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yolog\Downloads\"/>
    </mc:Choice>
  </mc:AlternateContent>
  <xr:revisionPtr revIDLastSave="0" documentId="13_ncr:1_{2A44E992-C41F-4E07-BD21-E83ABAF2B22F}" xr6:coauthVersionLast="47" xr6:coauthVersionMax="47" xr10:uidLastSave="{00000000-0000-0000-0000-000000000000}"/>
  <bookViews>
    <workbookView xWindow="-120" yWindow="-120" windowWidth="20730" windowHeight="11040" xr2:uid="{00000000-000D-0000-FFFF-FFFF00000000}"/>
  </bookViews>
  <sheets>
    <sheet name="Facturas Generales" sheetId="1" r:id="rId1"/>
    <sheet name="Manifiestos Varios" sheetId="2" r:id="rId2"/>
    <sheet name="Dashboard" sheetId="11" r:id="rId3"/>
    <sheet name="Manifiestos Dashboard" sheetId="5" state="hidden" r:id="rId4"/>
    <sheet name="Totales" sheetId="6" r:id="rId5"/>
  </sheets>
  <definedNames>
    <definedName name="Slicer_Brocker">#N/A</definedName>
    <definedName name="Slicer_Broker">#N/A</definedName>
    <definedName name="Slicer_Camion">#N/A</definedName>
    <definedName name="Slicer_Clientes">#N/A</definedName>
    <definedName name="Slicer_Factura1">#N/A</definedName>
    <definedName name="Slicer_Fecha1">#N/A</definedName>
    <definedName name="Slicer_Proveedor">#N/A</definedName>
    <definedName name="Slicer_Proyecto">#N/A</definedName>
    <definedName name="Slicer_Proyecto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1257" i="1"/>
  <c r="B1258" i="1"/>
  <c r="B1259" i="1"/>
  <c r="B1260" i="1"/>
  <c r="B1261" i="1"/>
  <c r="B1262" i="1"/>
  <c r="B1263" i="1"/>
  <c r="B1264" i="1"/>
  <c r="B1265" i="1"/>
  <c r="B1266" i="1"/>
  <c r="B1267" i="1"/>
  <c r="B1268" i="1"/>
  <c r="B1269" i="1"/>
  <c r="B1270" i="1"/>
  <c r="B1271" i="1"/>
  <c r="B1272" i="1"/>
  <c r="B1381" i="1"/>
  <c r="B1382" i="1"/>
  <c r="B1383" i="1"/>
  <c r="B1384" i="1"/>
  <c r="B1385" i="1"/>
  <c r="B1386" i="1"/>
  <c r="B1387" i="1"/>
  <c r="B1684" i="1"/>
  <c r="B1685" i="1"/>
  <c r="B2598" i="1"/>
  <c r="B2599" i="1"/>
  <c r="B2600" i="1"/>
  <c r="B2601" i="1"/>
  <c r="B2602" i="1"/>
  <c r="B2603" i="1"/>
  <c r="B2757" i="1"/>
  <c r="B2758" i="1"/>
  <c r="B2759" i="1"/>
  <c r="B2760" i="1"/>
  <c r="B3368" i="1"/>
  <c r="B3369" i="1"/>
  <c r="B3370" i="1"/>
  <c r="B3371" i="1"/>
  <c r="B5101" i="1"/>
  <c r="B5102" i="1"/>
  <c r="B5103" i="1"/>
  <c r="B5276" i="1"/>
  <c r="B5277" i="1"/>
  <c r="B5278" i="1"/>
  <c r="B5279" i="1"/>
  <c r="B5280" i="1"/>
  <c r="B5281" i="1"/>
  <c r="B5282" i="1"/>
  <c r="B5283" i="1"/>
  <c r="B5284" i="1"/>
  <c r="B5285" i="1"/>
  <c r="B5286" i="1"/>
  <c r="B5433" i="1"/>
  <c r="B5434" i="1"/>
  <c r="B5435" i="1"/>
  <c r="B5436" i="1"/>
  <c r="B5437" i="1"/>
  <c r="B5438" i="1"/>
  <c r="B5439" i="1"/>
  <c r="B5440" i="1"/>
  <c r="B5441" i="1"/>
  <c r="B5442" i="1"/>
  <c r="B5443" i="1"/>
  <c r="B5444" i="1"/>
  <c r="B5489" i="1"/>
  <c r="B5490" i="1"/>
  <c r="B5491" i="1"/>
  <c r="B5492" i="1"/>
  <c r="B5493" i="1"/>
  <c r="B5494" i="1"/>
  <c r="B5495" i="1"/>
  <c r="B2063" i="1"/>
  <c r="B2064" i="1"/>
  <c r="B2065" i="1"/>
  <c r="B2066" i="1"/>
  <c r="B2067" i="1"/>
  <c r="B2068" i="1"/>
  <c r="B1392" i="1"/>
  <c r="B1393" i="1"/>
  <c r="B1394" i="1"/>
  <c r="B1395" i="1"/>
  <c r="B1396" i="1"/>
  <c r="B1490" i="1"/>
  <c r="B1491" i="1"/>
  <c r="B149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1066" i="1"/>
  <c r="B1067" i="1"/>
  <c r="B1068" i="1"/>
  <c r="B1069" i="1"/>
  <c r="B1116" i="1"/>
  <c r="B1117" i="1"/>
  <c r="B1118" i="1"/>
  <c r="B1119" i="1"/>
  <c r="B1120" i="1"/>
  <c r="B1121" i="1"/>
  <c r="B1122" i="1"/>
  <c r="B1123" i="1"/>
  <c r="B1124" i="1"/>
  <c r="B1125" i="1"/>
  <c r="B1126" i="1"/>
  <c r="B1569" i="1"/>
  <c r="B1570" i="1"/>
  <c r="B1571" i="1"/>
  <c r="B1572" i="1"/>
  <c r="B1573" i="1"/>
  <c r="B1574" i="1"/>
  <c r="B1575" i="1"/>
  <c r="B1576" i="1"/>
  <c r="B1577" i="1"/>
  <c r="B1578" i="1"/>
  <c r="B1579" i="1"/>
  <c r="B1580" i="1"/>
  <c r="B1581" i="1"/>
  <c r="B1582" i="1"/>
  <c r="B1809" i="1"/>
  <c r="B1810" i="1"/>
  <c r="B1811" i="1"/>
  <c r="B1812" i="1"/>
  <c r="B1813" i="1"/>
  <c r="B1814" i="1"/>
  <c r="B1815" i="1"/>
  <c r="B1816" i="1"/>
  <c r="B1817" i="1"/>
  <c r="B1818" i="1"/>
  <c r="B1819" i="1"/>
  <c r="B1820" i="1"/>
  <c r="B1821" i="1"/>
  <c r="B1822" i="1"/>
  <c r="B1823" i="1"/>
  <c r="B1824" i="1"/>
  <c r="B1825" i="1"/>
  <c r="B1826" i="1"/>
  <c r="B1827" i="1"/>
  <c r="B1828" i="1"/>
  <c r="B1909" i="1"/>
  <c r="B1910" i="1"/>
  <c r="B1911" i="1"/>
  <c r="B1912" i="1"/>
  <c r="B1913" i="1"/>
  <c r="B1914" i="1"/>
  <c r="B1915" i="1"/>
  <c r="B1916" i="1"/>
  <c r="B1917" i="1"/>
  <c r="B1918" i="1"/>
  <c r="B1919" i="1"/>
  <c r="B1920" i="1"/>
  <c r="B1921" i="1"/>
  <c r="B1922" i="1"/>
  <c r="B1923" i="1"/>
  <c r="B1924" i="1"/>
  <c r="B1925" i="1"/>
  <c r="B1926" i="1"/>
  <c r="B1927" i="1"/>
  <c r="B1928" i="1"/>
  <c r="B1929" i="1"/>
  <c r="B1930"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3038" i="1"/>
  <c r="B3039" i="1"/>
  <c r="B3040" i="1"/>
  <c r="B3041" i="1"/>
  <c r="B3042" i="1"/>
  <c r="B3043" i="1"/>
  <c r="B3044" i="1"/>
  <c r="B3045" i="1"/>
  <c r="B3172" i="1"/>
  <c r="B3173" i="1"/>
  <c r="B3174" i="1"/>
  <c r="B3175" i="1"/>
  <c r="B3176" i="1"/>
  <c r="B3177" i="1"/>
  <c r="B3178" i="1"/>
  <c r="B3179" i="1"/>
  <c r="B3180" i="1"/>
  <c r="B3181" i="1"/>
  <c r="B3182" i="1"/>
  <c r="B3183" i="1"/>
  <c r="B3184"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534" i="1"/>
  <c r="B3535" i="1"/>
  <c r="B3536" i="1"/>
  <c r="B3537" i="1"/>
  <c r="B3538" i="1"/>
  <c r="B3539" i="1"/>
  <c r="B3711" i="1"/>
  <c r="B3712" i="1"/>
  <c r="B4123" i="1"/>
  <c r="B4124" i="1"/>
  <c r="B4125" i="1"/>
  <c r="B4126" i="1"/>
  <c r="B4127" i="1"/>
  <c r="B4128" i="1"/>
  <c r="B4129" i="1"/>
  <c r="B4130" i="1"/>
  <c r="B4131" i="1"/>
  <c r="B4132" i="1"/>
  <c r="B4133" i="1"/>
  <c r="B4134" i="1"/>
  <c r="B4135" i="1"/>
  <c r="B4136" i="1"/>
  <c r="B4137" i="1"/>
  <c r="B4138" i="1"/>
  <c r="B4139"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449" i="1"/>
  <c r="B4450" i="1"/>
  <c r="B4451" i="1"/>
  <c r="B4452" i="1"/>
  <c r="B4453" i="1"/>
  <c r="B4454" i="1"/>
  <c r="B4455" i="1"/>
  <c r="B4456" i="1"/>
  <c r="B4457" i="1"/>
  <c r="B4458" i="1"/>
  <c r="B4459" i="1"/>
  <c r="B4460" i="1"/>
  <c r="B4461" i="1"/>
  <c r="B4462" i="1"/>
  <c r="B4463" i="1"/>
  <c r="B4567" i="1"/>
  <c r="B4568" i="1"/>
  <c r="B4569" i="1"/>
  <c r="B4570" i="1"/>
  <c r="B4571" i="1"/>
  <c r="B4572" i="1"/>
  <c r="B4573" i="1"/>
  <c r="B4574" i="1"/>
  <c r="B4575" i="1"/>
  <c r="B4576" i="1"/>
  <c r="B4577" i="1"/>
  <c r="B4578" i="1"/>
  <c r="B4579" i="1"/>
  <c r="B4580" i="1"/>
  <c r="B4581" i="1"/>
  <c r="B4582" i="1"/>
  <c r="B4583" i="1"/>
  <c r="B4584" i="1"/>
  <c r="B4585" i="1"/>
  <c r="B4586" i="1"/>
  <c r="B4684" i="1"/>
  <c r="B4685" i="1"/>
  <c r="B4686" i="1"/>
  <c r="B4687" i="1"/>
  <c r="B4688" i="1"/>
  <c r="B4689" i="1"/>
  <c r="B4690" i="1"/>
  <c r="B4691" i="1"/>
  <c r="B4692" i="1"/>
  <c r="B4693" i="1"/>
  <c r="B4694" i="1"/>
  <c r="B4695" i="1"/>
  <c r="B4696" i="1"/>
  <c r="B4697" i="1"/>
  <c r="B4698" i="1"/>
  <c r="B4699" i="1"/>
  <c r="B4700" i="1"/>
  <c r="B4701" i="1"/>
  <c r="B4702" i="1"/>
  <c r="B4703" i="1"/>
  <c r="B4704" i="1"/>
  <c r="B4705" i="1"/>
  <c r="B4924" i="1"/>
  <c r="B4925" i="1"/>
  <c r="B4926" i="1"/>
  <c r="B4927" i="1"/>
  <c r="B4928" i="1"/>
  <c r="B4929" i="1"/>
  <c r="B4930" i="1"/>
  <c r="B4931" i="1"/>
  <c r="B5195" i="1"/>
  <c r="B5196" i="1"/>
  <c r="B5197" i="1"/>
  <c r="B5198" i="1"/>
  <c r="B5199" i="1"/>
  <c r="B5200" i="1"/>
  <c r="B5201" i="1"/>
  <c r="B5202" i="1"/>
  <c r="B5203" i="1"/>
  <c r="B5204" i="1"/>
  <c r="B5205" i="1"/>
  <c r="B5206" i="1"/>
  <c r="B5207" i="1"/>
  <c r="B5208"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147" i="1"/>
  <c r="B867" i="1"/>
  <c r="B868" i="1"/>
  <c r="B869" i="1"/>
  <c r="B870" i="1"/>
  <c r="B871" i="1"/>
  <c r="B872" i="1"/>
  <c r="B873" i="1"/>
  <c r="B874" i="1"/>
  <c r="B875" i="1"/>
  <c r="B876" i="1"/>
  <c r="B877" i="1"/>
  <c r="B878" i="1"/>
  <c r="B879" i="1"/>
  <c r="B880" i="1"/>
  <c r="B881" i="1"/>
  <c r="B882" i="1"/>
  <c r="B883" i="1"/>
  <c r="B884" i="1"/>
  <c r="B961" i="1"/>
  <c r="B962" i="1"/>
  <c r="B963" i="1"/>
  <c r="B964" i="1"/>
  <c r="B965" i="1"/>
  <c r="B966" i="1"/>
  <c r="B967" i="1"/>
  <c r="B968" i="1"/>
  <c r="B969" i="1"/>
  <c r="B970" i="1"/>
  <c r="B971" i="1"/>
  <c r="B972" i="1"/>
  <c r="B973" i="1"/>
  <c r="B974" i="1"/>
  <c r="B1071" i="1"/>
  <c r="B1143" i="1"/>
  <c r="B2075" i="1"/>
  <c r="B2076" i="1"/>
  <c r="B2077" i="1"/>
  <c r="B2078" i="1"/>
  <c r="B2079" i="1"/>
  <c r="B2188" i="1"/>
  <c r="B2189" i="1"/>
  <c r="B2190" i="1"/>
  <c r="B2191" i="1"/>
  <c r="B2192" i="1"/>
  <c r="B3554" i="1"/>
  <c r="B3555" i="1"/>
  <c r="B3556" i="1"/>
  <c r="B3557" i="1"/>
  <c r="B3558" i="1"/>
  <c r="B3743" i="1"/>
  <c r="B3744" i="1"/>
  <c r="B3745" i="1"/>
  <c r="B3746" i="1"/>
  <c r="B3747" i="1"/>
  <c r="B3888" i="1"/>
  <c r="B3889" i="1"/>
  <c r="B3890" i="1"/>
  <c r="B3891" i="1"/>
  <c r="B3892" i="1"/>
  <c r="B4060" i="1"/>
  <c r="B4061" i="1"/>
  <c r="B4062" i="1"/>
  <c r="B4063" i="1"/>
  <c r="B4064" i="1"/>
  <c r="B4253" i="1"/>
  <c r="B4254" i="1"/>
  <c r="B4255" i="1"/>
  <c r="B4256" i="1"/>
  <c r="B4257" i="1"/>
  <c r="B4379" i="1"/>
  <c r="B4380" i="1"/>
  <c r="B4381" i="1"/>
  <c r="B4382" i="1"/>
  <c r="B4486" i="1"/>
  <c r="B4487" i="1"/>
  <c r="B4488" i="1"/>
  <c r="B4598" i="1"/>
  <c r="B4599" i="1"/>
  <c r="B4600" i="1"/>
  <c r="B4601" i="1"/>
  <c r="B4602" i="1"/>
  <c r="B4603" i="1"/>
  <c r="B4604" i="1"/>
  <c r="B984" i="1"/>
  <c r="B985" i="1"/>
  <c r="B986" i="1"/>
  <c r="B987" i="1"/>
  <c r="B988" i="1"/>
  <c r="B1072" i="1"/>
  <c r="B58" i="1"/>
  <c r="B59" i="1"/>
  <c r="B60" i="1"/>
  <c r="B95" i="1"/>
  <c r="B96" i="1"/>
  <c r="B97" i="1"/>
  <c r="B98" i="1"/>
  <c r="B99" i="1"/>
  <c r="B149" i="1"/>
  <c r="B150" i="1"/>
  <c r="B272" i="1"/>
  <c r="B273" i="1"/>
  <c r="B274" i="1"/>
  <c r="B275" i="1"/>
  <c r="B276" i="1"/>
  <c r="B490" i="1"/>
  <c r="B784" i="1"/>
  <c r="B885" i="1"/>
  <c r="B886" i="1"/>
  <c r="B887" i="1"/>
  <c r="B888" i="1"/>
  <c r="B889" i="1"/>
  <c r="B1073" i="1"/>
  <c r="B1074" i="1"/>
  <c r="B1075" i="1"/>
  <c r="B1273" i="1"/>
  <c r="B491" i="1"/>
  <c r="B492" i="1"/>
  <c r="B554" i="1"/>
  <c r="B555" i="1"/>
  <c r="B556" i="1"/>
  <c r="B557" i="1"/>
  <c r="B558" i="1"/>
  <c r="B659" i="1"/>
  <c r="B660" i="1"/>
  <c r="B736" i="1"/>
  <c r="B737" i="1"/>
  <c r="B738" i="1"/>
  <c r="B739" i="1"/>
  <c r="B785" i="1"/>
  <c r="B1144" i="1"/>
  <c r="B1145" i="1"/>
  <c r="B1146" i="1"/>
  <c r="B1147" i="1"/>
  <c r="B1274" i="1"/>
  <c r="B1275" i="1"/>
  <c r="B1276" i="1"/>
  <c r="B1388" i="1"/>
  <c r="B1389" i="1"/>
  <c r="B1390" i="1"/>
  <c r="B1391" i="1"/>
  <c r="B1486" i="1"/>
  <c r="B1487" i="1"/>
  <c r="B1488" i="1"/>
  <c r="B1489" i="1"/>
  <c r="B1593" i="1"/>
  <c r="B1594" i="1"/>
  <c r="B1595" i="1"/>
  <c r="B1596" i="1"/>
  <c r="B1597" i="1"/>
  <c r="B1687" i="1"/>
  <c r="B1688" i="1"/>
  <c r="B1689" i="1"/>
  <c r="B1690" i="1"/>
  <c r="B1691" i="1"/>
  <c r="B1840" i="1"/>
  <c r="B1841" i="1"/>
  <c r="B1842" i="1"/>
  <c r="B1843" i="1"/>
  <c r="B1844" i="1"/>
  <c r="B1948" i="1"/>
  <c r="B1949" i="1"/>
  <c r="B1950" i="1"/>
  <c r="B1692" i="1"/>
  <c r="B2368" i="1"/>
  <c r="B2369" i="1"/>
  <c r="B2370" i="1"/>
  <c r="B2371" i="1"/>
  <c r="B2372" i="1"/>
  <c r="B2640" i="1"/>
  <c r="B2793" i="1"/>
  <c r="B2794" i="1"/>
  <c r="B2795" i="1"/>
  <c r="B2796" i="1"/>
  <c r="B2797" i="1"/>
  <c r="B2904" i="1"/>
  <c r="B2905" i="1"/>
  <c r="B2906" i="1"/>
  <c r="B2907" i="1"/>
  <c r="B2798" i="1"/>
  <c r="B4489" i="1"/>
  <c r="B4490" i="1"/>
  <c r="B4491" i="1"/>
  <c r="B4810" i="1"/>
  <c r="B4811" i="1"/>
  <c r="B4812" i="1"/>
  <c r="B4813" i="1"/>
  <c r="B4814" i="1"/>
  <c r="B5125" i="1"/>
  <c r="B5126" i="1"/>
  <c r="B5127" i="1"/>
  <c r="B5128" i="1"/>
  <c r="B5129" i="1"/>
  <c r="B5312" i="1"/>
  <c r="B5313" i="1"/>
  <c r="B5314" i="1"/>
  <c r="B5315" i="1"/>
  <c r="B5316" i="1"/>
  <c r="B5454" i="1"/>
  <c r="B5455" i="1"/>
  <c r="B5456" i="1"/>
  <c r="B61" i="1"/>
  <c r="B368" i="1"/>
  <c r="B369" i="1"/>
  <c r="B235" i="1"/>
  <c r="B4815" i="1"/>
  <c r="B4816" i="1"/>
  <c r="B481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93" i="1"/>
  <c r="B1494" i="1"/>
  <c r="B1495" i="1"/>
  <c r="B1496" i="1"/>
  <c r="B1497" i="1"/>
  <c r="B1498" i="1"/>
  <c r="B1499" i="1"/>
  <c r="B1500" i="1"/>
  <c r="B1501" i="1"/>
  <c r="B1502" i="1"/>
  <c r="B1503" i="1"/>
  <c r="B1504" i="1"/>
  <c r="B1505" i="1"/>
  <c r="B1506" i="1"/>
  <c r="B150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2080" i="1"/>
  <c r="B2081" i="1"/>
  <c r="B2082" i="1"/>
  <c r="B2083" i="1"/>
  <c r="B2084" i="1"/>
  <c r="B2085" i="1"/>
  <c r="B2086" i="1"/>
  <c r="B2087" i="1"/>
  <c r="B2088" i="1"/>
  <c r="B2089"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799" i="1"/>
  <c r="B2800" i="1"/>
  <c r="B2801" i="1"/>
  <c r="B2802" i="1"/>
  <c r="B2908" i="1"/>
  <c r="B2909" i="1"/>
  <c r="B2910" i="1"/>
  <c r="B2911" i="1"/>
  <c r="B2912" i="1"/>
  <c r="B2913" i="1"/>
  <c r="B2914" i="1"/>
  <c r="B2915" i="1"/>
  <c r="B2916" i="1"/>
  <c r="B2917" i="1"/>
  <c r="B2918" i="1"/>
  <c r="B2919" i="1"/>
  <c r="B2920" i="1"/>
  <c r="B2921" i="1"/>
  <c r="B2922" i="1"/>
  <c r="B2923" i="1"/>
  <c r="B2924" i="1"/>
  <c r="B2925" i="1"/>
  <c r="B3054" i="1"/>
  <c r="B3055" i="1"/>
  <c r="B3056" i="1"/>
  <c r="B3057" i="1"/>
  <c r="B3058" i="1"/>
  <c r="B3059" i="1"/>
  <c r="B3060" i="1"/>
  <c r="B3061" i="1"/>
  <c r="B3062" i="1"/>
  <c r="B3063" i="1"/>
  <c r="B3064" i="1"/>
  <c r="B3065" i="1"/>
  <c r="B3206" i="1"/>
  <c r="B3207" i="1"/>
  <c r="B3208" i="1"/>
  <c r="B3209" i="1"/>
  <c r="B3210" i="1"/>
  <c r="B3211" i="1"/>
  <c r="B3212" i="1"/>
  <c r="B3213" i="1"/>
  <c r="B3214" i="1"/>
  <c r="B3215" i="1"/>
  <c r="B3216" i="1"/>
  <c r="B3217" i="1"/>
  <c r="B3218" i="1"/>
  <c r="B3219" i="1"/>
  <c r="B3220" i="1"/>
  <c r="B3221" i="1"/>
  <c r="B3222" i="1"/>
  <c r="B3223" i="1"/>
  <c r="B3224" i="1"/>
  <c r="B3225"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893" i="1"/>
  <c r="B3894" i="1"/>
  <c r="B3895" i="1"/>
  <c r="B3896" i="1"/>
  <c r="B3897" i="1"/>
  <c r="B3898" i="1"/>
  <c r="B4065" i="1"/>
  <c r="B4066" i="1"/>
  <c r="B4067" i="1"/>
  <c r="B4068" i="1"/>
  <c r="B4069" i="1"/>
  <c r="B4070" i="1"/>
  <c r="B4258" i="1"/>
  <c r="B4383" i="1"/>
  <c r="B4384" i="1"/>
  <c r="B4385" i="1"/>
  <c r="B4386" i="1"/>
  <c r="B4387" i="1"/>
  <c r="B4388" i="1"/>
  <c r="B4389" i="1"/>
  <c r="B4390" i="1"/>
  <c r="B4391" i="1"/>
  <c r="B4392" i="1"/>
  <c r="B4492" i="1"/>
  <c r="B4493" i="1"/>
  <c r="B4494" i="1"/>
  <c r="B4495" i="1"/>
  <c r="B1186" i="1"/>
  <c r="B1187" i="1"/>
  <c r="B1188" i="1"/>
  <c r="B1189" i="1"/>
  <c r="B1318" i="1"/>
  <c r="B1319" i="1"/>
  <c r="B1320" i="1"/>
  <c r="B1321" i="1"/>
  <c r="B1322" i="1"/>
  <c r="B1323" i="1"/>
  <c r="B1324" i="1"/>
  <c r="B1325" i="1"/>
  <c r="B1426" i="1"/>
  <c r="B1427" i="1"/>
  <c r="B1428" i="1"/>
  <c r="B1429" i="1"/>
  <c r="B1430" i="1"/>
  <c r="B1431" i="1"/>
  <c r="B1432" i="1"/>
  <c r="B1433" i="1"/>
  <c r="B1434" i="1"/>
  <c r="B1435" i="1"/>
  <c r="B1436" i="1"/>
  <c r="B1437" i="1"/>
  <c r="B1438" i="1"/>
  <c r="B1439" i="1"/>
  <c r="B1440" i="1"/>
  <c r="B1441" i="1"/>
  <c r="B1442" i="1"/>
  <c r="B1443" i="1"/>
  <c r="B1444" i="1"/>
  <c r="B1445" i="1"/>
  <c r="B1446" i="1"/>
  <c r="B1508" i="1"/>
  <c r="B1509" i="1"/>
  <c r="B1510" i="1"/>
  <c r="B1511" i="1"/>
  <c r="B1512" i="1"/>
  <c r="B1513" i="1"/>
  <c r="B1514" i="1"/>
  <c r="B1515" i="1"/>
  <c r="B1516" i="1"/>
  <c r="B1633" i="1"/>
  <c r="B1634" i="1"/>
  <c r="B1635" i="1"/>
  <c r="B1636" i="1"/>
  <c r="B1637" i="1"/>
  <c r="B1743" i="1"/>
  <c r="B1744" i="1"/>
  <c r="B1745" i="1"/>
  <c r="B1983" i="1"/>
  <c r="B1984" i="1"/>
  <c r="B1985" i="1"/>
  <c r="B2090" i="1"/>
  <c r="B2091" i="1"/>
  <c r="B2223" i="1"/>
  <c r="B2464" i="1"/>
  <c r="B2465" i="1"/>
  <c r="B2466" i="1"/>
  <c r="B2467" i="1"/>
  <c r="B2468" i="1"/>
  <c r="B2469" i="1"/>
  <c r="B2470" i="1"/>
  <c r="B2680" i="1"/>
  <c r="B2681" i="1"/>
  <c r="B2682" i="1"/>
  <c r="B2683" i="1"/>
  <c r="B2684" i="1"/>
  <c r="B2685" i="1"/>
  <c r="B2803" i="1"/>
  <c r="B2926" i="1"/>
  <c r="B2927" i="1"/>
  <c r="B2928" i="1"/>
  <c r="B3066" i="1"/>
  <c r="B3067" i="1"/>
  <c r="B3068" i="1"/>
  <c r="B3226" i="1"/>
  <c r="B3227" i="1"/>
  <c r="B3446" i="1"/>
  <c r="B3447" i="1"/>
  <c r="B3448" i="1"/>
  <c r="B3449" i="1"/>
  <c r="B3450" i="1"/>
  <c r="B3451" i="1"/>
  <c r="B3452" i="1"/>
  <c r="B3453" i="1"/>
  <c r="B3605" i="1"/>
  <c r="B3606" i="1"/>
  <c r="B3607" i="1"/>
  <c r="B3608" i="1"/>
  <c r="B3609" i="1"/>
  <c r="B3610" i="1"/>
  <c r="B3611" i="1"/>
  <c r="B3612" i="1"/>
  <c r="B3899" i="1"/>
  <c r="B3900" i="1"/>
  <c r="B4071" i="1"/>
  <c r="B4072" i="1"/>
  <c r="B4073" i="1"/>
  <c r="B4259" i="1"/>
  <c r="B4393" i="1"/>
  <c r="B4496" i="1"/>
  <c r="B1638" i="1"/>
  <c r="B1639" i="1"/>
  <c r="B1640" i="1"/>
  <c r="B1447" i="1"/>
  <c r="B1190" i="1"/>
  <c r="B1191" i="1"/>
  <c r="B1192" i="1"/>
  <c r="B1193" i="1"/>
  <c r="B1517" i="1"/>
  <c r="B1986" i="1"/>
  <c r="B1987" i="1"/>
  <c r="B2686" i="1"/>
  <c r="B2804" i="1"/>
  <c r="B3228" i="1"/>
  <c r="B3229" i="1"/>
  <c r="B3613" i="1"/>
  <c r="B3614" i="1"/>
  <c r="B3615" i="1"/>
  <c r="B3616" i="1"/>
  <c r="B3617" i="1"/>
  <c r="B3618" i="1"/>
  <c r="B3804" i="1"/>
  <c r="B3805" i="1"/>
  <c r="B3806" i="1"/>
  <c r="B3807" i="1"/>
  <c r="B3808" i="1"/>
  <c r="B3809" i="1"/>
  <c r="B3810" i="1"/>
  <c r="B3811" i="1"/>
  <c r="B3939" i="1"/>
  <c r="B3940" i="1"/>
  <c r="B3941" i="1"/>
  <c r="B3942" i="1"/>
  <c r="B4140" i="1"/>
  <c r="B4141" i="1"/>
  <c r="B4142" i="1"/>
  <c r="B4143" i="1"/>
  <c r="B4144" i="1"/>
  <c r="B4145" i="1"/>
  <c r="B4146" i="1"/>
  <c r="B4147" i="1"/>
  <c r="B4148" i="1"/>
  <c r="B4149" i="1"/>
  <c r="B4464" i="1"/>
  <c r="B4465" i="1"/>
  <c r="B4466" i="1"/>
  <c r="B4467" i="1"/>
  <c r="B4468" i="1"/>
  <c r="B4469" i="1"/>
  <c r="B4482" i="1"/>
  <c r="B4483" i="1"/>
  <c r="B4484" i="1"/>
  <c r="B4485" i="1"/>
  <c r="B4587" i="1"/>
  <c r="B4588" i="1"/>
  <c r="B5406" i="1"/>
  <c r="B5407" i="1"/>
  <c r="B5480" i="1"/>
  <c r="B5481" i="1"/>
  <c r="B5482" i="1"/>
  <c r="B5483" i="1"/>
  <c r="B5484" i="1"/>
  <c r="B5485" i="1"/>
  <c r="B5486" i="1"/>
  <c r="B5487" i="1"/>
  <c r="B5488" i="1"/>
  <c r="B148" i="1"/>
  <c r="B4074" i="1"/>
  <c r="B4260" i="1"/>
  <c r="B4261" i="1"/>
  <c r="B4262" i="1"/>
  <c r="B4263" i="1"/>
  <c r="B2112" i="1"/>
  <c r="B143" i="1"/>
  <c r="B144" i="1"/>
  <c r="B145" i="1"/>
  <c r="B146" i="1"/>
  <c r="B229" i="1"/>
  <c r="B230" i="1"/>
  <c r="B705" i="1"/>
  <c r="B760" i="1"/>
  <c r="B2531" i="1"/>
  <c r="B2720" i="1"/>
  <c r="B2721" i="1"/>
  <c r="B2722" i="1"/>
  <c r="B6" i="1"/>
  <c r="B7" i="1"/>
  <c r="B8" i="1"/>
  <c r="B9" i="1"/>
  <c r="B10" i="1"/>
  <c r="B27" i="1"/>
  <c r="B28" i="1"/>
  <c r="B29" i="1"/>
  <c r="B30" i="1"/>
  <c r="B31" i="1"/>
  <c r="B56" i="1"/>
  <c r="B57" i="1"/>
  <c r="B90" i="1"/>
  <c r="B91" i="1"/>
  <c r="B92" i="1"/>
  <c r="B93" i="1"/>
  <c r="B94" i="1"/>
  <c r="B139" i="1"/>
  <c r="B140" i="1"/>
  <c r="B141" i="1"/>
  <c r="B142" i="1"/>
  <c r="B231" i="1"/>
  <c r="B232" i="1"/>
  <c r="B233" i="1"/>
  <c r="B234" i="1"/>
  <c r="B363" i="1"/>
  <c r="B364" i="1"/>
  <c r="B365" i="1"/>
  <c r="B366" i="1"/>
  <c r="B367" i="1"/>
  <c r="B407" i="1"/>
  <c r="B408" i="1"/>
  <c r="B409" i="1"/>
  <c r="B410" i="1"/>
  <c r="B411" i="1"/>
  <c r="B412" i="1"/>
  <c r="B413" i="1"/>
  <c r="B414" i="1"/>
  <c r="B477" i="1"/>
  <c r="B478" i="1"/>
  <c r="B479" i="1"/>
  <c r="B480" i="1"/>
  <c r="B481" i="1"/>
  <c r="B482" i="1"/>
  <c r="B483" i="1"/>
  <c r="B484" i="1"/>
  <c r="B485" i="1"/>
  <c r="B486" i="1"/>
  <c r="B534" i="1"/>
  <c r="B535" i="1"/>
  <c r="B536" i="1"/>
  <c r="B537" i="1"/>
  <c r="B538" i="1"/>
  <c r="B539" i="1"/>
  <c r="B540" i="1"/>
  <c r="B541" i="1"/>
  <c r="B542" i="1"/>
  <c r="B543" i="1"/>
  <c r="B544" i="1"/>
  <c r="B545" i="1"/>
  <c r="B546" i="1"/>
  <c r="B547" i="1"/>
  <c r="B548" i="1"/>
  <c r="B549" i="1"/>
  <c r="B632" i="1"/>
  <c r="B633" i="1"/>
  <c r="B634" i="1"/>
  <c r="B635" i="1"/>
  <c r="B636" i="1"/>
  <c r="B637" i="1"/>
  <c r="B638" i="1"/>
  <c r="B639" i="1"/>
  <c r="B640" i="1"/>
  <c r="B641" i="1"/>
  <c r="B642" i="1"/>
  <c r="B643" i="1"/>
  <c r="B644" i="1"/>
  <c r="B645" i="1"/>
  <c r="B646" i="1"/>
  <c r="B647" i="1"/>
  <c r="B648" i="1"/>
  <c r="B649" i="1"/>
  <c r="B650" i="1"/>
  <c r="B651" i="1"/>
  <c r="B652" i="1"/>
  <c r="B706" i="1"/>
  <c r="B707" i="1"/>
  <c r="B708" i="1"/>
  <c r="B709" i="1"/>
  <c r="B710" i="1"/>
  <c r="B711" i="1"/>
  <c r="B712" i="1"/>
  <c r="B713" i="1"/>
  <c r="B714" i="1"/>
  <c r="B715" i="1"/>
  <c r="B716" i="1"/>
  <c r="B717" i="1"/>
  <c r="B718" i="1"/>
  <c r="B719" i="1"/>
  <c r="B720" i="1"/>
  <c r="B721" i="1"/>
  <c r="B761" i="1"/>
  <c r="B762" i="1"/>
  <c r="B763" i="1"/>
  <c r="B764" i="1"/>
  <c r="B765" i="1"/>
  <c r="B766" i="1"/>
  <c r="B767" i="1"/>
  <c r="B768" i="1"/>
  <c r="B769" i="1"/>
  <c r="B770" i="1"/>
  <c r="B808" i="1"/>
  <c r="B809" i="1"/>
  <c r="B810" i="1"/>
  <c r="B811" i="1"/>
  <c r="B812" i="1"/>
  <c r="B813" i="1"/>
  <c r="B814" i="1"/>
  <c r="B815" i="1"/>
  <c r="B816" i="1"/>
  <c r="B817" i="1"/>
  <c r="B911" i="1"/>
  <c r="B912" i="1"/>
  <c r="B913" i="1"/>
  <c r="B914" i="1"/>
  <c r="B915" i="1"/>
  <c r="B1027" i="1"/>
  <c r="B1028" i="1"/>
  <c r="B1029" i="1"/>
  <c r="B1030" i="1"/>
  <c r="B1031" i="1"/>
  <c r="B1348" i="1"/>
  <c r="B1349" i="1"/>
  <c r="B1350" i="1"/>
  <c r="B1351" i="1"/>
  <c r="B1465" i="1"/>
  <c r="B1466" i="1"/>
  <c r="B1467" i="1"/>
  <c r="B1468" i="1"/>
  <c r="B1554" i="1"/>
  <c r="B1555" i="1"/>
  <c r="B1556" i="1"/>
  <c r="B1557" i="1"/>
  <c r="B1558" i="1"/>
  <c r="B1662" i="1"/>
  <c r="B1663" i="1"/>
  <c r="B1664" i="1"/>
  <c r="B1665" i="1"/>
  <c r="B1666" i="1"/>
  <c r="B1791" i="1"/>
  <c r="B1792" i="1"/>
  <c r="B1793" i="1"/>
  <c r="B1794" i="1"/>
  <c r="B1896" i="1"/>
  <c r="B1897" i="1"/>
  <c r="B1898" i="1"/>
  <c r="B1899" i="1"/>
  <c r="B2047" i="1"/>
  <c r="B2048" i="1"/>
  <c r="B2049" i="1"/>
  <c r="B2050" i="1"/>
  <c r="B2127" i="1"/>
  <c r="B2128" i="1"/>
  <c r="B2129" i="1"/>
  <c r="B2130" i="1"/>
  <c r="B2255" i="1"/>
  <c r="B2256" i="1"/>
  <c r="B2257" i="1"/>
  <c r="B2258" i="1"/>
  <c r="B2259" i="1"/>
  <c r="B2532" i="1"/>
  <c r="B2533" i="1"/>
  <c r="B2534" i="1"/>
  <c r="B2535" i="1"/>
  <c r="B2723" i="1"/>
  <c r="B2724" i="1"/>
  <c r="B2846" i="1"/>
  <c r="B2847" i="1"/>
  <c r="B2848" i="1"/>
  <c r="B2849" i="1"/>
  <c r="B2850" i="1"/>
  <c r="B2954" i="1"/>
  <c r="B2955" i="1"/>
  <c r="B2956" i="1"/>
  <c r="B2957" i="1"/>
  <c r="B2958" i="1"/>
  <c r="B3096" i="1"/>
  <c r="B3097" i="1"/>
  <c r="B3310" i="1"/>
  <c r="B3311" i="1"/>
  <c r="B3312" i="1"/>
  <c r="B3313" i="1"/>
  <c r="B3314" i="1"/>
  <c r="B3501" i="1"/>
  <c r="B3502" i="1"/>
  <c r="B3503" i="1"/>
  <c r="B3504" i="1"/>
  <c r="B3505" i="1"/>
  <c r="B3506" i="1"/>
  <c r="B3680" i="1"/>
  <c r="B4089" i="1"/>
  <c r="B4090" i="1"/>
  <c r="B4662" i="1"/>
  <c r="B5163" i="1"/>
  <c r="B5164" i="1"/>
  <c r="B1352" i="1"/>
  <c r="B722" i="1"/>
  <c r="B723" i="1"/>
  <c r="B724" i="1"/>
  <c r="B725" i="1"/>
  <c r="B3098" i="1"/>
  <c r="B3099" i="1"/>
  <c r="B3100" i="1"/>
  <c r="B3101" i="1"/>
  <c r="B3102" i="1"/>
  <c r="B3103" i="1"/>
  <c r="B3681" i="1"/>
  <c r="B3682" i="1"/>
  <c r="B3683" i="1"/>
  <c r="B3684" i="1"/>
  <c r="B3907" i="1"/>
  <c r="B4540" i="1"/>
  <c r="B4541" i="1"/>
  <c r="B4542" i="1"/>
  <c r="B1667" i="1"/>
  <c r="B1668" i="1"/>
  <c r="B1795" i="1"/>
  <c r="B1796" i="1"/>
  <c r="B1797" i="1"/>
  <c r="B1798" i="1"/>
  <c r="B1799" i="1"/>
  <c r="B1800" i="1"/>
  <c r="B54" i="1"/>
  <c r="B55" i="1"/>
  <c r="B89" i="1"/>
  <c r="B550" i="1"/>
  <c r="B3507" i="1"/>
  <c r="B3508" i="1"/>
  <c r="B818" i="1"/>
  <c r="B819" i="1"/>
  <c r="B916" i="1"/>
  <c r="B917" i="1"/>
  <c r="B918" i="1"/>
  <c r="B919" i="1"/>
  <c r="B920" i="1"/>
  <c r="B921" i="1"/>
  <c r="B922" i="1"/>
  <c r="B923" i="1"/>
  <c r="B1032" i="1"/>
  <c r="B1033" i="1"/>
  <c r="B1034" i="1"/>
  <c r="B1035" i="1"/>
  <c r="B1036" i="1"/>
  <c r="B1037" i="1"/>
  <c r="B1038" i="1"/>
  <c r="B1100" i="1"/>
  <c r="B1101" i="1"/>
  <c r="B1102" i="1"/>
  <c r="B1103" i="1"/>
  <c r="B1104" i="1"/>
  <c r="B1105" i="1"/>
  <c r="B1106" i="1"/>
  <c r="B1107" i="1"/>
  <c r="B1108" i="1"/>
  <c r="B1220" i="1"/>
  <c r="B1221" i="1"/>
  <c r="B1900" i="1"/>
  <c r="B1901" i="1"/>
  <c r="B1902" i="1"/>
  <c r="B1903" i="1"/>
  <c r="B1904" i="1"/>
  <c r="B1905" i="1"/>
  <c r="B2051" i="1"/>
  <c r="B2052" i="1"/>
  <c r="B2131" i="1"/>
  <c r="B2132" i="1"/>
  <c r="B5345" i="1"/>
  <c r="B5346" i="1"/>
  <c r="B5347" i="1"/>
  <c r="B5348" i="1"/>
  <c r="B5349" i="1"/>
  <c r="B5350" i="1"/>
  <c r="B5351" i="1"/>
  <c r="B5352" i="1"/>
  <c r="B5353" i="1"/>
  <c r="B5465" i="1"/>
  <c r="B5466" i="1"/>
  <c r="B5467" i="1"/>
  <c r="B5468" i="1"/>
  <c r="B771" i="1"/>
  <c r="B772" i="1"/>
  <c r="B773" i="1"/>
  <c r="B774" i="1"/>
  <c r="B820" i="1"/>
  <c r="B821" i="1"/>
  <c r="B822" i="1"/>
  <c r="B823" i="1"/>
  <c r="B924" i="1"/>
  <c r="B925" i="1"/>
  <c r="B926" i="1"/>
  <c r="B927" i="1"/>
  <c r="B928" i="1"/>
  <c r="B1039" i="1"/>
  <c r="B1040" i="1"/>
  <c r="B1041" i="1"/>
  <c r="B1042" i="1"/>
  <c r="B1043" i="1"/>
  <c r="B1109" i="1"/>
  <c r="B1222" i="1"/>
  <c r="B1223" i="1"/>
  <c r="B1224" i="1"/>
  <c r="B1225" i="1"/>
  <c r="B1226" i="1"/>
  <c r="B1227" i="1"/>
  <c r="B1228" i="1"/>
  <c r="B1229" i="1"/>
  <c r="B1230" i="1"/>
  <c r="B1231" i="1"/>
  <c r="B1232" i="1"/>
  <c r="B1233" i="1"/>
  <c r="B1234" i="1"/>
  <c r="B1235" i="1"/>
  <c r="B1353" i="1"/>
  <c r="B1354" i="1"/>
  <c r="B1355" i="1"/>
  <c r="B1356" i="1"/>
  <c r="B1357" i="1"/>
  <c r="B1358" i="1"/>
  <c r="B1359" i="1"/>
  <c r="B1360" i="1"/>
  <c r="B1469" i="1"/>
  <c r="B1470" i="1"/>
  <c r="B1471" i="1"/>
  <c r="B1472" i="1"/>
  <c r="B1473" i="1"/>
  <c r="B1474" i="1"/>
  <c r="B1475" i="1"/>
  <c r="B1476" i="1"/>
  <c r="B1559" i="1"/>
  <c r="B1560" i="1"/>
  <c r="B1561" i="1"/>
  <c r="B1562" i="1"/>
  <c r="B1563" i="1"/>
  <c r="B1564" i="1"/>
  <c r="B1669" i="1"/>
  <c r="B1670" i="1"/>
  <c r="B1671" i="1"/>
  <c r="B1672" i="1"/>
  <c r="B1673" i="1"/>
  <c r="B1674" i="1"/>
  <c r="B1675" i="1"/>
  <c r="B1801" i="1"/>
  <c r="B1802" i="1"/>
  <c r="B1906" i="1"/>
  <c r="B1907" i="1"/>
  <c r="B1908" i="1"/>
  <c r="B2053" i="1"/>
  <c r="B2054" i="1"/>
  <c r="B2055" i="1"/>
  <c r="B2056" i="1"/>
  <c r="B2133" i="1"/>
  <c r="B2134" i="1"/>
  <c r="B2135" i="1"/>
  <c r="B2136" i="1"/>
  <c r="B2137" i="1"/>
  <c r="B2138" i="1"/>
  <c r="B2139" i="1"/>
  <c r="B2140" i="1"/>
  <c r="B2141" i="1"/>
  <c r="B2142" i="1"/>
  <c r="B2143" i="1"/>
  <c r="B2144" i="1"/>
  <c r="B2145" i="1"/>
  <c r="B2146" i="1"/>
  <c r="B2147" i="1"/>
  <c r="B2148" i="1"/>
  <c r="B2149" i="1"/>
  <c r="B2150" i="1"/>
  <c r="B2260" i="1"/>
  <c r="B2261" i="1"/>
  <c r="B2262" i="1"/>
  <c r="B2263" i="1"/>
  <c r="B2264" i="1"/>
  <c r="B2265" i="1"/>
  <c r="B2266" i="1"/>
  <c r="B2267" i="1"/>
  <c r="B2268" i="1"/>
  <c r="B2269" i="1"/>
  <c r="B2270" i="1"/>
  <c r="B2271" i="1"/>
  <c r="B2272" i="1"/>
  <c r="B2273" i="1"/>
  <c r="B2274" i="1"/>
  <c r="B2275" i="1"/>
  <c r="B2276"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725" i="1"/>
  <c r="B2726" i="1"/>
  <c r="B2727" i="1"/>
  <c r="B2728" i="1"/>
  <c r="B2729" i="1"/>
  <c r="B2730" i="1"/>
  <c r="B2731" i="1"/>
  <c r="B2732" i="1"/>
  <c r="B2733" i="1"/>
  <c r="B2734" i="1"/>
  <c r="B2735" i="1"/>
  <c r="B2736" i="1"/>
  <c r="B2737" i="1"/>
  <c r="B2738" i="1"/>
  <c r="B2739" i="1"/>
  <c r="B2851" i="1"/>
  <c r="B2852" i="1"/>
  <c r="B2853" i="1"/>
  <c r="B2854" i="1"/>
  <c r="B2855" i="1"/>
  <c r="B2856" i="1"/>
  <c r="B2857" i="1"/>
  <c r="B2858" i="1"/>
  <c r="B2859" i="1"/>
  <c r="B2860" i="1"/>
  <c r="B2861" i="1"/>
  <c r="B2862" i="1"/>
  <c r="B2863" i="1"/>
  <c r="B2864" i="1"/>
  <c r="B2865" i="1"/>
  <c r="B2866" i="1"/>
  <c r="B2867" i="1"/>
  <c r="B2868" i="1"/>
  <c r="B2869" i="1"/>
  <c r="B2959" i="1"/>
  <c r="B2960" i="1"/>
  <c r="B2961" i="1"/>
  <c r="B2962" i="1"/>
  <c r="B2963" i="1"/>
  <c r="B2964" i="1"/>
  <c r="B2965" i="1"/>
  <c r="B2966" i="1"/>
  <c r="B2967" i="1"/>
  <c r="B2968" i="1"/>
  <c r="B2969" i="1"/>
  <c r="B2970" i="1"/>
  <c r="B2971" i="1"/>
  <c r="B2972" i="1"/>
  <c r="B3104" i="1"/>
  <c r="B3105" i="1"/>
  <c r="B3106" i="1"/>
  <c r="B3107" i="1"/>
  <c r="B3108" i="1"/>
  <c r="B3109" i="1"/>
  <c r="B3110" i="1"/>
  <c r="B3111" i="1"/>
  <c r="B3112" i="1"/>
  <c r="B3113" i="1"/>
  <c r="B3315" i="1"/>
  <c r="B3316" i="1"/>
  <c r="B3317" i="1"/>
  <c r="B3318" i="1"/>
  <c r="B3319" i="1"/>
  <c r="B3320" i="1"/>
  <c r="B3321" i="1"/>
  <c r="B3509" i="1"/>
  <c r="B3510" i="1"/>
  <c r="B3511" i="1"/>
  <c r="B3512" i="1"/>
  <c r="B3513" i="1"/>
  <c r="B3514" i="1"/>
  <c r="B3685" i="1"/>
  <c r="B3686" i="1"/>
  <c r="B3687" i="1"/>
  <c r="B3688" i="1"/>
  <c r="B3689" i="1"/>
  <c r="B3761" i="1"/>
  <c r="B3762" i="1"/>
  <c r="B3763" i="1"/>
  <c r="B3764" i="1"/>
  <c r="B3765" i="1"/>
  <c r="B3766" i="1"/>
  <c r="B3767" i="1"/>
  <c r="B3768" i="1"/>
  <c r="B3769" i="1"/>
  <c r="B3770" i="1"/>
  <c r="B3771" i="1"/>
  <c r="B3772" i="1"/>
  <c r="B3773" i="1"/>
  <c r="B3908" i="1"/>
  <c r="B3909" i="1"/>
  <c r="B3910" i="1"/>
  <c r="B3911" i="1"/>
  <c r="B3912" i="1"/>
  <c r="B3913" i="1"/>
  <c r="B3914" i="1"/>
  <c r="B3915" i="1"/>
  <c r="B3916" i="1"/>
  <c r="B3917" i="1"/>
  <c r="B4091" i="1"/>
  <c r="B4092" i="1"/>
  <c r="B4093" i="1"/>
  <c r="B4094" i="1"/>
  <c r="B4095" i="1"/>
  <c r="B4096" i="1"/>
  <c r="B4097" i="1"/>
  <c r="B4098" i="1"/>
  <c r="B4099" i="1"/>
  <c r="B4274" i="1"/>
  <c r="B4275" i="1"/>
  <c r="B4276" i="1"/>
  <c r="B4277" i="1"/>
  <c r="B4278" i="1"/>
  <c r="B4279" i="1"/>
  <c r="B4280" i="1"/>
  <c r="B4281" i="1"/>
  <c r="B4282" i="1"/>
  <c r="B4283" i="1"/>
  <c r="B4284" i="1"/>
  <c r="B4285" i="1"/>
  <c r="B4286" i="1"/>
  <c r="B4898" i="1"/>
  <c r="B4899" i="1"/>
  <c r="B4900" i="1"/>
  <c r="B4901" i="1"/>
  <c r="B4902" i="1"/>
  <c r="B5165" i="1"/>
  <c r="B5166" i="1"/>
  <c r="B5167" i="1"/>
  <c r="B5168" i="1"/>
  <c r="B5169" i="1"/>
  <c r="B5170" i="1"/>
  <c r="B5354" i="1"/>
  <c r="B5355" i="1"/>
  <c r="B5356" i="1"/>
  <c r="B1110" i="1"/>
  <c r="B1111" i="1"/>
  <c r="B1112" i="1"/>
  <c r="B1113" i="1"/>
  <c r="B1114" i="1"/>
  <c r="B1115" i="1"/>
  <c r="B1565" i="1"/>
  <c r="B1566" i="1"/>
  <c r="B1567" i="1"/>
  <c r="B1568" i="1"/>
  <c r="B1803" i="1"/>
  <c r="B1804" i="1"/>
  <c r="B1805" i="1"/>
  <c r="B1806" i="1"/>
  <c r="B1807" i="1"/>
  <c r="B1808" i="1"/>
  <c r="B2151" i="1"/>
  <c r="B2152" i="1"/>
  <c r="B2153" i="1"/>
  <c r="B4426" i="1"/>
  <c r="B4427" i="1"/>
  <c r="B4428" i="1"/>
  <c r="B4543" i="1"/>
  <c r="B4544" i="1"/>
  <c r="B4545" i="1"/>
  <c r="B4663" i="1"/>
  <c r="B4664" i="1"/>
  <c r="B4665" i="1"/>
  <c r="B4666" i="1"/>
  <c r="B4903" i="1"/>
  <c r="B4904" i="1"/>
  <c r="B4905" i="1"/>
  <c r="B4906" i="1"/>
  <c r="B4907" i="1"/>
  <c r="B5171" i="1"/>
  <c r="B2562" i="1"/>
  <c r="B2563" i="1"/>
  <c r="B3690" i="1"/>
  <c r="B3774" i="1"/>
  <c r="B3775" i="1"/>
  <c r="B3776" i="1"/>
  <c r="B3777" i="1"/>
  <c r="B3778" i="1"/>
  <c r="B3779" i="1"/>
  <c r="B3780" i="1"/>
  <c r="B2057" i="1"/>
  <c r="B2058" i="1"/>
  <c r="B975" i="1"/>
  <c r="B976" i="1"/>
  <c r="B1054" i="1"/>
  <c r="B1055" i="1"/>
  <c r="B1056" i="1"/>
  <c r="B1057" i="1"/>
  <c r="B1058" i="1"/>
  <c r="B1059" i="1"/>
  <c r="B1127" i="1"/>
  <c r="B1128" i="1"/>
  <c r="B1129" i="1"/>
  <c r="B1130" i="1"/>
  <c r="B1131" i="1"/>
  <c r="B1132" i="1"/>
  <c r="B1133" i="1"/>
  <c r="B1236" i="1"/>
  <c r="B1237" i="1"/>
  <c r="B1238" i="1"/>
  <c r="B1239" i="1"/>
  <c r="B1240" i="1"/>
  <c r="B1241" i="1"/>
  <c r="B1242" i="1"/>
  <c r="B1243" i="1"/>
  <c r="B1244" i="1"/>
  <c r="B1361" i="1"/>
  <c r="B1362" i="1"/>
  <c r="B1363" i="1"/>
  <c r="B1364" i="1"/>
  <c r="B1365" i="1"/>
  <c r="B1366" i="1"/>
  <c r="B1367" i="1"/>
  <c r="B1477" i="1"/>
  <c r="B1478" i="1"/>
  <c r="B1479" i="1"/>
  <c r="B1480" i="1"/>
  <c r="B1583" i="1"/>
  <c r="B1584" i="1"/>
  <c r="B1676" i="1"/>
  <c r="B1677" i="1"/>
  <c r="B1678" i="1"/>
  <c r="B1679" i="1"/>
  <c r="B1680" i="1"/>
  <c r="B1830" i="1"/>
  <c r="B1831" i="1"/>
  <c r="B1832" i="1"/>
  <c r="B1833" i="1"/>
  <c r="B1834" i="1"/>
  <c r="B1835" i="1"/>
  <c r="B1931" i="1"/>
  <c r="B1932" i="1"/>
  <c r="B1933" i="1"/>
  <c r="B1934" i="1"/>
  <c r="B1935" i="1"/>
  <c r="B1936" i="1"/>
  <c r="B2069" i="1"/>
  <c r="B2070" i="1"/>
  <c r="B2071" i="1"/>
  <c r="B2072" i="1"/>
  <c r="B2175" i="1"/>
  <c r="B2176" i="1"/>
  <c r="B2177" i="1"/>
  <c r="B2178" i="1"/>
  <c r="B2352" i="1"/>
  <c r="B2353" i="1"/>
  <c r="B2354" i="1"/>
  <c r="B2355" i="1"/>
  <c r="B2356" i="1"/>
  <c r="B2629" i="1"/>
  <c r="B2780" i="1"/>
  <c r="B2781" i="1"/>
  <c r="B2782" i="1"/>
  <c r="B2783" i="1"/>
  <c r="B2893" i="1"/>
  <c r="B2894" i="1"/>
  <c r="B3185" i="1"/>
  <c r="B3186" i="1"/>
  <c r="B3187" i="1"/>
  <c r="B3372" i="1"/>
  <c r="B3373" i="1"/>
  <c r="B3374" i="1"/>
  <c r="B3375" i="1"/>
  <c r="B3376" i="1"/>
  <c r="B3541" i="1"/>
  <c r="B3542" i="1"/>
  <c r="B3543" i="1"/>
  <c r="B3544" i="1"/>
  <c r="B3545" i="1"/>
  <c r="B3732" i="1"/>
  <c r="B3733" i="1"/>
  <c r="B3734" i="1"/>
  <c r="B3735" i="1"/>
  <c r="B3736" i="1"/>
  <c r="B3737" i="1"/>
  <c r="B3871" i="1"/>
  <c r="B3872" i="1"/>
  <c r="B3873" i="1"/>
  <c r="B3874" i="1"/>
  <c r="B3875" i="1"/>
  <c r="B3876" i="1"/>
  <c r="B3877" i="1"/>
  <c r="B3878" i="1"/>
  <c r="B4052" i="1"/>
  <c r="B4053" i="1"/>
  <c r="B4054" i="1"/>
  <c r="B4241" i="1"/>
  <c r="B4242" i="1"/>
  <c r="B4369" i="1"/>
  <c r="B4478" i="1"/>
  <c r="B4479" i="1"/>
  <c r="B4593" i="1"/>
  <c r="B4594" i="1"/>
  <c r="B4595" i="1"/>
  <c r="B4796" i="1"/>
  <c r="B4797" i="1"/>
  <c r="B4798" i="1"/>
  <c r="B4799" i="1"/>
  <c r="B4800" i="1"/>
  <c r="B4801" i="1"/>
  <c r="B5115" i="1"/>
  <c r="B5116" i="1"/>
  <c r="B5117" i="1"/>
  <c r="B5304" i="1"/>
  <c r="B5305" i="1"/>
  <c r="B5447" i="1"/>
  <c r="B5448" i="1"/>
  <c r="B1245" i="1"/>
  <c r="B1246" i="1"/>
  <c r="B1247" i="1"/>
  <c r="B1368" i="1"/>
  <c r="B1369" i="1"/>
  <c r="B1370" i="1"/>
  <c r="B1371" i="1"/>
  <c r="B493" i="1"/>
  <c r="B494" i="1"/>
  <c r="B559" i="1"/>
  <c r="B560" i="1"/>
  <c r="B1194" i="1"/>
  <c r="B1195" i="1"/>
  <c r="B1196" i="1"/>
  <c r="B1197" i="1"/>
  <c r="B1198" i="1"/>
  <c r="B1199" i="1"/>
  <c r="B1518" i="1"/>
  <c r="B1519" i="1"/>
  <c r="B1520" i="1"/>
  <c r="B1521" i="1"/>
  <c r="B1522" i="1"/>
  <c r="B1523" i="1"/>
  <c r="B1524" i="1"/>
  <c r="B1525" i="1"/>
  <c r="B1526" i="1"/>
  <c r="B1527" i="1"/>
  <c r="B2092"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4075" i="1"/>
  <c r="B4076" i="1"/>
  <c r="B4077" i="1"/>
  <c r="B4078" i="1"/>
  <c r="B4394" i="1"/>
  <c r="B4395" i="1"/>
  <c r="B4396" i="1"/>
  <c r="B4397" i="1"/>
  <c r="B4398" i="1"/>
  <c r="B4399" i="1"/>
  <c r="B4400" i="1"/>
  <c r="B4401" i="1"/>
  <c r="B4402" i="1"/>
  <c r="B4403" i="1"/>
  <c r="B4404" i="1"/>
  <c r="B4405" i="1"/>
  <c r="B4497" i="1"/>
  <c r="B4498" i="1"/>
  <c r="B4499" i="1"/>
  <c r="B4500" i="1"/>
  <c r="B4501" i="1"/>
  <c r="B4502" i="1"/>
  <c r="B4503" i="1"/>
  <c r="B4504" i="1"/>
  <c r="B4505" i="1"/>
  <c r="B4506" i="1"/>
  <c r="B4507" i="1"/>
  <c r="B4508" i="1"/>
  <c r="B4509" i="1"/>
  <c r="B4510" i="1"/>
  <c r="B4511"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5130" i="1"/>
  <c r="B5131" i="1"/>
  <c r="B5132" i="1"/>
  <c r="B5133" i="1"/>
  <c r="B5134" i="1"/>
  <c r="B5135" i="1"/>
  <c r="B5136" i="1"/>
  <c r="B5137" i="1"/>
  <c r="B5138" i="1"/>
  <c r="B5139" i="1"/>
  <c r="B5140" i="1"/>
  <c r="B5141" i="1"/>
  <c r="B5142" i="1"/>
  <c r="B5143" i="1"/>
  <c r="B5144" i="1"/>
  <c r="B5145" i="1"/>
  <c r="B5317" i="1"/>
  <c r="B5318" i="1"/>
  <c r="B5319" i="1"/>
  <c r="B5320" i="1"/>
  <c r="B5321" i="1"/>
  <c r="B5322" i="1"/>
  <c r="B5323" i="1"/>
  <c r="B5324" i="1"/>
  <c r="B5325" i="1"/>
  <c r="B5326" i="1"/>
  <c r="B5327" i="1"/>
  <c r="B5328" i="1"/>
  <c r="B11" i="1"/>
  <c r="B12" i="1"/>
  <c r="B13" i="1"/>
  <c r="B14" i="1"/>
  <c r="B15" i="1"/>
  <c r="B16" i="1"/>
  <c r="B17" i="1"/>
  <c r="B18" i="1"/>
  <c r="B19" i="1"/>
  <c r="B20" i="1"/>
  <c r="B21" i="1"/>
  <c r="B38" i="1"/>
  <c r="B39" i="1"/>
  <c r="B40" i="1"/>
  <c r="B41" i="1"/>
  <c r="B42" i="1"/>
  <c r="B43" i="1"/>
  <c r="B44" i="1"/>
  <c r="B45" i="1"/>
  <c r="B46" i="1"/>
  <c r="B47" i="1"/>
  <c r="B48" i="1"/>
  <c r="B49" i="1"/>
  <c r="B62" i="1"/>
  <c r="B63" i="1"/>
  <c r="B64" i="1"/>
  <c r="B65" i="1"/>
  <c r="B66" i="1"/>
  <c r="B67" i="1"/>
  <c r="B68" i="1"/>
  <c r="B69" i="1"/>
  <c r="B70" i="1"/>
  <c r="B71" i="1"/>
  <c r="B72" i="1"/>
  <c r="B73" i="1"/>
  <c r="B74" i="1"/>
  <c r="B75" i="1"/>
  <c r="B76" i="1"/>
  <c r="B77" i="1"/>
  <c r="B78" i="1"/>
  <c r="B79" i="1"/>
  <c r="B80" i="1"/>
  <c r="B81"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1829" i="1"/>
  <c r="B2761" i="1"/>
  <c r="B2762" i="1"/>
  <c r="B2763" i="1"/>
  <c r="B2764" i="1"/>
  <c r="B2875" i="1"/>
  <c r="B2876" i="1"/>
  <c r="B2877" i="1"/>
  <c r="B2878" i="1"/>
  <c r="B2879" i="1"/>
  <c r="B2880" i="1"/>
  <c r="B2881" i="1"/>
  <c r="B2882" i="1"/>
  <c r="B2883" i="1"/>
  <c r="B2973" i="1"/>
  <c r="B2974" i="1"/>
  <c r="B2975" i="1"/>
  <c r="B2976" i="1"/>
  <c r="B2977" i="1"/>
  <c r="B2978" i="1"/>
  <c r="B2979" i="1"/>
  <c r="B2980" i="1"/>
  <c r="B2981" i="1"/>
  <c r="B2982" i="1"/>
  <c r="B2983" i="1"/>
  <c r="B3114" i="1"/>
  <c r="B3115" i="1"/>
  <c r="B3116" i="1"/>
  <c r="B3117" i="1"/>
  <c r="B3118" i="1"/>
  <c r="B3119" i="1"/>
  <c r="B3120" i="1"/>
  <c r="B3121" i="1"/>
  <c r="B3122" i="1"/>
  <c r="B3322" i="1"/>
  <c r="B3323" i="1"/>
  <c r="B3324" i="1"/>
  <c r="B3325" i="1"/>
  <c r="B3326" i="1"/>
  <c r="B3327" i="1"/>
  <c r="B3328" i="1"/>
  <c r="B3329" i="1"/>
  <c r="B3330" i="1"/>
  <c r="B3331" i="1"/>
  <c r="B3332" i="1"/>
  <c r="B3515" i="1"/>
  <c r="B3516" i="1"/>
  <c r="B3517" i="1"/>
  <c r="B3518" i="1"/>
  <c r="B3519" i="1"/>
  <c r="B3520" i="1"/>
  <c r="B3521" i="1"/>
  <c r="B3522" i="1"/>
  <c r="B3691" i="1"/>
  <c r="B3692" i="1"/>
  <c r="B3693" i="1"/>
  <c r="B3694" i="1"/>
  <c r="B3695" i="1"/>
  <c r="B3696" i="1"/>
  <c r="B3697" i="1"/>
  <c r="B3698" i="1"/>
  <c r="B3699" i="1"/>
  <c r="B3700" i="1"/>
  <c r="B3781" i="1"/>
  <c r="B3782" i="1"/>
  <c r="B3783" i="1"/>
  <c r="B3784" i="1"/>
  <c r="B3785" i="1"/>
  <c r="B3786" i="1"/>
  <c r="B3787" i="1"/>
  <c r="B3788" i="1"/>
  <c r="B3789" i="1"/>
  <c r="B3790" i="1"/>
  <c r="B3918" i="1"/>
  <c r="B3919" i="1"/>
  <c r="B3920" i="1"/>
  <c r="B3921" i="1"/>
  <c r="B3922" i="1"/>
  <c r="B3923" i="1"/>
  <c r="B3924" i="1"/>
  <c r="B3925" i="1"/>
  <c r="B3926" i="1"/>
  <c r="B3927" i="1"/>
  <c r="B4100" i="1"/>
  <c r="B4101" i="1"/>
  <c r="B4102" i="1"/>
  <c r="B4103" i="1"/>
  <c r="B4104" i="1"/>
  <c r="B4105" i="1"/>
  <c r="B4106" i="1"/>
  <c r="B4107" i="1"/>
  <c r="B4108" i="1"/>
  <c r="B4109" i="1"/>
  <c r="B4110" i="1"/>
  <c r="B4287" i="1"/>
  <c r="B4288" i="1"/>
  <c r="B4289" i="1"/>
  <c r="B4290" i="1"/>
  <c r="B4291" i="1"/>
  <c r="B4292" i="1"/>
  <c r="B4293" i="1"/>
  <c r="B4294" i="1"/>
  <c r="B4429" i="1"/>
  <c r="B4430" i="1"/>
  <c r="B4431" i="1"/>
  <c r="B4432" i="1"/>
  <c r="B4433" i="1"/>
  <c r="B4434" i="1"/>
  <c r="B4435" i="1"/>
  <c r="B4436" i="1"/>
  <c r="B4437" i="1"/>
  <c r="B4438" i="1"/>
  <c r="B4546" i="1"/>
  <c r="B4547" i="1"/>
  <c r="B4548" i="1"/>
  <c r="B4549" i="1"/>
  <c r="B4550" i="1"/>
  <c r="B4551" i="1"/>
  <c r="B4552" i="1"/>
  <c r="B4553" i="1"/>
  <c r="B4554" i="1"/>
  <c r="B4555" i="1"/>
  <c r="B4556" i="1"/>
  <c r="B4667" i="1"/>
  <c r="B4668" i="1"/>
  <c r="B4669" i="1"/>
  <c r="B4670" i="1"/>
  <c r="B4671" i="1"/>
  <c r="B4672" i="1"/>
  <c r="B4673" i="1"/>
  <c r="B4674" i="1"/>
  <c r="B4675" i="1"/>
  <c r="B4676" i="1"/>
  <c r="B4677" i="1"/>
  <c r="B4678" i="1"/>
  <c r="B4908" i="1"/>
  <c r="B4909" i="1"/>
  <c r="B4910" i="1"/>
  <c r="B4911" i="1"/>
  <c r="B4912" i="1"/>
  <c r="B4913" i="1"/>
  <c r="B5172" i="1"/>
  <c r="B5173" i="1"/>
  <c r="B5174" i="1"/>
  <c r="B5175" i="1"/>
  <c r="B5176" i="1"/>
  <c r="B5177" i="1"/>
  <c r="B5178" i="1"/>
  <c r="B5179" i="1"/>
  <c r="B5180" i="1"/>
  <c r="B5181" i="1"/>
  <c r="B5182" i="1"/>
  <c r="B5357" i="1"/>
  <c r="B5358" i="1"/>
  <c r="B5359" i="1"/>
  <c r="B5360" i="1"/>
  <c r="B5361" i="1"/>
  <c r="B5362" i="1"/>
  <c r="B5363" i="1"/>
  <c r="B5364" i="1"/>
  <c r="B5365" i="1"/>
  <c r="B5366" i="1"/>
  <c r="B5469" i="1"/>
  <c r="B5470" i="1"/>
  <c r="B5471" i="1"/>
  <c r="B5472" i="1"/>
  <c r="B5473" i="1"/>
  <c r="B5474" i="1"/>
  <c r="B5475" i="1"/>
  <c r="B2610" i="1"/>
  <c r="B2611" i="1"/>
  <c r="B2612" i="1"/>
  <c r="B2613" i="1"/>
  <c r="B2614" i="1"/>
  <c r="B2615" i="1"/>
  <c r="B2616" i="1"/>
  <c r="B2617" i="1"/>
  <c r="B2618" i="1"/>
  <c r="B2619" i="1"/>
  <c r="B2620" i="1"/>
  <c r="B2621" i="1"/>
  <c r="B2622" i="1"/>
  <c r="B2623" i="1"/>
  <c r="B2624" i="1"/>
  <c r="B2625" i="1"/>
  <c r="B2626" i="1"/>
  <c r="B2627" i="1"/>
  <c r="B2628" i="1"/>
  <c r="B2765" i="1"/>
  <c r="B2766" i="1"/>
  <c r="B2767" i="1"/>
  <c r="B2768" i="1"/>
  <c r="B2769" i="1"/>
  <c r="B2770" i="1"/>
  <c r="B2771" i="1"/>
  <c r="B2772" i="1"/>
  <c r="B2773" i="1"/>
  <c r="B2774" i="1"/>
  <c r="B2775" i="1"/>
  <c r="B2776" i="1"/>
  <c r="B2777" i="1"/>
  <c r="B2778" i="1"/>
  <c r="B2779" i="1"/>
  <c r="B2884" i="1"/>
  <c r="B2885" i="1"/>
  <c r="B2886" i="1"/>
  <c r="B2887" i="1"/>
  <c r="B2888" i="1"/>
  <c r="B2889" i="1"/>
  <c r="B2890" i="1"/>
  <c r="B2891" i="1"/>
  <c r="B2892" i="1"/>
  <c r="B2984" i="1"/>
  <c r="B2985" i="1"/>
  <c r="B2986" i="1"/>
  <c r="B2987" i="1"/>
  <c r="B2988" i="1"/>
  <c r="B2989" i="1"/>
  <c r="B2990" i="1"/>
  <c r="B2991" i="1"/>
  <c r="B2992" i="1"/>
  <c r="B2993" i="1"/>
  <c r="B2994" i="1"/>
  <c r="B3123" i="1"/>
  <c r="B3124" i="1"/>
  <c r="B3125" i="1"/>
  <c r="B3126" i="1"/>
  <c r="B3127" i="1"/>
  <c r="B3128" i="1"/>
  <c r="B3129" i="1"/>
  <c r="B3130" i="1"/>
  <c r="B3131" i="1"/>
  <c r="B3132" i="1"/>
  <c r="B3133" i="1"/>
  <c r="B3333" i="1"/>
  <c r="B3334" i="1"/>
  <c r="B3335" i="1"/>
  <c r="B3336" i="1"/>
  <c r="B3337" i="1"/>
  <c r="B3338" i="1"/>
  <c r="B3339" i="1"/>
  <c r="B3340" i="1"/>
  <c r="B3523" i="1"/>
  <c r="B3524" i="1"/>
  <c r="B3525" i="1"/>
  <c r="B3526" i="1"/>
  <c r="B3527" i="1"/>
  <c r="B3528" i="1"/>
  <c r="B3529" i="1"/>
  <c r="B3530" i="1"/>
  <c r="B3531" i="1"/>
  <c r="B3532" i="1"/>
  <c r="B3533" i="1"/>
  <c r="B3701" i="1"/>
  <c r="B3702" i="1"/>
  <c r="B3703" i="1"/>
  <c r="B3704" i="1"/>
  <c r="B3705" i="1"/>
  <c r="B3706" i="1"/>
  <c r="B3707" i="1"/>
  <c r="B3708" i="1"/>
  <c r="B3709" i="1"/>
  <c r="B3710" i="1"/>
  <c r="B3791" i="1"/>
  <c r="B3792" i="1"/>
  <c r="B3793" i="1"/>
  <c r="B3794" i="1"/>
  <c r="B3795" i="1"/>
  <c r="B3796" i="1"/>
  <c r="B3797" i="1"/>
  <c r="B3798" i="1"/>
  <c r="B3799" i="1"/>
  <c r="B3800" i="1"/>
  <c r="B3801" i="1"/>
  <c r="B3802" i="1"/>
  <c r="B3803" i="1"/>
  <c r="B3928" i="1"/>
  <c r="B3929" i="1"/>
  <c r="B3930" i="1"/>
  <c r="B3931" i="1"/>
  <c r="B3932" i="1"/>
  <c r="B3933" i="1"/>
  <c r="B3934" i="1"/>
  <c r="B3935" i="1"/>
  <c r="B3936" i="1"/>
  <c r="B3937" i="1"/>
  <c r="B4111" i="1"/>
  <c r="B4112" i="1"/>
  <c r="B4113" i="1"/>
  <c r="B4114" i="1"/>
  <c r="B4115" i="1"/>
  <c r="B4116" i="1"/>
  <c r="B4117" i="1"/>
  <c r="B4118" i="1"/>
  <c r="B4119" i="1"/>
  <c r="B4120" i="1"/>
  <c r="B4121" i="1"/>
  <c r="B4122" i="1"/>
  <c r="B4295" i="1"/>
  <c r="B4296" i="1"/>
  <c r="B4297" i="1"/>
  <c r="B4298" i="1"/>
  <c r="B4299" i="1"/>
  <c r="B4300" i="1"/>
  <c r="B4301" i="1"/>
  <c r="B4302" i="1"/>
  <c r="B4439" i="1"/>
  <c r="B4440" i="1"/>
  <c r="B4441" i="1"/>
  <c r="B4442" i="1"/>
  <c r="B4443" i="1"/>
  <c r="B4444" i="1"/>
  <c r="B4445" i="1"/>
  <c r="B4446" i="1"/>
  <c r="B4447" i="1"/>
  <c r="B4448" i="1"/>
  <c r="B4557" i="1"/>
  <c r="B4558" i="1"/>
  <c r="B4559" i="1"/>
  <c r="B4560" i="1"/>
  <c r="B4561" i="1"/>
  <c r="B4562" i="1"/>
  <c r="B4563" i="1"/>
  <c r="B4564" i="1"/>
  <c r="B4565" i="1"/>
  <c r="B4679" i="1"/>
  <c r="B4680" i="1"/>
  <c r="B4681" i="1"/>
  <c r="B4682" i="1"/>
  <c r="B4683" i="1"/>
  <c r="B4914" i="1"/>
  <c r="B4915" i="1"/>
  <c r="B4916" i="1"/>
  <c r="B4917" i="1"/>
  <c r="B4918" i="1"/>
  <c r="B4919" i="1"/>
  <c r="B4920" i="1"/>
  <c r="B4921" i="1"/>
  <c r="B4922" i="1"/>
  <c r="B4923" i="1"/>
  <c r="B5183" i="1"/>
  <c r="B5184" i="1"/>
  <c r="B5185" i="1"/>
  <c r="B5186" i="1"/>
  <c r="B5187" i="1"/>
  <c r="B5188" i="1"/>
  <c r="B5189" i="1"/>
  <c r="B5190" i="1"/>
  <c r="B5191" i="1"/>
  <c r="B5192" i="1"/>
  <c r="B5193" i="1"/>
  <c r="B5194" i="1"/>
  <c r="B5367" i="1"/>
  <c r="B5368" i="1"/>
  <c r="B5369" i="1"/>
  <c r="B5370" i="1"/>
  <c r="B5371" i="1"/>
  <c r="B5372" i="1"/>
  <c r="B5373" i="1"/>
  <c r="B5374" i="1"/>
  <c r="B5375" i="1"/>
  <c r="B5376" i="1"/>
  <c r="B5476" i="1"/>
  <c r="B5477" i="1"/>
  <c r="B5478" i="1"/>
  <c r="B5479" i="1"/>
  <c r="B3938" i="1"/>
  <c r="B4515" i="1"/>
  <c r="B2740" i="1"/>
  <c r="B2741" i="1"/>
  <c r="B2742" i="1"/>
  <c r="B2743" i="1"/>
  <c r="B2744" i="1"/>
  <c r="B2745" i="1"/>
  <c r="B2746" i="1"/>
  <c r="B2747" i="1"/>
  <c r="B2748" i="1"/>
  <c r="B2749" i="1"/>
  <c r="B2750" i="1"/>
  <c r="B2751" i="1"/>
  <c r="B2752" i="1"/>
  <c r="B2753" i="1"/>
  <c r="B2754" i="1"/>
  <c r="B2755" i="1"/>
  <c r="B2756" i="1"/>
  <c r="B2813" i="1"/>
  <c r="B2814" i="1"/>
  <c r="B2815" i="1"/>
  <c r="B2816" i="1"/>
  <c r="B2817" i="1"/>
  <c r="B2818" i="1"/>
  <c r="B2819" i="1"/>
  <c r="B2820" i="1"/>
  <c r="B2821" i="1"/>
  <c r="B2822" i="1"/>
  <c r="B2823" i="1"/>
  <c r="B2824" i="1"/>
  <c r="B2825" i="1"/>
  <c r="B2826" i="1"/>
  <c r="B2827" i="1"/>
  <c r="B2828" i="1"/>
  <c r="B2936" i="1"/>
  <c r="B2937" i="1"/>
  <c r="B2938" i="1"/>
  <c r="B3886" i="1"/>
  <c r="B893" i="1"/>
  <c r="B894" i="1"/>
  <c r="B895" i="1"/>
  <c r="B896" i="1"/>
  <c r="B897" i="1"/>
  <c r="B898" i="1"/>
  <c r="B899" i="1"/>
  <c r="B993" i="1"/>
  <c r="B994" i="1"/>
  <c r="B995" i="1"/>
  <c r="B996" i="1"/>
  <c r="B997" i="1"/>
  <c r="B998" i="1"/>
  <c r="B999" i="1"/>
  <c r="B1000" i="1"/>
  <c r="B1001" i="1"/>
  <c r="B1002" i="1"/>
  <c r="B1003" i="1"/>
  <c r="B1004" i="1"/>
  <c r="B1005" i="1"/>
  <c r="B1006" i="1"/>
  <c r="B1007" i="1"/>
  <c r="B1076" i="1"/>
  <c r="B1077" i="1"/>
  <c r="B1078" i="1"/>
  <c r="B1079" i="1"/>
  <c r="B1080" i="1"/>
  <c r="B1081" i="1"/>
  <c r="B1082" i="1"/>
  <c r="B1083" i="1"/>
  <c r="B1084" i="1"/>
  <c r="B1085" i="1"/>
  <c r="B1086" i="1"/>
  <c r="B1209" i="1"/>
  <c r="B1210" i="1"/>
  <c r="B1211" i="1"/>
  <c r="B1532" i="1"/>
  <c r="B1533" i="1"/>
  <c r="B1534" i="1"/>
  <c r="B1535" i="1"/>
  <c r="B1536" i="1"/>
  <c r="B1537" i="1"/>
  <c r="B1538" i="1"/>
  <c r="B1539" i="1"/>
  <c r="B1641" i="1"/>
  <c r="B1642" i="1"/>
  <c r="B1643" i="1"/>
  <c r="B1764" i="1"/>
  <c r="B4420" i="1"/>
  <c r="B4421" i="1"/>
  <c r="B4422" i="1"/>
  <c r="B4423" i="1"/>
  <c r="B4424" i="1"/>
  <c r="B4425" i="1"/>
  <c r="B4529" i="1"/>
  <c r="B4530" i="1"/>
  <c r="B4531" i="1"/>
  <c r="B4532" i="1"/>
  <c r="B4533" i="1"/>
  <c r="B4643" i="1"/>
  <c r="B4644" i="1"/>
  <c r="B4645" i="1"/>
  <c r="B4646" i="1"/>
  <c r="B4647" i="1"/>
  <c r="B4648" i="1"/>
  <c r="B4649" i="1"/>
  <c r="B4650" i="1"/>
  <c r="B4651" i="1"/>
  <c r="B4652" i="1"/>
  <c r="B4887" i="1"/>
  <c r="B4888" i="1"/>
  <c r="B4889" i="1"/>
  <c r="B4890" i="1"/>
  <c r="B4891" i="1"/>
  <c r="B4892" i="1"/>
  <c r="B4893" i="1"/>
  <c r="B4894" i="1"/>
  <c r="B4895" i="1"/>
  <c r="B4896" i="1"/>
  <c r="B5153" i="1"/>
  <c r="B5154" i="1"/>
  <c r="B5155" i="1"/>
  <c r="B5156" i="1"/>
  <c r="B5157" i="1"/>
  <c r="B5158" i="1"/>
  <c r="B5159" i="1"/>
  <c r="B5160" i="1"/>
  <c r="B5161" i="1"/>
  <c r="B5335" i="1"/>
  <c r="B5336" i="1"/>
  <c r="B5337" i="1"/>
  <c r="B5338" i="1"/>
  <c r="B5339" i="1"/>
  <c r="B5340" i="1"/>
  <c r="B5341" i="1"/>
  <c r="B5342" i="1"/>
  <c r="B5343" i="1"/>
  <c r="B5344" i="1"/>
  <c r="B5460" i="1"/>
  <c r="B5461" i="1"/>
  <c r="B5462" i="1"/>
  <c r="B5463" i="1"/>
  <c r="B5464" i="1"/>
  <c r="B3079" i="1"/>
  <c r="B3080" i="1"/>
  <c r="B3081" i="1"/>
  <c r="B3082" i="1"/>
  <c r="B3083" i="1"/>
  <c r="B3084" i="1"/>
  <c r="B3085" i="1"/>
  <c r="B3086" i="1"/>
  <c r="B3087" i="1"/>
  <c r="B3088" i="1"/>
  <c r="B3089" i="1"/>
  <c r="B3090" i="1"/>
  <c r="B3091" i="1"/>
  <c r="B3092" i="1"/>
  <c r="B3093" i="1"/>
  <c r="B3094" i="1"/>
  <c r="B3095" i="1"/>
  <c r="B3290" i="1"/>
  <c r="B3291" i="1"/>
  <c r="B3292" i="1"/>
  <c r="B3293" i="1"/>
  <c r="B3294" i="1"/>
  <c r="B3295" i="1"/>
  <c r="B3296" i="1"/>
  <c r="B3297" i="1"/>
  <c r="B3298" i="1"/>
  <c r="B3299" i="1"/>
  <c r="B3300" i="1"/>
  <c r="B3301" i="1"/>
  <c r="B3302" i="1"/>
  <c r="B3303" i="1"/>
  <c r="B3304" i="1"/>
  <c r="B3305" i="1"/>
  <c r="B3306" i="1"/>
  <c r="B3307" i="1"/>
  <c r="B3308" i="1"/>
  <c r="B3309" i="1"/>
  <c r="B3492" i="1"/>
  <c r="B3493" i="1"/>
  <c r="B3494" i="1"/>
  <c r="B3495" i="1"/>
  <c r="B3496" i="1"/>
  <c r="B3497" i="1"/>
  <c r="B3498" i="1"/>
  <c r="B3499" i="1"/>
  <c r="B3500" i="1"/>
  <c r="B3665" i="1"/>
  <c r="B3666" i="1"/>
  <c r="B3667" i="1"/>
  <c r="B3668" i="1"/>
  <c r="B3669" i="1"/>
  <c r="B3670" i="1"/>
  <c r="B3671" i="1"/>
  <c r="B3672" i="1"/>
  <c r="B3673" i="1"/>
  <c r="B3674" i="1"/>
  <c r="B3675" i="1"/>
  <c r="B3676" i="1"/>
  <c r="B3677" i="1"/>
  <c r="B3678" i="1"/>
  <c r="B3756" i="1"/>
  <c r="B3757" i="1"/>
  <c r="B3758" i="1"/>
  <c r="B3759" i="1"/>
  <c r="B3760" i="1"/>
  <c r="B3903" i="1"/>
  <c r="B3904" i="1"/>
  <c r="B3905" i="1"/>
  <c r="B3906" i="1"/>
  <c r="B4080" i="1"/>
  <c r="B4081" i="1"/>
  <c r="B4082" i="1"/>
  <c r="B4083" i="1"/>
  <c r="B4084" i="1"/>
  <c r="B4085" i="1"/>
  <c r="B4086" i="1"/>
  <c r="B4087" i="1"/>
  <c r="B4088" i="1"/>
  <c r="B4265" i="1"/>
  <c r="B4266" i="1"/>
  <c r="B4267" i="1"/>
  <c r="B4268" i="1"/>
  <c r="B4269" i="1"/>
  <c r="B4270" i="1"/>
  <c r="B4271" i="1"/>
  <c r="B4272" i="1"/>
  <c r="B4273" i="1"/>
  <c r="B4412" i="1"/>
  <c r="B4413" i="1"/>
  <c r="B4414" i="1"/>
  <c r="B4415" i="1"/>
  <c r="B4416" i="1"/>
  <c r="B4417" i="1"/>
  <c r="B4418" i="1"/>
  <c r="B4419" i="1"/>
  <c r="B4519" i="1"/>
  <c r="B4520" i="1"/>
  <c r="B4521" i="1"/>
  <c r="B4522" i="1"/>
  <c r="B4523" i="1"/>
  <c r="B4524" i="1"/>
  <c r="B4525" i="1"/>
  <c r="B4526" i="1"/>
  <c r="B4527" i="1"/>
  <c r="B4528" i="1"/>
  <c r="B4636" i="1"/>
  <c r="B4637" i="1"/>
  <c r="B4638" i="1"/>
  <c r="B4639" i="1"/>
  <c r="B4640" i="1"/>
  <c r="B4641" i="1"/>
  <c r="B4642" i="1"/>
  <c r="B4880" i="1"/>
  <c r="B4881" i="1"/>
  <c r="B4882" i="1"/>
  <c r="B4883" i="1"/>
  <c r="B4884" i="1"/>
  <c r="B4885" i="1"/>
  <c r="B4886" i="1"/>
  <c r="B5150" i="1"/>
  <c r="B5151" i="1"/>
  <c r="B5152" i="1"/>
  <c r="B5334" i="1"/>
  <c r="B3944" i="1"/>
  <c r="B3945" i="1"/>
  <c r="B1202" i="1"/>
  <c r="B1203" i="1"/>
  <c r="B1204" i="1"/>
  <c r="B1205" i="1"/>
  <c r="B1206" i="1"/>
  <c r="B1207" i="1"/>
  <c r="B1329" i="1"/>
  <c r="B1330" i="1"/>
  <c r="B1331" i="1"/>
  <c r="B1208" i="1"/>
  <c r="B529" i="1"/>
  <c r="B530" i="1"/>
  <c r="B531" i="1"/>
  <c r="B532" i="1"/>
  <c r="B622" i="1"/>
  <c r="B623" i="1"/>
  <c r="B624" i="1"/>
  <c r="B625" i="1"/>
  <c r="B626" i="1"/>
  <c r="B627" i="1"/>
  <c r="B628" i="1"/>
  <c r="B629" i="1"/>
  <c r="B630" i="1"/>
  <c r="B631" i="1"/>
  <c r="B695" i="1"/>
  <c r="B696" i="1"/>
  <c r="B697" i="1"/>
  <c r="B698" i="1"/>
  <c r="B699" i="1"/>
  <c r="B700" i="1"/>
  <c r="B701" i="1"/>
  <c r="B702" i="1"/>
  <c r="B703" i="1"/>
  <c r="B704" i="1"/>
  <c r="B748" i="1"/>
  <c r="B749" i="1"/>
  <c r="B750" i="1"/>
  <c r="B751" i="1"/>
  <c r="B752" i="1"/>
  <c r="B753" i="1"/>
  <c r="B754" i="1"/>
  <c r="B755" i="1"/>
  <c r="B756" i="1"/>
  <c r="B757" i="1"/>
  <c r="B758" i="1"/>
  <c r="B759" i="1"/>
  <c r="B797" i="1"/>
  <c r="B798" i="1"/>
  <c r="B799" i="1"/>
  <c r="B800" i="1"/>
  <c r="B801" i="1"/>
  <c r="B802" i="1"/>
  <c r="B803" i="1"/>
  <c r="B804" i="1"/>
  <c r="B805" i="1"/>
  <c r="B806" i="1"/>
  <c r="B807" i="1"/>
  <c r="B905" i="1"/>
  <c r="B906" i="1"/>
  <c r="B907" i="1"/>
  <c r="B908" i="1"/>
  <c r="B909" i="1"/>
  <c r="B910" i="1"/>
  <c r="B1014" i="1"/>
  <c r="B1015" i="1"/>
  <c r="B1016" i="1"/>
  <c r="B1017" i="1"/>
  <c r="B1018" i="1"/>
  <c r="B1019" i="1"/>
  <c r="B1020" i="1"/>
  <c r="B1021" i="1"/>
  <c r="B1022" i="1"/>
  <c r="B1023" i="1"/>
  <c r="B1024" i="1"/>
  <c r="B1025" i="1"/>
  <c r="B1026" i="1"/>
  <c r="B1070" i="1"/>
  <c r="B1091" i="1"/>
  <c r="B1092" i="1"/>
  <c r="B1093" i="1"/>
  <c r="B1094" i="1"/>
  <c r="B1095" i="1"/>
  <c r="B1096" i="1"/>
  <c r="B1097" i="1"/>
  <c r="B1098" i="1"/>
  <c r="B1099" i="1"/>
  <c r="B1214" i="1"/>
  <c r="B1215" i="1"/>
  <c r="B1216" i="1"/>
  <c r="B1217" i="1"/>
  <c r="B1218" i="1"/>
  <c r="B1219" i="1"/>
  <c r="B1337" i="1"/>
  <c r="B1338" i="1"/>
  <c r="B1339" i="1"/>
  <c r="B1340" i="1"/>
  <c r="B1341" i="1"/>
  <c r="B1342" i="1"/>
  <c r="B1343" i="1"/>
  <c r="B1453" i="1"/>
  <c r="B1454" i="1"/>
  <c r="B1455" i="1"/>
  <c r="B1456" i="1"/>
  <c r="B1457" i="1"/>
  <c r="B1458" i="1"/>
  <c r="B1459" i="1"/>
  <c r="B1460" i="1"/>
  <c r="B1540" i="1"/>
  <c r="B1541" i="1"/>
  <c r="B1542" i="1"/>
  <c r="B1543" i="1"/>
  <c r="B1544" i="1"/>
  <c r="B1545" i="1"/>
  <c r="B1546" i="1"/>
  <c r="B1646" i="1"/>
  <c r="B1647" i="1"/>
  <c r="B1648" i="1"/>
  <c r="B1649" i="1"/>
  <c r="B1650" i="1"/>
  <c r="B1651" i="1"/>
  <c r="B1652" i="1"/>
  <c r="B1653" i="1"/>
  <c r="B1768" i="1"/>
  <c r="B1769" i="1"/>
  <c r="B1770" i="1"/>
  <c r="B1771" i="1"/>
  <c r="B1772" i="1"/>
  <c r="B1773" i="1"/>
  <c r="B1774" i="1"/>
  <c r="B1775" i="1"/>
  <c r="B1776" i="1"/>
  <c r="B1777" i="1"/>
  <c r="B1778" i="1"/>
  <c r="B1779" i="1"/>
  <c r="B1780" i="1"/>
  <c r="B1781" i="1"/>
  <c r="B1782" i="1"/>
  <c r="B1783" i="1"/>
  <c r="B1784" i="1"/>
  <c r="B1785" i="1"/>
  <c r="B1786" i="1"/>
  <c r="B1787" i="1"/>
  <c r="B1788" i="1"/>
  <c r="B1890" i="1"/>
  <c r="B1891" i="1"/>
  <c r="B1892" i="1"/>
  <c r="B1893" i="1"/>
  <c r="B1894" i="1"/>
  <c r="B1895"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114" i="1"/>
  <c r="B2115" i="1"/>
  <c r="B2116" i="1"/>
  <c r="B2117" i="1"/>
  <c r="B2118" i="1"/>
  <c r="B2119" i="1"/>
  <c r="B2120" i="1"/>
  <c r="B2121" i="1"/>
  <c r="B2122" i="1"/>
  <c r="B2123" i="1"/>
  <c r="B2124" i="1"/>
  <c r="B2125" i="1"/>
  <c r="B2126" i="1"/>
  <c r="B2234" i="1"/>
  <c r="B2235" i="1"/>
  <c r="B2236" i="1"/>
  <c r="B2237" i="1"/>
  <c r="B2238" i="1"/>
  <c r="B2239" i="1"/>
  <c r="B2240" i="1"/>
  <c r="B2241" i="1"/>
  <c r="B2242" i="1"/>
  <c r="B2243" i="1"/>
  <c r="B2244" i="1"/>
  <c r="B2245" i="1"/>
  <c r="B2246" i="1"/>
  <c r="B2247" i="1"/>
  <c r="B2248" i="1"/>
  <c r="B2249" i="1"/>
  <c r="B2250" i="1"/>
  <c r="B2251" i="1"/>
  <c r="B2252" i="1"/>
  <c r="B2253" i="1"/>
  <c r="B2254" i="1"/>
  <c r="B2514" i="1"/>
  <c r="B2515" i="1"/>
  <c r="B2516" i="1"/>
  <c r="B2517" i="1"/>
  <c r="B2518" i="1"/>
  <c r="B2519" i="1"/>
  <c r="B2520" i="1"/>
  <c r="B2521" i="1"/>
  <c r="B2522" i="1"/>
  <c r="B2523" i="1"/>
  <c r="B2524" i="1"/>
  <c r="B2525" i="1"/>
  <c r="B2526" i="1"/>
  <c r="B2527" i="1"/>
  <c r="B2528" i="1"/>
  <c r="B2529" i="1"/>
  <c r="B2530"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830" i="1"/>
  <c r="B2831" i="1"/>
  <c r="B2832" i="1"/>
  <c r="B2833" i="1"/>
  <c r="B2834" i="1"/>
  <c r="B2835" i="1"/>
  <c r="B2836" i="1"/>
  <c r="B2837" i="1"/>
  <c r="B2838" i="1"/>
  <c r="B2839" i="1"/>
  <c r="B2840" i="1"/>
  <c r="B2841" i="1"/>
  <c r="B2842" i="1"/>
  <c r="B2843" i="1"/>
  <c r="B2844" i="1"/>
  <c r="B2845" i="1"/>
  <c r="B2943" i="1"/>
  <c r="B2944" i="1"/>
  <c r="B2945" i="1"/>
  <c r="B2946" i="1"/>
  <c r="B2947" i="1"/>
  <c r="B2948" i="1"/>
  <c r="B2949" i="1"/>
  <c r="B2950" i="1"/>
  <c r="B2951" i="1"/>
  <c r="B2952" i="1"/>
  <c r="B2953" i="1"/>
  <c r="B3072" i="1"/>
  <c r="B3073" i="1"/>
  <c r="B3074" i="1"/>
  <c r="B3075" i="1"/>
  <c r="B3076" i="1"/>
  <c r="B3077" i="1"/>
  <c r="B3078" i="1"/>
  <c r="B3284" i="1"/>
  <c r="B3285" i="1"/>
  <c r="B3286" i="1"/>
  <c r="B3287" i="1"/>
  <c r="B3288" i="1"/>
  <c r="B3289" i="1"/>
  <c r="B3486" i="1"/>
  <c r="B3487" i="1"/>
  <c r="B3488" i="1"/>
  <c r="B3489" i="1"/>
  <c r="B3490" i="1"/>
  <c r="B3491" i="1"/>
  <c r="B3659" i="1"/>
  <c r="B3660" i="1"/>
  <c r="B3661" i="1"/>
  <c r="B3662" i="1"/>
  <c r="B3663" i="1"/>
  <c r="B3664" i="1"/>
  <c r="B3753" i="1"/>
  <c r="B3754" i="1"/>
  <c r="B3755" i="1"/>
  <c r="B4079" i="1"/>
  <c r="B653" i="1"/>
  <c r="B654" i="1"/>
  <c r="B655" i="1"/>
  <c r="B656" i="1"/>
  <c r="B726" i="1"/>
  <c r="B777" i="1"/>
  <c r="B778" i="1"/>
  <c r="B1062" i="1"/>
  <c r="B1063" i="1"/>
  <c r="B1254" i="1"/>
  <c r="B1255" i="1"/>
  <c r="B1256" i="1"/>
  <c r="B1377" i="1"/>
  <c r="B1378" i="1"/>
  <c r="B1681" i="1"/>
  <c r="B1682" i="1"/>
  <c r="B1683" i="1"/>
  <c r="B1836" i="1"/>
  <c r="B1837" i="1"/>
  <c r="B1838" i="1"/>
  <c r="B1937" i="1"/>
  <c r="B1938" i="1"/>
  <c r="B2182" i="1"/>
  <c r="B2183" i="1"/>
  <c r="B2184" i="1"/>
  <c r="B2185" i="1"/>
  <c r="B2186" i="1"/>
  <c r="B2187" i="1"/>
  <c r="B2362" i="1"/>
  <c r="B2363" i="1"/>
  <c r="B2364" i="1"/>
  <c r="B2365" i="1"/>
  <c r="B2366" i="1"/>
  <c r="B2367" i="1"/>
  <c r="B2634" i="1"/>
  <c r="B2635" i="1"/>
  <c r="B2636" i="1"/>
  <c r="B2785" i="1"/>
  <c r="B2786" i="1"/>
  <c r="B2787" i="1"/>
  <c r="B2788" i="1"/>
  <c r="B3051" i="1"/>
  <c r="B3052" i="1"/>
  <c r="B3053" i="1"/>
  <c r="B3553" i="1"/>
  <c r="B3879" i="1"/>
  <c r="B4243" i="1"/>
  <c r="B4244" i="1"/>
  <c r="B4245" i="1"/>
  <c r="B4246" i="1"/>
  <c r="B4802" i="1"/>
  <c r="B4803" i="1"/>
  <c r="B4804" i="1"/>
  <c r="B4805" i="1"/>
  <c r="B4806" i="1"/>
  <c r="B5118" i="1"/>
  <c r="B5119" i="1"/>
  <c r="B5120" i="1"/>
  <c r="B5306" i="1"/>
  <c r="B5307" i="1"/>
  <c r="B5308" i="1"/>
  <c r="B5309" i="1"/>
  <c r="B5310" i="1"/>
  <c r="B5449" i="1"/>
  <c r="B5450" i="1"/>
  <c r="B5451" i="1"/>
  <c r="B5496" i="1"/>
  <c r="B5497" i="1"/>
  <c r="B5311" i="1"/>
  <c r="B32" i="1"/>
  <c r="B33" i="1"/>
  <c r="B34" i="1"/>
  <c r="B35" i="1"/>
  <c r="B36" i="1"/>
  <c r="B37" i="1"/>
  <c r="B487" i="1"/>
  <c r="B488" i="1"/>
  <c r="B489" i="1"/>
  <c r="B551" i="1"/>
  <c r="B552" i="1"/>
  <c r="B553" i="1"/>
  <c r="B1044" i="1"/>
  <c r="B1045" i="1"/>
  <c r="B1046" i="1"/>
  <c r="B1047" i="1"/>
  <c r="B1048" i="1"/>
  <c r="B1049" i="1"/>
  <c r="B1050" i="1"/>
  <c r="B1051" i="1"/>
  <c r="B1052" i="1"/>
  <c r="B1053"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3203" i="1"/>
  <c r="B3204" i="1"/>
  <c r="B3205" i="1"/>
  <c r="B2" i="1"/>
  <c r="B3" i="1"/>
  <c r="B23" i="1"/>
  <c r="B24" i="1"/>
  <c r="B25" i="1"/>
  <c r="B26" i="1"/>
  <c r="B51" i="1"/>
  <c r="B52" i="1"/>
  <c r="B53" i="1"/>
  <c r="B83" i="1"/>
  <c r="B84" i="1"/>
  <c r="B85" i="1"/>
  <c r="B2829" i="1"/>
  <c r="B1765" i="1"/>
  <c r="B1766" i="1"/>
  <c r="B1767" i="1"/>
  <c r="B1888" i="1"/>
  <c r="B2019" i="1"/>
  <c r="B2113" i="1"/>
  <c r="B1009" i="1"/>
  <c r="B1332" i="1"/>
  <c r="B5146" i="1"/>
  <c r="B5147" i="1"/>
  <c r="B1889" i="1"/>
  <c r="B4516" i="1"/>
  <c r="B1010" i="1"/>
  <c r="B1011" i="1"/>
  <c r="B1012" i="1"/>
  <c r="B1013" i="1"/>
  <c r="B1087" i="1"/>
  <c r="B1088" i="1"/>
  <c r="B1089" i="1"/>
  <c r="B1090" i="1"/>
  <c r="B1212" i="1"/>
  <c r="B1213" i="1"/>
  <c r="B1333" i="1"/>
  <c r="B1334" i="1"/>
  <c r="B1335" i="1"/>
  <c r="B1336" i="1"/>
  <c r="B3069" i="1"/>
  <c r="B3070" i="1"/>
  <c r="B3071" i="1"/>
  <c r="B4408" i="1"/>
  <c r="B4409" i="1"/>
  <c r="B4410" i="1"/>
  <c r="B4411" i="1"/>
  <c r="B4517" i="1"/>
  <c r="B4518" i="1"/>
  <c r="B4875" i="1"/>
  <c r="B4876" i="1"/>
  <c r="B4877" i="1"/>
  <c r="B4878" i="1"/>
  <c r="B4879" i="1"/>
  <c r="B5148" i="1"/>
  <c r="B5149" i="1"/>
  <c r="B5330" i="1"/>
  <c r="B5331" i="1"/>
  <c r="B5332" i="1"/>
  <c r="B5333" i="1"/>
  <c r="B5458" i="1"/>
  <c r="B5459" i="1"/>
  <c r="B2939" i="1"/>
  <c r="B2940" i="1"/>
  <c r="B2941" i="1"/>
  <c r="B2942" i="1"/>
  <c r="B3679" i="1"/>
  <c r="B4635" i="1"/>
  <c r="B900" i="1"/>
  <c r="B406" i="1"/>
  <c r="B474" i="1"/>
  <c r="B475" i="1"/>
  <c r="B476" i="1"/>
  <c r="B526" i="1"/>
  <c r="B527" i="1"/>
  <c r="B528" i="1"/>
  <c r="B618" i="1"/>
  <c r="B743" i="1"/>
  <c r="B901" i="1"/>
  <c r="B902" i="1"/>
  <c r="B792" i="1"/>
  <c r="B693" i="1"/>
  <c r="B694" i="1"/>
  <c r="B269" i="1"/>
  <c r="B270" i="1"/>
  <c r="B271" i="1"/>
  <c r="B357" i="1"/>
  <c r="B358" i="1"/>
  <c r="B359" i="1"/>
  <c r="B360" i="1"/>
  <c r="B361" i="1"/>
  <c r="B362" i="1"/>
  <c r="B404" i="1"/>
  <c r="B405" i="1"/>
  <c r="B471" i="1"/>
  <c r="B472" i="1"/>
  <c r="B473" i="1"/>
  <c r="B533" i="1"/>
  <c r="B619" i="1"/>
  <c r="B620" i="1"/>
  <c r="B621" i="1"/>
  <c r="B744" i="1"/>
  <c r="B745" i="1"/>
  <c r="B746" i="1"/>
  <c r="B747" i="1"/>
  <c r="B793" i="1"/>
  <c r="B794" i="1"/>
  <c r="B795" i="1"/>
  <c r="B796" i="1"/>
  <c r="B903" i="1"/>
  <c r="B904" i="1"/>
  <c r="B4534" i="1"/>
  <c r="B4535" i="1"/>
  <c r="B4536" i="1"/>
  <c r="B4537" i="1"/>
  <c r="B4538" i="1"/>
  <c r="B4539" i="1"/>
  <c r="B4653" i="1"/>
  <c r="B4654" i="1"/>
  <c r="B4655" i="1"/>
  <c r="B4656" i="1"/>
  <c r="B4657" i="1"/>
  <c r="B4658" i="1"/>
  <c r="B4659" i="1"/>
  <c r="B4660" i="1"/>
  <c r="B4661" i="1"/>
  <c r="B4897" i="1"/>
  <c r="B5162" i="1"/>
  <c r="B1644" i="1"/>
  <c r="B1645" i="1"/>
  <c r="B1756" i="1"/>
  <c r="B1757" i="1"/>
  <c r="B1758" i="1"/>
  <c r="B1759" i="1"/>
  <c r="B1760" i="1"/>
  <c r="B1761" i="1"/>
  <c r="B1762" i="1"/>
  <c r="B1763" i="1"/>
  <c r="B1866" i="1"/>
  <c r="B1867" i="1"/>
  <c r="B1868" i="1"/>
  <c r="B1869" i="1"/>
  <c r="B1870" i="1"/>
  <c r="B1871" i="1"/>
  <c r="B1872" i="1"/>
  <c r="B1873" i="1"/>
  <c r="B1874" i="1"/>
  <c r="B1875" i="1"/>
  <c r="B1876" i="1"/>
  <c r="B1877" i="1"/>
  <c r="B1878" i="1"/>
  <c r="B1879" i="1"/>
  <c r="B1880" i="1"/>
  <c r="B1881" i="1"/>
  <c r="B1882" i="1"/>
  <c r="B1883" i="1"/>
  <c r="B1884" i="1"/>
  <c r="B1885" i="1"/>
  <c r="B1886" i="1"/>
  <c r="B1887" i="1"/>
  <c r="B2008" i="1"/>
  <c r="B2009" i="1"/>
  <c r="B2010" i="1"/>
  <c r="B2011" i="1"/>
  <c r="B2012" i="1"/>
  <c r="B2013" i="1"/>
  <c r="B2014" i="1"/>
  <c r="B2015" i="1"/>
  <c r="B2016" i="1"/>
  <c r="B2017" i="1"/>
  <c r="B2018" i="1"/>
  <c r="B2111" i="1"/>
  <c r="B2059" i="1"/>
  <c r="B2060" i="1"/>
  <c r="B2061" i="1"/>
  <c r="B2062" i="1"/>
  <c r="B2154" i="1"/>
  <c r="B2155" i="1"/>
  <c r="B2156" i="1"/>
  <c r="B2157" i="1"/>
  <c r="B2158" i="1"/>
  <c r="B2159" i="1"/>
  <c r="B2160" i="1"/>
  <c r="B2161" i="1"/>
  <c r="B2162" i="1"/>
  <c r="B2163" i="1"/>
  <c r="B2164" i="1"/>
  <c r="B2165" i="1"/>
  <c r="B2166" i="1"/>
  <c r="B2167" i="1"/>
  <c r="B2168" i="1"/>
  <c r="B2169" i="1"/>
  <c r="B2170" i="1"/>
  <c r="B2171" i="1"/>
  <c r="B2172" i="1"/>
  <c r="B2173" i="1"/>
  <c r="B2174" i="1"/>
  <c r="B2344" i="1"/>
  <c r="B2345" i="1"/>
  <c r="B2346" i="1"/>
  <c r="B2347" i="1"/>
  <c r="B1654" i="1"/>
  <c r="B3549" i="1"/>
  <c r="B3550" i="1"/>
  <c r="B3551" i="1"/>
  <c r="B3552" i="1"/>
  <c r="B3713" i="1"/>
  <c r="B3714" i="1"/>
  <c r="B3715" i="1"/>
  <c r="B3716" i="1"/>
  <c r="B3717" i="1"/>
  <c r="B3718" i="1"/>
  <c r="B3719" i="1"/>
  <c r="B3720" i="1"/>
  <c r="B3721" i="1"/>
  <c r="B3722" i="1"/>
  <c r="B3723" i="1"/>
  <c r="B3724" i="1"/>
  <c r="B3725" i="1"/>
  <c r="B3726" i="1"/>
  <c r="B3727" i="1"/>
  <c r="B3728" i="1"/>
  <c r="B3729" i="1"/>
  <c r="B3730" i="1"/>
  <c r="B3731"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252" i="1"/>
  <c r="B4473" i="1"/>
  <c r="B4474" i="1"/>
  <c r="B4475" i="1"/>
  <c r="B4476" i="1"/>
  <c r="B4477" i="1"/>
  <c r="B4589" i="1"/>
  <c r="B4590" i="1"/>
  <c r="B4591" i="1"/>
  <c r="B4592" i="1"/>
  <c r="B4790" i="1"/>
  <c r="B4791" i="1"/>
  <c r="B4792" i="1"/>
  <c r="B4793" i="1"/>
  <c r="B4794" i="1"/>
  <c r="B4795" i="1"/>
  <c r="B5104" i="1"/>
  <c r="B5105" i="1"/>
  <c r="B5106" i="1"/>
  <c r="B5107" i="1"/>
  <c r="B5108" i="1"/>
  <c r="B5109" i="1"/>
  <c r="B5110" i="1"/>
  <c r="B5111" i="1"/>
  <c r="B5112" i="1"/>
  <c r="B5113" i="1"/>
  <c r="B5289" i="1"/>
  <c r="B5290" i="1"/>
  <c r="B5291" i="1"/>
  <c r="B5292" i="1"/>
  <c r="B5293" i="1"/>
  <c r="B5294" i="1"/>
  <c r="B5295" i="1"/>
  <c r="B5296" i="1"/>
  <c r="B5297" i="1"/>
  <c r="B5298" i="1"/>
  <c r="B5299" i="1"/>
  <c r="B5300" i="1"/>
  <c r="B5301" i="1"/>
  <c r="B5302" i="1"/>
  <c r="B5303" i="1"/>
  <c r="B5445" i="1"/>
  <c r="B5446" i="1"/>
  <c r="B657" i="1"/>
  <c r="B1200" i="1"/>
  <c r="B1201" i="1"/>
  <c r="B1326" i="1"/>
  <c r="B1327" i="1"/>
  <c r="B1328" i="1"/>
  <c r="B1448" i="1"/>
  <c r="B1449" i="1"/>
  <c r="B1450" i="1"/>
  <c r="B1451" i="1"/>
  <c r="B1452" i="1"/>
  <c r="B1528" i="1"/>
  <c r="B1529" i="1"/>
  <c r="B1530" i="1"/>
  <c r="B1531" i="1"/>
  <c r="B1746" i="1"/>
  <c r="B1747" i="1"/>
  <c r="B1748" i="1"/>
  <c r="B1749" i="1"/>
  <c r="B1750" i="1"/>
  <c r="B1751" i="1"/>
  <c r="B1752" i="1"/>
  <c r="B1753" i="1"/>
  <c r="B1754" i="1"/>
  <c r="B1755" i="1"/>
  <c r="B1845" i="1"/>
  <c r="B1846" i="1"/>
  <c r="B1847" i="1"/>
  <c r="B1848" i="1"/>
  <c r="B1849" i="1"/>
  <c r="B1850" i="1"/>
  <c r="B1851" i="1"/>
  <c r="B1852" i="1"/>
  <c r="B1853" i="1"/>
  <c r="B1854" i="1"/>
  <c r="B1855" i="1"/>
  <c r="B1856" i="1"/>
  <c r="B1857" i="1"/>
  <c r="B1858" i="1"/>
  <c r="B1859" i="1"/>
  <c r="B1860" i="1"/>
  <c r="B1861" i="1"/>
  <c r="B1862" i="1"/>
  <c r="B1863" i="1"/>
  <c r="B1864" i="1"/>
  <c r="B1865" i="1"/>
  <c r="B1988" i="1"/>
  <c r="B1989" i="1"/>
  <c r="B1990" i="1"/>
  <c r="B1991" i="1"/>
  <c r="B1992" i="1"/>
  <c r="B1993" i="1"/>
  <c r="B1994" i="1"/>
  <c r="B1995" i="1"/>
  <c r="B1996" i="1"/>
  <c r="B1997" i="1"/>
  <c r="B1998" i="1"/>
  <c r="B1999" i="1"/>
  <c r="B2000" i="1"/>
  <c r="B2001" i="1"/>
  <c r="B2002" i="1"/>
  <c r="B2003" i="1"/>
  <c r="B2004" i="1"/>
  <c r="B2005" i="1"/>
  <c r="B2006" i="1"/>
  <c r="B2007" i="1"/>
  <c r="B2093" i="1"/>
  <c r="B2094" i="1"/>
  <c r="B2095" i="1"/>
  <c r="B2096" i="1"/>
  <c r="B2097" i="1"/>
  <c r="B2098" i="1"/>
  <c r="B2099" i="1"/>
  <c r="B2100" i="1"/>
  <c r="B2101" i="1"/>
  <c r="B2102" i="1"/>
  <c r="B2103" i="1"/>
  <c r="B2104" i="1"/>
  <c r="B2105" i="1"/>
  <c r="B2106" i="1"/>
  <c r="B2107" i="1"/>
  <c r="B2108" i="1"/>
  <c r="B2109" i="1"/>
  <c r="B2110" i="1"/>
  <c r="B2224" i="1"/>
  <c r="B2225" i="1"/>
  <c r="B2226" i="1"/>
  <c r="B2227" i="1"/>
  <c r="B2228" i="1"/>
  <c r="B2229" i="1"/>
  <c r="B2230" i="1"/>
  <c r="B2231" i="1"/>
  <c r="B2232" i="1"/>
  <c r="B2233" i="1"/>
  <c r="B2507" i="1"/>
  <c r="B2508" i="1"/>
  <c r="B2509" i="1"/>
  <c r="B2510" i="1"/>
  <c r="B2511" i="1"/>
  <c r="B2512" i="1"/>
  <c r="B2513" i="1"/>
  <c r="B2687" i="1"/>
  <c r="B2688" i="1"/>
  <c r="B2689" i="1"/>
  <c r="B2690" i="1"/>
  <c r="B2691" i="1"/>
  <c r="B2692" i="1"/>
  <c r="B2693" i="1"/>
  <c r="B2694" i="1"/>
  <c r="B2695" i="1"/>
  <c r="B2696" i="1"/>
  <c r="B2805" i="1"/>
  <c r="B2806" i="1"/>
  <c r="B2807" i="1"/>
  <c r="B2808" i="1"/>
  <c r="B2809" i="1"/>
  <c r="B2810" i="1"/>
  <c r="B2811" i="1"/>
  <c r="B2812" i="1"/>
  <c r="B2929" i="1"/>
  <c r="B2930" i="1"/>
  <c r="B2931" i="1"/>
  <c r="B2932" i="1"/>
  <c r="B2933" i="1"/>
  <c r="B2934" i="1"/>
  <c r="B2935" i="1"/>
  <c r="B3268" i="1"/>
  <c r="B3269" i="1"/>
  <c r="B3270" i="1"/>
  <c r="B3271" i="1"/>
  <c r="B3272" i="1"/>
  <c r="B3273" i="1"/>
  <c r="B3274" i="1"/>
  <c r="B3275" i="1"/>
  <c r="B3276" i="1"/>
  <c r="B3277" i="1"/>
  <c r="B3278" i="1"/>
  <c r="B3279" i="1"/>
  <c r="B3280" i="1"/>
  <c r="B3281" i="1"/>
  <c r="B3282" i="1"/>
  <c r="B3283" i="1"/>
  <c r="B3478" i="1"/>
  <c r="B3479" i="1"/>
  <c r="B3480" i="1"/>
  <c r="B3481" i="1"/>
  <c r="B3482" i="1"/>
  <c r="B3483" i="1"/>
  <c r="B3484" i="1"/>
  <c r="B3485" i="1"/>
  <c r="B3655" i="1"/>
  <c r="B3656" i="1"/>
  <c r="B3657" i="1"/>
  <c r="B3658" i="1"/>
  <c r="B3748" i="1"/>
  <c r="B3749" i="1"/>
  <c r="B3750" i="1"/>
  <c r="B3751" i="1"/>
  <c r="B3752" i="1"/>
  <c r="B3901" i="1"/>
  <c r="B3902" i="1"/>
  <c r="B4264" i="1"/>
  <c r="B4406" i="1"/>
  <c r="B4407" i="1"/>
  <c r="B4512" i="1"/>
  <c r="B4513" i="1"/>
  <c r="B4514" i="1"/>
  <c r="B4633" i="1"/>
  <c r="B4634" i="1"/>
  <c r="B5329" i="1"/>
  <c r="B5457" i="1"/>
  <c r="B614" i="1"/>
  <c r="B615" i="1"/>
  <c r="B616" i="1"/>
  <c r="B617" i="1"/>
  <c r="B687" i="1"/>
  <c r="B688" i="1"/>
  <c r="B689" i="1"/>
  <c r="B690" i="1"/>
  <c r="B691" i="1"/>
  <c r="B692" i="1"/>
  <c r="B740" i="1"/>
  <c r="B741" i="1"/>
  <c r="B742" i="1"/>
  <c r="B786" i="1"/>
  <c r="B787" i="1"/>
  <c r="B788" i="1"/>
  <c r="B789" i="1"/>
  <c r="B790" i="1"/>
  <c r="B791" i="1"/>
  <c r="B890" i="1"/>
  <c r="B891" i="1"/>
  <c r="B892" i="1"/>
  <c r="B4" i="1"/>
  <c r="B5" i="1"/>
  <c r="B87" i="1"/>
  <c r="B88" i="1"/>
  <c r="B137" i="1"/>
  <c r="B138" i="1"/>
  <c r="B227" i="1"/>
  <c r="B228" i="1"/>
  <c r="B1552" i="1"/>
  <c r="B1553" i="1"/>
  <c r="B1839" i="1"/>
  <c r="B2348" i="1"/>
  <c r="B2349" i="1"/>
  <c r="B2350" i="1"/>
  <c r="B2351" i="1"/>
  <c r="B4566" i="1"/>
  <c r="B732" i="1"/>
  <c r="B733" i="1"/>
  <c r="B734" i="1"/>
  <c r="B735" i="1"/>
  <c r="B775" i="1"/>
  <c r="B776" i="1"/>
  <c r="B824" i="1"/>
  <c r="B825" i="1"/>
  <c r="B826" i="1"/>
  <c r="B827" i="1"/>
  <c r="B977" i="1"/>
  <c r="B978" i="1"/>
  <c r="B979" i="1"/>
  <c r="B980" i="1"/>
  <c r="B1060" i="1"/>
  <c r="B1061" i="1"/>
  <c r="B1134" i="1"/>
  <c r="B1135" i="1"/>
  <c r="B1136" i="1"/>
  <c r="B1137" i="1"/>
  <c r="B1138" i="1"/>
  <c r="B1248" i="1"/>
  <c r="B1249" i="1"/>
  <c r="B1250" i="1"/>
  <c r="B1251" i="1"/>
  <c r="B1252" i="1"/>
  <c r="B1253" i="1"/>
  <c r="B1372" i="1"/>
  <c r="B1373" i="1"/>
  <c r="B1374" i="1"/>
  <c r="B1375" i="1"/>
  <c r="B1376" i="1"/>
  <c r="B1481" i="1"/>
  <c r="B1482" i="1"/>
  <c r="B1483" i="1"/>
  <c r="B1585" i="1"/>
  <c r="B1586" i="1"/>
  <c r="B1587" i="1"/>
  <c r="B1588" i="1"/>
  <c r="B1589" i="1"/>
  <c r="B1686" i="1"/>
  <c r="B1939" i="1"/>
  <c r="B1940" i="1"/>
  <c r="B1941" i="1"/>
  <c r="B1942" i="1"/>
  <c r="B1943" i="1"/>
  <c r="B1944" i="1"/>
  <c r="B1945" i="1"/>
  <c r="B1946" i="1"/>
  <c r="B1947" i="1"/>
  <c r="B2179" i="1"/>
  <c r="B2180" i="1"/>
  <c r="B2181" i="1"/>
  <c r="B2357" i="1"/>
  <c r="B2358" i="1"/>
  <c r="B2359" i="1"/>
  <c r="B2360" i="1"/>
  <c r="B2361" i="1"/>
  <c r="B2630" i="1"/>
  <c r="B2631" i="1"/>
  <c r="B2632" i="1"/>
  <c r="B2633" i="1"/>
  <c r="B2784" i="1"/>
  <c r="B2895" i="1"/>
  <c r="B2896" i="1"/>
  <c r="B2897" i="1"/>
  <c r="B2898" i="1"/>
  <c r="B2899" i="1"/>
  <c r="B3198" i="1"/>
  <c r="B3199" i="1"/>
  <c r="B3200" i="1"/>
  <c r="B3201" i="1"/>
  <c r="B3202" i="1"/>
  <c r="B3188" i="1"/>
  <c r="B3189" i="1"/>
  <c r="B3190" i="1"/>
  <c r="B3191" i="1"/>
  <c r="B3192" i="1"/>
  <c r="B2604" i="1"/>
  <c r="B2605" i="1"/>
  <c r="B2606" i="1"/>
  <c r="B2607" i="1"/>
  <c r="B2608" i="1"/>
  <c r="B2609" i="1"/>
  <c r="B2870" i="1"/>
  <c r="B2871" i="1"/>
  <c r="B2872" i="1"/>
  <c r="B2873" i="1"/>
  <c r="B2874" i="1"/>
  <c r="B3812" i="1"/>
  <c r="B3813" i="1"/>
  <c r="B3814" i="1"/>
  <c r="B3815" i="1"/>
  <c r="B3816" i="1"/>
  <c r="B3817" i="1"/>
  <c r="B3943" i="1"/>
  <c r="B4470" i="1"/>
  <c r="B4471" i="1"/>
  <c r="B4472" i="1"/>
  <c r="B4706" i="1"/>
  <c r="B4707" i="1"/>
  <c r="B5287" i="1"/>
  <c r="B5288" i="1"/>
  <c r="B1344" i="1"/>
  <c r="B1345" i="1"/>
  <c r="B1346" i="1"/>
  <c r="B1347" i="1"/>
  <c r="B1461" i="1"/>
  <c r="B1462" i="1"/>
  <c r="B1463" i="1"/>
  <c r="B1464" i="1"/>
  <c r="B1547" i="1"/>
  <c r="B1548" i="1"/>
  <c r="B1549" i="1"/>
  <c r="B1550" i="1"/>
  <c r="B1551" i="1"/>
  <c r="B1655" i="1"/>
  <c r="B1656" i="1"/>
  <c r="B1657" i="1"/>
  <c r="B1658" i="1"/>
  <c r="B1659" i="1"/>
  <c r="B1660" i="1"/>
  <c r="B1661" i="1"/>
  <c r="B1789" i="1"/>
  <c r="B1790" i="1"/>
  <c r="B4347" i="1"/>
  <c r="B4348" i="1"/>
  <c r="B4349" i="1"/>
  <c r="B4350" i="1"/>
  <c r="B4351" i="1"/>
  <c r="B4352" i="1"/>
  <c r="B4353" i="1"/>
  <c r="B4354" i="1"/>
  <c r="B4355" i="1"/>
  <c r="B4356" i="1"/>
  <c r="B4357" i="1"/>
  <c r="B4358" i="1"/>
  <c r="B4359" i="1"/>
  <c r="B4360" i="1"/>
  <c r="B4361" i="1"/>
  <c r="B4362" i="1"/>
  <c r="B4363" i="1"/>
  <c r="B4364" i="1"/>
  <c r="B4365" i="1"/>
  <c r="B4366" i="1"/>
  <c r="B4367" i="1"/>
  <c r="B4368" i="1"/>
  <c r="B4708" i="1"/>
  <c r="B4709"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727" i="1"/>
  <c r="B728" i="1"/>
  <c r="B729" i="1"/>
  <c r="B730" i="1"/>
  <c r="B731" i="1"/>
  <c r="B779" i="1"/>
  <c r="B780" i="1"/>
  <c r="B781" i="1"/>
  <c r="B782" i="1"/>
  <c r="B783" i="1"/>
  <c r="B828" i="1"/>
  <c r="B829" i="1"/>
  <c r="B830" i="1"/>
  <c r="B831" i="1"/>
  <c r="B832" i="1"/>
  <c r="B981" i="1"/>
  <c r="B982" i="1"/>
  <c r="B983" i="1"/>
  <c r="B1064" i="1"/>
  <c r="B1065" i="1"/>
  <c r="B1139" i="1"/>
  <c r="B1140" i="1"/>
  <c r="B1141" i="1"/>
  <c r="B1142" i="1"/>
  <c r="B1379" i="1"/>
  <c r="B1380" i="1"/>
  <c r="B1484" i="1"/>
  <c r="B1485" i="1"/>
  <c r="B1590" i="1"/>
  <c r="B1591" i="1"/>
  <c r="B1592" i="1"/>
  <c r="B2073" i="1"/>
  <c r="B2074" i="1"/>
  <c r="B2637" i="1"/>
  <c r="B2638" i="1"/>
  <c r="B2639" i="1"/>
  <c r="B2789" i="1"/>
  <c r="B2790" i="1"/>
  <c r="B2791" i="1"/>
  <c r="B2792" i="1"/>
  <c r="B2900" i="1"/>
  <c r="B2901" i="1"/>
  <c r="B2902" i="1"/>
  <c r="B2903" i="1"/>
  <c r="B3046" i="1"/>
  <c r="B3047" i="1"/>
  <c r="B3048" i="1"/>
  <c r="B3049" i="1"/>
  <c r="B3050" i="1"/>
  <c r="B3193" i="1"/>
  <c r="B3194" i="1"/>
  <c r="B3195" i="1"/>
  <c r="B3196" i="1"/>
  <c r="B3197" i="1"/>
  <c r="B3377" i="1"/>
  <c r="B3378" i="1"/>
  <c r="B3379" i="1"/>
  <c r="B3380" i="1"/>
  <c r="B3381" i="1"/>
  <c r="B3546" i="1"/>
  <c r="B3547" i="1"/>
  <c r="B3548" i="1"/>
  <c r="B3738" i="1"/>
  <c r="B3739" i="1"/>
  <c r="B3740" i="1"/>
  <c r="B3741" i="1"/>
  <c r="B3742" i="1"/>
  <c r="B3880" i="1"/>
  <c r="B3881" i="1"/>
  <c r="B3882" i="1"/>
  <c r="B3883" i="1"/>
  <c r="B3884" i="1"/>
  <c r="B3885" i="1"/>
  <c r="B4055" i="1"/>
  <c r="B4056" i="1"/>
  <c r="B4057" i="1"/>
  <c r="B4058" i="1"/>
  <c r="B4059" i="1"/>
  <c r="B4247" i="1"/>
  <c r="B4248" i="1"/>
  <c r="B4249" i="1"/>
  <c r="B4250" i="1"/>
  <c r="B4251" i="1"/>
  <c r="B4370" i="1"/>
  <c r="B4371" i="1"/>
  <c r="B4372" i="1"/>
  <c r="B4373" i="1"/>
  <c r="B4374" i="1"/>
  <c r="B4480" i="1"/>
  <c r="B4481" i="1"/>
  <c r="B4596" i="1"/>
  <c r="B4597" i="1"/>
  <c r="B4807" i="1"/>
  <c r="B4808" i="1"/>
  <c r="B4809" i="1"/>
  <c r="B5121" i="1"/>
  <c r="B5122" i="1"/>
  <c r="B5123" i="1"/>
  <c r="B5124" i="1"/>
  <c r="B5452" i="1"/>
  <c r="B5453" i="1"/>
  <c r="B5498" i="1"/>
  <c r="B5499" i="1"/>
  <c r="B5114" i="1"/>
  <c r="B3859" i="1"/>
  <c r="B3860" i="1"/>
  <c r="B3861" i="1"/>
  <c r="B3862" i="1"/>
  <c r="B3863" i="1"/>
  <c r="B3864" i="1"/>
  <c r="B3865" i="1"/>
  <c r="B3866" i="1"/>
  <c r="B3867" i="1"/>
  <c r="B3868" i="1"/>
  <c r="B3869" i="1"/>
  <c r="B3870" i="1"/>
  <c r="B4041" i="1"/>
  <c r="B4042" i="1"/>
  <c r="B4043" i="1"/>
  <c r="B4044" i="1"/>
  <c r="B4045" i="1"/>
  <c r="B4046" i="1"/>
  <c r="B4047" i="1"/>
  <c r="B4048" i="1"/>
  <c r="B4049" i="1"/>
  <c r="B4050" i="1"/>
  <c r="B4051" i="1"/>
  <c r="B22" i="1"/>
  <c r="B50" i="1"/>
  <c r="B82" i="1"/>
  <c r="B86" i="1"/>
  <c r="B136" i="1"/>
  <c r="B226" i="1"/>
  <c r="B268" i="1"/>
  <c r="B403" i="1"/>
  <c r="B613" i="1"/>
  <c r="B658" i="1"/>
  <c r="B989" i="1"/>
  <c r="B990" i="1"/>
  <c r="B991" i="1"/>
  <c r="B992" i="1"/>
  <c r="B1008" i="1"/>
  <c r="B2506"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382" i="1"/>
  <c r="B3383" i="1"/>
  <c r="B3384" i="1"/>
  <c r="B3385" i="1"/>
  <c r="B3386" i="1"/>
  <c r="B3387" i="1"/>
  <c r="B3388" i="1"/>
  <c r="B3389" i="1"/>
  <c r="B3390" i="1"/>
  <c r="B3540"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887"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375" i="1"/>
  <c r="B4376" i="1"/>
  <c r="B4377" i="1"/>
  <c r="B4378"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256" i="1"/>
  <c r="B5257" i="1"/>
  <c r="B5258" i="1"/>
  <c r="B5259" i="1"/>
  <c r="B5260" i="1"/>
  <c r="B5261" i="1"/>
  <c r="B5262" i="1"/>
  <c r="B5263" i="1"/>
  <c r="B5264" i="1"/>
  <c r="B5265" i="1"/>
  <c r="B5266" i="1"/>
  <c r="B5267" i="1"/>
  <c r="B5268" i="1"/>
  <c r="B5269" i="1"/>
  <c r="B5270" i="1"/>
  <c r="B5271" i="1"/>
  <c r="B5272" i="1"/>
  <c r="B5273" i="1"/>
  <c r="B5274" i="1"/>
  <c r="B5275"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D4" i="6"/>
  <c r="L167" i="2"/>
  <c r="M167" i="2" s="1"/>
  <c r="L349" i="2"/>
  <c r="M349" i="2" s="1"/>
  <c r="L348" i="2"/>
  <c r="M348" i="2" s="1"/>
  <c r="L347" i="2"/>
  <c r="M347" i="2" s="1"/>
  <c r="L346" i="2"/>
  <c r="M346" i="2" s="1"/>
  <c r="L345" i="2"/>
  <c r="M345" i="2" s="1"/>
  <c r="L4227" i="2"/>
  <c r="M4227" i="2" s="1"/>
  <c r="L1478" i="2"/>
  <c r="M1478" i="2" s="1"/>
  <c r="L2462" i="2"/>
  <c r="M2462" i="2" s="1"/>
  <c r="L2461" i="2"/>
  <c r="M2461" i="2" s="1"/>
  <c r="L2460" i="2"/>
  <c r="M2460" i="2" s="1"/>
  <c r="L4226" i="2"/>
  <c r="M4226" i="2" s="1"/>
  <c r="L4225" i="2"/>
  <c r="M4225" i="2" s="1"/>
  <c r="L2459" i="2"/>
  <c r="M2459" i="2" s="1"/>
  <c r="L2458" i="2"/>
  <c r="M2458" i="2" s="1"/>
  <c r="L2457" i="2"/>
  <c r="M2457" i="2" s="1"/>
  <c r="L2456" i="2"/>
  <c r="M2456" i="2" s="1"/>
  <c r="L2455" i="2"/>
  <c r="M2455" i="2" s="1"/>
  <c r="L4224" i="2"/>
  <c r="M4224" i="2" s="1"/>
  <c r="L3015" i="2"/>
  <c r="M3015" i="2" s="1"/>
  <c r="L2454" i="2"/>
  <c r="M2454" i="2" s="1"/>
  <c r="L2453" i="2"/>
  <c r="M2453" i="2" s="1"/>
  <c r="L2452" i="2"/>
  <c r="M2452" i="2" s="1"/>
  <c r="L2451" i="2"/>
  <c r="M2451" i="2" s="1"/>
  <c r="L2450" i="2"/>
  <c r="M2450" i="2" s="1"/>
  <c r="L2449" i="2"/>
  <c r="M2449" i="2" s="1"/>
  <c r="L2448" i="2"/>
  <c r="M2448" i="2" s="1"/>
  <c r="L2447" i="2"/>
  <c r="M2447" i="2" s="1"/>
  <c r="L2446" i="2"/>
  <c r="M2446" i="2" s="1"/>
  <c r="L2445" i="2"/>
  <c r="M2445" i="2" s="1"/>
  <c r="L2444" i="2"/>
  <c r="M2444" i="2" s="1"/>
  <c r="L2443" i="2"/>
  <c r="M2443" i="2" s="1"/>
  <c r="L2442" i="2"/>
  <c r="M2442" i="2" s="1"/>
  <c r="L2441" i="2"/>
  <c r="M2441" i="2" s="1"/>
  <c r="L2440" i="2"/>
  <c r="M2440" i="2" s="1"/>
  <c r="L2439" i="2"/>
  <c r="M2439" i="2" s="1"/>
  <c r="L2438" i="2"/>
  <c r="M2438" i="2" s="1"/>
  <c r="L2437" i="2"/>
  <c r="M2437" i="2" s="1"/>
  <c r="L2436" i="2"/>
  <c r="M2436" i="2" s="1"/>
  <c r="L2435" i="2"/>
  <c r="M2435" i="2" s="1"/>
  <c r="L2434" i="2"/>
  <c r="M2434" i="2" s="1"/>
  <c r="L2433" i="2"/>
  <c r="M2433" i="2" s="1"/>
  <c r="L2432" i="2"/>
  <c r="M2432" i="2" s="1"/>
  <c r="L4223" i="2"/>
  <c r="M4223" i="2" s="1"/>
  <c r="L4222" i="2"/>
  <c r="M4222" i="2" s="1"/>
  <c r="L4221" i="2"/>
  <c r="M4221" i="2" s="1"/>
  <c r="L4220" i="2"/>
  <c r="M4220" i="2" s="1"/>
  <c r="L4219" i="2"/>
  <c r="M4219" i="2" s="1"/>
  <c r="L4218" i="2"/>
  <c r="M4218" i="2" s="1"/>
  <c r="L2431" i="2"/>
  <c r="M2431" i="2" s="1"/>
  <c r="L2430" i="2"/>
  <c r="M2430" i="2" s="1"/>
  <c r="L2429" i="2"/>
  <c r="M2429" i="2" s="1"/>
  <c r="L2428" i="2"/>
  <c r="M2428" i="2" s="1"/>
  <c r="L4217" i="2"/>
  <c r="M4217" i="2" s="1"/>
  <c r="L4216" i="2"/>
  <c r="M4216" i="2" s="1"/>
  <c r="L4215" i="2"/>
  <c r="M4215" i="2" s="1"/>
  <c r="L4214" i="2"/>
  <c r="M4214" i="2" s="1"/>
  <c r="L4213" i="2"/>
  <c r="M4213" i="2" s="1"/>
  <c r="L4212" i="2"/>
  <c r="M4212" i="2" s="1"/>
  <c r="L2427" i="2"/>
  <c r="M2427" i="2" s="1"/>
  <c r="L2426" i="2"/>
  <c r="M2426" i="2" s="1"/>
  <c r="L2425" i="2"/>
  <c r="M2425" i="2" s="1"/>
  <c r="L2424" i="2"/>
  <c r="M2424" i="2" s="1"/>
  <c r="L2423" i="2"/>
  <c r="M2423" i="2" s="1"/>
  <c r="L2422" i="2"/>
  <c r="M2422" i="2" s="1"/>
  <c r="L2421" i="2"/>
  <c r="M2421" i="2" s="1"/>
  <c r="L2420" i="2"/>
  <c r="M2420" i="2" s="1"/>
  <c r="L2419" i="2"/>
  <c r="M2419" i="2" s="1"/>
  <c r="L2418" i="2"/>
  <c r="M2418" i="2" s="1"/>
  <c r="L2417" i="2"/>
  <c r="M2417" i="2" s="1"/>
  <c r="L2416" i="2"/>
  <c r="M2416" i="2" s="1"/>
  <c r="L2415" i="2"/>
  <c r="M2415" i="2" s="1"/>
  <c r="L2414" i="2"/>
  <c r="M2414" i="2" s="1"/>
  <c r="L2413" i="2"/>
  <c r="M2413" i="2" s="1"/>
  <c r="L2412" i="2"/>
  <c r="M2412" i="2" s="1"/>
  <c r="L2411" i="2"/>
  <c r="M2411" i="2" s="1"/>
  <c r="L2410" i="2"/>
  <c r="M2410" i="2" s="1"/>
  <c r="L3123" i="2"/>
  <c r="M3123" i="2" s="1"/>
  <c r="L2409" i="2"/>
  <c r="M2409" i="2" s="1"/>
  <c r="L2408" i="2"/>
  <c r="M2408" i="2" s="1"/>
  <c r="L2407" i="2"/>
  <c r="M2407" i="2" s="1"/>
  <c r="L2756" i="2"/>
  <c r="M2756" i="2" s="1"/>
  <c r="L2755" i="2"/>
  <c r="M2755" i="2" s="1"/>
  <c r="L2754" i="2"/>
  <c r="M2754" i="2" s="1"/>
  <c r="L2753" i="2"/>
  <c r="M2753" i="2" s="1"/>
  <c r="L2752" i="2"/>
  <c r="M2752" i="2" s="1"/>
  <c r="L2751" i="2"/>
  <c r="M2751" i="2" s="1"/>
  <c r="L2750" i="2"/>
  <c r="M2750" i="2" s="1"/>
  <c r="L2749" i="2"/>
  <c r="M2749" i="2" s="1"/>
  <c r="L2748" i="2"/>
  <c r="M2748" i="2" s="1"/>
  <c r="L2747" i="2"/>
  <c r="M2747" i="2" s="1"/>
  <c r="L2746" i="2"/>
  <c r="M2746" i="2" s="1"/>
  <c r="L2745" i="2"/>
  <c r="M2745" i="2" s="1"/>
  <c r="L2744" i="2"/>
  <c r="M2744" i="2" s="1"/>
  <c r="L2743" i="2"/>
  <c r="M2743" i="2" s="1"/>
  <c r="L2742" i="2"/>
  <c r="M2742" i="2" s="1"/>
  <c r="L2741" i="2"/>
  <c r="M2741" i="2" s="1"/>
  <c r="L2740" i="2"/>
  <c r="M2740" i="2" s="1"/>
  <c r="L2739" i="2"/>
  <c r="M2739" i="2" s="1"/>
  <c r="L4211" i="2"/>
  <c r="M4211" i="2" s="1"/>
  <c r="L2738" i="2"/>
  <c r="M2738" i="2" s="1"/>
  <c r="L2737" i="2"/>
  <c r="M2737" i="2" s="1"/>
  <c r="L2736" i="2"/>
  <c r="M2736" i="2" s="1"/>
  <c r="L2735" i="2"/>
  <c r="M2735" i="2" s="1"/>
  <c r="L2734" i="2"/>
  <c r="M2734" i="2" s="1"/>
  <c r="L2733" i="2"/>
  <c r="M2733" i="2" s="1"/>
  <c r="L2732" i="2"/>
  <c r="M2732" i="2" s="1"/>
  <c r="L2731" i="2"/>
  <c r="M2731" i="2" s="1"/>
  <c r="L2730" i="2"/>
  <c r="M2730" i="2" s="1"/>
  <c r="L3424" i="2"/>
  <c r="M3424" i="2" s="1"/>
  <c r="L2729" i="2"/>
  <c r="M2729" i="2" s="1"/>
  <c r="L2728" i="2"/>
  <c r="M2728" i="2" s="1"/>
  <c r="L2727" i="2"/>
  <c r="M2727" i="2" s="1"/>
  <c r="L2726" i="2"/>
  <c r="M2726" i="2" s="1"/>
  <c r="L2725" i="2"/>
  <c r="M2725" i="2" s="1"/>
  <c r="L2724" i="2"/>
  <c r="M2724" i="2" s="1"/>
  <c r="L2723" i="2"/>
  <c r="M2723" i="2" s="1"/>
  <c r="L2722" i="2"/>
  <c r="M2722" i="2" s="1"/>
  <c r="L1477" i="2"/>
  <c r="M1477" i="2" s="1"/>
  <c r="L2721" i="2"/>
  <c r="M2721" i="2" s="1"/>
  <c r="L1872" i="2"/>
  <c r="M1872" i="2" s="1"/>
  <c r="L1871" i="2"/>
  <c r="M1871" i="2" s="1"/>
  <c r="L3193" i="2"/>
  <c r="M3193" i="2" s="1"/>
  <c r="L3278" i="2"/>
  <c r="M3278" i="2" s="1"/>
  <c r="L3277" i="2"/>
  <c r="M3277" i="2" s="1"/>
  <c r="L2720" i="2"/>
  <c r="M2720" i="2" s="1"/>
  <c r="L3276" i="2"/>
  <c r="M3276" i="2" s="1"/>
  <c r="L3275" i="2"/>
  <c r="M3275" i="2" s="1"/>
  <c r="L3274" i="2"/>
  <c r="M3274" i="2" s="1"/>
  <c r="L3273" i="2"/>
  <c r="M3273" i="2" s="1"/>
  <c r="L3272" i="2"/>
  <c r="M3272" i="2" s="1"/>
  <c r="L3271" i="2"/>
  <c r="M3271" i="2" s="1"/>
  <c r="L3270" i="2"/>
  <c r="M3270" i="2" s="1"/>
  <c r="L2719" i="2"/>
  <c r="M2719" i="2" s="1"/>
  <c r="L1901" i="2"/>
  <c r="M1901" i="2" s="1"/>
  <c r="L1900" i="2"/>
  <c r="M1900" i="2" s="1"/>
  <c r="L1899" i="2"/>
  <c r="M1899" i="2" s="1"/>
  <c r="L1898" i="2"/>
  <c r="M1898" i="2" s="1"/>
  <c r="L1870" i="2"/>
  <c r="M1870" i="2" s="1"/>
  <c r="L3260" i="2"/>
  <c r="M3260" i="2" s="1"/>
  <c r="L2718" i="2"/>
  <c r="M2718" i="2" s="1"/>
  <c r="L2717" i="2"/>
  <c r="M2717" i="2" s="1"/>
  <c r="L2716" i="2"/>
  <c r="M2716" i="2" s="1"/>
  <c r="L2715" i="2"/>
  <c r="M2715" i="2" s="1"/>
  <c r="L2714" i="2"/>
  <c r="M2714" i="2" s="1"/>
  <c r="L2713" i="2"/>
  <c r="M2713" i="2" s="1"/>
  <c r="L2712" i="2"/>
  <c r="M2712" i="2" s="1"/>
  <c r="L2711" i="2"/>
  <c r="M2711" i="2" s="1"/>
  <c r="L2710" i="2"/>
  <c r="M2710" i="2" s="1"/>
  <c r="L2709" i="2"/>
  <c r="M2709" i="2" s="1"/>
  <c r="L2708" i="2"/>
  <c r="M2708" i="2" s="1"/>
  <c r="L2707" i="2"/>
  <c r="M2707" i="2" s="1"/>
  <c r="L2019" i="2"/>
  <c r="M2019" i="2" s="1"/>
  <c r="L4210" i="2"/>
  <c r="M4210" i="2" s="1"/>
  <c r="L2706" i="2"/>
  <c r="M2706" i="2" s="1"/>
  <c r="L2705" i="2"/>
  <c r="M2705" i="2" s="1"/>
  <c r="L2704" i="2"/>
  <c r="M2704" i="2" s="1"/>
  <c r="L2703" i="2"/>
  <c r="M2703" i="2" s="1"/>
  <c r="L3182" i="2"/>
  <c r="M3182" i="2" s="1"/>
  <c r="L3183" i="2"/>
  <c r="M3183" i="2" s="1"/>
  <c r="L3181" i="2"/>
  <c r="M3181" i="2" s="1"/>
  <c r="L2702" i="2"/>
  <c r="M2702" i="2" s="1"/>
  <c r="L2701" i="2"/>
  <c r="M2701" i="2" s="1"/>
  <c r="L2700" i="2"/>
  <c r="M2700" i="2" s="1"/>
  <c r="L2699" i="2"/>
  <c r="M2699" i="2" s="1"/>
  <c r="L2698" i="2"/>
  <c r="M2698" i="2" s="1"/>
  <c r="L2697" i="2"/>
  <c r="M2697" i="2" s="1"/>
  <c r="L2696" i="2"/>
  <c r="M2696" i="2" s="1"/>
  <c r="L3378" i="2"/>
  <c r="M3378" i="2" s="1"/>
  <c r="L3377" i="2"/>
  <c r="M3377" i="2" s="1"/>
  <c r="L2695" i="2"/>
  <c r="M2695" i="2" s="1"/>
  <c r="L2694" i="2"/>
  <c r="M2694" i="2" s="1"/>
  <c r="L2693" i="2"/>
  <c r="M2693" i="2" s="1"/>
  <c r="L2692" i="2"/>
  <c r="M2692" i="2" s="1"/>
  <c r="L2691" i="2"/>
  <c r="M2691" i="2" s="1"/>
  <c r="L1689" i="2"/>
  <c r="M1689" i="2" s="1"/>
  <c r="L1688" i="2"/>
  <c r="M1688" i="2" s="1"/>
  <c r="L4209" i="2"/>
  <c r="M4209" i="2" s="1"/>
  <c r="L2690" i="2"/>
  <c r="M2690" i="2" s="1"/>
  <c r="L2689" i="2"/>
  <c r="M2689" i="2" s="1"/>
  <c r="L1687" i="2"/>
  <c r="M1687" i="2" s="1"/>
  <c r="L1686" i="2"/>
  <c r="M1686" i="2" s="1"/>
  <c r="L2688" i="2"/>
  <c r="M2688" i="2" s="1"/>
  <c r="L2297" i="2"/>
  <c r="M2297" i="2" s="1"/>
  <c r="L1135" i="2"/>
  <c r="M1135" i="2" s="1"/>
  <c r="L2288" i="2"/>
  <c r="M2288" i="2" s="1"/>
  <c r="L2306" i="2"/>
  <c r="M2306" i="2" s="1"/>
  <c r="L2305" i="2"/>
  <c r="M2305" i="2" s="1"/>
  <c r="L1134" i="2"/>
  <c r="M1134" i="2" s="1"/>
  <c r="L2836" i="2"/>
  <c r="M2836" i="2" s="1"/>
  <c r="L2835" i="2"/>
  <c r="M2835" i="2" s="1"/>
  <c r="L1133" i="2"/>
  <c r="M1133" i="2" s="1"/>
  <c r="L588" i="2"/>
  <c r="M588" i="2" s="1"/>
  <c r="L2834" i="2"/>
  <c r="M2834" i="2" s="1"/>
  <c r="L4208" i="2"/>
  <c r="M4208" i="2" s="1"/>
  <c r="L4207" i="2"/>
  <c r="M4207" i="2" s="1"/>
  <c r="L2845" i="2"/>
  <c r="M2845" i="2" s="1"/>
  <c r="L4206" i="2"/>
  <c r="M4206" i="2" s="1"/>
  <c r="L4205" i="2"/>
  <c r="M4205" i="2" s="1"/>
  <c r="L4204" i="2"/>
  <c r="M4204" i="2" s="1"/>
  <c r="L380" i="2"/>
  <c r="M380" i="2" s="1"/>
  <c r="L3122" i="2"/>
  <c r="M3122" i="2" s="1"/>
  <c r="L1685" i="2"/>
  <c r="M1685" i="2" s="1"/>
  <c r="L1684" i="2"/>
  <c r="M1684" i="2" s="1"/>
  <c r="L1683" i="2"/>
  <c r="M1683" i="2" s="1"/>
  <c r="L379" i="2"/>
  <c r="M379" i="2" s="1"/>
  <c r="L378" i="2"/>
  <c r="M378" i="2" s="1"/>
  <c r="L377" i="2"/>
  <c r="M377" i="2" s="1"/>
  <c r="L4203" i="2"/>
  <c r="M4203" i="2" s="1"/>
  <c r="L4202" i="2"/>
  <c r="M4202" i="2" s="1"/>
  <c r="L2823" i="2"/>
  <c r="M2823" i="2" s="1"/>
  <c r="L344" i="2"/>
  <c r="M344" i="2" s="1"/>
  <c r="L343" i="2"/>
  <c r="M343" i="2" s="1"/>
  <c r="L3376" i="2"/>
  <c r="M3376" i="2" s="1"/>
  <c r="L4201" i="2"/>
  <c r="M4201" i="2" s="1"/>
  <c r="L3014" i="2"/>
  <c r="M3014" i="2" s="1"/>
  <c r="L166" i="2"/>
  <c r="M166" i="2" s="1"/>
  <c r="L2406" i="2"/>
  <c r="M2406" i="2" s="1"/>
  <c r="L4200" i="2"/>
  <c r="M4200" i="2" s="1"/>
  <c r="L4199" i="2"/>
  <c r="M4199" i="2" s="1"/>
  <c r="L4198" i="2"/>
  <c r="M4198" i="2" s="1"/>
  <c r="L4197" i="2"/>
  <c r="M4197" i="2" s="1"/>
  <c r="L4196" i="2"/>
  <c r="M4196" i="2" s="1"/>
  <c r="L3380" i="2"/>
  <c r="M3380" i="2" s="1"/>
  <c r="L3379" i="2"/>
  <c r="M3379" i="2" s="1"/>
  <c r="L342" i="2"/>
  <c r="M342" i="2" s="1"/>
  <c r="L341" i="2"/>
  <c r="M341" i="2" s="1"/>
  <c r="L165" i="2"/>
  <c r="M165" i="2" s="1"/>
  <c r="L164" i="2"/>
  <c r="M164" i="2" s="1"/>
  <c r="L163" i="2"/>
  <c r="M163" i="2" s="1"/>
  <c r="L1682" i="2"/>
  <c r="M1682" i="2" s="1"/>
  <c r="L1681" i="2"/>
  <c r="M1681" i="2" s="1"/>
  <c r="L1680" i="2"/>
  <c r="M1680" i="2" s="1"/>
  <c r="L4195" i="2"/>
  <c r="M4195" i="2" s="1"/>
  <c r="L4194" i="2"/>
  <c r="M4194" i="2" s="1"/>
  <c r="L4193" i="2"/>
  <c r="M4193" i="2" s="1"/>
  <c r="L4192" i="2"/>
  <c r="M4192" i="2" s="1"/>
  <c r="L4191" i="2"/>
  <c r="M4191" i="2" s="1"/>
  <c r="L4190" i="2"/>
  <c r="M4190" i="2" s="1"/>
  <c r="L4189" i="2"/>
  <c r="M4189" i="2" s="1"/>
  <c r="L4188" i="2"/>
  <c r="M4188" i="2" s="1"/>
  <c r="L4187" i="2"/>
  <c r="M4187" i="2" s="1"/>
  <c r="L4186" i="2"/>
  <c r="M4186" i="2" s="1"/>
  <c r="L4185" i="2"/>
  <c r="M4185" i="2" s="1"/>
  <c r="L4184" i="2"/>
  <c r="M4184" i="2" s="1"/>
  <c r="L4183" i="2"/>
  <c r="M4183" i="2" s="1"/>
  <c r="L4182" i="2"/>
  <c r="M4182" i="2" s="1"/>
  <c r="L4181" i="2"/>
  <c r="M4181" i="2" s="1"/>
  <c r="L4180" i="2"/>
  <c r="M4180" i="2" s="1"/>
  <c r="L4179" i="2"/>
  <c r="M4179" i="2" s="1"/>
  <c r="L4178" i="2"/>
  <c r="M4178" i="2" s="1"/>
  <c r="L340" i="2"/>
  <c r="M340" i="2" s="1"/>
  <c r="L162" i="2"/>
  <c r="M162" i="2" s="1"/>
  <c r="L2405" i="2"/>
  <c r="M2405" i="2" s="1"/>
  <c r="L2404" i="2"/>
  <c r="M2404" i="2" s="1"/>
  <c r="L1679" i="2"/>
  <c r="M1679" i="2" s="1"/>
  <c r="L1678" i="2"/>
  <c r="M1678" i="2" s="1"/>
  <c r="L1677" i="2"/>
  <c r="M1677" i="2" s="1"/>
  <c r="L1676" i="2"/>
  <c r="M1676" i="2" s="1"/>
  <c r="L1675" i="2"/>
  <c r="M1675" i="2" s="1"/>
  <c r="L1674" i="2"/>
  <c r="M1674" i="2" s="1"/>
  <c r="L1673" i="2"/>
  <c r="M1673" i="2" s="1"/>
  <c r="L1672" i="2"/>
  <c r="M1672" i="2" s="1"/>
  <c r="L4177" i="2"/>
  <c r="M4177" i="2" s="1"/>
  <c r="L4176" i="2"/>
  <c r="M4176" i="2" s="1"/>
  <c r="L4175" i="2"/>
  <c r="M4175" i="2" s="1"/>
  <c r="L4174" i="2"/>
  <c r="M4174" i="2" s="1"/>
  <c r="L4173" i="2"/>
  <c r="M4173" i="2" s="1"/>
  <c r="L4172" i="2"/>
  <c r="M4172" i="2" s="1"/>
  <c r="L3013" i="2"/>
  <c r="M3013" i="2" s="1"/>
  <c r="L161" i="2"/>
  <c r="M161" i="2" s="1"/>
  <c r="L160" i="2"/>
  <c r="M160" i="2" s="1"/>
  <c r="L159" i="2"/>
  <c r="M159" i="2" s="1"/>
  <c r="L158" i="2"/>
  <c r="M158" i="2" s="1"/>
  <c r="L2403" i="2"/>
  <c r="M2403" i="2" s="1"/>
  <c r="L2402" i="2"/>
  <c r="M2402" i="2" s="1"/>
  <c r="L2401" i="2"/>
  <c r="M2401" i="2" s="1"/>
  <c r="L4171" i="2"/>
  <c r="M4171" i="2" s="1"/>
  <c r="L3012" i="2"/>
  <c r="M3012" i="2" s="1"/>
  <c r="L3011" i="2"/>
  <c r="M3011" i="2" s="1"/>
  <c r="L157" i="2"/>
  <c r="M157" i="2" s="1"/>
  <c r="L156" i="2"/>
  <c r="M156" i="2" s="1"/>
  <c r="L155" i="2"/>
  <c r="M155" i="2" s="1"/>
  <c r="L154" i="2"/>
  <c r="M154" i="2" s="1"/>
  <c r="L153" i="2"/>
  <c r="M153" i="2" s="1"/>
  <c r="L2400" i="2"/>
  <c r="M2400" i="2" s="1"/>
  <c r="L2246" i="2"/>
  <c r="M2246" i="2" s="1"/>
  <c r="L4170" i="2"/>
  <c r="M4170" i="2" s="1"/>
  <c r="L3010" i="2"/>
  <c r="M3010" i="2" s="1"/>
  <c r="L3009" i="2"/>
  <c r="M3009" i="2" s="1"/>
  <c r="L152" i="2"/>
  <c r="M152" i="2" s="1"/>
  <c r="L151" i="2"/>
  <c r="M151" i="2" s="1"/>
  <c r="L150" i="2"/>
  <c r="M150" i="2" s="1"/>
  <c r="L149" i="2"/>
  <c r="M149" i="2" s="1"/>
  <c r="L1869" i="2"/>
  <c r="M1869" i="2" s="1"/>
  <c r="L3375" i="2"/>
  <c r="M3375" i="2" s="1"/>
  <c r="L3008" i="2"/>
  <c r="M3008" i="2" s="1"/>
  <c r="L3007" i="2"/>
  <c r="M3007" i="2" s="1"/>
  <c r="L339" i="2"/>
  <c r="M339" i="2" s="1"/>
  <c r="L148" i="2"/>
  <c r="M148" i="2" s="1"/>
  <c r="L147" i="2"/>
  <c r="M147" i="2" s="1"/>
  <c r="L146" i="2"/>
  <c r="M146" i="2" s="1"/>
  <c r="L145" i="2"/>
  <c r="M145" i="2" s="1"/>
  <c r="M474" i="2"/>
  <c r="L3374" i="2"/>
  <c r="M3374" i="2" s="1"/>
  <c r="L338" i="2"/>
  <c r="M338" i="2" s="1"/>
  <c r="L337" i="2"/>
  <c r="M337" i="2" s="1"/>
  <c r="L144" i="2"/>
  <c r="M144" i="2" s="1"/>
  <c r="L143" i="2"/>
  <c r="M143" i="2" s="1"/>
  <c r="L142" i="2"/>
  <c r="M142" i="2" s="1"/>
  <c r="L141" i="2"/>
  <c r="M141" i="2" s="1"/>
  <c r="L140" i="2"/>
  <c r="M140" i="2" s="1"/>
  <c r="L2687" i="2"/>
  <c r="M2687" i="2" s="1"/>
  <c r="L473" i="2"/>
  <c r="M473" i="2" s="1"/>
  <c r="L4169" i="2"/>
  <c r="M4169" i="2" s="1"/>
  <c r="L4168" i="2"/>
  <c r="M4168" i="2" s="1"/>
  <c r="L4167" i="2"/>
  <c r="M4167" i="2" s="1"/>
  <c r="L4166" i="2"/>
  <c r="M4166" i="2" s="1"/>
  <c r="L4165" i="2"/>
  <c r="M4165" i="2" s="1"/>
  <c r="L4164" i="2"/>
  <c r="M4164" i="2" s="1"/>
  <c r="L4163" i="2"/>
  <c r="M4163" i="2" s="1"/>
  <c r="L4162" i="2"/>
  <c r="M4162" i="2" s="1"/>
  <c r="L4161" i="2"/>
  <c r="M4161" i="2" s="1"/>
  <c r="L4160" i="2"/>
  <c r="M4160" i="2" s="1"/>
  <c r="L139" i="2"/>
  <c r="M139" i="2" s="1"/>
  <c r="L138" i="2"/>
  <c r="M138" i="2" s="1"/>
  <c r="L137" i="2"/>
  <c r="M137" i="2" s="1"/>
  <c r="L136" i="2"/>
  <c r="M136" i="2" s="1"/>
  <c r="L135" i="2"/>
  <c r="M135" i="2" s="1"/>
  <c r="L2822" i="2"/>
  <c r="M2822" i="2" s="1"/>
  <c r="L336" i="2"/>
  <c r="M336" i="2" s="1"/>
  <c r="L134" i="2"/>
  <c r="M134" i="2" s="1"/>
  <c r="L133" i="2"/>
  <c r="M133" i="2" s="1"/>
  <c r="L132" i="2"/>
  <c r="M132" i="2" s="1"/>
  <c r="L131" i="2"/>
  <c r="M131" i="2" s="1"/>
  <c r="L130" i="2"/>
  <c r="M130" i="2" s="1"/>
  <c r="L2686" i="2"/>
  <c r="M2686" i="2" s="1"/>
  <c r="L2685" i="2"/>
  <c r="M2685" i="2" s="1"/>
  <c r="L2684" i="2"/>
  <c r="M2684" i="2" s="1"/>
  <c r="L4159" i="2"/>
  <c r="M4159" i="2" s="1"/>
  <c r="L4158" i="2"/>
  <c r="M4158" i="2" s="1"/>
  <c r="L4157" i="2"/>
  <c r="M4157" i="2" s="1"/>
  <c r="L4156" i="2"/>
  <c r="M4156" i="2" s="1"/>
  <c r="L4155" i="2"/>
  <c r="M4155" i="2" s="1"/>
  <c r="L4154" i="2"/>
  <c r="M4154" i="2" s="1"/>
  <c r="L4153" i="2"/>
  <c r="M4153" i="2" s="1"/>
  <c r="L4152" i="2"/>
  <c r="M4152" i="2" s="1"/>
  <c r="L4151" i="2"/>
  <c r="M4151" i="2" s="1"/>
  <c r="L129" i="2"/>
  <c r="M129" i="2" s="1"/>
  <c r="L128" i="2"/>
  <c r="M128" i="2" s="1"/>
  <c r="L127" i="2"/>
  <c r="M127" i="2" s="1"/>
  <c r="L2683" i="2"/>
  <c r="M2683" i="2" s="1"/>
  <c r="L2682" i="2"/>
  <c r="M2682" i="2" s="1"/>
  <c r="L2681" i="2"/>
  <c r="M2681" i="2" s="1"/>
  <c r="L2680" i="2"/>
  <c r="M2680" i="2" s="1"/>
  <c r="L2679" i="2"/>
  <c r="M2679" i="2" s="1"/>
  <c r="L335" i="2"/>
  <c r="M335" i="2" s="1"/>
  <c r="L1476" i="2"/>
  <c r="M1476" i="2" s="1"/>
  <c r="L1475" i="2"/>
  <c r="M1475" i="2" s="1"/>
  <c r="L2678" i="2"/>
  <c r="M2678" i="2" s="1"/>
  <c r="L2677" i="2"/>
  <c r="M2677" i="2" s="1"/>
  <c r="L2676" i="2"/>
  <c r="M2676" i="2" s="1"/>
  <c r="L2675" i="2"/>
  <c r="M2675" i="2" s="1"/>
  <c r="L2674" i="2"/>
  <c r="M2674" i="2" s="1"/>
  <c r="L3036" i="2"/>
  <c r="M3036" i="2" s="1"/>
  <c r="L3035" i="2"/>
  <c r="M3035" i="2" s="1"/>
  <c r="L1474" i="2"/>
  <c r="M1474" i="2" s="1"/>
  <c r="L1473" i="2"/>
  <c r="M1473" i="2" s="1"/>
  <c r="L2673" i="2"/>
  <c r="M2673" i="2" s="1"/>
  <c r="L2672" i="2"/>
  <c r="M2672" i="2" s="1"/>
  <c r="L2671" i="2"/>
  <c r="M2671" i="2" s="1"/>
  <c r="L2670" i="2"/>
  <c r="M2670" i="2" s="1"/>
  <c r="L2669" i="2"/>
  <c r="M2669" i="2" s="1"/>
  <c r="L3034" i="2"/>
  <c r="M3034" i="2" s="1"/>
  <c r="L2215" i="2"/>
  <c r="M2215" i="2" s="1"/>
  <c r="L2214" i="2"/>
  <c r="M2214" i="2" s="1"/>
  <c r="L2213" i="2"/>
  <c r="M2213" i="2" s="1"/>
  <c r="L334" i="2"/>
  <c r="M334" i="2" s="1"/>
  <c r="L333" i="2"/>
  <c r="M333" i="2" s="1"/>
  <c r="L1472" i="2"/>
  <c r="M1472" i="2" s="1"/>
  <c r="L1471" i="2"/>
  <c r="M1471" i="2" s="1"/>
  <c r="L2399" i="2"/>
  <c r="M2399" i="2" s="1"/>
  <c r="L2668" i="2"/>
  <c r="M2668" i="2" s="1"/>
  <c r="L2667" i="2"/>
  <c r="M2667" i="2" s="1"/>
  <c r="L2666" i="2"/>
  <c r="M2666" i="2" s="1"/>
  <c r="L4150" i="2"/>
  <c r="M4150" i="2" s="1"/>
  <c r="L4149" i="2"/>
  <c r="M4149" i="2" s="1"/>
  <c r="L2665" i="2"/>
  <c r="M2665" i="2" s="1"/>
  <c r="L2664" i="2"/>
  <c r="M2664" i="2" s="1"/>
  <c r="L2286" i="2"/>
  <c r="M2286" i="2" s="1"/>
  <c r="L2279" i="2"/>
  <c r="M2279" i="2" s="1"/>
  <c r="L1868" i="2"/>
  <c r="M1868" i="2" s="1"/>
  <c r="L332" i="2"/>
  <c r="M332" i="2" s="1"/>
  <c r="L2663" i="2"/>
  <c r="M2663" i="2" s="1"/>
  <c r="L2662" i="2"/>
  <c r="M2662" i="2" s="1"/>
  <c r="L2661" i="2"/>
  <c r="M2661" i="2" s="1"/>
  <c r="L2660" i="2"/>
  <c r="M2660" i="2" s="1"/>
  <c r="L2659" i="2"/>
  <c r="M2659" i="2" s="1"/>
  <c r="L2278" i="2"/>
  <c r="M2278" i="2" s="1"/>
  <c r="L2658" i="2"/>
  <c r="M2658" i="2" s="1"/>
  <c r="L2657" i="2"/>
  <c r="M2657" i="2" s="1"/>
  <c r="L2656" i="2"/>
  <c r="M2656" i="2" s="1"/>
  <c r="L2655" i="2"/>
  <c r="M2655" i="2" s="1"/>
  <c r="L2654" i="2"/>
  <c r="M2654" i="2" s="1"/>
  <c r="L1867" i="2"/>
  <c r="M1867" i="2" s="1"/>
  <c r="L924" i="2"/>
  <c r="M924" i="2" s="1"/>
  <c r="L4148" i="2"/>
  <c r="M4148" i="2" s="1"/>
  <c r="L3121" i="2"/>
  <c r="M3121" i="2" s="1"/>
  <c r="L3120" i="2"/>
  <c r="M3120" i="2" s="1"/>
  <c r="L3119" i="2"/>
  <c r="M3119" i="2" s="1"/>
  <c r="L3118" i="2"/>
  <c r="M3118" i="2" s="1"/>
  <c r="L3117" i="2"/>
  <c r="M3117" i="2" s="1"/>
  <c r="L3116" i="2"/>
  <c r="M3116" i="2" s="1"/>
  <c r="L3115" i="2"/>
  <c r="M3115" i="2" s="1"/>
  <c r="L2653" i="2"/>
  <c r="M2653" i="2" s="1"/>
  <c r="L2652" i="2"/>
  <c r="M2652" i="2" s="1"/>
  <c r="L2651" i="2"/>
  <c r="M2651" i="2" s="1"/>
  <c r="L2650" i="2"/>
  <c r="M2650" i="2" s="1"/>
  <c r="L2649" i="2"/>
  <c r="M2649" i="2" s="1"/>
  <c r="L1866" i="2"/>
  <c r="M1866" i="2" s="1"/>
  <c r="L1671" i="2"/>
  <c r="M1671" i="2" s="1"/>
  <c r="L1670" i="2"/>
  <c r="M1670" i="2" s="1"/>
  <c r="L1669" i="2"/>
  <c r="M1669" i="2" s="1"/>
  <c r="L1668" i="2"/>
  <c r="M1668" i="2" s="1"/>
  <c r="L1667" i="2"/>
  <c r="M1667" i="2" s="1"/>
  <c r="L1666" i="2"/>
  <c r="M1666" i="2" s="1"/>
  <c r="L1665" i="2"/>
  <c r="M1665" i="2" s="1"/>
  <c r="L472" i="2"/>
  <c r="M472" i="2" s="1"/>
  <c r="L4147" i="2"/>
  <c r="M4147" i="2" s="1"/>
  <c r="L1470" i="2"/>
  <c r="M1470" i="2" s="1"/>
  <c r="L2648" i="2"/>
  <c r="M2648" i="2" s="1"/>
  <c r="L2647" i="2"/>
  <c r="M2647" i="2" s="1"/>
  <c r="L2646" i="2"/>
  <c r="M2646" i="2" s="1"/>
  <c r="L2645" i="2"/>
  <c r="M2645" i="2" s="1"/>
  <c r="L2644" i="2"/>
  <c r="M2644" i="2" s="1"/>
  <c r="L1865" i="2"/>
  <c r="M1865" i="2" s="1"/>
  <c r="L1864" i="2"/>
  <c r="M1864" i="2" s="1"/>
  <c r="L1863" i="2"/>
  <c r="M1863" i="2" s="1"/>
  <c r="L1862" i="2"/>
  <c r="M1862" i="2" s="1"/>
  <c r="L2821" i="2"/>
  <c r="M2821" i="2" s="1"/>
  <c r="L2643" i="2"/>
  <c r="M2643" i="2" s="1"/>
  <c r="L2642" i="2"/>
  <c r="M2642" i="2" s="1"/>
  <c r="L2641" i="2"/>
  <c r="M2641" i="2" s="1"/>
  <c r="L2640" i="2"/>
  <c r="M2640" i="2" s="1"/>
  <c r="L1861" i="2"/>
  <c r="M1861" i="2" s="1"/>
  <c r="L1860" i="2"/>
  <c r="M1860" i="2" s="1"/>
  <c r="L1859" i="2"/>
  <c r="M1859" i="2" s="1"/>
  <c r="L1858" i="2"/>
  <c r="M1858" i="2" s="1"/>
  <c r="L1857" i="2"/>
  <c r="M1857" i="2" s="1"/>
  <c r="L2639" i="2"/>
  <c r="M2639" i="2" s="1"/>
  <c r="L2638" i="2"/>
  <c r="M2638" i="2" s="1"/>
  <c r="L2637" i="2"/>
  <c r="M2637" i="2" s="1"/>
  <c r="L2636" i="2"/>
  <c r="M2636" i="2" s="1"/>
  <c r="L1856" i="2"/>
  <c r="M1856" i="2" s="1"/>
  <c r="L1855" i="2"/>
  <c r="M1855" i="2" s="1"/>
  <c r="L1854" i="2"/>
  <c r="M1854" i="2" s="1"/>
  <c r="L1853" i="2"/>
  <c r="M1853" i="2" s="1"/>
  <c r="L3114" i="2"/>
  <c r="M3114" i="2" s="1"/>
  <c r="L2635" i="2"/>
  <c r="M2635" i="2" s="1"/>
  <c r="L2296" i="2"/>
  <c r="M2296" i="2" s="1"/>
  <c r="L2894" i="2"/>
  <c r="M2894" i="2" s="1"/>
  <c r="L2893" i="2"/>
  <c r="M2893" i="2" s="1"/>
  <c r="L1852" i="2"/>
  <c r="M1852" i="2" s="1"/>
  <c r="L1851" i="2"/>
  <c r="M1851" i="2" s="1"/>
  <c r="L1850" i="2"/>
  <c r="M1850" i="2" s="1"/>
  <c r="L1849" i="2"/>
  <c r="M1849" i="2" s="1"/>
  <c r="L1848" i="2"/>
  <c r="M1848" i="2" s="1"/>
  <c r="L2634" i="2"/>
  <c r="M2634" i="2" s="1"/>
  <c r="L2633" i="2"/>
  <c r="M2633" i="2" s="1"/>
  <c r="L2632" i="2"/>
  <c r="M2632" i="2" s="1"/>
  <c r="L2631" i="2"/>
  <c r="M2631" i="2" s="1"/>
  <c r="L2630" i="2"/>
  <c r="M2630" i="2" s="1"/>
  <c r="L2295" i="2"/>
  <c r="M2295" i="2" s="1"/>
  <c r="L2294" i="2"/>
  <c r="M2294" i="2" s="1"/>
  <c r="L2293" i="2"/>
  <c r="M2293" i="2" s="1"/>
  <c r="L1847" i="2"/>
  <c r="M1847" i="2" s="1"/>
  <c r="M922" i="2"/>
  <c r="M923" i="2"/>
  <c r="L3259" i="2"/>
  <c r="M3259" i="2" s="1"/>
  <c r="L4146" i="2"/>
  <c r="M4146" i="2" s="1"/>
  <c r="L1469" i="2"/>
  <c r="M1469" i="2" s="1"/>
  <c r="L1468" i="2"/>
  <c r="M1468" i="2" s="1"/>
  <c r="L1467" i="2"/>
  <c r="M1467" i="2" s="1"/>
  <c r="L1165" i="2"/>
  <c r="M1165" i="2" s="1"/>
  <c r="L2629" i="2"/>
  <c r="M2629" i="2" s="1"/>
  <c r="L2628" i="2"/>
  <c r="M2628" i="2" s="1"/>
  <c r="L2627" i="2"/>
  <c r="M2627" i="2" s="1"/>
  <c r="L921" i="2"/>
  <c r="M921" i="2" s="1"/>
  <c r="L920" i="2"/>
  <c r="M920" i="2" s="1"/>
  <c r="L919" i="2"/>
  <c r="M919" i="2" s="1"/>
  <c r="L918" i="2"/>
  <c r="M918" i="2" s="1"/>
  <c r="L917" i="2"/>
  <c r="M917" i="2" s="1"/>
  <c r="L916" i="2"/>
  <c r="M916" i="2" s="1"/>
  <c r="L4145" i="2"/>
  <c r="M4145" i="2" s="1"/>
  <c r="L4144" i="2"/>
  <c r="M4144" i="2" s="1"/>
  <c r="L3269" i="2"/>
  <c r="M3269" i="2" s="1"/>
  <c r="L2626" i="2"/>
  <c r="M2626" i="2" s="1"/>
  <c r="L2625" i="2"/>
  <c r="M2625" i="2" s="1"/>
  <c r="L2245" i="2"/>
  <c r="M2245" i="2" s="1"/>
  <c r="L2244" i="2"/>
  <c r="M2244" i="2" s="1"/>
  <c r="L2243" i="2"/>
  <c r="M2243" i="2" s="1"/>
  <c r="L1846" i="2"/>
  <c r="M1846" i="2" s="1"/>
  <c r="M3397" i="2"/>
  <c r="M3398" i="2"/>
  <c r="M3399" i="2"/>
  <c r="L1894" i="2"/>
  <c r="M1894" i="2" s="1"/>
  <c r="L1893" i="2"/>
  <c r="M1893" i="2" s="1"/>
  <c r="L1845" i="2"/>
  <c r="M1845" i="2" s="1"/>
  <c r="L1844" i="2"/>
  <c r="M1844" i="2" s="1"/>
  <c r="L915" i="2"/>
  <c r="M915" i="2" s="1"/>
  <c r="L914" i="2"/>
  <c r="M914" i="2" s="1"/>
  <c r="L913" i="2"/>
  <c r="M913" i="2" s="1"/>
  <c r="L912" i="2"/>
  <c r="M912" i="2" s="1"/>
  <c r="M911" i="2"/>
  <c r="L1466" i="2"/>
  <c r="M1466" i="2" s="1"/>
  <c r="L1465" i="2"/>
  <c r="M1465" i="2" s="1"/>
  <c r="L3268" i="2"/>
  <c r="M3268" i="2" s="1"/>
  <c r="L3267" i="2"/>
  <c r="M3267" i="2" s="1"/>
  <c r="L3266" i="2"/>
  <c r="M3266" i="2" s="1"/>
  <c r="L3265" i="2"/>
  <c r="M3265" i="2" s="1"/>
  <c r="L2624" i="2"/>
  <c r="M2624" i="2" s="1"/>
  <c r="L910" i="2"/>
  <c r="M910" i="2" s="1"/>
  <c r="L909" i="2"/>
  <c r="M909" i="2" s="1"/>
  <c r="L908" i="2"/>
  <c r="M908" i="2" s="1"/>
  <c r="L907" i="2"/>
  <c r="M907" i="2" s="1"/>
  <c r="L3258" i="2"/>
  <c r="M3258" i="2" s="1"/>
  <c r="L1464" i="2"/>
  <c r="M1464" i="2" s="1"/>
  <c r="L1224" i="2"/>
  <c r="M1224" i="2" s="1"/>
  <c r="L2623" i="2"/>
  <c r="M2623" i="2" s="1"/>
  <c r="L906" i="2"/>
  <c r="M906" i="2" s="1"/>
  <c r="L905" i="2"/>
  <c r="M905" i="2" s="1"/>
  <c r="L904" i="2"/>
  <c r="M904" i="2" s="1"/>
  <c r="L903" i="2"/>
  <c r="M903" i="2" s="1"/>
  <c r="L902" i="2"/>
  <c r="M902" i="2" s="1"/>
  <c r="L901" i="2"/>
  <c r="M901" i="2" s="1"/>
  <c r="L3257" i="2"/>
  <c r="M3257" i="2" s="1"/>
  <c r="L3256" i="2"/>
  <c r="M3256" i="2" s="1"/>
  <c r="L2018" i="2"/>
  <c r="M2018" i="2" s="1"/>
  <c r="L1499" i="2"/>
  <c r="M1499" i="2" s="1"/>
  <c r="L1498" i="2"/>
  <c r="M1498" i="2" s="1"/>
  <c r="L1223" i="2"/>
  <c r="M1223" i="2" s="1"/>
  <c r="L1222" i="2"/>
  <c r="M1222" i="2" s="1"/>
  <c r="L1221" i="2"/>
  <c r="M1221" i="2" s="1"/>
  <c r="L2622" i="2"/>
  <c r="M2622" i="2" s="1"/>
  <c r="L3373" i="2"/>
  <c r="M3373" i="2" s="1"/>
  <c r="L2820" i="2"/>
  <c r="M2820" i="2" s="1"/>
  <c r="L2017" i="2"/>
  <c r="M2017" i="2" s="1"/>
  <c r="L2016" i="2"/>
  <c r="M2016" i="2" s="1"/>
  <c r="L1463" i="2"/>
  <c r="M1463" i="2" s="1"/>
  <c r="L1462" i="2"/>
  <c r="M1462" i="2" s="1"/>
  <c r="L1461" i="2"/>
  <c r="M1461" i="2" s="1"/>
  <c r="L1460" i="2"/>
  <c r="M1460" i="2" s="1"/>
  <c r="L3180" i="2"/>
  <c r="M3180" i="2" s="1"/>
  <c r="L3179" i="2"/>
  <c r="M3179" i="2" s="1"/>
  <c r="L3178" i="2"/>
  <c r="M3178" i="2" s="1"/>
  <c r="L3177" i="2"/>
  <c r="M3177" i="2" s="1"/>
  <c r="L3176" i="2"/>
  <c r="M3176" i="2" s="1"/>
  <c r="L3175" i="2"/>
  <c r="M3175" i="2" s="1"/>
  <c r="L1459" i="2"/>
  <c r="M1459" i="2" s="1"/>
  <c r="L1220" i="2"/>
  <c r="M1220" i="2" s="1"/>
  <c r="L1219" i="2"/>
  <c r="M1219" i="2" s="1"/>
  <c r="L1218" i="2"/>
  <c r="M1218" i="2" s="1"/>
  <c r="L1217" i="2"/>
  <c r="M1217" i="2" s="1"/>
  <c r="L1216" i="2"/>
  <c r="M1216" i="2" s="1"/>
  <c r="L1215" i="2"/>
  <c r="M1215" i="2" s="1"/>
  <c r="L3174" i="2"/>
  <c r="M3174" i="2" s="1"/>
  <c r="L3173" i="2"/>
  <c r="M3173" i="2" s="1"/>
  <c r="L3172" i="2"/>
  <c r="M3172" i="2" s="1"/>
  <c r="L3171" i="2"/>
  <c r="M3171" i="2" s="1"/>
  <c r="L3170" i="2"/>
  <c r="M3170" i="2" s="1"/>
  <c r="L3255" i="2"/>
  <c r="M3255" i="2" s="1"/>
  <c r="L1164" i="2"/>
  <c r="M1164" i="2" s="1"/>
  <c r="L1163" i="2"/>
  <c r="M1163" i="2" s="1"/>
  <c r="L1162" i="2"/>
  <c r="M1162" i="2" s="1"/>
  <c r="L2621" i="2"/>
  <c r="M2621" i="2" s="1"/>
  <c r="L2620" i="2"/>
  <c r="M2620" i="2" s="1"/>
  <c r="L2619" i="2"/>
  <c r="M2619" i="2" s="1"/>
  <c r="L1843" i="2"/>
  <c r="M1843" i="2" s="1"/>
  <c r="L1458" i="2"/>
  <c r="M1458" i="2" s="1"/>
  <c r="L1457" i="2"/>
  <c r="M1457" i="2" s="1"/>
  <c r="L938" i="2"/>
  <c r="M938" i="2" s="1"/>
  <c r="L2618" i="2"/>
  <c r="M2618" i="2" s="1"/>
  <c r="L2617" i="2"/>
  <c r="M2617" i="2" s="1"/>
  <c r="L2616" i="2"/>
  <c r="M2616" i="2" s="1"/>
  <c r="L2615" i="2"/>
  <c r="M2615" i="2" s="1"/>
  <c r="L3372" i="2"/>
  <c r="M3372" i="2" s="1"/>
  <c r="L1132" i="2"/>
  <c r="M1132" i="2" s="1"/>
  <c r="L1131" i="2"/>
  <c r="M1131" i="2" s="1"/>
  <c r="L1130" i="2"/>
  <c r="M1130" i="2" s="1"/>
  <c r="L2614" i="2"/>
  <c r="M2614" i="2" s="1"/>
  <c r="L2613" i="2"/>
  <c r="M2613" i="2" s="1"/>
  <c r="L1842" i="2"/>
  <c r="M1842" i="2" s="1"/>
  <c r="L1129" i="2"/>
  <c r="M1129" i="2" s="1"/>
  <c r="L1128" i="2"/>
  <c r="M1128" i="2" s="1"/>
  <c r="L2612" i="2"/>
  <c r="M2612" i="2" s="1"/>
  <c r="L2611" i="2"/>
  <c r="M2611" i="2" s="1"/>
  <c r="L1127" i="2"/>
  <c r="M1127" i="2" s="1"/>
  <c r="L1126" i="2"/>
  <c r="M1126" i="2" s="1"/>
  <c r="L2304" i="2"/>
  <c r="M2304" i="2" s="1"/>
  <c r="L2292" i="2"/>
  <c r="M2292" i="2" s="1"/>
  <c r="L2303" i="2"/>
  <c r="M2303" i="2" s="1"/>
  <c r="L1125" i="2"/>
  <c r="M1125" i="2" s="1"/>
  <c r="L2833" i="2"/>
  <c r="M2833" i="2" s="1"/>
  <c r="L2832" i="2"/>
  <c r="M2832" i="2" s="1"/>
  <c r="L2831" i="2"/>
  <c r="M2831" i="2" s="1"/>
  <c r="L587" i="2"/>
  <c r="M587" i="2" s="1"/>
  <c r="L3192" i="2"/>
  <c r="M3192" i="2" s="1"/>
  <c r="L937" i="2"/>
  <c r="M937" i="2" s="1"/>
  <c r="L936" i="2"/>
  <c r="M936" i="2" s="1"/>
  <c r="L935" i="2"/>
  <c r="M935" i="2" s="1"/>
  <c r="L3191" i="2"/>
  <c r="M3191" i="2" s="1"/>
  <c r="L3190" i="2"/>
  <c r="M3190" i="2" s="1"/>
  <c r="L1664" i="2"/>
  <c r="M1664" i="2" s="1"/>
  <c r="L2023" i="2"/>
  <c r="M2023" i="2" s="1"/>
  <c r="L4143" i="2"/>
  <c r="M4143" i="2" s="1"/>
  <c r="L4142" i="2"/>
  <c r="M4142" i="2" s="1"/>
  <c r="L2830" i="2"/>
  <c r="M2830" i="2" s="1"/>
  <c r="L1124" i="2"/>
  <c r="M1124" i="2" s="1"/>
  <c r="L4141" i="2"/>
  <c r="M4141" i="2" s="1"/>
  <c r="L4140" i="2"/>
  <c r="M4140" i="2" s="1"/>
  <c r="L4139" i="2"/>
  <c r="M4139" i="2" s="1"/>
  <c r="L4138" i="2"/>
  <c r="M4138" i="2" s="1"/>
  <c r="L376" i="2"/>
  <c r="M376" i="2" s="1"/>
  <c r="L375" i="2"/>
  <c r="M375" i="2" s="1"/>
  <c r="L374" i="2"/>
  <c r="M374" i="2" s="1"/>
  <c r="L373" i="2"/>
  <c r="M373" i="2" s="1"/>
  <c r="L1173" i="2"/>
  <c r="M1173" i="2" s="1"/>
  <c r="L1172" i="2"/>
  <c r="M1172" i="2" s="1"/>
  <c r="L1663" i="2"/>
  <c r="M1663" i="2" s="1"/>
  <c r="L1662" i="2"/>
  <c r="M1662" i="2" s="1"/>
  <c r="L372" i="2"/>
  <c r="M372" i="2" s="1"/>
  <c r="L371" i="2"/>
  <c r="M371" i="2" s="1"/>
  <c r="L370" i="2"/>
  <c r="M370" i="2" s="1"/>
  <c r="L369" i="2"/>
  <c r="M369" i="2" s="1"/>
  <c r="L368" i="2"/>
  <c r="M368" i="2" s="1"/>
  <c r="L367" i="2"/>
  <c r="M367" i="2" s="1"/>
  <c r="L1841" i="2"/>
  <c r="M1841" i="2" s="1"/>
  <c r="L1840" i="2"/>
  <c r="M1840" i="2" s="1"/>
  <c r="L1839" i="2"/>
  <c r="M1839" i="2" s="1"/>
  <c r="L1661" i="2"/>
  <c r="M1661" i="2" s="1"/>
  <c r="L1660" i="2"/>
  <c r="M1660" i="2" s="1"/>
  <c r="L3371" i="2"/>
  <c r="M3371" i="2" s="1"/>
  <c r="L3370" i="2"/>
  <c r="M3370" i="2" s="1"/>
  <c r="L4137" i="2"/>
  <c r="M4137" i="2" s="1"/>
  <c r="L4136" i="2"/>
  <c r="M4136" i="2" s="1"/>
  <c r="L4135" i="2"/>
  <c r="M4135" i="2" s="1"/>
  <c r="L4134" i="2"/>
  <c r="M4134" i="2" s="1"/>
  <c r="L2361" i="2"/>
  <c r="M2361" i="2" s="1"/>
  <c r="L2360" i="2"/>
  <c r="M2360" i="2" s="1"/>
  <c r="L2359" i="2"/>
  <c r="M2359" i="2" s="1"/>
  <c r="L586" i="2"/>
  <c r="M586" i="2" s="1"/>
  <c r="L585" i="2"/>
  <c r="M585" i="2" s="1"/>
  <c r="L3369" i="2"/>
  <c r="M3369" i="2" s="1"/>
  <c r="L331" i="2"/>
  <c r="M331" i="2" s="1"/>
  <c r="L330" i="2"/>
  <c r="M330" i="2" s="1"/>
  <c r="L329" i="2"/>
  <c r="M329" i="2" s="1"/>
  <c r="L328" i="2"/>
  <c r="M328" i="2" s="1"/>
  <c r="L126" i="2"/>
  <c r="M126" i="2" s="1"/>
  <c r="L125" i="2"/>
  <c r="M125" i="2" s="1"/>
  <c r="L1456" i="2"/>
  <c r="M1456" i="2" s="1"/>
  <c r="L2358" i="2"/>
  <c r="M2358" i="2" s="1"/>
  <c r="L2357" i="2"/>
  <c r="M2357" i="2" s="1"/>
  <c r="L2356" i="2"/>
  <c r="M2356" i="2" s="1"/>
  <c r="L2355" i="2"/>
  <c r="M2355" i="2" s="1"/>
  <c r="L2354" i="2"/>
  <c r="M2354" i="2" s="1"/>
  <c r="L584" i="2"/>
  <c r="M584" i="2" s="1"/>
  <c r="L583" i="2"/>
  <c r="M583" i="2" s="1"/>
  <c r="L582" i="2"/>
  <c r="M582" i="2" s="1"/>
  <c r="L581" i="2"/>
  <c r="M581" i="2" s="1"/>
  <c r="L580" i="2"/>
  <c r="M580" i="2" s="1"/>
  <c r="L4133" i="2"/>
  <c r="M4133" i="2" s="1"/>
  <c r="L3006" i="2"/>
  <c r="M3006" i="2" s="1"/>
  <c r="L3005" i="2"/>
  <c r="M3005" i="2" s="1"/>
  <c r="L3004" i="2"/>
  <c r="M3004" i="2" s="1"/>
  <c r="L1455" i="2"/>
  <c r="M1455" i="2" s="1"/>
  <c r="L2353" i="2"/>
  <c r="M2353" i="2" s="1"/>
  <c r="L2352" i="2"/>
  <c r="M2352" i="2" s="1"/>
  <c r="L2351" i="2"/>
  <c r="M2351" i="2" s="1"/>
  <c r="L2350" i="2"/>
  <c r="M2350" i="2" s="1"/>
  <c r="L579" i="2"/>
  <c r="M579" i="2" s="1"/>
  <c r="L578" i="2"/>
  <c r="M578" i="2" s="1"/>
  <c r="L577" i="2"/>
  <c r="M577" i="2" s="1"/>
  <c r="L576" i="2"/>
  <c r="M576" i="2" s="1"/>
  <c r="L575" i="2"/>
  <c r="M575" i="2" s="1"/>
  <c r="L2819" i="2"/>
  <c r="M2819" i="2" s="1"/>
  <c r="L2818" i="2"/>
  <c r="M2818" i="2" s="1"/>
  <c r="L4132" i="2"/>
  <c r="M4132" i="2" s="1"/>
  <c r="L4131" i="2"/>
  <c r="M4131" i="2" s="1"/>
  <c r="L4130" i="2"/>
  <c r="M4130" i="2" s="1"/>
  <c r="L4129" i="2"/>
  <c r="M4129" i="2" s="1"/>
  <c r="L327" i="2"/>
  <c r="M327" i="2" s="1"/>
  <c r="L326" i="2"/>
  <c r="M326" i="2" s="1"/>
  <c r="L325" i="2"/>
  <c r="M325" i="2" s="1"/>
  <c r="L1454" i="2"/>
  <c r="M1454" i="2" s="1"/>
  <c r="L1453" i="2"/>
  <c r="M1453" i="2" s="1"/>
  <c r="L2854" i="2"/>
  <c r="M2854" i="2" s="1"/>
  <c r="L2349" i="2"/>
  <c r="M2349" i="2" s="1"/>
  <c r="L2348" i="2"/>
  <c r="M2348" i="2" s="1"/>
  <c r="L2347" i="2"/>
  <c r="M2347" i="2" s="1"/>
  <c r="L2346" i="2"/>
  <c r="M2346" i="2" s="1"/>
  <c r="L2345" i="2"/>
  <c r="M2345" i="2" s="1"/>
  <c r="L574" i="2"/>
  <c r="M574" i="2" s="1"/>
  <c r="L573" i="2"/>
  <c r="M573" i="2" s="1"/>
  <c r="L572" i="2"/>
  <c r="M572" i="2" s="1"/>
  <c r="L571" i="2"/>
  <c r="M571" i="2" s="1"/>
  <c r="L570" i="2"/>
  <c r="M570" i="2" s="1"/>
  <c r="L3368" i="2"/>
  <c r="M3368" i="2" s="1"/>
  <c r="L2817" i="2"/>
  <c r="M2817" i="2" s="1"/>
  <c r="L2816" i="2"/>
  <c r="M2816" i="2" s="1"/>
  <c r="L4128" i="2"/>
  <c r="M4128" i="2" s="1"/>
  <c r="L4127" i="2"/>
  <c r="M4127" i="2" s="1"/>
  <c r="L124" i="2"/>
  <c r="M124" i="2" s="1"/>
  <c r="L123" i="2"/>
  <c r="M123" i="2" s="1"/>
  <c r="L122" i="2"/>
  <c r="M122" i="2" s="1"/>
  <c r="L121" i="2"/>
  <c r="M121" i="2" s="1"/>
  <c r="L120" i="2"/>
  <c r="M120" i="2" s="1"/>
  <c r="L2344" i="2"/>
  <c r="M2344" i="2" s="1"/>
  <c r="L2343" i="2"/>
  <c r="M2343" i="2" s="1"/>
  <c r="L2342" i="2"/>
  <c r="M2342" i="2" s="1"/>
  <c r="L2341" i="2"/>
  <c r="M2341" i="2" s="1"/>
  <c r="L2340" i="2"/>
  <c r="M2340" i="2" s="1"/>
  <c r="L569" i="2"/>
  <c r="M569" i="2" s="1"/>
  <c r="L568" i="2"/>
  <c r="M568" i="2" s="1"/>
  <c r="L567" i="2"/>
  <c r="M567" i="2" s="1"/>
  <c r="L566" i="2"/>
  <c r="M566" i="2" s="1"/>
  <c r="L565" i="2"/>
  <c r="M565" i="2" s="1"/>
  <c r="L3367" i="2"/>
  <c r="M3367" i="2" s="1"/>
  <c r="L119" i="2"/>
  <c r="M119" i="2" s="1"/>
  <c r="L118" i="2"/>
  <c r="M118" i="2" s="1"/>
  <c r="L117" i="2"/>
  <c r="M117" i="2" s="1"/>
  <c r="L116" i="2"/>
  <c r="M116" i="2" s="1"/>
  <c r="L115" i="2"/>
  <c r="M115" i="2" s="1"/>
  <c r="L2339" i="2"/>
  <c r="M2339" i="2" s="1"/>
  <c r="L2338" i="2"/>
  <c r="M2338" i="2" s="1"/>
  <c r="L2337" i="2"/>
  <c r="M2337" i="2" s="1"/>
  <c r="L2336" i="2"/>
  <c r="M2336" i="2" s="1"/>
  <c r="L2335" i="2"/>
  <c r="M2335" i="2" s="1"/>
  <c r="L2398" i="2"/>
  <c r="M2398" i="2" s="1"/>
  <c r="L2397" i="2"/>
  <c r="M2397" i="2" s="1"/>
  <c r="L2396" i="2"/>
  <c r="M2396" i="2" s="1"/>
  <c r="L2395" i="2"/>
  <c r="M2395" i="2" s="1"/>
  <c r="L564" i="2"/>
  <c r="M564" i="2" s="1"/>
  <c r="L563" i="2"/>
  <c r="M563" i="2" s="1"/>
  <c r="L506" i="2"/>
  <c r="M506" i="2" s="1"/>
  <c r="L505" i="2"/>
  <c r="M505" i="2" s="1"/>
  <c r="L324" i="2"/>
  <c r="M324" i="2" s="1"/>
  <c r="L323" i="2"/>
  <c r="M323" i="2" s="1"/>
  <c r="L322" i="2"/>
  <c r="M322" i="2" s="1"/>
  <c r="L321" i="2"/>
  <c r="M321" i="2" s="1"/>
  <c r="L320" i="2"/>
  <c r="M320" i="2" s="1"/>
  <c r="L114" i="2"/>
  <c r="M114" i="2" s="1"/>
  <c r="L113" i="2"/>
  <c r="M113" i="2" s="1"/>
  <c r="L112" i="2"/>
  <c r="M112" i="2" s="1"/>
  <c r="L111" i="2"/>
  <c r="M111" i="2" s="1"/>
  <c r="L110" i="2"/>
  <c r="M110" i="2" s="1"/>
  <c r="L2334" i="2"/>
  <c r="M2334" i="2" s="1"/>
  <c r="L2333" i="2"/>
  <c r="M2333" i="2" s="1"/>
  <c r="L2332" i="2"/>
  <c r="M2332" i="2" s="1"/>
  <c r="L2331" i="2"/>
  <c r="M2331" i="2" s="1"/>
  <c r="L2330" i="2"/>
  <c r="M2330" i="2" s="1"/>
  <c r="L504" i="2"/>
  <c r="M504" i="2" s="1"/>
  <c r="L503" i="2"/>
  <c r="M503" i="2" s="1"/>
  <c r="L502" i="2"/>
  <c r="M502" i="2" s="1"/>
  <c r="L501" i="2"/>
  <c r="M501" i="2" s="1"/>
  <c r="M496" i="2"/>
  <c r="M497" i="2"/>
  <c r="M498" i="2"/>
  <c r="M499" i="2"/>
  <c r="M500" i="2"/>
  <c r="M1449" i="2"/>
  <c r="M1450" i="2"/>
  <c r="M1451" i="2"/>
  <c r="M1452" i="2"/>
  <c r="M106" i="2"/>
  <c r="M107" i="2"/>
  <c r="M108" i="2"/>
  <c r="M109" i="2"/>
  <c r="M317" i="2"/>
  <c r="M318" i="2"/>
  <c r="M319" i="2"/>
  <c r="M4126" i="2"/>
  <c r="M471" i="2"/>
  <c r="L3366" i="2"/>
  <c r="M3366" i="2" s="1"/>
  <c r="L3365" i="2"/>
  <c r="M3365" i="2" s="1"/>
  <c r="L2909" i="2"/>
  <c r="M2909" i="2" s="1"/>
  <c r="L2908" i="2"/>
  <c r="M2908" i="2" s="1"/>
  <c r="L2907" i="2"/>
  <c r="M2907" i="2" s="1"/>
  <c r="L2906" i="2"/>
  <c r="M2906" i="2" s="1"/>
  <c r="L2905" i="2"/>
  <c r="M2905" i="2" s="1"/>
  <c r="L316" i="2"/>
  <c r="M316" i="2" s="1"/>
  <c r="L105" i="2"/>
  <c r="M105" i="2" s="1"/>
  <c r="L104" i="2"/>
  <c r="M104" i="2" s="1"/>
  <c r="L103" i="2"/>
  <c r="M103" i="2" s="1"/>
  <c r="L102" i="2"/>
  <c r="M102" i="2" s="1"/>
  <c r="L1448" i="2"/>
  <c r="M1448" i="2" s="1"/>
  <c r="L1447" i="2"/>
  <c r="M1447" i="2" s="1"/>
  <c r="L1446" i="2"/>
  <c r="M1446" i="2" s="1"/>
  <c r="L1445" i="2"/>
  <c r="M1445" i="2" s="1"/>
  <c r="L1123" i="2"/>
  <c r="M1123" i="2" s="1"/>
  <c r="L470" i="2"/>
  <c r="M470" i="2" s="1"/>
  <c r="L469" i="2"/>
  <c r="M469" i="2" s="1"/>
  <c r="L495" i="2"/>
  <c r="M495" i="2" s="1"/>
  <c r="L494" i="2"/>
  <c r="M494" i="2" s="1"/>
  <c r="L493" i="2"/>
  <c r="M493" i="2" s="1"/>
  <c r="L492" i="2"/>
  <c r="M492" i="2" s="1"/>
  <c r="M2166" i="2"/>
  <c r="M315" i="2"/>
  <c r="L4125" i="2"/>
  <c r="M4125" i="2" s="1"/>
  <c r="L4124" i="2"/>
  <c r="M4124" i="2" s="1"/>
  <c r="L4123" i="2"/>
  <c r="M4123" i="2" s="1"/>
  <c r="L4122" i="2"/>
  <c r="M4122" i="2" s="1"/>
  <c r="L4121" i="2"/>
  <c r="M4121" i="2" s="1"/>
  <c r="L4120" i="2"/>
  <c r="M4120" i="2" s="1"/>
  <c r="L4119" i="2"/>
  <c r="M4119" i="2" s="1"/>
  <c r="L4118" i="2"/>
  <c r="M4118" i="2" s="1"/>
  <c r="L4117" i="2"/>
  <c r="M4117" i="2" s="1"/>
  <c r="L4116" i="2"/>
  <c r="M4116" i="2" s="1"/>
  <c r="L4115" i="2"/>
  <c r="M4115" i="2" s="1"/>
  <c r="L4114" i="2"/>
  <c r="M4114" i="2" s="1"/>
  <c r="L4113" i="2"/>
  <c r="M4113" i="2" s="1"/>
  <c r="L4112" i="2"/>
  <c r="M4112" i="2" s="1"/>
  <c r="L4111" i="2"/>
  <c r="M4111" i="2" s="1"/>
  <c r="L4110" i="2"/>
  <c r="M4110" i="2" s="1"/>
  <c r="L314" i="2"/>
  <c r="M314" i="2" s="1"/>
  <c r="L313" i="2"/>
  <c r="M313" i="2" s="1"/>
  <c r="L312" i="2"/>
  <c r="M312" i="2" s="1"/>
  <c r="L101" i="2"/>
  <c r="M101" i="2" s="1"/>
  <c r="L100" i="2"/>
  <c r="M100" i="2" s="1"/>
  <c r="L1444" i="2"/>
  <c r="M1444" i="2" s="1"/>
  <c r="L1443" i="2"/>
  <c r="M1443" i="2" s="1"/>
  <c r="L2165" i="2"/>
  <c r="M2165" i="2" s="1"/>
  <c r="L2164" i="2"/>
  <c r="M2164" i="2" s="1"/>
  <c r="L2163" i="2"/>
  <c r="M2163" i="2" s="1"/>
  <c r="L491" i="2"/>
  <c r="M491" i="2" s="1"/>
  <c r="L490" i="2"/>
  <c r="M490" i="2" s="1"/>
  <c r="L489" i="2"/>
  <c r="M489" i="2" s="1"/>
  <c r="L488" i="2"/>
  <c r="M488" i="2" s="1"/>
  <c r="L487" i="2"/>
  <c r="M487" i="2" s="1"/>
  <c r="L3364" i="2"/>
  <c r="M3364" i="2" s="1"/>
  <c r="L2015" i="2"/>
  <c r="M2015" i="2" s="1"/>
  <c r="L4109" i="2"/>
  <c r="M4109" i="2" s="1"/>
  <c r="L4108" i="2"/>
  <c r="M4108" i="2" s="1"/>
  <c r="L4107" i="2"/>
  <c r="M4107" i="2" s="1"/>
  <c r="L4106" i="2"/>
  <c r="M4106" i="2" s="1"/>
  <c r="L311" i="2"/>
  <c r="M311" i="2" s="1"/>
  <c r="L310" i="2"/>
  <c r="M310" i="2" s="1"/>
  <c r="L309" i="2"/>
  <c r="M309" i="2" s="1"/>
  <c r="L308" i="2"/>
  <c r="M308" i="2" s="1"/>
  <c r="L307" i="2"/>
  <c r="M307" i="2" s="1"/>
  <c r="L99" i="2"/>
  <c r="M99" i="2" s="1"/>
  <c r="L98" i="2"/>
  <c r="M98" i="2" s="1"/>
  <c r="L1525" i="2"/>
  <c r="M1525" i="2" s="1"/>
  <c r="L1442" i="2"/>
  <c r="M1442" i="2" s="1"/>
  <c r="L1441" i="2"/>
  <c r="M1441" i="2" s="1"/>
  <c r="L1440" i="2"/>
  <c r="M1440" i="2" s="1"/>
  <c r="L1838" i="2"/>
  <c r="M1838" i="2" s="1"/>
  <c r="L486" i="2"/>
  <c r="M486" i="2" s="1"/>
  <c r="L485" i="2"/>
  <c r="M485" i="2" s="1"/>
  <c r="L484" i="2"/>
  <c r="M484" i="2" s="1"/>
  <c r="L483" i="2"/>
  <c r="M483" i="2" s="1"/>
  <c r="L482" i="2"/>
  <c r="M482" i="2" s="1"/>
  <c r="M2161" i="2"/>
  <c r="M2162" i="2"/>
  <c r="L306" i="2"/>
  <c r="M306" i="2" s="1"/>
  <c r="L305" i="2"/>
  <c r="M305" i="2" s="1"/>
  <c r="L304" i="2"/>
  <c r="M304" i="2" s="1"/>
  <c r="L303" i="2"/>
  <c r="M303" i="2" s="1"/>
  <c r="L97" i="2"/>
  <c r="M97" i="2" s="1"/>
  <c r="L1439" i="2"/>
  <c r="M1439" i="2" s="1"/>
  <c r="L2160" i="2"/>
  <c r="M2160" i="2" s="1"/>
  <c r="L2159" i="2"/>
  <c r="M2159" i="2" s="1"/>
  <c r="L2158" i="2"/>
  <c r="M2158" i="2" s="1"/>
  <c r="L2157" i="2"/>
  <c r="M2157" i="2" s="1"/>
  <c r="L2156" i="2"/>
  <c r="M2156" i="2" s="1"/>
  <c r="L2155" i="2"/>
  <c r="M2155" i="2" s="1"/>
  <c r="L2154" i="2"/>
  <c r="M2154" i="2" s="1"/>
  <c r="L2153" i="2"/>
  <c r="M2153" i="2" s="1"/>
  <c r="L2152" i="2"/>
  <c r="M2152" i="2" s="1"/>
  <c r="L2151" i="2"/>
  <c r="M2151" i="2" s="1"/>
  <c r="L2150" i="2"/>
  <c r="M2150" i="2" s="1"/>
  <c r="L2149" i="2"/>
  <c r="M2149" i="2" s="1"/>
  <c r="L2148" i="2"/>
  <c r="M2148" i="2" s="1"/>
  <c r="L2147" i="2"/>
  <c r="M2147" i="2" s="1"/>
  <c r="L481" i="2"/>
  <c r="M481" i="2" s="1"/>
  <c r="L480" i="2"/>
  <c r="M480" i="2" s="1"/>
  <c r="L479" i="2"/>
  <c r="M479" i="2" s="1"/>
  <c r="L478" i="2"/>
  <c r="M478" i="2" s="1"/>
  <c r="L477" i="2"/>
  <c r="M477" i="2" s="1"/>
  <c r="M2144" i="2"/>
  <c r="M2145" i="2"/>
  <c r="M2146" i="2"/>
  <c r="L96" i="2"/>
  <c r="M96" i="2" s="1"/>
  <c r="L95" i="2"/>
  <c r="M95" i="2" s="1"/>
  <c r="L94" i="2"/>
  <c r="M94" i="2" s="1"/>
  <c r="L4105" i="2"/>
  <c r="M4105" i="2" s="1"/>
  <c r="L4104" i="2"/>
  <c r="M4104" i="2" s="1"/>
  <c r="L4103" i="2"/>
  <c r="M4103" i="2" s="1"/>
  <c r="L1438" i="2"/>
  <c r="M1438" i="2" s="1"/>
  <c r="L2212" i="2"/>
  <c r="M2212" i="2" s="1"/>
  <c r="L2211" i="2"/>
  <c r="M2211" i="2" s="1"/>
  <c r="L2210" i="2"/>
  <c r="M2210" i="2" s="1"/>
  <c r="L2209" i="2"/>
  <c r="M2209" i="2" s="1"/>
  <c r="L2143" i="2"/>
  <c r="M2143" i="2" s="1"/>
  <c r="L2142" i="2"/>
  <c r="M2142" i="2" s="1"/>
  <c r="L2141" i="2"/>
  <c r="M2141" i="2" s="1"/>
  <c r="L2140" i="2"/>
  <c r="M2140" i="2" s="1"/>
  <c r="L2139" i="2"/>
  <c r="M2139" i="2" s="1"/>
  <c r="L2138" i="2"/>
  <c r="M2138" i="2" s="1"/>
  <c r="L2137" i="2"/>
  <c r="M2137" i="2" s="1"/>
  <c r="L2136" i="2"/>
  <c r="M2136" i="2" s="1"/>
  <c r="L2135" i="2"/>
  <c r="M2135" i="2" s="1"/>
  <c r="L2134" i="2"/>
  <c r="M2134" i="2" s="1"/>
  <c r="L2133" i="2"/>
  <c r="M2133" i="2" s="1"/>
  <c r="L2132" i="2"/>
  <c r="M2132" i="2" s="1"/>
  <c r="L2131" i="2"/>
  <c r="M2131" i="2" s="1"/>
  <c r="L2130" i="2"/>
  <c r="M2130" i="2" s="1"/>
  <c r="L2129" i="2"/>
  <c r="M2129" i="2" s="1"/>
  <c r="L2128" i="2"/>
  <c r="M2128" i="2" s="1"/>
  <c r="M2127" i="2"/>
  <c r="L3363" i="2"/>
  <c r="M3363" i="2" s="1"/>
  <c r="L4102" i="2"/>
  <c r="M4102" i="2" s="1"/>
  <c r="L3003" i="2"/>
  <c r="M3003" i="2" s="1"/>
  <c r="L3002" i="2"/>
  <c r="M3002" i="2" s="1"/>
  <c r="L3001" i="2"/>
  <c r="M3001" i="2" s="1"/>
  <c r="L3000" i="2"/>
  <c r="M3000" i="2" s="1"/>
  <c r="L2999" i="2"/>
  <c r="M2999" i="2" s="1"/>
  <c r="L2998" i="2"/>
  <c r="M2998" i="2" s="1"/>
  <c r="L2997" i="2"/>
  <c r="M2997" i="2" s="1"/>
  <c r="L2996" i="2"/>
  <c r="M2996" i="2" s="1"/>
  <c r="L2995" i="2"/>
  <c r="M2995" i="2" s="1"/>
  <c r="L302" i="2"/>
  <c r="M302" i="2" s="1"/>
  <c r="L301" i="2"/>
  <c r="M301" i="2" s="1"/>
  <c r="L300" i="2"/>
  <c r="M300" i="2" s="1"/>
  <c r="L299" i="2"/>
  <c r="M299" i="2" s="1"/>
  <c r="L93" i="2"/>
  <c r="M93" i="2" s="1"/>
  <c r="L92" i="2"/>
  <c r="M92" i="2" s="1"/>
  <c r="L2394" i="2"/>
  <c r="M2394" i="2" s="1"/>
  <c r="L2393" i="2"/>
  <c r="M2393" i="2" s="1"/>
  <c r="L3033" i="2"/>
  <c r="M3033" i="2" s="1"/>
  <c r="L3032" i="2"/>
  <c r="M3032" i="2" s="1"/>
  <c r="L2208" i="2"/>
  <c r="M2208" i="2" s="1"/>
  <c r="L2207" i="2"/>
  <c r="M2207" i="2" s="1"/>
  <c r="L2206" i="2"/>
  <c r="M2206" i="2" s="1"/>
  <c r="L2126" i="2"/>
  <c r="M2126" i="2" s="1"/>
  <c r="L2125" i="2"/>
  <c r="M2125" i="2" s="1"/>
  <c r="L2124" i="2"/>
  <c r="M2124" i="2" s="1"/>
  <c r="L2123" i="2"/>
  <c r="M2123" i="2" s="1"/>
  <c r="L2122" i="2"/>
  <c r="M2122" i="2" s="1"/>
  <c r="M900" i="2"/>
  <c r="L3362" i="2"/>
  <c r="M3362" i="2" s="1"/>
  <c r="L3113" i="2"/>
  <c r="M3113" i="2" s="1"/>
  <c r="L3112" i="2"/>
  <c r="M3112" i="2" s="1"/>
  <c r="L3111" i="2"/>
  <c r="M3111" i="2" s="1"/>
  <c r="L91" i="2"/>
  <c r="M91" i="2" s="1"/>
  <c r="L90" i="2"/>
  <c r="M90" i="2" s="1"/>
  <c r="L1437" i="2"/>
  <c r="M1437" i="2" s="1"/>
  <c r="L1436" i="2"/>
  <c r="M1436" i="2" s="1"/>
  <c r="L1435" i="2"/>
  <c r="M1435" i="2" s="1"/>
  <c r="L1153" i="2"/>
  <c r="M1153" i="2" s="1"/>
  <c r="L1152" i="2"/>
  <c r="M1152" i="2" s="1"/>
  <c r="L1151" i="2"/>
  <c r="M1151" i="2" s="1"/>
  <c r="L2392" i="2"/>
  <c r="M2392" i="2" s="1"/>
  <c r="L2391" i="2"/>
  <c r="M2391" i="2" s="1"/>
  <c r="L2390" i="2"/>
  <c r="M2390" i="2" s="1"/>
  <c r="L899" i="2"/>
  <c r="M899" i="2" s="1"/>
  <c r="L898" i="2"/>
  <c r="M898" i="2" s="1"/>
  <c r="L897" i="2"/>
  <c r="M897" i="2" s="1"/>
  <c r="L896" i="2"/>
  <c r="M896" i="2" s="1"/>
  <c r="L895" i="2"/>
  <c r="M895" i="2" s="1"/>
  <c r="M894" i="2"/>
  <c r="L4101" i="2"/>
  <c r="M4101" i="2" s="1"/>
  <c r="L4100" i="2"/>
  <c r="M4100" i="2" s="1"/>
  <c r="L4099" i="2"/>
  <c r="M4099" i="2" s="1"/>
  <c r="L4098" i="2"/>
  <c r="M4098" i="2" s="1"/>
  <c r="L4097" i="2"/>
  <c r="M4097" i="2" s="1"/>
  <c r="L4096" i="2"/>
  <c r="M4096" i="2" s="1"/>
  <c r="L298" i="2"/>
  <c r="M298" i="2" s="1"/>
  <c r="L297" i="2"/>
  <c r="M297" i="2" s="1"/>
  <c r="L296" i="2"/>
  <c r="M296" i="2" s="1"/>
  <c r="L295" i="2"/>
  <c r="M295" i="2" s="1"/>
  <c r="L89" i="2"/>
  <c r="M89" i="2" s="1"/>
  <c r="L1434" i="2"/>
  <c r="M1434" i="2" s="1"/>
  <c r="L1433" i="2"/>
  <c r="M1433" i="2" s="1"/>
  <c r="L1432" i="2"/>
  <c r="M1432" i="2" s="1"/>
  <c r="L1431" i="2"/>
  <c r="M1431" i="2" s="1"/>
  <c r="L1430" i="2"/>
  <c r="M1430" i="2" s="1"/>
  <c r="L1429" i="2"/>
  <c r="M1429" i="2" s="1"/>
  <c r="L1428" i="2"/>
  <c r="M1428" i="2" s="1"/>
  <c r="L2285" i="2"/>
  <c r="M2285" i="2" s="1"/>
  <c r="L2284" i="2"/>
  <c r="M2284" i="2" s="1"/>
  <c r="L893" i="2"/>
  <c r="M893" i="2" s="1"/>
  <c r="L892" i="2"/>
  <c r="M892" i="2" s="1"/>
  <c r="L891" i="2"/>
  <c r="M891" i="2" s="1"/>
  <c r="L890" i="2"/>
  <c r="M890" i="2" s="1"/>
  <c r="L889" i="2"/>
  <c r="M889" i="2" s="1"/>
  <c r="L562" i="2"/>
  <c r="M562" i="2" s="1"/>
  <c r="L294" i="2"/>
  <c r="M294" i="2" s="1"/>
  <c r="L293" i="2"/>
  <c r="M293" i="2" s="1"/>
  <c r="L292" i="2"/>
  <c r="M292" i="2" s="1"/>
  <c r="L291" i="2"/>
  <c r="M291" i="2" s="1"/>
  <c r="L290" i="2"/>
  <c r="M290" i="2" s="1"/>
  <c r="L1427" i="2"/>
  <c r="M1427" i="2" s="1"/>
  <c r="L1426" i="2"/>
  <c r="M1426" i="2" s="1"/>
  <c r="L1425" i="2"/>
  <c r="M1425" i="2" s="1"/>
  <c r="L1424" i="2"/>
  <c r="M1424" i="2" s="1"/>
  <c r="L1423" i="2"/>
  <c r="M1423" i="2" s="1"/>
  <c r="L1422" i="2"/>
  <c r="M1422" i="2" s="1"/>
  <c r="L1421" i="2"/>
  <c r="M1421" i="2" s="1"/>
  <c r="L1420" i="2"/>
  <c r="M1420" i="2" s="1"/>
  <c r="L1419" i="2"/>
  <c r="M1419" i="2" s="1"/>
  <c r="L1418" i="2"/>
  <c r="M1418" i="2" s="1"/>
  <c r="L1417" i="2"/>
  <c r="M1417" i="2" s="1"/>
  <c r="L2277" i="2"/>
  <c r="M2277" i="2" s="1"/>
  <c r="L2276" i="2"/>
  <c r="M2276" i="2" s="1"/>
  <c r="L561" i="2"/>
  <c r="M561" i="2" s="1"/>
  <c r="M887" i="2"/>
  <c r="M888" i="2"/>
  <c r="L289" i="2"/>
  <c r="M289" i="2" s="1"/>
  <c r="L2275" i="2"/>
  <c r="M2275" i="2" s="1"/>
  <c r="L1416" i="2"/>
  <c r="M1416" i="2" s="1"/>
  <c r="L1415" i="2"/>
  <c r="M1415" i="2" s="1"/>
  <c r="L1414" i="2"/>
  <c r="M1414" i="2" s="1"/>
  <c r="L1413" i="2"/>
  <c r="M1413" i="2" s="1"/>
  <c r="L1412" i="2"/>
  <c r="M1412" i="2" s="1"/>
  <c r="L1411" i="2"/>
  <c r="M1411" i="2" s="1"/>
  <c r="L1410" i="2"/>
  <c r="M1410" i="2" s="1"/>
  <c r="L1409" i="2"/>
  <c r="M1409" i="2" s="1"/>
  <c r="L1408" i="2"/>
  <c r="M1408" i="2" s="1"/>
  <c r="L1407" i="2"/>
  <c r="M1407" i="2" s="1"/>
  <c r="L1406" i="2"/>
  <c r="M1406" i="2" s="1"/>
  <c r="L1405" i="2"/>
  <c r="M1405" i="2" s="1"/>
  <c r="L1837" i="2"/>
  <c r="M1837" i="2" s="1"/>
  <c r="L1836" i="2"/>
  <c r="M1836" i="2" s="1"/>
  <c r="L1835" i="2"/>
  <c r="M1835" i="2" s="1"/>
  <c r="L886" i="2"/>
  <c r="M886" i="2" s="1"/>
  <c r="L885" i="2"/>
  <c r="M885" i="2" s="1"/>
  <c r="L884" i="2"/>
  <c r="M884" i="2" s="1"/>
  <c r="M467" i="2"/>
  <c r="M468" i="2"/>
  <c r="M2280" i="2"/>
  <c r="L4095" i="2"/>
  <c r="M4095" i="2" s="1"/>
  <c r="L1517" i="2"/>
  <c r="M1517" i="2" s="1"/>
  <c r="L1404" i="2"/>
  <c r="M1404" i="2" s="1"/>
  <c r="L1403" i="2"/>
  <c r="M1403" i="2" s="1"/>
  <c r="L1402" i="2"/>
  <c r="M1402" i="2" s="1"/>
  <c r="L1401" i="2"/>
  <c r="M1401" i="2" s="1"/>
  <c r="L1400" i="2"/>
  <c r="M1400" i="2" s="1"/>
  <c r="L1399" i="2"/>
  <c r="M1399" i="2" s="1"/>
  <c r="L1398" i="2"/>
  <c r="M1398" i="2" s="1"/>
  <c r="L1397" i="2"/>
  <c r="M1397" i="2" s="1"/>
  <c r="L466" i="2"/>
  <c r="M466" i="2" s="1"/>
  <c r="L465" i="2"/>
  <c r="M465" i="2" s="1"/>
  <c r="L464" i="2"/>
  <c r="M464" i="2" s="1"/>
  <c r="L463" i="2"/>
  <c r="M463" i="2" s="1"/>
  <c r="L462" i="2"/>
  <c r="M462" i="2" s="1"/>
  <c r="L461" i="2"/>
  <c r="M461" i="2" s="1"/>
  <c r="L460" i="2"/>
  <c r="M460" i="2" s="1"/>
  <c r="L459" i="2"/>
  <c r="M459" i="2" s="1"/>
  <c r="L458" i="2"/>
  <c r="M458" i="2" s="1"/>
  <c r="L457" i="2"/>
  <c r="M457" i="2" s="1"/>
  <c r="L456" i="2"/>
  <c r="M456" i="2" s="1"/>
  <c r="L455" i="2"/>
  <c r="M455" i="2" s="1"/>
  <c r="L454" i="2"/>
  <c r="M454" i="2" s="1"/>
  <c r="L453" i="2"/>
  <c r="M453" i="2" s="1"/>
  <c r="L452" i="2"/>
  <c r="M452" i="2" s="1"/>
  <c r="L4094" i="2"/>
  <c r="M4094" i="2" s="1"/>
  <c r="L4093" i="2"/>
  <c r="M4093" i="2" s="1"/>
  <c r="L4092" i="2"/>
  <c r="M4092" i="2" s="1"/>
  <c r="L4091" i="2"/>
  <c r="M4091" i="2" s="1"/>
  <c r="L4090" i="2"/>
  <c r="M4090" i="2" s="1"/>
  <c r="L4089" i="2"/>
  <c r="M4089" i="2" s="1"/>
  <c r="L4088" i="2"/>
  <c r="M4088" i="2" s="1"/>
  <c r="L4087" i="2"/>
  <c r="M4087" i="2" s="1"/>
  <c r="L4086" i="2"/>
  <c r="M4086" i="2" s="1"/>
  <c r="L4085" i="2"/>
  <c r="M4085" i="2" s="1"/>
  <c r="L4084" i="2"/>
  <c r="M4084" i="2" s="1"/>
  <c r="L4083" i="2"/>
  <c r="M4083" i="2" s="1"/>
  <c r="L4082" i="2"/>
  <c r="M4082" i="2" s="1"/>
  <c r="L4081" i="2"/>
  <c r="M4081" i="2" s="1"/>
  <c r="L4080" i="2"/>
  <c r="M4080" i="2" s="1"/>
  <c r="L4079" i="2"/>
  <c r="M4079" i="2" s="1"/>
  <c r="L4078" i="2"/>
  <c r="M4078" i="2" s="1"/>
  <c r="L4077" i="2"/>
  <c r="M4077" i="2" s="1"/>
  <c r="L1396" i="2"/>
  <c r="M1396" i="2" s="1"/>
  <c r="L1395" i="2"/>
  <c r="M1395" i="2" s="1"/>
  <c r="L1394" i="2"/>
  <c r="M1394" i="2" s="1"/>
  <c r="L1393" i="2"/>
  <c r="M1393" i="2" s="1"/>
  <c r="L1392" i="2"/>
  <c r="M1392" i="2" s="1"/>
  <c r="L1391" i="2"/>
  <c r="M1391" i="2" s="1"/>
  <c r="L1390" i="2"/>
  <c r="M1390" i="2" s="1"/>
  <c r="L1389" i="2"/>
  <c r="M1389" i="2" s="1"/>
  <c r="L1388" i="2"/>
  <c r="M1388" i="2" s="1"/>
  <c r="L1387" i="2"/>
  <c r="M1387" i="2" s="1"/>
  <c r="L3423" i="2"/>
  <c r="M3423" i="2" s="1"/>
  <c r="L3422" i="2"/>
  <c r="M3422" i="2" s="1"/>
  <c r="L3421" i="2"/>
  <c r="M3421" i="2" s="1"/>
  <c r="L3420" i="2"/>
  <c r="M3420" i="2" s="1"/>
  <c r="L3419" i="2"/>
  <c r="M3419" i="2" s="1"/>
  <c r="L3418" i="2"/>
  <c r="M3418" i="2" s="1"/>
  <c r="L3417" i="2"/>
  <c r="M3417" i="2" s="1"/>
  <c r="L1386" i="2"/>
  <c r="M1386" i="2" s="1"/>
  <c r="L1385" i="2"/>
  <c r="M1385" i="2" s="1"/>
  <c r="L1384" i="2"/>
  <c r="M1384" i="2" s="1"/>
  <c r="L1383" i="2"/>
  <c r="M1383" i="2" s="1"/>
  <c r="L1382" i="2"/>
  <c r="M1382" i="2" s="1"/>
  <c r="L1381" i="2"/>
  <c r="M1381" i="2" s="1"/>
  <c r="L1214" i="2"/>
  <c r="M1214" i="2" s="1"/>
  <c r="L1213" i="2"/>
  <c r="M1213" i="2" s="1"/>
  <c r="M882" i="2"/>
  <c r="M883" i="2"/>
  <c r="L3416" i="2"/>
  <c r="M3416" i="2" s="1"/>
  <c r="L3415" i="2"/>
  <c r="M3415" i="2" s="1"/>
  <c r="L1527" i="2"/>
  <c r="M1527" i="2" s="1"/>
  <c r="L1526" i="2"/>
  <c r="M1526" i="2" s="1"/>
  <c r="L1380" i="2"/>
  <c r="M1380" i="2" s="1"/>
  <c r="L1379" i="2"/>
  <c r="M1379" i="2" s="1"/>
  <c r="L2291" i="2"/>
  <c r="M2291" i="2" s="1"/>
  <c r="L1834" i="2"/>
  <c r="M1834" i="2" s="1"/>
  <c r="L1833" i="2"/>
  <c r="M1833" i="2" s="1"/>
  <c r="L881" i="2"/>
  <c r="M881" i="2" s="1"/>
  <c r="L880" i="2"/>
  <c r="M880" i="2" s="1"/>
  <c r="L879" i="2"/>
  <c r="M879" i="2" s="1"/>
  <c r="L878" i="2"/>
  <c r="M878" i="2" s="1"/>
  <c r="L877" i="2"/>
  <c r="M877" i="2" s="1"/>
  <c r="L876" i="2"/>
  <c r="M876" i="2" s="1"/>
  <c r="L875" i="2"/>
  <c r="M875" i="2" s="1"/>
  <c r="M873" i="2"/>
  <c r="M874" i="2"/>
  <c r="L2014" i="2"/>
  <c r="M2014" i="2" s="1"/>
  <c r="L1378" i="2"/>
  <c r="M1378" i="2" s="1"/>
  <c r="L1377" i="2"/>
  <c r="M1377" i="2" s="1"/>
  <c r="L1212" i="2"/>
  <c r="M1212" i="2" s="1"/>
  <c r="L1211" i="2"/>
  <c r="M1211" i="2" s="1"/>
  <c r="L1210" i="2"/>
  <c r="M1210" i="2" s="1"/>
  <c r="L1209" i="2"/>
  <c r="M1209" i="2" s="1"/>
  <c r="L2892" i="2"/>
  <c r="M2892" i="2" s="1"/>
  <c r="L2891" i="2"/>
  <c r="M2891" i="2" s="1"/>
  <c r="L2890" i="2"/>
  <c r="M2890" i="2" s="1"/>
  <c r="L2889" i="2"/>
  <c r="M2889" i="2" s="1"/>
  <c r="L2888" i="2"/>
  <c r="M2888" i="2" s="1"/>
  <c r="L1832" i="2"/>
  <c r="M1832" i="2" s="1"/>
  <c r="L1831" i="2"/>
  <c r="M1831" i="2" s="1"/>
  <c r="L1830" i="2"/>
  <c r="M1830" i="2" s="1"/>
  <c r="L1829" i="2"/>
  <c r="M1829" i="2" s="1"/>
  <c r="L1913" i="2"/>
  <c r="M1913" i="2" s="1"/>
  <c r="L288" i="2"/>
  <c r="M288" i="2" s="1"/>
  <c r="L1497" i="2"/>
  <c r="M1497" i="2" s="1"/>
  <c r="L1496" i="2"/>
  <c r="M1496" i="2" s="1"/>
  <c r="L1495" i="2"/>
  <c r="M1495" i="2" s="1"/>
  <c r="L1161" i="2"/>
  <c r="M1161" i="2" s="1"/>
  <c r="L1160" i="2"/>
  <c r="M1160" i="2" s="1"/>
  <c r="L2610" i="2"/>
  <c r="M2610" i="2" s="1"/>
  <c r="L2609" i="2"/>
  <c r="M2609" i="2" s="1"/>
  <c r="L2608" i="2"/>
  <c r="M2608" i="2" s="1"/>
  <c r="L2607" i="2"/>
  <c r="M2607" i="2" s="1"/>
  <c r="L2606" i="2"/>
  <c r="M2606" i="2" s="1"/>
  <c r="L2887" i="2"/>
  <c r="M2887" i="2" s="1"/>
  <c r="L872" i="2"/>
  <c r="M872" i="2" s="1"/>
  <c r="L871" i="2"/>
  <c r="M871" i="2" s="1"/>
  <c r="L870" i="2"/>
  <c r="M870" i="2" s="1"/>
  <c r="L869" i="2"/>
  <c r="M869" i="2" s="1"/>
  <c r="L868" i="2"/>
  <c r="M868" i="2" s="1"/>
  <c r="L867" i="2"/>
  <c r="M867" i="2" s="1"/>
  <c r="L866" i="2"/>
  <c r="M866" i="2" s="1"/>
  <c r="L865" i="2"/>
  <c r="M865" i="2" s="1"/>
  <c r="L864" i="2"/>
  <c r="M864" i="2" s="1"/>
  <c r="L863" i="2"/>
  <c r="M863" i="2" s="1"/>
  <c r="M861" i="2"/>
  <c r="M862" i="2"/>
  <c r="L2815" i="2"/>
  <c r="M2815" i="2" s="1"/>
  <c r="L1376" i="2"/>
  <c r="M1376" i="2" s="1"/>
  <c r="L1375" i="2"/>
  <c r="M1375" i="2" s="1"/>
  <c r="L1374" i="2"/>
  <c r="M1374" i="2" s="1"/>
  <c r="L1159" i="2"/>
  <c r="M1159" i="2" s="1"/>
  <c r="L2605" i="2"/>
  <c r="M2605" i="2" s="1"/>
  <c r="L2604" i="2"/>
  <c r="M2604" i="2" s="1"/>
  <c r="L2603" i="2"/>
  <c r="M2603" i="2" s="1"/>
  <c r="L2602" i="2"/>
  <c r="M2602" i="2" s="1"/>
  <c r="L2601" i="2"/>
  <c r="M2601" i="2" s="1"/>
  <c r="L2856" i="2"/>
  <c r="M2856" i="2" s="1"/>
  <c r="L860" i="2"/>
  <c r="M860" i="2" s="1"/>
  <c r="L859" i="2"/>
  <c r="M859" i="2" s="1"/>
  <c r="L858" i="2"/>
  <c r="M858" i="2" s="1"/>
  <c r="L857" i="2"/>
  <c r="M857" i="2" s="1"/>
  <c r="L856" i="2"/>
  <c r="M856" i="2" s="1"/>
  <c r="L855" i="2"/>
  <c r="M855" i="2" s="1"/>
  <c r="L854" i="2"/>
  <c r="M854" i="2" s="1"/>
  <c r="L853" i="2"/>
  <c r="M853" i="2" s="1"/>
  <c r="L852" i="2"/>
  <c r="M852" i="2" s="1"/>
  <c r="L560" i="2"/>
  <c r="M560" i="2" s="1"/>
  <c r="L559" i="2"/>
  <c r="M559" i="2" s="1"/>
  <c r="M3396" i="2"/>
  <c r="M851" i="2"/>
  <c r="L1494" i="2"/>
  <c r="M1494" i="2" s="1"/>
  <c r="L1373" i="2"/>
  <c r="M1373" i="2" s="1"/>
  <c r="L1372" i="2"/>
  <c r="M1372" i="2" s="1"/>
  <c r="L1371" i="2"/>
  <c r="M1371" i="2" s="1"/>
  <c r="L3189" i="2"/>
  <c r="M3189" i="2" s="1"/>
  <c r="L3264" i="2"/>
  <c r="M3264" i="2" s="1"/>
  <c r="L3263" i="2"/>
  <c r="M3263" i="2" s="1"/>
  <c r="L2600" i="2"/>
  <c r="M2600" i="2" s="1"/>
  <c r="L2599" i="2"/>
  <c r="M2599" i="2" s="1"/>
  <c r="L2598" i="2"/>
  <c r="M2598" i="2" s="1"/>
  <c r="L2597" i="2"/>
  <c r="M2597" i="2" s="1"/>
  <c r="L850" i="2"/>
  <c r="M850" i="2" s="1"/>
  <c r="L849" i="2"/>
  <c r="M849" i="2" s="1"/>
  <c r="L558" i="2"/>
  <c r="M558" i="2" s="1"/>
  <c r="L557" i="2"/>
  <c r="M557" i="2" s="1"/>
  <c r="L556" i="2"/>
  <c r="M556" i="2" s="1"/>
  <c r="L555" i="2"/>
  <c r="M555" i="2" s="1"/>
  <c r="L1370" i="2"/>
  <c r="M1370" i="2" s="1"/>
  <c r="L1369" i="2"/>
  <c r="M1369" i="2" s="1"/>
  <c r="L1368" i="2"/>
  <c r="M1368" i="2" s="1"/>
  <c r="L1367" i="2"/>
  <c r="M1367" i="2" s="1"/>
  <c r="L1892" i="2"/>
  <c r="M1892" i="2" s="1"/>
  <c r="L1891" i="2"/>
  <c r="M1891" i="2" s="1"/>
  <c r="L1890" i="2"/>
  <c r="M1890" i="2" s="1"/>
  <c r="L1889" i="2"/>
  <c r="M1889" i="2" s="1"/>
  <c r="L1888" i="2"/>
  <c r="M1888" i="2" s="1"/>
  <c r="L848" i="2"/>
  <c r="M848" i="2" s="1"/>
  <c r="L1881" i="2"/>
  <c r="M1881" i="2" s="1"/>
  <c r="L1880" i="2"/>
  <c r="M1880" i="2" s="1"/>
  <c r="L1879" i="2"/>
  <c r="M1879" i="2" s="1"/>
  <c r="L1878" i="2"/>
  <c r="M1878" i="2" s="1"/>
  <c r="M2011" i="2"/>
  <c r="M847" i="2"/>
  <c r="M2013" i="2"/>
  <c r="L3361" i="2"/>
  <c r="M3361" i="2" s="1"/>
  <c r="L2012" i="2"/>
  <c r="M2012" i="2" s="1"/>
  <c r="L1366" i="2"/>
  <c r="M1366" i="2" s="1"/>
  <c r="L1365" i="2"/>
  <c r="M1365" i="2" s="1"/>
  <c r="L1364" i="2"/>
  <c r="M1364" i="2" s="1"/>
  <c r="L2596" i="2"/>
  <c r="M2596" i="2" s="1"/>
  <c r="L2595" i="2"/>
  <c r="M2595" i="2" s="1"/>
  <c r="L846" i="2"/>
  <c r="M846" i="2" s="1"/>
  <c r="L845" i="2"/>
  <c r="M845" i="2" s="1"/>
  <c r="L844" i="2"/>
  <c r="M844" i="2" s="1"/>
  <c r="L843" i="2"/>
  <c r="M843" i="2" s="1"/>
  <c r="L554" i="2"/>
  <c r="M554" i="2" s="1"/>
  <c r="L553" i="2"/>
  <c r="M553" i="2" s="1"/>
  <c r="L552" i="2"/>
  <c r="M552" i="2" s="1"/>
  <c r="L551" i="2"/>
  <c r="M551" i="2" s="1"/>
  <c r="L2814" i="2"/>
  <c r="M2814" i="2" s="1"/>
  <c r="L2010" i="2"/>
  <c r="M2010" i="2" s="1"/>
  <c r="L2009" i="2"/>
  <c r="M2009" i="2" s="1"/>
  <c r="L1363" i="2"/>
  <c r="M1363" i="2" s="1"/>
  <c r="L1362" i="2"/>
  <c r="M1362" i="2" s="1"/>
  <c r="L842" i="2"/>
  <c r="M842" i="2" s="1"/>
  <c r="L841" i="2"/>
  <c r="M841" i="2" s="1"/>
  <c r="L840" i="2"/>
  <c r="M840" i="2" s="1"/>
  <c r="L839" i="2"/>
  <c r="M839" i="2" s="1"/>
  <c r="L838" i="2"/>
  <c r="M838" i="2" s="1"/>
  <c r="L837" i="2"/>
  <c r="M837" i="2" s="1"/>
  <c r="L836" i="2"/>
  <c r="M836" i="2" s="1"/>
  <c r="L550" i="2"/>
  <c r="M550" i="2" s="1"/>
  <c r="L549" i="2"/>
  <c r="M549" i="2" s="1"/>
  <c r="L548" i="2"/>
  <c r="M548" i="2" s="1"/>
  <c r="L547" i="2"/>
  <c r="M547" i="2" s="1"/>
  <c r="L476" i="2"/>
  <c r="M476" i="2" s="1"/>
  <c r="L3360" i="2"/>
  <c r="M3360" i="2" s="1"/>
  <c r="L3359" i="2"/>
  <c r="M3359" i="2" s="1"/>
  <c r="L3358" i="2"/>
  <c r="M3358" i="2" s="1"/>
  <c r="L3357" i="2"/>
  <c r="M3357" i="2" s="1"/>
  <c r="L3254" i="2"/>
  <c r="M3254" i="2" s="1"/>
  <c r="L2008" i="2"/>
  <c r="M2008" i="2" s="1"/>
  <c r="L2007" i="2"/>
  <c r="M2007" i="2" s="1"/>
  <c r="L2006" i="2"/>
  <c r="M2006" i="2" s="1"/>
  <c r="L1493" i="2"/>
  <c r="M1493" i="2" s="1"/>
  <c r="L1492" i="2"/>
  <c r="M1492" i="2" s="1"/>
  <c r="L1361" i="2"/>
  <c r="M1361" i="2" s="1"/>
  <c r="L1208" i="2"/>
  <c r="M1208" i="2" s="1"/>
  <c r="L2594" i="2"/>
  <c r="M2594" i="2" s="1"/>
  <c r="L2593" i="2"/>
  <c r="M2593" i="2" s="1"/>
  <c r="L2592" i="2"/>
  <c r="M2592" i="2" s="1"/>
  <c r="L3169" i="2"/>
  <c r="M3169" i="2" s="1"/>
  <c r="L4076" i="2"/>
  <c r="M4076" i="2" s="1"/>
  <c r="L4075" i="2"/>
  <c r="M4075" i="2" s="1"/>
  <c r="L4074" i="2"/>
  <c r="M4074" i="2" s="1"/>
  <c r="L4073" i="2"/>
  <c r="M4073" i="2" s="1"/>
  <c r="L4072" i="2"/>
  <c r="M4072" i="2" s="1"/>
  <c r="L4071" i="2"/>
  <c r="M4071" i="2" s="1"/>
  <c r="L4070" i="2"/>
  <c r="M4070" i="2" s="1"/>
  <c r="L4069" i="2"/>
  <c r="M4069" i="2" s="1"/>
  <c r="L4068" i="2"/>
  <c r="M4068" i="2" s="1"/>
  <c r="L1207" i="2"/>
  <c r="M1207" i="2" s="1"/>
  <c r="L1206" i="2"/>
  <c r="M1206" i="2" s="1"/>
  <c r="L1205" i="2"/>
  <c r="M1205" i="2" s="1"/>
  <c r="L2591" i="2"/>
  <c r="M2591" i="2" s="1"/>
  <c r="L2590" i="2"/>
  <c r="M2590" i="2" s="1"/>
  <c r="L2589" i="2"/>
  <c r="M2589" i="2" s="1"/>
  <c r="L2588" i="2"/>
  <c r="M2588" i="2" s="1"/>
  <c r="L2587" i="2"/>
  <c r="M2587" i="2" s="1"/>
  <c r="L2586" i="2"/>
  <c r="M2586" i="2" s="1"/>
  <c r="L2302" i="2"/>
  <c r="M2302" i="2" s="1"/>
  <c r="L2298" i="2"/>
  <c r="M2298" i="2" s="1"/>
  <c r="L2242" i="2"/>
  <c r="M2242" i="2" s="1"/>
  <c r="L2241" i="2"/>
  <c r="M2241" i="2" s="1"/>
  <c r="L2240" i="2"/>
  <c r="M2240" i="2" s="1"/>
  <c r="L3253" i="2"/>
  <c r="M3253" i="2" s="1"/>
  <c r="L2005" i="2"/>
  <c r="M2005" i="2" s="1"/>
  <c r="L1360" i="2"/>
  <c r="M1360" i="2" s="1"/>
  <c r="L1359" i="2"/>
  <c r="M1359" i="2" s="1"/>
  <c r="L1358" i="2"/>
  <c r="M1358" i="2" s="1"/>
  <c r="L2585" i="2"/>
  <c r="M2585" i="2" s="1"/>
  <c r="L2584" i="2"/>
  <c r="M2584" i="2" s="1"/>
  <c r="L2583" i="2"/>
  <c r="M2583" i="2" s="1"/>
  <c r="L2239" i="2"/>
  <c r="M2239" i="2" s="1"/>
  <c r="L546" i="2"/>
  <c r="M546" i="2" s="1"/>
  <c r="L545" i="2"/>
  <c r="M545" i="2" s="1"/>
  <c r="L3168" i="2"/>
  <c r="M3168" i="2" s="1"/>
  <c r="L3167" i="2"/>
  <c r="M3167" i="2" s="1"/>
  <c r="L3166" i="2"/>
  <c r="M3166" i="2" s="1"/>
  <c r="L3165" i="2"/>
  <c r="M3165" i="2" s="1"/>
  <c r="L3164" i="2"/>
  <c r="M3164" i="2" s="1"/>
  <c r="L3163" i="2"/>
  <c r="M3163" i="2" s="1"/>
  <c r="L3162" i="2"/>
  <c r="M3162" i="2" s="1"/>
  <c r="L3161" i="2"/>
  <c r="M3161" i="2" s="1"/>
  <c r="L3160" i="2"/>
  <c r="M3160" i="2" s="1"/>
  <c r="L3356" i="2"/>
  <c r="M3356" i="2" s="1"/>
  <c r="L1122" i="2"/>
  <c r="M1122" i="2" s="1"/>
  <c r="L1121" i="2"/>
  <c r="M1121" i="2" s="1"/>
  <c r="L1120" i="2"/>
  <c r="M1120" i="2" s="1"/>
  <c r="L1119" i="2"/>
  <c r="M1119" i="2" s="1"/>
  <c r="L2582" i="2"/>
  <c r="M2582" i="2" s="1"/>
  <c r="L2581" i="2"/>
  <c r="M2581" i="2" s="1"/>
  <c r="L3355" i="2"/>
  <c r="M3355" i="2" s="1"/>
  <c r="L3252" i="2"/>
  <c r="M3252" i="2" s="1"/>
  <c r="L2580" i="2"/>
  <c r="M2580" i="2" s="1"/>
  <c r="L2579" i="2"/>
  <c r="M2579" i="2" s="1"/>
  <c r="L2578" i="2"/>
  <c r="M2578" i="2" s="1"/>
  <c r="L544" i="2"/>
  <c r="M544" i="2" s="1"/>
  <c r="L543" i="2"/>
  <c r="M543" i="2" s="1"/>
  <c r="L3251" i="2"/>
  <c r="M3251" i="2" s="1"/>
  <c r="L1118" i="2"/>
  <c r="M1118" i="2" s="1"/>
  <c r="L1117" i="2"/>
  <c r="M1117" i="2" s="1"/>
  <c r="L1828" i="2"/>
  <c r="M1828" i="2" s="1"/>
  <c r="L1827" i="2"/>
  <c r="M1827" i="2" s="1"/>
  <c r="L2472" i="2"/>
  <c r="M2472" i="2" s="1"/>
  <c r="L4067" i="2"/>
  <c r="M4067" i="2" s="1"/>
  <c r="L1116" i="2"/>
  <c r="M1116" i="2" s="1"/>
  <c r="L2577" i="2"/>
  <c r="M2577" i="2" s="1"/>
  <c r="L2311" i="2"/>
  <c r="M2311" i="2" s="1"/>
  <c r="L1826" i="2"/>
  <c r="M1826" i="2" s="1"/>
  <c r="L1825" i="2"/>
  <c r="M1825" i="2" s="1"/>
  <c r="L1659" i="2"/>
  <c r="M1659" i="2" s="1"/>
  <c r="L1658" i="2"/>
  <c r="M1658" i="2" s="1"/>
  <c r="L1657" i="2"/>
  <c r="M1657" i="2" s="1"/>
  <c r="L4066" i="2"/>
  <c r="M4066" i="2" s="1"/>
  <c r="L4065" i="2"/>
  <c r="M4065" i="2" s="1"/>
  <c r="L1115" i="2"/>
  <c r="M1115" i="2" s="1"/>
  <c r="L2576" i="2"/>
  <c r="M2576" i="2" s="1"/>
  <c r="L2575" i="2"/>
  <c r="M2575" i="2" s="1"/>
  <c r="L2290" i="2"/>
  <c r="M2290" i="2" s="1"/>
  <c r="L1114" i="2"/>
  <c r="M1114" i="2" s="1"/>
  <c r="L1656" i="2"/>
  <c r="M1656" i="2" s="1"/>
  <c r="L1655" i="2"/>
  <c r="M1655" i="2" s="1"/>
  <c r="L1654" i="2"/>
  <c r="M1654" i="2" s="1"/>
  <c r="L1653" i="2"/>
  <c r="M1653" i="2" s="1"/>
  <c r="L1652" i="2"/>
  <c r="M1652" i="2" s="1"/>
  <c r="L1113" i="2"/>
  <c r="M1113" i="2" s="1"/>
  <c r="L2287" i="2"/>
  <c r="M2287" i="2" s="1"/>
  <c r="L1651" i="2"/>
  <c r="M1651" i="2" s="1"/>
  <c r="L542" i="2"/>
  <c r="M542" i="2" s="1"/>
  <c r="L1112" i="2"/>
  <c r="M1112" i="2" s="1"/>
  <c r="L2829" i="2"/>
  <c r="M2829" i="2" s="1"/>
  <c r="L589" i="2"/>
  <c r="M589" i="2" s="1"/>
  <c r="L541" i="2"/>
  <c r="M541" i="2" s="1"/>
  <c r="L540" i="2"/>
  <c r="M540" i="2" s="1"/>
  <c r="L2828" i="2"/>
  <c r="M2828" i="2" s="1"/>
  <c r="L590" i="2"/>
  <c r="M590" i="2" s="1"/>
  <c r="L1111" i="2"/>
  <c r="M1111" i="2" s="1"/>
  <c r="L934" i="2"/>
  <c r="M934" i="2" s="1"/>
  <c r="L1650" i="2"/>
  <c r="M1650" i="2" s="1"/>
  <c r="L387" i="2"/>
  <c r="M387" i="2" s="1"/>
  <c r="L3188" i="2"/>
  <c r="M3188" i="2" s="1"/>
  <c r="L1649" i="2"/>
  <c r="M1649" i="2" s="1"/>
  <c r="L1648" i="2"/>
  <c r="M1648" i="2" s="1"/>
  <c r="L539" i="2"/>
  <c r="M539" i="2" s="1"/>
  <c r="L2827" i="2"/>
  <c r="M2827" i="2" s="1"/>
  <c r="L538" i="2"/>
  <c r="M538" i="2" s="1"/>
  <c r="L537" i="2"/>
  <c r="M537" i="2" s="1"/>
  <c r="L2022" i="2"/>
  <c r="M2022" i="2" s="1"/>
  <c r="L2826" i="2"/>
  <c r="M2826" i="2" s="1"/>
  <c r="L4064" i="2"/>
  <c r="M4064" i="2" s="1"/>
  <c r="L2825" i="2"/>
  <c r="M2825" i="2" s="1"/>
  <c r="L1647" i="2"/>
  <c r="M1647" i="2" s="1"/>
  <c r="L1646" i="2"/>
  <c r="M1646" i="2" s="1"/>
  <c r="L1110" i="2"/>
  <c r="M1110" i="2" s="1"/>
  <c r="L3187" i="2"/>
  <c r="M3187" i="2" s="1"/>
  <c r="L2824" i="2"/>
  <c r="M2824" i="2" s="1"/>
  <c r="L4063" i="2"/>
  <c r="M4063" i="2" s="1"/>
  <c r="L4062" i="2"/>
  <c r="M4062" i="2" s="1"/>
  <c r="L4061" i="2"/>
  <c r="M4061" i="2" s="1"/>
  <c r="L4060" i="2"/>
  <c r="M4060" i="2" s="1"/>
  <c r="L4059" i="2"/>
  <c r="M4059" i="2" s="1"/>
  <c r="L4058" i="2"/>
  <c r="M4058" i="2" s="1"/>
  <c r="L366" i="2"/>
  <c r="M366" i="2" s="1"/>
  <c r="L365" i="2"/>
  <c r="M365" i="2" s="1"/>
  <c r="L364" i="2"/>
  <c r="M364" i="2" s="1"/>
  <c r="L363" i="2"/>
  <c r="M363" i="2" s="1"/>
  <c r="L362" i="2"/>
  <c r="M362" i="2" s="1"/>
  <c r="L4057" i="2"/>
  <c r="M4057" i="2" s="1"/>
  <c r="L4056" i="2"/>
  <c r="M4056" i="2" s="1"/>
  <c r="L4055" i="2"/>
  <c r="M4055" i="2" s="1"/>
  <c r="L1645" i="2"/>
  <c r="M1645" i="2" s="1"/>
  <c r="L1644" i="2"/>
  <c r="M1644" i="2" s="1"/>
  <c r="L1643" i="2"/>
  <c r="M1643" i="2" s="1"/>
  <c r="L361" i="2"/>
  <c r="M361" i="2" s="1"/>
  <c r="L360" i="2"/>
  <c r="M360" i="2" s="1"/>
  <c r="L359" i="2"/>
  <c r="M359" i="2" s="1"/>
  <c r="L358" i="2"/>
  <c r="M358" i="2" s="1"/>
  <c r="L2021" i="2"/>
  <c r="M2021" i="2" s="1"/>
  <c r="L2020" i="2"/>
  <c r="M2020" i="2" s="1"/>
  <c r="L3186" i="2"/>
  <c r="M3186" i="2" s="1"/>
  <c r="L3185" i="2"/>
  <c r="M3185" i="2" s="1"/>
  <c r="L1824" i="2"/>
  <c r="M1824" i="2" s="1"/>
  <c r="L1823" i="2"/>
  <c r="M1823" i="2" s="1"/>
  <c r="L1822" i="2"/>
  <c r="M1822" i="2" s="1"/>
  <c r="L1821" i="2"/>
  <c r="M1821" i="2" s="1"/>
  <c r="L1820" i="2"/>
  <c r="M1820" i="2" s="1"/>
  <c r="L1819" i="2"/>
  <c r="M1819" i="2" s="1"/>
  <c r="L1818" i="2"/>
  <c r="M1818" i="2" s="1"/>
  <c r="L1642" i="2"/>
  <c r="M1642" i="2" s="1"/>
  <c r="L1641" i="2"/>
  <c r="M1641" i="2" s="1"/>
  <c r="L4054" i="2"/>
  <c r="M4054" i="2" s="1"/>
  <c r="L2813" i="2"/>
  <c r="M2813" i="2" s="1"/>
  <c r="L4053" i="2"/>
  <c r="M4053" i="2" s="1"/>
  <c r="L4052" i="2"/>
  <c r="M4052" i="2" s="1"/>
  <c r="L4051" i="2"/>
  <c r="M4051" i="2" s="1"/>
  <c r="L2898" i="2"/>
  <c r="M2898" i="2" s="1"/>
  <c r="L2897" i="2"/>
  <c r="M2897" i="2" s="1"/>
  <c r="L2896" i="2"/>
  <c r="M2896" i="2" s="1"/>
  <c r="L2895" i="2"/>
  <c r="M2895" i="2" s="1"/>
  <c r="L287" i="2"/>
  <c r="M287" i="2" s="1"/>
  <c r="L286" i="2"/>
  <c r="M286" i="2" s="1"/>
  <c r="L88" i="2"/>
  <c r="M88" i="2" s="1"/>
  <c r="L87" i="2"/>
  <c r="M87" i="2" s="1"/>
  <c r="L86" i="2"/>
  <c r="M86" i="2" s="1"/>
  <c r="L1204" i="2"/>
  <c r="M1204" i="2" s="1"/>
  <c r="L1203" i="2"/>
  <c r="M1203" i="2" s="1"/>
  <c r="L1202" i="2"/>
  <c r="M1202" i="2" s="1"/>
  <c r="L1201" i="2"/>
  <c r="M1201" i="2" s="1"/>
  <c r="L2329" i="2"/>
  <c r="M2329" i="2" s="1"/>
  <c r="L2328" i="2"/>
  <c r="M2328" i="2" s="1"/>
  <c r="L1817" i="2"/>
  <c r="M1817" i="2" s="1"/>
  <c r="L4050" i="2"/>
  <c r="M4050" i="2" s="1"/>
  <c r="L4049" i="2"/>
  <c r="M4049" i="2" s="1"/>
  <c r="L4048" i="2"/>
  <c r="M4048" i="2" s="1"/>
  <c r="L4047" i="2"/>
  <c r="M4047" i="2" s="1"/>
  <c r="L4046" i="2"/>
  <c r="M4046" i="2" s="1"/>
  <c r="L4045" i="2"/>
  <c r="M4045" i="2" s="1"/>
  <c r="L4044" i="2"/>
  <c r="M4044" i="2" s="1"/>
  <c r="L4043" i="2"/>
  <c r="M4043" i="2" s="1"/>
  <c r="L4042" i="2"/>
  <c r="M4042" i="2" s="1"/>
  <c r="L4041" i="2"/>
  <c r="M4041" i="2" s="1"/>
  <c r="L4040" i="2"/>
  <c r="M4040" i="2" s="1"/>
  <c r="L4039" i="2"/>
  <c r="M4039" i="2" s="1"/>
  <c r="L4038" i="2"/>
  <c r="M4038" i="2" s="1"/>
  <c r="L4037" i="2"/>
  <c r="M4037" i="2" s="1"/>
  <c r="L4036" i="2"/>
  <c r="M4036" i="2" s="1"/>
  <c r="L4035" i="2"/>
  <c r="M4035" i="2" s="1"/>
  <c r="L2994" i="2"/>
  <c r="M2994" i="2" s="1"/>
  <c r="L2993" i="2"/>
  <c r="M2993" i="2" s="1"/>
  <c r="L2992" i="2"/>
  <c r="M2992" i="2" s="1"/>
  <c r="L2991" i="2"/>
  <c r="M2991" i="2" s="1"/>
  <c r="L2990" i="2"/>
  <c r="M2990" i="2" s="1"/>
  <c r="L2989" i="2"/>
  <c r="M2989" i="2" s="1"/>
  <c r="L2988" i="2"/>
  <c r="M2988" i="2" s="1"/>
  <c r="L2987" i="2"/>
  <c r="M2987" i="2" s="1"/>
  <c r="L285" i="2"/>
  <c r="M285" i="2" s="1"/>
  <c r="L85" i="2"/>
  <c r="M85" i="2" s="1"/>
  <c r="L84" i="2"/>
  <c r="M84" i="2" s="1"/>
  <c r="L83" i="2"/>
  <c r="M83" i="2" s="1"/>
  <c r="L82" i="2"/>
  <c r="M82" i="2" s="1"/>
  <c r="L81" i="2"/>
  <c r="M81" i="2" s="1"/>
  <c r="L1200" i="2"/>
  <c r="M1200" i="2" s="1"/>
  <c r="L1199" i="2"/>
  <c r="M1199" i="2" s="1"/>
  <c r="L1198" i="2"/>
  <c r="M1198" i="2" s="1"/>
  <c r="L1197" i="2"/>
  <c r="M1197" i="2" s="1"/>
  <c r="L1196" i="2"/>
  <c r="M1196" i="2" s="1"/>
  <c r="L1877" i="2"/>
  <c r="M1877" i="2" s="1"/>
  <c r="L1876" i="2"/>
  <c r="M1876" i="2" s="1"/>
  <c r="L1875" i="2"/>
  <c r="M1875" i="2" s="1"/>
  <c r="L1874" i="2"/>
  <c r="M1874" i="2" s="1"/>
  <c r="L1873" i="2"/>
  <c r="M1873" i="2" s="1"/>
  <c r="L1816" i="2"/>
  <c r="M1816" i="2" s="1"/>
  <c r="L1640" i="2"/>
  <c r="M1640" i="2" s="1"/>
  <c r="L1639" i="2"/>
  <c r="M1639" i="2" s="1"/>
  <c r="L1638" i="2"/>
  <c r="M1638" i="2" s="1"/>
  <c r="L2812" i="2"/>
  <c r="M2812" i="2" s="1"/>
  <c r="L2004" i="2"/>
  <c r="M2004" i="2" s="1"/>
  <c r="L4034" i="2"/>
  <c r="M4034" i="2" s="1"/>
  <c r="L4033" i="2"/>
  <c r="M4033" i="2" s="1"/>
  <c r="L4032" i="2"/>
  <c r="M4032" i="2" s="1"/>
  <c r="L4031" i="2"/>
  <c r="M4031" i="2" s="1"/>
  <c r="L4030" i="2"/>
  <c r="M4030" i="2" s="1"/>
  <c r="L4029" i="2"/>
  <c r="M4029" i="2" s="1"/>
  <c r="L4028" i="2"/>
  <c r="M4028" i="2" s="1"/>
  <c r="L4027" i="2"/>
  <c r="M4027" i="2" s="1"/>
  <c r="L4026" i="2"/>
  <c r="M4026" i="2" s="1"/>
  <c r="L4025" i="2"/>
  <c r="M4025" i="2" s="1"/>
  <c r="L4024" i="2"/>
  <c r="M4024" i="2" s="1"/>
  <c r="L284" i="2"/>
  <c r="M284" i="2" s="1"/>
  <c r="L283" i="2"/>
  <c r="M283" i="2" s="1"/>
  <c r="L282" i="2"/>
  <c r="M282" i="2" s="1"/>
  <c r="L281" i="2"/>
  <c r="M281" i="2" s="1"/>
  <c r="L280" i="2"/>
  <c r="M280" i="2" s="1"/>
  <c r="L279" i="2"/>
  <c r="M279" i="2" s="1"/>
  <c r="L278" i="2"/>
  <c r="M278" i="2" s="1"/>
  <c r="L277" i="2"/>
  <c r="M277" i="2" s="1"/>
  <c r="L276" i="2"/>
  <c r="M276" i="2" s="1"/>
  <c r="L275" i="2"/>
  <c r="M275" i="2" s="1"/>
  <c r="L80" i="2"/>
  <c r="M80" i="2" s="1"/>
  <c r="L79" i="2"/>
  <c r="M79" i="2" s="1"/>
  <c r="L78" i="2"/>
  <c r="M78" i="2" s="1"/>
  <c r="L77" i="2"/>
  <c r="M77" i="2" s="1"/>
  <c r="L1515" i="2"/>
  <c r="M1515" i="2" s="1"/>
  <c r="L1357" i="2"/>
  <c r="M1357" i="2" s="1"/>
  <c r="L1356" i="2"/>
  <c r="M1356" i="2" s="1"/>
  <c r="L1355" i="2"/>
  <c r="M1355" i="2" s="1"/>
  <c r="L1109" i="2"/>
  <c r="M1109" i="2" s="1"/>
  <c r="L1108" i="2"/>
  <c r="M1108" i="2" s="1"/>
  <c r="L2327" i="2"/>
  <c r="M2327" i="2" s="1"/>
  <c r="L2326" i="2"/>
  <c r="M2326" i="2" s="1"/>
  <c r="L2325" i="2"/>
  <c r="M2325" i="2" s="1"/>
  <c r="L2324" i="2"/>
  <c r="M2324" i="2" s="1"/>
  <c r="L2323" i="2"/>
  <c r="M2323" i="2" s="1"/>
  <c r="L1637" i="2"/>
  <c r="M1637" i="2" s="1"/>
  <c r="L1636" i="2"/>
  <c r="M1636" i="2" s="1"/>
  <c r="L1635" i="2"/>
  <c r="M1635" i="2" s="1"/>
  <c r="L4023" i="2"/>
  <c r="M4023" i="2" s="1"/>
  <c r="L4022" i="2"/>
  <c r="M4022" i="2" s="1"/>
  <c r="L4021" i="2"/>
  <c r="M4021" i="2" s="1"/>
  <c r="L4020" i="2"/>
  <c r="M4020" i="2" s="1"/>
  <c r="L4019" i="2"/>
  <c r="M4019" i="2" s="1"/>
  <c r="L4018" i="2"/>
  <c r="M4018" i="2" s="1"/>
  <c r="L4017" i="2"/>
  <c r="M4017" i="2" s="1"/>
  <c r="L4016" i="2"/>
  <c r="M4016" i="2" s="1"/>
  <c r="L4015" i="2"/>
  <c r="M4015" i="2" s="1"/>
  <c r="L4014" i="2"/>
  <c r="M4014" i="2" s="1"/>
  <c r="L4013" i="2"/>
  <c r="M4013" i="2" s="1"/>
  <c r="L4012" i="2"/>
  <c r="M4012" i="2" s="1"/>
  <c r="L4011" i="2"/>
  <c r="M4011" i="2" s="1"/>
  <c r="L4010" i="2"/>
  <c r="M4010" i="2" s="1"/>
  <c r="L4009" i="2"/>
  <c r="M4009" i="2" s="1"/>
  <c r="L4008" i="2"/>
  <c r="M4008" i="2" s="1"/>
  <c r="L4007" i="2"/>
  <c r="M4007" i="2" s="1"/>
  <c r="L4006" i="2"/>
  <c r="M4006" i="2" s="1"/>
  <c r="L4005" i="2"/>
  <c r="M4005" i="2" s="1"/>
  <c r="L4004" i="2"/>
  <c r="M4004" i="2" s="1"/>
  <c r="L4003" i="2"/>
  <c r="M4003" i="2" s="1"/>
  <c r="L4002" i="2"/>
  <c r="M4002" i="2" s="1"/>
  <c r="L4001" i="2"/>
  <c r="M4001" i="2" s="1"/>
  <c r="L4000" i="2"/>
  <c r="M4000" i="2" s="1"/>
  <c r="L3999" i="2"/>
  <c r="M3999" i="2" s="1"/>
  <c r="L3998" i="2"/>
  <c r="M3998" i="2" s="1"/>
  <c r="L3997" i="2"/>
  <c r="M3997" i="2" s="1"/>
  <c r="L3996" i="2"/>
  <c r="M3996" i="2" s="1"/>
  <c r="L3995" i="2"/>
  <c r="M3995" i="2" s="1"/>
  <c r="L3994" i="2"/>
  <c r="M3994" i="2" s="1"/>
  <c r="L3993" i="2"/>
  <c r="M3993" i="2" s="1"/>
  <c r="L3992" i="2"/>
  <c r="M3992" i="2" s="1"/>
  <c r="L3991" i="2"/>
  <c r="M3991" i="2" s="1"/>
  <c r="L3990" i="2"/>
  <c r="M3990" i="2" s="1"/>
  <c r="L3989" i="2"/>
  <c r="M3989" i="2" s="1"/>
  <c r="L3988" i="2"/>
  <c r="M3988" i="2" s="1"/>
  <c r="L2986" i="2"/>
  <c r="M2986" i="2" s="1"/>
  <c r="L2985" i="2"/>
  <c r="M2985" i="2" s="1"/>
  <c r="L2984" i="2"/>
  <c r="M2984" i="2" s="1"/>
  <c r="L274" i="2"/>
  <c r="M274" i="2" s="1"/>
  <c r="L273" i="2"/>
  <c r="M273" i="2" s="1"/>
  <c r="L272" i="2"/>
  <c r="M272" i="2" s="1"/>
  <c r="L271" i="2"/>
  <c r="M271" i="2" s="1"/>
  <c r="L76" i="2"/>
  <c r="M76" i="2" s="1"/>
  <c r="L75" i="2"/>
  <c r="M75" i="2" s="1"/>
  <c r="L74" i="2"/>
  <c r="M74" i="2" s="1"/>
  <c r="L1514" i="2"/>
  <c r="M1514" i="2" s="1"/>
  <c r="L1513" i="2"/>
  <c r="M1513" i="2" s="1"/>
  <c r="L1512" i="2"/>
  <c r="M1512" i="2" s="1"/>
  <c r="L1511" i="2"/>
  <c r="M1511" i="2" s="1"/>
  <c r="L1510" i="2"/>
  <c r="M1510" i="2" s="1"/>
  <c r="L1354" i="2"/>
  <c r="M1354" i="2" s="1"/>
  <c r="L1353" i="2"/>
  <c r="M1353" i="2" s="1"/>
  <c r="L2322" i="2"/>
  <c r="M2322" i="2" s="1"/>
  <c r="L2321" i="2"/>
  <c r="M2321" i="2" s="1"/>
  <c r="L2320" i="2"/>
  <c r="M2320" i="2" s="1"/>
  <c r="L2319" i="2"/>
  <c r="M2319" i="2" s="1"/>
  <c r="L2318" i="2"/>
  <c r="M2318" i="2" s="1"/>
  <c r="L1634" i="2"/>
  <c r="M1634" i="2" s="1"/>
  <c r="L1633" i="2"/>
  <c r="M1633" i="2" s="1"/>
  <c r="L1632" i="2"/>
  <c r="M1632" i="2" s="1"/>
  <c r="L1631" i="2"/>
  <c r="M1631" i="2" s="1"/>
  <c r="L1630" i="2"/>
  <c r="M1630" i="2" s="1"/>
  <c r="L1629" i="2"/>
  <c r="M1629" i="2" s="1"/>
  <c r="L1628" i="2"/>
  <c r="M1628" i="2" s="1"/>
  <c r="L1627" i="2"/>
  <c r="M1627" i="2" s="1"/>
  <c r="L2003" i="2"/>
  <c r="M2003" i="2" s="1"/>
  <c r="L2002" i="2"/>
  <c r="M2002" i="2" s="1"/>
  <c r="L2001" i="2"/>
  <c r="M2001" i="2" s="1"/>
  <c r="L3987" i="2"/>
  <c r="M3987" i="2" s="1"/>
  <c r="L3986" i="2"/>
  <c r="M3986" i="2" s="1"/>
  <c r="L3985" i="2"/>
  <c r="M3985" i="2" s="1"/>
  <c r="L3984" i="2"/>
  <c r="M3984" i="2" s="1"/>
  <c r="L3983" i="2"/>
  <c r="M3983" i="2" s="1"/>
  <c r="L3982" i="2"/>
  <c r="M3982" i="2" s="1"/>
  <c r="L3981" i="2"/>
  <c r="M3981" i="2" s="1"/>
  <c r="L3980" i="2"/>
  <c r="M3980" i="2" s="1"/>
  <c r="L3979" i="2"/>
  <c r="M3979" i="2" s="1"/>
  <c r="L3978" i="2"/>
  <c r="M3978" i="2" s="1"/>
  <c r="L3977" i="2"/>
  <c r="M3977" i="2" s="1"/>
  <c r="L3976" i="2"/>
  <c r="M3976" i="2" s="1"/>
  <c r="L3975" i="2"/>
  <c r="M3975" i="2" s="1"/>
  <c r="L3974" i="2"/>
  <c r="M3974" i="2" s="1"/>
  <c r="L3973" i="2"/>
  <c r="M3973" i="2" s="1"/>
  <c r="L3972" i="2"/>
  <c r="M3972" i="2" s="1"/>
  <c r="L3971" i="2"/>
  <c r="M3971" i="2" s="1"/>
  <c r="L3970" i="2"/>
  <c r="M3970" i="2" s="1"/>
  <c r="L3969" i="2"/>
  <c r="M3969" i="2" s="1"/>
  <c r="L3968" i="2"/>
  <c r="M3968" i="2" s="1"/>
  <c r="L3967" i="2"/>
  <c r="M3967" i="2" s="1"/>
  <c r="L3966" i="2"/>
  <c r="M3966" i="2" s="1"/>
  <c r="L3965" i="2"/>
  <c r="M3965" i="2" s="1"/>
  <c r="L3964" i="2"/>
  <c r="M3964" i="2" s="1"/>
  <c r="L3963" i="2"/>
  <c r="M3963" i="2" s="1"/>
  <c r="L3962" i="2"/>
  <c r="M3962" i="2" s="1"/>
  <c r="L3961" i="2"/>
  <c r="M3961" i="2" s="1"/>
  <c r="L3960" i="2"/>
  <c r="M3960" i="2" s="1"/>
  <c r="L3959" i="2"/>
  <c r="M3959" i="2" s="1"/>
  <c r="L3958" i="2"/>
  <c r="M3958" i="2" s="1"/>
  <c r="L3957" i="2"/>
  <c r="M3957" i="2" s="1"/>
  <c r="L3956" i="2"/>
  <c r="M3956" i="2" s="1"/>
  <c r="L3955" i="2"/>
  <c r="M3955" i="2" s="1"/>
  <c r="L2983" i="2"/>
  <c r="M2983" i="2" s="1"/>
  <c r="L2982" i="2"/>
  <c r="M2982" i="2" s="1"/>
  <c r="L2981" i="2"/>
  <c r="M2981" i="2" s="1"/>
  <c r="L270" i="2"/>
  <c r="M270" i="2" s="1"/>
  <c r="L269" i="2"/>
  <c r="M269" i="2" s="1"/>
  <c r="L268" i="2"/>
  <c r="M268" i="2" s="1"/>
  <c r="L267" i="2"/>
  <c r="M267" i="2" s="1"/>
  <c r="L266" i="2"/>
  <c r="M266" i="2" s="1"/>
  <c r="L73" i="2"/>
  <c r="M73" i="2" s="1"/>
  <c r="L1509" i="2"/>
  <c r="M1509" i="2" s="1"/>
  <c r="L1508" i="2"/>
  <c r="M1508" i="2" s="1"/>
  <c r="L1507" i="2"/>
  <c r="M1507" i="2" s="1"/>
  <c r="L1506" i="2"/>
  <c r="M1506" i="2" s="1"/>
  <c r="L1107" i="2"/>
  <c r="M1107" i="2" s="1"/>
  <c r="L2853" i="2"/>
  <c r="M2853" i="2" s="1"/>
  <c r="L2852" i="2"/>
  <c r="M2852" i="2" s="1"/>
  <c r="L2851" i="2"/>
  <c r="M2851" i="2" s="1"/>
  <c r="L2317" i="2"/>
  <c r="M2317" i="2" s="1"/>
  <c r="L2316" i="2"/>
  <c r="M2316" i="2" s="1"/>
  <c r="L2315" i="2"/>
  <c r="M2315" i="2" s="1"/>
  <c r="L2314" i="2"/>
  <c r="M2314" i="2" s="1"/>
  <c r="L2313" i="2"/>
  <c r="M2313" i="2" s="1"/>
  <c r="L2301" i="2"/>
  <c r="M2301" i="2" s="1"/>
  <c r="L1815" i="2"/>
  <c r="M1815" i="2" s="1"/>
  <c r="L1814" i="2"/>
  <c r="M1814" i="2" s="1"/>
  <c r="L1626" i="2"/>
  <c r="M1626" i="2" s="1"/>
  <c r="L1625" i="2"/>
  <c r="M1625" i="2" s="1"/>
  <c r="L1624" i="2"/>
  <c r="M1624" i="2" s="1"/>
  <c r="L1623" i="2"/>
  <c r="M1623" i="2" s="1"/>
  <c r="L1622" i="2"/>
  <c r="M1622" i="2" s="1"/>
  <c r="M835" i="2"/>
  <c r="L3354" i="2"/>
  <c r="M3354" i="2" s="1"/>
  <c r="L2000" i="2"/>
  <c r="M2000" i="2" s="1"/>
  <c r="L1999" i="2"/>
  <c r="M1999" i="2" s="1"/>
  <c r="L1998" i="2"/>
  <c r="M1998" i="2" s="1"/>
  <c r="L3954" i="2"/>
  <c r="M3954" i="2" s="1"/>
  <c r="L3953" i="2"/>
  <c r="M3953" i="2" s="1"/>
  <c r="L2904" i="2"/>
  <c r="M2904" i="2" s="1"/>
  <c r="L2980" i="2"/>
  <c r="M2980" i="2" s="1"/>
  <c r="L2979" i="2"/>
  <c r="M2979" i="2" s="1"/>
  <c r="L2978" i="2"/>
  <c r="M2978" i="2" s="1"/>
  <c r="L3952" i="2"/>
  <c r="M3952" i="2" s="1"/>
  <c r="L265" i="2"/>
  <c r="M265" i="2" s="1"/>
  <c r="L264" i="2"/>
  <c r="M264" i="2" s="1"/>
  <c r="L263" i="2"/>
  <c r="M263" i="2" s="1"/>
  <c r="L262" i="2"/>
  <c r="M262" i="2" s="1"/>
  <c r="L261" i="2"/>
  <c r="M261" i="2" s="1"/>
  <c r="L260" i="2"/>
  <c r="M260" i="2" s="1"/>
  <c r="L259" i="2"/>
  <c r="M259" i="2" s="1"/>
  <c r="L258" i="2"/>
  <c r="M258" i="2" s="1"/>
  <c r="L257" i="2"/>
  <c r="M257" i="2" s="1"/>
  <c r="L72" i="2"/>
  <c r="M72" i="2" s="1"/>
  <c r="L1505" i="2"/>
  <c r="M1505" i="2" s="1"/>
  <c r="L1504" i="2"/>
  <c r="M1504" i="2" s="1"/>
  <c r="L1503" i="2"/>
  <c r="M1503" i="2" s="1"/>
  <c r="L1150" i="2"/>
  <c r="M1150" i="2" s="1"/>
  <c r="L1149" i="2"/>
  <c r="M1149" i="2" s="1"/>
  <c r="L2850" i="2"/>
  <c r="M2850" i="2" s="1"/>
  <c r="L2849" i="2"/>
  <c r="M2849" i="2" s="1"/>
  <c r="L2848" i="2"/>
  <c r="M2848" i="2" s="1"/>
  <c r="L1813" i="2"/>
  <c r="M1813" i="2" s="1"/>
  <c r="L1812" i="2"/>
  <c r="M1812" i="2" s="1"/>
  <c r="L1621" i="2"/>
  <c r="M1621" i="2" s="1"/>
  <c r="L1620" i="2"/>
  <c r="M1620" i="2" s="1"/>
  <c r="L1619" i="2"/>
  <c r="M1619" i="2" s="1"/>
  <c r="L1618" i="2"/>
  <c r="M1618" i="2" s="1"/>
  <c r="L1617" i="2"/>
  <c r="M1617" i="2" s="1"/>
  <c r="L834" i="2"/>
  <c r="M834" i="2" s="1"/>
  <c r="L833" i="2"/>
  <c r="M833" i="2" s="1"/>
  <c r="L536" i="2"/>
  <c r="M536" i="2" s="1"/>
  <c r="L475" i="2"/>
  <c r="M475" i="2" s="1"/>
  <c r="L1997" i="2"/>
  <c r="M1997" i="2" s="1"/>
  <c r="L1996" i="2"/>
  <c r="M1996" i="2" s="1"/>
  <c r="L3951" i="2"/>
  <c r="M3951" i="2" s="1"/>
  <c r="L3950" i="2"/>
  <c r="M3950" i="2" s="1"/>
  <c r="L3949" i="2"/>
  <c r="M3949" i="2" s="1"/>
  <c r="L3948" i="2"/>
  <c r="M3948" i="2" s="1"/>
  <c r="L3947" i="2"/>
  <c r="M3947" i="2" s="1"/>
  <c r="L2903" i="2"/>
  <c r="M2903" i="2" s="1"/>
  <c r="L2902" i="2"/>
  <c r="M2902" i="2" s="1"/>
  <c r="L2901" i="2"/>
  <c r="M2901" i="2" s="1"/>
  <c r="L2900" i="2"/>
  <c r="M2900" i="2" s="1"/>
  <c r="L2977" i="2"/>
  <c r="M2977" i="2" s="1"/>
  <c r="L2976" i="2"/>
  <c r="M2976" i="2" s="1"/>
  <c r="L2975" i="2"/>
  <c r="M2975" i="2" s="1"/>
  <c r="L2974" i="2"/>
  <c r="M2974" i="2" s="1"/>
  <c r="L2973" i="2"/>
  <c r="M2973" i="2" s="1"/>
  <c r="L2972" i="2"/>
  <c r="M2972" i="2" s="1"/>
  <c r="L256" i="2"/>
  <c r="M256" i="2" s="1"/>
  <c r="L255" i="2"/>
  <c r="M255" i="2" s="1"/>
  <c r="L254" i="2"/>
  <c r="M254" i="2" s="1"/>
  <c r="L253" i="2"/>
  <c r="M253" i="2" s="1"/>
  <c r="L252" i="2"/>
  <c r="M252" i="2" s="1"/>
  <c r="L71" i="2"/>
  <c r="M71" i="2" s="1"/>
  <c r="L1502" i="2"/>
  <c r="M1502" i="2" s="1"/>
  <c r="L1501" i="2"/>
  <c r="M1501" i="2" s="1"/>
  <c r="L2312" i="2"/>
  <c r="M2312" i="2" s="1"/>
  <c r="L2300" i="2"/>
  <c r="M2300" i="2" s="1"/>
  <c r="L2299" i="2"/>
  <c r="M2299" i="2" s="1"/>
  <c r="L1811" i="2"/>
  <c r="M1811" i="2" s="1"/>
  <c r="L1616" i="2"/>
  <c r="M1616" i="2" s="1"/>
  <c r="L1615" i="2"/>
  <c r="M1615" i="2" s="1"/>
  <c r="L1614" i="2"/>
  <c r="M1614" i="2" s="1"/>
  <c r="L1613" i="2"/>
  <c r="M1613" i="2" s="1"/>
  <c r="L1612" i="2"/>
  <c r="M1612" i="2" s="1"/>
  <c r="L1611" i="2"/>
  <c r="M1611" i="2" s="1"/>
  <c r="L832" i="2"/>
  <c r="M832" i="2" s="1"/>
  <c r="L831" i="2"/>
  <c r="M831" i="2" s="1"/>
  <c r="L830" i="2"/>
  <c r="M830" i="2" s="1"/>
  <c r="L3946" i="2"/>
  <c r="M3946" i="2" s="1"/>
  <c r="L3945" i="2"/>
  <c r="M3945" i="2" s="1"/>
  <c r="L3944" i="2"/>
  <c r="M3944" i="2" s="1"/>
  <c r="L3943" i="2"/>
  <c r="M3943" i="2" s="1"/>
  <c r="L3942" i="2"/>
  <c r="M3942" i="2" s="1"/>
  <c r="L3941" i="2"/>
  <c r="M3941" i="2" s="1"/>
  <c r="L2971" i="2"/>
  <c r="M2971" i="2" s="1"/>
  <c r="L2970" i="2"/>
  <c r="M2970" i="2" s="1"/>
  <c r="L251" i="2"/>
  <c r="M251" i="2" s="1"/>
  <c r="L250" i="2"/>
  <c r="M250" i="2" s="1"/>
  <c r="L249" i="2"/>
  <c r="M249" i="2" s="1"/>
  <c r="L248" i="2"/>
  <c r="M248" i="2" s="1"/>
  <c r="L1352" i="2"/>
  <c r="M1352" i="2" s="1"/>
  <c r="L1351" i="2"/>
  <c r="M1351" i="2" s="1"/>
  <c r="L1350" i="2"/>
  <c r="M1350" i="2" s="1"/>
  <c r="L1349" i="2"/>
  <c r="M1349" i="2" s="1"/>
  <c r="L1348" i="2"/>
  <c r="M1348" i="2" s="1"/>
  <c r="L1347" i="2"/>
  <c r="M1347" i="2" s="1"/>
  <c r="L1346" i="2"/>
  <c r="M1346" i="2" s="1"/>
  <c r="L1345" i="2"/>
  <c r="M1345" i="2" s="1"/>
  <c r="L1344" i="2"/>
  <c r="M1344" i="2" s="1"/>
  <c r="L2389" i="2"/>
  <c r="M2389" i="2" s="1"/>
  <c r="L1810" i="2"/>
  <c r="M1810" i="2" s="1"/>
  <c r="L928" i="2"/>
  <c r="M928" i="2" s="1"/>
  <c r="L927" i="2"/>
  <c r="M927" i="2" s="1"/>
  <c r="L926" i="2"/>
  <c r="M926" i="2" s="1"/>
  <c r="M451" i="2"/>
  <c r="L3353" i="2"/>
  <c r="M3353" i="2" s="1"/>
  <c r="L1995" i="2"/>
  <c r="M1995" i="2" s="1"/>
  <c r="L1994" i="2"/>
  <c r="M1994" i="2" s="1"/>
  <c r="L3940" i="2"/>
  <c r="M3940" i="2" s="1"/>
  <c r="L3939" i="2"/>
  <c r="M3939" i="2" s="1"/>
  <c r="L3938" i="2"/>
  <c r="M3938" i="2" s="1"/>
  <c r="L3937" i="2"/>
  <c r="M3937" i="2" s="1"/>
  <c r="L3936" i="2"/>
  <c r="M3936" i="2" s="1"/>
  <c r="L3935" i="2"/>
  <c r="M3935" i="2" s="1"/>
  <c r="L3934" i="2"/>
  <c r="M3934" i="2" s="1"/>
  <c r="L3933" i="2"/>
  <c r="M3933" i="2" s="1"/>
  <c r="L3932" i="2"/>
  <c r="M3932" i="2" s="1"/>
  <c r="L3931" i="2"/>
  <c r="M3931" i="2" s="1"/>
  <c r="L3930" i="2"/>
  <c r="M3930" i="2" s="1"/>
  <c r="L3929" i="2"/>
  <c r="M3929" i="2" s="1"/>
  <c r="L3928" i="2"/>
  <c r="M3928" i="2" s="1"/>
  <c r="L3927" i="2"/>
  <c r="M3927" i="2" s="1"/>
  <c r="L3926" i="2"/>
  <c r="M3926" i="2" s="1"/>
  <c r="L3925" i="2"/>
  <c r="M3925" i="2" s="1"/>
  <c r="L3924" i="2"/>
  <c r="M3924" i="2" s="1"/>
  <c r="L3923" i="2"/>
  <c r="M3923" i="2" s="1"/>
  <c r="L3922" i="2"/>
  <c r="M3922" i="2" s="1"/>
  <c r="L3921" i="2"/>
  <c r="M3921" i="2" s="1"/>
  <c r="L3920" i="2"/>
  <c r="M3920" i="2" s="1"/>
  <c r="L3919" i="2"/>
  <c r="M3919" i="2" s="1"/>
  <c r="L3918" i="2"/>
  <c r="M3918" i="2" s="1"/>
  <c r="L3917" i="2"/>
  <c r="M3917" i="2" s="1"/>
  <c r="L3916" i="2"/>
  <c r="M3916" i="2" s="1"/>
  <c r="L3915" i="2"/>
  <c r="M3915" i="2" s="1"/>
  <c r="L3914" i="2"/>
  <c r="M3914" i="2" s="1"/>
  <c r="L3913" i="2"/>
  <c r="M3913" i="2" s="1"/>
  <c r="L3912" i="2"/>
  <c r="M3912" i="2" s="1"/>
  <c r="L3911" i="2"/>
  <c r="M3911" i="2" s="1"/>
  <c r="L3910" i="2"/>
  <c r="M3910" i="2" s="1"/>
  <c r="L3909" i="2"/>
  <c r="M3909" i="2" s="1"/>
  <c r="L3908" i="2"/>
  <c r="M3908" i="2" s="1"/>
  <c r="L2899" i="2"/>
  <c r="M2899" i="2" s="1"/>
  <c r="L3110" i="2"/>
  <c r="M3110" i="2" s="1"/>
  <c r="L3109" i="2"/>
  <c r="M3109" i="2" s="1"/>
  <c r="L3108" i="2"/>
  <c r="M3108" i="2" s="1"/>
  <c r="L247" i="2"/>
  <c r="M247" i="2" s="1"/>
  <c r="L246" i="2"/>
  <c r="M246" i="2" s="1"/>
  <c r="L245" i="2"/>
  <c r="M245" i="2" s="1"/>
  <c r="L244" i="2"/>
  <c r="M244" i="2" s="1"/>
  <c r="L243" i="2"/>
  <c r="M243" i="2" s="1"/>
  <c r="L242" i="2"/>
  <c r="M242" i="2" s="1"/>
  <c r="L241" i="2"/>
  <c r="M241" i="2" s="1"/>
  <c r="L70" i="2"/>
  <c r="M70" i="2" s="1"/>
  <c r="L1343" i="2"/>
  <c r="M1343" i="2" s="1"/>
  <c r="L1342" i="2"/>
  <c r="M1342" i="2" s="1"/>
  <c r="L1341" i="2"/>
  <c r="M1341" i="2" s="1"/>
  <c r="L1340" i="2"/>
  <c r="M1340" i="2" s="1"/>
  <c r="L1339" i="2"/>
  <c r="M1339" i="2" s="1"/>
  <c r="L1106" i="2"/>
  <c r="M1106" i="2" s="1"/>
  <c r="L2388" i="2"/>
  <c r="M2388" i="2" s="1"/>
  <c r="L1610" i="2"/>
  <c r="M1610" i="2" s="1"/>
  <c r="L1609" i="2"/>
  <c r="M1609" i="2" s="1"/>
  <c r="L450" i="2"/>
  <c r="M450" i="2" s="1"/>
  <c r="L449" i="2"/>
  <c r="M449" i="2" s="1"/>
  <c r="L448" i="2"/>
  <c r="M448" i="2" s="1"/>
  <c r="L447" i="2"/>
  <c r="M447" i="2" s="1"/>
  <c r="M2121" i="2"/>
  <c r="L1993" i="2"/>
  <c r="M1993" i="2" s="1"/>
  <c r="L1992" i="2"/>
  <c r="M1992" i="2" s="1"/>
  <c r="L1991" i="2"/>
  <c r="M1991" i="2" s="1"/>
  <c r="L3907" i="2"/>
  <c r="M3907" i="2" s="1"/>
  <c r="L3906" i="2"/>
  <c r="M3906" i="2" s="1"/>
  <c r="L3905" i="2"/>
  <c r="M3905" i="2" s="1"/>
  <c r="L3904" i="2"/>
  <c r="M3904" i="2" s="1"/>
  <c r="L3903" i="2"/>
  <c r="M3903" i="2" s="1"/>
  <c r="L3902" i="2"/>
  <c r="M3902" i="2" s="1"/>
  <c r="L3901" i="2"/>
  <c r="M3901" i="2" s="1"/>
  <c r="L3900" i="2"/>
  <c r="M3900" i="2" s="1"/>
  <c r="L3899" i="2"/>
  <c r="M3899" i="2" s="1"/>
  <c r="L3898" i="2"/>
  <c r="M3898" i="2" s="1"/>
  <c r="L3897" i="2"/>
  <c r="M3897" i="2" s="1"/>
  <c r="L3896" i="2"/>
  <c r="M3896" i="2" s="1"/>
  <c r="L3895" i="2"/>
  <c r="M3895" i="2" s="1"/>
  <c r="L3894" i="2"/>
  <c r="M3894" i="2" s="1"/>
  <c r="L3893" i="2"/>
  <c r="M3893" i="2" s="1"/>
  <c r="L3892" i="2"/>
  <c r="M3892" i="2" s="1"/>
  <c r="L3891" i="2"/>
  <c r="M3891" i="2" s="1"/>
  <c r="L3890" i="2"/>
  <c r="M3890" i="2" s="1"/>
  <c r="L3889" i="2"/>
  <c r="M3889" i="2" s="1"/>
  <c r="L3888" i="2"/>
  <c r="M3888" i="2" s="1"/>
  <c r="L3887" i="2"/>
  <c r="M3887" i="2" s="1"/>
  <c r="L3886" i="2"/>
  <c r="M3886" i="2" s="1"/>
  <c r="L3885" i="2"/>
  <c r="M3885" i="2" s="1"/>
  <c r="L3884" i="2"/>
  <c r="M3884" i="2" s="1"/>
  <c r="L3883" i="2"/>
  <c r="M3883" i="2" s="1"/>
  <c r="L3882" i="2"/>
  <c r="M3882" i="2" s="1"/>
  <c r="L3881" i="2"/>
  <c r="M3881" i="2" s="1"/>
  <c r="L3880" i="2"/>
  <c r="M3880" i="2" s="1"/>
  <c r="L3879" i="2"/>
  <c r="M3879" i="2" s="1"/>
  <c r="L3878" i="2"/>
  <c r="M3878" i="2" s="1"/>
  <c r="L3877" i="2"/>
  <c r="M3877" i="2" s="1"/>
  <c r="L3876" i="2"/>
  <c r="M3876" i="2" s="1"/>
  <c r="L240" i="2"/>
  <c r="M240" i="2" s="1"/>
  <c r="L239" i="2"/>
  <c r="M239" i="2" s="1"/>
  <c r="L238" i="2"/>
  <c r="M238" i="2" s="1"/>
  <c r="L237" i="2"/>
  <c r="M237" i="2" s="1"/>
  <c r="L1338" i="2"/>
  <c r="M1338" i="2" s="1"/>
  <c r="L1337" i="2"/>
  <c r="M1337" i="2" s="1"/>
  <c r="L1336" i="2"/>
  <c r="M1336" i="2" s="1"/>
  <c r="L1335" i="2"/>
  <c r="M1335" i="2" s="1"/>
  <c r="L1334" i="2"/>
  <c r="M1334" i="2" s="1"/>
  <c r="L1148" i="2"/>
  <c r="M1148" i="2" s="1"/>
  <c r="L1809" i="2"/>
  <c r="M1809" i="2" s="1"/>
  <c r="L1808" i="2"/>
  <c r="M1808" i="2" s="1"/>
  <c r="L2120" i="2"/>
  <c r="M2120" i="2" s="1"/>
  <c r="L2119" i="2"/>
  <c r="M2119" i="2" s="1"/>
  <c r="L2118" i="2"/>
  <c r="M2118" i="2" s="1"/>
  <c r="L1990" i="2"/>
  <c r="M1990" i="2" s="1"/>
  <c r="L1989" i="2"/>
  <c r="M1989" i="2" s="1"/>
  <c r="L1988" i="2"/>
  <c r="M1988" i="2" s="1"/>
  <c r="L1987" i="2"/>
  <c r="M1987" i="2" s="1"/>
  <c r="L1986" i="2"/>
  <c r="M1986" i="2" s="1"/>
  <c r="L3875" i="2"/>
  <c r="M3875" i="2" s="1"/>
  <c r="L3874" i="2"/>
  <c r="M3874" i="2" s="1"/>
  <c r="L3873" i="2"/>
  <c r="M3873" i="2" s="1"/>
  <c r="L3872" i="2"/>
  <c r="M3872" i="2" s="1"/>
  <c r="L3871" i="2"/>
  <c r="M3871" i="2" s="1"/>
  <c r="L3870" i="2"/>
  <c r="M3870" i="2" s="1"/>
  <c r="L3869" i="2"/>
  <c r="M3869" i="2" s="1"/>
  <c r="L3868" i="2"/>
  <c r="M3868" i="2" s="1"/>
  <c r="L3867" i="2"/>
  <c r="M3867" i="2" s="1"/>
  <c r="L3866" i="2"/>
  <c r="M3866" i="2" s="1"/>
  <c r="L3865" i="2"/>
  <c r="M3865" i="2" s="1"/>
  <c r="L3864" i="2"/>
  <c r="M3864" i="2" s="1"/>
  <c r="L3863" i="2"/>
  <c r="M3863" i="2" s="1"/>
  <c r="L3862" i="2"/>
  <c r="M3862" i="2" s="1"/>
  <c r="L3861" i="2"/>
  <c r="M3861" i="2" s="1"/>
  <c r="L3860" i="2"/>
  <c r="M3860" i="2" s="1"/>
  <c r="L3859" i="2"/>
  <c r="M3859" i="2" s="1"/>
  <c r="L3858" i="2"/>
  <c r="M3858" i="2" s="1"/>
  <c r="L3857" i="2"/>
  <c r="M3857" i="2" s="1"/>
  <c r="L3856" i="2"/>
  <c r="M3856" i="2" s="1"/>
  <c r="L3855" i="2"/>
  <c r="M3855" i="2" s="1"/>
  <c r="L3854" i="2"/>
  <c r="M3854" i="2" s="1"/>
  <c r="L3853" i="2"/>
  <c r="M3853" i="2" s="1"/>
  <c r="L3852" i="2"/>
  <c r="M3852" i="2" s="1"/>
  <c r="L3851" i="2"/>
  <c r="M3851" i="2" s="1"/>
  <c r="L3107" i="2"/>
  <c r="M3107" i="2" s="1"/>
  <c r="L3106" i="2"/>
  <c r="M3106" i="2" s="1"/>
  <c r="L3105" i="2"/>
  <c r="M3105" i="2" s="1"/>
  <c r="L3104" i="2"/>
  <c r="M3104" i="2" s="1"/>
  <c r="L3103" i="2"/>
  <c r="M3103" i="2" s="1"/>
  <c r="L236" i="2"/>
  <c r="M236" i="2" s="1"/>
  <c r="L235" i="2"/>
  <c r="M235" i="2" s="1"/>
  <c r="L234" i="2"/>
  <c r="M234" i="2" s="1"/>
  <c r="L233" i="2"/>
  <c r="M233" i="2" s="1"/>
  <c r="L232" i="2"/>
  <c r="M232" i="2" s="1"/>
  <c r="L69" i="2"/>
  <c r="M69" i="2" s="1"/>
  <c r="L68" i="2"/>
  <c r="M68" i="2" s="1"/>
  <c r="L67" i="2"/>
  <c r="M67" i="2" s="1"/>
  <c r="L1524" i="2"/>
  <c r="M1524" i="2" s="1"/>
  <c r="L1523" i="2"/>
  <c r="M1523" i="2" s="1"/>
  <c r="L1333" i="2"/>
  <c r="M1333" i="2" s="1"/>
  <c r="L1332" i="2"/>
  <c r="M1332" i="2" s="1"/>
  <c r="L1331" i="2"/>
  <c r="M1331" i="2" s="1"/>
  <c r="L1330" i="2"/>
  <c r="M1330" i="2" s="1"/>
  <c r="L1329" i="2"/>
  <c r="M1329" i="2" s="1"/>
  <c r="L1328" i="2"/>
  <c r="M1328" i="2" s="1"/>
  <c r="L1327" i="2"/>
  <c r="M1327" i="2" s="1"/>
  <c r="L1807" i="2"/>
  <c r="M1807" i="2" s="1"/>
  <c r="L1806" i="2"/>
  <c r="M1806" i="2" s="1"/>
  <c r="L1985" i="2"/>
  <c r="M1985" i="2" s="1"/>
  <c r="L1984" i="2"/>
  <c r="M1984" i="2" s="1"/>
  <c r="L1983" i="2"/>
  <c r="M1983" i="2" s="1"/>
  <c r="L1982" i="2"/>
  <c r="M1982" i="2" s="1"/>
  <c r="L1981" i="2"/>
  <c r="M1981" i="2" s="1"/>
  <c r="L3850" i="2"/>
  <c r="M3850" i="2" s="1"/>
  <c r="L3849" i="2"/>
  <c r="M3849" i="2" s="1"/>
  <c r="L3848" i="2"/>
  <c r="M3848" i="2" s="1"/>
  <c r="L3847" i="2"/>
  <c r="M3847" i="2" s="1"/>
  <c r="L3846" i="2"/>
  <c r="M3846" i="2" s="1"/>
  <c r="L2969" i="2"/>
  <c r="M2969" i="2" s="1"/>
  <c r="L231" i="2"/>
  <c r="M231" i="2" s="1"/>
  <c r="L230" i="2"/>
  <c r="M230" i="2" s="1"/>
  <c r="L229" i="2"/>
  <c r="M229" i="2" s="1"/>
  <c r="L228" i="2"/>
  <c r="M228" i="2" s="1"/>
  <c r="L227" i="2"/>
  <c r="M227" i="2" s="1"/>
  <c r="L66" i="2"/>
  <c r="M66" i="2" s="1"/>
  <c r="L65" i="2"/>
  <c r="M65" i="2" s="1"/>
  <c r="L1522" i="2"/>
  <c r="M1522" i="2" s="1"/>
  <c r="L1326" i="2"/>
  <c r="M1326" i="2" s="1"/>
  <c r="L1325" i="2"/>
  <c r="M1325" i="2" s="1"/>
  <c r="L1324" i="2"/>
  <c r="M1324" i="2" s="1"/>
  <c r="L1147" i="2"/>
  <c r="M1147" i="2" s="1"/>
  <c r="L1146" i="2"/>
  <c r="M1146" i="2" s="1"/>
  <c r="L1105" i="2"/>
  <c r="M1105" i="2" s="1"/>
  <c r="L2307" i="2"/>
  <c r="M2307" i="2" s="1"/>
  <c r="L2387" i="2"/>
  <c r="M2387" i="2" s="1"/>
  <c r="L3031" i="2"/>
  <c r="M3031" i="2" s="1"/>
  <c r="L3030" i="2"/>
  <c r="M3030" i="2" s="1"/>
  <c r="L2205" i="2"/>
  <c r="M2205" i="2" s="1"/>
  <c r="L2204" i="2"/>
  <c r="M2204" i="2" s="1"/>
  <c r="L2203" i="2"/>
  <c r="M2203" i="2" s="1"/>
  <c r="L2202" i="2"/>
  <c r="M2202" i="2" s="1"/>
  <c r="L2201" i="2"/>
  <c r="M2201" i="2" s="1"/>
  <c r="L2200" i="2"/>
  <c r="M2200" i="2" s="1"/>
  <c r="L2199" i="2"/>
  <c r="M2199" i="2" s="1"/>
  <c r="L2198" i="2"/>
  <c r="M2198" i="2" s="1"/>
  <c r="L2197" i="2"/>
  <c r="M2197" i="2" s="1"/>
  <c r="L2196" i="2"/>
  <c r="M2196" i="2" s="1"/>
  <c r="L2195" i="2"/>
  <c r="M2195" i="2" s="1"/>
  <c r="L2194" i="2"/>
  <c r="M2194" i="2" s="1"/>
  <c r="L2117" i="2"/>
  <c r="M2117" i="2" s="1"/>
  <c r="L2116" i="2"/>
  <c r="M2116" i="2" s="1"/>
  <c r="L2115" i="2"/>
  <c r="M2115" i="2" s="1"/>
  <c r="L2114" i="2"/>
  <c r="M2114" i="2" s="1"/>
  <c r="L2113" i="2"/>
  <c r="M2113" i="2" s="1"/>
  <c r="L2112" i="2"/>
  <c r="M2112" i="2" s="1"/>
  <c r="L2111" i="2"/>
  <c r="M2111" i="2" s="1"/>
  <c r="L2110" i="2"/>
  <c r="M2110" i="2" s="1"/>
  <c r="L2109" i="2"/>
  <c r="M2109" i="2" s="1"/>
  <c r="L2108" i="2"/>
  <c r="M2108" i="2" s="1"/>
  <c r="L2107" i="2"/>
  <c r="M2107" i="2" s="1"/>
  <c r="M2097" i="2"/>
  <c r="M2105" i="2"/>
  <c r="M2106" i="2"/>
  <c r="L1980" i="2"/>
  <c r="M1980" i="2" s="1"/>
  <c r="L1979" i="2"/>
  <c r="M1979" i="2" s="1"/>
  <c r="L1978" i="2"/>
  <c r="M1978" i="2" s="1"/>
  <c r="L1977" i="2"/>
  <c r="M1977" i="2" s="1"/>
  <c r="L3845" i="2"/>
  <c r="M3845" i="2" s="1"/>
  <c r="L2968" i="2"/>
  <c r="M2968" i="2" s="1"/>
  <c r="L2967" i="2"/>
  <c r="M2967" i="2" s="1"/>
  <c r="L2966" i="2"/>
  <c r="M2966" i="2" s="1"/>
  <c r="L2965" i="2"/>
  <c r="M2965" i="2" s="1"/>
  <c r="L2964" i="2"/>
  <c r="M2964" i="2" s="1"/>
  <c r="L226" i="2"/>
  <c r="M226" i="2" s="1"/>
  <c r="L225" i="2"/>
  <c r="M225" i="2" s="1"/>
  <c r="L224" i="2"/>
  <c r="M224" i="2" s="1"/>
  <c r="L223" i="2"/>
  <c r="M223" i="2" s="1"/>
  <c r="L222" i="2"/>
  <c r="M222" i="2" s="1"/>
  <c r="L221" i="2"/>
  <c r="M221" i="2" s="1"/>
  <c r="L64" i="2"/>
  <c r="M64" i="2" s="1"/>
  <c r="L63" i="2"/>
  <c r="M63" i="2" s="1"/>
  <c r="L62" i="2"/>
  <c r="M62" i="2" s="1"/>
  <c r="L1323" i="2"/>
  <c r="M1323" i="2" s="1"/>
  <c r="L1175" i="2"/>
  <c r="M1175" i="2" s="1"/>
  <c r="L1104" i="2"/>
  <c r="M1104" i="2" s="1"/>
  <c r="L1103" i="2"/>
  <c r="M1103" i="2" s="1"/>
  <c r="L1102" i="2"/>
  <c r="M1102" i="2" s="1"/>
  <c r="L3029" i="2"/>
  <c r="M3029" i="2" s="1"/>
  <c r="L3028" i="2"/>
  <c r="M3028" i="2" s="1"/>
  <c r="L2104" i="2"/>
  <c r="M2104" i="2" s="1"/>
  <c r="L2103" i="2"/>
  <c r="M2103" i="2" s="1"/>
  <c r="L2102" i="2"/>
  <c r="M2102" i="2" s="1"/>
  <c r="L2101" i="2"/>
  <c r="M2101" i="2" s="1"/>
  <c r="L2100" i="2"/>
  <c r="M2100" i="2" s="1"/>
  <c r="L2099" i="2"/>
  <c r="M2099" i="2" s="1"/>
  <c r="L2098" i="2"/>
  <c r="M2098" i="2" s="1"/>
  <c r="L3352" i="2"/>
  <c r="M3352" i="2" s="1"/>
  <c r="L1976" i="2"/>
  <c r="M1976" i="2" s="1"/>
  <c r="L1975" i="2"/>
  <c r="M1975" i="2" s="1"/>
  <c r="L1974" i="2"/>
  <c r="M1974" i="2" s="1"/>
  <c r="L1973" i="2"/>
  <c r="M1973" i="2" s="1"/>
  <c r="L1972" i="2"/>
  <c r="M1972" i="2" s="1"/>
  <c r="L2963" i="2"/>
  <c r="M2963" i="2" s="1"/>
  <c r="L2962" i="2"/>
  <c r="M2962" i="2" s="1"/>
  <c r="L2961" i="2"/>
  <c r="M2961" i="2" s="1"/>
  <c r="L2960" i="2"/>
  <c r="M2960" i="2" s="1"/>
  <c r="L2959" i="2"/>
  <c r="M2959" i="2" s="1"/>
  <c r="L220" i="2"/>
  <c r="M220" i="2" s="1"/>
  <c r="L219" i="2"/>
  <c r="M219" i="2" s="1"/>
  <c r="L61" i="2"/>
  <c r="M61" i="2" s="1"/>
  <c r="L60" i="2"/>
  <c r="M60" i="2" s="1"/>
  <c r="L59" i="2"/>
  <c r="M59" i="2" s="1"/>
  <c r="L58" i="2"/>
  <c r="M58" i="2" s="1"/>
  <c r="L1322" i="2"/>
  <c r="M1322" i="2" s="1"/>
  <c r="L1321" i="2"/>
  <c r="M1321" i="2" s="1"/>
  <c r="L1101" i="2"/>
  <c r="M1101" i="2" s="1"/>
  <c r="L1100" i="2"/>
  <c r="M1100" i="2" s="1"/>
  <c r="L1099" i="2"/>
  <c r="M1099" i="2" s="1"/>
  <c r="L1098" i="2"/>
  <c r="M1098" i="2" s="1"/>
  <c r="L1097" i="2"/>
  <c r="M1097" i="2" s="1"/>
  <c r="L3027" i="2"/>
  <c r="M3027" i="2" s="1"/>
  <c r="L3026" i="2"/>
  <c r="M3026" i="2" s="1"/>
  <c r="L3025" i="2"/>
  <c r="M3025" i="2" s="1"/>
  <c r="L2193" i="2"/>
  <c r="M2193" i="2" s="1"/>
  <c r="L2192" i="2"/>
  <c r="M2192" i="2" s="1"/>
  <c r="L2191" i="2"/>
  <c r="M2191" i="2" s="1"/>
  <c r="L2190" i="2"/>
  <c r="M2190" i="2" s="1"/>
  <c r="L2189" i="2"/>
  <c r="M2189" i="2" s="1"/>
  <c r="L2188" i="2"/>
  <c r="M2188" i="2" s="1"/>
  <c r="L2187" i="2"/>
  <c r="M2187" i="2" s="1"/>
  <c r="L2186" i="2"/>
  <c r="M2186" i="2" s="1"/>
  <c r="L2185" i="2"/>
  <c r="M2185" i="2" s="1"/>
  <c r="L2184" i="2"/>
  <c r="M2184" i="2" s="1"/>
  <c r="L2183" i="2"/>
  <c r="M2183" i="2" s="1"/>
  <c r="L2182" i="2"/>
  <c r="M2182" i="2" s="1"/>
  <c r="L2181" i="2"/>
  <c r="M2181" i="2" s="1"/>
  <c r="L2096" i="2"/>
  <c r="M2096" i="2" s="1"/>
  <c r="L2095" i="2"/>
  <c r="M2095" i="2" s="1"/>
  <c r="L2094" i="2"/>
  <c r="M2094" i="2" s="1"/>
  <c r="L2093" i="2"/>
  <c r="M2093" i="2" s="1"/>
  <c r="L2092" i="2"/>
  <c r="M2092" i="2" s="1"/>
  <c r="M828" i="2"/>
  <c r="L3351" i="2"/>
  <c r="M3351" i="2" s="1"/>
  <c r="L3350" i="2"/>
  <c r="M3350" i="2" s="1"/>
  <c r="L3349" i="2"/>
  <c r="M3349" i="2" s="1"/>
  <c r="L3348" i="2"/>
  <c r="M3348" i="2" s="1"/>
  <c r="L1971" i="2"/>
  <c r="M1971" i="2" s="1"/>
  <c r="L1970" i="2"/>
  <c r="M1970" i="2" s="1"/>
  <c r="L1969" i="2"/>
  <c r="M1969" i="2" s="1"/>
  <c r="L3102" i="2"/>
  <c r="M3102" i="2" s="1"/>
  <c r="L3101" i="2"/>
  <c r="M3101" i="2" s="1"/>
  <c r="L3844" i="2"/>
  <c r="M3844" i="2" s="1"/>
  <c r="L3843" i="2"/>
  <c r="M3843" i="2" s="1"/>
  <c r="L3842" i="2"/>
  <c r="M3842" i="2" s="1"/>
  <c r="L3841" i="2"/>
  <c r="M3841" i="2" s="1"/>
  <c r="L3840" i="2"/>
  <c r="M3840" i="2" s="1"/>
  <c r="L3839" i="2"/>
  <c r="M3839" i="2" s="1"/>
  <c r="L3838" i="2"/>
  <c r="M3838" i="2" s="1"/>
  <c r="L3837" i="2"/>
  <c r="M3837" i="2" s="1"/>
  <c r="L3836" i="2"/>
  <c r="M3836" i="2" s="1"/>
  <c r="L3835" i="2"/>
  <c r="M3835" i="2" s="1"/>
  <c r="L3834" i="2"/>
  <c r="M3834" i="2" s="1"/>
  <c r="L3833" i="2"/>
  <c r="M3833" i="2" s="1"/>
  <c r="L3832" i="2"/>
  <c r="M3832" i="2" s="1"/>
  <c r="L3831" i="2"/>
  <c r="M3831" i="2" s="1"/>
  <c r="L218" i="2"/>
  <c r="M218" i="2" s="1"/>
  <c r="L217" i="2"/>
  <c r="M217" i="2" s="1"/>
  <c r="L216" i="2"/>
  <c r="M216" i="2" s="1"/>
  <c r="L215" i="2"/>
  <c r="M215" i="2" s="1"/>
  <c r="L214" i="2"/>
  <c r="M214" i="2" s="1"/>
  <c r="L213" i="2"/>
  <c r="M213" i="2" s="1"/>
  <c r="L57" i="2"/>
  <c r="M57" i="2" s="1"/>
  <c r="L56" i="2"/>
  <c r="M56" i="2" s="1"/>
  <c r="L55" i="2"/>
  <c r="M55" i="2" s="1"/>
  <c r="L54" i="2"/>
  <c r="M54" i="2" s="1"/>
  <c r="L53" i="2"/>
  <c r="M53" i="2" s="1"/>
  <c r="L52" i="2"/>
  <c r="M52" i="2" s="1"/>
  <c r="L1320" i="2"/>
  <c r="M1320" i="2" s="1"/>
  <c r="L1319" i="2"/>
  <c r="M1319" i="2" s="1"/>
  <c r="L1318" i="2"/>
  <c r="M1318" i="2" s="1"/>
  <c r="L1317" i="2"/>
  <c r="M1317" i="2" s="1"/>
  <c r="L1316" i="2"/>
  <c r="M1316" i="2" s="1"/>
  <c r="L1145" i="2"/>
  <c r="M1145" i="2" s="1"/>
  <c r="L1144" i="2"/>
  <c r="M1144" i="2" s="1"/>
  <c r="L1143" i="2"/>
  <c r="M1143" i="2" s="1"/>
  <c r="L1096" i="2"/>
  <c r="M1096" i="2" s="1"/>
  <c r="L1095" i="2"/>
  <c r="M1095" i="2" s="1"/>
  <c r="L2386" i="2"/>
  <c r="M2386" i="2" s="1"/>
  <c r="L2574" i="2"/>
  <c r="M2574" i="2" s="1"/>
  <c r="L829" i="2"/>
  <c r="M829" i="2" s="1"/>
  <c r="L827" i="2"/>
  <c r="M827" i="2" s="1"/>
  <c r="L826" i="2"/>
  <c r="M826" i="2" s="1"/>
  <c r="L825" i="2"/>
  <c r="M825" i="2" s="1"/>
  <c r="L824" i="2"/>
  <c r="M824" i="2" s="1"/>
  <c r="L3100" i="2"/>
  <c r="M3100" i="2" s="1"/>
  <c r="L3830" i="2"/>
  <c r="M3830" i="2" s="1"/>
  <c r="L3829" i="2"/>
  <c r="M3829" i="2" s="1"/>
  <c r="L3828" i="2"/>
  <c r="M3828" i="2" s="1"/>
  <c r="L3827" i="2"/>
  <c r="M3827" i="2" s="1"/>
  <c r="L3826" i="2"/>
  <c r="M3826" i="2" s="1"/>
  <c r="L3825" i="2"/>
  <c r="M3825" i="2" s="1"/>
  <c r="L3824" i="2"/>
  <c r="M3824" i="2" s="1"/>
  <c r="L3823" i="2"/>
  <c r="M3823" i="2" s="1"/>
  <c r="L3822" i="2"/>
  <c r="M3822" i="2" s="1"/>
  <c r="L3821" i="2"/>
  <c r="M3821" i="2" s="1"/>
  <c r="L3820" i="2"/>
  <c r="M3820" i="2" s="1"/>
  <c r="L212" i="2"/>
  <c r="M212" i="2" s="1"/>
  <c r="L211" i="2"/>
  <c r="M211" i="2" s="1"/>
  <c r="L210" i="2"/>
  <c r="M210" i="2" s="1"/>
  <c r="L209" i="2"/>
  <c r="M209" i="2" s="1"/>
  <c r="L208" i="2"/>
  <c r="M208" i="2" s="1"/>
  <c r="L51" i="2"/>
  <c r="M51" i="2" s="1"/>
  <c r="L50" i="2"/>
  <c r="M50" i="2" s="1"/>
  <c r="L49" i="2"/>
  <c r="M49" i="2" s="1"/>
  <c r="L48" i="2"/>
  <c r="M48" i="2" s="1"/>
  <c r="L47" i="2"/>
  <c r="M47" i="2" s="1"/>
  <c r="L1315" i="2"/>
  <c r="M1315" i="2" s="1"/>
  <c r="L1314" i="2"/>
  <c r="M1314" i="2" s="1"/>
  <c r="L1313" i="2"/>
  <c r="M1313" i="2" s="1"/>
  <c r="L1312" i="2"/>
  <c r="M1312" i="2" s="1"/>
  <c r="L1311" i="2"/>
  <c r="M1311" i="2" s="1"/>
  <c r="L1094" i="2"/>
  <c r="M1094" i="2" s="1"/>
  <c r="L1093" i="2"/>
  <c r="M1093" i="2" s="1"/>
  <c r="L1092" i="2"/>
  <c r="M1092" i="2" s="1"/>
  <c r="L1091" i="2"/>
  <c r="M1091" i="2" s="1"/>
  <c r="L1090" i="2"/>
  <c r="M1090" i="2" s="1"/>
  <c r="L2573" i="2"/>
  <c r="M2573" i="2" s="1"/>
  <c r="L2572" i="2"/>
  <c r="M2572" i="2" s="1"/>
  <c r="L2274" i="2"/>
  <c r="M2274" i="2" s="1"/>
  <c r="L2273" i="2"/>
  <c r="M2273" i="2" s="1"/>
  <c r="L1805" i="2"/>
  <c r="M1805" i="2" s="1"/>
  <c r="L1804" i="2"/>
  <c r="M1804" i="2" s="1"/>
  <c r="L1803" i="2"/>
  <c r="M1803" i="2" s="1"/>
  <c r="L1802" i="2"/>
  <c r="M1802" i="2" s="1"/>
  <c r="L1801" i="2"/>
  <c r="M1801" i="2" s="1"/>
  <c r="L823" i="2"/>
  <c r="M823" i="2" s="1"/>
  <c r="L822" i="2"/>
  <c r="M822" i="2" s="1"/>
  <c r="L821" i="2"/>
  <c r="M821" i="2" s="1"/>
  <c r="L820" i="2"/>
  <c r="M820" i="2" s="1"/>
  <c r="L819" i="2"/>
  <c r="M819" i="2" s="1"/>
  <c r="L818" i="2"/>
  <c r="M818" i="2" s="1"/>
  <c r="L817" i="2"/>
  <c r="M817" i="2" s="1"/>
  <c r="L3250" i="2"/>
  <c r="M3250" i="2" s="1"/>
  <c r="L1968" i="2"/>
  <c r="M1968" i="2" s="1"/>
  <c r="L1967" i="2"/>
  <c r="M1967" i="2" s="1"/>
  <c r="L207" i="2"/>
  <c r="M207" i="2" s="1"/>
  <c r="L206" i="2"/>
  <c r="M206" i="2" s="1"/>
  <c r="L46" i="2"/>
  <c r="M46" i="2" s="1"/>
  <c r="L45" i="2"/>
  <c r="M45" i="2" s="1"/>
  <c r="L44" i="2"/>
  <c r="M44" i="2" s="1"/>
  <c r="L43" i="2"/>
  <c r="M43" i="2" s="1"/>
  <c r="L42" i="2"/>
  <c r="M42" i="2" s="1"/>
  <c r="L3819" i="2"/>
  <c r="M3819" i="2" s="1"/>
  <c r="L3818" i="2"/>
  <c r="M3818" i="2" s="1"/>
  <c r="L3817" i="2"/>
  <c r="M3817" i="2" s="1"/>
  <c r="L1310" i="2"/>
  <c r="M1310" i="2" s="1"/>
  <c r="L1309" i="2"/>
  <c r="M1309" i="2" s="1"/>
  <c r="L1308" i="2"/>
  <c r="M1308" i="2" s="1"/>
  <c r="L1307" i="2"/>
  <c r="M1307" i="2" s="1"/>
  <c r="L1306" i="2"/>
  <c r="M1306" i="2" s="1"/>
  <c r="L1305" i="2"/>
  <c r="M1305" i="2" s="1"/>
  <c r="L1304" i="2"/>
  <c r="M1304" i="2" s="1"/>
  <c r="L1089" i="2"/>
  <c r="M1089" i="2" s="1"/>
  <c r="L1088" i="2"/>
  <c r="M1088" i="2" s="1"/>
  <c r="L1087" i="2"/>
  <c r="M1087" i="2" s="1"/>
  <c r="L1086" i="2"/>
  <c r="M1086" i="2" s="1"/>
  <c r="L1085" i="2"/>
  <c r="M1085" i="2" s="1"/>
  <c r="L2571" i="2"/>
  <c r="M2571" i="2" s="1"/>
  <c r="L2282" i="2"/>
  <c r="M2282" i="2" s="1"/>
  <c r="L2272" i="2"/>
  <c r="M2272" i="2" s="1"/>
  <c r="L2271" i="2"/>
  <c r="M2271" i="2" s="1"/>
  <c r="L2270" i="2"/>
  <c r="M2270" i="2" s="1"/>
  <c r="L2269" i="2"/>
  <c r="M2269" i="2" s="1"/>
  <c r="L2268" i="2"/>
  <c r="M2268" i="2" s="1"/>
  <c r="L2267" i="2"/>
  <c r="M2267" i="2" s="1"/>
  <c r="L2266" i="2"/>
  <c r="M2266" i="2" s="1"/>
  <c r="L2265" i="2"/>
  <c r="M2265" i="2" s="1"/>
  <c r="L1800" i="2"/>
  <c r="M1800" i="2" s="1"/>
  <c r="L1799" i="2"/>
  <c r="M1799" i="2" s="1"/>
  <c r="L1798" i="2"/>
  <c r="M1798" i="2" s="1"/>
  <c r="L1797" i="2"/>
  <c r="M1797" i="2" s="1"/>
  <c r="L816" i="2"/>
  <c r="M816" i="2" s="1"/>
  <c r="L815" i="2"/>
  <c r="M815" i="2" s="1"/>
  <c r="M3812" i="2"/>
  <c r="M3813" i="2"/>
  <c r="M3814" i="2"/>
  <c r="M3815" i="2"/>
  <c r="L2811" i="2"/>
  <c r="M2811" i="2" s="1"/>
  <c r="L1966" i="2"/>
  <c r="M1966" i="2" s="1"/>
  <c r="L1965" i="2"/>
  <c r="M1965" i="2" s="1"/>
  <c r="L1964" i="2"/>
  <c r="M1964" i="2" s="1"/>
  <c r="L1963" i="2"/>
  <c r="M1963" i="2" s="1"/>
  <c r="L205" i="2"/>
  <c r="M205" i="2" s="1"/>
  <c r="L204" i="2"/>
  <c r="M204" i="2" s="1"/>
  <c r="L203" i="2"/>
  <c r="M203" i="2" s="1"/>
  <c r="L202" i="2"/>
  <c r="M202" i="2" s="1"/>
  <c r="L201" i="2"/>
  <c r="M201" i="2" s="1"/>
  <c r="L200" i="2"/>
  <c r="M200" i="2" s="1"/>
  <c r="L199" i="2"/>
  <c r="M199" i="2" s="1"/>
  <c r="L198" i="2"/>
  <c r="M198" i="2" s="1"/>
  <c r="L41" i="2"/>
  <c r="M41" i="2" s="1"/>
  <c r="L40" i="2"/>
  <c r="M40" i="2" s="1"/>
  <c r="L39" i="2"/>
  <c r="M39" i="2" s="1"/>
  <c r="L3816" i="2"/>
  <c r="M3816" i="2" s="1"/>
  <c r="L2264" i="2"/>
  <c r="M2264" i="2" s="1"/>
  <c r="L2263" i="2"/>
  <c r="M2263" i="2" s="1"/>
  <c r="L2262" i="2"/>
  <c r="M2262" i="2" s="1"/>
  <c r="L2261" i="2"/>
  <c r="M2261" i="2" s="1"/>
  <c r="L1303" i="2"/>
  <c r="M1303" i="2" s="1"/>
  <c r="L1084" i="2"/>
  <c r="M1084" i="2" s="1"/>
  <c r="L1083" i="2"/>
  <c r="M1083" i="2" s="1"/>
  <c r="L933" i="2"/>
  <c r="M933" i="2" s="1"/>
  <c r="L932" i="2"/>
  <c r="M932" i="2" s="1"/>
  <c r="L931" i="2"/>
  <c r="M931" i="2" s="1"/>
  <c r="L2570" i="2"/>
  <c r="M2570" i="2" s="1"/>
  <c r="L2569" i="2"/>
  <c r="M2569" i="2" s="1"/>
  <c r="L1796" i="2"/>
  <c r="M1796" i="2" s="1"/>
  <c r="L1795" i="2"/>
  <c r="M1795" i="2" s="1"/>
  <c r="L1794" i="2"/>
  <c r="M1794" i="2" s="1"/>
  <c r="L1793" i="2"/>
  <c r="M1793" i="2" s="1"/>
  <c r="L814" i="2"/>
  <c r="M814" i="2" s="1"/>
  <c r="L813" i="2"/>
  <c r="M813" i="2" s="1"/>
  <c r="L812" i="2"/>
  <c r="M812" i="2" s="1"/>
  <c r="L811" i="2"/>
  <c r="M811" i="2" s="1"/>
  <c r="L810" i="2"/>
  <c r="M810" i="2" s="1"/>
  <c r="L809" i="2"/>
  <c r="M809" i="2" s="1"/>
  <c r="L808" i="2"/>
  <c r="M808" i="2" s="1"/>
  <c r="L807" i="2"/>
  <c r="M807" i="2" s="1"/>
  <c r="L806" i="2"/>
  <c r="M806" i="2" s="1"/>
  <c r="L805" i="2"/>
  <c r="M805" i="2" s="1"/>
  <c r="L3811" i="2"/>
  <c r="M3811" i="2" s="1"/>
  <c r="L3810" i="2"/>
  <c r="M3810" i="2" s="1"/>
  <c r="L3809" i="2"/>
  <c r="M3809" i="2" s="1"/>
  <c r="L3808" i="2"/>
  <c r="M3808" i="2" s="1"/>
  <c r="L3807" i="2"/>
  <c r="M3807" i="2" s="1"/>
  <c r="L3806" i="2"/>
  <c r="M3806" i="2" s="1"/>
  <c r="L3805" i="2"/>
  <c r="M3805" i="2" s="1"/>
  <c r="L3804" i="2"/>
  <c r="M3804" i="2" s="1"/>
  <c r="L3803" i="2"/>
  <c r="M3803" i="2" s="1"/>
  <c r="L3802" i="2"/>
  <c r="M3802" i="2" s="1"/>
  <c r="L3801" i="2"/>
  <c r="M3801" i="2" s="1"/>
  <c r="L3800" i="2"/>
  <c r="M3800" i="2" s="1"/>
  <c r="L3799" i="2"/>
  <c r="M3799" i="2" s="1"/>
  <c r="L3798" i="2"/>
  <c r="M3798" i="2" s="1"/>
  <c r="L3797" i="2"/>
  <c r="M3797" i="2" s="1"/>
  <c r="L3796" i="2"/>
  <c r="M3796" i="2" s="1"/>
  <c r="L3795" i="2"/>
  <c r="M3795" i="2" s="1"/>
  <c r="L3099" i="2"/>
  <c r="M3099" i="2" s="1"/>
  <c r="L3098" i="2"/>
  <c r="M3098" i="2" s="1"/>
  <c r="L3097" i="2"/>
  <c r="M3097" i="2" s="1"/>
  <c r="L3096" i="2"/>
  <c r="M3096" i="2" s="1"/>
  <c r="L3095" i="2"/>
  <c r="M3095" i="2" s="1"/>
  <c r="L3094" i="2"/>
  <c r="M3094" i="2" s="1"/>
  <c r="L3093" i="2"/>
  <c r="M3093" i="2" s="1"/>
  <c r="L1491" i="2"/>
  <c r="M1491" i="2" s="1"/>
  <c r="L1302" i="2"/>
  <c r="M1302" i="2" s="1"/>
  <c r="L1301" i="2"/>
  <c r="M1301" i="2" s="1"/>
  <c r="L1300" i="2"/>
  <c r="M1300" i="2" s="1"/>
  <c r="L1082" i="2"/>
  <c r="M1082" i="2" s="1"/>
  <c r="L1081" i="2"/>
  <c r="M1081" i="2" s="1"/>
  <c r="L1080" i="2"/>
  <c r="M1080" i="2" s="1"/>
  <c r="L1079" i="2"/>
  <c r="M1079" i="2" s="1"/>
  <c r="L930" i="2"/>
  <c r="M930" i="2" s="1"/>
  <c r="L2568" i="2"/>
  <c r="M2568" i="2" s="1"/>
  <c r="L1792" i="2"/>
  <c r="M1792" i="2" s="1"/>
  <c r="L1791" i="2"/>
  <c r="M1791" i="2" s="1"/>
  <c r="L1790" i="2"/>
  <c r="M1790" i="2" s="1"/>
  <c r="L1608" i="2"/>
  <c r="M1608" i="2" s="1"/>
  <c r="L1607" i="2"/>
  <c r="M1607" i="2" s="1"/>
  <c r="L1606" i="2"/>
  <c r="M1606" i="2" s="1"/>
  <c r="L1605" i="2"/>
  <c r="M1605" i="2" s="1"/>
  <c r="L1604" i="2"/>
  <c r="M1604" i="2" s="1"/>
  <c r="L1603" i="2"/>
  <c r="M1603" i="2" s="1"/>
  <c r="L1602" i="2"/>
  <c r="M1602" i="2" s="1"/>
  <c r="L1601" i="2"/>
  <c r="M1601" i="2" s="1"/>
  <c r="L1600" i="2"/>
  <c r="M1600" i="2" s="1"/>
  <c r="L1599" i="2"/>
  <c r="M1599" i="2" s="1"/>
  <c r="L1598" i="2"/>
  <c r="M1598" i="2" s="1"/>
  <c r="L446" i="2"/>
  <c r="M446" i="2" s="1"/>
  <c r="L445" i="2"/>
  <c r="M445" i="2" s="1"/>
  <c r="L444" i="2"/>
  <c r="M444" i="2" s="1"/>
  <c r="L443" i="2"/>
  <c r="M443" i="2" s="1"/>
  <c r="L442" i="2"/>
  <c r="M442" i="2" s="1"/>
  <c r="L441" i="2"/>
  <c r="M441" i="2" s="1"/>
  <c r="L440" i="2"/>
  <c r="M440" i="2" s="1"/>
  <c r="L439" i="2"/>
  <c r="M439" i="2" s="1"/>
  <c r="L438" i="2"/>
  <c r="M438" i="2" s="1"/>
  <c r="L437" i="2"/>
  <c r="M437" i="2" s="1"/>
  <c r="L436" i="2"/>
  <c r="M436" i="2" s="1"/>
  <c r="L435" i="2"/>
  <c r="M435" i="2" s="1"/>
  <c r="L434" i="2"/>
  <c r="M434" i="2" s="1"/>
  <c r="L433" i="2"/>
  <c r="M433" i="2" s="1"/>
  <c r="L432" i="2"/>
  <c r="M432" i="2" s="1"/>
  <c r="L431" i="2"/>
  <c r="M431" i="2" s="1"/>
  <c r="L430" i="2"/>
  <c r="M430" i="2" s="1"/>
  <c r="L429" i="2"/>
  <c r="M429" i="2" s="1"/>
  <c r="L428" i="2"/>
  <c r="M428" i="2" s="1"/>
  <c r="L427" i="2"/>
  <c r="M427" i="2" s="1"/>
  <c r="L2810" i="2"/>
  <c r="M2810" i="2" s="1"/>
  <c r="L2809" i="2"/>
  <c r="M2809" i="2" s="1"/>
  <c r="L2808" i="2"/>
  <c r="M2808" i="2" s="1"/>
  <c r="L2807" i="2"/>
  <c r="M2807" i="2" s="1"/>
  <c r="L3249" i="2"/>
  <c r="M3249" i="2" s="1"/>
  <c r="L1962" i="2"/>
  <c r="M1962" i="2" s="1"/>
  <c r="L1961" i="2"/>
  <c r="M1961" i="2" s="1"/>
  <c r="L1960" i="2"/>
  <c r="M1960" i="2" s="1"/>
  <c r="L1959" i="2"/>
  <c r="M1959" i="2" s="1"/>
  <c r="L1958" i="2"/>
  <c r="M1958" i="2" s="1"/>
  <c r="L3794" i="2"/>
  <c r="M3794" i="2" s="1"/>
  <c r="L3793" i="2"/>
  <c r="M3793" i="2" s="1"/>
  <c r="L3792" i="2"/>
  <c r="M3792" i="2" s="1"/>
  <c r="L3791" i="2"/>
  <c r="M3791" i="2" s="1"/>
  <c r="L3092" i="2"/>
  <c r="M3092" i="2" s="1"/>
  <c r="L3091" i="2"/>
  <c r="M3091" i="2" s="1"/>
  <c r="L3090" i="2"/>
  <c r="M3090" i="2" s="1"/>
  <c r="L3089" i="2"/>
  <c r="M3089" i="2" s="1"/>
  <c r="L3790" i="2"/>
  <c r="M3790" i="2" s="1"/>
  <c r="L3789" i="2"/>
  <c r="M3789" i="2" s="1"/>
  <c r="L3788" i="2"/>
  <c r="M3788" i="2" s="1"/>
  <c r="L3787" i="2"/>
  <c r="M3787" i="2" s="1"/>
  <c r="L3786" i="2"/>
  <c r="M3786" i="2" s="1"/>
  <c r="L3785" i="2"/>
  <c r="M3785" i="2" s="1"/>
  <c r="L3784" i="2"/>
  <c r="M3784" i="2" s="1"/>
  <c r="L3783" i="2"/>
  <c r="M3783" i="2" s="1"/>
  <c r="L1299" i="2"/>
  <c r="M1299" i="2" s="1"/>
  <c r="L1298" i="2"/>
  <c r="M1298" i="2" s="1"/>
  <c r="L1297" i="2"/>
  <c r="M1297" i="2" s="1"/>
  <c r="L1078" i="2"/>
  <c r="M1078" i="2" s="1"/>
  <c r="L1077" i="2"/>
  <c r="M1077" i="2" s="1"/>
  <c r="L1076" i="2"/>
  <c r="M1076" i="2" s="1"/>
  <c r="L1075" i="2"/>
  <c r="M1075" i="2" s="1"/>
  <c r="L1074" i="2"/>
  <c r="M1074" i="2" s="1"/>
  <c r="L1789" i="2"/>
  <c r="M1789" i="2" s="1"/>
  <c r="L1788" i="2"/>
  <c r="M1788" i="2" s="1"/>
  <c r="L1787" i="2"/>
  <c r="M1787" i="2" s="1"/>
  <c r="L1786" i="2"/>
  <c r="M1786" i="2" s="1"/>
  <c r="L804" i="2"/>
  <c r="M804" i="2" s="1"/>
  <c r="L803" i="2"/>
  <c r="M803" i="2" s="1"/>
  <c r="L802" i="2"/>
  <c r="M802" i="2" s="1"/>
  <c r="L801" i="2"/>
  <c r="M801" i="2" s="1"/>
  <c r="L800" i="2"/>
  <c r="M800" i="2" s="1"/>
  <c r="L799" i="2"/>
  <c r="M799" i="2" s="1"/>
  <c r="L798" i="2"/>
  <c r="M798" i="2" s="1"/>
  <c r="L797" i="2"/>
  <c r="M797" i="2" s="1"/>
  <c r="L796" i="2"/>
  <c r="M796" i="2" s="1"/>
  <c r="L2806" i="2"/>
  <c r="M2806" i="2" s="1"/>
  <c r="L3248" i="2"/>
  <c r="M3248" i="2" s="1"/>
  <c r="L1957" i="2"/>
  <c r="M1957" i="2" s="1"/>
  <c r="L1956" i="2"/>
  <c r="M1956" i="2" s="1"/>
  <c r="L1955" i="2"/>
  <c r="M1955" i="2" s="1"/>
  <c r="L3414" i="2"/>
  <c r="M3414" i="2" s="1"/>
  <c r="L3413" i="2"/>
  <c r="M3413" i="2" s="1"/>
  <c r="L3412" i="2"/>
  <c r="M3412" i="2" s="1"/>
  <c r="L3411" i="2"/>
  <c r="M3411" i="2" s="1"/>
  <c r="L3410" i="2"/>
  <c r="M3410" i="2" s="1"/>
  <c r="L1490" i="2"/>
  <c r="M1490" i="2" s="1"/>
  <c r="L1296" i="2"/>
  <c r="M1296" i="2" s="1"/>
  <c r="L1295" i="2"/>
  <c r="M1295" i="2" s="1"/>
  <c r="L1294" i="2"/>
  <c r="M1294" i="2" s="1"/>
  <c r="L1073" i="2"/>
  <c r="M1073" i="2" s="1"/>
  <c r="L1072" i="2"/>
  <c r="M1072" i="2" s="1"/>
  <c r="L1071" i="2"/>
  <c r="M1071" i="2" s="1"/>
  <c r="L1070" i="2"/>
  <c r="M1070" i="2" s="1"/>
  <c r="L2567" i="2"/>
  <c r="M2567" i="2" s="1"/>
  <c r="L2566" i="2"/>
  <c r="M2566" i="2" s="1"/>
  <c r="L2289" i="2"/>
  <c r="M2289" i="2" s="1"/>
  <c r="L1907" i="2"/>
  <c r="M1907" i="2" s="1"/>
  <c r="L2886" i="2"/>
  <c r="M2886" i="2" s="1"/>
  <c r="L1785" i="2"/>
  <c r="M1785" i="2" s="1"/>
  <c r="L1784" i="2"/>
  <c r="M1784" i="2" s="1"/>
  <c r="L1783" i="2"/>
  <c r="M1783" i="2" s="1"/>
  <c r="L1782" i="2"/>
  <c r="M1782" i="2" s="1"/>
  <c r="L1781" i="2"/>
  <c r="M1781" i="2" s="1"/>
  <c r="L1780" i="2"/>
  <c r="M1780" i="2" s="1"/>
  <c r="L1779" i="2"/>
  <c r="M1779" i="2" s="1"/>
  <c r="L1778" i="2"/>
  <c r="M1778" i="2" s="1"/>
  <c r="L1777" i="2"/>
  <c r="M1777" i="2" s="1"/>
  <c r="L1776" i="2"/>
  <c r="M1776" i="2" s="1"/>
  <c r="L1775" i="2"/>
  <c r="M1775" i="2" s="1"/>
  <c r="L426" i="2"/>
  <c r="M426" i="2" s="1"/>
  <c r="L425" i="2"/>
  <c r="M425" i="2" s="1"/>
  <c r="L1954" i="2"/>
  <c r="M1954" i="2" s="1"/>
  <c r="L1953" i="2"/>
  <c r="M1953" i="2" s="1"/>
  <c r="L1952" i="2"/>
  <c r="M1952" i="2" s="1"/>
  <c r="L3782" i="2"/>
  <c r="M3782" i="2" s="1"/>
  <c r="L3781" i="2"/>
  <c r="M3781" i="2" s="1"/>
  <c r="L1195" i="2"/>
  <c r="M1195" i="2" s="1"/>
  <c r="L1069" i="2"/>
  <c r="M1069" i="2" s="1"/>
  <c r="L1068" i="2"/>
  <c r="M1068" i="2" s="1"/>
  <c r="L1067" i="2"/>
  <c r="M1067" i="2" s="1"/>
  <c r="L1066" i="2"/>
  <c r="M1066" i="2" s="1"/>
  <c r="L2565" i="2"/>
  <c r="M2565" i="2" s="1"/>
  <c r="L2564" i="2"/>
  <c r="M2564" i="2" s="1"/>
  <c r="L2563" i="2"/>
  <c r="M2563" i="2" s="1"/>
  <c r="L2562" i="2"/>
  <c r="M2562" i="2" s="1"/>
  <c r="L2885" i="2"/>
  <c r="M2885" i="2" s="1"/>
  <c r="L2884" i="2"/>
  <c r="M2884" i="2" s="1"/>
  <c r="L2883" i="2"/>
  <c r="M2883" i="2" s="1"/>
  <c r="L2882" i="2"/>
  <c r="M2882" i="2" s="1"/>
  <c r="L2881" i="2"/>
  <c r="M2881" i="2" s="1"/>
  <c r="L2880" i="2"/>
  <c r="M2880" i="2" s="1"/>
  <c r="L1774" i="2"/>
  <c r="M1774" i="2" s="1"/>
  <c r="L1773" i="2"/>
  <c r="M1773" i="2" s="1"/>
  <c r="L1772" i="2"/>
  <c r="M1772" i="2" s="1"/>
  <c r="L1771" i="2"/>
  <c r="M1771" i="2" s="1"/>
  <c r="L1770" i="2"/>
  <c r="M1770" i="2" s="1"/>
  <c r="L795" i="2"/>
  <c r="M795" i="2" s="1"/>
  <c r="L794" i="2"/>
  <c r="M794" i="2" s="1"/>
  <c r="L793" i="2"/>
  <c r="M793" i="2" s="1"/>
  <c r="L1951" i="2"/>
  <c r="M1951" i="2" s="1"/>
  <c r="L1950" i="2"/>
  <c r="M1950" i="2" s="1"/>
  <c r="L1949" i="2"/>
  <c r="M1949" i="2" s="1"/>
  <c r="L1948" i="2"/>
  <c r="M1948" i="2" s="1"/>
  <c r="L1947" i="2"/>
  <c r="M1947" i="2" s="1"/>
  <c r="L3088" i="2"/>
  <c r="M3088" i="2" s="1"/>
  <c r="L3087" i="2"/>
  <c r="M3087" i="2" s="1"/>
  <c r="L1194" i="2"/>
  <c r="M1194" i="2" s="1"/>
  <c r="L1193" i="2"/>
  <c r="M1193" i="2" s="1"/>
  <c r="L1065" i="2"/>
  <c r="M1065" i="2" s="1"/>
  <c r="L1064" i="2"/>
  <c r="M1064" i="2" s="1"/>
  <c r="L1063" i="2"/>
  <c r="M1063" i="2" s="1"/>
  <c r="L1062" i="2"/>
  <c r="M1062" i="2" s="1"/>
  <c r="L2561" i="2"/>
  <c r="M2561" i="2" s="1"/>
  <c r="L2879" i="2"/>
  <c r="M2879" i="2" s="1"/>
  <c r="L2878" i="2"/>
  <c r="M2878" i="2" s="1"/>
  <c r="L2877" i="2"/>
  <c r="M2877" i="2" s="1"/>
  <c r="L2876" i="2"/>
  <c r="M2876" i="2" s="1"/>
  <c r="L2875" i="2"/>
  <c r="M2875" i="2" s="1"/>
  <c r="L2874" i="2"/>
  <c r="M2874" i="2" s="1"/>
  <c r="L2873" i="2"/>
  <c r="M2873" i="2" s="1"/>
  <c r="L2872" i="2"/>
  <c r="M2872" i="2" s="1"/>
  <c r="L2871" i="2"/>
  <c r="M2871" i="2" s="1"/>
  <c r="L2870" i="2"/>
  <c r="M2870" i="2" s="1"/>
  <c r="L1769" i="2"/>
  <c r="M1769" i="2" s="1"/>
  <c r="L1768" i="2"/>
  <c r="M1768" i="2" s="1"/>
  <c r="L1767" i="2"/>
  <c r="M1767" i="2" s="1"/>
  <c r="L1766" i="2"/>
  <c r="M1766" i="2" s="1"/>
  <c r="L1765" i="2"/>
  <c r="M1765" i="2" s="1"/>
  <c r="L1764" i="2"/>
  <c r="M1764" i="2" s="1"/>
  <c r="L1763" i="2"/>
  <c r="M1763" i="2" s="1"/>
  <c r="L1762" i="2"/>
  <c r="M1762" i="2" s="1"/>
  <c r="L1761" i="2"/>
  <c r="M1761" i="2" s="1"/>
  <c r="L1912" i="2"/>
  <c r="M1912" i="2" s="1"/>
  <c r="L1911" i="2"/>
  <c r="M1911" i="2" s="1"/>
  <c r="L1910" i="2"/>
  <c r="M1910" i="2" s="1"/>
  <c r="L1909" i="2"/>
  <c r="M1909" i="2" s="1"/>
  <c r="L1908" i="2"/>
  <c r="M1908" i="2" s="1"/>
  <c r="L1293" i="2"/>
  <c r="M1293" i="2" s="1"/>
  <c r="L1292" i="2"/>
  <c r="M1292" i="2" s="1"/>
  <c r="L1158" i="2"/>
  <c r="M1158" i="2" s="1"/>
  <c r="L1157" i="2"/>
  <c r="M1157" i="2" s="1"/>
  <c r="L1061" i="2"/>
  <c r="M1061" i="2" s="1"/>
  <c r="L1060" i="2"/>
  <c r="M1060" i="2" s="1"/>
  <c r="L1059" i="2"/>
  <c r="M1059" i="2" s="1"/>
  <c r="L1058" i="2"/>
  <c r="M1058" i="2" s="1"/>
  <c r="L2560" i="2"/>
  <c r="M2560" i="2" s="1"/>
  <c r="L2559" i="2"/>
  <c r="M2559" i="2" s="1"/>
  <c r="L2558" i="2"/>
  <c r="M2558" i="2" s="1"/>
  <c r="L2557" i="2"/>
  <c r="M2557" i="2" s="1"/>
  <c r="L2556" i="2"/>
  <c r="M2556" i="2" s="1"/>
  <c r="L2238" i="2"/>
  <c r="M2238" i="2" s="1"/>
  <c r="L2869" i="2"/>
  <c r="M2869" i="2" s="1"/>
  <c r="L2868" i="2"/>
  <c r="M2868" i="2" s="1"/>
  <c r="L1760" i="2"/>
  <c r="M1760" i="2" s="1"/>
  <c r="L1759" i="2"/>
  <c r="M1759" i="2" s="1"/>
  <c r="L1758" i="2"/>
  <c r="M1758" i="2" s="1"/>
  <c r="L1757" i="2"/>
  <c r="M1757" i="2" s="1"/>
  <c r="L1756" i="2"/>
  <c r="M1756" i="2" s="1"/>
  <c r="L1755" i="2"/>
  <c r="M1755" i="2" s="1"/>
  <c r="L1754" i="2"/>
  <c r="M1754" i="2" s="1"/>
  <c r="L792" i="2"/>
  <c r="M792" i="2" s="1"/>
  <c r="L791" i="2"/>
  <c r="M791" i="2" s="1"/>
  <c r="L790" i="2"/>
  <c r="M790" i="2" s="1"/>
  <c r="L789" i="2"/>
  <c r="M789" i="2" s="1"/>
  <c r="L788" i="2"/>
  <c r="M788" i="2" s="1"/>
  <c r="L787" i="2"/>
  <c r="M787" i="2" s="1"/>
  <c r="L786" i="2"/>
  <c r="M786" i="2" s="1"/>
  <c r="L785" i="2"/>
  <c r="M785" i="2" s="1"/>
  <c r="L784" i="2"/>
  <c r="M784" i="2" s="1"/>
  <c r="L783" i="2"/>
  <c r="M783" i="2" s="1"/>
  <c r="L782" i="2"/>
  <c r="M782" i="2" s="1"/>
  <c r="M780" i="2"/>
  <c r="M781" i="2"/>
  <c r="L3780" i="2"/>
  <c r="M3780" i="2" s="1"/>
  <c r="L2805" i="2"/>
  <c r="M2805" i="2" s="1"/>
  <c r="L1918" i="2"/>
  <c r="M1918" i="2" s="1"/>
  <c r="L1917" i="2"/>
  <c r="M1917" i="2" s="1"/>
  <c r="L1916" i="2"/>
  <c r="M1916" i="2" s="1"/>
  <c r="L1915" i="2"/>
  <c r="M1915" i="2" s="1"/>
  <c r="L1914" i="2"/>
  <c r="M1914" i="2" s="1"/>
  <c r="L1057" i="2"/>
  <c r="M1057" i="2" s="1"/>
  <c r="L1056" i="2"/>
  <c r="M1056" i="2" s="1"/>
  <c r="L1055" i="2"/>
  <c r="M1055" i="2" s="1"/>
  <c r="L1054" i="2"/>
  <c r="M1054" i="2" s="1"/>
  <c r="L1053" i="2"/>
  <c r="M1053" i="2" s="1"/>
  <c r="L3262" i="2"/>
  <c r="M3262" i="2" s="1"/>
  <c r="L3261" i="2"/>
  <c r="M3261" i="2" s="1"/>
  <c r="L2855" i="2"/>
  <c r="M2855" i="2" s="1"/>
  <c r="L2237" i="2"/>
  <c r="M2237" i="2" s="1"/>
  <c r="L2236" i="2"/>
  <c r="M2236" i="2" s="1"/>
  <c r="L2235" i="2"/>
  <c r="M2235" i="2" s="1"/>
  <c r="L779" i="2"/>
  <c r="M779" i="2" s="1"/>
  <c r="L778" i="2"/>
  <c r="M778" i="2" s="1"/>
  <c r="L777" i="2"/>
  <c r="M777" i="2" s="1"/>
  <c r="L776" i="2"/>
  <c r="M776" i="2" s="1"/>
  <c r="L775" i="2"/>
  <c r="M775" i="2" s="1"/>
  <c r="L774" i="2"/>
  <c r="M774" i="2" s="1"/>
  <c r="L773" i="2"/>
  <c r="M773" i="2" s="1"/>
  <c r="L772" i="2"/>
  <c r="M772" i="2" s="1"/>
  <c r="L771" i="2"/>
  <c r="M771" i="2" s="1"/>
  <c r="L770" i="2"/>
  <c r="M770" i="2" s="1"/>
  <c r="L769" i="2"/>
  <c r="M769" i="2" s="1"/>
  <c r="L3779" i="2"/>
  <c r="M3779" i="2" s="1"/>
  <c r="M3394" i="2"/>
  <c r="M3395" i="2"/>
  <c r="L3778" i="2"/>
  <c r="M3778" i="2" s="1"/>
  <c r="L3777" i="2"/>
  <c r="M3777" i="2" s="1"/>
  <c r="L1886" i="2"/>
  <c r="M1886" i="2" s="1"/>
  <c r="L1885" i="2"/>
  <c r="M1885" i="2" s="1"/>
  <c r="L3159" i="2"/>
  <c r="M3159" i="2" s="1"/>
  <c r="L3158" i="2"/>
  <c r="M3158" i="2" s="1"/>
  <c r="L3157" i="2"/>
  <c r="M3157" i="2" s="1"/>
  <c r="L3156" i="2"/>
  <c r="M3156" i="2" s="1"/>
  <c r="L3155" i="2"/>
  <c r="M3155" i="2" s="1"/>
  <c r="L3154" i="2"/>
  <c r="M3154" i="2" s="1"/>
  <c r="L3153" i="2"/>
  <c r="M3153" i="2" s="1"/>
  <c r="L1489" i="2"/>
  <c r="M1489" i="2" s="1"/>
  <c r="L1488" i="2"/>
  <c r="M1488" i="2" s="1"/>
  <c r="L1487" i="2"/>
  <c r="M1487" i="2" s="1"/>
  <c r="L1291" i="2"/>
  <c r="M1291" i="2" s="1"/>
  <c r="L1290" i="2"/>
  <c r="M1290" i="2" s="1"/>
  <c r="L1289" i="2"/>
  <c r="M1289" i="2" s="1"/>
  <c r="L1052" i="2"/>
  <c r="M1052" i="2" s="1"/>
  <c r="L1051" i="2"/>
  <c r="M1051" i="2" s="1"/>
  <c r="L1050" i="2"/>
  <c r="M1050" i="2" s="1"/>
  <c r="L1049" i="2"/>
  <c r="M1049" i="2" s="1"/>
  <c r="L1048" i="2"/>
  <c r="M1048" i="2" s="1"/>
  <c r="L2234" i="2"/>
  <c r="M2234" i="2" s="1"/>
  <c r="L2233" i="2"/>
  <c r="M2233" i="2" s="1"/>
  <c r="L2232" i="2"/>
  <c r="M2232" i="2" s="1"/>
  <c r="L1753" i="2"/>
  <c r="M1753" i="2" s="1"/>
  <c r="L1752" i="2"/>
  <c r="M1752" i="2" s="1"/>
  <c r="L1751" i="2"/>
  <c r="M1751" i="2" s="1"/>
  <c r="L1597" i="2"/>
  <c r="M1597" i="2" s="1"/>
  <c r="L1596" i="2"/>
  <c r="M1596" i="2" s="1"/>
  <c r="L1595" i="2"/>
  <c r="M1595" i="2" s="1"/>
  <c r="L1594" i="2"/>
  <c r="M1594" i="2" s="1"/>
  <c r="L1593" i="2"/>
  <c r="M1593" i="2" s="1"/>
  <c r="L768" i="2"/>
  <c r="M768" i="2" s="1"/>
  <c r="L767" i="2"/>
  <c r="M767" i="2" s="1"/>
  <c r="L766" i="2"/>
  <c r="M766" i="2" s="1"/>
  <c r="L765" i="2"/>
  <c r="M765" i="2" s="1"/>
  <c r="L764" i="2"/>
  <c r="M764" i="2" s="1"/>
  <c r="L763" i="2"/>
  <c r="M763" i="2" s="1"/>
  <c r="L762" i="2"/>
  <c r="M762" i="2" s="1"/>
  <c r="L761" i="2"/>
  <c r="M761" i="2" s="1"/>
  <c r="L760" i="2"/>
  <c r="M760" i="2" s="1"/>
  <c r="M3393" i="2"/>
  <c r="L1897" i="2"/>
  <c r="M1897" i="2" s="1"/>
  <c r="L1896" i="2"/>
  <c r="M1896" i="2" s="1"/>
  <c r="L1884" i="2"/>
  <c r="M1884" i="2" s="1"/>
  <c r="L1883" i="2"/>
  <c r="M1883" i="2" s="1"/>
  <c r="L1882" i="2"/>
  <c r="M1882" i="2" s="1"/>
  <c r="L1288" i="2"/>
  <c r="M1288" i="2" s="1"/>
  <c r="L1047" i="2"/>
  <c r="M1047" i="2" s="1"/>
  <c r="L1046" i="2"/>
  <c r="M1046" i="2" s="1"/>
  <c r="L1045" i="2"/>
  <c r="M1045" i="2" s="1"/>
  <c r="L1044" i="2"/>
  <c r="M1044" i="2" s="1"/>
  <c r="L1750" i="2"/>
  <c r="M1750" i="2" s="1"/>
  <c r="L1749" i="2"/>
  <c r="M1749" i="2" s="1"/>
  <c r="M3388" i="2"/>
  <c r="M3389" i="2"/>
  <c r="M3390" i="2"/>
  <c r="M3391" i="2"/>
  <c r="M3392" i="2"/>
  <c r="L759" i="2"/>
  <c r="M759" i="2" s="1"/>
  <c r="L758" i="2"/>
  <c r="M758" i="2" s="1"/>
  <c r="L757" i="2"/>
  <c r="M757" i="2" s="1"/>
  <c r="L756" i="2"/>
  <c r="M756" i="2" s="1"/>
  <c r="L755" i="2"/>
  <c r="M755" i="2" s="1"/>
  <c r="L754" i="2"/>
  <c r="M754" i="2" s="1"/>
  <c r="L753" i="2"/>
  <c r="M753" i="2" s="1"/>
  <c r="L752" i="2"/>
  <c r="M752" i="2" s="1"/>
  <c r="L751" i="2"/>
  <c r="M751" i="2" s="1"/>
  <c r="L750" i="2"/>
  <c r="M750" i="2" s="1"/>
  <c r="L382" i="2"/>
  <c r="M382" i="2" s="1"/>
  <c r="L381" i="2"/>
  <c r="M381" i="2" s="1"/>
  <c r="M3382" i="2"/>
  <c r="M3383" i="2"/>
  <c r="M3384" i="2"/>
  <c r="M1043" i="2"/>
  <c r="M3385" i="2"/>
  <c r="M3386" i="2"/>
  <c r="M3387" i="2"/>
  <c r="L3776" i="2"/>
  <c r="M3776" i="2" s="1"/>
  <c r="L2804" i="2"/>
  <c r="M2804" i="2" s="1"/>
  <c r="L3247" i="2"/>
  <c r="M3247" i="2" s="1"/>
  <c r="L3246" i="2"/>
  <c r="M3246" i="2" s="1"/>
  <c r="L3245" i="2"/>
  <c r="M3245" i="2" s="1"/>
  <c r="L1946" i="2"/>
  <c r="M1946" i="2" s="1"/>
  <c r="L1945" i="2"/>
  <c r="M1945" i="2" s="1"/>
  <c r="L1944" i="2"/>
  <c r="M1944" i="2" s="1"/>
  <c r="L1943" i="2"/>
  <c r="M1943" i="2" s="1"/>
  <c r="L1287" i="2"/>
  <c r="M1287" i="2" s="1"/>
  <c r="L1042" i="2"/>
  <c r="M1042" i="2" s="1"/>
  <c r="L1041" i="2"/>
  <c r="M1041" i="2" s="1"/>
  <c r="L1040" i="2"/>
  <c r="M1040" i="2" s="1"/>
  <c r="L1039" i="2"/>
  <c r="M1039" i="2" s="1"/>
  <c r="L2555" i="2"/>
  <c r="M2555" i="2" s="1"/>
  <c r="L2471" i="2"/>
  <c r="M2471" i="2" s="1"/>
  <c r="L2470" i="2"/>
  <c r="M2470" i="2" s="1"/>
  <c r="L1748" i="2"/>
  <c r="M1748" i="2" s="1"/>
  <c r="L1747" i="2"/>
  <c r="M1747" i="2" s="1"/>
  <c r="L1746" i="2"/>
  <c r="M1746" i="2" s="1"/>
  <c r="L749" i="2"/>
  <c r="M749" i="2" s="1"/>
  <c r="L748" i="2"/>
  <c r="M748" i="2" s="1"/>
  <c r="L747" i="2"/>
  <c r="M747" i="2" s="1"/>
  <c r="L746" i="2"/>
  <c r="M746" i="2" s="1"/>
  <c r="L745" i="2"/>
  <c r="M745" i="2" s="1"/>
  <c r="L744" i="2"/>
  <c r="M744" i="2" s="1"/>
  <c r="L743" i="2"/>
  <c r="M743" i="2" s="1"/>
  <c r="L742" i="2"/>
  <c r="M742" i="2" s="1"/>
  <c r="L741" i="2"/>
  <c r="M741" i="2" s="1"/>
  <c r="L740" i="2"/>
  <c r="M740" i="2" s="1"/>
  <c r="L739" i="2"/>
  <c r="M739" i="2" s="1"/>
  <c r="L738" i="2"/>
  <c r="M738" i="2" s="1"/>
  <c r="L737" i="2"/>
  <c r="M737" i="2" s="1"/>
  <c r="M733" i="2"/>
  <c r="M734" i="2"/>
  <c r="M3381" i="2"/>
  <c r="L3775" i="2"/>
  <c r="M3775" i="2" s="1"/>
  <c r="L2803" i="2"/>
  <c r="M2803" i="2" s="1"/>
  <c r="L3244" i="2"/>
  <c r="M3244" i="2" s="1"/>
  <c r="L3243" i="2"/>
  <c r="M3243" i="2" s="1"/>
  <c r="L3242" i="2"/>
  <c r="M3242" i="2" s="1"/>
  <c r="L3241" i="2"/>
  <c r="M3241" i="2" s="1"/>
  <c r="L1942" i="2"/>
  <c r="M1942" i="2" s="1"/>
  <c r="L1941" i="2"/>
  <c r="M1941" i="2" s="1"/>
  <c r="L1286" i="2"/>
  <c r="M1286" i="2" s="1"/>
  <c r="L1285" i="2"/>
  <c r="M1285" i="2" s="1"/>
  <c r="L1284" i="2"/>
  <c r="M1284" i="2" s="1"/>
  <c r="L1283" i="2"/>
  <c r="M1283" i="2" s="1"/>
  <c r="L1282" i="2"/>
  <c r="M1282" i="2" s="1"/>
  <c r="L1281" i="2"/>
  <c r="M1281" i="2" s="1"/>
  <c r="L1280" i="2"/>
  <c r="M1280" i="2" s="1"/>
  <c r="L1279" i="2"/>
  <c r="M1279" i="2" s="1"/>
  <c r="L1278" i="2"/>
  <c r="M1278" i="2" s="1"/>
  <c r="L1192" i="2"/>
  <c r="M1192" i="2" s="1"/>
  <c r="L2469" i="2"/>
  <c r="M2469" i="2" s="1"/>
  <c r="L2468" i="2"/>
  <c r="M2468" i="2" s="1"/>
  <c r="L2467" i="2"/>
  <c r="M2467" i="2" s="1"/>
  <c r="L1745" i="2"/>
  <c r="M1745" i="2" s="1"/>
  <c r="L1744" i="2"/>
  <c r="M1744" i="2" s="1"/>
  <c r="L1592" i="2"/>
  <c r="M1592" i="2" s="1"/>
  <c r="L736" i="2"/>
  <c r="M736" i="2" s="1"/>
  <c r="L735" i="2"/>
  <c r="M735" i="2" s="1"/>
  <c r="L732" i="2"/>
  <c r="M732" i="2" s="1"/>
  <c r="L731" i="2"/>
  <c r="M731" i="2" s="1"/>
  <c r="L730" i="2"/>
  <c r="M730" i="2" s="1"/>
  <c r="L729" i="2"/>
  <c r="M729" i="2" s="1"/>
  <c r="L728" i="2"/>
  <c r="M728" i="2" s="1"/>
  <c r="L3240" i="2"/>
  <c r="M3240" i="2" s="1"/>
  <c r="L3239" i="2"/>
  <c r="M3239" i="2" s="1"/>
  <c r="L1940" i="2"/>
  <c r="M1940" i="2" s="1"/>
  <c r="L1939" i="2"/>
  <c r="M1939" i="2" s="1"/>
  <c r="L1938" i="2"/>
  <c r="M1938" i="2" s="1"/>
  <c r="L3152" i="2"/>
  <c r="M3152" i="2" s="1"/>
  <c r="L3151" i="2"/>
  <c r="M3151" i="2" s="1"/>
  <c r="L3150" i="2"/>
  <c r="M3150" i="2" s="1"/>
  <c r="L3149" i="2"/>
  <c r="M3149" i="2" s="1"/>
  <c r="L1486" i="2"/>
  <c r="M1486" i="2" s="1"/>
  <c r="L1485" i="2"/>
  <c r="M1485" i="2" s="1"/>
  <c r="L1191" i="2"/>
  <c r="M1191" i="2" s="1"/>
  <c r="L1190" i="2"/>
  <c r="M1190" i="2" s="1"/>
  <c r="L1189" i="2"/>
  <c r="M1189" i="2" s="1"/>
  <c r="L1188" i="2"/>
  <c r="M1188" i="2" s="1"/>
  <c r="L1187" i="2"/>
  <c r="M1187" i="2" s="1"/>
  <c r="L2231" i="2"/>
  <c r="M2231" i="2" s="1"/>
  <c r="L2230" i="2"/>
  <c r="M2230" i="2" s="1"/>
  <c r="L2229" i="2"/>
  <c r="M2229" i="2" s="1"/>
  <c r="L2228" i="2"/>
  <c r="M2228" i="2" s="1"/>
  <c r="L2227" i="2"/>
  <c r="M2227" i="2" s="1"/>
  <c r="L2226" i="2"/>
  <c r="M2226" i="2" s="1"/>
  <c r="L535" i="2"/>
  <c r="M535" i="2" s="1"/>
  <c r="L534" i="2"/>
  <c r="M534" i="2" s="1"/>
  <c r="L533" i="2"/>
  <c r="M533" i="2" s="1"/>
  <c r="L532" i="2"/>
  <c r="M532" i="2" s="1"/>
  <c r="L531" i="2"/>
  <c r="M531" i="2" s="1"/>
  <c r="L3148" i="2"/>
  <c r="M3148" i="2" s="1"/>
  <c r="L3347" i="2"/>
  <c r="M3347" i="2" s="1"/>
  <c r="L2802" i="2"/>
  <c r="M2802" i="2" s="1"/>
  <c r="L2801" i="2"/>
  <c r="M2801" i="2" s="1"/>
  <c r="L3238" i="2"/>
  <c r="M3238" i="2" s="1"/>
  <c r="L3237" i="2"/>
  <c r="M3237" i="2" s="1"/>
  <c r="L1937" i="2"/>
  <c r="M1937" i="2" s="1"/>
  <c r="L1936" i="2"/>
  <c r="M1936" i="2" s="1"/>
  <c r="L1935" i="2"/>
  <c r="M1935" i="2" s="1"/>
  <c r="L1277" i="2"/>
  <c r="M1277" i="2" s="1"/>
  <c r="L1186" i="2"/>
  <c r="M1186" i="2" s="1"/>
  <c r="L1185" i="2"/>
  <c r="M1185" i="2" s="1"/>
  <c r="L1184" i="2"/>
  <c r="M1184" i="2" s="1"/>
  <c r="L1183" i="2"/>
  <c r="M1183" i="2" s="1"/>
  <c r="L1038" i="2"/>
  <c r="M1038" i="2" s="1"/>
  <c r="L1037" i="2"/>
  <c r="M1037" i="2" s="1"/>
  <c r="L1036" i="2"/>
  <c r="M1036" i="2" s="1"/>
  <c r="L1035" i="2"/>
  <c r="M1035" i="2" s="1"/>
  <c r="L1034" i="2"/>
  <c r="M1034" i="2" s="1"/>
  <c r="L2554" i="2"/>
  <c r="M2554" i="2" s="1"/>
  <c r="L2225" i="2"/>
  <c r="M2225" i="2" s="1"/>
  <c r="L2224" i="2"/>
  <c r="M2224" i="2" s="1"/>
  <c r="L2223" i="2"/>
  <c r="M2223" i="2" s="1"/>
  <c r="L2222" i="2"/>
  <c r="M2222" i="2" s="1"/>
  <c r="L2221" i="2"/>
  <c r="M2221" i="2" s="1"/>
  <c r="L2220" i="2"/>
  <c r="M2220" i="2" s="1"/>
  <c r="L530" i="2"/>
  <c r="M530" i="2" s="1"/>
  <c r="L529" i="2"/>
  <c r="M529" i="2" s="1"/>
  <c r="L528" i="2"/>
  <c r="M528" i="2" s="1"/>
  <c r="L527" i="2"/>
  <c r="M527" i="2" s="1"/>
  <c r="L526" i="2"/>
  <c r="M526" i="2" s="1"/>
  <c r="L3346" i="2"/>
  <c r="M3346" i="2" s="1"/>
  <c r="L3345" i="2"/>
  <c r="M3345" i="2" s="1"/>
  <c r="L3344" i="2"/>
  <c r="M3344" i="2" s="1"/>
  <c r="L3236" i="2"/>
  <c r="M3236" i="2" s="1"/>
  <c r="L3235" i="2"/>
  <c r="M3235" i="2" s="1"/>
  <c r="L3234" i="2"/>
  <c r="M3234" i="2" s="1"/>
  <c r="L1934" i="2"/>
  <c r="M1934" i="2" s="1"/>
  <c r="L3147" i="2"/>
  <c r="M3147" i="2" s="1"/>
  <c r="L3146" i="2"/>
  <c r="M3146" i="2" s="1"/>
  <c r="L3145" i="2"/>
  <c r="M3145" i="2" s="1"/>
  <c r="L3144" i="2"/>
  <c r="M3144" i="2" s="1"/>
  <c r="L3143" i="2"/>
  <c r="M3143" i="2" s="1"/>
  <c r="L3142" i="2"/>
  <c r="M3142" i="2" s="1"/>
  <c r="L3141" i="2"/>
  <c r="M3141" i="2" s="1"/>
  <c r="L3140" i="2"/>
  <c r="M3140" i="2" s="1"/>
  <c r="L1182" i="2"/>
  <c r="M1182" i="2" s="1"/>
  <c r="L1181" i="2"/>
  <c r="M1181" i="2" s="1"/>
  <c r="L1033" i="2"/>
  <c r="M1033" i="2" s="1"/>
  <c r="L1032" i="2"/>
  <c r="M1032" i="2" s="1"/>
  <c r="L1031" i="2"/>
  <c r="M1031" i="2" s="1"/>
  <c r="L1030" i="2"/>
  <c r="M1030" i="2" s="1"/>
  <c r="L1029" i="2"/>
  <c r="M1029" i="2" s="1"/>
  <c r="L2553" i="2"/>
  <c r="M2553" i="2" s="1"/>
  <c r="L2219" i="2"/>
  <c r="M2219" i="2" s="1"/>
  <c r="L2218" i="2"/>
  <c r="M2218" i="2" s="1"/>
  <c r="L2217" i="2"/>
  <c r="M2217" i="2" s="1"/>
  <c r="L1743" i="2"/>
  <c r="M1743" i="2" s="1"/>
  <c r="L1742" i="2"/>
  <c r="M1742" i="2" s="1"/>
  <c r="L1741" i="2"/>
  <c r="M1741" i="2" s="1"/>
  <c r="L525" i="2"/>
  <c r="M525" i="2" s="1"/>
  <c r="L524" i="2"/>
  <c r="M524" i="2" s="1"/>
  <c r="L523" i="2"/>
  <c r="M523" i="2" s="1"/>
  <c r="L3139" i="2"/>
  <c r="M3139" i="2" s="1"/>
  <c r="L3138" i="2"/>
  <c r="M3138" i="2" s="1"/>
  <c r="L3137" i="2"/>
  <c r="M3137" i="2" s="1"/>
  <c r="L3136" i="2"/>
  <c r="M3136" i="2" s="1"/>
  <c r="L3135" i="2"/>
  <c r="M3135" i="2" s="1"/>
  <c r="L3134" i="2"/>
  <c r="M3134" i="2" s="1"/>
  <c r="L3133" i="2"/>
  <c r="M3133" i="2" s="1"/>
  <c r="L3132" i="2"/>
  <c r="M3132" i="2" s="1"/>
  <c r="L3131" i="2"/>
  <c r="M3131" i="2" s="1"/>
  <c r="L3130" i="2"/>
  <c r="M3130" i="2" s="1"/>
  <c r="L3343" i="2"/>
  <c r="M3343" i="2" s="1"/>
  <c r="L3342" i="2"/>
  <c r="M3342" i="2" s="1"/>
  <c r="L3341" i="2"/>
  <c r="M3341" i="2" s="1"/>
  <c r="L3340" i="2"/>
  <c r="M3340" i="2" s="1"/>
  <c r="L3233" i="2"/>
  <c r="M3233" i="2" s="1"/>
  <c r="L3232" i="2"/>
  <c r="M3232" i="2" s="1"/>
  <c r="L3231" i="2"/>
  <c r="M3231" i="2" s="1"/>
  <c r="L1156" i="2"/>
  <c r="M1156" i="2" s="1"/>
  <c r="L1180" i="2"/>
  <c r="M1180" i="2" s="1"/>
  <c r="L1028" i="2"/>
  <c r="M1028" i="2" s="1"/>
  <c r="L1027" i="2"/>
  <c r="M1027" i="2" s="1"/>
  <c r="L1026" i="2"/>
  <c r="M1026" i="2" s="1"/>
  <c r="L1025" i="2"/>
  <c r="M1025" i="2" s="1"/>
  <c r="L1024" i="2"/>
  <c r="M1024" i="2" s="1"/>
  <c r="L2552" i="2"/>
  <c r="M2552" i="2" s="1"/>
  <c r="L1740" i="2"/>
  <c r="M1740" i="2" s="1"/>
  <c r="L1739" i="2"/>
  <c r="M1739" i="2" s="1"/>
  <c r="L1738" i="2"/>
  <c r="M1738" i="2" s="1"/>
  <c r="L1737" i="2"/>
  <c r="M1737" i="2" s="1"/>
  <c r="L1736" i="2"/>
  <c r="M1736" i="2" s="1"/>
  <c r="L522" i="2"/>
  <c r="M522" i="2" s="1"/>
  <c r="L521" i="2"/>
  <c r="M521" i="2" s="1"/>
  <c r="L3339" i="2"/>
  <c r="M3339" i="2" s="1"/>
  <c r="L3338" i="2"/>
  <c r="M3338" i="2" s="1"/>
  <c r="L3337" i="2"/>
  <c r="M3337" i="2" s="1"/>
  <c r="L2800" i="2"/>
  <c r="M2800" i="2" s="1"/>
  <c r="L2799" i="2"/>
  <c r="M2799" i="2" s="1"/>
  <c r="L3230" i="2"/>
  <c r="M3230" i="2" s="1"/>
  <c r="L1276" i="2"/>
  <c r="M1276" i="2" s="1"/>
  <c r="L1275" i="2"/>
  <c r="M1275" i="2" s="1"/>
  <c r="L1023" i="2"/>
  <c r="M1023" i="2" s="1"/>
  <c r="L1022" i="2"/>
  <c r="M1022" i="2" s="1"/>
  <c r="L1021" i="2"/>
  <c r="M1021" i="2" s="1"/>
  <c r="L1020" i="2"/>
  <c r="M1020" i="2" s="1"/>
  <c r="L1019" i="2"/>
  <c r="M1019" i="2" s="1"/>
  <c r="L2551" i="2"/>
  <c r="M2551" i="2" s="1"/>
  <c r="L2550" i="2"/>
  <c r="M2550" i="2" s="1"/>
  <c r="L2549" i="2"/>
  <c r="M2549" i="2" s="1"/>
  <c r="L1735" i="2"/>
  <c r="M1735" i="2" s="1"/>
  <c r="L1734" i="2"/>
  <c r="M1734" i="2" s="1"/>
  <c r="L1733" i="2"/>
  <c r="M1733" i="2" s="1"/>
  <c r="L520" i="2"/>
  <c r="M520" i="2" s="1"/>
  <c r="L519" i="2"/>
  <c r="M519" i="2" s="1"/>
  <c r="L2281" i="2"/>
  <c r="M2281" i="2" s="1"/>
  <c r="L3229" i="2"/>
  <c r="M3229" i="2" s="1"/>
  <c r="L3228" i="2"/>
  <c r="M3228" i="2" s="1"/>
  <c r="L3227" i="2"/>
  <c r="M3227" i="2" s="1"/>
  <c r="L3336" i="2"/>
  <c r="M3336" i="2" s="1"/>
  <c r="L3335" i="2"/>
  <c r="M3335" i="2" s="1"/>
  <c r="L3334" i="2"/>
  <c r="M3334" i="2" s="1"/>
  <c r="L3333" i="2"/>
  <c r="M3333" i="2" s="1"/>
  <c r="L2798" i="2"/>
  <c r="L1142" i="2"/>
  <c r="M1142" i="2" s="1"/>
  <c r="L1141" i="2"/>
  <c r="M1141" i="2" s="1"/>
  <c r="L1140" i="2"/>
  <c r="M1140" i="2" s="1"/>
  <c r="L1139" i="2"/>
  <c r="M1139" i="2" s="1"/>
  <c r="L1018" i="2"/>
  <c r="M1018" i="2" s="1"/>
  <c r="L1017" i="2"/>
  <c r="M1017" i="2" s="1"/>
  <c r="L1016" i="2"/>
  <c r="M1016" i="2" s="1"/>
  <c r="L1015" i="2"/>
  <c r="M1015" i="2" s="1"/>
  <c r="L1014" i="2"/>
  <c r="M1014" i="2" s="1"/>
  <c r="L1013" i="2"/>
  <c r="M1013" i="2" s="1"/>
  <c r="L1012" i="2"/>
  <c r="M1012" i="2" s="1"/>
  <c r="L2548" i="2"/>
  <c r="M2548" i="2" s="1"/>
  <c r="L2547" i="2"/>
  <c r="M2547" i="2" s="1"/>
  <c r="L2546" i="2"/>
  <c r="M2546" i="2" s="1"/>
  <c r="L1732" i="2"/>
  <c r="M1732" i="2" s="1"/>
  <c r="L1731" i="2"/>
  <c r="M1731" i="2" s="1"/>
  <c r="L1730" i="2"/>
  <c r="M1730" i="2" s="1"/>
  <c r="L1591" i="2"/>
  <c r="M1591" i="2" s="1"/>
  <c r="L518" i="2"/>
  <c r="M518" i="2" s="1"/>
  <c r="L517" i="2"/>
  <c r="M517" i="2" s="1"/>
  <c r="L3774" i="2"/>
  <c r="M3774" i="2" s="1"/>
  <c r="L3773" i="2"/>
  <c r="M3773" i="2" s="1"/>
  <c r="L1011" i="2"/>
  <c r="M1011" i="2" s="1"/>
  <c r="L1010" i="2"/>
  <c r="M1010" i="2" s="1"/>
  <c r="L1009" i="2"/>
  <c r="M1009" i="2" s="1"/>
  <c r="L1008" i="2"/>
  <c r="M1008" i="2" s="1"/>
  <c r="L1007" i="2"/>
  <c r="M1007" i="2" s="1"/>
  <c r="L1006" i="2"/>
  <c r="M1006" i="2" s="1"/>
  <c r="L1005" i="2"/>
  <c r="M1005" i="2" s="1"/>
  <c r="L1004" i="2"/>
  <c r="M1004" i="2" s="1"/>
  <c r="L1003" i="2"/>
  <c r="M1003" i="2" s="1"/>
  <c r="L1002" i="2"/>
  <c r="M1002" i="2" s="1"/>
  <c r="L1001" i="2"/>
  <c r="M1001" i="2" s="1"/>
  <c r="L1000" i="2"/>
  <c r="M1000" i="2" s="1"/>
  <c r="L999" i="2"/>
  <c r="M999" i="2" s="1"/>
  <c r="L998" i="2"/>
  <c r="M998" i="2" s="1"/>
  <c r="L2545" i="2"/>
  <c r="M2545" i="2" s="1"/>
  <c r="L2544" i="2"/>
  <c r="M2544" i="2" s="1"/>
  <c r="L2310" i="2"/>
  <c r="M2310" i="2" s="1"/>
  <c r="L1729" i="2"/>
  <c r="M1729" i="2" s="1"/>
  <c r="L1728" i="2"/>
  <c r="M1728" i="2" s="1"/>
  <c r="L1590" i="2"/>
  <c r="M1590" i="2" s="1"/>
  <c r="L1589" i="2"/>
  <c r="M1589" i="2" s="1"/>
  <c r="L516" i="2"/>
  <c r="M516" i="2" s="1"/>
  <c r="L515" i="2"/>
  <c r="M515" i="2" s="1"/>
  <c r="L514" i="2"/>
  <c r="M514" i="2" s="1"/>
  <c r="L513" i="2"/>
  <c r="M513" i="2" s="1"/>
  <c r="L512" i="2"/>
  <c r="M512" i="2" s="1"/>
  <c r="L997" i="2"/>
  <c r="M997" i="2" s="1"/>
  <c r="L996" i="2"/>
  <c r="M996" i="2" s="1"/>
  <c r="L995" i="2"/>
  <c r="M995" i="2" s="1"/>
  <c r="L994" i="2"/>
  <c r="M994" i="2" s="1"/>
  <c r="L993" i="2"/>
  <c r="M993" i="2" s="1"/>
  <c r="L992" i="2"/>
  <c r="M992" i="2" s="1"/>
  <c r="L991" i="2"/>
  <c r="M991" i="2" s="1"/>
  <c r="L990" i="2"/>
  <c r="M990" i="2" s="1"/>
  <c r="L989" i="2"/>
  <c r="M989" i="2" s="1"/>
  <c r="L988" i="2"/>
  <c r="M988" i="2" s="1"/>
  <c r="L987" i="2"/>
  <c r="M987" i="2" s="1"/>
  <c r="L986" i="2"/>
  <c r="M986" i="2" s="1"/>
  <c r="L2543" i="2"/>
  <c r="M2543" i="2" s="1"/>
  <c r="L1588" i="2"/>
  <c r="M1588" i="2" s="1"/>
  <c r="L1587" i="2"/>
  <c r="M1587" i="2" s="1"/>
  <c r="L1586" i="2"/>
  <c r="M1586" i="2" s="1"/>
  <c r="L1585" i="2"/>
  <c r="M1585" i="2" s="1"/>
  <c r="L1584" i="2"/>
  <c r="M1584" i="2" s="1"/>
  <c r="L985" i="2"/>
  <c r="M985" i="2" s="1"/>
  <c r="L984" i="2"/>
  <c r="M984" i="2" s="1"/>
  <c r="L983" i="2"/>
  <c r="M983" i="2" s="1"/>
  <c r="L982" i="2"/>
  <c r="M982" i="2" s="1"/>
  <c r="L981" i="2"/>
  <c r="M981" i="2" s="1"/>
  <c r="L980" i="2"/>
  <c r="M980" i="2" s="1"/>
  <c r="L2308" i="2"/>
  <c r="M2308" i="2" s="1"/>
  <c r="L1583" i="2"/>
  <c r="M1583" i="2" s="1"/>
  <c r="L1582" i="2"/>
  <c r="M1582" i="2" s="1"/>
  <c r="L1581" i="2"/>
  <c r="M1581" i="2" s="1"/>
  <c r="L1580" i="2"/>
  <c r="M1580" i="2" s="1"/>
  <c r="L1579" i="2"/>
  <c r="M1579" i="2" s="1"/>
  <c r="L1578" i="2"/>
  <c r="M1578" i="2" s="1"/>
  <c r="L979" i="2"/>
  <c r="M979" i="2" s="1"/>
  <c r="L978" i="2"/>
  <c r="M978" i="2" s="1"/>
  <c r="L977" i="2"/>
  <c r="M977" i="2" s="1"/>
  <c r="L976" i="2"/>
  <c r="M976" i="2" s="1"/>
  <c r="L975" i="2"/>
  <c r="M975" i="2" s="1"/>
  <c r="L2309" i="2"/>
  <c r="M2309" i="2" s="1"/>
  <c r="L1577" i="2"/>
  <c r="M1577" i="2" s="1"/>
  <c r="L1576" i="2"/>
  <c r="M1576" i="2" s="1"/>
  <c r="L1575" i="2"/>
  <c r="M1575" i="2" s="1"/>
  <c r="L1574" i="2"/>
  <c r="M1574" i="2" s="1"/>
  <c r="L1573" i="2"/>
  <c r="M1573" i="2" s="1"/>
  <c r="L1572" i="2"/>
  <c r="M1572" i="2" s="1"/>
  <c r="L1571" i="2"/>
  <c r="M1571" i="2" s="1"/>
  <c r="L1570" i="2"/>
  <c r="M1570" i="2" s="1"/>
  <c r="L1569" i="2"/>
  <c r="M1569" i="2" s="1"/>
  <c r="L1568" i="2"/>
  <c r="M1568" i="2" s="1"/>
  <c r="L974" i="2"/>
  <c r="M974" i="2" s="1"/>
  <c r="L973" i="2"/>
  <c r="M973" i="2" s="1"/>
  <c r="L972" i="2"/>
  <c r="M972" i="2" s="1"/>
  <c r="L1567" i="2"/>
  <c r="M1567" i="2" s="1"/>
  <c r="L1566" i="2"/>
  <c r="M1566" i="2" s="1"/>
  <c r="L1565" i="2"/>
  <c r="M1565" i="2" s="1"/>
  <c r="L1564" i="2"/>
  <c r="M1564" i="2" s="1"/>
  <c r="L1563" i="2"/>
  <c r="M1563" i="2" s="1"/>
  <c r="L1562" i="2"/>
  <c r="M1562" i="2" s="1"/>
  <c r="L1561" i="2"/>
  <c r="M1561" i="2" s="1"/>
  <c r="L2844" i="2"/>
  <c r="M2844" i="2" s="1"/>
  <c r="L1560" i="2"/>
  <c r="M1560" i="2" s="1"/>
  <c r="L1559" i="2"/>
  <c r="M1559" i="2" s="1"/>
  <c r="L1558" i="2"/>
  <c r="M1558" i="2" s="1"/>
  <c r="L971" i="2"/>
  <c r="M971" i="2" s="1"/>
  <c r="L970" i="2"/>
  <c r="M970" i="2" s="1"/>
  <c r="L929" i="2"/>
  <c r="M929" i="2" s="1"/>
  <c r="L3184" i="2"/>
  <c r="M3184" i="2" s="1"/>
  <c r="L1557" i="2"/>
  <c r="M1557" i="2" s="1"/>
  <c r="L1556" i="2"/>
  <c r="M1556" i="2" s="1"/>
  <c r="L1555" i="2"/>
  <c r="M1555" i="2" s="1"/>
  <c r="L1554" i="2"/>
  <c r="M1554" i="2" s="1"/>
  <c r="L1553" i="2"/>
  <c r="M1553" i="2" s="1"/>
  <c r="L1552" i="2"/>
  <c r="M1552" i="2" s="1"/>
  <c r="L925" i="2"/>
  <c r="M925" i="2" s="1"/>
  <c r="L969" i="2"/>
  <c r="M969" i="2" s="1"/>
  <c r="L968" i="2"/>
  <c r="M968" i="2" s="1"/>
  <c r="L967" i="2"/>
  <c r="M967" i="2" s="1"/>
  <c r="L966" i="2"/>
  <c r="M966" i="2" s="1"/>
  <c r="L1551" i="2"/>
  <c r="M1551" i="2" s="1"/>
  <c r="L1550" i="2"/>
  <c r="M1550" i="2" s="1"/>
  <c r="L1549" i="2"/>
  <c r="M1549" i="2" s="1"/>
  <c r="L1548" i="2"/>
  <c r="M1548" i="2" s="1"/>
  <c r="L511" i="2"/>
  <c r="M511" i="2" s="1"/>
  <c r="L510" i="2"/>
  <c r="M510" i="2" s="1"/>
  <c r="L965" i="2"/>
  <c r="M965" i="2" s="1"/>
  <c r="L964" i="2"/>
  <c r="M964" i="2" s="1"/>
  <c r="L963" i="2"/>
  <c r="M963" i="2" s="1"/>
  <c r="L962" i="2"/>
  <c r="M962" i="2" s="1"/>
  <c r="L961" i="2"/>
  <c r="M961" i="2" s="1"/>
  <c r="L1171" i="2"/>
  <c r="M1171" i="2" s="1"/>
  <c r="L2843" i="2"/>
  <c r="M2843" i="2" s="1"/>
  <c r="L1547" i="2"/>
  <c r="M1547" i="2" s="1"/>
  <c r="L509" i="2"/>
  <c r="M509" i="2" s="1"/>
  <c r="L960" i="2"/>
  <c r="M960" i="2" s="1"/>
  <c r="L959" i="2"/>
  <c r="M959" i="2" s="1"/>
  <c r="L2842" i="2"/>
  <c r="M2842" i="2" s="1"/>
  <c r="L1546" i="2"/>
  <c r="M1546" i="2" s="1"/>
  <c r="L3772" i="2"/>
  <c r="M3772" i="2" s="1"/>
  <c r="L958" i="2"/>
  <c r="M958" i="2" s="1"/>
  <c r="L957" i="2"/>
  <c r="M957" i="2" s="1"/>
  <c r="L956" i="2"/>
  <c r="M956" i="2" s="1"/>
  <c r="L955" i="2"/>
  <c r="M955" i="2" s="1"/>
  <c r="L2841" i="2"/>
  <c r="M2841" i="2" s="1"/>
  <c r="L2840" i="2"/>
  <c r="M2840" i="2" s="1"/>
  <c r="L1545" i="2"/>
  <c r="M1545" i="2" s="1"/>
  <c r="L1544" i="2"/>
  <c r="M1544" i="2" s="1"/>
  <c r="L954" i="2"/>
  <c r="M954" i="2" s="1"/>
  <c r="L953" i="2"/>
  <c r="M953" i="2" s="1"/>
  <c r="L952" i="2"/>
  <c r="M952" i="2" s="1"/>
  <c r="L3771" i="2"/>
  <c r="M3771" i="2" s="1"/>
  <c r="L3770" i="2"/>
  <c r="M3770" i="2" s="1"/>
  <c r="L3769" i="2"/>
  <c r="M3769" i="2" s="1"/>
  <c r="L3768" i="2"/>
  <c r="M3768" i="2" s="1"/>
  <c r="L3767" i="2"/>
  <c r="M3767" i="2" s="1"/>
  <c r="L3766" i="2"/>
  <c r="M3766" i="2" s="1"/>
  <c r="L3765" i="2"/>
  <c r="M3765" i="2" s="1"/>
  <c r="L357" i="2"/>
  <c r="M357" i="2" s="1"/>
  <c r="L356" i="2"/>
  <c r="M356" i="2" s="1"/>
  <c r="L1170" i="2"/>
  <c r="M1170" i="2" s="1"/>
  <c r="L951" i="2"/>
  <c r="M951" i="2" s="1"/>
  <c r="L950" i="2"/>
  <c r="M950" i="2" s="1"/>
  <c r="L949" i="2"/>
  <c r="M949" i="2" s="1"/>
  <c r="L948" i="2"/>
  <c r="M948" i="2" s="1"/>
  <c r="L947" i="2"/>
  <c r="M947" i="2" s="1"/>
  <c r="L2839" i="2"/>
  <c r="M2839" i="2" s="1"/>
  <c r="L2838" i="2"/>
  <c r="M2838" i="2" s="1"/>
  <c r="L3764" i="2"/>
  <c r="M3764" i="2" s="1"/>
  <c r="L3763" i="2"/>
  <c r="M3763" i="2" s="1"/>
  <c r="L3762" i="2"/>
  <c r="M3762" i="2" s="1"/>
  <c r="L1543" i="2"/>
  <c r="M1543" i="2" s="1"/>
  <c r="L1542" i="2"/>
  <c r="M1542" i="2" s="1"/>
  <c r="L355" i="2"/>
  <c r="M355" i="2" s="1"/>
  <c r="L354" i="2"/>
  <c r="M354" i="2" s="1"/>
  <c r="L353" i="2"/>
  <c r="M353" i="2" s="1"/>
  <c r="L352" i="2"/>
  <c r="M352" i="2" s="1"/>
  <c r="L351" i="2"/>
  <c r="M351" i="2" s="1"/>
  <c r="L197" i="2"/>
  <c r="M197" i="2" s="1"/>
  <c r="L196" i="2"/>
  <c r="M196" i="2" s="1"/>
  <c r="L195" i="2"/>
  <c r="M195" i="2" s="1"/>
  <c r="L194" i="2"/>
  <c r="M194" i="2" s="1"/>
  <c r="L193" i="2"/>
  <c r="M193" i="2" s="1"/>
  <c r="L192" i="2"/>
  <c r="L946" i="2"/>
  <c r="M946" i="2" s="1"/>
  <c r="L945" i="2"/>
  <c r="M945" i="2" s="1"/>
  <c r="L944" i="2"/>
  <c r="M944" i="2" s="1"/>
  <c r="L943" i="2"/>
  <c r="M943" i="2" s="1"/>
  <c r="L942" i="2"/>
  <c r="M942" i="2" s="1"/>
  <c r="L1727" i="2"/>
  <c r="M1727" i="2" s="1"/>
  <c r="L1726" i="2"/>
  <c r="M1726" i="2" s="1"/>
  <c r="L1725" i="2"/>
  <c r="M1725" i="2" s="1"/>
  <c r="L1724" i="2"/>
  <c r="M1724" i="2" s="1"/>
  <c r="L1723" i="2"/>
  <c r="M1723" i="2" s="1"/>
  <c r="L1722" i="2"/>
  <c r="M1722" i="2" s="1"/>
  <c r="L1721" i="2"/>
  <c r="M1721" i="2" s="1"/>
  <c r="L1541" i="2"/>
  <c r="M1541" i="2" s="1"/>
  <c r="L1540" i="2"/>
  <c r="M1540" i="2" s="1"/>
  <c r="L1539" i="2"/>
  <c r="M1539" i="2" s="1"/>
  <c r="D11" i="6"/>
  <c r="M1167" i="2"/>
  <c r="M1168" i="2"/>
  <c r="M383" i="2"/>
  <c r="M384" i="2"/>
  <c r="M385" i="2"/>
  <c r="M386" i="2"/>
  <c r="M1690" i="2"/>
  <c r="M3425" i="2"/>
  <c r="M168" i="2"/>
  <c r="M2757" i="2"/>
  <c r="M2758" i="2"/>
  <c r="M2759" i="2"/>
  <c r="M2837" i="2"/>
  <c r="M350" i="2"/>
  <c r="M1169" i="2"/>
  <c r="M1528" i="2"/>
  <c r="M1529" i="2"/>
  <c r="M2473" i="2"/>
  <c r="M1530" i="2"/>
  <c r="M1531" i="2"/>
  <c r="M2474" i="2"/>
  <c r="M6" i="2"/>
  <c r="M4" i="2"/>
  <c r="M5" i="2"/>
  <c r="M3" i="2"/>
  <c r="M2475" i="2"/>
  <c r="M2476" i="2"/>
  <c r="M595" i="2"/>
  <c r="M596" i="2"/>
  <c r="M597" i="2"/>
  <c r="M598" i="2"/>
  <c r="M599" i="2"/>
  <c r="M600" i="2"/>
  <c r="M2463" i="2"/>
  <c r="M601" i="2"/>
  <c r="M602" i="2"/>
  <c r="M2464" i="2"/>
  <c r="M2465" i="2"/>
  <c r="M603" i="2"/>
  <c r="M1919" i="2"/>
  <c r="M604" i="2"/>
  <c r="M605" i="2"/>
  <c r="M606" i="2"/>
  <c r="M607" i="2"/>
  <c r="M1920" i="2"/>
  <c r="M1225" i="2"/>
  <c r="M1921" i="2"/>
  <c r="M1922" i="2"/>
  <c r="M3194" i="2"/>
  <c r="M2760" i="2"/>
  <c r="M608" i="2"/>
  <c r="M609" i="2"/>
  <c r="M610" i="2"/>
  <c r="M1923" i="2"/>
  <c r="M611" i="2"/>
  <c r="M2466" i="2"/>
  <c r="M1226" i="2"/>
  <c r="M1227" i="2"/>
  <c r="M2477" i="2"/>
  <c r="M1228" i="2"/>
  <c r="M3195" i="2"/>
  <c r="M2761" i="2"/>
  <c r="M3279" i="2"/>
  <c r="M612" i="2"/>
  <c r="M613" i="2"/>
  <c r="M614" i="2"/>
  <c r="M615" i="2"/>
  <c r="M616" i="2"/>
  <c r="M617" i="2"/>
  <c r="M618" i="2"/>
  <c r="M619" i="2"/>
  <c r="M620" i="2"/>
  <c r="M621" i="2"/>
  <c r="M622" i="2"/>
  <c r="M623" i="2"/>
  <c r="M624" i="2"/>
  <c r="M625" i="2"/>
  <c r="M626" i="2"/>
  <c r="M627" i="2"/>
  <c r="M628" i="2"/>
  <c r="M1229" i="2"/>
  <c r="M1230" i="2"/>
  <c r="M1231" i="2"/>
  <c r="M1887" i="2"/>
  <c r="M3426" i="2"/>
  <c r="M1895" i="2"/>
  <c r="M1902" i="2"/>
  <c r="M1903" i="2"/>
  <c r="M3427" i="2"/>
  <c r="M629" i="2"/>
  <c r="M630" i="2"/>
  <c r="M631" i="2"/>
  <c r="M1232" i="2"/>
  <c r="M3428" i="2"/>
  <c r="M3429" i="2"/>
  <c r="M3280" i="2"/>
  <c r="M2762" i="2"/>
  <c r="M2763" i="2"/>
  <c r="M632" i="2"/>
  <c r="M633" i="2"/>
  <c r="M634" i="2"/>
  <c r="M635" i="2"/>
  <c r="M636" i="2"/>
  <c r="M637" i="2"/>
  <c r="M638" i="2"/>
  <c r="M639" i="2"/>
  <c r="M1691" i="2"/>
  <c r="M2857" i="2"/>
  <c r="M2478" i="2"/>
  <c r="M1154" i="2"/>
  <c r="M1479" i="2"/>
  <c r="M2858" i="2"/>
  <c r="M1155" i="2"/>
  <c r="M1480" i="2"/>
  <c r="M3037" i="2"/>
  <c r="M3038" i="2"/>
  <c r="M3039" i="2"/>
  <c r="M3040" i="2"/>
  <c r="M3041" i="2"/>
  <c r="M3042" i="2"/>
  <c r="M2479" i="2"/>
  <c r="M3043" i="2"/>
  <c r="M3044" i="2"/>
  <c r="M2764" i="2"/>
  <c r="M2765" i="2"/>
  <c r="M2766" i="2"/>
  <c r="M3045" i="2"/>
  <c r="M3046" i="2"/>
  <c r="M640" i="2"/>
  <c r="M641" i="2"/>
  <c r="M642" i="2"/>
  <c r="M643" i="2"/>
  <c r="M2480" i="2"/>
  <c r="M2481" i="2"/>
  <c r="M1905" i="2"/>
  <c r="M644" i="2"/>
  <c r="M2859" i="2"/>
  <c r="M645" i="2"/>
  <c r="M646" i="2"/>
  <c r="M1692" i="2"/>
  <c r="M2860" i="2"/>
  <c r="M1481" i="2"/>
  <c r="M647" i="2"/>
  <c r="M2861" i="2"/>
  <c r="M2482" i="2"/>
  <c r="M2483" i="2"/>
  <c r="M2862" i="2"/>
  <c r="M3047" i="2"/>
  <c r="M3048" i="2"/>
  <c r="M3049" i="2"/>
  <c r="M3050" i="2"/>
  <c r="M3051" i="2"/>
  <c r="M3052" i="2"/>
  <c r="M3053" i="2"/>
  <c r="M2767" i="2"/>
  <c r="M2768" i="2"/>
  <c r="M3196" i="2"/>
  <c r="M3197" i="2"/>
  <c r="M3198" i="2"/>
  <c r="M3199" i="2"/>
  <c r="M3200" i="2"/>
  <c r="M3201" i="2"/>
  <c r="M2484" i="2"/>
  <c r="M1233" i="2"/>
  <c r="M648" i="2"/>
  <c r="M649" i="2"/>
  <c r="M650" i="2"/>
  <c r="M651" i="2"/>
  <c r="M652" i="2"/>
  <c r="M653" i="2"/>
  <c r="M2485" i="2"/>
  <c r="M2486" i="2"/>
  <c r="M654" i="2"/>
  <c r="M655" i="2"/>
  <c r="M656" i="2"/>
  <c r="M2863" i="2"/>
  <c r="M2487" i="2"/>
  <c r="M2488" i="2"/>
  <c r="M2489" i="2"/>
  <c r="M2490" i="2"/>
  <c r="M2491" i="2"/>
  <c r="M1693" i="2"/>
  <c r="M657" i="2"/>
  <c r="M658" i="2"/>
  <c r="M659" i="2"/>
  <c r="M660" i="2"/>
  <c r="M661" i="2"/>
  <c r="M662" i="2"/>
  <c r="M663" i="2"/>
  <c r="M664" i="2"/>
  <c r="M1906" i="2"/>
  <c r="M665" i="2"/>
  <c r="M1694" i="2"/>
  <c r="M1695" i="2"/>
  <c r="M1696" i="2"/>
  <c r="M1697" i="2"/>
  <c r="M2864" i="2"/>
  <c r="M2865" i="2"/>
  <c r="M2492" i="2"/>
  <c r="M2493" i="2"/>
  <c r="M1234" i="2"/>
  <c r="M3430" i="2"/>
  <c r="M3431" i="2"/>
  <c r="M1698" i="2"/>
  <c r="M1699" i="2"/>
  <c r="M2494" i="2"/>
  <c r="M1700" i="2"/>
  <c r="M1701" i="2"/>
  <c r="M1702" i="2"/>
  <c r="M2495" i="2"/>
  <c r="M1235" i="2"/>
  <c r="M2866" i="2"/>
  <c r="M2867" i="2"/>
  <c r="M3432" i="2"/>
  <c r="M3433" i="2"/>
  <c r="M2496" i="2"/>
  <c r="M2497" i="2"/>
  <c r="M2498" i="2"/>
  <c r="M2499" i="2"/>
  <c r="M2500" i="2"/>
  <c r="M1176" i="2"/>
  <c r="M3400" i="2"/>
  <c r="M3401" i="2"/>
  <c r="M1924" i="2"/>
  <c r="M3281" i="2"/>
  <c r="M3282" i="2"/>
  <c r="M666" i="2"/>
  <c r="M1904" i="2"/>
  <c r="M667" i="2"/>
  <c r="M1236" i="2"/>
  <c r="M1237" i="2"/>
  <c r="M1482" i="2"/>
  <c r="M3402" i="2"/>
  <c r="M668" i="2"/>
  <c r="M669" i="2"/>
  <c r="M1703" i="2"/>
  <c r="M1704" i="2"/>
  <c r="M2501" i="2"/>
  <c r="M2502" i="2"/>
  <c r="M1238" i="2"/>
  <c r="M1239" i="2"/>
  <c r="M1483" i="2"/>
  <c r="M3403" i="2"/>
  <c r="M3404" i="2"/>
  <c r="M1925" i="2"/>
  <c r="M388" i="2"/>
  <c r="M389" i="2"/>
  <c r="M390" i="2"/>
  <c r="M2503" i="2"/>
  <c r="M1240" i="2"/>
  <c r="M3405" i="2"/>
  <c r="M3406" i="2"/>
  <c r="M3407" i="2"/>
  <c r="M3408" i="2"/>
  <c r="M3409" i="2"/>
  <c r="M3202" i="2"/>
  <c r="M3203" i="2"/>
  <c r="M2769" i="2"/>
  <c r="M2770" i="2"/>
  <c r="M2771" i="2"/>
  <c r="M2772" i="2"/>
  <c r="M670" i="2"/>
  <c r="M671" i="2"/>
  <c r="M2504" i="2"/>
  <c r="M2505" i="2"/>
  <c r="M2506" i="2"/>
  <c r="M672" i="2"/>
  <c r="M673" i="2"/>
  <c r="M674" i="2"/>
  <c r="M675" i="2"/>
  <c r="M676" i="2"/>
  <c r="M1705" i="2"/>
  <c r="M1706" i="2"/>
  <c r="M2507" i="2"/>
  <c r="M2508" i="2"/>
  <c r="M2509" i="2"/>
  <c r="M1241" i="2"/>
  <c r="M1242" i="2"/>
  <c r="M3434" i="2"/>
  <c r="M2510" i="2"/>
  <c r="M2511" i="2"/>
  <c r="M2512" i="2"/>
  <c r="M2513" i="2"/>
  <c r="M3435" i="2"/>
  <c r="M1243" i="2"/>
  <c r="M3054" i="2"/>
  <c r="M3055" i="2"/>
  <c r="M3056" i="2"/>
  <c r="M3057" i="2"/>
  <c r="M3058" i="2"/>
  <c r="M3059" i="2"/>
  <c r="M3060" i="2"/>
  <c r="M3061" i="2"/>
  <c r="M3062" i="2"/>
  <c r="M3063" i="2"/>
  <c r="M3064" i="2"/>
  <c r="M3065" i="2"/>
  <c r="M3066" i="2"/>
  <c r="M3067" i="2"/>
  <c r="M3068" i="2"/>
  <c r="M3069" i="2"/>
  <c r="M3436" i="2"/>
  <c r="M3204" i="2"/>
  <c r="M3205" i="2"/>
  <c r="M3206" i="2"/>
  <c r="M3207" i="2"/>
  <c r="M2773" i="2"/>
  <c r="M2774" i="2"/>
  <c r="M391" i="2"/>
  <c r="M392" i="2"/>
  <c r="M2514" i="2"/>
  <c r="M393" i="2"/>
  <c r="M394" i="2"/>
  <c r="M591" i="2"/>
  <c r="M395" i="2"/>
  <c r="M1707" i="2"/>
  <c r="M1244" i="2"/>
  <c r="M1245" i="2"/>
  <c r="M3070" i="2"/>
  <c r="M3437" i="2"/>
  <c r="M3438" i="2"/>
  <c r="M396" i="2"/>
  <c r="M2515" i="2"/>
  <c r="M3439" i="2"/>
  <c r="M3440" i="2"/>
  <c r="M397" i="2"/>
  <c r="M398" i="2"/>
  <c r="M399" i="2"/>
  <c r="M400" i="2"/>
  <c r="M401" i="2"/>
  <c r="M402" i="2"/>
  <c r="M403" i="2"/>
  <c r="M404" i="2"/>
  <c r="M405" i="2"/>
  <c r="M1246" i="2"/>
  <c r="M3441" i="2"/>
  <c r="M3442" i="2"/>
  <c r="M406" i="2"/>
  <c r="M407" i="2"/>
  <c r="M408" i="2"/>
  <c r="M409" i="2"/>
  <c r="M410" i="2"/>
  <c r="M411" i="2"/>
  <c r="M412" i="2"/>
  <c r="M413" i="2"/>
  <c r="M414" i="2"/>
  <c r="M415" i="2"/>
  <c r="M416" i="2"/>
  <c r="M417" i="2"/>
  <c r="M1708" i="2"/>
  <c r="M2516" i="2"/>
  <c r="M2517" i="2"/>
  <c r="M2518" i="2"/>
  <c r="M1247" i="2"/>
  <c r="M1248" i="2"/>
  <c r="M3443" i="2"/>
  <c r="M418" i="2"/>
  <c r="M419" i="2"/>
  <c r="M3208" i="2"/>
  <c r="M3283" i="2"/>
  <c r="M3284" i="2"/>
  <c r="M3285" i="2"/>
  <c r="M420" i="2"/>
  <c r="M421" i="2"/>
  <c r="M422" i="2"/>
  <c r="M423" i="2"/>
  <c r="M424" i="2"/>
  <c r="M2519" i="2"/>
  <c r="M2520" i="2"/>
  <c r="M1249" i="2"/>
  <c r="M1484" i="2"/>
  <c r="M1516" i="2"/>
  <c r="M3071" i="2"/>
  <c r="M3072" i="2"/>
  <c r="M3209" i="2"/>
  <c r="M3210" i="2"/>
  <c r="M3211" i="2"/>
  <c r="M2775" i="2"/>
  <c r="M2776" i="2"/>
  <c r="M2777" i="2"/>
  <c r="M677" i="2"/>
  <c r="M678" i="2"/>
  <c r="M679" i="2"/>
  <c r="M680" i="2"/>
  <c r="M1250" i="2"/>
  <c r="M1251" i="2"/>
  <c r="M681" i="2"/>
  <c r="M682" i="2"/>
  <c r="M3444" i="2"/>
  <c r="M683" i="2"/>
  <c r="M684" i="2"/>
  <c r="M685" i="2"/>
  <c r="M686" i="2"/>
  <c r="M687" i="2"/>
  <c r="M688" i="2"/>
  <c r="M689" i="2"/>
  <c r="M690" i="2"/>
  <c r="M691" i="2"/>
  <c r="M692" i="2"/>
  <c r="M693" i="2"/>
  <c r="M1709" i="2"/>
  <c r="M2521" i="2"/>
  <c r="M1252" i="2"/>
  <c r="M1253" i="2"/>
  <c r="M1254" i="2"/>
  <c r="M1255" i="2"/>
  <c r="M3445" i="2"/>
  <c r="M3446" i="2"/>
  <c r="M3447" i="2"/>
  <c r="M3448" i="2"/>
  <c r="M694" i="2"/>
  <c r="M695" i="2"/>
  <c r="M696" i="2"/>
  <c r="M2522" i="2"/>
  <c r="M2247" i="2"/>
  <c r="M2248" i="2"/>
  <c r="M2249" i="2"/>
  <c r="M2250" i="2"/>
  <c r="M697" i="2"/>
  <c r="M698" i="2"/>
  <c r="M699" i="2"/>
  <c r="M700" i="2"/>
  <c r="M701" i="2"/>
  <c r="M2523" i="2"/>
  <c r="M2524" i="2"/>
  <c r="M2525" i="2"/>
  <c r="M2526" i="2"/>
  <c r="M2527" i="2"/>
  <c r="M1256" i="2"/>
  <c r="M2251" i="2"/>
  <c r="M2252" i="2"/>
  <c r="M2253" i="2"/>
  <c r="M3449" i="2"/>
  <c r="M7" i="2"/>
  <c r="M702" i="2"/>
  <c r="M1710" i="2"/>
  <c r="M2528" i="2"/>
  <c r="M2254" i="2"/>
  <c r="M2255" i="2"/>
  <c r="M2256" i="2"/>
  <c r="M3450" i="2"/>
  <c r="M3451" i="2"/>
  <c r="M169" i="2"/>
  <c r="M170" i="2"/>
  <c r="M703" i="2"/>
  <c r="M704" i="2"/>
  <c r="M705" i="2"/>
  <c r="M706" i="2"/>
  <c r="M707" i="2"/>
  <c r="M708" i="2"/>
  <c r="M2529" i="2"/>
  <c r="M2530" i="2"/>
  <c r="M709" i="2"/>
  <c r="M2531" i="2"/>
  <c r="M171" i="2"/>
  <c r="M710" i="2"/>
  <c r="M711" i="2"/>
  <c r="M1711" i="2"/>
  <c r="M172" i="2"/>
  <c r="M173" i="2"/>
  <c r="M174" i="2"/>
  <c r="M3452" i="2"/>
  <c r="M3212" i="2"/>
  <c r="M3286" i="2"/>
  <c r="M3287" i="2"/>
  <c r="M2778" i="2"/>
  <c r="M2779" i="2"/>
  <c r="M2780" i="2"/>
  <c r="M3288" i="2"/>
  <c r="M3289" i="2"/>
  <c r="M3290" i="2"/>
  <c r="M3291" i="2"/>
  <c r="M3292" i="2"/>
  <c r="M2257" i="2"/>
  <c r="M1712" i="2"/>
  <c r="M3213" i="2"/>
  <c r="M3214" i="2"/>
  <c r="M3215" i="2"/>
  <c r="M3216" i="2"/>
  <c r="M3293" i="2"/>
  <c r="M3294" i="2"/>
  <c r="M3295" i="2"/>
  <c r="M3453" i="2"/>
  <c r="M175" i="2"/>
  <c r="M8" i="2"/>
  <c r="M9" i="2"/>
  <c r="M10" i="2"/>
  <c r="M1713" i="2"/>
  <c r="M2532" i="2"/>
  <c r="M2533" i="2"/>
  <c r="M2534" i="2"/>
  <c r="M1257" i="2"/>
  <c r="M712" i="2"/>
  <c r="M713" i="2"/>
  <c r="M2535" i="2"/>
  <c r="M1258" i="2"/>
  <c r="M1259" i="2"/>
  <c r="M3454" i="2"/>
  <c r="M3455" i="2"/>
  <c r="M3456" i="2"/>
  <c r="M3457" i="2"/>
  <c r="M3458" i="2"/>
  <c r="M3459" i="2"/>
  <c r="M2283" i="2"/>
  <c r="M176" i="2"/>
  <c r="M3460" i="2"/>
  <c r="M3461" i="2"/>
  <c r="M3462" i="2"/>
  <c r="M3463" i="2"/>
  <c r="M3464" i="2"/>
  <c r="M3465" i="2"/>
  <c r="M3466" i="2"/>
  <c r="M3467" i="2"/>
  <c r="M3468" i="2"/>
  <c r="M3469" i="2"/>
  <c r="M3470" i="2"/>
  <c r="M3471" i="2"/>
  <c r="M3472" i="2"/>
  <c r="M11" i="2"/>
  <c r="M3473" i="2"/>
  <c r="M3474" i="2"/>
  <c r="M3475" i="2"/>
  <c r="M3476" i="2"/>
  <c r="M3477" i="2"/>
  <c r="M3478" i="2"/>
  <c r="M3479" i="2"/>
  <c r="M3480" i="2"/>
  <c r="M3481" i="2"/>
  <c r="M3296" i="2"/>
  <c r="M3297" i="2"/>
  <c r="M3217" i="2"/>
  <c r="M3218" i="2"/>
  <c r="M3219" i="2"/>
  <c r="M2781" i="2"/>
  <c r="M2782" i="2"/>
  <c r="M2783" i="2"/>
  <c r="M2258" i="2"/>
  <c r="M2259" i="2"/>
  <c r="M2260" i="2"/>
  <c r="M2536" i="2"/>
  <c r="M2537" i="2"/>
  <c r="M3482" i="2"/>
  <c r="M12" i="2"/>
  <c r="M13" i="2"/>
  <c r="M14" i="2"/>
  <c r="M3220" i="2"/>
  <c r="M3221" i="2"/>
  <c r="M714" i="2"/>
  <c r="M15" i="2"/>
  <c r="M16" i="2"/>
  <c r="M177" i="2"/>
  <c r="M1714" i="2"/>
  <c r="M2538" i="2"/>
  <c r="M3483" i="2"/>
  <c r="M3484" i="2"/>
  <c r="M3124" i="2"/>
  <c r="M3125" i="2"/>
  <c r="M3126" i="2"/>
  <c r="M3073" i="2"/>
  <c r="M3074" i="2"/>
  <c r="M3127" i="2"/>
  <c r="M3128" i="2"/>
  <c r="M3129" i="2"/>
  <c r="M2539" i="2"/>
  <c r="M2362" i="2"/>
  <c r="M2363" i="2"/>
  <c r="M17" i="2"/>
  <c r="M3075" i="2"/>
  <c r="M3076" i="2"/>
  <c r="M2364" i="2"/>
  <c r="M2365" i="2"/>
  <c r="M178" i="2"/>
  <c r="M2366" i="2"/>
  <c r="M2367" i="2"/>
  <c r="M3485" i="2"/>
  <c r="M3486" i="2"/>
  <c r="M3487" i="2"/>
  <c r="M3488" i="2"/>
  <c r="M3489" i="2"/>
  <c r="M3077" i="2"/>
  <c r="M3078" i="2"/>
  <c r="M3222" i="2"/>
  <c r="M3223" i="2"/>
  <c r="M3224" i="2"/>
  <c r="M3225" i="2"/>
  <c r="M3226" i="2"/>
  <c r="M2368" i="2"/>
  <c r="M2369" i="2"/>
  <c r="M2370" i="2"/>
  <c r="M2371" i="2"/>
  <c r="M715" i="2"/>
  <c r="M179" i="2"/>
  <c r="M2024" i="2"/>
  <c r="M2025" i="2"/>
  <c r="M3016" i="2"/>
  <c r="M2026" i="2"/>
  <c r="M3017" i="2"/>
  <c r="M3018" i="2"/>
  <c r="M3019" i="2"/>
  <c r="M2372" i="2"/>
  <c r="M2373" i="2"/>
  <c r="M18" i="2"/>
  <c r="M19" i="2"/>
  <c r="M3020" i="2"/>
  <c r="M2374" i="2"/>
  <c r="M2375" i="2"/>
  <c r="M180" i="2"/>
  <c r="M2376" i="2"/>
  <c r="M2377" i="2"/>
  <c r="M2910" i="2"/>
  <c r="M3298" i="2"/>
  <c r="M3299" i="2"/>
  <c r="M3300" i="2"/>
  <c r="M716" i="2"/>
  <c r="M717" i="2"/>
  <c r="M718" i="2"/>
  <c r="M719" i="2"/>
  <c r="M720" i="2"/>
  <c r="M1715" i="2"/>
  <c r="M1716" i="2"/>
  <c r="M2540" i="2"/>
  <c r="M1260" i="2"/>
  <c r="M1261" i="2"/>
  <c r="M1262" i="2"/>
  <c r="M20" i="2"/>
  <c r="M21" i="2"/>
  <c r="M22" i="2"/>
  <c r="M181" i="2"/>
  <c r="M3490" i="2"/>
  <c r="M721" i="2"/>
  <c r="M722" i="2"/>
  <c r="M723" i="2"/>
  <c r="M724" i="2"/>
  <c r="M1717" i="2"/>
  <c r="M2378" i="2"/>
  <c r="M2379" i="2"/>
  <c r="M2027" i="2"/>
  <c r="M2028" i="2"/>
  <c r="M2029" i="2"/>
  <c r="M2030" i="2"/>
  <c r="M2031" i="2"/>
  <c r="M2032" i="2"/>
  <c r="M2033" i="2"/>
  <c r="M2034" i="2"/>
  <c r="M2035" i="2"/>
  <c r="M2036" i="2"/>
  <c r="M2037" i="2"/>
  <c r="M2038" i="2"/>
  <c r="M2039" i="2"/>
  <c r="M2040" i="2"/>
  <c r="M939" i="2"/>
  <c r="M940" i="2"/>
  <c r="M941" i="2"/>
  <c r="M1174" i="2"/>
  <c r="M1718" i="2"/>
  <c r="M2041" i="2"/>
  <c r="M2042" i="2"/>
  <c r="M2043" i="2"/>
  <c r="M2044" i="2"/>
  <c r="M2045" i="2"/>
  <c r="M2046" i="2"/>
  <c r="M2167" i="2"/>
  <c r="M2168" i="2"/>
  <c r="M2169" i="2"/>
  <c r="M2170" i="2"/>
  <c r="M2047" i="2"/>
  <c r="M2048" i="2"/>
  <c r="M2049" i="2"/>
  <c r="M3021" i="2"/>
  <c r="M3022" i="2"/>
  <c r="M23" i="2"/>
  <c r="M182" i="2"/>
  <c r="M2171" i="2"/>
  <c r="M2172" i="2"/>
  <c r="M2173" i="2"/>
  <c r="M2174" i="2"/>
  <c r="M3023" i="2"/>
  <c r="M24" i="2"/>
  <c r="M183" i="2"/>
  <c r="M3301" i="2"/>
  <c r="M3302" i="2"/>
  <c r="M3303" i="2"/>
  <c r="M2050" i="2"/>
  <c r="M1263" i="2"/>
  <c r="M2175" i="2"/>
  <c r="M2176" i="2"/>
  <c r="M2177" i="2"/>
  <c r="M2178" i="2"/>
  <c r="M2051" i="2"/>
  <c r="M2052" i="2"/>
  <c r="M2053" i="2"/>
  <c r="M2054" i="2"/>
  <c r="M2055" i="2"/>
  <c r="M2056" i="2"/>
  <c r="M2057" i="2"/>
  <c r="M2058" i="2"/>
  <c r="M2059" i="2"/>
  <c r="M2060" i="2"/>
  <c r="M2061" i="2"/>
  <c r="M1719" i="2"/>
  <c r="M2541" i="2"/>
  <c r="M2380" i="2"/>
  <c r="M1264" i="2"/>
  <c r="M184" i="2"/>
  <c r="M1926" i="2"/>
  <c r="M2784" i="2"/>
  <c r="M2062" i="2"/>
  <c r="M2063" i="2"/>
  <c r="M2064" i="2"/>
  <c r="M2065" i="2"/>
  <c r="M2066" i="2"/>
  <c r="M2067" i="2"/>
  <c r="M2068" i="2"/>
  <c r="M2069" i="2"/>
  <c r="M2070" i="2"/>
  <c r="M2071" i="2"/>
  <c r="M2072" i="2"/>
  <c r="M2381" i="2"/>
  <c r="M25" i="2"/>
  <c r="M26" i="2"/>
  <c r="M2073" i="2"/>
  <c r="M2074" i="2"/>
  <c r="M2075" i="2"/>
  <c r="M2076" i="2"/>
  <c r="M2077" i="2"/>
  <c r="M2078" i="2"/>
  <c r="M2179" i="2"/>
  <c r="M2180" i="2"/>
  <c r="M1136" i="2"/>
  <c r="M185" i="2"/>
  <c r="M2079" i="2"/>
  <c r="M2080" i="2"/>
  <c r="M2542" i="2"/>
  <c r="M27" i="2"/>
  <c r="M2081" i="2"/>
  <c r="M2082" i="2"/>
  <c r="M28" i="2"/>
  <c r="M2083" i="2"/>
  <c r="M2084" i="2"/>
  <c r="M2085" i="2"/>
  <c r="M2086" i="2"/>
  <c r="M2087" i="2"/>
  <c r="M2088" i="2"/>
  <c r="M2089" i="2"/>
  <c r="M3024" i="2"/>
  <c r="M3491" i="2"/>
  <c r="M3492" i="2"/>
  <c r="M3493" i="2"/>
  <c r="M3494" i="2"/>
  <c r="M3495" i="2"/>
  <c r="M1927" i="2"/>
  <c r="M1265" i="2"/>
  <c r="M2382" i="2"/>
  <c r="M2383" i="2"/>
  <c r="M2384" i="2"/>
  <c r="M1137" i="2"/>
  <c r="M3304" i="2"/>
  <c r="M3305" i="2"/>
  <c r="M3306" i="2"/>
  <c r="M3307" i="2"/>
  <c r="M3308" i="2"/>
  <c r="M2090" i="2"/>
  <c r="M2091" i="2"/>
  <c r="M2216" i="2"/>
  <c r="M2385" i="2"/>
  <c r="M1266" i="2"/>
  <c r="M1267" i="2"/>
  <c r="M1720" i="2"/>
  <c r="M1518" i="2"/>
  <c r="M3496" i="2"/>
  <c r="M3497" i="2"/>
  <c r="M3498" i="2"/>
  <c r="M3499" i="2"/>
  <c r="M3500" i="2"/>
  <c r="M3501" i="2"/>
  <c r="M3502" i="2"/>
  <c r="M3503" i="2"/>
  <c r="M3504" i="2"/>
  <c r="M3505" i="2"/>
  <c r="M3506" i="2"/>
  <c r="M3507" i="2"/>
  <c r="M3508" i="2"/>
  <c r="M3509" i="2"/>
  <c r="M3510" i="2"/>
  <c r="M1928" i="2"/>
  <c r="M3309" i="2"/>
  <c r="M3310" i="2"/>
  <c r="M3311" i="2"/>
  <c r="M3312" i="2"/>
  <c r="M3313" i="2"/>
  <c r="M1519" i="2"/>
  <c r="M1520" i="2"/>
  <c r="M1521" i="2"/>
  <c r="M186" i="2"/>
  <c r="M1929" i="2"/>
  <c r="M3511" i="2"/>
  <c r="M1268" i="2"/>
  <c r="M29" i="2"/>
  <c r="M3512" i="2"/>
  <c r="M3513" i="2"/>
  <c r="M3514" i="2"/>
  <c r="M3515" i="2"/>
  <c r="M3516" i="2"/>
  <c r="M3517" i="2"/>
  <c r="M3518" i="2"/>
  <c r="M2" i="2"/>
  <c r="M3519" i="2"/>
  <c r="M1269" i="2"/>
  <c r="M1270" i="2"/>
  <c r="M3520" i="2"/>
  <c r="M3521" i="2"/>
  <c r="M30" i="2"/>
  <c r="M187" i="2"/>
  <c r="M188" i="2"/>
  <c r="M189" i="2"/>
  <c r="M3522" i="2"/>
  <c r="M3523" i="2"/>
  <c r="M3524" i="2"/>
  <c r="M3525" i="2"/>
  <c r="M3526" i="2"/>
  <c r="M3527" i="2"/>
  <c r="M3528" i="2"/>
  <c r="M3529" i="2"/>
  <c r="M3530" i="2"/>
  <c r="M3531" i="2"/>
  <c r="M3532" i="2"/>
  <c r="M3533" i="2"/>
  <c r="M3534" i="2"/>
  <c r="M3535" i="2"/>
  <c r="M3536" i="2"/>
  <c r="M3314" i="2"/>
  <c r="M3315" i="2"/>
  <c r="M3316" i="2"/>
  <c r="M3317" i="2"/>
  <c r="M3318" i="2"/>
  <c r="M3537" i="2"/>
  <c r="M3538" i="2"/>
  <c r="M3539" i="2"/>
  <c r="M3540" i="2"/>
  <c r="M3541" i="2"/>
  <c r="M3542" i="2"/>
  <c r="M3543" i="2"/>
  <c r="M31" i="2"/>
  <c r="M3079" i="2"/>
  <c r="M3080" i="2"/>
  <c r="M3081" i="2"/>
  <c r="M3082" i="2"/>
  <c r="M3083" i="2"/>
  <c r="M3544" i="2"/>
  <c r="M3545" i="2"/>
  <c r="M3546" i="2"/>
  <c r="M3547" i="2"/>
  <c r="M3084" i="2"/>
  <c r="M3085"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2785" i="2"/>
  <c r="M2786" i="2"/>
  <c r="M2787" i="2"/>
  <c r="M2788" i="2"/>
  <c r="M3319" i="2"/>
  <c r="M3086" i="2"/>
  <c r="M2911" i="2"/>
  <c r="M3584" i="2"/>
  <c r="M3585" i="2"/>
  <c r="M3586" i="2"/>
  <c r="M2912" i="2"/>
  <c r="M2913" i="2"/>
  <c r="M2914" i="2"/>
  <c r="M2915" i="2"/>
  <c r="M2916" i="2"/>
  <c r="M3587" i="2"/>
  <c r="M3588" i="2"/>
  <c r="M2917" i="2"/>
  <c r="M3589" i="2"/>
  <c r="M3590" i="2"/>
  <c r="M2918" i="2"/>
  <c r="M2919" i="2"/>
  <c r="M2920" i="2"/>
  <c r="M2921" i="2"/>
  <c r="M2922" i="2"/>
  <c r="M2923" i="2"/>
  <c r="M2924" i="2"/>
  <c r="M2925" i="2"/>
  <c r="M3591" i="2"/>
  <c r="M3592" i="2"/>
  <c r="M2926" i="2"/>
  <c r="M2927" i="2"/>
  <c r="M3593" i="2"/>
  <c r="M3594" i="2"/>
  <c r="M3595" i="2"/>
  <c r="M2928" i="2"/>
  <c r="M3596" i="2"/>
  <c r="M2929" i="2"/>
  <c r="M3597" i="2"/>
  <c r="M3598" i="2"/>
  <c r="M3599" i="2"/>
  <c r="M3600" i="2"/>
  <c r="M3320" i="2"/>
  <c r="M3321" i="2"/>
  <c r="M3322" i="2"/>
  <c r="M3323" i="2"/>
  <c r="M725" i="2"/>
  <c r="M3601" i="2"/>
  <c r="M1500" i="2"/>
  <c r="M2930" i="2"/>
  <c r="M2931" i="2"/>
  <c r="M2932" i="2"/>
  <c r="M2933" i="2"/>
  <c r="M2934" i="2"/>
  <c r="M2935" i="2"/>
  <c r="M3324" i="2"/>
  <c r="M3325" i="2"/>
  <c r="M726" i="2"/>
  <c r="M727" i="2"/>
  <c r="M3602" i="2"/>
  <c r="M1138" i="2"/>
  <c r="M2936" i="2"/>
  <c r="M2937" i="2"/>
  <c r="M3603" i="2"/>
  <c r="M2938" i="2"/>
  <c r="M2939" i="2"/>
  <c r="M2940" i="2"/>
  <c r="M32" i="2"/>
  <c r="M2941" i="2"/>
  <c r="M2942" i="2"/>
  <c r="M3604" i="2"/>
  <c r="M3605" i="2"/>
  <c r="M3606" i="2"/>
  <c r="M3607" i="2"/>
  <c r="M3608" i="2"/>
  <c r="M3609" i="2"/>
  <c r="M3610" i="2"/>
  <c r="M3611" i="2"/>
  <c r="M3612" i="2"/>
  <c r="M1930" i="2"/>
  <c r="M1931" i="2"/>
  <c r="M1932" i="2"/>
  <c r="M507" i="2"/>
  <c r="M2943" i="2"/>
  <c r="M508" i="2"/>
  <c r="M2944" i="2"/>
  <c r="M2846" i="2"/>
  <c r="M33" i="2"/>
  <c r="M2945" i="2"/>
  <c r="M2946" i="2"/>
  <c r="M2947" i="2"/>
  <c r="M2948" i="2"/>
  <c r="M3613" i="2"/>
  <c r="M3614" i="2"/>
  <c r="M3615" i="2"/>
  <c r="M3616" i="2"/>
  <c r="M3617" i="2"/>
  <c r="M3618" i="2"/>
  <c r="M3619" i="2"/>
  <c r="M2949" i="2"/>
  <c r="M3620" i="2"/>
  <c r="M3621" i="2"/>
  <c r="M3622" i="2"/>
  <c r="M3623" i="2"/>
  <c r="M3624" i="2"/>
  <c r="M3625" i="2"/>
  <c r="M2789" i="2"/>
  <c r="M2790" i="2"/>
  <c r="M2791" i="2"/>
  <c r="M3326" i="2"/>
  <c r="M3327" i="2"/>
  <c r="M592" i="2"/>
  <c r="M593" i="2"/>
  <c r="M594" i="2"/>
  <c r="M1532" i="2"/>
  <c r="M1533" i="2"/>
  <c r="M1534" i="2"/>
  <c r="M1535" i="2"/>
  <c r="M1536" i="2"/>
  <c r="M3626" i="2"/>
  <c r="M3627" i="2"/>
  <c r="M3628" i="2"/>
  <c r="M3629" i="2"/>
  <c r="M1271" i="2"/>
  <c r="M34" i="2"/>
  <c r="M3630" i="2"/>
  <c r="M3631" i="2"/>
  <c r="M3632" i="2"/>
  <c r="M3633" i="2"/>
  <c r="M3634" i="2"/>
  <c r="M3635" i="2"/>
  <c r="M35" i="2"/>
  <c r="M190"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191" i="2"/>
  <c r="M3679" i="2"/>
  <c r="M3680" i="2"/>
  <c r="M3681" i="2"/>
  <c r="M3682" i="2"/>
  <c r="M3683" i="2"/>
  <c r="M3684" i="2"/>
  <c r="M3685" i="2"/>
  <c r="M3686" i="2"/>
  <c r="M3687" i="2"/>
  <c r="M3688" i="2"/>
  <c r="M3689" i="2"/>
  <c r="M3690" i="2"/>
  <c r="M3691" i="2"/>
  <c r="M3692" i="2"/>
  <c r="M3693" i="2"/>
  <c r="M3694" i="2"/>
  <c r="M2792" i="2"/>
  <c r="M3328" i="2"/>
  <c r="M3329" i="2"/>
  <c r="M3330" i="2"/>
  <c r="M3331" i="2"/>
  <c r="M2847" i="2"/>
  <c r="M36" i="2"/>
  <c r="M3695" i="2"/>
  <c r="M3696" i="2"/>
  <c r="M3697" i="2"/>
  <c r="M3698" i="2"/>
  <c r="M3699" i="2"/>
  <c r="M3700" i="2"/>
  <c r="M3701" i="2"/>
  <c r="M3702" i="2"/>
  <c r="M3703" i="2"/>
  <c r="M3704" i="2"/>
  <c r="M3705" i="2"/>
  <c r="M3706" i="2"/>
  <c r="M3707" i="2"/>
  <c r="M3708" i="2"/>
  <c r="M3709" i="2"/>
  <c r="M3710" i="2"/>
  <c r="M1272" i="2"/>
  <c r="M37" i="2"/>
  <c r="M3711" i="2"/>
  <c r="M3712" i="2"/>
  <c r="M2950" i="2"/>
  <c r="M2951" i="2"/>
  <c r="M2952" i="2"/>
  <c r="M3713" i="2"/>
  <c r="M3714" i="2"/>
  <c r="M3715" i="2"/>
  <c r="M3716" i="2"/>
  <c r="M3717" i="2"/>
  <c r="M3718" i="2"/>
  <c r="M3719" i="2"/>
  <c r="M3720" i="2"/>
  <c r="M3721" i="2"/>
  <c r="M3722" i="2"/>
  <c r="M1933" i="2"/>
  <c r="M2953" i="2"/>
  <c r="M3723" i="2"/>
  <c r="M3724" i="2"/>
  <c r="M3725" i="2"/>
  <c r="M3726" i="2"/>
  <c r="M3727" i="2"/>
  <c r="M3728" i="2"/>
  <c r="M3729" i="2"/>
  <c r="M3730" i="2"/>
  <c r="M3731" i="2"/>
  <c r="M3732" i="2"/>
  <c r="M3733" i="2"/>
  <c r="M3734" i="2"/>
  <c r="M3735" i="2"/>
  <c r="M3736" i="2"/>
  <c r="M2793" i="2"/>
  <c r="M2794" i="2"/>
  <c r="M2795" i="2"/>
  <c r="M1537" i="2"/>
  <c r="M1538" i="2"/>
  <c r="M1273" i="2"/>
  <c r="M38" i="2"/>
  <c r="M2954" i="2"/>
  <c r="M3737" i="2"/>
  <c r="M3738" i="2"/>
  <c r="M3739" i="2"/>
  <c r="M1177" i="2"/>
  <c r="M1178" i="2"/>
  <c r="M1179" i="2"/>
  <c r="M1274" i="2"/>
  <c r="M2955" i="2"/>
  <c r="M3740" i="2"/>
  <c r="M3741" i="2"/>
  <c r="M3742" i="2"/>
  <c r="M3743" i="2"/>
  <c r="M3744" i="2"/>
  <c r="M3745" i="2"/>
  <c r="M2956" i="2"/>
  <c r="M2957" i="2"/>
  <c r="M3746" i="2"/>
  <c r="M3747" i="2"/>
  <c r="M3748" i="2"/>
  <c r="M3749" i="2"/>
  <c r="M3750" i="2"/>
  <c r="M3751" i="2"/>
  <c r="M3752" i="2"/>
  <c r="M3753" i="2"/>
  <c r="M2958" i="2"/>
  <c r="M3754" i="2"/>
  <c r="M3755" i="2"/>
  <c r="M3756" i="2"/>
  <c r="M3757" i="2"/>
  <c r="M3758" i="2"/>
  <c r="M3759" i="2"/>
  <c r="M3760" i="2"/>
  <c r="M3761" i="2"/>
  <c r="M2796" i="2"/>
  <c r="M2797" i="2"/>
  <c r="M3332" i="2"/>
  <c r="M1166" i="2"/>
  <c r="D18" i="6" l="1"/>
  <c r="D5" i="6"/>
  <c r="D20" i="6"/>
  <c r="D19" i="6"/>
  <c r="D13" i="6"/>
  <c r="D12" i="6"/>
  <c r="D6" i="6"/>
  <c r="M2798" i="2"/>
  <c r="M192" i="2"/>
  <c r="S5342" i="1" l="1"/>
  <c r="S515" i="1"/>
  <c r="S755" i="1"/>
  <c r="S5221" i="1"/>
  <c r="S1602" i="1"/>
  <c r="S5100" i="1"/>
  <c r="S139" i="1"/>
  <c r="S271" i="1"/>
  <c r="S392" i="1"/>
  <c r="S634" i="1"/>
  <c r="S997" i="1"/>
  <c r="S1239" i="1"/>
  <c r="S1481" i="1"/>
  <c r="S1844" i="1"/>
  <c r="S2085" i="1"/>
  <c r="S2328" i="1"/>
  <c r="S3159" i="1"/>
  <c r="S3527" i="1"/>
  <c r="S3891" i="1"/>
  <c r="S4253" i="1"/>
  <c r="S4858" i="1"/>
  <c r="S862" i="1"/>
  <c r="S1118" i="1"/>
  <c r="S1360" i="1"/>
  <c r="S1723" i="1"/>
  <c r="S1964" i="1"/>
  <c r="S2207" i="1"/>
  <c r="S2438" i="1"/>
  <c r="S2559" i="1"/>
  <c r="S2680" i="1"/>
  <c r="S2801" i="1"/>
  <c r="S2922" i="1"/>
  <c r="S3285" i="1"/>
  <c r="S3647" i="1"/>
  <c r="S4012" i="1"/>
  <c r="S4374" i="1"/>
  <c r="S4616" i="1"/>
  <c r="S5463" i="1"/>
  <c r="S18" i="1"/>
  <c r="S3043" i="1"/>
  <c r="S3406" i="1"/>
  <c r="S3768" i="1"/>
  <c r="S4132" i="1"/>
  <c r="S4496" i="1"/>
  <c r="S4737" i="1"/>
  <c r="S4979" i="1"/>
  <c r="S211" i="1"/>
  <c r="S576" i="1"/>
  <c r="S936" i="1"/>
  <c r="S1300" i="1"/>
  <c r="S1663" i="1"/>
  <c r="S2026" i="1"/>
  <c r="S2389" i="1"/>
  <c r="S2752" i="1"/>
  <c r="S3110" i="1"/>
  <c r="S3478" i="1"/>
  <c r="S3840" i="1"/>
  <c r="S228" i="1"/>
  <c r="S592" i="1"/>
  <c r="S948" i="1"/>
  <c r="S1320" i="1"/>
  <c r="S1680" i="1"/>
  <c r="S2043" i="1"/>
  <c r="S2406" i="1"/>
  <c r="S2769" i="1"/>
  <c r="S4606" i="1"/>
  <c r="S2846" i="1"/>
  <c r="S4029" i="1"/>
  <c r="S90" i="1"/>
  <c r="S453" i="1"/>
  <c r="S816" i="1"/>
  <c r="S1175" i="1"/>
  <c r="S1542" i="1"/>
  <c r="S1905" i="1"/>
  <c r="S2268" i="1"/>
  <c r="S2631" i="1"/>
  <c r="S2994" i="1"/>
  <c r="S3357" i="1"/>
  <c r="S3719" i="1"/>
  <c r="S107" i="1"/>
  <c r="S470" i="1"/>
  <c r="S833" i="1"/>
  <c r="S1196" i="1"/>
  <c r="S1559" i="1"/>
  <c r="S1922" i="1"/>
  <c r="S2285" i="1"/>
  <c r="S2648" i="1"/>
  <c r="S4111" i="1"/>
  <c r="S4848" i="1"/>
  <c r="S5332" i="1"/>
  <c r="S3083" i="1"/>
  <c r="S3330" i="1"/>
  <c r="S3570" i="1"/>
  <c r="S3925" i="1"/>
  <c r="S4408" i="1"/>
  <c r="S4650" i="1"/>
  <c r="S5123" i="1"/>
  <c r="S645" i="1"/>
  <c r="S1129" i="1"/>
  <c r="S1367" i="1"/>
  <c r="S2812" i="1"/>
  <c r="S3296" i="1"/>
  <c r="S3538" i="1"/>
  <c r="S4023" i="1"/>
  <c r="S5111" i="1"/>
  <c r="S1069" i="1"/>
  <c r="S1933" i="1"/>
  <c r="S5365" i="1"/>
  <c r="S29" i="1"/>
  <c r="S150" i="1"/>
  <c r="S282" i="1"/>
  <c r="S403" i="1"/>
  <c r="S525" i="1"/>
  <c r="S887" i="1"/>
  <c r="S1008" i="1"/>
  <c r="S1250" i="1"/>
  <c r="S1492" i="1"/>
  <c r="S839" i="1"/>
  <c r="S1086" i="1"/>
  <c r="S1328" i="1"/>
  <c r="S1570" i="1"/>
  <c r="S1812" i="1"/>
  <c r="S40" i="1"/>
  <c r="S161" i="1"/>
  <c r="S293" i="1"/>
  <c r="S414" i="1"/>
  <c r="S535" i="1"/>
  <c r="S656" i="1"/>
  <c r="S777" i="1"/>
  <c r="S898" i="1"/>
  <c r="S1019" i="1"/>
  <c r="S1140" i="1"/>
  <c r="S1261" i="1"/>
  <c r="S1382" i="1"/>
  <c r="S1503" i="1"/>
  <c r="S1624" i="1"/>
  <c r="S1742" i="1"/>
  <c r="S1866" i="1"/>
  <c r="S1985" i="1"/>
  <c r="S2108" i="1"/>
  <c r="S2229" i="1"/>
  <c r="S2350" i="1"/>
  <c r="S2453" i="1"/>
  <c r="S2581" i="1"/>
  <c r="S2702" i="1"/>
  <c r="S2823" i="1"/>
  <c r="S2944" i="1"/>
  <c r="S3060" i="1"/>
  <c r="S3181" i="1"/>
  <c r="S3307" i="1"/>
  <c r="S3428" i="1"/>
  <c r="S3549" i="1"/>
  <c r="S3669" i="1"/>
  <c r="S3790" i="1"/>
  <c r="S3913" i="1"/>
  <c r="S4034" i="1"/>
  <c r="S4154" i="1"/>
  <c r="S4275" i="1"/>
  <c r="S4396" i="1"/>
  <c r="S4517" i="1"/>
  <c r="S4638" i="1"/>
  <c r="S4759" i="1"/>
  <c r="S4880" i="1"/>
  <c r="S5001" i="1"/>
  <c r="S5122" i="1"/>
  <c r="S5243" i="1"/>
  <c r="S332" i="1"/>
  <c r="S695" i="1"/>
  <c r="S1058" i="1"/>
  <c r="S1419" i="1"/>
  <c r="S1784" i="1"/>
  <c r="S2147" i="1"/>
  <c r="S2510" i="1"/>
  <c r="S2873" i="1"/>
  <c r="S3236" i="1"/>
  <c r="S3617" i="1"/>
  <c r="S3963" i="1"/>
  <c r="S349" i="1"/>
  <c r="S712" i="1"/>
  <c r="S1071" i="1"/>
  <c r="S1437" i="1"/>
  <c r="S1801" i="1"/>
  <c r="S2164" i="1"/>
  <c r="S2527" i="1"/>
  <c r="S3868" i="1"/>
  <c r="S4353" i="1"/>
  <c r="S5090" i="1"/>
  <c r="S2967" i="1"/>
  <c r="S3209" i="1"/>
  <c r="S3444" i="1"/>
  <c r="S3703" i="1"/>
  <c r="S4166" i="1"/>
  <c r="S4881" i="1"/>
  <c r="S766" i="1"/>
  <c r="S1613" i="1"/>
  <c r="S1744" i="1"/>
  <c r="S1855" i="1"/>
  <c r="S1974" i="1"/>
  <c r="S2097" i="1"/>
  <c r="S2223" i="1"/>
  <c r="S2339" i="1"/>
  <c r="S2449" i="1"/>
  <c r="S2570" i="1"/>
  <c r="S2691" i="1"/>
  <c r="S2933" i="1"/>
  <c r="S3198" i="1"/>
  <c r="S3170" i="1"/>
  <c r="S3417" i="1"/>
  <c r="S3658" i="1"/>
  <c r="S3779" i="1"/>
  <c r="S3902" i="1"/>
  <c r="S4143" i="1"/>
  <c r="S4264" i="1"/>
  <c r="S4385" i="1"/>
  <c r="S4506" i="1"/>
  <c r="S4627" i="1"/>
  <c r="S4869" i="1"/>
  <c r="S5232" i="1"/>
  <c r="S5474" i="1"/>
  <c r="S343" i="1"/>
  <c r="S586" i="1"/>
  <c r="S827" i="1"/>
  <c r="S1185" i="1"/>
  <c r="S1432" i="1"/>
  <c r="S1674" i="1"/>
  <c r="S1916" i="1"/>
  <c r="S2037" i="1"/>
  <c r="S2279" i="1"/>
  <c r="S2400" i="1"/>
  <c r="S2521" i="1"/>
  <c r="S2642" i="1"/>
  <c r="S2763" i="1"/>
  <c r="S2884" i="1"/>
  <c r="S3005" i="1"/>
  <c r="S3121" i="1"/>
  <c r="S3247" i="1"/>
  <c r="S3489" i="1"/>
  <c r="S3605" i="1"/>
  <c r="S3730" i="1"/>
  <c r="S3851" i="1"/>
  <c r="S3974" i="1"/>
  <c r="S118" i="1"/>
  <c r="S239" i="1"/>
  <c r="S360" i="1"/>
  <c r="S481" i="1"/>
  <c r="S560" i="1"/>
  <c r="S723" i="1"/>
  <c r="S972" i="1"/>
  <c r="S1206" i="1"/>
  <c r="S1449" i="1"/>
  <c r="S1691" i="1"/>
  <c r="S4748" i="1"/>
  <c r="S4990" i="1"/>
  <c r="S5353" i="1"/>
  <c r="S101" i="1"/>
  <c r="S222" i="1"/>
  <c r="S464" i="1"/>
  <c r="S706" i="1"/>
  <c r="S943" i="1"/>
  <c r="S1311" i="1"/>
  <c r="S1553" i="1"/>
  <c r="S1795" i="1"/>
  <c r="S2158" i="1"/>
  <c r="S3368" i="1"/>
  <c r="S5364" i="1"/>
  <c r="S5485" i="1"/>
  <c r="S112" i="1"/>
  <c r="S233" i="1"/>
  <c r="S354" i="1"/>
  <c r="S475" i="1"/>
  <c r="S597" i="1"/>
  <c r="S717" i="1"/>
  <c r="S869" i="1"/>
  <c r="S969" i="1"/>
  <c r="S1080" i="1"/>
  <c r="S1201" i="1"/>
  <c r="S1325" i="1"/>
  <c r="S1442" i="1"/>
  <c r="S1564" i="1"/>
  <c r="S1685" i="1"/>
  <c r="S1806" i="1"/>
  <c r="S1927" i="1"/>
  <c r="S2048" i="1"/>
  <c r="S2169" i="1"/>
  <c r="S2290" i="1"/>
  <c r="S2411" i="1"/>
  <c r="S2532" i="1"/>
  <c r="S2653" i="1"/>
  <c r="S2774" i="1"/>
  <c r="S2895" i="1"/>
  <c r="S3016" i="1"/>
  <c r="S3132" i="1"/>
  <c r="S3258" i="1"/>
  <c r="S3379" i="1"/>
  <c r="S3500" i="1"/>
  <c r="S3620" i="1"/>
  <c r="S3741" i="1"/>
  <c r="S3862" i="1"/>
  <c r="S8" i="1"/>
  <c r="S129" i="1"/>
  <c r="S250" i="1"/>
  <c r="S371" i="1"/>
  <c r="S492" i="1"/>
  <c r="S613" i="1"/>
  <c r="S734" i="1"/>
  <c r="S876" i="1"/>
  <c r="S976" i="1"/>
  <c r="S1097" i="1"/>
  <c r="S1218" i="1"/>
  <c r="S1339" i="1"/>
  <c r="S1460" i="1"/>
  <c r="S1581" i="1"/>
  <c r="S1702" i="1"/>
  <c r="S1823" i="1"/>
  <c r="S1944" i="1"/>
  <c r="S2065" i="1"/>
  <c r="S2186" i="1"/>
  <c r="S2307" i="1"/>
  <c r="S2428" i="1"/>
  <c r="S2549" i="1"/>
  <c r="S2670" i="1"/>
  <c r="S2791" i="1"/>
  <c r="S3914" i="1"/>
  <c r="S4155" i="1"/>
  <c r="S4397" i="1"/>
  <c r="S4639" i="1"/>
  <c r="S4892" i="1"/>
  <c r="S5134" i="1"/>
  <c r="S5376" i="1"/>
  <c r="S2868" i="1"/>
  <c r="S2989" i="1"/>
  <c r="S3105" i="1"/>
  <c r="S3231" i="1"/>
  <c r="S3352" i="1"/>
  <c r="S3473" i="1"/>
  <c r="S3599" i="1"/>
  <c r="S3725" i="1"/>
  <c r="S3969" i="1"/>
  <c r="S4210" i="1"/>
  <c r="S4452" i="1"/>
  <c r="S4683" i="1"/>
  <c r="S4925" i="1"/>
  <c r="S5167" i="1"/>
  <c r="S5409" i="1"/>
  <c r="S4051" i="1"/>
  <c r="S4171" i="1"/>
  <c r="S4413" i="1"/>
  <c r="S5381" i="1"/>
  <c r="S1343" i="1"/>
  <c r="S254" i="1"/>
  <c r="S738" i="1"/>
  <c r="S980" i="1"/>
  <c r="S1101" i="1"/>
  <c r="S7" i="1"/>
  <c r="S128" i="1"/>
  <c r="S260" i="1"/>
  <c r="S381" i="1"/>
  <c r="S504" i="1"/>
  <c r="S623" i="1"/>
  <c r="S744" i="1"/>
  <c r="S854" i="1"/>
  <c r="S986" i="1"/>
  <c r="S1107" i="1"/>
  <c r="S1228" i="1"/>
  <c r="S1349" i="1"/>
  <c r="S1470" i="1"/>
  <c r="S1591" i="1"/>
  <c r="S1712" i="1"/>
  <c r="S1833" i="1"/>
  <c r="S1953" i="1"/>
  <c r="S2075" i="1"/>
  <c r="S2196" i="1"/>
  <c r="S2317" i="1"/>
  <c r="S2427" i="1"/>
  <c r="S2548" i="1"/>
  <c r="S2669" i="1"/>
  <c r="S2790" i="1"/>
  <c r="S2911" i="1"/>
  <c r="S3032" i="1"/>
  <c r="S3148" i="1"/>
  <c r="S3274" i="1"/>
  <c r="S3395" i="1"/>
  <c r="S3516" i="1"/>
  <c r="S3636" i="1"/>
  <c r="S3757" i="1"/>
  <c r="S3878" i="1"/>
  <c r="S4001" i="1"/>
  <c r="S4149" i="1"/>
  <c r="S498" i="1"/>
  <c r="S848" i="1"/>
  <c r="S4292" i="1"/>
  <c r="S4534" i="1"/>
  <c r="S4655" i="1"/>
  <c r="S4776" i="1"/>
  <c r="S4897" i="1"/>
  <c r="S5018" i="1"/>
  <c r="S5139" i="1"/>
  <c r="S5260" i="1"/>
  <c r="S12" i="1"/>
  <c r="S133" i="1"/>
  <c r="S375" i="1"/>
  <c r="S617" i="1"/>
  <c r="S1222" i="1"/>
  <c r="S106" i="1"/>
  <c r="S238" i="1"/>
  <c r="S359" i="1"/>
  <c r="S480" i="1"/>
  <c r="S602" i="1"/>
  <c r="S722" i="1"/>
  <c r="S838" i="1"/>
  <c r="S953" i="1"/>
  <c r="S1085" i="1"/>
  <c r="S1205" i="1"/>
  <c r="S1327" i="1"/>
  <c r="S1448" i="1"/>
  <c r="S1569" i="1"/>
  <c r="S1690" i="1"/>
  <c r="S788" i="1"/>
  <c r="S1272" i="1"/>
  <c r="S1756" i="1"/>
  <c r="S2119" i="1"/>
  <c r="S2713" i="1"/>
  <c r="S2834" i="1"/>
  <c r="S2955" i="1"/>
  <c r="S3318" i="1"/>
  <c r="S4649" i="1"/>
  <c r="S1817" i="1"/>
  <c r="S2059" i="1"/>
  <c r="S3027" i="1"/>
  <c r="S3390" i="1"/>
  <c r="S3752" i="1"/>
  <c r="S3873" i="1"/>
  <c r="S140" i="1"/>
  <c r="S261" i="1"/>
  <c r="S382" i="1"/>
  <c r="S505" i="1"/>
  <c r="S624" i="1"/>
  <c r="S745" i="1"/>
  <c r="S987" i="1"/>
  <c r="S2560" i="1"/>
  <c r="S2802" i="1"/>
  <c r="S4177" i="1"/>
  <c r="S4419" i="1"/>
  <c r="S5398" i="1"/>
  <c r="S62" i="1"/>
  <c r="S1041" i="1"/>
  <c r="S117" i="1"/>
  <c r="S249" i="1"/>
  <c r="S370" i="1"/>
  <c r="S491" i="1"/>
  <c r="S612" i="1"/>
  <c r="S733" i="1"/>
  <c r="S845" i="1"/>
  <c r="S975" i="1"/>
  <c r="S1096" i="1"/>
  <c r="S1217" i="1"/>
  <c r="S1338" i="1"/>
  <c r="S1459" i="1"/>
  <c r="S1580" i="1"/>
  <c r="S1701" i="1"/>
  <c r="S1822" i="1"/>
  <c r="S1943" i="1"/>
  <c r="S2064" i="1"/>
  <c r="S2185" i="1"/>
  <c r="S4121" i="1"/>
  <c r="S4242" i="1"/>
  <c r="S4363" i="1"/>
  <c r="S4484" i="1"/>
  <c r="S4605" i="1"/>
  <c r="S4726" i="1"/>
  <c r="S4847" i="1"/>
  <c r="S4968" i="1"/>
  <c r="S5089" i="1"/>
  <c r="S5210" i="1"/>
  <c r="S5331" i="1"/>
  <c r="S5452" i="1"/>
  <c r="S79" i="1"/>
  <c r="S200" i="1"/>
  <c r="S321" i="1"/>
  <c r="S442" i="1"/>
  <c r="S565" i="1"/>
  <c r="S684" i="1"/>
  <c r="S805" i="1"/>
  <c r="S926" i="1"/>
  <c r="S1047" i="1"/>
  <c r="S1193" i="1"/>
  <c r="S1289" i="1"/>
  <c r="S1410" i="1"/>
  <c r="S1531" i="1"/>
  <c r="S1652" i="1"/>
  <c r="S1773" i="1"/>
  <c r="S1894" i="1"/>
  <c r="S2015" i="1"/>
  <c r="S2136" i="1"/>
  <c r="S2257" i="1"/>
  <c r="S2378" i="1"/>
  <c r="S2499" i="1"/>
  <c r="S2620" i="1"/>
  <c r="S2741" i="1"/>
  <c r="S2862" i="1"/>
  <c r="S2983" i="1"/>
  <c r="S3099" i="1"/>
  <c r="S3223" i="1"/>
  <c r="S4270" i="1"/>
  <c r="S4393" i="1"/>
  <c r="S4512" i="1"/>
  <c r="S4633" i="1"/>
  <c r="S4754" i="1"/>
  <c r="S4875" i="1"/>
  <c r="S4996" i="1"/>
  <c r="S5117" i="1"/>
  <c r="S5238" i="1"/>
  <c r="S5359" i="1"/>
  <c r="S5480" i="1"/>
  <c r="S111" i="1"/>
  <c r="S232" i="1"/>
  <c r="S353" i="1"/>
  <c r="S474" i="1"/>
  <c r="S596" i="1"/>
  <c r="S716" i="1"/>
  <c r="S835" i="1"/>
  <c r="S950" i="1"/>
  <c r="S1079" i="1"/>
  <c r="S1200" i="1"/>
  <c r="S1324" i="1"/>
  <c r="S1441" i="1"/>
  <c r="S2054" i="1"/>
  <c r="S2175" i="1"/>
  <c r="S2296" i="1"/>
  <c r="S2417" i="1"/>
  <c r="S2538" i="1"/>
  <c r="S2659" i="1"/>
  <c r="S2780" i="1"/>
  <c r="S3892" i="1"/>
  <c r="S4133" i="1"/>
  <c r="S4375" i="1"/>
  <c r="S4617" i="1"/>
  <c r="S4870" i="1"/>
  <c r="S5112" i="1"/>
  <c r="S5354" i="1"/>
  <c r="S2857" i="1"/>
  <c r="S2978" i="1"/>
  <c r="S3094" i="1"/>
  <c r="S3227" i="1"/>
  <c r="S3341" i="1"/>
  <c r="S3462" i="1"/>
  <c r="S3578" i="1"/>
  <c r="S3714" i="1"/>
  <c r="S3947" i="1"/>
  <c r="S4188" i="1"/>
  <c r="S4430" i="1"/>
  <c r="S4661" i="1"/>
  <c r="S4903" i="1"/>
  <c r="S5145" i="1"/>
  <c r="S5387" i="1"/>
  <c r="S4040" i="1"/>
  <c r="S4160" i="1"/>
  <c r="S4281" i="1"/>
  <c r="S4402" i="1"/>
  <c r="S4523" i="1"/>
  <c r="S4644" i="1"/>
  <c r="S4765" i="1"/>
  <c r="S4886" i="1"/>
  <c r="S5007" i="1"/>
  <c r="S5128" i="1"/>
  <c r="S5249" i="1"/>
  <c r="S5370" i="1"/>
  <c r="S5491" i="1"/>
  <c r="S122" i="1"/>
  <c r="S667" i="1"/>
  <c r="S1151" i="1"/>
  <c r="S1513" i="1"/>
  <c r="S1877" i="1"/>
  <c r="S1998" i="1"/>
  <c r="S2471" i="1"/>
  <c r="S3192" i="1"/>
  <c r="S4045" i="1"/>
  <c r="S728" i="1"/>
  <c r="S1696" i="1"/>
  <c r="S1938" i="1"/>
  <c r="S2180" i="1"/>
  <c r="S2301" i="1"/>
  <c r="S2543" i="1"/>
  <c r="S2664" i="1"/>
  <c r="S2906" i="1"/>
  <c r="S3269" i="1"/>
  <c r="S878" i="1"/>
  <c r="S1229" i="1"/>
  <c r="S1350" i="1"/>
  <c r="S1471" i="1"/>
  <c r="S1713" i="1"/>
  <c r="S1954" i="1"/>
  <c r="S2076" i="1"/>
  <c r="S2197" i="1"/>
  <c r="S2681" i="1"/>
  <c r="S4914" i="1"/>
  <c r="S2879" i="1"/>
  <c r="S3000" i="1"/>
  <c r="S3116" i="1"/>
  <c r="S3242" i="1"/>
  <c r="S3363" i="1"/>
  <c r="S3484" i="1"/>
  <c r="S3604" i="1"/>
  <c r="S3747" i="1"/>
  <c r="S3991" i="1"/>
  <c r="S4232" i="1"/>
  <c r="S4474" i="1"/>
  <c r="S4716" i="1"/>
  <c r="S4947" i="1"/>
  <c r="S5189" i="1"/>
  <c r="S5431" i="1"/>
  <c r="S4061" i="1"/>
  <c r="S4182" i="1"/>
  <c r="S4303" i="1"/>
  <c r="S4424" i="1"/>
  <c r="S4545" i="1"/>
  <c r="S4666" i="1"/>
  <c r="S51" i="1"/>
  <c r="S172" i="1"/>
  <c r="S1030" i="1"/>
  <c r="S194" i="1"/>
  <c r="S3559" i="1"/>
  <c r="S3680" i="1"/>
  <c r="S4165" i="1"/>
  <c r="S4286" i="1"/>
  <c r="S4407" i="1"/>
  <c r="S4891" i="1"/>
  <c r="S5133" i="1"/>
  <c r="S5375" i="1"/>
  <c r="S123" i="1"/>
  <c r="S365" i="1"/>
  <c r="S607" i="1"/>
  <c r="S957" i="1"/>
  <c r="S1212" i="1"/>
  <c r="S1333" i="1"/>
  <c r="S3511" i="1"/>
  <c r="S557" i="1"/>
  <c r="S920" i="1"/>
  <c r="S1190" i="1"/>
  <c r="S1283" i="1"/>
  <c r="S1404" i="1"/>
  <c r="S2603" i="1"/>
  <c r="S3208" i="1"/>
  <c r="S4297" i="1"/>
  <c r="S4418" i="1"/>
  <c r="S4539" i="1"/>
  <c r="S4781" i="1"/>
  <c r="S30" i="1"/>
  <c r="S151" i="1"/>
  <c r="S272" i="1"/>
  <c r="S393" i="1"/>
  <c r="S516" i="1"/>
  <c r="S881" i="1"/>
  <c r="S425" i="1"/>
  <c r="S909" i="1"/>
  <c r="S2592" i="1"/>
  <c r="S3924" i="1"/>
  <c r="S842" i="1"/>
  <c r="S1091" i="1"/>
  <c r="S1575" i="1"/>
  <c r="S3631" i="1"/>
  <c r="S1108" i="1"/>
  <c r="S1592" i="1"/>
  <c r="S1834" i="1"/>
  <c r="S2318" i="1"/>
  <c r="S5156" i="1"/>
  <c r="S183" i="1"/>
  <c r="S315" i="1"/>
  <c r="S436" i="1"/>
  <c r="S799" i="1"/>
  <c r="S1646" i="1"/>
  <c r="S1767" i="1"/>
  <c r="S2130" i="1"/>
  <c r="S2361" i="1"/>
  <c r="S2482" i="1"/>
  <c r="S5023" i="1"/>
  <c r="S5265" i="1"/>
  <c r="S13" i="1"/>
  <c r="S255" i="1"/>
  <c r="S499" i="1"/>
  <c r="S739" i="1"/>
  <c r="S981" i="1"/>
  <c r="S1223" i="1"/>
  <c r="S1465" i="1"/>
  <c r="S1707" i="1"/>
  <c r="S1949" i="1"/>
  <c r="S2191" i="1"/>
  <c r="S2433" i="1"/>
  <c r="S2686" i="1"/>
  <c r="S2917" i="1"/>
  <c r="S3154" i="1"/>
  <c r="S3401" i="1"/>
  <c r="S756" i="1"/>
  <c r="S304" i="1"/>
  <c r="S1640" i="1"/>
  <c r="S2240" i="1"/>
  <c r="S3071" i="1"/>
  <c r="S84" i="1"/>
  <c r="S216" i="1"/>
  <c r="S458" i="1"/>
  <c r="S581" i="1"/>
  <c r="S700" i="1"/>
  <c r="S546" i="1"/>
  <c r="S1393" i="1"/>
  <c r="S3450" i="1"/>
  <c r="S3801" i="1"/>
  <c r="S4528" i="1"/>
  <c r="S4770" i="1"/>
  <c r="S5012" i="1"/>
  <c r="S5254" i="1"/>
  <c r="S5496" i="1"/>
  <c r="S244" i="1"/>
  <c r="S486" i="1"/>
  <c r="S1454" i="1"/>
  <c r="S2422" i="1"/>
  <c r="S2785" i="1"/>
  <c r="S3143" i="1"/>
  <c r="S19" i="1"/>
  <c r="S2439" i="1"/>
  <c r="S3936" i="1"/>
  <c r="S4672" i="1"/>
  <c r="S678" i="1"/>
  <c r="S1525" i="1"/>
  <c r="S1888" i="1"/>
  <c r="S2009" i="1"/>
  <c r="S2251" i="1"/>
  <c r="S2724" i="1"/>
  <c r="S2845" i="1"/>
  <c r="S2966" i="1"/>
  <c r="S3082" i="1"/>
  <c r="S3329" i="1"/>
  <c r="S3443" i="1"/>
  <c r="S3613" i="1"/>
  <c r="S3691" i="1"/>
  <c r="S3812" i="1"/>
  <c r="S3935" i="1"/>
  <c r="S4056" i="1"/>
  <c r="S4176" i="1"/>
  <c r="S4660" i="1"/>
  <c r="S4902" i="1"/>
  <c r="S5144" i="1"/>
  <c r="S5386" i="1"/>
  <c r="S134" i="1"/>
  <c r="S376" i="1"/>
  <c r="S618" i="1"/>
  <c r="S849" i="1"/>
  <c r="S1102" i="1"/>
  <c r="S1344" i="1"/>
  <c r="S1586" i="1"/>
  <c r="S1828" i="1"/>
  <c r="S2070" i="1"/>
  <c r="S2312" i="1"/>
  <c r="S2554" i="1"/>
  <c r="S2796" i="1"/>
  <c r="S3038" i="1"/>
  <c r="S3280" i="1"/>
  <c r="S3522" i="1"/>
  <c r="S3642" i="1"/>
  <c r="S3763" i="1"/>
  <c r="S3884" i="1"/>
  <c r="S635" i="1"/>
  <c r="S337" i="1"/>
  <c r="S1811" i="1"/>
  <c r="S1932" i="1"/>
  <c r="S2053" i="1"/>
  <c r="S2174" i="1"/>
  <c r="S2295" i="1"/>
  <c r="S2405" i="1"/>
  <c r="S2526" i="1"/>
  <c r="S2647" i="1"/>
  <c r="S2768" i="1"/>
  <c r="S2889" i="1"/>
  <c r="S3010" i="1"/>
  <c r="S3126" i="1"/>
  <c r="S3252" i="1"/>
  <c r="S3373" i="1"/>
  <c r="S3494" i="1"/>
  <c r="S3603" i="1"/>
  <c r="S3735" i="1"/>
  <c r="S3856" i="1"/>
  <c r="S3979" i="1"/>
  <c r="S4099" i="1"/>
  <c r="S4220" i="1"/>
  <c r="S4341" i="1"/>
  <c r="S4462" i="1"/>
  <c r="S4583" i="1"/>
  <c r="S4704" i="1"/>
  <c r="S4825" i="1"/>
  <c r="S4946" i="1"/>
  <c r="S5067" i="1"/>
  <c r="S5188" i="1"/>
  <c r="S5309" i="1"/>
  <c r="S5430" i="1"/>
  <c r="S57" i="1"/>
  <c r="S178" i="1"/>
  <c r="S299" i="1"/>
  <c r="S420" i="1"/>
  <c r="S541" i="1"/>
  <c r="S662" i="1"/>
  <c r="S783" i="1"/>
  <c r="S904" i="1"/>
  <c r="S1025" i="1"/>
  <c r="S1146" i="1"/>
  <c r="S1267" i="1"/>
  <c r="S1388" i="1"/>
  <c r="S1509" i="1"/>
  <c r="S1630" i="1"/>
  <c r="S1751" i="1"/>
  <c r="S1872" i="1"/>
  <c r="S1993" i="1"/>
  <c r="S2114" i="1"/>
  <c r="S2235" i="1"/>
  <c r="S2356" i="1"/>
  <c r="S2477" i="1"/>
  <c r="S2598" i="1"/>
  <c r="S2719" i="1"/>
  <c r="S2840" i="1"/>
  <c r="S2961" i="1"/>
  <c r="S3077" i="1"/>
  <c r="S3203" i="1"/>
  <c r="S3324" i="1"/>
  <c r="S3438" i="1"/>
  <c r="S3565" i="1"/>
  <c r="S3686" i="1"/>
  <c r="S3807" i="1"/>
  <c r="S3930" i="1"/>
  <c r="S74" i="1"/>
  <c r="S195" i="1"/>
  <c r="S316" i="1"/>
  <c r="S437" i="1"/>
  <c r="S558" i="1"/>
  <c r="S679" i="1"/>
  <c r="S800" i="1"/>
  <c r="S921" i="1"/>
  <c r="S1042" i="1"/>
  <c r="S1160" i="1"/>
  <c r="S1284" i="1"/>
  <c r="S1405" i="1"/>
  <c r="S1526" i="1"/>
  <c r="S1647" i="1"/>
  <c r="S1768" i="1"/>
  <c r="S1889" i="1"/>
  <c r="S2010" i="1"/>
  <c r="S2131" i="1"/>
  <c r="S2252" i="1"/>
  <c r="S2373" i="1"/>
  <c r="S2494" i="1"/>
  <c r="S2615" i="1"/>
  <c r="S2736" i="1"/>
  <c r="S3802" i="1"/>
  <c r="S4046" i="1"/>
  <c r="S4287" i="1"/>
  <c r="S4529" i="1"/>
  <c r="S4782" i="1"/>
  <c r="S5024" i="1"/>
  <c r="S5266" i="1"/>
  <c r="S2813" i="1"/>
  <c r="S2934" i="1"/>
  <c r="S3199" i="1"/>
  <c r="S3171" i="1"/>
  <c r="S3297" i="1"/>
  <c r="S3418" i="1"/>
  <c r="S3539" i="1"/>
  <c r="S3670" i="1"/>
  <c r="S3857" i="1"/>
  <c r="S4100" i="1"/>
  <c r="S4342" i="1"/>
  <c r="S4573" i="1"/>
  <c r="S4815" i="1"/>
  <c r="S5057" i="1"/>
  <c r="S5299" i="1"/>
  <c r="S3996" i="1"/>
  <c r="S4116" i="1"/>
  <c r="S4237" i="1"/>
  <c r="S4358" i="1"/>
  <c r="S4479" i="1"/>
  <c r="S4600" i="1"/>
  <c r="S4721" i="1"/>
  <c r="S4842" i="1"/>
  <c r="S4963" i="1"/>
  <c r="S5084" i="1"/>
  <c r="S5205" i="1"/>
  <c r="S5326" i="1"/>
  <c r="S2306" i="1"/>
  <c r="S2416" i="1"/>
  <c r="S2537" i="1"/>
  <c r="S2658" i="1"/>
  <c r="S2779" i="1"/>
  <c r="S2900" i="1"/>
  <c r="S3021" i="1"/>
  <c r="S3137" i="1"/>
  <c r="S3263" i="1"/>
  <c r="S3384" i="1"/>
  <c r="S3505" i="1"/>
  <c r="S3625" i="1"/>
  <c r="S3746" i="1"/>
  <c r="S3867" i="1"/>
  <c r="S3990" i="1"/>
  <c r="S4110" i="1"/>
  <c r="S4231" i="1"/>
  <c r="S4352" i="1"/>
  <c r="S4473" i="1"/>
  <c r="S4594" i="1"/>
  <c r="S4715" i="1"/>
  <c r="S4836" i="1"/>
  <c r="S4957" i="1"/>
  <c r="S5078" i="1"/>
  <c r="S5199" i="1"/>
  <c r="S5320" i="1"/>
  <c r="S5441" i="1"/>
  <c r="S68" i="1"/>
  <c r="S189" i="1"/>
  <c r="S310" i="1"/>
  <c r="S431" i="1"/>
  <c r="S552" i="1"/>
  <c r="S673" i="1"/>
  <c r="S794" i="1"/>
  <c r="S915" i="1"/>
  <c r="S1036" i="1"/>
  <c r="S1157" i="1"/>
  <c r="S1278" i="1"/>
  <c r="S1399" i="1"/>
  <c r="S1520" i="1"/>
  <c r="S1641" i="1"/>
  <c r="S1762" i="1"/>
  <c r="S1883" i="1"/>
  <c r="S2004" i="1"/>
  <c r="S2125" i="1"/>
  <c r="S2246" i="1"/>
  <c r="S2367" i="1"/>
  <c r="S2488" i="1"/>
  <c r="S2609" i="1"/>
  <c r="S2730" i="1"/>
  <c r="S2851" i="1"/>
  <c r="S2972" i="1"/>
  <c r="S3088" i="1"/>
  <c r="S3214" i="1"/>
  <c r="S3335" i="1"/>
  <c r="S3456" i="1"/>
  <c r="S3614" i="1"/>
  <c r="S3697" i="1"/>
  <c r="S3818" i="1"/>
  <c r="S3941" i="1"/>
  <c r="S85" i="1"/>
  <c r="S206" i="1"/>
  <c r="S327" i="1"/>
  <c r="S448" i="1"/>
  <c r="S571" i="1"/>
  <c r="S690" i="1"/>
  <c r="S811" i="1"/>
  <c r="S932" i="1"/>
  <c r="S1053" i="1"/>
  <c r="S1170" i="1"/>
  <c r="S1295" i="1"/>
  <c r="S1415" i="1"/>
  <c r="S1537" i="1"/>
  <c r="S1658" i="1"/>
  <c r="S1779" i="1"/>
  <c r="S1900" i="1"/>
  <c r="S2021" i="1"/>
  <c r="S2142" i="1"/>
  <c r="S2263" i="1"/>
  <c r="S2384" i="1"/>
  <c r="S2505" i="1"/>
  <c r="S2626" i="1"/>
  <c r="S2747" i="1"/>
  <c r="S3824" i="1"/>
  <c r="S4067" i="1"/>
  <c r="S4309" i="1"/>
  <c r="S4551" i="1"/>
  <c r="S4804" i="1"/>
  <c r="S5046" i="1"/>
  <c r="S5288" i="1"/>
  <c r="S2824" i="1"/>
  <c r="S2945" i="1"/>
  <c r="S3061" i="1"/>
  <c r="S3182" i="1"/>
  <c r="S3308" i="1"/>
  <c r="S3429" i="1"/>
  <c r="S3550" i="1"/>
  <c r="S3681" i="1"/>
  <c r="S3879" i="1"/>
  <c r="S4122" i="1"/>
  <c r="S4364" i="1"/>
  <c r="S4595" i="1"/>
  <c r="S4837" i="1"/>
  <c r="S5079" i="1"/>
  <c r="S5321" i="1"/>
  <c r="S4007" i="1"/>
  <c r="S4127" i="1"/>
  <c r="S4248" i="1"/>
  <c r="S4369" i="1"/>
  <c r="S4490" i="1"/>
  <c r="S4611" i="1"/>
  <c r="S4732" i="1"/>
  <c r="S4853" i="1"/>
  <c r="S3346" i="1"/>
  <c r="S3467" i="1"/>
  <c r="S3583" i="1"/>
  <c r="S3708" i="1"/>
  <c r="S3829" i="1"/>
  <c r="S3952" i="1"/>
  <c r="S96" i="1"/>
  <c r="S217" i="1"/>
  <c r="S338" i="1"/>
  <c r="S459" i="1"/>
  <c r="S582" i="1"/>
  <c r="S701" i="1"/>
  <c r="S822" i="1"/>
  <c r="S964" i="1"/>
  <c r="S1064" i="1"/>
  <c r="S1180" i="1"/>
  <c r="S1306" i="1"/>
  <c r="S1427" i="1"/>
  <c r="S1548" i="1"/>
  <c r="S1669" i="1"/>
  <c r="S1790" i="1"/>
  <c r="S1911" i="1"/>
  <c r="S2032" i="1"/>
  <c r="S2153" i="1"/>
  <c r="S2274" i="1"/>
  <c r="S2395" i="1"/>
  <c r="S2516" i="1"/>
  <c r="S2637" i="1"/>
  <c r="S2758" i="1"/>
  <c r="S3846" i="1"/>
  <c r="S4089" i="1"/>
  <c r="S4331" i="1"/>
  <c r="S4584" i="1"/>
  <c r="S4826" i="1"/>
  <c r="S5068" i="1"/>
  <c r="S5310" i="1"/>
  <c r="S2835" i="1"/>
  <c r="S2956" i="1"/>
  <c r="S3072" i="1"/>
  <c r="S3193" i="1"/>
  <c r="S3319" i="1"/>
  <c r="S3451" i="1"/>
  <c r="S3560" i="1"/>
  <c r="S3692" i="1"/>
  <c r="S3903" i="1"/>
  <c r="S4144" i="1"/>
  <c r="S4386" i="1"/>
  <c r="S4628" i="1"/>
  <c r="S4859" i="1"/>
  <c r="S5101" i="1"/>
  <c r="S5343" i="1"/>
  <c r="S4018" i="1"/>
  <c r="S4138" i="1"/>
  <c r="S4259" i="1"/>
  <c r="S4380" i="1"/>
  <c r="S4501" i="1"/>
  <c r="S4622" i="1"/>
  <c r="S4743" i="1"/>
  <c r="S4864" i="1"/>
  <c r="S4985" i="1"/>
  <c r="S5106" i="1"/>
  <c r="S5227" i="1"/>
  <c r="S5348" i="1"/>
  <c r="S5469" i="1"/>
  <c r="S100" i="1"/>
  <c r="S221" i="1"/>
  <c r="S342" i="1"/>
  <c r="S463" i="1"/>
  <c r="S559" i="1"/>
  <c r="S705" i="1"/>
  <c r="S826" i="1"/>
  <c r="S942" i="1"/>
  <c r="S1068" i="1"/>
  <c r="S1184" i="1"/>
  <c r="S1310" i="1"/>
  <c r="S1431" i="1"/>
  <c r="S53" i="1"/>
  <c r="S174" i="1"/>
  <c r="S295" i="1"/>
  <c r="S416" i="1"/>
  <c r="S537" i="1"/>
  <c r="S658" i="1"/>
  <c r="S779" i="1"/>
  <c r="S900" i="1"/>
  <c r="S87" i="1"/>
  <c r="S208" i="1"/>
  <c r="S329" i="1"/>
  <c r="S450" i="1"/>
  <c r="S573" i="1"/>
  <c r="S692" i="1"/>
  <c r="S813" i="1"/>
  <c r="S934" i="1"/>
  <c r="S121" i="1"/>
  <c r="S967" i="1"/>
  <c r="S1076" i="1"/>
  <c r="S1197" i="1"/>
  <c r="S1321" i="1"/>
  <c r="S1438" i="1"/>
  <c r="S1560" i="1"/>
  <c r="S1681" i="1"/>
  <c r="S949" i="1"/>
  <c r="S1077" i="1"/>
  <c r="S1198" i="1"/>
  <c r="S1322" i="1"/>
  <c r="S1439" i="1"/>
  <c r="S1561" i="1"/>
  <c r="S1682" i="1"/>
  <c r="S253" i="1"/>
  <c r="S374" i="1"/>
  <c r="S497" i="1"/>
  <c r="S616" i="1"/>
  <c r="S737" i="1"/>
  <c r="S847" i="1"/>
  <c r="S979" i="1"/>
  <c r="S1100" i="1"/>
  <c r="S1846" i="1"/>
  <c r="S1966" i="1"/>
  <c r="S2087" i="1"/>
  <c r="S2209" i="1"/>
  <c r="S2330" i="1"/>
  <c r="S2464" i="1"/>
  <c r="S2572" i="1"/>
  <c r="S2693" i="1"/>
  <c r="S1869" i="1"/>
  <c r="S1990" i="1"/>
  <c r="S2111" i="1"/>
  <c r="S2232" i="1"/>
  <c r="S2353" i="1"/>
  <c r="S2474" i="1"/>
  <c r="S2595" i="1"/>
  <c r="S2716" i="1"/>
  <c r="S1276" i="1"/>
  <c r="S1397" i="1"/>
  <c r="S1518" i="1"/>
  <c r="S1636" i="1"/>
  <c r="S1760" i="1"/>
  <c r="S1881" i="1"/>
  <c r="S4398" i="1"/>
  <c r="S4640" i="1"/>
  <c r="S2759" i="1"/>
  <c r="S2880" i="1"/>
  <c r="S3001" i="1"/>
  <c r="S3117" i="1"/>
  <c r="S3243" i="1"/>
  <c r="S3364" i="1"/>
  <c r="S3485" i="1"/>
  <c r="S3618" i="1"/>
  <c r="S3726" i="1"/>
  <c r="S3847" i="1"/>
  <c r="S243" i="1"/>
  <c r="S364" i="1"/>
  <c r="S485" i="1"/>
  <c r="S606" i="1"/>
  <c r="S727" i="1"/>
  <c r="S841" i="1"/>
  <c r="S956" i="1"/>
  <c r="S1090" i="1"/>
  <c r="S1211" i="1"/>
  <c r="S1332" i="1"/>
  <c r="S1453" i="1"/>
  <c r="S64" i="1"/>
  <c r="S185" i="1"/>
  <c r="S306" i="1"/>
  <c r="S427" i="1"/>
  <c r="S548" i="1"/>
  <c r="S669" i="1"/>
  <c r="S790" i="1"/>
  <c r="S911" i="1"/>
  <c r="S98" i="1"/>
  <c r="S219" i="1"/>
  <c r="S340" i="1"/>
  <c r="S461" i="1"/>
  <c r="S584" i="1"/>
  <c r="S703" i="1"/>
  <c r="S824" i="1"/>
  <c r="S11" i="1"/>
  <c r="S132" i="1"/>
  <c r="S973" i="1"/>
  <c r="S1087" i="1"/>
  <c r="S1207" i="1"/>
  <c r="S1329" i="1"/>
  <c r="S1450" i="1"/>
  <c r="S1571" i="1"/>
  <c r="S1692" i="1"/>
  <c r="S954" i="1"/>
  <c r="S1088" i="1"/>
  <c r="S1209" i="1"/>
  <c r="S1330" i="1"/>
  <c r="S1451" i="1"/>
  <c r="S1572" i="1"/>
  <c r="S1693" i="1"/>
  <c r="S264" i="1"/>
  <c r="S385" i="1"/>
  <c r="S508" i="1"/>
  <c r="S627" i="1"/>
  <c r="S748" i="1"/>
  <c r="S856" i="1"/>
  <c r="S75" i="1"/>
  <c r="S196" i="1"/>
  <c r="S317" i="1"/>
  <c r="S438" i="1"/>
  <c r="S561" i="1"/>
  <c r="S680" i="1"/>
  <c r="S801" i="1"/>
  <c r="S922" i="1"/>
  <c r="S109" i="1"/>
  <c r="S230" i="1"/>
  <c r="S351" i="1"/>
  <c r="S472" i="1"/>
  <c r="S594" i="1"/>
  <c r="S714" i="1"/>
  <c r="S834" i="1"/>
  <c r="S22" i="1"/>
  <c r="S143" i="1"/>
  <c r="S977" i="1"/>
  <c r="S1098" i="1"/>
  <c r="S1219" i="1"/>
  <c r="S1340" i="1"/>
  <c r="S1461" i="1"/>
  <c r="S1582" i="1"/>
  <c r="S1703" i="1"/>
  <c r="S978" i="1"/>
  <c r="S1099" i="1"/>
  <c r="S1220" i="1"/>
  <c r="S1341" i="1"/>
  <c r="S1462" i="1"/>
  <c r="S1583" i="1"/>
  <c r="S1704" i="1"/>
  <c r="S275" i="1"/>
  <c r="S396" i="1"/>
  <c r="S519" i="1"/>
  <c r="S638" i="1"/>
  <c r="S759" i="1"/>
  <c r="S864" i="1"/>
  <c r="S1001" i="1"/>
  <c r="S1122" i="1"/>
  <c r="S1868" i="1"/>
  <c r="S1989" i="1"/>
  <c r="S2110" i="1"/>
  <c r="S2231" i="1"/>
  <c r="S2352" i="1"/>
  <c r="S2473" i="1"/>
  <c r="S2594" i="1"/>
  <c r="S2715" i="1"/>
  <c r="S1891" i="1"/>
  <c r="S2012" i="1"/>
  <c r="S2133" i="1"/>
  <c r="S2254" i="1"/>
  <c r="S2375" i="1"/>
  <c r="S2496" i="1"/>
  <c r="S2617" i="1"/>
  <c r="S1173" i="1"/>
  <c r="S1298" i="1"/>
  <c r="S1417" i="1"/>
  <c r="S1540" i="1"/>
  <c r="S1661" i="1"/>
  <c r="S1782" i="1"/>
  <c r="S4211" i="1"/>
  <c r="S4442" i="1"/>
  <c r="S4684" i="1"/>
  <c r="S2781" i="1"/>
  <c r="S2902" i="1"/>
  <c r="S3023" i="1"/>
  <c r="S3139" i="1"/>
  <c r="S3265" i="1"/>
  <c r="S3386" i="1"/>
  <c r="S3507" i="1"/>
  <c r="S3627" i="1"/>
  <c r="S3748" i="1"/>
  <c r="S3869" i="1"/>
  <c r="S3992" i="1"/>
  <c r="S4123" i="1"/>
  <c r="S4288" i="1"/>
  <c r="S4541" i="1"/>
  <c r="S4783" i="1"/>
  <c r="S2837" i="1"/>
  <c r="S2958" i="1"/>
  <c r="S3074" i="1"/>
  <c r="S3195" i="1"/>
  <c r="S3321" i="1"/>
  <c r="S3435" i="1"/>
  <c r="S3562" i="1"/>
  <c r="S4787" i="1"/>
  <c r="S4908" i="1"/>
  <c r="S5029" i="1"/>
  <c r="S5150" i="1"/>
  <c r="S5271" i="1"/>
  <c r="S5392" i="1"/>
  <c r="S23" i="1"/>
  <c r="S144" i="1"/>
  <c r="S265" i="1"/>
  <c r="S386" i="1"/>
  <c r="S509" i="1"/>
  <c r="S628" i="1"/>
  <c r="S749" i="1"/>
  <c r="S857" i="1"/>
  <c r="S991" i="1"/>
  <c r="S1112" i="1"/>
  <c r="S1233" i="1"/>
  <c r="S1354" i="1"/>
  <c r="S86" i="1"/>
  <c r="S207" i="1"/>
  <c r="S328" i="1"/>
  <c r="S449" i="1"/>
  <c r="S572" i="1"/>
  <c r="S691" i="1"/>
  <c r="S812" i="1"/>
  <c r="S933" i="1"/>
  <c r="S120" i="1"/>
  <c r="S241" i="1"/>
  <c r="S362" i="1"/>
  <c r="S998" i="1"/>
  <c r="S1119" i="1"/>
  <c r="S1240" i="1"/>
  <c r="S1361" i="1"/>
  <c r="S1482" i="1"/>
  <c r="S1603" i="1"/>
  <c r="S1724" i="1"/>
  <c r="S1845" i="1"/>
  <c r="S1965" i="1"/>
  <c r="S2086" i="1"/>
  <c r="S2208" i="1"/>
  <c r="S2329" i="1"/>
  <c r="S2450" i="1"/>
  <c r="S2571" i="1"/>
  <c r="S2692" i="1"/>
  <c r="S3589" i="1"/>
  <c r="S3958" i="1"/>
  <c r="S4199" i="1"/>
  <c r="S4441" i="1"/>
  <c r="S4694" i="1"/>
  <c r="S4936" i="1"/>
  <c r="S5178" i="1"/>
  <c r="S5420" i="1"/>
  <c r="S2890" i="1"/>
  <c r="S3011" i="1"/>
  <c r="S3127" i="1"/>
  <c r="S3253" i="1"/>
  <c r="S3374" i="1"/>
  <c r="S3495" i="1"/>
  <c r="S3626" i="1"/>
  <c r="S3769" i="1"/>
  <c r="S4013" i="1"/>
  <c r="S4254" i="1"/>
  <c r="S4495" i="1"/>
  <c r="S4738" i="1"/>
  <c r="S4969" i="1"/>
  <c r="S5211" i="1"/>
  <c r="S5453" i="1"/>
  <c r="S4072" i="1"/>
  <c r="S4193" i="1"/>
  <c r="S4314" i="1"/>
  <c r="S4435" i="1"/>
  <c r="S4556" i="1"/>
  <c r="S4677" i="1"/>
  <c r="S4798" i="1"/>
  <c r="S4919" i="1"/>
  <c r="S5040" i="1"/>
  <c r="S5161" i="1"/>
  <c r="S5282" i="1"/>
  <c r="S5403" i="1"/>
  <c r="S34" i="1"/>
  <c r="S155" i="1"/>
  <c r="S276" i="1"/>
  <c r="S397" i="1"/>
  <c r="S520" i="1"/>
  <c r="S639" i="1"/>
  <c r="S760" i="1"/>
  <c r="S883" i="1"/>
  <c r="S1002" i="1"/>
  <c r="S1123" i="1"/>
  <c r="S1245" i="1"/>
  <c r="S1364" i="1"/>
  <c r="S73" i="1"/>
  <c r="S205" i="1"/>
  <c r="S326" i="1"/>
  <c r="S447" i="1"/>
  <c r="S570" i="1"/>
  <c r="S689" i="1"/>
  <c r="S810" i="1"/>
  <c r="S931" i="1"/>
  <c r="S1052" i="1"/>
  <c r="S1169" i="1"/>
  <c r="S1294" i="1"/>
  <c r="S1414" i="1"/>
  <c r="S1536" i="1"/>
  <c r="S1657" i="1"/>
  <c r="S1778" i="1"/>
  <c r="S1899" i="1"/>
  <c r="S2020" i="1"/>
  <c r="S2141" i="1"/>
  <c r="S2262" i="1"/>
  <c r="S2372" i="1"/>
  <c r="S2493" i="1"/>
  <c r="S2614" i="1"/>
  <c r="S2735" i="1"/>
  <c r="S2856" i="1"/>
  <c r="S2977" i="1"/>
  <c r="S3093" i="1"/>
  <c r="S3226" i="1"/>
  <c r="S3340" i="1"/>
  <c r="S3461" i="1"/>
  <c r="S3577" i="1"/>
  <c r="S3702" i="1"/>
  <c r="S3823" i="1"/>
  <c r="S3946" i="1"/>
  <c r="S4066" i="1"/>
  <c r="S4187" i="1"/>
  <c r="S4308" i="1"/>
  <c r="S4429" i="1"/>
  <c r="S4550" i="1"/>
  <c r="S4671" i="1"/>
  <c r="S4792" i="1"/>
  <c r="S4913" i="1"/>
  <c r="S5034" i="1"/>
  <c r="S5155" i="1"/>
  <c r="S5276" i="1"/>
  <c r="S5397" i="1"/>
  <c r="S24" i="1"/>
  <c r="S145" i="1"/>
  <c r="S266" i="1"/>
  <c r="S387" i="1"/>
  <c r="S510" i="1"/>
  <c r="S629" i="1"/>
  <c r="S750" i="1"/>
  <c r="S858" i="1"/>
  <c r="S992" i="1"/>
  <c r="S1113" i="1"/>
  <c r="S1234" i="1"/>
  <c r="S1355" i="1"/>
  <c r="S1476" i="1"/>
  <c r="S1597" i="1"/>
  <c r="S1718" i="1"/>
  <c r="S1839" i="1"/>
  <c r="S1959" i="1"/>
  <c r="S2081" i="1"/>
  <c r="S2202" i="1"/>
  <c r="S2323" i="1"/>
  <c r="S2444" i="1"/>
  <c r="S2565" i="1"/>
  <c r="S2685" i="1"/>
  <c r="S2807" i="1"/>
  <c r="S2925" i="1"/>
  <c r="S3049" i="1"/>
  <c r="S821" i="1"/>
  <c r="S939" i="1"/>
  <c r="S1063" i="1"/>
  <c r="S1179" i="1"/>
  <c r="S1305" i="1"/>
  <c r="S1424" i="1"/>
  <c r="S1547" i="1"/>
  <c r="S1668" i="1"/>
  <c r="S1789" i="1"/>
  <c r="S1910" i="1"/>
  <c r="S2031" i="1"/>
  <c r="S2152" i="1"/>
  <c r="S2273" i="1"/>
  <c r="S2383" i="1"/>
  <c r="S2504" i="1"/>
  <c r="S2625" i="1"/>
  <c r="S2746" i="1"/>
  <c r="S2867" i="1"/>
  <c r="S2988" i="1"/>
  <c r="S3104" i="1"/>
  <c r="S3230" i="1"/>
  <c r="S3351" i="1"/>
  <c r="S3472" i="1"/>
  <c r="S3588" i="1"/>
  <c r="S3713" i="1"/>
  <c r="S3834" i="1"/>
  <c r="S3957" i="1"/>
  <c r="S4077" i="1"/>
  <c r="S4198" i="1"/>
  <c r="S4319" i="1"/>
  <c r="S4440" i="1"/>
  <c r="S4561" i="1"/>
  <c r="S4682" i="1"/>
  <c r="S4803" i="1"/>
  <c r="S4924" i="1"/>
  <c r="S5045" i="1"/>
  <c r="S5166" i="1"/>
  <c r="S5287" i="1"/>
  <c r="S5408" i="1"/>
  <c r="S35" i="1"/>
  <c r="S156" i="1"/>
  <c r="S277" i="1"/>
  <c r="S398" i="1"/>
  <c r="S493" i="1"/>
  <c r="S640" i="1"/>
  <c r="S761" i="1"/>
  <c r="S865" i="1"/>
  <c r="S1003" i="1"/>
  <c r="S1124" i="1"/>
  <c r="S1244" i="1"/>
  <c r="S1365" i="1"/>
  <c r="S1487" i="1"/>
  <c r="S1608" i="1"/>
  <c r="S1729" i="1"/>
  <c r="S1850" i="1"/>
  <c r="S1969" i="1"/>
  <c r="S2092" i="1"/>
  <c r="S2213" i="1"/>
  <c r="S2334" i="1"/>
  <c r="S2468" i="1"/>
  <c r="S2576" i="1"/>
  <c r="S2697" i="1"/>
  <c r="S2818" i="1"/>
  <c r="S2939" i="1"/>
  <c r="S3055" i="1"/>
  <c r="S3176" i="1"/>
  <c r="S3302" i="1"/>
  <c r="S3423" i="1"/>
  <c r="S3544" i="1"/>
  <c r="S3664" i="1"/>
  <c r="S3785" i="1"/>
  <c r="S3908" i="1"/>
  <c r="S52" i="1"/>
  <c r="S173" i="1"/>
  <c r="S294" i="1"/>
  <c r="S95" i="1"/>
  <c r="S227" i="1"/>
  <c r="S348" i="1"/>
  <c r="S469" i="1"/>
  <c r="S591" i="1"/>
  <c r="S711" i="1"/>
  <c r="S832" i="1"/>
  <c r="S947" i="1"/>
  <c r="S1075" i="1"/>
  <c r="S1195" i="1"/>
  <c r="S1314" i="1"/>
  <c r="S1425" i="1"/>
  <c r="S1558" i="1"/>
  <c r="S1679" i="1"/>
  <c r="S1800" i="1"/>
  <c r="S1921" i="1"/>
  <c r="S2042" i="1"/>
  <c r="S2163" i="1"/>
  <c r="S2284" i="1"/>
  <c r="S2394" i="1"/>
  <c r="S2515" i="1"/>
  <c r="S2636" i="1"/>
  <c r="S2757" i="1"/>
  <c r="S2878" i="1"/>
  <c r="S2999" i="1"/>
  <c r="S3115" i="1"/>
  <c r="S3241" i="1"/>
  <c r="S3362" i="1"/>
  <c r="S3483" i="1"/>
  <c r="S3598" i="1"/>
  <c r="S3724" i="1"/>
  <c r="S3845" i="1"/>
  <c r="S3968" i="1"/>
  <c r="S4088" i="1"/>
  <c r="S4209" i="1"/>
  <c r="S4330" i="1"/>
  <c r="S4451" i="1"/>
  <c r="S4572" i="1"/>
  <c r="S4693" i="1"/>
  <c r="S4814" i="1"/>
  <c r="S4935" i="1"/>
  <c r="S5056" i="1"/>
  <c r="S5177" i="1"/>
  <c r="S5298" i="1"/>
  <c r="S5419" i="1"/>
  <c r="S46" i="1"/>
  <c r="S167" i="1"/>
  <c r="S288" i="1"/>
  <c r="S409" i="1"/>
  <c r="S530" i="1"/>
  <c r="S651" i="1"/>
  <c r="S772" i="1"/>
  <c r="S893" i="1"/>
  <c r="S1014" i="1"/>
  <c r="S1135" i="1"/>
  <c r="S1256" i="1"/>
  <c r="S1377" i="1"/>
  <c r="S1498" i="1"/>
  <c r="S1619" i="1"/>
  <c r="S1737" i="1"/>
  <c r="S1861" i="1"/>
  <c r="S1980" i="1"/>
  <c r="S2103" i="1"/>
  <c r="S2224" i="1"/>
  <c r="S2345" i="1"/>
  <c r="S2459" i="1"/>
  <c r="S2587" i="1"/>
  <c r="S2708" i="1"/>
  <c r="S2829" i="1"/>
  <c r="S2950" i="1"/>
  <c r="S3067" i="1"/>
  <c r="S3187" i="1"/>
  <c r="S3313" i="1"/>
  <c r="S3434" i="1"/>
  <c r="S3554" i="1"/>
  <c r="S3675" i="1"/>
  <c r="S3796" i="1"/>
  <c r="S3919" i="1"/>
  <c r="S63" i="1"/>
  <c r="S184" i="1"/>
  <c r="S305" i="1"/>
  <c r="S426" i="1"/>
  <c r="S547" i="1"/>
  <c r="S668" i="1"/>
  <c r="S789" i="1"/>
  <c r="S5447" i="1"/>
  <c r="S78" i="1"/>
  <c r="S199" i="1"/>
  <c r="S320" i="1"/>
  <c r="S441" i="1"/>
  <c r="S564" i="1"/>
  <c r="S683" i="1"/>
  <c r="S804" i="1"/>
  <c r="S925" i="1"/>
  <c r="S1046" i="1"/>
  <c r="S1164" i="1"/>
  <c r="S1288" i="1"/>
  <c r="S1409" i="1"/>
  <c r="S20" i="1"/>
  <c r="S141" i="1"/>
  <c r="S262" i="1"/>
  <c r="S383" i="1"/>
  <c r="S506" i="1"/>
  <c r="S625" i="1"/>
  <c r="S746" i="1"/>
  <c r="S855" i="1"/>
  <c r="S54" i="1"/>
  <c r="S175" i="1"/>
  <c r="S296" i="1"/>
  <c r="S417" i="1"/>
  <c r="S538" i="1"/>
  <c r="S659" i="1"/>
  <c r="S780" i="1"/>
  <c r="S901" i="1"/>
  <c r="S88" i="1"/>
  <c r="S209" i="1"/>
  <c r="S1043" i="1"/>
  <c r="S1161" i="1"/>
  <c r="S1285" i="1"/>
  <c r="S1406" i="1"/>
  <c r="S1527" i="1"/>
  <c r="S1648" i="1"/>
  <c r="S1769" i="1"/>
  <c r="S1044" i="1"/>
  <c r="S1162" i="1"/>
  <c r="S1286" i="1"/>
  <c r="S1407" i="1"/>
  <c r="S1528" i="1"/>
  <c r="S1649" i="1"/>
  <c r="S1770" i="1"/>
  <c r="S341" i="1"/>
  <c r="S462" i="1"/>
  <c r="S585" i="1"/>
  <c r="S704" i="1"/>
  <c r="S825" i="1"/>
  <c r="S965" i="1"/>
  <c r="S1067" i="1"/>
  <c r="S1813" i="1"/>
  <c r="S1934" i="1"/>
  <c r="S2055" i="1"/>
  <c r="S2176" i="1"/>
  <c r="S2297" i="1"/>
  <c r="S2418" i="1"/>
  <c r="S2539" i="1"/>
  <c r="S2660" i="1"/>
  <c r="S1836" i="1"/>
  <c r="S1956" i="1"/>
  <c r="S2078" i="1"/>
  <c r="S2199" i="1"/>
  <c r="S2320" i="1"/>
  <c r="S2441" i="1"/>
  <c r="S2562" i="1"/>
  <c r="S2679" i="1"/>
  <c r="S1243" i="1"/>
  <c r="S1368" i="1"/>
  <c r="S1485" i="1"/>
  <c r="S1606" i="1"/>
  <c r="S1727" i="1"/>
  <c r="S1848" i="1"/>
  <c r="S4332" i="1"/>
  <c r="S4574" i="1"/>
  <c r="S2726" i="1"/>
  <c r="S2847" i="1"/>
  <c r="S2968" i="1"/>
  <c r="S3084" i="1"/>
  <c r="S3210" i="1"/>
  <c r="S3331" i="1"/>
  <c r="S3453" i="1"/>
  <c r="S3571" i="1"/>
  <c r="S4974" i="1"/>
  <c r="S5095" i="1"/>
  <c r="S5216" i="1"/>
  <c r="S5337" i="1"/>
  <c r="S5458" i="1"/>
  <c r="S89" i="1"/>
  <c r="S210" i="1"/>
  <c r="S331" i="1"/>
  <c r="S452" i="1"/>
  <c r="S575" i="1"/>
  <c r="S694" i="1"/>
  <c r="S815" i="1"/>
  <c r="S961" i="1"/>
  <c r="S1057" i="1"/>
  <c r="S1174" i="1"/>
  <c r="S1299" i="1"/>
  <c r="S1418" i="1"/>
  <c r="S31" i="1"/>
  <c r="S152" i="1"/>
  <c r="S273" i="1"/>
  <c r="S394" i="1"/>
  <c r="S517" i="1"/>
  <c r="S636" i="1"/>
  <c r="S757" i="1"/>
  <c r="S863" i="1"/>
  <c r="S65" i="1"/>
  <c r="S186" i="1"/>
  <c r="S307" i="1"/>
  <c r="S428" i="1"/>
  <c r="S549" i="1"/>
  <c r="S670" i="1"/>
  <c r="S791" i="1"/>
  <c r="S912" i="1"/>
  <c r="S99" i="1"/>
  <c r="S220" i="1"/>
  <c r="S1054" i="1"/>
  <c r="S1171" i="1"/>
  <c r="S1296" i="1"/>
  <c r="S1416" i="1"/>
  <c r="S1538" i="1"/>
  <c r="S1659" i="1"/>
  <c r="S1780" i="1"/>
  <c r="S1055" i="1"/>
  <c r="S42" i="1"/>
  <c r="S163" i="1"/>
  <c r="S284" i="1"/>
  <c r="S405" i="1"/>
  <c r="S526" i="1"/>
  <c r="S647" i="1"/>
  <c r="S768" i="1"/>
  <c r="S889" i="1"/>
  <c r="S76" i="1"/>
  <c r="S197" i="1"/>
  <c r="S318" i="1"/>
  <c r="S439" i="1"/>
  <c r="S562" i="1"/>
  <c r="S681" i="1"/>
  <c r="S802" i="1"/>
  <c r="S923" i="1"/>
  <c r="S110" i="1"/>
  <c r="S940" i="1"/>
  <c r="S1065" i="1"/>
  <c r="S1181" i="1"/>
  <c r="S1307" i="1"/>
  <c r="S1428" i="1"/>
  <c r="S1549" i="1"/>
  <c r="S1670" i="1"/>
  <c r="S941" i="1"/>
  <c r="S1066" i="1"/>
  <c r="S1182" i="1"/>
  <c r="S1308" i="1"/>
  <c r="S1429" i="1"/>
  <c r="S1550" i="1"/>
  <c r="S1671" i="1"/>
  <c r="S242" i="1"/>
  <c r="S363" i="1"/>
  <c r="S484" i="1"/>
  <c r="S605" i="1"/>
  <c r="S726" i="1"/>
  <c r="S873" i="1"/>
  <c r="S955" i="1"/>
  <c r="S1089" i="1"/>
  <c r="S1835" i="1"/>
  <c r="S1955" i="1"/>
  <c r="S2077" i="1"/>
  <c r="S2198" i="1"/>
  <c r="S2319" i="1"/>
  <c r="S2440" i="1"/>
  <c r="S2561" i="1"/>
  <c r="S2682" i="1"/>
  <c r="S1858" i="1"/>
  <c r="S1977" i="1"/>
  <c r="S2100" i="1"/>
  <c r="S2220" i="1"/>
  <c r="S2342" i="1"/>
  <c r="S2456" i="1"/>
  <c r="S2584" i="1"/>
  <c r="S2705" i="1"/>
  <c r="S1265" i="1"/>
  <c r="S1386" i="1"/>
  <c r="S1506" i="1"/>
  <c r="S1628" i="1"/>
  <c r="S1749" i="1"/>
  <c r="S1870" i="1"/>
  <c r="S4376" i="1"/>
  <c r="S4618" i="1"/>
  <c r="S2748" i="1"/>
  <c r="S2869" i="1"/>
  <c r="S2990" i="1"/>
  <c r="S3106" i="1"/>
  <c r="S3232" i="1"/>
  <c r="S3353" i="1"/>
  <c r="S3970" i="1"/>
  <c r="S4101" i="1"/>
  <c r="S4244" i="1"/>
  <c r="S4497" i="1"/>
  <c r="S4739" i="1"/>
  <c r="S2815" i="1"/>
  <c r="S2936" i="1"/>
  <c r="S3201" i="1"/>
  <c r="S3173" i="1"/>
  <c r="S3299" i="1"/>
  <c r="S3420" i="1"/>
  <c r="S3541" i="1"/>
  <c r="S3661" i="1"/>
  <c r="S3782" i="1"/>
  <c r="S3905" i="1"/>
  <c r="S4026" i="1"/>
  <c r="S4146" i="1"/>
  <c r="S4267" i="1"/>
  <c r="S4388" i="1"/>
  <c r="S4509" i="1"/>
  <c r="S1925" i="1"/>
  <c r="S2046" i="1"/>
  <c r="S2167" i="1"/>
  <c r="S2288" i="1"/>
  <c r="S2409" i="1"/>
  <c r="S2530" i="1"/>
  <c r="S5003" i="1"/>
  <c r="S5256" i="1"/>
  <c r="S5498" i="1"/>
  <c r="S3196" i="1"/>
  <c r="S3612" i="1"/>
  <c r="S4038" i="1"/>
  <c r="S4356" i="1"/>
  <c r="S4827" i="1"/>
  <c r="S5080" i="1"/>
  <c r="S5311" i="1"/>
  <c r="S5312" i="1"/>
  <c r="S2992" i="1"/>
  <c r="S3333" i="1"/>
  <c r="S3739" i="1"/>
  <c r="S4114" i="1"/>
  <c r="S4389" i="1"/>
  <c r="S4630" i="1"/>
  <c r="S4751" i="1"/>
  <c r="S4872" i="1"/>
  <c r="S4993" i="1"/>
  <c r="S5114" i="1"/>
  <c r="S5257" i="1"/>
  <c r="S2904" i="1"/>
  <c r="S3454" i="1"/>
  <c r="S3882" i="1"/>
  <c r="S2618" i="1"/>
  <c r="S2739" i="1"/>
  <c r="S2871" i="1"/>
  <c r="S3399" i="1"/>
  <c r="S990" i="1"/>
  <c r="S1111" i="1"/>
  <c r="S1857" i="1"/>
  <c r="S1976" i="1"/>
  <c r="S2099" i="1"/>
  <c r="S2219" i="1"/>
  <c r="S2341" i="1"/>
  <c r="S2455" i="1"/>
  <c r="S2583" i="1"/>
  <c r="S2704" i="1"/>
  <c r="S1880" i="1"/>
  <c r="S2001" i="1"/>
  <c r="S2122" i="1"/>
  <c r="S2243" i="1"/>
  <c r="S2364" i="1"/>
  <c r="S2485" i="1"/>
  <c r="S2606" i="1"/>
  <c r="S1163" i="1"/>
  <c r="S1287" i="1"/>
  <c r="S1408" i="1"/>
  <c r="S1529" i="1"/>
  <c r="S1650" i="1"/>
  <c r="S1771" i="1"/>
  <c r="S4079" i="1"/>
  <c r="S4420" i="1"/>
  <c r="S4662" i="1"/>
  <c r="S2770" i="1"/>
  <c r="S2891" i="1"/>
  <c r="S3012" i="1"/>
  <c r="S3128" i="1"/>
  <c r="S3254" i="1"/>
  <c r="S3375" i="1"/>
  <c r="S3496" i="1"/>
  <c r="S3610" i="1"/>
  <c r="S3737" i="1"/>
  <c r="S3858" i="1"/>
  <c r="S3981" i="1"/>
  <c r="S4112" i="1"/>
  <c r="S4266" i="1"/>
  <c r="S4530" i="1"/>
  <c r="S4761" i="1"/>
  <c r="S2826" i="1"/>
  <c r="S2947" i="1"/>
  <c r="S3066" i="1"/>
  <c r="S3184" i="1"/>
  <c r="S3310" i="1"/>
  <c r="S3431" i="1"/>
  <c r="S3552" i="1"/>
  <c r="S3672" i="1"/>
  <c r="S3793" i="1"/>
  <c r="S3916" i="1"/>
  <c r="S4037" i="1"/>
  <c r="S4157" i="1"/>
  <c r="S4278" i="1"/>
  <c r="S4399" i="1"/>
  <c r="S4520" i="1"/>
  <c r="S1936" i="1"/>
  <c r="S2057" i="1"/>
  <c r="S2178" i="1"/>
  <c r="S2299" i="1"/>
  <c r="S2420" i="1"/>
  <c r="S2541" i="1"/>
  <c r="S5025" i="1"/>
  <c r="S5278" i="1"/>
  <c r="S5213" i="1"/>
  <c r="S3234" i="1"/>
  <c r="S3651" i="1"/>
  <c r="S4081" i="1"/>
  <c r="S4378" i="1"/>
  <c r="S4849" i="1"/>
  <c r="S5102" i="1"/>
  <c r="S5333" i="1"/>
  <c r="S5334" i="1"/>
  <c r="S3014" i="1"/>
  <c r="S3366" i="1"/>
  <c r="S3772" i="1"/>
  <c r="S4147" i="1"/>
  <c r="S4411" i="1"/>
  <c r="S4641" i="1"/>
  <c r="S4762" i="1"/>
  <c r="S4883" i="1"/>
  <c r="S5004" i="1"/>
  <c r="S5125" i="1"/>
  <c r="S5268" i="1"/>
  <c r="S3086" i="1"/>
  <c r="S3683" i="1"/>
  <c r="S3804" i="1"/>
  <c r="S3927" i="1"/>
  <c r="S4048" i="1"/>
  <c r="S4168" i="1"/>
  <c r="S4289" i="1"/>
  <c r="S4410" i="1"/>
  <c r="S4531" i="1"/>
  <c r="S1947" i="1"/>
  <c r="S2068" i="1"/>
  <c r="S2189" i="1"/>
  <c r="S2310" i="1"/>
  <c r="S2431" i="1"/>
  <c r="S4816" i="1"/>
  <c r="S5047" i="1"/>
  <c r="S5300" i="1"/>
  <c r="S5422" i="1"/>
  <c r="S3267" i="1"/>
  <c r="S3695" i="1"/>
  <c r="S4103" i="1"/>
  <c r="S4400" i="1"/>
  <c r="S4871" i="1"/>
  <c r="S5113" i="1"/>
  <c r="S5355" i="1"/>
  <c r="S5356" i="1"/>
  <c r="S3025" i="1"/>
  <c r="S3410" i="1"/>
  <c r="S3816" i="1"/>
  <c r="S4169" i="1"/>
  <c r="S4433" i="1"/>
  <c r="S4652" i="1"/>
  <c r="S4773" i="1"/>
  <c r="S4894" i="1"/>
  <c r="S5015" i="1"/>
  <c r="S5136" i="1"/>
  <c r="S5279" i="1"/>
  <c r="S3130" i="1"/>
  <c r="S3531" i="1"/>
  <c r="S3950" i="1"/>
  <c r="S2640" i="1"/>
  <c r="S2761" i="1"/>
  <c r="S2915" i="1"/>
  <c r="S3592" i="1"/>
  <c r="S4631" i="1"/>
  <c r="S5016" i="1"/>
  <c r="S5489" i="1"/>
  <c r="S2674" i="1"/>
  <c r="S3186" i="1"/>
  <c r="S3707" i="1"/>
  <c r="S4258" i="1"/>
  <c r="S4797" i="1"/>
  <c r="S5325" i="1"/>
  <c r="S2204" i="1"/>
  <c r="S2963" i="1"/>
  <c r="S3743" i="1"/>
  <c r="S4646" i="1"/>
  <c r="S5471" i="1"/>
  <c r="S4873" i="1"/>
  <c r="S5335" i="1"/>
  <c r="S2542" i="1"/>
  <c r="S3064" i="1"/>
  <c r="S3574" i="1"/>
  <c r="S4126" i="1"/>
  <c r="S4632" i="1"/>
  <c r="S483" i="1"/>
  <c r="S604" i="1"/>
  <c r="S725" i="1"/>
  <c r="S840" i="1"/>
  <c r="S33" i="1"/>
  <c r="S154" i="1"/>
  <c r="S988" i="1"/>
  <c r="S1109" i="1"/>
  <c r="S1230" i="1"/>
  <c r="S1351" i="1"/>
  <c r="S1472" i="1"/>
  <c r="S1593" i="1"/>
  <c r="S1714" i="1"/>
  <c r="S989" i="1"/>
  <c r="S1110" i="1"/>
  <c r="S1231" i="1"/>
  <c r="S1352" i="1"/>
  <c r="S1473" i="1"/>
  <c r="S1594" i="1"/>
  <c r="S1715" i="1"/>
  <c r="S286" i="1"/>
  <c r="S407" i="1"/>
  <c r="S528" i="1"/>
  <c r="S649" i="1"/>
  <c r="S770" i="1"/>
  <c r="S891" i="1"/>
  <c r="S1012" i="1"/>
  <c r="S1133" i="1"/>
  <c r="S1879" i="1"/>
  <c r="S2000" i="1"/>
  <c r="S2121" i="1"/>
  <c r="S2242" i="1"/>
  <c r="S2363" i="1"/>
  <c r="S2484" i="1"/>
  <c r="S2605" i="1"/>
  <c r="S1781" i="1"/>
  <c r="S1902" i="1"/>
  <c r="S2023" i="1"/>
  <c r="S2144" i="1"/>
  <c r="S2265" i="1"/>
  <c r="S2386" i="1"/>
  <c r="S2507" i="1"/>
  <c r="S2628" i="1"/>
  <c r="S1183" i="1"/>
  <c r="S1309" i="1"/>
  <c r="S1430" i="1"/>
  <c r="S1551" i="1"/>
  <c r="S1672" i="1"/>
  <c r="S1793" i="1"/>
  <c r="S4233" i="1"/>
  <c r="S4464" i="1"/>
  <c r="S4706" i="1"/>
  <c r="S2792" i="1"/>
  <c r="S2913" i="1"/>
  <c r="S3034" i="1"/>
  <c r="S3150" i="1"/>
  <c r="S3276" i="1"/>
  <c r="S3397" i="1"/>
  <c r="S3518" i="1"/>
  <c r="S3638" i="1"/>
  <c r="S3759" i="1"/>
  <c r="S3880" i="1"/>
  <c r="S4003" i="1"/>
  <c r="S4134" i="1"/>
  <c r="S4310" i="1"/>
  <c r="S4563" i="1"/>
  <c r="S2727" i="1"/>
  <c r="S2848" i="1"/>
  <c r="S2969" i="1"/>
  <c r="S3085" i="1"/>
  <c r="S3211" i="1"/>
  <c r="S3332" i="1"/>
  <c r="S3445" i="1"/>
  <c r="S3572" i="1"/>
  <c r="S3694" i="1"/>
  <c r="S3815" i="1"/>
  <c r="S3938" i="1"/>
  <c r="S4059" i="1"/>
  <c r="S4179" i="1"/>
  <c r="S97" i="1"/>
  <c r="S218" i="1"/>
  <c r="S339" i="1"/>
  <c r="S460" i="1"/>
  <c r="S583" i="1"/>
  <c r="S702" i="1"/>
  <c r="S823" i="1"/>
  <c r="S10" i="1"/>
  <c r="S131" i="1"/>
  <c r="S252" i="1"/>
  <c r="S373" i="1"/>
  <c r="S496" i="1"/>
  <c r="S615" i="1"/>
  <c r="S736" i="1"/>
  <c r="S877" i="1"/>
  <c r="S44" i="1"/>
  <c r="S165" i="1"/>
  <c r="S999" i="1"/>
  <c r="S1120" i="1"/>
  <c r="S1241" i="1"/>
  <c r="S1362" i="1"/>
  <c r="S1483" i="1"/>
  <c r="S1604" i="1"/>
  <c r="S1725" i="1"/>
  <c r="S1000" i="1"/>
  <c r="S1121" i="1"/>
  <c r="S1242" i="1"/>
  <c r="S1363" i="1"/>
  <c r="S1484" i="1"/>
  <c r="S1605" i="1"/>
  <c r="S1726" i="1"/>
  <c r="S297" i="1"/>
  <c r="S418" i="1"/>
  <c r="S539" i="1"/>
  <c r="S660" i="1"/>
  <c r="S781" i="1"/>
  <c r="S902" i="1"/>
  <c r="S1023" i="1"/>
  <c r="S1144" i="1"/>
  <c r="S1890" i="1"/>
  <c r="S2011" i="1"/>
  <c r="S2132" i="1"/>
  <c r="S3165" i="1"/>
  <c r="S3291" i="1"/>
  <c r="S3412" i="1"/>
  <c r="S3533" i="1"/>
  <c r="S3653" i="1"/>
  <c r="S3774" i="1"/>
  <c r="S3897" i="1"/>
  <c r="S41" i="1"/>
  <c r="S162" i="1"/>
  <c r="S283" i="1"/>
  <c r="S404" i="1"/>
  <c r="S494" i="1"/>
  <c r="S646" i="1"/>
  <c r="S767" i="1"/>
  <c r="S888" i="1"/>
  <c r="S1009" i="1"/>
  <c r="S1130" i="1"/>
  <c r="S1251" i="1"/>
  <c r="S1372" i="1"/>
  <c r="S1493" i="1"/>
  <c r="S1614" i="1"/>
  <c r="S1745" i="1"/>
  <c r="S1856" i="1"/>
  <c r="S1975" i="1"/>
  <c r="S2098" i="1"/>
  <c r="S2218" i="1"/>
  <c r="S2340" i="1"/>
  <c r="S2454" i="1"/>
  <c r="S2582" i="1"/>
  <c r="S2703" i="1"/>
  <c r="S3736" i="1"/>
  <c r="S3980" i="1"/>
  <c r="S4221" i="1"/>
  <c r="S4463" i="1"/>
  <c r="S4705" i="1"/>
  <c r="S4958" i="1"/>
  <c r="S5200" i="1"/>
  <c r="S5442" i="1"/>
  <c r="S2901" i="1"/>
  <c r="S3022" i="1"/>
  <c r="S3138" i="1"/>
  <c r="S3264" i="1"/>
  <c r="S3385" i="1"/>
  <c r="S3506" i="1"/>
  <c r="S3637" i="1"/>
  <c r="S3791" i="1"/>
  <c r="S4035" i="1"/>
  <c r="S4276" i="1"/>
  <c r="S4518" i="1"/>
  <c r="S4749" i="1"/>
  <c r="S4991" i="1"/>
  <c r="S5233" i="1"/>
  <c r="S5475" i="1"/>
  <c r="S4083" i="1"/>
  <c r="S4204" i="1"/>
  <c r="S4325" i="1"/>
  <c r="S4446" i="1"/>
  <c r="S4567" i="1"/>
  <c r="S4688" i="1"/>
  <c r="S4809" i="1"/>
  <c r="S4930" i="1"/>
  <c r="S5051" i="1"/>
  <c r="S5172" i="1"/>
  <c r="S5293" i="1"/>
  <c r="S5414" i="1"/>
  <c r="S45" i="1"/>
  <c r="S166" i="1"/>
  <c r="S287" i="1"/>
  <c r="S408" i="1"/>
  <c r="S529" i="1"/>
  <c r="S650" i="1"/>
  <c r="S771" i="1"/>
  <c r="S892" i="1"/>
  <c r="S1013" i="1"/>
  <c r="S1134" i="1"/>
  <c r="S1255" i="1"/>
  <c r="S1376" i="1"/>
  <c r="S415" i="1"/>
  <c r="S536" i="1"/>
  <c r="S657" i="1"/>
  <c r="S778" i="1"/>
  <c r="S899" i="1"/>
  <c r="S1020" i="1"/>
  <c r="S1141" i="1"/>
  <c r="S1262" i="1"/>
  <c r="S1383" i="1"/>
  <c r="S1504" i="1"/>
  <c r="S1625" i="1"/>
  <c r="S1746" i="1"/>
  <c r="S1867" i="1"/>
  <c r="S1988" i="1"/>
  <c r="S2109" i="1"/>
  <c r="S2230" i="1"/>
  <c r="S2351" i="1"/>
  <c r="S2472" i="1"/>
  <c r="S2593" i="1"/>
  <c r="S2714" i="1"/>
  <c r="S3758" i="1"/>
  <c r="S4002" i="1"/>
  <c r="S4243" i="1"/>
  <c r="S4485" i="1"/>
  <c r="S4727" i="1"/>
  <c r="S4980" i="1"/>
  <c r="S5222" i="1"/>
  <c r="S5464" i="1"/>
  <c r="S2912" i="1"/>
  <c r="S3033" i="1"/>
  <c r="S3149" i="1"/>
  <c r="S3275" i="1"/>
  <c r="S3396" i="1"/>
  <c r="S3517" i="1"/>
  <c r="S3648" i="1"/>
  <c r="S3813" i="1"/>
  <c r="S4057" i="1"/>
  <c r="S4298" i="1"/>
  <c r="S4540" i="1"/>
  <c r="S4771" i="1"/>
  <c r="S5013" i="1"/>
  <c r="S5255" i="1"/>
  <c r="S5497" i="1"/>
  <c r="S4094" i="1"/>
  <c r="S4215" i="1"/>
  <c r="S4336" i="1"/>
  <c r="S4457" i="1"/>
  <c r="S4578" i="1"/>
  <c r="S4699" i="1"/>
  <c r="S4820" i="1"/>
  <c r="S4941" i="1"/>
  <c r="S5062" i="1"/>
  <c r="S5183" i="1"/>
  <c r="S5304" i="1"/>
  <c r="S5425" i="1"/>
  <c r="S56" i="1"/>
  <c r="S177" i="1"/>
  <c r="S298" i="1"/>
  <c r="S419" i="1"/>
  <c r="S540" i="1"/>
  <c r="S661" i="1"/>
  <c r="S782" i="1"/>
  <c r="S903" i="1"/>
  <c r="S1024" i="1"/>
  <c r="S1145" i="1"/>
  <c r="S1266" i="1"/>
  <c r="S1387" i="1"/>
  <c r="S910" i="1"/>
  <c r="S1031" i="1"/>
  <c r="S1152" i="1"/>
  <c r="S1273" i="1"/>
  <c r="S1394" i="1"/>
  <c r="S1514" i="1"/>
  <c r="S1633" i="1"/>
  <c r="S1757" i="1"/>
  <c r="S1878" i="1"/>
  <c r="S1999" i="1"/>
  <c r="S2120" i="1"/>
  <c r="S2241" i="1"/>
  <c r="S2362" i="1"/>
  <c r="S2483" i="1"/>
  <c r="S2604" i="1"/>
  <c r="S2725" i="1"/>
  <c r="S3780" i="1"/>
  <c r="S4024" i="1"/>
  <c r="S4265" i="1"/>
  <c r="S4507" i="1"/>
  <c r="S4760" i="1"/>
  <c r="S5002" i="1"/>
  <c r="S5244" i="1"/>
  <c r="S5486" i="1"/>
  <c r="S2923" i="1"/>
  <c r="S3044" i="1"/>
  <c r="S3160" i="1"/>
  <c r="S3286" i="1"/>
  <c r="S3407" i="1"/>
  <c r="S3528" i="1"/>
  <c r="S3659" i="1"/>
  <c r="S3835" i="1"/>
  <c r="S4078" i="1"/>
  <c r="S4320" i="1"/>
  <c r="S4562" i="1"/>
  <c r="S4793" i="1"/>
  <c r="S5035" i="1"/>
  <c r="S5277" i="1"/>
  <c r="S3985" i="1"/>
  <c r="S4105" i="1"/>
  <c r="S4226" i="1"/>
  <c r="S4347" i="1"/>
  <c r="S4468" i="1"/>
  <c r="S4589" i="1"/>
  <c r="S4710" i="1"/>
  <c r="S4831" i="1"/>
  <c r="S4952" i="1"/>
  <c r="S5073" i="1"/>
  <c r="S5194" i="1"/>
  <c r="S5315" i="1"/>
  <c r="S5436" i="1"/>
  <c r="S67" i="1"/>
  <c r="S188" i="1"/>
  <c r="S309" i="1"/>
  <c r="S430" i="1"/>
  <c r="S551" i="1"/>
  <c r="S672" i="1"/>
  <c r="S793" i="1"/>
  <c r="S914" i="1"/>
  <c r="S1035" i="1"/>
  <c r="S1156" i="1"/>
  <c r="S1277" i="1"/>
  <c r="S1398" i="1"/>
  <c r="S9" i="1"/>
  <c r="S3693" i="1"/>
  <c r="S3814" i="1"/>
  <c r="S3937" i="1"/>
  <c r="S4058" i="1"/>
  <c r="S4189" i="1"/>
  <c r="S4431" i="1"/>
  <c r="S4673" i="1"/>
  <c r="S2782" i="1"/>
  <c r="S2903" i="1"/>
  <c r="S3024" i="1"/>
  <c r="S3140" i="1"/>
  <c r="S3266" i="1"/>
  <c r="S3387" i="1"/>
  <c r="S3508" i="1"/>
  <c r="S3628" i="1"/>
  <c r="S3749" i="1"/>
  <c r="S3870" i="1"/>
  <c r="S3993" i="1"/>
  <c r="S4113" i="1"/>
  <c r="S4234" i="1"/>
  <c r="S4355" i="1"/>
  <c r="S4476" i="1"/>
  <c r="S1892" i="1"/>
  <c r="S2013" i="1"/>
  <c r="S2134" i="1"/>
  <c r="S2255" i="1"/>
  <c r="S2376" i="1"/>
  <c r="S2497" i="1"/>
  <c r="S4937" i="1"/>
  <c r="S5190" i="1"/>
  <c r="S5432" i="1"/>
  <c r="S3097" i="1"/>
  <c r="S3509" i="1"/>
  <c r="S3928" i="1"/>
  <c r="S4279" i="1"/>
  <c r="S4532" i="1"/>
  <c r="S5014" i="1"/>
  <c r="S5245" i="1"/>
  <c r="S5487" i="1"/>
  <c r="S2860" i="1"/>
  <c r="S3221" i="1"/>
  <c r="S3629" i="1"/>
  <c r="S4016" i="1"/>
  <c r="S4312" i="1"/>
  <c r="S4597" i="1"/>
  <c r="S4718" i="1"/>
  <c r="S4839" i="1"/>
  <c r="S1172" i="1"/>
  <c r="S1297" i="1"/>
  <c r="S1426" i="1"/>
  <c r="S1539" i="1"/>
  <c r="S1660" i="1"/>
  <c r="S231" i="1"/>
  <c r="S352" i="1"/>
  <c r="S473" i="1"/>
  <c r="S595" i="1"/>
  <c r="S715" i="1"/>
  <c r="S868" i="1"/>
  <c r="S968" i="1"/>
  <c r="S1078" i="1"/>
  <c r="S1824" i="1"/>
  <c r="S1945" i="1"/>
  <c r="S2066" i="1"/>
  <c r="S2187" i="1"/>
  <c r="S2308" i="1"/>
  <c r="S2429" i="1"/>
  <c r="S2550" i="1"/>
  <c r="S2671" i="1"/>
  <c r="S1847" i="1"/>
  <c r="S1967" i="1"/>
  <c r="S2088" i="1"/>
  <c r="S2210" i="1"/>
  <c r="S2331" i="1"/>
  <c r="S2465" i="1"/>
  <c r="S2573" i="1"/>
  <c r="S2694" i="1"/>
  <c r="S1254" i="1"/>
  <c r="S1375" i="1"/>
  <c r="S1496" i="1"/>
  <c r="S1617" i="1"/>
  <c r="S1735" i="1"/>
  <c r="S1859" i="1"/>
  <c r="S4354" i="1"/>
  <c r="S4596" i="1"/>
  <c r="S2737" i="1"/>
  <c r="S2858" i="1"/>
  <c r="S2979" i="1"/>
  <c r="S3095" i="1"/>
  <c r="S3219" i="1"/>
  <c r="S3342" i="1"/>
  <c r="S3463" i="1"/>
  <c r="S3579" i="1"/>
  <c r="S3704" i="1"/>
  <c r="S3825" i="1"/>
  <c r="S3948" i="1"/>
  <c r="S4068" i="1"/>
  <c r="S4200" i="1"/>
  <c r="S4453" i="1"/>
  <c r="S4695" i="1"/>
  <c r="S2793" i="1"/>
  <c r="S2914" i="1"/>
  <c r="S3035" i="1"/>
  <c r="S3151" i="1"/>
  <c r="S3277" i="1"/>
  <c r="S3398" i="1"/>
  <c r="S3519" i="1"/>
  <c r="S3639" i="1"/>
  <c r="S3760" i="1"/>
  <c r="S3881" i="1"/>
  <c r="S4004" i="1"/>
  <c r="S4124" i="1"/>
  <c r="S4245" i="1"/>
  <c r="S4366" i="1"/>
  <c r="S4487" i="1"/>
  <c r="S1903" i="1"/>
  <c r="S2024" i="1"/>
  <c r="S2145" i="1"/>
  <c r="S2266" i="1"/>
  <c r="S2387" i="1"/>
  <c r="S2508" i="1"/>
  <c r="S4959" i="1"/>
  <c r="S3474" i="1"/>
  <c r="S3590" i="1"/>
  <c r="S3715" i="1"/>
  <c r="S3836" i="1"/>
  <c r="S3959" i="1"/>
  <c r="S4090" i="1"/>
  <c r="S4222" i="1"/>
  <c r="S4475" i="1"/>
  <c r="S4717" i="1"/>
  <c r="S2803" i="1"/>
  <c r="S2927" i="1"/>
  <c r="S3046" i="1"/>
  <c r="S3162" i="1"/>
  <c r="S3288" i="1"/>
  <c r="S3409" i="1"/>
  <c r="S3530" i="1"/>
  <c r="S3650" i="1"/>
  <c r="S3771" i="1"/>
  <c r="S3894" i="1"/>
  <c r="S4015" i="1"/>
  <c r="S4135" i="1"/>
  <c r="S4256" i="1"/>
  <c r="S4377" i="1"/>
  <c r="S4498" i="1"/>
  <c r="S1914" i="1"/>
  <c r="S2035" i="1"/>
  <c r="S2156" i="1"/>
  <c r="S2277" i="1"/>
  <c r="S2398" i="1"/>
  <c r="S2519" i="1"/>
  <c r="S4981" i="1"/>
  <c r="S5234" i="1"/>
  <c r="S5476" i="1"/>
  <c r="S3163" i="1"/>
  <c r="S3573" i="1"/>
  <c r="S4005" i="1"/>
  <c r="S4323" i="1"/>
  <c r="S4805" i="1"/>
  <c r="S5058" i="1"/>
  <c r="S5289" i="1"/>
  <c r="S5290" i="1"/>
  <c r="S2981" i="1"/>
  <c r="S3300" i="1"/>
  <c r="S3706" i="1"/>
  <c r="S4092" i="1"/>
  <c r="S4367" i="1"/>
  <c r="S4619" i="1"/>
  <c r="S4740" i="1"/>
  <c r="S4861" i="1"/>
  <c r="S4982" i="1"/>
  <c r="S5103" i="1"/>
  <c r="S5246" i="1"/>
  <c r="S5477" i="1"/>
  <c r="S4576" i="1"/>
  <c r="S4939" i="1"/>
  <c r="S5390" i="1"/>
  <c r="S2575" i="1"/>
  <c r="S3109" i="1"/>
  <c r="S3602" i="1"/>
  <c r="S4148" i="1"/>
  <c r="S4709" i="1"/>
  <c r="S5248" i="1"/>
  <c r="S2083" i="1"/>
  <c r="S2831" i="1"/>
  <c r="S3546" i="1"/>
  <c r="S4481" i="1"/>
  <c r="S5339" i="1"/>
  <c r="S4807" i="1"/>
  <c r="S5247" i="1"/>
  <c r="S2443" i="1"/>
  <c r="S2982" i="1"/>
  <c r="S3477" i="1"/>
  <c r="S4039" i="1"/>
  <c r="S4533" i="1"/>
  <c r="S5050" i="1"/>
  <c r="S1874" i="1"/>
  <c r="S2545" i="1"/>
  <c r="S3315" i="1"/>
  <c r="S4129" i="1"/>
  <c r="S4965" i="1"/>
  <c r="S4686" i="1"/>
  <c r="S5093" i="1"/>
  <c r="S3498" i="1"/>
  <c r="S3917" i="1"/>
  <c r="S2629" i="1"/>
  <c r="S2750" i="1"/>
  <c r="S2882" i="1"/>
  <c r="S3487" i="1"/>
  <c r="S4609" i="1"/>
  <c r="S4972" i="1"/>
  <c r="S5434" i="1"/>
  <c r="S2630" i="1"/>
  <c r="S3153" i="1"/>
  <c r="S3652" i="1"/>
  <c r="S4214" i="1"/>
  <c r="S4753" i="1"/>
  <c r="S5292" i="1"/>
  <c r="S2127" i="1"/>
  <c r="S2908" i="1"/>
  <c r="S3633" i="1"/>
  <c r="S4569" i="1"/>
  <c r="S5427" i="1"/>
  <c r="S4840" i="1"/>
  <c r="S5291" i="1"/>
  <c r="S2487" i="1"/>
  <c r="S3015" i="1"/>
  <c r="S3521" i="1"/>
  <c r="S4082" i="1"/>
  <c r="S4577" i="1"/>
  <c r="S5094" i="1"/>
  <c r="S1907" i="1"/>
  <c r="S2622" i="1"/>
  <c r="S3414" i="1"/>
  <c r="S4206" i="1"/>
  <c r="S5020" i="1"/>
  <c r="S4719" i="1"/>
  <c r="S5137" i="1"/>
  <c r="S2322" i="1"/>
  <c r="S2872" i="1"/>
  <c r="S3400" i="1"/>
  <c r="S3896" i="1"/>
  <c r="S4401" i="1"/>
  <c r="S4929" i="1"/>
  <c r="S5424" i="1"/>
  <c r="S2358" i="1"/>
  <c r="S3123" i="1"/>
  <c r="S3831" i="1"/>
  <c r="S4723" i="1"/>
  <c r="S5138" i="1"/>
  <c r="S1971" i="1"/>
  <c r="S2699" i="1"/>
  <c r="S3480" i="1"/>
  <c r="S4283" i="1"/>
  <c r="S5119" i="1"/>
  <c r="S4752" i="1"/>
  <c r="S5181" i="1"/>
  <c r="S2366" i="1"/>
  <c r="S2905" i="1"/>
  <c r="S3437" i="1"/>
  <c r="S3940" i="1"/>
  <c r="S4434" i="1"/>
  <c r="S4984" i="1"/>
  <c r="S5468" i="1"/>
  <c r="S2424" i="1"/>
  <c r="S3178" i="1"/>
  <c r="S3932" i="1"/>
  <c r="S4778" i="1"/>
  <c r="S5449" i="1"/>
  <c r="S5368" i="1"/>
  <c r="S2696" i="1"/>
  <c r="S3235" i="1"/>
  <c r="S3839" i="1"/>
  <c r="S4390" i="1"/>
  <c r="S4962" i="1"/>
  <c r="S1830" i="1"/>
  <c r="S3238" i="1"/>
  <c r="S4470" i="1"/>
  <c r="S2619" i="1"/>
  <c r="S3907" i="1"/>
  <c r="S5237" i="1"/>
  <c r="S3090" i="1"/>
  <c r="S4195" i="1"/>
  <c r="S5361" i="1"/>
  <c r="S3293" i="1"/>
  <c r="S4349" i="1"/>
  <c r="S5493" i="1"/>
  <c r="S4300" i="1"/>
  <c r="S4421" i="1"/>
  <c r="S4542" i="1"/>
  <c r="S1957" i="1"/>
  <c r="S2079" i="1"/>
  <c r="S2200" i="1"/>
  <c r="S2321" i="1"/>
  <c r="S2442" i="1"/>
  <c r="S4838" i="1"/>
  <c r="S5069" i="1"/>
  <c r="S5322" i="1"/>
  <c r="S5455" i="1"/>
  <c r="S3311" i="1"/>
  <c r="S3728" i="1"/>
  <c r="S4136" i="1"/>
  <c r="S4422" i="1"/>
  <c r="S4893" i="1"/>
  <c r="S5135" i="1"/>
  <c r="S5377" i="1"/>
  <c r="S5378" i="1"/>
  <c r="S3047" i="1"/>
  <c r="S3436" i="1"/>
  <c r="S3838" i="1"/>
  <c r="S4191" i="1"/>
  <c r="S4455" i="1"/>
  <c r="S4663" i="1"/>
  <c r="S4784" i="1"/>
  <c r="S4905" i="1"/>
  <c r="S5026" i="1"/>
  <c r="S5158" i="1"/>
  <c r="S5301" i="1"/>
  <c r="S3174" i="1"/>
  <c r="S3563" i="1"/>
  <c r="S3994" i="1"/>
  <c r="S2651" i="1"/>
  <c r="S2772" i="1"/>
  <c r="S2928" i="1"/>
  <c r="S3684" i="1"/>
  <c r="S4664" i="1"/>
  <c r="S5060" i="1"/>
  <c r="S2234" i="1"/>
  <c r="S2718" i="1"/>
  <c r="S3246" i="1"/>
  <c r="S3751" i="1"/>
  <c r="S4324" i="1"/>
  <c r="S4841" i="1"/>
  <c r="S5391" i="1"/>
  <c r="S2281" i="1"/>
  <c r="S3029" i="1"/>
  <c r="S3820" i="1"/>
  <c r="S4734" i="1"/>
  <c r="S4565" i="1"/>
  <c r="S4917" i="1"/>
  <c r="S5379" i="1"/>
  <c r="S2586" i="1"/>
  <c r="S3120" i="1"/>
  <c r="S3619" i="1"/>
  <c r="S4170" i="1"/>
  <c r="S2253" i="1"/>
  <c r="S2374" i="1"/>
  <c r="S2495" i="1"/>
  <c r="S2616" i="1"/>
  <c r="S1792" i="1"/>
  <c r="S1913" i="1"/>
  <c r="S2034" i="1"/>
  <c r="S2155" i="1"/>
  <c r="S2276" i="1"/>
  <c r="S2397" i="1"/>
  <c r="S2518" i="1"/>
  <c r="S2639" i="1"/>
  <c r="S1199" i="1"/>
  <c r="S1323" i="1"/>
  <c r="S1440" i="1"/>
  <c r="S1562" i="1"/>
  <c r="S1683" i="1"/>
  <c r="S1804" i="1"/>
  <c r="S4255" i="1"/>
  <c r="S4486" i="1"/>
  <c r="S4728" i="1"/>
  <c r="S2804" i="1"/>
  <c r="S2926" i="1"/>
  <c r="S3045" i="1"/>
  <c r="S3161" i="1"/>
  <c r="S3287" i="1"/>
  <c r="S3408" i="1"/>
  <c r="S3529" i="1"/>
  <c r="S3649" i="1"/>
  <c r="S3770" i="1"/>
  <c r="S3893" i="1"/>
  <c r="S4014" i="1"/>
  <c r="S4145" i="1"/>
  <c r="S4343" i="1"/>
  <c r="S4585" i="1"/>
  <c r="S2738" i="1"/>
  <c r="S2859" i="1"/>
  <c r="S2980" i="1"/>
  <c r="S3096" i="1"/>
  <c r="S3220" i="1"/>
  <c r="S3343" i="1"/>
  <c r="S3464" i="1"/>
  <c r="S3580" i="1"/>
  <c r="S3705" i="1"/>
  <c r="S3826" i="1"/>
  <c r="S3949" i="1"/>
  <c r="S4069" i="1"/>
  <c r="S4190" i="1"/>
  <c r="S4311" i="1"/>
  <c r="S4432" i="1"/>
  <c r="S4553" i="1"/>
  <c r="S1987" i="1"/>
  <c r="S2089" i="1"/>
  <c r="S2211" i="1"/>
  <c r="S2332" i="1"/>
  <c r="S2466" i="1"/>
  <c r="S4860" i="1"/>
  <c r="S5091" i="1"/>
  <c r="S5344" i="1"/>
  <c r="S5499" i="1"/>
  <c r="S3344" i="1"/>
  <c r="S3761" i="1"/>
  <c r="S4158" i="1"/>
  <c r="S4444" i="1"/>
  <c r="S4915" i="1"/>
  <c r="S5157" i="1"/>
  <c r="S5399" i="1"/>
  <c r="S5400" i="1"/>
  <c r="S3075" i="1"/>
  <c r="S3476" i="1"/>
  <c r="S3860" i="1"/>
  <c r="S4213" i="1"/>
  <c r="S4477" i="1"/>
  <c r="S4674" i="1"/>
  <c r="S4795" i="1"/>
  <c r="S4916" i="1"/>
  <c r="S5037" i="1"/>
  <c r="S5169" i="1"/>
  <c r="S5323" i="1"/>
  <c r="S3212" i="1"/>
  <c r="S3601" i="1"/>
  <c r="S4027" i="1"/>
  <c r="S2662" i="1"/>
  <c r="S2783" i="1"/>
  <c r="S2937" i="1"/>
  <c r="S108" i="1"/>
  <c r="S229" i="1"/>
  <c r="S350" i="1"/>
  <c r="S471" i="1"/>
  <c r="S593" i="1"/>
  <c r="S713" i="1"/>
  <c r="S867" i="1"/>
  <c r="S21" i="1"/>
  <c r="S142" i="1"/>
  <c r="S263" i="1"/>
  <c r="S384" i="1"/>
  <c r="S507" i="1"/>
  <c r="S626" i="1"/>
  <c r="S747" i="1"/>
  <c r="S879" i="1"/>
  <c r="S55" i="1"/>
  <c r="S176" i="1"/>
  <c r="S1010" i="1"/>
  <c r="S1131" i="1"/>
  <c r="S1252" i="1"/>
  <c r="S1373" i="1"/>
  <c r="S1494" i="1"/>
  <c r="S1615" i="1"/>
  <c r="S1733" i="1"/>
  <c r="S1011" i="1"/>
  <c r="S1132" i="1"/>
  <c r="S1253" i="1"/>
  <c r="S1374" i="1"/>
  <c r="S1495" i="1"/>
  <c r="S1616" i="1"/>
  <c r="S1734" i="1"/>
  <c r="S308" i="1"/>
  <c r="S429" i="1"/>
  <c r="S550" i="1"/>
  <c r="S671" i="1"/>
  <c r="S792" i="1"/>
  <c r="S913" i="1"/>
  <c r="S1034" i="1"/>
  <c r="S1155" i="1"/>
  <c r="S1901" i="1"/>
  <c r="S2022" i="1"/>
  <c r="S2143" i="1"/>
  <c r="S2264" i="1"/>
  <c r="S2385" i="1"/>
  <c r="S2506" i="1"/>
  <c r="S2627" i="1"/>
  <c r="S1803" i="1"/>
  <c r="S1924" i="1"/>
  <c r="S2045" i="1"/>
  <c r="S2166" i="1"/>
  <c r="S2287" i="1"/>
  <c r="S2408" i="1"/>
  <c r="S2529" i="1"/>
  <c r="S2650" i="1"/>
  <c r="S1210" i="1"/>
  <c r="S1331" i="1"/>
  <c r="S1452" i="1"/>
  <c r="S1573" i="1"/>
  <c r="S1694" i="1"/>
  <c r="S1815" i="1"/>
  <c r="S4277" i="1"/>
  <c r="S119" i="1"/>
  <c r="S240" i="1"/>
  <c r="S361" i="1"/>
  <c r="S482" i="1"/>
  <c r="S603" i="1"/>
  <c r="S724" i="1"/>
  <c r="S872" i="1"/>
  <c r="S32" i="1"/>
  <c r="S153" i="1"/>
  <c r="S274" i="1"/>
  <c r="S395" i="1"/>
  <c r="S518" i="1"/>
  <c r="S637" i="1"/>
  <c r="S758" i="1"/>
  <c r="S882" i="1"/>
  <c r="S66" i="1"/>
  <c r="S187" i="1"/>
  <c r="S1021" i="1"/>
  <c r="S1142" i="1"/>
  <c r="S1263" i="1"/>
  <c r="S1384" i="1"/>
  <c r="S1505" i="1"/>
  <c r="S1626" i="1"/>
  <c r="S1747" i="1"/>
  <c r="S1022" i="1"/>
  <c r="S1143" i="1"/>
  <c r="S1264" i="1"/>
  <c r="S1385" i="1"/>
  <c r="S1517" i="1"/>
  <c r="S1627" i="1"/>
  <c r="S1748" i="1"/>
  <c r="S319" i="1"/>
  <c r="S440" i="1"/>
  <c r="S563" i="1"/>
  <c r="S682" i="1"/>
  <c r="S803" i="1"/>
  <c r="S924" i="1"/>
  <c r="S1045" i="1"/>
  <c r="S1791" i="1"/>
  <c r="S1912" i="1"/>
  <c r="S2033" i="1"/>
  <c r="S2154" i="1"/>
  <c r="S2275" i="1"/>
  <c r="S2396" i="1"/>
  <c r="S2517" i="1"/>
  <c r="S2638" i="1"/>
  <c r="S1814" i="1"/>
  <c r="S1935" i="1"/>
  <c r="S2056" i="1"/>
  <c r="S2177" i="1"/>
  <c r="S2298" i="1"/>
  <c r="S2419" i="1"/>
  <c r="S2540" i="1"/>
  <c r="S2661" i="1"/>
  <c r="S1221" i="1"/>
  <c r="S1342" i="1"/>
  <c r="S1463" i="1"/>
  <c r="S1584" i="1"/>
  <c r="S1705" i="1"/>
  <c r="S1826" i="1"/>
  <c r="S4299" i="1"/>
  <c r="S130" i="1"/>
  <c r="S251" i="1"/>
  <c r="S372" i="1"/>
  <c r="S495" i="1"/>
  <c r="S614" i="1"/>
  <c r="S735" i="1"/>
  <c r="S846" i="1"/>
  <c r="S43" i="1"/>
  <c r="S164" i="1"/>
  <c r="S285" i="1"/>
  <c r="S406" i="1"/>
  <c r="S527" i="1"/>
  <c r="S648" i="1"/>
  <c r="S769" i="1"/>
  <c r="S890" i="1"/>
  <c r="S77" i="1"/>
  <c r="S198" i="1"/>
  <c r="S1032" i="1"/>
  <c r="S1153" i="1"/>
  <c r="S1274" i="1"/>
  <c r="S1395" i="1"/>
  <c r="S1515" i="1"/>
  <c r="S1634" i="1"/>
  <c r="S1758" i="1"/>
  <c r="S1033" i="1"/>
  <c r="S1154" i="1"/>
  <c r="S1275" i="1"/>
  <c r="S1396" i="1"/>
  <c r="S1516" i="1"/>
  <c r="S1635" i="1"/>
  <c r="S1759" i="1"/>
  <c r="S330" i="1"/>
  <c r="S451" i="1"/>
  <c r="S574" i="1"/>
  <c r="S693" i="1"/>
  <c r="S814" i="1"/>
  <c r="S935" i="1"/>
  <c r="S1056" i="1"/>
  <c r="S1802" i="1"/>
  <c r="S1923" i="1"/>
  <c r="S2044" i="1"/>
  <c r="S2165" i="1"/>
  <c r="S2286" i="1"/>
  <c r="S2407" i="1"/>
  <c r="S2528" i="1"/>
  <c r="S2649" i="1"/>
  <c r="S1825" i="1"/>
  <c r="S1946" i="1"/>
  <c r="S2067" i="1"/>
  <c r="S2188" i="1"/>
  <c r="S2309" i="1"/>
  <c r="S2430" i="1"/>
  <c r="S2551" i="1"/>
  <c r="S2672" i="1"/>
  <c r="S1232" i="1"/>
  <c r="S1353" i="1"/>
  <c r="S1474" i="1"/>
  <c r="S1595" i="1"/>
  <c r="S1716" i="1"/>
  <c r="S1837" i="1"/>
  <c r="S4321" i="1"/>
  <c r="S4552" i="1"/>
  <c r="S4794" i="1"/>
  <c r="S2836" i="1"/>
  <c r="S2957" i="1"/>
  <c r="S3073" i="1"/>
  <c r="S3194" i="1"/>
  <c r="S3320" i="1"/>
  <c r="S3452" i="1"/>
  <c r="S3561" i="1"/>
  <c r="S3682" i="1"/>
  <c r="S3803" i="1"/>
  <c r="S3926" i="1"/>
  <c r="S4047" i="1"/>
  <c r="S4960" i="1"/>
  <c r="S5081" i="1"/>
  <c r="S5224" i="1"/>
  <c r="S5411" i="1"/>
  <c r="S3355" i="1"/>
  <c r="S3750" i="1"/>
  <c r="S2585" i="1"/>
  <c r="S2706" i="1"/>
  <c r="S2827" i="1"/>
  <c r="S3202" i="1"/>
  <c r="S4125" i="1"/>
  <c r="S4829" i="1"/>
  <c r="S5258" i="1"/>
  <c r="S2432" i="1"/>
  <c r="S2960" i="1"/>
  <c r="S3466" i="1"/>
  <c r="S4006" i="1"/>
  <c r="S4566" i="1"/>
  <c r="S5083" i="1"/>
  <c r="S1918" i="1"/>
  <c r="S2633" i="1"/>
  <c r="S3337" i="1"/>
  <c r="S4217" i="1"/>
  <c r="S5141" i="1"/>
  <c r="S4708" i="1"/>
  <c r="S5115" i="1"/>
  <c r="S2300" i="1"/>
  <c r="S2828" i="1"/>
  <c r="S3323" i="1"/>
  <c r="S3872" i="1"/>
  <c r="S4412" i="1"/>
  <c r="S4907" i="1"/>
  <c r="S5435" i="1"/>
  <c r="S2347" i="1"/>
  <c r="S3112" i="1"/>
  <c r="S3954" i="1"/>
  <c r="S5212" i="1"/>
  <c r="S5454" i="1"/>
  <c r="S3119" i="1"/>
  <c r="S3542" i="1"/>
  <c r="S3972" i="1"/>
  <c r="S4301" i="1"/>
  <c r="S4554" i="1"/>
  <c r="S5036" i="1"/>
  <c r="S5267" i="1"/>
  <c r="S5147" i="1"/>
  <c r="S2959" i="1"/>
  <c r="S3256" i="1"/>
  <c r="S3662" i="1"/>
  <c r="S3887" i="1"/>
  <c r="S4345" i="1"/>
  <c r="S4608" i="1"/>
  <c r="S4729" i="1"/>
  <c r="S4850" i="1"/>
  <c r="S4971" i="1"/>
  <c r="S5092" i="1"/>
  <c r="S5235" i="1"/>
  <c r="S5444" i="1"/>
  <c r="S3388" i="1"/>
  <c r="S3794" i="1"/>
  <c r="S2596" i="1"/>
  <c r="S2717" i="1"/>
  <c r="S2838" i="1"/>
  <c r="S3152" i="1"/>
  <c r="S4202" i="1"/>
  <c r="S4862" i="1"/>
  <c r="S5302" i="1"/>
  <c r="S2476" i="1"/>
  <c r="S3026" i="1"/>
  <c r="S3510" i="1"/>
  <c r="S4050" i="1"/>
  <c r="S4610" i="1"/>
  <c r="S5149" i="1"/>
  <c r="S1951" i="1"/>
  <c r="S2666" i="1"/>
  <c r="S3403" i="1"/>
  <c r="S4316" i="1"/>
  <c r="S5207" i="1"/>
  <c r="S4741" i="1"/>
  <c r="S5159" i="1"/>
  <c r="S2344" i="1"/>
  <c r="S2883" i="1"/>
  <c r="S3378" i="1"/>
  <c r="S3929" i="1"/>
  <c r="S4456" i="1"/>
  <c r="S4951" i="1"/>
  <c r="S5479" i="1"/>
  <c r="S2402" i="1"/>
  <c r="S3167" i="1"/>
  <c r="S4020" i="1"/>
  <c r="S4800" i="1"/>
  <c r="S4598" i="1"/>
  <c r="S5005" i="1"/>
  <c r="S5478" i="1"/>
  <c r="S2707" i="1"/>
  <c r="S3257" i="1"/>
  <c r="S3773" i="1"/>
  <c r="S4247" i="1"/>
  <c r="S4786" i="1"/>
  <c r="S5303" i="1"/>
  <c r="S2193" i="1"/>
  <c r="S2930" i="1"/>
  <c r="S3666" i="1"/>
  <c r="S4492" i="1"/>
  <c r="S5251" i="1"/>
  <c r="S5170" i="1"/>
  <c r="S2498" i="1"/>
  <c r="S3037" i="1"/>
  <c r="S3641" i="1"/>
  <c r="S4192" i="1"/>
  <c r="S4764" i="1"/>
  <c r="S5314" i="1"/>
  <c r="S2732" i="1"/>
  <c r="S4096" i="1"/>
  <c r="S5218" i="1"/>
  <c r="S3455" i="1"/>
  <c r="S4731" i="1"/>
  <c r="S2644" i="1"/>
  <c r="S3853" i="1"/>
  <c r="S4921" i="1"/>
  <c r="S2798" i="1"/>
  <c r="S3421" i="1"/>
  <c r="S3827" i="1"/>
  <c r="S2607" i="1"/>
  <c r="S2728" i="1"/>
  <c r="S2849" i="1"/>
  <c r="S3289" i="1"/>
  <c r="S4268" i="1"/>
  <c r="S4906" i="1"/>
  <c r="S5346" i="1"/>
  <c r="S2531" i="1"/>
  <c r="S3054" i="1"/>
  <c r="S3564" i="1"/>
  <c r="S4093" i="1"/>
  <c r="S4654" i="1"/>
  <c r="S5193" i="1"/>
  <c r="S2039" i="1"/>
  <c r="S2743" i="1"/>
  <c r="S3469" i="1"/>
  <c r="S4404" i="1"/>
  <c r="S5295" i="1"/>
  <c r="S4774" i="1"/>
  <c r="S5203" i="1"/>
  <c r="S2399" i="1"/>
  <c r="S2924" i="1"/>
  <c r="S3433" i="1"/>
  <c r="S3984" i="1"/>
  <c r="S4511" i="1"/>
  <c r="S5006" i="1"/>
  <c r="S1808" i="1"/>
  <c r="S2479" i="1"/>
  <c r="S3249" i="1"/>
  <c r="S4063" i="1"/>
  <c r="S4866" i="1"/>
  <c r="S4642" i="1"/>
  <c r="S5049" i="1"/>
  <c r="S2245" i="1"/>
  <c r="S2762" i="1"/>
  <c r="S3301" i="1"/>
  <c r="S3828" i="1"/>
  <c r="S4302" i="1"/>
  <c r="S4830" i="1"/>
  <c r="S5347" i="1"/>
  <c r="S2237" i="1"/>
  <c r="S3007" i="1"/>
  <c r="S3710" i="1"/>
  <c r="S4558" i="1"/>
  <c r="S5284" i="1"/>
  <c r="S2278" i="1"/>
  <c r="S2806" i="1"/>
  <c r="S3345" i="1"/>
  <c r="S3850" i="1"/>
  <c r="S4335" i="1"/>
  <c r="S4885" i="1"/>
  <c r="S5402" i="1"/>
  <c r="S2292" i="1"/>
  <c r="S3051" i="1"/>
  <c r="S3765" i="1"/>
  <c r="S4624" i="1"/>
  <c r="S5350" i="1"/>
  <c r="S5280" i="1"/>
  <c r="S2597" i="1"/>
  <c r="S3142" i="1"/>
  <c r="S3740" i="1"/>
  <c r="S4291" i="1"/>
  <c r="S4874" i="1"/>
  <c r="S5413" i="1"/>
  <c r="S2952" i="1"/>
  <c r="S4272" i="1"/>
  <c r="S2377" i="1"/>
  <c r="S3663" i="1"/>
  <c r="S4973" i="1"/>
  <c r="S2864" i="1"/>
  <c r="S4031" i="1"/>
  <c r="S5152" i="1"/>
  <c r="S3018" i="1"/>
  <c r="S4151" i="1"/>
  <c r="S5229" i="1"/>
  <c r="S2941" i="1"/>
  <c r="S4228" i="1"/>
  <c r="S5460" i="1"/>
  <c r="S2534" i="1"/>
  <c r="S3348" i="1"/>
  <c r="S4239" i="1"/>
  <c r="S5108" i="1"/>
  <c r="S1519" i="1"/>
  <c r="S26" i="1"/>
  <c r="S147" i="1"/>
  <c r="S268" i="1"/>
  <c r="S389" i="1"/>
  <c r="S512" i="1"/>
  <c r="S5405" i="1"/>
  <c r="S5324" i="1"/>
  <c r="S2652" i="1"/>
  <c r="S3175" i="1"/>
  <c r="S3795" i="1"/>
  <c r="S4346" i="1"/>
  <c r="S4918" i="1"/>
  <c r="S5457" i="1"/>
  <c r="S3079" i="1"/>
  <c r="S4382" i="1"/>
  <c r="S2520" i="1"/>
  <c r="S3784" i="1"/>
  <c r="S5105" i="1"/>
  <c r="S2974" i="1"/>
  <c r="S4118" i="1"/>
  <c r="S5262" i="1"/>
  <c r="S3145" i="1"/>
  <c r="S4261" i="1"/>
  <c r="S5383" i="1"/>
  <c r="S3065" i="1"/>
  <c r="S4338" i="1"/>
  <c r="S1852" i="1"/>
  <c r="S2611" i="1"/>
  <c r="S3425" i="1"/>
  <c r="S4305" i="1"/>
  <c r="S5163" i="1"/>
  <c r="S1530" i="1"/>
  <c r="S37" i="1"/>
  <c r="S158" i="1"/>
  <c r="S279" i="1"/>
  <c r="S400" i="1"/>
  <c r="S522" i="1"/>
  <c r="S642" i="1"/>
  <c r="S763" i="1"/>
  <c r="S866" i="1"/>
  <c r="S1005" i="1"/>
  <c r="S1126" i="1"/>
  <c r="S1247" i="1"/>
  <c r="S1369" i="1"/>
  <c r="S1489" i="1"/>
  <c r="S3224" i="1"/>
  <c r="S4437" i="1"/>
  <c r="S1896" i="1"/>
  <c r="S2676" i="1"/>
  <c r="S3502" i="1"/>
  <c r="S4371" i="1"/>
  <c r="S5240" i="1"/>
  <c r="S1541" i="1"/>
  <c r="S48" i="1"/>
  <c r="S169" i="1"/>
  <c r="S290" i="1"/>
  <c r="S411" i="1"/>
  <c r="S532" i="1"/>
  <c r="S653" i="1"/>
  <c r="S774" i="1"/>
  <c r="S895" i="1"/>
  <c r="S1016" i="1"/>
  <c r="S1137" i="1"/>
  <c r="S1258" i="1"/>
  <c r="S1379" i="1"/>
  <c r="S1500" i="1"/>
  <c r="S1621" i="1"/>
  <c r="S1739" i="1"/>
  <c r="S58" i="1"/>
  <c r="S179" i="1"/>
  <c r="S300" i="1"/>
  <c r="S421" i="1"/>
  <c r="S542" i="1"/>
  <c r="S663" i="1"/>
  <c r="S785" i="1"/>
  <c r="S905" i="1"/>
  <c r="S4676" i="1"/>
  <c r="S5182" i="1"/>
  <c r="S2061" i="1"/>
  <c r="S2776" i="1"/>
  <c r="S3556" i="1"/>
  <c r="S4360" i="1"/>
  <c r="S5196" i="1"/>
  <c r="S4785" i="1"/>
  <c r="S5214" i="1"/>
  <c r="S2421" i="1"/>
  <c r="S2949" i="1"/>
  <c r="S3499" i="1"/>
  <c r="S3973" i="1"/>
  <c r="S4489" i="1"/>
  <c r="S5028" i="1"/>
  <c r="S1841" i="1"/>
  <c r="S2490" i="1"/>
  <c r="S3260" i="1"/>
  <c r="S3998" i="1"/>
  <c r="S4844" i="1"/>
  <c r="S4334" i="1"/>
  <c r="S5412" i="1"/>
  <c r="S2751" i="1"/>
  <c r="S3312" i="1"/>
  <c r="S3883" i="1"/>
  <c r="S4445" i="1"/>
  <c r="S5017" i="1"/>
  <c r="S1995" i="1"/>
  <c r="S3359" i="1"/>
  <c r="S4602" i="1"/>
  <c r="S2729" i="1"/>
  <c r="S4017" i="1"/>
  <c r="S5358" i="1"/>
  <c r="S3205" i="1"/>
  <c r="S4294" i="1"/>
  <c r="S2006" i="1"/>
  <c r="S3392" i="1"/>
  <c r="S4448" i="1"/>
  <c r="S1961" i="1"/>
  <c r="S3370" i="1"/>
  <c r="S4547" i="1"/>
  <c r="S1940" i="1"/>
  <c r="S2754" i="1"/>
  <c r="S3567" i="1"/>
  <c r="S3783" i="1"/>
  <c r="S4697" i="1"/>
  <c r="S5104" i="1"/>
  <c r="S2267" i="1"/>
  <c r="S2773" i="1"/>
  <c r="S3290" i="1"/>
  <c r="S3806" i="1"/>
  <c r="S4379" i="1"/>
  <c r="S4896" i="1"/>
  <c r="S5446" i="1"/>
  <c r="S2336" i="1"/>
  <c r="S3101" i="1"/>
  <c r="S3899" i="1"/>
  <c r="S4811" i="1"/>
  <c r="S4587" i="1"/>
  <c r="S4950" i="1"/>
  <c r="S5423" i="1"/>
  <c r="S2641" i="1"/>
  <c r="S3164" i="1"/>
  <c r="S3674" i="1"/>
  <c r="S4225" i="1"/>
  <c r="S4720" i="1"/>
  <c r="S5215" i="1"/>
  <c r="S2094" i="1"/>
  <c r="S2853" i="1"/>
  <c r="S3622" i="1"/>
  <c r="S4426" i="1"/>
  <c r="S5273" i="1"/>
  <c r="S4818" i="1"/>
  <c r="S5269" i="1"/>
  <c r="S2458" i="1"/>
  <c r="S3004" i="1"/>
  <c r="S3543" i="1"/>
  <c r="S4028" i="1"/>
  <c r="S4544" i="1"/>
  <c r="S5072" i="1"/>
  <c r="S1885" i="1"/>
  <c r="S2567" i="1"/>
  <c r="S3304" i="1"/>
  <c r="S4085" i="1"/>
  <c r="S4932" i="1"/>
  <c r="S4884" i="1"/>
  <c r="S5456" i="1"/>
  <c r="S2795" i="1"/>
  <c r="S3367" i="1"/>
  <c r="S3951" i="1"/>
  <c r="S4500" i="1"/>
  <c r="S5061" i="1"/>
  <c r="S2149" i="1"/>
  <c r="S3491" i="1"/>
  <c r="S4690" i="1"/>
  <c r="S2850" i="1"/>
  <c r="S4137" i="1"/>
  <c r="S2017" i="1"/>
  <c r="S3326" i="1"/>
  <c r="S4392" i="1"/>
  <c r="S2182" i="1"/>
  <c r="S3513" i="1"/>
  <c r="S4536" i="1"/>
  <c r="S2105" i="1"/>
  <c r="S3458" i="1"/>
  <c r="S4668" i="1"/>
  <c r="S2028" i="1"/>
  <c r="S4508" i="1"/>
  <c r="S4750" i="1"/>
  <c r="S2814" i="1"/>
  <c r="S2935" i="1"/>
  <c r="S3200" i="1"/>
  <c r="S3172" i="1"/>
  <c r="S3298" i="1"/>
  <c r="S3419" i="1"/>
  <c r="S3540" i="1"/>
  <c r="S3660" i="1"/>
  <c r="S3781" i="1"/>
  <c r="S3904" i="1"/>
  <c r="S4025" i="1"/>
  <c r="S4156" i="1"/>
  <c r="S4365" i="1"/>
  <c r="S4607" i="1"/>
  <c r="S2749" i="1"/>
  <c r="S2870" i="1"/>
  <c r="S2991" i="1"/>
  <c r="S3107" i="1"/>
  <c r="S3233" i="1"/>
  <c r="S3354" i="1"/>
  <c r="S3475" i="1"/>
  <c r="S3591" i="1"/>
  <c r="S3716" i="1"/>
  <c r="S3837" i="1"/>
  <c r="S3960" i="1"/>
  <c r="S4080" i="1"/>
  <c r="S4201" i="1"/>
  <c r="S4322" i="1"/>
  <c r="S4443" i="1"/>
  <c r="S4564" i="1"/>
  <c r="S1978" i="1"/>
  <c r="S2101" i="1"/>
  <c r="S2221" i="1"/>
  <c r="S2343" i="1"/>
  <c r="S2457" i="1"/>
  <c r="S4882" i="1"/>
  <c r="S5124" i="1"/>
  <c r="S5366" i="1"/>
  <c r="S2893" i="1"/>
  <c r="S3377" i="1"/>
  <c r="S3805" i="1"/>
  <c r="S4180" i="1"/>
  <c r="S4466" i="1"/>
  <c r="S4948" i="1"/>
  <c r="S5179" i="1"/>
  <c r="S5421" i="1"/>
  <c r="S5433" i="1"/>
  <c r="S3108" i="1"/>
  <c r="S3520" i="1"/>
  <c r="S3906" i="1"/>
  <c r="S4235" i="1"/>
  <c r="S4510" i="1"/>
  <c r="S4685" i="1"/>
  <c r="S4806" i="1"/>
  <c r="S4927" i="1"/>
  <c r="S5048" i="1"/>
  <c r="S5180" i="1"/>
  <c r="S5345" i="1"/>
  <c r="S3245" i="1"/>
  <c r="S3640" i="1"/>
  <c r="S2552" i="1"/>
  <c r="S2673" i="1"/>
  <c r="S2794" i="1"/>
  <c r="S2948" i="1"/>
  <c r="S3871" i="1"/>
  <c r="S4730" i="1"/>
  <c r="S5148" i="1"/>
  <c r="S2289" i="1"/>
  <c r="S4519" i="1"/>
  <c r="S4772" i="1"/>
  <c r="S2825" i="1"/>
  <c r="S2946" i="1"/>
  <c r="S3062" i="1"/>
  <c r="S3183" i="1"/>
  <c r="S3309" i="1"/>
  <c r="S3430" i="1"/>
  <c r="S3551" i="1"/>
  <c r="S3671" i="1"/>
  <c r="S3792" i="1"/>
  <c r="S3915" i="1"/>
  <c r="S4036" i="1"/>
  <c r="S4167" i="1"/>
  <c r="S4387" i="1"/>
  <c r="S4629" i="1"/>
  <c r="S2760" i="1"/>
  <c r="S2881" i="1"/>
  <c r="S3002" i="1"/>
  <c r="S3118" i="1"/>
  <c r="S3244" i="1"/>
  <c r="S3365" i="1"/>
  <c r="S3486" i="1"/>
  <c r="S3600" i="1"/>
  <c r="S3727" i="1"/>
  <c r="S3848" i="1"/>
  <c r="S3971" i="1"/>
  <c r="S4091" i="1"/>
  <c r="S4212" i="1"/>
  <c r="S4333" i="1"/>
  <c r="S4454" i="1"/>
  <c r="S4575" i="1"/>
  <c r="S1991" i="1"/>
  <c r="S2112" i="1"/>
  <c r="S2233" i="1"/>
  <c r="S2354" i="1"/>
  <c r="S2475" i="1"/>
  <c r="S4904" i="1"/>
  <c r="S5146" i="1"/>
  <c r="S5388" i="1"/>
  <c r="S3036" i="1"/>
  <c r="S3432" i="1"/>
  <c r="S3849" i="1"/>
  <c r="S4224" i="1"/>
  <c r="S4488" i="1"/>
  <c r="S4970" i="1"/>
  <c r="S5201" i="1"/>
  <c r="S5443" i="1"/>
  <c r="S5466" i="1"/>
  <c r="S3141" i="1"/>
  <c r="S4178" i="1"/>
  <c r="S4409" i="1"/>
  <c r="S4651" i="1"/>
  <c r="S2771" i="1"/>
  <c r="S2892" i="1"/>
  <c r="S3013" i="1"/>
  <c r="S3129" i="1"/>
  <c r="S3255" i="1"/>
  <c r="S3376" i="1"/>
  <c r="S3497" i="1"/>
  <c r="S3611" i="1"/>
  <c r="S3738" i="1"/>
  <c r="S3859" i="1"/>
  <c r="S3982" i="1"/>
  <c r="S4102" i="1"/>
  <c r="S4223" i="1"/>
  <c r="S4344" i="1"/>
  <c r="S4465" i="1"/>
  <c r="S4586" i="1"/>
  <c r="S2002" i="1"/>
  <c r="S2123" i="1"/>
  <c r="S2244" i="1"/>
  <c r="S2365" i="1"/>
  <c r="S2486" i="1"/>
  <c r="S4926" i="1"/>
  <c r="S5168" i="1"/>
  <c r="S5410" i="1"/>
  <c r="S3063" i="1"/>
  <c r="S3465" i="1"/>
  <c r="S3895" i="1"/>
  <c r="S4246" i="1"/>
  <c r="S4499" i="1"/>
  <c r="S4992" i="1"/>
  <c r="S5223" i="1"/>
  <c r="S5465" i="1"/>
  <c r="S5488" i="1"/>
  <c r="S3185" i="1"/>
  <c r="S3581" i="1"/>
  <c r="S3983" i="1"/>
  <c r="S4290" i="1"/>
  <c r="S4543" i="1"/>
  <c r="S4707" i="1"/>
  <c r="S4828" i="1"/>
  <c r="S4949" i="1"/>
  <c r="S5070" i="1"/>
  <c r="S5202" i="1"/>
  <c r="S5389" i="1"/>
  <c r="S3322" i="1"/>
  <c r="S3717" i="1"/>
  <c r="S2574" i="1"/>
  <c r="S2695" i="1"/>
  <c r="S2816" i="1"/>
  <c r="S3003" i="1"/>
  <c r="S4070" i="1"/>
  <c r="S4796" i="1"/>
  <c r="S5236" i="1"/>
  <c r="S4745" i="1"/>
  <c r="S4049" i="1"/>
  <c r="S4961" i="1"/>
  <c r="S5445" i="1"/>
  <c r="S2663" i="1"/>
  <c r="S3197" i="1"/>
  <c r="S3729" i="1"/>
  <c r="S4203" i="1"/>
  <c r="S4742" i="1"/>
  <c r="S5259" i="1"/>
  <c r="S2116" i="1"/>
  <c r="S2875" i="1"/>
  <c r="S3615" i="1"/>
  <c r="S4415" i="1"/>
  <c r="S5174" i="1"/>
  <c r="S5126" i="1"/>
  <c r="S2467" i="1"/>
  <c r="S2993" i="1"/>
  <c r="S3582" i="1"/>
  <c r="S4159" i="1"/>
  <c r="S4698" i="1"/>
  <c r="S5270" i="1"/>
  <c r="S2600" i="1"/>
  <c r="S3943" i="1"/>
  <c r="S5086" i="1"/>
  <c r="S3356" i="1"/>
  <c r="S4621" i="1"/>
  <c r="S2523" i="1"/>
  <c r="S3754" i="1"/>
  <c r="S4833" i="1"/>
  <c r="S2688" i="1"/>
  <c r="S3875" i="1"/>
  <c r="S4899" i="1"/>
  <c r="S2589" i="1"/>
  <c r="S3888" i="1"/>
  <c r="S5064" i="1"/>
  <c r="S2303" i="1"/>
  <c r="S3134" i="1"/>
  <c r="S4009" i="1"/>
  <c r="S4888" i="1"/>
  <c r="S1486" i="1"/>
  <c r="S1607" i="1"/>
  <c r="S114" i="1"/>
  <c r="S235" i="1"/>
  <c r="S356" i="1"/>
  <c r="S477" i="1"/>
  <c r="S599" i="1"/>
  <c r="S719" i="1"/>
  <c r="S870" i="1"/>
  <c r="S970" i="1"/>
  <c r="S1082" i="1"/>
  <c r="S1203" i="1"/>
  <c r="S1316" i="1"/>
  <c r="S1444" i="1"/>
  <c r="S1566" i="1"/>
  <c r="S1687" i="1"/>
  <c r="S3" i="1"/>
  <c r="S124" i="1"/>
  <c r="S245" i="1"/>
  <c r="S366" i="1"/>
  <c r="S487" i="1"/>
  <c r="S608" i="1"/>
  <c r="S729" i="1"/>
  <c r="S874" i="1"/>
  <c r="S958" i="1"/>
  <c r="S1092" i="1"/>
  <c r="S1213" i="1"/>
  <c r="S1334" i="1"/>
  <c r="S1455" i="1"/>
  <c r="S1576" i="1"/>
  <c r="S1697" i="1"/>
  <c r="S1818" i="1"/>
  <c r="S1939" i="1"/>
  <c r="S2060" i="1"/>
  <c r="S2181" i="1"/>
  <c r="S2302" i="1"/>
  <c r="S2423" i="1"/>
  <c r="S2544" i="1"/>
  <c r="S2665" i="1"/>
  <c r="S3965" i="1"/>
  <c r="S4976" i="1"/>
  <c r="S2710" i="1"/>
  <c r="S3976" i="1"/>
  <c r="S5185" i="1"/>
  <c r="S2369" i="1"/>
  <c r="S3189" i="1"/>
  <c r="S4074" i="1"/>
  <c r="S4954" i="1"/>
  <c r="S1497" i="1"/>
  <c r="S4" i="1"/>
  <c r="S125" i="1"/>
  <c r="S246" i="1"/>
  <c r="S367" i="1"/>
  <c r="S488" i="1"/>
  <c r="S609" i="1"/>
  <c r="S730" i="1"/>
  <c r="S843" i="1"/>
  <c r="S959" i="1"/>
  <c r="S1093" i="1"/>
  <c r="S1214" i="1"/>
  <c r="S1335" i="1"/>
  <c r="S1456" i="1"/>
  <c r="S1577" i="1"/>
  <c r="S1698" i="1"/>
  <c r="S14" i="1"/>
  <c r="S135" i="1"/>
  <c r="S256" i="1"/>
  <c r="S377" i="1"/>
  <c r="S500" i="1"/>
  <c r="S619" i="1"/>
  <c r="S740" i="1"/>
  <c r="S850" i="1"/>
  <c r="S982" i="1"/>
  <c r="S1103" i="1"/>
  <c r="S1224" i="1"/>
  <c r="S1345" i="1"/>
  <c r="S1466" i="1"/>
  <c r="S1587" i="1"/>
  <c r="S1708" i="1"/>
  <c r="S1829" i="1"/>
  <c r="S1950" i="1"/>
  <c r="S2071" i="1"/>
  <c r="S2192" i="1"/>
  <c r="S2313" i="1"/>
  <c r="S2434" i="1"/>
  <c r="S2555" i="1"/>
  <c r="S2675" i="1"/>
  <c r="S2797" i="1"/>
  <c r="S4282" i="1"/>
  <c r="S4876" i="1"/>
  <c r="S5415" i="1"/>
  <c r="S4227" i="1"/>
  <c r="S4810" i="1"/>
  <c r="S5360" i="1"/>
  <c r="S3997" i="1"/>
  <c r="S4568" i="1"/>
  <c r="S5173" i="1"/>
  <c r="S4172" i="1"/>
  <c r="S5151" i="1"/>
  <c r="S4370" i="1"/>
  <c r="S5305" i="1"/>
  <c r="S2896" i="1"/>
  <c r="S3017" i="1"/>
  <c r="S3133" i="1"/>
  <c r="S3259" i="1"/>
  <c r="S3380" i="1"/>
  <c r="S3501" i="1"/>
  <c r="S3676" i="1"/>
  <c r="S4238" i="1"/>
  <c r="S5184" i="1"/>
  <c r="S82" i="1"/>
  <c r="S203" i="1"/>
  <c r="S5225" i="1"/>
  <c r="S2553" i="1"/>
  <c r="S3076" i="1"/>
  <c r="S3685" i="1"/>
  <c r="S4269" i="1"/>
  <c r="S4808" i="1"/>
  <c r="S5369" i="1"/>
  <c r="S2842" i="1"/>
  <c r="S4162" i="1"/>
  <c r="S5394" i="1"/>
  <c r="S3886" i="1"/>
  <c r="S4852" i="1"/>
  <c r="S2765" i="1"/>
  <c r="S3921" i="1"/>
  <c r="S5042" i="1"/>
  <c r="S2886" i="1"/>
  <c r="S4053" i="1"/>
  <c r="S5097" i="1"/>
  <c r="S2809" i="1"/>
  <c r="S4107" i="1"/>
  <c r="S5317" i="1"/>
  <c r="S2446" i="1"/>
  <c r="S3271" i="1"/>
  <c r="S4173" i="1"/>
  <c r="S5031" i="1"/>
  <c r="S1508" i="1"/>
  <c r="S15" i="1"/>
  <c r="S136" i="1"/>
  <c r="S257" i="1"/>
  <c r="S378" i="1"/>
  <c r="S501" i="1"/>
  <c r="S620" i="1"/>
  <c r="S741" i="1"/>
  <c r="S851" i="1"/>
  <c r="S983" i="1"/>
  <c r="S1104" i="1"/>
  <c r="S1225" i="1"/>
  <c r="S1346" i="1"/>
  <c r="S1467" i="1"/>
  <c r="S1588" i="1"/>
  <c r="S1709" i="1"/>
  <c r="S25" i="1"/>
  <c r="S146" i="1"/>
  <c r="S267" i="1"/>
  <c r="S388" i="1"/>
  <c r="S511" i="1"/>
  <c r="S630" i="1"/>
  <c r="S751" i="1"/>
  <c r="S880" i="1"/>
  <c r="S993" i="1"/>
  <c r="S1114" i="1"/>
  <c r="S1235" i="1"/>
  <c r="S1356" i="1"/>
  <c r="S1477" i="1"/>
  <c r="S1598" i="1"/>
  <c r="S1719" i="1"/>
  <c r="S1840" i="1"/>
  <c r="S1960" i="1"/>
  <c r="S2082" i="1"/>
  <c r="S2203" i="1"/>
  <c r="S2324" i="1"/>
  <c r="S2445" i="1"/>
  <c r="S2566" i="1"/>
  <c r="S2687" i="1"/>
  <c r="S3606" i="1"/>
  <c r="S4337" i="1"/>
  <c r="S4942" i="1"/>
  <c r="S5448" i="1"/>
  <c r="S631" i="1"/>
  <c r="S752" i="1"/>
  <c r="S859" i="1"/>
  <c r="S994" i="1"/>
  <c r="S1115" i="1"/>
  <c r="S1236" i="1"/>
  <c r="S1357" i="1"/>
  <c r="S1478" i="1"/>
  <c r="S1599" i="1"/>
  <c r="S1720" i="1"/>
  <c r="S36" i="1"/>
  <c r="S157" i="1"/>
  <c r="S278" i="1"/>
  <c r="S399" i="1"/>
  <c r="S521" i="1"/>
  <c r="S641" i="1"/>
  <c r="S762" i="1"/>
  <c r="S884" i="1"/>
  <c r="S1004" i="1"/>
  <c r="S1125" i="1"/>
  <c r="S1246" i="1"/>
  <c r="S1366" i="1"/>
  <c r="S1488" i="1"/>
  <c r="S1609" i="1"/>
  <c r="S1730" i="1"/>
  <c r="S1851" i="1"/>
  <c r="S1970" i="1"/>
  <c r="S2093" i="1"/>
  <c r="S2214" i="1"/>
  <c r="S2335" i="1"/>
  <c r="S2469" i="1"/>
  <c r="S2577" i="1"/>
  <c r="S2698" i="1"/>
  <c r="S3808" i="1"/>
  <c r="S4391" i="1"/>
  <c r="S4986" i="1"/>
  <c r="S3594" i="1"/>
  <c r="S4315" i="1"/>
  <c r="S4920" i="1"/>
  <c r="S5459" i="1"/>
  <c r="S4095" i="1"/>
  <c r="S4700" i="1"/>
  <c r="S5283" i="1"/>
  <c r="S4359" i="1"/>
  <c r="S5371" i="1"/>
  <c r="S4535" i="1"/>
  <c r="S5470" i="1"/>
  <c r="S2918" i="1"/>
  <c r="S3039" i="1"/>
  <c r="S3155" i="1"/>
  <c r="S3281" i="1"/>
  <c r="S3402" i="1"/>
  <c r="S3523" i="1"/>
  <c r="S3698" i="1"/>
  <c r="S4414" i="1"/>
  <c r="S5393" i="1"/>
  <c r="S104" i="1"/>
  <c r="S225" i="1"/>
  <c r="S346" i="1"/>
  <c r="S467" i="1"/>
  <c r="S589" i="1"/>
  <c r="S709" i="1"/>
  <c r="S830" i="1"/>
  <c r="S966" i="1"/>
  <c r="S1073" i="1"/>
  <c r="S1189" i="1"/>
  <c r="S1319" i="1"/>
  <c r="S1435" i="1"/>
  <c r="S1556" i="1"/>
  <c r="S1677" i="1"/>
  <c r="S1798" i="1"/>
  <c r="S1919" i="1"/>
  <c r="S2040" i="1"/>
  <c r="S2161" i="1"/>
  <c r="S2282" i="1"/>
  <c r="S2403" i="1"/>
  <c r="S2524" i="1"/>
  <c r="S2645" i="1"/>
  <c r="S2766" i="1"/>
  <c r="S2887" i="1"/>
  <c r="S3008" i="1"/>
  <c r="S3124" i="1"/>
  <c r="S3250" i="1"/>
  <c r="S3371" i="1"/>
  <c r="S3492" i="1"/>
  <c r="S1610" i="1"/>
  <c r="S1731" i="1"/>
  <c r="S47" i="1"/>
  <c r="S168" i="1"/>
  <c r="S289" i="1"/>
  <c r="S410" i="1"/>
  <c r="S531" i="1"/>
  <c r="S652" i="1"/>
  <c r="S773" i="1"/>
  <c r="S894" i="1"/>
  <c r="S1015" i="1"/>
  <c r="S1136" i="1"/>
  <c r="S1257" i="1"/>
  <c r="S1378" i="1"/>
  <c r="S1499" i="1"/>
  <c r="S1620" i="1"/>
  <c r="S1738" i="1"/>
  <c r="S1862" i="1"/>
  <c r="S1981" i="1"/>
  <c r="S2104" i="1"/>
  <c r="S2225" i="1"/>
  <c r="S2346" i="1"/>
  <c r="S2460" i="1"/>
  <c r="S2588" i="1"/>
  <c r="S2709" i="1"/>
  <c r="S3863" i="1"/>
  <c r="S4436" i="1"/>
  <c r="S5041" i="1"/>
  <c r="S3819" i="1"/>
  <c r="S4381" i="1"/>
  <c r="S4953" i="1"/>
  <c r="S3584" i="1"/>
  <c r="S4139" i="1"/>
  <c r="S4744" i="1"/>
  <c r="S5327" i="1"/>
  <c r="S4469" i="1"/>
  <c r="S5481" i="1"/>
  <c r="S4612" i="1"/>
  <c r="S2808" i="1"/>
  <c r="S2929" i="1"/>
  <c r="S3050" i="1"/>
  <c r="S3166" i="1"/>
  <c r="S3292" i="1"/>
  <c r="S3413" i="1"/>
  <c r="S3534" i="1"/>
  <c r="S3709" i="1"/>
  <c r="S4502" i="1"/>
  <c r="S5492" i="1"/>
  <c r="S115" i="1"/>
  <c r="S236" i="1"/>
  <c r="S357" i="1"/>
  <c r="S478" i="1"/>
  <c r="S600" i="1"/>
  <c r="S720" i="1"/>
  <c r="S837" i="1"/>
  <c r="S952" i="1"/>
  <c r="S1083" i="1"/>
  <c r="S1204" i="1"/>
  <c r="S1317" i="1"/>
  <c r="S1445" i="1"/>
  <c r="S1567" i="1"/>
  <c r="S1688" i="1"/>
  <c r="S1809" i="1"/>
  <c r="S1930" i="1"/>
  <c r="S2051" i="1"/>
  <c r="S2172" i="1"/>
  <c r="S2293" i="1"/>
  <c r="S2414" i="1"/>
  <c r="S1026" i="1"/>
  <c r="S1147" i="1"/>
  <c r="S1268" i="1"/>
  <c r="S1389" i="1"/>
  <c r="S1510" i="1"/>
  <c r="S1631" i="1"/>
  <c r="S1752" i="1"/>
  <c r="S1873" i="1"/>
  <c r="S1994" i="1"/>
  <c r="S2115" i="1"/>
  <c r="S2236" i="1"/>
  <c r="S2357" i="1"/>
  <c r="S2478" i="1"/>
  <c r="S2599" i="1"/>
  <c r="S2720" i="1"/>
  <c r="S3931" i="1"/>
  <c r="S4491" i="1"/>
  <c r="S5096" i="1"/>
  <c r="S3874" i="1"/>
  <c r="S4425" i="1"/>
  <c r="S5019" i="1"/>
  <c r="S3731" i="1"/>
  <c r="S4194" i="1"/>
  <c r="S4799" i="1"/>
  <c r="S5404" i="1"/>
  <c r="S4557" i="1"/>
  <c r="S3575" i="1"/>
  <c r="S4678" i="1"/>
  <c r="S2819" i="1"/>
  <c r="S2940" i="1"/>
  <c r="S3056" i="1"/>
  <c r="S3177" i="1"/>
  <c r="S3303" i="1"/>
  <c r="S3424" i="1"/>
  <c r="S3545" i="1"/>
  <c r="S3720" i="1"/>
  <c r="S4579" i="1"/>
  <c r="S5" i="1"/>
  <c r="S126" i="1"/>
  <c r="S247" i="1"/>
  <c r="S368" i="1"/>
  <c r="S489" i="1"/>
  <c r="S610" i="1"/>
  <c r="S731" i="1"/>
  <c r="S875" i="1"/>
  <c r="S974" i="1"/>
  <c r="S1094" i="1"/>
  <c r="S1215" i="1"/>
  <c r="S1336" i="1"/>
  <c r="S1457" i="1"/>
  <c r="S1578" i="1"/>
  <c r="S1699" i="1"/>
  <c r="S1820" i="1"/>
  <c r="S1941" i="1"/>
  <c r="S2062" i="1"/>
  <c r="S2183" i="1"/>
  <c r="S2304" i="1"/>
  <c r="S2425" i="1"/>
  <c r="S2546" i="1"/>
  <c r="S2667" i="1"/>
  <c r="S2788" i="1"/>
  <c r="S2909" i="1"/>
  <c r="S3030" i="1"/>
  <c r="S3146" i="1"/>
  <c r="S3272" i="1"/>
  <c r="S3393" i="1"/>
  <c r="S3514" i="1"/>
  <c r="S4459" i="1"/>
  <c r="S5306" i="1"/>
  <c r="S1552" i="1"/>
  <c r="S59" i="1"/>
  <c r="S180" i="1"/>
  <c r="S301" i="1"/>
  <c r="S422" i="1"/>
  <c r="S543" i="1"/>
  <c r="S664" i="1"/>
  <c r="S784" i="1"/>
  <c r="S906" i="1"/>
  <c r="S1027" i="1"/>
  <c r="S1148" i="1"/>
  <c r="S1269" i="1"/>
  <c r="S1390" i="1"/>
  <c r="S1511" i="1"/>
  <c r="S1632" i="1"/>
  <c r="S1753" i="1"/>
  <c r="S69" i="1"/>
  <c r="S190" i="1"/>
  <c r="S311" i="1"/>
  <c r="S432" i="1"/>
  <c r="S553" i="1"/>
  <c r="S674" i="1"/>
  <c r="S795" i="1"/>
  <c r="S916" i="1"/>
  <c r="S1037" i="1"/>
  <c r="S1158" i="1"/>
  <c r="S1279" i="1"/>
  <c r="S1400" i="1"/>
  <c r="S1521" i="1"/>
  <c r="S1642" i="1"/>
  <c r="S1763" i="1"/>
  <c r="S1884" i="1"/>
  <c r="S2005" i="1"/>
  <c r="S2126" i="1"/>
  <c r="S2247" i="1"/>
  <c r="S2368" i="1"/>
  <c r="S2489" i="1"/>
  <c r="S2610" i="1"/>
  <c r="S2731" i="1"/>
  <c r="S3975" i="1"/>
  <c r="S4546" i="1"/>
  <c r="S5140" i="1"/>
  <c r="S3920" i="1"/>
  <c r="S4480" i="1"/>
  <c r="S5063" i="1"/>
  <c r="S3753" i="1"/>
  <c r="S4249" i="1"/>
  <c r="S4854" i="1"/>
  <c r="S5437" i="1"/>
  <c r="S4645" i="1"/>
  <c r="S3797" i="1"/>
  <c r="S4777" i="1"/>
  <c r="S2830" i="1"/>
  <c r="S2951" i="1"/>
  <c r="S3068" i="1"/>
  <c r="S3188" i="1"/>
  <c r="S3314" i="1"/>
  <c r="S3446" i="1"/>
  <c r="S3555" i="1"/>
  <c r="S3742" i="1"/>
  <c r="S4667" i="1"/>
  <c r="S16" i="1"/>
  <c r="S137" i="1"/>
  <c r="S258" i="1"/>
  <c r="S379" i="1"/>
  <c r="S502" i="1"/>
  <c r="S621" i="1"/>
  <c r="S742" i="1"/>
  <c r="S852" i="1"/>
  <c r="S984" i="1"/>
  <c r="S2820" i="1"/>
  <c r="S3655" i="1"/>
  <c r="S4525" i="1"/>
  <c r="S5372" i="1"/>
  <c r="S1563" i="1"/>
  <c r="S70" i="1"/>
  <c r="S191" i="1"/>
  <c r="S312" i="1"/>
  <c r="S433" i="1"/>
  <c r="S554" i="1"/>
  <c r="S675" i="1"/>
  <c r="S796" i="1"/>
  <c r="S917" i="1"/>
  <c r="S1038" i="1"/>
  <c r="S1159" i="1"/>
  <c r="S1280" i="1"/>
  <c r="S1401" i="1"/>
  <c r="S1522" i="1"/>
  <c r="S1643" i="1"/>
  <c r="S1764" i="1"/>
  <c r="S80" i="1"/>
  <c r="S201" i="1"/>
  <c r="S322" i="1"/>
  <c r="S443" i="1"/>
  <c r="S566" i="1"/>
  <c r="S685" i="1"/>
  <c r="S806" i="1"/>
  <c r="S927" i="1"/>
  <c r="S1048" i="1"/>
  <c r="S1165" i="1"/>
  <c r="S1290" i="1"/>
  <c r="S1411" i="1"/>
  <c r="S1532" i="1"/>
  <c r="S1653" i="1"/>
  <c r="S1774" i="1"/>
  <c r="S1895" i="1"/>
  <c r="S2016" i="1"/>
  <c r="S2137" i="1"/>
  <c r="S2258" i="1"/>
  <c r="S2379" i="1"/>
  <c r="S2500" i="1"/>
  <c r="S2621" i="1"/>
  <c r="S2742" i="1"/>
  <c r="S4030" i="1"/>
  <c r="S4601" i="1"/>
  <c r="S5195" i="1"/>
  <c r="S3964" i="1"/>
  <c r="S4524" i="1"/>
  <c r="S5118" i="1"/>
  <c r="S3786" i="1"/>
  <c r="S4304" i="1"/>
  <c r="S4909" i="1"/>
  <c r="S3621" i="1"/>
  <c r="S4722" i="1"/>
  <c r="S3909" i="1"/>
  <c r="S4843" i="1"/>
  <c r="S2841" i="1"/>
  <c r="S2962" i="1"/>
  <c r="S3078" i="1"/>
  <c r="S3204" i="1"/>
  <c r="S3325" i="1"/>
  <c r="S3439" i="1"/>
  <c r="S3566" i="1"/>
  <c r="S3775" i="1"/>
  <c r="S2817" i="1"/>
  <c r="S3334" i="1"/>
  <c r="S3861" i="1"/>
  <c r="S4423" i="1"/>
  <c r="S4940" i="1"/>
  <c r="S5490" i="1"/>
  <c r="S2413" i="1"/>
  <c r="S3156" i="1"/>
  <c r="S3987" i="1"/>
  <c r="S4910" i="1"/>
  <c r="S4620" i="1"/>
  <c r="S4994" i="1"/>
  <c r="S5467" i="1"/>
  <c r="S2684" i="1"/>
  <c r="S3213" i="1"/>
  <c r="S3718" i="1"/>
  <c r="S4280" i="1"/>
  <c r="S4775" i="1"/>
  <c r="S5281" i="1"/>
  <c r="S2160" i="1"/>
  <c r="S2919" i="1"/>
  <c r="S3699" i="1"/>
  <c r="S4503" i="1"/>
  <c r="S5328" i="1"/>
  <c r="S4851" i="1"/>
  <c r="S5313" i="1"/>
  <c r="S2509" i="1"/>
  <c r="S3048" i="1"/>
  <c r="S3593" i="1"/>
  <c r="S4071" i="1"/>
  <c r="S4588" i="1"/>
  <c r="S5127" i="1"/>
  <c r="S1929" i="1"/>
  <c r="S2655" i="1"/>
  <c r="S3381" i="1"/>
  <c r="S4184" i="1"/>
  <c r="S5009" i="1"/>
  <c r="S4983" i="1"/>
  <c r="S2311" i="1"/>
  <c r="S2839" i="1"/>
  <c r="S3411" i="1"/>
  <c r="S3995" i="1"/>
  <c r="S4555" i="1"/>
  <c r="S5116" i="1"/>
  <c r="S2248" i="1"/>
  <c r="S3607" i="1"/>
  <c r="S4789" i="1"/>
  <c r="S2971" i="1"/>
  <c r="S4236" i="1"/>
  <c r="S2171" i="1"/>
  <c r="S3447" i="1"/>
  <c r="S4514" i="1"/>
  <c r="S2325" i="1"/>
  <c r="S3595" i="1"/>
  <c r="S4635" i="1"/>
  <c r="S2259" i="1"/>
  <c r="S3585" i="1"/>
  <c r="S4756" i="1"/>
  <c r="S2072" i="1"/>
  <c r="S2897" i="1"/>
  <c r="S3732" i="1"/>
  <c r="S4591" i="1"/>
  <c r="S5438" i="1"/>
  <c r="S1574" i="1"/>
  <c r="S81" i="1"/>
  <c r="S202" i="1"/>
  <c r="S323" i="1"/>
  <c r="S444" i="1"/>
  <c r="S567" i="1"/>
  <c r="S686" i="1"/>
  <c r="S807" i="1"/>
  <c r="S3553" i="1"/>
  <c r="S3939" i="1"/>
  <c r="S4257" i="1"/>
  <c r="S4521" i="1"/>
  <c r="S4696" i="1"/>
  <c r="S4817" i="1"/>
  <c r="S4938" i="1"/>
  <c r="S5059" i="1"/>
  <c r="S5191" i="1"/>
  <c r="S5367" i="1"/>
  <c r="S3278" i="1"/>
  <c r="S3673" i="1"/>
  <c r="S2563" i="1"/>
  <c r="S2683" i="1"/>
  <c r="S2805" i="1"/>
  <c r="S2970" i="1"/>
  <c r="S3961" i="1"/>
  <c r="S4763" i="1"/>
  <c r="S5192" i="1"/>
  <c r="S2333" i="1"/>
  <c r="S2861" i="1"/>
  <c r="S3389" i="1"/>
  <c r="S3918" i="1"/>
  <c r="S4478" i="1"/>
  <c r="S4995" i="1"/>
  <c r="S1819" i="1"/>
  <c r="S2461" i="1"/>
  <c r="S3216" i="1"/>
  <c r="S4042" i="1"/>
  <c r="S4998" i="1"/>
  <c r="S4653" i="1"/>
  <c r="S5027" i="1"/>
  <c r="S2222" i="1"/>
  <c r="S2740" i="1"/>
  <c r="S3268" i="1"/>
  <c r="S3762" i="1"/>
  <c r="S4313" i="1"/>
  <c r="S4819" i="1"/>
  <c r="S5336" i="1"/>
  <c r="S2226" i="1"/>
  <c r="S2985" i="1"/>
  <c r="S3798" i="1"/>
  <c r="S4580" i="1"/>
  <c r="S5416" i="1"/>
  <c r="S4895" i="1"/>
  <c r="S5357" i="1"/>
  <c r="S2564" i="1"/>
  <c r="S3087" i="1"/>
  <c r="S3630" i="1"/>
  <c r="S4115" i="1"/>
  <c r="S4643" i="1"/>
  <c r="S5171" i="1"/>
  <c r="S1982" i="1"/>
  <c r="S2721" i="1"/>
  <c r="S3440" i="1"/>
  <c r="S4250" i="1"/>
  <c r="S5075" i="1"/>
  <c r="S5038" i="1"/>
  <c r="S2355" i="1"/>
  <c r="S2894" i="1"/>
  <c r="S3488" i="1"/>
  <c r="S4060" i="1"/>
  <c r="S4599" i="1"/>
  <c r="S5160" i="1"/>
  <c r="S2380" i="1"/>
  <c r="S3721" i="1"/>
  <c r="S4877" i="1"/>
  <c r="S3098" i="1"/>
  <c r="S4368" i="1"/>
  <c r="S2314" i="1"/>
  <c r="S3535" i="1"/>
  <c r="S4613" i="1"/>
  <c r="S2470" i="1"/>
  <c r="S3688" i="1"/>
  <c r="S4712" i="1"/>
  <c r="S2391" i="1"/>
  <c r="S3677" i="1"/>
  <c r="S4855" i="1"/>
  <c r="S2138" i="1"/>
  <c r="S2996" i="1"/>
  <c r="S3809" i="1"/>
  <c r="S4679" i="1"/>
  <c r="S1464" i="1"/>
  <c r="S1585" i="1"/>
  <c r="S92" i="1"/>
  <c r="S213" i="1"/>
  <c r="S334" i="1"/>
  <c r="S455" i="1"/>
  <c r="S578" i="1"/>
  <c r="S697" i="1"/>
  <c r="S818" i="1"/>
  <c r="S937" i="1"/>
  <c r="S1060" i="1"/>
  <c r="S1177" i="1"/>
  <c r="S1302" i="1"/>
  <c r="S1421" i="1"/>
  <c r="S1544" i="1"/>
  <c r="S2388" i="1"/>
  <c r="S2916" i="1"/>
  <c r="S3422" i="1"/>
  <c r="S3962" i="1"/>
  <c r="S4522" i="1"/>
  <c r="S5039" i="1"/>
  <c r="S1863" i="1"/>
  <c r="S2556" i="1"/>
  <c r="S3282" i="1"/>
  <c r="S4140" i="1"/>
  <c r="S5053" i="1"/>
  <c r="S4675" i="1"/>
  <c r="S5071" i="1"/>
  <c r="S2256" i="1"/>
  <c r="S2784" i="1"/>
  <c r="S3279" i="1"/>
  <c r="S3817" i="1"/>
  <c r="S4357" i="1"/>
  <c r="S4863" i="1"/>
  <c r="S5380" i="1"/>
  <c r="S2270" i="1"/>
  <c r="S3040" i="1"/>
  <c r="S3864" i="1"/>
  <c r="S4657" i="1"/>
  <c r="S5482" i="1"/>
  <c r="S4928" i="1"/>
  <c r="S5401" i="1"/>
  <c r="S2608" i="1"/>
  <c r="S3131" i="1"/>
  <c r="S3696" i="1"/>
  <c r="S4181" i="1"/>
  <c r="S4687" i="1"/>
  <c r="S5204" i="1"/>
  <c r="S2050" i="1"/>
  <c r="S2787" i="1"/>
  <c r="S3524" i="1"/>
  <c r="S4327" i="1"/>
  <c r="S5130" i="1"/>
  <c r="S5082" i="1"/>
  <c r="S2410" i="1"/>
  <c r="S2938" i="1"/>
  <c r="S3532" i="1"/>
  <c r="S4104" i="1"/>
  <c r="S4665" i="1"/>
  <c r="S5226" i="1"/>
  <c r="S2512" i="1"/>
  <c r="S3842" i="1"/>
  <c r="S4987" i="1"/>
  <c r="S3222" i="1"/>
  <c r="S4467" i="1"/>
  <c r="S2435" i="1"/>
  <c r="S3644" i="1"/>
  <c r="S4701" i="1"/>
  <c r="S2578" i="1"/>
  <c r="S3776" i="1"/>
  <c r="S4822" i="1"/>
  <c r="S2501" i="1"/>
  <c r="S3787" i="1"/>
  <c r="S4943" i="1"/>
  <c r="S2215" i="1"/>
  <c r="S3057" i="1"/>
  <c r="S3910" i="1"/>
  <c r="S4767" i="1"/>
  <c r="S1475" i="1"/>
  <c r="S1596" i="1"/>
  <c r="S103" i="1"/>
  <c r="S224" i="1"/>
  <c r="S345" i="1"/>
  <c r="S466" i="1"/>
  <c r="S588" i="1"/>
  <c r="S708" i="1"/>
  <c r="S829" i="1"/>
  <c r="S945" i="1"/>
  <c r="S2786" i="1"/>
  <c r="S4216" i="1"/>
  <c r="S4821" i="1"/>
  <c r="S5349" i="1"/>
  <c r="S4161" i="1"/>
  <c r="S4766" i="1"/>
  <c r="S5338" i="1"/>
  <c r="S3953" i="1"/>
  <c r="S4513" i="1"/>
  <c r="S5129" i="1"/>
  <c r="S4062" i="1"/>
  <c r="S5052" i="1"/>
  <c r="S4293" i="1"/>
  <c r="S5206" i="1"/>
  <c r="S2885" i="1"/>
  <c r="S3006" i="1"/>
  <c r="S3122" i="1"/>
  <c r="S3248" i="1"/>
  <c r="S3369" i="1"/>
  <c r="S3490" i="1"/>
  <c r="S3665" i="1"/>
  <c r="S4150" i="1"/>
  <c r="S5085" i="1"/>
  <c r="S71" i="1"/>
  <c r="S192" i="1"/>
  <c r="S313" i="1"/>
  <c r="S434" i="1"/>
  <c r="S555" i="1"/>
  <c r="S676" i="1"/>
  <c r="S797" i="1"/>
  <c r="S918" i="1"/>
  <c r="S1039" i="1"/>
  <c r="S1191" i="1"/>
  <c r="S1281" i="1"/>
  <c r="S324" i="1"/>
  <c r="S445" i="1"/>
  <c r="S568" i="1"/>
  <c r="S687" i="1"/>
  <c r="S808" i="1"/>
  <c r="S929" i="1"/>
  <c r="S1050" i="1"/>
  <c r="S1167" i="1"/>
  <c r="S1292" i="1"/>
  <c r="S1413" i="1"/>
  <c r="S1534" i="1"/>
  <c r="S1655" i="1"/>
  <c r="S1776" i="1"/>
  <c r="S1897" i="1"/>
  <c r="S2018" i="1"/>
  <c r="S2139" i="1"/>
  <c r="S2260" i="1"/>
  <c r="S2381" i="1"/>
  <c r="S2502" i="1"/>
  <c r="S2623" i="1"/>
  <c r="S2744" i="1"/>
  <c r="S2865" i="1"/>
  <c r="S2986" i="1"/>
  <c r="S3102" i="1"/>
  <c r="S3229" i="1"/>
  <c r="S3349" i="1"/>
  <c r="S3470" i="1"/>
  <c r="S3586" i="1"/>
  <c r="S3711" i="1"/>
  <c r="S3832" i="1"/>
  <c r="S3955" i="1"/>
  <c r="S4075" i="1"/>
  <c r="S4196" i="1"/>
  <c r="S4317" i="1"/>
  <c r="S4438" i="1"/>
  <c r="S4559" i="1"/>
  <c r="S4680" i="1"/>
  <c r="S4801" i="1"/>
  <c r="S4922" i="1"/>
  <c r="S5043" i="1"/>
  <c r="S5164" i="1"/>
  <c r="S5285" i="1"/>
  <c r="S5406" i="1"/>
  <c r="S3978" i="1"/>
  <c r="S4197" i="1"/>
  <c r="S4428" i="1"/>
  <c r="S4670" i="1"/>
  <c r="S4912" i="1"/>
  <c r="S5209" i="1"/>
  <c r="S5440" i="1"/>
  <c r="S94" i="1"/>
  <c r="S215" i="1"/>
  <c r="S336" i="1"/>
  <c r="S457" i="1"/>
  <c r="S580" i="1"/>
  <c r="S699" i="1"/>
  <c r="S820" i="1"/>
  <c r="S963" i="1"/>
  <c r="S1062" i="1"/>
  <c r="S1186" i="1"/>
  <c r="S1304" i="1"/>
  <c r="S1423" i="1"/>
  <c r="S4271" i="1"/>
  <c r="S4865" i="1"/>
  <c r="S5426" i="1"/>
  <c r="S4041" i="1"/>
  <c r="S4634" i="1"/>
  <c r="S5228" i="1"/>
  <c r="S4260" i="1"/>
  <c r="S5250" i="1"/>
  <c r="S4447" i="1"/>
  <c r="S5382" i="1"/>
  <c r="S2907" i="1"/>
  <c r="S3028" i="1"/>
  <c r="S3144" i="1"/>
  <c r="S3270" i="1"/>
  <c r="S3391" i="1"/>
  <c r="S3512" i="1"/>
  <c r="S3687" i="1"/>
  <c r="S4326" i="1"/>
  <c r="S5294" i="1"/>
  <c r="S93" i="1"/>
  <c r="S214" i="1"/>
  <c r="S335" i="1"/>
  <c r="S456" i="1"/>
  <c r="S579" i="1"/>
  <c r="S698" i="1"/>
  <c r="S819" i="1"/>
  <c r="S938" i="1"/>
  <c r="S1061" i="1"/>
  <c r="S1178" i="1"/>
  <c r="S1303" i="1"/>
  <c r="S1422" i="1"/>
  <c r="S1545" i="1"/>
  <c r="S1666" i="1"/>
  <c r="S1787" i="1"/>
  <c r="S1908" i="1"/>
  <c r="S2029" i="1"/>
  <c r="S2150" i="1"/>
  <c r="S2271" i="1"/>
  <c r="S2392" i="1"/>
  <c r="S2513" i="1"/>
  <c r="S2634" i="1"/>
  <c r="S2755" i="1"/>
  <c r="S2876" i="1"/>
  <c r="S2997" i="1"/>
  <c r="S3113" i="1"/>
  <c r="S3239" i="1"/>
  <c r="S3360" i="1"/>
  <c r="S3481" i="1"/>
  <c r="S3596" i="1"/>
  <c r="S3722" i="1"/>
  <c r="S3843" i="1"/>
  <c r="S3966" i="1"/>
  <c r="S4086" i="1"/>
  <c r="S4207" i="1"/>
  <c r="S4328" i="1"/>
  <c r="S4449" i="1"/>
  <c r="S4570" i="1"/>
  <c r="S4691" i="1"/>
  <c r="S4812" i="1"/>
  <c r="S4933" i="1"/>
  <c r="S5054" i="1"/>
  <c r="S5175" i="1"/>
  <c r="S5296" i="1"/>
  <c r="S5417" i="1"/>
  <c r="S4000" i="1"/>
  <c r="S4219" i="1"/>
  <c r="S3608" i="1"/>
  <c r="S3733" i="1"/>
  <c r="S3854" i="1"/>
  <c r="S3977" i="1"/>
  <c r="S4097" i="1"/>
  <c r="S4218" i="1"/>
  <c r="S4339" i="1"/>
  <c r="S4460" i="1"/>
  <c r="S4581" i="1"/>
  <c r="S4702" i="1"/>
  <c r="S4823" i="1"/>
  <c r="S4944" i="1"/>
  <c r="S5065" i="1"/>
  <c r="S5186" i="1"/>
  <c r="S5307" i="1"/>
  <c r="S5428" i="1"/>
  <c r="S4022" i="1"/>
  <c r="S4241" i="1"/>
  <c r="S4472" i="1"/>
  <c r="S4714" i="1"/>
  <c r="S4956" i="1"/>
  <c r="S5253" i="1"/>
  <c r="S5495" i="1"/>
  <c r="S116" i="1"/>
  <c r="S237" i="1"/>
  <c r="S358" i="1"/>
  <c r="S479" i="1"/>
  <c r="S601" i="1"/>
  <c r="S2535" i="1"/>
  <c r="S2656" i="1"/>
  <c r="S2777" i="1"/>
  <c r="S2898" i="1"/>
  <c r="S3019" i="1"/>
  <c r="S3135" i="1"/>
  <c r="S3261" i="1"/>
  <c r="S3382" i="1"/>
  <c r="S3503" i="1"/>
  <c r="S3623" i="1"/>
  <c r="S3744" i="1"/>
  <c r="S3865" i="1"/>
  <c r="S3988" i="1"/>
  <c r="S4108" i="1"/>
  <c r="S4229" i="1"/>
  <c r="S4350" i="1"/>
  <c r="S4471" i="1"/>
  <c r="S4592" i="1"/>
  <c r="S4713" i="1"/>
  <c r="S4834" i="1"/>
  <c r="S4955" i="1"/>
  <c r="S5076" i="1"/>
  <c r="S5197" i="1"/>
  <c r="S5318" i="1"/>
  <c r="S5439" i="1"/>
  <c r="S4044" i="1"/>
  <c r="S4263" i="1"/>
  <c r="S4494" i="1"/>
  <c r="S4736" i="1"/>
  <c r="S4978" i="1"/>
  <c r="S5275" i="1"/>
  <c r="S6" i="1"/>
  <c r="S127" i="1"/>
  <c r="S248" i="1"/>
  <c r="S3634" i="1"/>
  <c r="S3755" i="1"/>
  <c r="S3876" i="1"/>
  <c r="S3999" i="1"/>
  <c r="S4119" i="1"/>
  <c r="S4240" i="1"/>
  <c r="S4361" i="1"/>
  <c r="S4482" i="1"/>
  <c r="S4603" i="1"/>
  <c r="S4724" i="1"/>
  <c r="S4845" i="1"/>
  <c r="S4966" i="1"/>
  <c r="S5087" i="1"/>
  <c r="S5208" i="1"/>
  <c r="S5329" i="1"/>
  <c r="S5450" i="1"/>
  <c r="S4055" i="1"/>
  <c r="S4285" i="1"/>
  <c r="S4516" i="1"/>
  <c r="S4758" i="1"/>
  <c r="S5000" i="1"/>
  <c r="S5297" i="1"/>
  <c r="S17" i="1"/>
  <c r="S138" i="1"/>
  <c r="S259" i="1"/>
  <c r="S380" i="1"/>
  <c r="S503" i="1"/>
  <c r="S622" i="1"/>
  <c r="S743" i="1"/>
  <c r="S853" i="1"/>
  <c r="S985" i="1"/>
  <c r="S1106" i="1"/>
  <c r="S1227" i="1"/>
  <c r="S1348" i="1"/>
  <c r="S1469" i="1"/>
  <c r="S1590" i="1"/>
  <c r="S1711" i="1"/>
  <c r="S1105" i="1"/>
  <c r="S1226" i="1"/>
  <c r="S1347" i="1"/>
  <c r="S1468" i="1"/>
  <c r="S1589" i="1"/>
  <c r="S1710" i="1"/>
  <c r="S1831" i="1"/>
  <c r="S1952" i="1"/>
  <c r="S2073" i="1"/>
  <c r="S2194" i="1"/>
  <c r="S2315" i="1"/>
  <c r="S2436" i="1"/>
  <c r="S2557" i="1"/>
  <c r="S2677" i="1"/>
  <c r="S2799" i="1"/>
  <c r="S2920" i="1"/>
  <c r="S3041" i="1"/>
  <c r="S3157" i="1"/>
  <c r="S3283" i="1"/>
  <c r="S3404" i="1"/>
  <c r="S3525" i="1"/>
  <c r="S3645" i="1"/>
  <c r="S3766" i="1"/>
  <c r="S3889" i="1"/>
  <c r="S4010" i="1"/>
  <c r="S4130" i="1"/>
  <c r="S4251" i="1"/>
  <c r="S4372" i="1"/>
  <c r="S4493" i="1"/>
  <c r="S4614" i="1"/>
  <c r="S4735" i="1"/>
  <c r="S4856" i="1"/>
  <c r="S4733" i="1"/>
  <c r="S27" i="1"/>
  <c r="S148" i="1"/>
  <c r="S269" i="1"/>
  <c r="S390" i="1"/>
  <c r="S513" i="1"/>
  <c r="S632" i="1"/>
  <c r="S753" i="1"/>
  <c r="S860" i="1"/>
  <c r="S995" i="1"/>
  <c r="S1116" i="1"/>
  <c r="S1237" i="1"/>
  <c r="S1358" i="1"/>
  <c r="S1479" i="1"/>
  <c r="S1600" i="1"/>
  <c r="S1721" i="1"/>
  <c r="S1842" i="1"/>
  <c r="S1962" i="1"/>
  <c r="S2090" i="1"/>
  <c r="S2205" i="1"/>
  <c r="S2326" i="1"/>
  <c r="S2447" i="1"/>
  <c r="S2568" i="1"/>
  <c r="S2689" i="1"/>
  <c r="S2810" i="1"/>
  <c r="S2931" i="1"/>
  <c r="S3052" i="1"/>
  <c r="S3168" i="1"/>
  <c r="S3294" i="1"/>
  <c r="S3415" i="1"/>
  <c r="S3536" i="1"/>
  <c r="S3656" i="1"/>
  <c r="S3777" i="1"/>
  <c r="S3900" i="1"/>
  <c r="S4021" i="1"/>
  <c r="S4141" i="1"/>
  <c r="S4262" i="1"/>
  <c r="S928" i="1"/>
  <c r="S1049" i="1"/>
  <c r="S1166" i="1"/>
  <c r="S1291" i="1"/>
  <c r="S1412" i="1"/>
  <c r="S1533" i="1"/>
  <c r="S1654" i="1"/>
  <c r="S1775" i="1"/>
  <c r="S91" i="1"/>
  <c r="S212" i="1"/>
  <c r="S333" i="1"/>
  <c r="S454" i="1"/>
  <c r="S577" i="1"/>
  <c r="S696" i="1"/>
  <c r="S817" i="1"/>
  <c r="S962" i="1"/>
  <c r="S1059" i="1"/>
  <c r="S1176" i="1"/>
  <c r="S1301" i="1"/>
  <c r="S1420" i="1"/>
  <c r="S1543" i="1"/>
  <c r="S1664" i="1"/>
  <c r="S1785" i="1"/>
  <c r="S1906" i="1"/>
  <c r="S2027" i="1"/>
  <c r="S2148" i="1"/>
  <c r="S2269" i="1"/>
  <c r="S2390" i="1"/>
  <c r="S2511" i="1"/>
  <c r="S2632" i="1"/>
  <c r="S2753" i="1"/>
  <c r="S4084" i="1"/>
  <c r="S4656" i="1"/>
  <c r="S5239" i="1"/>
  <c r="S4019" i="1"/>
  <c r="S4590" i="1"/>
  <c r="S5162" i="1"/>
  <c r="S3830" i="1"/>
  <c r="S4348" i="1"/>
  <c r="S4964" i="1"/>
  <c r="S3764" i="1"/>
  <c r="S4788" i="1"/>
  <c r="S4008" i="1"/>
  <c r="S4931" i="1"/>
  <c r="S2852" i="1"/>
  <c r="S2973" i="1"/>
  <c r="S3089" i="1"/>
  <c r="S3215" i="1"/>
  <c r="S3336" i="1"/>
  <c r="S3457" i="1"/>
  <c r="S3632" i="1"/>
  <c r="S3852" i="1"/>
  <c r="S4832" i="1"/>
  <c r="S38" i="1"/>
  <c r="S159" i="1"/>
  <c r="S280" i="1"/>
  <c r="S401" i="1"/>
  <c r="S523" i="1"/>
  <c r="S643" i="1"/>
  <c r="S764" i="1"/>
  <c r="S885" i="1"/>
  <c r="S1006" i="1"/>
  <c r="S1127" i="1"/>
  <c r="S1248" i="1"/>
  <c r="S1370" i="1"/>
  <c r="S1490" i="1"/>
  <c r="S1611" i="1"/>
  <c r="S1665" i="1"/>
  <c r="S1786" i="1"/>
  <c r="S102" i="1"/>
  <c r="S223" i="1"/>
  <c r="S344" i="1"/>
  <c r="S465" i="1"/>
  <c r="S587" i="1"/>
  <c r="S707" i="1"/>
  <c r="S828" i="1"/>
  <c r="S944" i="1"/>
  <c r="S1070" i="1"/>
  <c r="S1187" i="1"/>
  <c r="S1312" i="1"/>
  <c r="S1433" i="1"/>
  <c r="S1554" i="1"/>
  <c r="S1675" i="1"/>
  <c r="S1796" i="1"/>
  <c r="S1917" i="1"/>
  <c r="S2038" i="1"/>
  <c r="S2159" i="1"/>
  <c r="S2280" i="1"/>
  <c r="S2401" i="1"/>
  <c r="S2522" i="1"/>
  <c r="S2643" i="1"/>
  <c r="S2764" i="1"/>
  <c r="S4117" i="1"/>
  <c r="S4711" i="1"/>
  <c r="S5272" i="1"/>
  <c r="S4073" i="1"/>
  <c r="S4623" i="1"/>
  <c r="S5217" i="1"/>
  <c r="S3841" i="1"/>
  <c r="S4403" i="1"/>
  <c r="S5030" i="1"/>
  <c r="S3885" i="1"/>
  <c r="S4887" i="1"/>
  <c r="S4106" i="1"/>
  <c r="S5008" i="1"/>
  <c r="S2863" i="1"/>
  <c r="S2984" i="1"/>
  <c r="S3100" i="1"/>
  <c r="S3228" i="1"/>
  <c r="S3347" i="1"/>
  <c r="S3468" i="1"/>
  <c r="S3643" i="1"/>
  <c r="S3942" i="1"/>
  <c r="S4898" i="1"/>
  <c r="S49" i="1"/>
  <c r="S170" i="1"/>
  <c r="S291" i="1"/>
  <c r="S412" i="1"/>
  <c r="S533" i="1"/>
  <c r="S654" i="1"/>
  <c r="S775" i="1"/>
  <c r="S896" i="1"/>
  <c r="S1017" i="1"/>
  <c r="S1138" i="1"/>
  <c r="S1259" i="1"/>
  <c r="S1072" i="1"/>
  <c r="S1188" i="1"/>
  <c r="S1318" i="1"/>
  <c r="S1434" i="1"/>
  <c r="S1555" i="1"/>
  <c r="S1676" i="1"/>
  <c r="S1797" i="1"/>
  <c r="S113" i="1"/>
  <c r="S234" i="1"/>
  <c r="S355" i="1"/>
  <c r="S476" i="1"/>
  <c r="S598" i="1"/>
  <c r="S718" i="1"/>
  <c r="S836" i="1"/>
  <c r="S951" i="1"/>
  <c r="S1081" i="1"/>
  <c r="S1202" i="1"/>
  <c r="S1315" i="1"/>
  <c r="S1443" i="1"/>
  <c r="S1565" i="1"/>
  <c r="S1686" i="1"/>
  <c r="S1807" i="1"/>
  <c r="S1928" i="1"/>
  <c r="S2049" i="1"/>
  <c r="S2170" i="1"/>
  <c r="S2291" i="1"/>
  <c r="S2412" i="1"/>
  <c r="S2533" i="1"/>
  <c r="S2654" i="1"/>
  <c r="S2775" i="1"/>
  <c r="S4183" i="1"/>
  <c r="S4755" i="1"/>
  <c r="S5316" i="1"/>
  <c r="S4128" i="1"/>
  <c r="S4689" i="1"/>
  <c r="S5261" i="1"/>
  <c r="S3898" i="1"/>
  <c r="S4458" i="1"/>
  <c r="S5074" i="1"/>
  <c r="S3986" i="1"/>
  <c r="S4975" i="1"/>
  <c r="S4205" i="1"/>
  <c r="S5107" i="1"/>
  <c r="S2874" i="1"/>
  <c r="S2995" i="1"/>
  <c r="S3111" i="1"/>
  <c r="S3237" i="1"/>
  <c r="S3358" i="1"/>
  <c r="S3479" i="1"/>
  <c r="S3654" i="1"/>
  <c r="S4052" i="1"/>
  <c r="S4997" i="1"/>
  <c r="S61" i="1"/>
  <c r="S181" i="1"/>
  <c r="S302" i="1"/>
  <c r="S423" i="1"/>
  <c r="S544" i="1"/>
  <c r="S665" i="1"/>
  <c r="S786" i="1"/>
  <c r="S907" i="1"/>
  <c r="S1028" i="1"/>
  <c r="S1149" i="1"/>
  <c r="S1270" i="1"/>
  <c r="S1391" i="1"/>
  <c r="S1512" i="1"/>
  <c r="S1639" i="1"/>
  <c r="S1754" i="1"/>
  <c r="S1875" i="1"/>
  <c r="S1996" i="1"/>
  <c r="S2117" i="1"/>
  <c r="S2238" i="1"/>
  <c r="S2359" i="1"/>
  <c r="S2480" i="1"/>
  <c r="S2601" i="1"/>
  <c r="S2722" i="1"/>
  <c r="S2843" i="1"/>
  <c r="S2964" i="1"/>
  <c r="S3080" i="1"/>
  <c r="S3206" i="1"/>
  <c r="S3327" i="1"/>
  <c r="S3441" i="1"/>
  <c r="S3568" i="1"/>
  <c r="S3689" i="1"/>
  <c r="S3810" i="1"/>
  <c r="S3933" i="1"/>
  <c r="S1402" i="1"/>
  <c r="S1523" i="1"/>
  <c r="S1644" i="1"/>
  <c r="S1765" i="1"/>
  <c r="S1886" i="1"/>
  <c r="S2007" i="1"/>
  <c r="S2128" i="1"/>
  <c r="S2249" i="1"/>
  <c r="S2370" i="1"/>
  <c r="S2491" i="1"/>
  <c r="S2612" i="1"/>
  <c r="S2733" i="1"/>
  <c r="S2854" i="1"/>
  <c r="S2975" i="1"/>
  <c r="S3091" i="1"/>
  <c r="S3217" i="1"/>
  <c r="S3338" i="1"/>
  <c r="S3459" i="1"/>
  <c r="S3616" i="1"/>
  <c r="S3700" i="1"/>
  <c r="S3821" i="1"/>
  <c r="S3944" i="1"/>
  <c r="S4064" i="1"/>
  <c r="S4185" i="1"/>
  <c r="S4306" i="1"/>
  <c r="S4427" i="1"/>
  <c r="S4548" i="1"/>
  <c r="S4669" i="1"/>
  <c r="S4790" i="1"/>
  <c r="S4911" i="1"/>
  <c r="S5032" i="1"/>
  <c r="S5153" i="1"/>
  <c r="S5274" i="1"/>
  <c r="S5395" i="1"/>
  <c r="S3956" i="1"/>
  <c r="S4186" i="1"/>
  <c r="S4406" i="1"/>
  <c r="S4648" i="1"/>
  <c r="S4890" i="1"/>
  <c r="S5187" i="1"/>
  <c r="S5418" i="1"/>
  <c r="S83" i="1"/>
  <c r="S204" i="1"/>
  <c r="S325" i="1"/>
  <c r="S446" i="1"/>
  <c r="S569" i="1"/>
  <c r="S688" i="1"/>
  <c r="S809" i="1"/>
  <c r="S930" i="1"/>
  <c r="S1051" i="1"/>
  <c r="S1168" i="1"/>
  <c r="S1293" i="1"/>
  <c r="S1447" i="1"/>
  <c r="S1535" i="1"/>
  <c r="S1656" i="1"/>
  <c r="S1777" i="1"/>
  <c r="S1898" i="1"/>
  <c r="S2019" i="1"/>
  <c r="S2140" i="1"/>
  <c r="S2261" i="1"/>
  <c r="S2382" i="1"/>
  <c r="S2503" i="1"/>
  <c r="S2624" i="1"/>
  <c r="S2745" i="1"/>
  <c r="S2866" i="1"/>
  <c r="S2987" i="1"/>
  <c r="S3103" i="1"/>
  <c r="S3225" i="1"/>
  <c r="S3350" i="1"/>
  <c r="S3471" i="1"/>
  <c r="S3587" i="1"/>
  <c r="S3712" i="1"/>
  <c r="S3844" i="1"/>
  <c r="S3989" i="1"/>
  <c r="S4252" i="1"/>
  <c r="S4505" i="1"/>
  <c r="S4747" i="1"/>
  <c r="S4989" i="1"/>
  <c r="S5176" i="1"/>
  <c r="S5429" i="1"/>
  <c r="S1684" i="1"/>
  <c r="S1805" i="1"/>
  <c r="S1926" i="1"/>
  <c r="S2047" i="1"/>
  <c r="S2168" i="1"/>
  <c r="S1546" i="1"/>
  <c r="S1667" i="1"/>
  <c r="S1788" i="1"/>
  <c r="S1909" i="1"/>
  <c r="S2030" i="1"/>
  <c r="S2151" i="1"/>
  <c r="S2272" i="1"/>
  <c r="S2393" i="1"/>
  <c r="S2514" i="1"/>
  <c r="S2635" i="1"/>
  <c r="S2756" i="1"/>
  <c r="S2877" i="1"/>
  <c r="S2998" i="1"/>
  <c r="S3114" i="1"/>
  <c r="S3240" i="1"/>
  <c r="S3361" i="1"/>
  <c r="S3482" i="1"/>
  <c r="S3597" i="1"/>
  <c r="S3723" i="1"/>
  <c r="S3855" i="1"/>
  <c r="S4011" i="1"/>
  <c r="S4274" i="1"/>
  <c r="S4527" i="1"/>
  <c r="S4769" i="1"/>
  <c r="S5011" i="1"/>
  <c r="S5198" i="1"/>
  <c r="S5451" i="1"/>
  <c r="S1695" i="1"/>
  <c r="S1816" i="1"/>
  <c r="S1937" i="1"/>
  <c r="S2058" i="1"/>
  <c r="S2179" i="1"/>
  <c r="S4450" i="1"/>
  <c r="S4692" i="1"/>
  <c r="S4934" i="1"/>
  <c r="S5231" i="1"/>
  <c r="S5462" i="1"/>
  <c r="S105" i="1"/>
  <c r="S226" i="1"/>
  <c r="S347" i="1"/>
  <c r="S468" i="1"/>
  <c r="S590" i="1"/>
  <c r="S710" i="1"/>
  <c r="S831" i="1"/>
  <c r="S946" i="1"/>
  <c r="S1074" i="1"/>
  <c r="S1194" i="1"/>
  <c r="S1313" i="1"/>
  <c r="S1436" i="1"/>
  <c r="S1557" i="1"/>
  <c r="S1678" i="1"/>
  <c r="S1799" i="1"/>
  <c r="S1920" i="1"/>
  <c r="S2041" i="1"/>
  <c r="S2162" i="1"/>
  <c r="S2283" i="1"/>
  <c r="S2404" i="1"/>
  <c r="S2525" i="1"/>
  <c r="S2646" i="1"/>
  <c r="S2767" i="1"/>
  <c r="S2888" i="1"/>
  <c r="S3009" i="1"/>
  <c r="S3125" i="1"/>
  <c r="S3251" i="1"/>
  <c r="S3372" i="1"/>
  <c r="S3493" i="1"/>
  <c r="S3609" i="1"/>
  <c r="S3734" i="1"/>
  <c r="S3866" i="1"/>
  <c r="S4033" i="1"/>
  <c r="S4307" i="1"/>
  <c r="S4549" i="1"/>
  <c r="S4791" i="1"/>
  <c r="S5033" i="1"/>
  <c r="S5220" i="1"/>
  <c r="S5473" i="1"/>
  <c r="S1706" i="1"/>
  <c r="S1827" i="1"/>
  <c r="S1948" i="1"/>
  <c r="S2069" i="1"/>
  <c r="S2190" i="1"/>
  <c r="S721" i="1"/>
  <c r="S871" i="1"/>
  <c r="S971" i="1"/>
  <c r="S1084" i="1"/>
  <c r="S1208" i="1"/>
  <c r="S1326" i="1"/>
  <c r="S1446" i="1"/>
  <c r="S1568" i="1"/>
  <c r="S1689" i="1"/>
  <c r="S1810" i="1"/>
  <c r="S1931" i="1"/>
  <c r="S2052" i="1"/>
  <c r="S2173" i="1"/>
  <c r="S2294" i="1"/>
  <c r="S2415" i="1"/>
  <c r="S2536" i="1"/>
  <c r="S2657" i="1"/>
  <c r="S2778" i="1"/>
  <c r="S2899" i="1"/>
  <c r="S3020" i="1"/>
  <c r="S3136" i="1"/>
  <c r="S3262" i="1"/>
  <c r="S3383" i="1"/>
  <c r="S3504" i="1"/>
  <c r="S3624" i="1"/>
  <c r="S3745" i="1"/>
  <c r="S3877" i="1"/>
  <c r="S4065" i="1"/>
  <c r="S4329" i="1"/>
  <c r="S4571" i="1"/>
  <c r="S4813" i="1"/>
  <c r="S5055" i="1"/>
  <c r="S5242" i="1"/>
  <c r="S5484" i="1"/>
  <c r="S1717" i="1"/>
  <c r="S1838" i="1"/>
  <c r="S1958" i="1"/>
  <c r="S2080" i="1"/>
  <c r="S2201" i="1"/>
  <c r="S369" i="1"/>
  <c r="S490" i="1"/>
  <c r="S611" i="1"/>
  <c r="S732" i="1"/>
  <c r="S844" i="1"/>
  <c r="S960" i="1"/>
  <c r="S1095" i="1"/>
  <c r="S1216" i="1"/>
  <c r="S1337" i="1"/>
  <c r="S1458" i="1"/>
  <c r="S1579" i="1"/>
  <c r="S1700" i="1"/>
  <c r="S1821" i="1"/>
  <c r="S1942" i="1"/>
  <c r="S2063" i="1"/>
  <c r="S2184" i="1"/>
  <c r="S2305" i="1"/>
  <c r="S2426" i="1"/>
  <c r="S2547" i="1"/>
  <c r="S2668" i="1"/>
  <c r="S2789" i="1"/>
  <c r="S2910" i="1"/>
  <c r="S3031" i="1"/>
  <c r="S3147" i="1"/>
  <c r="S3273" i="1"/>
  <c r="S3394" i="1"/>
  <c r="S3515" i="1"/>
  <c r="S3635" i="1"/>
  <c r="S3756" i="1"/>
  <c r="S3890" i="1"/>
  <c r="S4087" i="1"/>
  <c r="S4351" i="1"/>
  <c r="S4593" i="1"/>
  <c r="S4835" i="1"/>
  <c r="S5077" i="1"/>
  <c r="S5264" i="1"/>
  <c r="S2" i="1"/>
  <c r="S1728" i="1"/>
  <c r="S1849" i="1"/>
  <c r="S1968" i="1"/>
  <c r="S2091" i="1"/>
  <c r="S2212" i="1"/>
  <c r="S1832" i="1"/>
  <c r="S1986" i="1"/>
  <c r="S2074" i="1"/>
  <c r="S2195" i="1"/>
  <c r="S2316" i="1"/>
  <c r="S2437" i="1"/>
  <c r="S2558" i="1"/>
  <c r="S2678" i="1"/>
  <c r="S2800" i="1"/>
  <c r="S2921" i="1"/>
  <c r="S3042" i="1"/>
  <c r="S3158" i="1"/>
  <c r="S3284" i="1"/>
  <c r="S3405" i="1"/>
  <c r="S3526" i="1"/>
  <c r="S3646" i="1"/>
  <c r="S3767" i="1"/>
  <c r="S3901" i="1"/>
  <c r="S4109" i="1"/>
  <c r="S4373" i="1"/>
  <c r="S4615" i="1"/>
  <c r="S4857" i="1"/>
  <c r="S5099" i="1"/>
  <c r="S5286" i="1"/>
  <c r="S1618" i="1"/>
  <c r="S1736" i="1"/>
  <c r="S1860" i="1"/>
  <c r="S1979" i="1"/>
  <c r="S2102" i="1"/>
  <c r="S4977" i="1"/>
  <c r="S5098" i="1"/>
  <c r="S5219" i="1"/>
  <c r="S5340" i="1"/>
  <c r="S5461" i="1"/>
  <c r="S4076" i="1"/>
  <c r="S4296" i="1"/>
  <c r="S4538" i="1"/>
  <c r="S4780" i="1"/>
  <c r="S5022" i="1"/>
  <c r="S5319" i="1"/>
  <c r="S28" i="1"/>
  <c r="S149" i="1"/>
  <c r="S270" i="1"/>
  <c r="S391" i="1"/>
  <c r="S514" i="1"/>
  <c r="S633" i="1"/>
  <c r="S754" i="1"/>
  <c r="S861" i="1"/>
  <c r="S996" i="1"/>
  <c r="S1117" i="1"/>
  <c r="S1238" i="1"/>
  <c r="S1359" i="1"/>
  <c r="S1480" i="1"/>
  <c r="S1601" i="1"/>
  <c r="S1722" i="1"/>
  <c r="S1843" i="1"/>
  <c r="S1963" i="1"/>
  <c r="S2084" i="1"/>
  <c r="S2206" i="1"/>
  <c r="S2327" i="1"/>
  <c r="S2448" i="1"/>
  <c r="S2569" i="1"/>
  <c r="S2690" i="1"/>
  <c r="S2811" i="1"/>
  <c r="S2932" i="1"/>
  <c r="S3053" i="1"/>
  <c r="S3169" i="1"/>
  <c r="S3295" i="1"/>
  <c r="S3416" i="1"/>
  <c r="S3537" i="1"/>
  <c r="S3657" i="1"/>
  <c r="S3778" i="1"/>
  <c r="S3912" i="1"/>
  <c r="S4131" i="1"/>
  <c r="S4395" i="1"/>
  <c r="S4637" i="1"/>
  <c r="S4879" i="1"/>
  <c r="S5110" i="1"/>
  <c r="S5308" i="1"/>
  <c r="S1629" i="1"/>
  <c r="S1750" i="1"/>
  <c r="S1871" i="1"/>
  <c r="S1992" i="1"/>
  <c r="S2113" i="1"/>
  <c r="S4383" i="1"/>
  <c r="S4504" i="1"/>
  <c r="S4625" i="1"/>
  <c r="S4746" i="1"/>
  <c r="S4867" i="1"/>
  <c r="S4988" i="1"/>
  <c r="S5109" i="1"/>
  <c r="S5230" i="1"/>
  <c r="S5351" i="1"/>
  <c r="S5472" i="1"/>
  <c r="S4098" i="1"/>
  <c r="S4318" i="1"/>
  <c r="S4560" i="1"/>
  <c r="S4802" i="1"/>
  <c r="S5044" i="1"/>
  <c r="S5341" i="1"/>
  <c r="S39" i="1"/>
  <c r="S160" i="1"/>
  <c r="S281" i="1"/>
  <c r="S402" i="1"/>
  <c r="S524" i="1"/>
  <c r="S644" i="1"/>
  <c r="S765" i="1"/>
  <c r="S886" i="1"/>
  <c r="S1007" i="1"/>
  <c r="S1128" i="1"/>
  <c r="S1249" i="1"/>
  <c r="S1371" i="1"/>
  <c r="S1491" i="1"/>
  <c r="S1612" i="1"/>
  <c r="S1743" i="1"/>
  <c r="S1854" i="1"/>
  <c r="S1973" i="1"/>
  <c r="S2096" i="1"/>
  <c r="S2217" i="1"/>
  <c r="S2338" i="1"/>
  <c r="S2452" i="1"/>
  <c r="S2580" i="1"/>
  <c r="S2701" i="1"/>
  <c r="S2822" i="1"/>
  <c r="S2943" i="1"/>
  <c r="S3059" i="1"/>
  <c r="S3180" i="1"/>
  <c r="S3306" i="1"/>
  <c r="S3427" i="1"/>
  <c r="S3548" i="1"/>
  <c r="S3668" i="1"/>
  <c r="S3789" i="1"/>
  <c r="S3923" i="1"/>
  <c r="S4153" i="1"/>
  <c r="S4417" i="1"/>
  <c r="S4659" i="1"/>
  <c r="S4901" i="1"/>
  <c r="S5121" i="1"/>
  <c r="S5330" i="1"/>
  <c r="S1637" i="1"/>
  <c r="S1761" i="1"/>
  <c r="S1882" i="1"/>
  <c r="S2003" i="1"/>
  <c r="S2124" i="1"/>
  <c r="S1732" i="1"/>
  <c r="S1853" i="1"/>
  <c r="S1972" i="1"/>
  <c r="S2095" i="1"/>
  <c r="S2216" i="1"/>
  <c r="S2337" i="1"/>
  <c r="S2451" i="1"/>
  <c r="S2579" i="1"/>
  <c r="S2700" i="1"/>
  <c r="S2821" i="1"/>
  <c r="S2942" i="1"/>
  <c r="S3058" i="1"/>
  <c r="S3179" i="1"/>
  <c r="S3305" i="1"/>
  <c r="S3426" i="1"/>
  <c r="S3547" i="1"/>
  <c r="S3667" i="1"/>
  <c r="S3788" i="1"/>
  <c r="S3911" i="1"/>
  <c r="S4032" i="1"/>
  <c r="S4152" i="1"/>
  <c r="S4273" i="1"/>
  <c r="S4394" i="1"/>
  <c r="S4515" i="1"/>
  <c r="S4636" i="1"/>
  <c r="S4757" i="1"/>
  <c r="S4878" i="1"/>
  <c r="S4999" i="1"/>
  <c r="S5120" i="1"/>
  <c r="S5241" i="1"/>
  <c r="S5362" i="1"/>
  <c r="S5483" i="1"/>
  <c r="S4120" i="1"/>
  <c r="S4340" i="1"/>
  <c r="S4582" i="1"/>
  <c r="S4824" i="1"/>
  <c r="S5066" i="1"/>
  <c r="S5363" i="1"/>
  <c r="S50" i="1"/>
  <c r="S171" i="1"/>
  <c r="S292" i="1"/>
  <c r="S413" i="1"/>
  <c r="S534" i="1"/>
  <c r="S655" i="1"/>
  <c r="S776" i="1"/>
  <c r="S897" i="1"/>
  <c r="S1018" i="1"/>
  <c r="S1139" i="1"/>
  <c r="S1260" i="1"/>
  <c r="S1381" i="1"/>
  <c r="S1502" i="1"/>
  <c r="S1623" i="1"/>
  <c r="S1741" i="1"/>
  <c r="S1865" i="1"/>
  <c r="S1984" i="1"/>
  <c r="S2107" i="1"/>
  <c r="S2228" i="1"/>
  <c r="S2349" i="1"/>
  <c r="S2463" i="1"/>
  <c r="S2591" i="1"/>
  <c r="S2712" i="1"/>
  <c r="S2833" i="1"/>
  <c r="S2954" i="1"/>
  <c r="S3070" i="1"/>
  <c r="S3191" i="1"/>
  <c r="S3317" i="1"/>
  <c r="S3449" i="1"/>
  <c r="S3558" i="1"/>
  <c r="S3679" i="1"/>
  <c r="S3811" i="1"/>
  <c r="S3934" i="1"/>
  <c r="S4175" i="1"/>
  <c r="S4439" i="1"/>
  <c r="S4681" i="1"/>
  <c r="S4923" i="1"/>
  <c r="S5132" i="1"/>
  <c r="S5352" i="1"/>
  <c r="S1651" i="1"/>
  <c r="S1772" i="1"/>
  <c r="S1893" i="1"/>
  <c r="S2014" i="1"/>
  <c r="S2135" i="1"/>
  <c r="S1380" i="1"/>
  <c r="S1501" i="1"/>
  <c r="S1622" i="1"/>
  <c r="S1740" i="1"/>
  <c r="S1864" i="1"/>
  <c r="S1983" i="1"/>
  <c r="S2106" i="1"/>
  <c r="S2227" i="1"/>
  <c r="S2348" i="1"/>
  <c r="S2462" i="1"/>
  <c r="S2590" i="1"/>
  <c r="S2711" i="1"/>
  <c r="S2832" i="1"/>
  <c r="S2953" i="1"/>
  <c r="S3069" i="1"/>
  <c r="S3190" i="1"/>
  <c r="S3316" i="1"/>
  <c r="S3448" i="1"/>
  <c r="S3557" i="1"/>
  <c r="S3678" i="1"/>
  <c r="S3799" i="1"/>
  <c r="S3922" i="1"/>
  <c r="S4043" i="1"/>
  <c r="S4163" i="1"/>
  <c r="S4284" i="1"/>
  <c r="S4405" i="1"/>
  <c r="S4526" i="1"/>
  <c r="S4647" i="1"/>
  <c r="S4768" i="1"/>
  <c r="S4889" i="1"/>
  <c r="S5010" i="1"/>
  <c r="S5131" i="1"/>
  <c r="S5252" i="1"/>
  <c r="S5373" i="1"/>
  <c r="S5494" i="1"/>
  <c r="S4142" i="1"/>
  <c r="S4362" i="1"/>
  <c r="S4604" i="1"/>
  <c r="S4846" i="1"/>
  <c r="S5088" i="1"/>
  <c r="S5385" i="1"/>
  <c r="S60" i="1"/>
  <c r="S182" i="1"/>
  <c r="S303" i="1"/>
  <c r="S424" i="1"/>
  <c r="S545" i="1"/>
  <c r="S666" i="1"/>
  <c r="S787" i="1"/>
  <c r="S908" i="1"/>
  <c r="S1029" i="1"/>
  <c r="S1150" i="1"/>
  <c r="S1271" i="1"/>
  <c r="S1392" i="1"/>
  <c r="S1507" i="1"/>
  <c r="S1638" i="1"/>
  <c r="S1755" i="1"/>
  <c r="S1876" i="1"/>
  <c r="S1997" i="1"/>
  <c r="S2118" i="1"/>
  <c r="S2239" i="1"/>
  <c r="S2360" i="1"/>
  <c r="S2481" i="1"/>
  <c r="S2602" i="1"/>
  <c r="S2723" i="1"/>
  <c r="S2844" i="1"/>
  <c r="S2965" i="1"/>
  <c r="S3081" i="1"/>
  <c r="S3207" i="1"/>
  <c r="S3328" i="1"/>
  <c r="S3442" i="1"/>
  <c r="S3569" i="1"/>
  <c r="S3690" i="1"/>
  <c r="S3822" i="1"/>
  <c r="S3945" i="1"/>
  <c r="S4208" i="1"/>
  <c r="S4461" i="1"/>
  <c r="S4703" i="1"/>
  <c r="S4945" i="1"/>
  <c r="S5143" i="1"/>
  <c r="S5374" i="1"/>
  <c r="S1662" i="1"/>
  <c r="S1783" i="1"/>
  <c r="S1904" i="1"/>
  <c r="S2025" i="1"/>
  <c r="S2146" i="1"/>
  <c r="S4054" i="1"/>
  <c r="S4174" i="1"/>
  <c r="S4295" i="1"/>
  <c r="S4416" i="1"/>
  <c r="S4537" i="1"/>
  <c r="S4658" i="1"/>
  <c r="S4779" i="1"/>
  <c r="S4900" i="1"/>
  <c r="S5021" i="1"/>
  <c r="S5142" i="1"/>
  <c r="S5263" i="1"/>
  <c r="S5384" i="1"/>
  <c r="S3800" i="1"/>
  <c r="S4164" i="1"/>
  <c r="S4384" i="1"/>
  <c r="S4626" i="1"/>
  <c r="S4868" i="1"/>
  <c r="S5154" i="1"/>
  <c r="S5407" i="1"/>
  <c r="S72" i="1"/>
  <c r="S193" i="1"/>
  <c r="S314" i="1"/>
  <c r="S435" i="1"/>
  <c r="S556" i="1"/>
  <c r="S677" i="1"/>
  <c r="S798" i="1"/>
  <c r="S919" i="1"/>
  <c r="S1040" i="1"/>
  <c r="S1192" i="1"/>
  <c r="S1282" i="1"/>
  <c r="S1403" i="1"/>
  <c r="S1524" i="1"/>
  <c r="S1645" i="1"/>
  <c r="S1766" i="1"/>
  <c r="S1887" i="1"/>
  <c r="S2008" i="1"/>
  <c r="S2129" i="1"/>
  <c r="S2250" i="1"/>
  <c r="S2371" i="1"/>
  <c r="S2492" i="1"/>
  <c r="S2613" i="1"/>
  <c r="S2734" i="1"/>
  <c r="S2855" i="1"/>
  <c r="S2976" i="1"/>
  <c r="S3092" i="1"/>
  <c r="S3218" i="1"/>
  <c r="S3339" i="1"/>
  <c r="S3460" i="1"/>
  <c r="S3576" i="1"/>
  <c r="S3701" i="1"/>
  <c r="S3833" i="1"/>
  <c r="S3967" i="1"/>
  <c r="S4230" i="1"/>
  <c r="S4483" i="1"/>
  <c r="S4725" i="1"/>
  <c r="S4967" i="1"/>
  <c r="S5165" i="1"/>
  <c r="S5396" i="1"/>
  <c r="S1673" i="1"/>
  <c r="S1794" i="1"/>
  <c r="S1915" i="1"/>
  <c r="S2036" i="1"/>
  <c r="S2157" i="1"/>
</calcChain>
</file>

<file path=xl/sharedStrings.xml><?xml version="1.0" encoding="utf-8"?>
<sst xmlns="http://schemas.openxmlformats.org/spreadsheetml/2006/main" count="58581" uniqueCount="5917">
  <si>
    <t>Fecha</t>
  </si>
  <si>
    <t>Factura</t>
  </si>
  <si>
    <t>Truck</t>
  </si>
  <si>
    <t>Broker</t>
  </si>
  <si>
    <t>Camion</t>
  </si>
  <si>
    <t>Ticket</t>
  </si>
  <si>
    <t>Proyecto</t>
  </si>
  <si>
    <t>Volcadero</t>
  </si>
  <si>
    <t>TicketVolcadero</t>
  </si>
  <si>
    <t>Material</t>
  </si>
  <si>
    <t>Horas o Viaje</t>
  </si>
  <si>
    <t>Costo unitario</t>
  </si>
  <si>
    <t>MLB</t>
  </si>
  <si>
    <t>11</t>
  </si>
  <si>
    <t>10818</t>
  </si>
  <si>
    <t>Lead Service Replacement Project</t>
  </si>
  <si>
    <t>AAA</t>
  </si>
  <si>
    <t>308</t>
  </si>
  <si>
    <t>11175</t>
  </si>
  <si>
    <t>LI</t>
  </si>
  <si>
    <t>73</t>
  </si>
  <si>
    <t>11994</t>
  </si>
  <si>
    <t>Niles IL</t>
  </si>
  <si>
    <t>Reliable Pulaski</t>
  </si>
  <si>
    <t>19</t>
  </si>
  <si>
    <t>11689</t>
  </si>
  <si>
    <t>Reliable Lyons</t>
  </si>
  <si>
    <t>LT</t>
  </si>
  <si>
    <t>67</t>
  </si>
  <si>
    <t>11612</t>
  </si>
  <si>
    <t>3347</t>
  </si>
  <si>
    <t>198</t>
  </si>
  <si>
    <t>11426</t>
  </si>
  <si>
    <t>11688</t>
  </si>
  <si>
    <t>325</t>
  </si>
  <si>
    <t>10563</t>
  </si>
  <si>
    <t>617</t>
  </si>
  <si>
    <t>10564</t>
  </si>
  <si>
    <t>11614</t>
  </si>
  <si>
    <t>Canal #2Job# 6227</t>
  </si>
  <si>
    <t>Vulcan Pershing</t>
  </si>
  <si>
    <t>11615</t>
  </si>
  <si>
    <t>WAITING TIME</t>
  </si>
  <si>
    <t>11616</t>
  </si>
  <si>
    <t>11617</t>
  </si>
  <si>
    <t>11618</t>
  </si>
  <si>
    <t>11622</t>
  </si>
  <si>
    <t>11682</t>
  </si>
  <si>
    <t>11683</t>
  </si>
  <si>
    <t>11684</t>
  </si>
  <si>
    <t>11685</t>
  </si>
  <si>
    <t>11686</t>
  </si>
  <si>
    <t>Discount</t>
  </si>
  <si>
    <t>11451</t>
  </si>
  <si>
    <t>515</t>
  </si>
  <si>
    <t>12166</t>
  </si>
  <si>
    <t>11707</t>
  </si>
  <si>
    <t>114</t>
  </si>
  <si>
    <t>11961</t>
  </si>
  <si>
    <t>11613</t>
  </si>
  <si>
    <t>10565</t>
  </si>
  <si>
    <t>11995</t>
  </si>
  <si>
    <t>10566</t>
  </si>
  <si>
    <t>10567</t>
  </si>
  <si>
    <t>11108</t>
  </si>
  <si>
    <t>Lead Service Line Replacements</t>
  </si>
  <si>
    <t>11452</t>
  </si>
  <si>
    <t>11687</t>
  </si>
  <si>
    <t>11107</t>
  </si>
  <si>
    <t>11381</t>
  </si>
  <si>
    <t>11453</t>
  </si>
  <si>
    <t>11619</t>
  </si>
  <si>
    <t>11620</t>
  </si>
  <si>
    <t>11621</t>
  </si>
  <si>
    <t>11623</t>
  </si>
  <si>
    <t>11624</t>
  </si>
  <si>
    <t>11625</t>
  </si>
  <si>
    <t>Pershing Recycle</t>
  </si>
  <si>
    <t>14668757</t>
  </si>
  <si>
    <t>CA1</t>
  </si>
  <si>
    <t>14668760</t>
  </si>
  <si>
    <t>14668762</t>
  </si>
  <si>
    <t>14668766</t>
  </si>
  <si>
    <t>14668772</t>
  </si>
  <si>
    <t>14668778</t>
  </si>
  <si>
    <t>11394</t>
  </si>
  <si>
    <t>12005</t>
  </si>
  <si>
    <t>10821</t>
  </si>
  <si>
    <t>11454</t>
  </si>
  <si>
    <t>3359</t>
  </si>
  <si>
    <t>11681</t>
  </si>
  <si>
    <t>10568</t>
  </si>
  <si>
    <t>11347</t>
  </si>
  <si>
    <t>11627</t>
  </si>
  <si>
    <t>2332-01Lead Service Replacement</t>
  </si>
  <si>
    <t>11996</t>
  </si>
  <si>
    <t>11732</t>
  </si>
  <si>
    <t>2332Lead Service Replacement</t>
  </si>
  <si>
    <t>11679</t>
  </si>
  <si>
    <t>108</t>
  </si>
  <si>
    <t>11553</t>
  </si>
  <si>
    <t>11575</t>
  </si>
  <si>
    <t>11577</t>
  </si>
  <si>
    <t>11578</t>
  </si>
  <si>
    <t>11579</t>
  </si>
  <si>
    <t>11750</t>
  </si>
  <si>
    <t>11752</t>
  </si>
  <si>
    <t>11768</t>
  </si>
  <si>
    <t>11769</t>
  </si>
  <si>
    <t>11770</t>
  </si>
  <si>
    <t>14668786</t>
  </si>
  <si>
    <t>14668789</t>
  </si>
  <si>
    <t>14668795</t>
  </si>
  <si>
    <t>14668791</t>
  </si>
  <si>
    <t>14668793</t>
  </si>
  <si>
    <t>14668794</t>
  </si>
  <si>
    <t>14668788</t>
  </si>
  <si>
    <t>14668790</t>
  </si>
  <si>
    <t>14668792</t>
  </si>
  <si>
    <t>14668785</t>
  </si>
  <si>
    <t>11680</t>
  </si>
  <si>
    <t>11105</t>
  </si>
  <si>
    <t>356</t>
  </si>
  <si>
    <t>12012</t>
  </si>
  <si>
    <t>11455</t>
  </si>
  <si>
    <t>11997</t>
  </si>
  <si>
    <t>11386</t>
  </si>
  <si>
    <t>10569</t>
  </si>
  <si>
    <t>11626</t>
  </si>
  <si>
    <t>10570</t>
  </si>
  <si>
    <t>11739</t>
  </si>
  <si>
    <t>10571</t>
  </si>
  <si>
    <t>11744</t>
  </si>
  <si>
    <t>11106</t>
  </si>
  <si>
    <t>11628</t>
  </si>
  <si>
    <t>10811</t>
  </si>
  <si>
    <t>11999</t>
  </si>
  <si>
    <t>10734</t>
  </si>
  <si>
    <t>10750</t>
  </si>
  <si>
    <t>11673</t>
  </si>
  <si>
    <t>11674</t>
  </si>
  <si>
    <t>11675</t>
  </si>
  <si>
    <t>11676</t>
  </si>
  <si>
    <t>11677</t>
  </si>
  <si>
    <t>11629</t>
  </si>
  <si>
    <t>11630</t>
  </si>
  <si>
    <t>Vulcan McCook</t>
  </si>
  <si>
    <t>11631</t>
  </si>
  <si>
    <t>11632</t>
  </si>
  <si>
    <t>11633</t>
  </si>
  <si>
    <t>11634</t>
  </si>
  <si>
    <t>12010</t>
  </si>
  <si>
    <t>12011</t>
  </si>
  <si>
    <t>12013</t>
  </si>
  <si>
    <t>12014</t>
  </si>
  <si>
    <t>12015</t>
  </si>
  <si>
    <t>12016</t>
  </si>
  <si>
    <t>14668820</t>
  </si>
  <si>
    <t>14668821</t>
  </si>
  <si>
    <t>14668822</t>
  </si>
  <si>
    <t>14668823</t>
  </si>
  <si>
    <t>Pershing Asphalt</t>
  </si>
  <si>
    <t>14668819</t>
  </si>
  <si>
    <t>8LAF1</t>
  </si>
  <si>
    <t>McCook Asphalt</t>
  </si>
  <si>
    <t>14437641</t>
  </si>
  <si>
    <t>8LAF2</t>
  </si>
  <si>
    <t>14668817</t>
  </si>
  <si>
    <t>14668813</t>
  </si>
  <si>
    <t>14668815</t>
  </si>
  <si>
    <t>14668811</t>
  </si>
  <si>
    <t>14668807</t>
  </si>
  <si>
    <t>14668809</t>
  </si>
  <si>
    <t>14668810</t>
  </si>
  <si>
    <t>14668812</t>
  </si>
  <si>
    <t>14668808</t>
  </si>
  <si>
    <t>14668814</t>
  </si>
  <si>
    <t>14668816</t>
  </si>
  <si>
    <t>10810</t>
  </si>
  <si>
    <t>11457</t>
  </si>
  <si>
    <t>Millenium Yard</t>
  </si>
  <si>
    <t>10572</t>
  </si>
  <si>
    <t>10573</t>
  </si>
  <si>
    <t>10574</t>
  </si>
  <si>
    <t>11109</t>
  </si>
  <si>
    <t>11580</t>
  </si>
  <si>
    <t>3346</t>
  </si>
  <si>
    <t>11998</t>
  </si>
  <si>
    <t>11456</t>
  </si>
  <si>
    <t>11586</t>
  </si>
  <si>
    <t>10775</t>
  </si>
  <si>
    <t>2128Metra New Auburn</t>
  </si>
  <si>
    <t>Wright Concrete</t>
  </si>
  <si>
    <t>12007</t>
  </si>
  <si>
    <t>2516Metra 95th</t>
  </si>
  <si>
    <t>12000</t>
  </si>
  <si>
    <t>12001</t>
  </si>
  <si>
    <t>10768</t>
  </si>
  <si>
    <t>10769</t>
  </si>
  <si>
    <t>10770</t>
  </si>
  <si>
    <t>10771</t>
  </si>
  <si>
    <t>10772</t>
  </si>
  <si>
    <t>10773</t>
  </si>
  <si>
    <t>10774</t>
  </si>
  <si>
    <t>11635</t>
  </si>
  <si>
    <t>11636</t>
  </si>
  <si>
    <t>11637</t>
  </si>
  <si>
    <t>11638</t>
  </si>
  <si>
    <t>11639</t>
  </si>
  <si>
    <t>11640</t>
  </si>
  <si>
    <t>11564</t>
  </si>
  <si>
    <t>11641</t>
  </si>
  <si>
    <t>11642</t>
  </si>
  <si>
    <t>11643</t>
  </si>
  <si>
    <t>11644</t>
  </si>
  <si>
    <t>11645</t>
  </si>
  <si>
    <t>11646</t>
  </si>
  <si>
    <t>11648</t>
  </si>
  <si>
    <t>11649</t>
  </si>
  <si>
    <t>11650</t>
  </si>
  <si>
    <t>11651</t>
  </si>
  <si>
    <t>11652</t>
  </si>
  <si>
    <t>11653</t>
  </si>
  <si>
    <t>11654</t>
  </si>
  <si>
    <t>WAITING TIMEStarted after 15 mins</t>
  </si>
  <si>
    <t>11655</t>
  </si>
  <si>
    <t>11656</t>
  </si>
  <si>
    <t>12006</t>
  </si>
  <si>
    <t>12018</t>
  </si>
  <si>
    <t>11647</t>
  </si>
  <si>
    <t>10375</t>
  </si>
  <si>
    <t>10382</t>
  </si>
  <si>
    <t>10384</t>
  </si>
  <si>
    <t>10385</t>
  </si>
  <si>
    <t>10386</t>
  </si>
  <si>
    <t>10395</t>
  </si>
  <si>
    <t>14668835</t>
  </si>
  <si>
    <t>Hard to Handle Concrete</t>
  </si>
  <si>
    <t>14668833</t>
  </si>
  <si>
    <t>14668831</t>
  </si>
  <si>
    <t>Scale</t>
  </si>
  <si>
    <t>14668827</t>
  </si>
  <si>
    <t>14668825</t>
  </si>
  <si>
    <t>14668837</t>
  </si>
  <si>
    <t>14668824</t>
  </si>
  <si>
    <t>14668826</t>
  </si>
  <si>
    <t>14668828</t>
  </si>
  <si>
    <t>14668830</t>
  </si>
  <si>
    <t>14668832</t>
  </si>
  <si>
    <t>14668834</t>
  </si>
  <si>
    <t>14668836</t>
  </si>
  <si>
    <t>14668852</t>
  </si>
  <si>
    <t>14668858</t>
  </si>
  <si>
    <t>14668838</t>
  </si>
  <si>
    <t>14668840</t>
  </si>
  <si>
    <t>14668843</t>
  </si>
  <si>
    <t>14668849</t>
  </si>
  <si>
    <t>14668845</t>
  </si>
  <si>
    <t>14668865</t>
  </si>
  <si>
    <t>15668873</t>
  </si>
  <si>
    <t>14668866</t>
  </si>
  <si>
    <t>14668867</t>
  </si>
  <si>
    <t>14668868</t>
  </si>
  <si>
    <t>14668869</t>
  </si>
  <si>
    <t>14668871</t>
  </si>
  <si>
    <t>14668870</t>
  </si>
  <si>
    <t>14668872</t>
  </si>
  <si>
    <t>14668874</t>
  </si>
  <si>
    <t>14668893</t>
  </si>
  <si>
    <t>14668877</t>
  </si>
  <si>
    <t>14668882</t>
  </si>
  <si>
    <t>14668887</t>
  </si>
  <si>
    <t>14668890</t>
  </si>
  <si>
    <t>14668875</t>
  </si>
  <si>
    <t>11746</t>
  </si>
  <si>
    <t>11581</t>
  </si>
  <si>
    <t>11774</t>
  </si>
  <si>
    <t>10822</t>
  </si>
  <si>
    <t>11678</t>
  </si>
  <si>
    <t>11348</t>
  </si>
  <si>
    <t>11349</t>
  </si>
  <si>
    <t>10575</t>
  </si>
  <si>
    <t>10761</t>
  </si>
  <si>
    <t>2407Lead Service Replacement</t>
  </si>
  <si>
    <t>103</t>
  </si>
  <si>
    <t>8785</t>
  </si>
  <si>
    <t>14438039</t>
  </si>
  <si>
    <t>Broken Asphalt 8LAH2 Scale</t>
  </si>
  <si>
    <t>11339</t>
  </si>
  <si>
    <t>14438011</t>
  </si>
  <si>
    <t>11340</t>
  </si>
  <si>
    <t>14438054</t>
  </si>
  <si>
    <t>11784</t>
  </si>
  <si>
    <t>14668901</t>
  </si>
  <si>
    <t>11341</t>
  </si>
  <si>
    <t>14438029</t>
  </si>
  <si>
    <t>11350</t>
  </si>
  <si>
    <t>14437998</t>
  </si>
  <si>
    <t>11785</t>
  </si>
  <si>
    <t>14668903</t>
  </si>
  <si>
    <t>11786</t>
  </si>
  <si>
    <t>14668902</t>
  </si>
  <si>
    <t>11787</t>
  </si>
  <si>
    <t>14668904</t>
  </si>
  <si>
    <t>11788</t>
  </si>
  <si>
    <t>14668905</t>
  </si>
  <si>
    <t>11789</t>
  </si>
  <si>
    <t>14668907</t>
  </si>
  <si>
    <t>11790</t>
  </si>
  <si>
    <t>14668908</t>
  </si>
  <si>
    <t>11791</t>
  </si>
  <si>
    <t>14668909</t>
  </si>
  <si>
    <t>11792</t>
  </si>
  <si>
    <t>14668910</t>
  </si>
  <si>
    <t>11793</t>
  </si>
  <si>
    <t>14668911</t>
  </si>
  <si>
    <t>Broken Concrete Scale</t>
  </si>
  <si>
    <t>11794</t>
  </si>
  <si>
    <t>14668912</t>
  </si>
  <si>
    <t>12002</t>
  </si>
  <si>
    <t>Lead Service Replacement ProjectDistrict #8</t>
  </si>
  <si>
    <t>11427</t>
  </si>
  <si>
    <t>11582</t>
  </si>
  <si>
    <t>10823</t>
  </si>
  <si>
    <t>11667</t>
  </si>
  <si>
    <t>12003</t>
  </si>
  <si>
    <t>11458</t>
  </si>
  <si>
    <t>10825</t>
  </si>
  <si>
    <t>11795</t>
  </si>
  <si>
    <t>14668913</t>
  </si>
  <si>
    <t>11796</t>
  </si>
  <si>
    <t>14668915</t>
  </si>
  <si>
    <t>11797</t>
  </si>
  <si>
    <t>14668916</t>
  </si>
  <si>
    <t>11798</t>
  </si>
  <si>
    <t>14668919</t>
  </si>
  <si>
    <t>11799</t>
  </si>
  <si>
    <t>14668921</t>
  </si>
  <si>
    <t>11800</t>
  </si>
  <si>
    <t>14668922</t>
  </si>
  <si>
    <t>11801</t>
  </si>
  <si>
    <t>14668924</t>
  </si>
  <si>
    <t>11802</t>
  </si>
  <si>
    <t>14668931</t>
  </si>
  <si>
    <t>11803</t>
  </si>
  <si>
    <t>14668933</t>
  </si>
  <si>
    <t>11804</t>
  </si>
  <si>
    <t>14668926</t>
  </si>
  <si>
    <t>11805</t>
  </si>
  <si>
    <t>14668928</t>
  </si>
  <si>
    <t>11806</t>
  </si>
  <si>
    <t>14668935</t>
  </si>
  <si>
    <t>11807</t>
  </si>
  <si>
    <t>14668936</t>
  </si>
  <si>
    <t>11808</t>
  </si>
  <si>
    <t>14668938</t>
  </si>
  <si>
    <t>11809</t>
  </si>
  <si>
    <t>14668943</t>
  </si>
  <si>
    <t>11810</t>
  </si>
  <si>
    <t>14668946</t>
  </si>
  <si>
    <t>11811</t>
  </si>
  <si>
    <t>14668945</t>
  </si>
  <si>
    <t>11812</t>
  </si>
  <si>
    <t>14668940</t>
  </si>
  <si>
    <t>11813</t>
  </si>
  <si>
    <t>14668948</t>
  </si>
  <si>
    <t>11814</t>
  </si>
  <si>
    <t>11815</t>
  </si>
  <si>
    <t>14668951</t>
  </si>
  <si>
    <t>11938</t>
  </si>
  <si>
    <t>14668954</t>
  </si>
  <si>
    <t>11943</t>
  </si>
  <si>
    <t>14668952</t>
  </si>
  <si>
    <t>11944</t>
  </si>
  <si>
    <t>14668965</t>
  </si>
  <si>
    <t>11945</t>
  </si>
  <si>
    <t>14668959</t>
  </si>
  <si>
    <t>11946</t>
  </si>
  <si>
    <t>14668975</t>
  </si>
  <si>
    <t>11947</t>
  </si>
  <si>
    <t>14668969</t>
  </si>
  <si>
    <t>11948</t>
  </si>
  <si>
    <t>14668972</t>
  </si>
  <si>
    <t>8786</t>
  </si>
  <si>
    <t>14668985</t>
  </si>
  <si>
    <t>8787</t>
  </si>
  <si>
    <t>14668999</t>
  </si>
  <si>
    <t>8788</t>
  </si>
  <si>
    <t>14668991</t>
  </si>
  <si>
    <t>8789</t>
  </si>
  <si>
    <t>14668978</t>
  </si>
  <si>
    <t>8790</t>
  </si>
  <si>
    <t>14668981</t>
  </si>
  <si>
    <t>8791</t>
  </si>
  <si>
    <t>14668995</t>
  </si>
  <si>
    <t>12024</t>
  </si>
  <si>
    <t>14668979</t>
  </si>
  <si>
    <t>12025</t>
  </si>
  <si>
    <t>14668983</t>
  </si>
  <si>
    <t>12026</t>
  </si>
  <si>
    <t>14668987</t>
  </si>
  <si>
    <t>12027</t>
  </si>
  <si>
    <t>14668992</t>
  </si>
  <si>
    <t>12028</t>
  </si>
  <si>
    <t>14668997</t>
  </si>
  <si>
    <t>12029</t>
  </si>
  <si>
    <t>14438966</t>
  </si>
  <si>
    <t>11111</t>
  </si>
  <si>
    <t>11583</t>
  </si>
  <si>
    <t>10824</t>
  </si>
  <si>
    <t>11596</t>
  </si>
  <si>
    <t>11112</t>
  </si>
  <si>
    <t>111459</t>
  </si>
  <si>
    <t>10751</t>
  </si>
  <si>
    <t>12004</t>
  </si>
  <si>
    <t>11428</t>
  </si>
  <si>
    <t>11429</t>
  </si>
  <si>
    <t>11431</t>
  </si>
  <si>
    <t>10752</t>
  </si>
  <si>
    <t>11052</t>
  </si>
  <si>
    <t>11848</t>
  </si>
  <si>
    <t>14669007</t>
  </si>
  <si>
    <t>11849</t>
  </si>
  <si>
    <t>14669013</t>
  </si>
  <si>
    <t>11850</t>
  </si>
  <si>
    <t>14669017</t>
  </si>
  <si>
    <t>11851</t>
  </si>
  <si>
    <t>14669019</t>
  </si>
  <si>
    <t>11852</t>
  </si>
  <si>
    <t>14669022</t>
  </si>
  <si>
    <t>11853</t>
  </si>
  <si>
    <t>14669023</t>
  </si>
  <si>
    <t>11854</t>
  </si>
  <si>
    <t>14669027</t>
  </si>
  <si>
    <t>11855</t>
  </si>
  <si>
    <t>14669026</t>
  </si>
  <si>
    <t>11856</t>
  </si>
  <si>
    <t>14669028</t>
  </si>
  <si>
    <t>12020</t>
  </si>
  <si>
    <t>14669006</t>
  </si>
  <si>
    <t>12021</t>
  </si>
  <si>
    <t>14669016</t>
  </si>
  <si>
    <t>12022</t>
  </si>
  <si>
    <t>14669020</t>
  </si>
  <si>
    <t>12023</t>
  </si>
  <si>
    <t>14669025</t>
  </si>
  <si>
    <t>12030</t>
  </si>
  <si>
    <t>14669012</t>
  </si>
  <si>
    <t>11669</t>
  </si>
  <si>
    <t>11858</t>
  </si>
  <si>
    <t>12060</t>
  </si>
  <si>
    <t>8792</t>
  </si>
  <si>
    <t>11857</t>
  </si>
  <si>
    <t>11053</t>
  </si>
  <si>
    <t>11776</t>
  </si>
  <si>
    <t>11721</t>
  </si>
  <si>
    <t>Lead Service Replacement ProjectDistrict #2</t>
  </si>
  <si>
    <t>11113</t>
  </si>
  <si>
    <t>11668</t>
  </si>
  <si>
    <t>11433</t>
  </si>
  <si>
    <t>11434</t>
  </si>
  <si>
    <t>11432</t>
  </si>
  <si>
    <t>11952</t>
  </si>
  <si>
    <t>11937</t>
  </si>
  <si>
    <t>11584</t>
  </si>
  <si>
    <t>6918</t>
  </si>
  <si>
    <t>Bvl. Duke Joliet</t>
  </si>
  <si>
    <t>FLATBED</t>
  </si>
  <si>
    <t>11670</t>
  </si>
  <si>
    <t>11859</t>
  </si>
  <si>
    <t>6309</t>
  </si>
  <si>
    <t>11860</t>
  </si>
  <si>
    <t>11939</t>
  </si>
  <si>
    <t>12062</t>
  </si>
  <si>
    <t>11728</t>
  </si>
  <si>
    <t>11729</t>
  </si>
  <si>
    <t>11730</t>
  </si>
  <si>
    <t>11731</t>
  </si>
  <si>
    <t>Onsite</t>
  </si>
  <si>
    <t>54</t>
  </si>
  <si>
    <t>11078</t>
  </si>
  <si>
    <t>11079</t>
  </si>
  <si>
    <t>11080</t>
  </si>
  <si>
    <t>11081</t>
  </si>
  <si>
    <t>11082</t>
  </si>
  <si>
    <t>11083</t>
  </si>
  <si>
    <t>11084</t>
  </si>
  <si>
    <t>11861</t>
  </si>
  <si>
    <t>11862</t>
  </si>
  <si>
    <t>11863</t>
  </si>
  <si>
    <t>11864</t>
  </si>
  <si>
    <t>11865</t>
  </si>
  <si>
    <t>11866</t>
  </si>
  <si>
    <t>11867</t>
  </si>
  <si>
    <t>11712</t>
  </si>
  <si>
    <t>11713</t>
  </si>
  <si>
    <t>11714</t>
  </si>
  <si>
    <t>11715</t>
  </si>
  <si>
    <t>11716</t>
  </si>
  <si>
    <t>11717</t>
  </si>
  <si>
    <t>11718</t>
  </si>
  <si>
    <t>14669079</t>
  </si>
  <si>
    <t>14669082</t>
  </si>
  <si>
    <t>14669076</t>
  </si>
  <si>
    <t>14669086</t>
  </si>
  <si>
    <t>110525</t>
  </si>
  <si>
    <t>14669088</t>
  </si>
  <si>
    <t>14669090</t>
  </si>
  <si>
    <t>14669092</t>
  </si>
  <si>
    <t>14669094</t>
  </si>
  <si>
    <t>14669097</t>
  </si>
  <si>
    <t>110524</t>
  </si>
  <si>
    <t>14669089</t>
  </si>
  <si>
    <t>14669091</t>
  </si>
  <si>
    <t>14669087</t>
  </si>
  <si>
    <t>14669093</t>
  </si>
  <si>
    <t>14669085</t>
  </si>
  <si>
    <t>14669096</t>
  </si>
  <si>
    <t>14669104</t>
  </si>
  <si>
    <t>14669103</t>
  </si>
  <si>
    <t>14669102</t>
  </si>
  <si>
    <t>14669101</t>
  </si>
  <si>
    <t>14669105</t>
  </si>
  <si>
    <t>14669106</t>
  </si>
  <si>
    <t>14669107</t>
  </si>
  <si>
    <t>Broken Asphalt 8LAF1</t>
  </si>
  <si>
    <t>11585</t>
  </si>
  <si>
    <t>11114</t>
  </si>
  <si>
    <t>11116</t>
  </si>
  <si>
    <t>11058</t>
  </si>
  <si>
    <t>11115</t>
  </si>
  <si>
    <t>11733</t>
  </si>
  <si>
    <t>11056</t>
  </si>
  <si>
    <t>11435</t>
  </si>
  <si>
    <t>11077</t>
  </si>
  <si>
    <t>11436</t>
  </si>
  <si>
    <t>11437</t>
  </si>
  <si>
    <t>11918</t>
  </si>
  <si>
    <t>11438</t>
  </si>
  <si>
    <t>58</t>
  </si>
  <si>
    <t>11460</t>
  </si>
  <si>
    <t>11118</t>
  </si>
  <si>
    <t>11439</t>
  </si>
  <si>
    <t>11076</t>
  </si>
  <si>
    <t>11055</t>
  </si>
  <si>
    <t>11086</t>
  </si>
  <si>
    <t>11088</t>
  </si>
  <si>
    <t>11060</t>
  </si>
  <si>
    <t>2332-02Lead Service Replacement</t>
  </si>
  <si>
    <t>11061</t>
  </si>
  <si>
    <t>3971</t>
  </si>
  <si>
    <t>14669114</t>
  </si>
  <si>
    <t>4445</t>
  </si>
  <si>
    <t>14669113</t>
  </si>
  <si>
    <t>4446</t>
  </si>
  <si>
    <t>14669115</t>
  </si>
  <si>
    <t>4447</t>
  </si>
  <si>
    <t>14669116</t>
  </si>
  <si>
    <t>4448</t>
  </si>
  <si>
    <t>14669117</t>
  </si>
  <si>
    <t>4449</t>
  </si>
  <si>
    <t>14669118</t>
  </si>
  <si>
    <t>11869</t>
  </si>
  <si>
    <t>14669121</t>
  </si>
  <si>
    <t>11870</t>
  </si>
  <si>
    <t>14669123</t>
  </si>
  <si>
    <t>11871</t>
  </si>
  <si>
    <t>14669128</t>
  </si>
  <si>
    <t>11872</t>
  </si>
  <si>
    <t>11919</t>
  </si>
  <si>
    <t>14669108</t>
  </si>
  <si>
    <t>11931</t>
  </si>
  <si>
    <t>14669111</t>
  </si>
  <si>
    <t>11932</t>
  </si>
  <si>
    <t>14669112</t>
  </si>
  <si>
    <t>11955</t>
  </si>
  <si>
    <t>CA7</t>
  </si>
  <si>
    <t>Canal #2 Job# 6227</t>
  </si>
  <si>
    <t>14440476</t>
  </si>
  <si>
    <t>11956</t>
  </si>
  <si>
    <t>14669109</t>
  </si>
  <si>
    <t>11957</t>
  </si>
  <si>
    <t>14669110</t>
  </si>
  <si>
    <t>11969</t>
  </si>
  <si>
    <t>12462328</t>
  </si>
  <si>
    <t>CA7 Scale</t>
  </si>
  <si>
    <t>11599</t>
  </si>
  <si>
    <t>Lead Service Replacement ProjectDistrict #3</t>
  </si>
  <si>
    <t>11719</t>
  </si>
  <si>
    <t>11119</t>
  </si>
  <si>
    <t>11720</t>
  </si>
  <si>
    <t>Glencoe</t>
  </si>
  <si>
    <t>10819</t>
  </si>
  <si>
    <t>11120</t>
  </si>
  <si>
    <t>11761</t>
  </si>
  <si>
    <t>11461</t>
  </si>
  <si>
    <t>12094</t>
  </si>
  <si>
    <t>11440</t>
  </si>
  <si>
    <t>11441</t>
  </si>
  <si>
    <t>11587</t>
  </si>
  <si>
    <t>192</t>
  </si>
  <si>
    <t>09591</t>
  </si>
  <si>
    <t>11089</t>
  </si>
  <si>
    <t>11443</t>
  </si>
  <si>
    <t>11873</t>
  </si>
  <si>
    <t>11444</t>
  </si>
  <si>
    <t>11874</t>
  </si>
  <si>
    <t>11868</t>
  </si>
  <si>
    <t>11387</t>
  </si>
  <si>
    <t>11934</t>
  </si>
  <si>
    <t>11588</t>
  </si>
  <si>
    <t>11951</t>
  </si>
  <si>
    <t>11087</t>
  </si>
  <si>
    <t>11059</t>
  </si>
  <si>
    <t>12089</t>
  </si>
  <si>
    <t>12063</t>
  </si>
  <si>
    <t>8783</t>
  </si>
  <si>
    <t>11126</t>
  </si>
  <si>
    <t>11879</t>
  </si>
  <si>
    <t>11128</t>
  </si>
  <si>
    <t>11131</t>
  </si>
  <si>
    <t>11875</t>
  </si>
  <si>
    <t>Gateway</t>
  </si>
  <si>
    <t>DUMP FEESCALE</t>
  </si>
  <si>
    <t>11876</t>
  </si>
  <si>
    <t>11877</t>
  </si>
  <si>
    <t>14441275</t>
  </si>
  <si>
    <t>Asphalt 8LAH2 Scale</t>
  </si>
  <si>
    <t>11878</t>
  </si>
  <si>
    <t>12133</t>
  </si>
  <si>
    <t>12134</t>
  </si>
  <si>
    <t>12135</t>
  </si>
  <si>
    <t>11008</t>
  </si>
  <si>
    <t>14669164</t>
  </si>
  <si>
    <t>11009</t>
  </si>
  <si>
    <t>14669166</t>
  </si>
  <si>
    <t>11010</t>
  </si>
  <si>
    <t>14669168</t>
  </si>
  <si>
    <t>11124</t>
  </si>
  <si>
    <t>11125</t>
  </si>
  <si>
    <t>11723</t>
  </si>
  <si>
    <t>11724</t>
  </si>
  <si>
    <t>11725</t>
  </si>
  <si>
    <t>14669165</t>
  </si>
  <si>
    <t>12136</t>
  </si>
  <si>
    <t>12137</t>
  </si>
  <si>
    <t>14669167</t>
  </si>
  <si>
    <t>12036</t>
  </si>
  <si>
    <t>U</t>
  </si>
  <si>
    <t>661</t>
  </si>
  <si>
    <t>11880</t>
  </si>
  <si>
    <t>14669145</t>
  </si>
  <si>
    <t>11881</t>
  </si>
  <si>
    <t>14669141</t>
  </si>
  <si>
    <t>11882</t>
  </si>
  <si>
    <t>14669143</t>
  </si>
  <si>
    <t>11883</t>
  </si>
  <si>
    <t>14669146</t>
  </si>
  <si>
    <t>WATING TIME</t>
  </si>
  <si>
    <t>11884</t>
  </si>
  <si>
    <t>14669147</t>
  </si>
  <si>
    <t>11886</t>
  </si>
  <si>
    <t>14669152</t>
  </si>
  <si>
    <t>MJV</t>
  </si>
  <si>
    <t>664</t>
  </si>
  <si>
    <t>277</t>
  </si>
  <si>
    <t>101</t>
  </si>
  <si>
    <t>6240</t>
  </si>
  <si>
    <t>6241</t>
  </si>
  <si>
    <t>11816</t>
  </si>
  <si>
    <t>Montrose HarborJob# 6228</t>
  </si>
  <si>
    <t>11465</t>
  </si>
  <si>
    <t>11817</t>
  </si>
  <si>
    <t>11464</t>
  </si>
  <si>
    <t>11091</t>
  </si>
  <si>
    <t>11092</t>
  </si>
  <si>
    <t>12072</t>
  </si>
  <si>
    <t>11127</t>
  </si>
  <si>
    <t>11090</t>
  </si>
  <si>
    <t>11462</t>
  </si>
  <si>
    <t>11122</t>
  </si>
  <si>
    <t>11589</t>
  </si>
  <si>
    <t>11123</t>
  </si>
  <si>
    <t>11885</t>
  </si>
  <si>
    <t>11590</t>
  </si>
  <si>
    <t>11756</t>
  </si>
  <si>
    <t>12034</t>
  </si>
  <si>
    <t>560</t>
  </si>
  <si>
    <t>10075</t>
  </si>
  <si>
    <t>273</t>
  </si>
  <si>
    <t>11062</t>
  </si>
  <si>
    <t>11393</t>
  </si>
  <si>
    <t>11445</t>
  </si>
  <si>
    <t>11075</t>
  </si>
  <si>
    <t>11446</t>
  </si>
  <si>
    <t>11765</t>
  </si>
  <si>
    <t>11942</t>
  </si>
  <si>
    <t>11074</t>
  </si>
  <si>
    <t>11447</t>
  </si>
  <si>
    <t>11463</t>
  </si>
  <si>
    <t>11914</t>
  </si>
  <si>
    <t>12033</t>
  </si>
  <si>
    <t>09963</t>
  </si>
  <si>
    <t>11073</t>
  </si>
  <si>
    <t>11448</t>
  </si>
  <si>
    <t>11722</t>
  </si>
  <si>
    <t>11449</t>
  </si>
  <si>
    <t>11591</t>
  </si>
  <si>
    <t>11968</t>
  </si>
  <si>
    <t>11098</t>
  </si>
  <si>
    <t>178950</t>
  </si>
  <si>
    <t>JV</t>
  </si>
  <si>
    <t>165532</t>
  </si>
  <si>
    <t>176294</t>
  </si>
  <si>
    <t>179114</t>
  </si>
  <si>
    <t>11072</t>
  </si>
  <si>
    <t>Mike MGA</t>
  </si>
  <si>
    <t>11132</t>
  </si>
  <si>
    <t>11136</t>
  </si>
  <si>
    <t>12138</t>
  </si>
  <si>
    <t>12139</t>
  </si>
  <si>
    <t>12140</t>
  </si>
  <si>
    <t>12141</t>
  </si>
  <si>
    <t>11012</t>
  </si>
  <si>
    <t>11013</t>
  </si>
  <si>
    <t>11014</t>
  </si>
  <si>
    <t>11015</t>
  </si>
  <si>
    <t>14669177</t>
  </si>
  <si>
    <t>11820</t>
  </si>
  <si>
    <t>14669178</t>
  </si>
  <si>
    <t>11821</t>
  </si>
  <si>
    <t>14669179</t>
  </si>
  <si>
    <t>11822</t>
  </si>
  <si>
    <t>14669180</t>
  </si>
  <si>
    <t>11823</t>
  </si>
  <si>
    <t>14669181</t>
  </si>
  <si>
    <t>11824</t>
  </si>
  <si>
    <t>14669182</t>
  </si>
  <si>
    <t>11466</t>
  </si>
  <si>
    <t>11818</t>
  </si>
  <si>
    <t>11467</t>
  </si>
  <si>
    <t>11819</t>
  </si>
  <si>
    <t>11827</t>
  </si>
  <si>
    <t>12163</t>
  </si>
  <si>
    <t>11093</t>
  </si>
  <si>
    <t>Lead Service Replacement ProjectDistrict #7</t>
  </si>
  <si>
    <t>11094</t>
  </si>
  <si>
    <t>11011</t>
  </si>
  <si>
    <t>11388</t>
  </si>
  <si>
    <t>11095</t>
  </si>
  <si>
    <t>11133</t>
  </si>
  <si>
    <t>11763</t>
  </si>
  <si>
    <t>11016</t>
  </si>
  <si>
    <t>11468</t>
  </si>
  <si>
    <t>11017</t>
  </si>
  <si>
    <t>11099</t>
  </si>
  <si>
    <t>11469</t>
  </si>
  <si>
    <t>11097</t>
  </si>
  <si>
    <t>10527</t>
  </si>
  <si>
    <t>11071</t>
  </si>
  <si>
    <t>11592</t>
  </si>
  <si>
    <t>11915</t>
  </si>
  <si>
    <t>10528</t>
  </si>
  <si>
    <t>10809</t>
  </si>
  <si>
    <t>11070</t>
  </si>
  <si>
    <t>11593</t>
  </si>
  <si>
    <t>10529</t>
  </si>
  <si>
    <t>11135</t>
  </si>
  <si>
    <t>12143</t>
  </si>
  <si>
    <t>10530</t>
  </si>
  <si>
    <t>11069</t>
  </si>
  <si>
    <t>10531</t>
  </si>
  <si>
    <t>11068</t>
  </si>
  <si>
    <t>11594</t>
  </si>
  <si>
    <t>11958</t>
  </si>
  <si>
    <t>3351</t>
  </si>
  <si>
    <t>11741</t>
  </si>
  <si>
    <t>11389</t>
  </si>
  <si>
    <t>11966</t>
  </si>
  <si>
    <t>160628</t>
  </si>
  <si>
    <t>305562</t>
  </si>
  <si>
    <t>RAC</t>
  </si>
  <si>
    <t>307013</t>
  </si>
  <si>
    <t>305800</t>
  </si>
  <si>
    <t>306108</t>
  </si>
  <si>
    <t>306109</t>
  </si>
  <si>
    <t>218783</t>
  </si>
  <si>
    <t>OAM</t>
  </si>
  <si>
    <t>305202</t>
  </si>
  <si>
    <t>306107</t>
  </si>
  <si>
    <t>305451</t>
  </si>
  <si>
    <t>11138</t>
  </si>
  <si>
    <t>82</t>
  </si>
  <si>
    <t>12083</t>
  </si>
  <si>
    <t>11828</t>
  </si>
  <si>
    <t>12068</t>
  </si>
  <si>
    <t>11834</t>
  </si>
  <si>
    <t>11826</t>
  </si>
  <si>
    <t>11829</t>
  </si>
  <si>
    <t>11891</t>
  </si>
  <si>
    <t>11100</t>
  </si>
  <si>
    <t>11887</t>
  </si>
  <si>
    <t>11888</t>
  </si>
  <si>
    <t>11890</t>
  </si>
  <si>
    <t>11390</t>
  </si>
  <si>
    <t>11595</t>
  </si>
  <si>
    <t>12161</t>
  </si>
  <si>
    <t>5708</t>
  </si>
  <si>
    <t>11018</t>
  </si>
  <si>
    <t>11019</t>
  </si>
  <si>
    <t>11598</t>
  </si>
  <si>
    <t>12158</t>
  </si>
  <si>
    <t>12156</t>
  </si>
  <si>
    <t>12159</t>
  </si>
  <si>
    <t>11391</t>
  </si>
  <si>
    <t>11597</t>
  </si>
  <si>
    <t>11470</t>
  </si>
  <si>
    <t>10533</t>
  </si>
  <si>
    <t>11063</t>
  </si>
  <si>
    <t>10534</t>
  </si>
  <si>
    <t>10535</t>
  </si>
  <si>
    <t>11066</t>
  </si>
  <si>
    <t>10536</t>
  </si>
  <si>
    <t>11065</t>
  </si>
  <si>
    <t>10537</t>
  </si>
  <si>
    <t>11064</t>
  </si>
  <si>
    <t>11067</t>
  </si>
  <si>
    <t>11471</t>
  </si>
  <si>
    <t>3365</t>
  </si>
  <si>
    <t>11472</t>
  </si>
  <si>
    <t>11917</t>
  </si>
  <si>
    <t>12173</t>
  </si>
  <si>
    <t>305203</t>
  </si>
  <si>
    <t>220651</t>
  </si>
  <si>
    <t>178307</t>
  </si>
  <si>
    <t>178313</t>
  </si>
  <si>
    <t>306101</t>
  </si>
  <si>
    <t>306102</t>
  </si>
  <si>
    <t>305453</t>
  </si>
  <si>
    <t>304152</t>
  </si>
  <si>
    <t>304151</t>
  </si>
  <si>
    <t>708</t>
  </si>
  <si>
    <t>12108</t>
  </si>
  <si>
    <t>12109</t>
  </si>
  <si>
    <t>11831</t>
  </si>
  <si>
    <t>12171</t>
  </si>
  <si>
    <t>12440</t>
  </si>
  <si>
    <t>12547</t>
  </si>
  <si>
    <t>10722</t>
  </si>
  <si>
    <t>11666</t>
  </si>
  <si>
    <t>11896</t>
  </si>
  <si>
    <t>Lead Service Replacement ProjectDistrict #4</t>
  </si>
  <si>
    <t>11892</t>
  </si>
  <si>
    <t>11893</t>
  </si>
  <si>
    <t>11894</t>
  </si>
  <si>
    <t>11895</t>
  </si>
  <si>
    <t>11020</t>
  </si>
  <si>
    <t>107748</t>
  </si>
  <si>
    <t>11022</t>
  </si>
  <si>
    <t>107461</t>
  </si>
  <si>
    <t>11023</t>
  </si>
  <si>
    <t>107457</t>
  </si>
  <si>
    <t>11024</t>
  </si>
  <si>
    <t>107754</t>
  </si>
  <si>
    <t>11025</t>
  </si>
  <si>
    <t>11392</t>
  </si>
  <si>
    <t>107853</t>
  </si>
  <si>
    <t>8474</t>
  </si>
  <si>
    <t>10538</t>
  </si>
  <si>
    <t>11726</t>
  </si>
  <si>
    <t>10539</t>
  </si>
  <si>
    <t>10540</t>
  </si>
  <si>
    <t>10812</t>
  </si>
  <si>
    <t>10813</t>
  </si>
  <si>
    <t>10541</t>
  </si>
  <si>
    <t>10542</t>
  </si>
  <si>
    <t>11710</t>
  </si>
  <si>
    <t>6650</t>
  </si>
  <si>
    <t>3364</t>
  </si>
  <si>
    <t>12546</t>
  </si>
  <si>
    <t>11830</t>
  </si>
  <si>
    <t>11473</t>
  </si>
  <si>
    <t>11474</t>
  </si>
  <si>
    <t>11475</t>
  </si>
  <si>
    <t>162923</t>
  </si>
  <si>
    <t>220804</t>
  </si>
  <si>
    <t>178301</t>
  </si>
  <si>
    <t>306105</t>
  </si>
  <si>
    <t>306103</t>
  </si>
  <si>
    <t>308601</t>
  </si>
  <si>
    <t>305205</t>
  </si>
  <si>
    <t>308267</t>
  </si>
  <si>
    <t>308268</t>
  </si>
  <si>
    <t>11139</t>
  </si>
  <si>
    <t>2128 Metra New Auburn</t>
  </si>
  <si>
    <t>IDA East Chicago</t>
  </si>
  <si>
    <t>CMS-0094</t>
  </si>
  <si>
    <t>11140</t>
  </si>
  <si>
    <t>CMS-0091</t>
  </si>
  <si>
    <t>11143</t>
  </si>
  <si>
    <t>09514</t>
  </si>
  <si>
    <t>CMS-0103</t>
  </si>
  <si>
    <t>09979</t>
  </si>
  <si>
    <t>CMS-0100</t>
  </si>
  <si>
    <t>09980</t>
  </si>
  <si>
    <t>11141</t>
  </si>
  <si>
    <t>CMS-0096</t>
  </si>
  <si>
    <t>11144</t>
  </si>
  <si>
    <t>107751</t>
  </si>
  <si>
    <t>CMS-0092</t>
  </si>
  <si>
    <t>11146</t>
  </si>
  <si>
    <t>Heidelberg Thornton</t>
  </si>
  <si>
    <t>11147</t>
  </si>
  <si>
    <t>CMS-0101</t>
  </si>
  <si>
    <t>11148</t>
  </si>
  <si>
    <t>CMS-0099</t>
  </si>
  <si>
    <t>11149</t>
  </si>
  <si>
    <t>11476</t>
  </si>
  <si>
    <t>CMS-0102</t>
  </si>
  <si>
    <t>11479</t>
  </si>
  <si>
    <t>11477</t>
  </si>
  <si>
    <t>CMS-0110</t>
  </si>
  <si>
    <t>11481</t>
  </si>
  <si>
    <t>11482</t>
  </si>
  <si>
    <t>1725202121</t>
  </si>
  <si>
    <t>12555</t>
  </si>
  <si>
    <t>12556</t>
  </si>
  <si>
    <t>1725201901</t>
  </si>
  <si>
    <t>12557</t>
  </si>
  <si>
    <t>CMS-0105</t>
  </si>
  <si>
    <t>12558</t>
  </si>
  <si>
    <t>CMS-0109</t>
  </si>
  <si>
    <t>12559</t>
  </si>
  <si>
    <t>1725202146</t>
  </si>
  <si>
    <t>12580</t>
  </si>
  <si>
    <t>CMS-0106</t>
  </si>
  <si>
    <t>12581</t>
  </si>
  <si>
    <t>12582</t>
  </si>
  <si>
    <t>1725202145</t>
  </si>
  <si>
    <t>107749</t>
  </si>
  <si>
    <t>CMS-0095</t>
  </si>
  <si>
    <t>107750</t>
  </si>
  <si>
    <t>CMS-0097</t>
  </si>
  <si>
    <t>107761</t>
  </si>
  <si>
    <t>CMS-0093</t>
  </si>
  <si>
    <t>107463</t>
  </si>
  <si>
    <t>1725200633</t>
  </si>
  <si>
    <t>12549</t>
  </si>
  <si>
    <t>10815</t>
  </si>
  <si>
    <t>12518</t>
  </si>
  <si>
    <t>11709</t>
  </si>
  <si>
    <t>11836</t>
  </si>
  <si>
    <t>11832</t>
  </si>
  <si>
    <t>11833</t>
  </si>
  <si>
    <t>11835</t>
  </si>
  <si>
    <t>12584</t>
  </si>
  <si>
    <t>Chicago Heights</t>
  </si>
  <si>
    <t>12727</t>
  </si>
  <si>
    <t>11922</t>
  </si>
  <si>
    <t>12517</t>
  </si>
  <si>
    <t>12728</t>
  </si>
  <si>
    <t>12729</t>
  </si>
  <si>
    <t>12780</t>
  </si>
  <si>
    <t>12604</t>
  </si>
  <si>
    <t>Lead Service Replacement ProjectDistrict #1</t>
  </si>
  <si>
    <t>12605</t>
  </si>
  <si>
    <t>12621</t>
  </si>
  <si>
    <t>12622</t>
  </si>
  <si>
    <t>12623</t>
  </si>
  <si>
    <t>7387</t>
  </si>
  <si>
    <t>11936</t>
  </si>
  <si>
    <t>7388</t>
  </si>
  <si>
    <t>12788</t>
  </si>
  <si>
    <t>12787</t>
  </si>
  <si>
    <t>10543</t>
  </si>
  <si>
    <t>10544</t>
  </si>
  <si>
    <t>10545</t>
  </si>
  <si>
    <t>10546</t>
  </si>
  <si>
    <t>10547</t>
  </si>
  <si>
    <t>10723</t>
  </si>
  <si>
    <t>10724</t>
  </si>
  <si>
    <t>11898</t>
  </si>
  <si>
    <t>11494</t>
  </si>
  <si>
    <t>11415</t>
  </si>
  <si>
    <t>12762</t>
  </si>
  <si>
    <t>11416</t>
  </si>
  <si>
    <t>10725</t>
  </si>
  <si>
    <t>10814</t>
  </si>
  <si>
    <t>12726</t>
  </si>
  <si>
    <t>11708</t>
  </si>
  <si>
    <t>12585</t>
  </si>
  <si>
    <t>11495</t>
  </si>
  <si>
    <t>7390</t>
  </si>
  <si>
    <t>7391</t>
  </si>
  <si>
    <t>CMS-0009</t>
  </si>
  <si>
    <t>7392</t>
  </si>
  <si>
    <t>7393</t>
  </si>
  <si>
    <t>CMS-0010</t>
  </si>
  <si>
    <t>11483</t>
  </si>
  <si>
    <t>1725202418</t>
  </si>
  <si>
    <t>11484</t>
  </si>
  <si>
    <t>1725202299</t>
  </si>
  <si>
    <t>11485</t>
  </si>
  <si>
    <t>11486</t>
  </si>
  <si>
    <t>1725202570</t>
  </si>
  <si>
    <t>11487</t>
  </si>
  <si>
    <t>CMS-0111</t>
  </si>
  <si>
    <t>7389</t>
  </si>
  <si>
    <t>11490</t>
  </si>
  <si>
    <t>CMS-0007</t>
  </si>
  <si>
    <t>11491</t>
  </si>
  <si>
    <t>1725203083</t>
  </si>
  <si>
    <t>11492</t>
  </si>
  <si>
    <t>12758</t>
  </si>
  <si>
    <t>CMS-0008</t>
  </si>
  <si>
    <t>12759</t>
  </si>
  <si>
    <t>12560</t>
  </si>
  <si>
    <t>12561</t>
  </si>
  <si>
    <t>1725202295</t>
  </si>
  <si>
    <t>12562</t>
  </si>
  <si>
    <t>1725202391</t>
  </si>
  <si>
    <t>12563</t>
  </si>
  <si>
    <t>1725202548</t>
  </si>
  <si>
    <t>12565</t>
  </si>
  <si>
    <t>1725202688</t>
  </si>
  <si>
    <t>12566</t>
  </si>
  <si>
    <t>CMS-0112</t>
  </si>
  <si>
    <t>12660</t>
  </si>
  <si>
    <t>1725202297</t>
  </si>
  <si>
    <t>12691</t>
  </si>
  <si>
    <t>1725202401</t>
  </si>
  <si>
    <t>12760</t>
  </si>
  <si>
    <t>1725203174</t>
  </si>
  <si>
    <t>12761</t>
  </si>
  <si>
    <t>1725203277</t>
  </si>
  <si>
    <t>12661</t>
  </si>
  <si>
    <t>12662</t>
  </si>
  <si>
    <t>1725202562</t>
  </si>
  <si>
    <t>170123</t>
  </si>
  <si>
    <t>AR Term</t>
  </si>
  <si>
    <t>170141</t>
  </si>
  <si>
    <t>203614</t>
  </si>
  <si>
    <t>306106</t>
  </si>
  <si>
    <t>220602</t>
  </si>
  <si>
    <t>220601</t>
  </si>
  <si>
    <t>311050</t>
  </si>
  <si>
    <t>308269</t>
  </si>
  <si>
    <t>305835</t>
  </si>
  <si>
    <t>11837</t>
  </si>
  <si>
    <t>2332-01 Lead Service Replacement</t>
  </si>
  <si>
    <t>11838</t>
  </si>
  <si>
    <t>11839</t>
  </si>
  <si>
    <t>11840</t>
  </si>
  <si>
    <t>11847</t>
  </si>
  <si>
    <t>4</t>
  </si>
  <si>
    <t>6085</t>
  </si>
  <si>
    <t>678</t>
  </si>
  <si>
    <t>6091</t>
  </si>
  <si>
    <t>6090</t>
  </si>
  <si>
    <t>6087</t>
  </si>
  <si>
    <t>12567</t>
  </si>
  <si>
    <t>12568</t>
  </si>
  <si>
    <t>12731</t>
  </si>
  <si>
    <t>11910</t>
  </si>
  <si>
    <t>12514</t>
  </si>
  <si>
    <t>12732</t>
  </si>
  <si>
    <t>12767</t>
  </si>
  <si>
    <t>11909</t>
  </si>
  <si>
    <t>12719</t>
  </si>
  <si>
    <t>12768</t>
  </si>
  <si>
    <t>12769</t>
  </si>
  <si>
    <t>12720</t>
  </si>
  <si>
    <t>12730</t>
  </si>
  <si>
    <t>12624</t>
  </si>
  <si>
    <t>12718</t>
  </si>
  <si>
    <t>12766</t>
  </si>
  <si>
    <t>Lead Service Replacement Project District #4</t>
  </si>
  <si>
    <t>12765</t>
  </si>
  <si>
    <t>Lead Service Replacement Project District #8</t>
  </si>
  <si>
    <t>12625</t>
  </si>
  <si>
    <t>12626</t>
  </si>
  <si>
    <t>12627</t>
  </si>
  <si>
    <t>12800</t>
  </si>
  <si>
    <t>7394</t>
  </si>
  <si>
    <t>7395</t>
  </si>
  <si>
    <t>12786</t>
  </si>
  <si>
    <t>7396</t>
  </si>
  <si>
    <t>107462</t>
  </si>
  <si>
    <t>7397</t>
  </si>
  <si>
    <t>RB</t>
  </si>
  <si>
    <t>13</t>
  </si>
  <si>
    <t>107511</t>
  </si>
  <si>
    <t>12035</t>
  </si>
  <si>
    <t>107507</t>
  </si>
  <si>
    <t>12785</t>
  </si>
  <si>
    <t>107755</t>
  </si>
  <si>
    <t>107756</t>
  </si>
  <si>
    <t>10548</t>
  </si>
  <si>
    <t>10549</t>
  </si>
  <si>
    <t>10550</t>
  </si>
  <si>
    <t>12757</t>
  </si>
  <si>
    <t>12737</t>
  </si>
  <si>
    <t>12515</t>
  </si>
  <si>
    <t>12586</t>
  </si>
  <si>
    <t>12587</t>
  </si>
  <si>
    <t>12690</t>
  </si>
  <si>
    <t>12588</t>
  </si>
  <si>
    <t>12511</t>
  </si>
  <si>
    <t>12688</t>
  </si>
  <si>
    <t>11417</t>
  </si>
  <si>
    <t>11418</t>
  </si>
  <si>
    <t>12799</t>
  </si>
  <si>
    <t>11419</t>
  </si>
  <si>
    <t>11420</t>
  </si>
  <si>
    <t>11121</t>
  </si>
  <si>
    <t>12132</t>
  </si>
  <si>
    <t>12095</t>
  </si>
  <si>
    <t>12090</t>
  </si>
  <si>
    <t>12103</t>
  </si>
  <si>
    <t>12073</t>
  </si>
  <si>
    <t>12081</t>
  </si>
  <si>
    <t>12099</t>
  </si>
  <si>
    <t>12079</t>
  </si>
  <si>
    <t>12127</t>
  </si>
  <si>
    <t>163757</t>
  </si>
  <si>
    <t>163774</t>
  </si>
  <si>
    <t>159227</t>
  </si>
  <si>
    <t>159228</t>
  </si>
  <si>
    <t>163666</t>
  </si>
  <si>
    <t>163668</t>
  </si>
  <si>
    <t>220603</t>
  </si>
  <si>
    <t>220604</t>
  </si>
  <si>
    <t>180052</t>
  </si>
  <si>
    <t>180053</t>
  </si>
  <si>
    <t>305801</t>
  </si>
  <si>
    <t>305804</t>
  </si>
  <si>
    <t>12513</t>
  </si>
  <si>
    <t>12590</t>
  </si>
  <si>
    <t>11841</t>
  </si>
  <si>
    <t>11842</t>
  </si>
  <si>
    <t>2332-02 Lead Service Replacement</t>
  </si>
  <si>
    <t>11843</t>
  </si>
  <si>
    <t>11844</t>
  </si>
  <si>
    <t>11845</t>
  </si>
  <si>
    <t>2330-01 Lead Service Replacement</t>
  </si>
  <si>
    <t>12052</t>
  </si>
  <si>
    <t>12569</t>
  </si>
  <si>
    <t>12721</t>
  </si>
  <si>
    <t>12570</t>
  </si>
  <si>
    <t>12571</t>
  </si>
  <si>
    <t>12572</t>
  </si>
  <si>
    <t>12722</t>
  </si>
  <si>
    <t>12744</t>
  </si>
  <si>
    <t>12723</t>
  </si>
  <si>
    <t>12724</t>
  </si>
  <si>
    <t>12637</t>
  </si>
  <si>
    <t>12638</t>
  </si>
  <si>
    <t>12640</t>
  </si>
  <si>
    <t>12641</t>
  </si>
  <si>
    <t>12642</t>
  </si>
  <si>
    <t>7398</t>
  </si>
  <si>
    <t>11497</t>
  </si>
  <si>
    <t>12770</t>
  </si>
  <si>
    <t>7399</t>
  </si>
  <si>
    <t>107757</t>
  </si>
  <si>
    <t>10883</t>
  </si>
  <si>
    <t>12772</t>
  </si>
  <si>
    <t>10884</t>
  </si>
  <si>
    <t>7400</t>
  </si>
  <si>
    <t>10826</t>
  </si>
  <si>
    <t>11421</t>
  </si>
  <si>
    <t>10827</t>
  </si>
  <si>
    <t>11422</t>
  </si>
  <si>
    <t>10828</t>
  </si>
  <si>
    <t>11423</t>
  </si>
  <si>
    <t>10829</t>
  </si>
  <si>
    <t>10830</t>
  </si>
  <si>
    <t>12773</t>
  </si>
  <si>
    <t>12771</t>
  </si>
  <si>
    <t>11424</t>
  </si>
  <si>
    <t>3366</t>
  </si>
  <si>
    <t>11498</t>
  </si>
  <si>
    <t>12548</t>
  </si>
  <si>
    <t>12743</t>
  </si>
  <si>
    <t>107760</t>
  </si>
  <si>
    <t>12783</t>
  </si>
  <si>
    <t>13547</t>
  </si>
  <si>
    <t>12664</t>
  </si>
  <si>
    <t>1725206327</t>
  </si>
  <si>
    <t>12665</t>
  </si>
  <si>
    <t>CMS-0011</t>
  </si>
  <si>
    <t>12666</t>
  </si>
  <si>
    <t>1725206469</t>
  </si>
  <si>
    <t>12573</t>
  </si>
  <si>
    <t>CMS-0113</t>
  </si>
  <si>
    <t>12663</t>
  </si>
  <si>
    <t>163790</t>
  </si>
  <si>
    <t>163791</t>
  </si>
  <si>
    <t>163703</t>
  </si>
  <si>
    <t>163705</t>
  </si>
  <si>
    <t>163727</t>
  </si>
  <si>
    <t>163745</t>
  </si>
  <si>
    <t>163609</t>
  </si>
  <si>
    <t>220675</t>
  </si>
  <si>
    <t>218219</t>
  </si>
  <si>
    <t>220693</t>
  </si>
  <si>
    <t>220694</t>
  </si>
  <si>
    <t>218221</t>
  </si>
  <si>
    <t>305836</t>
  </si>
  <si>
    <t>305837</t>
  </si>
  <si>
    <t>305838</t>
  </si>
  <si>
    <t>305832</t>
  </si>
  <si>
    <t>13781</t>
  </si>
  <si>
    <t>13782</t>
  </si>
  <si>
    <t>2332-03 Lead Service Replacement</t>
  </si>
  <si>
    <t>13783</t>
  </si>
  <si>
    <t>13784</t>
  </si>
  <si>
    <t>12110</t>
  </si>
  <si>
    <t>12639</t>
  </si>
  <si>
    <t>2513 Berry Project</t>
  </si>
  <si>
    <t>01</t>
  </si>
  <si>
    <t>10685</t>
  </si>
  <si>
    <t>11045</t>
  </si>
  <si>
    <t>11046</t>
  </si>
  <si>
    <t>11929</t>
  </si>
  <si>
    <t>11930</t>
  </si>
  <si>
    <t>11941</t>
  </si>
  <si>
    <t>12019</t>
  </si>
  <si>
    <t>12798</t>
  </si>
  <si>
    <t>12058</t>
  </si>
  <si>
    <t>10686</t>
  </si>
  <si>
    <t>10687</t>
  </si>
  <si>
    <t>20</t>
  </si>
  <si>
    <t>10791</t>
  </si>
  <si>
    <t>2513 Berry Project WAITING TIME</t>
  </si>
  <si>
    <t>229</t>
  </si>
  <si>
    <t>12152</t>
  </si>
  <si>
    <t>12056</t>
  </si>
  <si>
    <t>2513 Berry Project Mc Cook Hason</t>
  </si>
  <si>
    <t>12057</t>
  </si>
  <si>
    <t>13325</t>
  </si>
  <si>
    <t>13327</t>
  </si>
  <si>
    <t>13541</t>
  </si>
  <si>
    <t>5713</t>
  </si>
  <si>
    <t>6524</t>
  </si>
  <si>
    <t>11048</t>
  </si>
  <si>
    <t>12154</t>
  </si>
  <si>
    <t>12155</t>
  </si>
  <si>
    <t>13328</t>
  </si>
  <si>
    <t>13329</t>
  </si>
  <si>
    <t>13542</t>
  </si>
  <si>
    <t>13841</t>
  </si>
  <si>
    <t>13584</t>
  </si>
  <si>
    <t>13585</t>
  </si>
  <si>
    <t>13842</t>
  </si>
  <si>
    <t>13844</t>
  </si>
  <si>
    <t>13846</t>
  </si>
  <si>
    <t>13847</t>
  </si>
  <si>
    <t>10684</t>
  </si>
  <si>
    <t>11334</t>
  </si>
  <si>
    <t>11150</t>
  </si>
  <si>
    <t>J&amp;O</t>
  </si>
  <si>
    <t>676</t>
  </si>
  <si>
    <t>11779</t>
  </si>
  <si>
    <t>WO</t>
  </si>
  <si>
    <t>102</t>
  </si>
  <si>
    <t>09961</t>
  </si>
  <si>
    <t>10380</t>
  </si>
  <si>
    <t>AP</t>
  </si>
  <si>
    <t>202</t>
  </si>
  <si>
    <t>763706</t>
  </si>
  <si>
    <t>763707</t>
  </si>
  <si>
    <t>11661</t>
  </si>
  <si>
    <t>14669525</t>
  </si>
  <si>
    <t>11662</t>
  </si>
  <si>
    <t>14669537</t>
  </si>
  <si>
    <t>11663</t>
  </si>
  <si>
    <t>14669550</t>
  </si>
  <si>
    <t>8LWG1</t>
  </si>
  <si>
    <t>11846</t>
  </si>
  <si>
    <t>Montrose Harbor Job# 6228</t>
  </si>
  <si>
    <t>11659</t>
  </si>
  <si>
    <t>11660</t>
  </si>
  <si>
    <t>Flossmore IL</t>
  </si>
  <si>
    <t>12693</t>
  </si>
  <si>
    <t>28</t>
  </si>
  <si>
    <t>13523</t>
  </si>
  <si>
    <t>76</t>
  </si>
  <si>
    <t>11314</t>
  </si>
  <si>
    <t>Flossmour IL</t>
  </si>
  <si>
    <t>11664</t>
  </si>
  <si>
    <t>606</t>
  </si>
  <si>
    <t>12607</t>
  </si>
  <si>
    <t>13522</t>
  </si>
  <si>
    <t>12725</t>
  </si>
  <si>
    <t>12692</t>
  </si>
  <si>
    <t>12694</t>
  </si>
  <si>
    <t>12643</t>
  </si>
  <si>
    <t>12652</t>
  </si>
  <si>
    <t>12790</t>
  </si>
  <si>
    <t>13322</t>
  </si>
  <si>
    <t>13323</t>
  </si>
  <si>
    <t>10887</t>
  </si>
  <si>
    <t>10888</t>
  </si>
  <si>
    <t>10889</t>
  </si>
  <si>
    <t>10831</t>
  </si>
  <si>
    <t>11425</t>
  </si>
  <si>
    <t>10832</t>
  </si>
  <si>
    <t>12739</t>
  </si>
  <si>
    <t>10833</t>
  </si>
  <si>
    <t>12742</t>
  </si>
  <si>
    <t>10834</t>
  </si>
  <si>
    <t>12738</t>
  </si>
  <si>
    <t>10835</t>
  </si>
  <si>
    <t>12741</t>
  </si>
  <si>
    <t>13324</t>
  </si>
  <si>
    <t>12774</t>
  </si>
  <si>
    <t>12775</t>
  </si>
  <si>
    <t>13524</t>
  </si>
  <si>
    <t>612</t>
  </si>
  <si>
    <t>091</t>
  </si>
  <si>
    <t>27</t>
  </si>
  <si>
    <t>8734</t>
  </si>
  <si>
    <t>163616</t>
  </si>
  <si>
    <t>163638</t>
  </si>
  <si>
    <t>685</t>
  </si>
  <si>
    <t>163700</t>
  </si>
  <si>
    <t>163683</t>
  </si>
  <si>
    <t>670</t>
  </si>
  <si>
    <t>163574</t>
  </si>
  <si>
    <t>163575</t>
  </si>
  <si>
    <t>163570</t>
  </si>
  <si>
    <t>163697</t>
  </si>
  <si>
    <t>163684</t>
  </si>
  <si>
    <t>218223</t>
  </si>
  <si>
    <t>218227</t>
  </si>
  <si>
    <t>218229</t>
  </si>
  <si>
    <t>218237</t>
  </si>
  <si>
    <t>220676</t>
  </si>
  <si>
    <t>RE</t>
  </si>
  <si>
    <t>25</t>
  </si>
  <si>
    <t>201613</t>
  </si>
  <si>
    <t>178316</t>
  </si>
  <si>
    <t>179551</t>
  </si>
  <si>
    <t>162781</t>
  </si>
  <si>
    <t>11330</t>
  </si>
  <si>
    <t>115th Metra</t>
  </si>
  <si>
    <t>Riverdale</t>
  </si>
  <si>
    <t>Broken Asphalt</t>
  </si>
  <si>
    <t>11331</t>
  </si>
  <si>
    <t>11332</t>
  </si>
  <si>
    <t>Broken Concrete</t>
  </si>
  <si>
    <t>12575</t>
  </si>
  <si>
    <t>12576</t>
  </si>
  <si>
    <t>12577</t>
  </si>
  <si>
    <t>12578</t>
  </si>
  <si>
    <t>12579</t>
  </si>
  <si>
    <t>12644</t>
  </si>
  <si>
    <t>12645</t>
  </si>
  <si>
    <t>12646</t>
  </si>
  <si>
    <t>12647</t>
  </si>
  <si>
    <t>12648</t>
  </si>
  <si>
    <t>12649</t>
  </si>
  <si>
    <t>12650</t>
  </si>
  <si>
    <t>12651</t>
  </si>
  <si>
    <t>12070</t>
  </si>
  <si>
    <t>13785</t>
  </si>
  <si>
    <t>13786</t>
  </si>
  <si>
    <t>13787</t>
  </si>
  <si>
    <t>3052</t>
  </si>
  <si>
    <t>11665</t>
  </si>
  <si>
    <t>12050</t>
  </si>
  <si>
    <t>12051</t>
  </si>
  <si>
    <t>12053</t>
  </si>
  <si>
    <t>12696</t>
  </si>
  <si>
    <t>12697</t>
  </si>
  <si>
    <t>12698</t>
  </si>
  <si>
    <t>13332</t>
  </si>
  <si>
    <t>12699</t>
  </si>
  <si>
    <t>12705</t>
  </si>
  <si>
    <t>12701</t>
  </si>
  <si>
    <t>13001</t>
  </si>
  <si>
    <t>13002</t>
  </si>
  <si>
    <t>13330</t>
  </si>
  <si>
    <t>13331</t>
  </si>
  <si>
    <t>13525</t>
  </si>
  <si>
    <t>13526</t>
  </si>
  <si>
    <t>13527</t>
  </si>
  <si>
    <t>13848</t>
  </si>
  <si>
    <t>13849</t>
  </si>
  <si>
    <t>12702</t>
  </si>
  <si>
    <t>13333</t>
  </si>
  <si>
    <t>13528</t>
  </si>
  <si>
    <t>13804</t>
  </si>
  <si>
    <t>13851</t>
  </si>
  <si>
    <t>13805</t>
  </si>
  <si>
    <t>13806</t>
  </si>
  <si>
    <t>10688</t>
  </si>
  <si>
    <t>10690</t>
  </si>
  <si>
    <t>11315</t>
  </si>
  <si>
    <t>201</t>
  </si>
  <si>
    <t>11316</t>
  </si>
  <si>
    <t>12609</t>
  </si>
  <si>
    <t>12618</t>
  </si>
  <si>
    <t>13586</t>
  </si>
  <si>
    <t>13587</t>
  </si>
  <si>
    <t>13589</t>
  </si>
  <si>
    <t>13588</t>
  </si>
  <si>
    <t>7648</t>
  </si>
  <si>
    <t>8180</t>
  </si>
  <si>
    <t>11780</t>
  </si>
  <si>
    <t>12733</t>
  </si>
  <si>
    <t>3054</t>
  </si>
  <si>
    <t>3055</t>
  </si>
  <si>
    <t>12157</t>
  </si>
  <si>
    <t>3053</t>
  </si>
  <si>
    <t>12740</t>
  </si>
  <si>
    <t>12656</t>
  </si>
  <si>
    <t>12654</t>
  </si>
  <si>
    <t>12655</t>
  </si>
  <si>
    <t>12657</t>
  </si>
  <si>
    <t>12658</t>
  </si>
  <si>
    <t>642</t>
  </si>
  <si>
    <t>10088</t>
  </si>
  <si>
    <t>10890</t>
  </si>
  <si>
    <t>10891</t>
  </si>
  <si>
    <t>5712</t>
  </si>
  <si>
    <t>13004</t>
  </si>
  <si>
    <t>13005</t>
  </si>
  <si>
    <t>13336</t>
  </si>
  <si>
    <t>13543</t>
  </si>
  <si>
    <t>Park Ridge</t>
  </si>
  <si>
    <t>13544</t>
  </si>
  <si>
    <t>13545</t>
  </si>
  <si>
    <t>13546</t>
  </si>
  <si>
    <t>10836</t>
  </si>
  <si>
    <t>10837</t>
  </si>
  <si>
    <t>10838</t>
  </si>
  <si>
    <t>10840</t>
  </si>
  <si>
    <t>10839</t>
  </si>
  <si>
    <t>3347 PULLEY DAMAGE</t>
  </si>
  <si>
    <t>109</t>
  </si>
  <si>
    <t>12776</t>
  </si>
  <si>
    <t>12777</t>
  </si>
  <si>
    <t>100381</t>
  </si>
  <si>
    <t>12778</t>
  </si>
  <si>
    <t>13335</t>
  </si>
  <si>
    <t>12734</t>
  </si>
  <si>
    <t>13549</t>
  </si>
  <si>
    <t>163578</t>
  </si>
  <si>
    <t>163579</t>
  </si>
  <si>
    <t>163649</t>
  </si>
  <si>
    <t>163802</t>
  </si>
  <si>
    <t>163803</t>
  </si>
  <si>
    <t>171303</t>
  </si>
  <si>
    <t>679</t>
  </si>
  <si>
    <t>163580</t>
  </si>
  <si>
    <t>201614</t>
  </si>
  <si>
    <t>208881</t>
  </si>
  <si>
    <t>220697</t>
  </si>
  <si>
    <t>220665</t>
  </si>
  <si>
    <t>218243</t>
  </si>
  <si>
    <t>162782</t>
  </si>
  <si>
    <t>179606</t>
  </si>
  <si>
    <t>303086</t>
  </si>
  <si>
    <t>305819</t>
  </si>
  <si>
    <t>8784</t>
  </si>
  <si>
    <t>11335</t>
  </si>
  <si>
    <t>11336</t>
  </si>
  <si>
    <t>11337</t>
  </si>
  <si>
    <t>11338</t>
  </si>
  <si>
    <t>13802</t>
  </si>
  <si>
    <t>13803</t>
  </si>
  <si>
    <t>13788</t>
  </si>
  <si>
    <t>13789</t>
  </si>
  <si>
    <t>13790</t>
  </si>
  <si>
    <t>13791</t>
  </si>
  <si>
    <t>3057</t>
  </si>
  <si>
    <t>2115 Lombard</t>
  </si>
  <si>
    <t>12659</t>
  </si>
  <si>
    <t>3058</t>
  </si>
  <si>
    <t>13621</t>
  </si>
  <si>
    <t>13622</t>
  </si>
  <si>
    <t>3056</t>
  </si>
  <si>
    <t>5707</t>
  </si>
  <si>
    <t>10691</t>
  </si>
  <si>
    <t>12703</t>
  </si>
  <si>
    <t>10692</t>
  </si>
  <si>
    <t>12707</t>
  </si>
  <si>
    <t>3049</t>
  </si>
  <si>
    <t>10693</t>
  </si>
  <si>
    <t>10695</t>
  </si>
  <si>
    <t>26</t>
  </si>
  <si>
    <t>10696</t>
  </si>
  <si>
    <t>11899</t>
  </si>
  <si>
    <t>12717</t>
  </si>
  <si>
    <t>12704</t>
  </si>
  <si>
    <t>12735</t>
  </si>
  <si>
    <t>13337</t>
  </si>
  <si>
    <t>12736</t>
  </si>
  <si>
    <t>13530</t>
  </si>
  <si>
    <t>13531</t>
  </si>
  <si>
    <t>2513 Berry Project Gatawey</t>
  </si>
  <si>
    <t>13532</t>
  </si>
  <si>
    <t>13551</t>
  </si>
  <si>
    <t>13552</t>
  </si>
  <si>
    <t>13595</t>
  </si>
  <si>
    <t>13808</t>
  </si>
  <si>
    <t>13843</t>
  </si>
  <si>
    <t>13809</t>
  </si>
  <si>
    <t>677</t>
  </si>
  <si>
    <t>36314</t>
  </si>
  <si>
    <t>13596</t>
  </si>
  <si>
    <t>13853</t>
  </si>
  <si>
    <t>13854</t>
  </si>
  <si>
    <t>13338</t>
  </si>
  <si>
    <t>13339</t>
  </si>
  <si>
    <t>13810</t>
  </si>
  <si>
    <t>3059</t>
  </si>
  <si>
    <t>10897</t>
  </si>
  <si>
    <t>13340</t>
  </si>
  <si>
    <t>10085</t>
  </si>
  <si>
    <t>13007</t>
  </si>
  <si>
    <t>13550</t>
  </si>
  <si>
    <t>13008</t>
  </si>
  <si>
    <t>13852</t>
  </si>
  <si>
    <t>13009</t>
  </si>
  <si>
    <t>13010</t>
  </si>
  <si>
    <t>13553</t>
  </si>
  <si>
    <t>10892</t>
  </si>
  <si>
    <t>10893</t>
  </si>
  <si>
    <t>10894</t>
  </si>
  <si>
    <t>10895</t>
  </si>
  <si>
    <t>10841</t>
  </si>
  <si>
    <t>10842</t>
  </si>
  <si>
    <t>10843</t>
  </si>
  <si>
    <t>10844</t>
  </si>
  <si>
    <t>3047</t>
  </si>
  <si>
    <t>3048</t>
  </si>
  <si>
    <t>3050</t>
  </si>
  <si>
    <t>10924</t>
  </si>
  <si>
    <t>10925</t>
  </si>
  <si>
    <t>13241</t>
  </si>
  <si>
    <t>13242</t>
  </si>
  <si>
    <t>13341</t>
  </si>
  <si>
    <t>773</t>
  </si>
  <si>
    <t>163813</t>
  </si>
  <si>
    <t>163816</t>
  </si>
  <si>
    <t>163818</t>
  </si>
  <si>
    <t>163852</t>
  </si>
  <si>
    <t>220666</t>
  </si>
  <si>
    <t>220668</t>
  </si>
  <si>
    <t>201615</t>
  </si>
  <si>
    <t>303087</t>
  </si>
  <si>
    <t>303088</t>
  </si>
  <si>
    <t>13792</t>
  </si>
  <si>
    <t>13793</t>
  </si>
  <si>
    <t>13794</t>
  </si>
  <si>
    <t>13795</t>
  </si>
  <si>
    <t>13623</t>
  </si>
  <si>
    <t>13624</t>
  </si>
  <si>
    <t>13625</t>
  </si>
  <si>
    <t>12668</t>
  </si>
  <si>
    <t>13811</t>
  </si>
  <si>
    <t>12714</t>
  </si>
  <si>
    <t>12715</t>
  </si>
  <si>
    <t>13857</t>
  </si>
  <si>
    <t>13858</t>
  </si>
  <si>
    <t>13812</t>
  </si>
  <si>
    <t>12713</t>
  </si>
  <si>
    <t>13813</t>
  </si>
  <si>
    <t>13814</t>
  </si>
  <si>
    <t>12712</t>
  </si>
  <si>
    <t>13815</t>
  </si>
  <si>
    <t>12669</t>
  </si>
  <si>
    <t>12670</t>
  </si>
  <si>
    <t>12716</t>
  </si>
  <si>
    <t>13536</t>
  </si>
  <si>
    <t>3062</t>
  </si>
  <si>
    <t>14669969</t>
  </si>
  <si>
    <t>3063</t>
  </si>
  <si>
    <t>14669975</t>
  </si>
  <si>
    <t>3064</t>
  </si>
  <si>
    <t>14669984</t>
  </si>
  <si>
    <t>3065</t>
  </si>
  <si>
    <t>14669992</t>
  </si>
  <si>
    <t>3066</t>
  </si>
  <si>
    <t>14670001</t>
  </si>
  <si>
    <t>3060</t>
  </si>
  <si>
    <t>12797</t>
  </si>
  <si>
    <t>13533</t>
  </si>
  <si>
    <t>3061</t>
  </si>
  <si>
    <t>13534</t>
  </si>
  <si>
    <t>13641</t>
  </si>
  <si>
    <t>12636</t>
  </si>
  <si>
    <t>13626</t>
  </si>
  <si>
    <t>13642</t>
  </si>
  <si>
    <t>12635</t>
  </si>
  <si>
    <t>13643</t>
  </si>
  <si>
    <t>13011</t>
  </si>
  <si>
    <t>13554</t>
  </si>
  <si>
    <t>10899</t>
  </si>
  <si>
    <t>13558</t>
  </si>
  <si>
    <t>13013</t>
  </si>
  <si>
    <t>13246</t>
  </si>
  <si>
    <t>13014</t>
  </si>
  <si>
    <t>10898</t>
  </si>
  <si>
    <t>13557</t>
  </si>
  <si>
    <t>13501</t>
  </si>
  <si>
    <t>13249</t>
  </si>
  <si>
    <t>13012</t>
  </si>
  <si>
    <t>13247</t>
  </si>
  <si>
    <t>13627</t>
  </si>
  <si>
    <t>10845</t>
  </si>
  <si>
    <t>10846</t>
  </si>
  <si>
    <t>10847</t>
  </si>
  <si>
    <t>10848</t>
  </si>
  <si>
    <t>10849</t>
  </si>
  <si>
    <t>13243</t>
  </si>
  <si>
    <t>13342</t>
  </si>
  <si>
    <t>13244</t>
  </si>
  <si>
    <t>13245</t>
  </si>
  <si>
    <t>13348</t>
  </si>
  <si>
    <t>13349</t>
  </si>
  <si>
    <t>3068</t>
  </si>
  <si>
    <t>13350</t>
  </si>
  <si>
    <t>13538</t>
  </si>
  <si>
    <t>13859</t>
  </si>
  <si>
    <t>5709</t>
  </si>
  <si>
    <t>1725221896</t>
  </si>
  <si>
    <t>5710</t>
  </si>
  <si>
    <t>1725221789</t>
  </si>
  <si>
    <t>5711</t>
  </si>
  <si>
    <t>1725222012</t>
  </si>
  <si>
    <t>13343</t>
  </si>
  <si>
    <t>1725221780</t>
  </si>
  <si>
    <t>13344</t>
  </si>
  <si>
    <t>1725221890</t>
  </si>
  <si>
    <t>13345</t>
  </si>
  <si>
    <t>1725221999</t>
  </si>
  <si>
    <t>13346</t>
  </si>
  <si>
    <t>1725222134</t>
  </si>
  <si>
    <t>163861</t>
  </si>
  <si>
    <t>163871</t>
  </si>
  <si>
    <t>201616</t>
  </si>
  <si>
    <t>214051</t>
  </si>
  <si>
    <t>214053</t>
  </si>
  <si>
    <t>220677</t>
  </si>
  <si>
    <t>201617</t>
  </si>
  <si>
    <t>311052</t>
  </si>
  <si>
    <t>303089</t>
  </si>
  <si>
    <t>305834</t>
  </si>
  <si>
    <t>13796</t>
  </si>
  <si>
    <t>13797</t>
  </si>
  <si>
    <t>2332-04 Lead Service Replacement</t>
  </si>
  <si>
    <t>13631</t>
  </si>
  <si>
    <t>13632</t>
  </si>
  <si>
    <t>13633</t>
  </si>
  <si>
    <t>12706</t>
  </si>
  <si>
    <t>12708</t>
  </si>
  <si>
    <t>12709</t>
  </si>
  <si>
    <t>12710</t>
  </si>
  <si>
    <t>13361</t>
  </si>
  <si>
    <t>13559</t>
  </si>
  <si>
    <t>13351</t>
  </si>
  <si>
    <t>13352</t>
  </si>
  <si>
    <t>13353</t>
  </si>
  <si>
    <t>12711</t>
  </si>
  <si>
    <t>13261</t>
  </si>
  <si>
    <t>10763</t>
  </si>
  <si>
    <t>13363</t>
  </si>
  <si>
    <t>13560</t>
  </si>
  <si>
    <t>13644</t>
  </si>
  <si>
    <t>13645</t>
  </si>
  <si>
    <t>13646</t>
  </si>
  <si>
    <t>13816</t>
  </si>
  <si>
    <t>13817</t>
  </si>
  <si>
    <t>13818</t>
  </si>
  <si>
    <t>13629</t>
  </si>
  <si>
    <t>13630</t>
  </si>
  <si>
    <t>13798</t>
  </si>
  <si>
    <t>13799</t>
  </si>
  <si>
    <t>13800</t>
  </si>
  <si>
    <t>13860</t>
  </si>
  <si>
    <t>13821</t>
  </si>
  <si>
    <t>13822</t>
  </si>
  <si>
    <t>13819</t>
  </si>
  <si>
    <t>13823</t>
  </si>
  <si>
    <t>13824</t>
  </si>
  <si>
    <t>13881</t>
  </si>
  <si>
    <t>13882</t>
  </si>
  <si>
    <t>13883</t>
  </si>
  <si>
    <t>13884</t>
  </si>
  <si>
    <t>3069</t>
  </si>
  <si>
    <t>3070</t>
  </si>
  <si>
    <t>3071</t>
  </si>
  <si>
    <t>3072</t>
  </si>
  <si>
    <t>Markham IL</t>
  </si>
  <si>
    <t>13825</t>
  </si>
  <si>
    <t>13250</t>
  </si>
  <si>
    <t>13016</t>
  </si>
  <si>
    <t>13017</t>
  </si>
  <si>
    <t>13263</t>
  </si>
  <si>
    <t>13019</t>
  </si>
  <si>
    <t>13264</t>
  </si>
  <si>
    <t>11049</t>
  </si>
  <si>
    <t>13265</t>
  </si>
  <si>
    <t>13628</t>
  </si>
  <si>
    <t>Maywood</t>
  </si>
  <si>
    <t>13504</t>
  </si>
  <si>
    <t>13505</t>
  </si>
  <si>
    <t>13506</t>
  </si>
  <si>
    <t>13509</t>
  </si>
  <si>
    <t>12674</t>
  </si>
  <si>
    <t>13508</t>
  </si>
  <si>
    <t>13539</t>
  </si>
  <si>
    <t>12745</t>
  </si>
  <si>
    <t>12746</t>
  </si>
  <si>
    <t>12747</t>
  </si>
  <si>
    <t>12748</t>
  </si>
  <si>
    <t>12749</t>
  </si>
  <si>
    <t>13649</t>
  </si>
  <si>
    <t>3356</t>
  </si>
  <si>
    <t>13253</t>
  </si>
  <si>
    <t>13101</t>
  </si>
  <si>
    <t>13251</t>
  </si>
  <si>
    <t>13252</t>
  </si>
  <si>
    <t>13648</t>
  </si>
  <si>
    <t>13650</t>
  </si>
  <si>
    <t>13254</t>
  </si>
  <si>
    <t>13647</t>
  </si>
  <si>
    <t>163888</t>
  </si>
  <si>
    <t>163905</t>
  </si>
  <si>
    <t>163889</t>
  </si>
  <si>
    <t>163914</t>
  </si>
  <si>
    <t>163916</t>
  </si>
  <si>
    <t>179617</t>
  </si>
  <si>
    <t>162784</t>
  </si>
  <si>
    <t>162783</t>
  </si>
  <si>
    <t>13262</t>
  </si>
  <si>
    <t>09637</t>
  </si>
  <si>
    <t>214061</t>
  </si>
  <si>
    <t>13634</t>
  </si>
  <si>
    <t>13635</t>
  </si>
  <si>
    <t>13636</t>
  </si>
  <si>
    <t>13637</t>
  </si>
  <si>
    <t>13638</t>
  </si>
  <si>
    <t>12064</t>
  </si>
  <si>
    <t>12065</t>
  </si>
  <si>
    <t>5722</t>
  </si>
  <si>
    <t>04</t>
  </si>
  <si>
    <t>09574</t>
  </si>
  <si>
    <t>12067</t>
  </si>
  <si>
    <t>12069</t>
  </si>
  <si>
    <t>13082</t>
  </si>
  <si>
    <t>13083</t>
  </si>
  <si>
    <t>5721</t>
  </si>
  <si>
    <t>12097</t>
  </si>
  <si>
    <t>12075</t>
  </si>
  <si>
    <t>12633</t>
  </si>
  <si>
    <t>13084</t>
  </si>
  <si>
    <t>13085</t>
  </si>
  <si>
    <t>13105</t>
  </si>
  <si>
    <t>13106</t>
  </si>
  <si>
    <t>13107</t>
  </si>
  <si>
    <t>13108</t>
  </si>
  <si>
    <t>13364</t>
  </si>
  <si>
    <t>13365</t>
  </si>
  <si>
    <t>13826</t>
  </si>
  <si>
    <t>13834</t>
  </si>
  <si>
    <t>02</t>
  </si>
  <si>
    <t>13829</t>
  </si>
  <si>
    <t>13886</t>
  </si>
  <si>
    <t>13366</t>
  </si>
  <si>
    <t>13367</t>
  </si>
  <si>
    <t>13682</t>
  </si>
  <si>
    <t>13368</t>
  </si>
  <si>
    <t>13369</t>
  </si>
  <si>
    <t>13370</t>
  </si>
  <si>
    <t>13371</t>
  </si>
  <si>
    <t>13683</t>
  </si>
  <si>
    <t>13372</t>
  </si>
  <si>
    <t>13373</t>
  </si>
  <si>
    <t>13686</t>
  </si>
  <si>
    <t>13840</t>
  </si>
  <si>
    <t>13684</t>
  </si>
  <si>
    <t>13685</t>
  </si>
  <si>
    <t>13687</t>
  </si>
  <si>
    <t>13839</t>
  </si>
  <si>
    <t>12066</t>
  </si>
  <si>
    <t>11781</t>
  </si>
  <si>
    <t>13828</t>
  </si>
  <si>
    <t>13830</t>
  </si>
  <si>
    <t>13885</t>
  </si>
  <si>
    <t>13831</t>
  </si>
  <si>
    <t>380</t>
  </si>
  <si>
    <t>13887</t>
  </si>
  <si>
    <t>13888</t>
  </si>
  <si>
    <t>3074</t>
  </si>
  <si>
    <t>12628</t>
  </si>
  <si>
    <t>13355</t>
  </si>
  <si>
    <t>13654</t>
  </si>
  <si>
    <t>13721</t>
  </si>
  <si>
    <t>5716</t>
  </si>
  <si>
    <t>13722</t>
  </si>
  <si>
    <t>12632</t>
  </si>
  <si>
    <t>13385</t>
  </si>
  <si>
    <t>172</t>
  </si>
  <si>
    <t>BR</t>
  </si>
  <si>
    <t>006</t>
  </si>
  <si>
    <t>6477</t>
  </si>
  <si>
    <t>13146</t>
  </si>
  <si>
    <t>JCV</t>
  </si>
  <si>
    <t>13156</t>
  </si>
  <si>
    <t>13150</t>
  </si>
  <si>
    <t>13158</t>
  </si>
  <si>
    <t>13147</t>
  </si>
  <si>
    <t>BBR</t>
  </si>
  <si>
    <t>11571</t>
  </si>
  <si>
    <t>13259</t>
  </si>
  <si>
    <t>09643</t>
  </si>
  <si>
    <t>13651</t>
  </si>
  <si>
    <t>Lead Service Replacement Project District #3</t>
  </si>
  <si>
    <t>13652</t>
  </si>
  <si>
    <t>13653</t>
  </si>
  <si>
    <t>13266</t>
  </si>
  <si>
    <t>06158</t>
  </si>
  <si>
    <t>13257</t>
  </si>
  <si>
    <t>12038</t>
  </si>
  <si>
    <t>13153</t>
  </si>
  <si>
    <t>13086</t>
  </si>
  <si>
    <t>6077</t>
  </si>
  <si>
    <t>06177</t>
  </si>
  <si>
    <t>13268</t>
  </si>
  <si>
    <t>13837</t>
  </si>
  <si>
    <t>13269</t>
  </si>
  <si>
    <t>13838</t>
  </si>
  <si>
    <t>13270</t>
  </si>
  <si>
    <t>13512</t>
  </si>
  <si>
    <t>13540</t>
  </si>
  <si>
    <t>13267</t>
  </si>
  <si>
    <t>13151</t>
  </si>
  <si>
    <t>13258</t>
  </si>
  <si>
    <t>13124</t>
  </si>
  <si>
    <t>12676</t>
  </si>
  <si>
    <t>13832</t>
  </si>
  <si>
    <t>13510</t>
  </si>
  <si>
    <t>13511</t>
  </si>
  <si>
    <t>12750</t>
  </si>
  <si>
    <t>12751</t>
  </si>
  <si>
    <t>12752</t>
  </si>
  <si>
    <t>12753</t>
  </si>
  <si>
    <t>13255</t>
  </si>
  <si>
    <t>13855</t>
  </si>
  <si>
    <t>3075</t>
  </si>
  <si>
    <t>12037</t>
  </si>
  <si>
    <t>372</t>
  </si>
  <si>
    <t>6479</t>
  </si>
  <si>
    <t>13125</t>
  </si>
  <si>
    <t>3073</t>
  </si>
  <si>
    <t>5717</t>
  </si>
  <si>
    <t>RGS</t>
  </si>
  <si>
    <t>57</t>
  </si>
  <si>
    <t>12598</t>
  </si>
  <si>
    <t>13122</t>
  </si>
  <si>
    <t>13256</t>
  </si>
  <si>
    <t>13381</t>
  </si>
  <si>
    <t>13836</t>
  </si>
  <si>
    <t>13382</t>
  </si>
  <si>
    <t>52</t>
  </si>
  <si>
    <t>3291</t>
  </si>
  <si>
    <t>1725231595, 1725231748, 1725231864, 1725231976</t>
  </si>
  <si>
    <t>51</t>
  </si>
  <si>
    <t>3292</t>
  </si>
  <si>
    <t>1725231974, 1725231863, 1725231734, 1725231594</t>
  </si>
  <si>
    <t>XPREZ</t>
  </si>
  <si>
    <t>6086</t>
  </si>
  <si>
    <t>6096</t>
  </si>
  <si>
    <t>56</t>
  </si>
  <si>
    <t>3293</t>
  </si>
  <si>
    <t>3294</t>
  </si>
  <si>
    <t>53</t>
  </si>
  <si>
    <t>3295</t>
  </si>
  <si>
    <t>3296</t>
  </si>
  <si>
    <t>6097</t>
  </si>
  <si>
    <t>6098</t>
  </si>
  <si>
    <t>1725232216, 1725232384, 1725232501, 1725232597</t>
  </si>
  <si>
    <t>1725232208, 1725232339, 1725232451, 1725232637, 1725232553</t>
  </si>
  <si>
    <t>1725232363, 1725232212, 1725232484, 1725232583</t>
  </si>
  <si>
    <t>1725232213, 1725232382, 1725232502, 1725232584</t>
  </si>
  <si>
    <t>1725232207, 1725232358, 1725232483, 1725232582</t>
  </si>
  <si>
    <t>1725232200, 1725232617, 1725232534, 1725232330, 1725232441</t>
  </si>
  <si>
    <t>1725231590, 1725231730, 1725231861, 1725231971</t>
  </si>
  <si>
    <t>1725231589, 1725231947, 1725231719, 1725231869</t>
  </si>
  <si>
    <t>13121</t>
  </si>
  <si>
    <t>163933</t>
  </si>
  <si>
    <t>163968</t>
  </si>
  <si>
    <t>163947</t>
  </si>
  <si>
    <t>163970</t>
  </si>
  <si>
    <t>163934</t>
  </si>
  <si>
    <t>163979</t>
  </si>
  <si>
    <t>162785</t>
  </si>
  <si>
    <t>162786</t>
  </si>
  <si>
    <t>162787</t>
  </si>
  <si>
    <t>13514</t>
  </si>
  <si>
    <t>13639</t>
  </si>
  <si>
    <t>13161</t>
  </si>
  <si>
    <t>13162</t>
  </si>
  <si>
    <t>13163</t>
  </si>
  <si>
    <t>13640</t>
  </si>
  <si>
    <t>12054</t>
  </si>
  <si>
    <t>13260</t>
  </si>
  <si>
    <t>13271</t>
  </si>
  <si>
    <t>13657</t>
  </si>
  <si>
    <t>12077</t>
  </si>
  <si>
    <t>13274</t>
  </si>
  <si>
    <t>13516</t>
  </si>
  <si>
    <t>13658</t>
  </si>
  <si>
    <t>13517</t>
  </si>
  <si>
    <t>13659</t>
  </si>
  <si>
    <t>13696</t>
  </si>
  <si>
    <t>12678</t>
  </si>
  <si>
    <t>13723</t>
  </si>
  <si>
    <t>13724</t>
  </si>
  <si>
    <t>13941</t>
  </si>
  <si>
    <t>13725</t>
  </si>
  <si>
    <t>13726</t>
  </si>
  <si>
    <t>13697</t>
  </si>
  <si>
    <t>13727</t>
  </si>
  <si>
    <t>13945</t>
  </si>
  <si>
    <t>13063</t>
  </si>
  <si>
    <t>09644</t>
  </si>
  <si>
    <t>12076</t>
  </si>
  <si>
    <t>13159</t>
  </si>
  <si>
    <t>09651</t>
  </si>
  <si>
    <t>12039</t>
  </si>
  <si>
    <t>09650</t>
  </si>
  <si>
    <t>11904</t>
  </si>
  <si>
    <t>12817</t>
  </si>
  <si>
    <t>13275</t>
  </si>
  <si>
    <t>371</t>
  </si>
  <si>
    <t>6480</t>
  </si>
  <si>
    <t>09649</t>
  </si>
  <si>
    <t>11906</t>
  </si>
  <si>
    <t>12818</t>
  </si>
  <si>
    <t>13362</t>
  </si>
  <si>
    <t>13375</t>
  </si>
  <si>
    <t>13688</t>
  </si>
  <si>
    <t>13376</t>
  </si>
  <si>
    <t>13660</t>
  </si>
  <si>
    <t>13695</t>
  </si>
  <si>
    <t>13942</t>
  </si>
  <si>
    <t>13943</t>
  </si>
  <si>
    <t>13377</t>
  </si>
  <si>
    <t>13656</t>
  </si>
  <si>
    <t>13374</t>
  </si>
  <si>
    <t>Lead Service Replacement Project District #7</t>
  </si>
  <si>
    <t>18</t>
  </si>
  <si>
    <t>10181</t>
  </si>
  <si>
    <t>12049</t>
  </si>
  <si>
    <t>13276</t>
  </si>
  <si>
    <t>13518</t>
  </si>
  <si>
    <t>6362</t>
  </si>
  <si>
    <t>11297</t>
  </si>
  <si>
    <t>12677</t>
  </si>
  <si>
    <t>12756</t>
  </si>
  <si>
    <t>8897</t>
  </si>
  <si>
    <t>8909</t>
  </si>
  <si>
    <t>12754</t>
  </si>
  <si>
    <t>12755</t>
  </si>
  <si>
    <t>12815</t>
  </si>
  <si>
    <t>12816</t>
  </si>
  <si>
    <t>13128</t>
  </si>
  <si>
    <t>13129</t>
  </si>
  <si>
    <t>13126</t>
  </si>
  <si>
    <t>13515</t>
  </si>
  <si>
    <t>13127</t>
  </si>
  <si>
    <t>081</t>
  </si>
  <si>
    <t>1725233416, 1725233187, 1725233577</t>
  </si>
  <si>
    <t>CA06</t>
  </si>
  <si>
    <t>3297</t>
  </si>
  <si>
    <t>1725233152, 1725233352, 1725233507</t>
  </si>
  <si>
    <t>KJV</t>
  </si>
  <si>
    <t>090</t>
  </si>
  <si>
    <t>1725235525, 1725235853, 1725235692</t>
  </si>
  <si>
    <t>3298</t>
  </si>
  <si>
    <t>1725234585, 1725235193</t>
  </si>
  <si>
    <t>3299</t>
  </si>
  <si>
    <t>1725235845, 1725235685, 1725235513</t>
  </si>
  <si>
    <t>6099</t>
  </si>
  <si>
    <t>1725233209, 1725233393, 1725233522</t>
  </si>
  <si>
    <t>6100</t>
  </si>
  <si>
    <t>1725234545, 1725234725, 1725235126</t>
  </si>
  <si>
    <t>13273</t>
  </si>
  <si>
    <t>1725233869, 1725234040, 1725234122, 1725234218</t>
  </si>
  <si>
    <t>13692</t>
  </si>
  <si>
    <t>13693</t>
  </si>
  <si>
    <t>1725234009, 1725234106, 1725234177, 1725234317</t>
  </si>
  <si>
    <t>1725232964</t>
  </si>
  <si>
    <t>CA07</t>
  </si>
  <si>
    <t>1725232960</t>
  </si>
  <si>
    <t>1725233048</t>
  </si>
  <si>
    <t>171329</t>
  </si>
  <si>
    <t>171334</t>
  </si>
  <si>
    <t>171338</t>
  </si>
  <si>
    <t>164005</t>
  </si>
  <si>
    <t>164008</t>
  </si>
  <si>
    <t>174310</t>
  </si>
  <si>
    <t>201618</t>
  </si>
  <si>
    <t>169981</t>
  </si>
  <si>
    <t>306100</t>
  </si>
  <si>
    <t>201620</t>
  </si>
  <si>
    <t>201621</t>
  </si>
  <si>
    <t>201622</t>
  </si>
  <si>
    <t>201623</t>
  </si>
  <si>
    <t>178314</t>
  </si>
  <si>
    <t>178255</t>
  </si>
  <si>
    <t>201619</t>
  </si>
  <si>
    <t>201624</t>
  </si>
  <si>
    <t>13164</t>
  </si>
  <si>
    <t>13165</t>
  </si>
  <si>
    <t>13166</t>
  </si>
  <si>
    <t>14</t>
  </si>
  <si>
    <t>06214</t>
  </si>
  <si>
    <t>06215</t>
  </si>
  <si>
    <t>62</t>
  </si>
  <si>
    <t>7489</t>
  </si>
  <si>
    <t>11766</t>
  </si>
  <si>
    <t>11767</t>
  </si>
  <si>
    <t>12032</t>
  </si>
  <si>
    <t>12040</t>
  </si>
  <si>
    <t>12047</t>
  </si>
  <si>
    <t>5880</t>
  </si>
  <si>
    <t>7481</t>
  </si>
  <si>
    <t>12819</t>
  </si>
  <si>
    <t>12820</t>
  </si>
  <si>
    <t>12821</t>
  </si>
  <si>
    <t>13378</t>
  </si>
  <si>
    <t>13379</t>
  </si>
  <si>
    <t>13380</t>
  </si>
  <si>
    <t>13386</t>
  </si>
  <si>
    <t>12074</t>
  </si>
  <si>
    <t>13387</t>
  </si>
  <si>
    <t>08</t>
  </si>
  <si>
    <t>214419</t>
  </si>
  <si>
    <t>13388</t>
  </si>
  <si>
    <t>13389</t>
  </si>
  <si>
    <t>13390</t>
  </si>
  <si>
    <t>13948</t>
  </si>
  <si>
    <t>13949</t>
  </si>
  <si>
    <t>13952</t>
  </si>
  <si>
    <t>13955</t>
  </si>
  <si>
    <t>13391</t>
  </si>
  <si>
    <t>13393</t>
  </si>
  <si>
    <t>13951</t>
  </si>
  <si>
    <t>13394</t>
  </si>
  <si>
    <t>13950</t>
  </si>
  <si>
    <t>10698</t>
  </si>
  <si>
    <t>13109</t>
  </si>
  <si>
    <t>13661</t>
  </si>
  <si>
    <t>13698</t>
  </si>
  <si>
    <t>13728</t>
  </si>
  <si>
    <t>11319</t>
  </si>
  <si>
    <t>13064</t>
  </si>
  <si>
    <t>13662</t>
  </si>
  <si>
    <t>13729</t>
  </si>
  <si>
    <t>09581</t>
  </si>
  <si>
    <t>13065</t>
  </si>
  <si>
    <t>13663</t>
  </si>
  <si>
    <t>10367</t>
  </si>
  <si>
    <t>13664</t>
  </si>
  <si>
    <t>13730</t>
  </si>
  <si>
    <t>13956</t>
  </si>
  <si>
    <t>13731</t>
  </si>
  <si>
    <t>203169</t>
  </si>
  <si>
    <t>175669</t>
  </si>
  <si>
    <t>13957</t>
  </si>
  <si>
    <t>15</t>
  </si>
  <si>
    <t>7511</t>
  </si>
  <si>
    <t>09648</t>
  </si>
  <si>
    <t>11908</t>
  </si>
  <si>
    <t>13201</t>
  </si>
  <si>
    <t>6481</t>
  </si>
  <si>
    <t>09645</t>
  </si>
  <si>
    <t>13110</t>
  </si>
  <si>
    <t>13203</t>
  </si>
  <si>
    <t>09646</t>
  </si>
  <si>
    <t>13111</t>
  </si>
  <si>
    <t>13205</t>
  </si>
  <si>
    <t>13946</t>
  </si>
  <si>
    <t>11318</t>
  </si>
  <si>
    <t>11568</t>
  </si>
  <si>
    <t>12679</t>
  </si>
  <si>
    <t>13278</t>
  </si>
  <si>
    <t>13519</t>
  </si>
  <si>
    <t>34342</t>
  </si>
  <si>
    <t>34166</t>
  </si>
  <si>
    <t>043</t>
  </si>
  <si>
    <t>11567</t>
  </si>
  <si>
    <t>12682</t>
  </si>
  <si>
    <t>13279</t>
  </si>
  <si>
    <t>13520</t>
  </si>
  <si>
    <t>13699</t>
  </si>
  <si>
    <t>100268</t>
  </si>
  <si>
    <t>055</t>
  </si>
  <si>
    <t>5882</t>
  </si>
  <si>
    <t>11566</t>
  </si>
  <si>
    <t>13280</t>
  </si>
  <si>
    <t>13701</t>
  </si>
  <si>
    <t>13702</t>
  </si>
  <si>
    <t>298363</t>
  </si>
  <si>
    <t>620</t>
  </si>
  <si>
    <t>10989</t>
  </si>
  <si>
    <t>13184</t>
  </si>
  <si>
    <t>13703</t>
  </si>
  <si>
    <t>701</t>
  </si>
  <si>
    <t>12680</t>
  </si>
  <si>
    <t>12681</t>
  </si>
  <si>
    <t>01108</t>
  </si>
  <si>
    <t>8910</t>
  </si>
  <si>
    <t>8911</t>
  </si>
  <si>
    <t>8912</t>
  </si>
  <si>
    <t>8913</t>
  </si>
  <si>
    <t>044</t>
  </si>
  <si>
    <t>13357</t>
  </si>
  <si>
    <t>13130</t>
  </si>
  <si>
    <t>100269</t>
  </si>
  <si>
    <t>13131</t>
  </si>
  <si>
    <t>96125</t>
  </si>
  <si>
    <t>13132</t>
  </si>
  <si>
    <t>3373</t>
  </si>
  <si>
    <t>13133</t>
  </si>
  <si>
    <t>058</t>
  </si>
  <si>
    <t>Martam</t>
  </si>
  <si>
    <t>13181</t>
  </si>
  <si>
    <t>059</t>
  </si>
  <si>
    <t>13182</t>
  </si>
  <si>
    <t>6483</t>
  </si>
  <si>
    <t>13597</t>
  </si>
  <si>
    <t>100271</t>
  </si>
  <si>
    <t>6484</t>
  </si>
  <si>
    <t>12683</t>
  </si>
  <si>
    <t>100274</t>
  </si>
  <si>
    <t>164019</t>
  </si>
  <si>
    <t>164031</t>
  </si>
  <si>
    <t>164033</t>
  </si>
  <si>
    <t>174329</t>
  </si>
  <si>
    <t>303090</t>
  </si>
  <si>
    <t>303091</t>
  </si>
  <si>
    <t>13167</t>
  </si>
  <si>
    <t>2330-02 Lead Service Replacement</t>
  </si>
  <si>
    <t>13168</t>
  </si>
  <si>
    <t>13169</t>
  </si>
  <si>
    <t>13170</t>
  </si>
  <si>
    <t>13172</t>
  </si>
  <si>
    <t>13024</t>
  </si>
  <si>
    <t>13484</t>
  </si>
  <si>
    <t>13025</t>
  </si>
  <si>
    <t>13485</t>
  </si>
  <si>
    <t>12304</t>
  </si>
  <si>
    <t>12490</t>
  </si>
  <si>
    <t>13027</t>
  </si>
  <si>
    <t>214426</t>
  </si>
  <si>
    <t>214427</t>
  </si>
  <si>
    <t>214451</t>
  </si>
  <si>
    <t>13173</t>
  </si>
  <si>
    <t>On site 6 Hrs Minimum</t>
  </si>
  <si>
    <t>13481</t>
  </si>
  <si>
    <t>13665</t>
  </si>
  <si>
    <t>12041</t>
  </si>
  <si>
    <t>13666</t>
  </si>
  <si>
    <t>12044</t>
  </si>
  <si>
    <t>13667</t>
  </si>
  <si>
    <t>12042</t>
  </si>
  <si>
    <t>13668</t>
  </si>
  <si>
    <t>12684</t>
  </si>
  <si>
    <t>13210</t>
  </si>
  <si>
    <t>13732</t>
  </si>
  <si>
    <t>13733</t>
  </si>
  <si>
    <t>13734</t>
  </si>
  <si>
    <t>13669</t>
  </si>
  <si>
    <t>13735</t>
  </si>
  <si>
    <t>13736</t>
  </si>
  <si>
    <t>13068</t>
  </si>
  <si>
    <t>13115</t>
  </si>
  <si>
    <t>13207</t>
  </si>
  <si>
    <t>09647</t>
  </si>
  <si>
    <t>25BH069</t>
  </si>
  <si>
    <t>13482</t>
  </si>
  <si>
    <t>13185</t>
  </si>
  <si>
    <t>13705</t>
  </si>
  <si>
    <t>13186</t>
  </si>
  <si>
    <t>13706</t>
  </si>
  <si>
    <t>12631</t>
  </si>
  <si>
    <t>13709</t>
  </si>
  <si>
    <t>MEM</t>
  </si>
  <si>
    <t>13563</t>
  </si>
  <si>
    <t>13710</t>
  </si>
  <si>
    <t>13395</t>
  </si>
  <si>
    <t>13564</t>
  </si>
  <si>
    <t>13712</t>
  </si>
  <si>
    <t>13144</t>
  </si>
  <si>
    <t>13711</t>
  </si>
  <si>
    <t>8914</t>
  </si>
  <si>
    <t>8915</t>
  </si>
  <si>
    <t>8917</t>
  </si>
  <si>
    <t>8918</t>
  </si>
  <si>
    <t>12086</t>
  </si>
  <si>
    <t>13134</t>
  </si>
  <si>
    <t>13021</t>
  </si>
  <si>
    <t>13221</t>
  </si>
  <si>
    <t>13022</t>
  </si>
  <si>
    <t>13135</t>
  </si>
  <si>
    <t>13023</t>
  </si>
  <si>
    <t>13136</t>
  </si>
  <si>
    <t>13137</t>
  </si>
  <si>
    <t>13209</t>
  </si>
  <si>
    <t>110</t>
  </si>
  <si>
    <t>13138</t>
  </si>
  <si>
    <t>13461</t>
  </si>
  <si>
    <t>13462</t>
  </si>
  <si>
    <t>13599</t>
  </si>
  <si>
    <t>13483</t>
  </si>
  <si>
    <t>13833</t>
  </si>
  <si>
    <t>13112</t>
  </si>
  <si>
    <t>GIE</t>
  </si>
  <si>
    <t>10990</t>
  </si>
  <si>
    <t>13113</t>
  </si>
  <si>
    <t>8916</t>
  </si>
  <si>
    <t>13224</t>
  </si>
  <si>
    <t>13069</t>
  </si>
  <si>
    <t>6485</t>
  </si>
  <si>
    <t>12822</t>
  </si>
  <si>
    <t>13359</t>
  </si>
  <si>
    <t>13958</t>
  </si>
  <si>
    <t>6486</t>
  </si>
  <si>
    <t>12823</t>
  </si>
  <si>
    <t>13222</t>
  </si>
  <si>
    <t>13360</t>
  </si>
  <si>
    <t>13959</t>
  </si>
  <si>
    <t>6487</t>
  </si>
  <si>
    <t>8395</t>
  </si>
  <si>
    <t>13600</t>
  </si>
  <si>
    <t>13707</t>
  </si>
  <si>
    <t>13960</t>
  </si>
  <si>
    <t>6488</t>
  </si>
  <si>
    <t>11038</t>
  </si>
  <si>
    <t>13183</t>
  </si>
  <si>
    <t>6489</t>
  </si>
  <si>
    <t>13421</t>
  </si>
  <si>
    <t>13071</t>
  </si>
  <si>
    <t>13114</t>
  </si>
  <si>
    <t>164038</t>
  </si>
  <si>
    <t>174337</t>
  </si>
  <si>
    <t>174338</t>
  </si>
  <si>
    <t>164042</t>
  </si>
  <si>
    <t>201625</t>
  </si>
  <si>
    <t>201626</t>
  </si>
  <si>
    <t>220698</t>
  </si>
  <si>
    <t>162788</t>
  </si>
  <si>
    <t>162789</t>
  </si>
  <si>
    <t>162790</t>
  </si>
  <si>
    <t>178257</t>
  </si>
  <si>
    <t>162791</t>
  </si>
  <si>
    <t>175552</t>
  </si>
  <si>
    <t>13175</t>
  </si>
  <si>
    <t>13176</t>
  </si>
  <si>
    <t>13177</t>
  </si>
  <si>
    <t>13178</t>
  </si>
  <si>
    <t>13179</t>
  </si>
  <si>
    <t>13028</t>
  </si>
  <si>
    <t>13029</t>
  </si>
  <si>
    <t>13487</t>
  </si>
  <si>
    <t>13489</t>
  </si>
  <si>
    <t>13031</t>
  </si>
  <si>
    <t>13032</t>
  </si>
  <si>
    <t>11299</t>
  </si>
  <si>
    <t>13036</t>
  </si>
  <si>
    <t>13037</t>
  </si>
  <si>
    <t>13038</t>
  </si>
  <si>
    <t>13190</t>
  </si>
  <si>
    <t>13196</t>
  </si>
  <si>
    <t>13216</t>
  </si>
  <si>
    <t>13217</t>
  </si>
  <si>
    <t>13218</t>
  </si>
  <si>
    <t>13219</t>
  </si>
  <si>
    <t>13220</t>
  </si>
  <si>
    <t>13282</t>
  </si>
  <si>
    <t>13492</t>
  </si>
  <si>
    <t>13494</t>
  </si>
  <si>
    <t>13495</t>
  </si>
  <si>
    <t>100421</t>
  </si>
  <si>
    <t>100422</t>
  </si>
  <si>
    <t>13717</t>
  </si>
  <si>
    <t>11298</t>
  </si>
  <si>
    <t>05006</t>
  </si>
  <si>
    <t>05007</t>
  </si>
  <si>
    <t>05008</t>
  </si>
  <si>
    <t>03</t>
  </si>
  <si>
    <t>13035</t>
  </si>
  <si>
    <t>13116</t>
  </si>
  <si>
    <t>13670</t>
  </si>
  <si>
    <t>13737</t>
  </si>
  <si>
    <t>13671</t>
  </si>
  <si>
    <t>13738</t>
  </si>
  <si>
    <t>13672</t>
  </si>
  <si>
    <t>13739</t>
  </si>
  <si>
    <t>13073</t>
  </si>
  <si>
    <t>13673</t>
  </si>
  <si>
    <t>13740</t>
  </si>
  <si>
    <t>10700</t>
  </si>
  <si>
    <t>10699</t>
  </si>
  <si>
    <t>13713</t>
  </si>
  <si>
    <t>13192</t>
  </si>
  <si>
    <t>13194</t>
  </si>
  <si>
    <t>13225</t>
  </si>
  <si>
    <t>13396</t>
  </si>
  <si>
    <t>13714</t>
  </si>
  <si>
    <t>13191</t>
  </si>
  <si>
    <t>13195</t>
  </si>
  <si>
    <t>13226</t>
  </si>
  <si>
    <t>13397</t>
  </si>
  <si>
    <t>13715</t>
  </si>
  <si>
    <t>13117</t>
  </si>
  <si>
    <t>13197</t>
  </si>
  <si>
    <t>13198</t>
  </si>
  <si>
    <t>13716</t>
  </si>
  <si>
    <t>13199</t>
  </si>
  <si>
    <t>13228</t>
  </si>
  <si>
    <t>13719</t>
  </si>
  <si>
    <t>13193</t>
  </si>
  <si>
    <t>8919</t>
  </si>
  <si>
    <t>8920</t>
  </si>
  <si>
    <t>8922</t>
  </si>
  <si>
    <t>8923</t>
  </si>
  <si>
    <t>8924</t>
  </si>
  <si>
    <t>13139</t>
  </si>
  <si>
    <t>13211</t>
  </si>
  <si>
    <t>13140</t>
  </si>
  <si>
    <t>13214</t>
  </si>
  <si>
    <t>13215</t>
  </si>
  <si>
    <t>13402</t>
  </si>
  <si>
    <t>13398</t>
  </si>
  <si>
    <t>13403</t>
  </si>
  <si>
    <t>7515</t>
  </si>
  <si>
    <t>13118</t>
  </si>
  <si>
    <t>13422</t>
  </si>
  <si>
    <t>13463</t>
  </si>
  <si>
    <t>13423</t>
  </si>
  <si>
    <t>13424</t>
  </si>
  <si>
    <t>13425</t>
  </si>
  <si>
    <t>13404</t>
  </si>
  <si>
    <t>13426</t>
  </si>
  <si>
    <t>13655</t>
  </si>
  <si>
    <t>11965</t>
  </si>
  <si>
    <t>11959</t>
  </si>
  <si>
    <t>12043</t>
  </si>
  <si>
    <t>12078</t>
  </si>
  <si>
    <t>12080</t>
  </si>
  <si>
    <t>12082</t>
  </si>
  <si>
    <t>12084</t>
  </si>
  <si>
    <t>13356</t>
  </si>
  <si>
    <t>12085</t>
  </si>
  <si>
    <t>12048</t>
  </si>
  <si>
    <t>12087</t>
  </si>
  <si>
    <t>12088</t>
  </si>
  <si>
    <t>12091</t>
  </si>
  <si>
    <t>12092</t>
  </si>
  <si>
    <t>11950</t>
  </si>
  <si>
    <t>12093</t>
  </si>
  <si>
    <t>12096</t>
  </si>
  <si>
    <t>13490</t>
  </si>
  <si>
    <t>12098</t>
  </si>
  <si>
    <t>12101</t>
  </si>
  <si>
    <t>12102</t>
  </si>
  <si>
    <t>12104</t>
  </si>
  <si>
    <t>12105</t>
  </si>
  <si>
    <t>12106</t>
  </si>
  <si>
    <t>12107</t>
  </si>
  <si>
    <t>13861</t>
  </si>
  <si>
    <t>078</t>
  </si>
  <si>
    <t>079</t>
  </si>
  <si>
    <t>0109</t>
  </si>
  <si>
    <t>0110</t>
  </si>
  <si>
    <t>50</t>
  </si>
  <si>
    <t>0786</t>
  </si>
  <si>
    <t>080</t>
  </si>
  <si>
    <t>0111</t>
  </si>
  <si>
    <t>1084</t>
  </si>
  <si>
    <t>1098</t>
  </si>
  <si>
    <t>1085</t>
  </si>
  <si>
    <t>1099</t>
  </si>
  <si>
    <t>1107</t>
  </si>
  <si>
    <t>0787</t>
  </si>
  <si>
    <t>1086</t>
  </si>
  <si>
    <t>3300</t>
  </si>
  <si>
    <t>1108</t>
  </si>
  <si>
    <t>108110</t>
  </si>
  <si>
    <t>108111</t>
  </si>
  <si>
    <t>108112</t>
  </si>
  <si>
    <t>108113</t>
  </si>
  <si>
    <t>1725244552, 1725244768, 1725244864, 1725244968</t>
  </si>
  <si>
    <t>1725244550, 1725244744, 1725244846, 1725244947</t>
  </si>
  <si>
    <t>1725244551, 1725244775, 1725244865, 1725244945</t>
  </si>
  <si>
    <t>1725245198, 1725245430</t>
  </si>
  <si>
    <t>1725245196, 1725245206</t>
  </si>
  <si>
    <t>1725245453, 1725245414</t>
  </si>
  <si>
    <t>1725246308, 1725246575, 1725246739, 1725246907</t>
  </si>
  <si>
    <t>1725246236, 1725246609, 1725246776, 1725246925</t>
  </si>
  <si>
    <t>1725246314, 1725246610, 1725246812, 1725246959</t>
  </si>
  <si>
    <t>1725246313, 1725246593, 1725246746, 1725246909</t>
  </si>
  <si>
    <t>1725246315, 1725246596, 1725246745, 1725246908</t>
  </si>
  <si>
    <t>1725247006, 1725247093, 1725247137, 1725247198</t>
  </si>
  <si>
    <t>1725247008, 1725247086, 1725247134, 1725247199, 1725247227</t>
  </si>
  <si>
    <t>1725247036, 1725247095, 1725247145, 1725247208</t>
  </si>
  <si>
    <t>1725247015, 1725247083, 1725247121, 1725247201</t>
  </si>
  <si>
    <t>1725247018, 1725247090, 1725247132, 1725247197</t>
  </si>
  <si>
    <t>1725247209</t>
  </si>
  <si>
    <t>1725247052</t>
  </si>
  <si>
    <t>1725247097</t>
  </si>
  <si>
    <t>1725247148</t>
  </si>
  <si>
    <t>6490</t>
  </si>
  <si>
    <t>8219</t>
  </si>
  <si>
    <t>11913</t>
  </si>
  <si>
    <t>13026</t>
  </si>
  <si>
    <t>11916</t>
  </si>
  <si>
    <t>Oakland Water Main</t>
  </si>
  <si>
    <t>12685</t>
  </si>
  <si>
    <t>13030</t>
  </si>
  <si>
    <t>13491</t>
  </si>
  <si>
    <t>174350</t>
  </si>
  <si>
    <t>173806</t>
  </si>
  <si>
    <t>173818</t>
  </si>
  <si>
    <t>173823</t>
  </si>
  <si>
    <t>173827</t>
  </si>
  <si>
    <t>220678</t>
  </si>
  <si>
    <t>201627</t>
  </si>
  <si>
    <t>201628</t>
  </si>
  <si>
    <t>201629</t>
  </si>
  <si>
    <t>201630</t>
  </si>
  <si>
    <t>162792</t>
  </si>
  <si>
    <t>178302</t>
  </si>
  <si>
    <t>179620</t>
  </si>
  <si>
    <t>178322</t>
  </si>
  <si>
    <t>179621</t>
  </si>
  <si>
    <t>179623</t>
  </si>
  <si>
    <t>13180</t>
  </si>
  <si>
    <t>2332-05 Lead Service Replacement</t>
  </si>
  <si>
    <t>107810</t>
  </si>
  <si>
    <t>15599</t>
  </si>
  <si>
    <t>15600</t>
  </si>
  <si>
    <t>15601</t>
  </si>
  <si>
    <t>13040</t>
  </si>
  <si>
    <t>302</t>
  </si>
  <si>
    <t>4490</t>
  </si>
  <si>
    <t>09137</t>
  </si>
  <si>
    <t>4491</t>
  </si>
  <si>
    <t>4499</t>
  </si>
  <si>
    <t>6491</t>
  </si>
  <si>
    <t>11657</t>
  </si>
  <si>
    <t>11775</t>
  </si>
  <si>
    <t>12164</t>
  </si>
  <si>
    <t>12167</t>
  </si>
  <si>
    <t>13281</t>
  </si>
  <si>
    <t>13283</t>
  </si>
  <si>
    <t>4487</t>
  </si>
  <si>
    <t>13041</t>
  </si>
  <si>
    <t>13042</t>
  </si>
  <si>
    <t>13043</t>
  </si>
  <si>
    <t>13284</t>
  </si>
  <si>
    <t>13285</t>
  </si>
  <si>
    <t>13286</t>
  </si>
  <si>
    <t>13148</t>
  </si>
  <si>
    <t>13240</t>
  </si>
  <si>
    <t>13044</t>
  </si>
  <si>
    <t>13427</t>
  </si>
  <si>
    <t>13428</t>
  </si>
  <si>
    <t>13429</t>
  </si>
  <si>
    <t>13288</t>
  </si>
  <si>
    <t>13431</t>
  </si>
  <si>
    <t>13432</t>
  </si>
  <si>
    <t>13287</t>
  </si>
  <si>
    <t>13289</t>
  </si>
  <si>
    <t>13290</t>
  </si>
  <si>
    <t>13434</t>
  </si>
  <si>
    <t>13468</t>
  </si>
  <si>
    <t>13469</t>
  </si>
  <si>
    <t>13470</t>
  </si>
  <si>
    <t>13291</t>
  </si>
  <si>
    <t>13437</t>
  </si>
  <si>
    <t>13438</t>
  </si>
  <si>
    <t>13439</t>
  </si>
  <si>
    <t>13471</t>
  </si>
  <si>
    <t>13472</t>
  </si>
  <si>
    <t>13473</t>
  </si>
  <si>
    <t>13476</t>
  </si>
  <si>
    <t>13602</t>
  </si>
  <si>
    <t>13605</t>
  </si>
  <si>
    <t>13606</t>
  </si>
  <si>
    <t>13604</t>
  </si>
  <si>
    <t>13984</t>
  </si>
  <si>
    <t>13986</t>
  </si>
  <si>
    <t>14151</t>
  </si>
  <si>
    <t>14152</t>
  </si>
  <si>
    <t>13477</t>
  </si>
  <si>
    <t>13478</t>
  </si>
  <si>
    <t>13496</t>
  </si>
  <si>
    <t>13497</t>
  </si>
  <si>
    <t>14105</t>
  </si>
  <si>
    <t>14601</t>
  </si>
  <si>
    <t>15059</t>
  </si>
  <si>
    <t>15592</t>
  </si>
  <si>
    <t>15593</t>
  </si>
  <si>
    <t>108321</t>
  </si>
  <si>
    <t>108322</t>
  </si>
  <si>
    <t>15594</t>
  </si>
  <si>
    <t>15595</t>
  </si>
  <si>
    <t>15596</t>
  </si>
  <si>
    <t>36325</t>
  </si>
  <si>
    <t>36381</t>
  </si>
  <si>
    <t>15597</t>
  </si>
  <si>
    <t>15598</t>
  </si>
  <si>
    <t>15602</t>
  </si>
  <si>
    <t>108331</t>
  </si>
  <si>
    <t>108332</t>
  </si>
  <si>
    <t>108333</t>
  </si>
  <si>
    <t>108329</t>
  </si>
  <si>
    <t>108330</t>
  </si>
  <si>
    <t>203171</t>
  </si>
  <si>
    <t>180899</t>
  </si>
  <si>
    <t>13985</t>
  </si>
  <si>
    <t>7518</t>
  </si>
  <si>
    <t>7519</t>
  </si>
  <si>
    <t>13400</t>
  </si>
  <si>
    <t>13076</t>
  </si>
  <si>
    <t>13077</t>
  </si>
  <si>
    <t>13078</t>
  </si>
  <si>
    <t>15002</t>
  </si>
  <si>
    <t>15011</t>
  </si>
  <si>
    <t>15017</t>
  </si>
  <si>
    <t>15018</t>
  </si>
  <si>
    <t>15019</t>
  </si>
  <si>
    <t>15020</t>
  </si>
  <si>
    <t>15061</t>
  </si>
  <si>
    <t>017</t>
  </si>
  <si>
    <t>018</t>
  </si>
  <si>
    <t>022</t>
  </si>
  <si>
    <t>023</t>
  </si>
  <si>
    <t>024</t>
  </si>
  <si>
    <t>025</t>
  </si>
  <si>
    <t>12792</t>
  </si>
  <si>
    <t>12793</t>
  </si>
  <si>
    <t>12794</t>
  </si>
  <si>
    <t>12795</t>
  </si>
  <si>
    <t>12796</t>
  </si>
  <si>
    <t>13674</t>
  </si>
  <si>
    <t>13675</t>
  </si>
  <si>
    <t>14201</t>
  </si>
  <si>
    <t>14202</t>
  </si>
  <si>
    <t>14203</t>
  </si>
  <si>
    <t>14204</t>
  </si>
  <si>
    <t>14205</t>
  </si>
  <si>
    <t>14670868</t>
  </si>
  <si>
    <t>14670886</t>
  </si>
  <si>
    <t>14670876</t>
  </si>
  <si>
    <t>14670897</t>
  </si>
  <si>
    <t>14670911</t>
  </si>
  <si>
    <t>14670919</t>
  </si>
  <si>
    <t>14670892</t>
  </si>
  <si>
    <t>14670867</t>
  </si>
  <si>
    <t>14670875</t>
  </si>
  <si>
    <t>14670884</t>
  </si>
  <si>
    <t>14670901</t>
  </si>
  <si>
    <t>14670915</t>
  </si>
  <si>
    <t>14670923</t>
  </si>
  <si>
    <t>14670928</t>
  </si>
  <si>
    <t>14670942</t>
  </si>
  <si>
    <t>14670996</t>
  </si>
  <si>
    <t>14670963</t>
  </si>
  <si>
    <t>384</t>
  </si>
  <si>
    <t>13237</t>
  </si>
  <si>
    <t>13292</t>
  </si>
  <si>
    <t>13680</t>
  </si>
  <si>
    <t>14209</t>
  </si>
  <si>
    <t>14210</t>
  </si>
  <si>
    <t>15021</t>
  </si>
  <si>
    <t>09238</t>
  </si>
  <si>
    <t>13200</t>
  </si>
  <si>
    <t>13720</t>
  </si>
  <si>
    <t>09239</t>
  </si>
  <si>
    <t>107437</t>
  </si>
  <si>
    <t>13966</t>
  </si>
  <si>
    <t>14051</t>
  </si>
  <si>
    <t>14102</t>
  </si>
  <si>
    <t>14103</t>
  </si>
  <si>
    <t>14104</t>
  </si>
  <si>
    <t>13964</t>
  </si>
  <si>
    <t>14052</t>
  </si>
  <si>
    <t>6494</t>
  </si>
  <si>
    <t>13231</t>
  </si>
  <si>
    <t>13965</t>
  </si>
  <si>
    <t>14053</t>
  </si>
  <si>
    <t>13145</t>
  </si>
  <si>
    <t>8930</t>
  </si>
  <si>
    <t>8926</t>
  </si>
  <si>
    <t>8927</t>
  </si>
  <si>
    <t>8928</t>
  </si>
  <si>
    <t>8929</t>
  </si>
  <si>
    <t>7540</t>
  </si>
  <si>
    <t>13465</t>
  </si>
  <si>
    <t>7541</t>
  </si>
  <si>
    <t>4492</t>
  </si>
  <si>
    <t>13232</t>
  </si>
  <si>
    <t>13407</t>
  </si>
  <si>
    <t>07</t>
  </si>
  <si>
    <t>13408</t>
  </si>
  <si>
    <t>13464</t>
  </si>
  <si>
    <t>09224</t>
  </si>
  <si>
    <t>13238</t>
  </si>
  <si>
    <t>13409</t>
  </si>
  <si>
    <t>13410</t>
  </si>
  <si>
    <t>14107</t>
  </si>
  <si>
    <t>14156</t>
  </si>
  <si>
    <t>14157</t>
  </si>
  <si>
    <t>13987</t>
  </si>
  <si>
    <t>13405</t>
  </si>
  <si>
    <t>13466</t>
  </si>
  <si>
    <t>13406</t>
  </si>
  <si>
    <t>13467</t>
  </si>
  <si>
    <t>13074</t>
  </si>
  <si>
    <t>13075</t>
  </si>
  <si>
    <t>11300</t>
  </si>
  <si>
    <t>15056</t>
  </si>
  <si>
    <t>10119</t>
  </si>
  <si>
    <t>14106</t>
  </si>
  <si>
    <t>13436</t>
  </si>
  <si>
    <t>3369</t>
  </si>
  <si>
    <t>062</t>
  </si>
  <si>
    <t>0112</t>
  </si>
  <si>
    <t>0788</t>
  </si>
  <si>
    <t>7146</t>
  </si>
  <si>
    <t>13567</t>
  </si>
  <si>
    <t>13676</t>
  </si>
  <si>
    <t>13677</t>
  </si>
  <si>
    <t>13678</t>
  </si>
  <si>
    <t>13679</t>
  </si>
  <si>
    <t>14206</t>
  </si>
  <si>
    <t>14207</t>
  </si>
  <si>
    <t>14208</t>
  </si>
  <si>
    <t>15528</t>
  </si>
  <si>
    <t>15529</t>
  </si>
  <si>
    <t>15530</t>
  </si>
  <si>
    <t>15531</t>
  </si>
  <si>
    <t>15532</t>
  </si>
  <si>
    <t>15533</t>
  </si>
  <si>
    <t>CMS-0012</t>
  </si>
  <si>
    <t>CMS-0016</t>
  </si>
  <si>
    <t>CMS-0013</t>
  </si>
  <si>
    <t>CMS-0014</t>
  </si>
  <si>
    <t>CMS-0017</t>
  </si>
  <si>
    <t>CMS-0015</t>
  </si>
  <si>
    <t>CMS-0138</t>
  </si>
  <si>
    <t>CMS-0019</t>
  </si>
  <si>
    <t>CMS-0024</t>
  </si>
  <si>
    <t>CMS-0139</t>
  </si>
  <si>
    <t>CMS-0025</t>
  </si>
  <si>
    <t>CMS-0018</t>
  </si>
  <si>
    <t>CMS-0020</t>
  </si>
  <si>
    <t>CMS-0021</t>
  </si>
  <si>
    <t>CMS-0023</t>
  </si>
  <si>
    <t>1725247327, 1725247482, 1725247630, 1725247763, 1725247913</t>
  </si>
  <si>
    <t>1725247326, 1725247479, 1725247629, 1725247772, 1725247910</t>
  </si>
  <si>
    <t>6492</t>
  </si>
  <si>
    <t>15543</t>
  </si>
  <si>
    <t>15544</t>
  </si>
  <si>
    <t>15545</t>
  </si>
  <si>
    <t>15546</t>
  </si>
  <si>
    <t>15549</t>
  </si>
  <si>
    <t>13566</t>
  </si>
  <si>
    <t>Obama Presidential Library</t>
  </si>
  <si>
    <t>66167, 66169</t>
  </si>
  <si>
    <t>13565</t>
  </si>
  <si>
    <t>66164, 66165, 66168</t>
  </si>
  <si>
    <t>6493</t>
  </si>
  <si>
    <t>66178</t>
  </si>
  <si>
    <t>15527</t>
  </si>
  <si>
    <t>66174, 66181</t>
  </si>
  <si>
    <t>566</t>
  </si>
  <si>
    <t>15536</t>
  </si>
  <si>
    <t>66180</t>
  </si>
  <si>
    <t>15001</t>
  </si>
  <si>
    <t>66183</t>
  </si>
  <si>
    <t>11658</t>
  </si>
  <si>
    <t>CDOT S-603</t>
  </si>
  <si>
    <t>11960</t>
  </si>
  <si>
    <t>12046</t>
  </si>
  <si>
    <t>7145</t>
  </si>
  <si>
    <t>13233</t>
  </si>
  <si>
    <t>13607</t>
  </si>
  <si>
    <t>14101</t>
  </si>
  <si>
    <t>13433</t>
  </si>
  <si>
    <t>13608</t>
  </si>
  <si>
    <t>14155</t>
  </si>
  <si>
    <t>4488</t>
  </si>
  <si>
    <t>13609</t>
  </si>
  <si>
    <t>13611</t>
  </si>
  <si>
    <t>14109</t>
  </si>
  <si>
    <t>15535</t>
  </si>
  <si>
    <t>568</t>
  </si>
  <si>
    <t>34402</t>
  </si>
  <si>
    <t>7521</t>
  </si>
  <si>
    <t>100424</t>
  </si>
  <si>
    <t>15057</t>
  </si>
  <si>
    <t>173840</t>
  </si>
  <si>
    <t>201631</t>
  </si>
  <si>
    <t>201632</t>
  </si>
  <si>
    <t>201633</t>
  </si>
  <si>
    <t>203742</t>
  </si>
  <si>
    <t>179626</t>
  </si>
  <si>
    <t>162793</t>
  </si>
  <si>
    <t>162794</t>
  </si>
  <si>
    <t>302207</t>
  </si>
  <si>
    <t>304435</t>
  </si>
  <si>
    <t>304436</t>
  </si>
  <si>
    <t>15608</t>
  </si>
  <si>
    <t>13039</t>
  </si>
  <si>
    <t>13603</t>
  </si>
  <si>
    <t>370</t>
  </si>
  <si>
    <t>6495</t>
  </si>
  <si>
    <t>8931</t>
  </si>
  <si>
    <t>13294</t>
  </si>
  <si>
    <t>13440</t>
  </si>
  <si>
    <t>14551</t>
  </si>
  <si>
    <t>14553</t>
  </si>
  <si>
    <t>14554</t>
  </si>
  <si>
    <t>15027</t>
  </si>
  <si>
    <t>15547</t>
  </si>
  <si>
    <t>15548</t>
  </si>
  <si>
    <t>15553</t>
  </si>
  <si>
    <t>4293</t>
  </si>
  <si>
    <t>8932</t>
  </si>
  <si>
    <t>8933</t>
  </si>
  <si>
    <t>13295</t>
  </si>
  <si>
    <t>13296</t>
  </si>
  <si>
    <t>13412</t>
  </si>
  <si>
    <t>13413</t>
  </si>
  <si>
    <t>4294</t>
  </si>
  <si>
    <t>14602</t>
  </si>
  <si>
    <t>680</t>
  </si>
  <si>
    <t>15102</t>
  </si>
  <si>
    <t>15106</t>
  </si>
  <si>
    <t>14603</t>
  </si>
  <si>
    <t>14604</t>
  </si>
  <si>
    <t>15107</t>
  </si>
  <si>
    <t>15108</t>
  </si>
  <si>
    <t>13045</t>
  </si>
  <si>
    <t>14606</t>
  </si>
  <si>
    <t>100420</t>
  </si>
  <si>
    <t>108320</t>
  </si>
  <si>
    <t>108327</t>
  </si>
  <si>
    <t>108316</t>
  </si>
  <si>
    <t>108317</t>
  </si>
  <si>
    <t>298364</t>
  </si>
  <si>
    <t>01742</t>
  </si>
  <si>
    <t>12112</t>
  </si>
  <si>
    <t>13079</t>
  </si>
  <si>
    <t>13863</t>
  </si>
  <si>
    <t>14213</t>
  </si>
  <si>
    <t>14560</t>
  </si>
  <si>
    <t>12115</t>
  </si>
  <si>
    <t>14214</t>
  </si>
  <si>
    <t>14215</t>
  </si>
  <si>
    <t>14405</t>
  </si>
  <si>
    <t>784</t>
  </si>
  <si>
    <t>09231</t>
  </si>
  <si>
    <t>13229</t>
  </si>
  <si>
    <t>09237</t>
  </si>
  <si>
    <t>13227</t>
  </si>
  <si>
    <t>13862</t>
  </si>
  <si>
    <t>13967</t>
  </si>
  <si>
    <t>13968</t>
  </si>
  <si>
    <t>13969</t>
  </si>
  <si>
    <t>6497</t>
  </si>
  <si>
    <t>13970</t>
  </si>
  <si>
    <t>13239</t>
  </si>
  <si>
    <t>14004</t>
  </si>
  <si>
    <t>14061</t>
  </si>
  <si>
    <t>14158</t>
  </si>
  <si>
    <t>14055</t>
  </si>
  <si>
    <t>15054</t>
  </si>
  <si>
    <t>14056</t>
  </si>
  <si>
    <t>15058</t>
  </si>
  <si>
    <t>15060</t>
  </si>
  <si>
    <t>14057</t>
  </si>
  <si>
    <t>13971</t>
  </si>
  <si>
    <t>14058</t>
  </si>
  <si>
    <t>13972</t>
  </si>
  <si>
    <t>13743</t>
  </si>
  <si>
    <t>13744</t>
  </si>
  <si>
    <t>13745</t>
  </si>
  <si>
    <t>13741</t>
  </si>
  <si>
    <t>13742</t>
  </si>
  <si>
    <t>13411</t>
  </si>
  <si>
    <t>14401</t>
  </si>
  <si>
    <t>12111</t>
  </si>
  <si>
    <t>14160</t>
  </si>
  <si>
    <t>14402</t>
  </si>
  <si>
    <t>13414</t>
  </si>
  <si>
    <t>14403</t>
  </si>
  <si>
    <t>14557</t>
  </si>
  <si>
    <t>13415</t>
  </si>
  <si>
    <t>13441</t>
  </si>
  <si>
    <t>14404</t>
  </si>
  <si>
    <t>15607</t>
  </si>
  <si>
    <t>13416</t>
  </si>
  <si>
    <t>13442</t>
  </si>
  <si>
    <t>180893</t>
  </si>
  <si>
    <t>14007</t>
  </si>
  <si>
    <t>Chicago Height</t>
  </si>
  <si>
    <t>14108</t>
  </si>
  <si>
    <t>14212</t>
  </si>
  <si>
    <t>14559</t>
  </si>
  <si>
    <t>15030</t>
  </si>
  <si>
    <t>14009</t>
  </si>
  <si>
    <t>14162</t>
  </si>
  <si>
    <t>14163</t>
  </si>
  <si>
    <t>13080</t>
  </si>
  <si>
    <t>14164</t>
  </si>
  <si>
    <t>14166</t>
  </si>
  <si>
    <t>14552</t>
  </si>
  <si>
    <t>14167</t>
  </si>
  <si>
    <t>14751</t>
  </si>
  <si>
    <t>15048</t>
  </si>
  <si>
    <t>15053</t>
  </si>
  <si>
    <t>801</t>
  </si>
  <si>
    <t>073</t>
  </si>
  <si>
    <t>15659</t>
  </si>
  <si>
    <t>15660</t>
  </si>
  <si>
    <t>13864</t>
  </si>
  <si>
    <t>14014</t>
  </si>
  <si>
    <t>13614</t>
  </si>
  <si>
    <t>CDOT S-403</t>
  </si>
  <si>
    <t>13615</t>
  </si>
  <si>
    <t>13616</t>
  </si>
  <si>
    <t>14013</t>
  </si>
  <si>
    <t>11743</t>
  </si>
  <si>
    <t>13612</t>
  </si>
  <si>
    <t>14110</t>
  </si>
  <si>
    <t>14211</t>
  </si>
  <si>
    <t>11734</t>
  </si>
  <si>
    <t>13613</t>
  </si>
  <si>
    <t>14111</t>
  </si>
  <si>
    <t>14556</t>
  </si>
  <si>
    <t>6496</t>
  </si>
  <si>
    <t>14112</t>
  </si>
  <si>
    <t>683</t>
  </si>
  <si>
    <t>34539</t>
  </si>
  <si>
    <t>14113</t>
  </si>
  <si>
    <t>15022</t>
  </si>
  <si>
    <t>14114</t>
  </si>
  <si>
    <t>18024</t>
  </si>
  <si>
    <t>159308</t>
  </si>
  <si>
    <t>159316</t>
  </si>
  <si>
    <t>159322</t>
  </si>
  <si>
    <t>159335</t>
  </si>
  <si>
    <t>218345</t>
  </si>
  <si>
    <t>162795</t>
  </si>
  <si>
    <t>178303</t>
  </si>
  <si>
    <t>162796</t>
  </si>
  <si>
    <t>162797</t>
  </si>
  <si>
    <t>306023</t>
  </si>
  <si>
    <t>303092</t>
  </si>
  <si>
    <t>303790</t>
  </si>
  <si>
    <t>303093</t>
  </si>
  <si>
    <t>15109</t>
  </si>
  <si>
    <t>15110</t>
  </si>
  <si>
    <t>15111</t>
  </si>
  <si>
    <t>15112</t>
  </si>
  <si>
    <t>12120</t>
  </si>
  <si>
    <t>13568</t>
  </si>
  <si>
    <t>13569</t>
  </si>
  <si>
    <t>15614</t>
  </si>
  <si>
    <t>15615</t>
  </si>
  <si>
    <t>14216</t>
  </si>
  <si>
    <t>14217</t>
  </si>
  <si>
    <t>14218</t>
  </si>
  <si>
    <t>15609</t>
  </si>
  <si>
    <t>13868</t>
  </si>
  <si>
    <t>14221</t>
  </si>
  <si>
    <t>11748</t>
  </si>
  <si>
    <t>15611</t>
  </si>
  <si>
    <t>14168</t>
  </si>
  <si>
    <t>12118</t>
  </si>
  <si>
    <t>12119</t>
  </si>
  <si>
    <t>14607</t>
  </si>
  <si>
    <t>15003</t>
  </si>
  <si>
    <t>14169</t>
  </si>
  <si>
    <t>15004</t>
  </si>
  <si>
    <t>15612</t>
  </si>
  <si>
    <t>15557</t>
  </si>
  <si>
    <t>15613</t>
  </si>
  <si>
    <t>13866</t>
  </si>
  <si>
    <t>14801</t>
  </si>
  <si>
    <t>13300</t>
  </si>
  <si>
    <t>15555</t>
  </si>
  <si>
    <t>15556</t>
  </si>
  <si>
    <t>15005</t>
  </si>
  <si>
    <t>14220</t>
  </si>
  <si>
    <t>Lead Service Replacement Project District # 3</t>
  </si>
  <si>
    <t>13973</t>
  </si>
  <si>
    <t>14015</t>
  </si>
  <si>
    <t>15554</t>
  </si>
  <si>
    <t>13974</t>
  </si>
  <si>
    <t>14024</t>
  </si>
  <si>
    <t>13975</t>
  </si>
  <si>
    <t>14001</t>
  </si>
  <si>
    <t>14062</t>
  </si>
  <si>
    <t>13976</t>
  </si>
  <si>
    <t>14063</t>
  </si>
  <si>
    <t>13977</t>
  </si>
  <si>
    <t>14064</t>
  </si>
  <si>
    <t>14059</t>
  </si>
  <si>
    <t>14060</t>
  </si>
  <si>
    <t>15046</t>
  </si>
  <si>
    <t>15052</t>
  </si>
  <si>
    <t>13746</t>
  </si>
  <si>
    <t>13747</t>
  </si>
  <si>
    <t>13748</t>
  </si>
  <si>
    <t>13749</t>
  </si>
  <si>
    <t>13750</t>
  </si>
  <si>
    <t>12116</t>
  </si>
  <si>
    <t>13417</t>
  </si>
  <si>
    <t>13443</t>
  </si>
  <si>
    <t>14115</t>
  </si>
  <si>
    <t>12117</t>
  </si>
  <si>
    <t>13418</t>
  </si>
  <si>
    <t>13444</t>
  </si>
  <si>
    <t>14116</t>
  </si>
  <si>
    <t>13419</t>
  </si>
  <si>
    <t>13445</t>
  </si>
  <si>
    <t>14025</t>
  </si>
  <si>
    <t>14118</t>
  </si>
  <si>
    <t>14170</t>
  </si>
  <si>
    <t>14351</t>
  </si>
  <si>
    <t>13446</t>
  </si>
  <si>
    <t>14119</t>
  </si>
  <si>
    <t>14173</t>
  </si>
  <si>
    <t>14352</t>
  </si>
  <si>
    <t>14117</t>
  </si>
  <si>
    <t>13297</t>
  </si>
  <si>
    <t>66323, 66329, 66334, 66338, 66339</t>
  </si>
  <si>
    <t>14219</t>
  </si>
  <si>
    <t>66322, 66328, 66333</t>
  </si>
  <si>
    <t>15023</t>
  </si>
  <si>
    <t>66325, 66331, 66336</t>
  </si>
  <si>
    <t>13298</t>
  </si>
  <si>
    <t>66338, 66339</t>
  </si>
  <si>
    <t>4887</t>
  </si>
  <si>
    <t>66335, 66330, 66335</t>
  </si>
  <si>
    <t>13617</t>
  </si>
  <si>
    <t>12687</t>
  </si>
  <si>
    <t>15826</t>
  </si>
  <si>
    <t>4886</t>
  </si>
  <si>
    <t>12689</t>
  </si>
  <si>
    <t>12606</t>
  </si>
  <si>
    <t>12686</t>
  </si>
  <si>
    <t>1104</t>
  </si>
  <si>
    <t>13618</t>
  </si>
  <si>
    <t>13865</t>
  </si>
  <si>
    <t>14406</t>
  </si>
  <si>
    <t>14407</t>
  </si>
  <si>
    <t>14408</t>
  </si>
  <si>
    <t>13867</t>
  </si>
  <si>
    <t>14409</t>
  </si>
  <si>
    <t>14410</t>
  </si>
  <si>
    <t>14561</t>
  </si>
  <si>
    <t>4885</t>
  </si>
  <si>
    <t>159341</t>
  </si>
  <si>
    <t>169931</t>
  </si>
  <si>
    <t>220664</t>
  </si>
  <si>
    <t>208322</t>
  </si>
  <si>
    <t>201634</t>
  </si>
  <si>
    <t>201635</t>
  </si>
  <si>
    <t>201636</t>
  </si>
  <si>
    <t>303094</t>
  </si>
  <si>
    <t>304442</t>
  </si>
  <si>
    <t>306610</t>
  </si>
  <si>
    <t>306028</t>
  </si>
  <si>
    <t>12122</t>
  </si>
  <si>
    <t>15618</t>
  </si>
  <si>
    <t>15619</t>
  </si>
  <si>
    <t>15620</t>
  </si>
  <si>
    <t>14608</t>
  </si>
  <si>
    <t>14609</t>
  </si>
  <si>
    <t>15006</t>
  </si>
  <si>
    <t>15008</t>
  </si>
  <si>
    <t>14414</t>
  </si>
  <si>
    <t>14415</t>
  </si>
  <si>
    <t>14417</t>
  </si>
  <si>
    <t>15172</t>
  </si>
  <si>
    <t>15173</t>
  </si>
  <si>
    <t>15174</t>
  </si>
  <si>
    <t>13875</t>
  </si>
  <si>
    <t>14418</t>
  </si>
  <si>
    <t>14419</t>
  </si>
  <si>
    <t>15176</t>
  </si>
  <si>
    <t>15616</t>
  </si>
  <si>
    <t>15617</t>
  </si>
  <si>
    <t>15009</t>
  </si>
  <si>
    <t>15007</t>
  </si>
  <si>
    <t>13869</t>
  </si>
  <si>
    <t>14222</t>
  </si>
  <si>
    <t>13870</t>
  </si>
  <si>
    <t>14223</t>
  </si>
  <si>
    <t>14563</t>
  </si>
  <si>
    <t>14226</t>
  </si>
  <si>
    <t>15081</t>
  </si>
  <si>
    <t>14224</t>
  </si>
  <si>
    <t>15561</t>
  </si>
  <si>
    <t>14564</t>
  </si>
  <si>
    <t>14562</t>
  </si>
  <si>
    <t>Lead Service Replacement Project District #8A</t>
  </si>
  <si>
    <t>12123</t>
  </si>
  <si>
    <t>12124</t>
  </si>
  <si>
    <t>11745</t>
  </si>
  <si>
    <t>13978</t>
  </si>
  <si>
    <t>14011</t>
  </si>
  <si>
    <t>14065</t>
  </si>
  <si>
    <t>15086</t>
  </si>
  <si>
    <t>13980</t>
  </si>
  <si>
    <t>14066</t>
  </si>
  <si>
    <t>14451</t>
  </si>
  <si>
    <t>14452</t>
  </si>
  <si>
    <t>14453</t>
  </si>
  <si>
    <t>14455</t>
  </si>
  <si>
    <t>15558</t>
  </si>
  <si>
    <t>13751</t>
  </si>
  <si>
    <t>13752</t>
  </si>
  <si>
    <t>13753</t>
  </si>
  <si>
    <t>13754</t>
  </si>
  <si>
    <t>13755</t>
  </si>
  <si>
    <t>14175</t>
  </si>
  <si>
    <t>14353</t>
  </si>
  <si>
    <t>13448</t>
  </si>
  <si>
    <t>14028</t>
  </si>
  <si>
    <t>14354</t>
  </si>
  <si>
    <t>13449</t>
  </si>
  <si>
    <t>14029</t>
  </si>
  <si>
    <t>13450</t>
  </si>
  <si>
    <t>13451</t>
  </si>
  <si>
    <t>14355</t>
  </si>
  <si>
    <t>15146</t>
  </si>
  <si>
    <t>15148</t>
  </si>
  <si>
    <t>15151</t>
  </si>
  <si>
    <t>15152</t>
  </si>
  <si>
    <t>108323</t>
  </si>
  <si>
    <t>15827</t>
  </si>
  <si>
    <t>15031</t>
  </si>
  <si>
    <t>15550</t>
  </si>
  <si>
    <t>15830</t>
  </si>
  <si>
    <t>92</t>
  </si>
  <si>
    <t>09703</t>
  </si>
  <si>
    <t>15831</t>
  </si>
  <si>
    <t>11570</t>
  </si>
  <si>
    <t>13447</t>
  </si>
  <si>
    <t>15828</t>
  </si>
  <si>
    <t>15829</t>
  </si>
  <si>
    <t>14120</t>
  </si>
  <si>
    <t>14411</t>
  </si>
  <si>
    <t>14121</t>
  </si>
  <si>
    <t>14412</t>
  </si>
  <si>
    <t>14122</t>
  </si>
  <si>
    <t>14413</t>
  </si>
  <si>
    <t>11783</t>
  </si>
  <si>
    <t>14123</t>
  </si>
  <si>
    <t>14124</t>
  </si>
  <si>
    <t>14358</t>
  </si>
  <si>
    <t>14651</t>
  </si>
  <si>
    <t>13761</t>
  </si>
  <si>
    <t>13871</t>
  </si>
  <si>
    <t>14613</t>
  </si>
  <si>
    <t>14624</t>
  </si>
  <si>
    <t>09702</t>
  </si>
  <si>
    <t>12125</t>
  </si>
  <si>
    <t>12597</t>
  </si>
  <si>
    <t>13872</t>
  </si>
  <si>
    <t>14016</t>
  </si>
  <si>
    <t>14017</t>
  </si>
  <si>
    <t>14018</t>
  </si>
  <si>
    <t>203175</t>
  </si>
  <si>
    <t>14225</t>
  </si>
  <si>
    <t>14356</t>
  </si>
  <si>
    <t>14565</t>
  </si>
  <si>
    <t>15562</t>
  </si>
  <si>
    <t>31123</t>
  </si>
  <si>
    <t>35431</t>
  </si>
  <si>
    <t>35432</t>
  </si>
  <si>
    <t>35433</t>
  </si>
  <si>
    <t>567</t>
  </si>
  <si>
    <t>34026</t>
  </si>
  <si>
    <t>35085</t>
  </si>
  <si>
    <t>35089</t>
  </si>
  <si>
    <t>35090</t>
  </si>
  <si>
    <t>686</t>
  </si>
  <si>
    <t>34447</t>
  </si>
  <si>
    <t>34448</t>
  </si>
  <si>
    <t>35966</t>
  </si>
  <si>
    <t>35967</t>
  </si>
  <si>
    <t>12126</t>
  </si>
  <si>
    <t>12128</t>
  </si>
  <si>
    <t>12130</t>
  </si>
  <si>
    <t>12131</t>
  </si>
  <si>
    <t>13877</t>
  </si>
  <si>
    <t>13878</t>
  </si>
  <si>
    <t>15568</t>
  </si>
  <si>
    <t>15569</t>
  </si>
  <si>
    <t>15571</t>
  </si>
  <si>
    <t>15572</t>
  </si>
  <si>
    <t>184</t>
  </si>
  <si>
    <t>2002</t>
  </si>
  <si>
    <t>15563</t>
  </si>
  <si>
    <t>2528</t>
  </si>
  <si>
    <t>15661</t>
  </si>
  <si>
    <t>21</t>
  </si>
  <si>
    <t>15662</t>
  </si>
  <si>
    <t>14610</t>
  </si>
  <si>
    <t>Wright Materials</t>
  </si>
  <si>
    <t>0120</t>
  </si>
  <si>
    <t>Night Rate</t>
  </si>
  <si>
    <t>0121</t>
  </si>
  <si>
    <t>060</t>
  </si>
  <si>
    <t>0122</t>
  </si>
  <si>
    <t>074</t>
  </si>
  <si>
    <t>0123</t>
  </si>
  <si>
    <t>51862, 51895, 51905, 51884, 51918</t>
  </si>
  <si>
    <t>306027</t>
  </si>
  <si>
    <t>306035</t>
  </si>
  <si>
    <t>303095</t>
  </si>
  <si>
    <t>303096</t>
  </si>
  <si>
    <t>304552</t>
  </si>
  <si>
    <t>179630</t>
  </si>
  <si>
    <t>179631</t>
  </si>
  <si>
    <t>179633</t>
  </si>
  <si>
    <t>201637</t>
  </si>
  <si>
    <t>201638</t>
  </si>
  <si>
    <t>201572</t>
  </si>
  <si>
    <t>201574</t>
  </si>
  <si>
    <t>201639</t>
  </si>
  <si>
    <t>14421</t>
  </si>
  <si>
    <t>15045</t>
  </si>
  <si>
    <t>14420</t>
  </si>
  <si>
    <t>14422</t>
  </si>
  <si>
    <t>15179</t>
  </si>
  <si>
    <t>14423</t>
  </si>
  <si>
    <t>15180</t>
  </si>
  <si>
    <t>14424</t>
  </si>
  <si>
    <t>15181</t>
  </si>
  <si>
    <t>15625</t>
  </si>
  <si>
    <t>15178</t>
  </si>
  <si>
    <t>15177</t>
  </si>
  <si>
    <t>15621</t>
  </si>
  <si>
    <t>15622</t>
  </si>
  <si>
    <t>15623</t>
  </si>
  <si>
    <t>14229</t>
  </si>
  <si>
    <t>14067</t>
  </si>
  <si>
    <t>14457</t>
  </si>
  <si>
    <t>15075</t>
  </si>
  <si>
    <t>14456</t>
  </si>
  <si>
    <t>14068</t>
  </si>
  <si>
    <t>14069</t>
  </si>
  <si>
    <t>764</t>
  </si>
  <si>
    <t>09496</t>
  </si>
  <si>
    <t>Evanston</t>
  </si>
  <si>
    <t>15010</t>
  </si>
  <si>
    <t>14459</t>
  </si>
  <si>
    <t>367</t>
  </si>
  <si>
    <t>14569</t>
  </si>
  <si>
    <t>562</t>
  </si>
  <si>
    <t>063</t>
  </si>
  <si>
    <t>107506</t>
  </si>
  <si>
    <t>14359</t>
  </si>
  <si>
    <t>14460</t>
  </si>
  <si>
    <t>09497</t>
  </si>
  <si>
    <t>10758</t>
  </si>
  <si>
    <t>175308</t>
  </si>
  <si>
    <t>13455</t>
  </si>
  <si>
    <t>14461</t>
  </si>
  <si>
    <t>15050</t>
  </si>
  <si>
    <t>15573</t>
  </si>
  <si>
    <t>6304</t>
  </si>
  <si>
    <t>13756</t>
  </si>
  <si>
    <t>13757</t>
  </si>
  <si>
    <t>13758</t>
  </si>
  <si>
    <t>14363</t>
  </si>
  <si>
    <t>13759</t>
  </si>
  <si>
    <t>14364</t>
  </si>
  <si>
    <t>13760</t>
  </si>
  <si>
    <t>14365</t>
  </si>
  <si>
    <t>13452</t>
  </si>
  <si>
    <t>15153</t>
  </si>
  <si>
    <t>13453</t>
  </si>
  <si>
    <t>15154</t>
  </si>
  <si>
    <t>14230</t>
  </si>
  <si>
    <t>14568</t>
  </si>
  <si>
    <t>13454</t>
  </si>
  <si>
    <t>14232</t>
  </si>
  <si>
    <t>14231</t>
  </si>
  <si>
    <t>14570</t>
  </si>
  <si>
    <t>13619</t>
  </si>
  <si>
    <t>11672</t>
  </si>
  <si>
    <t>13620</t>
  </si>
  <si>
    <t>13879</t>
  </si>
  <si>
    <t>15155</t>
  </si>
  <si>
    <t>10757</t>
  </si>
  <si>
    <t>15832</t>
  </si>
  <si>
    <t>14805</t>
  </si>
  <si>
    <t>15833</t>
  </si>
  <si>
    <t>14802</t>
  </si>
  <si>
    <t>14566</t>
  </si>
  <si>
    <t>14126</t>
  </si>
  <si>
    <t>14567</t>
  </si>
  <si>
    <t>14127</t>
  </si>
  <si>
    <t>15574</t>
  </si>
  <si>
    <t>14128</t>
  </si>
  <si>
    <t>15624</t>
  </si>
  <si>
    <t>14129</t>
  </si>
  <si>
    <t>14125</t>
  </si>
  <si>
    <t>100410</t>
  </si>
  <si>
    <t>6840</t>
  </si>
  <si>
    <t>14252</t>
  </si>
  <si>
    <t>14253</t>
  </si>
  <si>
    <t>14254</t>
  </si>
  <si>
    <t>14255</t>
  </si>
  <si>
    <t>14256</t>
  </si>
  <si>
    <t>14257</t>
  </si>
  <si>
    <t>15575</t>
  </si>
  <si>
    <t>15576</t>
  </si>
  <si>
    <t>15577</t>
  </si>
  <si>
    <t>15579</t>
  </si>
  <si>
    <t>15580</t>
  </si>
  <si>
    <t>15581</t>
  </si>
  <si>
    <t>15582</t>
  </si>
  <si>
    <t>6841</t>
  </si>
  <si>
    <t>6842</t>
  </si>
  <si>
    <t>6843</t>
  </si>
  <si>
    <t>6844</t>
  </si>
  <si>
    <t>14251</t>
  </si>
  <si>
    <t>1707631180</t>
  </si>
  <si>
    <t>1707631245</t>
  </si>
  <si>
    <t>1707631286</t>
  </si>
  <si>
    <t>1707631324</t>
  </si>
  <si>
    <t>1707631378</t>
  </si>
  <si>
    <t>1707631184</t>
  </si>
  <si>
    <t>1707631384</t>
  </si>
  <si>
    <t>1707631288</t>
  </si>
  <si>
    <t>1707631325</t>
  </si>
  <si>
    <t>1707631248</t>
  </si>
  <si>
    <t>1707631415</t>
  </si>
  <si>
    <t>1707631451</t>
  </si>
  <si>
    <t>1707631179</t>
  </si>
  <si>
    <t>1707631321</t>
  </si>
  <si>
    <t>1707631360</t>
  </si>
  <si>
    <t>1707631399</t>
  </si>
  <si>
    <t>1707631433</t>
  </si>
  <si>
    <t>1707631241</t>
  </si>
  <si>
    <t>1707631275</t>
  </si>
  <si>
    <t>0125</t>
  </si>
  <si>
    <t>Laraway</t>
  </si>
  <si>
    <t>6839</t>
  </si>
  <si>
    <t>10803</t>
  </si>
  <si>
    <t>12129</t>
  </si>
  <si>
    <t>0126</t>
  </si>
  <si>
    <t>10754</t>
  </si>
  <si>
    <t>10755</t>
  </si>
  <si>
    <t>14227</t>
  </si>
  <si>
    <t>14616</t>
  </si>
  <si>
    <t>14617</t>
  </si>
  <si>
    <t>15570</t>
  </si>
  <si>
    <t>14458</t>
  </si>
  <si>
    <t>169938</t>
  </si>
  <si>
    <t>169939</t>
  </si>
  <si>
    <t>169945</t>
  </si>
  <si>
    <t>201640</t>
  </si>
  <si>
    <t>201641</t>
  </si>
  <si>
    <t>201642</t>
  </si>
  <si>
    <t>201643</t>
  </si>
  <si>
    <t>201644</t>
  </si>
  <si>
    <t>304558</t>
  </si>
  <si>
    <t>305831</t>
  </si>
  <si>
    <t>304559</t>
  </si>
  <si>
    <t>305824</t>
  </si>
  <si>
    <t>304560</t>
  </si>
  <si>
    <t>15604</t>
  </si>
  <si>
    <t>15605</t>
  </si>
  <si>
    <t>15606</t>
  </si>
  <si>
    <t>14425</t>
  </si>
  <si>
    <t>15182</t>
  </si>
  <si>
    <t>14426</t>
  </si>
  <si>
    <t>15183</t>
  </si>
  <si>
    <t>0220</t>
  </si>
  <si>
    <t>15184</t>
  </si>
  <si>
    <t>0221</t>
  </si>
  <si>
    <t>12153</t>
  </si>
  <si>
    <t>15088</t>
  </si>
  <si>
    <t>15186</t>
  </si>
  <si>
    <t>14031</t>
  </si>
  <si>
    <t>14427</t>
  </si>
  <si>
    <t>10767</t>
  </si>
  <si>
    <t>14428</t>
  </si>
  <si>
    <t>15043</t>
  </si>
  <si>
    <t>15333</t>
  </si>
  <si>
    <t>15339</t>
  </si>
  <si>
    <t>100427</t>
  </si>
  <si>
    <t>15089</t>
  </si>
  <si>
    <t>15185</t>
  </si>
  <si>
    <t>14132</t>
  </si>
  <si>
    <t>14133</t>
  </si>
  <si>
    <t>14134</t>
  </si>
  <si>
    <t>14135</t>
  </si>
  <si>
    <t>14136</t>
  </si>
  <si>
    <t>14137</t>
  </si>
  <si>
    <t>14138</t>
  </si>
  <si>
    <t>14139</t>
  </si>
  <si>
    <t>14140</t>
  </si>
  <si>
    <t>14141</t>
  </si>
  <si>
    <t>14237</t>
  </si>
  <si>
    <t>14238</t>
  </si>
  <si>
    <t>14239</t>
  </si>
  <si>
    <t>14429</t>
  </si>
  <si>
    <t>14430</t>
  </si>
  <si>
    <t>14431</t>
  </si>
  <si>
    <t>14574</t>
  </si>
  <si>
    <t>14575</t>
  </si>
  <si>
    <t>14755</t>
  </si>
  <si>
    <t>14671747</t>
  </si>
  <si>
    <t>14671755</t>
  </si>
  <si>
    <t>14671762</t>
  </si>
  <si>
    <t>14671763</t>
  </si>
  <si>
    <t>14671769</t>
  </si>
  <si>
    <t>14671770</t>
  </si>
  <si>
    <t>14671772</t>
  </si>
  <si>
    <t>14671774</t>
  </si>
  <si>
    <t>14671777</t>
  </si>
  <si>
    <t>14671782</t>
  </si>
  <si>
    <t>162262</t>
  </si>
  <si>
    <t>DUMP FEE</t>
  </si>
  <si>
    <t>162310</t>
  </si>
  <si>
    <t>162357</t>
  </si>
  <si>
    <t>162255</t>
  </si>
  <si>
    <t>162304</t>
  </si>
  <si>
    <t>162354</t>
  </si>
  <si>
    <t>162268</t>
  </si>
  <si>
    <t>162314</t>
  </si>
  <si>
    <t>162358</t>
  </si>
  <si>
    <t>09705</t>
  </si>
  <si>
    <t>14233</t>
  </si>
  <si>
    <t>14360</t>
  </si>
  <si>
    <t>14652</t>
  </si>
  <si>
    <t>15626</t>
  </si>
  <si>
    <t>14654</t>
  </si>
  <si>
    <t>15085</t>
  </si>
  <si>
    <t>13459</t>
  </si>
  <si>
    <t>14236</t>
  </si>
  <si>
    <t>14573</t>
  </si>
  <si>
    <t>14804</t>
  </si>
  <si>
    <t>15338</t>
  </si>
  <si>
    <t>15076</t>
  </si>
  <si>
    <t>14235</t>
  </si>
  <si>
    <t>10760</t>
  </si>
  <si>
    <t>15087</t>
  </si>
  <si>
    <t>14070</t>
  </si>
  <si>
    <t>14071</t>
  </si>
  <si>
    <t>14072</t>
  </si>
  <si>
    <t>14073</t>
  </si>
  <si>
    <t>100445</t>
  </si>
  <si>
    <t>14075</t>
  </si>
  <si>
    <t>075</t>
  </si>
  <si>
    <t>366</t>
  </si>
  <si>
    <t>13456</t>
  </si>
  <si>
    <t>13498</t>
  </si>
  <si>
    <t>14462</t>
  </si>
  <si>
    <t>15063</t>
  </si>
  <si>
    <t>13457</t>
  </si>
  <si>
    <t>14030</t>
  </si>
  <si>
    <t>14032</t>
  </si>
  <si>
    <t>14463</t>
  </si>
  <si>
    <t>14803</t>
  </si>
  <si>
    <t>15062</t>
  </si>
  <si>
    <t>14464</t>
  </si>
  <si>
    <t>15628</t>
  </si>
  <si>
    <t>14465</t>
  </si>
  <si>
    <t>15629</t>
  </si>
  <si>
    <t>14466</t>
  </si>
  <si>
    <t>15630</t>
  </si>
  <si>
    <t>15627</t>
  </si>
  <si>
    <t>15258</t>
  </si>
  <si>
    <t>15289</t>
  </si>
  <si>
    <t>15290</t>
  </si>
  <si>
    <t>15291</t>
  </si>
  <si>
    <t>15292</t>
  </si>
  <si>
    <t>15293</t>
  </si>
  <si>
    <t>12492</t>
  </si>
  <si>
    <t>14234</t>
  </si>
  <si>
    <t>14571</t>
  </si>
  <si>
    <t>13120</t>
  </si>
  <si>
    <t>14258</t>
  </si>
  <si>
    <t>15049</t>
  </si>
  <si>
    <t>14572</t>
  </si>
  <si>
    <t>13119</t>
  </si>
  <si>
    <t>14131</t>
  </si>
  <si>
    <t>13458</t>
  </si>
  <si>
    <t>13236</t>
  </si>
  <si>
    <t>14259</t>
  </si>
  <si>
    <t>14655</t>
  </si>
  <si>
    <t>14260</t>
  </si>
  <si>
    <t>15340</t>
  </si>
  <si>
    <t>15834</t>
  </si>
  <si>
    <t>15064</t>
  </si>
  <si>
    <t>15372</t>
  </si>
  <si>
    <t>14130</t>
  </si>
  <si>
    <t>14368</t>
  </si>
  <si>
    <t>14653</t>
  </si>
  <si>
    <t>365</t>
  </si>
  <si>
    <t>14369</t>
  </si>
  <si>
    <t>14370</t>
  </si>
  <si>
    <t>14371</t>
  </si>
  <si>
    <t>15836</t>
  </si>
  <si>
    <t>10762</t>
  </si>
  <si>
    <t>10764</t>
  </si>
  <si>
    <t>10759</t>
  </si>
  <si>
    <t>10765</t>
  </si>
  <si>
    <t>15263</t>
  </si>
  <si>
    <t>14854</t>
  </si>
  <si>
    <t>14855</t>
  </si>
  <si>
    <t>14856</t>
  </si>
  <si>
    <t>14857</t>
  </si>
  <si>
    <t>14858</t>
  </si>
  <si>
    <t>15837</t>
  </si>
  <si>
    <t>15838</t>
  </si>
  <si>
    <t>15839</t>
  </si>
  <si>
    <t>15840</t>
  </si>
  <si>
    <t>15841</t>
  </si>
  <si>
    <t>CMS-0033</t>
  </si>
  <si>
    <t>CMS-0026</t>
  </si>
  <si>
    <t>CMS-0034</t>
  </si>
  <si>
    <t>CMS-0030</t>
  </si>
  <si>
    <t>CMS-0027</t>
  </si>
  <si>
    <t>CMS-0028</t>
  </si>
  <si>
    <t>CMS-0029</t>
  </si>
  <si>
    <t>CMS-0031</t>
  </si>
  <si>
    <t>1725268650</t>
  </si>
  <si>
    <t>1725267312, 1725267628, 1725267795</t>
  </si>
  <si>
    <t>1725269592</t>
  </si>
  <si>
    <t>1725269624, 1725269855, 1725270187</t>
  </si>
  <si>
    <t>10766</t>
  </si>
  <si>
    <t>Riverdale Material</t>
  </si>
  <si>
    <t>14851</t>
  </si>
  <si>
    <t>14852</t>
  </si>
  <si>
    <t>14853</t>
  </si>
  <si>
    <t>169559</t>
  </si>
  <si>
    <t>169566</t>
  </si>
  <si>
    <t>169571</t>
  </si>
  <si>
    <t>169576</t>
  </si>
  <si>
    <t>169589</t>
  </si>
  <si>
    <t>305830</t>
  </si>
  <si>
    <t>303097</t>
  </si>
  <si>
    <t>311054</t>
  </si>
  <si>
    <t>303098</t>
  </si>
  <si>
    <t>303099</t>
  </si>
  <si>
    <t>1707629421</t>
  </si>
  <si>
    <t>1707629466</t>
  </si>
  <si>
    <t>1707629369</t>
  </si>
  <si>
    <t>1707629405</t>
  </si>
  <si>
    <t>1707629455</t>
  </si>
  <si>
    <t>1707629361</t>
  </si>
  <si>
    <t>1707629462</t>
  </si>
  <si>
    <t>1707629418</t>
  </si>
  <si>
    <t>0211</t>
  </si>
  <si>
    <t>0213</t>
  </si>
  <si>
    <t>0222</t>
  </si>
  <si>
    <t>0223</t>
  </si>
  <si>
    <t>1157</t>
  </si>
  <si>
    <t>09234</t>
  </si>
  <si>
    <t>12309</t>
  </si>
  <si>
    <t>14373</t>
  </si>
  <si>
    <t>14433</t>
  </si>
  <si>
    <t>15078</t>
  </si>
  <si>
    <t>15409</t>
  </si>
  <si>
    <t>09701</t>
  </si>
  <si>
    <t>09732</t>
  </si>
  <si>
    <t>14658</t>
  </si>
  <si>
    <t>14265</t>
  </si>
  <si>
    <t>14266</t>
  </si>
  <si>
    <t>14375</t>
  </si>
  <si>
    <t>14379</t>
  </si>
  <si>
    <t>14434</t>
  </si>
  <si>
    <t>14756</t>
  </si>
  <si>
    <t>15410</t>
  </si>
  <si>
    <t>09728</t>
  </si>
  <si>
    <t>12496</t>
  </si>
  <si>
    <t>14039</t>
  </si>
  <si>
    <t>14267</t>
  </si>
  <si>
    <t>14380</t>
  </si>
  <si>
    <t>14435</t>
  </si>
  <si>
    <t>14437</t>
  </si>
  <si>
    <t>14659</t>
  </si>
  <si>
    <t>15411</t>
  </si>
  <si>
    <t>0224</t>
  </si>
  <si>
    <t>8718</t>
  </si>
  <si>
    <t>14382</t>
  </si>
  <si>
    <t>14383</t>
  </si>
  <si>
    <t>13889</t>
  </si>
  <si>
    <t>14758</t>
  </si>
  <si>
    <t>14759</t>
  </si>
  <si>
    <t>15345</t>
  </si>
  <si>
    <t>15346</t>
  </si>
  <si>
    <t>15413</t>
  </si>
  <si>
    <t>14662</t>
  </si>
  <si>
    <t>15685</t>
  </si>
  <si>
    <t>15686</t>
  </si>
  <si>
    <t>14439</t>
  </si>
  <si>
    <t>15551</t>
  </si>
  <si>
    <t>15552</t>
  </si>
  <si>
    <t>14372</t>
  </si>
  <si>
    <t>14038</t>
  </si>
  <si>
    <t>14660</t>
  </si>
  <si>
    <t>14661</t>
  </si>
  <si>
    <t>14757</t>
  </si>
  <si>
    <t>15455</t>
  </si>
  <si>
    <t>15684</t>
  </si>
  <si>
    <t>09704</t>
  </si>
  <si>
    <t>09727</t>
  </si>
  <si>
    <t>09761</t>
  </si>
  <si>
    <t>09762</t>
  </si>
  <si>
    <t>12100</t>
  </si>
  <si>
    <t>14752</t>
  </si>
  <si>
    <t>14753</t>
  </si>
  <si>
    <t>14754</t>
  </si>
  <si>
    <t>30</t>
  </si>
  <si>
    <t>35149</t>
  </si>
  <si>
    <t>35150</t>
  </si>
  <si>
    <t>35151</t>
  </si>
  <si>
    <t>35152</t>
  </si>
  <si>
    <t>162389</t>
  </si>
  <si>
    <t>162417</t>
  </si>
  <si>
    <t>162455</t>
  </si>
  <si>
    <t>162434</t>
  </si>
  <si>
    <t>163989</t>
  </si>
  <si>
    <t>164003</t>
  </si>
  <si>
    <t>162425</t>
  </si>
  <si>
    <t>164030</t>
  </si>
  <si>
    <t>163997</t>
  </si>
  <si>
    <t>162419</t>
  </si>
  <si>
    <t>162430</t>
  </si>
  <si>
    <t>162449</t>
  </si>
  <si>
    <t>076</t>
  </si>
  <si>
    <t>14240</t>
  </si>
  <si>
    <t>14577</t>
  </si>
  <si>
    <t>14657</t>
  </si>
  <si>
    <t>14241</t>
  </si>
  <si>
    <t>14578</t>
  </si>
  <si>
    <t>15682</t>
  </si>
  <si>
    <t>15701</t>
  </si>
  <si>
    <t>15501</t>
  </si>
  <si>
    <t>14077</t>
  </si>
  <si>
    <t>14078</t>
  </si>
  <si>
    <t>14079</t>
  </si>
  <si>
    <t>14076</t>
  </si>
  <si>
    <t>12499</t>
  </si>
  <si>
    <t>14469</t>
  </si>
  <si>
    <t>15631</t>
  </si>
  <si>
    <t>14468</t>
  </si>
  <si>
    <t>15632</t>
  </si>
  <si>
    <t>14470</t>
  </si>
  <si>
    <t>15633</t>
  </si>
  <si>
    <t>14471</t>
  </si>
  <si>
    <t>15634</t>
  </si>
  <si>
    <t>14859</t>
  </si>
  <si>
    <t>14033</t>
  </si>
  <si>
    <t>15294</t>
  </si>
  <si>
    <t>15295</t>
  </si>
  <si>
    <t>14036</t>
  </si>
  <si>
    <t>14035</t>
  </si>
  <si>
    <t>15296</t>
  </si>
  <si>
    <t>14041</t>
  </si>
  <si>
    <t>3361</t>
  </si>
  <si>
    <t>15297</t>
  </si>
  <si>
    <t>15373</t>
  </si>
  <si>
    <t>14242</t>
  </si>
  <si>
    <t>14579</t>
  </si>
  <si>
    <t>13890</t>
  </si>
  <si>
    <t>100446</t>
  </si>
  <si>
    <t>14580</t>
  </si>
  <si>
    <t>15844</t>
  </si>
  <si>
    <t>15843</t>
  </si>
  <si>
    <t>15374</t>
  </si>
  <si>
    <t>15845</t>
  </si>
  <si>
    <t>15375</t>
  </si>
  <si>
    <t>15846</t>
  </si>
  <si>
    <t>15376</t>
  </si>
  <si>
    <t>15678</t>
  </si>
  <si>
    <t>09255</t>
  </si>
  <si>
    <t>14142</t>
  </si>
  <si>
    <t>14143</t>
  </si>
  <si>
    <t>15156</t>
  </si>
  <si>
    <t>14144</t>
  </si>
  <si>
    <t>15683</t>
  </si>
  <si>
    <t>14145</t>
  </si>
  <si>
    <t>14268</t>
  </si>
  <si>
    <t>14581</t>
  </si>
  <si>
    <t>15635</t>
  </si>
  <si>
    <t>203159</t>
  </si>
  <si>
    <t>14261</t>
  </si>
  <si>
    <t>14262</t>
  </si>
  <si>
    <t>14263</t>
  </si>
  <si>
    <t>15847</t>
  </si>
  <si>
    <t>15848</t>
  </si>
  <si>
    <t>1725272532, 1725272619</t>
  </si>
  <si>
    <t>159592</t>
  </si>
  <si>
    <t>159600</t>
  </si>
  <si>
    <t>159360</t>
  </si>
  <si>
    <t>159365</t>
  </si>
  <si>
    <t>163985</t>
  </si>
  <si>
    <t>312500</t>
  </si>
  <si>
    <t>312501</t>
  </si>
  <si>
    <t>312502</t>
  </si>
  <si>
    <t>12900</t>
  </si>
  <si>
    <t>Metra 115th</t>
  </si>
  <si>
    <t>14760</t>
  </si>
  <si>
    <t>14761</t>
  </si>
  <si>
    <t>14762</t>
  </si>
  <si>
    <t>133838</t>
  </si>
  <si>
    <t>15025</t>
  </si>
  <si>
    <t>14763</t>
  </si>
  <si>
    <t>2330-04 Lead Service Replacement</t>
  </si>
  <si>
    <t>14764</t>
  </si>
  <si>
    <t>14765</t>
  </si>
  <si>
    <t>14766</t>
  </si>
  <si>
    <t>14767</t>
  </si>
  <si>
    <t>12608</t>
  </si>
  <si>
    <t>14269</t>
  </si>
  <si>
    <t>14384</t>
  </si>
  <si>
    <t>14440</t>
  </si>
  <si>
    <t>14663</t>
  </si>
  <si>
    <t>7626</t>
  </si>
  <si>
    <t>8514</t>
  </si>
  <si>
    <t>14270</t>
  </si>
  <si>
    <t>14386</t>
  </si>
  <si>
    <t>14441</t>
  </si>
  <si>
    <t>14387</t>
  </si>
  <si>
    <t>14388</t>
  </si>
  <si>
    <t>14443</t>
  </si>
  <si>
    <t>14442</t>
  </si>
  <si>
    <t>02829</t>
  </si>
  <si>
    <t>02831</t>
  </si>
  <si>
    <t>12953</t>
  </si>
  <si>
    <t>12961</t>
  </si>
  <si>
    <t>14389</t>
  </si>
  <si>
    <t>14392</t>
  </si>
  <si>
    <t>14390</t>
  </si>
  <si>
    <t>14444</t>
  </si>
  <si>
    <t>14445</t>
  </si>
  <si>
    <t>14446</t>
  </si>
  <si>
    <t>14447</t>
  </si>
  <si>
    <t>15702</t>
  </si>
  <si>
    <t>15341</t>
  </si>
  <si>
    <t>14768</t>
  </si>
  <si>
    <t>15415</t>
  </si>
  <si>
    <t>15416</t>
  </si>
  <si>
    <t>15672</t>
  </si>
  <si>
    <t>15673</t>
  </si>
  <si>
    <t>15417</t>
  </si>
  <si>
    <t>15418</t>
  </si>
  <si>
    <t>15419</t>
  </si>
  <si>
    <t>15420</t>
  </si>
  <si>
    <t>15463</t>
  </si>
  <si>
    <t>15414</t>
  </si>
  <si>
    <t>15679</t>
  </si>
  <si>
    <t>15849</t>
  </si>
  <si>
    <t>15850</t>
  </si>
  <si>
    <t>15870</t>
  </si>
  <si>
    <t>15872</t>
  </si>
  <si>
    <t>15874</t>
  </si>
  <si>
    <t>15873</t>
  </si>
  <si>
    <t>15878</t>
  </si>
  <si>
    <t>15879</t>
  </si>
  <si>
    <t>15095</t>
  </si>
  <si>
    <t>15097</t>
  </si>
  <si>
    <t>12611</t>
  </si>
  <si>
    <t>13891</t>
  </si>
  <si>
    <t>13892</t>
  </si>
  <si>
    <t>13893</t>
  </si>
  <si>
    <t>13894</t>
  </si>
  <si>
    <t>14861</t>
  </si>
  <si>
    <t>14862</t>
  </si>
  <si>
    <t>14863</t>
  </si>
  <si>
    <t>14864</t>
  </si>
  <si>
    <t>12928</t>
  </si>
  <si>
    <t>12929</t>
  </si>
  <si>
    <t>12930</t>
  </si>
  <si>
    <t>12931</t>
  </si>
  <si>
    <t>12932</t>
  </si>
  <si>
    <t>12933</t>
  </si>
  <si>
    <t>12934</t>
  </si>
  <si>
    <t>12935</t>
  </si>
  <si>
    <t>14671905, 14671907</t>
  </si>
  <si>
    <t>162994, 164387</t>
  </si>
  <si>
    <t>162957</t>
  </si>
  <si>
    <t>162931</t>
  </si>
  <si>
    <t>14671910</t>
  </si>
  <si>
    <t>163016</t>
  </si>
  <si>
    <t>164380</t>
  </si>
  <si>
    <t>164406</t>
  </si>
  <si>
    <t>163009</t>
  </si>
  <si>
    <t>14671909</t>
  </si>
  <si>
    <t>163052</t>
  </si>
  <si>
    <t>163081</t>
  </si>
  <si>
    <t>163114</t>
  </si>
  <si>
    <t>163147</t>
  </si>
  <si>
    <t>163171</t>
  </si>
  <si>
    <t>164518</t>
  </si>
  <si>
    <t>164534</t>
  </si>
  <si>
    <t>163220</t>
  </si>
  <si>
    <t>14243</t>
  </si>
  <si>
    <t>14272</t>
  </si>
  <si>
    <t>15640</t>
  </si>
  <si>
    <t>15695</t>
  </si>
  <si>
    <t>14081</t>
  </si>
  <si>
    <t>14082</t>
  </si>
  <si>
    <t>8565</t>
  </si>
  <si>
    <t>14083</t>
  </si>
  <si>
    <t>14084</t>
  </si>
  <si>
    <t>14085</t>
  </si>
  <si>
    <t>14472</t>
  </si>
  <si>
    <t>15456</t>
  </si>
  <si>
    <t>15636</t>
  </si>
  <si>
    <t>14473</t>
  </si>
  <si>
    <t>15261</t>
  </si>
  <si>
    <t>15637</t>
  </si>
  <si>
    <t>14271</t>
  </si>
  <si>
    <t>15259</t>
  </si>
  <si>
    <t>15638</t>
  </si>
  <si>
    <t>14477</t>
  </si>
  <si>
    <t>15639</t>
  </si>
  <si>
    <t>14478</t>
  </si>
  <si>
    <t>14476</t>
  </si>
  <si>
    <t>15260</t>
  </si>
  <si>
    <t>8936</t>
  </si>
  <si>
    <t>15300</t>
  </si>
  <si>
    <t>053</t>
  </si>
  <si>
    <t>8934</t>
  </si>
  <si>
    <t>15298</t>
  </si>
  <si>
    <t>15334</t>
  </si>
  <si>
    <t>12903</t>
  </si>
  <si>
    <t>15688</t>
  </si>
  <si>
    <t>15162</t>
  </si>
  <si>
    <t>14394</t>
  </si>
  <si>
    <t>15163</t>
  </si>
  <si>
    <t>15299</t>
  </si>
  <si>
    <t>3370</t>
  </si>
  <si>
    <t>14582</t>
  </si>
  <si>
    <t>15377</t>
  </si>
  <si>
    <t>8563</t>
  </si>
  <si>
    <t>14583</t>
  </si>
  <si>
    <t>14584</t>
  </si>
  <si>
    <t>15457</t>
  </si>
  <si>
    <t>15458</t>
  </si>
  <si>
    <t>15461</t>
  </si>
  <si>
    <t>13499</t>
  </si>
  <si>
    <t>15459</t>
  </si>
  <si>
    <t>12902</t>
  </si>
  <si>
    <t>14146</t>
  </si>
  <si>
    <t>14147</t>
  </si>
  <si>
    <t>15378</t>
  </si>
  <si>
    <t>14148</t>
  </si>
  <si>
    <t>14865</t>
  </si>
  <si>
    <t>14150</t>
  </si>
  <si>
    <t>15380</t>
  </si>
  <si>
    <t>14866</t>
  </si>
  <si>
    <t>15381</t>
  </si>
  <si>
    <t>14149</t>
  </si>
  <si>
    <t>Heidelberg Thorton</t>
  </si>
  <si>
    <t>1725275968</t>
  </si>
  <si>
    <t>15157</t>
  </si>
  <si>
    <t>15158</t>
  </si>
  <si>
    <t>15159</t>
  </si>
  <si>
    <t>15160</t>
  </si>
  <si>
    <t>15161</t>
  </si>
  <si>
    <t>14585</t>
  </si>
  <si>
    <t>14586</t>
  </si>
  <si>
    <t>14587</t>
  </si>
  <si>
    <t>14588</t>
  </si>
  <si>
    <t>14589</t>
  </si>
  <si>
    <t>15691</t>
  </si>
  <si>
    <t>15692</t>
  </si>
  <si>
    <t>15693</t>
  </si>
  <si>
    <t>15697</t>
  </si>
  <si>
    <t>15698</t>
  </si>
  <si>
    <t>14590</t>
  </si>
  <si>
    <t>14591</t>
  </si>
  <si>
    <t>14592</t>
  </si>
  <si>
    <t>14593</t>
  </si>
  <si>
    <t>159406</t>
  </si>
  <si>
    <t>159373</t>
  </si>
  <si>
    <t>159506</t>
  </si>
  <si>
    <t>159511</t>
  </si>
  <si>
    <t>164160</t>
  </si>
  <si>
    <t>169604</t>
  </si>
  <si>
    <t>312503</t>
  </si>
  <si>
    <t>312504</t>
  </si>
  <si>
    <t>312505</t>
  </si>
  <si>
    <t>312506</t>
  </si>
  <si>
    <t>312507</t>
  </si>
  <si>
    <t>14773</t>
  </si>
  <si>
    <t>14774</t>
  </si>
  <si>
    <t>14775</t>
  </si>
  <si>
    <t>14776</t>
  </si>
  <si>
    <t>14777</t>
  </si>
  <si>
    <t>14245</t>
  </si>
  <si>
    <t>14448</t>
  </si>
  <si>
    <t>15700</t>
  </si>
  <si>
    <t>14248</t>
  </si>
  <si>
    <t>15651</t>
  </si>
  <si>
    <t>14086</t>
  </si>
  <si>
    <t>14087</t>
  </si>
  <si>
    <t>14088</t>
  </si>
  <si>
    <t>14479</t>
  </si>
  <si>
    <t>14480</t>
  </si>
  <si>
    <t>13500</t>
  </si>
  <si>
    <t>14485</t>
  </si>
  <si>
    <t>14486</t>
  </si>
  <si>
    <t>14244</t>
  </si>
  <si>
    <t>15301</t>
  </si>
  <si>
    <t>15641</t>
  </si>
  <si>
    <t>14395</t>
  </si>
  <si>
    <t>15164</t>
  </si>
  <si>
    <t>15302</t>
  </si>
  <si>
    <t>14396</t>
  </si>
  <si>
    <t>15303</t>
  </si>
  <si>
    <t>15384</t>
  </si>
  <si>
    <t>15304</t>
  </si>
  <si>
    <t>116</t>
  </si>
  <si>
    <t>10101</t>
  </si>
  <si>
    <t>15305</t>
  </si>
  <si>
    <t>15382</t>
  </si>
  <si>
    <t>15166</t>
  </si>
  <si>
    <t>15708</t>
  </si>
  <si>
    <t>12630</t>
  </si>
  <si>
    <t>6790</t>
  </si>
  <si>
    <t>14664</t>
  </si>
  <si>
    <t>15464</t>
  </si>
  <si>
    <t>14594</t>
  </si>
  <si>
    <t>15460</t>
  </si>
  <si>
    <t>14595</t>
  </si>
  <si>
    <t>14596</t>
  </si>
  <si>
    <t>14273</t>
  </si>
  <si>
    <t>14597</t>
  </si>
  <si>
    <t>14598</t>
  </si>
  <si>
    <t>15385</t>
  </si>
  <si>
    <t>15386</t>
  </si>
  <si>
    <t>14599</t>
  </si>
  <si>
    <t>15905</t>
  </si>
  <si>
    <t>15383</t>
  </si>
  <si>
    <t>15897</t>
  </si>
  <si>
    <t>14867</t>
  </si>
  <si>
    <t>15898</t>
  </si>
  <si>
    <t>14869</t>
  </si>
  <si>
    <t>15899</t>
  </si>
  <si>
    <t>14870</t>
  </si>
  <si>
    <t>15900</t>
  </si>
  <si>
    <t>14600</t>
  </si>
  <si>
    <t>14871</t>
  </si>
  <si>
    <t>15652</t>
  </si>
  <si>
    <t>14771</t>
  </si>
  <si>
    <t>15187</t>
  </si>
  <si>
    <t>2516 Metra 95th</t>
  </si>
  <si>
    <t>CMS-01</t>
  </si>
  <si>
    <t>15424</t>
  </si>
  <si>
    <t>Wright</t>
  </si>
  <si>
    <t>15425</t>
  </si>
  <si>
    <t>1725281479</t>
  </si>
  <si>
    <t>15426</t>
  </si>
  <si>
    <t>CMS-02</t>
  </si>
  <si>
    <t>15427</t>
  </si>
  <si>
    <t>14246</t>
  </si>
  <si>
    <t>66661, 66667, 66673, 66680</t>
  </si>
  <si>
    <t>15423</t>
  </si>
  <si>
    <t>66660, 66665, 66671, 66679</t>
  </si>
  <si>
    <t>15648</t>
  </si>
  <si>
    <t>66659, 66666, 66670, 66678</t>
  </si>
  <si>
    <t>14247</t>
  </si>
  <si>
    <t>66682, 66687, 66689, 66692, 66645</t>
  </si>
  <si>
    <t>15649</t>
  </si>
  <si>
    <t>66683, 66688, 66691, 66694, 66696</t>
  </si>
  <si>
    <t>ROC</t>
  </si>
  <si>
    <t>12936</t>
  </si>
  <si>
    <t>66681, 66686, 66690, 66693</t>
  </si>
  <si>
    <t>15642</t>
  </si>
  <si>
    <t>CMS-057</t>
  </si>
  <si>
    <t>15643</t>
  </si>
  <si>
    <t>CMS-056</t>
  </si>
  <si>
    <t>15644</t>
  </si>
  <si>
    <t>CMS-052</t>
  </si>
  <si>
    <t>15645</t>
  </si>
  <si>
    <t>CMS-054</t>
  </si>
  <si>
    <t>15646</t>
  </si>
  <si>
    <t>CMS-053</t>
  </si>
  <si>
    <t>15647</t>
  </si>
  <si>
    <t>CMS-055</t>
  </si>
  <si>
    <t>11907</t>
  </si>
  <si>
    <t>CMS-070</t>
  </si>
  <si>
    <t>15171</t>
  </si>
  <si>
    <t>CMS-062</t>
  </si>
  <si>
    <t>15990</t>
  </si>
  <si>
    <t>CMS-087</t>
  </si>
  <si>
    <t>15991</t>
  </si>
  <si>
    <t>CMS-099</t>
  </si>
  <si>
    <t>15992</t>
  </si>
  <si>
    <t>CMS-081</t>
  </si>
  <si>
    <t>15993</t>
  </si>
  <si>
    <t>CMS-093</t>
  </si>
  <si>
    <t>14274</t>
  </si>
  <si>
    <t>CMS-063</t>
  </si>
  <si>
    <t>14275</t>
  </si>
  <si>
    <t>CMS-096</t>
  </si>
  <si>
    <t>14276</t>
  </si>
  <si>
    <t>CMS-091</t>
  </si>
  <si>
    <t>14277</t>
  </si>
  <si>
    <t>CMS-084</t>
  </si>
  <si>
    <t>14278</t>
  </si>
  <si>
    <t>CMS-078</t>
  </si>
  <si>
    <t>14279</t>
  </si>
  <si>
    <t>CMS-071</t>
  </si>
  <si>
    <t>14487</t>
  </si>
  <si>
    <t>CMS-061</t>
  </si>
  <si>
    <t>14488</t>
  </si>
  <si>
    <t>CMS-088</t>
  </si>
  <si>
    <t>14489</t>
  </si>
  <si>
    <t>CMS-094</t>
  </si>
  <si>
    <t>14490</t>
  </si>
  <si>
    <t>CMS-100</t>
  </si>
  <si>
    <t>14491</t>
  </si>
  <si>
    <t>CMS-082</t>
  </si>
  <si>
    <t>14492</t>
  </si>
  <si>
    <t>CMS-067</t>
  </si>
  <si>
    <t>14625</t>
  </si>
  <si>
    <t>CMS-077</t>
  </si>
  <si>
    <t>15690</t>
  </si>
  <si>
    <t>CMS-064</t>
  </si>
  <si>
    <t>15694</t>
  </si>
  <si>
    <t>CMS-097</t>
  </si>
  <si>
    <t>15696</t>
  </si>
  <si>
    <t>CMS-083</t>
  </si>
  <si>
    <t>15699</t>
  </si>
  <si>
    <t>CMS-090</t>
  </si>
  <si>
    <t>15175</t>
  </si>
  <si>
    <t>CMS-065</t>
  </si>
  <si>
    <t>15188</t>
  </si>
  <si>
    <t>CMS-098</t>
  </si>
  <si>
    <t>15189</t>
  </si>
  <si>
    <t>CMS-092</t>
  </si>
  <si>
    <t>15190</t>
  </si>
  <si>
    <t>CMS-086</t>
  </si>
  <si>
    <t>15191</t>
  </si>
  <si>
    <t>CMS-080</t>
  </si>
  <si>
    <t>15192</t>
  </si>
  <si>
    <t>CMS-069</t>
  </si>
  <si>
    <t>15703</t>
  </si>
  <si>
    <t>CMS-068</t>
  </si>
  <si>
    <t>15709</t>
  </si>
  <si>
    <t>CMS-066</t>
  </si>
  <si>
    <t>15710</t>
  </si>
  <si>
    <t>CMS-095</t>
  </si>
  <si>
    <t>15711</t>
  </si>
  <si>
    <t>CMS-089</t>
  </si>
  <si>
    <t>15712</t>
  </si>
  <si>
    <t>15713</t>
  </si>
  <si>
    <t>CMS-085</t>
  </si>
  <si>
    <t>158</t>
  </si>
  <si>
    <t>Sport Construction</t>
  </si>
  <si>
    <t>Vulcan Bolingbrook</t>
  </si>
  <si>
    <t>8713885</t>
  </si>
  <si>
    <t>401</t>
  </si>
  <si>
    <t>8713781</t>
  </si>
  <si>
    <t>402</t>
  </si>
  <si>
    <t>8713941</t>
  </si>
  <si>
    <t>408</t>
  </si>
  <si>
    <t>8713839</t>
  </si>
  <si>
    <t>15167</t>
  </si>
  <si>
    <t>8713778</t>
  </si>
  <si>
    <t>15168</t>
  </si>
  <si>
    <t>8713832</t>
  </si>
  <si>
    <t>15169</t>
  </si>
  <si>
    <t>8713878</t>
  </si>
  <si>
    <t>15170</t>
  </si>
  <si>
    <t>8713931</t>
  </si>
  <si>
    <t>15964</t>
  </si>
  <si>
    <t>8713777</t>
  </si>
  <si>
    <t>15965</t>
  </si>
  <si>
    <t>8713831</t>
  </si>
  <si>
    <t>15966</t>
  </si>
  <si>
    <t>8713875</t>
  </si>
  <si>
    <t>15967</t>
  </si>
  <si>
    <t>8713928</t>
  </si>
  <si>
    <t>164209</t>
  </si>
  <si>
    <t>164210</t>
  </si>
  <si>
    <t>164221</t>
  </si>
  <si>
    <t>164223</t>
  </si>
  <si>
    <t>164230</t>
  </si>
  <si>
    <t>159385</t>
  </si>
  <si>
    <t>159396</t>
  </si>
  <si>
    <t>159399</t>
  </si>
  <si>
    <t>180421</t>
  </si>
  <si>
    <t>312508</t>
  </si>
  <si>
    <t>312509</t>
  </si>
  <si>
    <t>312510</t>
  </si>
  <si>
    <t>312511</t>
  </si>
  <si>
    <t>305829</t>
  </si>
  <si>
    <t>312512</t>
  </si>
  <si>
    <t>14778</t>
  </si>
  <si>
    <t>14779</t>
  </si>
  <si>
    <t>14780</t>
  </si>
  <si>
    <t>14781</t>
  </si>
  <si>
    <t>14782</t>
  </si>
  <si>
    <t>14648</t>
  </si>
  <si>
    <t>15431</t>
  </si>
  <si>
    <t>14637</t>
  </si>
  <si>
    <t>15432</t>
  </si>
  <si>
    <t>14638</t>
  </si>
  <si>
    <t>15433</t>
  </si>
  <si>
    <t>15901</t>
  </si>
  <si>
    <t>14249</t>
  </si>
  <si>
    <t>14499</t>
  </si>
  <si>
    <t>14500</t>
  </si>
  <si>
    <t>14951</t>
  </si>
  <si>
    <t>15998</t>
  </si>
  <si>
    <t>15306</t>
  </si>
  <si>
    <t>09061</t>
  </si>
  <si>
    <t>15307</t>
  </si>
  <si>
    <t>15309</t>
  </si>
  <si>
    <t>15394</t>
  </si>
  <si>
    <t>12994</t>
  </si>
  <si>
    <t>15310</t>
  </si>
  <si>
    <t>15311</t>
  </si>
  <si>
    <t>15485</t>
  </si>
  <si>
    <t>15396</t>
  </si>
  <si>
    <t>15797</t>
  </si>
  <si>
    <t>15653</t>
  </si>
  <si>
    <t>15960</t>
  </si>
  <si>
    <t>10046</t>
  </si>
  <si>
    <t>15959</t>
  </si>
  <si>
    <t>118</t>
  </si>
  <si>
    <t>15958</t>
  </si>
  <si>
    <t>15395</t>
  </si>
  <si>
    <t>15957</t>
  </si>
  <si>
    <t>15956</t>
  </si>
  <si>
    <t>15978</t>
  </si>
  <si>
    <t>14872</t>
  </si>
  <si>
    <t>15387</t>
  </si>
  <si>
    <t>117</t>
  </si>
  <si>
    <t>15430</t>
  </si>
  <si>
    <t>10087</t>
  </si>
  <si>
    <t>15908</t>
  </si>
  <si>
    <t>119</t>
  </si>
  <si>
    <t>15906</t>
  </si>
  <si>
    <t>14286</t>
  </si>
  <si>
    <t>15907</t>
  </si>
  <si>
    <t>15429</t>
  </si>
  <si>
    <t>CDOT S-603 DAMAGED TARP</t>
  </si>
  <si>
    <t>14496</t>
  </si>
  <si>
    <t>1725283784</t>
  </si>
  <si>
    <t>14643</t>
  </si>
  <si>
    <t>1725283812</t>
  </si>
  <si>
    <t>15656</t>
  </si>
  <si>
    <t>66699, 66700, 66625, 66626</t>
  </si>
  <si>
    <t>15578</t>
  </si>
  <si>
    <t>First Nations Garden</t>
  </si>
  <si>
    <t>15657</t>
  </si>
  <si>
    <t>12937</t>
  </si>
  <si>
    <t>1707639171</t>
  </si>
  <si>
    <t>12938</t>
  </si>
  <si>
    <t>1707639334</t>
  </si>
  <si>
    <t>12939</t>
  </si>
  <si>
    <t>1707639391</t>
  </si>
  <si>
    <t>15492</t>
  </si>
  <si>
    <t>1707638988</t>
  </si>
  <si>
    <t>15493</t>
  </si>
  <si>
    <t>1707639047</t>
  </si>
  <si>
    <t>15494</t>
  </si>
  <si>
    <t>1707639252</t>
  </si>
  <si>
    <t>15495</t>
  </si>
  <si>
    <t>1707639101</t>
  </si>
  <si>
    <t>15066</t>
  </si>
  <si>
    <t>1707638984</t>
  </si>
  <si>
    <t>15067</t>
  </si>
  <si>
    <t>1707639042</t>
  </si>
  <si>
    <t>15502</t>
  </si>
  <si>
    <t>1707639093</t>
  </si>
  <si>
    <t>15503</t>
  </si>
  <si>
    <t>1707639204</t>
  </si>
  <si>
    <t>15504</t>
  </si>
  <si>
    <t>1707639261</t>
  </si>
  <si>
    <t>15510</t>
  </si>
  <si>
    <t>1707639397</t>
  </si>
  <si>
    <t>15524</t>
  </si>
  <si>
    <t>1707639340</t>
  </si>
  <si>
    <t>14280</t>
  </si>
  <si>
    <t>CMS-079</t>
  </si>
  <si>
    <t>14493</t>
  </si>
  <si>
    <t>CMS-133</t>
  </si>
  <si>
    <t>14494</t>
  </si>
  <si>
    <t>CMS-073</t>
  </si>
  <si>
    <t>14495</t>
  </si>
  <si>
    <t>CMS-072</t>
  </si>
  <si>
    <t>14497</t>
  </si>
  <si>
    <t>CMS-075</t>
  </si>
  <si>
    <t>14498</t>
  </si>
  <si>
    <t>CMS-132</t>
  </si>
  <si>
    <t>14642</t>
  </si>
  <si>
    <t>CMS-07</t>
  </si>
  <si>
    <t>14644</t>
  </si>
  <si>
    <t>CMS-134</t>
  </si>
  <si>
    <t>14645</t>
  </si>
  <si>
    <t>CMS-074</t>
  </si>
  <si>
    <t>14649</t>
  </si>
  <si>
    <t>CMS-136</t>
  </si>
  <si>
    <t>14650</t>
  </si>
  <si>
    <t>CMS-000</t>
  </si>
  <si>
    <t>14281</t>
  </si>
  <si>
    <t>14640</t>
  </si>
  <si>
    <t>15388</t>
  </si>
  <si>
    <t>CMS-125</t>
  </si>
  <si>
    <t>15389</t>
  </si>
  <si>
    <t>CMS-118</t>
  </si>
  <si>
    <t>15390</t>
  </si>
  <si>
    <t>CMS-112</t>
  </si>
  <si>
    <t>15391</t>
  </si>
  <si>
    <t>CMS-106</t>
  </si>
  <si>
    <t>15392</t>
  </si>
  <si>
    <t>CMS-143</t>
  </si>
  <si>
    <t>15393</t>
  </si>
  <si>
    <t>CMS-152</t>
  </si>
  <si>
    <t>15481</t>
  </si>
  <si>
    <t>15522</t>
  </si>
  <si>
    <t>2650</t>
  </si>
  <si>
    <t>14282</t>
  </si>
  <si>
    <t>14298</t>
  </si>
  <si>
    <t>14626</t>
  </si>
  <si>
    <t>15482</t>
  </si>
  <si>
    <t>15491</t>
  </si>
  <si>
    <t>15523</t>
  </si>
  <si>
    <t>2649</t>
  </si>
  <si>
    <t>TEPA</t>
  </si>
  <si>
    <t>09436</t>
  </si>
  <si>
    <t>14089</t>
  </si>
  <si>
    <t>14250</t>
  </si>
  <si>
    <t>14283</t>
  </si>
  <si>
    <t>15483</t>
  </si>
  <si>
    <t>CMS-253</t>
  </si>
  <si>
    <t>15583</t>
  </si>
  <si>
    <t>2648</t>
  </si>
  <si>
    <t>15654</t>
  </si>
  <si>
    <t>15655</t>
  </si>
  <si>
    <t>15704</t>
  </si>
  <si>
    <t>15776</t>
  </si>
  <si>
    <t>15778</t>
  </si>
  <si>
    <t>15780</t>
  </si>
  <si>
    <t>47</t>
  </si>
  <si>
    <t>15782</t>
  </si>
  <si>
    <t>15786</t>
  </si>
  <si>
    <t>15751</t>
  </si>
  <si>
    <t>15777</t>
  </si>
  <si>
    <t>15779</t>
  </si>
  <si>
    <t>15783</t>
  </si>
  <si>
    <t>23</t>
  </si>
  <si>
    <t>15784</t>
  </si>
  <si>
    <t>15785</t>
  </si>
  <si>
    <t>15916</t>
  </si>
  <si>
    <t>15787</t>
  </si>
  <si>
    <t>15800</t>
  </si>
  <si>
    <t>CMS-310</t>
  </si>
  <si>
    <t>15788</t>
  </si>
  <si>
    <t>15789</t>
  </si>
  <si>
    <t>CMS-340</t>
  </si>
  <si>
    <t>15941</t>
  </si>
  <si>
    <t>830</t>
  </si>
  <si>
    <t>15942</t>
  </si>
  <si>
    <t>15943</t>
  </si>
  <si>
    <t>15975</t>
  </si>
  <si>
    <t>CMS-138</t>
  </si>
  <si>
    <t>15976</t>
  </si>
  <si>
    <t>15977</t>
  </si>
  <si>
    <t>35304</t>
  </si>
  <si>
    <t>35305</t>
  </si>
  <si>
    <t>61103</t>
  </si>
  <si>
    <t>14034</t>
  </si>
  <si>
    <t>CMS-272</t>
  </si>
  <si>
    <t>13896</t>
  </si>
  <si>
    <t>14178</t>
  </si>
  <si>
    <t>8714127</t>
  </si>
  <si>
    <t>14179</t>
  </si>
  <si>
    <t>8714105</t>
  </si>
  <si>
    <t>14180</t>
  </si>
  <si>
    <t>8714148</t>
  </si>
  <si>
    <t>14181</t>
  </si>
  <si>
    <t>8714167</t>
  </si>
  <si>
    <t>15968</t>
  </si>
  <si>
    <t>8714103</t>
  </si>
  <si>
    <t>15969</t>
  </si>
  <si>
    <t>8714128</t>
  </si>
  <si>
    <t>15970</t>
  </si>
  <si>
    <t>8714147</t>
  </si>
  <si>
    <t>15971</t>
  </si>
  <si>
    <t>8714165</t>
  </si>
  <si>
    <t>15972</t>
  </si>
  <si>
    <t>8714187</t>
  </si>
  <si>
    <t>15973</t>
  </si>
  <si>
    <t>8714215</t>
  </si>
  <si>
    <t>15974</t>
  </si>
  <si>
    <t>8714234</t>
  </si>
  <si>
    <t>159409</t>
  </si>
  <si>
    <t>164255</t>
  </si>
  <si>
    <t>159414</t>
  </si>
  <si>
    <t>312513</t>
  </si>
  <si>
    <t>312514</t>
  </si>
  <si>
    <t>312515</t>
  </si>
  <si>
    <t>312516</t>
  </si>
  <si>
    <t>312517</t>
  </si>
  <si>
    <t>14783</t>
  </si>
  <si>
    <t>14784</t>
  </si>
  <si>
    <t>14785</t>
  </si>
  <si>
    <t>14786</t>
  </si>
  <si>
    <t>14787</t>
  </si>
  <si>
    <t>14449</t>
  </si>
  <si>
    <t>14647</t>
  </si>
  <si>
    <t>14646</t>
  </si>
  <si>
    <t>14848</t>
  </si>
  <si>
    <t>14094</t>
  </si>
  <si>
    <t>14847</t>
  </si>
  <si>
    <t>15658</t>
  </si>
  <si>
    <t>2522 UIC</t>
  </si>
  <si>
    <t>12910</t>
  </si>
  <si>
    <t>14672063, 14672064, 14672065, 14672066, 14672067, 14672068, 14672069</t>
  </si>
  <si>
    <t>12912</t>
  </si>
  <si>
    <t>14672071, 14672072, 14672073, 14672074</t>
  </si>
  <si>
    <t>14092</t>
  </si>
  <si>
    <t>15997</t>
  </si>
  <si>
    <t>15999</t>
  </si>
  <si>
    <t>14507</t>
  </si>
  <si>
    <t>15487</t>
  </si>
  <si>
    <t>16000</t>
  </si>
  <si>
    <t>14508</t>
  </si>
  <si>
    <t>15994</t>
  </si>
  <si>
    <t>14509</t>
  </si>
  <si>
    <t>15995</t>
  </si>
  <si>
    <t>15316</t>
  </si>
  <si>
    <t>15442</t>
  </si>
  <si>
    <t>15312</t>
  </si>
  <si>
    <t>15983</t>
  </si>
  <si>
    <t>15313</t>
  </si>
  <si>
    <t>15984</t>
  </si>
  <si>
    <t>12629</t>
  </si>
  <si>
    <t>15314</t>
  </si>
  <si>
    <t>15440</t>
  </si>
  <si>
    <t>15315</t>
  </si>
  <si>
    <t>15441</t>
  </si>
  <si>
    <t>15397</t>
  </si>
  <si>
    <t>15955</t>
  </si>
  <si>
    <t>278</t>
  </si>
  <si>
    <t>15398</t>
  </si>
  <si>
    <t>15954</t>
  </si>
  <si>
    <t>12911</t>
  </si>
  <si>
    <t>14093</t>
  </si>
  <si>
    <t>15952</t>
  </si>
  <si>
    <t>15400</t>
  </si>
  <si>
    <t>15951</t>
  </si>
  <si>
    <t>15399</t>
  </si>
  <si>
    <t>14090</t>
  </si>
  <si>
    <t>15904</t>
  </si>
  <si>
    <t>15903</t>
  </si>
  <si>
    <t>14849</t>
  </si>
  <si>
    <t>15902</t>
  </si>
  <si>
    <t>15953</t>
  </si>
  <si>
    <t>15350</t>
  </si>
  <si>
    <t>15985</t>
  </si>
  <si>
    <t>15360</t>
  </si>
  <si>
    <t>14873</t>
  </si>
  <si>
    <t>15939</t>
  </si>
  <si>
    <t>15853</t>
  </si>
  <si>
    <t>1622</t>
  </si>
  <si>
    <t>On Site</t>
  </si>
  <si>
    <t>1955</t>
  </si>
  <si>
    <t>1967</t>
  </si>
  <si>
    <t>15265</t>
  </si>
  <si>
    <t>On site</t>
  </si>
  <si>
    <t>09667</t>
  </si>
  <si>
    <t>14293</t>
  </si>
  <si>
    <t>14294</t>
  </si>
  <si>
    <t>15759</t>
  </si>
  <si>
    <t>15793</t>
  </si>
  <si>
    <t>15940</t>
  </si>
  <si>
    <t>7860</t>
  </si>
  <si>
    <t>14450</t>
  </si>
  <si>
    <t>15435</t>
  </si>
  <si>
    <t>15486</t>
  </si>
  <si>
    <t>1725288668</t>
  </si>
  <si>
    <t>15439</t>
  </si>
  <si>
    <t>1725290317</t>
  </si>
  <si>
    <t>15982</t>
  </si>
  <si>
    <t>1725288702</t>
  </si>
  <si>
    <t>15438</t>
  </si>
  <si>
    <t>1725289978</t>
  </si>
  <si>
    <t>12904</t>
  </si>
  <si>
    <t>12940</t>
  </si>
  <si>
    <t>12941</t>
  </si>
  <si>
    <t>12942</t>
  </si>
  <si>
    <t>2693</t>
  </si>
  <si>
    <t>2694</t>
  </si>
  <si>
    <t>2695</t>
  </si>
  <si>
    <t>2697</t>
  </si>
  <si>
    <t>10664</t>
  </si>
  <si>
    <t>10665</t>
  </si>
  <si>
    <t>10666</t>
  </si>
  <si>
    <t>12905</t>
  </si>
  <si>
    <t>12906</t>
  </si>
  <si>
    <t>12907</t>
  </si>
  <si>
    <t>12908</t>
  </si>
  <si>
    <t>12909</t>
  </si>
  <si>
    <t>12968</t>
  </si>
  <si>
    <t>12970</t>
  </si>
  <si>
    <t>12971</t>
  </si>
  <si>
    <t>12974</t>
  </si>
  <si>
    <t>12988</t>
  </si>
  <si>
    <t>12989</t>
  </si>
  <si>
    <t>12990</t>
  </si>
  <si>
    <t>12997</t>
  </si>
  <si>
    <t>13570</t>
  </si>
  <si>
    <t>650</t>
  </si>
  <si>
    <t>13897</t>
  </si>
  <si>
    <t>13898</t>
  </si>
  <si>
    <t>13571</t>
  </si>
  <si>
    <t>13572</t>
  </si>
  <si>
    <t>13573</t>
  </si>
  <si>
    <t>13574</t>
  </si>
  <si>
    <t>13575</t>
  </si>
  <si>
    <t>13900</t>
  </si>
  <si>
    <t>14005</t>
  </si>
  <si>
    <t>14287</t>
  </si>
  <si>
    <t>14288</t>
  </si>
  <si>
    <t>14289</t>
  </si>
  <si>
    <t>15588</t>
  </si>
  <si>
    <t>15589</t>
  </si>
  <si>
    <t>15590</t>
  </si>
  <si>
    <t>15591</t>
  </si>
  <si>
    <t>15705</t>
  </si>
  <si>
    <t>15706</t>
  </si>
  <si>
    <t>15707</t>
  </si>
  <si>
    <t>15716</t>
  </si>
  <si>
    <t>15717</t>
  </si>
  <si>
    <t>15922</t>
  </si>
  <si>
    <t>14290</t>
  </si>
  <si>
    <t>14291</t>
  </si>
  <si>
    <t>14299</t>
  </si>
  <si>
    <t>14300</t>
  </si>
  <si>
    <t>15790</t>
  </si>
  <si>
    <t>15791</t>
  </si>
  <si>
    <t>15792</t>
  </si>
  <si>
    <t>14501</t>
  </si>
  <si>
    <t>14502</t>
  </si>
  <si>
    <t>14503</t>
  </si>
  <si>
    <t>14504</t>
  </si>
  <si>
    <t>14505</t>
  </si>
  <si>
    <t>14506</t>
  </si>
  <si>
    <t>15754</t>
  </si>
  <si>
    <t>15755</t>
  </si>
  <si>
    <t>15756</t>
  </si>
  <si>
    <t>15757</t>
  </si>
  <si>
    <t>15921</t>
  </si>
  <si>
    <t>15927</t>
  </si>
  <si>
    <t>15928</t>
  </si>
  <si>
    <t>15938</t>
  </si>
  <si>
    <t>15923</t>
  </si>
  <si>
    <t>15924</t>
  </si>
  <si>
    <t>15925</t>
  </si>
  <si>
    <t>15937</t>
  </si>
  <si>
    <t>61258</t>
  </si>
  <si>
    <t>61267</t>
  </si>
  <si>
    <t>61261</t>
  </si>
  <si>
    <t>61269</t>
  </si>
  <si>
    <t>61873</t>
  </si>
  <si>
    <t>555</t>
  </si>
  <si>
    <t>61331</t>
  </si>
  <si>
    <t>MM</t>
  </si>
  <si>
    <t>613</t>
  </si>
  <si>
    <t>64078</t>
  </si>
  <si>
    <t>64079</t>
  </si>
  <si>
    <t>64080</t>
  </si>
  <si>
    <t>64081</t>
  </si>
  <si>
    <t>1707640438</t>
  </si>
  <si>
    <t>1707640414</t>
  </si>
  <si>
    <t>1707640410</t>
  </si>
  <si>
    <t>1707640409</t>
  </si>
  <si>
    <t>1707640377</t>
  </si>
  <si>
    <t>1707640431</t>
  </si>
  <si>
    <t>1707640397</t>
  </si>
  <si>
    <t>1707640412</t>
  </si>
  <si>
    <t>1707640416</t>
  </si>
  <si>
    <t>169609</t>
  </si>
  <si>
    <t>169615</t>
  </si>
  <si>
    <t>162798</t>
  </si>
  <si>
    <t>162799</t>
  </si>
  <si>
    <t>162800</t>
  </si>
  <si>
    <t>175651</t>
  </si>
  <si>
    <t>312518</t>
  </si>
  <si>
    <t>313681</t>
  </si>
  <si>
    <t>313551</t>
  </si>
  <si>
    <t>313684</t>
  </si>
  <si>
    <t>313552</t>
  </si>
  <si>
    <t>13895</t>
  </si>
  <si>
    <t>14788</t>
  </si>
  <si>
    <t>14789</t>
  </si>
  <si>
    <t>14790</t>
  </si>
  <si>
    <t>14791</t>
  </si>
  <si>
    <t>14792</t>
  </si>
  <si>
    <t>14877</t>
  </si>
  <si>
    <t>15236</t>
  </si>
  <si>
    <t>15746</t>
  </si>
  <si>
    <t>15748</t>
  </si>
  <si>
    <t>14514</t>
  </si>
  <si>
    <t>15747</t>
  </si>
  <si>
    <t>13576</t>
  </si>
  <si>
    <t>14510</t>
  </si>
  <si>
    <t>14511</t>
  </si>
  <si>
    <t>15497</t>
  </si>
  <si>
    <t>14512</t>
  </si>
  <si>
    <t>15498</t>
  </si>
  <si>
    <t>14513</t>
  </si>
  <si>
    <t>15499</t>
  </si>
  <si>
    <t>15500</t>
  </si>
  <si>
    <t>15317</t>
  </si>
  <si>
    <t>15318</t>
  </si>
  <si>
    <t>13577</t>
  </si>
  <si>
    <t>13578</t>
  </si>
  <si>
    <t>13579</t>
  </si>
  <si>
    <t>15247</t>
  </si>
  <si>
    <t>15359</t>
  </si>
  <si>
    <t>15403</t>
  </si>
  <si>
    <t>15319</t>
  </si>
  <si>
    <t>15454</t>
  </si>
  <si>
    <t>15320</t>
  </si>
  <si>
    <t>15452</t>
  </si>
  <si>
    <t>15321</t>
  </si>
  <si>
    <t>15453</t>
  </si>
  <si>
    <t>15950</t>
  </si>
  <si>
    <t>15404</t>
  </si>
  <si>
    <t>15949</t>
  </si>
  <si>
    <t>15405</t>
  </si>
  <si>
    <t>15948</t>
  </si>
  <si>
    <t>15406</t>
  </si>
  <si>
    <t>15947</t>
  </si>
  <si>
    <t>12913</t>
  </si>
  <si>
    <t>15980</t>
  </si>
  <si>
    <t>15364</t>
  </si>
  <si>
    <t>15981</t>
  </si>
  <si>
    <t>15327</t>
  </si>
  <si>
    <t>14097</t>
  </si>
  <si>
    <t>15361</t>
  </si>
  <si>
    <t>1970</t>
  </si>
  <si>
    <t>089</t>
  </si>
  <si>
    <t>0136</t>
  </si>
  <si>
    <t>1603</t>
  </si>
  <si>
    <t>1969</t>
  </si>
  <si>
    <t>14095</t>
  </si>
  <si>
    <t>14874</t>
  </si>
  <si>
    <t>14096</t>
  </si>
  <si>
    <t>14666</t>
  </si>
  <si>
    <t>14876</t>
  </si>
  <si>
    <t>CMS-0334</t>
  </si>
  <si>
    <t>CMS-0148</t>
  </si>
  <si>
    <t>CMS-0318</t>
  </si>
  <si>
    <t>CMS-0340</t>
  </si>
  <si>
    <t>15014</t>
  </si>
  <si>
    <t>15073</t>
  </si>
  <si>
    <t>15266</t>
  </si>
  <si>
    <t>1725295899</t>
  </si>
  <si>
    <t>15270</t>
  </si>
  <si>
    <t>15267</t>
  </si>
  <si>
    <t>15271</t>
  </si>
  <si>
    <t>15766</t>
  </si>
  <si>
    <t>13301</t>
  </si>
  <si>
    <t>PBC CDOT</t>
  </si>
  <si>
    <t>Countryside Landfill</t>
  </si>
  <si>
    <t>1323837, 1323906, 1323975</t>
  </si>
  <si>
    <t>14295</t>
  </si>
  <si>
    <t>1323807, 1323878, 1323943</t>
  </si>
  <si>
    <t>15079</t>
  </si>
  <si>
    <t>1323834, 1323899, 1323966</t>
  </si>
  <si>
    <t>15090</t>
  </si>
  <si>
    <t>1323849</t>
  </si>
  <si>
    <t>15096</t>
  </si>
  <si>
    <t>1323930</t>
  </si>
  <si>
    <t>1323842, 1323925</t>
  </si>
  <si>
    <t>1323860, 1323937</t>
  </si>
  <si>
    <t>75</t>
  </si>
  <si>
    <t>1962719, 1963009</t>
  </si>
  <si>
    <t>15761</t>
  </si>
  <si>
    <t>1323815, 1323887, 1323955</t>
  </si>
  <si>
    <t>13302</t>
  </si>
  <si>
    <t>1324063, 1324150</t>
  </si>
  <si>
    <t>14296</t>
  </si>
  <si>
    <t>1324018, 1324082, 1324152</t>
  </si>
  <si>
    <t>306</t>
  </si>
  <si>
    <t>1324032, 1324138</t>
  </si>
  <si>
    <t>15080</t>
  </si>
  <si>
    <t>1324041, 1324099, 1324167</t>
  </si>
  <si>
    <t>1324050, 1324131, 1324195</t>
  </si>
  <si>
    <t>1324051, 1324127, 1324187</t>
  </si>
  <si>
    <t>12</t>
  </si>
  <si>
    <t>1324070, 1324153</t>
  </si>
  <si>
    <t>15762</t>
  </si>
  <si>
    <t>1324058, 1324117, 1324179</t>
  </si>
  <si>
    <t>15926</t>
  </si>
  <si>
    <t>1324025, 1324085, 1324158</t>
  </si>
  <si>
    <t>14297</t>
  </si>
  <si>
    <t>1324241, 1324298, 1324351</t>
  </si>
  <si>
    <t>1324237, 1324294, 1324344</t>
  </si>
  <si>
    <t>15929</t>
  </si>
  <si>
    <t>1323850, 1323923, 1323990</t>
  </si>
  <si>
    <t>1324076</t>
  </si>
  <si>
    <t>169617</t>
  </si>
  <si>
    <t>312519</t>
  </si>
  <si>
    <t>313693</t>
  </si>
  <si>
    <t>312520</t>
  </si>
  <si>
    <t>313698</t>
  </si>
  <si>
    <t>312522</t>
  </si>
  <si>
    <t>Li</t>
  </si>
  <si>
    <t>Li-001</t>
  </si>
  <si>
    <t>Li-002</t>
  </si>
  <si>
    <t>509833</t>
  </si>
  <si>
    <t>14793</t>
  </si>
  <si>
    <t>15825</t>
  </si>
  <si>
    <t>14794</t>
  </si>
  <si>
    <t>15823</t>
  </si>
  <si>
    <t>15113</t>
  </si>
  <si>
    <t>15367</t>
  </si>
  <si>
    <t>15114</t>
  </si>
  <si>
    <t>14878</t>
  </si>
  <si>
    <t>15116</t>
  </si>
  <si>
    <t>14883</t>
  </si>
  <si>
    <t>14884</t>
  </si>
  <si>
    <t>15764</t>
  </si>
  <si>
    <t>15222</t>
  </si>
  <si>
    <t>170092</t>
  </si>
  <si>
    <t>15223</t>
  </si>
  <si>
    <t>170117</t>
  </si>
  <si>
    <t>15224</t>
  </si>
  <si>
    <t>15225</t>
  </si>
  <si>
    <t>170170</t>
  </si>
  <si>
    <t>15226</t>
  </si>
  <si>
    <t>169465</t>
  </si>
  <si>
    <t>15227</t>
  </si>
  <si>
    <t>169470</t>
  </si>
  <si>
    <t>14702</t>
  </si>
  <si>
    <t>15228</t>
  </si>
  <si>
    <t>15322</t>
  </si>
  <si>
    <t>15323</t>
  </si>
  <si>
    <t>15117</t>
  </si>
  <si>
    <t>14518</t>
  </si>
  <si>
    <t>14515</t>
  </si>
  <si>
    <t>14952</t>
  </si>
  <si>
    <t>14516</t>
  </si>
  <si>
    <t>14953</t>
  </si>
  <si>
    <t>14517</t>
  </si>
  <si>
    <t>14954</t>
  </si>
  <si>
    <t>14955</t>
  </si>
  <si>
    <t>14956</t>
  </si>
  <si>
    <t>15450</t>
  </si>
  <si>
    <t>Drain Program</t>
  </si>
  <si>
    <t>15248</t>
  </si>
  <si>
    <t>15249</t>
  </si>
  <si>
    <t>15250</t>
  </si>
  <si>
    <t>15251</t>
  </si>
  <si>
    <t>15737</t>
  </si>
  <si>
    <t>15324</t>
  </si>
  <si>
    <t>3367</t>
  </si>
  <si>
    <t>15325</t>
  </si>
  <si>
    <t>15243</t>
  </si>
  <si>
    <t>15407</t>
  </si>
  <si>
    <t>15408</t>
  </si>
  <si>
    <t>15946</t>
  </si>
  <si>
    <t>15402</t>
  </si>
  <si>
    <t>15945</t>
  </si>
  <si>
    <t>15944</t>
  </si>
  <si>
    <t>13460</t>
  </si>
  <si>
    <t>15963</t>
  </si>
  <si>
    <t>15330</t>
  </si>
  <si>
    <t>15986</t>
  </si>
  <si>
    <t>15331</t>
  </si>
  <si>
    <t>15987</t>
  </si>
  <si>
    <t>15332</t>
  </si>
  <si>
    <t>15988</t>
  </si>
  <si>
    <t>15268</t>
  </si>
  <si>
    <t>14099</t>
  </si>
  <si>
    <t>15269</t>
  </si>
  <si>
    <t>15276</t>
  </si>
  <si>
    <t>15365</t>
  </si>
  <si>
    <t>15749</t>
  </si>
  <si>
    <t>15919</t>
  </si>
  <si>
    <t>14100</t>
  </si>
  <si>
    <t>15115</t>
  </si>
  <si>
    <t>1645</t>
  </si>
  <si>
    <t>15371</t>
  </si>
  <si>
    <t>15272</t>
  </si>
  <si>
    <t>15329</t>
  </si>
  <si>
    <t>15328</t>
  </si>
  <si>
    <t>CA6</t>
  </si>
  <si>
    <t>51368</t>
  </si>
  <si>
    <t>51351</t>
  </si>
  <si>
    <t>14098</t>
  </si>
  <si>
    <t>680155, 680158</t>
  </si>
  <si>
    <t>15274</t>
  </si>
  <si>
    <t>686154, 680157, 680163</t>
  </si>
  <si>
    <t>15275</t>
  </si>
  <si>
    <t>680171, 680172, 680175, 680179</t>
  </si>
  <si>
    <t>14689</t>
  </si>
  <si>
    <t>15763</t>
  </si>
  <si>
    <t>15920</t>
  </si>
  <si>
    <t>15277</t>
  </si>
  <si>
    <t>169623</t>
  </si>
  <si>
    <t>169627</t>
  </si>
  <si>
    <t>312523</t>
  </si>
  <si>
    <t>312524</t>
  </si>
  <si>
    <t>49934</t>
  </si>
  <si>
    <t>49946</t>
  </si>
  <si>
    <t>50647</t>
  </si>
  <si>
    <t>50675</t>
  </si>
  <si>
    <t>14795</t>
  </si>
  <si>
    <t>14796</t>
  </si>
  <si>
    <t>15281</t>
  </si>
  <si>
    <t>15721</t>
  </si>
  <si>
    <t>2332-06 Lead Service Replacement</t>
  </si>
  <si>
    <t>15752</t>
  </si>
  <si>
    <t>15753</t>
  </si>
  <si>
    <t>14807</t>
  </si>
  <si>
    <t>14811</t>
  </si>
  <si>
    <t>14890</t>
  </si>
  <si>
    <t>14886</t>
  </si>
  <si>
    <t>14888</t>
  </si>
  <si>
    <t>15230</t>
  </si>
  <si>
    <t>15231</t>
  </si>
  <si>
    <t>15233</t>
  </si>
  <si>
    <t>14672176</t>
  </si>
  <si>
    <t>15234</t>
  </si>
  <si>
    <t>15235</t>
  </si>
  <si>
    <t>14672177</t>
  </si>
  <si>
    <t>14887</t>
  </si>
  <si>
    <t>15229</t>
  </si>
  <si>
    <t>12914</t>
  </si>
  <si>
    <t>14889</t>
  </si>
  <si>
    <t>14704</t>
  </si>
  <si>
    <t>Chicago</t>
  </si>
  <si>
    <t>14519</t>
  </si>
  <si>
    <t>14520</t>
  </si>
  <si>
    <t>14521</t>
  </si>
  <si>
    <t>14957</t>
  </si>
  <si>
    <t>14958</t>
  </si>
  <si>
    <t>14960</t>
  </si>
  <si>
    <t>14963</t>
  </si>
  <si>
    <t>14708</t>
  </si>
  <si>
    <t>14965</t>
  </si>
  <si>
    <t>15252</t>
  </si>
  <si>
    <t>15253</t>
  </si>
  <si>
    <t>15254</t>
  </si>
  <si>
    <t>15255</t>
  </si>
  <si>
    <t>15257</t>
  </si>
  <si>
    <t>12915</t>
  </si>
  <si>
    <t>Ludeman Dr</t>
  </si>
  <si>
    <t>14522</t>
  </si>
  <si>
    <t>15357</t>
  </si>
  <si>
    <t>12916</t>
  </si>
  <si>
    <t>14524</t>
  </si>
  <si>
    <t>14891</t>
  </si>
  <si>
    <t>13303</t>
  </si>
  <si>
    <t>15326</t>
  </si>
  <si>
    <t>15962</t>
  </si>
  <si>
    <t>15961</t>
  </si>
  <si>
    <t>15476</t>
  </si>
  <si>
    <t>15477</t>
  </si>
  <si>
    <t>15475</t>
  </si>
  <si>
    <t>15478</t>
  </si>
  <si>
    <t>15474</t>
  </si>
  <si>
    <t>15479</t>
  </si>
  <si>
    <t>15245</t>
  </si>
  <si>
    <t>15421</t>
  </si>
  <si>
    <t>15335</t>
  </si>
  <si>
    <t>15422</t>
  </si>
  <si>
    <t>14879</t>
  </si>
  <si>
    <t>15358</t>
  </si>
  <si>
    <t>15722</t>
  </si>
  <si>
    <t>15720</t>
  </si>
  <si>
    <t>14703</t>
  </si>
  <si>
    <t>14885</t>
  </si>
  <si>
    <t>15279</t>
  </si>
  <si>
    <t>15714</t>
  </si>
  <si>
    <t>15736</t>
  </si>
  <si>
    <t>14705</t>
  </si>
  <si>
    <t>1665</t>
  </si>
  <si>
    <t>15273</t>
  </si>
  <si>
    <t>15765</t>
  </si>
  <si>
    <t>15370</t>
  </si>
  <si>
    <t>15083</t>
  </si>
  <si>
    <t>15742</t>
  </si>
  <si>
    <t>14707</t>
  </si>
  <si>
    <t>15743</t>
  </si>
  <si>
    <t>169630</t>
  </si>
  <si>
    <t>169636</t>
  </si>
  <si>
    <t>169641</t>
  </si>
  <si>
    <t>313956</t>
  </si>
  <si>
    <t>313553</t>
  </si>
  <si>
    <t>2330-06 Lead Service Replacement</t>
  </si>
  <si>
    <t>15758</t>
  </si>
  <si>
    <t>1706</t>
  </si>
  <si>
    <t>037</t>
  </si>
  <si>
    <t>14526</t>
  </si>
  <si>
    <t>14527</t>
  </si>
  <si>
    <t>14528</t>
  </si>
  <si>
    <t>14529</t>
  </si>
  <si>
    <t>12919</t>
  </si>
  <si>
    <t>12920</t>
  </si>
  <si>
    <t>12921</t>
  </si>
  <si>
    <t>12922</t>
  </si>
  <si>
    <t>14534</t>
  </si>
  <si>
    <t>14535</t>
  </si>
  <si>
    <t>14307718</t>
  </si>
  <si>
    <t>14537</t>
  </si>
  <si>
    <t>170958, 170963, 170973</t>
  </si>
  <si>
    <t>14536</t>
  </si>
  <si>
    <t>14538</t>
  </si>
  <si>
    <t>14307759</t>
  </si>
  <si>
    <t>14307741</t>
  </si>
  <si>
    <t>12918</t>
  </si>
  <si>
    <t>12949</t>
  </si>
  <si>
    <t>15727</t>
  </si>
  <si>
    <t>14709</t>
  </si>
  <si>
    <t>14966</t>
  </si>
  <si>
    <t>14710</t>
  </si>
  <si>
    <t>14967</t>
  </si>
  <si>
    <t>14968</t>
  </si>
  <si>
    <t>14713</t>
  </si>
  <si>
    <t>14969</t>
  </si>
  <si>
    <t>15242</t>
  </si>
  <si>
    <t>15246</t>
  </si>
  <si>
    <t>15733</t>
  </si>
  <si>
    <t>15262</t>
  </si>
  <si>
    <t>12917</t>
  </si>
  <si>
    <t>14525</t>
  </si>
  <si>
    <t>14892</t>
  </si>
  <si>
    <t>14530</t>
  </si>
  <si>
    <t>220</t>
  </si>
  <si>
    <t>14531</t>
  </si>
  <si>
    <t>14533</t>
  </si>
  <si>
    <t>14895</t>
  </si>
  <si>
    <t>15200</t>
  </si>
  <si>
    <t>15198</t>
  </si>
  <si>
    <t>15199</t>
  </si>
  <si>
    <t>15472</t>
  </si>
  <si>
    <t>15480</t>
  </si>
  <si>
    <t>15473</t>
  </si>
  <si>
    <t>15471</t>
  </si>
  <si>
    <t>15470</t>
  </si>
  <si>
    <t>2212</t>
  </si>
  <si>
    <t>64069</t>
  </si>
  <si>
    <t>14672</t>
  </si>
  <si>
    <t>14880</t>
  </si>
  <si>
    <t>15488</t>
  </si>
  <si>
    <t>15336</t>
  </si>
  <si>
    <t>15723</t>
  </si>
  <si>
    <t>15724</t>
  </si>
  <si>
    <t>15725</t>
  </si>
  <si>
    <t>15726</t>
  </si>
  <si>
    <t>087</t>
  </si>
  <si>
    <t>1652</t>
  </si>
  <si>
    <t>14042</t>
  </si>
  <si>
    <t>14618</t>
  </si>
  <si>
    <t>14668</t>
  </si>
  <si>
    <t>14711</t>
  </si>
  <si>
    <t>14712</t>
  </si>
  <si>
    <t>CMS-0428</t>
  </si>
  <si>
    <t>15745</t>
  </si>
  <si>
    <t>15735</t>
  </si>
  <si>
    <t>15867</t>
  </si>
  <si>
    <t>14806</t>
  </si>
  <si>
    <t>680202, 680203, 680207, 680208, 680216</t>
  </si>
  <si>
    <t>15193</t>
  </si>
  <si>
    <t>680227, 680228, 680230</t>
  </si>
  <si>
    <t>14893</t>
  </si>
  <si>
    <t>1326836, 1326889, 1326956</t>
  </si>
  <si>
    <t>1326839, 1326895, 1326951</t>
  </si>
  <si>
    <t>12923</t>
  </si>
  <si>
    <t>1707649875</t>
  </si>
  <si>
    <t>12924</t>
  </si>
  <si>
    <t>1707649955</t>
  </si>
  <si>
    <t>12925</t>
  </si>
  <si>
    <t>1707649896</t>
  </si>
  <si>
    <t>12926</t>
  </si>
  <si>
    <t>12927</t>
  </si>
  <si>
    <t>1707650076</t>
  </si>
  <si>
    <t>12947</t>
  </si>
  <si>
    <t>1707650118</t>
  </si>
  <si>
    <t>12948</t>
  </si>
  <si>
    <t>1707650165</t>
  </si>
  <si>
    <t>12944</t>
  </si>
  <si>
    <t>12945</t>
  </si>
  <si>
    <t>1707650139</t>
  </si>
  <si>
    <t>12946</t>
  </si>
  <si>
    <t>1707650186</t>
  </si>
  <si>
    <t>1707649937</t>
  </si>
  <si>
    <t>1707649870</t>
  </si>
  <si>
    <t>15428</t>
  </si>
  <si>
    <t>14619</t>
  </si>
  <si>
    <t>1707650239</t>
  </si>
  <si>
    <t>14620</t>
  </si>
  <si>
    <t>1707650268</t>
  </si>
  <si>
    <t>14621</t>
  </si>
  <si>
    <t>14622</t>
  </si>
  <si>
    <t>14623</t>
  </si>
  <si>
    <t>14632</t>
  </si>
  <si>
    <t>14714</t>
  </si>
  <si>
    <t>14715</t>
  </si>
  <si>
    <t>14716</t>
  </si>
  <si>
    <t>14717</t>
  </si>
  <si>
    <t>14719</t>
  </si>
  <si>
    <t>1707650642</t>
  </si>
  <si>
    <t>14721</t>
  </si>
  <si>
    <t>1707650630</t>
  </si>
  <si>
    <t>1707650296</t>
  </si>
  <si>
    <t>15068</t>
  </si>
  <si>
    <t>15070</t>
  </si>
  <si>
    <t>15074</t>
  </si>
  <si>
    <t>1707650664</t>
  </si>
  <si>
    <t>15194</t>
  </si>
  <si>
    <t>15195</t>
  </si>
  <si>
    <t>15197</t>
  </si>
  <si>
    <t>1707650315</t>
  </si>
  <si>
    <t>15803</t>
  </si>
  <si>
    <t>15732</t>
  </si>
  <si>
    <t>15802</t>
  </si>
  <si>
    <t>1707650237</t>
  </si>
  <si>
    <t>15804</t>
  </si>
  <si>
    <t>1707650377</t>
  </si>
  <si>
    <t>15805</t>
  </si>
  <si>
    <t>15806</t>
  </si>
  <si>
    <t>1707650404</t>
  </si>
  <si>
    <t>15807</t>
  </si>
  <si>
    <t>1707650586</t>
  </si>
  <si>
    <t>15808</t>
  </si>
  <si>
    <t>1707650612</t>
  </si>
  <si>
    <t>15809</t>
  </si>
  <si>
    <t>15856</t>
  </si>
  <si>
    <t>1707650244</t>
  </si>
  <si>
    <t>15857</t>
  </si>
  <si>
    <t>15858</t>
  </si>
  <si>
    <t>15861</t>
  </si>
  <si>
    <t>15862</t>
  </si>
  <si>
    <t>15865</t>
  </si>
  <si>
    <t>15859</t>
  </si>
  <si>
    <t>1707650305</t>
  </si>
  <si>
    <t>14690</t>
  </si>
  <si>
    <t>15860</t>
  </si>
  <si>
    <t>13305</t>
  </si>
  <si>
    <t>CMS-435</t>
  </si>
  <si>
    <t>14894</t>
  </si>
  <si>
    <t>14970</t>
  </si>
  <si>
    <t>159425</t>
  </si>
  <si>
    <t>159458</t>
  </si>
  <si>
    <t>164168</t>
  </si>
  <si>
    <t>169648</t>
  </si>
  <si>
    <t>171502</t>
  </si>
  <si>
    <t>171505</t>
  </si>
  <si>
    <t>175652</t>
  </si>
  <si>
    <t>178308</t>
  </si>
  <si>
    <t>175653</t>
  </si>
  <si>
    <t>178324</t>
  </si>
  <si>
    <t>175654</t>
  </si>
  <si>
    <t>312526</t>
  </si>
  <si>
    <t>313554</t>
  </si>
  <si>
    <t>312527</t>
  </si>
  <si>
    <t>14797</t>
  </si>
  <si>
    <t>14798</t>
  </si>
  <si>
    <t>14799</t>
  </si>
  <si>
    <t>14800</t>
  </si>
  <si>
    <t>2501 Centrio Test Holes</t>
  </si>
  <si>
    <t>15278</t>
  </si>
  <si>
    <t>13050</t>
  </si>
  <si>
    <t>13051</t>
  </si>
  <si>
    <t>13052</t>
  </si>
  <si>
    <t>13053</t>
  </si>
  <si>
    <t>13054</t>
  </si>
  <si>
    <t>13055</t>
  </si>
  <si>
    <t>13056</t>
  </si>
  <si>
    <t>13057</t>
  </si>
  <si>
    <t>13059</t>
  </si>
  <si>
    <t>13060</t>
  </si>
  <si>
    <t>14741</t>
  </si>
  <si>
    <t>14742</t>
  </si>
  <si>
    <t>14738</t>
  </si>
  <si>
    <t>14739</t>
  </si>
  <si>
    <t>14740</t>
  </si>
  <si>
    <t>14743</t>
  </si>
  <si>
    <t>14744</t>
  </si>
  <si>
    <t>14745</t>
  </si>
  <si>
    <t>14746</t>
  </si>
  <si>
    <t>14747</t>
  </si>
  <si>
    <t>15232</t>
  </si>
  <si>
    <t>15584</t>
  </si>
  <si>
    <t>15585</t>
  </si>
  <si>
    <t>16992</t>
  </si>
  <si>
    <t>14539</t>
  </si>
  <si>
    <t>14540</t>
  </si>
  <si>
    <t>14541</t>
  </si>
  <si>
    <t>14542</t>
  </si>
  <si>
    <t>14543</t>
  </si>
  <si>
    <t>14718</t>
  </si>
  <si>
    <t>14971</t>
  </si>
  <si>
    <t>14750</t>
  </si>
  <si>
    <t>14972</t>
  </si>
  <si>
    <t>14975</t>
  </si>
  <si>
    <t>14976</t>
  </si>
  <si>
    <t>14977</t>
  </si>
  <si>
    <t>15337</t>
  </si>
  <si>
    <t>15264</t>
  </si>
  <si>
    <t>15342</t>
  </si>
  <si>
    <t>15343</t>
  </si>
  <si>
    <t>15344</t>
  </si>
  <si>
    <t>15446</t>
  </si>
  <si>
    <t>14882</t>
  </si>
  <si>
    <t>15913</t>
  </si>
  <si>
    <t>12550</t>
  </si>
  <si>
    <t>15817</t>
  </si>
  <si>
    <t>15201</t>
  </si>
  <si>
    <t>15202</t>
  </si>
  <si>
    <t>15203</t>
  </si>
  <si>
    <t>15204</t>
  </si>
  <si>
    <t>15205</t>
  </si>
  <si>
    <t>15854</t>
  </si>
  <si>
    <t>15877</t>
  </si>
  <si>
    <t>15206</t>
  </si>
  <si>
    <t>14881</t>
  </si>
  <si>
    <t>15283</t>
  </si>
  <si>
    <t>14809</t>
  </si>
  <si>
    <t>14810</t>
  </si>
  <si>
    <t>12503</t>
  </si>
  <si>
    <t>15137</t>
  </si>
  <si>
    <t>1725314106</t>
  </si>
  <si>
    <t>1725314242, 1725314413, 1725314552, 1725314676</t>
  </si>
  <si>
    <t>13049</t>
  </si>
  <si>
    <t>15816</t>
  </si>
  <si>
    <t>1328570</t>
  </si>
  <si>
    <t>1328508</t>
  </si>
  <si>
    <t>15810</t>
  </si>
  <si>
    <t>1328641</t>
  </si>
  <si>
    <t>15818</t>
  </si>
  <si>
    <t>1328498</t>
  </si>
  <si>
    <t>069</t>
  </si>
  <si>
    <t>14633</t>
  </si>
  <si>
    <t>1328621</t>
  </si>
  <si>
    <t>14634</t>
  </si>
  <si>
    <t>1328547</t>
  </si>
  <si>
    <t>14636</t>
  </si>
  <si>
    <t>15196</t>
  </si>
  <si>
    <t>1328653</t>
  </si>
  <si>
    <t>15213</t>
  </si>
  <si>
    <t>1328561</t>
  </si>
  <si>
    <t>15218</t>
  </si>
  <si>
    <t>1328628</t>
  </si>
  <si>
    <t>1328605</t>
  </si>
  <si>
    <t>1328638</t>
  </si>
  <si>
    <t>15855</t>
  </si>
  <si>
    <t>59</t>
  </si>
  <si>
    <t>61895</t>
  </si>
  <si>
    <t>61896</t>
  </si>
  <si>
    <t>61897</t>
  </si>
  <si>
    <t>354</t>
  </si>
  <si>
    <t>2209</t>
  </si>
  <si>
    <t>2210</t>
  </si>
  <si>
    <t>2211</t>
  </si>
  <si>
    <t>000361</t>
  </si>
  <si>
    <t>1328534</t>
  </si>
  <si>
    <t>000362</t>
  </si>
  <si>
    <t>1328613</t>
  </si>
  <si>
    <t>1328566</t>
  </si>
  <si>
    <t>02166</t>
  </si>
  <si>
    <t>09032</t>
  </si>
  <si>
    <t>1328720, 1328776</t>
  </si>
  <si>
    <t>14736</t>
  </si>
  <si>
    <t>1328748</t>
  </si>
  <si>
    <t>14737</t>
  </si>
  <si>
    <t>1328690</t>
  </si>
  <si>
    <t>15284</t>
  </si>
  <si>
    <t>1328681</t>
  </si>
  <si>
    <t>15285</t>
  </si>
  <si>
    <t>1328769</t>
  </si>
  <si>
    <t>1328750</t>
  </si>
  <si>
    <t>15715</t>
  </si>
  <si>
    <t>1328696</t>
  </si>
  <si>
    <t>15466</t>
  </si>
  <si>
    <t>1328749</t>
  </si>
  <si>
    <t>15467</t>
  </si>
  <si>
    <t>1328691</t>
  </si>
  <si>
    <t>15586</t>
  </si>
  <si>
    <t>1328734</t>
  </si>
  <si>
    <t>15587</t>
  </si>
  <si>
    <t>1328713</t>
  </si>
  <si>
    <t>1328714</t>
  </si>
  <si>
    <t>569</t>
  </si>
  <si>
    <t>35138</t>
  </si>
  <si>
    <t>1328756</t>
  </si>
  <si>
    <t>35143</t>
  </si>
  <si>
    <t>1328701</t>
  </si>
  <si>
    <t>61394</t>
  </si>
  <si>
    <t>1328752</t>
  </si>
  <si>
    <t>61395</t>
  </si>
  <si>
    <t>1328697</t>
  </si>
  <si>
    <t>5050</t>
  </si>
  <si>
    <t>12969</t>
  </si>
  <si>
    <t>14696</t>
  </si>
  <si>
    <t>12977</t>
  </si>
  <si>
    <t>1707650968</t>
  </si>
  <si>
    <t>12980</t>
  </si>
  <si>
    <t>15069</t>
  </si>
  <si>
    <t>1707651024</t>
  </si>
  <si>
    <t>15071</t>
  </si>
  <si>
    <t>1707650823</t>
  </si>
  <si>
    <t>15072</t>
  </si>
  <si>
    <t>1707650779</t>
  </si>
  <si>
    <t>15077</t>
  </si>
  <si>
    <t>13046</t>
  </si>
  <si>
    <t>1707651046</t>
  </si>
  <si>
    <t>14897</t>
  </si>
  <si>
    <t>14898</t>
  </si>
  <si>
    <t>14900</t>
  </si>
  <si>
    <t>1707651038</t>
  </si>
  <si>
    <t>13306</t>
  </si>
  <si>
    <t>13307</t>
  </si>
  <si>
    <t>13308</t>
  </si>
  <si>
    <t>13309</t>
  </si>
  <si>
    <t>13310</t>
  </si>
  <si>
    <t>13764</t>
  </si>
  <si>
    <t>13765</t>
  </si>
  <si>
    <t>13767</t>
  </si>
  <si>
    <t>13768</t>
  </si>
  <si>
    <t>13769</t>
  </si>
  <si>
    <t>14973</t>
  </si>
  <si>
    <t>14974</t>
  </si>
  <si>
    <t>15126</t>
  </si>
  <si>
    <t>15128</t>
  </si>
  <si>
    <t>61456</t>
  </si>
  <si>
    <t>15208</t>
  </si>
  <si>
    <t>15209</t>
  </si>
  <si>
    <t>15210</t>
  </si>
  <si>
    <t>15211</t>
  </si>
  <si>
    <t>1707651041</t>
  </si>
  <si>
    <t>1707651014</t>
  </si>
  <si>
    <t>15465</t>
  </si>
  <si>
    <t>1707650835</t>
  </si>
  <si>
    <t>1707650784</t>
  </si>
  <si>
    <t>15468</t>
  </si>
  <si>
    <t>1707650786</t>
  </si>
  <si>
    <t>15534</t>
  </si>
  <si>
    <t>1707650833</t>
  </si>
  <si>
    <t>ARA</t>
  </si>
  <si>
    <t>336</t>
  </si>
  <si>
    <t>15537</t>
  </si>
  <si>
    <t>15541</t>
  </si>
  <si>
    <t>1707651009</t>
  </si>
  <si>
    <t>15412</t>
  </si>
  <si>
    <t>1707651128</t>
  </si>
  <si>
    <t>15462</t>
  </si>
  <si>
    <t>15539</t>
  </si>
  <si>
    <t>1707650793</t>
  </si>
  <si>
    <t>15540</t>
  </si>
  <si>
    <t>1707650837</t>
  </si>
  <si>
    <t>1707650795</t>
  </si>
  <si>
    <t>1707651006</t>
  </si>
  <si>
    <t>15811</t>
  </si>
  <si>
    <t>1707650790</t>
  </si>
  <si>
    <t>15812</t>
  </si>
  <si>
    <t>1707650836</t>
  </si>
  <si>
    <t>15813</t>
  </si>
  <si>
    <t>15814</t>
  </si>
  <si>
    <t>12603</t>
  </si>
  <si>
    <t>15542</t>
  </si>
  <si>
    <t>American Scrap</t>
  </si>
  <si>
    <t>15822</t>
  </si>
  <si>
    <t>1707650781</t>
  </si>
  <si>
    <t>1707650828</t>
  </si>
  <si>
    <t>15824</t>
  </si>
  <si>
    <t>15815</t>
  </si>
  <si>
    <t>1707651011</t>
  </si>
  <si>
    <t>15207</t>
  </si>
  <si>
    <t>15852</t>
  </si>
  <si>
    <t>14896</t>
  </si>
  <si>
    <t>13047</t>
  </si>
  <si>
    <t>13048</t>
  </si>
  <si>
    <t>14748</t>
  </si>
  <si>
    <t>15084</t>
  </si>
  <si>
    <t>60470</t>
  </si>
  <si>
    <t>61073</t>
  </si>
  <si>
    <t>15013</t>
  </si>
  <si>
    <t>15135</t>
  </si>
  <si>
    <t>15288</t>
  </si>
  <si>
    <t>474803</t>
  </si>
  <si>
    <t>14544</t>
  </si>
  <si>
    <t>Salt Hauling</t>
  </si>
  <si>
    <t>2645 N. Elston</t>
  </si>
  <si>
    <t>173916</t>
  </si>
  <si>
    <t>169701</t>
  </si>
  <si>
    <t>169708</t>
  </si>
  <si>
    <t>175655</t>
  </si>
  <si>
    <t>180606</t>
  </si>
  <si>
    <t>178311</t>
  </si>
  <si>
    <t>312528</t>
  </si>
  <si>
    <t>312529</t>
  </si>
  <si>
    <t>312530</t>
  </si>
  <si>
    <t>312531</t>
  </si>
  <si>
    <t>14546</t>
  </si>
  <si>
    <t>14547</t>
  </si>
  <si>
    <t>14548</t>
  </si>
  <si>
    <t>14732</t>
  </si>
  <si>
    <t>14733</t>
  </si>
  <si>
    <t>14735</t>
  </si>
  <si>
    <t>14549</t>
  </si>
  <si>
    <t>Lead Service Replacement Project District #5</t>
  </si>
  <si>
    <t>14550</t>
  </si>
  <si>
    <t>14545</t>
  </si>
  <si>
    <t>14979</t>
  </si>
  <si>
    <t>14981</t>
  </si>
  <si>
    <t>14982</t>
  </si>
  <si>
    <t>15347</t>
  </si>
  <si>
    <t>15447</t>
  </si>
  <si>
    <t>15348</t>
  </si>
  <si>
    <t>15448</t>
  </si>
  <si>
    <t>15449</t>
  </si>
  <si>
    <t>15349</t>
  </si>
  <si>
    <t>15451</t>
  </si>
  <si>
    <t>14699</t>
  </si>
  <si>
    <t>14978</t>
  </si>
  <si>
    <t>15750</t>
  </si>
  <si>
    <t>12504</t>
  </si>
  <si>
    <t>15603</t>
  </si>
  <si>
    <t>13058</t>
  </si>
  <si>
    <t>15820</t>
  </si>
  <si>
    <t>15821</t>
  </si>
  <si>
    <t>15138</t>
  </si>
  <si>
    <t>14673</t>
  </si>
  <si>
    <t>15819</t>
  </si>
  <si>
    <t>15286</t>
  </si>
  <si>
    <t>14846</t>
  </si>
  <si>
    <t>15308</t>
  </si>
  <si>
    <t>15610</t>
  </si>
  <si>
    <t>12551</t>
  </si>
  <si>
    <t>19828</t>
  </si>
  <si>
    <t>12552</t>
  </si>
  <si>
    <t>14020</t>
  </si>
  <si>
    <t>12553</t>
  </si>
  <si>
    <t>14691</t>
  </si>
  <si>
    <t>14692</t>
  </si>
  <si>
    <t>14693</t>
  </si>
  <si>
    <t>1707650822</t>
  </si>
  <si>
    <t>14694</t>
  </si>
  <si>
    <t>1707650775</t>
  </si>
  <si>
    <t>14697</t>
  </si>
  <si>
    <t>14698</t>
  </si>
  <si>
    <t>14700</t>
  </si>
  <si>
    <t>14730</t>
  </si>
  <si>
    <t>Riverdale Materials</t>
  </si>
  <si>
    <t>14725</t>
  </si>
  <si>
    <t>14984</t>
  </si>
  <si>
    <t>13000</t>
  </si>
  <si>
    <t>14731</t>
  </si>
  <si>
    <t>02830</t>
  </si>
  <si>
    <t>14727</t>
  </si>
  <si>
    <t>14726</t>
  </si>
  <si>
    <t>680317, 680319, 680320, 680323</t>
  </si>
  <si>
    <t>2664</t>
  </si>
  <si>
    <t>14813</t>
  </si>
  <si>
    <t>15016</t>
  </si>
  <si>
    <t>14983</t>
  </si>
  <si>
    <t>15718</t>
  </si>
  <si>
    <t>15719</t>
  </si>
  <si>
    <t>14729</t>
  </si>
  <si>
    <t>169712</t>
  </si>
  <si>
    <t>169718</t>
  </si>
  <si>
    <t>175657</t>
  </si>
  <si>
    <t>175658</t>
  </si>
  <si>
    <t>170611</t>
  </si>
  <si>
    <t>175659</t>
  </si>
  <si>
    <t>179649</t>
  </si>
  <si>
    <t>JV LATE TICKET</t>
  </si>
  <si>
    <t>15445</t>
  </si>
  <si>
    <t>15141</t>
  </si>
  <si>
    <t>15147</t>
  </si>
  <si>
    <t>15781</t>
  </si>
  <si>
    <t>15979</t>
  </si>
  <si>
    <t>15351</t>
  </si>
  <si>
    <t>15352</t>
  </si>
  <si>
    <t>15353</t>
  </si>
  <si>
    <t>15354</t>
  </si>
  <si>
    <t>15212</t>
  </si>
  <si>
    <t>15214</t>
  </si>
  <si>
    <t>15665</t>
  </si>
  <si>
    <t>15140</t>
  </si>
  <si>
    <t>3365-5006</t>
  </si>
  <si>
    <t>506</t>
  </si>
  <si>
    <t>15142</t>
  </si>
  <si>
    <t>15863</t>
  </si>
  <si>
    <t>14724</t>
  </si>
  <si>
    <t>14989</t>
  </si>
  <si>
    <t>14990</t>
  </si>
  <si>
    <t>14991</t>
  </si>
  <si>
    <t>15864</t>
  </si>
  <si>
    <t>14992</t>
  </si>
  <si>
    <t>14993</t>
  </si>
  <si>
    <t>15866</t>
  </si>
  <si>
    <t>2750</t>
  </si>
  <si>
    <t>2756</t>
  </si>
  <si>
    <t>60428</t>
  </si>
  <si>
    <t>15664</t>
  </si>
  <si>
    <t>1725323542, 1725323678, 1725323815, 1725323153</t>
  </si>
  <si>
    <t>2753</t>
  </si>
  <si>
    <t>12984</t>
  </si>
  <si>
    <t>14043</t>
  </si>
  <si>
    <t>15238</t>
  </si>
  <si>
    <t>15240</t>
  </si>
  <si>
    <t>15244</t>
  </si>
  <si>
    <t>15740</t>
  </si>
  <si>
    <t>19821</t>
  </si>
  <si>
    <t>61350</t>
  </si>
  <si>
    <t>61354</t>
  </si>
  <si>
    <t>61355</t>
  </si>
  <si>
    <t>15150</t>
  </si>
  <si>
    <t>585</t>
  </si>
  <si>
    <t>35921</t>
  </si>
  <si>
    <t>570</t>
  </si>
  <si>
    <t>36278</t>
  </si>
  <si>
    <t>60357</t>
  </si>
  <si>
    <t>60358</t>
  </si>
  <si>
    <t>14027</t>
  </si>
  <si>
    <t>5033</t>
  </si>
  <si>
    <t>15129</t>
  </si>
  <si>
    <t>35140</t>
  </si>
  <si>
    <t>474767</t>
  </si>
  <si>
    <t>14722</t>
  </si>
  <si>
    <t>169874</t>
  </si>
  <si>
    <t>169728</t>
  </si>
  <si>
    <t>175660</t>
  </si>
  <si>
    <t>179651</t>
  </si>
  <si>
    <t>179652</t>
  </si>
  <si>
    <t>313555</t>
  </si>
  <si>
    <t>313967</t>
  </si>
  <si>
    <t>16154</t>
  </si>
  <si>
    <t>16175</t>
  </si>
  <si>
    <t>16029</t>
  </si>
  <si>
    <t>15666</t>
  </si>
  <si>
    <t>15667</t>
  </si>
  <si>
    <t>16002</t>
  </si>
  <si>
    <t>16187</t>
  </si>
  <si>
    <t>16025</t>
  </si>
  <si>
    <t>16188</t>
  </si>
  <si>
    <t>16158</t>
  </si>
  <si>
    <t>15215</t>
  </si>
  <si>
    <t>15216</t>
  </si>
  <si>
    <t>15369</t>
  </si>
  <si>
    <t>16116</t>
  </si>
  <si>
    <t>16027</t>
  </si>
  <si>
    <t>16028</t>
  </si>
  <si>
    <t>16117</t>
  </si>
  <si>
    <t>15669</t>
  </si>
  <si>
    <t>16110</t>
  </si>
  <si>
    <t>16053</t>
  </si>
  <si>
    <t>15868</t>
  </si>
  <si>
    <t>46024</t>
  </si>
  <si>
    <t>16026</t>
  </si>
  <si>
    <t>17253717</t>
  </si>
  <si>
    <t>15668</t>
  </si>
  <si>
    <t>46034</t>
  </si>
  <si>
    <t>15989</t>
  </si>
  <si>
    <t>Wright Materials WAITING TIME</t>
  </si>
  <si>
    <t>16054</t>
  </si>
  <si>
    <t>16189</t>
  </si>
  <si>
    <t>16190</t>
  </si>
  <si>
    <t>16191</t>
  </si>
  <si>
    <t>16192</t>
  </si>
  <si>
    <t>16267</t>
  </si>
  <si>
    <t>16109</t>
  </si>
  <si>
    <t>180661</t>
  </si>
  <si>
    <t>180662</t>
  </si>
  <si>
    <t>313556</t>
  </si>
  <si>
    <t>313557</t>
  </si>
  <si>
    <t>TOTAL</t>
  </si>
  <si>
    <t>Proveedor</t>
  </si>
  <si>
    <t>Brocker</t>
  </si>
  <si>
    <t>Customer</t>
  </si>
  <si>
    <t>Servicio</t>
  </si>
  <si>
    <t>Costo Unitario</t>
  </si>
  <si>
    <t>CAJETAS</t>
  </si>
  <si>
    <t>PanOceanic</t>
  </si>
  <si>
    <t>JB</t>
  </si>
  <si>
    <t>FHP Gatewey</t>
  </si>
  <si>
    <t>UMBRELLA</t>
  </si>
  <si>
    <t>M&amp;J</t>
  </si>
  <si>
    <t>Sumit</t>
  </si>
  <si>
    <t>Millenium</t>
  </si>
  <si>
    <t>LSRP</t>
  </si>
  <si>
    <t>U-661</t>
  </si>
  <si>
    <t>MJV-664</t>
  </si>
  <si>
    <t>NGT-101</t>
  </si>
  <si>
    <t>MJV-560</t>
  </si>
  <si>
    <t>XPRES-4</t>
  </si>
  <si>
    <t>Foundation Mechanics</t>
  </si>
  <si>
    <t>MJV-678</t>
  </si>
  <si>
    <t>RB-13</t>
  </si>
  <si>
    <t>Benchmark</t>
  </si>
  <si>
    <t>Flossmore</t>
  </si>
  <si>
    <t>Bigane</t>
  </si>
  <si>
    <t xml:space="preserve"> Glencoe </t>
  </si>
  <si>
    <t xml:space="preserve"> OAM</t>
  </si>
  <si>
    <t xml:space="preserve"> RAC</t>
  </si>
  <si>
    <t>Reliable</t>
  </si>
  <si>
    <t>INTER PAVING</t>
  </si>
  <si>
    <t>John Burns</t>
  </si>
  <si>
    <t>NA</t>
  </si>
  <si>
    <t>SETTINGS (Ajustes)</t>
  </si>
  <si>
    <t>2469, 2501, 2485</t>
  </si>
  <si>
    <t>HUERTA</t>
  </si>
  <si>
    <t>Alysa</t>
  </si>
  <si>
    <t xml:space="preserve">DOGALES </t>
  </si>
  <si>
    <t>PanOceanic / GIE</t>
  </si>
  <si>
    <t>2469, 2501, 2541</t>
  </si>
  <si>
    <t>Utility</t>
  </si>
  <si>
    <t>Utility / Martam</t>
  </si>
  <si>
    <t>Ar Term</t>
  </si>
  <si>
    <t>2469, 2485, 2501, 2541</t>
  </si>
  <si>
    <t>IHC Construction</t>
  </si>
  <si>
    <t>Christy Webber</t>
  </si>
  <si>
    <t xml:space="preserve">Chicago </t>
  </si>
  <si>
    <t>RAYAN</t>
  </si>
  <si>
    <t>2671-ADJ</t>
  </si>
  <si>
    <t>606, 01</t>
  </si>
  <si>
    <t>Distrcit #8</t>
  </si>
  <si>
    <t>567, 568, 686</t>
  </si>
  <si>
    <t>HERRERA</t>
  </si>
  <si>
    <t>Sumit 09703/ HERRERA</t>
  </si>
  <si>
    <t>2691-ADJ</t>
  </si>
  <si>
    <t>TURBO</t>
  </si>
  <si>
    <t>1, 184</t>
  </si>
  <si>
    <t>NA    /      Night Rate</t>
  </si>
  <si>
    <t>Ogden Avenue</t>
  </si>
  <si>
    <t>Berry</t>
  </si>
  <si>
    <t>Monstrose</t>
  </si>
  <si>
    <t>Metra New Auburn</t>
  </si>
  <si>
    <t>ORTIZ</t>
  </si>
  <si>
    <t>Canal #2</t>
  </si>
  <si>
    <t>Viridian</t>
  </si>
  <si>
    <t>Byrne &amp; Jones</t>
  </si>
  <si>
    <t>MYS</t>
  </si>
  <si>
    <t>Ludeman</t>
  </si>
  <si>
    <t>2893 / 2872</t>
  </si>
  <si>
    <t>DASHBOARD</t>
  </si>
  <si>
    <t>(blank)</t>
  </si>
  <si>
    <t>Grand Total</t>
  </si>
  <si>
    <t>Total Pagado</t>
  </si>
  <si>
    <t>2000</t>
  </si>
  <si>
    <t>Qtr1</t>
  </si>
  <si>
    <t>Mar</t>
  </si>
  <si>
    <t>2024</t>
  </si>
  <si>
    <t>Qtr4</t>
  </si>
  <si>
    <t>Nov</t>
  </si>
  <si>
    <t>Dec</t>
  </si>
  <si>
    <t>2025</t>
  </si>
  <si>
    <t>Qtr2</t>
  </si>
  <si>
    <t>Apr</t>
  </si>
  <si>
    <t>May</t>
  </si>
  <si>
    <t>Jun</t>
  </si>
  <si>
    <t>Qtr3</t>
  </si>
  <si>
    <t>Jul</t>
  </si>
  <si>
    <t>Aug</t>
  </si>
  <si>
    <t>Sep</t>
  </si>
  <si>
    <t>Oct</t>
  </si>
  <si>
    <t>90% Total</t>
  </si>
  <si>
    <t>Costo Unitario Total</t>
  </si>
  <si>
    <t>Fecha / Cliente</t>
  </si>
  <si>
    <t>Pago por cliente por periodo</t>
  </si>
  <si>
    <t>Total Cobrado</t>
  </si>
  <si>
    <t>Cobrado Total</t>
  </si>
  <si>
    <t>Ofrecido a Broker</t>
  </si>
  <si>
    <t>Porcentaje</t>
  </si>
  <si>
    <t>Pagado a Broker</t>
  </si>
  <si>
    <t>Por Factura</t>
  </si>
  <si>
    <t>Por Cliente</t>
  </si>
  <si>
    <t>Por Proyecto</t>
  </si>
  <si>
    <t>FHP</t>
  </si>
  <si>
    <t>Plumbing</t>
  </si>
  <si>
    <t>Niles</t>
  </si>
  <si>
    <t>District 8</t>
  </si>
  <si>
    <t xml:space="preserve">Millenium </t>
  </si>
  <si>
    <t>District 2</t>
  </si>
  <si>
    <t>DAÑO TAPA</t>
  </si>
  <si>
    <t>New Auburn</t>
  </si>
  <si>
    <t>2469</t>
  </si>
  <si>
    <t>TOLLS</t>
  </si>
  <si>
    <t>2470</t>
  </si>
  <si>
    <t>2471</t>
  </si>
  <si>
    <t>2472</t>
  </si>
  <si>
    <t xml:space="preserve">M&amp;J </t>
  </si>
  <si>
    <t>2476</t>
  </si>
  <si>
    <t>Panoceanic</t>
  </si>
  <si>
    <t>2477</t>
  </si>
  <si>
    <t>2479</t>
  </si>
  <si>
    <t>2480</t>
  </si>
  <si>
    <t>2482</t>
  </si>
  <si>
    <t>2486</t>
  </si>
  <si>
    <t>2487</t>
  </si>
  <si>
    <t>2490</t>
  </si>
  <si>
    <t>2492</t>
  </si>
  <si>
    <t>2493</t>
  </si>
  <si>
    <t>2494</t>
  </si>
  <si>
    <t>2495</t>
  </si>
  <si>
    <t>2496</t>
  </si>
  <si>
    <t>2498</t>
  </si>
  <si>
    <t>2500</t>
  </si>
  <si>
    <t>2501</t>
  </si>
  <si>
    <t>2502</t>
  </si>
  <si>
    <t>2506</t>
  </si>
  <si>
    <t>2507</t>
  </si>
  <si>
    <t xml:space="preserve"> AR Term</t>
  </si>
  <si>
    <t>2508</t>
  </si>
  <si>
    <t>2512</t>
  </si>
  <si>
    <t>2513</t>
  </si>
  <si>
    <t>2514</t>
  </si>
  <si>
    <t>2515</t>
  </si>
  <si>
    <t>2519</t>
  </si>
  <si>
    <t>2520</t>
  </si>
  <si>
    <t>2521</t>
  </si>
  <si>
    <t>2522</t>
  </si>
  <si>
    <t>2523</t>
  </si>
  <si>
    <t>2524</t>
  </si>
  <si>
    <t>2525</t>
  </si>
  <si>
    <t>2527</t>
  </si>
  <si>
    <t>2529</t>
  </si>
  <si>
    <t>Markham</t>
  </si>
  <si>
    <t>2532</t>
  </si>
  <si>
    <t>2533</t>
  </si>
  <si>
    <t>2536</t>
  </si>
  <si>
    <t>Ar Tem</t>
  </si>
  <si>
    <t>2537</t>
  </si>
  <si>
    <t>2538</t>
  </si>
  <si>
    <t>2541</t>
  </si>
  <si>
    <t>2542</t>
  </si>
  <si>
    <t>2543</t>
  </si>
  <si>
    <t>2544</t>
  </si>
  <si>
    <t>2546</t>
  </si>
  <si>
    <t>2548</t>
  </si>
  <si>
    <t>2549</t>
  </si>
  <si>
    <t>2550</t>
  </si>
  <si>
    <t>2554</t>
  </si>
  <si>
    <t>Addison</t>
  </si>
  <si>
    <t>2558</t>
  </si>
  <si>
    <t>2559</t>
  </si>
  <si>
    <t>2562</t>
  </si>
  <si>
    <t>2563</t>
  </si>
  <si>
    <t>2564</t>
  </si>
  <si>
    <t>2566</t>
  </si>
  <si>
    <t>2567</t>
  </si>
  <si>
    <t>2571</t>
  </si>
  <si>
    <t>2572</t>
  </si>
  <si>
    <t>2573</t>
  </si>
  <si>
    <t>2575</t>
  </si>
  <si>
    <t>2576</t>
  </si>
  <si>
    <t>2577</t>
  </si>
  <si>
    <t>2581</t>
  </si>
  <si>
    <t>KFL</t>
  </si>
  <si>
    <t>2582</t>
  </si>
  <si>
    <t>2585</t>
  </si>
  <si>
    <t>2587</t>
  </si>
  <si>
    <t>2588</t>
  </si>
  <si>
    <t>2589</t>
  </si>
  <si>
    <t>2590</t>
  </si>
  <si>
    <t>District #3</t>
  </si>
  <si>
    <t>2591</t>
  </si>
  <si>
    <t>2592</t>
  </si>
  <si>
    <t>2594</t>
  </si>
  <si>
    <t>2595</t>
  </si>
  <si>
    <t>2596</t>
  </si>
  <si>
    <t>2597</t>
  </si>
  <si>
    <t>2598</t>
  </si>
  <si>
    <t>2599</t>
  </si>
  <si>
    <t>2601</t>
  </si>
  <si>
    <t>2602</t>
  </si>
  <si>
    <t>2604</t>
  </si>
  <si>
    <t>2605</t>
  </si>
  <si>
    <t>2606</t>
  </si>
  <si>
    <t>2607</t>
  </si>
  <si>
    <t>2608</t>
  </si>
  <si>
    <t>2609</t>
  </si>
  <si>
    <t>2610</t>
  </si>
  <si>
    <t>2611</t>
  </si>
  <si>
    <t>2612</t>
  </si>
  <si>
    <t>2614</t>
  </si>
  <si>
    <t>2615</t>
  </si>
  <si>
    <t>2616</t>
  </si>
  <si>
    <t>2617</t>
  </si>
  <si>
    <t>2618</t>
  </si>
  <si>
    <t>2619</t>
  </si>
  <si>
    <t>2621</t>
  </si>
  <si>
    <t>2623</t>
  </si>
  <si>
    <t>2624</t>
  </si>
  <si>
    <t>2625</t>
  </si>
  <si>
    <t>2626</t>
  </si>
  <si>
    <t>2627</t>
  </si>
  <si>
    <t>2633</t>
  </si>
  <si>
    <t>2634</t>
  </si>
  <si>
    <t>2635</t>
  </si>
  <si>
    <t>2636</t>
  </si>
  <si>
    <t>2637</t>
  </si>
  <si>
    <t>2638</t>
  </si>
  <si>
    <t>2639</t>
  </si>
  <si>
    <t>2640</t>
  </si>
  <si>
    <t>2641</t>
  </si>
  <si>
    <t>2642</t>
  </si>
  <si>
    <t>2643</t>
  </si>
  <si>
    <t>2645</t>
  </si>
  <si>
    <t>2651</t>
  </si>
  <si>
    <t>Distrcit #3</t>
  </si>
  <si>
    <t>2652</t>
  </si>
  <si>
    <t>2653</t>
  </si>
  <si>
    <t>2654</t>
  </si>
  <si>
    <t>2655</t>
  </si>
  <si>
    <t>2656</t>
  </si>
  <si>
    <t>2657</t>
  </si>
  <si>
    <t>2658</t>
  </si>
  <si>
    <t>2659</t>
  </si>
  <si>
    <t>2662</t>
  </si>
  <si>
    <t>2663</t>
  </si>
  <si>
    <t>2666</t>
  </si>
  <si>
    <t>2667</t>
  </si>
  <si>
    <t>2668</t>
  </si>
  <si>
    <t>2669</t>
  </si>
  <si>
    <t>2670</t>
  </si>
  <si>
    <t>2671</t>
  </si>
  <si>
    <t>2672</t>
  </si>
  <si>
    <t>2675</t>
  </si>
  <si>
    <t>2677</t>
  </si>
  <si>
    <t>2678</t>
  </si>
  <si>
    <t>2679</t>
  </si>
  <si>
    <t>2680</t>
  </si>
  <si>
    <t>2681</t>
  </si>
  <si>
    <t>2682</t>
  </si>
  <si>
    <t>2683</t>
  </si>
  <si>
    <t>2684</t>
  </si>
  <si>
    <t>2685</t>
  </si>
  <si>
    <t>2686</t>
  </si>
  <si>
    <t>2688</t>
  </si>
  <si>
    <t>2691</t>
  </si>
  <si>
    <t>2692</t>
  </si>
  <si>
    <t>2698</t>
  </si>
  <si>
    <t>2699</t>
  </si>
  <si>
    <t>2700</t>
  </si>
  <si>
    <t>2702</t>
  </si>
  <si>
    <t xml:space="preserve">Bigane </t>
  </si>
  <si>
    <t>2703</t>
  </si>
  <si>
    <t>2707</t>
  </si>
  <si>
    <t>2709</t>
  </si>
  <si>
    <t>2712</t>
  </si>
  <si>
    <t>2713</t>
  </si>
  <si>
    <t>2714</t>
  </si>
  <si>
    <t>2715</t>
  </si>
  <si>
    <t>2716</t>
  </si>
  <si>
    <t>2717</t>
  </si>
  <si>
    <t>2718</t>
  </si>
  <si>
    <t>2723</t>
  </si>
  <si>
    <t>2724</t>
  </si>
  <si>
    <t>2725</t>
  </si>
  <si>
    <t>2727</t>
  </si>
  <si>
    <t>2728</t>
  </si>
  <si>
    <t>District #8A</t>
  </si>
  <si>
    <t>2729</t>
  </si>
  <si>
    <t>2730</t>
  </si>
  <si>
    <t>2731</t>
  </si>
  <si>
    <t>2732</t>
  </si>
  <si>
    <t>2733</t>
  </si>
  <si>
    <t>2734</t>
  </si>
  <si>
    <t>2735</t>
  </si>
  <si>
    <t>2736</t>
  </si>
  <si>
    <t>2737</t>
  </si>
  <si>
    <t>2740</t>
  </si>
  <si>
    <t>2743</t>
  </si>
  <si>
    <t>2744</t>
  </si>
  <si>
    <t>2745</t>
  </si>
  <si>
    <t>2746</t>
  </si>
  <si>
    <t>2747</t>
  </si>
  <si>
    <t>2748</t>
  </si>
  <si>
    <t>2749</t>
  </si>
  <si>
    <t>2751</t>
  </si>
  <si>
    <t>2757</t>
  </si>
  <si>
    <t>2758</t>
  </si>
  <si>
    <t>2760</t>
  </si>
  <si>
    <t>2761</t>
  </si>
  <si>
    <t>2763</t>
  </si>
  <si>
    <t>2764</t>
  </si>
  <si>
    <t>2766</t>
  </si>
  <si>
    <t>2767</t>
  </si>
  <si>
    <t>2768</t>
  </si>
  <si>
    <t>2769</t>
  </si>
  <si>
    <t>2770</t>
  </si>
  <si>
    <t>2774</t>
  </si>
  <si>
    <t>2776</t>
  </si>
  <si>
    <t>2778</t>
  </si>
  <si>
    <t>2779</t>
  </si>
  <si>
    <t>2780</t>
  </si>
  <si>
    <t>2781</t>
  </si>
  <si>
    <t>2782</t>
  </si>
  <si>
    <t>2783</t>
  </si>
  <si>
    <t>2784</t>
  </si>
  <si>
    <t>Metra 95th</t>
  </si>
  <si>
    <t>2785</t>
  </si>
  <si>
    <t>2786</t>
  </si>
  <si>
    <t>2788</t>
  </si>
  <si>
    <t>2792</t>
  </si>
  <si>
    <t>2793</t>
  </si>
  <si>
    <t>2794</t>
  </si>
  <si>
    <t>2795</t>
  </si>
  <si>
    <t>2797</t>
  </si>
  <si>
    <t>2798</t>
  </si>
  <si>
    <t>2799</t>
  </si>
  <si>
    <t>2800</t>
  </si>
  <si>
    <t>2804</t>
  </si>
  <si>
    <t>2805</t>
  </si>
  <si>
    <t>2806</t>
  </si>
  <si>
    <t>2807</t>
  </si>
  <si>
    <t>District #8</t>
  </si>
  <si>
    <t>2809</t>
  </si>
  <si>
    <t>2810</t>
  </si>
  <si>
    <t>2811</t>
  </si>
  <si>
    <t>2812</t>
  </si>
  <si>
    <t>2813</t>
  </si>
  <si>
    <t>2814</t>
  </si>
  <si>
    <t>2815</t>
  </si>
  <si>
    <t>2816</t>
  </si>
  <si>
    <t>2817</t>
  </si>
  <si>
    <t>2820</t>
  </si>
  <si>
    <t>2821</t>
  </si>
  <si>
    <t>2822</t>
  </si>
  <si>
    <t>2823</t>
  </si>
  <si>
    <t>2824</t>
  </si>
  <si>
    <t>2830</t>
  </si>
  <si>
    <t>2831</t>
  </si>
  <si>
    <t>2832</t>
  </si>
  <si>
    <t>2833</t>
  </si>
  <si>
    <t>2834</t>
  </si>
  <si>
    <t>2835</t>
  </si>
  <si>
    <t>2836</t>
  </si>
  <si>
    <t>2837</t>
  </si>
  <si>
    <t>2838</t>
  </si>
  <si>
    <t>2839</t>
  </si>
  <si>
    <t>2840</t>
  </si>
  <si>
    <t>2842</t>
  </si>
  <si>
    <t>2843</t>
  </si>
  <si>
    <t>2844</t>
  </si>
  <si>
    <t>2846</t>
  </si>
  <si>
    <t>2847</t>
  </si>
  <si>
    <t>2848</t>
  </si>
  <si>
    <t>2849</t>
  </si>
  <si>
    <t>2850</t>
  </si>
  <si>
    <t>2851</t>
  </si>
  <si>
    <t>2852</t>
  </si>
  <si>
    <t>2855</t>
  </si>
  <si>
    <t>2857</t>
  </si>
  <si>
    <t>2862</t>
  </si>
  <si>
    <t>2865</t>
  </si>
  <si>
    <t>2867</t>
  </si>
  <si>
    <t>2868</t>
  </si>
  <si>
    <t>2869</t>
  </si>
  <si>
    <t>2870</t>
  </si>
  <si>
    <t>2871</t>
  </si>
  <si>
    <t>2873</t>
  </si>
  <si>
    <t>2875</t>
  </si>
  <si>
    <t>2881</t>
  </si>
  <si>
    <t>2885</t>
  </si>
  <si>
    <t>2888</t>
  </si>
  <si>
    <t>2889</t>
  </si>
  <si>
    <t>2890</t>
  </si>
  <si>
    <t>2891</t>
  </si>
  <si>
    <t>2893</t>
  </si>
  <si>
    <t>2895</t>
  </si>
  <si>
    <t>2896</t>
  </si>
  <si>
    <t>2897</t>
  </si>
  <si>
    <t>2898</t>
  </si>
  <si>
    <t>2902</t>
  </si>
  <si>
    <t>2903</t>
  </si>
  <si>
    <t>2907</t>
  </si>
  <si>
    <t>2908</t>
  </si>
  <si>
    <t>2910</t>
  </si>
  <si>
    <t>2911</t>
  </si>
  <si>
    <t>2912</t>
  </si>
  <si>
    <t>2914</t>
  </si>
  <si>
    <t>2915</t>
  </si>
  <si>
    <t>2916</t>
  </si>
  <si>
    <t>2917</t>
  </si>
  <si>
    <t>2921</t>
  </si>
  <si>
    <t>2923</t>
  </si>
  <si>
    <t>2924</t>
  </si>
  <si>
    <t>2925</t>
  </si>
  <si>
    <t>2926</t>
  </si>
  <si>
    <t>2927</t>
  </si>
  <si>
    <t>Metra 95 th</t>
  </si>
  <si>
    <t>2928</t>
  </si>
  <si>
    <t>2929</t>
  </si>
  <si>
    <t>Arquilla Park</t>
  </si>
  <si>
    <t>LSLR</t>
  </si>
  <si>
    <t>District #2</t>
  </si>
  <si>
    <t>gatewey</t>
  </si>
  <si>
    <t>District #4</t>
  </si>
  <si>
    <t>2467</t>
  </si>
  <si>
    <t>2468</t>
  </si>
  <si>
    <t>2481</t>
  </si>
  <si>
    <t>2483</t>
  </si>
  <si>
    <t>2484</t>
  </si>
  <si>
    <t>2485</t>
  </si>
  <si>
    <t>2497</t>
  </si>
  <si>
    <t>2499</t>
  </si>
  <si>
    <t xml:space="preserve"> 2332-03</t>
  </si>
  <si>
    <t>2503</t>
  </si>
  <si>
    <t>2510</t>
  </si>
  <si>
    <t>2516</t>
  </si>
  <si>
    <t>2517</t>
  </si>
  <si>
    <t>2518</t>
  </si>
  <si>
    <t>2526</t>
  </si>
  <si>
    <t>2530</t>
  </si>
  <si>
    <t>2534</t>
  </si>
  <si>
    <t>2535</t>
  </si>
  <si>
    <t>2551</t>
  </si>
  <si>
    <t>2553</t>
  </si>
  <si>
    <t>2565</t>
  </si>
  <si>
    <t>2574</t>
  </si>
  <si>
    <t>2578</t>
  </si>
  <si>
    <t>2579</t>
  </si>
  <si>
    <t>2580</t>
  </si>
  <si>
    <t>2593</t>
  </si>
  <si>
    <t>2620</t>
  </si>
  <si>
    <t>DANO TAPA</t>
  </si>
  <si>
    <t>2622</t>
  </si>
  <si>
    <t>2647</t>
  </si>
  <si>
    <t>2661</t>
  </si>
  <si>
    <t>2665</t>
  </si>
  <si>
    <t>2701</t>
  </si>
  <si>
    <t>2708</t>
  </si>
  <si>
    <t>2722</t>
  </si>
  <si>
    <t>2739</t>
  </si>
  <si>
    <t>2762</t>
  </si>
  <si>
    <t>2773</t>
  </si>
  <si>
    <t>2803</t>
  </si>
  <si>
    <t>2828</t>
  </si>
  <si>
    <t>2829</t>
  </si>
  <si>
    <t>2841</t>
  </si>
  <si>
    <t>2854</t>
  </si>
  <si>
    <t>2856</t>
  </si>
  <si>
    <t>2858</t>
  </si>
  <si>
    <t>2859</t>
  </si>
  <si>
    <t>2860</t>
  </si>
  <si>
    <t>2866</t>
  </si>
  <si>
    <t>2872</t>
  </si>
  <si>
    <t>2878</t>
  </si>
  <si>
    <t>2880</t>
  </si>
  <si>
    <t>2892</t>
  </si>
  <si>
    <t>2906</t>
  </si>
  <si>
    <t>2909</t>
  </si>
  <si>
    <t>2919</t>
  </si>
  <si>
    <t>2920</t>
  </si>
  <si>
    <t>2930</t>
  </si>
  <si>
    <t>Posada</t>
  </si>
  <si>
    <t>2475</t>
  </si>
  <si>
    <t>2491</t>
  </si>
  <si>
    <t>2539</t>
  </si>
  <si>
    <t>2545</t>
  </si>
  <si>
    <t>2560</t>
  </si>
  <si>
    <t>2603</t>
  </si>
  <si>
    <t>2710</t>
  </si>
  <si>
    <t>2726</t>
  </si>
  <si>
    <t>2741</t>
  </si>
  <si>
    <t>2752</t>
  </si>
  <si>
    <t>2777</t>
  </si>
  <si>
    <t>2796</t>
  </si>
  <si>
    <t>2801</t>
  </si>
  <si>
    <t>2825</t>
  </si>
  <si>
    <t>2845</t>
  </si>
  <si>
    <t>2864</t>
  </si>
  <si>
    <t>2905</t>
  </si>
  <si>
    <t>New Auburn (Concreto)</t>
  </si>
  <si>
    <t>2504</t>
  </si>
  <si>
    <t xml:space="preserve"> Park Ridge</t>
  </si>
  <si>
    <t>2547</t>
  </si>
  <si>
    <t>2556</t>
  </si>
  <si>
    <t>2711</t>
  </si>
  <si>
    <t>2742</t>
  </si>
  <si>
    <t>2808</t>
  </si>
  <si>
    <t>2884</t>
  </si>
  <si>
    <t>Mes</t>
  </si>
  <si>
    <t>Año</t>
  </si>
  <si>
    <t>13-1-2025</t>
  </si>
  <si>
    <t>20-1-2025</t>
  </si>
  <si>
    <t>27-1-2025</t>
  </si>
  <si>
    <t>3-2-2025</t>
  </si>
  <si>
    <t>10-2-2025</t>
  </si>
  <si>
    <t>17-2-2025</t>
  </si>
  <si>
    <t>24-2-2025</t>
  </si>
  <si>
    <t>3-3-2025</t>
  </si>
  <si>
    <t>10-3-2025</t>
  </si>
  <si>
    <t>17-3-2025</t>
  </si>
  <si>
    <t>24-3-2025</t>
  </si>
  <si>
    <t>31-3-2025</t>
  </si>
  <si>
    <t>7-4-2025</t>
  </si>
  <si>
    <t>14-4-2025</t>
  </si>
  <si>
    <t>21-4-2025</t>
  </si>
  <si>
    <t>28-4-2025</t>
  </si>
  <si>
    <t>5-5-2025</t>
  </si>
  <si>
    <t>12-5-2025</t>
  </si>
  <si>
    <t>19-5-2025</t>
  </si>
  <si>
    <t>26-5-2025</t>
  </si>
  <si>
    <t>2-6-2025</t>
  </si>
  <si>
    <t>9-6-2025</t>
  </si>
  <si>
    <t>16-6-2025</t>
  </si>
  <si>
    <t>23-6-2025</t>
  </si>
  <si>
    <t>30-6-2025</t>
  </si>
  <si>
    <t>7-7-2025</t>
  </si>
  <si>
    <t>14-7-2025</t>
  </si>
  <si>
    <t>21-7-2025</t>
  </si>
  <si>
    <t>28-7-2025</t>
  </si>
  <si>
    <t>4-8-2025</t>
  </si>
  <si>
    <t>11-8-2025</t>
  </si>
  <si>
    <t>18-8-2025</t>
  </si>
  <si>
    <t>25-8-2025</t>
  </si>
  <si>
    <t>2-9-2025</t>
  </si>
  <si>
    <t>8-9-2025</t>
  </si>
  <si>
    <t>15-9-2025</t>
  </si>
  <si>
    <t>22-9-2025</t>
  </si>
  <si>
    <t>29-9-2025</t>
  </si>
  <si>
    <t>1-10-2025</t>
  </si>
  <si>
    <t>6-10-2025</t>
  </si>
  <si>
    <t>13-10-2025</t>
  </si>
  <si>
    <t>20-10-2025</t>
  </si>
  <si>
    <t>27-10-2025</t>
  </si>
  <si>
    <t>3-11-2025</t>
  </si>
  <si>
    <t>10-11-2025</t>
  </si>
  <si>
    <t>17-11-2025</t>
  </si>
  <si>
    <t>24-11-2025</t>
  </si>
  <si>
    <t>1-12-2025</t>
  </si>
  <si>
    <t>Por Mes</t>
  </si>
  <si>
    <t>Por Año</t>
  </si>
  <si>
    <t>Key_Fact</t>
  </si>
  <si>
    <t>Key_Manif</t>
  </si>
  <si>
    <t xml:space="preserve">2513 Berry Project </t>
  </si>
  <si>
    <t>Unamed</t>
  </si>
  <si>
    <t>Pago a Broker</t>
  </si>
  <si>
    <t>Clientes</t>
  </si>
  <si>
    <t>MGA Truck</t>
  </si>
  <si>
    <t>panOceanic</t>
  </si>
  <si>
    <t>Ogden Aveniun</t>
  </si>
  <si>
    <t>Scanlon Excavating</t>
  </si>
  <si>
    <t xml:space="preserve">Reliable </t>
  </si>
  <si>
    <t>MYS Construction</t>
  </si>
  <si>
    <t>Diaz Group</t>
  </si>
  <si>
    <t xml:space="preserve">AR Term </t>
  </si>
  <si>
    <t>2513 Berry Project  6/9-11/2025</t>
  </si>
  <si>
    <t>2513 Berry Project  6/11-13/2025</t>
  </si>
  <si>
    <t>2513 Berry Project  6/9-13/2025</t>
  </si>
  <si>
    <t xml:space="preserve">2332-04 Lead Service Replacement </t>
  </si>
  <si>
    <t xml:space="preserve">2332-05 Lead Service Replacement </t>
  </si>
  <si>
    <t>Pago Total a Broker</t>
  </si>
  <si>
    <t>Total Cobrado a Cliente</t>
  </si>
  <si>
    <t>Proyecto OK</t>
  </si>
  <si>
    <t>Lead Service Replacement</t>
  </si>
  <si>
    <t>Lombard</t>
  </si>
  <si>
    <t>Berry Project</t>
  </si>
  <si>
    <t>Job Ok</t>
  </si>
  <si>
    <t>2330-01</t>
  </si>
  <si>
    <t>2330-04</t>
  </si>
  <si>
    <t>2330-06</t>
  </si>
  <si>
    <t>F.M.</t>
  </si>
  <si>
    <t>Ajustes</t>
  </si>
  <si>
    <t>Centrio Test Holes</t>
  </si>
  <si>
    <t>UIC</t>
  </si>
  <si>
    <t xml:space="preserve">Canal #2 </t>
  </si>
  <si>
    <t xml:space="preserve">Montrose Harbor </t>
  </si>
  <si>
    <t xml:space="preserve">Drain Program </t>
  </si>
  <si>
    <t>7504A</t>
  </si>
  <si>
    <t>2330-02</t>
  </si>
  <si>
    <t>2332-01</t>
  </si>
  <si>
    <t>2332-02</t>
  </si>
  <si>
    <t>2332-03</t>
  </si>
  <si>
    <t>2332-04</t>
  </si>
  <si>
    <t>2332-05</t>
  </si>
  <si>
    <t>2332-06</t>
  </si>
  <si>
    <t>Lead Replacement Service</t>
  </si>
  <si>
    <t>District #5</t>
  </si>
  <si>
    <t>District #7</t>
  </si>
  <si>
    <t>District #1</t>
  </si>
  <si>
    <t>Montrose Harbor</t>
  </si>
  <si>
    <t>Colocar en manifiestos MYS Construction</t>
  </si>
  <si>
    <t>Etiquetas de fila</t>
  </si>
  <si>
    <t>Total general</t>
  </si>
  <si>
    <t>(Todas)</t>
  </si>
  <si>
    <t xml:space="preserve">FHP </t>
  </si>
  <si>
    <t xml:space="preserve"> CDOT S-603</t>
  </si>
  <si>
    <t>DOGALES</t>
  </si>
  <si>
    <t>Observaciones</t>
  </si>
  <si>
    <t>POSADA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</si>
</sst>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00"/>
  </numFmts>
  <fonts count="11" x14ac:knownFonts="1">
    <font>
      <sz val="11"/>
      <color theme="1"/>
      <name val="Calibri"/>
      <family val="2"/>
      <scheme val="minor"/>
    </font>
    <font>
      <b/>
      <sz val="11"/>
      <color theme="1"/>
      <name val="Calibri"/>
      <family val="2"/>
      <scheme val="minor"/>
    </font>
    <font>
      <sz val="12"/>
      <color rgb="FF000000"/>
      <name val="Aptos Narrow"/>
      <family val="2"/>
    </font>
    <font>
      <b/>
      <sz val="16"/>
      <name val="Calibri"/>
      <family val="2"/>
    </font>
    <font>
      <sz val="11"/>
      <color theme="1"/>
      <name val="Calibri"/>
      <family val="2"/>
      <scheme val="minor"/>
    </font>
    <font>
      <sz val="11"/>
      <color rgb="FF000000"/>
      <name val="Calibri"/>
      <family val="2"/>
      <scheme val="minor"/>
    </font>
    <font>
      <sz val="11"/>
      <color theme="0"/>
      <name val="Calibri"/>
      <family val="2"/>
      <scheme val="minor"/>
    </font>
    <font>
      <sz val="12"/>
      <color rgb="FF000000"/>
      <name val="Aptos Narrow"/>
      <family val="2"/>
      <charset val="1"/>
    </font>
    <font>
      <sz val="8"/>
      <name val="Calibri"/>
      <family val="2"/>
      <scheme val="minor"/>
    </font>
    <font>
      <sz val="12"/>
      <color theme="0"/>
      <name val="Aptos Narrow"/>
      <family val="2"/>
    </font>
    <font>
      <sz val="10"/>
      <color theme="1"/>
      <name val="Aptos Narrow"/>
      <family val="2"/>
    </font>
  </fonts>
  <fills count="8">
    <fill>
      <patternFill patternType="none"/>
    </fill>
    <fill>
      <patternFill patternType="gray125"/>
    </fill>
    <fill>
      <patternFill patternType="solid">
        <fgColor theme="4" tint="0.59999389629810485"/>
        <bgColor theme="4" tint="0.59999389629810485"/>
      </patternFill>
    </fill>
    <fill>
      <patternFill patternType="solid">
        <fgColor theme="3"/>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2CEEF"/>
        <bgColor rgb="FF000000"/>
      </patternFill>
    </fill>
  </fills>
  <borders count="37">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theme="0"/>
      </left>
      <right style="thin">
        <color theme="0"/>
      </right>
      <top style="thin">
        <color theme="0"/>
      </top>
      <bottom style="thin">
        <color theme="0"/>
      </bottom>
      <diagonal/>
    </border>
    <border>
      <left/>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style="thin">
        <color rgb="FF000000"/>
      </left>
      <right/>
      <top/>
      <bottom/>
      <diagonal/>
    </border>
    <border>
      <left/>
      <right/>
      <top/>
      <bottom style="double">
        <color rgb="FF000000"/>
      </bottom>
      <diagonal/>
    </border>
    <border>
      <left/>
      <right style="thin">
        <color rgb="FF000000"/>
      </right>
      <top/>
      <bottom style="double">
        <color rgb="FF000000"/>
      </bottom>
      <diagonal/>
    </border>
    <border>
      <left/>
      <right/>
      <top style="thin">
        <color rgb="FF000000"/>
      </top>
      <bottom style="thin">
        <color indexed="64"/>
      </bottom>
      <diagonal/>
    </border>
    <border>
      <left/>
      <right style="thin">
        <color rgb="FF000000"/>
      </right>
      <top style="thin">
        <color rgb="FF000000"/>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theme="1"/>
      </top>
      <bottom/>
      <diagonal/>
    </border>
    <border>
      <left/>
      <right style="thin">
        <color theme="1"/>
      </right>
      <top style="thin">
        <color theme="1"/>
      </top>
      <bottom/>
      <diagonal/>
    </border>
    <border>
      <left/>
      <right style="thin">
        <color theme="1"/>
      </right>
      <top/>
      <bottom/>
      <diagonal/>
    </border>
    <border>
      <left style="thin">
        <color theme="1"/>
      </left>
      <right/>
      <top/>
      <bottom/>
      <diagonal/>
    </border>
    <border>
      <left/>
      <right/>
      <top/>
      <bottom style="thin">
        <color theme="1"/>
      </bottom>
      <diagonal/>
    </border>
    <border>
      <left/>
      <right style="thin">
        <color theme="1"/>
      </right>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theme="1"/>
      </right>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diagonal/>
    </border>
  </borders>
  <cellStyleXfs count="2">
    <xf numFmtId="0" fontId="0" fillId="0" borderId="0"/>
    <xf numFmtId="0" fontId="4" fillId="0" borderId="0"/>
  </cellStyleXfs>
  <cellXfs count="241">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2" fillId="0" borderId="0" xfId="0" applyFont="1"/>
    <xf numFmtId="14" fontId="2" fillId="0" borderId="0" xfId="0" applyNumberFormat="1" applyFont="1"/>
    <xf numFmtId="0" fontId="2" fillId="0" borderId="0" xfId="0" applyFont="1" applyAlignment="1">
      <alignment horizontal="right"/>
    </xf>
    <xf numFmtId="164" fontId="2" fillId="0" borderId="0" xfId="0" applyNumberFormat="1" applyFont="1"/>
    <xf numFmtId="0" fontId="3" fillId="0" borderId="0" xfId="0" applyFont="1" applyAlignment="1">
      <alignment horizontal="left"/>
    </xf>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14" fontId="0" fillId="0" borderId="0" xfId="0" applyNumberFormat="1" applyAlignment="1">
      <alignment horizontal="left" indent="4"/>
    </xf>
    <xf numFmtId="0" fontId="0" fillId="0" borderId="0" xfId="0" applyAlignment="1">
      <alignment horizontal="left" indent="5"/>
    </xf>
    <xf numFmtId="164" fontId="0" fillId="0" borderId="0" xfId="0" applyNumberFormat="1"/>
    <xf numFmtId="0" fontId="0" fillId="0" borderId="2" xfId="0" applyBorder="1"/>
    <xf numFmtId="0" fontId="0" fillId="3" borderId="0" xfId="0" applyFill="1"/>
    <xf numFmtId="0" fontId="6" fillId="3" borderId="0" xfId="0" applyFont="1" applyFill="1"/>
    <xf numFmtId="14" fontId="7" fillId="0" borderId="0" xfId="1" applyNumberFormat="1" applyFont="1" applyAlignment="1">
      <alignment horizontal="center" vertical="center"/>
    </xf>
    <xf numFmtId="165" fontId="4" fillId="0" borderId="0" xfId="1" applyNumberFormat="1"/>
    <xf numFmtId="165" fontId="5" fillId="0" borderId="0" xfId="1" applyNumberFormat="1" applyFont="1"/>
    <xf numFmtId="14" fontId="2" fillId="0" borderId="0" xfId="1" applyNumberFormat="1" applyFont="1" applyAlignment="1">
      <alignment horizontal="center" vertical="center"/>
    </xf>
    <xf numFmtId="14" fontId="2" fillId="0" borderId="7" xfId="1" applyNumberFormat="1" applyFont="1" applyBorder="1" applyAlignment="1">
      <alignment horizontal="center" vertical="center"/>
    </xf>
    <xf numFmtId="0" fontId="2" fillId="0" borderId="0" xfId="1" applyFont="1" applyAlignment="1">
      <alignment horizontal="right"/>
    </xf>
    <xf numFmtId="0" fontId="2" fillId="0" borderId="0" xfId="1" applyFont="1"/>
    <xf numFmtId="164" fontId="2" fillId="0" borderId="0" xfId="1" applyNumberFormat="1" applyFont="1"/>
    <xf numFmtId="164" fontId="2" fillId="0" borderId="7" xfId="1" applyNumberFormat="1" applyFont="1" applyBorder="1"/>
    <xf numFmtId="164" fontId="2" fillId="0" borderId="6" xfId="1" applyNumberFormat="1" applyFont="1" applyBorder="1"/>
    <xf numFmtId="164" fontId="2" fillId="0" borderId="8" xfId="1" applyNumberFormat="1" applyFont="1" applyBorder="1"/>
    <xf numFmtId="164" fontId="2" fillId="0" borderId="10" xfId="1" applyNumberFormat="1" applyFont="1" applyBorder="1"/>
    <xf numFmtId="14" fontId="2" fillId="4" borderId="3" xfId="1" applyNumberFormat="1" applyFont="1" applyFill="1" applyBorder="1" applyAlignment="1">
      <alignment horizontal="center" vertical="center"/>
    </xf>
    <xf numFmtId="14" fontId="2" fillId="4" borderId="10" xfId="1" applyNumberFormat="1" applyFont="1" applyFill="1" applyBorder="1" applyAlignment="1">
      <alignment horizontal="center" vertical="center"/>
    </xf>
    <xf numFmtId="14" fontId="2" fillId="4" borderId="0" xfId="1" applyNumberFormat="1" applyFont="1" applyFill="1" applyAlignment="1">
      <alignment horizontal="center" vertical="center"/>
    </xf>
    <xf numFmtId="14" fontId="2" fillId="4" borderId="20" xfId="1" applyNumberFormat="1" applyFont="1" applyFill="1" applyBorder="1" applyAlignment="1">
      <alignment horizontal="center" vertical="center"/>
    </xf>
    <xf numFmtId="164" fontId="2" fillId="4" borderId="0" xfId="1" applyNumberFormat="1" applyFont="1" applyFill="1"/>
    <xf numFmtId="164" fontId="2" fillId="4" borderId="10" xfId="1" applyNumberFormat="1" applyFont="1" applyFill="1" applyBorder="1"/>
    <xf numFmtId="164" fontId="2" fillId="4" borderId="3" xfId="1" applyNumberFormat="1" applyFont="1" applyFill="1" applyBorder="1"/>
    <xf numFmtId="164" fontId="2" fillId="4" borderId="20" xfId="1" applyNumberFormat="1" applyFont="1" applyFill="1" applyBorder="1"/>
    <xf numFmtId="164" fontId="2" fillId="4" borderId="17" xfId="1" applyNumberFormat="1" applyFont="1" applyFill="1" applyBorder="1"/>
    <xf numFmtId="164" fontId="2" fillId="4" borderId="18" xfId="1" applyNumberFormat="1" applyFont="1" applyFill="1" applyBorder="1"/>
    <xf numFmtId="164" fontId="2" fillId="4" borderId="19" xfId="1" applyNumberFormat="1" applyFont="1" applyFill="1" applyBorder="1"/>
    <xf numFmtId="164" fontId="2" fillId="4" borderId="21" xfId="1" applyNumberFormat="1" applyFont="1" applyFill="1" applyBorder="1"/>
    <xf numFmtId="14" fontId="2" fillId="4" borderId="22" xfId="1" applyNumberFormat="1" applyFont="1" applyFill="1" applyBorder="1" applyAlignment="1">
      <alignment horizontal="center" vertical="center"/>
    </xf>
    <xf numFmtId="14" fontId="2" fillId="4" borderId="23" xfId="1" applyNumberFormat="1" applyFont="1" applyFill="1" applyBorder="1" applyAlignment="1">
      <alignment horizontal="center" vertical="center"/>
    </xf>
    <xf numFmtId="0" fontId="0" fillId="0" borderId="0" xfId="0" applyAlignment="1">
      <alignment horizontal="right"/>
    </xf>
    <xf numFmtId="164" fontId="2" fillId="4" borderId="3" xfId="1" applyNumberFormat="1" applyFont="1" applyFill="1" applyBorder="1" applyAlignment="1">
      <alignment horizontal="right"/>
    </xf>
    <xf numFmtId="164" fontId="2" fillId="4" borderId="0" xfId="1" applyNumberFormat="1" applyFont="1" applyFill="1" applyAlignment="1">
      <alignment horizontal="right" wrapText="1"/>
    </xf>
    <xf numFmtId="164" fontId="2" fillId="4" borderId="0" xfId="1" applyNumberFormat="1" applyFont="1" applyFill="1" applyAlignment="1">
      <alignment horizontal="right"/>
    </xf>
    <xf numFmtId="164" fontId="2" fillId="4" borderId="10" xfId="1" applyNumberFormat="1" applyFont="1" applyFill="1" applyBorder="1" applyAlignment="1">
      <alignment horizontal="right"/>
    </xf>
    <xf numFmtId="164" fontId="2" fillId="4" borderId="20" xfId="1" applyNumberFormat="1" applyFont="1" applyFill="1" applyBorder="1" applyAlignment="1">
      <alignment horizontal="right"/>
    </xf>
    <xf numFmtId="14" fontId="2" fillId="4" borderId="3" xfId="1" applyNumberFormat="1" applyFont="1" applyFill="1" applyBorder="1" applyAlignment="1">
      <alignment horizontal="center" vertical="center" wrapText="1"/>
    </xf>
    <xf numFmtId="14" fontId="2" fillId="4" borderId="0" xfId="1" applyNumberFormat="1" applyFont="1" applyFill="1" applyAlignment="1">
      <alignment horizontal="center" vertical="center" wrapText="1"/>
    </xf>
    <xf numFmtId="14" fontId="2" fillId="4" borderId="10" xfId="1" applyNumberFormat="1" applyFont="1" applyFill="1" applyBorder="1" applyAlignment="1">
      <alignment horizontal="center" vertical="center" wrapText="1"/>
    </xf>
    <xf numFmtId="14" fontId="2" fillId="4" borderId="20" xfId="1" applyNumberFormat="1" applyFont="1" applyFill="1" applyBorder="1" applyAlignment="1">
      <alignment horizontal="center" vertical="center" wrapText="1"/>
    </xf>
    <xf numFmtId="164" fontId="2" fillId="4" borderId="3" xfId="1" applyNumberFormat="1" applyFont="1" applyFill="1" applyBorder="1" applyAlignment="1">
      <alignment wrapText="1"/>
    </xf>
    <xf numFmtId="164" fontId="2" fillId="4" borderId="0" xfId="1" applyNumberFormat="1" applyFont="1" applyFill="1" applyAlignment="1">
      <alignment wrapText="1"/>
    </xf>
    <xf numFmtId="164" fontId="2" fillId="4" borderId="10" xfId="1" applyNumberFormat="1" applyFont="1" applyFill="1" applyBorder="1" applyAlignment="1">
      <alignment wrapText="1"/>
    </xf>
    <xf numFmtId="164" fontId="2" fillId="4" borderId="20" xfId="1" applyNumberFormat="1" applyFont="1" applyFill="1" applyBorder="1" applyAlignment="1">
      <alignment wrapText="1"/>
    </xf>
    <xf numFmtId="14" fontId="2" fillId="4" borderId="24" xfId="1" applyNumberFormat="1" applyFont="1" applyFill="1" applyBorder="1" applyAlignment="1">
      <alignment horizontal="center" vertical="center" wrapText="1"/>
    </xf>
    <xf numFmtId="14" fontId="2" fillId="4" borderId="28" xfId="1" applyNumberFormat="1" applyFont="1" applyFill="1" applyBorder="1" applyAlignment="1">
      <alignment horizontal="center" vertical="center" wrapText="1"/>
    </xf>
    <xf numFmtId="14" fontId="2" fillId="4" borderId="30" xfId="1" applyNumberFormat="1" applyFont="1" applyFill="1" applyBorder="1" applyAlignment="1">
      <alignment horizontal="center" vertical="center" wrapText="1"/>
    </xf>
    <xf numFmtId="164" fontId="2" fillId="4" borderId="24" xfId="1" applyNumberFormat="1" applyFont="1" applyFill="1" applyBorder="1" applyAlignment="1">
      <alignment wrapText="1"/>
    </xf>
    <xf numFmtId="164" fontId="2" fillId="4" borderId="28" xfId="1" applyNumberFormat="1" applyFont="1" applyFill="1" applyBorder="1" applyAlignment="1">
      <alignment wrapText="1"/>
    </xf>
    <xf numFmtId="164" fontId="2" fillId="4" borderId="30" xfId="1" applyNumberFormat="1" applyFont="1" applyFill="1" applyBorder="1" applyAlignment="1">
      <alignment wrapText="1"/>
    </xf>
    <xf numFmtId="164" fontId="2" fillId="4" borderId="25" xfId="1" applyNumberFormat="1" applyFont="1" applyFill="1" applyBorder="1"/>
    <xf numFmtId="164" fontId="2" fillId="4" borderId="26" xfId="1" applyNumberFormat="1" applyFont="1" applyFill="1" applyBorder="1"/>
    <xf numFmtId="164" fontId="2" fillId="4" borderId="29" xfId="1" applyNumberFormat="1" applyFont="1" applyFill="1" applyBorder="1"/>
    <xf numFmtId="164" fontId="2" fillId="4" borderId="31" xfId="1" applyNumberFormat="1" applyFont="1" applyFill="1" applyBorder="1"/>
    <xf numFmtId="14" fontId="2" fillId="0" borderId="20" xfId="1" applyNumberFormat="1" applyFont="1" applyBorder="1" applyAlignment="1">
      <alignment horizontal="center" vertical="center" wrapText="1"/>
    </xf>
    <xf numFmtId="164" fontId="2" fillId="0" borderId="20" xfId="1" applyNumberFormat="1" applyFont="1" applyBorder="1" applyAlignment="1">
      <alignment wrapText="1"/>
    </xf>
    <xf numFmtId="164" fontId="2" fillId="0" borderId="21" xfId="1" applyNumberFormat="1" applyFont="1" applyBorder="1"/>
    <xf numFmtId="14" fontId="2" fillId="4" borderId="3" xfId="1" applyNumberFormat="1" applyFont="1" applyFill="1" applyBorder="1" applyAlignment="1">
      <alignment wrapText="1"/>
    </xf>
    <xf numFmtId="14" fontId="2" fillId="4" borderId="0" xfId="1" applyNumberFormat="1" applyFont="1" applyFill="1" applyAlignment="1">
      <alignment wrapText="1"/>
    </xf>
    <xf numFmtId="14" fontId="2" fillId="4" borderId="10" xfId="1" applyNumberFormat="1" applyFont="1" applyFill="1" applyBorder="1" applyAlignment="1">
      <alignment wrapText="1"/>
    </xf>
    <xf numFmtId="14" fontId="2" fillId="4" borderId="20" xfId="1" applyNumberFormat="1" applyFont="1" applyFill="1" applyBorder="1" applyAlignment="1">
      <alignment wrapText="1"/>
    </xf>
    <xf numFmtId="14" fontId="2" fillId="4" borderId="3" xfId="1" applyNumberFormat="1" applyFont="1" applyFill="1" applyBorder="1" applyAlignment="1">
      <alignment horizontal="right" wrapText="1"/>
    </xf>
    <xf numFmtId="14" fontId="2" fillId="4" borderId="0" xfId="1" applyNumberFormat="1" applyFont="1" applyFill="1" applyAlignment="1">
      <alignment horizontal="right" wrapText="1"/>
    </xf>
    <xf numFmtId="14" fontId="2" fillId="4" borderId="10" xfId="1" applyNumberFormat="1" applyFont="1" applyFill="1" applyBorder="1" applyAlignment="1">
      <alignment horizontal="right" wrapText="1"/>
    </xf>
    <xf numFmtId="14" fontId="2" fillId="4" borderId="3" xfId="1" applyNumberFormat="1" applyFont="1" applyFill="1" applyBorder="1" applyAlignment="1">
      <alignment horizontal="center" wrapText="1"/>
    </xf>
    <xf numFmtId="14" fontId="2" fillId="4" borderId="0" xfId="1" applyNumberFormat="1" applyFont="1" applyFill="1" applyAlignment="1">
      <alignment horizontal="center" wrapText="1"/>
    </xf>
    <xf numFmtId="14" fontId="2" fillId="4" borderId="10" xfId="1" applyNumberFormat="1" applyFont="1" applyFill="1" applyBorder="1" applyAlignment="1">
      <alignment horizontal="center" wrapText="1"/>
    </xf>
    <xf numFmtId="14" fontId="2" fillId="4" borderId="20" xfId="1" applyNumberFormat="1" applyFont="1" applyFill="1" applyBorder="1" applyAlignment="1">
      <alignment horizontal="center" wrapText="1"/>
    </xf>
    <xf numFmtId="14" fontId="2" fillId="4" borderId="3" xfId="1" applyNumberFormat="1" applyFont="1" applyFill="1" applyBorder="1" applyAlignment="1">
      <alignment vertical="center" wrapText="1"/>
    </xf>
    <xf numFmtId="14" fontId="2" fillId="4" borderId="0" xfId="1" applyNumberFormat="1" applyFont="1" applyFill="1" applyAlignment="1">
      <alignment vertical="center" wrapText="1"/>
    </xf>
    <xf numFmtId="14" fontId="2" fillId="4" borderId="10" xfId="1" applyNumberFormat="1" applyFont="1" applyFill="1" applyBorder="1" applyAlignment="1">
      <alignment vertical="center" wrapText="1"/>
    </xf>
    <xf numFmtId="14" fontId="2" fillId="4" borderId="20" xfId="1" applyNumberFormat="1" applyFont="1" applyFill="1" applyBorder="1" applyAlignment="1">
      <alignment vertical="center" wrapText="1"/>
    </xf>
    <xf numFmtId="165" fontId="4" fillId="0" borderId="19" xfId="1" applyNumberFormat="1" applyBorder="1"/>
    <xf numFmtId="14" fontId="2" fillId="0" borderId="20" xfId="1" applyNumberFormat="1" applyFont="1" applyBorder="1" applyAlignment="1">
      <alignment horizontal="center" wrapText="1"/>
    </xf>
    <xf numFmtId="14" fontId="2" fillId="0" borderId="0" xfId="1" applyNumberFormat="1" applyFont="1" applyAlignment="1">
      <alignment horizontal="center" wrapText="1"/>
    </xf>
    <xf numFmtId="14" fontId="2" fillId="0" borderId="10" xfId="1" applyNumberFormat="1" applyFont="1" applyBorder="1" applyAlignment="1">
      <alignment horizontal="center" wrapText="1"/>
    </xf>
    <xf numFmtId="164" fontId="2" fillId="0" borderId="0" xfId="1" applyNumberFormat="1" applyFont="1" applyAlignment="1">
      <alignment wrapText="1"/>
    </xf>
    <xf numFmtId="164" fontId="2" fillId="0" borderId="10" xfId="1" applyNumberFormat="1" applyFont="1" applyBorder="1" applyAlignment="1">
      <alignment wrapText="1"/>
    </xf>
    <xf numFmtId="164" fontId="2" fillId="0" borderId="19" xfId="1" applyNumberFormat="1" applyFont="1" applyBorder="1"/>
    <xf numFmtId="164" fontId="2" fillId="0" borderId="18" xfId="1" applyNumberFormat="1" applyFont="1" applyBorder="1"/>
    <xf numFmtId="14" fontId="2" fillId="4" borderId="7" xfId="1" applyNumberFormat="1" applyFont="1" applyFill="1" applyBorder="1" applyAlignment="1">
      <alignment horizontal="center" vertical="center"/>
    </xf>
    <xf numFmtId="164" fontId="2" fillId="4" borderId="7" xfId="1" applyNumberFormat="1" applyFont="1" applyFill="1" applyBorder="1"/>
    <xf numFmtId="164" fontId="2" fillId="4" borderId="8" xfId="1" applyNumberFormat="1" applyFont="1" applyFill="1" applyBorder="1"/>
    <xf numFmtId="164" fontId="2" fillId="4" borderId="6" xfId="1" applyNumberFormat="1" applyFont="1" applyFill="1" applyBorder="1"/>
    <xf numFmtId="165" fontId="4" fillId="0" borderId="17" xfId="1" applyNumberFormat="1" applyBorder="1"/>
    <xf numFmtId="14" fontId="2" fillId="0" borderId="3" xfId="1" applyNumberFormat="1" applyFont="1" applyBorder="1" applyAlignment="1">
      <alignment horizontal="center" vertical="center" wrapText="1"/>
    </xf>
    <xf numFmtId="14" fontId="2" fillId="0" borderId="0" xfId="1" applyNumberFormat="1" applyFont="1" applyAlignment="1">
      <alignment horizontal="center" vertical="center" wrapText="1"/>
    </xf>
    <xf numFmtId="14" fontId="2" fillId="0" borderId="10" xfId="1" applyNumberFormat="1" applyFont="1" applyBorder="1" applyAlignment="1">
      <alignment horizontal="center" vertical="center" wrapText="1"/>
    </xf>
    <xf numFmtId="164" fontId="2" fillId="0" borderId="3" xfId="1" applyNumberFormat="1" applyFont="1" applyBorder="1" applyAlignment="1">
      <alignment wrapText="1"/>
    </xf>
    <xf numFmtId="164" fontId="2" fillId="0" borderId="17" xfId="1" applyNumberFormat="1" applyFont="1" applyBorder="1"/>
    <xf numFmtId="14" fontId="2" fillId="7" borderId="3" xfId="0" applyNumberFormat="1" applyFont="1" applyFill="1" applyBorder="1" applyAlignment="1">
      <alignment horizontal="center" vertical="center"/>
    </xf>
    <xf numFmtId="14" fontId="2" fillId="7" borderId="0" xfId="0" applyNumberFormat="1" applyFont="1" applyFill="1" applyAlignment="1">
      <alignment horizontal="center" vertical="center"/>
    </xf>
    <xf numFmtId="164" fontId="2" fillId="7" borderId="3" xfId="0" applyNumberFormat="1" applyFont="1" applyFill="1" applyBorder="1" applyAlignment="1">
      <alignment wrapText="1"/>
    </xf>
    <xf numFmtId="164" fontId="2" fillId="7" borderId="0" xfId="0" applyNumberFormat="1" applyFont="1" applyFill="1" applyAlignment="1">
      <alignment wrapText="1"/>
    </xf>
    <xf numFmtId="164" fontId="2" fillId="7" borderId="17" xfId="0" applyNumberFormat="1" applyFont="1" applyFill="1" applyBorder="1"/>
    <xf numFmtId="164" fontId="2" fillId="7" borderId="19" xfId="0" applyNumberFormat="1" applyFont="1" applyFill="1" applyBorder="1"/>
    <xf numFmtId="14" fontId="2" fillId="0" borderId="3" xfId="1" applyNumberFormat="1" applyFont="1" applyBorder="1" applyAlignment="1">
      <alignment horizontal="center" wrapText="1"/>
    </xf>
    <xf numFmtId="14" fontId="2" fillId="0" borderId="0" xfId="1" applyNumberFormat="1" applyFont="1" applyAlignment="1">
      <alignment horizontal="center"/>
    </xf>
    <xf numFmtId="14" fontId="2" fillId="6" borderId="0" xfId="1" applyNumberFormat="1" applyFont="1" applyFill="1" applyAlignment="1">
      <alignment horizontal="center"/>
    </xf>
    <xf numFmtId="164" fontId="2" fillId="6" borderId="0" xfId="1" applyNumberFormat="1" applyFont="1" applyFill="1"/>
    <xf numFmtId="164" fontId="2" fillId="6" borderId="6" xfId="1" applyNumberFormat="1" applyFont="1" applyFill="1" applyBorder="1"/>
    <xf numFmtId="14" fontId="2" fillId="6" borderId="3" xfId="1" applyNumberFormat="1" applyFont="1" applyFill="1" applyBorder="1" applyAlignment="1">
      <alignment horizontal="center"/>
    </xf>
    <xf numFmtId="14" fontId="2" fillId="6" borderId="10" xfId="1" applyNumberFormat="1" applyFont="1" applyFill="1" applyBorder="1" applyAlignment="1">
      <alignment horizontal="center"/>
    </xf>
    <xf numFmtId="164" fontId="2" fillId="6" borderId="3" xfId="1" applyNumberFormat="1" applyFont="1" applyFill="1" applyBorder="1"/>
    <xf numFmtId="164" fontId="2" fillId="6" borderId="10" xfId="1" applyNumberFormat="1" applyFont="1" applyFill="1" applyBorder="1"/>
    <xf numFmtId="164" fontId="2" fillId="6" borderId="17" xfId="1" applyNumberFormat="1" applyFont="1" applyFill="1" applyBorder="1"/>
    <xf numFmtId="164" fontId="2" fillId="6" borderId="18" xfId="1" applyNumberFormat="1" applyFont="1" applyFill="1" applyBorder="1"/>
    <xf numFmtId="164" fontId="2" fillId="6" borderId="19" xfId="1" applyNumberFormat="1" applyFont="1" applyFill="1" applyBorder="1"/>
    <xf numFmtId="14" fontId="2" fillId="4" borderId="20" xfId="1" applyNumberFormat="1" applyFont="1" applyFill="1" applyBorder="1" applyAlignment="1">
      <alignment horizontal="center"/>
    </xf>
    <xf numFmtId="14" fontId="2" fillId="4" borderId="3" xfId="1" applyNumberFormat="1" applyFont="1" applyFill="1" applyBorder="1" applyAlignment="1">
      <alignment horizontal="center"/>
    </xf>
    <xf numFmtId="14" fontId="2" fillId="4" borderId="0" xfId="1" applyNumberFormat="1" applyFont="1" applyFill="1" applyAlignment="1">
      <alignment horizontal="center"/>
    </xf>
    <xf numFmtId="14" fontId="2" fillId="4" borderId="10" xfId="1" applyNumberFormat="1" applyFont="1" applyFill="1" applyBorder="1" applyAlignment="1">
      <alignment horizontal="center"/>
    </xf>
    <xf numFmtId="164" fontId="2" fillId="4" borderId="36" xfId="1" applyNumberFormat="1" applyFont="1" applyFill="1" applyBorder="1"/>
    <xf numFmtId="164" fontId="2" fillId="4" borderId="11" xfId="1" applyNumberFormat="1" applyFont="1" applyFill="1" applyBorder="1"/>
    <xf numFmtId="164" fontId="2" fillId="4" borderId="17" xfId="1" applyNumberFormat="1" applyFont="1" applyFill="1" applyBorder="1" applyAlignment="1">
      <alignment wrapText="1"/>
    </xf>
    <xf numFmtId="164" fontId="2" fillId="4" borderId="19" xfId="1" applyNumberFormat="1" applyFont="1" applyFill="1" applyBorder="1" applyAlignment="1">
      <alignment wrapText="1"/>
    </xf>
    <xf numFmtId="164" fontId="2" fillId="4" borderId="18" xfId="1" applyNumberFormat="1" applyFont="1" applyFill="1" applyBorder="1" applyAlignment="1">
      <alignment wrapText="1"/>
    </xf>
    <xf numFmtId="164" fontId="2" fillId="4" borderId="21" xfId="1" applyNumberFormat="1" applyFont="1" applyFill="1" applyBorder="1" applyAlignment="1">
      <alignment wrapText="1"/>
    </xf>
    <xf numFmtId="0" fontId="9" fillId="0" borderId="0" xfId="0" applyFont="1"/>
    <xf numFmtId="9" fontId="9" fillId="0" borderId="0" xfId="0" applyNumberFormat="1" applyFont="1"/>
    <xf numFmtId="0" fontId="10" fillId="0" borderId="0" xfId="0" applyFont="1" applyAlignment="1">
      <alignment wrapText="1"/>
    </xf>
    <xf numFmtId="0" fontId="0" fillId="0" borderId="4" xfId="0" applyBorder="1"/>
    <xf numFmtId="14" fontId="2" fillId="0" borderId="10" xfId="0" applyNumberFormat="1" applyFont="1" applyBorder="1"/>
    <xf numFmtId="14" fontId="2" fillId="4" borderId="7" xfId="1" applyNumberFormat="1" applyFont="1" applyFill="1" applyBorder="1" applyAlignment="1">
      <alignment horizontal="center" wrapText="1"/>
    </xf>
    <xf numFmtId="14" fontId="2" fillId="0" borderId="3" xfId="0" applyNumberFormat="1" applyFont="1" applyBorder="1"/>
    <xf numFmtId="14" fontId="2" fillId="4" borderId="13" xfId="1" applyNumberFormat="1" applyFont="1" applyFill="1" applyBorder="1" applyAlignment="1">
      <alignment horizontal="center" vertical="center" wrapText="1"/>
    </xf>
    <xf numFmtId="14" fontId="2" fillId="0" borderId="20" xfId="0" applyNumberFormat="1" applyFont="1" applyBorder="1"/>
    <xf numFmtId="14" fontId="2" fillId="0" borderId="3" xfId="1" applyNumberFormat="1" applyFont="1" applyBorder="1" applyAlignment="1">
      <alignment horizontal="center" vertical="center"/>
    </xf>
    <xf numFmtId="14" fontId="2" fillId="0" borderId="5" xfId="0" applyNumberFormat="1" applyFont="1" applyBorder="1"/>
    <xf numFmtId="14" fontId="2" fillId="4" borderId="24" xfId="1" applyNumberFormat="1" applyFont="1" applyFill="1" applyBorder="1" applyAlignment="1">
      <alignment horizontal="center" vertical="center"/>
    </xf>
    <xf numFmtId="14" fontId="2" fillId="0" borderId="30" xfId="0" applyNumberFormat="1" applyFont="1" applyBorder="1"/>
    <xf numFmtId="14" fontId="2" fillId="0" borderId="10" xfId="1" applyNumberFormat="1" applyFont="1" applyBorder="1" applyAlignment="1">
      <alignment horizontal="center"/>
    </xf>
    <xf numFmtId="14" fontId="2" fillId="0" borderId="10" xfId="1" applyNumberFormat="1" applyFont="1" applyBorder="1" applyAlignment="1">
      <alignment horizontal="center" vertical="center"/>
    </xf>
    <xf numFmtId="14" fontId="2" fillId="4" borderId="7" xfId="1" applyNumberFormat="1" applyFont="1" applyFill="1" applyBorder="1" applyAlignment="1">
      <alignment horizontal="center"/>
    </xf>
    <xf numFmtId="14" fontId="2" fillId="0" borderId="28" xfId="0" applyNumberFormat="1" applyFont="1" applyBorder="1"/>
    <xf numFmtId="14" fontId="2" fillId="4" borderId="7" xfId="1" applyNumberFormat="1" applyFont="1" applyFill="1" applyBorder="1" applyAlignment="1">
      <alignment horizontal="center" vertical="center" wrapText="1"/>
    </xf>
    <xf numFmtId="14" fontId="2" fillId="4" borderId="5" xfId="1" applyNumberFormat="1" applyFont="1" applyFill="1" applyBorder="1" applyAlignment="1">
      <alignment horizontal="center" vertical="center"/>
    </xf>
    <xf numFmtId="14" fontId="2" fillId="0" borderId="30" xfId="1" applyNumberFormat="1" applyFont="1" applyBorder="1" applyAlignment="1">
      <alignment horizontal="center" vertical="center"/>
    </xf>
    <xf numFmtId="14" fontId="7" fillId="0" borderId="3" xfId="1" applyNumberFormat="1" applyFont="1" applyBorder="1" applyAlignment="1">
      <alignment horizontal="center" vertical="center"/>
    </xf>
    <xf numFmtId="14" fontId="2" fillId="0" borderId="7" xfId="1" applyNumberFormat="1" applyFont="1" applyBorder="1" applyAlignment="1">
      <alignment horizontal="center" wrapText="1"/>
    </xf>
    <xf numFmtId="14" fontId="2" fillId="0" borderId="3" xfId="1" applyNumberFormat="1" applyFont="1" applyBorder="1" applyAlignment="1">
      <alignment horizontal="center"/>
    </xf>
    <xf numFmtId="14" fontId="2" fillId="4" borderId="5" xfId="1" applyNumberFormat="1" applyFont="1" applyFill="1" applyBorder="1" applyAlignment="1">
      <alignment horizontal="center" vertical="center" wrapText="1"/>
    </xf>
    <xf numFmtId="14" fontId="2" fillId="4" borderId="5" xfId="1" applyNumberFormat="1" applyFont="1" applyFill="1" applyBorder="1" applyAlignment="1">
      <alignment vertical="center" wrapText="1"/>
    </xf>
    <xf numFmtId="14" fontId="2" fillId="4" borderId="23" xfId="1" applyNumberFormat="1" applyFont="1" applyFill="1" applyBorder="1" applyAlignment="1">
      <alignment horizontal="center" vertical="center" wrapText="1"/>
    </xf>
    <xf numFmtId="14" fontId="2" fillId="0" borderId="24" xfId="0" applyNumberFormat="1" applyFont="1" applyBorder="1"/>
    <xf numFmtId="14" fontId="2" fillId="0" borderId="28" xfId="1" applyNumberFormat="1" applyFont="1" applyBorder="1" applyAlignment="1">
      <alignment horizontal="center" vertical="center"/>
    </xf>
    <xf numFmtId="14" fontId="2" fillId="4" borderId="20" xfId="1" applyNumberFormat="1" applyFont="1" applyFill="1" applyBorder="1" applyAlignment="1">
      <alignment horizontal="right" wrapText="1"/>
    </xf>
    <xf numFmtId="14" fontId="2" fillId="4" borderId="28" xfId="1" applyNumberFormat="1" applyFont="1" applyFill="1" applyBorder="1" applyAlignment="1">
      <alignment horizontal="center" vertical="center"/>
    </xf>
    <xf numFmtId="14" fontId="2" fillId="4" borderId="12" xfId="1" applyNumberFormat="1" applyFont="1" applyFill="1" applyBorder="1" applyAlignment="1">
      <alignment horizontal="center" vertical="center"/>
    </xf>
    <xf numFmtId="14" fontId="7" fillId="0" borderId="27" xfId="1" applyNumberFormat="1" applyFont="1" applyBorder="1" applyAlignment="1">
      <alignment horizontal="center" vertical="center"/>
    </xf>
    <xf numFmtId="14" fontId="2" fillId="4" borderId="5" xfId="1" applyNumberFormat="1" applyFont="1" applyFill="1" applyBorder="1" applyAlignment="1">
      <alignment horizontal="center" wrapText="1"/>
    </xf>
    <xf numFmtId="14" fontId="2" fillId="0" borderId="24" xfId="1" applyNumberFormat="1" applyFont="1" applyBorder="1" applyAlignment="1">
      <alignment horizontal="center" vertical="center"/>
    </xf>
    <xf numFmtId="14" fontId="2" fillId="5" borderId="3" xfId="1" applyNumberFormat="1" applyFont="1" applyFill="1" applyBorder="1" applyAlignment="1">
      <alignment horizontal="center" vertical="center"/>
    </xf>
    <xf numFmtId="14" fontId="7" fillId="0" borderId="24" xfId="1" applyNumberFormat="1" applyFont="1" applyBorder="1" applyAlignment="1">
      <alignment horizontal="center" vertical="center"/>
    </xf>
    <xf numFmtId="14" fontId="2" fillId="0" borderId="5" xfId="1" applyNumberFormat="1" applyFont="1" applyBorder="1" applyAlignment="1">
      <alignment horizontal="center" wrapText="1"/>
    </xf>
    <xf numFmtId="14" fontId="2" fillId="4" borderId="9" xfId="1" applyNumberFormat="1" applyFont="1" applyFill="1" applyBorder="1" applyAlignment="1">
      <alignment vertical="center" wrapText="1"/>
    </xf>
    <xf numFmtId="14" fontId="2" fillId="4" borderId="5" xfId="1" applyNumberFormat="1" applyFont="1" applyFill="1" applyBorder="1" applyAlignment="1">
      <alignment horizontal="right" wrapText="1"/>
    </xf>
    <xf numFmtId="14" fontId="2" fillId="4" borderId="32" xfId="1" applyNumberFormat="1" applyFont="1" applyFill="1" applyBorder="1" applyAlignment="1">
      <alignment horizontal="center" vertical="center"/>
    </xf>
    <xf numFmtId="14" fontId="2" fillId="4" borderId="5" xfId="1" applyNumberFormat="1" applyFont="1" applyFill="1" applyBorder="1" applyAlignment="1">
      <alignment horizontal="center"/>
    </xf>
    <xf numFmtId="14" fontId="2" fillId="0" borderId="20" xfId="1" applyNumberFormat="1" applyFont="1" applyBorder="1" applyAlignment="1">
      <alignment horizontal="center"/>
    </xf>
    <xf numFmtId="14" fontId="2" fillId="4" borderId="32" xfId="1" applyNumberFormat="1" applyFont="1" applyFill="1" applyBorder="1" applyAlignment="1">
      <alignment horizontal="center" wrapText="1"/>
    </xf>
    <xf numFmtId="14" fontId="2" fillId="4" borderId="30" xfId="1" applyNumberFormat="1" applyFont="1" applyFill="1" applyBorder="1" applyAlignment="1">
      <alignment horizontal="center" vertical="center"/>
    </xf>
    <xf numFmtId="14" fontId="2" fillId="4" borderId="22" xfId="1" applyNumberFormat="1" applyFont="1" applyFill="1" applyBorder="1" applyAlignment="1">
      <alignment horizontal="center" vertical="center" wrapText="1"/>
    </xf>
    <xf numFmtId="14" fontId="2" fillId="0" borderId="7" xfId="0" applyNumberFormat="1" applyFont="1" applyBorder="1"/>
    <xf numFmtId="14" fontId="2" fillId="4" borderId="13" xfId="1" applyNumberFormat="1" applyFont="1" applyFill="1" applyBorder="1" applyAlignment="1">
      <alignment horizontal="right" wrapText="1"/>
    </xf>
    <xf numFmtId="14" fontId="2" fillId="4" borderId="35" xfId="1" applyNumberFormat="1" applyFont="1" applyFill="1" applyBorder="1" applyAlignment="1">
      <alignment horizontal="center" wrapText="1"/>
    </xf>
    <xf numFmtId="0" fontId="0" fillId="0" borderId="7" xfId="0" applyBorder="1"/>
    <xf numFmtId="0" fontId="0" fillId="0" borderId="5" xfId="0" applyBorder="1"/>
    <xf numFmtId="0" fontId="0" fillId="0" borderId="13" xfId="0" applyBorder="1"/>
    <xf numFmtId="164" fontId="2" fillId="0" borderId="10" xfId="0" applyNumberFormat="1" applyFont="1" applyBorder="1"/>
    <xf numFmtId="164" fontId="2" fillId="4" borderId="7" xfId="1" applyNumberFormat="1" applyFont="1" applyFill="1" applyBorder="1" applyAlignment="1">
      <alignment wrapText="1"/>
    </xf>
    <xf numFmtId="164" fontId="2" fillId="0" borderId="3" xfId="0" applyNumberFormat="1" applyFont="1" applyBorder="1"/>
    <xf numFmtId="164" fontId="2" fillId="4" borderId="13" xfId="1" applyNumberFormat="1" applyFont="1" applyFill="1" applyBorder="1" applyAlignment="1">
      <alignment wrapText="1"/>
    </xf>
    <xf numFmtId="164" fontId="2" fillId="0" borderId="20" xfId="0" applyNumberFormat="1" applyFont="1" applyBorder="1"/>
    <xf numFmtId="164" fontId="2" fillId="0" borderId="3" xfId="1" applyNumberFormat="1" applyFont="1" applyBorder="1"/>
    <xf numFmtId="164" fontId="2" fillId="0" borderId="5" xfId="0" applyNumberFormat="1" applyFont="1" applyBorder="1"/>
    <xf numFmtId="164" fontId="2" fillId="4" borderId="24" xfId="1" applyNumberFormat="1" applyFont="1" applyFill="1" applyBorder="1"/>
    <xf numFmtId="164" fontId="2" fillId="0" borderId="30" xfId="0" applyNumberFormat="1" applyFont="1" applyBorder="1"/>
    <xf numFmtId="164" fontId="2" fillId="0" borderId="28" xfId="0" applyNumberFormat="1" applyFont="1" applyBorder="1"/>
    <xf numFmtId="164" fontId="2" fillId="4" borderId="5" xfId="1" applyNumberFormat="1" applyFont="1" applyFill="1" applyBorder="1"/>
    <xf numFmtId="164" fontId="2" fillId="0" borderId="30" xfId="1" applyNumberFormat="1" applyFont="1" applyBorder="1"/>
    <xf numFmtId="165" fontId="4" fillId="0" borderId="3" xfId="1" applyNumberFormat="1" applyBorder="1"/>
    <xf numFmtId="164" fontId="2" fillId="0" borderId="7" xfId="1" applyNumberFormat="1" applyFont="1" applyBorder="1" applyAlignment="1">
      <alignment wrapText="1"/>
    </xf>
    <xf numFmtId="164" fontId="2" fillId="4" borderId="5" xfId="1" applyNumberFormat="1" applyFont="1" applyFill="1" applyBorder="1" applyAlignment="1">
      <alignment wrapText="1"/>
    </xf>
    <xf numFmtId="164" fontId="2" fillId="0" borderId="24" xfId="0" applyNumberFormat="1" applyFont="1" applyBorder="1"/>
    <xf numFmtId="164" fontId="2" fillId="0" borderId="28" xfId="1" applyNumberFormat="1" applyFont="1" applyBorder="1"/>
    <xf numFmtId="164" fontId="2" fillId="4" borderId="28" xfId="1" applyNumberFormat="1" applyFont="1" applyFill="1" applyBorder="1"/>
    <xf numFmtId="164" fontId="2" fillId="4" borderId="15" xfId="1" applyNumberFormat="1" applyFont="1" applyFill="1" applyBorder="1"/>
    <xf numFmtId="164" fontId="2" fillId="0" borderId="24" xfId="1" applyNumberFormat="1" applyFont="1" applyBorder="1"/>
    <xf numFmtId="165" fontId="4" fillId="0" borderId="24" xfId="1" applyNumberFormat="1" applyBorder="1"/>
    <xf numFmtId="164" fontId="2" fillId="4" borderId="32" xfId="1" applyNumberFormat="1" applyFont="1" applyFill="1" applyBorder="1"/>
    <xf numFmtId="164" fontId="2" fillId="4" borderId="28" xfId="1" applyNumberFormat="1" applyFont="1" applyFill="1" applyBorder="1" applyAlignment="1">
      <alignment horizontal="right"/>
    </xf>
    <xf numFmtId="164" fontId="2" fillId="0" borderId="20" xfId="1" applyNumberFormat="1" applyFont="1" applyBorder="1"/>
    <xf numFmtId="164" fontId="2" fillId="4" borderId="32" xfId="1" applyNumberFormat="1" applyFont="1" applyFill="1" applyBorder="1" applyAlignment="1">
      <alignment wrapText="1"/>
    </xf>
    <xf numFmtId="0" fontId="2" fillId="0" borderId="3" xfId="0" applyFont="1" applyBorder="1"/>
    <xf numFmtId="164" fontId="2" fillId="4" borderId="30" xfId="1" applyNumberFormat="1" applyFont="1" applyFill="1" applyBorder="1"/>
    <xf numFmtId="164" fontId="2" fillId="4" borderId="24" xfId="1" applyNumberFormat="1" applyFont="1" applyFill="1" applyBorder="1" applyAlignment="1">
      <alignment horizontal="right"/>
    </xf>
    <xf numFmtId="164" fontId="2" fillId="0" borderId="7" xfId="0" applyNumberFormat="1" applyFont="1" applyBorder="1"/>
    <xf numFmtId="164" fontId="2" fillId="0" borderId="18" xfId="0" applyNumberFormat="1" applyFont="1" applyBorder="1"/>
    <xf numFmtId="164" fontId="2" fillId="0" borderId="19" xfId="0" applyNumberFormat="1" applyFont="1" applyBorder="1"/>
    <xf numFmtId="164" fontId="2" fillId="0" borderId="17" xfId="0" applyNumberFormat="1" applyFont="1" applyBorder="1"/>
    <xf numFmtId="164" fontId="2" fillId="4" borderId="14" xfId="1" applyNumberFormat="1" applyFont="1" applyFill="1" applyBorder="1"/>
    <xf numFmtId="164" fontId="2" fillId="0" borderId="21" xfId="0" applyNumberFormat="1" applyFont="1" applyBorder="1"/>
    <xf numFmtId="165" fontId="5" fillId="0" borderId="26" xfId="1" applyNumberFormat="1" applyFont="1" applyBorder="1"/>
    <xf numFmtId="164" fontId="2" fillId="4" borderId="17" xfId="1" applyNumberFormat="1" applyFont="1" applyFill="1" applyBorder="1" applyAlignment="1">
      <alignment horizontal="right"/>
    </xf>
    <xf numFmtId="164" fontId="2" fillId="0" borderId="6" xfId="0" applyNumberFormat="1" applyFont="1" applyBorder="1"/>
    <xf numFmtId="164" fontId="2" fillId="0" borderId="26" xfId="0" applyNumberFormat="1" applyFont="1" applyBorder="1"/>
    <xf numFmtId="164" fontId="2" fillId="0" borderId="31" xfId="0" applyNumberFormat="1" applyFont="1" applyBorder="1"/>
    <xf numFmtId="165" fontId="4" fillId="0" borderId="26" xfId="1" applyNumberFormat="1" applyBorder="1"/>
    <xf numFmtId="164" fontId="2" fillId="7" borderId="0" xfId="0" applyNumberFormat="1" applyFont="1" applyFill="1"/>
    <xf numFmtId="164" fontId="2" fillId="0" borderId="29" xfId="0" applyNumberFormat="1" applyFont="1" applyBorder="1"/>
    <xf numFmtId="164" fontId="2" fillId="0" borderId="31" xfId="1" applyNumberFormat="1" applyFont="1" applyBorder="1"/>
    <xf numFmtId="164" fontId="2" fillId="0" borderId="26" xfId="1" applyNumberFormat="1" applyFont="1" applyBorder="1"/>
    <xf numFmtId="164" fontId="2" fillId="0" borderId="16" xfId="0" applyNumberFormat="1" applyFont="1" applyBorder="1"/>
    <xf numFmtId="164" fontId="2" fillId="0" borderId="25" xfId="0" applyNumberFormat="1" applyFont="1" applyBorder="1"/>
    <xf numFmtId="164" fontId="2" fillId="0" borderId="29" xfId="1" applyNumberFormat="1" applyFont="1" applyBorder="1"/>
    <xf numFmtId="164" fontId="2" fillId="0" borderId="25" xfId="1" applyNumberFormat="1" applyFont="1" applyBorder="1"/>
    <xf numFmtId="164" fontId="2" fillId="4" borderId="18" xfId="1" applyNumberFormat="1" applyFont="1" applyFill="1" applyBorder="1" applyAlignment="1">
      <alignment horizontal="right"/>
    </xf>
    <xf numFmtId="165" fontId="4" fillId="0" borderId="25" xfId="1" applyNumberFormat="1" applyBorder="1"/>
    <xf numFmtId="164" fontId="2" fillId="4" borderId="33" xfId="1" applyNumberFormat="1" applyFont="1" applyFill="1" applyBorder="1"/>
    <xf numFmtId="164" fontId="2" fillId="4" borderId="16" xfId="1" applyNumberFormat="1" applyFont="1" applyFill="1" applyBorder="1"/>
    <xf numFmtId="164" fontId="2" fillId="0" borderId="8" xfId="0" applyNumberFormat="1" applyFont="1" applyBorder="1"/>
    <xf numFmtId="164" fontId="2" fillId="0" borderId="34" xfId="1" applyNumberFormat="1" applyFont="1" applyBorder="1"/>
    <xf numFmtId="0" fontId="0" fillId="2" borderId="0" xfId="0" applyFill="1"/>
    <xf numFmtId="165" fontId="0" fillId="0" borderId="2" xfId="0" applyNumberFormat="1" applyBorder="1"/>
    <xf numFmtId="0" fontId="6" fillId="3" borderId="0" xfId="0" applyFont="1" applyFill="1" applyAlignment="1">
      <alignment horizontal="center"/>
    </xf>
    <xf numFmtId="0" fontId="0" fillId="0" borderId="0" xfId="0" applyBorder="1"/>
  </cellXfs>
  <cellStyles count="2">
    <cellStyle name="Normal" xfId="0" builtinId="0"/>
    <cellStyle name="Normal 2" xfId="1" xr:uid="{415A5C14-24EB-354B-B48B-8D4929D6EDFD}"/>
  </cellStyles>
  <dxfs count="19">
    <dxf>
      <font>
        <strike val="0"/>
        <condense val="0"/>
        <extend val="0"/>
        <outline val="0"/>
        <shadow val="0"/>
        <vertAlign val="baseline"/>
        <sz val="12"/>
        <color rgb="FF000000"/>
        <name val="Aptos Narrow"/>
        <family val="2"/>
      </font>
      <numFmt numFmtId="164" formatCode="&quot;$&quot;#,##0.00_);[Red]\(&quot;$&quot;#,##0.00\)"/>
    </dxf>
    <dxf>
      <font>
        <strike val="0"/>
        <condense val="0"/>
        <extend val="0"/>
        <outline val="0"/>
        <shadow val="0"/>
        <vertAlign val="baseline"/>
        <sz val="12"/>
        <color rgb="FF000000"/>
        <name val="Aptos Narrow"/>
        <family val="2"/>
      </font>
      <numFmt numFmtId="164" formatCode="&quot;$&quot;#,##0.00_);[Red]\(&quot;$&quot;#,##0.00\)"/>
    </dxf>
    <dxf>
      <font>
        <strike val="0"/>
        <condense val="0"/>
        <extend val="0"/>
        <outline val="0"/>
        <shadow val="0"/>
        <vertAlign val="baseline"/>
        <sz val="12"/>
        <color rgb="FF000000"/>
        <name val="Aptos Narrow"/>
        <family val="2"/>
      </font>
      <numFmt numFmtId="164" formatCode="&quot;$&quot;#,##0.00_);[Red]\(&quot;$&quot;#,##0.00\)"/>
    </dxf>
    <dxf>
      <font>
        <strike val="0"/>
        <condense val="0"/>
        <extend val="0"/>
        <outline val="0"/>
        <shadow val="0"/>
        <vertAlign val="baseline"/>
        <sz val="12"/>
        <color rgb="FF000000"/>
        <name val="Aptos Narrow"/>
        <family val="2"/>
      </font>
      <numFmt numFmtId="164" formatCode="&quot;$&quot;#,##0.00_);[Red]\(&quot;$&quot;#,##0.00\)"/>
    </dxf>
    <dxf>
      <font>
        <strike val="0"/>
        <condense val="0"/>
        <extend val="0"/>
        <outline val="0"/>
        <shadow val="0"/>
        <vertAlign val="baseline"/>
        <sz val="12"/>
        <color rgb="FF000000"/>
        <name val="Aptos Narrow"/>
        <family val="2"/>
      </font>
    </dxf>
    <dxf>
      <font>
        <strike val="0"/>
        <condense val="0"/>
        <extend val="0"/>
        <outline val="0"/>
        <shadow val="0"/>
        <vertAlign val="baseline"/>
        <sz val="12"/>
        <color rgb="FF000000"/>
        <name val="Aptos Narrow"/>
        <family val="2"/>
      </font>
      <alignment horizontal="right" vertical="bottom"/>
    </dxf>
    <dxf>
      <font>
        <strike val="0"/>
        <condense val="0"/>
        <extend val="0"/>
        <outline val="0"/>
        <shadow val="0"/>
        <vertAlign val="baseline"/>
        <sz val="12"/>
        <color rgb="FF000000"/>
        <name val="Aptos Narrow"/>
        <family val="2"/>
      </font>
    </dxf>
    <dxf>
      <font>
        <strike val="0"/>
        <condense val="0"/>
        <extend val="0"/>
        <outline val="0"/>
        <shadow val="0"/>
        <vertAlign val="baseline"/>
        <sz val="12"/>
        <color rgb="FF000000"/>
        <name val="Aptos Narrow"/>
        <family val="2"/>
      </font>
      <alignment horizontal="right" vertical="bottom"/>
    </dxf>
    <dxf>
      <font>
        <strike val="0"/>
        <condense val="0"/>
        <extend val="0"/>
        <outline val="0"/>
        <shadow val="0"/>
        <vertAlign val="baseline"/>
        <sz val="12"/>
        <color rgb="FF000000"/>
        <name val="Aptos Narrow"/>
        <family val="2"/>
      </font>
      <numFmt numFmtId="166" formatCode="dd/mm/yy"/>
    </dxf>
    <dxf>
      <font>
        <b val="0"/>
        <i val="0"/>
        <strike val="0"/>
        <condense val="0"/>
        <extend val="0"/>
        <outline val="0"/>
        <shadow val="0"/>
        <u val="none"/>
        <vertAlign val="baseline"/>
        <sz val="12"/>
        <color rgb="FF000000"/>
        <name val="Aptos Narrow"/>
        <family val="2"/>
        <scheme val="none"/>
      </font>
      <numFmt numFmtId="0" formatCode="General"/>
    </dxf>
    <dxf>
      <font>
        <strike val="0"/>
        <condense val="0"/>
        <extend val="0"/>
        <outline val="0"/>
        <shadow val="0"/>
        <vertAlign val="baseline"/>
        <sz val="12"/>
        <color rgb="FF000000"/>
        <name val="Aptos Narrow"/>
        <family val="2"/>
      </font>
    </dxf>
    <dxf>
      <font>
        <strike val="0"/>
        <condense val="0"/>
        <extend val="0"/>
        <outline val="0"/>
        <shadow val="0"/>
        <vertAlign val="baseline"/>
        <sz val="12"/>
        <color rgb="FF000000"/>
        <name val="Aptos Narrow"/>
        <family val="2"/>
      </font>
    </dxf>
    <dxf>
      <font>
        <strike val="0"/>
        <condense val="0"/>
        <extend val="0"/>
        <outline val="0"/>
        <shadow val="0"/>
        <u val="none"/>
        <vertAlign val="baseline"/>
        <sz val="12"/>
        <color theme="0"/>
        <name val="Aptos Narrow"/>
        <family val="2"/>
        <scheme val="none"/>
      </font>
    </dxf>
    <dxf>
      <numFmt numFmtId="0" formatCode="General"/>
    </dxf>
    <dxf>
      <numFmt numFmtId="0" formatCode="General"/>
    </dxf>
    <dxf>
      <numFmt numFmtId="0" formatCode="General"/>
    </dxf>
    <dxf>
      <border outline="0">
        <top style="thin">
          <color auto="1"/>
        </top>
      </border>
    </dxf>
    <dxf>
      <border outline="0">
        <bottom style="thin">
          <color auto="1"/>
        </bottom>
      </border>
    </dxf>
    <dxf>
      <font>
        <b/>
        <strike val="0"/>
        <condense val="0"/>
        <extend val="0"/>
        <outline val="0"/>
        <shadow val="0"/>
        <vertAlign val="baseline"/>
        <sz val="11"/>
        <color theme="1"/>
        <name val="Calibri"/>
        <family val="2"/>
        <scheme val="minor"/>
      </font>
      <alignment horizontal="center" vertical="top"/>
      <border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[Copia de Facturas generales_compartir.xlsx]Dashboard!PivotTable10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Dashboard!$B$5</c:f>
              <c:strCache>
                <c:ptCount val="1"/>
                <c:pt idx="0">
                  <c:v>Total Cobrado a Cliente</c:v>
                </c:pt>
              </c:strCache>
            </c:strRef>
          </c:tx>
          <c:spPr>
            <a:solidFill>
              <a:schemeClr val="accent1"/>
            </a:solidFill>
            <a:ln>
              <a:noFill/>
            </a:ln>
            <a:effectLst/>
          </c:spPr>
          <c:invertIfNegative val="0"/>
          <c:cat>
            <c:strRef>
              <c:f>Dashboard!$A$6</c:f>
              <c:strCache>
                <c:ptCount val="1"/>
                <c:pt idx="0">
                  <c:v>Total general</c:v>
                </c:pt>
              </c:strCache>
            </c:strRef>
          </c:cat>
          <c:val>
            <c:numRef>
              <c:f>Dashboard!$B$6</c:f>
              <c:numCache>
                <c:formatCode>General</c:formatCode>
                <c:ptCount val="1"/>
              </c:numCache>
            </c:numRef>
          </c:val>
          <c:extLst>
            <c:ext xmlns:c16="http://schemas.microsoft.com/office/drawing/2014/chart" uri="{C3380CC4-5D6E-409C-BE32-E72D297353CC}">
              <c16:uniqueId val="{00000000-6550-DF42-AB69-F863818C8553}"/>
            </c:ext>
          </c:extLst>
        </c:ser>
        <c:ser>
          <c:idx val="1"/>
          <c:order val="1"/>
          <c:tx>
            <c:strRef>
              <c:f>Dashboard!$C$5</c:f>
              <c:strCache>
                <c:ptCount val="1"/>
                <c:pt idx="0">
                  <c:v>Pago Total a Broker</c:v>
                </c:pt>
              </c:strCache>
            </c:strRef>
          </c:tx>
          <c:spPr>
            <a:solidFill>
              <a:schemeClr val="accent2"/>
            </a:solidFill>
            <a:ln>
              <a:noFill/>
            </a:ln>
            <a:effectLst/>
          </c:spPr>
          <c:invertIfNegative val="0"/>
          <c:cat>
            <c:strRef>
              <c:f>Dashboard!$A$6</c:f>
              <c:strCache>
                <c:ptCount val="1"/>
                <c:pt idx="0">
                  <c:v>Total general</c:v>
                </c:pt>
              </c:strCache>
            </c:strRef>
          </c:cat>
          <c:val>
            <c:numRef>
              <c:f>Dashboard!$C$6</c:f>
              <c:numCache>
                <c:formatCode>General</c:formatCode>
                <c:ptCount val="1"/>
              </c:numCache>
            </c:numRef>
          </c:val>
          <c:extLst>
            <c:ext xmlns:c16="http://schemas.microsoft.com/office/drawing/2014/chart" uri="{C3380CC4-5D6E-409C-BE32-E72D297353CC}">
              <c16:uniqueId val="{00000001-6550-DF42-AB69-F863818C8553}"/>
            </c:ext>
          </c:extLst>
        </c:ser>
        <c:dLbls>
          <c:showLegendKey val="0"/>
          <c:showVal val="0"/>
          <c:showCatName val="0"/>
          <c:showSerName val="0"/>
          <c:showPercent val="0"/>
          <c:showBubbleSize val="0"/>
        </c:dLbls>
        <c:gapWidth val="219"/>
        <c:overlap val="-27"/>
        <c:axId val="1368831999"/>
        <c:axId val="1368819007"/>
      </c:barChart>
      <c:catAx>
        <c:axId val="136883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1368819007"/>
        <c:crosses val="autoZero"/>
        <c:auto val="1"/>
        <c:lblAlgn val="ctr"/>
        <c:lblOffset val="100"/>
        <c:noMultiLvlLbl val="0"/>
      </c:catAx>
      <c:valAx>
        <c:axId val="136881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136883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X"/>
        </a:p>
      </c:txPr>
    </c:title>
    <c:autoTitleDeleted val="0"/>
    <c:plotArea>
      <c:layout/>
      <c:barChart>
        <c:barDir val="col"/>
        <c:grouping val="clustered"/>
        <c:varyColors val="0"/>
        <c:ser>
          <c:idx val="0"/>
          <c:order val="0"/>
          <c:tx>
            <c:strRef>
              <c:f>Totales!$D$15:$D$17</c:f>
              <c:strCache>
                <c:ptCount val="3"/>
                <c:pt idx="0">
                  <c:v>2025</c:v>
                </c:pt>
                <c:pt idx="1">
                  <c:v>08</c:v>
                </c:pt>
              </c:strCache>
            </c:strRef>
          </c:tx>
          <c:spPr>
            <a:solidFill>
              <a:schemeClr val="accent1"/>
            </a:solidFill>
            <a:ln>
              <a:noFill/>
            </a:ln>
            <a:effectLst/>
          </c:spPr>
          <c:invertIfNegative val="0"/>
          <c:cat>
            <c:strRef>
              <c:f>Totales!$C$18:$C$20</c:f>
              <c:strCache>
                <c:ptCount val="3"/>
                <c:pt idx="0">
                  <c:v>Cobrado Total</c:v>
                </c:pt>
                <c:pt idx="1">
                  <c:v>Ofrecido a Broker</c:v>
                </c:pt>
                <c:pt idx="2">
                  <c:v>Pagado a Broker</c:v>
                </c:pt>
              </c:strCache>
            </c:strRef>
          </c:cat>
          <c:val>
            <c:numRef>
              <c:f>Totales!$D$18:$D$20</c:f>
              <c:numCache>
                <c:formatCode>"$"#,##0.00</c:formatCode>
                <c:ptCount val="3"/>
                <c:pt idx="0">
                  <c:v>0</c:v>
                </c:pt>
                <c:pt idx="1">
                  <c:v>0</c:v>
                </c:pt>
                <c:pt idx="2">
                  <c:v>0</c:v>
                </c:pt>
              </c:numCache>
            </c:numRef>
          </c:val>
          <c:extLst>
            <c:ext xmlns:c16="http://schemas.microsoft.com/office/drawing/2014/chart" uri="{C3380CC4-5D6E-409C-BE32-E72D297353CC}">
              <c16:uniqueId val="{00000000-E9F3-8746-AF09-168AEF340CBE}"/>
            </c:ext>
          </c:extLst>
        </c:ser>
        <c:dLbls>
          <c:showLegendKey val="0"/>
          <c:showVal val="0"/>
          <c:showCatName val="0"/>
          <c:showSerName val="0"/>
          <c:showPercent val="0"/>
          <c:showBubbleSize val="0"/>
        </c:dLbls>
        <c:gapWidth val="219"/>
        <c:overlap val="-27"/>
        <c:axId val="1378240703"/>
        <c:axId val="1373040447"/>
      </c:barChart>
      <c:catAx>
        <c:axId val="137824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1373040447"/>
        <c:crosses val="autoZero"/>
        <c:auto val="1"/>
        <c:lblAlgn val="ctr"/>
        <c:lblOffset val="100"/>
        <c:noMultiLvlLbl val="0"/>
      </c:catAx>
      <c:valAx>
        <c:axId val="13730404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crossAx val="137824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7</xdr:col>
      <xdr:colOff>12700</xdr:colOff>
      <xdr:row>1</xdr:row>
      <xdr:rowOff>12700</xdr:rowOff>
    </xdr:from>
    <xdr:to>
      <xdr:col>8</xdr:col>
      <xdr:colOff>406400</xdr:colOff>
      <xdr:row>10</xdr:row>
      <xdr:rowOff>177799</xdr:rowOff>
    </xdr:to>
    <mc:AlternateContent xmlns:mc="http://schemas.openxmlformats.org/markup-compatibility/2006" xmlns:a14="http://schemas.microsoft.com/office/drawing/2010/main">
      <mc:Choice Requires="a14">
        <xdr:graphicFrame macro="">
          <xdr:nvGraphicFramePr>
            <xdr:cNvPr id="2" name="Camion">
              <a:extLst>
                <a:ext uri="{FF2B5EF4-FFF2-40B4-BE49-F238E27FC236}">
                  <a16:creationId xmlns:a16="http://schemas.microsoft.com/office/drawing/2014/main" id="{9603DD14-9744-2327-33A6-2AB9B85C6FF4}"/>
                </a:ext>
              </a:extLst>
            </xdr:cNvPr>
            <xdr:cNvGraphicFramePr/>
          </xdr:nvGraphicFramePr>
          <xdr:xfrm>
            <a:off x="0" y="0"/>
            <a:ext cx="0" cy="0"/>
          </xdr:xfrm>
          <a:graphic>
            <a:graphicData uri="http://schemas.microsoft.com/office/drawing/2010/slicer">
              <sle:slicer xmlns:sle="http://schemas.microsoft.com/office/drawing/2010/slicer" name="Camion"/>
            </a:graphicData>
          </a:graphic>
        </xdr:graphicFrame>
      </mc:Choice>
      <mc:Fallback xmlns="">
        <xdr:sp macro="" textlink="">
          <xdr:nvSpPr>
            <xdr:cNvPr id="0" name=""/>
            <xdr:cNvSpPr>
              <a:spLocks noTextEdit="1"/>
            </xdr:cNvSpPr>
          </xdr:nvSpPr>
          <xdr:spPr>
            <a:xfrm>
              <a:off x="7378700" y="203200"/>
              <a:ext cx="1822450" cy="1879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901700</xdr:colOff>
      <xdr:row>1</xdr:row>
      <xdr:rowOff>12701</xdr:rowOff>
    </xdr:from>
    <xdr:to>
      <xdr:col>5</xdr:col>
      <xdr:colOff>533400</xdr:colOff>
      <xdr:row>11</xdr:row>
      <xdr:rowOff>12700</xdr:rowOff>
    </xdr:to>
    <mc:AlternateContent xmlns:mc="http://schemas.openxmlformats.org/markup-compatibility/2006" xmlns:a14="http://schemas.microsoft.com/office/drawing/2010/main">
      <mc:Choice Requires="a14">
        <xdr:graphicFrame macro="">
          <xdr:nvGraphicFramePr>
            <xdr:cNvPr id="3" name="Clientes">
              <a:extLst>
                <a:ext uri="{FF2B5EF4-FFF2-40B4-BE49-F238E27FC236}">
                  <a16:creationId xmlns:a16="http://schemas.microsoft.com/office/drawing/2014/main" id="{FC328361-4F36-5267-D27B-22A70B003600}"/>
                </a:ext>
              </a:extLst>
            </xdr:cNvPr>
            <xdr:cNvGraphicFramePr/>
          </xdr:nvGraphicFramePr>
          <xdr:xfrm>
            <a:off x="0" y="0"/>
            <a:ext cx="0" cy="0"/>
          </xdr:xfrm>
          <a:graphic>
            <a:graphicData uri="http://schemas.microsoft.com/office/drawing/2010/slicer">
              <sle:slicer xmlns:sle="http://schemas.microsoft.com/office/drawing/2010/slicer" name="Clientes"/>
            </a:graphicData>
          </a:graphic>
        </xdr:graphicFrame>
      </mc:Choice>
      <mc:Fallback xmlns="">
        <xdr:sp macro="" textlink="">
          <xdr:nvSpPr>
            <xdr:cNvPr id="0" name=""/>
            <xdr:cNvSpPr>
              <a:spLocks noTextEdit="1"/>
            </xdr:cNvSpPr>
          </xdr:nvSpPr>
          <xdr:spPr>
            <a:xfrm>
              <a:off x="5029200" y="203201"/>
              <a:ext cx="1822450" cy="190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901700</xdr:colOff>
      <xdr:row>12</xdr:row>
      <xdr:rowOff>1</xdr:rowOff>
    </xdr:from>
    <xdr:to>
      <xdr:col>5</xdr:col>
      <xdr:colOff>533400</xdr:colOff>
      <xdr:row>22</xdr:row>
      <xdr:rowOff>38101</xdr:rowOff>
    </xdr:to>
    <mc:AlternateContent xmlns:mc="http://schemas.openxmlformats.org/markup-compatibility/2006" xmlns:a14="http://schemas.microsoft.com/office/drawing/2010/main">
      <mc:Choice Requires="a14">
        <xdr:graphicFrame macro="">
          <xdr:nvGraphicFramePr>
            <xdr:cNvPr id="4" name="Proyecto">
              <a:extLst>
                <a:ext uri="{FF2B5EF4-FFF2-40B4-BE49-F238E27FC236}">
                  <a16:creationId xmlns:a16="http://schemas.microsoft.com/office/drawing/2014/main" id="{B2F7E77A-AED3-7F2F-FB8C-74BEF96AD4B9}"/>
                </a:ext>
              </a:extLst>
            </xdr:cNvPr>
            <xdr:cNvGraphicFramePr/>
          </xdr:nvGraphicFramePr>
          <xdr:xfrm>
            <a:off x="0" y="0"/>
            <a:ext cx="0" cy="0"/>
          </xdr:xfrm>
          <a:graphic>
            <a:graphicData uri="http://schemas.microsoft.com/office/drawing/2010/slicer">
              <sle:slicer xmlns:sle="http://schemas.microsoft.com/office/drawing/2010/slicer" name="Proyecto"/>
            </a:graphicData>
          </a:graphic>
        </xdr:graphicFrame>
      </mc:Choice>
      <mc:Fallback xmlns="">
        <xdr:sp macro="" textlink="">
          <xdr:nvSpPr>
            <xdr:cNvPr id="0" name=""/>
            <xdr:cNvSpPr>
              <a:spLocks noTextEdit="1"/>
            </xdr:cNvSpPr>
          </xdr:nvSpPr>
          <xdr:spPr>
            <a:xfrm>
              <a:off x="5029200" y="2286001"/>
              <a:ext cx="182245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25400</xdr:colOff>
      <xdr:row>12</xdr:row>
      <xdr:rowOff>12701</xdr:rowOff>
    </xdr:from>
    <xdr:to>
      <xdr:col>8</xdr:col>
      <xdr:colOff>419100</xdr:colOff>
      <xdr:row>22</xdr:row>
      <xdr:rowOff>12701</xdr:rowOff>
    </xdr:to>
    <mc:AlternateContent xmlns:mc="http://schemas.openxmlformats.org/markup-compatibility/2006" xmlns:a14="http://schemas.microsoft.com/office/drawing/2010/main">
      <mc:Choice Requires="a14">
        <xdr:graphicFrame macro="">
          <xdr:nvGraphicFramePr>
            <xdr:cNvPr id="5" name="Broker">
              <a:extLst>
                <a:ext uri="{FF2B5EF4-FFF2-40B4-BE49-F238E27FC236}">
                  <a16:creationId xmlns:a16="http://schemas.microsoft.com/office/drawing/2014/main" id="{ABBFDE82-44AF-DAD8-BF4C-74E89B9C56AB}"/>
                </a:ext>
              </a:extLst>
            </xdr:cNvPr>
            <xdr:cNvGraphicFramePr/>
          </xdr:nvGraphicFramePr>
          <xdr:xfrm>
            <a:off x="0" y="0"/>
            <a:ext cx="0" cy="0"/>
          </xdr:xfrm>
          <a:graphic>
            <a:graphicData uri="http://schemas.microsoft.com/office/drawing/2010/slicer">
              <sle:slicer xmlns:sle="http://schemas.microsoft.com/office/drawing/2010/slicer" name="Broker"/>
            </a:graphicData>
          </a:graphic>
        </xdr:graphicFrame>
      </mc:Choice>
      <mc:Fallback xmlns="">
        <xdr:sp macro="" textlink="">
          <xdr:nvSpPr>
            <xdr:cNvPr id="0" name=""/>
            <xdr:cNvSpPr>
              <a:spLocks noTextEdit="1"/>
            </xdr:cNvSpPr>
          </xdr:nvSpPr>
          <xdr:spPr>
            <a:xfrm>
              <a:off x="7391400" y="2298701"/>
              <a:ext cx="182245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495300</xdr:colOff>
      <xdr:row>24</xdr:row>
      <xdr:rowOff>120650</xdr:rowOff>
    </xdr:from>
    <xdr:to>
      <xdr:col>16</xdr:col>
      <xdr:colOff>12700</xdr:colOff>
      <xdr:row>48</xdr:row>
      <xdr:rowOff>12700</xdr:rowOff>
    </xdr:to>
    <xdr:graphicFrame macro="">
      <xdr:nvGraphicFramePr>
        <xdr:cNvPr id="6" name="Chart 5">
          <a:extLst>
            <a:ext uri="{FF2B5EF4-FFF2-40B4-BE49-F238E27FC236}">
              <a16:creationId xmlns:a16="http://schemas.microsoft.com/office/drawing/2014/main" id="{7D3F6837-D0E6-1D25-F727-2709B9D2B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2</xdr:row>
      <xdr:rowOff>12700</xdr:rowOff>
    </xdr:from>
    <xdr:to>
      <xdr:col>1</xdr:col>
      <xdr:colOff>1854200</xdr:colOff>
      <xdr:row>14</xdr:row>
      <xdr:rowOff>155569</xdr:rowOff>
    </xdr:to>
    <mc:AlternateContent xmlns:mc="http://schemas.openxmlformats.org/markup-compatibility/2006" xmlns:a14="http://schemas.microsoft.com/office/drawing/2010/main">
      <mc:Choice Requires="a14">
        <xdr:graphicFrame macro="">
          <xdr:nvGraphicFramePr>
            <xdr:cNvPr id="2" name="Proveedor">
              <a:extLst>
                <a:ext uri="{FF2B5EF4-FFF2-40B4-BE49-F238E27FC236}">
                  <a16:creationId xmlns:a16="http://schemas.microsoft.com/office/drawing/2014/main" id="{5B655974-3C57-A084-ED77-C5D4269141DF}"/>
                </a:ext>
              </a:extLst>
            </xdr:cNvPr>
            <xdr:cNvGraphicFramePr/>
          </xdr:nvGraphicFramePr>
          <xdr:xfrm>
            <a:off x="0" y="0"/>
            <a:ext cx="0" cy="0"/>
          </xdr:xfrm>
          <a:graphic>
            <a:graphicData uri="http://schemas.microsoft.com/office/drawing/2010/slicer">
              <sle:slicer xmlns:sle="http://schemas.microsoft.com/office/drawing/2010/slicer" name="Proveedor"/>
            </a:graphicData>
          </a:graphic>
        </xdr:graphicFrame>
      </mc:Choice>
      <mc:Fallback xmlns="">
        <xdr:sp macro="" textlink="">
          <xdr:nvSpPr>
            <xdr:cNvPr id="0" name=""/>
            <xdr:cNvSpPr>
              <a:spLocks noTextEdit="1"/>
            </xdr:cNvSpPr>
          </xdr:nvSpPr>
          <xdr:spPr>
            <a:xfrm>
              <a:off x="1219200" y="4699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812800</xdr:colOff>
      <xdr:row>2</xdr:row>
      <xdr:rowOff>25400</xdr:rowOff>
    </xdr:from>
    <xdr:to>
      <xdr:col>4</xdr:col>
      <xdr:colOff>495300</xdr:colOff>
      <xdr:row>14</xdr:row>
      <xdr:rowOff>168269</xdr:rowOff>
    </xdr:to>
    <mc:AlternateContent xmlns:mc="http://schemas.openxmlformats.org/markup-compatibility/2006" xmlns:a14="http://schemas.microsoft.com/office/drawing/2010/main">
      <mc:Choice Requires="a14">
        <xdr:graphicFrame macro="">
          <xdr:nvGraphicFramePr>
            <xdr:cNvPr id="3" name="Factura 1">
              <a:extLst>
                <a:ext uri="{FF2B5EF4-FFF2-40B4-BE49-F238E27FC236}">
                  <a16:creationId xmlns:a16="http://schemas.microsoft.com/office/drawing/2014/main" id="{3994745C-F1E5-F289-BD07-21978E4EF1AC}"/>
                </a:ext>
              </a:extLst>
            </xdr:cNvPr>
            <xdr:cNvGraphicFramePr/>
          </xdr:nvGraphicFramePr>
          <xdr:xfrm>
            <a:off x="0" y="0"/>
            <a:ext cx="0" cy="0"/>
          </xdr:xfrm>
          <a:graphic>
            <a:graphicData uri="http://schemas.microsoft.com/office/drawing/2010/slicer">
              <sle:slicer xmlns:sle="http://schemas.microsoft.com/office/drawing/2010/slicer" name="Factura 1"/>
            </a:graphicData>
          </a:graphic>
        </xdr:graphicFrame>
      </mc:Choice>
      <mc:Fallback xmlns="">
        <xdr:sp macro="" textlink="">
          <xdr:nvSpPr>
            <xdr:cNvPr id="0" name=""/>
            <xdr:cNvSpPr>
              <a:spLocks noTextEdit="1"/>
            </xdr:cNvSpPr>
          </xdr:nvSpPr>
          <xdr:spPr>
            <a:xfrm>
              <a:off x="4165600" y="482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368300</xdr:colOff>
      <xdr:row>2</xdr:row>
      <xdr:rowOff>25400</xdr:rowOff>
    </xdr:from>
    <xdr:to>
      <xdr:col>7</xdr:col>
      <xdr:colOff>546100</xdr:colOff>
      <xdr:row>14</xdr:row>
      <xdr:rowOff>168269</xdr:rowOff>
    </xdr:to>
    <mc:AlternateContent xmlns:mc="http://schemas.openxmlformats.org/markup-compatibility/2006" xmlns:a14="http://schemas.microsoft.com/office/drawing/2010/main">
      <mc:Choice Requires="a14">
        <xdr:graphicFrame macro="">
          <xdr:nvGraphicFramePr>
            <xdr:cNvPr id="4" name="Fecha 1">
              <a:extLst>
                <a:ext uri="{FF2B5EF4-FFF2-40B4-BE49-F238E27FC236}">
                  <a16:creationId xmlns:a16="http://schemas.microsoft.com/office/drawing/2014/main" id="{EE777ED5-E934-13C0-B10D-52BD8331ACEA}"/>
                </a:ext>
              </a:extLst>
            </xdr:cNvPr>
            <xdr:cNvGraphicFramePr/>
          </xdr:nvGraphicFramePr>
          <xdr:xfrm>
            <a:off x="0" y="0"/>
            <a:ext cx="0" cy="0"/>
          </xdr:xfrm>
          <a:graphic>
            <a:graphicData uri="http://schemas.microsoft.com/office/drawing/2010/slicer">
              <sle:slicer xmlns:sle="http://schemas.microsoft.com/office/drawing/2010/slicer" name="Fecha 1"/>
            </a:graphicData>
          </a:graphic>
        </xdr:graphicFrame>
      </mc:Choice>
      <mc:Fallback xmlns="">
        <xdr:sp macro="" textlink="">
          <xdr:nvSpPr>
            <xdr:cNvPr id="0" name=""/>
            <xdr:cNvSpPr>
              <a:spLocks noTextEdit="1"/>
            </xdr:cNvSpPr>
          </xdr:nvSpPr>
          <xdr:spPr>
            <a:xfrm>
              <a:off x="6756400" y="482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304800</xdr:colOff>
      <xdr:row>2</xdr:row>
      <xdr:rowOff>12700</xdr:rowOff>
    </xdr:from>
    <xdr:to>
      <xdr:col>10</xdr:col>
      <xdr:colOff>482600</xdr:colOff>
      <xdr:row>14</xdr:row>
      <xdr:rowOff>155569</xdr:rowOff>
    </xdr:to>
    <mc:AlternateContent xmlns:mc="http://schemas.openxmlformats.org/markup-compatibility/2006" xmlns:a14="http://schemas.microsoft.com/office/drawing/2010/main">
      <mc:Choice Requires="a14">
        <xdr:graphicFrame macro="">
          <xdr:nvGraphicFramePr>
            <xdr:cNvPr id="5" name="Brocker">
              <a:extLst>
                <a:ext uri="{FF2B5EF4-FFF2-40B4-BE49-F238E27FC236}">
                  <a16:creationId xmlns:a16="http://schemas.microsoft.com/office/drawing/2014/main" id="{2E989731-86BF-B33A-D221-2F7BA4E6D335}"/>
                </a:ext>
              </a:extLst>
            </xdr:cNvPr>
            <xdr:cNvGraphicFramePr/>
          </xdr:nvGraphicFramePr>
          <xdr:xfrm>
            <a:off x="0" y="0"/>
            <a:ext cx="0" cy="0"/>
          </xdr:xfrm>
          <a:graphic>
            <a:graphicData uri="http://schemas.microsoft.com/office/drawing/2010/slicer">
              <sle:slicer xmlns:sle="http://schemas.microsoft.com/office/drawing/2010/slicer" name="Brocker"/>
            </a:graphicData>
          </a:graphic>
        </xdr:graphicFrame>
      </mc:Choice>
      <mc:Fallback xmlns="">
        <xdr:sp macro="" textlink="">
          <xdr:nvSpPr>
            <xdr:cNvPr id="0" name=""/>
            <xdr:cNvSpPr>
              <a:spLocks noTextEdit="1"/>
            </xdr:cNvSpPr>
          </xdr:nvSpPr>
          <xdr:spPr>
            <a:xfrm>
              <a:off x="9169400" y="4699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101600</xdr:colOff>
      <xdr:row>2</xdr:row>
      <xdr:rowOff>63500</xdr:rowOff>
    </xdr:from>
    <xdr:to>
      <xdr:col>13</xdr:col>
      <xdr:colOff>279400</xdr:colOff>
      <xdr:row>15</xdr:row>
      <xdr:rowOff>15869</xdr:rowOff>
    </xdr:to>
    <mc:AlternateContent xmlns:mc="http://schemas.openxmlformats.org/markup-compatibility/2006" xmlns:a14="http://schemas.microsoft.com/office/drawing/2010/main">
      <mc:Choice Requires="a14">
        <xdr:graphicFrame macro="">
          <xdr:nvGraphicFramePr>
            <xdr:cNvPr id="6" name="Proyecto 1">
              <a:extLst>
                <a:ext uri="{FF2B5EF4-FFF2-40B4-BE49-F238E27FC236}">
                  <a16:creationId xmlns:a16="http://schemas.microsoft.com/office/drawing/2014/main" id="{82F8822D-4129-DF38-4A06-239984ADAA21}"/>
                </a:ext>
              </a:extLst>
            </xdr:cNvPr>
            <xdr:cNvGraphicFramePr/>
          </xdr:nvGraphicFramePr>
          <xdr:xfrm>
            <a:off x="0" y="0"/>
            <a:ext cx="0" cy="0"/>
          </xdr:xfrm>
          <a:graphic>
            <a:graphicData uri="http://schemas.microsoft.com/office/drawing/2010/slicer">
              <sle:slicer xmlns:sle="http://schemas.microsoft.com/office/drawing/2010/slicer" name="Proyecto 1"/>
            </a:graphicData>
          </a:graphic>
        </xdr:graphicFrame>
      </mc:Choice>
      <mc:Fallback xmlns="">
        <xdr:sp macro="" textlink="">
          <xdr:nvSpPr>
            <xdr:cNvPr id="0" name=""/>
            <xdr:cNvSpPr>
              <a:spLocks noTextEdit="1"/>
            </xdr:cNvSpPr>
          </xdr:nvSpPr>
          <xdr:spPr>
            <a:xfrm>
              <a:off x="11442700" y="5207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6350</xdr:colOff>
      <xdr:row>21</xdr:row>
      <xdr:rowOff>31750</xdr:rowOff>
    </xdr:from>
    <xdr:to>
      <xdr:col>5</xdr:col>
      <xdr:colOff>603250</xdr:colOff>
      <xdr:row>35</xdr:row>
      <xdr:rowOff>107950</xdr:rowOff>
    </xdr:to>
    <xdr:graphicFrame macro="">
      <xdr:nvGraphicFramePr>
        <xdr:cNvPr id="5" name="Chart 4">
          <a:extLst>
            <a:ext uri="{FF2B5EF4-FFF2-40B4-BE49-F238E27FC236}">
              <a16:creationId xmlns:a16="http://schemas.microsoft.com/office/drawing/2014/main" id="{848B6A44-8901-42F3-EA25-1785CD045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Rodriguez" refreshedDate="46001.91106770833" createdVersion="8" refreshedVersion="8" minRefreshableVersion="3" recordCount="1184" xr:uid="{DFD29B9E-0979-C546-9B6E-57AF7CBB479A}">
  <cacheSource type="worksheet">
    <worksheetSource name="tbl_Manifiestos"/>
  </cacheSource>
  <cacheFields count="13">
    <cacheField name="Proveedor" numFmtId="0">
      <sharedItems count="42">
        <s v="CAJETAS"/>
        <s v="MJV"/>
        <s v="UMBRELLA"/>
        <s v="BBR"/>
        <s v="XPREZ"/>
        <s v="RB"/>
        <s v="J&amp;O"/>
        <s v="WO"/>
        <s v="AP"/>
        <s v="RE"/>
        <s v="BR"/>
        <s v="RGS"/>
        <s v="INTER PAVING"/>
        <s v="HUERTA"/>
        <s v="Alysa"/>
        <s v="JCV"/>
        <s v="IP"/>
        <s v="KJV"/>
        <s v="DOGALES "/>
        <s v="GIE"/>
        <s v="JVC"/>
        <s v="MEM"/>
        <s v="XP"/>
        <s v="ORT"/>
        <s v="RAYAN"/>
        <s v="J&amp;O /SIERRA"/>
        <s v="J&amp;O/WESTLA"/>
        <s v="HERRERA"/>
        <s v="TURBO"/>
        <s v="ORTIZ"/>
        <s v="CAJ"/>
        <s v="ALY"/>
        <s v="ROC"/>
        <s v="TEPA"/>
        <s v="RAY"/>
        <s v="HU"/>
        <s v="MM"/>
        <s v="TEP"/>
        <s v="TU"/>
        <s v="ARA"/>
        <s v="U"/>
        <s v="TE"/>
      </sharedItems>
    </cacheField>
    <cacheField name="Factura" numFmtId="0">
      <sharedItems containsMixedTypes="1" containsNumber="1" containsInteger="1" minValue="2308" maxValue="2919" count="243">
        <n v="2308"/>
        <n v="2313"/>
        <n v="2324"/>
        <n v="2315"/>
        <n v="2309"/>
        <n v="2321"/>
        <n v="2316"/>
        <n v="2320"/>
        <n v="2325"/>
        <n v="2384"/>
        <n v="2388"/>
        <n v="2441"/>
        <n v="2445"/>
        <n v="2469"/>
        <n v="2472"/>
        <n v="2479"/>
        <n v="2477"/>
        <n v="2480"/>
        <n v="2481"/>
        <n v="2485"/>
        <n v="2494"/>
        <n v="2487"/>
        <n v="2493"/>
        <n v="2490"/>
        <n v="2495"/>
        <n v="2496"/>
        <n v="2497"/>
        <n v="2501"/>
        <n v="2506"/>
        <n v="2503"/>
        <n v="2507"/>
        <n v="2508"/>
        <n v="2509"/>
        <n v="2535"/>
        <n v="2524"/>
        <n v="2525"/>
        <n v="2537"/>
        <n v="2541"/>
        <n v="2542"/>
        <n v="2543"/>
        <n v="2546"/>
        <n v="2549"/>
        <n v="2551"/>
        <n v="2552"/>
        <n v="2555"/>
        <n v="2562"/>
        <n v="2559"/>
        <n v="2566"/>
        <n v="2568"/>
        <n v="2569"/>
        <n v="2594"/>
        <n v="2571"/>
        <n v="2575"/>
        <n v="2573"/>
        <n v="2558"/>
        <n v="2572"/>
        <n v="2578"/>
        <n v="2581"/>
        <n v="2577"/>
        <n v="2580"/>
        <n v="2582"/>
        <n v="2583"/>
        <n v="2585"/>
        <n v="2595"/>
        <n v="2596"/>
        <n v="2587"/>
        <n v="2591"/>
        <n v="2597"/>
        <n v="2598"/>
        <n v="2599"/>
        <n v="2601"/>
        <n v="2603"/>
        <n v="2602"/>
        <n v="2605"/>
        <n v="2608"/>
        <n v="2607"/>
        <n v="2611"/>
        <n v="2612"/>
        <n v="2614"/>
        <n v="2616"/>
        <n v="2620"/>
        <n v="2623"/>
        <n v="2626"/>
        <n v="2617"/>
        <n v="2624"/>
        <n v="2625"/>
        <n v="2628"/>
        <n v="2630"/>
        <n v="2621"/>
        <n v="2622"/>
        <n v="2629"/>
        <n v="2633"/>
        <n v="2635"/>
        <n v="2639"/>
        <n v="2638"/>
        <n v="2640"/>
        <n v="2641"/>
        <n v="2634"/>
        <n v="2642"/>
        <n v="2644"/>
        <n v="2646"/>
        <n v="2645"/>
        <n v="2660"/>
        <n v="2650"/>
        <n v="2649"/>
        <n v="2659"/>
        <n v="2673"/>
        <n v="2655"/>
        <n v="2657"/>
        <n v="2656"/>
        <n v="2669"/>
        <n v="2652"/>
        <n v="2654"/>
        <n v="2662"/>
        <n v="2666"/>
        <n v="2668"/>
        <n v="2671"/>
        <s v="2671-ADJ"/>
        <n v="2665"/>
        <n v="2670"/>
        <s v="2691-ADJ"/>
        <n v="2689"/>
        <n v="2674"/>
        <n v="2663"/>
        <n v="2672"/>
        <n v="2685"/>
        <n v="2677"/>
        <n v="2678"/>
        <n v="2682"/>
        <n v="2683"/>
        <n v="2684"/>
        <n v="2687"/>
        <n v="2695"/>
        <n v="2675"/>
        <n v="2691"/>
        <n v="2693"/>
        <n v="2698"/>
        <n v="2699"/>
        <n v="2700"/>
        <n v="2703"/>
        <n v="2694"/>
        <n v="2697"/>
        <n v="2701"/>
        <n v="2707"/>
        <n v="2712"/>
        <n v="2713"/>
        <n v="2708"/>
        <n v="2709"/>
        <n v="2715"/>
        <n v="2716"/>
        <n v="2719"/>
        <n v="2714"/>
        <n v="2724"/>
        <n v="2710"/>
        <n v="2711"/>
        <n v="2718"/>
        <n v="2721"/>
        <n v="2723"/>
        <n v="2727"/>
        <n v="2733"/>
        <n v="2730"/>
        <n v="2734"/>
        <n v="2726"/>
        <n v="2725"/>
        <n v="2736"/>
        <n v="2737"/>
        <n v="2731"/>
        <n v="2738"/>
        <n v="2754"/>
        <n v="2742"/>
        <n v="2743"/>
        <n v="2740"/>
        <n v="2744"/>
        <n v="2749"/>
        <n v="2750"/>
        <n v="2751"/>
        <n v="2753"/>
        <n v="2746"/>
        <n v="2748"/>
        <n v="2761"/>
        <n v="2762"/>
        <n v="2768"/>
        <n v="2763"/>
        <n v="2772"/>
        <n v="2785"/>
        <n v="2781"/>
        <n v="2783"/>
        <n v="2789"/>
        <n v="2787"/>
        <n v="2788"/>
        <n v="2798"/>
        <n v="2799"/>
        <n v="2782"/>
        <n v="2801"/>
        <n v="2804"/>
        <n v="2816"/>
        <n v="2810"/>
        <n v="2813"/>
        <n v="2818"/>
        <n v="2831"/>
        <n v="2836"/>
        <n v="2838"/>
        <n v="2850"/>
        <n v="2852"/>
        <n v="2855"/>
        <n v="2856"/>
        <n v="2857"/>
        <n v="2841"/>
        <n v="2847"/>
        <n v="2858"/>
        <n v="2859"/>
        <n v="2861"/>
        <n v="2862"/>
        <n v="2873"/>
        <n v="2875"/>
        <n v="2877"/>
        <n v="2867"/>
        <n v="2869"/>
        <n v="2872"/>
        <n v="2870"/>
        <n v="2878"/>
        <n v="2879"/>
        <n v="2886"/>
        <n v="2890"/>
        <n v="2893"/>
        <n v="2894"/>
        <n v="2897"/>
        <n v="2888"/>
        <n v="2892"/>
        <n v="2898"/>
        <n v="2895"/>
        <s v="2893 / 2872"/>
        <n v="2899"/>
        <n v="2902"/>
        <n v="2909"/>
        <n v="2910"/>
        <n v="2912"/>
        <n v="2914"/>
        <n v="2915"/>
        <n v="2908"/>
        <n v="2917"/>
        <n v="2918"/>
        <n v="2919"/>
      </sharedItems>
    </cacheField>
    <cacheField name="Fecha" numFmtId="14">
      <sharedItems containsSemiMixedTypes="0" containsNonDate="0" containsDate="1" containsString="0" minDate="2000-03-08T00:00:00" maxDate="2025-11-21T00:00:00" count="143">
        <d v="2024-11-20T00:00:00"/>
        <d v="2024-11-21T00:00:00"/>
        <d v="2024-12-04T00:00:00"/>
        <d v="2024-12-06T00:00:00"/>
        <d v="2024-11-27T00:00:00"/>
        <d v="2024-11-25T00:00:00"/>
        <d v="2024-11-26T00:00:00"/>
        <d v="2024-12-02T00:00:00"/>
        <d v="2024-12-18T00:00:00"/>
        <d v="2024-12-17T00:00:00"/>
        <d v="2025-03-24T00:00:00"/>
        <d v="2025-03-26T00:00:00"/>
        <d v="2025-03-27T00:00:00"/>
        <d v="2025-04-23T00:00:00"/>
        <d v="2025-05-01T00:00:00"/>
        <d v="2025-05-02T00:00:00"/>
        <d v="2025-05-03T00:00:00"/>
        <d v="2025-05-15T00:00:00"/>
        <d v="2025-05-16T00:00:00"/>
        <d v="2025-05-19T00:00:00"/>
        <d v="2025-05-21T00:00:00"/>
        <d v="2025-04-30T00:00:00"/>
        <d v="2025-05-27T00:00:00"/>
        <d v="2025-05-28T00:00:00"/>
        <d v="2025-05-29T00:00:00"/>
        <d v="2025-05-30T00:00:00"/>
        <d v="2025-05-25T00:00:00"/>
        <d v="2025-06-03T00:00:00"/>
        <d v="2025-06-02T00:00:00"/>
        <d v="2025-06-13T00:00:00"/>
        <d v="2025-06-12T00:00:00"/>
        <d v="2025-06-16T00:00:00"/>
        <d v="2025-06-17T00:00:00"/>
        <d v="2025-06-20T00:00:00"/>
        <d v="2025-06-19T00:00:00"/>
        <d v="2025-06-27T00:00:00"/>
        <d v="2025-06-30T00:00:00"/>
        <d v="2025-06-18T00:00:00"/>
        <d v="2025-06-23T00:00:00"/>
        <d v="2025-06-25T00:00:00"/>
        <d v="2025-06-26T00:00:00"/>
        <d v="2025-07-03T00:00:00"/>
        <d v="2025-06-24T00:00:00"/>
        <d v="2025-07-11T00:00:00"/>
        <d v="2025-07-01T00:00:00"/>
        <d v="2025-07-02T00:00:00"/>
        <d v="2025-07-07T00:00:00"/>
        <d v="2025-07-14T00:00:00"/>
        <d v="2025-07-10T00:00:00"/>
        <d v="2025-07-09T00:00:00"/>
        <d v="2025-07-08T00:00:00"/>
        <d v="2025-07-18T00:00:00"/>
        <d v="2025-07-15T00:00:00"/>
        <d v="2025-07-16T00:00:00"/>
        <d v="2000-03-08T00:00:00"/>
        <d v="2025-07-17T00:00:00"/>
        <d v="2025-07-19T00:00:00"/>
        <d v="2025-07-22T00:00:00"/>
        <d v="2025-07-28T00:00:00"/>
        <d v="2025-07-25T00:00:00"/>
        <d v="2025-07-24T00:00:00"/>
        <d v="2025-07-23T00:00:00"/>
        <d v="2025-07-21T00:00:00"/>
        <d v="2025-07-30T00:00:00"/>
        <d v="2025-07-29T00:00:00"/>
        <d v="2025-07-31T00:00:00"/>
        <d v="2025-08-01T00:00:00"/>
        <d v="2025-08-05T00:00:00"/>
        <d v="2025-08-06T00:00:00"/>
        <d v="2025-08-08T00:00:00"/>
        <d v="2025-08-07T00:00:00"/>
        <d v="2025-08-04T00:00:00"/>
        <d v="2025-08-11T00:00:00"/>
        <d v="2025-08-12T00:00:00"/>
        <d v="2025-08-13T00:00:00"/>
        <d v="2025-08-14T00:00:00"/>
        <d v="2025-09-02T00:00:00"/>
        <d v="2025-09-08T00:00:00"/>
        <d v="2025-08-15T00:00:00"/>
        <d v="2025-08-25T00:00:00"/>
        <d v="2025-09-15T00:00:00"/>
        <d v="2025-08-18T00:00:00"/>
        <d v="2025-08-19T00:00:00"/>
        <d v="2025-08-22T00:00:00"/>
        <d v="2025-08-21T00:00:00"/>
        <d v="2025-08-20T00:00:00"/>
        <d v="2025-08-27T00:00:00"/>
        <d v="2025-08-28T00:00:00"/>
        <d v="2025-08-26T00:00:00"/>
        <d v="2025-08-29T00:00:00"/>
        <d v="2025-09-05T00:00:00"/>
        <d v="2025-09-03T00:00:00"/>
        <d v="2025-09-04T00:00:00"/>
        <d v="2025-09-09T00:00:00"/>
        <d v="2025-09-10T00:00:00"/>
        <d v="2025-09-12T00:00:00"/>
        <d v="2025-09-11T00:00:00"/>
        <d v="2025-09-16T00:00:00"/>
        <d v="2025-09-19T00:00:00"/>
        <d v="2025-09-18T00:00:00"/>
        <d v="2025-09-17T00:00:00"/>
        <d v="2025-09-23T00:00:00"/>
        <d v="2025-09-24T00:00:00"/>
        <d v="2025-09-25T00:00:00"/>
        <d v="2025-09-26T00:00:00"/>
        <d v="2025-09-22T00:00:00"/>
        <d v="2025-09-30T00:00:00"/>
        <d v="2025-10-01T00:00:00"/>
        <d v="2025-10-02T00:00:00"/>
        <d v="2025-10-03T00:00:00"/>
        <d v="2025-09-29T00:00:00"/>
        <d v="2025-10-09T00:00:00"/>
        <d v="2025-10-08T00:00:00"/>
        <d v="2025-10-07T00:00:00"/>
        <d v="2025-10-10T00:00:00"/>
        <d v="2025-10-06T00:00:00"/>
        <d v="2025-10-17T00:00:00"/>
        <d v="2025-10-15T00:00:00"/>
        <d v="2025-10-13T00:00:00"/>
        <d v="2025-10-14T00:00:00"/>
        <d v="2025-10-16T00:00:00"/>
        <d v="2025-10-20T00:00:00"/>
        <d v="2025-10-22T00:00:00"/>
        <d v="2025-10-25T00:00:00"/>
        <d v="2025-10-31T00:00:00"/>
        <d v="2025-10-29T00:00:00"/>
        <d v="2025-10-30T00:00:00"/>
        <d v="2025-10-27T00:00:00"/>
        <d v="2025-10-28T00:00:00"/>
        <d v="2025-10-23T00:00:00"/>
        <d v="2025-11-03T00:00:00"/>
        <d v="2025-11-04T00:00:00"/>
        <d v="2025-11-06T00:00:00"/>
        <d v="2025-11-07T00:00:00"/>
        <d v="2025-11-05T00:00:00"/>
        <d v="2025-11-10T00:00:00"/>
        <d v="2025-11-14T00:00:00"/>
        <d v="2025-11-12T00:00:00"/>
        <d v="2025-11-13T00:00:00"/>
        <d v="2025-11-18T00:00:00"/>
        <d v="2025-11-17T00:00:00"/>
        <d v="2025-11-20T00:00:00"/>
        <d v="2025-11-19T00:00:00"/>
      </sharedItems>
      <fieldGroup par="12"/>
    </cacheField>
    <cacheField name="Brocker" numFmtId="0">
      <sharedItems containsBlank="1" containsMixedTypes="1" containsNumber="1" containsInteger="1" minValue="1" maxValue="2212" count="96">
        <n v="56"/>
        <n v="19"/>
        <n v="612"/>
        <n v="560"/>
        <n v="28"/>
        <n v="76"/>
        <n v="25"/>
        <s v="U-661"/>
        <s v="MJV-664"/>
        <s v="NGT-101"/>
        <s v="MJV-560"/>
        <s v="XPRES-4"/>
        <s v="MJV-678"/>
        <s v="RB-13"/>
        <n v="1"/>
        <n v="20"/>
        <n v="606"/>
        <n v="229"/>
        <n v="676"/>
        <n v="685"/>
        <n v="102"/>
        <n v="202"/>
        <n v="670"/>
        <n v="13"/>
        <n v="27"/>
        <n v="642"/>
        <n v="664"/>
        <n v="201"/>
        <n v="54"/>
        <n v="677"/>
        <n v="26"/>
        <n v="773"/>
        <n v="679"/>
        <n v="661"/>
        <n v="6"/>
        <n v="372"/>
        <n v="57"/>
        <n v="52"/>
        <n v="51"/>
        <n v="53"/>
        <n v="678"/>
        <n v="4"/>
        <n v="2"/>
        <m/>
        <n v="380"/>
        <n v="11"/>
        <n v="371"/>
        <n v="18"/>
        <n v="620"/>
        <n v="14"/>
        <n v="8"/>
        <n v="62"/>
        <n v="15"/>
        <n v="701"/>
        <n v="50"/>
        <n v="302"/>
        <n v="7"/>
        <n v="566"/>
        <n v="568"/>
        <n v="3"/>
        <n v="784"/>
        <n v="680"/>
        <n v="683"/>
        <n v="801"/>
        <s v="606, 01"/>
        <n v="567"/>
        <n v="686"/>
        <s v="567, 568, 686"/>
        <n v="92"/>
        <n v="184"/>
        <s v="1, 184"/>
        <n v="21"/>
        <n v="764"/>
        <n v="562"/>
        <n v="30"/>
        <n v="47"/>
        <n v="23"/>
        <n v="830"/>
        <n v="58"/>
        <n v="650"/>
        <n v="555"/>
        <n v="613"/>
        <n v="708"/>
        <n v="75"/>
        <n v="306"/>
        <n v="12"/>
        <n v="220"/>
        <n v="2212"/>
        <n v="59"/>
        <n v="336"/>
        <n v="569"/>
        <n v="515"/>
        <n v="506"/>
        <n v="585"/>
        <n v="570"/>
        <n v="354"/>
      </sharedItems>
    </cacheField>
    <cacheField name="Customer" numFmtId="0">
      <sharedItems count="24">
        <s v="PanOceanic"/>
        <s v="JB"/>
        <s v="FHP Gatewey"/>
        <s v="M&amp;J"/>
        <s v="Sumit"/>
        <s v="JV"/>
        <s v="Millenium"/>
        <s v="Foundation Mechanics"/>
        <s v="Benchmark"/>
        <s v="Bigane"/>
        <s v="OAM"/>
        <s v="RAC"/>
        <s v="Reliable"/>
        <s v="John Burns"/>
        <s v="SETTINGS (Ajustes)"/>
        <s v="PanOceanic / GIE"/>
        <s v="Utility"/>
        <s v="IHC Construction"/>
        <s v="Christy Webber"/>
        <s v="Sumit 09703/ HERRERA"/>
        <s v="Ogden Avenue"/>
        <s v="Viridian"/>
        <s v="Byrne &amp; Jones"/>
        <s v="MYS"/>
      </sharedItems>
    </cacheField>
    <cacheField name="Proyecto" numFmtId="0">
      <sharedItems containsBlank="1" containsMixedTypes="1" containsNumber="1" minValue="41" maxValue="6228" count="54">
        <n v="3359"/>
        <n v="2128"/>
        <n v="6228"/>
        <m/>
        <n v="603"/>
        <s v="JV"/>
        <s v="LSRP"/>
        <n v="635"/>
        <n v="6227"/>
        <s v="Glencoe"/>
        <n v="82.91"/>
        <n v="55.75"/>
        <n v="73.78"/>
        <n v="52.34"/>
        <n v="2513"/>
        <s v="Flossmore"/>
        <s v="AR Term"/>
        <n v="3365"/>
        <s v="OAM"/>
        <s v="RAC"/>
        <s v=" Glencoe "/>
        <s v=" OAM"/>
        <s v=" RAC"/>
        <s v="Markham IL"/>
        <n v="3356"/>
        <n v="3366"/>
        <s v="NA"/>
        <s v="2469, 2501, 2485"/>
        <s v="2469, 2501, 2541"/>
        <n v="3364"/>
        <s v="Utility / Martam"/>
        <s v="2469, 2485, 2501, 2541"/>
        <n v="2315"/>
        <n v="2469"/>
        <n v="3369"/>
        <s v="Chicago "/>
        <n v="403"/>
        <s v="Distrcit #8"/>
        <s v="NA    /      Night Rate"/>
        <s v="Evanston"/>
        <s v="Berry"/>
        <s v="Monstrose"/>
        <s v="Metra New Auburn"/>
        <n v="3347"/>
        <n v="3361"/>
        <s v="Canal #2"/>
        <n v="3351"/>
        <s v="Chicago"/>
        <n v="3370"/>
        <n v="41"/>
        <n v="3367"/>
        <n v="2332"/>
        <s v="Ludeman"/>
        <n v="2501"/>
      </sharedItems>
    </cacheField>
    <cacheField name="Servicio" numFmtId="0">
      <sharedItems containsSemiMixedTypes="0" containsString="0" containsNumber="1" minValue="0.25" maxValue="118.05"/>
    </cacheField>
    <cacheField name="Costo Unitario" numFmtId="0">
      <sharedItems containsString="0" containsBlank="1" containsNumber="1" minValue="8.5" maxValue="390"/>
    </cacheField>
    <cacheField name="Total" numFmtId="164">
      <sharedItems containsSemiMixedTypes="0" containsString="0" containsNumber="1" minValue="0" maxValue="1500"/>
    </cacheField>
    <cacheField name="90%" numFmtId="164">
      <sharedItems containsSemiMixedTypes="0" containsString="0" containsNumber="1" minValue="0" maxValue="1350"/>
    </cacheField>
    <cacheField name="Months (Fecha)" numFmtId="0" databaseField="0">
      <fieldGroup base="2">
        <rangePr groupBy="months" startDate="2000-03-08T00:00:00" endDate="2025-11-21T00:00:00"/>
        <groupItems count="14">
          <s v="&lt;08/03/00"/>
          <s v="Jan"/>
          <s v="Feb"/>
          <s v="Mar"/>
          <s v="Apr"/>
          <s v="May"/>
          <s v="Jun"/>
          <s v="Jul"/>
          <s v="Aug"/>
          <s v="Sep"/>
          <s v="Oct"/>
          <s v="Nov"/>
          <s v="Dec"/>
          <s v="&gt;21/11/25"/>
        </groupItems>
      </fieldGroup>
    </cacheField>
    <cacheField name="Quarters (Fecha)" numFmtId="0" databaseField="0">
      <fieldGroup base="2">
        <rangePr groupBy="quarters" startDate="2000-03-08T00:00:00" endDate="2025-11-21T00:00:00"/>
        <groupItems count="6">
          <s v="&lt;08/03/00"/>
          <s v="Qtr1"/>
          <s v="Qtr2"/>
          <s v="Qtr3"/>
          <s v="Qtr4"/>
          <s v="&gt;21/11/25"/>
        </groupItems>
      </fieldGroup>
    </cacheField>
    <cacheField name="Years (Fecha)" numFmtId="0" databaseField="0">
      <fieldGroup base="2">
        <rangePr groupBy="years" startDate="2000-03-08T00:00:00" endDate="2025-11-21T00:00:00"/>
        <groupItems count="28">
          <s v="&lt;08/03/00"/>
          <s v="2000"/>
          <s v="2001"/>
          <s v="2002"/>
          <s v="2003"/>
          <s v="2004"/>
          <s v="2005"/>
          <s v="2006"/>
          <s v="2007"/>
          <s v="2008"/>
          <s v="2009"/>
          <s v="2010"/>
          <s v="2011"/>
          <s v="2012"/>
          <s v="2013"/>
          <s v="2014"/>
          <s v="2015"/>
          <s v="2016"/>
          <s v="2017"/>
          <s v="2018"/>
          <s v="2019"/>
          <s v="2020"/>
          <s v="2021"/>
          <s v="2022"/>
          <s v="2023"/>
          <s v="2024"/>
          <s v="2025"/>
          <s v="&gt;21/11/25"/>
        </groupItems>
      </fieldGroup>
    </cacheField>
  </cacheFields>
  <extLst>
    <ext xmlns:x14="http://schemas.microsoft.com/office/spreadsheetml/2009/9/main" uri="{725AE2AE-9491-48be-B2B4-4EB974FC3084}">
      <x14:pivotCacheDefinition pivotCacheId="15458436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Rodriguez" refreshedDate="46002.541948611113" createdVersion="8" refreshedVersion="8" minRefreshableVersion="3" recordCount="5498" xr:uid="{DD47D6D1-F646-1D41-B417-3A2093E39B06}">
  <cacheSource type="worksheet">
    <worksheetSource name="tbl_Facturas"/>
  </cacheSource>
  <cacheFields count="22">
    <cacheField name="Fecha" numFmtId="0">
      <sharedItems count="48">
        <s v="19-5-2025"/>
        <s v="26-5-2025"/>
        <s v="16-6-2025"/>
        <s v="28-7-2025"/>
        <s v="4-8-2025"/>
        <s v="2-9-2025"/>
        <s v="10-11-2025"/>
        <s v="17-11-2025"/>
        <s v="24-11-2025"/>
        <s v="1-12-2025"/>
        <s v="7-7-2025"/>
        <s v="2-6-2025"/>
        <s v="9-6-2025"/>
        <s v="21-4-2025"/>
        <s v="28-4-2025"/>
        <s v="5-5-2025"/>
        <s v="12-5-2025"/>
        <s v="23-6-2025"/>
        <s v="30-6-2025"/>
        <s v="21-7-2025"/>
        <s v="18-8-2025"/>
        <s v="25-8-2025"/>
        <s v="8-9-2025"/>
        <s v="15-9-2025"/>
        <s v="6-10-2025"/>
        <s v="13-10-2025"/>
        <s v="20-10-2025"/>
        <s v="27-10-2025"/>
        <s v="3-11-2025"/>
        <s v="10-2-2025"/>
        <s v="14-7-2025"/>
        <s v="22-9-2025"/>
        <s v="29-9-2025"/>
        <s v="3-2-2025"/>
        <s v="17-2-2025"/>
        <s v="3-3-2025"/>
        <s v="24-3-2025"/>
        <s v="31-3-2025"/>
        <s v="7-4-2025"/>
        <s v="14-4-2025"/>
        <s v="11-8-2025"/>
        <s v="10-3-2025"/>
        <s v="24-2-2025"/>
        <s v="13-1-2025"/>
        <s v="20-1-2025"/>
        <s v="27-1-2025"/>
        <s v="17-3-2025"/>
        <s v="1-10-2025"/>
      </sharedItems>
    </cacheField>
    <cacheField name="Día" numFmtId="0">
      <sharedItems/>
    </cacheField>
    <cacheField name="Mes" numFmtId="0">
      <sharedItems count="12">
        <s v="05"/>
        <s v="06"/>
        <s v="07"/>
        <s v="08"/>
        <s v="09"/>
        <s v="11"/>
        <s v="12"/>
        <s v="04"/>
        <s v="10"/>
        <s v="02"/>
        <s v="03"/>
        <s v="01"/>
      </sharedItems>
    </cacheField>
    <cacheField name="Año" numFmtId="0">
      <sharedItems count="1">
        <s v="2025"/>
      </sharedItems>
    </cacheField>
    <cacheField name="Key_Fact" numFmtId="0">
      <sharedItems/>
    </cacheField>
    <cacheField name="Factura" numFmtId="0">
      <sharedItems containsSemiMixedTypes="0" containsString="0" containsNumber="1" containsInteger="1" minValue="2328" maxValue="2930" count="597">
        <n v="2482"/>
        <n v="2498"/>
        <n v="2538"/>
        <n v="2624"/>
        <n v="2640"/>
        <n v="2701"/>
        <n v="2874"/>
        <n v="2895"/>
        <n v="2915"/>
        <n v="2928"/>
        <n v="2581"/>
        <n v="2500"/>
        <n v="2511"/>
        <n v="2424"/>
        <n v="2436"/>
        <n v="2454"/>
        <n v="2463"/>
        <n v="2522"/>
        <n v="2552"/>
        <n v="2566"/>
        <n v="2607"/>
        <n v="2623"/>
        <n v="2672"/>
        <n v="2685"/>
        <n v="2700"/>
        <n v="2717"/>
        <n v="2735"/>
        <n v="2783"/>
        <n v="2798"/>
        <n v="2813"/>
        <n v="2836"/>
        <n v="2852"/>
        <n v="2871"/>
        <n v="2892"/>
        <n v="2912"/>
        <n v="2350"/>
        <n v="2456"/>
        <n v="2467"/>
        <n v="2584"/>
        <n v="2600"/>
        <n v="2722"/>
        <n v="2739"/>
        <n v="2756"/>
        <n v="2773"/>
        <n v="2790"/>
        <n v="2803"/>
        <n v="2820"/>
        <n v="2841"/>
        <n v="2440"/>
        <n v="2339"/>
        <n v="2345"/>
        <n v="2352"/>
        <n v="2360"/>
        <n v="2375"/>
        <n v="2414"/>
        <n v="2425"/>
        <n v="2483"/>
        <n v="2383"/>
        <n v="2392"/>
        <n v="2403"/>
        <n v="2468"/>
        <n v="2484"/>
        <n v="2499"/>
        <n v="2510"/>
        <n v="2526"/>
        <n v="2540"/>
        <n v="2557"/>
        <n v="2570"/>
        <n v="2613"/>
        <n v="2632"/>
        <n v="2647"/>
        <n v="2661"/>
        <n v="2821"/>
        <n v="2860"/>
        <n v="2880"/>
        <n v="2901"/>
        <n v="2920"/>
        <n v="2365"/>
        <n v="2357"/>
        <n v="2861"/>
        <n v="2469"/>
        <n v="2485"/>
        <n v="2501"/>
        <n v="2512"/>
        <n v="2527"/>
        <n v="2541"/>
        <n v="2571"/>
        <n v="2585"/>
        <n v="2601"/>
        <n v="2614"/>
        <n v="2633"/>
        <n v="2648"/>
        <n v="2662"/>
        <n v="2675"/>
        <n v="2691"/>
        <n v="2707"/>
        <n v="2723"/>
        <n v="2757"/>
        <n v="2774"/>
        <n v="2791"/>
        <n v="2804"/>
        <n v="2822"/>
        <n v="2747"/>
        <n v="2764"/>
        <n v="2784"/>
        <n v="2814"/>
        <n v="2819"/>
        <n v="2837"/>
        <n v="2913"/>
        <n v="2927"/>
        <n v="2351"/>
        <n v="2775"/>
        <n v="2792"/>
        <n v="2589"/>
        <n v="2349"/>
        <n v="2355"/>
        <n v="2397"/>
        <n v="2408"/>
        <n v="2618"/>
        <n v="2636"/>
        <n v="2330"/>
        <n v="2333"/>
        <n v="2338"/>
        <n v="2344"/>
        <n v="2348"/>
        <n v="2356"/>
        <n v="2364"/>
        <n v="2369"/>
        <n v="2373"/>
        <n v="2380"/>
        <n v="2389"/>
        <n v="2398"/>
        <n v="2409"/>
        <n v="2419"/>
        <n v="2432"/>
        <n v="2446"/>
        <n v="2492"/>
        <n v="2505"/>
        <n v="2519"/>
        <n v="2533"/>
        <n v="2548"/>
        <n v="2563"/>
        <n v="2576"/>
        <n v="2592"/>
        <n v="2604"/>
        <n v="2619"/>
        <n v="2637"/>
        <n v="2653"/>
        <n v="2667"/>
        <n v="2679"/>
        <n v="2696"/>
        <n v="2712"/>
        <n v="2729"/>
        <n v="2779"/>
        <n v="2848"/>
        <n v="2887"/>
        <n v="2399"/>
        <n v="2680"/>
        <n v="2730"/>
        <n v="2760"/>
        <n v="2831"/>
        <n v="2534"/>
        <n v="2549"/>
        <n v="2337"/>
        <n v="2343"/>
        <n v="2381"/>
        <n v="2713"/>
        <n v="2420"/>
        <n v="2433"/>
        <n v="2447"/>
        <n v="2460"/>
        <n v="2476"/>
        <n v="2564"/>
        <n v="2577"/>
        <n v="2593"/>
        <n v="2908"/>
        <n v="2924"/>
        <n v="2410"/>
        <n v="2421"/>
        <n v="2434"/>
        <n v="2448"/>
        <n v="2461"/>
        <n v="2477"/>
        <n v="2493"/>
        <n v="2506"/>
        <n v="2520"/>
        <n v="2535"/>
        <n v="2550"/>
        <n v="2565"/>
        <n v="2578"/>
        <n v="2594"/>
        <n v="2605"/>
        <n v="2620"/>
        <n v="2621"/>
        <n v="2638"/>
        <n v="2654"/>
        <n v="2668"/>
        <n v="2681"/>
        <n v="2697"/>
        <n v="2714"/>
        <n v="2731"/>
        <n v="2743"/>
        <n v="2761"/>
        <n v="2780"/>
        <n v="2795"/>
        <n v="2867"/>
        <n v="2888"/>
        <n v="2909"/>
        <n v="2462"/>
        <n v="2521"/>
        <n v="2551"/>
        <n v="2595"/>
        <n v="2810"/>
        <n v="2832"/>
        <n v="2849"/>
        <n v="2868"/>
        <n v="2889"/>
        <n v="2622"/>
        <n v="2732"/>
        <n v="2744"/>
        <n v="2579"/>
        <n v="2437"/>
        <n v="2450"/>
        <n v="2464"/>
        <n v="2479"/>
        <n v="2494"/>
        <n v="2507"/>
        <n v="2523"/>
        <n v="2536"/>
        <n v="2554"/>
        <n v="2567"/>
        <n v="2582"/>
        <n v="2597"/>
        <n v="2610"/>
        <n v="2627"/>
        <n v="2643"/>
        <n v="2658"/>
        <n v="2686"/>
        <n v="2702"/>
        <n v="2718"/>
        <n v="2737"/>
        <n v="2751"/>
        <n v="2770"/>
        <n v="2786"/>
        <n v="2800"/>
        <n v="2817"/>
        <n v="2839"/>
        <n v="2857"/>
        <n v="2877"/>
        <n v="2898"/>
        <n v="2917"/>
        <n v="2376"/>
        <n v="2384"/>
        <n v="2470"/>
        <n v="2513"/>
        <n v="2586"/>
        <n v="2615"/>
        <n v="2692"/>
        <n v="2708"/>
        <n v="2724"/>
        <n v="2776"/>
        <n v="2805"/>
        <n v="2823"/>
        <n v="2842"/>
        <n v="2862"/>
        <n v="2881"/>
        <n v="2902"/>
        <n v="2331"/>
        <n v="2335"/>
        <n v="2340"/>
        <n v="2346"/>
        <n v="2353"/>
        <n v="2358"/>
        <n v="2362"/>
        <n v="2366"/>
        <n v="2370"/>
        <n v="2393"/>
        <n v="2553"/>
        <n v="2641"/>
        <n v="2656"/>
        <n v="2669"/>
        <n v="2682"/>
        <n v="2698"/>
        <n v="2715"/>
        <n v="2733"/>
        <n v="2745"/>
        <n v="2762"/>
        <n v="2781"/>
        <n v="2796"/>
        <n v="2811"/>
        <n v="2833"/>
        <n v="2850"/>
        <n v="2869"/>
        <n v="2890"/>
        <n v="2910"/>
        <n v="2925"/>
        <n v="2626"/>
        <n v="2642"/>
        <n v="2657"/>
        <n v="2670"/>
        <n v="2683"/>
        <n v="2699"/>
        <n v="2716"/>
        <n v="2734"/>
        <n v="2746"/>
        <n v="2763"/>
        <n v="2782"/>
        <n v="2797"/>
        <n v="2812"/>
        <n v="2834"/>
        <n v="2851"/>
        <n v="2870"/>
        <n v="2891"/>
        <n v="2911"/>
        <n v="2926"/>
        <n v="2825"/>
        <n v="2639"/>
        <n v="2650"/>
        <n v="2664"/>
        <n v="2754"/>
        <n v="2427"/>
        <n v="2442"/>
        <n v="2457"/>
        <n v="2473"/>
        <n v="2515"/>
        <n v="2528"/>
        <n v="2544"/>
        <n v="2809"/>
        <n v="2829"/>
        <n v="2846"/>
        <n v="2865"/>
        <n v="2885"/>
        <n v="2906"/>
        <n v="2907"/>
        <n v="2923"/>
        <n v="2678"/>
        <n v="2695"/>
        <n v="2711"/>
        <n v="2727"/>
        <n v="2742"/>
        <n v="2759"/>
        <n v="2778"/>
        <n v="2794"/>
        <n v="2808"/>
        <n v="2828"/>
        <n v="2845"/>
        <n v="2864"/>
        <n v="2884"/>
        <n v="2905"/>
        <n v="2766"/>
        <n v="2472"/>
        <n v="2487"/>
        <n v="2378"/>
        <n v="2388"/>
        <n v="2396"/>
        <n v="2407"/>
        <n v="2418"/>
        <n v="2431"/>
        <n v="2445"/>
        <n v="2455"/>
        <n v="2459"/>
        <n v="2475"/>
        <n v="2490"/>
        <n v="2503"/>
        <n v="2516"/>
        <n v="2530"/>
        <n v="2546"/>
        <n v="2562"/>
        <n v="2575"/>
        <n v="2591"/>
        <n v="2603"/>
        <n v="2617"/>
        <n v="2635"/>
        <n v="2652"/>
        <n v="2666"/>
        <n v="2677"/>
        <n v="2694"/>
        <n v="2710"/>
        <n v="2726"/>
        <n v="2741"/>
        <n v="2777"/>
        <n v="2390"/>
        <n v="2400"/>
        <n v="2412"/>
        <n v="2452"/>
        <n v="2481"/>
        <n v="2496"/>
        <n v="2537"/>
        <n v="2555"/>
        <n v="2568"/>
        <n v="2599"/>
        <n v="2612"/>
        <n v="2629"/>
        <n v="2645"/>
        <n v="2674"/>
        <n v="2721"/>
        <n v="2752"/>
        <n v="2787"/>
        <n v="2858"/>
        <n v="2878"/>
        <n v="2899"/>
        <n v="2918"/>
        <n v="2929"/>
        <n v="2900"/>
        <n v="2334"/>
        <n v="2374"/>
        <n v="2382"/>
        <n v="2449"/>
        <n v="2606"/>
        <n v="2690"/>
        <n v="2328"/>
        <n v="2332"/>
        <n v="2336"/>
        <n v="2341"/>
        <n v="2651"/>
        <n v="2545"/>
        <n v="2560"/>
        <n v="2574"/>
        <n v="2590"/>
        <n v="2443"/>
        <n v="2488"/>
        <n v="2882"/>
        <n v="2561"/>
        <n v="2826"/>
        <n v="2444"/>
        <n v="2458"/>
        <n v="2474"/>
        <n v="2489"/>
        <n v="2676"/>
        <n v="2807"/>
        <n v="2827"/>
        <n v="2863"/>
        <n v="2883"/>
        <n v="2904"/>
        <n v="2922"/>
        <n v="2665"/>
        <n v="2728"/>
        <n v="2844"/>
        <n v="2428"/>
        <n v="2368"/>
        <n v="2372"/>
        <n v="2377"/>
        <n v="2386"/>
        <n v="2405"/>
        <n v="2429"/>
        <n v="2416"/>
        <n v="2395"/>
        <n v="2359"/>
        <n v="2363"/>
        <n v="2367"/>
        <n v="2371"/>
        <n v="2379"/>
        <n v="2387"/>
        <n v="2406"/>
        <n v="2417"/>
        <n v="2430"/>
        <n v="2830"/>
        <n v="2847"/>
        <n v="2866"/>
        <n v="2886"/>
        <n v="2529"/>
        <n v="2543"/>
        <n v="2559"/>
        <n v="2573"/>
        <n v="2588"/>
        <n v="2580"/>
        <n v="2596"/>
        <n v="2608"/>
        <n v="2531"/>
        <n v="2720"/>
        <n v="2736"/>
        <n v="2749"/>
        <n v="2768"/>
        <n v="2789"/>
        <n v="2816"/>
        <n v="2838"/>
        <n v="2856"/>
        <n v="2875"/>
        <n v="2897"/>
        <n v="2916"/>
        <n v="2391"/>
        <n v="2471"/>
        <n v="2486"/>
        <n v="2502"/>
        <n v="2514"/>
        <n v="2542"/>
        <n v="2558"/>
        <n v="2572"/>
        <n v="2587"/>
        <n v="2602"/>
        <n v="2616"/>
        <n v="2634"/>
        <n v="2649"/>
        <n v="2663"/>
        <n v="2693"/>
        <n v="2709"/>
        <n v="2725"/>
        <n v="2740"/>
        <n v="2758"/>
        <n v="2793"/>
        <n v="2806"/>
        <n v="2824"/>
        <n v="2843"/>
        <n v="2903"/>
        <n v="2921"/>
        <n v="2385"/>
        <n v="2394"/>
        <n v="2404"/>
        <n v="2415"/>
        <n v="2426"/>
        <n v="2329"/>
        <n v="2342"/>
        <n v="2347"/>
        <n v="2354"/>
        <n v="2518"/>
        <n v="2556"/>
        <n v="2609"/>
        <n v="2835"/>
        <n v="2402"/>
        <n v="2411"/>
        <n v="2422"/>
        <n v="2438"/>
        <n v="2451"/>
        <n v="2465"/>
        <n v="2480"/>
        <n v="2495"/>
        <n v="2508"/>
        <n v="2524"/>
        <n v="2539"/>
        <n v="2569"/>
        <n v="2598"/>
        <n v="2611"/>
        <n v="2628"/>
        <n v="2644"/>
        <n v="2659"/>
        <n v="2689"/>
        <n v="2687"/>
        <n v="2625"/>
        <n v="2655"/>
        <n v="2748"/>
        <n v="2765"/>
        <n v="2815"/>
        <n v="2853"/>
        <n v="2896"/>
        <n v="2491"/>
        <n v="2504"/>
        <n v="2517"/>
        <n v="2532"/>
        <n v="2547"/>
        <n v="2799"/>
        <n v="2854"/>
        <n v="2872"/>
        <n v="2893"/>
        <n v="2401"/>
        <n v="2413"/>
        <n v="2423"/>
        <n v="2439"/>
        <n v="2453"/>
        <n v="2466"/>
        <n v="2497"/>
        <n v="2509"/>
        <n v="2525"/>
        <n v="2583"/>
        <n v="2630"/>
        <n v="2646"/>
        <n v="2660"/>
        <n v="2673"/>
        <n v="2688"/>
        <n v="2703"/>
        <n v="2719"/>
        <n v="2738"/>
        <n v="2753"/>
        <n v="2772"/>
        <n v="2788"/>
        <n v="2801"/>
        <n v="2818"/>
        <n v="2840"/>
        <n v="2859"/>
        <n v="2879"/>
        <n v="2919"/>
        <n v="2930"/>
        <n v="2876"/>
        <n v="2750"/>
        <n v="2769"/>
        <n v="2441"/>
        <n v="2671"/>
        <n v="2684"/>
        <n v="2705"/>
        <n v="2706"/>
        <n v="2767"/>
        <n v="2755"/>
        <n v="2785"/>
        <n v="2802"/>
        <n v="2855"/>
        <n v="2873"/>
        <n v="2894"/>
        <n v="2914"/>
      </sharedItems>
    </cacheField>
    <cacheField name="Truck" numFmtId="0">
      <sharedItems containsBlank="1"/>
    </cacheField>
    <cacheField name="Broker" numFmtId="0">
      <sharedItems containsBlank="1" count="50">
        <s v="LT"/>
        <s v="LI"/>
        <s v="MLB"/>
        <s v="BR"/>
        <s v="U"/>
        <s v="CAJ"/>
        <s v="TEPA"/>
        <s v="ALY"/>
        <s v="TE"/>
        <s v="WO"/>
        <s v="J&amp;O"/>
        <s v="AAA"/>
        <s v="IP"/>
        <s v="XPREZ"/>
        <s v="MJV"/>
        <s v="KJV"/>
        <s v="XP"/>
        <s v="T"/>
        <s v="HU"/>
        <s v="TEP"/>
        <s v="TU"/>
        <s v="AP"/>
        <m/>
        <s v="JVC"/>
        <s v="H"/>
        <s v="JCV"/>
        <s v="MEM"/>
        <s v="BBR"/>
        <s v="ORT"/>
        <s v="WL"/>
        <s v="RO"/>
        <s v="RA"/>
        <s v="HE"/>
        <s v="ROC"/>
        <s v="RGS"/>
        <s v="GIE"/>
        <s v="RB"/>
        <s v="NGT"/>
        <s v="MM"/>
        <s v="A"/>
        <s v="AA"/>
        <s v="DO"/>
        <s v="W"/>
        <s v="R"/>
        <s v="RE"/>
        <s v="RAY"/>
        <s v="S"/>
        <s v="XPRES"/>
        <s v="HT"/>
        <s v="ARA"/>
      </sharedItems>
    </cacheField>
    <cacheField name="Camion" numFmtId="0">
      <sharedItems containsMixedTypes="1" containsNumber="1" containsInteger="1" minValue="54" maxValue="108" count="103">
        <s v="103"/>
        <s v="54"/>
        <s v="108"/>
        <s v="617"/>
        <s v="371"/>
        <s v="28"/>
        <s v="229"/>
        <s v="356"/>
        <s v="19"/>
        <s v="73"/>
        <s v="20"/>
        <s v="11"/>
        <s v="75"/>
        <s v="701"/>
        <s v="52"/>
        <s v="67"/>
        <s v="07"/>
        <s v="515"/>
        <s v="569"/>
        <s v="51"/>
        <s v="708"/>
        <s v="325"/>
        <s v="58"/>
        <s v="82"/>
        <s v="308"/>
        <s v="114"/>
        <s v="4"/>
        <s v="670"/>
        <s v="56"/>
        <s v="53"/>
        <s v="678"/>
        <s v="04"/>
        <s v="50"/>
        <s v="201"/>
        <s v="198"/>
        <s v="184"/>
        <s v="380"/>
        <s v="102"/>
        <s v="15"/>
        <s v="01"/>
        <s v="302"/>
        <s v="02"/>
        <s v="555"/>
        <s v="676"/>
        <s v="27"/>
        <s v="202"/>
        <s v="76"/>
        <s v="606"/>
        <s v="Discount"/>
        <s v="26"/>
        <s v="677"/>
        <s v="14"/>
        <s v="62"/>
        <s v="08"/>
        <s v="25"/>
        <s v="03"/>
        <s v="685"/>
        <s v="680"/>
        <s v="784"/>
        <s v="92"/>
        <s v="661"/>
        <s v="372"/>
        <s v="57"/>
        <s v="612"/>
        <s v="664"/>
        <s v="620"/>
        <s v="773"/>
        <s v="13"/>
        <s v="506"/>
        <s v="679"/>
        <s v="566"/>
        <s v="30"/>
        <s v="101"/>
        <s v="2212"/>
        <s v="568"/>
        <s v="683"/>
        <s v="642"/>
        <s v="801"/>
        <s v="764"/>
        <s v="562"/>
        <s v="560"/>
        <s v="18"/>
        <s v="01108"/>
        <s v="220"/>
        <s v="006"/>
        <s v="47"/>
        <s v="23"/>
        <s v="830"/>
        <s v="686"/>
        <s v="59"/>
        <s v="21"/>
        <s v="306"/>
        <s v="12"/>
        <s v="354"/>
        <n v="108"/>
        <s v="567"/>
        <s v="650"/>
        <s v="613"/>
        <n v="73"/>
        <n v="54"/>
        <s v="336"/>
        <s v="585"/>
        <s v="570"/>
      </sharedItems>
    </cacheField>
    <cacheField name="Ticket" numFmtId="0">
      <sharedItems containsBlank="1"/>
    </cacheField>
    <cacheField name="Clientes" numFmtId="0">
      <sharedItems containsBlank="1" count="27">
        <s v="IHC Construction"/>
        <s v="Utility"/>
        <s v="Benchmark"/>
        <s v="John Burns"/>
        <s v="John Bourns"/>
        <s v="M&amp;J"/>
        <s v="PanOceanic"/>
        <s v="Bigane"/>
        <s v="FHP"/>
        <s v="Sumit"/>
        <s v="Millenium"/>
        <s v="Christy Webber"/>
        <s v="Reliable / JV"/>
        <s v="Ogden Aveniun"/>
        <s v="Plumbing"/>
        <s v="Viridian"/>
        <s v="MGA Truck"/>
        <s v="Scanlon Excavating"/>
        <s v="Ogden Avenium"/>
        <s v="MYS Construction"/>
        <s v="Reliable"/>
        <s v="Reliable "/>
        <s v="Diaz Group"/>
        <s v="Byrne &amp; Jones"/>
        <s v="Foundation Mechanics"/>
        <m/>
        <s v="LT"/>
      </sharedItems>
    </cacheField>
    <cacheField name="Proyecto" numFmtId="0">
      <sharedItems containsBlank="1" count="108">
        <s v="115th Metra"/>
        <s v="1618"/>
        <s v="2115 Lombard"/>
        <s v="2128 Metra New Auburn"/>
        <s v="2128Metra New Auburn"/>
        <s v="2330-01 Lead Service Replacement"/>
        <s v="2330-02 Lead Service Replacement"/>
        <s v="2330-04 Lead Service Replacement"/>
        <s v="2330-06 Lead Service Replacement"/>
        <s v="2332-01 Lead Service Replacement"/>
        <s v="2332-01Lead Service Replacement"/>
        <s v="2332-02 Lead Service Replacement"/>
        <s v="2332-02Lead Service Replacement"/>
        <s v="2332-03 Lead Service Replacement"/>
        <s v="2332-04 Lead Service Replacement"/>
        <s v="2332-04 Lead Service Replacement "/>
        <s v="2332-05 Lead Service Replacement"/>
        <s v="2332-05 Lead Service Replacement "/>
        <s v="2332-06 Lead Service Replacement"/>
        <s v="2332Lead Service Replacement"/>
        <s v="2407Lead Service Replacement"/>
        <s v="2501 Centrio Test Holes"/>
        <s v="2513 Berry Project"/>
        <s v="2513 Berry Project "/>
        <s v="2513 Berry Project  6/11-13/2025"/>
        <s v="2513 Berry Project  6/9-11/2025"/>
        <s v="2513 Berry Project  6/9-13/2025"/>
        <s v="2513 Berry Project Gatawey"/>
        <s v="2513 Berry Project Mc Cook Hason"/>
        <s v="2513 Berry Project WAITING TIME"/>
        <s v="2516 Metra 95th"/>
        <s v="2516Metra 95th"/>
        <s v="2522 UIC"/>
        <s v="25BH069"/>
        <s v="3346"/>
        <s v="3347"/>
        <s v="3347 PULLEY DAMAGE"/>
        <s v="3351"/>
        <s v="3356"/>
        <s v="3359"/>
        <s v="3361"/>
        <s v="3364"/>
        <s v="3365"/>
        <s v="3365-5006"/>
        <s v="3366"/>
        <s v="3367"/>
        <s v="3369"/>
        <s v="3370"/>
        <s v="3373"/>
        <s v="AR Term"/>
        <s v="AR Term "/>
        <s v="Canal #2 Job# 6227"/>
        <s v="Canal #2Job# 6227"/>
        <s v="CDOT S-2-337 Job# S-603"/>
        <s v="CDOT S-403"/>
        <s v="CDOT S-603"/>
        <s v="CDOT S-603 DAMAGED TARP"/>
        <s v="Chicago"/>
        <s v="Chicago Height"/>
        <s v="Chicago Heights"/>
        <s v="Drain Program"/>
        <s v="Evanston"/>
        <s v="First Nations Garden"/>
        <s v="Flossmore IL"/>
        <s v="Flossmour IL"/>
        <s v="Glencoe"/>
        <s v="JV"/>
        <s v="JV LATE TICKET"/>
        <s v="Lead Service Line Replacements"/>
        <s v="Lead Service Replacement Project"/>
        <s v="Lead Service Replacement Project District # 3"/>
        <s v="Lead Service Replacement Project District #3"/>
        <s v="Lead Service Replacement Project District #4"/>
        <s v="Lead Service Replacement Project District #5"/>
        <s v="Lead Service Replacement Project District #7"/>
        <s v="Lead Service Replacement Project District #8"/>
        <s v="Lead Service Replacement Project District #8A"/>
        <s v="Lead Service Replacement ProjectDistrict #1"/>
        <s v="Lead Service Replacement ProjectDistrict #2"/>
        <s v="Lead Service Replacement ProjectDistrict #3"/>
        <s v="Lead Service Replacement ProjectDistrict #4"/>
        <s v="Lead Service Replacement ProjectDistrict #7"/>
        <s v="Lead Service Replacement ProjectDistrict #8"/>
        <s v="Ludeman Dr"/>
        <s v="Markham IL"/>
        <s v="Martam"/>
        <s v="Maywood"/>
        <s v="Metra 115th"/>
        <s v="Mike MGA"/>
        <s v="Montrose Harbor Job# 6228"/>
        <s v="Montrose HarborJob# 6228"/>
        <s v="Niles IL"/>
        <s v="Oakland Water Main"/>
        <s v="OAM"/>
        <s v="Obama Presidential Library"/>
        <s v="Park Ridge"/>
        <s v="PBC CDOT"/>
        <s v="RAC"/>
        <s v="Salt Hauling"/>
        <s v="Sport Construction"/>
        <m/>
        <s v="2513 Berry Project TOLLS" u="1"/>
        <s v="AR Term TOLLS" u="1"/>
        <s v="2513 Berry Project TOLLS 6/9-11/2025" u="1"/>
        <s v="2513 Berry Project TOLLS 6/11-13/2025" u="1"/>
        <s v="2513 Berry Project TOLLS 6/9-13/2025" u="1"/>
        <s v="2332-04 Lead Service Replacement TOLLS" u="1"/>
        <s v="2332-05 Lead Service Replacement TOLLS" u="1"/>
      </sharedItems>
    </cacheField>
    <cacheField name="Proyecto OK" numFmtId="0">
      <sharedItems containsBlank="1" containsMixedTypes="1" containsNumber="1" containsInteger="1" minValue="1618" maxValue="1618"/>
    </cacheField>
    <cacheField name="Job Ok" numFmtId="0">
      <sharedItems containsBlank="1" containsMixedTypes="1" containsNumber="1" containsInteger="1" minValue="2115" maxValue="6228"/>
    </cacheField>
    <cacheField name="Volcadero" numFmtId="0">
      <sharedItems containsBlank="1"/>
    </cacheField>
    <cacheField name="TicketVolcadero" numFmtId="0">
      <sharedItems containsBlank="1" containsMixedTypes="1" containsNumber="1" containsInteger="1" minValue="147071" maxValue="14668829"/>
    </cacheField>
    <cacheField name="Material" numFmtId="0">
      <sharedItems containsBlank="1"/>
    </cacheField>
    <cacheField name="Horas o Viaje" numFmtId="0">
      <sharedItems containsString="0" containsBlank="1" containsNumber="1" minValue="-5040" maxValue="142.22999999999999"/>
    </cacheField>
    <cacheField name="Costo unitario" numFmtId="0">
      <sharedItems containsString="0" containsBlank="1" containsNumber="1" minValue="0" maxValue="2284.4299999999998"/>
    </cacheField>
    <cacheField name="Total Cobrado" numFmtId="0">
      <sharedItems containsSemiMixedTypes="0" containsString="0" containsNumber="1" minValue="-1417.5" maxValue="3500"/>
    </cacheField>
    <cacheField name="Pago a Broker" numFmtId="0">
      <sharedItems containsSemiMixedTypes="0" containsString="0" containsNumber="1" minValue="0" maxValue="1813.5"/>
    </cacheField>
    <cacheField name="Unamed" numFmtId="0">
      <sharedItems containsSemiMixedTypes="0" containsString="0" containsNumber="1" minValue="19.950000000000049" maxValue="3963178.609999998"/>
    </cacheField>
  </cacheFields>
  <extLst>
    <ext xmlns:x14="http://schemas.microsoft.com/office/spreadsheetml/2009/9/main" uri="{725AE2AE-9491-48be-B2B4-4EB974FC3084}">
      <x14:pivotCacheDefinition pivotCacheId="119136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4">
  <r>
    <x v="0"/>
    <x v="0"/>
    <x v="0"/>
    <x v="0"/>
    <x v="0"/>
    <x v="0"/>
    <n v="9.25"/>
    <n v="105"/>
    <n v="971.25"/>
    <n v="874.13"/>
  </r>
  <r>
    <x v="0"/>
    <x v="0"/>
    <x v="1"/>
    <x v="1"/>
    <x v="0"/>
    <x v="0"/>
    <n v="9.25"/>
    <n v="105"/>
    <n v="971.25"/>
    <n v="874.13"/>
  </r>
  <r>
    <x v="1"/>
    <x v="0"/>
    <x v="2"/>
    <x v="2"/>
    <x v="0"/>
    <x v="0"/>
    <n v="5"/>
    <n v="105"/>
    <n v="525"/>
    <n v="472.5"/>
  </r>
  <r>
    <x v="1"/>
    <x v="1"/>
    <x v="3"/>
    <x v="3"/>
    <x v="1"/>
    <x v="1"/>
    <n v="1"/>
    <n v="200"/>
    <n v="200"/>
    <n v="180"/>
  </r>
  <r>
    <x v="1"/>
    <x v="1"/>
    <x v="3"/>
    <x v="3"/>
    <x v="1"/>
    <x v="1"/>
    <n v="1"/>
    <n v="200"/>
    <n v="200"/>
    <n v="180"/>
  </r>
  <r>
    <x v="1"/>
    <x v="1"/>
    <x v="3"/>
    <x v="3"/>
    <x v="1"/>
    <x v="1"/>
    <n v="1"/>
    <n v="200"/>
    <n v="200"/>
    <n v="180"/>
  </r>
  <r>
    <x v="1"/>
    <x v="1"/>
    <x v="3"/>
    <x v="3"/>
    <x v="1"/>
    <x v="1"/>
    <n v="1"/>
    <n v="200"/>
    <n v="200"/>
    <n v="180"/>
  </r>
  <r>
    <x v="1"/>
    <x v="2"/>
    <x v="3"/>
    <x v="2"/>
    <x v="2"/>
    <x v="2"/>
    <n v="8.75"/>
    <n v="110"/>
    <n v="962.5"/>
    <n v="866.25"/>
  </r>
  <r>
    <x v="2"/>
    <x v="3"/>
    <x v="4"/>
    <x v="4"/>
    <x v="3"/>
    <x v="3"/>
    <n v="10"/>
    <n v="115"/>
    <n v="1150"/>
    <n v="1035"/>
  </r>
  <r>
    <x v="2"/>
    <x v="4"/>
    <x v="5"/>
    <x v="4"/>
    <x v="4"/>
    <x v="4"/>
    <n v="8"/>
    <n v="105"/>
    <n v="840"/>
    <n v="756"/>
  </r>
  <r>
    <x v="2"/>
    <x v="5"/>
    <x v="6"/>
    <x v="5"/>
    <x v="5"/>
    <x v="5"/>
    <n v="9.75"/>
    <n v="105"/>
    <n v="1023.75"/>
    <n v="921.38"/>
  </r>
  <r>
    <x v="2"/>
    <x v="5"/>
    <x v="4"/>
    <x v="5"/>
    <x v="5"/>
    <x v="5"/>
    <n v="8.25"/>
    <n v="105"/>
    <n v="866.25"/>
    <n v="779.63"/>
  </r>
  <r>
    <x v="2"/>
    <x v="5"/>
    <x v="5"/>
    <x v="5"/>
    <x v="5"/>
    <x v="5"/>
    <n v="9.25"/>
    <n v="105"/>
    <n v="971.25"/>
    <n v="874.13"/>
  </r>
  <r>
    <x v="2"/>
    <x v="6"/>
    <x v="7"/>
    <x v="4"/>
    <x v="6"/>
    <x v="6"/>
    <n v="8.5"/>
    <n v="105"/>
    <n v="892.5"/>
    <n v="803.25"/>
  </r>
  <r>
    <x v="2"/>
    <x v="7"/>
    <x v="8"/>
    <x v="4"/>
    <x v="4"/>
    <x v="7"/>
    <n v="9.25"/>
    <n v="105"/>
    <n v="971.25"/>
    <n v="874.13"/>
  </r>
  <r>
    <x v="3"/>
    <x v="8"/>
    <x v="9"/>
    <x v="6"/>
    <x v="0"/>
    <x v="0"/>
    <n v="8.5"/>
    <n v="105"/>
    <n v="892.5"/>
    <n v="803.25"/>
  </r>
  <r>
    <x v="2"/>
    <x v="9"/>
    <x v="10"/>
    <x v="7"/>
    <x v="2"/>
    <x v="8"/>
    <n v="6"/>
    <n v="160"/>
    <n v="960"/>
    <n v="864"/>
  </r>
  <r>
    <x v="2"/>
    <x v="9"/>
    <x v="10"/>
    <x v="7"/>
    <x v="2"/>
    <x v="8"/>
    <n v="0.25"/>
    <n v="110"/>
    <n v="27.5"/>
    <n v="24.75"/>
  </r>
  <r>
    <x v="2"/>
    <x v="10"/>
    <x v="11"/>
    <x v="7"/>
    <x v="6"/>
    <x v="9"/>
    <n v="7.25"/>
    <n v="105"/>
    <n v="761.25"/>
    <n v="685.13"/>
  </r>
  <r>
    <x v="1"/>
    <x v="9"/>
    <x v="12"/>
    <x v="8"/>
    <x v="2"/>
    <x v="8"/>
    <n v="1"/>
    <n v="280"/>
    <n v="280"/>
    <n v="252"/>
  </r>
  <r>
    <x v="1"/>
    <x v="9"/>
    <x v="12"/>
    <x v="9"/>
    <x v="2"/>
    <x v="8"/>
    <n v="2"/>
    <n v="280"/>
    <n v="560"/>
    <n v="504"/>
  </r>
  <r>
    <x v="1"/>
    <x v="10"/>
    <x v="11"/>
    <x v="10"/>
    <x v="6"/>
    <x v="9"/>
    <n v="7"/>
    <n v="105"/>
    <n v="735"/>
    <n v="661.5"/>
  </r>
  <r>
    <x v="4"/>
    <x v="11"/>
    <x v="13"/>
    <x v="11"/>
    <x v="7"/>
    <x v="10"/>
    <n v="8"/>
    <n v="100"/>
    <n v="800"/>
    <n v="720"/>
  </r>
  <r>
    <x v="4"/>
    <x v="11"/>
    <x v="14"/>
    <x v="11"/>
    <x v="7"/>
    <x v="11"/>
    <n v="8"/>
    <n v="100"/>
    <n v="800"/>
    <n v="720"/>
  </r>
  <r>
    <x v="1"/>
    <x v="11"/>
    <x v="13"/>
    <x v="12"/>
    <x v="7"/>
    <x v="12"/>
    <n v="8"/>
    <n v="100"/>
    <n v="800"/>
    <n v="720"/>
  </r>
  <r>
    <x v="1"/>
    <x v="11"/>
    <x v="14"/>
    <x v="12"/>
    <x v="7"/>
    <x v="13"/>
    <n v="8"/>
    <n v="100"/>
    <n v="800"/>
    <n v="720"/>
  </r>
  <r>
    <x v="5"/>
    <x v="12"/>
    <x v="15"/>
    <x v="13"/>
    <x v="6"/>
    <x v="9"/>
    <n v="9"/>
    <n v="105"/>
    <n v="945"/>
    <n v="850.5"/>
  </r>
  <r>
    <x v="5"/>
    <x v="12"/>
    <x v="16"/>
    <x v="13"/>
    <x v="6"/>
    <x v="9"/>
    <n v="7.5"/>
    <n v="105"/>
    <n v="787.5"/>
    <n v="708.75"/>
  </r>
  <r>
    <x v="0"/>
    <x v="13"/>
    <x v="17"/>
    <x v="14"/>
    <x v="8"/>
    <x v="14"/>
    <n v="1"/>
    <n v="390"/>
    <n v="390"/>
    <n v="351"/>
  </r>
  <r>
    <x v="0"/>
    <x v="13"/>
    <x v="18"/>
    <x v="14"/>
    <x v="8"/>
    <x v="14"/>
    <n v="1"/>
    <n v="390"/>
    <n v="390"/>
    <n v="351"/>
  </r>
  <r>
    <x v="0"/>
    <x v="13"/>
    <x v="18"/>
    <x v="14"/>
    <x v="8"/>
    <x v="14"/>
    <n v="3"/>
    <n v="110"/>
    <n v="330"/>
    <n v="297"/>
  </r>
  <r>
    <x v="0"/>
    <x v="13"/>
    <x v="18"/>
    <x v="15"/>
    <x v="8"/>
    <x v="14"/>
    <n v="4"/>
    <n v="110"/>
    <n v="440"/>
    <n v="396"/>
  </r>
  <r>
    <x v="0"/>
    <x v="13"/>
    <x v="18"/>
    <x v="15"/>
    <x v="8"/>
    <x v="14"/>
    <n v="1"/>
    <n v="390"/>
    <n v="390"/>
    <n v="351"/>
  </r>
  <r>
    <x v="0"/>
    <x v="13"/>
    <x v="17"/>
    <x v="14"/>
    <x v="8"/>
    <x v="14"/>
    <n v="6"/>
    <n v="110"/>
    <n v="660"/>
    <n v="594"/>
  </r>
  <r>
    <x v="0"/>
    <x v="14"/>
    <x v="17"/>
    <x v="16"/>
    <x v="3"/>
    <x v="15"/>
    <n v="8"/>
    <n v="115"/>
    <n v="920"/>
    <n v="828"/>
  </r>
  <r>
    <x v="2"/>
    <x v="13"/>
    <x v="18"/>
    <x v="17"/>
    <x v="8"/>
    <x v="14"/>
    <n v="1.5"/>
    <n v="110"/>
    <n v="165"/>
    <n v="148.5"/>
  </r>
  <r>
    <x v="2"/>
    <x v="13"/>
    <x v="18"/>
    <x v="17"/>
    <x v="8"/>
    <x v="14"/>
    <n v="2"/>
    <n v="390"/>
    <n v="780"/>
    <n v="702"/>
  </r>
  <r>
    <x v="2"/>
    <x v="14"/>
    <x v="17"/>
    <x v="4"/>
    <x v="3"/>
    <x v="15"/>
    <n v="9.5"/>
    <n v="115"/>
    <n v="1092.5"/>
    <n v="983.25"/>
  </r>
  <r>
    <x v="2"/>
    <x v="14"/>
    <x v="18"/>
    <x v="5"/>
    <x v="3"/>
    <x v="15"/>
    <n v="9"/>
    <n v="115"/>
    <n v="1035"/>
    <n v="931.5"/>
  </r>
  <r>
    <x v="6"/>
    <x v="13"/>
    <x v="17"/>
    <x v="18"/>
    <x v="8"/>
    <x v="14"/>
    <n v="8"/>
    <n v="110"/>
    <n v="880"/>
    <n v="792"/>
  </r>
  <r>
    <x v="6"/>
    <x v="15"/>
    <x v="17"/>
    <x v="19"/>
    <x v="9"/>
    <x v="16"/>
    <n v="7.5"/>
    <n v="105"/>
    <n v="787.5"/>
    <n v="708.75"/>
  </r>
  <r>
    <x v="7"/>
    <x v="13"/>
    <x v="18"/>
    <x v="20"/>
    <x v="8"/>
    <x v="14"/>
    <n v="2"/>
    <n v="390"/>
    <n v="780"/>
    <n v="702"/>
  </r>
  <r>
    <x v="7"/>
    <x v="13"/>
    <x v="18"/>
    <x v="20"/>
    <x v="8"/>
    <x v="14"/>
    <n v="3"/>
    <n v="110"/>
    <n v="330"/>
    <n v="297"/>
  </r>
  <r>
    <x v="8"/>
    <x v="13"/>
    <x v="17"/>
    <x v="21"/>
    <x v="8"/>
    <x v="14"/>
    <n v="6"/>
    <n v="110"/>
    <n v="660"/>
    <n v="594"/>
  </r>
  <r>
    <x v="8"/>
    <x v="13"/>
    <x v="17"/>
    <x v="21"/>
    <x v="8"/>
    <x v="14"/>
    <n v="1"/>
    <n v="390"/>
    <n v="390"/>
    <n v="351"/>
  </r>
  <r>
    <x v="1"/>
    <x v="15"/>
    <x v="18"/>
    <x v="22"/>
    <x v="9"/>
    <x v="16"/>
    <n v="6.75"/>
    <n v="105"/>
    <n v="708.75"/>
    <n v="637.88"/>
  </r>
  <r>
    <x v="1"/>
    <x v="16"/>
    <x v="18"/>
    <x v="2"/>
    <x v="0"/>
    <x v="17"/>
    <n v="8.5"/>
    <n v="105"/>
    <n v="892.5"/>
    <n v="803.25"/>
  </r>
  <r>
    <x v="5"/>
    <x v="15"/>
    <x v="18"/>
    <x v="23"/>
    <x v="9"/>
    <x v="16"/>
    <n v="8"/>
    <n v="105"/>
    <n v="840"/>
    <n v="756"/>
  </r>
  <r>
    <x v="5"/>
    <x v="15"/>
    <x v="17"/>
    <x v="23"/>
    <x v="9"/>
    <x v="16"/>
    <n v="7.75"/>
    <n v="105"/>
    <n v="813.75"/>
    <n v="732.38"/>
  </r>
  <r>
    <x v="9"/>
    <x v="17"/>
    <x v="18"/>
    <x v="6"/>
    <x v="10"/>
    <x v="18"/>
    <n v="7"/>
    <n v="105"/>
    <n v="735"/>
    <n v="661.5"/>
  </r>
  <r>
    <x v="9"/>
    <x v="18"/>
    <x v="17"/>
    <x v="6"/>
    <x v="5"/>
    <x v="5"/>
    <n v="7.5"/>
    <n v="105"/>
    <n v="787.5"/>
    <n v="708.75"/>
  </r>
  <r>
    <x v="0"/>
    <x v="19"/>
    <x v="19"/>
    <x v="14"/>
    <x v="8"/>
    <x v="14"/>
    <n v="2"/>
    <n v="390"/>
    <n v="780"/>
    <n v="702"/>
  </r>
  <r>
    <x v="0"/>
    <x v="19"/>
    <x v="20"/>
    <x v="16"/>
    <x v="8"/>
    <x v="14"/>
    <n v="1"/>
    <n v="390"/>
    <n v="390"/>
    <n v="351"/>
  </r>
  <r>
    <x v="0"/>
    <x v="19"/>
    <x v="20"/>
    <x v="16"/>
    <x v="8"/>
    <x v="14"/>
    <n v="4.5"/>
    <n v="110"/>
    <n v="495"/>
    <n v="445.5"/>
  </r>
  <r>
    <x v="0"/>
    <x v="20"/>
    <x v="19"/>
    <x v="16"/>
    <x v="9"/>
    <x v="16"/>
    <n v="7.75"/>
    <n v="105"/>
    <n v="813.75"/>
    <n v="732.38"/>
  </r>
  <r>
    <x v="2"/>
    <x v="19"/>
    <x v="19"/>
    <x v="5"/>
    <x v="8"/>
    <x v="14"/>
    <n v="2"/>
    <n v="390"/>
    <n v="780"/>
    <n v="702"/>
  </r>
  <r>
    <x v="2"/>
    <x v="21"/>
    <x v="19"/>
    <x v="17"/>
    <x v="3"/>
    <x v="15"/>
    <n v="8"/>
    <n v="115"/>
    <n v="920"/>
    <n v="828"/>
  </r>
  <r>
    <x v="2"/>
    <x v="22"/>
    <x v="20"/>
    <x v="4"/>
    <x v="0"/>
    <x v="17"/>
    <n v="8"/>
    <n v="105"/>
    <n v="840"/>
    <n v="756"/>
  </r>
  <r>
    <x v="2"/>
    <x v="16"/>
    <x v="17"/>
    <x v="24"/>
    <x v="0"/>
    <x v="17"/>
    <n v="8.5"/>
    <n v="105"/>
    <n v="892.5"/>
    <n v="803.25"/>
  </r>
  <r>
    <x v="1"/>
    <x v="23"/>
    <x v="19"/>
    <x v="25"/>
    <x v="6"/>
    <x v="9"/>
    <n v="8"/>
    <n v="105"/>
    <n v="840"/>
    <n v="756"/>
  </r>
  <r>
    <x v="1"/>
    <x v="22"/>
    <x v="19"/>
    <x v="26"/>
    <x v="0"/>
    <x v="17"/>
    <n v="8"/>
    <n v="105"/>
    <n v="840"/>
    <n v="756"/>
  </r>
  <r>
    <x v="9"/>
    <x v="24"/>
    <x v="19"/>
    <x v="6"/>
    <x v="10"/>
    <x v="18"/>
    <n v="6.25"/>
    <n v="105"/>
    <n v="656.25"/>
    <n v="590.63"/>
  </r>
  <r>
    <x v="9"/>
    <x v="25"/>
    <x v="20"/>
    <x v="6"/>
    <x v="5"/>
    <x v="5"/>
    <n v="6"/>
    <n v="105"/>
    <n v="630"/>
    <n v="567"/>
  </r>
  <r>
    <x v="9"/>
    <x v="26"/>
    <x v="21"/>
    <x v="6"/>
    <x v="11"/>
    <x v="19"/>
    <n v="6.5"/>
    <n v="105"/>
    <n v="682.5"/>
    <n v="614.25"/>
  </r>
  <r>
    <x v="7"/>
    <x v="19"/>
    <x v="19"/>
    <x v="27"/>
    <x v="8"/>
    <x v="14"/>
    <n v="2"/>
    <n v="390"/>
    <n v="780"/>
    <n v="702"/>
  </r>
  <r>
    <x v="0"/>
    <x v="27"/>
    <x v="22"/>
    <x v="14"/>
    <x v="8"/>
    <x v="14"/>
    <n v="9.25"/>
    <n v="110"/>
    <n v="1017.5"/>
    <n v="915.75"/>
  </r>
  <r>
    <x v="0"/>
    <x v="27"/>
    <x v="23"/>
    <x v="14"/>
    <x v="8"/>
    <x v="14"/>
    <n v="6.5"/>
    <n v="110"/>
    <n v="715"/>
    <n v="643.5"/>
  </r>
  <r>
    <x v="0"/>
    <x v="27"/>
    <x v="24"/>
    <x v="14"/>
    <x v="8"/>
    <x v="14"/>
    <n v="8"/>
    <n v="110"/>
    <n v="880"/>
    <n v="792"/>
  </r>
  <r>
    <x v="0"/>
    <x v="27"/>
    <x v="24"/>
    <x v="16"/>
    <x v="8"/>
    <x v="14"/>
    <n v="8"/>
    <n v="110"/>
    <n v="880"/>
    <n v="792"/>
  </r>
  <r>
    <x v="0"/>
    <x v="27"/>
    <x v="23"/>
    <x v="15"/>
    <x v="8"/>
    <x v="14"/>
    <n v="5"/>
    <n v="110"/>
    <n v="550"/>
    <n v="495"/>
  </r>
  <r>
    <x v="0"/>
    <x v="27"/>
    <x v="23"/>
    <x v="28"/>
    <x v="8"/>
    <x v="14"/>
    <n v="6.5"/>
    <n v="110"/>
    <n v="715"/>
    <n v="643.5"/>
  </r>
  <r>
    <x v="0"/>
    <x v="27"/>
    <x v="22"/>
    <x v="14"/>
    <x v="8"/>
    <x v="14"/>
    <n v="1"/>
    <n v="58.45"/>
    <n v="58.45"/>
    <n v="52.61"/>
  </r>
  <r>
    <x v="0"/>
    <x v="27"/>
    <x v="22"/>
    <x v="15"/>
    <x v="8"/>
    <x v="14"/>
    <n v="8"/>
    <n v="110"/>
    <n v="880"/>
    <n v="792"/>
  </r>
  <r>
    <x v="0"/>
    <x v="27"/>
    <x v="23"/>
    <x v="28"/>
    <x v="8"/>
    <x v="14"/>
    <n v="1"/>
    <n v="11.05"/>
    <n v="11.05"/>
    <n v="9.9499999999999993"/>
  </r>
  <r>
    <x v="0"/>
    <x v="27"/>
    <x v="24"/>
    <x v="14"/>
    <x v="8"/>
    <x v="14"/>
    <n v="1"/>
    <n v="55.45"/>
    <n v="55.45"/>
    <n v="49.91"/>
  </r>
  <r>
    <x v="0"/>
    <x v="27"/>
    <x v="24"/>
    <x v="16"/>
    <x v="8"/>
    <x v="14"/>
    <n v="1"/>
    <n v="39.25"/>
    <n v="39.25"/>
    <n v="35.33"/>
  </r>
  <r>
    <x v="0"/>
    <x v="27"/>
    <x v="22"/>
    <x v="15"/>
    <x v="8"/>
    <x v="14"/>
    <n v="1"/>
    <n v="64.2"/>
    <n v="64.2"/>
    <n v="57.78"/>
  </r>
  <r>
    <x v="6"/>
    <x v="27"/>
    <x v="23"/>
    <x v="29"/>
    <x v="8"/>
    <x v="14"/>
    <n v="2.5"/>
    <n v="110"/>
    <n v="275"/>
    <n v="247.5"/>
  </r>
  <r>
    <x v="6"/>
    <x v="27"/>
    <x v="24"/>
    <x v="30"/>
    <x v="8"/>
    <x v="14"/>
    <n v="8"/>
    <n v="110"/>
    <n v="880"/>
    <n v="792"/>
  </r>
  <r>
    <x v="2"/>
    <x v="27"/>
    <x v="24"/>
    <x v="17"/>
    <x v="8"/>
    <x v="14"/>
    <n v="4"/>
    <n v="110"/>
    <n v="440"/>
    <n v="396"/>
  </r>
  <r>
    <x v="2"/>
    <x v="27"/>
    <x v="24"/>
    <x v="17"/>
    <x v="8"/>
    <x v="14"/>
    <n v="1"/>
    <n v="390"/>
    <n v="390"/>
    <n v="351"/>
  </r>
  <r>
    <x v="2"/>
    <x v="28"/>
    <x v="22"/>
    <x v="17"/>
    <x v="0"/>
    <x v="17"/>
    <n v="8"/>
    <n v="105"/>
    <n v="840"/>
    <n v="756"/>
  </r>
  <r>
    <x v="2"/>
    <x v="28"/>
    <x v="23"/>
    <x v="5"/>
    <x v="0"/>
    <x v="17"/>
    <n v="8.5"/>
    <n v="105"/>
    <n v="892.5"/>
    <n v="803.25"/>
  </r>
  <r>
    <x v="2"/>
    <x v="28"/>
    <x v="24"/>
    <x v="5"/>
    <x v="0"/>
    <x v="17"/>
    <n v="8.5"/>
    <n v="105"/>
    <n v="892.5"/>
    <n v="803.25"/>
  </r>
  <r>
    <x v="1"/>
    <x v="29"/>
    <x v="22"/>
    <x v="25"/>
    <x v="6"/>
    <x v="20"/>
    <n v="9.5"/>
    <n v="105"/>
    <n v="997.5"/>
    <n v="897.75"/>
  </r>
  <r>
    <x v="1"/>
    <x v="30"/>
    <x v="22"/>
    <x v="31"/>
    <x v="9"/>
    <x v="3"/>
    <n v="9.5"/>
    <n v="105"/>
    <n v="997.5"/>
    <n v="897.75"/>
  </r>
  <r>
    <x v="9"/>
    <x v="31"/>
    <x v="25"/>
    <x v="6"/>
    <x v="10"/>
    <x v="21"/>
    <n v="7"/>
    <n v="105"/>
    <n v="735"/>
    <n v="661.5"/>
  </r>
  <r>
    <x v="9"/>
    <x v="32"/>
    <x v="26"/>
    <x v="6"/>
    <x v="11"/>
    <x v="22"/>
    <n v="6"/>
    <n v="105"/>
    <n v="630"/>
    <n v="567"/>
  </r>
  <r>
    <x v="9"/>
    <x v="32"/>
    <x v="24"/>
    <x v="6"/>
    <x v="11"/>
    <x v="22"/>
    <n v="7.5"/>
    <n v="105"/>
    <n v="787.5"/>
    <n v="708.75"/>
  </r>
  <r>
    <x v="6"/>
    <x v="20"/>
    <x v="19"/>
    <x v="32"/>
    <x v="9"/>
    <x v="3"/>
    <n v="8"/>
    <n v="105"/>
    <n v="840"/>
    <n v="756"/>
  </r>
  <r>
    <x v="6"/>
    <x v="19"/>
    <x v="19"/>
    <x v="18"/>
    <x v="8"/>
    <x v="14"/>
    <n v="2"/>
    <n v="390"/>
    <n v="780"/>
    <n v="702"/>
  </r>
  <r>
    <x v="6"/>
    <x v="19"/>
    <x v="20"/>
    <x v="32"/>
    <x v="8"/>
    <x v="14"/>
    <n v="4"/>
    <n v="110"/>
    <n v="440"/>
    <n v="396"/>
  </r>
  <r>
    <x v="6"/>
    <x v="19"/>
    <x v="20"/>
    <x v="32"/>
    <x v="8"/>
    <x v="14"/>
    <n v="1"/>
    <n v="390"/>
    <n v="390"/>
    <n v="351"/>
  </r>
  <r>
    <x v="2"/>
    <x v="33"/>
    <x v="27"/>
    <x v="5"/>
    <x v="0"/>
    <x v="17"/>
    <n v="8.5"/>
    <n v="105"/>
    <n v="892.5"/>
    <n v="803.25"/>
  </r>
  <r>
    <x v="9"/>
    <x v="34"/>
    <x v="28"/>
    <x v="6"/>
    <x v="10"/>
    <x v="3"/>
    <n v="6.5"/>
    <n v="105"/>
    <n v="682.5"/>
    <n v="614.25"/>
  </r>
  <r>
    <x v="9"/>
    <x v="34"/>
    <x v="27"/>
    <x v="6"/>
    <x v="10"/>
    <x v="3"/>
    <n v="3"/>
    <n v="105"/>
    <n v="315"/>
    <n v="283.5"/>
  </r>
  <r>
    <x v="9"/>
    <x v="35"/>
    <x v="27"/>
    <x v="6"/>
    <x v="12"/>
    <x v="19"/>
    <n v="5.5"/>
    <n v="105"/>
    <n v="577.5"/>
    <n v="519.75"/>
  </r>
  <r>
    <x v="9"/>
    <x v="36"/>
    <x v="29"/>
    <x v="6"/>
    <x v="12"/>
    <x v="5"/>
    <n v="7.25"/>
    <n v="105"/>
    <n v="761.25"/>
    <n v="685.13"/>
  </r>
  <r>
    <x v="9"/>
    <x v="36"/>
    <x v="30"/>
    <x v="6"/>
    <x v="12"/>
    <x v="5"/>
    <n v="9.5"/>
    <n v="105"/>
    <n v="997.5"/>
    <n v="897.75"/>
  </r>
  <r>
    <x v="2"/>
    <x v="37"/>
    <x v="31"/>
    <x v="17"/>
    <x v="8"/>
    <x v="14"/>
    <n v="1.5"/>
    <n v="110"/>
    <n v="165"/>
    <n v="148.5"/>
  </r>
  <r>
    <x v="2"/>
    <x v="37"/>
    <x v="31"/>
    <x v="17"/>
    <x v="8"/>
    <x v="14"/>
    <n v="1"/>
    <n v="390"/>
    <n v="390"/>
    <n v="351"/>
  </r>
  <r>
    <x v="2"/>
    <x v="37"/>
    <x v="31"/>
    <x v="17"/>
    <x v="8"/>
    <x v="14"/>
    <n v="1"/>
    <n v="110"/>
    <n v="110"/>
    <n v="99"/>
  </r>
  <r>
    <x v="2"/>
    <x v="37"/>
    <x v="31"/>
    <x v="17"/>
    <x v="8"/>
    <x v="14"/>
    <n v="1"/>
    <n v="390"/>
    <n v="390"/>
    <n v="351"/>
  </r>
  <r>
    <x v="2"/>
    <x v="37"/>
    <x v="31"/>
    <x v="5"/>
    <x v="8"/>
    <x v="14"/>
    <n v="8"/>
    <n v="110"/>
    <n v="880"/>
    <n v="792"/>
  </r>
  <r>
    <x v="2"/>
    <x v="37"/>
    <x v="32"/>
    <x v="5"/>
    <x v="8"/>
    <x v="14"/>
    <n v="1"/>
    <n v="390"/>
    <n v="390"/>
    <n v="351"/>
  </r>
  <r>
    <x v="2"/>
    <x v="37"/>
    <x v="32"/>
    <x v="5"/>
    <x v="8"/>
    <x v="14"/>
    <n v="1.75"/>
    <n v="110"/>
    <n v="192.5"/>
    <n v="173.25"/>
  </r>
  <r>
    <x v="2"/>
    <x v="37"/>
    <x v="32"/>
    <x v="5"/>
    <x v="8"/>
    <x v="14"/>
    <n v="1"/>
    <n v="390"/>
    <n v="390"/>
    <n v="351"/>
  </r>
  <r>
    <x v="2"/>
    <x v="38"/>
    <x v="33"/>
    <x v="17"/>
    <x v="2"/>
    <x v="2"/>
    <n v="9.25"/>
    <n v="110"/>
    <n v="1017.5"/>
    <n v="915.75"/>
  </r>
  <r>
    <x v="2"/>
    <x v="39"/>
    <x v="32"/>
    <x v="33"/>
    <x v="3"/>
    <x v="23"/>
    <n v="9"/>
    <n v="115"/>
    <n v="1035"/>
    <n v="931.5"/>
  </r>
  <r>
    <x v="2"/>
    <x v="40"/>
    <x v="33"/>
    <x v="4"/>
    <x v="6"/>
    <x v="9"/>
    <n v="9"/>
    <n v="105"/>
    <n v="945"/>
    <n v="850.5"/>
  </r>
  <r>
    <x v="2"/>
    <x v="41"/>
    <x v="31"/>
    <x v="17"/>
    <x v="0"/>
    <x v="24"/>
    <n v="7"/>
    <n v="105"/>
    <n v="735"/>
    <n v="661.5"/>
  </r>
  <r>
    <x v="2"/>
    <x v="42"/>
    <x v="32"/>
    <x v="5"/>
    <x v="0"/>
    <x v="25"/>
    <n v="6"/>
    <n v="105"/>
    <n v="630"/>
    <n v="567"/>
  </r>
  <r>
    <x v="10"/>
    <x v="39"/>
    <x v="32"/>
    <x v="34"/>
    <x v="3"/>
    <x v="23"/>
    <n v="9.25"/>
    <n v="115"/>
    <n v="1063.75"/>
    <n v="957.38"/>
  </r>
  <r>
    <x v="10"/>
    <x v="41"/>
    <x v="33"/>
    <x v="35"/>
    <x v="0"/>
    <x v="24"/>
    <n v="10"/>
    <n v="105"/>
    <n v="1050"/>
    <n v="945"/>
  </r>
  <r>
    <x v="11"/>
    <x v="42"/>
    <x v="32"/>
    <x v="36"/>
    <x v="0"/>
    <x v="25"/>
    <n v="6.5"/>
    <n v="105"/>
    <n v="682.5"/>
    <n v="614.25"/>
  </r>
  <r>
    <x v="12"/>
    <x v="43"/>
    <x v="34"/>
    <x v="37"/>
    <x v="13"/>
    <x v="26"/>
    <n v="8"/>
    <n v="100"/>
    <n v="800"/>
    <n v="720"/>
  </r>
  <r>
    <x v="12"/>
    <x v="43"/>
    <x v="34"/>
    <x v="38"/>
    <x v="13"/>
    <x v="26"/>
    <n v="8"/>
    <n v="100"/>
    <n v="800"/>
    <n v="720"/>
  </r>
  <r>
    <x v="12"/>
    <x v="43"/>
    <x v="33"/>
    <x v="0"/>
    <x v="13"/>
    <x v="26"/>
    <n v="8"/>
    <n v="100"/>
    <n v="800"/>
    <n v="720"/>
  </r>
  <r>
    <x v="12"/>
    <x v="43"/>
    <x v="33"/>
    <x v="38"/>
    <x v="13"/>
    <x v="26"/>
    <n v="8"/>
    <n v="100"/>
    <n v="800"/>
    <n v="720"/>
  </r>
  <r>
    <x v="12"/>
    <x v="43"/>
    <x v="33"/>
    <x v="39"/>
    <x v="13"/>
    <x v="26"/>
    <n v="8"/>
    <n v="100"/>
    <n v="800"/>
    <n v="720"/>
  </r>
  <r>
    <x v="12"/>
    <x v="43"/>
    <x v="33"/>
    <x v="37"/>
    <x v="13"/>
    <x v="26"/>
    <n v="8"/>
    <n v="100"/>
    <n v="800"/>
    <n v="720"/>
  </r>
  <r>
    <x v="1"/>
    <x v="40"/>
    <x v="32"/>
    <x v="25"/>
    <x v="6"/>
    <x v="9"/>
    <n v="8.25"/>
    <n v="105"/>
    <n v="866.25"/>
    <n v="779.63"/>
  </r>
  <r>
    <x v="1"/>
    <x v="43"/>
    <x v="34"/>
    <x v="22"/>
    <x v="13"/>
    <x v="26"/>
    <n v="8"/>
    <n v="110"/>
    <n v="880"/>
    <n v="792"/>
  </r>
  <r>
    <x v="1"/>
    <x v="43"/>
    <x v="33"/>
    <x v="40"/>
    <x v="13"/>
    <x v="26"/>
    <n v="8"/>
    <n v="110"/>
    <n v="880"/>
    <n v="792"/>
  </r>
  <r>
    <x v="9"/>
    <x v="44"/>
    <x v="31"/>
    <x v="6"/>
    <x v="5"/>
    <x v="5"/>
    <n v="7.5"/>
    <n v="105"/>
    <n v="787.5"/>
    <n v="708.75"/>
  </r>
  <r>
    <x v="9"/>
    <x v="44"/>
    <x v="32"/>
    <x v="6"/>
    <x v="5"/>
    <x v="5"/>
    <n v="9"/>
    <n v="105"/>
    <n v="945"/>
    <n v="850.5"/>
  </r>
  <r>
    <x v="9"/>
    <x v="44"/>
    <x v="33"/>
    <x v="6"/>
    <x v="5"/>
    <x v="5"/>
    <n v="5.5"/>
    <n v="105"/>
    <n v="577.5"/>
    <n v="519.75"/>
  </r>
  <r>
    <x v="4"/>
    <x v="43"/>
    <x v="34"/>
    <x v="41"/>
    <x v="13"/>
    <x v="26"/>
    <n v="8"/>
    <n v="100"/>
    <n v="800"/>
    <n v="720"/>
  </r>
  <r>
    <x v="4"/>
    <x v="43"/>
    <x v="33"/>
    <x v="41"/>
    <x v="13"/>
    <x v="26"/>
    <n v="8"/>
    <n v="100"/>
    <n v="800"/>
    <n v="720"/>
  </r>
  <r>
    <x v="0"/>
    <x v="37"/>
    <x v="31"/>
    <x v="42"/>
    <x v="8"/>
    <x v="14"/>
    <n v="1"/>
    <n v="390"/>
    <n v="390"/>
    <n v="351"/>
  </r>
  <r>
    <x v="0"/>
    <x v="37"/>
    <x v="32"/>
    <x v="28"/>
    <x v="8"/>
    <x v="14"/>
    <n v="6"/>
    <n v="110"/>
    <n v="660"/>
    <n v="594"/>
  </r>
  <r>
    <x v="0"/>
    <x v="37"/>
    <x v="31"/>
    <x v="28"/>
    <x v="8"/>
    <x v="14"/>
    <n v="9"/>
    <n v="110"/>
    <n v="990"/>
    <n v="891"/>
  </r>
  <r>
    <x v="0"/>
    <x v="37"/>
    <x v="31"/>
    <x v="42"/>
    <x v="8"/>
    <x v="14"/>
    <n v="7.5"/>
    <n v="110"/>
    <n v="825"/>
    <n v="742.5"/>
  </r>
  <r>
    <x v="0"/>
    <x v="40"/>
    <x v="32"/>
    <x v="16"/>
    <x v="6"/>
    <x v="9"/>
    <n v="7.25"/>
    <n v="105"/>
    <n v="761.25"/>
    <n v="685.13"/>
  </r>
  <r>
    <x v="0"/>
    <x v="45"/>
    <x v="35"/>
    <x v="28"/>
    <x v="6"/>
    <x v="9"/>
    <n v="7.5"/>
    <n v="105"/>
    <n v="787.5"/>
    <n v="708.75"/>
  </r>
  <r>
    <x v="6"/>
    <x v="37"/>
    <x v="36"/>
    <x v="43"/>
    <x v="14"/>
    <x v="27"/>
    <n v="22.5"/>
    <n v="10"/>
    <n v="225"/>
    <n v="202.5"/>
  </r>
  <r>
    <x v="6"/>
    <x v="37"/>
    <x v="32"/>
    <x v="18"/>
    <x v="8"/>
    <x v="14"/>
    <n v="8"/>
    <n v="120"/>
    <n v="960"/>
    <n v="864"/>
  </r>
  <r>
    <x v="6"/>
    <x v="39"/>
    <x v="32"/>
    <x v="29"/>
    <x v="3"/>
    <x v="23"/>
    <n v="9"/>
    <n v="115"/>
    <n v="1035"/>
    <n v="931.5"/>
  </r>
  <r>
    <x v="13"/>
    <x v="37"/>
    <x v="31"/>
    <x v="44"/>
    <x v="8"/>
    <x v="14"/>
    <n v="8"/>
    <n v="110"/>
    <n v="880"/>
    <n v="792"/>
  </r>
  <r>
    <x v="13"/>
    <x v="37"/>
    <x v="32"/>
    <x v="44"/>
    <x v="8"/>
    <x v="14"/>
    <n v="1"/>
    <n v="390"/>
    <n v="390"/>
    <n v="351"/>
  </r>
  <r>
    <x v="14"/>
    <x v="38"/>
    <x v="33"/>
    <x v="6"/>
    <x v="2"/>
    <x v="2"/>
    <n v="8.75"/>
    <n v="110"/>
    <n v="962.5"/>
    <n v="866.25"/>
  </r>
  <r>
    <x v="3"/>
    <x v="39"/>
    <x v="33"/>
    <x v="6"/>
    <x v="3"/>
    <x v="23"/>
    <n v="9"/>
    <n v="115"/>
    <n v="1035"/>
    <n v="931.5"/>
  </r>
  <r>
    <x v="3"/>
    <x v="42"/>
    <x v="32"/>
    <x v="6"/>
    <x v="0"/>
    <x v="25"/>
    <n v="8"/>
    <n v="105"/>
    <n v="840"/>
    <n v="756"/>
  </r>
  <r>
    <x v="15"/>
    <x v="37"/>
    <x v="32"/>
    <x v="41"/>
    <x v="8"/>
    <x v="14"/>
    <n v="7.5"/>
    <n v="120"/>
    <n v="900"/>
    <n v="810"/>
  </r>
  <r>
    <x v="15"/>
    <x v="39"/>
    <x v="33"/>
    <x v="45"/>
    <x v="3"/>
    <x v="23"/>
    <n v="7.75"/>
    <n v="115"/>
    <n v="891.25"/>
    <n v="802.13"/>
  </r>
  <r>
    <x v="15"/>
    <x v="40"/>
    <x v="32"/>
    <x v="45"/>
    <x v="6"/>
    <x v="9"/>
    <n v="8"/>
    <n v="105"/>
    <n v="840"/>
    <n v="756"/>
  </r>
  <r>
    <x v="15"/>
    <x v="40"/>
    <x v="37"/>
    <x v="45"/>
    <x v="6"/>
    <x v="9"/>
    <n v="8.5"/>
    <n v="105"/>
    <n v="892.5"/>
    <n v="803.25"/>
  </r>
  <r>
    <x v="10"/>
    <x v="46"/>
    <x v="35"/>
    <x v="46"/>
    <x v="3"/>
    <x v="23"/>
    <n v="9"/>
    <n v="115"/>
    <n v="1035"/>
    <n v="931.5"/>
  </r>
  <r>
    <x v="16"/>
    <x v="47"/>
    <x v="38"/>
    <x v="39"/>
    <x v="13"/>
    <x v="26"/>
    <n v="8"/>
    <n v="100"/>
    <n v="800"/>
    <n v="720"/>
  </r>
  <r>
    <x v="16"/>
    <x v="47"/>
    <x v="38"/>
    <x v="38"/>
    <x v="13"/>
    <x v="26"/>
    <n v="8"/>
    <n v="100"/>
    <n v="800"/>
    <n v="720"/>
  </r>
  <r>
    <x v="16"/>
    <x v="47"/>
    <x v="39"/>
    <x v="38"/>
    <x v="13"/>
    <x v="26"/>
    <n v="8"/>
    <n v="100"/>
    <n v="800"/>
    <n v="720"/>
  </r>
  <r>
    <x v="16"/>
    <x v="47"/>
    <x v="40"/>
    <x v="38"/>
    <x v="13"/>
    <x v="26"/>
    <n v="8"/>
    <n v="100"/>
    <n v="800"/>
    <n v="720"/>
  </r>
  <r>
    <x v="17"/>
    <x v="47"/>
    <x v="40"/>
    <x v="40"/>
    <x v="13"/>
    <x v="26"/>
    <n v="8"/>
    <n v="110"/>
    <n v="880"/>
    <n v="792"/>
  </r>
  <r>
    <x v="17"/>
    <x v="47"/>
    <x v="38"/>
    <x v="40"/>
    <x v="13"/>
    <x v="26"/>
    <n v="8"/>
    <n v="110"/>
    <n v="880"/>
    <n v="792"/>
  </r>
  <r>
    <x v="17"/>
    <x v="47"/>
    <x v="39"/>
    <x v="40"/>
    <x v="13"/>
    <x v="26"/>
    <n v="8"/>
    <n v="110"/>
    <n v="880"/>
    <n v="792"/>
  </r>
  <r>
    <x v="9"/>
    <x v="48"/>
    <x v="38"/>
    <x v="6"/>
    <x v="5"/>
    <x v="5"/>
    <n v="3.25"/>
    <n v="105"/>
    <n v="341.25"/>
    <n v="307.13"/>
  </r>
  <r>
    <x v="9"/>
    <x v="48"/>
    <x v="41"/>
    <x v="6"/>
    <x v="5"/>
    <x v="5"/>
    <n v="6.25"/>
    <n v="105"/>
    <n v="656.25"/>
    <n v="590.63"/>
  </r>
  <r>
    <x v="9"/>
    <x v="49"/>
    <x v="38"/>
    <x v="6"/>
    <x v="10"/>
    <x v="18"/>
    <n v="4.25"/>
    <n v="105"/>
    <n v="446.25"/>
    <n v="401.63"/>
  </r>
  <r>
    <x v="9"/>
    <x v="49"/>
    <x v="42"/>
    <x v="6"/>
    <x v="10"/>
    <x v="18"/>
    <n v="7.75"/>
    <n v="105"/>
    <n v="813.75"/>
    <n v="732.38"/>
  </r>
  <r>
    <x v="9"/>
    <x v="49"/>
    <x v="39"/>
    <x v="6"/>
    <x v="10"/>
    <x v="18"/>
    <n v="6"/>
    <n v="105"/>
    <n v="630"/>
    <n v="567"/>
  </r>
  <r>
    <x v="9"/>
    <x v="49"/>
    <x v="40"/>
    <x v="6"/>
    <x v="10"/>
    <x v="18"/>
    <n v="7"/>
    <n v="105"/>
    <n v="735"/>
    <n v="661.5"/>
  </r>
  <r>
    <x v="9"/>
    <x v="49"/>
    <x v="36"/>
    <x v="6"/>
    <x v="10"/>
    <x v="18"/>
    <n v="5.25"/>
    <n v="105"/>
    <n v="551.25"/>
    <n v="496.13"/>
  </r>
  <r>
    <x v="9"/>
    <x v="49"/>
    <x v="35"/>
    <x v="6"/>
    <x v="10"/>
    <x v="18"/>
    <n v="5"/>
    <n v="105"/>
    <n v="525"/>
    <n v="472.5"/>
  </r>
  <r>
    <x v="18"/>
    <x v="45"/>
    <x v="32"/>
    <x v="47"/>
    <x v="6"/>
    <x v="9"/>
    <n v="6.5"/>
    <n v="105"/>
    <n v="682.5"/>
    <n v="614.25"/>
  </r>
  <r>
    <x v="19"/>
    <x v="50"/>
    <x v="43"/>
    <x v="48"/>
    <x v="15"/>
    <x v="17"/>
    <n v="9"/>
    <n v="105"/>
    <n v="945"/>
    <n v="850.5"/>
  </r>
  <r>
    <x v="15"/>
    <x v="51"/>
    <x v="36"/>
    <x v="49"/>
    <x v="8"/>
    <x v="14"/>
    <n v="1"/>
    <n v="390"/>
    <n v="390"/>
    <n v="351"/>
  </r>
  <r>
    <x v="15"/>
    <x v="51"/>
    <x v="36"/>
    <x v="49"/>
    <x v="8"/>
    <x v="14"/>
    <n v="1"/>
    <n v="390"/>
    <n v="390"/>
    <n v="351"/>
  </r>
  <r>
    <x v="15"/>
    <x v="51"/>
    <x v="36"/>
    <x v="49"/>
    <x v="8"/>
    <x v="14"/>
    <n v="1"/>
    <n v="120"/>
    <n v="120"/>
    <n v="108"/>
  </r>
  <r>
    <x v="15"/>
    <x v="51"/>
    <x v="36"/>
    <x v="50"/>
    <x v="8"/>
    <x v="14"/>
    <n v="9"/>
    <n v="120"/>
    <n v="1080"/>
    <n v="972"/>
  </r>
  <r>
    <x v="6"/>
    <x v="51"/>
    <x v="36"/>
    <x v="18"/>
    <x v="8"/>
    <x v="14"/>
    <n v="7"/>
    <n v="120"/>
    <n v="840"/>
    <n v="756"/>
  </r>
  <r>
    <x v="6"/>
    <x v="51"/>
    <x v="36"/>
    <x v="18"/>
    <x v="8"/>
    <x v="14"/>
    <n v="1"/>
    <n v="390"/>
    <n v="390"/>
    <n v="351"/>
  </r>
  <r>
    <x v="6"/>
    <x v="52"/>
    <x v="36"/>
    <x v="32"/>
    <x v="6"/>
    <x v="9"/>
    <n v="9.5"/>
    <n v="105"/>
    <n v="997.5"/>
    <n v="897.75"/>
  </r>
  <r>
    <x v="6"/>
    <x v="52"/>
    <x v="36"/>
    <x v="19"/>
    <x v="6"/>
    <x v="9"/>
    <n v="7.75"/>
    <n v="105"/>
    <n v="813.75"/>
    <n v="732.38"/>
  </r>
  <r>
    <x v="14"/>
    <x v="51"/>
    <x v="36"/>
    <x v="51"/>
    <x v="8"/>
    <x v="14"/>
    <n v="9.5"/>
    <n v="120"/>
    <n v="1140"/>
    <n v="1026"/>
  </r>
  <r>
    <x v="14"/>
    <x v="51"/>
    <x v="44"/>
    <x v="51"/>
    <x v="8"/>
    <x v="14"/>
    <n v="1"/>
    <n v="390"/>
    <n v="390"/>
    <n v="351"/>
  </r>
  <r>
    <x v="14"/>
    <x v="51"/>
    <x v="44"/>
    <x v="51"/>
    <x v="8"/>
    <x v="14"/>
    <n v="1"/>
    <n v="390"/>
    <n v="390"/>
    <n v="351"/>
  </r>
  <r>
    <x v="14"/>
    <x v="53"/>
    <x v="36"/>
    <x v="52"/>
    <x v="3"/>
    <x v="23"/>
    <n v="8"/>
    <n v="115"/>
    <n v="920"/>
    <n v="828"/>
  </r>
  <r>
    <x v="14"/>
    <x v="52"/>
    <x v="45"/>
    <x v="51"/>
    <x v="6"/>
    <x v="9"/>
    <n v="7"/>
    <n v="105"/>
    <n v="735"/>
    <n v="661.5"/>
  </r>
  <r>
    <x v="14"/>
    <x v="52"/>
    <x v="44"/>
    <x v="53"/>
    <x v="6"/>
    <x v="9"/>
    <n v="8.5"/>
    <n v="105"/>
    <n v="892.5"/>
    <n v="803.25"/>
  </r>
  <r>
    <x v="14"/>
    <x v="52"/>
    <x v="45"/>
    <x v="53"/>
    <x v="6"/>
    <x v="9"/>
    <n v="8"/>
    <n v="105"/>
    <n v="840"/>
    <n v="756"/>
  </r>
  <r>
    <x v="14"/>
    <x v="52"/>
    <x v="44"/>
    <x v="42"/>
    <x v="6"/>
    <x v="9"/>
    <n v="7.5"/>
    <n v="105"/>
    <n v="787.5"/>
    <n v="708.75"/>
  </r>
  <r>
    <x v="2"/>
    <x v="45"/>
    <x v="35"/>
    <x v="17"/>
    <x v="6"/>
    <x v="9"/>
    <n v="7.25"/>
    <n v="105"/>
    <n v="761.25"/>
    <n v="685.13"/>
  </r>
  <r>
    <x v="2"/>
    <x v="54"/>
    <x v="35"/>
    <x v="33"/>
    <x v="2"/>
    <x v="2"/>
    <n v="10"/>
    <n v="110"/>
    <n v="1100"/>
    <n v="990"/>
  </r>
  <r>
    <x v="2"/>
    <x v="51"/>
    <x v="36"/>
    <x v="17"/>
    <x v="8"/>
    <x v="14"/>
    <n v="1"/>
    <n v="390"/>
    <n v="390"/>
    <n v="351"/>
  </r>
  <r>
    <x v="2"/>
    <x v="51"/>
    <x v="44"/>
    <x v="17"/>
    <x v="8"/>
    <x v="14"/>
    <n v="1"/>
    <n v="120"/>
    <n v="120"/>
    <n v="108"/>
  </r>
  <r>
    <x v="2"/>
    <x v="51"/>
    <x v="36"/>
    <x v="17"/>
    <x v="8"/>
    <x v="14"/>
    <n v="1"/>
    <n v="390"/>
    <n v="390"/>
    <n v="351"/>
  </r>
  <r>
    <x v="2"/>
    <x v="51"/>
    <x v="44"/>
    <x v="17"/>
    <x v="8"/>
    <x v="14"/>
    <n v="1.5"/>
    <n v="120"/>
    <n v="180"/>
    <n v="162"/>
  </r>
  <r>
    <x v="2"/>
    <x v="51"/>
    <x v="44"/>
    <x v="17"/>
    <x v="8"/>
    <x v="14"/>
    <n v="1"/>
    <n v="390"/>
    <n v="390"/>
    <n v="351"/>
  </r>
  <r>
    <x v="2"/>
    <x v="51"/>
    <x v="44"/>
    <x v="17"/>
    <x v="8"/>
    <x v="14"/>
    <n v="1"/>
    <n v="390"/>
    <n v="390"/>
    <n v="351"/>
  </r>
  <r>
    <x v="2"/>
    <x v="51"/>
    <x v="45"/>
    <x v="17"/>
    <x v="8"/>
    <x v="14"/>
    <n v="1"/>
    <n v="390"/>
    <n v="390"/>
    <n v="351"/>
  </r>
  <r>
    <x v="2"/>
    <x v="51"/>
    <x v="45"/>
    <x v="17"/>
    <x v="8"/>
    <x v="14"/>
    <n v="4.5"/>
    <n v="120"/>
    <n v="540"/>
    <n v="486"/>
  </r>
  <r>
    <x v="2"/>
    <x v="51"/>
    <x v="46"/>
    <x v="43"/>
    <x v="14"/>
    <x v="28"/>
    <n v="17.75"/>
    <n v="10"/>
    <n v="177.5"/>
    <n v="159.75"/>
  </r>
  <r>
    <x v="2"/>
    <x v="51"/>
    <x v="41"/>
    <x v="17"/>
    <x v="8"/>
    <x v="14"/>
    <n v="7"/>
    <n v="120"/>
    <n v="840"/>
    <n v="756"/>
  </r>
  <r>
    <x v="2"/>
    <x v="55"/>
    <x v="36"/>
    <x v="5"/>
    <x v="2"/>
    <x v="2"/>
    <n v="8"/>
    <n v="110"/>
    <n v="880"/>
    <n v="792"/>
  </r>
  <r>
    <x v="2"/>
    <x v="55"/>
    <x v="44"/>
    <x v="33"/>
    <x v="2"/>
    <x v="2"/>
    <n v="9"/>
    <n v="110"/>
    <n v="990"/>
    <n v="891"/>
  </r>
  <r>
    <x v="2"/>
    <x v="55"/>
    <x v="45"/>
    <x v="33"/>
    <x v="2"/>
    <x v="2"/>
    <n v="9.75"/>
    <n v="110"/>
    <n v="1072.5"/>
    <n v="965.25"/>
  </r>
  <r>
    <x v="2"/>
    <x v="55"/>
    <x v="41"/>
    <x v="33"/>
    <x v="2"/>
    <x v="2"/>
    <n v="7"/>
    <n v="110"/>
    <n v="770"/>
    <n v="693"/>
  </r>
  <r>
    <x v="2"/>
    <x v="53"/>
    <x v="44"/>
    <x v="5"/>
    <x v="3"/>
    <x v="23"/>
    <n v="8.5"/>
    <n v="115"/>
    <n v="977.5"/>
    <n v="879.75"/>
  </r>
  <r>
    <x v="2"/>
    <x v="53"/>
    <x v="45"/>
    <x v="5"/>
    <x v="3"/>
    <x v="23"/>
    <n v="6"/>
    <n v="115"/>
    <n v="690"/>
    <n v="621"/>
  </r>
  <r>
    <x v="2"/>
    <x v="52"/>
    <x v="44"/>
    <x v="4"/>
    <x v="6"/>
    <x v="9"/>
    <n v="8"/>
    <n v="105"/>
    <n v="840"/>
    <n v="756"/>
  </r>
  <r>
    <x v="2"/>
    <x v="52"/>
    <x v="41"/>
    <x v="48"/>
    <x v="6"/>
    <x v="9"/>
    <n v="6"/>
    <n v="105"/>
    <n v="630"/>
    <n v="567"/>
  </r>
  <r>
    <x v="2"/>
    <x v="56"/>
    <x v="36"/>
    <x v="33"/>
    <x v="0"/>
    <x v="17"/>
    <n v="9"/>
    <n v="105"/>
    <n v="945"/>
    <n v="850.5"/>
  </r>
  <r>
    <x v="2"/>
    <x v="57"/>
    <x v="45"/>
    <x v="4"/>
    <x v="16"/>
    <x v="3"/>
    <n v="8.5"/>
    <n v="110"/>
    <n v="935"/>
    <n v="841.5"/>
  </r>
  <r>
    <x v="2"/>
    <x v="57"/>
    <x v="41"/>
    <x v="4"/>
    <x v="16"/>
    <x v="3"/>
    <n v="6.75"/>
    <n v="110"/>
    <n v="742.5"/>
    <n v="668.25"/>
  </r>
  <r>
    <x v="7"/>
    <x v="55"/>
    <x v="44"/>
    <x v="27"/>
    <x v="2"/>
    <x v="2"/>
    <n v="5"/>
    <n v="110"/>
    <n v="550"/>
    <n v="495"/>
  </r>
  <r>
    <x v="7"/>
    <x v="55"/>
    <x v="45"/>
    <x v="20"/>
    <x v="2"/>
    <x v="2"/>
    <n v="9.25"/>
    <n v="110"/>
    <n v="1017.5"/>
    <n v="915.75"/>
  </r>
  <r>
    <x v="7"/>
    <x v="52"/>
    <x v="36"/>
    <x v="27"/>
    <x v="6"/>
    <x v="9"/>
    <n v="7.5"/>
    <n v="105"/>
    <n v="787.5"/>
    <n v="708.75"/>
  </r>
  <r>
    <x v="0"/>
    <x v="55"/>
    <x v="36"/>
    <x v="14"/>
    <x v="2"/>
    <x v="2"/>
    <n v="7.75"/>
    <n v="110"/>
    <n v="852.5"/>
    <n v="767.25"/>
  </r>
  <r>
    <x v="0"/>
    <x v="55"/>
    <x v="44"/>
    <x v="42"/>
    <x v="2"/>
    <x v="2"/>
    <n v="9.75"/>
    <n v="110"/>
    <n v="1072.5"/>
    <n v="965.25"/>
  </r>
  <r>
    <x v="0"/>
    <x v="55"/>
    <x v="45"/>
    <x v="28"/>
    <x v="2"/>
    <x v="2"/>
    <n v="7.5"/>
    <n v="110"/>
    <n v="825"/>
    <n v="742.5"/>
  </r>
  <r>
    <x v="0"/>
    <x v="52"/>
    <x v="45"/>
    <x v="16"/>
    <x v="6"/>
    <x v="9"/>
    <n v="7"/>
    <n v="105"/>
    <n v="735"/>
    <n v="661.5"/>
  </r>
  <r>
    <x v="0"/>
    <x v="56"/>
    <x v="44"/>
    <x v="16"/>
    <x v="0"/>
    <x v="17"/>
    <n v="6"/>
    <n v="105"/>
    <n v="630"/>
    <n v="567"/>
  </r>
  <r>
    <x v="10"/>
    <x v="53"/>
    <x v="36"/>
    <x v="46"/>
    <x v="3"/>
    <x v="23"/>
    <n v="9"/>
    <n v="115"/>
    <n v="1035"/>
    <n v="931.5"/>
  </r>
  <r>
    <x v="10"/>
    <x v="53"/>
    <x v="44"/>
    <x v="46"/>
    <x v="3"/>
    <x v="23"/>
    <n v="8.25"/>
    <n v="115"/>
    <n v="948.75"/>
    <n v="853.88"/>
  </r>
  <r>
    <x v="10"/>
    <x v="57"/>
    <x v="45"/>
    <x v="46"/>
    <x v="16"/>
    <x v="3"/>
    <n v="9.25"/>
    <n v="110"/>
    <n v="1017.5"/>
    <n v="915.75"/>
  </r>
  <r>
    <x v="10"/>
    <x v="57"/>
    <x v="41"/>
    <x v="46"/>
    <x v="16"/>
    <x v="3"/>
    <n v="9"/>
    <n v="110"/>
    <n v="990"/>
    <n v="891"/>
  </r>
  <r>
    <x v="3"/>
    <x v="52"/>
    <x v="36"/>
    <x v="6"/>
    <x v="6"/>
    <x v="9"/>
    <n v="8"/>
    <n v="105"/>
    <n v="840"/>
    <n v="756"/>
  </r>
  <r>
    <x v="3"/>
    <x v="52"/>
    <x v="44"/>
    <x v="6"/>
    <x v="6"/>
    <x v="9"/>
    <n v="11"/>
    <n v="105"/>
    <n v="1155"/>
    <n v="1039.5"/>
  </r>
  <r>
    <x v="3"/>
    <x v="52"/>
    <x v="45"/>
    <x v="6"/>
    <x v="6"/>
    <x v="9"/>
    <n v="8"/>
    <n v="105"/>
    <n v="840"/>
    <n v="756"/>
  </r>
  <r>
    <x v="17"/>
    <x v="52"/>
    <x v="44"/>
    <x v="22"/>
    <x v="6"/>
    <x v="9"/>
    <n v="8.75"/>
    <n v="105"/>
    <n v="918.75"/>
    <n v="826.88"/>
  </r>
  <r>
    <x v="17"/>
    <x v="52"/>
    <x v="45"/>
    <x v="22"/>
    <x v="6"/>
    <x v="9"/>
    <n v="7.5"/>
    <n v="105"/>
    <n v="787.5"/>
    <n v="708.75"/>
  </r>
  <r>
    <x v="17"/>
    <x v="58"/>
    <x v="41"/>
    <x v="22"/>
    <x v="0"/>
    <x v="29"/>
    <n v="8.25"/>
    <n v="105"/>
    <n v="866.25"/>
    <n v="779.63"/>
  </r>
  <r>
    <x v="17"/>
    <x v="59"/>
    <x v="45"/>
    <x v="2"/>
    <x v="16"/>
    <x v="30"/>
    <n v="8.5"/>
    <n v="110"/>
    <n v="935"/>
    <n v="841.5"/>
  </r>
  <r>
    <x v="17"/>
    <x v="59"/>
    <x v="41"/>
    <x v="2"/>
    <x v="16"/>
    <x v="30"/>
    <n v="7.75"/>
    <n v="110"/>
    <n v="852.5"/>
    <n v="767.25"/>
  </r>
  <r>
    <x v="17"/>
    <x v="60"/>
    <x v="44"/>
    <x v="2"/>
    <x v="9"/>
    <x v="16"/>
    <n v="6.25"/>
    <n v="105"/>
    <n v="656.25"/>
    <n v="590.63"/>
  </r>
  <r>
    <x v="9"/>
    <x v="61"/>
    <x v="44"/>
    <x v="6"/>
    <x v="12"/>
    <x v="19"/>
    <n v="7.25"/>
    <n v="105"/>
    <n v="761.25"/>
    <n v="685.13"/>
  </r>
  <r>
    <x v="9"/>
    <x v="61"/>
    <x v="45"/>
    <x v="6"/>
    <x v="12"/>
    <x v="19"/>
    <n v="10.25"/>
    <n v="105"/>
    <n v="1076.25"/>
    <n v="968.63"/>
  </r>
  <r>
    <x v="0"/>
    <x v="62"/>
    <x v="43"/>
    <x v="42"/>
    <x v="8"/>
    <x v="14"/>
    <n v="9.5"/>
    <n v="120"/>
    <n v="1140"/>
    <n v="1026"/>
  </r>
  <r>
    <x v="0"/>
    <x v="62"/>
    <x v="47"/>
    <x v="43"/>
    <x v="14"/>
    <x v="31"/>
    <n v="91.25"/>
    <n v="10"/>
    <n v="912.5"/>
    <n v="821.25"/>
  </r>
  <r>
    <x v="0"/>
    <x v="62"/>
    <x v="47"/>
    <x v="42"/>
    <x v="8"/>
    <x v="14"/>
    <n v="1"/>
    <n v="64.2"/>
    <n v="64.2"/>
    <n v="57.78"/>
  </r>
  <r>
    <x v="0"/>
    <x v="50"/>
    <x v="46"/>
    <x v="42"/>
    <x v="0"/>
    <x v="17"/>
    <n v="8.5"/>
    <n v="105"/>
    <n v="892.5"/>
    <n v="803.25"/>
  </r>
  <r>
    <x v="0"/>
    <x v="50"/>
    <x v="48"/>
    <x v="16"/>
    <x v="0"/>
    <x v="17"/>
    <n v="7.25"/>
    <n v="105"/>
    <n v="761.25"/>
    <n v="685.13"/>
  </r>
  <r>
    <x v="0"/>
    <x v="63"/>
    <x v="49"/>
    <x v="28"/>
    <x v="0"/>
    <x v="25"/>
    <n v="7.5"/>
    <n v="105"/>
    <n v="787.5"/>
    <n v="708.75"/>
  </r>
  <r>
    <x v="0"/>
    <x v="64"/>
    <x v="50"/>
    <x v="28"/>
    <x v="16"/>
    <x v="30"/>
    <n v="7.5"/>
    <n v="110"/>
    <n v="825"/>
    <n v="742.5"/>
  </r>
  <r>
    <x v="2"/>
    <x v="62"/>
    <x v="43"/>
    <x v="4"/>
    <x v="8"/>
    <x v="14"/>
    <n v="1"/>
    <n v="390"/>
    <n v="390"/>
    <n v="351"/>
  </r>
  <r>
    <x v="2"/>
    <x v="62"/>
    <x v="43"/>
    <x v="4"/>
    <x v="8"/>
    <x v="14"/>
    <n v="6.5"/>
    <n v="120"/>
    <n v="780"/>
    <n v="702"/>
  </r>
  <r>
    <x v="2"/>
    <x v="65"/>
    <x v="50"/>
    <x v="33"/>
    <x v="2"/>
    <x v="2"/>
    <n v="6.75"/>
    <n v="110"/>
    <n v="742.5"/>
    <n v="668.25"/>
  </r>
  <r>
    <x v="2"/>
    <x v="65"/>
    <x v="43"/>
    <x v="5"/>
    <x v="2"/>
    <x v="2"/>
    <n v="7.25"/>
    <n v="110"/>
    <n v="797.5"/>
    <n v="717.75"/>
  </r>
  <r>
    <x v="2"/>
    <x v="66"/>
    <x v="46"/>
    <x v="33"/>
    <x v="6"/>
    <x v="9"/>
    <n v="7.5"/>
    <n v="105"/>
    <n v="787.5"/>
    <n v="708.75"/>
  </r>
  <r>
    <x v="2"/>
    <x v="66"/>
    <x v="48"/>
    <x v="17"/>
    <x v="6"/>
    <x v="9"/>
    <n v="7"/>
    <n v="105"/>
    <n v="735"/>
    <n v="661.5"/>
  </r>
  <r>
    <x v="2"/>
    <x v="50"/>
    <x v="50"/>
    <x v="5"/>
    <x v="0"/>
    <x v="17"/>
    <n v="10"/>
    <n v="105"/>
    <n v="1050"/>
    <n v="945"/>
  </r>
  <r>
    <x v="2"/>
    <x v="50"/>
    <x v="49"/>
    <x v="5"/>
    <x v="0"/>
    <x v="17"/>
    <n v="11.5"/>
    <n v="105"/>
    <n v="1207.5"/>
    <n v="1086.75"/>
  </r>
  <r>
    <x v="2"/>
    <x v="63"/>
    <x v="49"/>
    <x v="33"/>
    <x v="0"/>
    <x v="25"/>
    <n v="8"/>
    <n v="105"/>
    <n v="840"/>
    <n v="756"/>
  </r>
  <r>
    <x v="2"/>
    <x v="64"/>
    <x v="48"/>
    <x v="33"/>
    <x v="16"/>
    <x v="30"/>
    <n v="8"/>
    <n v="110"/>
    <n v="880"/>
    <n v="792"/>
  </r>
  <r>
    <x v="2"/>
    <x v="64"/>
    <x v="48"/>
    <x v="5"/>
    <x v="16"/>
    <x v="30"/>
    <n v="7"/>
    <n v="110"/>
    <n v="770"/>
    <n v="693"/>
  </r>
  <r>
    <x v="2"/>
    <x v="67"/>
    <x v="46"/>
    <x v="5"/>
    <x v="9"/>
    <x v="16"/>
    <n v="6.75"/>
    <n v="105"/>
    <n v="708.75"/>
    <n v="637.88"/>
  </r>
  <r>
    <x v="20"/>
    <x v="62"/>
    <x v="43"/>
    <x v="50"/>
    <x v="8"/>
    <x v="32"/>
    <n v="1"/>
    <n v="390"/>
    <n v="390"/>
    <n v="351"/>
  </r>
  <r>
    <x v="20"/>
    <x v="62"/>
    <x v="43"/>
    <x v="50"/>
    <x v="8"/>
    <x v="32"/>
    <n v="1"/>
    <n v="390"/>
    <n v="390"/>
    <n v="351"/>
  </r>
  <r>
    <x v="20"/>
    <x v="62"/>
    <x v="43"/>
    <x v="50"/>
    <x v="8"/>
    <x v="32"/>
    <n v="2"/>
    <n v="120"/>
    <n v="240"/>
    <n v="216"/>
  </r>
  <r>
    <x v="21"/>
    <x v="66"/>
    <x v="43"/>
    <x v="52"/>
    <x v="6"/>
    <x v="9"/>
    <n v="7.5"/>
    <n v="105"/>
    <n v="787.5"/>
    <n v="708.75"/>
  </r>
  <r>
    <x v="17"/>
    <x v="50"/>
    <x v="43"/>
    <x v="26"/>
    <x v="0"/>
    <x v="17"/>
    <n v="11"/>
    <n v="105"/>
    <n v="1155"/>
    <n v="1039.5"/>
  </r>
  <r>
    <x v="10"/>
    <x v="64"/>
    <x v="46"/>
    <x v="46"/>
    <x v="16"/>
    <x v="30"/>
    <n v="8.5"/>
    <n v="110"/>
    <n v="935"/>
    <n v="841.5"/>
  </r>
  <r>
    <x v="10"/>
    <x v="64"/>
    <x v="50"/>
    <x v="46"/>
    <x v="16"/>
    <x v="30"/>
    <n v="8"/>
    <n v="110"/>
    <n v="880"/>
    <n v="792"/>
  </r>
  <r>
    <x v="10"/>
    <x v="64"/>
    <x v="49"/>
    <x v="46"/>
    <x v="16"/>
    <x v="30"/>
    <n v="8.5"/>
    <n v="110"/>
    <n v="935"/>
    <n v="841.5"/>
  </r>
  <r>
    <x v="10"/>
    <x v="64"/>
    <x v="48"/>
    <x v="46"/>
    <x v="16"/>
    <x v="30"/>
    <n v="6.5"/>
    <n v="110"/>
    <n v="715"/>
    <n v="643.5"/>
  </r>
  <r>
    <x v="10"/>
    <x v="64"/>
    <x v="43"/>
    <x v="46"/>
    <x v="16"/>
    <x v="30"/>
    <n v="7.25"/>
    <n v="110"/>
    <n v="797.5"/>
    <n v="717.75"/>
  </r>
  <r>
    <x v="9"/>
    <x v="68"/>
    <x v="49"/>
    <x v="6"/>
    <x v="10"/>
    <x v="18"/>
    <n v="8.25"/>
    <n v="105"/>
    <n v="866.25"/>
    <n v="779.63"/>
  </r>
  <r>
    <x v="9"/>
    <x v="68"/>
    <x v="43"/>
    <x v="6"/>
    <x v="10"/>
    <x v="18"/>
    <n v="6.5"/>
    <n v="105"/>
    <n v="682.5"/>
    <n v="614.25"/>
  </r>
  <r>
    <x v="9"/>
    <x v="69"/>
    <x v="46"/>
    <x v="6"/>
    <x v="12"/>
    <x v="5"/>
    <n v="7.25"/>
    <n v="105"/>
    <n v="761.25"/>
    <n v="685.13"/>
  </r>
  <r>
    <x v="9"/>
    <x v="69"/>
    <x v="50"/>
    <x v="6"/>
    <x v="12"/>
    <x v="5"/>
    <n v="4.75"/>
    <n v="105"/>
    <n v="498.75"/>
    <n v="448.88"/>
  </r>
  <r>
    <x v="9"/>
    <x v="69"/>
    <x v="48"/>
    <x v="6"/>
    <x v="12"/>
    <x v="5"/>
    <n v="6.5"/>
    <n v="105"/>
    <n v="682.5"/>
    <n v="614.25"/>
  </r>
  <r>
    <x v="9"/>
    <x v="69"/>
    <x v="43"/>
    <x v="6"/>
    <x v="12"/>
    <x v="5"/>
    <n v="2"/>
    <n v="105"/>
    <n v="210"/>
    <n v="189"/>
  </r>
  <r>
    <x v="21"/>
    <x v="70"/>
    <x v="51"/>
    <x v="52"/>
    <x v="8"/>
    <x v="14"/>
    <n v="4"/>
    <n v="120"/>
    <n v="480"/>
    <n v="432"/>
  </r>
  <r>
    <x v="21"/>
    <x v="70"/>
    <x v="51"/>
    <x v="52"/>
    <x v="8"/>
    <x v="14"/>
    <n v="1"/>
    <n v="390"/>
    <n v="390"/>
    <n v="351"/>
  </r>
  <r>
    <x v="21"/>
    <x v="71"/>
    <x v="52"/>
    <x v="52"/>
    <x v="6"/>
    <x v="9"/>
    <n v="9"/>
    <n v="105"/>
    <n v="945"/>
    <n v="850.5"/>
  </r>
  <r>
    <x v="21"/>
    <x v="71"/>
    <x v="53"/>
    <x v="52"/>
    <x v="6"/>
    <x v="9"/>
    <n v="8"/>
    <n v="105"/>
    <n v="840"/>
    <n v="756"/>
  </r>
  <r>
    <x v="21"/>
    <x v="71"/>
    <x v="54"/>
    <x v="52"/>
    <x v="6"/>
    <x v="9"/>
    <n v="10"/>
    <n v="105"/>
    <n v="1050"/>
    <n v="945"/>
  </r>
  <r>
    <x v="2"/>
    <x v="70"/>
    <x v="51"/>
    <x v="17"/>
    <x v="8"/>
    <x v="14"/>
    <n v="1"/>
    <n v="390"/>
    <n v="390"/>
    <n v="351"/>
  </r>
  <r>
    <x v="2"/>
    <x v="70"/>
    <x v="51"/>
    <x v="17"/>
    <x v="8"/>
    <x v="14"/>
    <n v="1"/>
    <n v="390"/>
    <n v="390"/>
    <n v="351"/>
  </r>
  <r>
    <x v="2"/>
    <x v="70"/>
    <x v="51"/>
    <x v="17"/>
    <x v="8"/>
    <x v="14"/>
    <n v="2.5"/>
    <n v="120"/>
    <n v="300"/>
    <n v="270"/>
  </r>
  <r>
    <x v="2"/>
    <x v="70"/>
    <x v="51"/>
    <x v="4"/>
    <x v="8"/>
    <x v="14"/>
    <n v="4"/>
    <n v="120"/>
    <n v="480"/>
    <n v="432"/>
  </r>
  <r>
    <x v="2"/>
    <x v="70"/>
    <x v="51"/>
    <x v="4"/>
    <x v="8"/>
    <x v="14"/>
    <n v="2"/>
    <n v="390"/>
    <n v="780"/>
    <n v="702"/>
  </r>
  <r>
    <x v="2"/>
    <x v="72"/>
    <x v="52"/>
    <x v="5"/>
    <x v="2"/>
    <x v="2"/>
    <n v="9.5"/>
    <n v="110"/>
    <n v="1045"/>
    <n v="940.5"/>
  </r>
  <r>
    <x v="2"/>
    <x v="72"/>
    <x v="51"/>
    <x v="33"/>
    <x v="2"/>
    <x v="2"/>
    <n v="10.5"/>
    <n v="110"/>
    <n v="1155"/>
    <n v="1039.5"/>
  </r>
  <r>
    <x v="2"/>
    <x v="71"/>
    <x v="52"/>
    <x v="17"/>
    <x v="6"/>
    <x v="9"/>
    <n v="8.5"/>
    <n v="105"/>
    <n v="892.5"/>
    <n v="803.25"/>
  </r>
  <r>
    <x v="2"/>
    <x v="71"/>
    <x v="53"/>
    <x v="17"/>
    <x v="6"/>
    <x v="9"/>
    <n v="10"/>
    <n v="105"/>
    <n v="1050"/>
    <n v="945"/>
  </r>
  <r>
    <x v="2"/>
    <x v="71"/>
    <x v="55"/>
    <x v="5"/>
    <x v="6"/>
    <x v="9"/>
    <n v="12"/>
    <n v="105"/>
    <n v="1260"/>
    <n v="1134"/>
  </r>
  <r>
    <x v="2"/>
    <x v="73"/>
    <x v="55"/>
    <x v="17"/>
    <x v="0"/>
    <x v="17"/>
    <n v="9"/>
    <n v="105"/>
    <n v="945"/>
    <n v="850.5"/>
  </r>
  <r>
    <x v="2"/>
    <x v="73"/>
    <x v="51"/>
    <x v="5"/>
    <x v="0"/>
    <x v="17"/>
    <n v="8"/>
    <n v="105"/>
    <n v="840"/>
    <n v="756"/>
  </r>
  <r>
    <x v="2"/>
    <x v="74"/>
    <x v="53"/>
    <x v="4"/>
    <x v="16"/>
    <x v="3"/>
    <n v="8"/>
    <n v="110"/>
    <n v="880"/>
    <n v="792"/>
  </r>
  <r>
    <x v="0"/>
    <x v="71"/>
    <x v="47"/>
    <x v="14"/>
    <x v="6"/>
    <x v="9"/>
    <n v="7"/>
    <n v="105"/>
    <n v="735"/>
    <n v="661.5"/>
  </r>
  <r>
    <x v="0"/>
    <x v="71"/>
    <x v="52"/>
    <x v="28"/>
    <x v="6"/>
    <x v="9"/>
    <n v="9.5"/>
    <n v="105"/>
    <n v="997.5"/>
    <n v="897.75"/>
  </r>
  <r>
    <x v="0"/>
    <x v="71"/>
    <x v="53"/>
    <x v="28"/>
    <x v="6"/>
    <x v="9"/>
    <n v="11"/>
    <n v="105"/>
    <n v="1155"/>
    <n v="1039.5"/>
  </r>
  <r>
    <x v="0"/>
    <x v="71"/>
    <x v="51"/>
    <x v="16"/>
    <x v="6"/>
    <x v="9"/>
    <n v="12"/>
    <n v="105"/>
    <n v="1260"/>
    <n v="1134"/>
  </r>
  <r>
    <x v="0"/>
    <x v="74"/>
    <x v="53"/>
    <x v="42"/>
    <x v="16"/>
    <x v="3"/>
    <n v="7.75"/>
    <n v="110"/>
    <n v="852.5"/>
    <n v="767.25"/>
  </r>
  <r>
    <x v="14"/>
    <x v="73"/>
    <x v="51"/>
    <x v="51"/>
    <x v="0"/>
    <x v="17"/>
    <n v="8.5"/>
    <n v="105"/>
    <n v="892.5"/>
    <n v="803.25"/>
  </r>
  <r>
    <x v="22"/>
    <x v="75"/>
    <x v="53"/>
    <x v="41"/>
    <x v="13"/>
    <x v="26"/>
    <n v="9.5"/>
    <n v="100"/>
    <n v="950"/>
    <n v="855"/>
  </r>
  <r>
    <x v="22"/>
    <x v="75"/>
    <x v="55"/>
    <x v="41"/>
    <x v="13"/>
    <x v="26"/>
    <n v="8"/>
    <n v="100"/>
    <n v="800"/>
    <n v="720"/>
  </r>
  <r>
    <x v="22"/>
    <x v="75"/>
    <x v="51"/>
    <x v="41"/>
    <x v="13"/>
    <x v="26"/>
    <n v="8"/>
    <n v="100"/>
    <n v="800"/>
    <n v="720"/>
  </r>
  <r>
    <x v="22"/>
    <x v="75"/>
    <x v="56"/>
    <x v="41"/>
    <x v="13"/>
    <x v="26"/>
    <n v="8"/>
    <n v="100"/>
    <n v="800"/>
    <n v="720"/>
  </r>
  <r>
    <x v="16"/>
    <x v="75"/>
    <x v="53"/>
    <x v="38"/>
    <x v="13"/>
    <x v="26"/>
    <n v="9"/>
    <n v="100"/>
    <n v="900"/>
    <n v="810"/>
  </r>
  <r>
    <x v="16"/>
    <x v="75"/>
    <x v="51"/>
    <x v="54"/>
    <x v="13"/>
    <x v="26"/>
    <n v="8"/>
    <n v="100"/>
    <n v="800"/>
    <n v="720"/>
  </r>
  <r>
    <x v="16"/>
    <x v="75"/>
    <x v="56"/>
    <x v="39"/>
    <x v="13"/>
    <x v="26"/>
    <n v="8"/>
    <n v="100"/>
    <n v="800"/>
    <n v="720"/>
  </r>
  <r>
    <x v="16"/>
    <x v="75"/>
    <x v="55"/>
    <x v="37"/>
    <x v="13"/>
    <x v="26"/>
    <n v="8"/>
    <n v="100"/>
    <n v="800"/>
    <n v="720"/>
  </r>
  <r>
    <x v="16"/>
    <x v="75"/>
    <x v="55"/>
    <x v="39"/>
    <x v="13"/>
    <x v="26"/>
    <n v="8"/>
    <n v="100"/>
    <n v="800"/>
    <n v="720"/>
  </r>
  <r>
    <x v="16"/>
    <x v="75"/>
    <x v="51"/>
    <x v="37"/>
    <x v="13"/>
    <x v="26"/>
    <n v="8"/>
    <n v="100"/>
    <n v="800"/>
    <n v="720"/>
  </r>
  <r>
    <x v="16"/>
    <x v="75"/>
    <x v="51"/>
    <x v="39"/>
    <x v="13"/>
    <x v="26"/>
    <n v="8"/>
    <n v="100"/>
    <n v="800"/>
    <n v="720"/>
  </r>
  <r>
    <x v="16"/>
    <x v="75"/>
    <x v="51"/>
    <x v="38"/>
    <x v="13"/>
    <x v="26"/>
    <n v="9"/>
    <n v="100"/>
    <n v="900"/>
    <n v="810"/>
  </r>
  <r>
    <x v="16"/>
    <x v="75"/>
    <x v="56"/>
    <x v="54"/>
    <x v="13"/>
    <x v="26"/>
    <n v="8"/>
    <n v="100"/>
    <n v="800"/>
    <n v="720"/>
  </r>
  <r>
    <x v="16"/>
    <x v="75"/>
    <x v="56"/>
    <x v="37"/>
    <x v="13"/>
    <x v="26"/>
    <n v="8"/>
    <n v="100"/>
    <n v="800"/>
    <n v="720"/>
  </r>
  <r>
    <x v="16"/>
    <x v="75"/>
    <x v="53"/>
    <x v="37"/>
    <x v="13"/>
    <x v="26"/>
    <n v="9.5"/>
    <n v="100"/>
    <n v="950"/>
    <n v="855"/>
  </r>
  <r>
    <x v="16"/>
    <x v="75"/>
    <x v="56"/>
    <x v="38"/>
    <x v="13"/>
    <x v="26"/>
    <n v="9"/>
    <n v="100"/>
    <n v="900"/>
    <n v="810"/>
  </r>
  <r>
    <x v="10"/>
    <x v="74"/>
    <x v="53"/>
    <x v="46"/>
    <x v="16"/>
    <x v="3"/>
    <n v="9"/>
    <n v="110"/>
    <n v="990"/>
    <n v="891"/>
  </r>
  <r>
    <x v="9"/>
    <x v="76"/>
    <x v="52"/>
    <x v="6"/>
    <x v="10"/>
    <x v="18"/>
    <n v="10.5"/>
    <n v="105"/>
    <n v="1102.5"/>
    <n v="992.25"/>
  </r>
  <r>
    <x v="9"/>
    <x v="76"/>
    <x v="53"/>
    <x v="6"/>
    <x v="10"/>
    <x v="18"/>
    <n v="6.25"/>
    <n v="105"/>
    <n v="656.25"/>
    <n v="590.63"/>
  </r>
  <r>
    <x v="9"/>
    <x v="76"/>
    <x v="55"/>
    <x v="6"/>
    <x v="10"/>
    <x v="18"/>
    <n v="9"/>
    <n v="105"/>
    <n v="945"/>
    <n v="850.5"/>
  </r>
  <r>
    <x v="9"/>
    <x v="76"/>
    <x v="51"/>
    <x v="6"/>
    <x v="10"/>
    <x v="18"/>
    <n v="3.75"/>
    <n v="105"/>
    <n v="393.75"/>
    <n v="354.38"/>
  </r>
  <r>
    <x v="9"/>
    <x v="77"/>
    <x v="47"/>
    <x v="6"/>
    <x v="12"/>
    <x v="5"/>
    <n v="10.5"/>
    <n v="105"/>
    <n v="1102.5"/>
    <n v="992.25"/>
  </r>
  <r>
    <x v="9"/>
    <x v="77"/>
    <x v="51"/>
    <x v="6"/>
    <x v="12"/>
    <x v="5"/>
    <n v="5.75"/>
    <n v="105"/>
    <n v="603.75"/>
    <n v="543.38"/>
  </r>
  <r>
    <x v="3"/>
    <x v="70"/>
    <x v="51"/>
    <x v="6"/>
    <x v="8"/>
    <x v="32"/>
    <n v="1"/>
    <n v="390"/>
    <n v="390"/>
    <n v="351"/>
  </r>
  <r>
    <x v="3"/>
    <x v="70"/>
    <x v="51"/>
    <x v="6"/>
    <x v="8"/>
    <x v="32"/>
    <n v="3.75"/>
    <n v="120"/>
    <n v="450"/>
    <n v="405"/>
  </r>
  <r>
    <x v="3"/>
    <x v="71"/>
    <x v="47"/>
    <x v="6"/>
    <x v="6"/>
    <x v="9"/>
    <n v="6.5"/>
    <n v="105"/>
    <n v="682.5"/>
    <n v="614.25"/>
  </r>
  <r>
    <x v="7"/>
    <x v="78"/>
    <x v="57"/>
    <x v="55"/>
    <x v="8"/>
    <x v="32"/>
    <n v="1"/>
    <n v="390"/>
    <n v="390"/>
    <n v="351"/>
  </r>
  <r>
    <x v="7"/>
    <x v="78"/>
    <x v="57"/>
    <x v="55"/>
    <x v="8"/>
    <x v="32"/>
    <n v="2.5"/>
    <n v="120"/>
    <n v="300"/>
    <n v="270"/>
  </r>
  <r>
    <x v="7"/>
    <x v="78"/>
    <x v="58"/>
    <x v="43"/>
    <x v="14"/>
    <x v="33"/>
    <n v="3"/>
    <n v="10"/>
    <n v="30"/>
    <n v="27"/>
  </r>
  <r>
    <x v="7"/>
    <x v="78"/>
    <x v="59"/>
    <x v="20"/>
    <x v="8"/>
    <x v="32"/>
    <n v="8.5"/>
    <n v="120"/>
    <n v="1020"/>
    <n v="918"/>
  </r>
  <r>
    <x v="7"/>
    <x v="79"/>
    <x v="60"/>
    <x v="55"/>
    <x v="2"/>
    <x v="2"/>
    <n v="9.5"/>
    <n v="110"/>
    <n v="1045"/>
    <n v="940.5"/>
  </r>
  <r>
    <x v="7"/>
    <x v="80"/>
    <x v="61"/>
    <x v="56"/>
    <x v="0"/>
    <x v="17"/>
    <n v="9"/>
    <n v="105"/>
    <n v="945"/>
    <n v="850.5"/>
  </r>
  <r>
    <x v="7"/>
    <x v="80"/>
    <x v="60"/>
    <x v="56"/>
    <x v="0"/>
    <x v="17"/>
    <n v="9"/>
    <n v="105"/>
    <n v="945"/>
    <n v="850.5"/>
  </r>
  <r>
    <x v="7"/>
    <x v="81"/>
    <x v="57"/>
    <x v="27"/>
    <x v="1"/>
    <x v="26"/>
    <n v="1"/>
    <n v="250"/>
    <n v="250"/>
    <n v="225"/>
  </r>
  <r>
    <x v="7"/>
    <x v="82"/>
    <x v="62"/>
    <x v="20"/>
    <x v="4"/>
    <x v="3"/>
    <n v="8"/>
    <n v="105"/>
    <n v="840"/>
    <n v="756"/>
  </r>
  <r>
    <x v="7"/>
    <x v="82"/>
    <x v="57"/>
    <x v="56"/>
    <x v="4"/>
    <x v="3"/>
    <n v="9"/>
    <n v="105"/>
    <n v="945"/>
    <n v="850.5"/>
  </r>
  <r>
    <x v="10"/>
    <x v="78"/>
    <x v="57"/>
    <x v="46"/>
    <x v="8"/>
    <x v="32"/>
    <n v="3"/>
    <n v="120"/>
    <n v="360"/>
    <n v="324"/>
  </r>
  <r>
    <x v="10"/>
    <x v="83"/>
    <x v="59"/>
    <x v="46"/>
    <x v="6"/>
    <x v="9"/>
    <n v="9.25"/>
    <n v="105"/>
    <n v="971.25"/>
    <n v="874.13"/>
  </r>
  <r>
    <x v="10"/>
    <x v="84"/>
    <x v="61"/>
    <x v="46"/>
    <x v="17"/>
    <x v="3"/>
    <n v="3"/>
    <n v="220"/>
    <n v="660"/>
    <n v="594"/>
  </r>
  <r>
    <x v="10"/>
    <x v="85"/>
    <x v="60"/>
    <x v="46"/>
    <x v="18"/>
    <x v="3"/>
    <n v="9.25"/>
    <n v="110"/>
    <n v="1017.5"/>
    <n v="915.75"/>
  </r>
  <r>
    <x v="6"/>
    <x v="78"/>
    <x v="59"/>
    <x v="18"/>
    <x v="8"/>
    <x v="32"/>
    <n v="1"/>
    <n v="390"/>
    <n v="390"/>
    <n v="351"/>
  </r>
  <r>
    <x v="6"/>
    <x v="78"/>
    <x v="59"/>
    <x v="18"/>
    <x v="8"/>
    <x v="32"/>
    <n v="3"/>
    <n v="120"/>
    <n v="360"/>
    <n v="324"/>
  </r>
  <r>
    <x v="6"/>
    <x v="78"/>
    <x v="59"/>
    <x v="18"/>
    <x v="8"/>
    <x v="32"/>
    <n v="3"/>
    <n v="120"/>
    <n v="360"/>
    <n v="324"/>
  </r>
  <r>
    <x v="6"/>
    <x v="78"/>
    <x v="60"/>
    <x v="29"/>
    <x v="8"/>
    <x v="32"/>
    <n v="2.25"/>
    <n v="120"/>
    <n v="270"/>
    <n v="243"/>
  </r>
  <r>
    <x v="6"/>
    <x v="78"/>
    <x v="59"/>
    <x v="19"/>
    <x v="8"/>
    <x v="32"/>
    <n v="2.5"/>
    <n v="120"/>
    <n v="300"/>
    <n v="270"/>
  </r>
  <r>
    <x v="6"/>
    <x v="78"/>
    <x v="59"/>
    <x v="19"/>
    <x v="8"/>
    <x v="32"/>
    <n v="1"/>
    <n v="390"/>
    <n v="390"/>
    <n v="351"/>
  </r>
  <r>
    <x v="6"/>
    <x v="78"/>
    <x v="59"/>
    <x v="19"/>
    <x v="8"/>
    <x v="32"/>
    <n v="1"/>
    <n v="390"/>
    <n v="390"/>
    <n v="351"/>
  </r>
  <r>
    <x v="6"/>
    <x v="78"/>
    <x v="60"/>
    <x v="29"/>
    <x v="8"/>
    <x v="32"/>
    <n v="1"/>
    <n v="390"/>
    <n v="390"/>
    <n v="351"/>
  </r>
  <r>
    <x v="6"/>
    <x v="78"/>
    <x v="60"/>
    <x v="29"/>
    <x v="8"/>
    <x v="32"/>
    <n v="1"/>
    <n v="390"/>
    <n v="390"/>
    <n v="351"/>
  </r>
  <r>
    <x v="6"/>
    <x v="80"/>
    <x v="60"/>
    <x v="40"/>
    <x v="0"/>
    <x v="17"/>
    <n v="8.5"/>
    <n v="105"/>
    <n v="892.5"/>
    <n v="803.25"/>
  </r>
  <r>
    <x v="6"/>
    <x v="85"/>
    <x v="60"/>
    <x v="57"/>
    <x v="18"/>
    <x v="3"/>
    <n v="9"/>
    <n v="110"/>
    <n v="990"/>
    <n v="891"/>
  </r>
  <r>
    <x v="6"/>
    <x v="82"/>
    <x v="59"/>
    <x v="58"/>
    <x v="4"/>
    <x v="3"/>
    <n v="9"/>
    <n v="105"/>
    <n v="945"/>
    <n v="850.5"/>
  </r>
  <r>
    <x v="0"/>
    <x v="78"/>
    <x v="57"/>
    <x v="14"/>
    <x v="8"/>
    <x v="32"/>
    <n v="1"/>
    <n v="390"/>
    <n v="390"/>
    <n v="351"/>
  </r>
  <r>
    <x v="0"/>
    <x v="78"/>
    <x v="60"/>
    <x v="42"/>
    <x v="8"/>
    <x v="32"/>
    <n v="2.5"/>
    <n v="120"/>
    <n v="300"/>
    <n v="270"/>
  </r>
  <r>
    <x v="0"/>
    <x v="78"/>
    <x v="62"/>
    <x v="14"/>
    <x v="8"/>
    <x v="32"/>
    <n v="3.5"/>
    <n v="120"/>
    <n v="420"/>
    <n v="378"/>
  </r>
  <r>
    <x v="0"/>
    <x v="78"/>
    <x v="59"/>
    <x v="16"/>
    <x v="8"/>
    <x v="32"/>
    <n v="7"/>
    <n v="120"/>
    <n v="840"/>
    <n v="756"/>
  </r>
  <r>
    <x v="0"/>
    <x v="78"/>
    <x v="57"/>
    <x v="14"/>
    <x v="8"/>
    <x v="32"/>
    <n v="3"/>
    <n v="120"/>
    <n v="360"/>
    <n v="324"/>
  </r>
  <r>
    <x v="0"/>
    <x v="78"/>
    <x v="62"/>
    <x v="14"/>
    <x v="8"/>
    <x v="32"/>
    <n v="1"/>
    <n v="390"/>
    <n v="390"/>
    <n v="351"/>
  </r>
  <r>
    <x v="0"/>
    <x v="78"/>
    <x v="62"/>
    <x v="14"/>
    <x v="8"/>
    <x v="32"/>
    <n v="1"/>
    <n v="390"/>
    <n v="390"/>
    <n v="351"/>
  </r>
  <r>
    <x v="0"/>
    <x v="78"/>
    <x v="60"/>
    <x v="42"/>
    <x v="8"/>
    <x v="32"/>
    <n v="1"/>
    <n v="390"/>
    <n v="390"/>
    <n v="351"/>
  </r>
  <r>
    <x v="0"/>
    <x v="78"/>
    <x v="59"/>
    <x v="16"/>
    <x v="8"/>
    <x v="32"/>
    <n v="1"/>
    <n v="390"/>
    <n v="390"/>
    <n v="351"/>
  </r>
  <r>
    <x v="0"/>
    <x v="78"/>
    <x v="59"/>
    <x v="14"/>
    <x v="8"/>
    <x v="32"/>
    <n v="1"/>
    <n v="28.35"/>
    <n v="28.35"/>
    <n v="25.52"/>
  </r>
  <r>
    <x v="0"/>
    <x v="78"/>
    <x v="59"/>
    <x v="14"/>
    <x v="8"/>
    <x v="32"/>
    <n v="1"/>
    <n v="25.3"/>
    <n v="25.3"/>
    <n v="22.77"/>
  </r>
  <r>
    <x v="0"/>
    <x v="78"/>
    <x v="59"/>
    <x v="16"/>
    <x v="8"/>
    <x v="32"/>
    <n v="1"/>
    <n v="42.8"/>
    <n v="42.8"/>
    <n v="38.520000000000003"/>
  </r>
  <r>
    <x v="0"/>
    <x v="79"/>
    <x v="60"/>
    <x v="28"/>
    <x v="2"/>
    <x v="2"/>
    <n v="9.5"/>
    <n v="110"/>
    <n v="1045"/>
    <n v="940.5"/>
  </r>
  <r>
    <x v="0"/>
    <x v="83"/>
    <x v="61"/>
    <x v="15"/>
    <x v="6"/>
    <x v="9"/>
    <n v="5.5"/>
    <n v="105"/>
    <n v="577.5"/>
    <n v="519.75"/>
  </r>
  <r>
    <x v="0"/>
    <x v="83"/>
    <x v="61"/>
    <x v="28"/>
    <x v="6"/>
    <x v="9"/>
    <n v="6"/>
    <n v="105"/>
    <n v="630"/>
    <n v="567"/>
  </r>
  <r>
    <x v="0"/>
    <x v="83"/>
    <x v="59"/>
    <x v="28"/>
    <x v="6"/>
    <x v="9"/>
    <n v="8.5"/>
    <n v="105"/>
    <n v="892.5"/>
    <n v="803.25"/>
  </r>
  <r>
    <x v="0"/>
    <x v="80"/>
    <x v="61"/>
    <x v="42"/>
    <x v="0"/>
    <x v="17"/>
    <n v="9.5"/>
    <n v="105"/>
    <n v="997.5"/>
    <n v="897.75"/>
  </r>
  <r>
    <x v="0"/>
    <x v="80"/>
    <x v="60"/>
    <x v="15"/>
    <x v="0"/>
    <x v="17"/>
    <n v="8.5"/>
    <n v="105"/>
    <n v="892.5"/>
    <n v="803.25"/>
  </r>
  <r>
    <x v="0"/>
    <x v="82"/>
    <x v="57"/>
    <x v="28"/>
    <x v="4"/>
    <x v="3"/>
    <n v="7.5"/>
    <n v="105"/>
    <n v="787.5"/>
    <n v="708.75"/>
  </r>
  <r>
    <x v="21"/>
    <x v="78"/>
    <x v="59"/>
    <x v="52"/>
    <x v="8"/>
    <x v="32"/>
    <n v="2.5"/>
    <n v="120"/>
    <n v="300"/>
    <n v="270"/>
  </r>
  <r>
    <x v="21"/>
    <x v="78"/>
    <x v="59"/>
    <x v="52"/>
    <x v="8"/>
    <x v="32"/>
    <n v="1"/>
    <n v="390"/>
    <n v="390"/>
    <n v="351"/>
  </r>
  <r>
    <x v="21"/>
    <x v="86"/>
    <x v="60"/>
    <x v="52"/>
    <x v="10"/>
    <x v="18"/>
    <n v="6.25"/>
    <n v="105"/>
    <n v="656.25"/>
    <n v="590.63"/>
  </r>
  <r>
    <x v="21"/>
    <x v="87"/>
    <x v="62"/>
    <x v="52"/>
    <x v="12"/>
    <x v="19"/>
    <n v="8.75"/>
    <n v="105"/>
    <n v="918.75"/>
    <n v="826.88"/>
  </r>
  <r>
    <x v="21"/>
    <x v="87"/>
    <x v="57"/>
    <x v="52"/>
    <x v="12"/>
    <x v="19"/>
    <n v="9.5"/>
    <n v="105"/>
    <n v="997.5"/>
    <n v="897.75"/>
  </r>
  <r>
    <x v="21"/>
    <x v="87"/>
    <x v="61"/>
    <x v="52"/>
    <x v="12"/>
    <x v="19"/>
    <n v="5.5"/>
    <n v="105"/>
    <n v="577.5"/>
    <n v="519.75"/>
  </r>
  <r>
    <x v="23"/>
    <x v="78"/>
    <x v="62"/>
    <x v="14"/>
    <x v="8"/>
    <x v="32"/>
    <n v="1"/>
    <n v="390"/>
    <n v="390"/>
    <n v="351"/>
  </r>
  <r>
    <x v="23"/>
    <x v="78"/>
    <x v="62"/>
    <x v="14"/>
    <x v="8"/>
    <x v="32"/>
    <n v="1"/>
    <n v="390"/>
    <n v="390"/>
    <n v="351"/>
  </r>
  <r>
    <x v="23"/>
    <x v="78"/>
    <x v="62"/>
    <x v="14"/>
    <x v="8"/>
    <x v="32"/>
    <n v="4"/>
    <n v="120"/>
    <n v="480"/>
    <n v="432"/>
  </r>
  <r>
    <x v="23"/>
    <x v="78"/>
    <x v="57"/>
    <x v="14"/>
    <x v="8"/>
    <x v="32"/>
    <n v="3"/>
    <n v="120"/>
    <n v="360"/>
    <n v="324"/>
  </r>
  <r>
    <x v="23"/>
    <x v="78"/>
    <x v="57"/>
    <x v="14"/>
    <x v="8"/>
    <x v="32"/>
    <n v="1"/>
    <n v="390"/>
    <n v="390"/>
    <n v="351"/>
  </r>
  <r>
    <x v="17"/>
    <x v="83"/>
    <x v="62"/>
    <x v="26"/>
    <x v="6"/>
    <x v="9"/>
    <n v="8"/>
    <n v="105"/>
    <n v="840"/>
    <n v="756"/>
  </r>
  <r>
    <x v="17"/>
    <x v="83"/>
    <x v="57"/>
    <x v="26"/>
    <x v="6"/>
    <x v="9"/>
    <n v="6"/>
    <n v="105"/>
    <n v="630"/>
    <n v="567"/>
  </r>
  <r>
    <x v="17"/>
    <x v="80"/>
    <x v="60"/>
    <x v="31"/>
    <x v="0"/>
    <x v="17"/>
    <n v="10"/>
    <n v="105"/>
    <n v="1050"/>
    <n v="945"/>
  </r>
  <r>
    <x v="17"/>
    <x v="88"/>
    <x v="60"/>
    <x v="26"/>
    <x v="0"/>
    <x v="25"/>
    <n v="9"/>
    <n v="105"/>
    <n v="945"/>
    <n v="850.5"/>
  </r>
  <r>
    <x v="17"/>
    <x v="89"/>
    <x v="59"/>
    <x v="2"/>
    <x v="0"/>
    <x v="34"/>
    <n v="8.5"/>
    <n v="105"/>
    <n v="892.5"/>
    <n v="803.25"/>
  </r>
  <r>
    <x v="22"/>
    <x v="81"/>
    <x v="62"/>
    <x v="41"/>
    <x v="1"/>
    <x v="26"/>
    <n v="8"/>
    <n v="100"/>
    <n v="800"/>
    <n v="720"/>
  </r>
  <r>
    <x v="16"/>
    <x v="81"/>
    <x v="62"/>
    <x v="54"/>
    <x v="1"/>
    <x v="26"/>
    <n v="9"/>
    <n v="100"/>
    <n v="900"/>
    <n v="810"/>
  </r>
  <r>
    <x v="9"/>
    <x v="86"/>
    <x v="62"/>
    <x v="6"/>
    <x v="10"/>
    <x v="18"/>
    <n v="5.75"/>
    <n v="105"/>
    <n v="603.75"/>
    <n v="543.38"/>
  </r>
  <r>
    <x v="9"/>
    <x v="86"/>
    <x v="57"/>
    <x v="6"/>
    <x v="10"/>
    <x v="18"/>
    <n v="4.75"/>
    <n v="105"/>
    <n v="498.75"/>
    <n v="448.88"/>
  </r>
  <r>
    <x v="9"/>
    <x v="86"/>
    <x v="61"/>
    <x v="6"/>
    <x v="10"/>
    <x v="18"/>
    <n v="6"/>
    <n v="105"/>
    <n v="630"/>
    <n v="567"/>
  </r>
  <r>
    <x v="9"/>
    <x v="90"/>
    <x v="57"/>
    <x v="6"/>
    <x v="12"/>
    <x v="5"/>
    <n v="1.5"/>
    <n v="105"/>
    <n v="157.5"/>
    <n v="141.75"/>
  </r>
  <r>
    <x v="9"/>
    <x v="90"/>
    <x v="60"/>
    <x v="6"/>
    <x v="12"/>
    <x v="5"/>
    <n v="7"/>
    <n v="105"/>
    <n v="735"/>
    <n v="661.5"/>
  </r>
  <r>
    <x v="9"/>
    <x v="90"/>
    <x v="59"/>
    <x v="6"/>
    <x v="12"/>
    <x v="5"/>
    <n v="6.25"/>
    <n v="105"/>
    <n v="656.25"/>
    <n v="590.63"/>
  </r>
  <r>
    <x v="15"/>
    <x v="70"/>
    <x v="51"/>
    <x v="59"/>
    <x v="8"/>
    <x v="14"/>
    <n v="1"/>
    <n v="120"/>
    <n v="120"/>
    <n v="108"/>
  </r>
  <r>
    <x v="15"/>
    <x v="70"/>
    <x v="51"/>
    <x v="59"/>
    <x v="8"/>
    <x v="14"/>
    <n v="2"/>
    <n v="390"/>
    <n v="780"/>
    <n v="702"/>
  </r>
  <r>
    <x v="15"/>
    <x v="70"/>
    <x v="51"/>
    <x v="41"/>
    <x v="8"/>
    <x v="14"/>
    <n v="2"/>
    <n v="120"/>
    <n v="240"/>
    <n v="216"/>
  </r>
  <r>
    <x v="15"/>
    <x v="70"/>
    <x v="51"/>
    <x v="41"/>
    <x v="8"/>
    <x v="14"/>
    <n v="2"/>
    <n v="390"/>
    <n v="780"/>
    <n v="702"/>
  </r>
  <r>
    <x v="14"/>
    <x v="80"/>
    <x v="62"/>
    <x v="52"/>
    <x v="0"/>
    <x v="17"/>
    <n v="10.5"/>
    <n v="105"/>
    <n v="1102.5"/>
    <n v="992.25"/>
  </r>
  <r>
    <x v="14"/>
    <x v="80"/>
    <x v="57"/>
    <x v="52"/>
    <x v="0"/>
    <x v="17"/>
    <n v="8"/>
    <n v="105"/>
    <n v="840"/>
    <n v="756"/>
  </r>
  <r>
    <x v="14"/>
    <x v="78"/>
    <x v="57"/>
    <x v="51"/>
    <x v="8"/>
    <x v="14"/>
    <n v="1"/>
    <n v="390"/>
    <n v="390"/>
    <n v="351"/>
  </r>
  <r>
    <x v="14"/>
    <x v="78"/>
    <x v="57"/>
    <x v="51"/>
    <x v="8"/>
    <x v="14"/>
    <n v="3"/>
    <n v="120"/>
    <n v="360"/>
    <n v="324"/>
  </r>
  <r>
    <x v="14"/>
    <x v="82"/>
    <x v="60"/>
    <x v="51"/>
    <x v="4"/>
    <x v="3"/>
    <n v="8.5"/>
    <n v="105"/>
    <n v="892.5"/>
    <n v="803.25"/>
  </r>
  <r>
    <x v="2"/>
    <x v="78"/>
    <x v="62"/>
    <x v="17"/>
    <x v="8"/>
    <x v="14"/>
    <n v="9"/>
    <n v="120"/>
    <n v="1080"/>
    <n v="972"/>
  </r>
  <r>
    <x v="2"/>
    <x v="78"/>
    <x v="57"/>
    <x v="5"/>
    <x v="8"/>
    <x v="14"/>
    <n v="1"/>
    <n v="390"/>
    <n v="390"/>
    <n v="351"/>
  </r>
  <r>
    <x v="2"/>
    <x v="78"/>
    <x v="57"/>
    <x v="4"/>
    <x v="8"/>
    <x v="14"/>
    <n v="3.5"/>
    <n v="120"/>
    <n v="420"/>
    <n v="378"/>
  </r>
  <r>
    <x v="2"/>
    <x v="78"/>
    <x v="57"/>
    <x v="4"/>
    <x v="8"/>
    <x v="14"/>
    <n v="1"/>
    <n v="390"/>
    <n v="390"/>
    <n v="351"/>
  </r>
  <r>
    <x v="2"/>
    <x v="78"/>
    <x v="57"/>
    <x v="5"/>
    <x v="8"/>
    <x v="14"/>
    <n v="2"/>
    <n v="120"/>
    <n v="240"/>
    <n v="216"/>
  </r>
  <r>
    <x v="2"/>
    <x v="78"/>
    <x v="61"/>
    <x v="4"/>
    <x v="8"/>
    <x v="14"/>
    <n v="2"/>
    <n v="120"/>
    <n v="240"/>
    <n v="216"/>
  </r>
  <r>
    <x v="2"/>
    <x v="78"/>
    <x v="61"/>
    <x v="4"/>
    <x v="8"/>
    <x v="14"/>
    <n v="1"/>
    <n v="390"/>
    <n v="390"/>
    <n v="351"/>
  </r>
  <r>
    <x v="2"/>
    <x v="78"/>
    <x v="60"/>
    <x v="17"/>
    <x v="8"/>
    <x v="14"/>
    <n v="2.5"/>
    <n v="120"/>
    <n v="300"/>
    <n v="270"/>
  </r>
  <r>
    <x v="2"/>
    <x v="78"/>
    <x v="60"/>
    <x v="17"/>
    <x v="8"/>
    <x v="14"/>
    <n v="1"/>
    <n v="390"/>
    <n v="390"/>
    <n v="351"/>
  </r>
  <r>
    <x v="2"/>
    <x v="78"/>
    <x v="60"/>
    <x v="17"/>
    <x v="8"/>
    <x v="14"/>
    <n v="1"/>
    <n v="390"/>
    <n v="390"/>
    <n v="351"/>
  </r>
  <r>
    <x v="2"/>
    <x v="78"/>
    <x v="59"/>
    <x v="5"/>
    <x v="8"/>
    <x v="14"/>
    <n v="9.5"/>
    <n v="120"/>
    <n v="1140"/>
    <n v="1026"/>
  </r>
  <r>
    <x v="2"/>
    <x v="79"/>
    <x v="60"/>
    <x v="4"/>
    <x v="2"/>
    <x v="2"/>
    <n v="9.5"/>
    <n v="110"/>
    <n v="1045"/>
    <n v="940.5"/>
  </r>
  <r>
    <x v="2"/>
    <x v="83"/>
    <x v="59"/>
    <x v="33"/>
    <x v="6"/>
    <x v="9"/>
    <n v="9.75"/>
    <n v="105"/>
    <n v="1023.75"/>
    <n v="921.38"/>
  </r>
  <r>
    <x v="2"/>
    <x v="80"/>
    <x v="62"/>
    <x v="33"/>
    <x v="0"/>
    <x v="17"/>
    <n v="8"/>
    <n v="105"/>
    <n v="840"/>
    <n v="756"/>
  </r>
  <r>
    <x v="2"/>
    <x v="80"/>
    <x v="57"/>
    <x v="33"/>
    <x v="0"/>
    <x v="17"/>
    <n v="8.5"/>
    <n v="105"/>
    <n v="892.5"/>
    <n v="803.25"/>
  </r>
  <r>
    <x v="2"/>
    <x v="80"/>
    <x v="60"/>
    <x v="17"/>
    <x v="0"/>
    <x v="17"/>
    <n v="10"/>
    <n v="105"/>
    <n v="1050"/>
    <n v="945"/>
  </r>
  <r>
    <x v="2"/>
    <x v="80"/>
    <x v="59"/>
    <x v="33"/>
    <x v="0"/>
    <x v="17"/>
    <n v="8"/>
    <n v="105"/>
    <n v="840"/>
    <n v="756"/>
  </r>
  <r>
    <x v="2"/>
    <x v="84"/>
    <x v="59"/>
    <x v="4"/>
    <x v="17"/>
    <x v="3"/>
    <n v="4"/>
    <n v="220"/>
    <n v="880"/>
    <n v="792"/>
  </r>
  <r>
    <x v="2"/>
    <x v="85"/>
    <x v="60"/>
    <x v="5"/>
    <x v="18"/>
    <x v="3"/>
    <n v="8"/>
    <n v="110"/>
    <n v="880"/>
    <n v="792"/>
  </r>
  <r>
    <x v="2"/>
    <x v="82"/>
    <x v="62"/>
    <x v="4"/>
    <x v="4"/>
    <x v="3"/>
    <n v="9.5"/>
    <n v="105"/>
    <n v="997.5"/>
    <n v="897.75"/>
  </r>
  <r>
    <x v="2"/>
    <x v="82"/>
    <x v="61"/>
    <x v="17"/>
    <x v="4"/>
    <x v="3"/>
    <n v="10.5"/>
    <n v="105"/>
    <n v="1102.5"/>
    <n v="992.25"/>
  </r>
  <r>
    <x v="15"/>
    <x v="91"/>
    <x v="62"/>
    <x v="14"/>
    <x v="8"/>
    <x v="14"/>
    <n v="3"/>
    <n v="120"/>
    <n v="360"/>
    <n v="324"/>
  </r>
  <r>
    <x v="15"/>
    <x v="91"/>
    <x v="62"/>
    <x v="14"/>
    <x v="8"/>
    <x v="14"/>
    <n v="2"/>
    <n v="390"/>
    <n v="780"/>
    <n v="702"/>
  </r>
  <r>
    <x v="7"/>
    <x v="91"/>
    <x v="58"/>
    <x v="55"/>
    <x v="8"/>
    <x v="14"/>
    <n v="9"/>
    <n v="120"/>
    <n v="1080"/>
    <n v="972"/>
  </r>
  <r>
    <x v="7"/>
    <x v="92"/>
    <x v="63"/>
    <x v="56"/>
    <x v="6"/>
    <x v="9"/>
    <n v="5.5"/>
    <n v="105"/>
    <n v="577.5"/>
    <n v="519.75"/>
  </r>
  <r>
    <x v="7"/>
    <x v="93"/>
    <x v="64"/>
    <x v="56"/>
    <x v="3"/>
    <x v="35"/>
    <n v="9"/>
    <n v="115"/>
    <n v="1035"/>
    <n v="931.5"/>
  </r>
  <r>
    <x v="7"/>
    <x v="93"/>
    <x v="63"/>
    <x v="20"/>
    <x v="3"/>
    <x v="35"/>
    <n v="6"/>
    <n v="115"/>
    <n v="690"/>
    <n v="621"/>
  </r>
  <r>
    <x v="7"/>
    <x v="93"/>
    <x v="65"/>
    <x v="55"/>
    <x v="3"/>
    <x v="35"/>
    <n v="7.75"/>
    <n v="115"/>
    <n v="891.25"/>
    <n v="802.13"/>
  </r>
  <r>
    <x v="7"/>
    <x v="93"/>
    <x v="66"/>
    <x v="56"/>
    <x v="3"/>
    <x v="35"/>
    <n v="6.5"/>
    <n v="115"/>
    <n v="747.5"/>
    <n v="672.75"/>
  </r>
  <r>
    <x v="0"/>
    <x v="91"/>
    <x v="58"/>
    <x v="14"/>
    <x v="8"/>
    <x v="14"/>
    <n v="1"/>
    <n v="390"/>
    <n v="390"/>
    <n v="351"/>
  </r>
  <r>
    <x v="0"/>
    <x v="91"/>
    <x v="58"/>
    <x v="14"/>
    <x v="8"/>
    <x v="14"/>
    <n v="6"/>
    <n v="120"/>
    <n v="720"/>
    <n v="648"/>
  </r>
  <r>
    <x v="0"/>
    <x v="91"/>
    <x v="64"/>
    <x v="28"/>
    <x v="8"/>
    <x v="14"/>
    <n v="1"/>
    <n v="390"/>
    <n v="390"/>
    <n v="351"/>
  </r>
  <r>
    <x v="0"/>
    <x v="91"/>
    <x v="63"/>
    <x v="28"/>
    <x v="8"/>
    <x v="14"/>
    <n v="5.5"/>
    <n v="120"/>
    <n v="660"/>
    <n v="594"/>
  </r>
  <r>
    <x v="0"/>
    <x v="91"/>
    <x v="63"/>
    <x v="28"/>
    <x v="8"/>
    <x v="14"/>
    <n v="1"/>
    <n v="390"/>
    <n v="390"/>
    <n v="351"/>
  </r>
  <r>
    <x v="0"/>
    <x v="92"/>
    <x v="62"/>
    <x v="16"/>
    <x v="6"/>
    <x v="9"/>
    <n v="6"/>
    <n v="105"/>
    <n v="630"/>
    <n v="567"/>
  </r>
  <r>
    <x v="0"/>
    <x v="92"/>
    <x v="57"/>
    <x v="16"/>
    <x v="6"/>
    <x v="9"/>
    <n v="7.5"/>
    <n v="105"/>
    <n v="787.5"/>
    <n v="708.75"/>
  </r>
  <r>
    <x v="0"/>
    <x v="92"/>
    <x v="66"/>
    <x v="15"/>
    <x v="6"/>
    <x v="9"/>
    <n v="7.25"/>
    <n v="105"/>
    <n v="761.25"/>
    <n v="685.13"/>
  </r>
  <r>
    <x v="0"/>
    <x v="92"/>
    <x v="58"/>
    <x v="16"/>
    <x v="6"/>
    <x v="9"/>
    <n v="8.5"/>
    <n v="105"/>
    <n v="892.5"/>
    <n v="803.25"/>
  </r>
  <r>
    <x v="0"/>
    <x v="92"/>
    <x v="63"/>
    <x v="14"/>
    <x v="6"/>
    <x v="9"/>
    <n v="9.5"/>
    <n v="105"/>
    <n v="997.5"/>
    <n v="897.75"/>
  </r>
  <r>
    <x v="0"/>
    <x v="94"/>
    <x v="66"/>
    <x v="14"/>
    <x v="0"/>
    <x v="17"/>
    <n v="9"/>
    <n v="105"/>
    <n v="945"/>
    <n v="850.5"/>
  </r>
  <r>
    <x v="0"/>
    <x v="93"/>
    <x v="64"/>
    <x v="42"/>
    <x v="3"/>
    <x v="35"/>
    <n v="9.25"/>
    <n v="115"/>
    <n v="1063.75"/>
    <n v="957.38"/>
  </r>
  <r>
    <x v="0"/>
    <x v="93"/>
    <x v="63"/>
    <x v="42"/>
    <x v="3"/>
    <x v="35"/>
    <n v="6.5"/>
    <n v="115"/>
    <n v="747.5"/>
    <n v="672.75"/>
  </r>
  <r>
    <x v="0"/>
    <x v="93"/>
    <x v="65"/>
    <x v="14"/>
    <x v="3"/>
    <x v="35"/>
    <n v="7.75"/>
    <n v="115"/>
    <n v="891.25"/>
    <n v="802.13"/>
  </r>
  <r>
    <x v="0"/>
    <x v="95"/>
    <x v="65"/>
    <x v="28"/>
    <x v="17"/>
    <x v="3"/>
    <n v="3"/>
    <n v="220"/>
    <n v="660"/>
    <n v="594"/>
  </r>
  <r>
    <x v="0"/>
    <x v="96"/>
    <x v="66"/>
    <x v="28"/>
    <x v="4"/>
    <x v="36"/>
    <n v="8.5"/>
    <n v="105"/>
    <n v="892.5"/>
    <n v="803.25"/>
  </r>
  <r>
    <x v="2"/>
    <x v="91"/>
    <x v="58"/>
    <x v="4"/>
    <x v="8"/>
    <x v="14"/>
    <n v="8"/>
    <n v="120"/>
    <n v="960"/>
    <n v="864"/>
  </r>
  <r>
    <x v="2"/>
    <x v="97"/>
    <x v="63"/>
    <x v="33"/>
    <x v="2"/>
    <x v="2"/>
    <n v="9"/>
    <n v="110"/>
    <n v="990"/>
    <n v="891"/>
  </r>
  <r>
    <x v="2"/>
    <x v="92"/>
    <x v="64"/>
    <x v="17"/>
    <x v="6"/>
    <x v="9"/>
    <n v="7"/>
    <n v="105"/>
    <n v="735"/>
    <n v="661.5"/>
  </r>
  <r>
    <x v="2"/>
    <x v="93"/>
    <x v="64"/>
    <x v="4"/>
    <x v="3"/>
    <x v="35"/>
    <n v="9.5"/>
    <n v="115"/>
    <n v="1092.5"/>
    <n v="983.25"/>
  </r>
  <r>
    <x v="2"/>
    <x v="93"/>
    <x v="65"/>
    <x v="33"/>
    <x v="3"/>
    <x v="35"/>
    <n v="8"/>
    <n v="115"/>
    <n v="920"/>
    <n v="828"/>
  </r>
  <r>
    <x v="2"/>
    <x v="93"/>
    <x v="66"/>
    <x v="17"/>
    <x v="3"/>
    <x v="35"/>
    <n v="5"/>
    <n v="115"/>
    <n v="575"/>
    <n v="517.5"/>
  </r>
  <r>
    <x v="2"/>
    <x v="95"/>
    <x v="65"/>
    <x v="17"/>
    <x v="17"/>
    <x v="3"/>
    <n v="1"/>
    <n v="220"/>
    <n v="220"/>
    <n v="198"/>
  </r>
  <r>
    <x v="2"/>
    <x v="95"/>
    <x v="65"/>
    <x v="17"/>
    <x v="17"/>
    <x v="3"/>
    <n v="1"/>
    <n v="220"/>
    <n v="220"/>
    <n v="198"/>
  </r>
  <r>
    <x v="2"/>
    <x v="98"/>
    <x v="65"/>
    <x v="4"/>
    <x v="4"/>
    <x v="4"/>
    <n v="9"/>
    <n v="105"/>
    <n v="945"/>
    <n v="850.5"/>
  </r>
  <r>
    <x v="2"/>
    <x v="98"/>
    <x v="66"/>
    <x v="4"/>
    <x v="4"/>
    <x v="4"/>
    <n v="9.25"/>
    <n v="105"/>
    <n v="971.25"/>
    <n v="874.13"/>
  </r>
  <r>
    <x v="3"/>
    <x v="91"/>
    <x v="62"/>
    <x v="6"/>
    <x v="8"/>
    <x v="14"/>
    <n v="1"/>
    <n v="390"/>
    <n v="390"/>
    <n v="351"/>
  </r>
  <r>
    <x v="3"/>
    <x v="91"/>
    <x v="62"/>
    <x v="6"/>
    <x v="8"/>
    <x v="14"/>
    <n v="1"/>
    <n v="390"/>
    <n v="390"/>
    <n v="351"/>
  </r>
  <r>
    <x v="3"/>
    <x v="91"/>
    <x v="62"/>
    <x v="6"/>
    <x v="8"/>
    <x v="14"/>
    <n v="1"/>
    <n v="120"/>
    <n v="120"/>
    <n v="108"/>
  </r>
  <r>
    <x v="3"/>
    <x v="91"/>
    <x v="62"/>
    <x v="6"/>
    <x v="8"/>
    <x v="14"/>
    <n v="3"/>
    <n v="120"/>
    <n v="360"/>
    <n v="324"/>
  </r>
  <r>
    <x v="3"/>
    <x v="91"/>
    <x v="57"/>
    <x v="6"/>
    <x v="8"/>
    <x v="14"/>
    <n v="3.5"/>
    <n v="120"/>
    <n v="420"/>
    <n v="378"/>
  </r>
  <r>
    <x v="3"/>
    <x v="91"/>
    <x v="57"/>
    <x v="6"/>
    <x v="8"/>
    <x v="14"/>
    <n v="1"/>
    <n v="390"/>
    <n v="390"/>
    <n v="351"/>
  </r>
  <r>
    <x v="24"/>
    <x v="92"/>
    <x v="62"/>
    <x v="60"/>
    <x v="6"/>
    <x v="9"/>
    <n v="9"/>
    <n v="105"/>
    <n v="945"/>
    <n v="850.5"/>
  </r>
  <r>
    <x v="24"/>
    <x v="92"/>
    <x v="57"/>
    <x v="60"/>
    <x v="6"/>
    <x v="9"/>
    <n v="5"/>
    <n v="105"/>
    <n v="525"/>
    <n v="472.5"/>
  </r>
  <r>
    <x v="10"/>
    <x v="91"/>
    <x v="58"/>
    <x v="46"/>
    <x v="8"/>
    <x v="14"/>
    <n v="8.5"/>
    <n v="120"/>
    <n v="1020"/>
    <n v="918"/>
  </r>
  <r>
    <x v="10"/>
    <x v="92"/>
    <x v="65"/>
    <x v="46"/>
    <x v="6"/>
    <x v="9"/>
    <n v="5.75"/>
    <n v="105"/>
    <n v="603.75"/>
    <n v="543.38"/>
  </r>
  <r>
    <x v="10"/>
    <x v="98"/>
    <x v="63"/>
    <x v="46"/>
    <x v="4"/>
    <x v="4"/>
    <n v="7"/>
    <n v="105"/>
    <n v="735"/>
    <n v="661.5"/>
  </r>
  <r>
    <x v="6"/>
    <x v="91"/>
    <x v="63"/>
    <x v="61"/>
    <x v="8"/>
    <x v="14"/>
    <n v="3"/>
    <n v="120"/>
    <n v="360"/>
    <n v="324"/>
  </r>
  <r>
    <x v="6"/>
    <x v="91"/>
    <x v="63"/>
    <x v="61"/>
    <x v="8"/>
    <x v="14"/>
    <n v="1"/>
    <n v="390"/>
    <n v="390"/>
    <n v="351"/>
  </r>
  <r>
    <x v="25"/>
    <x v="97"/>
    <x v="63"/>
    <x v="45"/>
    <x v="2"/>
    <x v="2"/>
    <n v="8"/>
    <n v="110"/>
    <n v="880"/>
    <n v="792"/>
  </r>
  <r>
    <x v="6"/>
    <x v="98"/>
    <x v="58"/>
    <x v="18"/>
    <x v="4"/>
    <x v="4"/>
    <n v="9"/>
    <n v="105"/>
    <n v="945"/>
    <n v="850.5"/>
  </r>
  <r>
    <x v="6"/>
    <x v="98"/>
    <x v="64"/>
    <x v="18"/>
    <x v="4"/>
    <x v="4"/>
    <n v="9"/>
    <n v="105"/>
    <n v="945"/>
    <n v="850.5"/>
  </r>
  <r>
    <x v="26"/>
    <x v="98"/>
    <x v="63"/>
    <x v="62"/>
    <x v="4"/>
    <x v="4"/>
    <n v="9"/>
    <n v="105"/>
    <n v="945"/>
    <n v="850.5"/>
  </r>
  <r>
    <x v="6"/>
    <x v="93"/>
    <x v="63"/>
    <x v="63"/>
    <x v="3"/>
    <x v="3"/>
    <n v="6.5"/>
    <n v="115"/>
    <n v="747.5"/>
    <n v="672.75"/>
  </r>
  <r>
    <x v="21"/>
    <x v="99"/>
    <x v="63"/>
    <x v="52"/>
    <x v="10"/>
    <x v="18"/>
    <n v="5.25"/>
    <n v="105"/>
    <n v="551.25"/>
    <n v="496.13"/>
  </r>
  <r>
    <x v="21"/>
    <x v="100"/>
    <x v="58"/>
    <x v="52"/>
    <x v="12"/>
    <x v="19"/>
    <n v="7.25"/>
    <n v="105"/>
    <n v="761.25"/>
    <n v="685.13"/>
  </r>
  <r>
    <x v="21"/>
    <x v="100"/>
    <x v="65"/>
    <x v="52"/>
    <x v="12"/>
    <x v="19"/>
    <n v="5.75"/>
    <n v="105"/>
    <n v="603.75"/>
    <n v="543.38"/>
  </r>
  <r>
    <x v="9"/>
    <x v="101"/>
    <x v="58"/>
    <x v="6"/>
    <x v="12"/>
    <x v="5"/>
    <n v="8"/>
    <n v="105"/>
    <n v="840"/>
    <n v="756"/>
  </r>
  <r>
    <x v="9"/>
    <x v="101"/>
    <x v="63"/>
    <x v="6"/>
    <x v="12"/>
    <x v="5"/>
    <n v="3.5"/>
    <n v="105"/>
    <n v="367.5"/>
    <n v="330.75"/>
  </r>
  <r>
    <x v="9"/>
    <x v="101"/>
    <x v="65"/>
    <x v="6"/>
    <x v="12"/>
    <x v="5"/>
    <n v="7"/>
    <n v="105"/>
    <n v="735"/>
    <n v="661.5"/>
  </r>
  <r>
    <x v="9"/>
    <x v="100"/>
    <x v="64"/>
    <x v="6"/>
    <x v="12"/>
    <x v="19"/>
    <n v="4.5"/>
    <n v="105"/>
    <n v="472.5"/>
    <n v="425.25"/>
  </r>
  <r>
    <x v="9"/>
    <x v="100"/>
    <x v="66"/>
    <x v="6"/>
    <x v="12"/>
    <x v="19"/>
    <n v="7"/>
    <n v="105"/>
    <n v="735"/>
    <n v="661.5"/>
  </r>
  <r>
    <x v="21"/>
    <x v="102"/>
    <x v="67"/>
    <x v="52"/>
    <x v="12"/>
    <x v="19"/>
    <n v="4.25"/>
    <n v="105"/>
    <n v="446.25"/>
    <n v="401.63"/>
  </r>
  <r>
    <x v="21"/>
    <x v="102"/>
    <x v="68"/>
    <x v="52"/>
    <x v="12"/>
    <x v="19"/>
    <n v="6.75"/>
    <n v="105"/>
    <n v="708.75"/>
    <n v="637.88"/>
  </r>
  <r>
    <x v="21"/>
    <x v="102"/>
    <x v="69"/>
    <x v="52"/>
    <x v="12"/>
    <x v="19"/>
    <n v="7.25"/>
    <n v="105"/>
    <n v="761.25"/>
    <n v="685.13"/>
  </r>
  <r>
    <x v="7"/>
    <x v="103"/>
    <x v="67"/>
    <x v="20"/>
    <x v="3"/>
    <x v="35"/>
    <n v="9.25"/>
    <n v="115"/>
    <n v="1063.75"/>
    <n v="957.38"/>
  </r>
  <r>
    <x v="6"/>
    <x v="104"/>
    <x v="67"/>
    <x v="18"/>
    <x v="2"/>
    <x v="2"/>
    <n v="5.75"/>
    <n v="110"/>
    <n v="632.5"/>
    <n v="569.25"/>
  </r>
  <r>
    <x v="9"/>
    <x v="105"/>
    <x v="67"/>
    <x v="6"/>
    <x v="10"/>
    <x v="18"/>
    <n v="7.5"/>
    <n v="105"/>
    <n v="787.5"/>
    <n v="708.75"/>
  </r>
  <r>
    <x v="9"/>
    <x v="105"/>
    <x v="68"/>
    <x v="6"/>
    <x v="10"/>
    <x v="18"/>
    <n v="6"/>
    <n v="105"/>
    <n v="630"/>
    <n v="567"/>
  </r>
  <r>
    <x v="9"/>
    <x v="105"/>
    <x v="70"/>
    <x v="6"/>
    <x v="10"/>
    <x v="18"/>
    <n v="6.5"/>
    <n v="105"/>
    <n v="682.5"/>
    <n v="614.25"/>
  </r>
  <r>
    <x v="9"/>
    <x v="105"/>
    <x v="69"/>
    <x v="6"/>
    <x v="10"/>
    <x v="18"/>
    <n v="6"/>
    <n v="105"/>
    <n v="630"/>
    <n v="567"/>
  </r>
  <r>
    <x v="9"/>
    <x v="102"/>
    <x v="71"/>
    <x v="6"/>
    <x v="12"/>
    <x v="19"/>
    <n v="8.75"/>
    <n v="105"/>
    <n v="918.75"/>
    <n v="826.88"/>
  </r>
  <r>
    <x v="21"/>
    <x v="106"/>
    <x v="72"/>
    <x v="52"/>
    <x v="12"/>
    <x v="19"/>
    <n v="7"/>
    <n v="105"/>
    <n v="735"/>
    <n v="661.5"/>
  </r>
  <r>
    <x v="21"/>
    <x v="106"/>
    <x v="73"/>
    <x v="52"/>
    <x v="12"/>
    <x v="19"/>
    <n v="7"/>
    <n v="105"/>
    <n v="735"/>
    <n v="661.5"/>
  </r>
  <r>
    <x v="14"/>
    <x v="107"/>
    <x v="68"/>
    <x v="53"/>
    <x v="18"/>
    <x v="3"/>
    <n v="8"/>
    <n v="110"/>
    <n v="880"/>
    <n v="792"/>
  </r>
  <r>
    <x v="14"/>
    <x v="108"/>
    <x v="67"/>
    <x v="53"/>
    <x v="4"/>
    <x v="4"/>
    <n v="9"/>
    <n v="105"/>
    <n v="945"/>
    <n v="850.5"/>
  </r>
  <r>
    <x v="3"/>
    <x v="109"/>
    <x v="67"/>
    <x v="6"/>
    <x v="4"/>
    <x v="36"/>
    <n v="10.5"/>
    <n v="105"/>
    <n v="1102.5"/>
    <n v="992.25"/>
  </r>
  <r>
    <x v="3"/>
    <x v="110"/>
    <x v="68"/>
    <x v="6"/>
    <x v="4"/>
    <x v="36"/>
    <n v="9"/>
    <n v="105"/>
    <n v="945"/>
    <n v="850.5"/>
  </r>
  <r>
    <x v="3"/>
    <x v="110"/>
    <x v="70"/>
    <x v="6"/>
    <x v="4"/>
    <x v="36"/>
    <n v="9"/>
    <n v="105"/>
    <n v="945"/>
    <n v="850.5"/>
  </r>
  <r>
    <x v="0"/>
    <x v="104"/>
    <x v="67"/>
    <x v="14"/>
    <x v="2"/>
    <x v="2"/>
    <n v="8.5"/>
    <n v="110"/>
    <n v="935"/>
    <n v="841.5"/>
  </r>
  <r>
    <x v="0"/>
    <x v="111"/>
    <x v="71"/>
    <x v="15"/>
    <x v="6"/>
    <x v="9"/>
    <n v="6.5"/>
    <n v="105"/>
    <n v="682.5"/>
    <n v="614.25"/>
  </r>
  <r>
    <x v="0"/>
    <x v="111"/>
    <x v="67"/>
    <x v="15"/>
    <x v="6"/>
    <x v="9"/>
    <n v="7.5"/>
    <n v="105"/>
    <n v="787.5"/>
    <n v="708.75"/>
  </r>
  <r>
    <x v="0"/>
    <x v="111"/>
    <x v="68"/>
    <x v="16"/>
    <x v="6"/>
    <x v="9"/>
    <n v="8"/>
    <n v="105"/>
    <n v="840"/>
    <n v="756"/>
  </r>
  <r>
    <x v="0"/>
    <x v="112"/>
    <x v="68"/>
    <x v="42"/>
    <x v="0"/>
    <x v="17"/>
    <n v="9"/>
    <n v="105"/>
    <n v="945"/>
    <n v="850.5"/>
  </r>
  <r>
    <x v="0"/>
    <x v="113"/>
    <x v="72"/>
    <x v="15"/>
    <x v="8"/>
    <x v="14"/>
    <n v="1"/>
    <n v="390"/>
    <n v="390"/>
    <n v="351"/>
  </r>
  <r>
    <x v="0"/>
    <x v="113"/>
    <x v="72"/>
    <x v="15"/>
    <x v="8"/>
    <x v="14"/>
    <n v="1"/>
    <n v="390"/>
    <n v="390"/>
    <n v="351"/>
  </r>
  <r>
    <x v="0"/>
    <x v="114"/>
    <x v="72"/>
    <x v="28"/>
    <x v="6"/>
    <x v="9"/>
    <n v="7.5"/>
    <n v="105"/>
    <n v="787.5"/>
    <n v="708.75"/>
  </r>
  <r>
    <x v="0"/>
    <x v="115"/>
    <x v="73"/>
    <x v="42"/>
    <x v="0"/>
    <x v="17"/>
    <n v="8"/>
    <n v="105"/>
    <n v="840"/>
    <n v="756"/>
  </r>
  <r>
    <x v="0"/>
    <x v="115"/>
    <x v="74"/>
    <x v="42"/>
    <x v="0"/>
    <x v="17"/>
    <n v="8"/>
    <n v="105"/>
    <n v="840"/>
    <n v="756"/>
  </r>
  <r>
    <x v="0"/>
    <x v="116"/>
    <x v="74"/>
    <x v="16"/>
    <x v="7"/>
    <x v="3"/>
    <n v="5"/>
    <n v="270"/>
    <n v="1350"/>
    <n v="1215"/>
  </r>
  <r>
    <x v="0"/>
    <x v="116"/>
    <x v="75"/>
    <x v="14"/>
    <x v="7"/>
    <x v="3"/>
    <n v="1"/>
    <n v="270"/>
    <n v="270"/>
    <n v="243"/>
  </r>
  <r>
    <x v="0"/>
    <x v="116"/>
    <x v="75"/>
    <x v="14"/>
    <x v="7"/>
    <x v="3"/>
    <n v="1"/>
    <n v="270"/>
    <n v="270"/>
    <n v="243"/>
  </r>
  <r>
    <x v="0"/>
    <x v="116"/>
    <x v="75"/>
    <x v="14"/>
    <x v="7"/>
    <x v="3"/>
    <n v="1"/>
    <n v="270"/>
    <n v="270"/>
    <n v="243"/>
  </r>
  <r>
    <x v="0"/>
    <x v="116"/>
    <x v="75"/>
    <x v="14"/>
    <x v="7"/>
    <x v="3"/>
    <n v="1"/>
    <n v="270"/>
    <n v="270"/>
    <n v="243"/>
  </r>
  <r>
    <x v="0"/>
    <x v="117"/>
    <x v="76"/>
    <x v="64"/>
    <x v="7"/>
    <x v="3"/>
    <n v="9"/>
    <n v="30"/>
    <n v="270"/>
    <n v="243"/>
  </r>
  <r>
    <x v="6"/>
    <x v="118"/>
    <x v="75"/>
    <x v="19"/>
    <x v="6"/>
    <x v="37"/>
    <n v="8"/>
    <n v="105"/>
    <n v="840"/>
    <n v="756"/>
  </r>
  <r>
    <x v="6"/>
    <x v="119"/>
    <x v="75"/>
    <x v="18"/>
    <x v="4"/>
    <x v="4"/>
    <n v="7.5"/>
    <n v="105"/>
    <n v="787.5"/>
    <n v="708.75"/>
  </r>
  <r>
    <x v="6"/>
    <x v="116"/>
    <x v="75"/>
    <x v="58"/>
    <x v="7"/>
    <x v="3"/>
    <n v="1"/>
    <n v="270"/>
    <n v="270"/>
    <n v="243"/>
  </r>
  <r>
    <x v="6"/>
    <x v="116"/>
    <x v="75"/>
    <x v="58"/>
    <x v="7"/>
    <x v="3"/>
    <n v="1"/>
    <n v="270"/>
    <n v="270"/>
    <n v="243"/>
  </r>
  <r>
    <x v="6"/>
    <x v="116"/>
    <x v="75"/>
    <x v="58"/>
    <x v="7"/>
    <x v="3"/>
    <n v="1"/>
    <n v="270"/>
    <n v="270"/>
    <n v="243"/>
  </r>
  <r>
    <x v="6"/>
    <x v="116"/>
    <x v="75"/>
    <x v="58"/>
    <x v="7"/>
    <x v="3"/>
    <n v="1"/>
    <n v="270"/>
    <n v="270"/>
    <n v="243"/>
  </r>
  <r>
    <x v="6"/>
    <x v="116"/>
    <x v="75"/>
    <x v="65"/>
    <x v="7"/>
    <x v="3"/>
    <n v="1"/>
    <n v="270"/>
    <n v="270"/>
    <n v="243"/>
  </r>
  <r>
    <x v="6"/>
    <x v="116"/>
    <x v="75"/>
    <x v="65"/>
    <x v="7"/>
    <x v="3"/>
    <n v="1"/>
    <n v="270"/>
    <n v="270"/>
    <n v="243"/>
  </r>
  <r>
    <x v="6"/>
    <x v="116"/>
    <x v="75"/>
    <x v="65"/>
    <x v="7"/>
    <x v="3"/>
    <n v="1"/>
    <n v="270"/>
    <n v="270"/>
    <n v="243"/>
  </r>
  <r>
    <x v="6"/>
    <x v="116"/>
    <x v="75"/>
    <x v="65"/>
    <x v="7"/>
    <x v="3"/>
    <n v="1"/>
    <n v="270"/>
    <n v="270"/>
    <n v="243"/>
  </r>
  <r>
    <x v="6"/>
    <x v="116"/>
    <x v="75"/>
    <x v="66"/>
    <x v="7"/>
    <x v="3"/>
    <n v="1"/>
    <n v="270"/>
    <n v="270"/>
    <n v="243"/>
  </r>
  <r>
    <x v="6"/>
    <x v="116"/>
    <x v="75"/>
    <x v="66"/>
    <x v="7"/>
    <x v="3"/>
    <n v="1"/>
    <n v="270"/>
    <n v="270"/>
    <n v="243"/>
  </r>
  <r>
    <x v="6"/>
    <x v="116"/>
    <x v="75"/>
    <x v="66"/>
    <x v="7"/>
    <x v="3"/>
    <n v="1"/>
    <n v="270"/>
    <n v="270"/>
    <n v="243"/>
  </r>
  <r>
    <x v="6"/>
    <x v="116"/>
    <x v="75"/>
    <x v="66"/>
    <x v="7"/>
    <x v="3"/>
    <n v="1"/>
    <n v="270"/>
    <n v="270"/>
    <n v="243"/>
  </r>
  <r>
    <x v="6"/>
    <x v="117"/>
    <x v="77"/>
    <x v="67"/>
    <x v="7"/>
    <x v="3"/>
    <n v="12"/>
    <n v="30"/>
    <n v="360"/>
    <n v="324"/>
  </r>
  <r>
    <x v="27"/>
    <x v="110"/>
    <x v="78"/>
    <x v="68"/>
    <x v="19"/>
    <x v="36"/>
    <n v="8.5"/>
    <n v="105"/>
    <n v="892.5"/>
    <n v="803.25"/>
  </r>
  <r>
    <x v="27"/>
    <x v="116"/>
    <x v="75"/>
    <x v="68"/>
    <x v="7"/>
    <x v="3"/>
    <n v="3"/>
    <n v="270"/>
    <n v="810"/>
    <n v="729"/>
  </r>
  <r>
    <x v="27"/>
    <x v="117"/>
    <x v="77"/>
    <x v="68"/>
    <x v="7"/>
    <x v="3"/>
    <n v="3"/>
    <n v="30"/>
    <n v="90"/>
    <n v="81"/>
  </r>
  <r>
    <x v="11"/>
    <x v="116"/>
    <x v="75"/>
    <x v="36"/>
    <x v="7"/>
    <x v="3"/>
    <n v="5"/>
    <n v="270"/>
    <n v="1350"/>
    <n v="1215"/>
  </r>
  <r>
    <x v="11"/>
    <x v="120"/>
    <x v="77"/>
    <x v="36"/>
    <x v="7"/>
    <x v="3"/>
    <n v="5"/>
    <n v="30"/>
    <n v="150"/>
    <n v="135"/>
  </r>
  <r>
    <x v="7"/>
    <x v="116"/>
    <x v="75"/>
    <x v="55"/>
    <x v="7"/>
    <x v="3"/>
    <n v="5"/>
    <n v="300"/>
    <n v="1500"/>
    <n v="1350"/>
  </r>
  <r>
    <x v="7"/>
    <x v="116"/>
    <x v="74"/>
    <x v="56"/>
    <x v="7"/>
    <x v="3"/>
    <n v="5"/>
    <n v="300"/>
    <n v="1500"/>
    <n v="1350"/>
  </r>
  <r>
    <x v="28"/>
    <x v="116"/>
    <x v="75"/>
    <x v="14"/>
    <x v="7"/>
    <x v="3"/>
    <n v="4"/>
    <n v="270"/>
    <n v="1080"/>
    <n v="972"/>
  </r>
  <r>
    <x v="28"/>
    <x v="116"/>
    <x v="75"/>
    <x v="69"/>
    <x v="7"/>
    <x v="3"/>
    <n v="5"/>
    <n v="270"/>
    <n v="1350"/>
    <n v="1215"/>
  </r>
  <r>
    <x v="28"/>
    <x v="117"/>
    <x v="79"/>
    <x v="70"/>
    <x v="7"/>
    <x v="3"/>
    <n v="9"/>
    <n v="30"/>
    <n v="270"/>
    <n v="243"/>
  </r>
  <r>
    <x v="9"/>
    <x v="106"/>
    <x v="74"/>
    <x v="6"/>
    <x v="12"/>
    <x v="19"/>
    <n v="8"/>
    <n v="105"/>
    <n v="840"/>
    <n v="756"/>
  </r>
  <r>
    <x v="9"/>
    <x v="106"/>
    <x v="75"/>
    <x v="6"/>
    <x v="12"/>
    <x v="19"/>
    <n v="8.25"/>
    <n v="105"/>
    <n v="866.25"/>
    <n v="779.63"/>
  </r>
  <r>
    <x v="9"/>
    <x v="121"/>
    <x v="72"/>
    <x v="6"/>
    <x v="10"/>
    <x v="18"/>
    <n v="8.25"/>
    <n v="105"/>
    <n v="866.25"/>
    <n v="779.63"/>
  </r>
  <r>
    <x v="9"/>
    <x v="121"/>
    <x v="78"/>
    <x v="6"/>
    <x v="10"/>
    <x v="18"/>
    <n v="5"/>
    <n v="105"/>
    <n v="525"/>
    <n v="472.5"/>
  </r>
  <r>
    <x v="9"/>
    <x v="121"/>
    <x v="73"/>
    <x v="6"/>
    <x v="10"/>
    <x v="18"/>
    <n v="6.25"/>
    <n v="105"/>
    <n v="656.25"/>
    <n v="590.63"/>
  </r>
  <r>
    <x v="16"/>
    <x v="122"/>
    <x v="73"/>
    <x v="37"/>
    <x v="12"/>
    <x v="5"/>
    <n v="7.75"/>
    <n v="100"/>
    <n v="775"/>
    <n v="697.5"/>
  </r>
  <r>
    <x v="16"/>
    <x v="122"/>
    <x v="73"/>
    <x v="38"/>
    <x v="12"/>
    <x v="5"/>
    <n v="7.25"/>
    <n v="100"/>
    <n v="725"/>
    <n v="652.5"/>
  </r>
  <r>
    <x v="16"/>
    <x v="122"/>
    <x v="73"/>
    <x v="45"/>
    <x v="12"/>
    <x v="5"/>
    <n v="7.5"/>
    <n v="100"/>
    <n v="750"/>
    <n v="675"/>
  </r>
  <r>
    <x v="2"/>
    <x v="103"/>
    <x v="67"/>
    <x v="5"/>
    <x v="3"/>
    <x v="35"/>
    <n v="9.5"/>
    <n v="115"/>
    <n v="1092.5"/>
    <n v="983.25"/>
  </r>
  <r>
    <x v="2"/>
    <x v="103"/>
    <x v="68"/>
    <x v="5"/>
    <x v="3"/>
    <x v="35"/>
    <n v="9.75"/>
    <n v="115"/>
    <n v="1121.25"/>
    <n v="1009.13"/>
  </r>
  <r>
    <x v="2"/>
    <x v="103"/>
    <x v="70"/>
    <x v="5"/>
    <x v="3"/>
    <x v="35"/>
    <n v="8.5"/>
    <n v="115"/>
    <n v="977.5"/>
    <n v="879.75"/>
  </r>
  <r>
    <x v="2"/>
    <x v="111"/>
    <x v="67"/>
    <x v="17"/>
    <x v="6"/>
    <x v="9"/>
    <n v="6.5"/>
    <n v="105"/>
    <n v="682.5"/>
    <n v="614.25"/>
  </r>
  <r>
    <x v="2"/>
    <x v="111"/>
    <x v="69"/>
    <x v="17"/>
    <x v="6"/>
    <x v="9"/>
    <n v="7.75"/>
    <n v="105"/>
    <n v="813.75"/>
    <n v="732.38"/>
  </r>
  <r>
    <x v="2"/>
    <x v="107"/>
    <x v="68"/>
    <x v="4"/>
    <x v="18"/>
    <x v="3"/>
    <n v="8"/>
    <n v="110"/>
    <n v="880"/>
    <n v="792"/>
  </r>
  <r>
    <x v="2"/>
    <x v="109"/>
    <x v="71"/>
    <x v="33"/>
    <x v="4"/>
    <x v="36"/>
    <n v="8"/>
    <n v="105"/>
    <n v="840"/>
    <n v="756"/>
  </r>
  <r>
    <x v="2"/>
    <x v="109"/>
    <x v="67"/>
    <x v="33"/>
    <x v="4"/>
    <x v="36"/>
    <n v="9.5"/>
    <n v="105"/>
    <n v="997.5"/>
    <n v="897.75"/>
  </r>
  <r>
    <x v="2"/>
    <x v="109"/>
    <x v="68"/>
    <x v="33"/>
    <x v="4"/>
    <x v="36"/>
    <n v="9"/>
    <n v="105"/>
    <n v="945"/>
    <n v="850.5"/>
  </r>
  <r>
    <x v="21"/>
    <x v="121"/>
    <x v="74"/>
    <x v="52"/>
    <x v="10"/>
    <x v="18"/>
    <n v="4.5"/>
    <n v="105"/>
    <n v="472.5"/>
    <n v="425.25"/>
  </r>
  <r>
    <x v="21"/>
    <x v="121"/>
    <x v="75"/>
    <x v="52"/>
    <x v="10"/>
    <x v="18"/>
    <n v="8.25"/>
    <n v="105"/>
    <n v="866.25"/>
    <n v="779.63"/>
  </r>
  <r>
    <x v="2"/>
    <x v="113"/>
    <x v="72"/>
    <x v="5"/>
    <x v="8"/>
    <x v="14"/>
    <n v="2"/>
    <n v="390"/>
    <n v="780"/>
    <n v="702"/>
  </r>
  <r>
    <x v="2"/>
    <x v="110"/>
    <x v="73"/>
    <x v="4"/>
    <x v="4"/>
    <x v="36"/>
    <n v="8"/>
    <n v="105"/>
    <n v="840"/>
    <n v="756"/>
  </r>
  <r>
    <x v="2"/>
    <x v="110"/>
    <x v="74"/>
    <x v="4"/>
    <x v="4"/>
    <x v="36"/>
    <n v="8"/>
    <n v="105"/>
    <n v="840"/>
    <n v="756"/>
  </r>
  <r>
    <x v="2"/>
    <x v="119"/>
    <x v="75"/>
    <x v="33"/>
    <x v="4"/>
    <x v="4"/>
    <n v="8.5"/>
    <n v="105"/>
    <n v="892.5"/>
    <n v="803.25"/>
  </r>
  <r>
    <x v="3"/>
    <x v="123"/>
    <x v="73"/>
    <x v="6"/>
    <x v="2"/>
    <x v="2"/>
    <n v="7.5"/>
    <n v="110"/>
    <n v="825"/>
    <n v="742.5"/>
  </r>
  <r>
    <x v="3"/>
    <x v="114"/>
    <x v="72"/>
    <x v="6"/>
    <x v="6"/>
    <x v="9"/>
    <n v="6.5"/>
    <n v="105"/>
    <n v="682.5"/>
    <n v="614.25"/>
  </r>
  <r>
    <x v="14"/>
    <x v="116"/>
    <x v="74"/>
    <x v="71"/>
    <x v="7"/>
    <x v="3"/>
    <n v="4"/>
    <n v="270"/>
    <n v="1080"/>
    <n v="972"/>
  </r>
  <r>
    <x v="14"/>
    <x v="117"/>
    <x v="80"/>
    <x v="71"/>
    <x v="7"/>
    <x v="3"/>
    <n v="4"/>
    <n v="30"/>
    <n v="120"/>
    <n v="108"/>
  </r>
  <r>
    <x v="4"/>
    <x v="124"/>
    <x v="74"/>
    <x v="41"/>
    <x v="13"/>
    <x v="38"/>
    <n v="8"/>
    <n v="120"/>
    <n v="960"/>
    <n v="864"/>
  </r>
  <r>
    <x v="4"/>
    <x v="124"/>
    <x v="75"/>
    <x v="41"/>
    <x v="13"/>
    <x v="38"/>
    <n v="8"/>
    <n v="120"/>
    <n v="960"/>
    <n v="864"/>
  </r>
  <r>
    <x v="4"/>
    <x v="124"/>
    <x v="78"/>
    <x v="41"/>
    <x v="13"/>
    <x v="38"/>
    <n v="8"/>
    <n v="120"/>
    <n v="960"/>
    <n v="864"/>
  </r>
  <r>
    <x v="4"/>
    <x v="125"/>
    <x v="81"/>
    <x v="41"/>
    <x v="13"/>
    <x v="26"/>
    <n v="8"/>
    <n v="100"/>
    <n v="800"/>
    <n v="720"/>
  </r>
  <r>
    <x v="4"/>
    <x v="125"/>
    <x v="82"/>
    <x v="41"/>
    <x v="13"/>
    <x v="26"/>
    <n v="8"/>
    <n v="100"/>
    <n v="800"/>
    <n v="720"/>
  </r>
  <r>
    <x v="17"/>
    <x v="124"/>
    <x v="74"/>
    <x v="40"/>
    <x v="13"/>
    <x v="38"/>
    <n v="8"/>
    <n v="120"/>
    <n v="960"/>
    <n v="864"/>
  </r>
  <r>
    <x v="17"/>
    <x v="124"/>
    <x v="75"/>
    <x v="40"/>
    <x v="13"/>
    <x v="38"/>
    <n v="8"/>
    <n v="120"/>
    <n v="960"/>
    <n v="864"/>
  </r>
  <r>
    <x v="17"/>
    <x v="124"/>
    <x v="78"/>
    <x v="40"/>
    <x v="13"/>
    <x v="38"/>
    <n v="8"/>
    <n v="120"/>
    <n v="960"/>
    <n v="864"/>
  </r>
  <r>
    <x v="0"/>
    <x v="126"/>
    <x v="83"/>
    <x v="14"/>
    <x v="6"/>
    <x v="9"/>
    <n v="7"/>
    <n v="105"/>
    <n v="735"/>
    <n v="661.5"/>
  </r>
  <r>
    <x v="0"/>
    <x v="127"/>
    <x v="84"/>
    <x v="28"/>
    <x v="6"/>
    <x v="39"/>
    <n v="5.5"/>
    <n v="105"/>
    <n v="577.5"/>
    <n v="519.75"/>
  </r>
  <r>
    <x v="7"/>
    <x v="127"/>
    <x v="84"/>
    <x v="55"/>
    <x v="6"/>
    <x v="39"/>
    <n v="7.5"/>
    <n v="105"/>
    <n v="787.5"/>
    <n v="708.75"/>
  </r>
  <r>
    <x v="7"/>
    <x v="128"/>
    <x v="83"/>
    <x v="20"/>
    <x v="4"/>
    <x v="36"/>
    <n v="9"/>
    <n v="105"/>
    <n v="945"/>
    <n v="850.5"/>
  </r>
  <r>
    <x v="7"/>
    <x v="125"/>
    <x v="81"/>
    <x v="56"/>
    <x v="13"/>
    <x v="26"/>
    <n v="1"/>
    <n v="350"/>
    <n v="350"/>
    <n v="315"/>
  </r>
  <r>
    <x v="7"/>
    <x v="125"/>
    <x v="81"/>
    <x v="56"/>
    <x v="13"/>
    <x v="26"/>
    <n v="1"/>
    <n v="350"/>
    <n v="350"/>
    <n v="315"/>
  </r>
  <r>
    <x v="5"/>
    <x v="127"/>
    <x v="83"/>
    <x v="23"/>
    <x v="6"/>
    <x v="39"/>
    <n v="8.25"/>
    <n v="105"/>
    <n v="866.25"/>
    <n v="779.63"/>
  </r>
  <r>
    <x v="27"/>
    <x v="127"/>
    <x v="83"/>
    <x v="68"/>
    <x v="6"/>
    <x v="39"/>
    <n v="9"/>
    <n v="105"/>
    <n v="945"/>
    <n v="850.5"/>
  </r>
  <r>
    <x v="27"/>
    <x v="129"/>
    <x v="81"/>
    <x v="68"/>
    <x v="4"/>
    <x v="4"/>
    <n v="7.75"/>
    <n v="105"/>
    <n v="813.75"/>
    <n v="732.38"/>
  </r>
  <r>
    <x v="28"/>
    <x v="127"/>
    <x v="81"/>
    <x v="72"/>
    <x v="6"/>
    <x v="39"/>
    <n v="7.5"/>
    <n v="105"/>
    <n v="787.5"/>
    <n v="708.75"/>
  </r>
  <r>
    <x v="28"/>
    <x v="127"/>
    <x v="83"/>
    <x v="72"/>
    <x v="6"/>
    <x v="39"/>
    <n v="10"/>
    <n v="105"/>
    <n v="1050"/>
    <n v="945"/>
  </r>
  <r>
    <x v="28"/>
    <x v="130"/>
    <x v="84"/>
    <x v="69"/>
    <x v="7"/>
    <x v="3"/>
    <n v="1"/>
    <n v="150"/>
    <n v="150"/>
    <n v="135"/>
  </r>
  <r>
    <x v="28"/>
    <x v="130"/>
    <x v="84"/>
    <x v="69"/>
    <x v="7"/>
    <x v="3"/>
    <n v="1"/>
    <n v="150"/>
    <n v="150"/>
    <n v="135"/>
  </r>
  <r>
    <x v="28"/>
    <x v="130"/>
    <x v="84"/>
    <x v="69"/>
    <x v="7"/>
    <x v="3"/>
    <n v="1"/>
    <n v="150"/>
    <n v="150"/>
    <n v="135"/>
  </r>
  <r>
    <x v="28"/>
    <x v="130"/>
    <x v="84"/>
    <x v="69"/>
    <x v="7"/>
    <x v="3"/>
    <n v="1"/>
    <n v="150"/>
    <n v="150"/>
    <n v="135"/>
  </r>
  <r>
    <x v="28"/>
    <x v="130"/>
    <x v="84"/>
    <x v="69"/>
    <x v="7"/>
    <x v="3"/>
    <n v="1"/>
    <n v="150"/>
    <n v="150"/>
    <n v="135"/>
  </r>
  <r>
    <x v="28"/>
    <x v="125"/>
    <x v="81"/>
    <x v="69"/>
    <x v="13"/>
    <x v="26"/>
    <n v="2"/>
    <n v="350"/>
    <n v="700"/>
    <n v="630"/>
  </r>
  <r>
    <x v="16"/>
    <x v="125"/>
    <x v="81"/>
    <x v="37"/>
    <x v="13"/>
    <x v="26"/>
    <n v="8"/>
    <n v="100"/>
    <n v="800"/>
    <n v="720"/>
  </r>
  <r>
    <x v="9"/>
    <x v="131"/>
    <x v="81"/>
    <x v="6"/>
    <x v="20"/>
    <x v="18"/>
    <n v="5"/>
    <n v="105"/>
    <n v="525"/>
    <n v="472.5"/>
  </r>
  <r>
    <x v="9"/>
    <x v="131"/>
    <x v="82"/>
    <x v="6"/>
    <x v="20"/>
    <x v="18"/>
    <n v="6"/>
    <n v="105"/>
    <n v="630"/>
    <n v="567"/>
  </r>
  <r>
    <x v="9"/>
    <x v="131"/>
    <x v="85"/>
    <x v="6"/>
    <x v="20"/>
    <x v="18"/>
    <n v="9.5"/>
    <n v="105"/>
    <n v="997.5"/>
    <n v="897.75"/>
  </r>
  <r>
    <x v="9"/>
    <x v="131"/>
    <x v="84"/>
    <x v="6"/>
    <x v="20"/>
    <x v="18"/>
    <n v="6.5"/>
    <n v="105"/>
    <n v="682.5"/>
    <n v="614.25"/>
  </r>
  <r>
    <x v="9"/>
    <x v="131"/>
    <x v="83"/>
    <x v="6"/>
    <x v="20"/>
    <x v="18"/>
    <n v="7"/>
    <n v="105"/>
    <n v="735"/>
    <n v="661.5"/>
  </r>
  <r>
    <x v="17"/>
    <x v="127"/>
    <x v="83"/>
    <x v="73"/>
    <x v="6"/>
    <x v="39"/>
    <n v="7.25"/>
    <n v="105"/>
    <n v="761.25"/>
    <n v="685.13"/>
  </r>
  <r>
    <x v="17"/>
    <x v="132"/>
    <x v="79"/>
    <x v="22"/>
    <x v="6"/>
    <x v="39"/>
    <n v="8.5"/>
    <n v="105"/>
    <n v="892.5"/>
    <n v="803.25"/>
  </r>
  <r>
    <x v="2"/>
    <x v="127"/>
    <x v="82"/>
    <x v="5"/>
    <x v="6"/>
    <x v="39"/>
    <n v="6"/>
    <n v="105"/>
    <n v="630"/>
    <n v="567"/>
  </r>
  <r>
    <x v="2"/>
    <x v="127"/>
    <x v="83"/>
    <x v="17"/>
    <x v="6"/>
    <x v="39"/>
    <n v="7.5"/>
    <n v="105"/>
    <n v="787.5"/>
    <n v="708.75"/>
  </r>
  <r>
    <x v="2"/>
    <x v="133"/>
    <x v="81"/>
    <x v="17"/>
    <x v="8"/>
    <x v="14"/>
    <n v="9.5"/>
    <n v="120"/>
    <n v="1140"/>
    <n v="1026"/>
  </r>
  <r>
    <x v="2"/>
    <x v="129"/>
    <x v="83"/>
    <x v="5"/>
    <x v="4"/>
    <x v="4"/>
    <n v="8.25"/>
    <n v="105"/>
    <n v="866.25"/>
    <n v="779.63"/>
  </r>
  <r>
    <x v="23"/>
    <x v="134"/>
    <x v="86"/>
    <x v="14"/>
    <x v="8"/>
    <x v="40"/>
    <n v="2"/>
    <n v="390"/>
    <n v="780"/>
    <n v="702"/>
  </r>
  <r>
    <x v="23"/>
    <x v="134"/>
    <x v="87"/>
    <x v="14"/>
    <x v="8"/>
    <x v="40"/>
    <n v="2"/>
    <n v="390"/>
    <n v="780"/>
    <n v="702"/>
  </r>
  <r>
    <x v="28"/>
    <x v="135"/>
    <x v="79"/>
    <x v="72"/>
    <x v="2"/>
    <x v="41"/>
    <n v="9"/>
    <n v="110"/>
    <n v="990"/>
    <n v="891"/>
  </r>
  <r>
    <x v="0"/>
    <x v="134"/>
    <x v="86"/>
    <x v="15"/>
    <x v="8"/>
    <x v="40"/>
    <n v="1"/>
    <n v="390"/>
    <n v="390"/>
    <n v="351"/>
  </r>
  <r>
    <x v="0"/>
    <x v="135"/>
    <x v="79"/>
    <x v="14"/>
    <x v="2"/>
    <x v="41"/>
    <n v="8.5"/>
    <n v="110"/>
    <n v="935"/>
    <n v="841.5"/>
  </r>
  <r>
    <x v="0"/>
    <x v="135"/>
    <x v="86"/>
    <x v="28"/>
    <x v="2"/>
    <x v="41"/>
    <n v="9.75"/>
    <n v="110"/>
    <n v="1072.5"/>
    <n v="965.25"/>
  </r>
  <r>
    <x v="0"/>
    <x v="135"/>
    <x v="87"/>
    <x v="15"/>
    <x v="2"/>
    <x v="41"/>
    <n v="9.5"/>
    <n v="110"/>
    <n v="1045"/>
    <n v="940.5"/>
  </r>
  <r>
    <x v="0"/>
    <x v="132"/>
    <x v="88"/>
    <x v="15"/>
    <x v="6"/>
    <x v="39"/>
    <n v="6"/>
    <n v="105"/>
    <n v="630"/>
    <n v="567"/>
  </r>
  <r>
    <x v="0"/>
    <x v="132"/>
    <x v="88"/>
    <x v="28"/>
    <x v="6"/>
    <x v="39"/>
    <n v="7.5"/>
    <n v="105"/>
    <n v="787.5"/>
    <n v="708.75"/>
  </r>
  <r>
    <x v="0"/>
    <x v="136"/>
    <x v="86"/>
    <x v="16"/>
    <x v="4"/>
    <x v="36"/>
    <n v="9"/>
    <n v="105"/>
    <n v="945"/>
    <n v="850.5"/>
  </r>
  <r>
    <x v="0"/>
    <x v="136"/>
    <x v="87"/>
    <x v="28"/>
    <x v="4"/>
    <x v="36"/>
    <n v="10.25"/>
    <n v="105"/>
    <n v="1076.25"/>
    <n v="968.63"/>
  </r>
  <r>
    <x v="7"/>
    <x v="135"/>
    <x v="87"/>
    <x v="20"/>
    <x v="2"/>
    <x v="41"/>
    <n v="9"/>
    <n v="110"/>
    <n v="990"/>
    <n v="891"/>
  </r>
  <r>
    <x v="7"/>
    <x v="132"/>
    <x v="79"/>
    <x v="55"/>
    <x v="6"/>
    <x v="39"/>
    <n v="7.5"/>
    <n v="105"/>
    <n v="787.5"/>
    <n v="708.75"/>
  </r>
  <r>
    <x v="7"/>
    <x v="132"/>
    <x v="88"/>
    <x v="20"/>
    <x v="6"/>
    <x v="39"/>
    <n v="7"/>
    <n v="105"/>
    <n v="735"/>
    <n v="661.5"/>
  </r>
  <r>
    <x v="7"/>
    <x v="137"/>
    <x v="86"/>
    <x v="55"/>
    <x v="4"/>
    <x v="4"/>
    <n v="8.75"/>
    <n v="105"/>
    <n v="918.75"/>
    <n v="826.88"/>
  </r>
  <r>
    <x v="21"/>
    <x v="132"/>
    <x v="79"/>
    <x v="52"/>
    <x v="6"/>
    <x v="39"/>
    <n v="8.25"/>
    <n v="105"/>
    <n v="866.25"/>
    <n v="779.63"/>
  </r>
  <r>
    <x v="5"/>
    <x v="132"/>
    <x v="79"/>
    <x v="23"/>
    <x v="6"/>
    <x v="39"/>
    <n v="8.5"/>
    <n v="105"/>
    <n v="892.5"/>
    <n v="803.25"/>
  </r>
  <r>
    <x v="22"/>
    <x v="138"/>
    <x v="86"/>
    <x v="41"/>
    <x v="13"/>
    <x v="42"/>
    <n v="8"/>
    <n v="100"/>
    <n v="800"/>
    <n v="720"/>
  </r>
  <r>
    <x v="9"/>
    <x v="139"/>
    <x v="88"/>
    <x v="6"/>
    <x v="12"/>
    <x v="19"/>
    <n v="8.25"/>
    <n v="105"/>
    <n v="866.25"/>
    <n v="779.63"/>
  </r>
  <r>
    <x v="9"/>
    <x v="139"/>
    <x v="87"/>
    <x v="6"/>
    <x v="12"/>
    <x v="19"/>
    <n v="6.75"/>
    <n v="105"/>
    <n v="708.75"/>
    <n v="637.88"/>
  </r>
  <r>
    <x v="9"/>
    <x v="139"/>
    <x v="89"/>
    <x v="6"/>
    <x v="12"/>
    <x v="19"/>
    <n v="8.25"/>
    <n v="105"/>
    <n v="866.25"/>
    <n v="779.63"/>
  </r>
  <r>
    <x v="2"/>
    <x v="134"/>
    <x v="86"/>
    <x v="4"/>
    <x v="8"/>
    <x v="14"/>
    <n v="1"/>
    <n v="390"/>
    <n v="390"/>
    <n v="351"/>
  </r>
  <r>
    <x v="2"/>
    <x v="134"/>
    <x v="86"/>
    <x v="4"/>
    <x v="8"/>
    <x v="14"/>
    <n v="1"/>
    <n v="390"/>
    <n v="390"/>
    <n v="351"/>
  </r>
  <r>
    <x v="2"/>
    <x v="134"/>
    <x v="86"/>
    <x v="17"/>
    <x v="8"/>
    <x v="14"/>
    <n v="1"/>
    <n v="390"/>
    <n v="390"/>
    <n v="351"/>
  </r>
  <r>
    <x v="2"/>
    <x v="134"/>
    <x v="86"/>
    <x v="17"/>
    <x v="8"/>
    <x v="14"/>
    <n v="1"/>
    <n v="390"/>
    <n v="390"/>
    <n v="351"/>
  </r>
  <r>
    <x v="2"/>
    <x v="134"/>
    <x v="87"/>
    <x v="17"/>
    <x v="8"/>
    <x v="14"/>
    <n v="1"/>
    <n v="390"/>
    <n v="390"/>
    <n v="351"/>
  </r>
  <r>
    <x v="2"/>
    <x v="135"/>
    <x v="79"/>
    <x v="33"/>
    <x v="2"/>
    <x v="2"/>
    <n v="8.75"/>
    <n v="110"/>
    <n v="962.5"/>
    <n v="866.25"/>
  </r>
  <r>
    <x v="2"/>
    <x v="135"/>
    <x v="86"/>
    <x v="33"/>
    <x v="2"/>
    <x v="2"/>
    <n v="9.75"/>
    <n v="110"/>
    <n v="1072.5"/>
    <n v="965.25"/>
  </r>
  <r>
    <x v="2"/>
    <x v="140"/>
    <x v="89"/>
    <x v="5"/>
    <x v="6"/>
    <x v="9"/>
    <n v="8"/>
    <n v="105"/>
    <n v="840"/>
    <n v="756"/>
  </r>
  <r>
    <x v="2"/>
    <x v="141"/>
    <x v="79"/>
    <x v="4"/>
    <x v="0"/>
    <x v="17"/>
    <n v="8.5"/>
    <n v="105"/>
    <n v="892.5"/>
    <n v="803.25"/>
  </r>
  <r>
    <x v="2"/>
    <x v="141"/>
    <x v="86"/>
    <x v="5"/>
    <x v="0"/>
    <x v="17"/>
    <n v="8"/>
    <n v="105"/>
    <n v="840"/>
    <n v="756"/>
  </r>
  <r>
    <x v="2"/>
    <x v="141"/>
    <x v="88"/>
    <x v="17"/>
    <x v="0"/>
    <x v="17"/>
    <n v="9.25"/>
    <n v="105"/>
    <n v="971.25"/>
    <n v="874.13"/>
  </r>
  <r>
    <x v="2"/>
    <x v="136"/>
    <x v="79"/>
    <x v="5"/>
    <x v="4"/>
    <x v="36"/>
    <n v="7.5"/>
    <n v="105"/>
    <n v="787.5"/>
    <n v="708.75"/>
  </r>
  <r>
    <x v="2"/>
    <x v="136"/>
    <x v="87"/>
    <x v="4"/>
    <x v="4"/>
    <x v="36"/>
    <n v="8.5"/>
    <n v="105"/>
    <n v="892.5"/>
    <n v="803.25"/>
  </r>
  <r>
    <x v="2"/>
    <x v="136"/>
    <x v="89"/>
    <x v="4"/>
    <x v="4"/>
    <x v="36"/>
    <n v="7.5"/>
    <n v="105"/>
    <n v="787.5"/>
    <n v="708.75"/>
  </r>
  <r>
    <x v="2"/>
    <x v="137"/>
    <x v="88"/>
    <x v="33"/>
    <x v="4"/>
    <x v="4"/>
    <n v="9"/>
    <n v="105"/>
    <n v="945"/>
    <n v="850.5"/>
  </r>
  <r>
    <x v="2"/>
    <x v="142"/>
    <x v="87"/>
    <x v="4"/>
    <x v="17"/>
    <x v="3"/>
    <n v="3"/>
    <n v="120"/>
    <n v="360"/>
    <n v="324"/>
  </r>
  <r>
    <x v="3"/>
    <x v="134"/>
    <x v="87"/>
    <x v="6"/>
    <x v="8"/>
    <x v="14"/>
    <n v="0.5"/>
    <n v="120"/>
    <n v="60"/>
    <n v="54"/>
  </r>
  <r>
    <x v="3"/>
    <x v="134"/>
    <x v="87"/>
    <x v="6"/>
    <x v="8"/>
    <x v="14"/>
    <n v="1"/>
    <n v="390"/>
    <n v="390"/>
    <n v="351"/>
  </r>
  <r>
    <x v="3"/>
    <x v="134"/>
    <x v="87"/>
    <x v="6"/>
    <x v="8"/>
    <x v="14"/>
    <n v="0.75"/>
    <n v="120"/>
    <n v="90"/>
    <n v="81"/>
  </r>
  <r>
    <x v="3"/>
    <x v="134"/>
    <x v="87"/>
    <x v="6"/>
    <x v="8"/>
    <x v="14"/>
    <n v="1"/>
    <n v="390"/>
    <n v="390"/>
    <n v="351"/>
  </r>
  <r>
    <x v="3"/>
    <x v="135"/>
    <x v="86"/>
    <x v="6"/>
    <x v="2"/>
    <x v="2"/>
    <n v="9.75"/>
    <n v="110"/>
    <n v="1072.5"/>
    <n v="965.25"/>
  </r>
  <r>
    <x v="3"/>
    <x v="132"/>
    <x v="79"/>
    <x v="6"/>
    <x v="6"/>
    <x v="39"/>
    <n v="9.25"/>
    <n v="105"/>
    <n v="971.25"/>
    <n v="874.13"/>
  </r>
  <r>
    <x v="3"/>
    <x v="132"/>
    <x v="88"/>
    <x v="6"/>
    <x v="6"/>
    <x v="39"/>
    <n v="7"/>
    <n v="105"/>
    <n v="735"/>
    <n v="661.5"/>
  </r>
  <r>
    <x v="29"/>
    <x v="143"/>
    <x v="76"/>
    <x v="52"/>
    <x v="8"/>
    <x v="40"/>
    <n v="1"/>
    <n v="390"/>
    <n v="390"/>
    <n v="351"/>
  </r>
  <r>
    <x v="29"/>
    <x v="143"/>
    <x v="76"/>
    <x v="52"/>
    <x v="8"/>
    <x v="40"/>
    <n v="6"/>
    <n v="120"/>
    <n v="720"/>
    <n v="648"/>
  </r>
  <r>
    <x v="29"/>
    <x v="143"/>
    <x v="76"/>
    <x v="14"/>
    <x v="8"/>
    <x v="40"/>
    <n v="1"/>
    <n v="390"/>
    <n v="390"/>
    <n v="351"/>
  </r>
  <r>
    <x v="29"/>
    <x v="143"/>
    <x v="76"/>
    <x v="14"/>
    <x v="8"/>
    <x v="40"/>
    <n v="6.5"/>
    <n v="120"/>
    <n v="780"/>
    <n v="702"/>
  </r>
  <r>
    <x v="29"/>
    <x v="143"/>
    <x v="90"/>
    <x v="14"/>
    <x v="8"/>
    <x v="40"/>
    <n v="9.5"/>
    <n v="120"/>
    <n v="1140"/>
    <n v="1026"/>
  </r>
  <r>
    <x v="24"/>
    <x v="143"/>
    <x v="76"/>
    <x v="60"/>
    <x v="8"/>
    <x v="40"/>
    <n v="5.5"/>
    <n v="120"/>
    <n v="660"/>
    <n v="594"/>
  </r>
  <r>
    <x v="24"/>
    <x v="143"/>
    <x v="76"/>
    <x v="60"/>
    <x v="8"/>
    <x v="40"/>
    <n v="0.75"/>
    <n v="120"/>
    <n v="90"/>
    <n v="81"/>
  </r>
  <r>
    <x v="24"/>
    <x v="143"/>
    <x v="76"/>
    <x v="60"/>
    <x v="8"/>
    <x v="40"/>
    <n v="1"/>
    <n v="390"/>
    <n v="390"/>
    <n v="351"/>
  </r>
  <r>
    <x v="30"/>
    <x v="143"/>
    <x v="76"/>
    <x v="14"/>
    <x v="8"/>
    <x v="40"/>
    <n v="10"/>
    <n v="120"/>
    <n v="1200"/>
    <n v="1080"/>
  </r>
  <r>
    <x v="30"/>
    <x v="143"/>
    <x v="91"/>
    <x v="42"/>
    <x v="8"/>
    <x v="40"/>
    <n v="11.5"/>
    <n v="120"/>
    <n v="1380"/>
    <n v="1242"/>
  </r>
  <r>
    <x v="30"/>
    <x v="143"/>
    <x v="92"/>
    <x v="42"/>
    <x v="8"/>
    <x v="40"/>
    <n v="12"/>
    <n v="120"/>
    <n v="1440"/>
    <n v="1296"/>
  </r>
  <r>
    <x v="30"/>
    <x v="143"/>
    <x v="90"/>
    <x v="42"/>
    <x v="8"/>
    <x v="40"/>
    <n v="9"/>
    <n v="120"/>
    <n v="1080"/>
    <n v="972"/>
  </r>
  <r>
    <x v="30"/>
    <x v="143"/>
    <x v="90"/>
    <x v="14"/>
    <x v="8"/>
    <x v="40"/>
    <n v="1"/>
    <n v="49.8"/>
    <n v="49.8"/>
    <n v="44.82"/>
  </r>
  <r>
    <x v="30"/>
    <x v="143"/>
    <x v="90"/>
    <x v="42"/>
    <x v="8"/>
    <x v="40"/>
    <n v="1"/>
    <n v="102"/>
    <n v="102"/>
    <n v="91.8"/>
  </r>
  <r>
    <x v="30"/>
    <x v="144"/>
    <x v="76"/>
    <x v="42"/>
    <x v="0"/>
    <x v="43"/>
    <n v="8.5"/>
    <n v="105"/>
    <n v="892.5"/>
    <n v="803.25"/>
  </r>
  <r>
    <x v="30"/>
    <x v="144"/>
    <x v="91"/>
    <x v="28"/>
    <x v="0"/>
    <x v="43"/>
    <n v="8.5"/>
    <n v="105"/>
    <n v="892.5"/>
    <n v="803.25"/>
  </r>
  <r>
    <x v="30"/>
    <x v="144"/>
    <x v="92"/>
    <x v="28"/>
    <x v="0"/>
    <x v="43"/>
    <n v="7.25"/>
    <n v="105"/>
    <n v="761.25"/>
    <n v="685.13"/>
  </r>
  <r>
    <x v="30"/>
    <x v="145"/>
    <x v="90"/>
    <x v="15"/>
    <x v="0"/>
    <x v="44"/>
    <n v="9"/>
    <n v="105"/>
    <n v="945"/>
    <n v="850.5"/>
  </r>
  <r>
    <x v="27"/>
    <x v="135"/>
    <x v="79"/>
    <x v="68"/>
    <x v="2"/>
    <x v="2"/>
    <n v="9"/>
    <n v="110"/>
    <n v="990"/>
    <n v="891"/>
  </r>
  <r>
    <x v="27"/>
    <x v="143"/>
    <x v="91"/>
    <x v="68"/>
    <x v="8"/>
    <x v="40"/>
    <n v="1"/>
    <n v="390"/>
    <n v="390"/>
    <n v="351"/>
  </r>
  <r>
    <x v="27"/>
    <x v="143"/>
    <x v="91"/>
    <x v="68"/>
    <x v="8"/>
    <x v="40"/>
    <n v="5.5"/>
    <n v="120"/>
    <n v="660"/>
    <n v="594"/>
  </r>
  <r>
    <x v="27"/>
    <x v="143"/>
    <x v="92"/>
    <x v="68"/>
    <x v="8"/>
    <x v="40"/>
    <n v="1"/>
    <n v="390"/>
    <n v="390"/>
    <n v="351"/>
  </r>
  <r>
    <x v="27"/>
    <x v="143"/>
    <x v="92"/>
    <x v="68"/>
    <x v="8"/>
    <x v="40"/>
    <n v="1"/>
    <n v="120"/>
    <n v="120"/>
    <n v="108"/>
  </r>
  <r>
    <x v="27"/>
    <x v="143"/>
    <x v="90"/>
    <x v="68"/>
    <x v="8"/>
    <x v="40"/>
    <n v="1"/>
    <n v="390"/>
    <n v="390"/>
    <n v="351"/>
  </r>
  <r>
    <x v="27"/>
    <x v="143"/>
    <x v="90"/>
    <x v="68"/>
    <x v="8"/>
    <x v="40"/>
    <n v="5"/>
    <n v="120"/>
    <n v="600"/>
    <n v="540"/>
  </r>
  <r>
    <x v="27"/>
    <x v="146"/>
    <x v="76"/>
    <x v="68"/>
    <x v="2"/>
    <x v="45"/>
    <n v="1"/>
    <n v="300"/>
    <n v="300"/>
    <n v="270"/>
  </r>
  <r>
    <x v="27"/>
    <x v="146"/>
    <x v="76"/>
    <x v="68"/>
    <x v="2"/>
    <x v="45"/>
    <n v="1"/>
    <n v="300"/>
    <n v="300"/>
    <n v="270"/>
  </r>
  <r>
    <x v="27"/>
    <x v="146"/>
    <x v="76"/>
    <x v="68"/>
    <x v="2"/>
    <x v="45"/>
    <n v="1"/>
    <n v="300"/>
    <n v="300"/>
    <n v="270"/>
  </r>
  <r>
    <x v="27"/>
    <x v="146"/>
    <x v="76"/>
    <x v="68"/>
    <x v="2"/>
    <x v="45"/>
    <n v="1"/>
    <n v="300"/>
    <n v="300"/>
    <n v="270"/>
  </r>
  <r>
    <x v="7"/>
    <x v="143"/>
    <x v="90"/>
    <x v="20"/>
    <x v="8"/>
    <x v="40"/>
    <n v="1"/>
    <n v="390"/>
    <n v="390"/>
    <n v="351"/>
  </r>
  <r>
    <x v="7"/>
    <x v="143"/>
    <x v="90"/>
    <x v="20"/>
    <x v="8"/>
    <x v="40"/>
    <n v="1"/>
    <n v="390"/>
    <n v="390"/>
    <n v="351"/>
  </r>
  <r>
    <x v="7"/>
    <x v="143"/>
    <x v="90"/>
    <x v="20"/>
    <x v="8"/>
    <x v="40"/>
    <n v="3"/>
    <n v="120"/>
    <n v="360"/>
    <n v="324"/>
  </r>
  <r>
    <x v="7"/>
    <x v="147"/>
    <x v="76"/>
    <x v="55"/>
    <x v="2"/>
    <x v="41"/>
    <n v="9"/>
    <n v="110"/>
    <n v="990"/>
    <n v="891"/>
  </r>
  <r>
    <x v="7"/>
    <x v="147"/>
    <x v="91"/>
    <x v="20"/>
    <x v="2"/>
    <x v="41"/>
    <n v="8.75"/>
    <n v="110"/>
    <n v="962.5"/>
    <n v="866.25"/>
  </r>
  <r>
    <x v="7"/>
    <x v="148"/>
    <x v="90"/>
    <x v="56"/>
    <x v="4"/>
    <x v="36"/>
    <n v="8"/>
    <n v="105"/>
    <n v="840"/>
    <n v="756"/>
  </r>
  <r>
    <x v="7"/>
    <x v="149"/>
    <x v="92"/>
    <x v="20"/>
    <x v="4"/>
    <x v="4"/>
    <n v="8.5"/>
    <n v="105"/>
    <n v="892.5"/>
    <n v="803.25"/>
  </r>
  <r>
    <x v="6"/>
    <x v="146"/>
    <x v="76"/>
    <x v="74"/>
    <x v="2"/>
    <x v="45"/>
    <n v="1"/>
    <n v="300"/>
    <n v="300"/>
    <n v="270"/>
  </r>
  <r>
    <x v="6"/>
    <x v="146"/>
    <x v="76"/>
    <x v="74"/>
    <x v="2"/>
    <x v="45"/>
    <n v="1"/>
    <n v="300"/>
    <n v="300"/>
    <n v="270"/>
  </r>
  <r>
    <x v="6"/>
    <x v="146"/>
    <x v="76"/>
    <x v="74"/>
    <x v="2"/>
    <x v="45"/>
    <n v="1"/>
    <n v="300"/>
    <n v="300"/>
    <n v="270"/>
  </r>
  <r>
    <x v="6"/>
    <x v="146"/>
    <x v="76"/>
    <x v="74"/>
    <x v="2"/>
    <x v="45"/>
    <n v="1"/>
    <n v="300"/>
    <n v="300"/>
    <n v="270"/>
  </r>
  <r>
    <x v="17"/>
    <x v="147"/>
    <x v="76"/>
    <x v="22"/>
    <x v="2"/>
    <x v="41"/>
    <n v="11.5"/>
    <n v="110"/>
    <n v="1265"/>
    <n v="1138.5"/>
  </r>
  <r>
    <x v="17"/>
    <x v="148"/>
    <x v="76"/>
    <x v="31"/>
    <x v="4"/>
    <x v="36"/>
    <n v="7"/>
    <n v="105"/>
    <n v="735"/>
    <n v="661.5"/>
  </r>
  <r>
    <x v="17"/>
    <x v="149"/>
    <x v="76"/>
    <x v="26"/>
    <x v="4"/>
    <x v="4"/>
    <n v="10"/>
    <n v="105"/>
    <n v="1050"/>
    <n v="945"/>
  </r>
  <r>
    <x v="9"/>
    <x v="150"/>
    <x v="91"/>
    <x v="6"/>
    <x v="12"/>
    <x v="19"/>
    <n v="6.5"/>
    <n v="105"/>
    <n v="682.5"/>
    <n v="614.25"/>
  </r>
  <r>
    <x v="9"/>
    <x v="150"/>
    <x v="92"/>
    <x v="6"/>
    <x v="12"/>
    <x v="19"/>
    <n v="8.25"/>
    <n v="105"/>
    <n v="866.25"/>
    <n v="779.63"/>
  </r>
  <r>
    <x v="9"/>
    <x v="150"/>
    <x v="90"/>
    <x v="6"/>
    <x v="12"/>
    <x v="19"/>
    <n v="8.25"/>
    <n v="105"/>
    <n v="866.25"/>
    <n v="779.63"/>
  </r>
  <r>
    <x v="13"/>
    <x v="143"/>
    <x v="90"/>
    <x v="44"/>
    <x v="8"/>
    <x v="40"/>
    <n v="1"/>
    <n v="390"/>
    <n v="390"/>
    <n v="351"/>
  </r>
  <r>
    <x v="13"/>
    <x v="151"/>
    <x v="90"/>
    <x v="44"/>
    <x v="0"/>
    <x v="17"/>
    <n v="5"/>
    <n v="105"/>
    <n v="525"/>
    <n v="472.5"/>
  </r>
  <r>
    <x v="13"/>
    <x v="152"/>
    <x v="93"/>
    <x v="44"/>
    <x v="2"/>
    <x v="45"/>
    <n v="1"/>
    <n v="300"/>
    <n v="300"/>
    <n v="270"/>
  </r>
  <r>
    <x v="13"/>
    <x v="152"/>
    <x v="93"/>
    <x v="44"/>
    <x v="2"/>
    <x v="45"/>
    <n v="1"/>
    <n v="300"/>
    <n v="300"/>
    <n v="270"/>
  </r>
  <r>
    <x v="13"/>
    <x v="152"/>
    <x v="93"/>
    <x v="44"/>
    <x v="2"/>
    <x v="45"/>
    <n v="1"/>
    <n v="160"/>
    <n v="160"/>
    <n v="144"/>
  </r>
  <r>
    <x v="13"/>
    <x v="152"/>
    <x v="93"/>
    <x v="44"/>
    <x v="2"/>
    <x v="45"/>
    <n v="1"/>
    <n v="300"/>
    <n v="300"/>
    <n v="270"/>
  </r>
  <r>
    <x v="2"/>
    <x v="143"/>
    <x v="76"/>
    <x v="17"/>
    <x v="8"/>
    <x v="40"/>
    <n v="2.5"/>
    <n v="120"/>
    <n v="300"/>
    <n v="270"/>
  </r>
  <r>
    <x v="2"/>
    <x v="143"/>
    <x v="91"/>
    <x v="33"/>
    <x v="8"/>
    <x v="40"/>
    <n v="11"/>
    <n v="120"/>
    <n v="1320"/>
    <n v="1188"/>
  </r>
  <r>
    <x v="2"/>
    <x v="143"/>
    <x v="92"/>
    <x v="33"/>
    <x v="8"/>
    <x v="40"/>
    <n v="1"/>
    <n v="390"/>
    <n v="390"/>
    <n v="351"/>
  </r>
  <r>
    <x v="2"/>
    <x v="143"/>
    <x v="92"/>
    <x v="33"/>
    <x v="8"/>
    <x v="40"/>
    <n v="2.5"/>
    <n v="120"/>
    <n v="300"/>
    <n v="270"/>
  </r>
  <r>
    <x v="2"/>
    <x v="143"/>
    <x v="92"/>
    <x v="33"/>
    <x v="8"/>
    <x v="40"/>
    <n v="6.5"/>
    <n v="120"/>
    <n v="780"/>
    <n v="702"/>
  </r>
  <r>
    <x v="2"/>
    <x v="143"/>
    <x v="90"/>
    <x v="33"/>
    <x v="8"/>
    <x v="40"/>
    <n v="9"/>
    <n v="120"/>
    <n v="1080"/>
    <n v="972"/>
  </r>
  <r>
    <x v="2"/>
    <x v="143"/>
    <x v="90"/>
    <x v="5"/>
    <x v="8"/>
    <x v="40"/>
    <n v="8.5"/>
    <n v="120"/>
    <n v="1020"/>
    <n v="918"/>
  </r>
  <r>
    <x v="2"/>
    <x v="143"/>
    <x v="76"/>
    <x v="17"/>
    <x v="8"/>
    <x v="40"/>
    <n v="1"/>
    <n v="390"/>
    <n v="390"/>
    <n v="351"/>
  </r>
  <r>
    <x v="2"/>
    <x v="143"/>
    <x v="76"/>
    <x v="17"/>
    <x v="8"/>
    <x v="40"/>
    <n v="1"/>
    <n v="390"/>
    <n v="390"/>
    <n v="351"/>
  </r>
  <r>
    <x v="2"/>
    <x v="143"/>
    <x v="90"/>
    <x v="5"/>
    <x v="8"/>
    <x v="40"/>
    <n v="64.2"/>
    <m/>
    <n v="0"/>
    <n v="0"/>
  </r>
  <r>
    <x v="2"/>
    <x v="143"/>
    <x v="90"/>
    <x v="33"/>
    <x v="8"/>
    <x v="40"/>
    <n v="118.05"/>
    <m/>
    <n v="0"/>
    <n v="0"/>
  </r>
  <r>
    <x v="2"/>
    <x v="147"/>
    <x v="76"/>
    <x v="33"/>
    <x v="2"/>
    <x v="2"/>
    <n v="9.25"/>
    <n v="110"/>
    <n v="1017.5"/>
    <n v="915.75"/>
  </r>
  <r>
    <x v="2"/>
    <x v="153"/>
    <x v="76"/>
    <x v="4"/>
    <x v="6"/>
    <x v="9"/>
    <n v="8"/>
    <n v="105"/>
    <n v="840"/>
    <n v="756"/>
  </r>
  <r>
    <x v="2"/>
    <x v="154"/>
    <x v="90"/>
    <x v="17"/>
    <x v="6"/>
    <x v="39"/>
    <n v="8.5"/>
    <n v="105"/>
    <n v="892.5"/>
    <n v="803.25"/>
  </r>
  <r>
    <x v="2"/>
    <x v="151"/>
    <x v="76"/>
    <x v="5"/>
    <x v="0"/>
    <x v="17"/>
    <n v="8"/>
    <n v="105"/>
    <n v="840"/>
    <n v="756"/>
  </r>
  <r>
    <x v="2"/>
    <x v="149"/>
    <x v="90"/>
    <x v="4"/>
    <x v="4"/>
    <x v="4"/>
    <n v="9"/>
    <n v="105"/>
    <n v="945"/>
    <n v="850.5"/>
  </r>
  <r>
    <x v="2"/>
    <x v="155"/>
    <x v="90"/>
    <x v="5"/>
    <x v="9"/>
    <x v="16"/>
    <n v="8"/>
    <n v="105"/>
    <n v="840"/>
    <n v="756"/>
  </r>
  <r>
    <x v="2"/>
    <x v="156"/>
    <x v="92"/>
    <x v="5"/>
    <x v="12"/>
    <x v="5"/>
    <n v="8"/>
    <n v="105"/>
    <n v="840"/>
    <n v="756"/>
  </r>
  <r>
    <x v="2"/>
    <x v="157"/>
    <x v="77"/>
    <x v="33"/>
    <x v="8"/>
    <x v="40"/>
    <n v="10"/>
    <n v="120"/>
    <n v="1200"/>
    <n v="1080"/>
  </r>
  <r>
    <x v="2"/>
    <x v="157"/>
    <x v="93"/>
    <x v="17"/>
    <x v="8"/>
    <x v="40"/>
    <n v="8"/>
    <n v="120"/>
    <n v="960"/>
    <n v="864"/>
  </r>
  <r>
    <x v="2"/>
    <x v="157"/>
    <x v="94"/>
    <x v="17"/>
    <x v="8"/>
    <x v="40"/>
    <n v="1"/>
    <n v="390"/>
    <n v="390"/>
    <n v="351"/>
  </r>
  <r>
    <x v="2"/>
    <x v="157"/>
    <x v="95"/>
    <x v="5"/>
    <x v="8"/>
    <x v="40"/>
    <n v="1"/>
    <n v="390"/>
    <n v="390"/>
    <n v="351"/>
  </r>
  <r>
    <x v="2"/>
    <x v="157"/>
    <x v="94"/>
    <x v="17"/>
    <x v="8"/>
    <x v="40"/>
    <n v="1"/>
    <n v="390"/>
    <n v="390"/>
    <n v="351"/>
  </r>
  <r>
    <x v="2"/>
    <x v="157"/>
    <x v="94"/>
    <x v="17"/>
    <x v="8"/>
    <x v="40"/>
    <n v="1"/>
    <n v="390"/>
    <n v="390"/>
    <n v="351"/>
  </r>
  <r>
    <x v="2"/>
    <x v="157"/>
    <x v="94"/>
    <x v="17"/>
    <x v="8"/>
    <x v="40"/>
    <n v="1.5"/>
    <n v="120"/>
    <n v="180"/>
    <n v="162"/>
  </r>
  <r>
    <x v="2"/>
    <x v="157"/>
    <x v="96"/>
    <x v="17"/>
    <x v="8"/>
    <x v="40"/>
    <n v="2.25"/>
    <n v="120"/>
    <n v="270"/>
    <n v="243"/>
  </r>
  <r>
    <x v="2"/>
    <x v="157"/>
    <x v="96"/>
    <x v="4"/>
    <x v="8"/>
    <x v="40"/>
    <n v="1"/>
    <n v="390"/>
    <n v="390"/>
    <n v="351"/>
  </r>
  <r>
    <x v="2"/>
    <x v="157"/>
    <x v="96"/>
    <x v="4"/>
    <x v="8"/>
    <x v="40"/>
    <n v="2.5"/>
    <n v="120"/>
    <n v="300"/>
    <n v="270"/>
  </r>
  <r>
    <x v="2"/>
    <x v="157"/>
    <x v="96"/>
    <x v="17"/>
    <x v="8"/>
    <x v="40"/>
    <n v="1"/>
    <n v="8.5"/>
    <n v="8.5"/>
    <n v="7.65"/>
  </r>
  <r>
    <x v="2"/>
    <x v="158"/>
    <x v="77"/>
    <x v="5"/>
    <x v="6"/>
    <x v="39"/>
    <n v="7.5"/>
    <n v="105"/>
    <n v="787.5"/>
    <n v="708.75"/>
  </r>
  <r>
    <x v="2"/>
    <x v="159"/>
    <x v="94"/>
    <x v="5"/>
    <x v="4"/>
    <x v="36"/>
    <n v="8"/>
    <n v="105"/>
    <n v="840"/>
    <n v="756"/>
  </r>
  <r>
    <x v="2"/>
    <x v="159"/>
    <x v="96"/>
    <x v="5"/>
    <x v="4"/>
    <x v="36"/>
    <n v="8.5"/>
    <n v="105"/>
    <n v="892.5"/>
    <n v="803.25"/>
  </r>
  <r>
    <x v="30"/>
    <x v="157"/>
    <x v="77"/>
    <x v="16"/>
    <x v="8"/>
    <x v="40"/>
    <n v="9"/>
    <n v="120"/>
    <n v="1080"/>
    <n v="972"/>
  </r>
  <r>
    <x v="30"/>
    <x v="157"/>
    <x v="96"/>
    <x v="16"/>
    <x v="8"/>
    <x v="40"/>
    <n v="1"/>
    <n v="390"/>
    <n v="390"/>
    <n v="351"/>
  </r>
  <r>
    <x v="30"/>
    <x v="157"/>
    <x v="96"/>
    <x v="16"/>
    <x v="8"/>
    <x v="40"/>
    <n v="1.25"/>
    <n v="120"/>
    <n v="150"/>
    <n v="135"/>
  </r>
  <r>
    <x v="30"/>
    <x v="157"/>
    <x v="96"/>
    <x v="16"/>
    <x v="8"/>
    <x v="40"/>
    <n v="1"/>
    <n v="390"/>
    <n v="390"/>
    <n v="351"/>
  </r>
  <r>
    <x v="30"/>
    <x v="157"/>
    <x v="96"/>
    <x v="16"/>
    <x v="8"/>
    <x v="40"/>
    <n v="0.75"/>
    <n v="120"/>
    <n v="90"/>
    <n v="81"/>
  </r>
  <r>
    <x v="30"/>
    <x v="157"/>
    <x v="96"/>
    <x v="16"/>
    <x v="8"/>
    <x v="40"/>
    <n v="1"/>
    <n v="48.95"/>
    <n v="48.95"/>
    <n v="44.06"/>
  </r>
  <r>
    <x v="30"/>
    <x v="152"/>
    <x v="93"/>
    <x v="16"/>
    <x v="2"/>
    <x v="45"/>
    <n v="2"/>
    <n v="160"/>
    <n v="320"/>
    <n v="288"/>
  </r>
  <r>
    <x v="30"/>
    <x v="152"/>
    <x v="93"/>
    <x v="16"/>
    <x v="2"/>
    <x v="45"/>
    <n v="2"/>
    <n v="300"/>
    <n v="600"/>
    <n v="540"/>
  </r>
  <r>
    <x v="30"/>
    <x v="160"/>
    <x v="94"/>
    <x v="15"/>
    <x v="0"/>
    <x v="46"/>
    <n v="6.5"/>
    <n v="105"/>
    <n v="682.5"/>
    <n v="614.25"/>
  </r>
  <r>
    <x v="30"/>
    <x v="161"/>
    <x v="95"/>
    <x v="16"/>
    <x v="4"/>
    <x v="4"/>
    <n v="8"/>
    <n v="105"/>
    <n v="840"/>
    <n v="756"/>
  </r>
  <r>
    <x v="31"/>
    <x v="157"/>
    <x v="93"/>
    <x v="52"/>
    <x v="8"/>
    <x v="40"/>
    <n v="8"/>
    <n v="120"/>
    <n v="960"/>
    <n v="864"/>
  </r>
  <r>
    <x v="31"/>
    <x v="157"/>
    <x v="93"/>
    <x v="14"/>
    <x v="8"/>
    <x v="40"/>
    <n v="9"/>
    <n v="120"/>
    <n v="1080"/>
    <n v="972"/>
  </r>
  <r>
    <x v="31"/>
    <x v="162"/>
    <x v="94"/>
    <x v="14"/>
    <x v="6"/>
    <x v="9"/>
    <n v="6.25"/>
    <n v="105"/>
    <n v="656.25"/>
    <n v="590.63"/>
  </r>
  <r>
    <x v="31"/>
    <x v="159"/>
    <x v="93"/>
    <x v="14"/>
    <x v="4"/>
    <x v="36"/>
    <n v="9"/>
    <n v="105"/>
    <n v="945"/>
    <n v="850.5"/>
  </r>
  <r>
    <x v="21"/>
    <x v="157"/>
    <x v="96"/>
    <x v="52"/>
    <x v="8"/>
    <x v="40"/>
    <n v="2"/>
    <n v="120"/>
    <n v="240"/>
    <n v="216"/>
  </r>
  <r>
    <x v="21"/>
    <x v="157"/>
    <x v="96"/>
    <x v="52"/>
    <x v="8"/>
    <x v="40"/>
    <n v="1"/>
    <n v="390"/>
    <n v="390"/>
    <n v="351"/>
  </r>
  <r>
    <x v="21"/>
    <x v="159"/>
    <x v="95"/>
    <x v="52"/>
    <x v="4"/>
    <x v="36"/>
    <n v="8"/>
    <n v="105"/>
    <n v="840"/>
    <n v="756"/>
  </r>
  <r>
    <x v="7"/>
    <x v="157"/>
    <x v="96"/>
    <x v="56"/>
    <x v="8"/>
    <x v="40"/>
    <n v="1"/>
    <n v="390"/>
    <n v="390"/>
    <n v="351"/>
  </r>
  <r>
    <x v="7"/>
    <x v="157"/>
    <x v="77"/>
    <x v="55"/>
    <x v="8"/>
    <x v="40"/>
    <n v="9.5"/>
    <n v="120"/>
    <n v="1140"/>
    <n v="1026"/>
  </r>
  <r>
    <x v="7"/>
    <x v="157"/>
    <x v="94"/>
    <x v="56"/>
    <x v="8"/>
    <x v="40"/>
    <n v="1"/>
    <n v="390"/>
    <n v="390"/>
    <n v="351"/>
  </r>
  <r>
    <x v="7"/>
    <x v="157"/>
    <x v="94"/>
    <x v="56"/>
    <x v="8"/>
    <x v="40"/>
    <n v="1"/>
    <n v="390"/>
    <n v="390"/>
    <n v="351"/>
  </r>
  <r>
    <x v="7"/>
    <x v="157"/>
    <x v="94"/>
    <x v="56"/>
    <x v="8"/>
    <x v="40"/>
    <n v="1.75"/>
    <n v="120"/>
    <n v="210"/>
    <n v="189"/>
  </r>
  <r>
    <x v="7"/>
    <x v="157"/>
    <x v="93"/>
    <x v="56"/>
    <x v="8"/>
    <x v="40"/>
    <n v="9.5"/>
    <n v="120"/>
    <n v="1140"/>
    <n v="1026"/>
  </r>
  <r>
    <x v="7"/>
    <x v="157"/>
    <x v="93"/>
    <x v="55"/>
    <x v="8"/>
    <x v="40"/>
    <n v="1"/>
    <n v="80.55"/>
    <n v="80.55"/>
    <n v="72.5"/>
  </r>
  <r>
    <x v="7"/>
    <x v="163"/>
    <x v="95"/>
    <x v="20"/>
    <x v="2"/>
    <x v="41"/>
    <n v="8.5"/>
    <n v="110"/>
    <n v="935"/>
    <n v="841.5"/>
  </r>
  <r>
    <x v="7"/>
    <x v="164"/>
    <x v="96"/>
    <x v="20"/>
    <x v="21"/>
    <x v="3"/>
    <n v="1"/>
    <n v="220"/>
    <n v="220"/>
    <n v="198"/>
  </r>
  <r>
    <x v="7"/>
    <x v="164"/>
    <x v="96"/>
    <x v="20"/>
    <x v="21"/>
    <x v="3"/>
    <n v="1"/>
    <n v="220"/>
    <n v="220"/>
    <n v="198"/>
  </r>
  <r>
    <x v="7"/>
    <x v="164"/>
    <x v="96"/>
    <x v="20"/>
    <x v="21"/>
    <x v="3"/>
    <n v="1"/>
    <n v="220"/>
    <n v="220"/>
    <n v="198"/>
  </r>
  <r>
    <x v="7"/>
    <x v="164"/>
    <x v="96"/>
    <x v="20"/>
    <x v="21"/>
    <x v="3"/>
    <n v="1"/>
    <n v="220"/>
    <n v="220"/>
    <n v="198"/>
  </r>
  <r>
    <x v="7"/>
    <x v="164"/>
    <x v="96"/>
    <x v="20"/>
    <x v="21"/>
    <x v="3"/>
    <n v="1"/>
    <n v="220"/>
    <n v="220"/>
    <n v="198"/>
  </r>
  <r>
    <x v="7"/>
    <x v="165"/>
    <x v="94"/>
    <x v="27"/>
    <x v="9"/>
    <x v="16"/>
    <n v="8.25"/>
    <n v="105"/>
    <n v="866.25"/>
    <n v="779.63"/>
  </r>
  <r>
    <x v="7"/>
    <x v="166"/>
    <x v="93"/>
    <x v="27"/>
    <x v="0"/>
    <x v="17"/>
    <n v="8"/>
    <n v="105"/>
    <n v="840"/>
    <n v="756"/>
  </r>
  <r>
    <x v="5"/>
    <x v="158"/>
    <x v="93"/>
    <x v="23"/>
    <x v="6"/>
    <x v="39"/>
    <n v="9.5"/>
    <n v="105"/>
    <n v="997.5"/>
    <n v="897.75"/>
  </r>
  <r>
    <x v="5"/>
    <x v="158"/>
    <x v="94"/>
    <x v="23"/>
    <x v="6"/>
    <x v="39"/>
    <n v="8.5"/>
    <n v="105"/>
    <n v="892.5"/>
    <n v="803.25"/>
  </r>
  <r>
    <x v="5"/>
    <x v="158"/>
    <x v="96"/>
    <x v="23"/>
    <x v="6"/>
    <x v="39"/>
    <n v="11"/>
    <n v="105"/>
    <n v="1155"/>
    <n v="1039.5"/>
  </r>
  <r>
    <x v="17"/>
    <x v="160"/>
    <x v="93"/>
    <x v="22"/>
    <x v="0"/>
    <x v="46"/>
    <n v="8.25"/>
    <n v="105"/>
    <n v="866.25"/>
    <n v="779.63"/>
  </r>
  <r>
    <x v="9"/>
    <x v="167"/>
    <x v="77"/>
    <x v="6"/>
    <x v="12"/>
    <x v="19"/>
    <n v="8.25"/>
    <n v="105"/>
    <n v="866.25"/>
    <n v="779.63"/>
  </r>
  <r>
    <x v="9"/>
    <x v="167"/>
    <x v="93"/>
    <x v="6"/>
    <x v="12"/>
    <x v="19"/>
    <n v="7.75"/>
    <n v="105"/>
    <n v="813.75"/>
    <n v="732.38"/>
  </r>
  <r>
    <x v="9"/>
    <x v="167"/>
    <x v="94"/>
    <x v="6"/>
    <x v="12"/>
    <x v="19"/>
    <n v="10.25"/>
    <n v="105"/>
    <n v="1076.25"/>
    <n v="968.63"/>
  </r>
  <r>
    <x v="9"/>
    <x v="167"/>
    <x v="96"/>
    <x v="6"/>
    <x v="12"/>
    <x v="19"/>
    <n v="9.5"/>
    <n v="105"/>
    <n v="997.5"/>
    <n v="897.75"/>
  </r>
  <r>
    <x v="9"/>
    <x v="167"/>
    <x v="95"/>
    <x v="6"/>
    <x v="12"/>
    <x v="19"/>
    <n v="11.75"/>
    <n v="105"/>
    <n v="1233.75"/>
    <n v="1110.3800000000001"/>
  </r>
  <r>
    <x v="3"/>
    <x v="157"/>
    <x v="96"/>
    <x v="6"/>
    <x v="8"/>
    <x v="40"/>
    <n v="1"/>
    <n v="390"/>
    <n v="390"/>
    <n v="351"/>
  </r>
  <r>
    <x v="3"/>
    <x v="157"/>
    <x v="96"/>
    <x v="6"/>
    <x v="8"/>
    <x v="40"/>
    <n v="2.5"/>
    <n v="120"/>
    <n v="300"/>
    <n v="270"/>
  </r>
  <r>
    <x v="2"/>
    <x v="168"/>
    <x v="67"/>
    <x v="4"/>
    <x v="3"/>
    <x v="47"/>
    <n v="9.75"/>
    <n v="115"/>
    <n v="1121.25"/>
    <n v="1009.13"/>
  </r>
  <r>
    <x v="21"/>
    <x v="169"/>
    <x v="97"/>
    <x v="52"/>
    <x v="6"/>
    <x v="39"/>
    <n v="7"/>
    <n v="105"/>
    <n v="735"/>
    <n v="661.5"/>
  </r>
  <r>
    <x v="17"/>
    <x v="170"/>
    <x v="98"/>
    <x v="22"/>
    <x v="0"/>
    <x v="17"/>
    <n v="6"/>
    <n v="105"/>
    <n v="630"/>
    <n v="567"/>
  </r>
  <r>
    <x v="17"/>
    <x v="170"/>
    <x v="98"/>
    <x v="31"/>
    <x v="0"/>
    <x v="17"/>
    <n v="7"/>
    <n v="105"/>
    <n v="735"/>
    <n v="661.5"/>
  </r>
  <r>
    <x v="7"/>
    <x v="171"/>
    <x v="97"/>
    <x v="20"/>
    <x v="2"/>
    <x v="2"/>
    <n v="9"/>
    <n v="110"/>
    <n v="990"/>
    <n v="891"/>
  </r>
  <r>
    <x v="7"/>
    <x v="172"/>
    <x v="97"/>
    <x v="41"/>
    <x v="0"/>
    <x v="48"/>
    <n v="5.5"/>
    <n v="105"/>
    <n v="577.5"/>
    <n v="519.75"/>
  </r>
  <r>
    <x v="7"/>
    <x v="173"/>
    <x v="98"/>
    <x v="27"/>
    <x v="21"/>
    <x v="3"/>
    <n v="1"/>
    <n v="220"/>
    <n v="220"/>
    <n v="198"/>
  </r>
  <r>
    <x v="7"/>
    <x v="173"/>
    <x v="98"/>
    <x v="27"/>
    <x v="21"/>
    <x v="3"/>
    <n v="1"/>
    <n v="220"/>
    <n v="220"/>
    <n v="198"/>
  </r>
  <r>
    <x v="7"/>
    <x v="173"/>
    <x v="98"/>
    <x v="27"/>
    <x v="21"/>
    <x v="3"/>
    <n v="1"/>
    <n v="220"/>
    <n v="220"/>
    <n v="198"/>
  </r>
  <r>
    <x v="7"/>
    <x v="173"/>
    <x v="98"/>
    <x v="27"/>
    <x v="21"/>
    <x v="3"/>
    <n v="1"/>
    <n v="220"/>
    <n v="220"/>
    <n v="198"/>
  </r>
  <r>
    <x v="7"/>
    <x v="173"/>
    <x v="98"/>
    <x v="27"/>
    <x v="21"/>
    <x v="3"/>
    <n v="1"/>
    <n v="220"/>
    <n v="220"/>
    <n v="198"/>
  </r>
  <r>
    <x v="7"/>
    <x v="173"/>
    <x v="98"/>
    <x v="56"/>
    <x v="21"/>
    <x v="3"/>
    <n v="1"/>
    <n v="220"/>
    <n v="220"/>
    <n v="198"/>
  </r>
  <r>
    <x v="7"/>
    <x v="173"/>
    <x v="98"/>
    <x v="56"/>
    <x v="21"/>
    <x v="3"/>
    <n v="1"/>
    <n v="220"/>
    <n v="220"/>
    <n v="198"/>
  </r>
  <r>
    <x v="7"/>
    <x v="173"/>
    <x v="98"/>
    <x v="56"/>
    <x v="21"/>
    <x v="3"/>
    <n v="1"/>
    <n v="220"/>
    <n v="220"/>
    <n v="198"/>
  </r>
  <r>
    <x v="7"/>
    <x v="173"/>
    <x v="98"/>
    <x v="56"/>
    <x v="21"/>
    <x v="3"/>
    <n v="1"/>
    <n v="220"/>
    <n v="220"/>
    <n v="198"/>
  </r>
  <r>
    <x v="7"/>
    <x v="173"/>
    <x v="98"/>
    <x v="56"/>
    <x v="21"/>
    <x v="3"/>
    <n v="1"/>
    <n v="220"/>
    <n v="220"/>
    <n v="198"/>
  </r>
  <r>
    <x v="7"/>
    <x v="173"/>
    <x v="98"/>
    <x v="56"/>
    <x v="21"/>
    <x v="3"/>
    <n v="1"/>
    <n v="220"/>
    <n v="220"/>
    <n v="198"/>
  </r>
  <r>
    <x v="7"/>
    <x v="174"/>
    <x v="99"/>
    <x v="27"/>
    <x v="22"/>
    <x v="3"/>
    <n v="21.02"/>
    <n v="16"/>
    <n v="336.32"/>
    <n v="302.69"/>
  </r>
  <r>
    <x v="7"/>
    <x v="174"/>
    <x v="99"/>
    <x v="27"/>
    <x v="22"/>
    <x v="3"/>
    <n v="20.86"/>
    <n v="16"/>
    <n v="333.76"/>
    <n v="300.38"/>
  </r>
  <r>
    <x v="7"/>
    <x v="174"/>
    <x v="99"/>
    <x v="27"/>
    <x v="22"/>
    <x v="3"/>
    <n v="20.77"/>
    <n v="16"/>
    <n v="332.32"/>
    <n v="299.08999999999997"/>
  </r>
  <r>
    <x v="7"/>
    <x v="174"/>
    <x v="99"/>
    <x v="27"/>
    <x v="22"/>
    <x v="3"/>
    <n v="20.18"/>
    <n v="16"/>
    <n v="322.88"/>
    <n v="290.58999999999997"/>
  </r>
  <r>
    <x v="30"/>
    <x v="175"/>
    <x v="97"/>
    <x v="42"/>
    <x v="9"/>
    <x v="16"/>
    <n v="8"/>
    <n v="105"/>
    <n v="840"/>
    <n v="756"/>
  </r>
  <r>
    <x v="9"/>
    <x v="176"/>
    <x v="80"/>
    <x v="6"/>
    <x v="12"/>
    <x v="19"/>
    <n v="8.5"/>
    <n v="105"/>
    <n v="892.5"/>
    <n v="803.25"/>
  </r>
  <r>
    <x v="9"/>
    <x v="176"/>
    <x v="97"/>
    <x v="6"/>
    <x v="12"/>
    <x v="19"/>
    <n v="6.25"/>
    <n v="105"/>
    <n v="656.25"/>
    <n v="590.63"/>
  </r>
  <r>
    <x v="9"/>
    <x v="176"/>
    <x v="100"/>
    <x v="6"/>
    <x v="12"/>
    <x v="19"/>
    <n v="6"/>
    <n v="105"/>
    <n v="630"/>
    <n v="567"/>
  </r>
  <r>
    <x v="9"/>
    <x v="176"/>
    <x v="99"/>
    <x v="6"/>
    <x v="12"/>
    <x v="19"/>
    <n v="6.25"/>
    <n v="105"/>
    <n v="656.25"/>
    <n v="590.63"/>
  </r>
  <r>
    <x v="9"/>
    <x v="176"/>
    <x v="98"/>
    <x v="6"/>
    <x v="12"/>
    <x v="19"/>
    <n v="9.75"/>
    <n v="105"/>
    <n v="1023.75"/>
    <n v="921.38"/>
  </r>
  <r>
    <x v="2"/>
    <x v="172"/>
    <x v="80"/>
    <x v="48"/>
    <x v="0"/>
    <x v="48"/>
    <n v="7"/>
    <n v="105"/>
    <n v="735"/>
    <n v="661.5"/>
  </r>
  <r>
    <x v="2"/>
    <x v="172"/>
    <x v="97"/>
    <x v="33"/>
    <x v="0"/>
    <x v="48"/>
    <n v="7"/>
    <n v="105"/>
    <n v="735"/>
    <n v="661.5"/>
  </r>
  <r>
    <x v="2"/>
    <x v="172"/>
    <x v="100"/>
    <x v="5"/>
    <x v="0"/>
    <x v="48"/>
    <n v="8"/>
    <n v="105"/>
    <n v="840"/>
    <n v="756"/>
  </r>
  <r>
    <x v="2"/>
    <x v="177"/>
    <x v="80"/>
    <x v="17"/>
    <x v="4"/>
    <x v="4"/>
    <n v="9.25"/>
    <n v="105"/>
    <n v="971.25"/>
    <n v="874.13"/>
  </r>
  <r>
    <x v="2"/>
    <x v="175"/>
    <x v="98"/>
    <x v="5"/>
    <x v="9"/>
    <x v="16"/>
    <n v="8"/>
    <n v="105"/>
    <n v="840"/>
    <n v="756"/>
  </r>
  <r>
    <x v="32"/>
    <x v="178"/>
    <x v="99"/>
    <x v="30"/>
    <x v="18"/>
    <x v="3"/>
    <n v="10.25"/>
    <n v="110"/>
    <n v="1127.5"/>
    <n v="1014.75"/>
  </r>
  <r>
    <x v="6"/>
    <x v="179"/>
    <x v="101"/>
    <x v="1"/>
    <x v="0"/>
    <x v="17"/>
    <n v="4.5"/>
    <n v="105"/>
    <n v="472.5"/>
    <n v="425.25"/>
  </r>
  <r>
    <x v="6"/>
    <x v="180"/>
    <x v="101"/>
    <x v="15"/>
    <x v="4"/>
    <x v="36"/>
    <n v="8"/>
    <n v="105"/>
    <n v="840"/>
    <n v="756"/>
  </r>
  <r>
    <x v="6"/>
    <x v="181"/>
    <x v="102"/>
    <x v="75"/>
    <x v="21"/>
    <x v="3"/>
    <n v="5"/>
    <n v="220"/>
    <n v="1100"/>
    <n v="990"/>
  </r>
  <r>
    <x v="6"/>
    <x v="181"/>
    <x v="102"/>
    <x v="74"/>
    <x v="21"/>
    <x v="3"/>
    <n v="5"/>
    <n v="220"/>
    <n v="1100"/>
    <n v="990"/>
  </r>
  <r>
    <x v="6"/>
    <x v="181"/>
    <x v="103"/>
    <x v="75"/>
    <x v="21"/>
    <x v="3"/>
    <n v="4"/>
    <n v="220"/>
    <n v="880"/>
    <n v="792"/>
  </r>
  <r>
    <x v="6"/>
    <x v="181"/>
    <x v="103"/>
    <x v="76"/>
    <x v="21"/>
    <x v="3"/>
    <n v="4"/>
    <n v="220"/>
    <n v="880"/>
    <n v="792"/>
  </r>
  <r>
    <x v="6"/>
    <x v="181"/>
    <x v="103"/>
    <x v="74"/>
    <x v="21"/>
    <x v="3"/>
    <n v="4"/>
    <n v="220"/>
    <n v="880"/>
    <n v="792"/>
  </r>
  <r>
    <x v="6"/>
    <x v="181"/>
    <x v="102"/>
    <x v="76"/>
    <x v="21"/>
    <x v="3"/>
    <n v="5"/>
    <n v="220"/>
    <n v="1100"/>
    <n v="990"/>
  </r>
  <r>
    <x v="6"/>
    <x v="181"/>
    <x v="104"/>
    <x v="77"/>
    <x v="21"/>
    <x v="3"/>
    <n v="4"/>
    <n v="220"/>
    <n v="880"/>
    <n v="792"/>
  </r>
  <r>
    <x v="6"/>
    <x v="181"/>
    <x v="103"/>
    <x v="66"/>
    <x v="21"/>
    <x v="49"/>
    <n v="5"/>
    <n v="220"/>
    <n v="1100"/>
    <n v="990"/>
  </r>
  <r>
    <x v="6"/>
    <x v="181"/>
    <x v="104"/>
    <x v="66"/>
    <x v="21"/>
    <x v="3"/>
    <n v="5"/>
    <n v="220"/>
    <n v="1100"/>
    <n v="990"/>
  </r>
  <r>
    <x v="30"/>
    <x v="179"/>
    <x v="103"/>
    <x v="16"/>
    <x v="0"/>
    <x v="17"/>
    <n v="7.25"/>
    <n v="105"/>
    <n v="761.25"/>
    <n v="685.13"/>
  </r>
  <r>
    <x v="30"/>
    <x v="179"/>
    <x v="104"/>
    <x v="28"/>
    <x v="0"/>
    <x v="17"/>
    <n v="8.5"/>
    <n v="105"/>
    <n v="892.5"/>
    <n v="803.25"/>
  </r>
  <r>
    <x v="30"/>
    <x v="181"/>
    <x v="102"/>
    <x v="28"/>
    <x v="21"/>
    <x v="3"/>
    <n v="5"/>
    <n v="220"/>
    <n v="1100"/>
    <n v="990"/>
  </r>
  <r>
    <x v="30"/>
    <x v="181"/>
    <x v="102"/>
    <x v="42"/>
    <x v="21"/>
    <x v="3"/>
    <n v="6"/>
    <n v="220"/>
    <n v="1320"/>
    <n v="1188"/>
  </r>
  <r>
    <x v="17"/>
    <x v="180"/>
    <x v="102"/>
    <x v="22"/>
    <x v="4"/>
    <x v="36"/>
    <n v="10"/>
    <n v="105"/>
    <n v="1050"/>
    <n v="945"/>
  </r>
  <r>
    <x v="17"/>
    <x v="182"/>
    <x v="101"/>
    <x v="22"/>
    <x v="4"/>
    <x v="4"/>
    <n v="9.25"/>
    <n v="105"/>
    <n v="971.25"/>
    <n v="874.13"/>
  </r>
  <r>
    <x v="17"/>
    <x v="182"/>
    <x v="102"/>
    <x v="25"/>
    <x v="4"/>
    <x v="4"/>
    <n v="11"/>
    <n v="105"/>
    <n v="1155"/>
    <n v="1039.5"/>
  </r>
  <r>
    <x v="17"/>
    <x v="182"/>
    <x v="103"/>
    <x v="22"/>
    <x v="4"/>
    <x v="4"/>
    <n v="9.5"/>
    <n v="105"/>
    <n v="997.5"/>
    <n v="897.75"/>
  </r>
  <r>
    <x v="7"/>
    <x v="181"/>
    <x v="102"/>
    <x v="56"/>
    <x v="21"/>
    <x v="3"/>
    <n v="6"/>
    <n v="220"/>
    <n v="1320"/>
    <n v="1188"/>
  </r>
  <r>
    <x v="7"/>
    <x v="181"/>
    <x v="102"/>
    <x v="27"/>
    <x v="21"/>
    <x v="3"/>
    <n v="5"/>
    <n v="220"/>
    <n v="1100"/>
    <n v="990"/>
  </r>
  <r>
    <x v="7"/>
    <x v="181"/>
    <x v="101"/>
    <x v="56"/>
    <x v="21"/>
    <x v="3"/>
    <n v="6"/>
    <n v="220"/>
    <n v="1320"/>
    <n v="1188"/>
  </r>
  <r>
    <x v="7"/>
    <x v="181"/>
    <x v="103"/>
    <x v="56"/>
    <x v="21"/>
    <x v="3"/>
    <n v="5"/>
    <n v="220"/>
    <n v="1100"/>
    <n v="990"/>
  </r>
  <r>
    <x v="7"/>
    <x v="181"/>
    <x v="104"/>
    <x v="56"/>
    <x v="21"/>
    <x v="3"/>
    <n v="1"/>
    <n v="220"/>
    <n v="220"/>
    <n v="198"/>
  </r>
  <r>
    <x v="7"/>
    <x v="181"/>
    <x v="103"/>
    <x v="20"/>
    <x v="21"/>
    <x v="3"/>
    <n v="5"/>
    <n v="220"/>
    <n v="1100"/>
    <n v="990"/>
  </r>
  <r>
    <x v="33"/>
    <x v="181"/>
    <x v="103"/>
    <x v="78"/>
    <x v="21"/>
    <x v="3"/>
    <n v="1"/>
    <n v="220"/>
    <n v="220"/>
    <n v="198"/>
  </r>
  <r>
    <x v="33"/>
    <x v="181"/>
    <x v="103"/>
    <x v="78"/>
    <x v="21"/>
    <x v="3"/>
    <n v="1"/>
    <n v="110"/>
    <n v="110"/>
    <n v="99"/>
  </r>
  <r>
    <x v="33"/>
    <x v="181"/>
    <x v="104"/>
    <x v="38"/>
    <x v="21"/>
    <x v="3"/>
    <n v="5"/>
    <n v="220"/>
    <n v="1100"/>
    <n v="990"/>
  </r>
  <r>
    <x v="33"/>
    <x v="181"/>
    <x v="103"/>
    <x v="38"/>
    <x v="21"/>
    <x v="3"/>
    <n v="4"/>
    <n v="220"/>
    <n v="880"/>
    <n v="792"/>
  </r>
  <r>
    <x v="33"/>
    <x v="181"/>
    <x v="102"/>
    <x v="38"/>
    <x v="21"/>
    <x v="3"/>
    <n v="5"/>
    <n v="220"/>
    <n v="1100"/>
    <n v="990"/>
  </r>
  <r>
    <x v="10"/>
    <x v="181"/>
    <x v="104"/>
    <x v="46"/>
    <x v="21"/>
    <x v="3"/>
    <n v="4"/>
    <n v="220"/>
    <n v="880"/>
    <n v="792"/>
  </r>
  <r>
    <x v="10"/>
    <x v="181"/>
    <x v="102"/>
    <x v="46"/>
    <x v="21"/>
    <x v="3"/>
    <n v="4"/>
    <n v="220"/>
    <n v="880"/>
    <n v="792"/>
  </r>
  <r>
    <x v="10"/>
    <x v="181"/>
    <x v="103"/>
    <x v="46"/>
    <x v="21"/>
    <x v="3"/>
    <n v="4"/>
    <n v="220"/>
    <n v="880"/>
    <n v="792"/>
  </r>
  <r>
    <x v="34"/>
    <x v="181"/>
    <x v="102"/>
    <x v="60"/>
    <x v="21"/>
    <x v="3"/>
    <n v="5"/>
    <n v="220"/>
    <n v="1100"/>
    <n v="990"/>
  </r>
  <r>
    <x v="9"/>
    <x v="183"/>
    <x v="105"/>
    <x v="6"/>
    <x v="12"/>
    <x v="19"/>
    <n v="9.5"/>
    <n v="105"/>
    <n v="997.5"/>
    <n v="897.75"/>
  </r>
  <r>
    <x v="9"/>
    <x v="183"/>
    <x v="101"/>
    <x v="6"/>
    <x v="12"/>
    <x v="19"/>
    <n v="7.75"/>
    <n v="105"/>
    <n v="813.75"/>
    <n v="732.38"/>
  </r>
  <r>
    <x v="9"/>
    <x v="183"/>
    <x v="102"/>
    <x v="6"/>
    <x v="12"/>
    <x v="19"/>
    <n v="7"/>
    <n v="105"/>
    <n v="735"/>
    <n v="661.5"/>
  </r>
  <r>
    <x v="9"/>
    <x v="183"/>
    <x v="103"/>
    <x v="6"/>
    <x v="12"/>
    <x v="19"/>
    <n v="9.25"/>
    <n v="105"/>
    <n v="971.25"/>
    <n v="874.13"/>
  </r>
  <r>
    <x v="9"/>
    <x v="183"/>
    <x v="104"/>
    <x v="6"/>
    <x v="12"/>
    <x v="19"/>
    <n v="9.5"/>
    <n v="105"/>
    <n v="997.5"/>
    <n v="897.75"/>
  </r>
  <r>
    <x v="28"/>
    <x v="181"/>
    <x v="102"/>
    <x v="69"/>
    <x v="21"/>
    <x v="3"/>
    <n v="4"/>
    <n v="220"/>
    <n v="880"/>
    <n v="792"/>
  </r>
  <r>
    <x v="28"/>
    <x v="181"/>
    <x v="103"/>
    <x v="69"/>
    <x v="21"/>
    <x v="3"/>
    <n v="4"/>
    <n v="220"/>
    <n v="880"/>
    <n v="792"/>
  </r>
  <r>
    <x v="28"/>
    <x v="181"/>
    <x v="104"/>
    <x v="69"/>
    <x v="21"/>
    <x v="3"/>
    <n v="5"/>
    <n v="220"/>
    <n v="1100"/>
    <n v="990"/>
  </r>
  <r>
    <x v="28"/>
    <x v="184"/>
    <x v="106"/>
    <x v="14"/>
    <x v="7"/>
    <x v="3"/>
    <n v="1"/>
    <n v="300"/>
    <n v="300"/>
    <n v="270"/>
  </r>
  <r>
    <x v="28"/>
    <x v="184"/>
    <x v="106"/>
    <x v="14"/>
    <x v="7"/>
    <x v="3"/>
    <n v="1"/>
    <n v="300"/>
    <n v="300"/>
    <n v="270"/>
  </r>
  <r>
    <x v="28"/>
    <x v="184"/>
    <x v="106"/>
    <x v="14"/>
    <x v="7"/>
    <x v="3"/>
    <n v="1"/>
    <n v="300"/>
    <n v="300"/>
    <n v="270"/>
  </r>
  <r>
    <x v="28"/>
    <x v="184"/>
    <x v="106"/>
    <x v="14"/>
    <x v="7"/>
    <x v="3"/>
    <n v="1"/>
    <n v="300"/>
    <n v="300"/>
    <n v="270"/>
  </r>
  <r>
    <x v="17"/>
    <x v="185"/>
    <x v="106"/>
    <x v="22"/>
    <x v="4"/>
    <x v="36"/>
    <n v="10.25"/>
    <n v="105"/>
    <n v="1076.25"/>
    <n v="968.63"/>
  </r>
  <r>
    <x v="16"/>
    <x v="186"/>
    <x v="107"/>
    <x v="54"/>
    <x v="13"/>
    <x v="26"/>
    <n v="8"/>
    <n v="100"/>
    <n v="800"/>
    <n v="720"/>
  </r>
  <r>
    <x v="16"/>
    <x v="186"/>
    <x v="107"/>
    <x v="38"/>
    <x v="13"/>
    <x v="26"/>
    <n v="8"/>
    <n v="100"/>
    <n v="800"/>
    <n v="720"/>
  </r>
  <r>
    <x v="16"/>
    <x v="186"/>
    <x v="107"/>
    <x v="37"/>
    <x v="13"/>
    <x v="26"/>
    <n v="8"/>
    <n v="100"/>
    <n v="800"/>
    <n v="720"/>
  </r>
  <r>
    <x v="22"/>
    <x v="186"/>
    <x v="108"/>
    <x v="41"/>
    <x v="13"/>
    <x v="26"/>
    <n v="8"/>
    <n v="100"/>
    <n v="800"/>
    <n v="720"/>
  </r>
  <r>
    <x v="35"/>
    <x v="186"/>
    <x v="109"/>
    <x v="44"/>
    <x v="13"/>
    <x v="26"/>
    <n v="4"/>
    <n v="250"/>
    <n v="1000"/>
    <n v="900"/>
  </r>
  <r>
    <x v="35"/>
    <x v="184"/>
    <x v="110"/>
    <x v="44"/>
    <x v="7"/>
    <x v="3"/>
    <n v="3"/>
    <n v="300"/>
    <n v="900"/>
    <n v="810"/>
  </r>
  <r>
    <x v="35"/>
    <x v="184"/>
    <x v="110"/>
    <x v="79"/>
    <x v="7"/>
    <x v="3"/>
    <n v="3"/>
    <n v="300"/>
    <n v="900"/>
    <n v="810"/>
  </r>
  <r>
    <x v="35"/>
    <x v="184"/>
    <x v="106"/>
    <x v="44"/>
    <x v="7"/>
    <x v="3"/>
    <n v="4"/>
    <n v="300"/>
    <n v="1200"/>
    <n v="1080"/>
  </r>
  <r>
    <x v="35"/>
    <x v="187"/>
    <x v="103"/>
    <x v="44"/>
    <x v="21"/>
    <x v="3"/>
    <n v="4"/>
    <n v="220"/>
    <n v="880"/>
    <n v="792"/>
  </r>
  <r>
    <x v="7"/>
    <x v="186"/>
    <x v="109"/>
    <x v="56"/>
    <x v="13"/>
    <x v="26"/>
    <n v="4"/>
    <n v="250"/>
    <n v="1000"/>
    <n v="900"/>
  </r>
  <r>
    <x v="7"/>
    <x v="186"/>
    <x v="109"/>
    <x v="27"/>
    <x v="13"/>
    <x v="26"/>
    <n v="4"/>
    <n v="250"/>
    <n v="1000"/>
    <n v="900"/>
  </r>
  <r>
    <x v="7"/>
    <x v="184"/>
    <x v="110"/>
    <x v="55"/>
    <x v="7"/>
    <x v="3"/>
    <n v="1"/>
    <n v="300"/>
    <n v="300"/>
    <n v="270"/>
  </r>
  <r>
    <x v="7"/>
    <x v="184"/>
    <x v="110"/>
    <x v="55"/>
    <x v="7"/>
    <x v="3"/>
    <n v="1"/>
    <n v="300"/>
    <n v="300"/>
    <n v="270"/>
  </r>
  <r>
    <x v="7"/>
    <x v="184"/>
    <x v="110"/>
    <x v="55"/>
    <x v="7"/>
    <x v="3"/>
    <n v="1"/>
    <n v="300"/>
    <n v="300"/>
    <n v="270"/>
  </r>
  <r>
    <x v="7"/>
    <x v="184"/>
    <x v="110"/>
    <x v="55"/>
    <x v="7"/>
    <x v="3"/>
    <n v="1"/>
    <n v="300"/>
    <n v="300"/>
    <n v="270"/>
  </r>
  <r>
    <x v="7"/>
    <x v="184"/>
    <x v="110"/>
    <x v="55"/>
    <x v="7"/>
    <x v="3"/>
    <n v="1"/>
    <n v="300"/>
    <n v="300"/>
    <n v="270"/>
  </r>
  <r>
    <x v="7"/>
    <x v="184"/>
    <x v="106"/>
    <x v="56"/>
    <x v="7"/>
    <x v="3"/>
    <n v="1"/>
    <n v="300"/>
    <n v="300"/>
    <n v="270"/>
  </r>
  <r>
    <x v="7"/>
    <x v="184"/>
    <x v="106"/>
    <x v="56"/>
    <x v="7"/>
    <x v="3"/>
    <n v="1"/>
    <n v="150"/>
    <n v="150"/>
    <n v="135"/>
  </r>
  <r>
    <x v="7"/>
    <x v="184"/>
    <x v="106"/>
    <x v="56"/>
    <x v="7"/>
    <x v="3"/>
    <n v="1"/>
    <n v="300"/>
    <n v="300"/>
    <n v="270"/>
  </r>
  <r>
    <x v="7"/>
    <x v="184"/>
    <x v="106"/>
    <x v="56"/>
    <x v="7"/>
    <x v="3"/>
    <n v="1"/>
    <n v="300"/>
    <n v="300"/>
    <n v="270"/>
  </r>
  <r>
    <x v="7"/>
    <x v="184"/>
    <x v="106"/>
    <x v="56"/>
    <x v="7"/>
    <x v="3"/>
    <n v="1"/>
    <n v="300"/>
    <n v="300"/>
    <n v="270"/>
  </r>
  <r>
    <x v="7"/>
    <x v="184"/>
    <x v="106"/>
    <x v="20"/>
    <x v="7"/>
    <x v="3"/>
    <n v="1"/>
    <n v="300"/>
    <n v="300"/>
    <n v="270"/>
  </r>
  <r>
    <x v="7"/>
    <x v="184"/>
    <x v="106"/>
    <x v="20"/>
    <x v="7"/>
    <x v="3"/>
    <n v="1"/>
    <n v="300"/>
    <n v="300"/>
    <n v="270"/>
  </r>
  <r>
    <x v="7"/>
    <x v="184"/>
    <x v="106"/>
    <x v="20"/>
    <x v="7"/>
    <x v="3"/>
    <n v="1"/>
    <n v="300"/>
    <n v="300"/>
    <n v="270"/>
  </r>
  <r>
    <x v="7"/>
    <x v="184"/>
    <x v="106"/>
    <x v="20"/>
    <x v="7"/>
    <x v="3"/>
    <n v="1"/>
    <n v="300"/>
    <n v="300"/>
    <n v="270"/>
  </r>
  <r>
    <x v="33"/>
    <x v="184"/>
    <x v="106"/>
    <x v="38"/>
    <x v="7"/>
    <x v="3"/>
    <n v="1"/>
    <n v="300"/>
    <n v="300"/>
    <n v="270"/>
  </r>
  <r>
    <x v="33"/>
    <x v="184"/>
    <x v="106"/>
    <x v="38"/>
    <x v="7"/>
    <x v="3"/>
    <n v="1"/>
    <n v="300"/>
    <n v="300"/>
    <n v="270"/>
  </r>
  <r>
    <x v="33"/>
    <x v="184"/>
    <x v="106"/>
    <x v="38"/>
    <x v="7"/>
    <x v="3"/>
    <n v="1"/>
    <n v="300"/>
    <n v="300"/>
    <n v="270"/>
  </r>
  <r>
    <x v="33"/>
    <x v="184"/>
    <x v="106"/>
    <x v="37"/>
    <x v="7"/>
    <x v="3"/>
    <n v="1"/>
    <n v="150"/>
    <n v="150"/>
    <n v="135"/>
  </r>
  <r>
    <x v="33"/>
    <x v="184"/>
    <x v="106"/>
    <x v="38"/>
    <x v="7"/>
    <x v="3"/>
    <n v="1"/>
    <n v="300"/>
    <n v="300"/>
    <n v="270"/>
  </r>
  <r>
    <x v="33"/>
    <x v="184"/>
    <x v="106"/>
    <x v="37"/>
    <x v="7"/>
    <x v="3"/>
    <n v="1"/>
    <n v="300"/>
    <n v="300"/>
    <n v="270"/>
  </r>
  <r>
    <x v="33"/>
    <x v="184"/>
    <x v="106"/>
    <x v="37"/>
    <x v="7"/>
    <x v="3"/>
    <n v="1"/>
    <n v="300"/>
    <n v="300"/>
    <n v="270"/>
  </r>
  <r>
    <x v="33"/>
    <x v="184"/>
    <x v="106"/>
    <x v="37"/>
    <x v="7"/>
    <x v="3"/>
    <n v="1"/>
    <n v="300"/>
    <n v="300"/>
    <n v="270"/>
  </r>
  <r>
    <x v="33"/>
    <x v="184"/>
    <x v="106"/>
    <x v="80"/>
    <x v="7"/>
    <x v="3"/>
    <n v="1"/>
    <n v="150"/>
    <n v="150"/>
    <n v="135"/>
  </r>
  <r>
    <x v="30"/>
    <x v="184"/>
    <x v="106"/>
    <x v="14"/>
    <x v="7"/>
    <x v="3"/>
    <n v="1"/>
    <n v="150"/>
    <n v="150"/>
    <n v="135"/>
  </r>
  <r>
    <x v="30"/>
    <x v="184"/>
    <x v="106"/>
    <x v="14"/>
    <x v="7"/>
    <x v="3"/>
    <n v="1"/>
    <n v="300"/>
    <n v="300"/>
    <n v="270"/>
  </r>
  <r>
    <x v="30"/>
    <x v="184"/>
    <x v="106"/>
    <x v="14"/>
    <x v="7"/>
    <x v="3"/>
    <n v="1"/>
    <n v="300"/>
    <n v="300"/>
    <n v="270"/>
  </r>
  <r>
    <x v="30"/>
    <x v="184"/>
    <x v="106"/>
    <x v="14"/>
    <x v="7"/>
    <x v="3"/>
    <n v="1"/>
    <n v="300"/>
    <n v="300"/>
    <n v="270"/>
  </r>
  <r>
    <x v="30"/>
    <x v="184"/>
    <x v="106"/>
    <x v="14"/>
    <x v="7"/>
    <x v="3"/>
    <n v="1"/>
    <n v="300"/>
    <n v="300"/>
    <n v="270"/>
  </r>
  <r>
    <x v="30"/>
    <x v="184"/>
    <x v="106"/>
    <x v="16"/>
    <x v="7"/>
    <x v="3"/>
    <n v="1"/>
    <n v="300"/>
    <n v="300"/>
    <n v="270"/>
  </r>
  <r>
    <x v="30"/>
    <x v="184"/>
    <x v="106"/>
    <x v="16"/>
    <x v="7"/>
    <x v="3"/>
    <n v="1"/>
    <n v="300"/>
    <n v="300"/>
    <n v="270"/>
  </r>
  <r>
    <x v="30"/>
    <x v="184"/>
    <x v="106"/>
    <x v="16"/>
    <x v="7"/>
    <x v="3"/>
    <n v="1"/>
    <n v="150"/>
    <n v="150"/>
    <n v="135"/>
  </r>
  <r>
    <x v="30"/>
    <x v="184"/>
    <x v="106"/>
    <x v="16"/>
    <x v="7"/>
    <x v="3"/>
    <n v="1"/>
    <n v="300"/>
    <n v="300"/>
    <n v="270"/>
  </r>
  <r>
    <x v="36"/>
    <x v="184"/>
    <x v="106"/>
    <x v="81"/>
    <x v="7"/>
    <x v="3"/>
    <n v="1"/>
    <n v="300"/>
    <n v="300"/>
    <n v="270"/>
  </r>
  <r>
    <x v="36"/>
    <x v="184"/>
    <x v="106"/>
    <x v="81"/>
    <x v="7"/>
    <x v="3"/>
    <n v="1"/>
    <n v="300"/>
    <n v="300"/>
    <n v="270"/>
  </r>
  <r>
    <x v="36"/>
    <x v="184"/>
    <x v="106"/>
    <x v="81"/>
    <x v="7"/>
    <x v="3"/>
    <n v="1"/>
    <n v="300"/>
    <n v="300"/>
    <n v="270"/>
  </r>
  <r>
    <x v="36"/>
    <x v="184"/>
    <x v="106"/>
    <x v="81"/>
    <x v="7"/>
    <x v="3"/>
    <n v="1"/>
    <n v="300"/>
    <n v="300"/>
    <n v="270"/>
  </r>
  <r>
    <x v="9"/>
    <x v="188"/>
    <x v="106"/>
    <x v="6"/>
    <x v="12"/>
    <x v="5"/>
    <n v="7.5"/>
    <n v="105"/>
    <n v="787.5"/>
    <n v="708.75"/>
  </r>
  <r>
    <x v="9"/>
    <x v="188"/>
    <x v="107"/>
    <x v="6"/>
    <x v="12"/>
    <x v="5"/>
    <n v="7"/>
    <n v="105"/>
    <n v="735"/>
    <n v="661.5"/>
  </r>
  <r>
    <x v="9"/>
    <x v="188"/>
    <x v="108"/>
    <x v="6"/>
    <x v="12"/>
    <x v="5"/>
    <n v="6.5"/>
    <n v="105"/>
    <n v="682.5"/>
    <n v="614.25"/>
  </r>
  <r>
    <x v="9"/>
    <x v="188"/>
    <x v="109"/>
    <x v="6"/>
    <x v="12"/>
    <x v="5"/>
    <n v="6"/>
    <n v="105"/>
    <n v="630"/>
    <n v="567"/>
  </r>
  <r>
    <x v="9"/>
    <x v="189"/>
    <x v="110"/>
    <x v="6"/>
    <x v="12"/>
    <x v="19"/>
    <n v="8.75"/>
    <n v="105"/>
    <n v="918.75"/>
    <n v="826.88"/>
  </r>
  <r>
    <x v="14"/>
    <x v="186"/>
    <x v="109"/>
    <x v="53"/>
    <x v="1"/>
    <x v="26"/>
    <n v="4"/>
    <n v="250"/>
    <n v="1000"/>
    <n v="900"/>
  </r>
  <r>
    <x v="14"/>
    <x v="190"/>
    <x v="111"/>
    <x v="53"/>
    <x v="13"/>
    <x v="42"/>
    <n v="4"/>
    <n v="250"/>
    <n v="1000"/>
    <n v="900"/>
  </r>
  <r>
    <x v="14"/>
    <x v="191"/>
    <x v="112"/>
    <x v="71"/>
    <x v="23"/>
    <x v="3"/>
    <n v="2"/>
    <n v="285"/>
    <n v="570"/>
    <n v="513"/>
  </r>
  <r>
    <x v="14"/>
    <x v="191"/>
    <x v="111"/>
    <x v="14"/>
    <x v="23"/>
    <x v="3"/>
    <n v="1"/>
    <n v="285"/>
    <n v="285"/>
    <n v="256.5"/>
  </r>
  <r>
    <x v="2"/>
    <x v="192"/>
    <x v="109"/>
    <x v="4"/>
    <x v="4"/>
    <x v="3"/>
    <n v="8.5"/>
    <n v="105"/>
    <n v="892.5"/>
    <n v="803.25"/>
  </r>
  <r>
    <x v="2"/>
    <x v="190"/>
    <x v="111"/>
    <x v="17"/>
    <x v="13"/>
    <x v="42"/>
    <n v="5"/>
    <n v="250"/>
    <n v="1250"/>
    <n v="1125"/>
  </r>
  <r>
    <x v="2"/>
    <x v="190"/>
    <x v="112"/>
    <x v="17"/>
    <x v="13"/>
    <x v="42"/>
    <n v="1"/>
    <n v="250"/>
    <n v="250"/>
    <n v="225"/>
  </r>
  <r>
    <x v="2"/>
    <x v="190"/>
    <x v="112"/>
    <x v="17"/>
    <x v="13"/>
    <x v="42"/>
    <n v="1"/>
    <n v="250"/>
    <n v="250"/>
    <n v="225"/>
  </r>
  <r>
    <x v="2"/>
    <x v="190"/>
    <x v="112"/>
    <x v="17"/>
    <x v="13"/>
    <x v="42"/>
    <n v="1"/>
    <n v="250"/>
    <n v="250"/>
    <n v="225"/>
  </r>
  <r>
    <x v="2"/>
    <x v="190"/>
    <x v="112"/>
    <x v="17"/>
    <x v="13"/>
    <x v="42"/>
    <n v="1"/>
    <n v="250"/>
    <n v="250"/>
    <n v="225"/>
  </r>
  <r>
    <x v="2"/>
    <x v="191"/>
    <x v="112"/>
    <x v="33"/>
    <x v="23"/>
    <x v="3"/>
    <n v="1"/>
    <n v="285"/>
    <n v="285"/>
    <n v="256.5"/>
  </r>
  <r>
    <x v="2"/>
    <x v="191"/>
    <x v="112"/>
    <x v="33"/>
    <x v="23"/>
    <x v="3"/>
    <n v="1"/>
    <n v="285"/>
    <n v="285"/>
    <n v="256.5"/>
  </r>
  <r>
    <x v="17"/>
    <x v="190"/>
    <x v="113"/>
    <x v="40"/>
    <x v="13"/>
    <x v="42"/>
    <n v="6"/>
    <n v="100"/>
    <n v="600"/>
    <n v="540"/>
  </r>
  <r>
    <x v="17"/>
    <x v="191"/>
    <x v="112"/>
    <x v="82"/>
    <x v="23"/>
    <x v="3"/>
    <n v="3"/>
    <n v="285"/>
    <n v="855"/>
    <n v="769.5"/>
  </r>
  <r>
    <x v="17"/>
    <x v="191"/>
    <x v="111"/>
    <x v="82"/>
    <x v="23"/>
    <x v="3"/>
    <n v="3"/>
    <n v="285"/>
    <n v="855"/>
    <n v="769.5"/>
  </r>
  <r>
    <x v="22"/>
    <x v="190"/>
    <x v="113"/>
    <x v="41"/>
    <x v="13"/>
    <x v="42"/>
    <n v="8"/>
    <n v="100"/>
    <n v="800"/>
    <n v="720"/>
  </r>
  <r>
    <x v="22"/>
    <x v="190"/>
    <x v="112"/>
    <x v="41"/>
    <x v="13"/>
    <x v="42"/>
    <n v="8"/>
    <n v="100"/>
    <n v="800"/>
    <n v="720"/>
  </r>
  <r>
    <x v="22"/>
    <x v="190"/>
    <x v="114"/>
    <x v="41"/>
    <x v="13"/>
    <x v="42"/>
    <n v="8"/>
    <n v="100"/>
    <n v="800"/>
    <n v="720"/>
  </r>
  <r>
    <x v="16"/>
    <x v="190"/>
    <x v="115"/>
    <x v="37"/>
    <x v="13"/>
    <x v="42"/>
    <n v="8"/>
    <n v="100"/>
    <n v="800"/>
    <n v="720"/>
  </r>
  <r>
    <x v="16"/>
    <x v="190"/>
    <x v="112"/>
    <x v="0"/>
    <x v="13"/>
    <x v="42"/>
    <n v="8"/>
    <n v="100"/>
    <n v="800"/>
    <n v="720"/>
  </r>
  <r>
    <x v="16"/>
    <x v="190"/>
    <x v="112"/>
    <x v="38"/>
    <x v="13"/>
    <x v="42"/>
    <n v="8"/>
    <n v="100"/>
    <n v="800"/>
    <n v="720"/>
  </r>
  <r>
    <x v="7"/>
    <x v="190"/>
    <x v="112"/>
    <x v="20"/>
    <x v="13"/>
    <x v="42"/>
    <n v="5"/>
    <n v="250"/>
    <n v="1250"/>
    <n v="1125"/>
  </r>
  <r>
    <x v="7"/>
    <x v="190"/>
    <x v="111"/>
    <x v="27"/>
    <x v="13"/>
    <x v="42"/>
    <n v="5"/>
    <n v="250"/>
    <n v="1250"/>
    <n v="1125"/>
  </r>
  <r>
    <x v="7"/>
    <x v="191"/>
    <x v="112"/>
    <x v="56"/>
    <x v="23"/>
    <x v="3"/>
    <n v="3"/>
    <n v="285"/>
    <n v="855"/>
    <n v="769.5"/>
  </r>
  <r>
    <x v="7"/>
    <x v="191"/>
    <x v="111"/>
    <x v="56"/>
    <x v="23"/>
    <x v="3"/>
    <n v="3"/>
    <n v="285"/>
    <n v="855"/>
    <n v="769.5"/>
  </r>
  <r>
    <x v="30"/>
    <x v="190"/>
    <x v="112"/>
    <x v="28"/>
    <x v="13"/>
    <x v="42"/>
    <n v="5"/>
    <n v="250"/>
    <n v="1250"/>
    <n v="1125"/>
  </r>
  <r>
    <x v="30"/>
    <x v="190"/>
    <x v="111"/>
    <x v="15"/>
    <x v="13"/>
    <x v="42"/>
    <n v="5"/>
    <n v="250"/>
    <n v="1250"/>
    <n v="1125"/>
  </r>
  <r>
    <x v="30"/>
    <x v="191"/>
    <x v="112"/>
    <x v="42"/>
    <x v="23"/>
    <x v="3"/>
    <n v="2"/>
    <n v="285"/>
    <n v="570"/>
    <n v="513"/>
  </r>
  <r>
    <x v="30"/>
    <x v="191"/>
    <x v="111"/>
    <x v="28"/>
    <x v="23"/>
    <x v="3"/>
    <n v="3"/>
    <n v="285"/>
    <n v="855"/>
    <n v="769.5"/>
  </r>
  <r>
    <x v="30"/>
    <x v="191"/>
    <x v="111"/>
    <x v="16"/>
    <x v="23"/>
    <x v="3"/>
    <n v="3"/>
    <n v="285"/>
    <n v="855"/>
    <n v="769.5"/>
  </r>
  <r>
    <x v="33"/>
    <x v="190"/>
    <x v="111"/>
    <x v="52"/>
    <x v="13"/>
    <x v="42"/>
    <n v="5"/>
    <n v="250"/>
    <n v="1250"/>
    <n v="1125"/>
  </r>
  <r>
    <x v="33"/>
    <x v="191"/>
    <x v="112"/>
    <x v="83"/>
    <x v="23"/>
    <x v="3"/>
    <n v="2"/>
    <n v="285"/>
    <n v="570"/>
    <n v="513"/>
  </r>
  <r>
    <x v="28"/>
    <x v="190"/>
    <x v="112"/>
    <x v="69"/>
    <x v="13"/>
    <x v="42"/>
    <n v="5"/>
    <n v="250"/>
    <n v="1250"/>
    <n v="1125"/>
  </r>
  <r>
    <x v="28"/>
    <x v="191"/>
    <x v="111"/>
    <x v="84"/>
    <x v="23"/>
    <x v="3"/>
    <n v="2"/>
    <n v="285"/>
    <n v="570"/>
    <n v="513"/>
  </r>
  <r>
    <x v="32"/>
    <x v="191"/>
    <x v="112"/>
    <x v="30"/>
    <x v="23"/>
    <x v="3"/>
    <n v="3"/>
    <n v="285"/>
    <n v="855"/>
    <n v="769.5"/>
  </r>
  <r>
    <x v="32"/>
    <x v="191"/>
    <x v="111"/>
    <x v="30"/>
    <x v="23"/>
    <x v="3"/>
    <n v="2"/>
    <n v="285"/>
    <n v="570"/>
    <n v="513"/>
  </r>
  <r>
    <x v="32"/>
    <x v="191"/>
    <x v="111"/>
    <x v="85"/>
    <x v="23"/>
    <x v="3"/>
    <n v="2"/>
    <n v="285"/>
    <n v="570"/>
    <n v="513"/>
  </r>
  <r>
    <x v="9"/>
    <x v="193"/>
    <x v="115"/>
    <x v="6"/>
    <x v="12"/>
    <x v="19"/>
    <n v="9.5"/>
    <n v="105"/>
    <n v="997.5"/>
    <n v="897.75"/>
  </r>
  <r>
    <x v="9"/>
    <x v="193"/>
    <x v="112"/>
    <x v="6"/>
    <x v="12"/>
    <x v="19"/>
    <n v="7.75"/>
    <n v="105"/>
    <n v="813.75"/>
    <n v="732.38"/>
  </r>
  <r>
    <x v="9"/>
    <x v="193"/>
    <x v="111"/>
    <x v="6"/>
    <x v="12"/>
    <x v="19"/>
    <n v="8"/>
    <n v="105"/>
    <n v="840"/>
    <n v="756"/>
  </r>
  <r>
    <x v="9"/>
    <x v="193"/>
    <x v="114"/>
    <x v="6"/>
    <x v="12"/>
    <x v="19"/>
    <n v="6.5"/>
    <n v="105"/>
    <n v="682.5"/>
    <n v="614.25"/>
  </r>
  <r>
    <x v="7"/>
    <x v="194"/>
    <x v="116"/>
    <x v="56"/>
    <x v="8"/>
    <x v="14"/>
    <n v="3"/>
    <n v="390"/>
    <n v="1170"/>
    <n v="1053"/>
  </r>
  <r>
    <x v="7"/>
    <x v="195"/>
    <x v="117"/>
    <x v="56"/>
    <x v="21"/>
    <x v="3"/>
    <n v="4"/>
    <n v="220"/>
    <n v="880"/>
    <n v="792"/>
  </r>
  <r>
    <x v="30"/>
    <x v="196"/>
    <x v="116"/>
    <x v="15"/>
    <x v="0"/>
    <x v="50"/>
    <n v="8"/>
    <n v="105"/>
    <n v="840"/>
    <n v="756"/>
  </r>
  <r>
    <x v="22"/>
    <x v="197"/>
    <x v="118"/>
    <x v="41"/>
    <x v="13"/>
    <x v="42"/>
    <n v="8"/>
    <n v="100"/>
    <n v="800"/>
    <n v="720"/>
  </r>
  <r>
    <x v="22"/>
    <x v="197"/>
    <x v="119"/>
    <x v="41"/>
    <x v="13"/>
    <x v="42"/>
    <n v="8"/>
    <n v="100"/>
    <n v="800"/>
    <n v="720"/>
  </r>
  <r>
    <x v="22"/>
    <x v="197"/>
    <x v="120"/>
    <x v="41"/>
    <x v="13"/>
    <x v="42"/>
    <n v="8"/>
    <n v="100"/>
    <n v="800"/>
    <n v="720"/>
  </r>
  <r>
    <x v="22"/>
    <x v="197"/>
    <x v="116"/>
    <x v="41"/>
    <x v="13"/>
    <x v="42"/>
    <n v="8"/>
    <n v="100"/>
    <n v="800"/>
    <n v="720"/>
  </r>
  <r>
    <x v="22"/>
    <x v="197"/>
    <x v="117"/>
    <x v="41"/>
    <x v="13"/>
    <x v="42"/>
    <n v="8"/>
    <n v="100"/>
    <n v="800"/>
    <n v="720"/>
  </r>
  <r>
    <x v="16"/>
    <x v="197"/>
    <x v="117"/>
    <x v="38"/>
    <x v="13"/>
    <x v="42"/>
    <n v="8"/>
    <n v="100"/>
    <n v="800"/>
    <n v="720"/>
  </r>
  <r>
    <x v="9"/>
    <x v="198"/>
    <x v="119"/>
    <x v="6"/>
    <x v="12"/>
    <x v="19"/>
    <n v="8.5"/>
    <n v="105"/>
    <n v="892.5"/>
    <n v="803.25"/>
  </r>
  <r>
    <x v="9"/>
    <x v="198"/>
    <x v="117"/>
    <x v="6"/>
    <x v="12"/>
    <x v="19"/>
    <n v="6.25"/>
    <n v="105"/>
    <n v="656.25"/>
    <n v="590.63"/>
  </r>
  <r>
    <x v="2"/>
    <x v="194"/>
    <x v="116"/>
    <x v="17"/>
    <x v="8"/>
    <x v="14"/>
    <n v="1"/>
    <n v="390"/>
    <n v="390"/>
    <n v="351"/>
  </r>
  <r>
    <x v="2"/>
    <x v="194"/>
    <x v="116"/>
    <x v="17"/>
    <x v="8"/>
    <x v="14"/>
    <n v="1"/>
    <n v="390"/>
    <n v="390"/>
    <n v="351"/>
  </r>
  <r>
    <x v="2"/>
    <x v="195"/>
    <x v="117"/>
    <x v="4"/>
    <x v="21"/>
    <x v="3"/>
    <n v="4"/>
    <n v="220"/>
    <n v="880"/>
    <n v="792"/>
  </r>
  <r>
    <x v="32"/>
    <x v="199"/>
    <x v="121"/>
    <x v="30"/>
    <x v="0"/>
    <x v="46"/>
    <n v="11.25"/>
    <n v="105"/>
    <n v="1181.25"/>
    <n v="1063.1300000000001"/>
  </r>
  <r>
    <x v="30"/>
    <x v="200"/>
    <x v="121"/>
    <x v="14"/>
    <x v="13"/>
    <x v="42"/>
    <n v="4"/>
    <n v="250"/>
    <n v="1000"/>
    <n v="900"/>
  </r>
  <r>
    <x v="30"/>
    <x v="200"/>
    <x v="121"/>
    <x v="14"/>
    <x v="13"/>
    <x v="42"/>
    <n v="1"/>
    <n v="350"/>
    <n v="350"/>
    <n v="315"/>
  </r>
  <r>
    <x v="30"/>
    <x v="201"/>
    <x v="122"/>
    <x v="28"/>
    <x v="21"/>
    <x v="3"/>
    <n v="2"/>
    <n v="220"/>
    <n v="440"/>
    <n v="396"/>
  </r>
  <r>
    <x v="7"/>
    <x v="200"/>
    <x v="121"/>
    <x v="55"/>
    <x v="13"/>
    <x v="42"/>
    <n v="5"/>
    <n v="250"/>
    <n v="1250"/>
    <n v="1125"/>
  </r>
  <r>
    <x v="16"/>
    <x v="200"/>
    <x v="123"/>
    <x v="38"/>
    <x v="13"/>
    <x v="42"/>
    <n v="8"/>
    <n v="100"/>
    <n v="800"/>
    <n v="720"/>
  </r>
  <r>
    <x v="2"/>
    <x v="200"/>
    <x v="121"/>
    <x v="17"/>
    <x v="13"/>
    <x v="42"/>
    <n v="5"/>
    <n v="250"/>
    <n v="1250"/>
    <n v="1125"/>
  </r>
  <r>
    <x v="2"/>
    <x v="202"/>
    <x v="124"/>
    <x v="33"/>
    <x v="4"/>
    <x v="36"/>
    <n v="8"/>
    <n v="105"/>
    <n v="840"/>
    <n v="756"/>
  </r>
  <r>
    <x v="2"/>
    <x v="203"/>
    <x v="125"/>
    <x v="17"/>
    <x v="13"/>
    <x v="42"/>
    <n v="5"/>
    <n v="250"/>
    <n v="1250"/>
    <n v="1125"/>
  </r>
  <r>
    <x v="2"/>
    <x v="203"/>
    <x v="125"/>
    <x v="4"/>
    <x v="13"/>
    <x v="42"/>
    <n v="5"/>
    <n v="250"/>
    <n v="1250"/>
    <n v="1125"/>
  </r>
  <r>
    <x v="2"/>
    <x v="204"/>
    <x v="124"/>
    <x v="4"/>
    <x v="7"/>
    <x v="3"/>
    <n v="1"/>
    <n v="150"/>
    <n v="150"/>
    <n v="135"/>
  </r>
  <r>
    <x v="2"/>
    <x v="204"/>
    <x v="124"/>
    <x v="4"/>
    <x v="7"/>
    <x v="3"/>
    <n v="1"/>
    <n v="300"/>
    <n v="300"/>
    <n v="270"/>
  </r>
  <r>
    <x v="2"/>
    <x v="204"/>
    <x v="124"/>
    <x v="4"/>
    <x v="7"/>
    <x v="3"/>
    <n v="1"/>
    <n v="300"/>
    <n v="300"/>
    <n v="270"/>
  </r>
  <r>
    <x v="2"/>
    <x v="204"/>
    <x v="124"/>
    <x v="4"/>
    <x v="7"/>
    <x v="3"/>
    <n v="1"/>
    <n v="300"/>
    <n v="300"/>
    <n v="270"/>
  </r>
  <r>
    <x v="2"/>
    <x v="204"/>
    <x v="124"/>
    <x v="4"/>
    <x v="7"/>
    <x v="3"/>
    <n v="1"/>
    <n v="150"/>
    <n v="150"/>
    <n v="135"/>
  </r>
  <r>
    <x v="2"/>
    <x v="204"/>
    <x v="124"/>
    <x v="4"/>
    <x v="7"/>
    <x v="3"/>
    <n v="1"/>
    <n v="300"/>
    <n v="300"/>
    <n v="270"/>
  </r>
  <r>
    <x v="2"/>
    <x v="204"/>
    <x v="124"/>
    <x v="4"/>
    <x v="7"/>
    <x v="3"/>
    <n v="1"/>
    <n v="150"/>
    <n v="150"/>
    <n v="135"/>
  </r>
  <r>
    <x v="2"/>
    <x v="205"/>
    <x v="122"/>
    <x v="17"/>
    <x v="21"/>
    <x v="3"/>
    <n v="5"/>
    <n v="220"/>
    <n v="1100"/>
    <n v="990"/>
  </r>
  <r>
    <x v="2"/>
    <x v="205"/>
    <x v="122"/>
    <x v="4"/>
    <x v="21"/>
    <x v="3"/>
    <n v="5"/>
    <n v="220"/>
    <n v="1100"/>
    <n v="990"/>
  </r>
  <r>
    <x v="2"/>
    <x v="206"/>
    <x v="125"/>
    <x v="33"/>
    <x v="9"/>
    <x v="16"/>
    <n v="9.75"/>
    <n v="105"/>
    <n v="1023.75"/>
    <n v="921.38"/>
  </r>
  <r>
    <x v="2"/>
    <x v="206"/>
    <x v="126"/>
    <x v="4"/>
    <x v="9"/>
    <x v="16"/>
    <n v="8"/>
    <n v="105"/>
    <n v="840"/>
    <n v="756"/>
  </r>
  <r>
    <x v="2"/>
    <x v="206"/>
    <x v="124"/>
    <x v="17"/>
    <x v="9"/>
    <x v="16"/>
    <n v="7.5"/>
    <n v="105"/>
    <n v="787.5"/>
    <n v="708.75"/>
  </r>
  <r>
    <x v="16"/>
    <x v="207"/>
    <x v="126"/>
    <x v="37"/>
    <x v="8"/>
    <x v="51"/>
    <n v="8"/>
    <n v="100"/>
    <n v="800"/>
    <n v="720"/>
  </r>
  <r>
    <x v="16"/>
    <x v="203"/>
    <x v="127"/>
    <x v="38"/>
    <x v="13"/>
    <x v="42"/>
    <n v="8"/>
    <n v="100"/>
    <n v="800"/>
    <n v="720"/>
  </r>
  <r>
    <x v="17"/>
    <x v="207"/>
    <x v="124"/>
    <x v="40"/>
    <x v="8"/>
    <x v="51"/>
    <n v="8"/>
    <n v="100"/>
    <n v="800"/>
    <n v="720"/>
  </r>
  <r>
    <x v="17"/>
    <x v="203"/>
    <x v="127"/>
    <x v="40"/>
    <x v="13"/>
    <x v="42"/>
    <n v="8"/>
    <n v="100"/>
    <n v="800"/>
    <n v="720"/>
  </r>
  <r>
    <x v="36"/>
    <x v="208"/>
    <x v="126"/>
    <x v="86"/>
    <x v="3"/>
    <x v="52"/>
    <n v="8.75"/>
    <n v="115"/>
    <n v="1006.25"/>
    <n v="905.63"/>
  </r>
  <r>
    <x v="36"/>
    <x v="202"/>
    <x v="126"/>
    <x v="87"/>
    <x v="4"/>
    <x v="36"/>
    <n v="9"/>
    <n v="105"/>
    <n v="945"/>
    <n v="850.5"/>
  </r>
  <r>
    <x v="22"/>
    <x v="200"/>
    <x v="123"/>
    <x v="41"/>
    <x v="13"/>
    <x v="42"/>
    <n v="8"/>
    <n v="100"/>
    <n v="800"/>
    <n v="720"/>
  </r>
  <r>
    <x v="22"/>
    <x v="203"/>
    <x v="128"/>
    <x v="41"/>
    <x v="13"/>
    <x v="42"/>
    <n v="8"/>
    <n v="100"/>
    <n v="800"/>
    <n v="720"/>
  </r>
  <r>
    <x v="22"/>
    <x v="203"/>
    <x v="125"/>
    <x v="41"/>
    <x v="13"/>
    <x v="42"/>
    <n v="8"/>
    <n v="100"/>
    <n v="800"/>
    <n v="720"/>
  </r>
  <r>
    <x v="7"/>
    <x v="203"/>
    <x v="125"/>
    <x v="56"/>
    <x v="13"/>
    <x v="42"/>
    <n v="5"/>
    <n v="250"/>
    <n v="1250"/>
    <n v="1125"/>
  </r>
  <r>
    <x v="7"/>
    <x v="204"/>
    <x v="124"/>
    <x v="56"/>
    <x v="7"/>
    <x v="3"/>
    <n v="1"/>
    <n v="150"/>
    <n v="150"/>
    <n v="135"/>
  </r>
  <r>
    <x v="7"/>
    <x v="204"/>
    <x v="124"/>
    <x v="56"/>
    <x v="7"/>
    <x v="3"/>
    <n v="1"/>
    <n v="150"/>
    <n v="150"/>
    <n v="135"/>
  </r>
  <r>
    <x v="7"/>
    <x v="204"/>
    <x v="124"/>
    <x v="56"/>
    <x v="7"/>
    <x v="3"/>
    <n v="1"/>
    <n v="300"/>
    <n v="300"/>
    <n v="270"/>
  </r>
  <r>
    <x v="7"/>
    <x v="204"/>
    <x v="124"/>
    <x v="56"/>
    <x v="7"/>
    <x v="3"/>
    <n v="1"/>
    <n v="300"/>
    <n v="300"/>
    <n v="270"/>
  </r>
  <r>
    <x v="7"/>
    <x v="204"/>
    <x v="124"/>
    <x v="14"/>
    <x v="7"/>
    <x v="3"/>
    <n v="1"/>
    <n v="300"/>
    <n v="300"/>
    <n v="270"/>
  </r>
  <r>
    <x v="7"/>
    <x v="204"/>
    <x v="124"/>
    <x v="14"/>
    <x v="7"/>
    <x v="3"/>
    <n v="1"/>
    <n v="150"/>
    <n v="150"/>
    <n v="135"/>
  </r>
  <r>
    <x v="7"/>
    <x v="204"/>
    <x v="124"/>
    <x v="56"/>
    <x v="7"/>
    <x v="3"/>
    <n v="1"/>
    <n v="300"/>
    <n v="300"/>
    <n v="270"/>
  </r>
  <r>
    <x v="30"/>
    <x v="203"/>
    <x v="125"/>
    <x v="42"/>
    <x v="13"/>
    <x v="42"/>
    <n v="5"/>
    <n v="250"/>
    <n v="1250"/>
    <n v="1125"/>
  </r>
  <r>
    <x v="30"/>
    <x v="204"/>
    <x v="124"/>
    <x v="14"/>
    <x v="7"/>
    <x v="3"/>
    <n v="1"/>
    <n v="300"/>
    <n v="300"/>
    <n v="270"/>
  </r>
  <r>
    <x v="30"/>
    <x v="204"/>
    <x v="124"/>
    <x v="14"/>
    <x v="7"/>
    <x v="3"/>
    <n v="1"/>
    <n v="150"/>
    <n v="150"/>
    <n v="135"/>
  </r>
  <r>
    <x v="30"/>
    <x v="204"/>
    <x v="124"/>
    <x v="14"/>
    <x v="7"/>
    <x v="3"/>
    <n v="1"/>
    <n v="300"/>
    <n v="300"/>
    <n v="270"/>
  </r>
  <r>
    <x v="30"/>
    <x v="204"/>
    <x v="124"/>
    <x v="14"/>
    <x v="7"/>
    <x v="3"/>
    <n v="1"/>
    <n v="300"/>
    <n v="300"/>
    <n v="270"/>
  </r>
  <r>
    <x v="30"/>
    <x v="204"/>
    <x v="124"/>
    <x v="14"/>
    <x v="7"/>
    <x v="3"/>
    <n v="1"/>
    <n v="150"/>
    <n v="150"/>
    <n v="135"/>
  </r>
  <r>
    <x v="32"/>
    <x v="205"/>
    <x v="126"/>
    <x v="30"/>
    <x v="21"/>
    <x v="3"/>
    <n v="1"/>
    <n v="220"/>
    <n v="220"/>
    <n v="198"/>
  </r>
  <r>
    <x v="9"/>
    <x v="209"/>
    <x v="129"/>
    <x v="6"/>
    <x v="12"/>
    <x v="5"/>
    <n v="5.5"/>
    <n v="105"/>
    <n v="577.5"/>
    <n v="519.75"/>
  </r>
  <r>
    <x v="9"/>
    <x v="209"/>
    <x v="125"/>
    <x v="6"/>
    <x v="12"/>
    <x v="5"/>
    <n v="6.5"/>
    <n v="105"/>
    <n v="682.5"/>
    <n v="614.25"/>
  </r>
  <r>
    <x v="9"/>
    <x v="209"/>
    <x v="124"/>
    <x v="6"/>
    <x v="12"/>
    <x v="5"/>
    <n v="6.25"/>
    <n v="105"/>
    <n v="656.25"/>
    <n v="590.63"/>
  </r>
  <r>
    <x v="9"/>
    <x v="210"/>
    <x v="122"/>
    <x v="6"/>
    <x v="12"/>
    <x v="19"/>
    <n v="6.25"/>
    <n v="105"/>
    <n v="656.25"/>
    <n v="590.63"/>
  </r>
  <r>
    <x v="9"/>
    <x v="210"/>
    <x v="126"/>
    <x v="6"/>
    <x v="12"/>
    <x v="19"/>
    <n v="6.25"/>
    <n v="105"/>
    <n v="656.25"/>
    <n v="590.63"/>
  </r>
  <r>
    <x v="22"/>
    <x v="211"/>
    <x v="130"/>
    <x v="41"/>
    <x v="8"/>
    <x v="53"/>
    <n v="8"/>
    <n v="100"/>
    <n v="800"/>
    <n v="720"/>
  </r>
  <r>
    <x v="22"/>
    <x v="211"/>
    <x v="131"/>
    <x v="41"/>
    <x v="8"/>
    <x v="53"/>
    <n v="8"/>
    <n v="100"/>
    <n v="800"/>
    <n v="720"/>
  </r>
  <r>
    <x v="22"/>
    <x v="211"/>
    <x v="132"/>
    <x v="41"/>
    <x v="8"/>
    <x v="53"/>
    <n v="8"/>
    <n v="100"/>
    <n v="800"/>
    <n v="720"/>
  </r>
  <r>
    <x v="6"/>
    <x v="212"/>
    <x v="133"/>
    <x v="18"/>
    <x v="2"/>
    <x v="8"/>
    <n v="1"/>
    <n v="280"/>
    <n v="280"/>
    <n v="252"/>
  </r>
  <r>
    <x v="6"/>
    <x v="212"/>
    <x v="133"/>
    <x v="18"/>
    <x v="2"/>
    <x v="8"/>
    <n v="1"/>
    <n v="280"/>
    <n v="280"/>
    <n v="252"/>
  </r>
  <r>
    <x v="6"/>
    <x v="212"/>
    <x v="133"/>
    <x v="18"/>
    <x v="2"/>
    <x v="8"/>
    <n v="1"/>
    <n v="280"/>
    <n v="280"/>
    <n v="252"/>
  </r>
  <r>
    <x v="6"/>
    <x v="212"/>
    <x v="133"/>
    <x v="18"/>
    <x v="2"/>
    <x v="8"/>
    <n v="1"/>
    <n v="280"/>
    <n v="280"/>
    <n v="252"/>
  </r>
  <r>
    <x v="6"/>
    <x v="212"/>
    <x v="133"/>
    <x v="18"/>
    <x v="2"/>
    <x v="8"/>
    <n v="1"/>
    <n v="110"/>
    <n v="110"/>
    <n v="99"/>
  </r>
  <r>
    <x v="6"/>
    <x v="213"/>
    <x v="131"/>
    <x v="18"/>
    <x v="7"/>
    <x v="3"/>
    <n v="5"/>
    <n v="300"/>
    <n v="1500"/>
    <n v="1350"/>
  </r>
  <r>
    <x v="6"/>
    <x v="214"/>
    <x v="134"/>
    <x v="18"/>
    <x v="21"/>
    <x v="3"/>
    <n v="4"/>
    <n v="220"/>
    <n v="880"/>
    <n v="792"/>
  </r>
  <r>
    <x v="6"/>
    <x v="215"/>
    <x v="131"/>
    <x v="57"/>
    <x v="9"/>
    <x v="3"/>
    <n v="7.75"/>
    <n v="105"/>
    <n v="813.75"/>
    <n v="732.38"/>
  </r>
  <r>
    <x v="6"/>
    <x v="215"/>
    <x v="134"/>
    <x v="57"/>
    <x v="9"/>
    <x v="3"/>
    <n v="6"/>
    <n v="105"/>
    <n v="630"/>
    <n v="567"/>
  </r>
  <r>
    <x v="5"/>
    <x v="216"/>
    <x v="134"/>
    <x v="23"/>
    <x v="0"/>
    <x v="17"/>
    <n v="8"/>
    <n v="105"/>
    <n v="840"/>
    <n v="756"/>
  </r>
  <r>
    <x v="17"/>
    <x v="217"/>
    <x v="134"/>
    <x v="26"/>
    <x v="4"/>
    <x v="36"/>
    <n v="8"/>
    <n v="105"/>
    <n v="840"/>
    <n v="756"/>
  </r>
  <r>
    <x v="17"/>
    <x v="218"/>
    <x v="133"/>
    <x v="26"/>
    <x v="23"/>
    <x v="3"/>
    <n v="1"/>
    <n v="285"/>
    <n v="285"/>
    <n v="256.5"/>
  </r>
  <r>
    <x v="17"/>
    <x v="218"/>
    <x v="133"/>
    <x v="26"/>
    <x v="23"/>
    <x v="3"/>
    <n v="2"/>
    <n v="110"/>
    <n v="220"/>
    <n v="198"/>
  </r>
  <r>
    <x v="17"/>
    <x v="218"/>
    <x v="133"/>
    <x v="25"/>
    <x v="23"/>
    <x v="3"/>
    <n v="1"/>
    <n v="285"/>
    <n v="285"/>
    <n v="256.5"/>
  </r>
  <r>
    <x v="17"/>
    <x v="218"/>
    <x v="133"/>
    <x v="25"/>
    <x v="23"/>
    <x v="3"/>
    <n v="1.25"/>
    <n v="110"/>
    <n v="137.5"/>
    <n v="123.75"/>
  </r>
  <r>
    <x v="17"/>
    <x v="218"/>
    <x v="133"/>
    <x v="25"/>
    <x v="23"/>
    <x v="3"/>
    <n v="1"/>
    <n v="285"/>
    <n v="285"/>
    <n v="256.5"/>
  </r>
  <r>
    <x v="17"/>
    <x v="218"/>
    <x v="133"/>
    <x v="25"/>
    <x v="23"/>
    <x v="3"/>
    <n v="1"/>
    <n v="285"/>
    <n v="285"/>
    <n v="256.5"/>
  </r>
  <r>
    <x v="30"/>
    <x v="217"/>
    <x v="133"/>
    <x v="16"/>
    <x v="4"/>
    <x v="36"/>
    <n v="7.75"/>
    <n v="105"/>
    <n v="813.75"/>
    <n v="732.38"/>
  </r>
  <r>
    <x v="30"/>
    <x v="219"/>
    <x v="132"/>
    <x v="14"/>
    <x v="4"/>
    <x v="4"/>
    <n v="9"/>
    <n v="105"/>
    <n v="945"/>
    <n v="850.5"/>
  </r>
  <r>
    <x v="30"/>
    <x v="218"/>
    <x v="133"/>
    <x v="14"/>
    <x v="23"/>
    <x v="3"/>
    <n v="1"/>
    <n v="285"/>
    <n v="285"/>
    <n v="256.5"/>
  </r>
  <r>
    <x v="30"/>
    <x v="218"/>
    <x v="133"/>
    <x v="14"/>
    <x v="23"/>
    <x v="3"/>
    <n v="1"/>
    <n v="285"/>
    <n v="285"/>
    <n v="256.5"/>
  </r>
  <r>
    <x v="30"/>
    <x v="213"/>
    <x v="130"/>
    <x v="14"/>
    <x v="7"/>
    <x v="3"/>
    <n v="1"/>
    <n v="150"/>
    <n v="150"/>
    <n v="135"/>
  </r>
  <r>
    <x v="30"/>
    <x v="213"/>
    <x v="130"/>
    <x v="14"/>
    <x v="7"/>
    <x v="3"/>
    <n v="1"/>
    <n v="150"/>
    <n v="150"/>
    <n v="135"/>
  </r>
  <r>
    <x v="30"/>
    <x v="213"/>
    <x v="130"/>
    <x v="14"/>
    <x v="7"/>
    <x v="3"/>
    <n v="1"/>
    <n v="150"/>
    <n v="150"/>
    <n v="135"/>
  </r>
  <r>
    <x v="30"/>
    <x v="213"/>
    <x v="130"/>
    <x v="14"/>
    <x v="7"/>
    <x v="3"/>
    <n v="1"/>
    <n v="300"/>
    <n v="300"/>
    <n v="270"/>
  </r>
  <r>
    <x v="30"/>
    <x v="213"/>
    <x v="130"/>
    <x v="14"/>
    <x v="7"/>
    <x v="3"/>
    <n v="1"/>
    <n v="150"/>
    <n v="150"/>
    <n v="135"/>
  </r>
  <r>
    <x v="30"/>
    <x v="213"/>
    <x v="130"/>
    <x v="14"/>
    <x v="7"/>
    <x v="3"/>
    <n v="1"/>
    <n v="150"/>
    <n v="150"/>
    <n v="135"/>
  </r>
  <r>
    <x v="30"/>
    <x v="213"/>
    <x v="130"/>
    <x v="14"/>
    <x v="7"/>
    <x v="3"/>
    <n v="1"/>
    <n v="150"/>
    <n v="150"/>
    <n v="135"/>
  </r>
  <r>
    <x v="30"/>
    <x v="213"/>
    <x v="130"/>
    <x v="14"/>
    <x v="7"/>
    <x v="3"/>
    <n v="1"/>
    <n v="300"/>
    <n v="300"/>
    <n v="270"/>
  </r>
  <r>
    <x v="30"/>
    <x v="213"/>
    <x v="131"/>
    <x v="16"/>
    <x v="7"/>
    <x v="3"/>
    <n v="1"/>
    <n v="300"/>
    <n v="300"/>
    <n v="270"/>
  </r>
  <r>
    <x v="30"/>
    <x v="213"/>
    <x v="131"/>
    <x v="16"/>
    <x v="7"/>
    <x v="3"/>
    <n v="1"/>
    <n v="300"/>
    <n v="300"/>
    <n v="270"/>
  </r>
  <r>
    <x v="30"/>
    <x v="213"/>
    <x v="131"/>
    <x v="16"/>
    <x v="7"/>
    <x v="3"/>
    <n v="1"/>
    <n v="300"/>
    <n v="300"/>
    <n v="270"/>
  </r>
  <r>
    <x v="30"/>
    <x v="213"/>
    <x v="131"/>
    <x v="16"/>
    <x v="7"/>
    <x v="3"/>
    <n v="1"/>
    <n v="300"/>
    <n v="300"/>
    <n v="270"/>
  </r>
  <r>
    <x v="30"/>
    <x v="213"/>
    <x v="131"/>
    <x v="16"/>
    <x v="7"/>
    <x v="3"/>
    <n v="1"/>
    <n v="300"/>
    <n v="300"/>
    <n v="270"/>
  </r>
  <r>
    <x v="30"/>
    <x v="214"/>
    <x v="134"/>
    <x v="28"/>
    <x v="21"/>
    <x v="3"/>
    <n v="4"/>
    <n v="220"/>
    <n v="880"/>
    <n v="792"/>
  </r>
  <r>
    <x v="11"/>
    <x v="218"/>
    <x v="133"/>
    <x v="36"/>
    <x v="23"/>
    <x v="3"/>
    <n v="1"/>
    <n v="285"/>
    <n v="285"/>
    <n v="256.5"/>
  </r>
  <r>
    <x v="11"/>
    <x v="218"/>
    <x v="133"/>
    <x v="36"/>
    <x v="23"/>
    <x v="3"/>
    <n v="1.25"/>
    <n v="110"/>
    <n v="137.5"/>
    <n v="123.75"/>
  </r>
  <r>
    <x v="11"/>
    <x v="218"/>
    <x v="133"/>
    <x v="36"/>
    <x v="23"/>
    <x v="3"/>
    <n v="1"/>
    <n v="285"/>
    <n v="285"/>
    <n v="256.5"/>
  </r>
  <r>
    <x v="11"/>
    <x v="213"/>
    <x v="131"/>
    <x v="36"/>
    <x v="7"/>
    <x v="3"/>
    <n v="5"/>
    <n v="300"/>
    <n v="1500"/>
    <n v="1350"/>
  </r>
  <r>
    <x v="37"/>
    <x v="218"/>
    <x v="133"/>
    <x v="88"/>
    <x v="23"/>
    <x v="3"/>
    <n v="1"/>
    <n v="285"/>
    <n v="285"/>
    <n v="256.5"/>
  </r>
  <r>
    <x v="37"/>
    <x v="218"/>
    <x v="133"/>
    <x v="88"/>
    <x v="23"/>
    <x v="3"/>
    <n v="1.25"/>
    <n v="110"/>
    <n v="137.5"/>
    <n v="123.75"/>
  </r>
  <r>
    <x v="37"/>
    <x v="218"/>
    <x v="133"/>
    <x v="88"/>
    <x v="23"/>
    <x v="3"/>
    <n v="1"/>
    <n v="285"/>
    <n v="285"/>
    <n v="256.5"/>
  </r>
  <r>
    <x v="37"/>
    <x v="213"/>
    <x v="130"/>
    <x v="80"/>
    <x v="7"/>
    <x v="3"/>
    <n v="1"/>
    <n v="300"/>
    <n v="300"/>
    <n v="270"/>
  </r>
  <r>
    <x v="37"/>
    <x v="213"/>
    <x v="131"/>
    <x v="83"/>
    <x v="7"/>
    <x v="3"/>
    <n v="1"/>
    <n v="300"/>
    <n v="300"/>
    <n v="270"/>
  </r>
  <r>
    <x v="37"/>
    <x v="213"/>
    <x v="131"/>
    <x v="83"/>
    <x v="7"/>
    <x v="3"/>
    <n v="1"/>
    <n v="300"/>
    <n v="300"/>
    <n v="270"/>
  </r>
  <r>
    <x v="37"/>
    <x v="213"/>
    <x v="131"/>
    <x v="83"/>
    <x v="7"/>
    <x v="3"/>
    <n v="1"/>
    <n v="300"/>
    <n v="300"/>
    <n v="270"/>
  </r>
  <r>
    <x v="37"/>
    <x v="213"/>
    <x v="131"/>
    <x v="83"/>
    <x v="7"/>
    <x v="3"/>
    <n v="1"/>
    <n v="300"/>
    <n v="300"/>
    <n v="270"/>
  </r>
  <r>
    <x v="37"/>
    <x v="213"/>
    <x v="131"/>
    <x v="83"/>
    <x v="7"/>
    <x v="3"/>
    <n v="1"/>
    <n v="300"/>
    <n v="300"/>
    <n v="270"/>
  </r>
  <r>
    <x v="37"/>
    <x v="213"/>
    <x v="131"/>
    <x v="83"/>
    <x v="7"/>
    <x v="3"/>
    <n v="0.5"/>
    <n v="110"/>
    <n v="55"/>
    <n v="49.5"/>
  </r>
  <r>
    <x v="37"/>
    <x v="213"/>
    <x v="131"/>
    <x v="80"/>
    <x v="7"/>
    <x v="3"/>
    <n v="1"/>
    <n v="300"/>
    <n v="300"/>
    <n v="270"/>
  </r>
  <r>
    <x v="37"/>
    <x v="213"/>
    <x v="131"/>
    <x v="80"/>
    <x v="7"/>
    <x v="3"/>
    <n v="1"/>
    <n v="300"/>
    <n v="300"/>
    <n v="270"/>
  </r>
  <r>
    <x v="37"/>
    <x v="213"/>
    <x v="131"/>
    <x v="80"/>
    <x v="7"/>
    <x v="3"/>
    <n v="1"/>
    <n v="300"/>
    <n v="300"/>
    <n v="270"/>
  </r>
  <r>
    <x v="37"/>
    <x v="213"/>
    <x v="131"/>
    <x v="80"/>
    <x v="7"/>
    <x v="3"/>
    <n v="1"/>
    <n v="300"/>
    <n v="300"/>
    <n v="270"/>
  </r>
  <r>
    <x v="37"/>
    <x v="213"/>
    <x v="131"/>
    <x v="80"/>
    <x v="7"/>
    <x v="3"/>
    <n v="1"/>
    <n v="300"/>
    <n v="300"/>
    <n v="270"/>
  </r>
  <r>
    <x v="37"/>
    <x v="214"/>
    <x v="134"/>
    <x v="88"/>
    <x v="21"/>
    <x v="3"/>
    <n v="1"/>
    <n v="220"/>
    <n v="220"/>
    <n v="198"/>
  </r>
  <r>
    <x v="37"/>
    <x v="214"/>
    <x v="132"/>
    <x v="38"/>
    <x v="21"/>
    <x v="3"/>
    <n v="3"/>
    <n v="220"/>
    <n v="660"/>
    <n v="594"/>
  </r>
  <r>
    <x v="37"/>
    <x v="214"/>
    <x v="134"/>
    <x v="38"/>
    <x v="21"/>
    <x v="3"/>
    <n v="4"/>
    <n v="220"/>
    <n v="880"/>
    <n v="792"/>
  </r>
  <r>
    <x v="32"/>
    <x v="213"/>
    <x v="131"/>
    <x v="30"/>
    <x v="7"/>
    <x v="3"/>
    <n v="1"/>
    <n v="300"/>
    <n v="300"/>
    <n v="270"/>
  </r>
  <r>
    <x v="32"/>
    <x v="213"/>
    <x v="131"/>
    <x v="30"/>
    <x v="7"/>
    <x v="3"/>
    <n v="1"/>
    <n v="300"/>
    <n v="300"/>
    <n v="270"/>
  </r>
  <r>
    <x v="32"/>
    <x v="213"/>
    <x v="131"/>
    <x v="30"/>
    <x v="7"/>
    <x v="3"/>
    <n v="1"/>
    <n v="300"/>
    <n v="300"/>
    <n v="270"/>
  </r>
  <r>
    <x v="32"/>
    <x v="213"/>
    <x v="131"/>
    <x v="30"/>
    <x v="7"/>
    <x v="3"/>
    <n v="1"/>
    <n v="300"/>
    <n v="300"/>
    <n v="270"/>
  </r>
  <r>
    <x v="32"/>
    <x v="213"/>
    <x v="131"/>
    <x v="30"/>
    <x v="7"/>
    <x v="3"/>
    <n v="1"/>
    <n v="300"/>
    <n v="300"/>
    <n v="270"/>
  </r>
  <r>
    <x v="7"/>
    <x v="219"/>
    <x v="133"/>
    <x v="27"/>
    <x v="4"/>
    <x v="4"/>
    <n v="8"/>
    <n v="105"/>
    <n v="840"/>
    <n v="756"/>
  </r>
  <r>
    <x v="7"/>
    <x v="213"/>
    <x v="130"/>
    <x v="56"/>
    <x v="7"/>
    <x v="3"/>
    <n v="1"/>
    <n v="300"/>
    <n v="300"/>
    <n v="270"/>
  </r>
  <r>
    <x v="7"/>
    <x v="213"/>
    <x v="130"/>
    <x v="56"/>
    <x v="7"/>
    <x v="3"/>
    <n v="1"/>
    <n v="150"/>
    <n v="150"/>
    <n v="135"/>
  </r>
  <r>
    <x v="7"/>
    <x v="213"/>
    <x v="131"/>
    <x v="56"/>
    <x v="7"/>
    <x v="3"/>
    <n v="1"/>
    <n v="300"/>
    <n v="300"/>
    <n v="270"/>
  </r>
  <r>
    <x v="7"/>
    <x v="213"/>
    <x v="131"/>
    <x v="56"/>
    <x v="7"/>
    <x v="3"/>
    <n v="1"/>
    <n v="300"/>
    <n v="300"/>
    <n v="270"/>
  </r>
  <r>
    <x v="7"/>
    <x v="213"/>
    <x v="130"/>
    <x v="56"/>
    <x v="7"/>
    <x v="3"/>
    <n v="1"/>
    <n v="300"/>
    <n v="300"/>
    <n v="270"/>
  </r>
  <r>
    <x v="7"/>
    <x v="213"/>
    <x v="130"/>
    <x v="56"/>
    <x v="7"/>
    <x v="3"/>
    <n v="1"/>
    <n v="150"/>
    <n v="150"/>
    <n v="135"/>
  </r>
  <r>
    <x v="7"/>
    <x v="213"/>
    <x v="130"/>
    <x v="56"/>
    <x v="7"/>
    <x v="3"/>
    <n v="1"/>
    <n v="150"/>
    <n v="150"/>
    <n v="135"/>
  </r>
  <r>
    <x v="7"/>
    <x v="213"/>
    <x v="130"/>
    <x v="56"/>
    <x v="7"/>
    <x v="3"/>
    <n v="1"/>
    <n v="150"/>
    <n v="150"/>
    <n v="135"/>
  </r>
  <r>
    <x v="7"/>
    <x v="213"/>
    <x v="130"/>
    <x v="56"/>
    <x v="7"/>
    <x v="3"/>
    <n v="1"/>
    <n v="300"/>
    <n v="300"/>
    <n v="270"/>
  </r>
  <r>
    <x v="7"/>
    <x v="214"/>
    <x v="132"/>
    <x v="27"/>
    <x v="21"/>
    <x v="3"/>
    <n v="4"/>
    <n v="220"/>
    <n v="880"/>
    <n v="792"/>
  </r>
  <r>
    <x v="38"/>
    <x v="213"/>
    <x v="131"/>
    <x v="69"/>
    <x v="7"/>
    <x v="3"/>
    <n v="5"/>
    <n v="300"/>
    <n v="1500"/>
    <n v="1350"/>
  </r>
  <r>
    <x v="38"/>
    <x v="214"/>
    <x v="132"/>
    <x v="69"/>
    <x v="21"/>
    <x v="3"/>
    <n v="4"/>
    <n v="220"/>
    <n v="880"/>
    <n v="792"/>
  </r>
  <r>
    <x v="39"/>
    <x v="213"/>
    <x v="130"/>
    <x v="89"/>
    <x v="7"/>
    <x v="3"/>
    <n v="1"/>
    <n v="300"/>
    <n v="300"/>
    <n v="270"/>
  </r>
  <r>
    <x v="39"/>
    <x v="213"/>
    <x v="130"/>
    <x v="89"/>
    <x v="7"/>
    <x v="3"/>
    <n v="1"/>
    <n v="150"/>
    <n v="150"/>
    <n v="135"/>
  </r>
  <r>
    <x v="39"/>
    <x v="213"/>
    <x v="130"/>
    <x v="89"/>
    <x v="7"/>
    <x v="3"/>
    <n v="1"/>
    <n v="150"/>
    <n v="150"/>
    <n v="135"/>
  </r>
  <r>
    <x v="21"/>
    <x v="215"/>
    <x v="130"/>
    <x v="52"/>
    <x v="9"/>
    <x v="3"/>
    <n v="6.25"/>
    <n v="105"/>
    <n v="656.25"/>
    <n v="590.63"/>
  </r>
  <r>
    <x v="9"/>
    <x v="220"/>
    <x v="130"/>
    <x v="6"/>
    <x v="12"/>
    <x v="5"/>
    <n v="10.75"/>
    <n v="105"/>
    <n v="1128.75"/>
    <n v="1015.88"/>
  </r>
  <r>
    <x v="9"/>
    <x v="221"/>
    <x v="131"/>
    <x v="6"/>
    <x v="12"/>
    <x v="19"/>
    <n v="6.5"/>
    <n v="105"/>
    <n v="682.5"/>
    <n v="614.25"/>
  </r>
  <r>
    <x v="9"/>
    <x v="221"/>
    <x v="134"/>
    <x v="6"/>
    <x v="12"/>
    <x v="19"/>
    <n v="8.75"/>
    <n v="105"/>
    <n v="918.75"/>
    <n v="826.88"/>
  </r>
  <r>
    <x v="9"/>
    <x v="221"/>
    <x v="132"/>
    <x v="6"/>
    <x v="12"/>
    <x v="19"/>
    <n v="8.75"/>
    <n v="105"/>
    <n v="918.75"/>
    <n v="826.88"/>
  </r>
  <r>
    <x v="9"/>
    <x v="221"/>
    <x v="133"/>
    <x v="6"/>
    <x v="12"/>
    <x v="19"/>
    <n v="11.75"/>
    <n v="105"/>
    <n v="1233.75"/>
    <n v="1110.3800000000001"/>
  </r>
  <r>
    <x v="2"/>
    <x v="222"/>
    <x v="131"/>
    <x v="4"/>
    <x v="3"/>
    <x v="52"/>
    <n v="8"/>
    <n v="115"/>
    <n v="920"/>
    <n v="828"/>
  </r>
  <r>
    <x v="2"/>
    <x v="223"/>
    <x v="130"/>
    <x v="33"/>
    <x v="4"/>
    <x v="36"/>
    <n v="8"/>
    <n v="105"/>
    <n v="840"/>
    <n v="756"/>
  </r>
  <r>
    <x v="2"/>
    <x v="224"/>
    <x v="135"/>
    <x v="17"/>
    <x v="23"/>
    <x v="3"/>
    <n v="1"/>
    <n v="285"/>
    <n v="285"/>
    <n v="256.5"/>
  </r>
  <r>
    <x v="2"/>
    <x v="224"/>
    <x v="135"/>
    <x v="17"/>
    <x v="23"/>
    <x v="3"/>
    <n v="1"/>
    <n v="285"/>
    <n v="285"/>
    <n v="256.5"/>
  </r>
  <r>
    <x v="2"/>
    <x v="225"/>
    <x v="130"/>
    <x v="4"/>
    <x v="7"/>
    <x v="3"/>
    <n v="1"/>
    <n v="300"/>
    <n v="300"/>
    <n v="270"/>
  </r>
  <r>
    <x v="2"/>
    <x v="225"/>
    <x v="130"/>
    <x v="4"/>
    <x v="7"/>
    <x v="3"/>
    <n v="1"/>
    <n v="150"/>
    <n v="150"/>
    <n v="135"/>
  </r>
  <r>
    <x v="2"/>
    <x v="225"/>
    <x v="130"/>
    <x v="4"/>
    <x v="7"/>
    <x v="3"/>
    <n v="1"/>
    <n v="150"/>
    <n v="150"/>
    <n v="135"/>
  </r>
  <r>
    <x v="2"/>
    <x v="225"/>
    <x v="130"/>
    <x v="4"/>
    <x v="7"/>
    <x v="3"/>
    <n v="1"/>
    <n v="150"/>
    <n v="150"/>
    <n v="135"/>
  </r>
  <r>
    <x v="2"/>
    <x v="225"/>
    <x v="130"/>
    <x v="4"/>
    <x v="7"/>
    <x v="3"/>
    <n v="1"/>
    <n v="150"/>
    <n v="150"/>
    <n v="135"/>
  </r>
  <r>
    <x v="2"/>
    <x v="225"/>
    <x v="130"/>
    <x v="4"/>
    <x v="7"/>
    <x v="3"/>
    <n v="1"/>
    <n v="300"/>
    <n v="300"/>
    <n v="270"/>
  </r>
  <r>
    <x v="2"/>
    <x v="225"/>
    <x v="130"/>
    <x v="4"/>
    <x v="7"/>
    <x v="3"/>
    <n v="1"/>
    <n v="300"/>
    <n v="300"/>
    <n v="270"/>
  </r>
  <r>
    <x v="2"/>
    <x v="225"/>
    <x v="131"/>
    <x v="17"/>
    <x v="7"/>
    <x v="3"/>
    <n v="1"/>
    <n v="300"/>
    <n v="300"/>
    <n v="270"/>
  </r>
  <r>
    <x v="2"/>
    <x v="225"/>
    <x v="131"/>
    <x v="17"/>
    <x v="7"/>
    <x v="3"/>
    <n v="1"/>
    <n v="300"/>
    <n v="300"/>
    <n v="270"/>
  </r>
  <r>
    <x v="2"/>
    <x v="225"/>
    <x v="131"/>
    <x v="17"/>
    <x v="7"/>
    <x v="3"/>
    <n v="1"/>
    <n v="300"/>
    <n v="300"/>
    <n v="270"/>
  </r>
  <r>
    <x v="2"/>
    <x v="225"/>
    <x v="131"/>
    <x v="17"/>
    <x v="7"/>
    <x v="3"/>
    <n v="1"/>
    <n v="300"/>
    <n v="300"/>
    <n v="270"/>
  </r>
  <r>
    <x v="2"/>
    <x v="225"/>
    <x v="131"/>
    <x v="17"/>
    <x v="7"/>
    <x v="3"/>
    <n v="1"/>
    <n v="300"/>
    <n v="300"/>
    <n v="270"/>
  </r>
  <r>
    <x v="2"/>
    <x v="225"/>
    <x v="131"/>
    <x v="17"/>
    <x v="7"/>
    <x v="3"/>
    <n v="1"/>
    <n v="300"/>
    <n v="300"/>
    <n v="270"/>
  </r>
  <r>
    <x v="2"/>
    <x v="226"/>
    <x v="136"/>
    <x v="17"/>
    <x v="21"/>
    <x v="3"/>
    <n v="5"/>
    <n v="220"/>
    <n v="1100"/>
    <n v="990"/>
  </r>
  <r>
    <x v="7"/>
    <x v="227"/>
    <x v="135"/>
    <x v="20"/>
    <x v="0"/>
    <x v="17"/>
    <n v="7.75"/>
    <n v="105"/>
    <n v="813.75"/>
    <n v="732.38"/>
  </r>
  <r>
    <x v="7"/>
    <x v="223"/>
    <x v="136"/>
    <x v="27"/>
    <x v="4"/>
    <x v="36"/>
    <n v="8"/>
    <n v="105"/>
    <n v="840"/>
    <n v="756"/>
  </r>
  <r>
    <x v="7"/>
    <x v="226"/>
    <x v="137"/>
    <x v="55"/>
    <x v="21"/>
    <x v="3"/>
    <n v="5"/>
    <n v="220"/>
    <n v="1100"/>
    <n v="990"/>
  </r>
  <r>
    <x v="7"/>
    <x v="226"/>
    <x v="138"/>
    <x v="20"/>
    <x v="21"/>
    <x v="3"/>
    <n v="5"/>
    <n v="220"/>
    <n v="1100"/>
    <n v="990"/>
  </r>
  <r>
    <x v="6"/>
    <x v="228"/>
    <x v="137"/>
    <x v="80"/>
    <x v="13"/>
    <x v="42"/>
    <n v="4"/>
    <n v="250"/>
    <n v="1000"/>
    <n v="900"/>
  </r>
  <r>
    <x v="6"/>
    <x v="228"/>
    <x v="138"/>
    <x v="18"/>
    <x v="13"/>
    <x v="42"/>
    <n v="5"/>
    <n v="250"/>
    <n v="1250"/>
    <n v="1125"/>
  </r>
  <r>
    <x v="6"/>
    <x v="228"/>
    <x v="136"/>
    <x v="18"/>
    <x v="13"/>
    <x v="42"/>
    <n v="5"/>
    <n v="250"/>
    <n v="1250"/>
    <n v="1125"/>
  </r>
  <r>
    <x v="6"/>
    <x v="224"/>
    <x v="133"/>
    <x v="75"/>
    <x v="23"/>
    <x v="3"/>
    <n v="1"/>
    <n v="285"/>
    <n v="285"/>
    <n v="256.5"/>
  </r>
  <r>
    <x v="6"/>
    <x v="224"/>
    <x v="133"/>
    <x v="75"/>
    <x v="23"/>
    <x v="3"/>
    <n v="1"/>
    <n v="285"/>
    <n v="285"/>
    <n v="256.5"/>
  </r>
  <r>
    <x v="6"/>
    <x v="224"/>
    <x v="135"/>
    <x v="62"/>
    <x v="23"/>
    <x v="3"/>
    <n v="0.75"/>
    <n v="110"/>
    <n v="82.5"/>
    <n v="74.25"/>
  </r>
  <r>
    <x v="6"/>
    <x v="224"/>
    <x v="135"/>
    <x v="62"/>
    <x v="23"/>
    <x v="3"/>
    <n v="2"/>
    <n v="285"/>
    <n v="570"/>
    <n v="513"/>
  </r>
  <r>
    <x v="6"/>
    <x v="224"/>
    <x v="135"/>
    <x v="90"/>
    <x v="23"/>
    <x v="3"/>
    <n v="1"/>
    <n v="285"/>
    <n v="285"/>
    <n v="256.5"/>
  </r>
  <r>
    <x v="6"/>
    <x v="224"/>
    <x v="135"/>
    <x v="90"/>
    <x v="23"/>
    <x v="3"/>
    <n v="1"/>
    <n v="285"/>
    <n v="285"/>
    <n v="256.5"/>
  </r>
  <r>
    <x v="6"/>
    <x v="225"/>
    <x v="131"/>
    <x v="77"/>
    <x v="7"/>
    <x v="3"/>
    <n v="1"/>
    <n v="300"/>
    <n v="300"/>
    <n v="270"/>
  </r>
  <r>
    <x v="6"/>
    <x v="225"/>
    <x v="131"/>
    <x v="77"/>
    <x v="7"/>
    <x v="3"/>
    <n v="3"/>
    <n v="300"/>
    <n v="900"/>
    <n v="810"/>
  </r>
  <r>
    <x v="6"/>
    <x v="225"/>
    <x v="131"/>
    <x v="77"/>
    <x v="7"/>
    <x v="3"/>
    <n v="1"/>
    <n v="300"/>
    <n v="300"/>
    <n v="270"/>
  </r>
  <r>
    <x v="6"/>
    <x v="226"/>
    <x v="138"/>
    <x v="57"/>
    <x v="21"/>
    <x v="3"/>
    <n v="4"/>
    <n v="220"/>
    <n v="880"/>
    <n v="792"/>
  </r>
  <r>
    <x v="6"/>
    <x v="229"/>
    <x v="136"/>
    <x v="57"/>
    <x v="9"/>
    <x v="16"/>
    <n v="9.25"/>
    <n v="105"/>
    <n v="971.25"/>
    <n v="874.13"/>
  </r>
  <r>
    <x v="30"/>
    <x v="228"/>
    <x v="138"/>
    <x v="15"/>
    <x v="13"/>
    <x v="42"/>
    <n v="2"/>
    <n v="250"/>
    <n v="500"/>
    <n v="450"/>
  </r>
  <r>
    <x v="30"/>
    <x v="224"/>
    <x v="135"/>
    <x v="28"/>
    <x v="23"/>
    <x v="3"/>
    <n v="1"/>
    <n v="285"/>
    <n v="285"/>
    <n v="256.5"/>
  </r>
  <r>
    <x v="30"/>
    <x v="230"/>
    <x v="138"/>
    <x v="15"/>
    <x v="17"/>
    <x v="3"/>
    <n v="1"/>
    <n v="220"/>
    <n v="220"/>
    <n v="198"/>
  </r>
  <r>
    <x v="30"/>
    <x v="230"/>
    <x v="138"/>
    <x v="15"/>
    <x v="17"/>
    <x v="3"/>
    <n v="1"/>
    <n v="220"/>
    <n v="220"/>
    <n v="198"/>
  </r>
  <r>
    <x v="30"/>
    <x v="230"/>
    <x v="138"/>
    <x v="15"/>
    <x v="17"/>
    <x v="3"/>
    <n v="1"/>
    <n v="220"/>
    <n v="220"/>
    <n v="198"/>
  </r>
  <r>
    <x v="30"/>
    <x v="226"/>
    <x v="137"/>
    <x v="15"/>
    <x v="21"/>
    <x v="3"/>
    <n v="4"/>
    <n v="220"/>
    <n v="880"/>
    <n v="792"/>
  </r>
  <r>
    <x v="30"/>
    <x v="226"/>
    <x v="138"/>
    <x v="14"/>
    <x v="21"/>
    <x v="3"/>
    <n v="4"/>
    <n v="220"/>
    <n v="880"/>
    <n v="792"/>
  </r>
  <r>
    <x v="38"/>
    <x v="218"/>
    <x v="133"/>
    <x v="69"/>
    <x v="23"/>
    <x v="3"/>
    <n v="1"/>
    <n v="285"/>
    <n v="285"/>
    <n v="256.5"/>
  </r>
  <r>
    <x v="38"/>
    <x v="218"/>
    <x v="133"/>
    <x v="69"/>
    <x v="23"/>
    <x v="3"/>
    <n v="1"/>
    <n v="110"/>
    <n v="110"/>
    <n v="99"/>
  </r>
  <r>
    <x v="38"/>
    <x v="225"/>
    <x v="131"/>
    <x v="69"/>
    <x v="7"/>
    <x v="3"/>
    <n v="5"/>
    <n v="300"/>
    <n v="1500"/>
    <n v="1350"/>
  </r>
  <r>
    <x v="38"/>
    <x v="226"/>
    <x v="132"/>
    <x v="69"/>
    <x v="21"/>
    <x v="3"/>
    <n v="4"/>
    <n v="220"/>
    <n v="880"/>
    <n v="792"/>
  </r>
  <r>
    <x v="33"/>
    <x v="231"/>
    <x v="135"/>
    <x v="91"/>
    <x v="23"/>
    <x v="3"/>
    <n v="1"/>
    <n v="285"/>
    <n v="285"/>
    <n v="256.5"/>
  </r>
  <r>
    <x v="33"/>
    <x v="231"/>
    <x v="135"/>
    <x v="91"/>
    <x v="23"/>
    <x v="3"/>
    <n v="1"/>
    <n v="285"/>
    <n v="285"/>
    <n v="256.5"/>
  </r>
  <r>
    <x v="33"/>
    <x v="230"/>
    <x v="136"/>
    <x v="83"/>
    <x v="17"/>
    <x v="3"/>
    <n v="2"/>
    <n v="220"/>
    <n v="440"/>
    <n v="396"/>
  </r>
  <r>
    <x v="31"/>
    <x v="230"/>
    <x v="136"/>
    <x v="53"/>
    <x v="17"/>
    <x v="3"/>
    <n v="3"/>
    <n v="220"/>
    <n v="660"/>
    <n v="594"/>
  </r>
  <r>
    <x v="9"/>
    <x v="232"/>
    <x v="137"/>
    <x v="6"/>
    <x v="12"/>
    <x v="5"/>
    <n v="6"/>
    <n v="105"/>
    <n v="630"/>
    <n v="567"/>
  </r>
  <r>
    <x v="9"/>
    <x v="232"/>
    <x v="138"/>
    <x v="6"/>
    <x v="12"/>
    <x v="5"/>
    <n v="7.25"/>
    <n v="105"/>
    <n v="761.25"/>
    <n v="685.13"/>
  </r>
  <r>
    <x v="9"/>
    <x v="232"/>
    <x v="136"/>
    <x v="6"/>
    <x v="12"/>
    <x v="5"/>
    <n v="6.5"/>
    <n v="105"/>
    <n v="682.5"/>
    <n v="614.25"/>
  </r>
  <r>
    <x v="7"/>
    <x v="233"/>
    <x v="139"/>
    <x v="27"/>
    <x v="2"/>
    <x v="8"/>
    <n v="1"/>
    <n v="280"/>
    <n v="280"/>
    <n v="252"/>
  </r>
  <r>
    <x v="7"/>
    <x v="233"/>
    <x v="139"/>
    <x v="27"/>
    <x v="2"/>
    <x v="8"/>
    <n v="1"/>
    <n v="280"/>
    <n v="280"/>
    <n v="252"/>
  </r>
  <r>
    <x v="7"/>
    <x v="234"/>
    <x v="140"/>
    <x v="27"/>
    <x v="0"/>
    <x v="17"/>
    <n v="7.5"/>
    <n v="105"/>
    <n v="787.5"/>
    <n v="708.75"/>
  </r>
  <r>
    <x v="7"/>
    <x v="235"/>
    <x v="140"/>
    <x v="56"/>
    <x v="4"/>
    <x v="36"/>
    <n v="8"/>
    <n v="105"/>
    <n v="840"/>
    <n v="756"/>
  </r>
  <r>
    <x v="7"/>
    <x v="236"/>
    <x v="141"/>
    <x v="20"/>
    <x v="13"/>
    <x v="42"/>
    <n v="4"/>
    <n v="250"/>
    <n v="1000"/>
    <n v="900"/>
  </r>
  <r>
    <x v="7"/>
    <x v="237"/>
    <x v="142"/>
    <x v="20"/>
    <x v="7"/>
    <x v="3"/>
    <n v="3"/>
    <n v="315"/>
    <n v="945"/>
    <n v="850.5"/>
  </r>
  <r>
    <x v="7"/>
    <x v="237"/>
    <x v="141"/>
    <x v="55"/>
    <x v="7"/>
    <x v="3"/>
    <n v="3"/>
    <n v="315"/>
    <n v="945"/>
    <n v="850.5"/>
  </r>
  <r>
    <x v="7"/>
    <x v="238"/>
    <x v="139"/>
    <x v="56"/>
    <x v="17"/>
    <x v="3"/>
    <n v="2"/>
    <n v="220"/>
    <n v="440"/>
    <n v="396"/>
  </r>
  <r>
    <x v="11"/>
    <x v="239"/>
    <x v="139"/>
    <x v="36"/>
    <x v="0"/>
    <x v="29"/>
    <n v="6.5"/>
    <n v="105"/>
    <n v="682.5"/>
    <n v="614.25"/>
  </r>
  <r>
    <x v="11"/>
    <x v="239"/>
    <x v="142"/>
    <x v="36"/>
    <x v="0"/>
    <x v="29"/>
    <n v="7.5"/>
    <n v="105"/>
    <n v="787.5"/>
    <n v="708.75"/>
  </r>
  <r>
    <x v="11"/>
    <x v="239"/>
    <x v="141"/>
    <x v="36"/>
    <x v="0"/>
    <x v="29"/>
    <n v="8"/>
    <n v="105"/>
    <n v="840"/>
    <n v="756"/>
  </r>
  <r>
    <x v="6"/>
    <x v="234"/>
    <x v="140"/>
    <x v="92"/>
    <x v="0"/>
    <x v="17"/>
    <n v="8"/>
    <n v="105"/>
    <n v="840"/>
    <n v="756"/>
  </r>
  <r>
    <x v="6"/>
    <x v="236"/>
    <x v="141"/>
    <x v="24"/>
    <x v="13"/>
    <x v="42"/>
    <n v="4"/>
    <n v="250"/>
    <n v="1000"/>
    <n v="900"/>
  </r>
  <r>
    <x v="6"/>
    <x v="237"/>
    <x v="142"/>
    <x v="80"/>
    <x v="7"/>
    <x v="3"/>
    <n v="2"/>
    <n v="315"/>
    <n v="630"/>
    <n v="567"/>
  </r>
  <r>
    <x v="6"/>
    <x v="237"/>
    <x v="141"/>
    <x v="65"/>
    <x v="7"/>
    <x v="3"/>
    <n v="3"/>
    <n v="315"/>
    <n v="945"/>
    <n v="850.5"/>
  </r>
  <r>
    <x v="6"/>
    <x v="237"/>
    <x v="141"/>
    <x v="93"/>
    <x v="7"/>
    <x v="3"/>
    <n v="3"/>
    <n v="315"/>
    <n v="945"/>
    <n v="850.5"/>
  </r>
  <r>
    <x v="6"/>
    <x v="237"/>
    <x v="141"/>
    <x v="94"/>
    <x v="7"/>
    <x v="3"/>
    <n v="3"/>
    <n v="315"/>
    <n v="945"/>
    <n v="850.5"/>
  </r>
  <r>
    <x v="6"/>
    <x v="238"/>
    <x v="139"/>
    <x v="90"/>
    <x v="17"/>
    <x v="3"/>
    <n v="2"/>
    <n v="220"/>
    <n v="440"/>
    <n v="396"/>
  </r>
  <r>
    <x v="6"/>
    <x v="240"/>
    <x v="141"/>
    <x v="4"/>
    <x v="9"/>
    <x v="3"/>
    <n v="11.25"/>
    <n v="105"/>
    <n v="1181.25"/>
    <n v="1063.1300000000001"/>
  </r>
  <r>
    <x v="38"/>
    <x v="236"/>
    <x v="140"/>
    <x v="14"/>
    <x v="13"/>
    <x v="42"/>
    <n v="5"/>
    <n v="250"/>
    <n v="1250"/>
    <n v="1125"/>
  </r>
  <r>
    <x v="38"/>
    <x v="236"/>
    <x v="141"/>
    <x v="14"/>
    <x v="13"/>
    <x v="42"/>
    <n v="4"/>
    <n v="250"/>
    <n v="1000"/>
    <n v="900"/>
  </r>
  <r>
    <x v="38"/>
    <x v="237"/>
    <x v="142"/>
    <x v="14"/>
    <x v="7"/>
    <x v="3"/>
    <n v="3"/>
    <n v="315"/>
    <n v="945"/>
    <n v="850.5"/>
  </r>
  <r>
    <x v="38"/>
    <x v="218"/>
    <x v="135"/>
    <x v="95"/>
    <x v="23"/>
    <x v="3"/>
    <n v="1"/>
    <n v="285"/>
    <n v="285"/>
    <n v="256.5"/>
  </r>
  <r>
    <x v="38"/>
    <x v="218"/>
    <x v="135"/>
    <x v="95"/>
    <x v="23"/>
    <x v="3"/>
    <n v="1"/>
    <n v="285"/>
    <n v="285"/>
    <n v="256.5"/>
  </r>
  <r>
    <x v="38"/>
    <x v="218"/>
    <x v="135"/>
    <x v="95"/>
    <x v="23"/>
    <x v="3"/>
    <n v="0.75"/>
    <n v="110"/>
    <n v="82.5"/>
    <n v="74.25"/>
  </r>
  <r>
    <x v="30"/>
    <x v="237"/>
    <x v="142"/>
    <x v="15"/>
    <x v="7"/>
    <x v="3"/>
    <n v="1"/>
    <n v="315"/>
    <n v="315"/>
    <n v="283.5"/>
  </r>
  <r>
    <x v="30"/>
    <x v="237"/>
    <x v="142"/>
    <x v="42"/>
    <x v="7"/>
    <x v="3"/>
    <n v="3"/>
    <n v="315"/>
    <n v="945"/>
    <n v="850.5"/>
  </r>
  <r>
    <x v="30"/>
    <x v="237"/>
    <x v="141"/>
    <x v="28"/>
    <x v="7"/>
    <x v="3"/>
    <n v="1"/>
    <n v="315"/>
    <n v="315"/>
    <n v="283.5"/>
  </r>
  <r>
    <x v="40"/>
    <x v="237"/>
    <x v="142"/>
    <x v="17"/>
    <x v="7"/>
    <x v="3"/>
    <n v="3"/>
    <n v="315"/>
    <n v="945"/>
    <n v="850.5"/>
  </r>
  <r>
    <x v="41"/>
    <x v="236"/>
    <x v="141"/>
    <x v="78"/>
    <x v="13"/>
    <x v="42"/>
    <n v="4"/>
    <n v="250"/>
    <n v="1000"/>
    <n v="900"/>
  </r>
  <r>
    <x v="41"/>
    <x v="237"/>
    <x v="142"/>
    <x v="88"/>
    <x v="7"/>
    <x v="3"/>
    <n v="1"/>
    <n v="315"/>
    <n v="315"/>
    <n v="283.5"/>
  </r>
  <r>
    <x v="41"/>
    <x v="237"/>
    <x v="142"/>
    <x v="88"/>
    <x v="7"/>
    <x v="3"/>
    <n v="1"/>
    <n v="315"/>
    <n v="315"/>
    <n v="283.5"/>
  </r>
  <r>
    <x v="41"/>
    <x v="237"/>
    <x v="142"/>
    <x v="88"/>
    <x v="7"/>
    <x v="3"/>
    <n v="1"/>
    <n v="315"/>
    <n v="315"/>
    <n v="283.5"/>
  </r>
  <r>
    <x v="41"/>
    <x v="237"/>
    <x v="141"/>
    <x v="38"/>
    <x v="7"/>
    <x v="3"/>
    <n v="2"/>
    <n v="315"/>
    <n v="630"/>
    <n v="567"/>
  </r>
  <r>
    <x v="41"/>
    <x v="237"/>
    <x v="141"/>
    <x v="38"/>
    <x v="7"/>
    <x v="3"/>
    <n v="2"/>
    <n v="110"/>
    <n v="220"/>
    <n v="198"/>
  </r>
  <r>
    <x v="41"/>
    <x v="238"/>
    <x v="140"/>
    <x v="37"/>
    <x v="17"/>
    <x v="3"/>
    <n v="5"/>
    <n v="220"/>
    <n v="1100"/>
    <n v="990"/>
  </r>
  <r>
    <x v="41"/>
    <x v="238"/>
    <x v="140"/>
    <x v="38"/>
    <x v="17"/>
    <x v="3"/>
    <n v="5"/>
    <n v="220"/>
    <n v="1100"/>
    <n v="990"/>
  </r>
  <r>
    <x v="5"/>
    <x v="237"/>
    <x v="141"/>
    <x v="23"/>
    <x v="7"/>
    <x v="3"/>
    <n v="2"/>
    <n v="315"/>
    <n v="630"/>
    <n v="567"/>
  </r>
  <r>
    <x v="9"/>
    <x v="241"/>
    <x v="140"/>
    <x v="6"/>
    <x v="12"/>
    <x v="5"/>
    <n v="6.25"/>
    <n v="105"/>
    <n v="656.25"/>
    <n v="590.63"/>
  </r>
  <r>
    <x v="9"/>
    <x v="241"/>
    <x v="142"/>
    <x v="6"/>
    <x v="12"/>
    <x v="5"/>
    <n v="5.25"/>
    <n v="105"/>
    <n v="551.25"/>
    <n v="496.13"/>
  </r>
  <r>
    <x v="9"/>
    <x v="242"/>
    <x v="141"/>
    <x v="6"/>
    <x v="12"/>
    <x v="19"/>
    <n v="4.5"/>
    <n v="105"/>
    <n v="472.5"/>
    <n v="425.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8">
  <r>
    <x v="0"/>
    <s v="19"/>
    <x v="0"/>
    <x v="0"/>
    <s v="2482|115th Metra|1.00|150.00"/>
    <x v="0"/>
    <s v="Truck# LT-103_x000a_Hauling Ticket # 11330_x000a_Job# 115th Metra _x000a_Location: 1982 W. 115th St._x000a_PickUP/Deliver: Riverdale Material_x000a_Broken Asphalt"/>
    <x v="0"/>
    <x v="0"/>
    <s v="11330"/>
    <x v="0"/>
    <x v="0"/>
    <s v="115th Metra"/>
    <m/>
    <s v="Riverdale"/>
    <m/>
    <s v="Broken Asphalt"/>
    <n v="1"/>
    <n v="150"/>
    <n v="150"/>
    <n v="0"/>
    <n v="787369.90000000037"/>
  </r>
  <r>
    <x v="0"/>
    <s v="19"/>
    <x v="0"/>
    <x v="0"/>
    <s v="2482|115th Metra|1.00|150.00"/>
    <x v="0"/>
    <s v="Truck# LT-103_x000a_Hauling Ticket # 11331_x000a_Job# 115th Metra _x000a_Location: 1982 W. 115th St._x000a_PickUP/Deliver: Riverdale Material_x000a_Broken Asphalt"/>
    <x v="0"/>
    <x v="0"/>
    <s v="11331"/>
    <x v="0"/>
    <x v="0"/>
    <s v="115th Metra"/>
    <m/>
    <s v="Riverdale"/>
    <m/>
    <s v="Broken Asphalt"/>
    <n v="1"/>
    <n v="150"/>
    <n v="150"/>
    <n v="0"/>
    <n v="787519.90000000037"/>
  </r>
  <r>
    <x v="0"/>
    <s v="19"/>
    <x v="0"/>
    <x v="0"/>
    <s v="2482|115th Metra|1.00|150.00"/>
    <x v="0"/>
    <s v="Truck# LT-103_x000a_Hauling Ticket # 11332_x000a_Job# 115th Metra _x000a_Location: 1982 W. 115th St._x000a_PickUP/Deliver: Riverdale Material_x000a_Broken Concrete"/>
    <x v="0"/>
    <x v="0"/>
    <s v="11332"/>
    <x v="0"/>
    <x v="0"/>
    <s v="115th Metra"/>
    <m/>
    <s v="Riverdale"/>
    <m/>
    <s v="Broken Concrete"/>
    <n v="1"/>
    <n v="150"/>
    <n v="150"/>
    <n v="0"/>
    <n v="787669.90000000037"/>
  </r>
  <r>
    <x v="0"/>
    <s v="19"/>
    <x v="0"/>
    <x v="0"/>
    <s v="2482|115th Metra|1.00|150.00"/>
    <x v="0"/>
    <s v="Truck# LT-103_x000a_Hauling Ticket # 12575_x000a_Job# 115th Metra _x000a_Location: 1982 W. 115th St._x000a_PickUP/Deliver: Riverdale Material_x000a_Broken Concrete"/>
    <x v="0"/>
    <x v="0"/>
    <s v="12575"/>
    <x v="0"/>
    <x v="0"/>
    <s v="115th Metra"/>
    <m/>
    <s v="Riverdale"/>
    <m/>
    <s v="Broken Concrete"/>
    <n v="1"/>
    <n v="150"/>
    <n v="150"/>
    <n v="0"/>
    <n v="787819.90000000037"/>
  </r>
  <r>
    <x v="0"/>
    <s v="19"/>
    <x v="0"/>
    <x v="0"/>
    <s v="2482|115th Metra|1.00|150.00"/>
    <x v="0"/>
    <s v="Truck# LT-103_x000a_Hauling Ticket # 12576_x000a_Job# 115th Metra _x000a_Location: 1982 W. 115th St._x000a_PickUP/Deliver: Riverdale Material_x000a_Broken Concrete"/>
    <x v="0"/>
    <x v="0"/>
    <s v="12576"/>
    <x v="0"/>
    <x v="0"/>
    <s v="115th Metra"/>
    <m/>
    <s v="Riverdale"/>
    <m/>
    <s v="Broken Concrete"/>
    <n v="1"/>
    <n v="150"/>
    <n v="150"/>
    <n v="0"/>
    <n v="787969.90000000037"/>
  </r>
  <r>
    <x v="0"/>
    <s v="19"/>
    <x v="0"/>
    <x v="0"/>
    <s v="2482|115th Metra|1.00|150.00"/>
    <x v="0"/>
    <s v="Truck# LT-103_x000a_Hauling Ticket # 12577_x000a_Job# 115th Metra _x000a_Location: 1982 W. 115th St._x000a_PickUP/Deliver: Riverdale Material_x000a_Broken Concrete"/>
    <x v="0"/>
    <x v="0"/>
    <s v="12577"/>
    <x v="0"/>
    <x v="0"/>
    <s v="115th Metra"/>
    <m/>
    <s v="Riverdale"/>
    <m/>
    <s v="Broken Concrete"/>
    <n v="1"/>
    <n v="150"/>
    <n v="150"/>
    <n v="0"/>
    <n v="788119.90000000037"/>
  </r>
  <r>
    <x v="0"/>
    <s v="19"/>
    <x v="0"/>
    <x v="0"/>
    <s v="2482|115th Metra|1.00|150.00"/>
    <x v="0"/>
    <s v="Truck# LT-103_x000a_Hauling Ticket # 12578_x000a_Job# 115th Metra _x000a_Location: 1982 W. 115th St._x000a_PickUP/Deliver: Riverdale Material_x000a_Broken Asphalt"/>
    <x v="0"/>
    <x v="0"/>
    <s v="12578"/>
    <x v="0"/>
    <x v="0"/>
    <s v="115th Metra"/>
    <m/>
    <s v="Riverdale"/>
    <m/>
    <s v="Broken Asphalt"/>
    <n v="1"/>
    <n v="150"/>
    <n v="150"/>
    <n v="0"/>
    <n v="788269.90000000037"/>
  </r>
  <r>
    <x v="0"/>
    <s v="19"/>
    <x v="0"/>
    <x v="0"/>
    <s v="2482|115th Metra|1.00|150.00"/>
    <x v="0"/>
    <s v="Truck# LT-103_x000a_Hauling Ticket # 12579_x000a_Job# 115th Metra _x000a_Location: 1982 W. 115th St._x000a_PickUP/Deliver: Riverdale Material_x000a_Broken Concrete"/>
    <x v="0"/>
    <x v="0"/>
    <s v="12579"/>
    <x v="0"/>
    <x v="0"/>
    <s v="115th Metra"/>
    <m/>
    <s v="Riverdale"/>
    <m/>
    <s v="Broken Concrete"/>
    <n v="1"/>
    <n v="150"/>
    <n v="150"/>
    <n v="0"/>
    <n v="788419.90000000037"/>
  </r>
  <r>
    <x v="0"/>
    <s v="19"/>
    <x v="0"/>
    <x v="0"/>
    <s v="2482|115th Metra|1.00|150.00"/>
    <x v="0"/>
    <s v="Truck# Li-54_x000a_Hauling Ticket # 12644_x000a_Job# 115th Metra _x000a_Location: 1982 W. 115th St._x000a_PickUP/Deliver: Riverdale Material_x000a_Broken Asphalt"/>
    <x v="1"/>
    <x v="1"/>
    <s v="12644"/>
    <x v="0"/>
    <x v="0"/>
    <s v="115th Metra"/>
    <m/>
    <s v="Riverdale"/>
    <m/>
    <s v="Broken Asphalt"/>
    <n v="1"/>
    <n v="150"/>
    <n v="150"/>
    <n v="0"/>
    <n v="788569.90000000037"/>
  </r>
  <r>
    <x v="0"/>
    <s v="19"/>
    <x v="0"/>
    <x v="0"/>
    <s v="2482|115th Metra|1.00|150.00"/>
    <x v="0"/>
    <s v="Truck# Li-54_x000a_Hauling Ticket # 12645_x000a_Job# 115th Metra _x000a_Location: 1982 W. 115th St._x000a_PickUP/Deliver: Riverdale Material_x000a_Broken Asphalt"/>
    <x v="1"/>
    <x v="1"/>
    <s v="12645"/>
    <x v="0"/>
    <x v="0"/>
    <s v="115th Metra"/>
    <m/>
    <s v="Riverdale"/>
    <m/>
    <s v="Broken Asphalt"/>
    <n v="1"/>
    <n v="150"/>
    <n v="150"/>
    <n v="0"/>
    <n v="788719.90000000037"/>
  </r>
  <r>
    <x v="0"/>
    <s v="19"/>
    <x v="0"/>
    <x v="0"/>
    <s v="2482|115th Metra|1.00|150.00"/>
    <x v="0"/>
    <s v="Truck# Li-54_x000a_Hauling Ticket # 12646_x000a_Job# 115th Metra _x000a_Location: 1982 W. 115th St._x000a_PickUP/Deliver: Riverdale Material_x000a_Broken Concrete"/>
    <x v="1"/>
    <x v="1"/>
    <s v="12646"/>
    <x v="0"/>
    <x v="0"/>
    <s v="115th Metra"/>
    <m/>
    <s v="Riverdale"/>
    <m/>
    <s v="Broken Concrete"/>
    <n v="1"/>
    <n v="150"/>
    <n v="150"/>
    <n v="0"/>
    <n v="788869.90000000037"/>
  </r>
  <r>
    <x v="0"/>
    <s v="19"/>
    <x v="0"/>
    <x v="0"/>
    <s v="2482|115th Metra|1.00|150.00"/>
    <x v="0"/>
    <s v="Truck# Li-54_x000a_Hauling Ticket # 12647_x000a_Job# 115th Metra _x000a_Location: 1982 W. 115th St._x000a_PickUP/Deliver: Riverdale Material_x000a_Broken Concrete"/>
    <x v="1"/>
    <x v="1"/>
    <s v="12647"/>
    <x v="0"/>
    <x v="0"/>
    <s v="115th Metra"/>
    <m/>
    <s v="Riverdale"/>
    <m/>
    <s v="Broken Concrete"/>
    <n v="1"/>
    <n v="150"/>
    <n v="150"/>
    <n v="0"/>
    <n v="789019.90000000037"/>
  </r>
  <r>
    <x v="0"/>
    <s v="19"/>
    <x v="0"/>
    <x v="0"/>
    <s v="2482|115th Metra|1.00|150.00"/>
    <x v="0"/>
    <s v="Truck# Li-54_x000a_Hauling Ticket # 12648_x000a_Job# 115th Metra _x000a_Location: 1982 W. 115th St._x000a_PickUP/Deliver: Riverdale Material_x000a_Broken Asphalt"/>
    <x v="1"/>
    <x v="1"/>
    <s v="12648"/>
    <x v="0"/>
    <x v="0"/>
    <s v="115th Metra"/>
    <m/>
    <s v="Riverdale"/>
    <m/>
    <s v="Broken Asphalt"/>
    <n v="1"/>
    <n v="150"/>
    <n v="150"/>
    <n v="0"/>
    <n v="789169.90000000037"/>
  </r>
  <r>
    <x v="0"/>
    <s v="19"/>
    <x v="0"/>
    <x v="0"/>
    <s v="2482|115th Metra|1.00|150.00"/>
    <x v="0"/>
    <s v="Truck# Li-54_x000a_Hauling Ticket # 12649_x000a_Job# 115th Metra _x000a_Location: 1982 W. 115th St._x000a_PickUP/Deliver: Riverdale Material_x000a_Broken Concrete"/>
    <x v="1"/>
    <x v="1"/>
    <s v="12649"/>
    <x v="0"/>
    <x v="0"/>
    <s v="115th Metra"/>
    <m/>
    <s v="Riverdale"/>
    <m/>
    <s v="Broken Concrete"/>
    <n v="1"/>
    <n v="150"/>
    <n v="150"/>
    <n v="0"/>
    <n v="789319.90000000037"/>
  </r>
  <r>
    <x v="0"/>
    <s v="19"/>
    <x v="0"/>
    <x v="0"/>
    <s v="2482|115th Metra|1.00|150.00"/>
    <x v="0"/>
    <s v="Truck# Li-54_x000a_Hauling Ticket # 12650_x000a_Job# 115th Metra _x000a_Location: 1982 W. 115th St._x000a_PickUP/Deliver: Riverdale Material_x000a_Broken Asphalt"/>
    <x v="1"/>
    <x v="1"/>
    <s v="12650"/>
    <x v="0"/>
    <x v="0"/>
    <s v="115th Metra"/>
    <m/>
    <s v="Riverdale"/>
    <m/>
    <s v="Broken Asphalt"/>
    <n v="1"/>
    <n v="150"/>
    <n v="150"/>
    <n v="0"/>
    <n v="789469.90000000037"/>
  </r>
  <r>
    <x v="0"/>
    <s v="19"/>
    <x v="0"/>
    <x v="0"/>
    <s v="2482|115th Metra|1.00|150.00"/>
    <x v="0"/>
    <s v="Truck# Li-54_x000a_Hauling Ticket # 12651_x000a_Job# 115th Metra _x000a_Location: 1982 W. 115th St._x000a_PickUP/Deliver: Riverdale Material_x000a_Broken Asphalt"/>
    <x v="1"/>
    <x v="1"/>
    <s v="12651"/>
    <x v="0"/>
    <x v="0"/>
    <s v="115th Metra"/>
    <m/>
    <s v="Riverdale"/>
    <m/>
    <s v="Broken Asphalt"/>
    <n v="1"/>
    <n v="150"/>
    <n v="150"/>
    <n v="0"/>
    <n v="789619.90000000037"/>
  </r>
  <r>
    <x v="1"/>
    <s v="26"/>
    <x v="0"/>
    <x v="0"/>
    <s v="2498|115th Metra|1.00|150.00"/>
    <x v="1"/>
    <s v="Truck# LT-103_x000a_Hauling Ticket # 8784_x000a_Job# 115th Metra _x000a_Location: 1982 W. 115th St._x000a_PickUP/Deliver: Riverdale Material_x000a_Broken Concrete"/>
    <x v="0"/>
    <x v="0"/>
    <s v="8784"/>
    <x v="0"/>
    <x v="0"/>
    <s v="115th Metra"/>
    <m/>
    <s v="Riverdale"/>
    <m/>
    <s v="Broken Concrete"/>
    <n v="1"/>
    <n v="150"/>
    <n v="150"/>
    <n v="0"/>
    <n v="864805.28000000038"/>
  </r>
  <r>
    <x v="1"/>
    <s v="26"/>
    <x v="0"/>
    <x v="0"/>
    <s v="2498|115th Metra|1.00|150.00"/>
    <x v="1"/>
    <s v="Truck# LT-103_x000a_Hauling Ticket # 11335_x000a_Job# 115th Metra _x000a_Location: 1982 W. 115th St._x000a_PickUP/Deliver: Riverdale Material_x000a_Broken Asphalt"/>
    <x v="0"/>
    <x v="0"/>
    <s v="11335"/>
    <x v="0"/>
    <x v="0"/>
    <s v="115th Metra"/>
    <m/>
    <s v="Riverdale"/>
    <m/>
    <s v="Broken Asphalt"/>
    <n v="1"/>
    <n v="150"/>
    <n v="150"/>
    <n v="0"/>
    <n v="864955.28000000038"/>
  </r>
  <r>
    <x v="1"/>
    <s v="26"/>
    <x v="0"/>
    <x v="0"/>
    <s v="2498|115th Metra|1.00|150.00"/>
    <x v="1"/>
    <s v="Truck# LT-103_x000a_Hauling Ticket # 11336_x000a_Job# 115th Metra _x000a_Location: 1982 W. 115th St._x000a_PickUP/Deliver: Riverdale Material_x000a_Broken Asphalt"/>
    <x v="0"/>
    <x v="0"/>
    <s v="11336"/>
    <x v="0"/>
    <x v="0"/>
    <s v="115th Metra"/>
    <m/>
    <s v="Riverdale"/>
    <m/>
    <s v="Broken Asphalt"/>
    <n v="1"/>
    <n v="150"/>
    <n v="150"/>
    <n v="0"/>
    <n v="865105.28000000038"/>
  </r>
  <r>
    <x v="1"/>
    <s v="26"/>
    <x v="0"/>
    <x v="0"/>
    <s v="2498|115th Metra|1.00|150.00"/>
    <x v="1"/>
    <s v="Truck# LT-103_x000a_Hauling Ticket # 11337_x000a_Job# 115th Metra _x000a_Location: 1982 W. 115th St._x000a_PickUP/Deliver: Riverdale Material_x000a_Broken Asphalt"/>
    <x v="0"/>
    <x v="0"/>
    <s v="11337"/>
    <x v="0"/>
    <x v="0"/>
    <s v="115th Metra"/>
    <m/>
    <s v="Riverdale"/>
    <m/>
    <s v="Broken Asphalt"/>
    <n v="1"/>
    <n v="150"/>
    <n v="150"/>
    <n v="0"/>
    <n v="865255.28000000038"/>
  </r>
  <r>
    <x v="1"/>
    <s v="26"/>
    <x v="0"/>
    <x v="0"/>
    <s v="2498|115th Metra|1.00|150.00"/>
    <x v="1"/>
    <s v="Truck# LT-103_x000a_Hauling Ticket # 11338_x000a_Job# 115th Metra _x000a_Location: 1982 W. 115th St._x000a_PickUP/Deliver: Riverdale Material_x000a_Broken Asphalt"/>
    <x v="0"/>
    <x v="0"/>
    <s v="11338"/>
    <x v="0"/>
    <x v="0"/>
    <s v="115th Metra"/>
    <m/>
    <s v="Riverdale"/>
    <m/>
    <s v="Broken Asphalt"/>
    <n v="1"/>
    <n v="150"/>
    <n v="150"/>
    <n v="0"/>
    <n v="865405.28000000038"/>
  </r>
  <r>
    <x v="1"/>
    <s v="26"/>
    <x v="0"/>
    <x v="0"/>
    <s v="2498|115th Metra|1.00|150.00"/>
    <x v="1"/>
    <s v="Truck# LT-103_x000a_Hauling Ticket # 13802_x000a_Job# 115th Metra _x000a_Location: 1982 W. 115th St._x000a_PickUP/Deliver: Riverdale Material_x000a_Broken Asphalt"/>
    <x v="0"/>
    <x v="0"/>
    <s v="13802"/>
    <x v="0"/>
    <x v="0"/>
    <s v="115th Metra"/>
    <m/>
    <s v="Riverdale"/>
    <m/>
    <s v="Broken Asphalt"/>
    <n v="1"/>
    <n v="150"/>
    <n v="150"/>
    <n v="0"/>
    <n v="865555.28000000038"/>
  </r>
  <r>
    <x v="1"/>
    <s v="26"/>
    <x v="0"/>
    <x v="0"/>
    <s v="2498|115th Metra|1.00|150.00"/>
    <x v="1"/>
    <s v="Truck# LT-103_x000a_Hauling Ticket # 13803_x000a_Job# 115th Metra _x000a_Location: 1982 W. 115th St._x000a_PickUP/Deliver: Riverdale Material_x000a_Broken Concrete"/>
    <x v="0"/>
    <x v="0"/>
    <s v="13803"/>
    <x v="0"/>
    <x v="0"/>
    <s v="115th Metra"/>
    <m/>
    <s v="Riverdale"/>
    <m/>
    <s v="Broken Concrete"/>
    <n v="1"/>
    <n v="150"/>
    <n v="150"/>
    <n v="0"/>
    <n v="865705.28000000038"/>
  </r>
  <r>
    <x v="2"/>
    <s v="16"/>
    <x v="1"/>
    <x v="0"/>
    <s v="2538|115th Metra|1.00|150.00"/>
    <x v="2"/>
    <s v="Truck# MLB-108_x000a_Hauling Ticket # 13262_x000a_Job# 115th Metra _x000a_Location: 1982 W. 115th St._x000a_PickUP/Deliver: Riverdale Material_x000a_Broken Concrete"/>
    <x v="2"/>
    <x v="2"/>
    <s v="13262"/>
    <x v="0"/>
    <x v="0"/>
    <s v="115th Metra"/>
    <m/>
    <s v="Riverdale"/>
    <m/>
    <s v="Broken Concrete"/>
    <n v="1"/>
    <n v="150"/>
    <n v="150"/>
    <n v="0"/>
    <n v="1083962.080000001"/>
  </r>
  <r>
    <x v="2"/>
    <s v="16"/>
    <x v="1"/>
    <x v="0"/>
    <s v="2538|115th Metra|1.00|150.00"/>
    <x v="2"/>
    <s v="Truck# LT-617_x000a_Hauling Ticket # 09637_x000a_Job# 115th Metra _x000a_PickUP/Deliver: Riverdale Material_x000a_Broken Concrete"/>
    <x v="0"/>
    <x v="3"/>
    <s v="09637"/>
    <x v="0"/>
    <x v="0"/>
    <s v="115th Metra"/>
    <m/>
    <s v="Riverdale"/>
    <m/>
    <s v="Broken Concrete"/>
    <n v="1"/>
    <n v="150"/>
    <n v="150"/>
    <n v="0"/>
    <n v="1084112.080000001"/>
  </r>
  <r>
    <x v="3"/>
    <s v="28"/>
    <x v="2"/>
    <x v="0"/>
    <s v="2624|115th Metra|3.00|250.00"/>
    <x v="3"/>
    <s v="Truck# BR-371_x000a_Hauling Ticket # 6492_x000a_Job# 115th Metra _x000a_Location: 1982 W. 115th St._x000a_PickUP/Deliver: IDA East Chicago"/>
    <x v="3"/>
    <x v="4"/>
    <s v="6492"/>
    <x v="0"/>
    <x v="0"/>
    <s v="115th Metra"/>
    <m/>
    <s v="IDA East Chicago"/>
    <m/>
    <m/>
    <n v="3"/>
    <n v="250"/>
    <n v="750"/>
    <n v="0"/>
    <n v="1816862.139999995"/>
  </r>
  <r>
    <x v="3"/>
    <s v="28"/>
    <x v="2"/>
    <x v="0"/>
    <s v="2624|115th Metra|1.00|250.00"/>
    <x v="3"/>
    <s v="Truck# LT-617_x000a_Hauling Ticket # 15543_x000a_Job# 115th Metra _x000a_Location: 1982 W. 115th St._x000a_PickUP/Deliver: IDA East Chicago"/>
    <x v="0"/>
    <x v="3"/>
    <s v="15543"/>
    <x v="0"/>
    <x v="0"/>
    <s v="115th Metra"/>
    <m/>
    <s v="IDA East Chicago"/>
    <m/>
    <m/>
    <n v="1"/>
    <n v="250"/>
    <n v="250"/>
    <n v="0"/>
    <n v="1817112.139999995"/>
  </r>
  <r>
    <x v="3"/>
    <s v="28"/>
    <x v="2"/>
    <x v="0"/>
    <s v="2624|115th Metra|1.00|250.00"/>
    <x v="3"/>
    <s v="Truck# LT-617_x000a_Hauling Ticket # 15544_x000a_Job# 115th Metra _x000a_Location: 1982 W. 115th St._x000a_PickUP/Deliver: IDA East Chicago"/>
    <x v="0"/>
    <x v="3"/>
    <s v="15544"/>
    <x v="0"/>
    <x v="0"/>
    <s v="115th Metra"/>
    <m/>
    <s v="IDA East Chicago"/>
    <m/>
    <m/>
    <n v="1"/>
    <n v="250"/>
    <n v="250"/>
    <n v="0"/>
    <n v="1817362.139999995"/>
  </r>
  <r>
    <x v="3"/>
    <s v="28"/>
    <x v="2"/>
    <x v="0"/>
    <s v="2624|115th Metra|1.00|250.00"/>
    <x v="3"/>
    <s v="Truck# LT-617_x000a_Hauling Ticket # 15545_x000a_Job# 115th Metra _x000a_Location: 1982 W. 115th St._x000a_PickUP/Deliver: IDA East Chicago"/>
    <x v="0"/>
    <x v="3"/>
    <s v="15545"/>
    <x v="0"/>
    <x v="0"/>
    <s v="115th Metra"/>
    <m/>
    <s v="IDA East Chicago"/>
    <m/>
    <m/>
    <n v="1"/>
    <n v="250"/>
    <n v="250"/>
    <n v="0"/>
    <n v="1817612.139999995"/>
  </r>
  <r>
    <x v="3"/>
    <s v="28"/>
    <x v="2"/>
    <x v="0"/>
    <s v="2624|115th Metra|1.00|250.00"/>
    <x v="3"/>
    <s v="Truck# LT-617_x000a_Hauling Ticket # 15546_x000a_Job# 115th Metra _x000a_Location: 1982 W. 115th St._x000a_PickUP/Deliver: IDA East Chicago"/>
    <x v="0"/>
    <x v="3"/>
    <s v="15546"/>
    <x v="0"/>
    <x v="0"/>
    <s v="115th Metra"/>
    <m/>
    <s v="IDA East Chicago"/>
    <m/>
    <m/>
    <n v="1"/>
    <n v="250"/>
    <n v="250"/>
    <n v="0"/>
    <n v="1817862.139999995"/>
  </r>
  <r>
    <x v="3"/>
    <s v="28"/>
    <x v="2"/>
    <x v="0"/>
    <s v="2624|115th Metra|4.00|250.00"/>
    <x v="3"/>
    <s v="Truck# U-28_x000a_Hauling Ticket # 15549_x000a_Job# 115th Metra _x000a_Location: 1982 W. 115th St._x000a_PickUP/Deliver: IDA East Chicago"/>
    <x v="4"/>
    <x v="5"/>
    <s v="15549"/>
    <x v="0"/>
    <x v="0"/>
    <s v="115th Metra"/>
    <m/>
    <s v="IDA East Chicago"/>
    <m/>
    <m/>
    <n v="4"/>
    <n v="250"/>
    <n v="1000"/>
    <n v="0"/>
    <n v="1818862.139999995"/>
  </r>
  <r>
    <x v="4"/>
    <s v="04"/>
    <x v="3"/>
    <x v="0"/>
    <s v="2640|115th Metra|1.00|250.00"/>
    <x v="4"/>
    <s v="Truck# U-229_x000a_Hauling Ticket # 15659_x000a_Job# 115th Metra _x000a_Location: 1982 W. 115th St._x000a_PickUP/Deliver: _x000a_IDA East Chicago"/>
    <x v="4"/>
    <x v="6"/>
    <s v="15659"/>
    <x v="0"/>
    <x v="0"/>
    <s v="115th Metra"/>
    <m/>
    <s v="IDA East Chicago"/>
    <m/>
    <m/>
    <n v="1"/>
    <n v="250"/>
    <n v="250"/>
    <n v="0"/>
    <n v="1946133.079999995"/>
  </r>
  <r>
    <x v="4"/>
    <s v="04"/>
    <x v="3"/>
    <x v="0"/>
    <s v="2640|115th Metra|1.00|250.00"/>
    <x v="4"/>
    <s v="Truck# U-229_x000a_Hauling Ticket # 15660_x000a_Job# 115th Metra _x000a_Location: 1982 W. 115th St._x000a_PickUP/Deliver: _x000a_IDA East Chicago"/>
    <x v="4"/>
    <x v="6"/>
    <s v="15660"/>
    <x v="0"/>
    <x v="0"/>
    <s v="115th Metra"/>
    <m/>
    <s v="IDA East Chicago"/>
    <m/>
    <m/>
    <n v="1"/>
    <n v="250"/>
    <n v="250"/>
    <n v="0"/>
    <n v="1946383.079999995"/>
  </r>
  <r>
    <x v="4"/>
    <s v="04"/>
    <x v="3"/>
    <x v="0"/>
    <s v="2640|115th Metra|3.00|250.00"/>
    <x v="4"/>
    <s v="Truck# LT-356_x000a_Hauling Ticket # 13864_x000a_Job# 115th Metra _x000a_Location: 1982 W. 115th St._x000a_PickUP/Deliver: _x000a_IDA East Chicago"/>
    <x v="0"/>
    <x v="7"/>
    <s v="13864"/>
    <x v="0"/>
    <x v="0"/>
    <s v="115th Metra"/>
    <m/>
    <s v="IDA East Chicago"/>
    <m/>
    <m/>
    <n v="3"/>
    <n v="250"/>
    <n v="750"/>
    <n v="0"/>
    <n v="1947133.079999995"/>
  </r>
  <r>
    <x v="4"/>
    <s v="04"/>
    <x v="3"/>
    <x v="0"/>
    <s v="2640|115th Metra|3.00|250.00"/>
    <x v="4"/>
    <s v="Truck# CAJ-54_x000a_Hauling Ticket # 14014_x000a_Job# 115th Metra _x000a_Location: 1982 W. 115th St._x000a_PickUP/Deliver: _x000a_IDA East Chicago"/>
    <x v="5"/>
    <x v="1"/>
    <s v="14014"/>
    <x v="0"/>
    <x v="0"/>
    <s v="115th Metra"/>
    <m/>
    <s v="IDA East Chicago"/>
    <m/>
    <m/>
    <n v="3"/>
    <n v="250"/>
    <n v="750"/>
    <n v="0"/>
    <n v="1947883.079999995"/>
  </r>
  <r>
    <x v="5"/>
    <s v="02"/>
    <x v="4"/>
    <x v="0"/>
    <s v="2701|115th Metra|3.00|150.00"/>
    <x v="5"/>
    <s v="Truck# MLB-19_x000a_Hauling Ticket # 10766_x000a_Job# 115th Metra _x000a_Location: 1982 W. 115th St._x000a_PickUP/Deliver: _x000a_Riverdale Material"/>
    <x v="2"/>
    <x v="8"/>
    <s v="10766"/>
    <x v="0"/>
    <x v="0"/>
    <s v="115th Metra"/>
    <m/>
    <s v="Riverdale Material"/>
    <m/>
    <m/>
    <n v="3"/>
    <n v="150"/>
    <n v="450"/>
    <n v="0"/>
    <n v="2439098.7999999952"/>
  </r>
  <r>
    <x v="5"/>
    <s v="02"/>
    <x v="4"/>
    <x v="0"/>
    <s v="2701|115th Metra|1.00|150.00"/>
    <x v="5"/>
    <s v="Truck# U-28_x000a_Hauling Ticket # 14851_x000a_Job# 115th Metra _x000a_Location: 1982 W. 115th St._x000a_PickUP/Deliver: _x000a_Riverdale Material"/>
    <x v="4"/>
    <x v="5"/>
    <s v="14851"/>
    <x v="0"/>
    <x v="0"/>
    <s v="115th Metra"/>
    <m/>
    <s v="Riverdale Material"/>
    <m/>
    <m/>
    <n v="1"/>
    <n v="150"/>
    <n v="150"/>
    <n v="0"/>
    <n v="2439248.7999999952"/>
  </r>
  <r>
    <x v="5"/>
    <s v="02"/>
    <x v="4"/>
    <x v="0"/>
    <s v="2701|115th Metra|1.00|150.00"/>
    <x v="5"/>
    <s v="Truck# U-28_x000a_Hauling Ticket # 14852_x000a_Job# 115th Metra _x000a_Location: 1982 W. 115th St._x000a_PickUP/Deliver: _x000a_Riverdale Material"/>
    <x v="4"/>
    <x v="5"/>
    <s v="14852"/>
    <x v="0"/>
    <x v="0"/>
    <s v="115th Metra"/>
    <m/>
    <s v="Riverdale Material"/>
    <m/>
    <m/>
    <n v="1"/>
    <n v="150"/>
    <n v="150"/>
    <n v="0"/>
    <n v="2439398.7999999952"/>
  </r>
  <r>
    <x v="5"/>
    <s v="02"/>
    <x v="4"/>
    <x v="0"/>
    <s v="2701|115th Metra|1.00|150.00"/>
    <x v="5"/>
    <s v="Truck# U-28_x000a_Hauling Ticket # 14853_x000a_Job# 115th Metra _x000a_Location: 1982 W. 115th St._x000a_PickUP/Deliver: _x000a_Riverdale Material"/>
    <x v="4"/>
    <x v="5"/>
    <s v="14853"/>
    <x v="0"/>
    <x v="0"/>
    <s v="115th Metra"/>
    <m/>
    <s v="Riverdale Material"/>
    <m/>
    <m/>
    <n v="1"/>
    <n v="150"/>
    <n v="150"/>
    <n v="0"/>
    <n v="2439548.7999999952"/>
  </r>
  <r>
    <x v="6"/>
    <s v="10"/>
    <x v="5"/>
    <x v="0"/>
    <s v="2874|115th Metra|4.00|125.00"/>
    <x v="6"/>
    <s v="Truck# Li-73_x000a_Hauling Ticket # 14896_x000a_Job# 115th Metra _x000a_Location: 1982 W. 115th St._x000a_PickUP/Deliver: _x000a_IDA East Chicago"/>
    <x v="1"/>
    <x v="9"/>
    <s v="14896"/>
    <x v="0"/>
    <x v="0"/>
    <s v="115th Metra"/>
    <m/>
    <s v="IDA East Chicago"/>
    <m/>
    <m/>
    <n v="4"/>
    <n v="125"/>
    <n v="500"/>
    <n v="0"/>
    <n v="3673877.1699999981"/>
  </r>
  <r>
    <x v="6"/>
    <s v="10"/>
    <x v="5"/>
    <x v="0"/>
    <s v="2874|115th Metra|1.00|125.00"/>
    <x v="6"/>
    <s v="Truck# Li-73_x000a_Hauling Ticket # 13047_x000a_Job# 115th Metra _x000a_Location: 1982 W. 115th St._x000a_PickUP/Deliver: _x000a_IDA East Chicago"/>
    <x v="1"/>
    <x v="9"/>
    <s v="13047"/>
    <x v="0"/>
    <x v="0"/>
    <s v="115th Metra"/>
    <m/>
    <s v="IDA East Chicago"/>
    <m/>
    <m/>
    <n v="1"/>
    <n v="125"/>
    <n v="125"/>
    <n v="0"/>
    <n v="3674002.1699999981"/>
  </r>
  <r>
    <x v="6"/>
    <s v="10"/>
    <x v="5"/>
    <x v="0"/>
    <s v="2874|115th Metra|4.00|250.00"/>
    <x v="6"/>
    <s v="Truck# Li-73_x000a_Hauling Ticket # 13048_x000a_Job# 115th Metra _x000a_Location: 1982 W. 115th St._x000a_PickUP/Deliver: _x000a_IDA East Chicago"/>
    <x v="1"/>
    <x v="9"/>
    <s v="13048"/>
    <x v="0"/>
    <x v="0"/>
    <s v="115th Metra"/>
    <m/>
    <s v="IDA East Chicago"/>
    <m/>
    <m/>
    <n v="4"/>
    <n v="250"/>
    <n v="1000"/>
    <n v="0"/>
    <n v="3675002.1699999981"/>
  </r>
  <r>
    <x v="7"/>
    <s v="17"/>
    <x v="5"/>
    <x v="0"/>
    <s v="2895|115th Metra|1.00|150.00"/>
    <x v="7"/>
    <s v="Truck# MLB-108_x000a_Hauling Ticket # 14730_x000a_Job# 115th Metra _x000a_Location: 1982 W. 115th St._x000a_PickUP/Deliver: _x000a_Riverdale Materials"/>
    <x v="2"/>
    <x v="2"/>
    <s v="14730"/>
    <x v="0"/>
    <x v="0"/>
    <s v="115th Metra"/>
    <m/>
    <s v="Riverdale Materials"/>
    <m/>
    <m/>
    <n v="1"/>
    <n v="150"/>
    <n v="150"/>
    <n v="0"/>
    <n v="3782308.4099999978"/>
  </r>
  <r>
    <x v="7"/>
    <s v="17"/>
    <x v="5"/>
    <x v="0"/>
    <s v="2895|115th Metra|1.00|250.00"/>
    <x v="7"/>
    <s v="Truck# CAJ-20_x000a_Hauling Ticket # 15802_x000a_Job# 115th Metra _x000a_Location: 1982 W. 115th St._x000a_PickUP/Deliver: _x000a_IDA East Chicago"/>
    <x v="5"/>
    <x v="10"/>
    <s v="15802"/>
    <x v="0"/>
    <x v="0"/>
    <s v="115th Metra"/>
    <m/>
    <s v="IDA East Chicago"/>
    <m/>
    <m/>
    <n v="1"/>
    <n v="250"/>
    <n v="250"/>
    <n v="0"/>
    <n v="3782558.4099999978"/>
  </r>
  <r>
    <x v="7"/>
    <s v="17"/>
    <x v="5"/>
    <x v="0"/>
    <s v="2895|115th Metra|1.00|250.00"/>
    <x v="7"/>
    <s v="Truck# CAJ-20_x000a_Hauling Ticket # 15807_x000a_Job# 115th Metra _x000a_Location: 1982 W. 115th St._x000a_PickUP/Deliver: _x000a_IDA East Chicago"/>
    <x v="5"/>
    <x v="10"/>
    <s v="15807"/>
    <x v="0"/>
    <x v="0"/>
    <s v="115th Metra"/>
    <m/>
    <s v="IDA East Chicago"/>
    <m/>
    <m/>
    <n v="1"/>
    <n v="250"/>
    <n v="250"/>
    <n v="0"/>
    <n v="3782808.4099999978"/>
  </r>
  <r>
    <x v="7"/>
    <s v="17"/>
    <x v="5"/>
    <x v="0"/>
    <s v="2895|115th Metra|1.00|250.00"/>
    <x v="7"/>
    <s v="Truck# MLB-11_x000a_Hauling Ticket # 14725_x000a_Job# 115th Metra _x000a_Location: 1982 W. 115th St._x000a_PickUP/Deliver: _x000a_IDA East Chicago"/>
    <x v="2"/>
    <x v="11"/>
    <s v="14725"/>
    <x v="0"/>
    <x v="0"/>
    <s v="115th Metra"/>
    <m/>
    <s v="IDA East Chicago"/>
    <m/>
    <m/>
    <n v="1"/>
    <n v="250"/>
    <n v="250"/>
    <n v="0"/>
    <n v="3783058.4099999978"/>
  </r>
  <r>
    <x v="7"/>
    <s v="17"/>
    <x v="5"/>
    <x v="0"/>
    <s v="2895|115th Metra|2.00|250.00"/>
    <x v="7"/>
    <s v="Truck# TEPA-75_x000a_Hauling Ticket # 14984_x000a_Job# 115th Metra _x000a_Location: 1982 W. 115th St._x000a_PickUP/Deliver: _x000a_IDA East Chicago"/>
    <x v="6"/>
    <x v="12"/>
    <s v="14984"/>
    <x v="0"/>
    <x v="0"/>
    <s v="115th Metra"/>
    <m/>
    <s v="IDA East Chicago"/>
    <m/>
    <m/>
    <n v="2"/>
    <n v="250"/>
    <n v="500"/>
    <n v="0"/>
    <n v="3783558.4099999978"/>
  </r>
  <r>
    <x v="7"/>
    <s v="17"/>
    <x v="5"/>
    <x v="0"/>
    <s v="2895|115th Metra|3.00|250.00"/>
    <x v="7"/>
    <s v="Truck# LT-617_x000a_Hauling Ticket # 15720_x000a_Job# 115th Metra _x000a_Location: 1982 W. 115th St._x000a_PickUP/Deliver: _x000a_IDA East Chicago"/>
    <x v="0"/>
    <x v="3"/>
    <s v="15720"/>
    <x v="0"/>
    <x v="0"/>
    <s v="115th Metra"/>
    <m/>
    <s v="IDA East Chicago"/>
    <m/>
    <m/>
    <n v="3"/>
    <n v="250"/>
    <n v="750"/>
    <n v="0"/>
    <n v="3784308.4099999978"/>
  </r>
  <r>
    <x v="7"/>
    <s v="17"/>
    <x v="5"/>
    <x v="0"/>
    <s v="2895|115th Metra|3.00|250.00"/>
    <x v="7"/>
    <s v="Truck# ALY-701_x000a_Hauling Ticket # 13000_x000a_Job# 115th Metra _x000a_Location: 1982 W. 115th St._x000a_PickUP/Deliver: _x000a_IDA East Chicago"/>
    <x v="7"/>
    <x v="13"/>
    <s v="13000"/>
    <x v="0"/>
    <x v="0"/>
    <s v="115th Metra"/>
    <m/>
    <s v="IDA East Chicago"/>
    <m/>
    <m/>
    <n v="3"/>
    <n v="250"/>
    <n v="750"/>
    <n v="0"/>
    <n v="3785058.4099999978"/>
  </r>
  <r>
    <x v="7"/>
    <s v="17"/>
    <x v="5"/>
    <x v="0"/>
    <s v="2895|115th Metra|1.00|150.00"/>
    <x v="7"/>
    <s v="Truck# MLB-108_x000a_Hauling Ticket # 14731_x000a_Job# 115th Metra _x000a_Location: 1982 W. 115th St._x000a_PickUP/Deliver: _x000a_Riverdale Materials"/>
    <x v="2"/>
    <x v="2"/>
    <s v="14731"/>
    <x v="0"/>
    <x v="0"/>
    <s v="115th Metra"/>
    <m/>
    <s v="Riverdale Materials"/>
    <m/>
    <m/>
    <n v="1"/>
    <n v="150"/>
    <n v="150"/>
    <n v="0"/>
    <n v="3785208.4099999978"/>
  </r>
  <r>
    <x v="7"/>
    <s v="17"/>
    <x v="5"/>
    <x v="0"/>
    <s v="2895|115th Metra|1.00|250.00"/>
    <x v="7"/>
    <s v="Truck# CAJ-20_x000a_Hauling Ticket # 02830_x000a_Job# 115th Metra _x000a_Location: 1982 W. 115th St._x000a_PickUP/Deliver: _x000a_IDA East Chicago"/>
    <x v="5"/>
    <x v="10"/>
    <s v="02830"/>
    <x v="0"/>
    <x v="0"/>
    <s v="115th Metra"/>
    <m/>
    <s v="IDA East Chicago"/>
    <m/>
    <m/>
    <n v="1"/>
    <n v="250"/>
    <n v="250"/>
    <n v="0"/>
    <n v="3785458.4099999978"/>
  </r>
  <r>
    <x v="7"/>
    <s v="17"/>
    <x v="5"/>
    <x v="0"/>
    <s v="2895|115th Metra|5.00|250.00"/>
    <x v="7"/>
    <s v="Truck# MLB-108_x000a_Hauling Ticket # 14727_x000a_Job# 115th Metra _x000a_Location: 1982 W. 115th St._x000a_PickUP/Deliver: _x000a_IDA East Chicago"/>
    <x v="2"/>
    <x v="2"/>
    <s v="14727"/>
    <x v="0"/>
    <x v="0"/>
    <s v="115th Metra"/>
    <m/>
    <s v="IDA East Chicago"/>
    <m/>
    <m/>
    <n v="5"/>
    <n v="250"/>
    <n v="1250"/>
    <n v="0"/>
    <n v="3786708.4099999978"/>
  </r>
  <r>
    <x v="7"/>
    <s v="17"/>
    <x v="5"/>
    <x v="0"/>
    <s v="2895|115th Metra|3.00|250.00"/>
    <x v="7"/>
    <s v="Truck# MLB-108_x000a_Hauling Ticket # 14726_x000a_Job# 115th Metra _x000a_Location: 1982 W. 115th St._x000a_PickUP/Deliver: _x000a_IDA East Chicago"/>
    <x v="2"/>
    <x v="2"/>
    <s v="14726"/>
    <x v="0"/>
    <x v="0"/>
    <s v="115th Metra"/>
    <m/>
    <s v="IDA East Chicago"/>
    <m/>
    <m/>
    <n v="3"/>
    <n v="250"/>
    <n v="750"/>
    <n v="0"/>
    <n v="3787458.4099999978"/>
  </r>
  <r>
    <x v="8"/>
    <s v="24"/>
    <x v="5"/>
    <x v="0"/>
    <s v="2915|115th Metra|5.00|250.00"/>
    <x v="8"/>
    <s v="Truck# TE-52_x000a_Hauling Ticket # 5033_x000a_Job# 115th Metra _x000a_Location: 1982 W. 115th St._x000a_PickUP/Deliver: _x000a_IDA East Chicago"/>
    <x v="8"/>
    <x v="14"/>
    <s v="5033"/>
    <x v="0"/>
    <x v="0"/>
    <s v="115th Metra"/>
    <m/>
    <s v="IDA East Chicago"/>
    <m/>
    <m/>
    <n v="5"/>
    <n v="250"/>
    <n v="1250"/>
    <n v="0"/>
    <n v="3913533.2199999979"/>
  </r>
  <r>
    <x v="8"/>
    <s v="24"/>
    <x v="5"/>
    <x v="0"/>
    <s v="2915|115th Metra|2.00|250.00"/>
    <x v="8"/>
    <s v="Truck# LT-67_x000a_Hauling Ticket # 15595_x000a_Job# 115th Metra _x000a_Location: 1982 W. 115th St._x000a_PickUP/Deliver: _x000a_IDA East Chicago"/>
    <x v="0"/>
    <x v="15"/>
    <s v="15595"/>
    <x v="0"/>
    <x v="0"/>
    <s v="115th Metra"/>
    <m/>
    <s v="IDA East Chicago"/>
    <m/>
    <m/>
    <n v="2"/>
    <n v="250"/>
    <n v="500"/>
    <n v="0"/>
    <n v="3914033.2199999979"/>
  </r>
  <r>
    <x v="8"/>
    <s v="24"/>
    <x v="5"/>
    <x v="0"/>
    <s v="2915|115th Metra|5.00|250.00"/>
    <x v="8"/>
    <s v="Truck# Li-73_x000a_Hauling Ticket # 15657_x000a_Job# 115th Metra _x000a_Location: 1982 W. 115th St._x000a_PickUP/Deliver: _x000a_IDA East Chicago"/>
    <x v="1"/>
    <x v="9"/>
    <s v="15657"/>
    <x v="0"/>
    <x v="0"/>
    <s v="115th Metra"/>
    <m/>
    <s v="IDA East Chicago"/>
    <m/>
    <m/>
    <n v="5"/>
    <n v="250"/>
    <n v="1250"/>
    <n v="0"/>
    <n v="3915283.2199999979"/>
  </r>
  <r>
    <x v="8"/>
    <s v="24"/>
    <x v="5"/>
    <x v="0"/>
    <s v="2915|115th Metra|2.00|250.00"/>
    <x v="8"/>
    <s v="Truck# WO-07_x000a_Hauling Ticket # 15129_x000a_Job# 115th Metra _x000a_Location: 1982 W. 115th St._x000a_PickUP/Deliver: _x000a_IDA East Chicago"/>
    <x v="9"/>
    <x v="16"/>
    <s v="15129"/>
    <x v="0"/>
    <x v="0"/>
    <s v="115th Metra"/>
    <m/>
    <s v="IDA East Chicago"/>
    <m/>
    <m/>
    <n v="2"/>
    <n v="250"/>
    <n v="500"/>
    <n v="0"/>
    <n v="3915783.2199999979"/>
  </r>
  <r>
    <x v="8"/>
    <s v="24"/>
    <x v="5"/>
    <x v="0"/>
    <s v="2915|115th Metra|2.00|250.00"/>
    <x v="8"/>
    <s v="Truck# LT-103_x000a_Hauling Ticket # 15301_x000a_Job# 115th Metra _x000a_Location: 1982 W. 115th St._x000a_PickUP/Deliver: _x000a_IDA East Chicago"/>
    <x v="0"/>
    <x v="0"/>
    <s v="15301"/>
    <x v="0"/>
    <x v="0"/>
    <s v="115th Metra"/>
    <m/>
    <s v="IDA East Chicago"/>
    <m/>
    <m/>
    <n v="2"/>
    <n v="250"/>
    <n v="500"/>
    <n v="0"/>
    <n v="3916283.2199999979"/>
  </r>
  <r>
    <x v="8"/>
    <s v="24"/>
    <x v="5"/>
    <x v="0"/>
    <s v="2915|115th Metra|1.00|250.00"/>
    <x v="8"/>
    <s v="Truck# LT-515_x000a_Hauling Ticket # 15305_x000a_Job# 115th Metra _x000a_Location: 1982 W. 115th St._x000a_PickUP/Deliver: _x000a_IDA East Chicago"/>
    <x v="0"/>
    <x v="17"/>
    <s v="15305"/>
    <x v="0"/>
    <x v="0"/>
    <s v="115th Metra"/>
    <m/>
    <s v="IDA East Chicago"/>
    <m/>
    <m/>
    <n v="1"/>
    <n v="250"/>
    <n v="250"/>
    <n v="0"/>
    <n v="3916533.2199999979"/>
  </r>
  <r>
    <x v="8"/>
    <s v="24"/>
    <x v="5"/>
    <x v="0"/>
    <s v="2915|115th Metra|3.00|150.00"/>
    <x v="8"/>
    <s v="Truck# LT-356_x000a_Hauling Ticket # 15820_x000a_Job# 115th Metra _x000a_Location: 1982 W. 115th St._x000a_PickUP/Deliver: _x000a_IDA East Chicago"/>
    <x v="0"/>
    <x v="7"/>
    <s v="15820"/>
    <x v="0"/>
    <x v="0"/>
    <s v="115th Metra"/>
    <m/>
    <s v="IDA East Chicago"/>
    <m/>
    <m/>
    <n v="3"/>
    <n v="150"/>
    <n v="450"/>
    <n v="0"/>
    <n v="3916983.2199999979"/>
  </r>
  <r>
    <x v="8"/>
    <s v="24"/>
    <x v="5"/>
    <x v="0"/>
    <s v="2915|115th Metra|2.00|250.00"/>
    <x v="8"/>
    <s v="Truck# J&amp;O-569_x000a_Hauling Ticket # 35140_x000a_Job# 115th Metra _x000a_Location: 1982 W. 115th St._x000a_PickUP/Deliver: _x000a_IDA East Chicago"/>
    <x v="10"/>
    <x v="18"/>
    <s v="35140"/>
    <x v="0"/>
    <x v="0"/>
    <s v="115th Metra"/>
    <m/>
    <s v="IDA East Chicago"/>
    <m/>
    <m/>
    <n v="2"/>
    <n v="250"/>
    <n v="500"/>
    <n v="0"/>
    <n v="3917483.2199999979"/>
  </r>
  <r>
    <x v="8"/>
    <s v="24"/>
    <x v="5"/>
    <x v="0"/>
    <s v="2915|115th Metra|5.00|250.00"/>
    <x v="8"/>
    <s v="Truck# LT-103_x000a_Hauling Ticket # 15299_x000a_Job# 115th Metra _x000a_Location: 1982 W. 115th St._x000a_PickUP/Deliver: _x000a_IDA East Chicago"/>
    <x v="0"/>
    <x v="0"/>
    <s v="15299"/>
    <x v="0"/>
    <x v="0"/>
    <s v="115th Metra"/>
    <m/>
    <s v="IDA East Chicago"/>
    <m/>
    <m/>
    <n v="5"/>
    <n v="250"/>
    <n v="1250"/>
    <n v="0"/>
    <n v="3918733.2199999979"/>
  </r>
  <r>
    <x v="8"/>
    <s v="24"/>
    <x v="5"/>
    <x v="0"/>
    <s v="2915|115th Metra|1.00|250.00"/>
    <x v="8"/>
    <s v="Truck# LT-356_x000a_Hauling Ticket # 15819_x000a_Job# 115th Metra _x000a_Location: 1982 W. 115th St._x000a_PickUP/Deliver: _x000a_IDA East Chicago"/>
    <x v="0"/>
    <x v="7"/>
    <s v="15819"/>
    <x v="0"/>
    <x v="0"/>
    <s v="115th Metra"/>
    <m/>
    <s v="IDA East Chicago"/>
    <m/>
    <m/>
    <n v="1"/>
    <n v="250"/>
    <n v="250"/>
    <n v="0"/>
    <n v="3918983.2199999979"/>
  </r>
  <r>
    <x v="8"/>
    <s v="24"/>
    <x v="5"/>
    <x v="0"/>
    <s v="2915|115th Metra|1.00|250.00"/>
    <x v="8"/>
    <s v="Truck# Li-73_x000a_Hauling Ticket # 15658_x000a_Job# 115th Metra _x000a_Location: 1982 W. 115th St._x000a_PickUP/Deliver: _x000a_IDA East Chicago"/>
    <x v="1"/>
    <x v="9"/>
    <s v="15658"/>
    <x v="0"/>
    <x v="0"/>
    <s v="115th Metra"/>
    <m/>
    <s v="IDA East Chicago"/>
    <m/>
    <m/>
    <n v="1"/>
    <n v="250"/>
    <n v="250"/>
    <n v="0"/>
    <n v="3919233.2199999979"/>
  </r>
  <r>
    <x v="8"/>
    <s v="24"/>
    <x v="5"/>
    <x v="0"/>
    <s v="2915|115th Metra|5.00|250.00"/>
    <x v="8"/>
    <s v="Truck# TE-51_x000a_Hauling Ticket # 474767_x000a_Job# 115th Metra _x000a_Location: 1982 W. 115th St._x000a_PickUP/Deliver: _x000a_IDA East Chicago"/>
    <x v="8"/>
    <x v="19"/>
    <s v="474767"/>
    <x v="0"/>
    <x v="0"/>
    <s v="115th Metra"/>
    <m/>
    <s v="IDA East Chicago"/>
    <m/>
    <m/>
    <n v="5"/>
    <n v="250"/>
    <n v="1250"/>
    <n v="0"/>
    <n v="3920483.2199999979"/>
  </r>
  <r>
    <x v="9"/>
    <s v="01"/>
    <x v="6"/>
    <x v="0"/>
    <s v="2928|115th Metra|4.00|250.00"/>
    <x v="9"/>
    <s v="Truck# LT-103_x000a_Hauling Ticket # 16054_x000a_Job# 115th Metra _x000a_Location: 1982 W. 115th St._x000a_PickUP/Deliver: _x000a_IDA East Chicago"/>
    <x v="0"/>
    <x v="0"/>
    <s v="16054"/>
    <x v="0"/>
    <x v="0"/>
    <s v="115th Metra"/>
    <m/>
    <s v="IDA East Chicago"/>
    <m/>
    <m/>
    <n v="4"/>
    <n v="250"/>
    <n v="1000"/>
    <n v="0"/>
    <n v="3956844.859999998"/>
  </r>
  <r>
    <x v="9"/>
    <s v="01"/>
    <x v="6"/>
    <x v="0"/>
    <s v="2928|115th Metra|1.00|250.00"/>
    <x v="9"/>
    <s v="Truck# MLB-11_x000a_Hauling Ticket # 16189_x000a_Job# 115th Metra _x000a_Location: 1982 W. 115th St._x000a_PickUP/Deliver: _x000a_IDA East Chicago"/>
    <x v="2"/>
    <x v="11"/>
    <s v="16189"/>
    <x v="0"/>
    <x v="0"/>
    <s v="115th Metra"/>
    <m/>
    <s v="IDA East Chicago"/>
    <m/>
    <m/>
    <n v="1"/>
    <n v="250"/>
    <n v="250"/>
    <n v="0"/>
    <n v="3957094.859999998"/>
  </r>
  <r>
    <x v="9"/>
    <s v="01"/>
    <x v="6"/>
    <x v="0"/>
    <s v="2928|115th Metra|1.00|250.00"/>
    <x v="9"/>
    <s v="Truck# MLB-11_x000a_Hauling Ticket # 16190_x000a_Job# 115th Metra _x000a_Location: 1982 W. 115th St._x000a_PickUP/Deliver: _x000a_IDA East Chicago"/>
    <x v="2"/>
    <x v="11"/>
    <s v="16190"/>
    <x v="0"/>
    <x v="0"/>
    <s v="115th Metra"/>
    <m/>
    <s v="IDA East Chicago"/>
    <m/>
    <m/>
    <n v="1"/>
    <n v="250"/>
    <n v="250"/>
    <n v="0"/>
    <n v="3957344.859999998"/>
  </r>
  <r>
    <x v="9"/>
    <s v="01"/>
    <x v="6"/>
    <x v="0"/>
    <s v="2928|115th Metra|1.00|250.00"/>
    <x v="9"/>
    <s v="Truck# MLB-11_x000a_Hauling Ticket # 16191_x000a_Job# 115th Metra _x000a_Location: 1982 W. 115th St._x000a_PickUP/Deliver: _x000a_IDA East Chicago"/>
    <x v="2"/>
    <x v="11"/>
    <s v="16191"/>
    <x v="0"/>
    <x v="0"/>
    <s v="115th Metra"/>
    <m/>
    <s v="IDA East Chicago"/>
    <m/>
    <m/>
    <n v="1"/>
    <n v="250"/>
    <n v="250"/>
    <n v="0"/>
    <n v="3957594.859999998"/>
  </r>
  <r>
    <x v="9"/>
    <s v="01"/>
    <x v="6"/>
    <x v="0"/>
    <s v="2928|115th Metra|1.00|250.00"/>
    <x v="9"/>
    <s v="Truck# MLB-11_x000a_Hauling Ticket # 16192_x000a_Job# 115th Metra _x000a_Location: 1982 W. 115th St._x000a_PickUP/Deliver: _x000a_IDA East Chicago"/>
    <x v="2"/>
    <x v="11"/>
    <s v="16192"/>
    <x v="0"/>
    <x v="0"/>
    <s v="115th Metra"/>
    <m/>
    <s v="IDA East Chicago"/>
    <m/>
    <m/>
    <n v="1"/>
    <n v="250"/>
    <n v="250"/>
    <n v="0"/>
    <n v="3957844.859999998"/>
  </r>
  <r>
    <x v="9"/>
    <s v="01"/>
    <x v="6"/>
    <x v="0"/>
    <s v="2928|115th Metra|4.00|250.00"/>
    <x v="9"/>
    <s v="Truck# LT-708_x000a_Hauling Ticket # 16267_x000a_Job# 115th Metra _x000a_Location: 1982 W. 115th St._x000a_PickUP/Deliver: _x000a_IDA East Chicago"/>
    <x v="0"/>
    <x v="20"/>
    <s v="16267"/>
    <x v="0"/>
    <x v="0"/>
    <s v="115th Metra"/>
    <m/>
    <s v="IDA East Chicago"/>
    <m/>
    <m/>
    <n v="4"/>
    <n v="250"/>
    <n v="1000"/>
    <n v="0"/>
    <n v="3958844.859999998"/>
  </r>
  <r>
    <x v="9"/>
    <s v="01"/>
    <x v="6"/>
    <x v="0"/>
    <s v="2928|115th Metra|4.00|250.00"/>
    <x v="9"/>
    <s v="Truck# LT-356_x000a_Hauling Ticket # 16109_x000a_Job# 115th Metra _x000a_Location: 1982 W. 115th St._x000a_PickUP/Deliver: _x000a_IDA East Chicago"/>
    <x v="0"/>
    <x v="7"/>
    <s v="16109"/>
    <x v="0"/>
    <x v="0"/>
    <s v="115th Metra"/>
    <m/>
    <m/>
    <m/>
    <m/>
    <n v="4"/>
    <n v="250"/>
    <n v="1000"/>
    <n v="0"/>
    <n v="3959844.859999998"/>
  </r>
  <r>
    <x v="10"/>
    <s v="07"/>
    <x v="2"/>
    <x v="0"/>
    <s v="2581|1618|9.25|110.00"/>
    <x v="10"/>
    <s v="Truck# BR-371_x000a_Hauling Ticket # 6483_x000a_Job: 1618_x000a_Location: 5241 23rd St Cicero"/>
    <x v="3"/>
    <x v="4"/>
    <s v="6483"/>
    <x v="1"/>
    <x v="1"/>
    <n v="1618"/>
    <m/>
    <m/>
    <m/>
    <m/>
    <n v="9.25"/>
    <n v="110"/>
    <n v="1017.5"/>
    <n v="0"/>
    <n v="1421139.9299999969"/>
  </r>
  <r>
    <x v="10"/>
    <s v="07"/>
    <x v="2"/>
    <x v="0"/>
    <s v="2581|1618|8.75|110.00"/>
    <x v="10"/>
    <s v="Truck# LT-325_x000a_Hauling Ticket # 13597_x000a_Job: 1618_x000a_Location: 5241 23rd St Cicero"/>
    <x v="0"/>
    <x v="21"/>
    <s v="13597"/>
    <x v="1"/>
    <x v="1"/>
    <n v="1618"/>
    <m/>
    <m/>
    <m/>
    <m/>
    <n v="8.75"/>
    <n v="110"/>
    <n v="962.5"/>
    <n v="0"/>
    <n v="1422102.4299999969"/>
  </r>
  <r>
    <x v="10"/>
    <s v="07"/>
    <x v="2"/>
    <x v="0"/>
    <s v="2581|1618|8.50|110.00"/>
    <x v="10"/>
    <s v="Truck# U-28_x000a_Hauling Ticket # 100271_x000a_Job: 1618_x000a_Location: 5241 23rd St Cicero"/>
    <x v="4"/>
    <x v="5"/>
    <s v="100271"/>
    <x v="1"/>
    <x v="1"/>
    <n v="1618"/>
    <m/>
    <m/>
    <m/>
    <m/>
    <n v="8.5"/>
    <n v="110"/>
    <n v="935"/>
    <n v="0"/>
    <n v="1423037.4299999969"/>
  </r>
  <r>
    <x v="10"/>
    <s v="07"/>
    <x v="2"/>
    <x v="0"/>
    <s v="2581|1618|9.50|110.00"/>
    <x v="10"/>
    <s v="Truck# BR-371_x000a_Hauling Ticket # 6484_x000a_Job: 1618_x000a_Location: 5241 23rd St Cicero"/>
    <x v="3"/>
    <x v="4"/>
    <s v="6484"/>
    <x v="1"/>
    <x v="1"/>
    <n v="1618"/>
    <m/>
    <m/>
    <m/>
    <m/>
    <n v="9.5"/>
    <n v="110"/>
    <n v="1045"/>
    <n v="0"/>
    <n v="1424082.4299999969"/>
  </r>
  <r>
    <x v="10"/>
    <s v="07"/>
    <x v="2"/>
    <x v="0"/>
    <s v="2581|1618|8.50|110.00"/>
    <x v="10"/>
    <s v="Truck# LT-325_x000a_Hauling Ticket # 12683_x000a_Job: 1618_x000a_Location: 5241 23rd St Cicero"/>
    <x v="0"/>
    <x v="21"/>
    <s v="12683"/>
    <x v="1"/>
    <x v="1"/>
    <n v="1618"/>
    <m/>
    <m/>
    <m/>
    <m/>
    <n v="8.5"/>
    <n v="110"/>
    <n v="935"/>
    <n v="0"/>
    <n v="1425017.4299999969"/>
  </r>
  <r>
    <x v="10"/>
    <s v="07"/>
    <x v="2"/>
    <x v="0"/>
    <s v="2581|1618|6.75|110.00"/>
    <x v="10"/>
    <s v="Truck# U-28_x000a_Hauling Ticket # 100274_x000a_Job: 1618_x000a_Location: 5241 23rd St Cicero"/>
    <x v="4"/>
    <x v="5"/>
    <s v="100274"/>
    <x v="1"/>
    <x v="1"/>
    <n v="1618"/>
    <m/>
    <m/>
    <m/>
    <m/>
    <n v="6.75"/>
    <n v="110"/>
    <n v="742.5"/>
    <n v="0"/>
    <n v="1425759.9299999969"/>
  </r>
  <r>
    <x v="11"/>
    <s v="02"/>
    <x v="1"/>
    <x v="0"/>
    <s v="2500|Lombard|10.00|130.00"/>
    <x v="11"/>
    <s v="Truck# LT-67_x000a_Hauling Ticket # 3057_x000a_Job# 2115_x000a_Lombard"/>
    <x v="0"/>
    <x v="15"/>
    <s v="3057"/>
    <x v="2"/>
    <x v="2"/>
    <s v="Lombard"/>
    <n v="2115"/>
    <m/>
    <m/>
    <m/>
    <n v="10"/>
    <n v="130"/>
    <n v="1300"/>
    <n v="1209"/>
    <n v="871715.28000000038"/>
  </r>
  <r>
    <x v="11"/>
    <s v="02"/>
    <x v="1"/>
    <x v="0"/>
    <s v="2500|Lombard|8.25|130.00"/>
    <x v="11"/>
    <s v="Truck# Li-54_x000a_Hauling Ticket # 12659_x000a_Job# 2115_x000a_Lombard"/>
    <x v="1"/>
    <x v="1"/>
    <s v="12659"/>
    <x v="2"/>
    <x v="2"/>
    <s v="Lombard"/>
    <n v="2115"/>
    <m/>
    <m/>
    <m/>
    <n v="8.25"/>
    <n v="130"/>
    <n v="1072.5"/>
    <n v="0"/>
    <n v="872787.78000000038"/>
  </r>
  <r>
    <x v="11"/>
    <s v="02"/>
    <x v="1"/>
    <x v="0"/>
    <s v="2500|Lombard|8.50|130.00"/>
    <x v="11"/>
    <s v="Truck# LT-67_x000a_Hauling Ticket # 3058_x000a_Job# 2115_x000a_Lombard"/>
    <x v="0"/>
    <x v="15"/>
    <s v="3058"/>
    <x v="2"/>
    <x v="2"/>
    <s v="Lombard"/>
    <n v="2115"/>
    <m/>
    <m/>
    <m/>
    <n v="8.5"/>
    <n v="130"/>
    <n v="1105"/>
    <n v="1027.6500000000001"/>
    <n v="873892.78000000038"/>
  </r>
  <r>
    <x v="11"/>
    <s v="02"/>
    <x v="1"/>
    <x v="0"/>
    <s v="2500|Lombard|9.50|130.00"/>
    <x v="11"/>
    <s v="Truck# Li-54_x000a_Hauling Ticket # 13621_x000a_Job# 2115_x000a_Lombard"/>
    <x v="1"/>
    <x v="1"/>
    <s v="13621"/>
    <x v="2"/>
    <x v="2"/>
    <s v="Lombard"/>
    <n v="2115"/>
    <m/>
    <m/>
    <m/>
    <n v="9.5"/>
    <n v="130"/>
    <n v="1235"/>
    <n v="0"/>
    <n v="875127.78000000038"/>
  </r>
  <r>
    <x v="11"/>
    <s v="02"/>
    <x v="1"/>
    <x v="0"/>
    <s v="2500|Lombard|7.50|130.00"/>
    <x v="11"/>
    <s v="Truck# Li-54_x000a_Hauling Ticket # 13622_x000a_Job# 2115_x000a_Lombard"/>
    <x v="1"/>
    <x v="1"/>
    <s v="13622"/>
    <x v="2"/>
    <x v="2"/>
    <s v="Lombard"/>
    <n v="2115"/>
    <m/>
    <m/>
    <m/>
    <n v="7.5"/>
    <n v="130"/>
    <n v="975"/>
    <n v="0"/>
    <n v="876102.78000000038"/>
  </r>
  <r>
    <x v="12"/>
    <s v="09"/>
    <x v="1"/>
    <x v="0"/>
    <s v="2511|Lombard|8.00|130.00"/>
    <x v="12"/>
    <s v="Truck# Li-54_x000a_Hauling Ticket # 13623_x000a_Job# 2115_x000a_Lombard"/>
    <x v="1"/>
    <x v="1"/>
    <s v="13623"/>
    <x v="2"/>
    <x v="2"/>
    <s v="Lombard"/>
    <n v="2115"/>
    <m/>
    <m/>
    <m/>
    <n v="8"/>
    <n v="130"/>
    <n v="1040"/>
    <n v="0"/>
    <n v="946833.04000000039"/>
  </r>
  <r>
    <x v="12"/>
    <s v="09"/>
    <x v="1"/>
    <x v="0"/>
    <s v="2511|Lombard|10.00|130.00"/>
    <x v="12"/>
    <s v="Truck# Li-54_x000a_Hauling Ticket # 13624_x000a_Job# 2115_x000a_Lombard"/>
    <x v="1"/>
    <x v="1"/>
    <s v="13624"/>
    <x v="2"/>
    <x v="2"/>
    <s v="Lombard"/>
    <n v="2115"/>
    <m/>
    <m/>
    <m/>
    <n v="10"/>
    <n v="130"/>
    <n v="1300"/>
    <n v="0"/>
    <n v="948133.04000000039"/>
  </r>
  <r>
    <x v="12"/>
    <s v="09"/>
    <x v="1"/>
    <x v="0"/>
    <s v="2511|Lombard|5.50|130.00"/>
    <x v="12"/>
    <s v="Truck# Li-54_x000a_Hauling Ticket # 13625_x000a_Job# 2115_x000a_Lombard"/>
    <x v="1"/>
    <x v="1"/>
    <s v="13625"/>
    <x v="2"/>
    <x v="2"/>
    <s v="Lombard"/>
    <n v="2115"/>
    <m/>
    <m/>
    <m/>
    <n v="5.5"/>
    <n v="130"/>
    <n v="715"/>
    <n v="0"/>
    <n v="948848.04000000039"/>
  </r>
  <r>
    <x v="13"/>
    <s v="21"/>
    <x v="7"/>
    <x v="0"/>
    <s v="2424|Metra New Auburn|1.00|300.00"/>
    <x v="13"/>
    <s v="Truck# LT-103_x000a_Hauling Ticket# 11139_x000a_Job# 2128_x000a_Metra New Auburn_x000a_Location: 621 W. 79th_x000a_PickUP/Deliver: IDA East Chicago"/>
    <x v="0"/>
    <x v="0"/>
    <s v="11139"/>
    <x v="3"/>
    <x v="3"/>
    <s v="Metra New Auburn"/>
    <n v="2128"/>
    <s v="IDA East Chicago"/>
    <m/>
    <m/>
    <n v="1"/>
    <n v="300"/>
    <n v="300"/>
    <n v="279"/>
    <n v="470922.16999999993"/>
  </r>
  <r>
    <x v="13"/>
    <s v="21"/>
    <x v="7"/>
    <x v="0"/>
    <s v="2424|Metra New Auburn|1.00|300.00"/>
    <x v="13"/>
    <s v="Truck# LT-103_x000a_Hauling Ticket# 11140_x000a_Job# 2128_x000a_Metra New Auburn_x000a_Location: 621 W. 79th_x000a_PickUP/Deliver: IDA East Chicago"/>
    <x v="0"/>
    <x v="0"/>
    <s v="11140"/>
    <x v="3"/>
    <x v="3"/>
    <s v="Metra New Auburn"/>
    <n v="2128"/>
    <s v="IDA East Chicago"/>
    <m/>
    <m/>
    <n v="1"/>
    <n v="300"/>
    <n v="300"/>
    <n v="279"/>
    <n v="471486.45"/>
  </r>
  <r>
    <x v="13"/>
    <s v="21"/>
    <x v="7"/>
    <x v="0"/>
    <s v="2424|Metra New Auburn|2.25|120.00"/>
    <x v="13"/>
    <s v="Truck# LT-103_x000a_Hauling Ticket# 11143_x000a_Job# 2128_x000a_Metra New Auburn_x000a_Location: 621 W. 79th_x000a_PickUP/Deliver: IDA East Chicago_x000a_WAITING TIME"/>
    <x v="0"/>
    <x v="0"/>
    <s v="11143"/>
    <x v="3"/>
    <x v="3"/>
    <s v="Metra New Auburn"/>
    <n v="2128"/>
    <s v="IDA East Chicago"/>
    <m/>
    <m/>
    <n v="2.25"/>
    <n v="120"/>
    <n v="270"/>
    <n v="251.10000000000002"/>
    <n v="472001.51"/>
  </r>
  <r>
    <x v="13"/>
    <s v="21"/>
    <x v="7"/>
    <x v="0"/>
    <s v="2424|Metra New Auburn|1.00|300.00"/>
    <x v="13"/>
    <s v="Truck# MLB-58_x000a_Hauling Ticket# 09979_x000a_Job# 2128_x000a_Metra New Auburn_x000a_Location: 621 W. 79th_x000a_PickUP/Deliver: IDA East Chicago"/>
    <x v="2"/>
    <x v="22"/>
    <s v="09979"/>
    <x v="3"/>
    <x v="3"/>
    <s v="Metra New Auburn"/>
    <n v="2128"/>
    <s v="IDA East Chicago"/>
    <m/>
    <m/>
    <n v="1"/>
    <n v="300"/>
    <n v="300"/>
    <n v="279"/>
    <n v="472609.49999999988"/>
  </r>
  <r>
    <x v="13"/>
    <s v="21"/>
    <x v="7"/>
    <x v="0"/>
    <s v="2424|Metra New Auburn|4.25|120.00"/>
    <x v="13"/>
    <s v="Truck# MLB-58_x000a_Hauling Ticket# 09980_x000a_Job# 2128_x000a_Metra New Auburn_x000a_Location: 621 W. 79th_x000a_PickUP/Deliver: IDA East Chicago_x000a_WAITING TIME"/>
    <x v="2"/>
    <x v="22"/>
    <s v="09980"/>
    <x v="3"/>
    <x v="3"/>
    <s v="Metra New Auburn"/>
    <n v="2128"/>
    <s v="IDA East Chicago"/>
    <m/>
    <m/>
    <n v="4.25"/>
    <n v="120"/>
    <n v="510"/>
    <n v="474.3"/>
    <n v="473245.04999999987"/>
  </r>
  <r>
    <x v="13"/>
    <s v="21"/>
    <x v="7"/>
    <x v="0"/>
    <s v="2424|Metra New Auburn|1.00|300.00"/>
    <x v="13"/>
    <s v="Truck# LT-103_x000a_Hauling Ticket# 11144_x000a_Job# 2128_x000a_Metra New Auburn_x000a_Location: 621 W. 79th_x000a_PickUP/Deliver: IDA East Chicago"/>
    <x v="0"/>
    <x v="0"/>
    <s v="11144"/>
    <x v="3"/>
    <x v="3"/>
    <s v="Metra New Auburn"/>
    <n v="2128"/>
    <s v="IDA East Chicago"/>
    <m/>
    <m/>
    <n v="1"/>
    <n v="300"/>
    <n v="300"/>
    <n v="279"/>
    <n v="473833.2"/>
  </r>
  <r>
    <x v="13"/>
    <s v="21"/>
    <x v="7"/>
    <x v="0"/>
    <s v="2424|Metra New Auburn|1.00|300.00"/>
    <x v="13"/>
    <s v="Truck# MLB-82_x000a_Hauling Ticket# 107751_x000a_Job# 2128_x000a_Metra New Auburn_x000a_Location: 621 W. 79th_x000a_PickUP/Deliver: IDA East Chicago"/>
    <x v="2"/>
    <x v="23"/>
    <s v="107751"/>
    <x v="3"/>
    <x v="3"/>
    <s v="Metra New Auburn"/>
    <n v="2128"/>
    <s v="IDA East Chicago"/>
    <m/>
    <m/>
    <n v="1"/>
    <n v="300"/>
    <n v="300"/>
    <n v="279"/>
    <n v="474133.2"/>
  </r>
  <r>
    <x v="13"/>
    <s v="21"/>
    <x v="7"/>
    <x v="0"/>
    <s v="2424|Metra New Auburn|19.80|12.25"/>
    <x v="13"/>
    <s v="Truck# LT-103_x000a_Hauling Ticket# 11146_x000a_Job# 2128_x000a_Metra New Auburn_x000a_Location: 621 W. 79th_x000a_PickUP/Deliver:_x000a_Heidelberg Thornton_x000a_CA7"/>
    <x v="0"/>
    <x v="0"/>
    <s v="11146"/>
    <x v="3"/>
    <x v="3"/>
    <s v="Metra New Auburn"/>
    <n v="2128"/>
    <s v="Heidelberg Thornton"/>
    <m/>
    <s v="CA7"/>
    <n v="19.8"/>
    <n v="12.25"/>
    <n v="242.55"/>
    <n v="0"/>
    <n v="474631.96999999991"/>
  </r>
  <r>
    <x v="13"/>
    <s v="21"/>
    <x v="7"/>
    <x v="0"/>
    <s v="2424|Metra New Auburn|1.00|300.00"/>
    <x v="13"/>
    <s v="Truck# MLB-58_x000a_Hauling Ticket# 09514_x000a_Job# 2128_x000a_Metra New Auburn_x000a_Location: 621 W. 79th_x000a_PickUP/Deliver: IDA East Chicago"/>
    <x v="2"/>
    <x v="22"/>
    <s v="09514"/>
    <x v="3"/>
    <x v="3"/>
    <s v="Metra New Auburn"/>
    <n v="2128"/>
    <s v="IDA East Chicago"/>
    <m/>
    <m/>
    <n v="1"/>
    <n v="300"/>
    <n v="300"/>
    <n v="279"/>
    <n v="475417.06999999989"/>
  </r>
  <r>
    <x v="13"/>
    <s v="21"/>
    <x v="7"/>
    <x v="0"/>
    <s v="2424|Metra New Auburn|1.00|300.00"/>
    <x v="13"/>
    <s v="Truck# LT-103_x000a_Hauling Ticket# 11147_x000a_Job# 2128_x000a_Metra New Auburn_x000a_Location: 621 W. 79th_x000a_PickUP/Deliver: IDA East Chicago"/>
    <x v="0"/>
    <x v="0"/>
    <s v="11147"/>
    <x v="3"/>
    <x v="3"/>
    <s v="Metra New Auburn"/>
    <n v="2128"/>
    <s v="IDA East Chicago"/>
    <m/>
    <m/>
    <n v="1"/>
    <n v="300"/>
    <n v="300"/>
    <n v="279"/>
    <n v="475717.06999999989"/>
  </r>
  <r>
    <x v="13"/>
    <s v="21"/>
    <x v="7"/>
    <x v="0"/>
    <s v="2424|Metra New Auburn|1.00|300.00"/>
    <x v="13"/>
    <s v="Truck# LT-103_x000a_Hauling Ticket# 11148_x000a_Job# 2128_x000a_Metra New Auburn_x000a_Location: 621 W. 79th_x000a_PickUP/Deliver: IDA East Chicago"/>
    <x v="0"/>
    <x v="0"/>
    <s v="11148"/>
    <x v="3"/>
    <x v="3"/>
    <s v="Metra New Auburn"/>
    <n v="2128"/>
    <s v="IDA East Chicago"/>
    <m/>
    <m/>
    <n v="1"/>
    <n v="300"/>
    <n v="300"/>
    <n v="279"/>
    <n v="476287.6999999999"/>
  </r>
  <r>
    <x v="13"/>
    <s v="21"/>
    <x v="7"/>
    <x v="0"/>
    <s v="2424|Metra New Auburn|5.00|120.00"/>
    <x v="13"/>
    <s v="Truck# LT-103_x000a_Hauling Ticket# 11149_x000a_Job# 2128_x000a_Metra New Auburn_x000a_Location: 621 W. 79th_x000a_PickUP/Deliver: IDA East Chicago_x000a_WAITING TIME"/>
    <x v="0"/>
    <x v="0"/>
    <s v="11149"/>
    <x v="3"/>
    <x v="3"/>
    <s v="Metra New Auburn"/>
    <n v="2128"/>
    <s v="IDA East Chicago"/>
    <m/>
    <m/>
    <n v="5"/>
    <n v="120"/>
    <n v="600"/>
    <n v="558"/>
    <n v="477164.68999999989"/>
  </r>
  <r>
    <x v="13"/>
    <s v="21"/>
    <x v="7"/>
    <x v="0"/>
    <s v="2424|Metra New Auburn|1.00|300.00"/>
    <x v="13"/>
    <s v="Truck# MLB-108_x000a_Hauling Ticket# 11476_x000a_Job# 2128_x000a_Metra New Auburn_x000a_Location: 621 W. 79th_x000a_PickUP/Deliver: IDA East Chicago"/>
    <x v="2"/>
    <x v="2"/>
    <s v="11476"/>
    <x v="3"/>
    <x v="3"/>
    <s v="Metra New Auburn"/>
    <n v="2128"/>
    <s v="IDA East Chicago"/>
    <m/>
    <m/>
    <n v="1"/>
    <n v="300"/>
    <n v="300"/>
    <n v="279"/>
    <n v="477464.68999999989"/>
  </r>
  <r>
    <x v="13"/>
    <s v="21"/>
    <x v="7"/>
    <x v="0"/>
    <s v="2424|Metra New Auburn|4.00|120.00"/>
    <x v="13"/>
    <s v="Truck# MLB-108_x000a_Hauling Ticket# 11479_x000a_Job# 2128_x000a_Metra New Auburn_x000a_Location: 621 W. 79th_x000a_PickUP/Deliver: IDA East Chicago_x000a_WAITING TIME"/>
    <x v="2"/>
    <x v="2"/>
    <s v="11479"/>
    <x v="3"/>
    <x v="3"/>
    <s v="Metra New Auburn"/>
    <n v="2128"/>
    <s v="IDA East Chicago"/>
    <m/>
    <m/>
    <n v="4"/>
    <n v="120"/>
    <n v="480"/>
    <n v="446.40000000000003"/>
    <n v="478270.65999999992"/>
  </r>
  <r>
    <x v="13"/>
    <s v="21"/>
    <x v="7"/>
    <x v="0"/>
    <s v="2424|Metra New Auburn|1.00|300.00"/>
    <x v="13"/>
    <s v="Truck# MLB-108_x000a_Hauling Ticket# 11477_x000a_Job# 2128_x000a_Metra New Auburn_x000a_Location: 621 W. 79th_x000a_PickUP/Deliver: IDA East Chicago"/>
    <x v="2"/>
    <x v="2"/>
    <s v="11477"/>
    <x v="3"/>
    <x v="3"/>
    <s v="Metra New Auburn"/>
    <n v="2128"/>
    <s v="IDA East Chicago"/>
    <m/>
    <m/>
    <n v="1"/>
    <n v="300"/>
    <n v="300"/>
    <n v="279"/>
    <n v="478884.53999999992"/>
  </r>
  <r>
    <x v="13"/>
    <s v="21"/>
    <x v="7"/>
    <x v="0"/>
    <s v="2424|Metra New Auburn|3.00|120.00"/>
    <x v="13"/>
    <s v="Truck# MLB-108_x000a_Hauling Ticket# 11481_x000a_Job# 2128_x000a_Metra New Auburn_x000a_Location: 621 W. 79th_x000a_PickUP/Deliver: IDA East Chicago_x000a_WAITING TIME"/>
    <x v="2"/>
    <x v="2"/>
    <s v="11481"/>
    <x v="3"/>
    <x v="3"/>
    <s v="Metra New Auburn"/>
    <n v="2128"/>
    <s v="IDA East Chicago"/>
    <m/>
    <m/>
    <n v="3"/>
    <n v="120"/>
    <n v="360"/>
    <n v="334.8"/>
    <n v="479244.53999999992"/>
  </r>
  <r>
    <x v="13"/>
    <s v="21"/>
    <x v="7"/>
    <x v="0"/>
    <s v="2424|Metra New Auburn|19.88|12.25"/>
    <x v="13"/>
    <s v="Truck# MLB-108_x000a_Hauling Ticket# 11482_x000a_Job# 2128_x000a_Metra New Auburn_x000a_Location: 621 W. 79th_x000a_PickUP/Deliver:_x000a_Heidelberg Thornton"/>
    <x v="2"/>
    <x v="2"/>
    <s v="11482"/>
    <x v="3"/>
    <x v="3"/>
    <s v="Metra New Auburn"/>
    <n v="2128"/>
    <s v="Heidelberg Thornton"/>
    <m/>
    <m/>
    <n v="19.88"/>
    <n v="12.25"/>
    <n v="243.53"/>
    <n v="0"/>
    <n v="479488.06999999989"/>
  </r>
  <r>
    <x v="13"/>
    <s v="21"/>
    <x v="7"/>
    <x v="0"/>
    <s v="2424|Metra New Auburn|19.88|14.00"/>
    <x v="13"/>
    <s v="Truck# MLB-108_x000a_Hauling Ticket# 11482_x000a_Job# 2128_x000a_Metra New Auburn_x000a_Location: 621 W. 79th_x000a_PickUP/Deliver: Heidelberg Thornton_x000a_Scale Ticket# 1725202121"/>
    <x v="2"/>
    <x v="2"/>
    <s v="11482"/>
    <x v="3"/>
    <x v="3"/>
    <s v="Metra New Auburn"/>
    <n v="2128"/>
    <s v="Heidelberg Thornton"/>
    <s v="1725202121"/>
    <m/>
    <n v="19.88"/>
    <n v="14"/>
    <n v="278.32"/>
    <n v="0"/>
    <n v="479766.3899999999"/>
  </r>
  <r>
    <x v="13"/>
    <s v="21"/>
    <x v="7"/>
    <x v="0"/>
    <s v="2424|Metra New Auburn|3.00|120.00"/>
    <x v="13"/>
    <s v="Truck# LT-103_x000a_Hauling Ticket# 12555_x000a_Job# 2128_x000a_Metra New Auburn_x000a_Location: 621 W. 79th_x000a_PickUP/Deliver: IDA East Chicago_x000a_WAITING TIME"/>
    <x v="0"/>
    <x v="0"/>
    <s v="12555"/>
    <x v="3"/>
    <x v="3"/>
    <s v="Metra New Auburn"/>
    <n v="2128"/>
    <s v="IDA East Chicago"/>
    <m/>
    <m/>
    <n v="3"/>
    <n v="120"/>
    <n v="360"/>
    <n v="334.8"/>
    <n v="480126.3899999999"/>
  </r>
  <r>
    <x v="13"/>
    <s v="21"/>
    <x v="7"/>
    <x v="0"/>
    <s v="2424|Metra New Auburn|19.79|12.25"/>
    <x v="13"/>
    <s v="Truck# LT-103_x000a_Hauling Ticket# 12556_x000a_Job# 2128_x000a_Metra New Auburn_x000a_Location: 621 W. 79th_x000a_PickUP/Deliver:_x000a_Heidelberg Thornton"/>
    <x v="0"/>
    <x v="0"/>
    <s v="12556"/>
    <x v="3"/>
    <x v="3"/>
    <s v="Metra New Auburn"/>
    <n v="2128"/>
    <s v="Heidelberg Thornton"/>
    <m/>
    <m/>
    <n v="19.79"/>
    <n v="12.25"/>
    <n v="242.43"/>
    <n v="0"/>
    <n v="480368.81999999989"/>
  </r>
  <r>
    <x v="13"/>
    <s v="21"/>
    <x v="7"/>
    <x v="0"/>
    <s v="2424|Metra New Auburn|19.79|14.00"/>
    <x v="13"/>
    <s v="Truck# LT-103_x000a_Hauling Ticket# 12556_x000a_Job# 2128_x000a_Metra New Auburn_x000a_Location: 621 W. 79th_x000a_PickUP/Deliver: Heidelberg Thornton_x000a_Scale Ticket# 1725201901"/>
    <x v="0"/>
    <x v="0"/>
    <s v="12556"/>
    <x v="3"/>
    <x v="3"/>
    <s v="Metra New Auburn"/>
    <n v="2128"/>
    <s v="Heidelberg Thornton"/>
    <s v="1725201901"/>
    <m/>
    <n v="19.79"/>
    <n v="14"/>
    <n v="277.06"/>
    <n v="0"/>
    <n v="480645.87999999989"/>
  </r>
  <r>
    <x v="13"/>
    <s v="21"/>
    <x v="7"/>
    <x v="0"/>
    <s v="2424|Metra New Auburn|1.00|300.00"/>
    <x v="13"/>
    <s v="Truck# LT-103_x000a_Hauling Ticket# 12557_x000a_Job# 2128_x000a_Metra New Auburn_x000a_Location: 621 W. 79th_x000a_PickUP/Deliver: IDA East Chicago"/>
    <x v="0"/>
    <x v="0"/>
    <s v="12557"/>
    <x v="3"/>
    <x v="3"/>
    <s v="Metra New Auburn"/>
    <n v="2128"/>
    <s v="IDA East Chicago"/>
    <m/>
    <m/>
    <n v="1"/>
    <n v="300"/>
    <n v="300"/>
    <n v="279"/>
    <n v="480945.87999999989"/>
  </r>
  <r>
    <x v="13"/>
    <s v="21"/>
    <x v="7"/>
    <x v="0"/>
    <s v="2424|Metra New Auburn|1.00|300.00"/>
    <x v="13"/>
    <s v="Truck# LT-103_x000a_Hauling Ticket# 12558_x000a_Job# 2128_x000a_Metra New Auburn_x000a_Location: 621 W. 79th_x000a_PickUP/Deliver: IDA East Chicago"/>
    <x v="0"/>
    <x v="0"/>
    <s v="12558"/>
    <x v="3"/>
    <x v="3"/>
    <s v="Metra New Auburn"/>
    <n v="2128"/>
    <s v="IDA East Chicago"/>
    <m/>
    <m/>
    <n v="1"/>
    <n v="300"/>
    <n v="300"/>
    <n v="279"/>
    <n v="481498.83999999991"/>
  </r>
  <r>
    <x v="13"/>
    <s v="21"/>
    <x v="7"/>
    <x v="0"/>
    <s v="2424|Metra New Auburn|19.93|12.25"/>
    <x v="13"/>
    <s v="Truck# LT-103_x000a_Hauling Ticket# 12559_x000a_Job# 2128_x000a_Metra New Auburn_x000a_Location: 621 W. 79th_x000a_PickUP/Deliver: Heidelberg Thornton"/>
    <x v="0"/>
    <x v="0"/>
    <s v="12559"/>
    <x v="3"/>
    <x v="3"/>
    <s v="Metra New Auburn"/>
    <n v="2128"/>
    <s v="Heidelberg Thornton"/>
    <m/>
    <m/>
    <n v="19.93"/>
    <n v="12.25"/>
    <n v="244.14"/>
    <n v="0"/>
    <n v="482039.9599999999"/>
  </r>
  <r>
    <x v="13"/>
    <s v="21"/>
    <x v="7"/>
    <x v="0"/>
    <s v="2424|Metra New Auburn|19.93|14.00"/>
    <x v="13"/>
    <s v="Truck# LT-103_x000a_Hauling Ticket# 12559_x000a_Job# 2128_x000a_Metra New Auburn_x000a_Location: 621 W. 79th_x000a_PickUP/Deliver: Heidelberg Thornton_x000a_Scale Ticket# 1725202146"/>
    <x v="0"/>
    <x v="0"/>
    <s v="12559"/>
    <x v="3"/>
    <x v="3"/>
    <s v="Metra New Auburn"/>
    <n v="2128"/>
    <s v="Heidelberg Thornton"/>
    <s v="1725202146"/>
    <m/>
    <n v="19.93"/>
    <n v="14"/>
    <n v="279.02"/>
    <n v="0"/>
    <n v="482318.97999999992"/>
  </r>
  <r>
    <x v="13"/>
    <s v="21"/>
    <x v="7"/>
    <x v="0"/>
    <s v="2424|Metra New Auburn|1.00|300.00"/>
    <x v="13"/>
    <s v="Truck# MLB-58_x000a_Hauling Ticket# 12580_x000a_Job# 2128_x000a_Metra New Auburn_x000a_Location: 621 W. 79th_x000a_PickUP/Deliver: IDA East Chicago"/>
    <x v="2"/>
    <x v="22"/>
    <s v="12580"/>
    <x v="3"/>
    <x v="3"/>
    <s v="Metra New Auburn"/>
    <n v="2128"/>
    <s v="IDA East Chicago"/>
    <m/>
    <m/>
    <n v="1"/>
    <n v="300"/>
    <n v="300"/>
    <n v="279"/>
    <n v="482618.97999999992"/>
  </r>
  <r>
    <x v="13"/>
    <s v="21"/>
    <x v="7"/>
    <x v="0"/>
    <s v="2424|Metra New Auburn|3.00|120.00"/>
    <x v="13"/>
    <s v="Truck# MLB-58_x000a_Hauling Ticket# 12581_x000a_Job# 2128_x000a_Metra New Auburn_x000a_Location: 621 W. 79th_x000a_PickUP/Deliver: IDA East Chicago_x000a_WAITING TIME"/>
    <x v="2"/>
    <x v="22"/>
    <s v="12581"/>
    <x v="3"/>
    <x v="3"/>
    <s v="Metra New Auburn"/>
    <n v="2128"/>
    <s v="IDA East Chicago"/>
    <m/>
    <m/>
    <n v="3"/>
    <n v="120"/>
    <n v="360"/>
    <n v="334.8"/>
    <n v="483320.1399999999"/>
  </r>
  <r>
    <x v="13"/>
    <s v="21"/>
    <x v="7"/>
    <x v="0"/>
    <s v="2424|Metra New Auburn|18.69|12.25"/>
    <x v="13"/>
    <s v="Truck# MLB-58_x000a_Hauling Ticket# 12582_x000a_Job# 2128_x000a_Metra New Auburn_x000a_Location: 621 W. 79th_x000a_PickUP/Deliver: Heidelberg Thornton"/>
    <x v="2"/>
    <x v="22"/>
    <s v="12582"/>
    <x v="3"/>
    <x v="3"/>
    <s v="Metra New Auburn"/>
    <n v="2128"/>
    <s v="Heidelberg Thornton"/>
    <m/>
    <m/>
    <n v="18.690000000000001"/>
    <n v="12.25"/>
    <n v="228.95"/>
    <n v="0"/>
    <n v="483549.08999999991"/>
  </r>
  <r>
    <x v="13"/>
    <s v="21"/>
    <x v="7"/>
    <x v="0"/>
    <s v="2424|Metra New Auburn|18.69|14.00"/>
    <x v="13"/>
    <s v="Truck# MLB-58_x000a_Hauling Ticket# 12582_x000a_Job# 2128_x000a_Metra New Auburn_x000a_Location: 621 W. 79th_x000a_PickUP/Deliver: Heidelberg Thornton_x000a_Scale Ticket# 1725202145"/>
    <x v="2"/>
    <x v="22"/>
    <s v="12582"/>
    <x v="3"/>
    <x v="3"/>
    <s v="Metra New Auburn"/>
    <n v="2128"/>
    <s v="Heidelberg Thornton"/>
    <s v="1725202145"/>
    <m/>
    <n v="18.690000000000001"/>
    <n v="14"/>
    <n v="261.66000000000003"/>
    <n v="0"/>
    <n v="483810.74999999988"/>
  </r>
  <r>
    <x v="13"/>
    <s v="21"/>
    <x v="7"/>
    <x v="0"/>
    <s v="2424|Metra New Auburn|1.00|300.00"/>
    <x v="13"/>
    <s v="Truck# MLB-82_x000a_Hauling Ticket# 107749_x000a_Job# 2128_x000a_Metra New Auburn_x000a_Location: 621 W. 79th_x000a_PickUP/Deliver: IDA East Chicago"/>
    <x v="2"/>
    <x v="23"/>
    <s v="107749"/>
    <x v="3"/>
    <x v="3"/>
    <s v="Metra New Auburn"/>
    <n v="2128"/>
    <s v="IDA East Chicago"/>
    <m/>
    <m/>
    <n v="1"/>
    <n v="300"/>
    <n v="300"/>
    <n v="279"/>
    <n v="484110.74999999988"/>
  </r>
  <r>
    <x v="13"/>
    <s v="21"/>
    <x v="7"/>
    <x v="0"/>
    <s v="2424|Metra New Auburn|1.00|300.00"/>
    <x v="13"/>
    <s v="Truck# MLB-82_x000a_Hauling Ticket# 107750_x000a_Job# 2128_x000a_Metra New Auburn_x000a_Location: 621 W. 79th_x000a_PickUP/Deliver: IDA East Chicago"/>
    <x v="2"/>
    <x v="23"/>
    <s v="107750"/>
    <x v="3"/>
    <x v="3"/>
    <s v="Metra New Auburn"/>
    <n v="2128"/>
    <s v="IDA East Chicago"/>
    <m/>
    <m/>
    <n v="1"/>
    <n v="300"/>
    <n v="300"/>
    <n v="279"/>
    <n v="484775.61999999988"/>
  </r>
  <r>
    <x v="13"/>
    <s v="21"/>
    <x v="7"/>
    <x v="0"/>
    <s v="2424|Metra New Auburn|19.78|12.25"/>
    <x v="13"/>
    <s v="Truck# MLB-82_x000a_Hauling Ticket# 107761_x000a_Job# 2128_x000a_Metra New Auburn_x000a_Location: 621 W. 79th_x000a_PickUP/Deliver: Heidelberg Thornton_x000a_CA7"/>
    <x v="2"/>
    <x v="23"/>
    <s v="107761"/>
    <x v="3"/>
    <x v="3"/>
    <s v="Metra New Auburn"/>
    <n v="2128"/>
    <s v="Heidelberg Thornton"/>
    <m/>
    <s v="CA7"/>
    <n v="19.78"/>
    <n v="12.25"/>
    <n v="242.31"/>
    <n v="0"/>
    <n v="485320.9599999999"/>
  </r>
  <r>
    <x v="13"/>
    <s v="21"/>
    <x v="7"/>
    <x v="0"/>
    <s v="2424|Metra New Auburn|3.25|120.00"/>
    <x v="13"/>
    <s v="Truck# MLB-82_x000a_Hauling Ticket# 107463_x000a_Job# 2128_x000a_Metra New Auburn_x000a_Location: 621 W. 79th_x000a_PickUP/Deliver: IDA East Chicago_x000a_WAITING TIME"/>
    <x v="2"/>
    <x v="23"/>
    <s v="107463"/>
    <x v="3"/>
    <x v="3"/>
    <s v="Metra New Auburn"/>
    <n v="2128"/>
    <s v="IDA East Chicago"/>
    <m/>
    <m/>
    <n v="3.25"/>
    <n v="120"/>
    <n v="390"/>
    <n v="362.70000000000005"/>
    <n v="486081.25999999989"/>
  </r>
  <r>
    <x v="13"/>
    <s v="21"/>
    <x v="7"/>
    <x v="0"/>
    <s v="2424|Metra New Auburn|1.00|300.00"/>
    <x v="13"/>
    <s v="Truck# LT-103_x000a_Hauling Ticket# 11141_x000a_Job# 2128_x000a_Metra New Auburn_x000a_Location: 621 W. 79th_x000a_PickUP/Deliver: IDA East Chicago"/>
    <x v="0"/>
    <x v="0"/>
    <s v="11141"/>
    <x v="3"/>
    <x v="3"/>
    <s v="Metra New Auburn"/>
    <n v="2128"/>
    <s v="IDA East Chicago"/>
    <m/>
    <m/>
    <n v="1"/>
    <n v="300"/>
    <n v="300"/>
    <n v="279"/>
    <n v="486865.86999999988"/>
  </r>
  <r>
    <x v="14"/>
    <s v="28"/>
    <x v="7"/>
    <x v="0"/>
    <s v="2436|Metra New Auburn|1.00|320.00"/>
    <x v="14"/>
    <s v="Truck# AAA-308_x000a_Hauling Ticket# 7390_x000a_Job# 2128_x000a_Metra New Auburn_x000a_Location: 79th Lowe_x000a_PickUP/Deliver: Wright Concrete"/>
    <x v="11"/>
    <x v="24"/>
    <s v="7390"/>
    <x v="3"/>
    <x v="3"/>
    <s v="Metra New Auburn"/>
    <n v="2128"/>
    <m/>
    <m/>
    <m/>
    <n v="1"/>
    <n v="320"/>
    <n v="320"/>
    <n v="0"/>
    <n v="532425.99999999988"/>
  </r>
  <r>
    <x v="14"/>
    <s v="28"/>
    <x v="7"/>
    <x v="0"/>
    <s v="2436|Metra New Auburn|1.00|300.00"/>
    <x v="14"/>
    <s v="Truck# AAA-308_x000a_Hauling Ticket# 7391_x000a_Job# 2128_x000a_Metra New Auburn_x000a_Location: 79th Lowe_x000a_PickUP/Deliver: IDA East Chicago"/>
    <x v="11"/>
    <x v="24"/>
    <s v="7391"/>
    <x v="3"/>
    <x v="3"/>
    <s v="Metra New Auburn"/>
    <n v="2128"/>
    <s v="IDA East Chicago"/>
    <m/>
    <m/>
    <n v="1"/>
    <n v="300"/>
    <n v="300"/>
    <n v="279"/>
    <n v="532725.99999999988"/>
  </r>
  <r>
    <x v="14"/>
    <s v="28"/>
    <x v="7"/>
    <x v="0"/>
    <s v="2436|Metra New Auburn|21.91|15.50"/>
    <x v="14"/>
    <s v="Truck# AAA-308_x000a_Hauling Ticket# 7391_x000a_Job# 2128_x000a_Metra New Auburn_x000a_Location: 79th Lowe_x000a_PickUP/Deliver: IDA East Chicago_x000a_Scale Ticket# CMS-0009"/>
    <x v="11"/>
    <x v="24"/>
    <s v="7391"/>
    <x v="3"/>
    <x v="3"/>
    <s v="Metra New Auburn"/>
    <n v="2128"/>
    <s v="IDA East Chicago"/>
    <s v="CMS-0009"/>
    <s v="Scale"/>
    <n v="21.91"/>
    <n v="15.5"/>
    <n v="339.61"/>
    <n v="0"/>
    <n v="533065.60999999987"/>
  </r>
  <r>
    <x v="14"/>
    <s v="28"/>
    <x v="7"/>
    <x v="0"/>
    <s v="2436|Metra New Auburn|1.00|320.00"/>
    <x v="14"/>
    <s v="Truck# AAA-308_x000a_Hauling Ticket# 7392_x000a_Job# 2128_x000a_Metra New Auburn_x000a_Location: 79th Lowe_x000a_PickUP/Deliver: Wright Concrete"/>
    <x v="11"/>
    <x v="24"/>
    <s v="7392"/>
    <x v="3"/>
    <x v="3"/>
    <s v="Metra New Auburn"/>
    <n v="2128"/>
    <m/>
    <m/>
    <m/>
    <n v="1"/>
    <n v="320"/>
    <n v="320"/>
    <n v="0"/>
    <n v="533385.60999999987"/>
  </r>
  <r>
    <x v="14"/>
    <s v="28"/>
    <x v="7"/>
    <x v="0"/>
    <s v="2436|Metra New Auburn|1.00|300.00"/>
    <x v="14"/>
    <s v="Truck# AAA-308_x000a_Hauling Ticket# 7393_x000a_Job# 2128_x000a_Metra New Auburn_x000a_Location: 79th Lowe_x000a_PickUP/Deliver: IDA East Chicago"/>
    <x v="11"/>
    <x v="24"/>
    <s v="7393"/>
    <x v="3"/>
    <x v="3"/>
    <s v="Metra New Auburn"/>
    <n v="2128"/>
    <s v="IDA East Chicago"/>
    <m/>
    <m/>
    <n v="1"/>
    <n v="300"/>
    <n v="300"/>
    <n v="279"/>
    <n v="533685.60999999987"/>
  </r>
  <r>
    <x v="14"/>
    <s v="28"/>
    <x v="7"/>
    <x v="0"/>
    <s v="2436|Metra New Auburn|17.05|15.50"/>
    <x v="14"/>
    <s v="Truck# AAA-308_x000a_Hauling Ticket# 7393_x000a_Job# 2128_x000a_Metra New Auburn_x000a_Location: 79th Lowe_x000a_PickUP/Deliver: IDA East Chicago_x000a_Scale Ticket# CMS-0010"/>
    <x v="11"/>
    <x v="24"/>
    <s v="7393"/>
    <x v="3"/>
    <x v="3"/>
    <s v="Metra New Auburn"/>
    <n v="2128"/>
    <s v="IDA East Chicago"/>
    <s v="CMS-0010"/>
    <s v="Scale"/>
    <n v="17.05"/>
    <n v="15.5"/>
    <n v="264.27999999999997"/>
    <n v="0"/>
    <n v="533949.8899999999"/>
  </r>
  <r>
    <x v="14"/>
    <s v="28"/>
    <x v="7"/>
    <x v="0"/>
    <s v="2436|Metra New Auburn|19.95|12.25"/>
    <x v="14"/>
    <s v="Truck# MLB-108_x000a_Hauling Ticket# 11483_x000a_Job# 2128_x000a_Metra New Auburn_x000a_Location: 621 W. 79th_x000a_PickUP/Deliver: Heidelberg Thornton_x000a_CA7"/>
    <x v="2"/>
    <x v="2"/>
    <s v="11483"/>
    <x v="3"/>
    <x v="3"/>
    <s v="Metra New Auburn"/>
    <n v="2128"/>
    <s v="Heidelberg Thornton"/>
    <m/>
    <s v="CA7"/>
    <n v="19.95"/>
    <n v="12.25"/>
    <n v="244.39"/>
    <n v="0"/>
    <n v="534194.27999999991"/>
  </r>
  <r>
    <x v="14"/>
    <s v="28"/>
    <x v="7"/>
    <x v="0"/>
    <s v="2436|Metra New Auburn|20.29|12.25"/>
    <x v="14"/>
    <s v="Truck# MLB-108_x000a_Hauling Ticket# 11484_x000a_Job# 2128_x000a_Metra New Auburn_x000a_Location: 621 W. 79th_x000a_PickUP/Deliver: Heidelberg Thornton_x000a_CA7"/>
    <x v="2"/>
    <x v="2"/>
    <s v="11484"/>
    <x v="3"/>
    <x v="3"/>
    <s v="Metra New Auburn"/>
    <n v="2128"/>
    <s v="Heidelberg Thornton"/>
    <m/>
    <s v="CA7"/>
    <n v="20.29"/>
    <n v="12.25"/>
    <n v="248.55"/>
    <n v="0"/>
    <n v="534931.61"/>
  </r>
  <r>
    <x v="14"/>
    <s v="28"/>
    <x v="7"/>
    <x v="0"/>
    <s v="2436|Metra New Auburn|4.00|120.00"/>
    <x v="14"/>
    <s v="Truck# MLB-108_x000a_Hauling Ticket# 11485_x000a_Job# 2128_x000a_Metra New Auburn_x000a_Location: 621 W. 79th_x000a_PickUP/Deliver: IDA East Chicago_x000a_WAITING TIME"/>
    <x v="2"/>
    <x v="2"/>
    <s v="11485"/>
    <x v="3"/>
    <x v="3"/>
    <s v="Metra New Auburn"/>
    <n v="2128"/>
    <s v="IDA East Chicago"/>
    <m/>
    <m/>
    <n v="4"/>
    <n v="120"/>
    <n v="480"/>
    <n v="446.40000000000003"/>
    <n v="535908.72"/>
  </r>
  <r>
    <x v="14"/>
    <s v="28"/>
    <x v="7"/>
    <x v="0"/>
    <s v="2436|Metra New Auburn|19.36|12.25"/>
    <x v="14"/>
    <s v="Truck# MLB-108_x000a_Hauling Ticket# 11486_x000a_Job# 2128_x000a_Metra New Auburn_x000a_Location: 621 W. 79th_x000a_PickUP/Deliver: Heidelberg Thornton_x000a_CA7"/>
    <x v="2"/>
    <x v="2"/>
    <s v="11486"/>
    <x v="3"/>
    <x v="3"/>
    <s v="Metra New Auburn"/>
    <n v="2128"/>
    <s v="Heidelberg Thornton"/>
    <m/>
    <s v="CA7"/>
    <n v="19.36"/>
    <n v="12.25"/>
    <n v="237.16"/>
    <n v="0"/>
    <n v="536145.88"/>
  </r>
  <r>
    <x v="14"/>
    <s v="28"/>
    <x v="7"/>
    <x v="0"/>
    <s v="2436|Metra New Auburn|1.00|300.00"/>
    <x v="14"/>
    <s v="Truck# MLB-108_x000a_Hauling Ticket# 11487_x000a_Job# 2128_x000a_Metra New Auburn_x000a_Location: 79th Lowe_x000a_PickUP/Deliver: IDA East Chicago"/>
    <x v="2"/>
    <x v="2"/>
    <s v="11487"/>
    <x v="3"/>
    <x v="3"/>
    <s v="Metra New Auburn"/>
    <n v="2128"/>
    <s v="IDA East Chicago"/>
    <m/>
    <m/>
    <n v="1"/>
    <n v="300"/>
    <n v="300"/>
    <n v="279"/>
    <n v="536920.19999999995"/>
  </r>
  <r>
    <x v="14"/>
    <s v="28"/>
    <x v="7"/>
    <x v="0"/>
    <s v="2436|Metra New Auburn|2.50|120.00"/>
    <x v="14"/>
    <s v="Truck# AAA-308_x000a_Hauling Ticket# 7389_x000a_Job# 2128_x000a_Metra New Auburn_x000a_Location: 79th Lowe_x000a_PickUP/Deliver: IDA East Chicago_x000a_WAITING TIME"/>
    <x v="11"/>
    <x v="24"/>
    <s v="7389"/>
    <x v="3"/>
    <x v="3"/>
    <s v="Metra New Auburn"/>
    <n v="2128"/>
    <s v="IDA East Chicago"/>
    <m/>
    <m/>
    <n v="2.5"/>
    <n v="120"/>
    <n v="300"/>
    <n v="279"/>
    <n v="537537.79999999993"/>
  </r>
  <r>
    <x v="14"/>
    <s v="28"/>
    <x v="7"/>
    <x v="0"/>
    <s v="2436|Metra New Auburn|1.00|300.00"/>
    <x v="14"/>
    <s v="Truck# MLB-108_x000a_Hauling Ticket# 11490_x000a_Job# 2128_x000a_Metra New Auburn_x000a_Location: 79th Lowe_x000a_PickUP/Deliver: IDA East Chicago"/>
    <x v="2"/>
    <x v="2"/>
    <s v="11490"/>
    <x v="3"/>
    <x v="3"/>
    <s v="Metra New Auburn"/>
    <n v="2128"/>
    <s v="IDA East Chicago"/>
    <m/>
    <m/>
    <n v="1"/>
    <n v="300"/>
    <n v="300"/>
    <n v="279"/>
    <n v="537837.79999999993"/>
  </r>
  <r>
    <x v="14"/>
    <s v="28"/>
    <x v="7"/>
    <x v="0"/>
    <s v="2436|Metra New Auburn|10.10|12.25"/>
    <x v="14"/>
    <s v="Truck# MLB-108_x000a_Hauling Ticket# 11491_x000a_Job# 2128_x000a_Metra New Auburn_x000a_Location: 621 W. 79th_x000a_PickUP/Deliver: Heidelberg Thornton"/>
    <x v="2"/>
    <x v="2"/>
    <s v="11491"/>
    <x v="3"/>
    <x v="3"/>
    <s v="Metra New Auburn"/>
    <n v="2128"/>
    <s v="Heidelberg Thornton"/>
    <m/>
    <m/>
    <n v="10.1"/>
    <n v="12.25"/>
    <n v="123.73"/>
    <n v="0"/>
    <n v="538051.73999999987"/>
  </r>
  <r>
    <x v="14"/>
    <s v="28"/>
    <x v="7"/>
    <x v="0"/>
    <s v="2436|Metra New Auburn|10.10|14.00"/>
    <x v="14"/>
    <s v="Truck# MLB-108_x000a_Hauling Ticket# 11491_x000a_Job# 2128_x000a_Metra New Auburn_x000a_Location: 621 W. 79th_x000a_PickUP/Deliver: Heidelberg Thornton_x000a_Scale Ticket# 1725203083"/>
    <x v="2"/>
    <x v="2"/>
    <s v="11491"/>
    <x v="3"/>
    <x v="3"/>
    <s v="Metra New Auburn"/>
    <n v="2128"/>
    <s v="Heidelberg Thornton"/>
    <s v="1725203083"/>
    <m/>
    <n v="10.1"/>
    <n v="14"/>
    <n v="141.4"/>
    <n v="0"/>
    <n v="538193.1399999999"/>
  </r>
  <r>
    <x v="14"/>
    <s v="28"/>
    <x v="7"/>
    <x v="0"/>
    <s v="2436|Metra New Auburn|1.25|120.00"/>
    <x v="14"/>
    <s v="Truck# MLB-108_x000a_Hauling Ticket# 11492_x000a_Job# 2128_x000a_Metra New Auburn_x000a_Location: 621 W. 79th_x000a_PickUP/Deliver: IDA East Chicago_x000a_WAITING TIME"/>
    <x v="2"/>
    <x v="2"/>
    <s v="11492"/>
    <x v="3"/>
    <x v="3"/>
    <s v="Metra New Auburn"/>
    <n v="2128"/>
    <s v="IDA East Chicago"/>
    <m/>
    <m/>
    <n v="1.25"/>
    <n v="120"/>
    <n v="150"/>
    <n v="139.5"/>
    <n v="538343.1399999999"/>
  </r>
  <r>
    <x v="14"/>
    <s v="28"/>
    <x v="7"/>
    <x v="0"/>
    <s v="2436|Metra New Auburn|1.00|300.00"/>
    <x v="14"/>
    <s v="Truck# LT-103_x000a_Hauling Ticket# 12758_x000a_Job# 2128_x000a_Metra New Auburn_x000a_Location: 79th Lowe_x000a_PickUP/Deliver: IDA East Chicago"/>
    <x v="0"/>
    <x v="0"/>
    <s v="12758"/>
    <x v="3"/>
    <x v="3"/>
    <s v="Metra New Auburn"/>
    <n v="2128"/>
    <s v="IDA East Chicago"/>
    <m/>
    <m/>
    <n v="1"/>
    <n v="300"/>
    <n v="300"/>
    <n v="279"/>
    <n v="538643.1399999999"/>
  </r>
  <r>
    <x v="14"/>
    <s v="28"/>
    <x v="7"/>
    <x v="0"/>
    <s v="2436|Metra New Auburn|1.25|120.00"/>
    <x v="14"/>
    <s v="Truck# LT-103_x000a_Hauling Ticket# 12759_x000a_Job# 2128_x000a_Metra New Auburn_x000a_Location: 621 W. 79th_x000a_PickUP/Deliver: IDA East Chicago_x000a_WAITING TIME"/>
    <x v="0"/>
    <x v="0"/>
    <s v="12759"/>
    <x v="3"/>
    <x v="3"/>
    <s v="Metra New Auburn"/>
    <n v="2128"/>
    <s v="IDA East Chicago"/>
    <m/>
    <m/>
    <n v="1.25"/>
    <n v="120"/>
    <n v="150"/>
    <n v="139.5"/>
    <n v="539071.67999999993"/>
  </r>
  <r>
    <x v="14"/>
    <s v="28"/>
    <x v="7"/>
    <x v="0"/>
    <s v="2436|Metra New Auburn|3.25|120.00"/>
    <x v="14"/>
    <s v="Truck# LT-103_x000a_Hauling Ticket# 12560_x000a_Job# 2128_x000a_Metra New Auburn_x000a_Location: 621 W. 79th_x000a_PickUP/Deliver: IDA East Chicago_x000a_WAITING TIME"/>
    <x v="0"/>
    <x v="0"/>
    <s v="12560"/>
    <x v="3"/>
    <x v="3"/>
    <s v="Metra New Auburn"/>
    <n v="2128"/>
    <s v="IDA East Chicago"/>
    <m/>
    <m/>
    <n v="3.25"/>
    <n v="120"/>
    <n v="390"/>
    <n v="362.70000000000005"/>
    <n v="539461.67999999993"/>
  </r>
  <r>
    <x v="14"/>
    <s v="28"/>
    <x v="7"/>
    <x v="0"/>
    <s v="2436|Metra New Auburn|20.38|12.25"/>
    <x v="14"/>
    <s v="Truck# LT-103_x000a_Hauling Ticket# 12561_x000a_Job# 2128_x000a_Metra New Auburn_x000a_Location: 621 W. 79th_x000a_PickUP/Deliver: Heidelberg Thornton_x000a_CA7"/>
    <x v="0"/>
    <x v="0"/>
    <s v="12561"/>
    <x v="3"/>
    <x v="3"/>
    <s v="Metra New Auburn"/>
    <n v="2128"/>
    <s v="Heidelberg Thornton"/>
    <m/>
    <s v="CA7"/>
    <n v="20.38"/>
    <n v="12.25"/>
    <n v="249.66"/>
    <n v="0"/>
    <n v="539711.34"/>
  </r>
  <r>
    <x v="14"/>
    <s v="28"/>
    <x v="7"/>
    <x v="0"/>
    <s v="2436|Metra New Auburn|19.77|12.25"/>
    <x v="14"/>
    <s v="Truck# LT-103_x000a_Hauling Ticket# 12562_x000a_Job# 2128_x000a_Metra New Auburn_x000a_Location: 621 W. 79th_x000a_PickUP/Deliver: Heidelberg Thornton_x000a_CA7"/>
    <x v="0"/>
    <x v="0"/>
    <s v="12562"/>
    <x v="3"/>
    <x v="3"/>
    <s v="Metra New Auburn"/>
    <n v="2128"/>
    <s v="Heidelberg Thornton"/>
    <m/>
    <s v="CA7"/>
    <n v="19.77"/>
    <n v="12.25"/>
    <n v="242.18"/>
    <n v="0"/>
    <n v="540452.83000000007"/>
  </r>
  <r>
    <x v="14"/>
    <s v="28"/>
    <x v="7"/>
    <x v="0"/>
    <s v="2436|Metra New Auburn|19.17|12.25"/>
    <x v="14"/>
    <s v="Truck# LT-103_x000a_Hauling Ticket# 12563_x000a_Job# 2128_x000a_Metra New Auburn_x000a_Location: 621 W. 79th_x000a_PickUP/Deliver: Heidelberg Thornton_x000a_CA7"/>
    <x v="0"/>
    <x v="0"/>
    <s v="12563"/>
    <x v="3"/>
    <x v="3"/>
    <s v="Metra New Auburn"/>
    <n v="2128"/>
    <s v="Heidelberg Thornton"/>
    <m/>
    <s v="CA7"/>
    <n v="19.170000000000002"/>
    <n v="12.25"/>
    <n v="234.83"/>
    <n v="0"/>
    <n v="541172.03"/>
  </r>
  <r>
    <x v="14"/>
    <s v="28"/>
    <x v="7"/>
    <x v="0"/>
    <s v="2436|Metra New Auburn|19.74|12.25"/>
    <x v="14"/>
    <s v="Truck# LT-103_x000a_Hauling Ticket# 12565_x000a_Job# 2128_x000a_Metra New Auburn_x000a_Location: 621 W. 79th_x000a_PickUP/Deliver: Heidelberg Thornton_x000a_CA7"/>
    <x v="0"/>
    <x v="0"/>
    <s v="12565"/>
    <x v="3"/>
    <x v="3"/>
    <s v="Metra New Auburn"/>
    <n v="2128"/>
    <s v="Heidelberg Thornton"/>
    <m/>
    <s v="CA7"/>
    <n v="19.739999999999998"/>
    <n v="12.25"/>
    <n v="241.82"/>
    <n v="0"/>
    <n v="541883.52"/>
  </r>
  <r>
    <x v="14"/>
    <s v="28"/>
    <x v="7"/>
    <x v="0"/>
    <s v="2436|Metra New Auburn|1.00|300.00"/>
    <x v="14"/>
    <s v="Truck# LT-103_x000a_Hauling Ticket# 12566_x000a_Job# 2128_x000a_Metra New Auburn_x000a_Location: 79th Lowe_x000a_PickUP/Deliver: IDA East Chicago"/>
    <x v="0"/>
    <x v="0"/>
    <s v="12566"/>
    <x v="3"/>
    <x v="3"/>
    <s v="Metra New Auburn"/>
    <n v="2128"/>
    <s v="IDA East Chicago"/>
    <m/>
    <m/>
    <n v="1"/>
    <n v="300"/>
    <n v="300"/>
    <n v="279"/>
    <n v="542667.15"/>
  </r>
  <r>
    <x v="14"/>
    <s v="28"/>
    <x v="7"/>
    <x v="0"/>
    <s v="2436|Metra New Auburn|19.49|12.25"/>
    <x v="14"/>
    <s v="Truck# LT-325_x000a_Hauling Ticket# 12660_x000a_Job# 2128_x000a_Metra New Auburn_x000a_Location: 79th Lowe_x000a_PickUP/Deliver: Heidelberg Thornton_x000a_CA7"/>
    <x v="0"/>
    <x v="21"/>
    <s v="12660"/>
    <x v="3"/>
    <x v="3"/>
    <s v="Metra New Auburn"/>
    <n v="2128"/>
    <s v="Heidelberg Thornton"/>
    <m/>
    <s v="CA7"/>
    <n v="19.489999999999998"/>
    <n v="12.25"/>
    <n v="238.75"/>
    <n v="0"/>
    <n v="543195.75"/>
  </r>
  <r>
    <x v="14"/>
    <s v="28"/>
    <x v="7"/>
    <x v="0"/>
    <s v="2436|Metra New Auburn|19.69|12.25"/>
    <x v="14"/>
    <s v="Truck# LT-103_x000a_Hauling Ticket# 12760_x000a_Job# 2128_x000a_Metra New Auburn_x000a_Location: 621 W. 79th_x000a_PickUP/Deliver: Heidelberg Thornton_x000a_CA7"/>
    <x v="0"/>
    <x v="0"/>
    <s v="12760"/>
    <x v="3"/>
    <x v="3"/>
    <s v="Metra New Auburn"/>
    <n v="2128"/>
    <s v="Heidelberg Thornton"/>
    <m/>
    <s v="CA7"/>
    <n v="19.690000000000001"/>
    <n v="12.25"/>
    <n v="241.2"/>
    <n v="0"/>
    <n v="544398.09"/>
  </r>
  <r>
    <x v="14"/>
    <s v="28"/>
    <x v="7"/>
    <x v="0"/>
    <s v="2436|Metra New Auburn|19.69|24.50"/>
    <x v="14"/>
    <s v="Truck# LT-103_x000a_Hauling Ticket# 12760_x000a_Job# 2128_x000a_Metra New Auburn_x000a_Location: 621 W. 79th_x000a_PickUP/Deliver: Heidelberg Thornton_x000a_CA7_x000a_Scale Ticket# 1725203174"/>
    <x v="0"/>
    <x v="0"/>
    <s v="12760"/>
    <x v="3"/>
    <x v="3"/>
    <s v="Metra New Auburn"/>
    <n v="2128"/>
    <s v="Heidelberg Thornton"/>
    <s v="1725203174"/>
    <s v="CA7"/>
    <n v="19.690000000000001"/>
    <n v="24.5"/>
    <n v="482.41"/>
    <n v="0"/>
    <n v="544880.5"/>
  </r>
  <r>
    <x v="14"/>
    <s v="28"/>
    <x v="7"/>
    <x v="0"/>
    <s v="2436|Metra New Auburn|19.94|12.25"/>
    <x v="14"/>
    <s v="Truck# LT-103_x000a_Hauling Ticket# 12761_x000a_Job# 2128_x000a_Metra New Auburn_x000a_Location: 621 W. 79th_x000a_PickUP/Deliver: Heidelberg Thornton_x000a_CA7"/>
    <x v="0"/>
    <x v="0"/>
    <s v="12761"/>
    <x v="3"/>
    <x v="3"/>
    <s v="Metra New Auburn"/>
    <n v="2128"/>
    <s v="Heidelberg Thornton"/>
    <m/>
    <s v="CA7"/>
    <n v="19.940000000000001"/>
    <n v="12.25"/>
    <n v="244.27"/>
    <n v="0"/>
    <n v="545124.77"/>
  </r>
  <r>
    <x v="14"/>
    <s v="28"/>
    <x v="7"/>
    <x v="0"/>
    <s v="2436|Metra New Auburn|19.94|24.50"/>
    <x v="14"/>
    <s v="Truck# LT-103_x000a_Hauling Ticket# 12761_x000a_Job# 2128_x000a_Metra New Auburn_x000a_Location: 621 W. 79th_x000a_PickUP/Deliver: Heidelberg Thornton_x000a_CA7_x000a_Scale Ticket# 1725203277"/>
    <x v="0"/>
    <x v="0"/>
    <s v="12761"/>
    <x v="3"/>
    <x v="3"/>
    <s v="Metra New Auburn"/>
    <n v="2128"/>
    <s v="Heidelberg Thornton"/>
    <s v="1725203277"/>
    <s v="CA7"/>
    <n v="19.940000000000001"/>
    <n v="24.5"/>
    <n v="488.53"/>
    <n v="0"/>
    <n v="545613.30000000005"/>
  </r>
  <r>
    <x v="14"/>
    <s v="28"/>
    <x v="7"/>
    <x v="0"/>
    <s v="2436|Metra New Auburn|3.00|120.00"/>
    <x v="14"/>
    <s v="Truck# LT-325_x000a_Hauling Ticket# 12661_x000a_Job# 2128_x000a_Metra New Auburn_x000a_Location: 79th Lowe_x000a_PickUP/Deliver: IDA East Chicago_x000a_WAITING TIME"/>
    <x v="0"/>
    <x v="21"/>
    <s v="12661"/>
    <x v="3"/>
    <x v="3"/>
    <s v="Metra New Auburn"/>
    <n v="2128"/>
    <s v="IDA East Chicago"/>
    <m/>
    <m/>
    <n v="3"/>
    <n v="120"/>
    <n v="360"/>
    <n v="334.8"/>
    <n v="545973.30000000005"/>
  </r>
  <r>
    <x v="14"/>
    <s v="28"/>
    <x v="7"/>
    <x v="0"/>
    <s v="2436|Metra New Auburn|19.93|12.25"/>
    <x v="14"/>
    <s v="Truck# LT-325_x000a_Hauling Ticket# 12662_x000a_Job# 2128_x000a_Metra New Auburn_x000a_Location: 79th Lowe_x000a_PickUP/Deliver: Heidelberg Thornton_x000a_CA7"/>
    <x v="0"/>
    <x v="21"/>
    <s v="12662"/>
    <x v="3"/>
    <x v="3"/>
    <s v="Metra New Auburn"/>
    <n v="2128"/>
    <s v="Heidelberg Thornton"/>
    <m/>
    <s v="CA7"/>
    <n v="19.93"/>
    <n v="12.25"/>
    <n v="244.14"/>
    <n v="0"/>
    <n v="546217.44000000006"/>
  </r>
  <r>
    <x v="14"/>
    <s v="28"/>
    <x v="7"/>
    <x v="0"/>
    <s v="2436|Metra New Auburn|19.74|12.25"/>
    <x v="14"/>
    <s v="Truck# LT-325_x000a_Hauling Ticket# 12691_x000a_Job# 2128_x000a_Metra New Auburn_x000a_Location: 79th Lowe_x000a_PickUP/Deliver: Heidelberg Thornton_x000a_CA7"/>
    <x v="0"/>
    <x v="21"/>
    <s v="12691"/>
    <x v="3"/>
    <x v="3"/>
    <s v="Metra New Auburn"/>
    <n v="2128"/>
    <s v="Heidelberg Thornton"/>
    <m/>
    <s v="CA7"/>
    <n v="19.739999999999998"/>
    <n v="12.25"/>
    <n v="241.82"/>
    <n v="0"/>
    <n v="546947.55000000005"/>
  </r>
  <r>
    <x v="15"/>
    <s v="05"/>
    <x v="0"/>
    <x v="0"/>
    <s v="2454|Metra New Auburn|99.88|12.25"/>
    <x v="15"/>
    <s v="Truck# LT-708_x000a_Hauling Ticket# 12513_x000a_Job# 2128_x000a_Metra New Auburn_x000a_Location: 621 W. 79th_x000a_PickUP/Deliver: Heidelberg Thornton_x000a_CA7"/>
    <x v="0"/>
    <x v="20"/>
    <s v="12513"/>
    <x v="3"/>
    <x v="3"/>
    <s v="Metra New Auburn"/>
    <n v="2128"/>
    <s v="Heidelberg Thornton"/>
    <m/>
    <s v="CA7"/>
    <n v="99.88"/>
    <n v="12.25"/>
    <n v="1223.53"/>
    <n v="0"/>
    <n v="634463.00000000012"/>
  </r>
  <r>
    <x v="15"/>
    <s v="05"/>
    <x v="0"/>
    <x v="0"/>
    <s v="2454|Metra New Auburn|59.34|12.25"/>
    <x v="15"/>
    <s v="Truck# MLB-58_x000a_Hauling Ticket# 12590_x000a_Job# 2128_x000a_Metra New Auburn_x000a_Location: 621 W. 79th_x000a_PickUP/Deliver: Heidelberg Thornton_x000a_CA7"/>
    <x v="2"/>
    <x v="22"/>
    <s v="12590"/>
    <x v="3"/>
    <x v="3"/>
    <s v="Metra New Auburn"/>
    <n v="2128"/>
    <s v="Heidelberg Thornton"/>
    <m/>
    <s v="CA7"/>
    <n v="59.34"/>
    <n v="12.25"/>
    <n v="726.92"/>
    <n v="0"/>
    <n v="635189.92000000016"/>
  </r>
  <r>
    <x v="15"/>
    <s v="05"/>
    <x v="0"/>
    <x v="0"/>
    <s v="2454|Metra New Auburn|99.88|24.50"/>
    <x v="15"/>
    <s v="Truck# LT-708_x000a_Hauling Ticket# 12513_x000a_Job# 2128_x000a_Metra New Auburn_x000a_Location: 621 W. 79th_x000a_PickUP/Deliver: Heidelberg Thornton_x000a_CA7_x000a_Scale Tickets# 1725207608,  1725207689, 1725207774, 1725207840 and 1725207927."/>
    <x v="0"/>
    <x v="20"/>
    <s v="12513"/>
    <x v="3"/>
    <x v="3"/>
    <s v="Metra New Auburn"/>
    <n v="2128"/>
    <s v="Heidelberg Thornton"/>
    <m/>
    <s v="CA7"/>
    <n v="99.88"/>
    <n v="24.5"/>
    <n v="2447.06"/>
    <n v="0"/>
    <n v="637636.98000000021"/>
  </r>
  <r>
    <x v="15"/>
    <s v="05"/>
    <x v="0"/>
    <x v="0"/>
    <s v="2454|Metra New Auburn|59.34|24.50"/>
    <x v="15"/>
    <s v="Truck# MLB-58_x000a_Hauling Ticket# 12590_x000a_Job# 2128_x000a_Metra New Auburn_x000a_Location: 621 W. 79th_x000a_PickUP/Deliver: Heidelberg Thornton_x000a_CA7_x000a_Scale Tickets# 1725208001, 1725208123 and 1725208232."/>
    <x v="2"/>
    <x v="22"/>
    <s v="12590"/>
    <x v="3"/>
    <x v="3"/>
    <s v="Metra New Auburn"/>
    <n v="2128"/>
    <s v="Heidelberg Thornton"/>
    <m/>
    <s v="CA7"/>
    <n v="59.34"/>
    <n v="24.5"/>
    <n v="1453.83"/>
    <n v="0"/>
    <n v="639090.81000000017"/>
  </r>
  <r>
    <x v="16"/>
    <s v="12"/>
    <x v="0"/>
    <x v="0"/>
    <s v="2463|Metra New Auburn|1.00|300.00"/>
    <x v="16"/>
    <s v="Truck# MLB-108_x000a_Hauling Ticket# 13547_x000a_Job# 2128_x000a_Metra New Auburn_x000a_Location: 79th Lowe_x000a_PickUP/Deliver: IDA East Chicago"/>
    <x v="2"/>
    <x v="2"/>
    <s v="13547"/>
    <x v="3"/>
    <x v="3"/>
    <s v="Metra New Auburn"/>
    <n v="2128"/>
    <s v="IDA East Chicago"/>
    <m/>
    <m/>
    <n v="1"/>
    <n v="300"/>
    <n v="300"/>
    <n v="279"/>
    <n v="687302.81000000017"/>
  </r>
  <r>
    <x v="16"/>
    <s v="12"/>
    <x v="0"/>
    <x v="0"/>
    <s v="2463|Metra New Auburn|19.68|12.25"/>
    <x v="16"/>
    <s v="Truck# LT-325_x000a_Hauling Ticket# 12664_x000a_Job# 2128_x000a_Metra New Auburn_x000a_Location: 621 W. 79th_x000a_PickUP/Deliver: Heidelberg Thornton_x000a_CA7"/>
    <x v="0"/>
    <x v="21"/>
    <s v="12664"/>
    <x v="3"/>
    <x v="3"/>
    <s v="Metra New Auburn"/>
    <n v="2128"/>
    <s v="Heidelberg Thornton"/>
    <m/>
    <s v="CA7"/>
    <n v="19.68"/>
    <n v="12.25"/>
    <n v="241.08"/>
    <n v="0"/>
    <n v="687543.89000000013"/>
  </r>
  <r>
    <x v="16"/>
    <s v="12"/>
    <x v="0"/>
    <x v="0"/>
    <s v="2463|Metra New Auburn|19.68|24.50"/>
    <x v="16"/>
    <s v="Truck# LT-325_x000a_Hauling Ticket# 12664_x000a_Job# 2128_x000a_Metra New Auburn_x000a_Location: 621 W. 79th_x000a_PickUP/Deliver: Heidelberg Thornton_x000a_CA7_x000a_Scale Ticket# 1725206327"/>
    <x v="0"/>
    <x v="21"/>
    <s v="12664"/>
    <x v="3"/>
    <x v="3"/>
    <s v="Metra New Auburn"/>
    <n v="2128"/>
    <s v="Heidelberg Thornton"/>
    <s v="1725206327"/>
    <s v="CA7"/>
    <n v="19.68"/>
    <n v="24.5"/>
    <n v="482.16"/>
    <n v="0"/>
    <n v="688026.05000000016"/>
  </r>
  <r>
    <x v="16"/>
    <s v="12"/>
    <x v="0"/>
    <x v="0"/>
    <s v="2463|Metra New Auburn|1.00|300.00"/>
    <x v="16"/>
    <s v="Truck# LT-325_x000a_Hauling Ticket# 12665_x000a_Job# 2128_x000a_Metra New Auburn_x000a_Location: 621 W. 79th_x000a_PickUP/Deliver: IDA East Chicago"/>
    <x v="0"/>
    <x v="21"/>
    <s v="12665"/>
    <x v="3"/>
    <x v="3"/>
    <s v="Metra New Auburn"/>
    <n v="2128"/>
    <s v="IDA East Chicago"/>
    <m/>
    <m/>
    <n v="1"/>
    <n v="300"/>
    <n v="300"/>
    <n v="279"/>
    <n v="688326.05000000016"/>
  </r>
  <r>
    <x v="16"/>
    <s v="12"/>
    <x v="0"/>
    <x v="0"/>
    <s v="2463|Metra New Auburn|14.67|15.50"/>
    <x v="16"/>
    <s v="Truck# LT-325_x000a_Hauling Ticket# 12665_x000a_Job# 2128_x000a_Metra New Auburn_x000a_Location: 621 W. 79th_x000a_PickUP/Deliver: IDA East Chicago_x000a_Scale Ticket# CMS-0011"/>
    <x v="0"/>
    <x v="21"/>
    <s v="12665"/>
    <x v="3"/>
    <x v="3"/>
    <s v="Metra New Auburn"/>
    <n v="2128"/>
    <s v="IDA East Chicago"/>
    <s v="CMS-0011"/>
    <s v="Scale"/>
    <n v="14.67"/>
    <n v="15.5"/>
    <n v="227.39"/>
    <n v="0"/>
    <n v="688553.44000000018"/>
  </r>
  <r>
    <x v="16"/>
    <s v="12"/>
    <x v="0"/>
    <x v="0"/>
    <s v="2463|Metra New Auburn|20.01|12.25"/>
    <x v="16"/>
    <s v="Truck# LT-325_x000a_Hauling Ticket# 12666_x000a_Job# 2128_x000a_Metra New Auburn_x000a_Location: 621 W. 79th_x000a_PickUP/Deliver: Heidelberg Thornton_x000a_CA7"/>
    <x v="0"/>
    <x v="21"/>
    <s v="12666"/>
    <x v="3"/>
    <x v="3"/>
    <s v="Metra New Auburn"/>
    <n v="2128"/>
    <s v="Heidelberg Thornton"/>
    <m/>
    <s v="CA7"/>
    <n v="20.010000000000002"/>
    <n v="12.25"/>
    <n v="245.12"/>
    <n v="0"/>
    <n v="688798.56000000017"/>
  </r>
  <r>
    <x v="16"/>
    <s v="12"/>
    <x v="0"/>
    <x v="0"/>
    <s v="2463|Metra New Auburn|20.01|24.50"/>
    <x v="16"/>
    <s v="Truck# LT-325_x000a_Hauling Ticket# 12666_x000a_Job# 2128_x000a_Metra New Auburn_x000a_Location: 621 W. 79th_x000a_PickUP/Deliver: Heidelberg Thornton_x000a_CA7_x000a_Scale Ticket# 1725206469"/>
    <x v="0"/>
    <x v="21"/>
    <s v="12666"/>
    <x v="3"/>
    <x v="3"/>
    <s v="Metra New Auburn"/>
    <n v="2128"/>
    <s v="Heidelberg Thornton"/>
    <s v="1725206469"/>
    <s v="CA7"/>
    <n v="20.010000000000002"/>
    <n v="24.5"/>
    <n v="490.25"/>
    <n v="0"/>
    <n v="689288.81000000017"/>
  </r>
  <r>
    <x v="16"/>
    <s v="12"/>
    <x v="0"/>
    <x v="0"/>
    <s v="2463|Metra New Auburn|98.88|12.25"/>
    <x v="16"/>
    <s v="Truck# LT-103_x000a_Hauling Ticket# 12573_x000a_Job# 2128_x000a_Metra New Auburn_x000a_Location: 621 W. 79th_x000a_PickUP/Deliver: Heidelberg Thornton_x000a_CA7"/>
    <x v="0"/>
    <x v="0"/>
    <s v="12573"/>
    <x v="3"/>
    <x v="3"/>
    <s v="Metra New Auburn"/>
    <n v="2128"/>
    <s v="Heidelberg Thornton"/>
    <m/>
    <s v="CA7"/>
    <n v="98.88"/>
    <n v="12.25"/>
    <n v="1211.28"/>
    <n v="0"/>
    <n v="690500.0900000002"/>
  </r>
  <r>
    <x v="16"/>
    <s v="12"/>
    <x v="0"/>
    <x v="0"/>
    <s v="2463|Metra New Auburn|98.88|24.50"/>
    <x v="16"/>
    <s v="Truck# LT-103_x000a_Hauling Ticket# 12573_x000a_Job# 2128_x000a_Metra New Auburn_x000a_Location: 621 W. 79th_x000a_PickUP/Deliver: Heidelberg Thornton_x000a_CA7_x000a_Scale Tickets# 1725210521,  1725210601, 1725210679, 1725210772 and 1725210851."/>
    <x v="0"/>
    <x v="0"/>
    <s v="12573"/>
    <x v="3"/>
    <x v="3"/>
    <s v="Metra New Auburn"/>
    <n v="2128"/>
    <s v="Heidelberg Thornton"/>
    <m/>
    <s v="CA7"/>
    <n v="98.88"/>
    <n v="24.5"/>
    <n v="2422.56"/>
    <n v="0"/>
    <n v="692922.65000000026"/>
  </r>
  <r>
    <x v="16"/>
    <s v="12"/>
    <x v="0"/>
    <x v="0"/>
    <s v="2463|Metra New Auburn|19.55|15.50"/>
    <x v="16"/>
    <s v="Truck# MLB-108_x000a_Hauling Ticket# 13547_x000a_Job# 2128_x000a_Metra New Auburn_x000a_Location: 79th Lowe_x000a_PickUP/Deliver: IDA East Chicago_x000a_Scale Ticket# CMS-0113"/>
    <x v="2"/>
    <x v="2"/>
    <s v="13547"/>
    <x v="3"/>
    <x v="3"/>
    <s v="Metra New Auburn"/>
    <n v="2128"/>
    <s v="IDA East Chicago"/>
    <s v="CMS-0113"/>
    <s v="Scale"/>
    <n v="19.55"/>
    <n v="15.5"/>
    <n v="303.02999999999997"/>
    <n v="0"/>
    <n v="693225.68000000028"/>
  </r>
  <r>
    <x v="16"/>
    <s v="12"/>
    <x v="0"/>
    <x v="0"/>
    <s v="2463|Metra New Auburn|2.00|120.00"/>
    <x v="16"/>
    <s v="Truck# LT-325_x000a_Hauling Ticket# 12663_x000a_Job# 2128_x000a_Metra New Auburn_x000a_Location: 621 W. 79th_x000a_PickUP/Deliver: IDA East Chicago_x000a_WAITING TIME"/>
    <x v="0"/>
    <x v="21"/>
    <s v="12663"/>
    <x v="3"/>
    <x v="3"/>
    <s v="Metra New Auburn"/>
    <n v="2128"/>
    <s v="IDA East Chicago"/>
    <m/>
    <m/>
    <n v="2"/>
    <n v="120"/>
    <n v="240"/>
    <n v="223.20000000000002"/>
    <n v="693465.68000000028"/>
  </r>
  <r>
    <x v="12"/>
    <s v="09"/>
    <x v="1"/>
    <x v="0"/>
    <s v="2522|Metra New Auburn|19.78|12.25"/>
    <x v="17"/>
    <s v="Truck# LT-356_x000a_Hauling Ticket# 5709_x000a_Job# 2128_x000a_Metra New Auburn_x000a_Location: 621 W. 79th_x000a_PickUP/Deliver: Heidelberg Thornton_x000a_CA7"/>
    <x v="0"/>
    <x v="7"/>
    <s v="5709"/>
    <x v="3"/>
    <x v="3"/>
    <s v="Metra New Auburn"/>
    <n v="2128"/>
    <s v="Heidelberg Thornton"/>
    <m/>
    <s v="CA7"/>
    <n v="19.78"/>
    <n v="12.25"/>
    <n v="242.31"/>
    <n v="0"/>
    <n v="1000013.060000001"/>
  </r>
  <r>
    <x v="12"/>
    <s v="09"/>
    <x v="1"/>
    <x v="0"/>
    <s v="2522|Metra New Auburn|19.78|25.25"/>
    <x v="17"/>
    <s v="Truck# LT-325_x000a_Hauling Ticket# 5709_x000a_Job# 2128_x000a_Metra New Auburn_x000a_Location: 621 W. 79th_x000a_PickUP/Deliver: Heidelberg Thornton_x000a_CA7_x000a_Scale Ticket# 1725221896"/>
    <x v="0"/>
    <x v="21"/>
    <s v="5709"/>
    <x v="3"/>
    <x v="3"/>
    <s v="Metra New Auburn"/>
    <n v="2128"/>
    <s v="Heidelberg Thornton"/>
    <s v="1725221896"/>
    <s v="CA7"/>
    <n v="19.78"/>
    <n v="25.25"/>
    <n v="499.45"/>
    <n v="0"/>
    <n v="1000512.5100000011"/>
  </r>
  <r>
    <x v="12"/>
    <s v="09"/>
    <x v="1"/>
    <x v="0"/>
    <s v="2522|Metra New Auburn|19.48|12.25"/>
    <x v="17"/>
    <s v="Truck# LT-356_x000a_Hauling Ticket# 5710_x000a_Job# 2128_x000a_Metra New Auburn_x000a_Location: 621 W. 79th_x000a_PickUP/Deliver: Heidelberg Thornton_x000a_CA7"/>
    <x v="0"/>
    <x v="7"/>
    <s v="5710"/>
    <x v="3"/>
    <x v="3"/>
    <s v="Metra New Auburn"/>
    <n v="2128"/>
    <s v="Heidelberg Thornton"/>
    <m/>
    <s v="CA7"/>
    <n v="19.48"/>
    <n v="12.25"/>
    <n v="238.63"/>
    <n v="0"/>
    <n v="1000751.1400000009"/>
  </r>
  <r>
    <x v="12"/>
    <s v="09"/>
    <x v="1"/>
    <x v="0"/>
    <s v="2522|Metra New Auburn|19.48|25.25"/>
    <x v="17"/>
    <s v="Truck# LT-356_x000a_Hauling Ticket# 5710_x000a_Job# 2128_x000a_Metra New Auburn_x000a_Location: 621 W. 79th_x000a_PickUP/Deliver: Heidelberg Thornton_x000a_CA7_x000a_Scale Ticket# 1725221789"/>
    <x v="0"/>
    <x v="7"/>
    <s v="5710"/>
    <x v="3"/>
    <x v="3"/>
    <s v="Metra New Auburn"/>
    <n v="2128"/>
    <s v="Heidelberg Thornton"/>
    <s v="1725221789"/>
    <s v="CA7"/>
    <n v="19.48"/>
    <n v="25.25"/>
    <n v="491.87"/>
    <n v="0"/>
    <n v="1001243.0100000011"/>
  </r>
  <r>
    <x v="12"/>
    <s v="09"/>
    <x v="1"/>
    <x v="0"/>
    <s v="2522|Metra New Auburn|20.00|12.25"/>
    <x v="17"/>
    <s v="Truck# LT-356_x000a_Hauling Ticket# 5711_x000a_Job# 2128_x000a_Metra New Auburn_x000a_Location: 621 W. 79th_x000a_PickUP/Deliver: Heidelberg Thornton_x000a_CA7"/>
    <x v="0"/>
    <x v="7"/>
    <s v="5711"/>
    <x v="3"/>
    <x v="3"/>
    <s v="Metra New Auburn"/>
    <n v="2128"/>
    <s v="Heidelberg Thornton"/>
    <m/>
    <s v="CA7"/>
    <n v="20"/>
    <n v="12.25"/>
    <n v="245"/>
    <n v="0"/>
    <n v="1001488.0100000011"/>
  </r>
  <r>
    <x v="12"/>
    <s v="09"/>
    <x v="1"/>
    <x v="0"/>
    <s v="2522|Metra New Auburn|20.00|25.25"/>
    <x v="17"/>
    <s v="Truck# LT-356_x000a_Hauling Ticket# 5711_x000a_Job# 2128_x000a_Metra New Auburn_x000a_Location: 621 W. 79th_x000a_PickUP/Deliver: Heidelberg Thornton_x000a_CA7_x000a_Scale Ticket# 1725222012"/>
    <x v="0"/>
    <x v="7"/>
    <s v="5711"/>
    <x v="3"/>
    <x v="3"/>
    <s v="Metra New Auburn"/>
    <n v="2128"/>
    <s v="Heidelberg Thornton"/>
    <s v="1725222012"/>
    <s v="CA7"/>
    <n v="20"/>
    <n v="25.25"/>
    <n v="505"/>
    <n v="0"/>
    <n v="1001993.0100000011"/>
  </r>
  <r>
    <x v="12"/>
    <s v="09"/>
    <x v="1"/>
    <x v="0"/>
    <s v="2522|Metra New Auburn|20.54|12.25"/>
    <x v="17"/>
    <s v="Truck# LT-114_x000a_Hauling Ticket# 13343_x000a_Job# 2128_x000a_Metra New Auburn_x000a_Location: 621 W. 79th_x000a_PickUP/Deliver: Heidelberg Thornton_x000a_CA7"/>
    <x v="0"/>
    <x v="25"/>
    <s v="13343"/>
    <x v="3"/>
    <x v="3"/>
    <s v="Metra New Auburn"/>
    <n v="2128"/>
    <s v="Heidelberg Thornton"/>
    <m/>
    <s v="CA7"/>
    <n v="20.54"/>
    <n v="12.25"/>
    <n v="251.62"/>
    <n v="0"/>
    <n v="1002244.6300000011"/>
  </r>
  <r>
    <x v="12"/>
    <s v="09"/>
    <x v="1"/>
    <x v="0"/>
    <s v="2522|Metra New Auburn|20.54|25.25"/>
    <x v="17"/>
    <s v="Truck# LT-114_x000a_Hauling Ticket# 13343_x000a_Job# 2128_x000a_Metra New Auburn_x000a_Location: 621 W. 79th_x000a_PickUP/Deliver: Heidelberg Thornton_x000a_CA7_x000a_Scale Ticket# 1725221780"/>
    <x v="0"/>
    <x v="25"/>
    <s v="13343"/>
    <x v="3"/>
    <x v="3"/>
    <s v="Metra New Auburn"/>
    <n v="2128"/>
    <s v="Heidelberg Thornton"/>
    <s v="1725221780"/>
    <s v="CA7"/>
    <n v="20.54"/>
    <n v="25.25"/>
    <n v="518.64"/>
    <n v="0"/>
    <n v="1002763.2700000009"/>
  </r>
  <r>
    <x v="12"/>
    <s v="09"/>
    <x v="1"/>
    <x v="0"/>
    <s v="2522|Metra New Auburn|19.89|12.25"/>
    <x v="17"/>
    <s v="Truck# LT-114_x000a_Hauling Ticket# 13344_x000a_Job# 2128_x000a_Metra New Auburn_x000a_Location: 621 W. 79th_x000a_PickUP/Deliver: Heidelberg Thornton_x000a_CA7"/>
    <x v="0"/>
    <x v="25"/>
    <s v="13344"/>
    <x v="3"/>
    <x v="3"/>
    <s v="Metra New Auburn"/>
    <n v="2128"/>
    <s v="Heidelberg Thornton"/>
    <m/>
    <s v="CA7"/>
    <n v="19.89"/>
    <n v="12.25"/>
    <n v="243.65"/>
    <n v="0"/>
    <n v="1003006.920000001"/>
  </r>
  <r>
    <x v="12"/>
    <s v="09"/>
    <x v="1"/>
    <x v="0"/>
    <s v="2522|Metra New Auburn|19.89|25.25"/>
    <x v="17"/>
    <s v="Truck# LT-114_x000a_Hauling Ticket# 13344_x000a_Job# 2128_x000a_Metra New Auburn_x000a_Location: 621 W. 79th_x000a_PickUP/Deliver: Heidelberg Thornton_x000a_CA7_x000a_Scale Ticket# 1725221890"/>
    <x v="0"/>
    <x v="25"/>
    <s v="13344"/>
    <x v="3"/>
    <x v="3"/>
    <s v="Metra New Auburn"/>
    <n v="2128"/>
    <s v="Heidelberg Thornton"/>
    <s v="1725221890"/>
    <s v="CA7"/>
    <n v="19.89"/>
    <n v="25.25"/>
    <n v="502.22"/>
    <n v="0"/>
    <n v="1003509.1400000009"/>
  </r>
  <r>
    <x v="12"/>
    <s v="09"/>
    <x v="1"/>
    <x v="0"/>
    <s v="2522|Metra New Auburn|19.99|12.25"/>
    <x v="17"/>
    <s v="Truck# LT-114_x000a_Hauling Ticket# 13345_x000a_Job# 2128_x000a_Metra New Auburn_x000a_Location: 621 W. 79th_x000a_PickUP/Deliver: Heidelberg Thornton_x000a_CA7"/>
    <x v="0"/>
    <x v="25"/>
    <s v="13345"/>
    <x v="3"/>
    <x v="3"/>
    <s v="Metra New Auburn"/>
    <n v="2128"/>
    <s v="Heidelberg Thornton"/>
    <m/>
    <s v="CA7"/>
    <n v="19.989999999999998"/>
    <n v="12.25"/>
    <n v="244.88"/>
    <n v="0"/>
    <n v="1003754.0200000009"/>
  </r>
  <r>
    <x v="12"/>
    <s v="09"/>
    <x v="1"/>
    <x v="0"/>
    <s v="2522|Metra New Auburn|19.99|25.25"/>
    <x v="17"/>
    <s v="Truck# LT-114_x000a_Hauling Ticket# 13345_x000a_Job# 2128_x000a_Metra New Auburn_x000a_Location: 621 W. 79th_x000a_PickUP/Deliver: Heidelberg Thornton_x000a_CA7_x000a_Scale Ticket# 1725221999"/>
    <x v="0"/>
    <x v="25"/>
    <s v="13345"/>
    <x v="3"/>
    <x v="3"/>
    <s v="Metra New Auburn"/>
    <n v="2128"/>
    <s v="Heidelberg Thornton"/>
    <s v="1725221999"/>
    <s v="CA7"/>
    <n v="19.989999999999998"/>
    <n v="25.25"/>
    <n v="504.75"/>
    <n v="0"/>
    <n v="1004258.7700000009"/>
  </r>
  <r>
    <x v="12"/>
    <s v="09"/>
    <x v="1"/>
    <x v="0"/>
    <s v="2522|Metra New Auburn|20.14|12.25"/>
    <x v="17"/>
    <s v="Truck# LT-114_x000a_Hauling Ticket# 13346_x000a_Job# 2128_x000a_Metra New Auburn_x000a_Location: 621 W. 79th_x000a_PickUP/Deliver: Heidelberg Thornton_x000a_CA7"/>
    <x v="0"/>
    <x v="25"/>
    <s v="13346"/>
    <x v="3"/>
    <x v="3"/>
    <s v="Metra New Auburn"/>
    <n v="2128"/>
    <s v="Heidelberg Thornton"/>
    <m/>
    <s v="CA7"/>
    <n v="20.14"/>
    <n v="12.25"/>
    <n v="246.72"/>
    <n v="0"/>
    <n v="1004505.490000001"/>
  </r>
  <r>
    <x v="12"/>
    <s v="09"/>
    <x v="1"/>
    <x v="0"/>
    <s v="2522|Metra New Auburn|20.14|25.25"/>
    <x v="17"/>
    <s v="Truck# LT-114_x000a_Hauling Ticket# 13346_x000a_Job# 2128_x000a_Metra New Auburn_x000a_Location: 621 W. 79th_x000a_PickUP/Deliver: Heidelberg Thornton_x000a_CA7_x000a_Scale Ticket# 1725222134"/>
    <x v="0"/>
    <x v="25"/>
    <s v="13346"/>
    <x v="3"/>
    <x v="3"/>
    <s v="Metra New Auburn"/>
    <n v="2128"/>
    <s v="Heidelberg Thornton"/>
    <s v="1725222134"/>
    <s v="CA7"/>
    <n v="20.14"/>
    <n v="25.25"/>
    <n v="508.54"/>
    <n v="0"/>
    <n v="1005014.030000001"/>
  </r>
  <r>
    <x v="17"/>
    <s v="23"/>
    <x v="1"/>
    <x v="0"/>
    <s v="2552|Metra New Auburn|8.00|130.00"/>
    <x v="18"/>
    <s v="Truck# IP-52_x000a_Hauling Ticket# 3291_x000a_Job# 2128_x000a_Metra New Auburn_x000a_Location: 80th &amp; S. Lowe_x000a_PickUP/Deliver: Heidelberg Thornton_x000a_CA7"/>
    <x v="12"/>
    <x v="14"/>
    <s v="3291"/>
    <x v="3"/>
    <x v="3"/>
    <s v="Metra New Auburn"/>
    <n v="2128"/>
    <s v="Heidelberg Thornton"/>
    <m/>
    <s v="CA7"/>
    <n v="8"/>
    <n v="130"/>
    <n v="1040"/>
    <n v="0"/>
    <n v="1183400.28"/>
  </r>
  <r>
    <x v="17"/>
    <s v="23"/>
    <x v="1"/>
    <x v="0"/>
    <s v="2552|Metra New Auburn|47.99|25.25"/>
    <x v="18"/>
    <s v="Truck# IP-52_x000a_Hauling Ticket# 3291_x000a_Job# 2128_x000a_Metra New Auburn_x000a_Location: 80th &amp; S. Lowe_x000a_PickUP/Deliver: Heidelberg Thornton_x000a_CA7_x000a_Scale Ticket# 1725231595, 1725231748, 1725231864, 1725231976."/>
    <x v="12"/>
    <x v="14"/>
    <s v="3291"/>
    <x v="3"/>
    <x v="3"/>
    <s v="Metra New Auburn"/>
    <n v="2128"/>
    <s v="Heidelberg Thornton"/>
    <s v="1725231595, 1725231748, 1725231864, 1725231976"/>
    <s v="CA7"/>
    <n v="47.99"/>
    <n v="25.25"/>
    <n v="1211.75"/>
    <n v="0"/>
    <n v="1184612.03"/>
  </r>
  <r>
    <x v="17"/>
    <s v="23"/>
    <x v="1"/>
    <x v="0"/>
    <s v="2552|Metra New Auburn|8.00|130.00"/>
    <x v="18"/>
    <s v="Truck# IP-51_x000a_Hauling Ticket# 3292_x000a_Job# 2128_x000a_Metra New Auburn_x000a_Location: 80th &amp; S. Lowe_x000a_PickUP/Deliver: Heidelberg Thornton_x000a_CA7"/>
    <x v="12"/>
    <x v="19"/>
    <s v="3292"/>
    <x v="3"/>
    <x v="3"/>
    <s v="Metra New Auburn"/>
    <n v="2128"/>
    <s v="Heidelberg Thornton"/>
    <m/>
    <s v="CA7"/>
    <n v="8"/>
    <n v="130"/>
    <n v="1040"/>
    <n v="0"/>
    <n v="1185652.03"/>
  </r>
  <r>
    <x v="17"/>
    <s v="23"/>
    <x v="1"/>
    <x v="0"/>
    <s v="2552|Metra New Auburn|48.24|25.25"/>
    <x v="18"/>
    <s v="Truck# IP-51_x000a_Hauling Ticket# 3292_x000a_Job# 2128_x000a_Metra New Auburn_x000a_Location: 80th &amp; S. Lowe_x000a_PickUP/Deliver: Heidelberg Thornton_x000a_CA7_x000a_Scale Ticket# 1725231974, 1725231863, 1725231734, 1725231594."/>
    <x v="12"/>
    <x v="19"/>
    <s v="3292"/>
    <x v="3"/>
    <x v="3"/>
    <s v="Metra New Auburn"/>
    <n v="2128"/>
    <s v="Heidelberg Thornton"/>
    <s v="1725231974, 1725231863, 1725231734, 1725231594"/>
    <s v="CA7"/>
    <n v="48.24"/>
    <n v="25.25"/>
    <n v="1218.06"/>
    <n v="0"/>
    <n v="1186870.0900000001"/>
  </r>
  <r>
    <x v="17"/>
    <s v="23"/>
    <x v="1"/>
    <x v="0"/>
    <s v="2552|Metra New Auburn|8.00|130.00"/>
    <x v="18"/>
    <s v="Truck# XPREZ-4_x000a_Hauling Ticket# 6086_x000a_Job# 2128_x000a_Metra New Auburn_x000a_Location: 80th &amp; S. Lowe_x000a_PickUP/Deliver: Heidelberg Thornton_x000a_CA7"/>
    <x v="13"/>
    <x v="26"/>
    <s v="6086"/>
    <x v="3"/>
    <x v="3"/>
    <s v="Metra New Auburn"/>
    <n v="2128"/>
    <s v="Heidelberg Thornton"/>
    <m/>
    <s v="CA7"/>
    <n v="8"/>
    <n v="130"/>
    <n v="1040"/>
    <n v="0"/>
    <n v="1187910.0900000001"/>
  </r>
  <r>
    <x v="17"/>
    <s v="23"/>
    <x v="1"/>
    <x v="0"/>
    <s v="2552|Metra New Auburn|8.00|130.00"/>
    <x v="18"/>
    <s v="Truck# MJV-670_x000a_Hauling Ticket# 6096_x000a_Job# 2128_x000a_Metra New Auburn_x000a_Location: 80th &amp; S. Lowe_x000a_PickUP/Deliver: Heidelberg Thornton_x000a_CA7"/>
    <x v="14"/>
    <x v="27"/>
    <s v="6096"/>
    <x v="3"/>
    <x v="3"/>
    <s v="Metra New Auburn"/>
    <n v="2128"/>
    <s v="Heidelberg Thornton"/>
    <m/>
    <s v="CA7"/>
    <n v="8"/>
    <n v="130"/>
    <n v="1040"/>
    <n v="0"/>
    <n v="1188950.0900000001"/>
  </r>
  <r>
    <x v="17"/>
    <s v="23"/>
    <x v="1"/>
    <x v="0"/>
    <s v="2552|Metra New Auburn|8.00|130.00"/>
    <x v="18"/>
    <s v="Truck# IP-56_x000a_Hauling Ticket# 3293_x000a_Job# 2128_x000a_Metra New Auburn_x000a_Location: 80th &amp; S. Lowe_x000a_PickUP/Deliver: Heidelberg Thornton_x000a_CA7"/>
    <x v="12"/>
    <x v="28"/>
    <s v="3293"/>
    <x v="3"/>
    <x v="3"/>
    <s v="Metra New Auburn"/>
    <n v="2128"/>
    <s v="Heidelberg Thornton"/>
    <m/>
    <s v="CA7"/>
    <n v="8"/>
    <n v="130"/>
    <n v="1040"/>
    <n v="0"/>
    <n v="1189990.0900000001"/>
  </r>
  <r>
    <x v="17"/>
    <s v="23"/>
    <x v="1"/>
    <x v="0"/>
    <s v="2552|Metra New Auburn|8.00|130.00"/>
    <x v="18"/>
    <s v="Truck# IP-51_x000a_Hauling Ticket# 3294_x000a_Job# 2128_x000a_Metra New Auburn_x000a_Location: 80th &amp; S. Lowe_x000a_PickUP/Deliver: Heidelberg Thornton_x000a_CA7"/>
    <x v="12"/>
    <x v="19"/>
    <s v="3294"/>
    <x v="3"/>
    <x v="3"/>
    <s v="Metra New Auburn"/>
    <n v="2128"/>
    <s v="Heidelberg Thornton"/>
    <m/>
    <s v="CA7"/>
    <n v="8"/>
    <n v="130"/>
    <n v="1040"/>
    <n v="0"/>
    <n v="1191030.0900000001"/>
  </r>
  <r>
    <x v="17"/>
    <s v="23"/>
    <x v="1"/>
    <x v="0"/>
    <s v="2552|Metra New Auburn|8.00|130.00"/>
    <x v="18"/>
    <s v="Truck# IP-53_x000a_Hauling Ticket# 3295_x000a_Job# 2128_x000a_Metra New Auburn_x000a_Location: 80th &amp; S. Lowe_x000a_PickUP/Deliver: Heidelberg Thornton_x000a_CA7"/>
    <x v="12"/>
    <x v="29"/>
    <s v="3295"/>
    <x v="3"/>
    <x v="3"/>
    <s v="Metra New Auburn"/>
    <n v="2128"/>
    <s v="Heidelberg Thornton"/>
    <m/>
    <s v="CA7"/>
    <n v="8"/>
    <n v="130"/>
    <n v="1040"/>
    <n v="0"/>
    <n v="1192070.0900000001"/>
  </r>
  <r>
    <x v="17"/>
    <s v="23"/>
    <x v="1"/>
    <x v="0"/>
    <s v="2552|Metra New Auburn|8.00|130.00"/>
    <x v="18"/>
    <s v="Truck# IP-52_x000a_Hauling Ticket# 3296_x000a_Job# 2128_x000a_Metra New Auburn_x000a_Location: 80th &amp; S. Lowe_x000a_PickUP/Deliver: Heidelberg Thornton_x000a_CA7"/>
    <x v="12"/>
    <x v="14"/>
    <s v="3296"/>
    <x v="3"/>
    <x v="3"/>
    <s v="Metra New Auburn"/>
    <n v="2128"/>
    <s v="Heidelberg Thornton"/>
    <m/>
    <s v="CA7"/>
    <n v="8"/>
    <n v="130"/>
    <n v="1040"/>
    <n v="0"/>
    <n v="1193110.0900000001"/>
  </r>
  <r>
    <x v="17"/>
    <s v="23"/>
    <x v="1"/>
    <x v="0"/>
    <s v="2552|Metra New Auburn|8.00|130.00"/>
    <x v="18"/>
    <s v="Truck# XPREZ-4_x000a_Hauling Ticket# 6097_x000a_Job# 2128_x000a_Metra New Auburn_x000a_Location: 80th &amp; S. Lowe_x000a_PickUP/Deliver: Heidelberg Thornton_x000a_CA7"/>
    <x v="13"/>
    <x v="26"/>
    <s v="6097"/>
    <x v="3"/>
    <x v="3"/>
    <s v="Metra New Auburn"/>
    <n v="2128"/>
    <s v="Heidelberg Thornton"/>
    <m/>
    <s v="CA7"/>
    <n v="8"/>
    <n v="130"/>
    <n v="1040"/>
    <n v="0"/>
    <n v="1194150.0900000001"/>
  </r>
  <r>
    <x v="17"/>
    <s v="23"/>
    <x v="1"/>
    <x v="0"/>
    <s v="2552|Metra New Auburn|8.00|130.00"/>
    <x v="18"/>
    <s v="Truck# MJV-678_x000a_Hauling Ticket# 6098_x000a_Job# 2128_x000a_Metra New Auburn_x000a_Location: 80th &amp; S. Lowe_x000a_PickUP/Deliver: Heidelberg Thornton_x000a_CA7"/>
    <x v="14"/>
    <x v="30"/>
    <s v="6098"/>
    <x v="3"/>
    <x v="3"/>
    <s v="Metra New Auburn"/>
    <n v="2128"/>
    <s v="Heidelberg Thornton"/>
    <m/>
    <s v="CA7"/>
    <n v="8"/>
    <n v="130"/>
    <n v="1040"/>
    <n v="0"/>
    <n v="1195190.0900000001"/>
  </r>
  <r>
    <x v="17"/>
    <s v="23"/>
    <x v="1"/>
    <x v="0"/>
    <s v="2552|Metra New Auburn|50.27|25.25"/>
    <x v="18"/>
    <s v="Truck# IP-56_x000a_Hauling Ticket# 3293_x000a_Job# 2128_x000a_Metra New Auburn_x000a_Location: 80th &amp; S. Lowe_x000a_PickUP/Deliver: Heidelberg Thornton_x000a_CA7_x000a_Scale Ticket# 1725232216, 1725232384, 1725232501, 1725232597."/>
    <x v="12"/>
    <x v="28"/>
    <s v="3293"/>
    <x v="3"/>
    <x v="3"/>
    <s v="Metra New Auburn"/>
    <n v="2128"/>
    <s v="Heidelberg Thornton"/>
    <s v="1725232216, 1725232384, 1725232501, 1725232597"/>
    <s v="CA7"/>
    <n v="50.27"/>
    <n v="25.25"/>
    <n v="1269.32"/>
    <n v="0"/>
    <n v="1196459.4099999999"/>
  </r>
  <r>
    <x v="17"/>
    <s v="23"/>
    <x v="1"/>
    <x v="0"/>
    <s v="2552|Metra New Auburn|61.14|25.25"/>
    <x v="18"/>
    <s v="Truck# IP-51_x000a_Hauling Ticket# 3294_x000a_Job# 2128_x000a_Metra New Auburn_x000a_Location: 80th &amp; S. Lowe_x000a_PickUP/Deliver: Heidelberg Thornton_x000a_CA7_x000a_Scale Ticket# 1725232208, 1725232339, 1725232451, 1725232637, 1725232553."/>
    <x v="12"/>
    <x v="19"/>
    <s v="3294"/>
    <x v="3"/>
    <x v="3"/>
    <s v="Metra New Auburn"/>
    <n v="2128"/>
    <s v="Heidelberg Thornton"/>
    <s v="1725232208, 1725232339, 1725232451, 1725232637, 1725232553"/>
    <s v="CA7"/>
    <n v="61.14"/>
    <n v="25.25"/>
    <n v="1543.79"/>
    <n v="0"/>
    <n v="1198003.2"/>
  </r>
  <r>
    <x v="17"/>
    <s v="23"/>
    <x v="1"/>
    <x v="0"/>
    <s v="2552|Metra New Auburn|49.32|25.25"/>
    <x v="18"/>
    <s v="Truck# IP-53_x000a_Hauling Ticket# 3295_x000a_Job# 2128_x000a_Metra New Auburn_x000a_Location: 80th &amp; S. Lowe_x000a_PickUP/Deliver: Heidelberg Thornton_x000a_CA7_x000a_Scale Ticket# 1725232363, 1725232212, 1725232484, 1725232583."/>
    <x v="12"/>
    <x v="29"/>
    <s v="3295"/>
    <x v="3"/>
    <x v="3"/>
    <s v="Metra New Auburn"/>
    <n v="2128"/>
    <s v="Heidelberg Thornton"/>
    <s v="1725232363, 1725232212, 1725232484, 1725232583"/>
    <s v="CA7"/>
    <n v="49.32"/>
    <n v="25.25"/>
    <n v="1245.33"/>
    <n v="0"/>
    <n v="1199248.53"/>
  </r>
  <r>
    <x v="17"/>
    <s v="23"/>
    <x v="1"/>
    <x v="0"/>
    <s v="2552|Metra New Auburn|49.52|25.25"/>
    <x v="18"/>
    <s v="Truck# IP-52_x000a_Hauling Ticket# 3296_x000a_Job# 2128_x000a_Metra New Auburn_x000a_Location: 80th &amp; S. Lowe_x000a_PickUP/Deliver: Heidelberg Thornton_x000a_CA7_x000a_Scale Ticket#  1725232213, 1725232382, 1725232502, 1725232584."/>
    <x v="12"/>
    <x v="14"/>
    <s v="3296"/>
    <x v="3"/>
    <x v="3"/>
    <s v="Metra New Auburn"/>
    <n v="2128"/>
    <s v="Heidelberg Thornton"/>
    <s v="1725232213, 1725232382, 1725232502, 1725232584"/>
    <s v="CA7"/>
    <n v="49.52"/>
    <n v="25.25"/>
    <n v="1250.3800000000001"/>
    <n v="0"/>
    <n v="1200498.9099999999"/>
  </r>
  <r>
    <x v="17"/>
    <s v="23"/>
    <x v="1"/>
    <x v="0"/>
    <s v="2552|Metra New Auburn|51.56|25.25"/>
    <x v="18"/>
    <s v="Truck# XPREZ-4_x000a_Hauling Ticket# 6097_x000a_Job# 2128_x000a_Metra New Auburn_x000a_Location: 80th &amp; S. Lowe_x000a_PickUP/Deliver: Heidelberg Thornton_x000a_CA7_x000a_Scale Ticket# 1725232207, 1725232358, 1725232483, 1725232582."/>
    <x v="13"/>
    <x v="26"/>
    <s v="6097"/>
    <x v="3"/>
    <x v="3"/>
    <s v="Metra New Auburn"/>
    <n v="2128"/>
    <s v="Heidelberg Thornton"/>
    <s v="1725232207, 1725232358, 1725232483, 1725232582"/>
    <s v="CA7"/>
    <n v="51.56"/>
    <n v="25.25"/>
    <n v="1301.8900000000001"/>
    <n v="0"/>
    <n v="1201800.8"/>
  </r>
  <r>
    <x v="17"/>
    <s v="23"/>
    <x v="1"/>
    <x v="0"/>
    <s v="2552|Metra New Auburn|57.75|25.25"/>
    <x v="18"/>
    <s v="Truck# MJV-678_x000a_Hauling Ticket# 6098_x000a_Job# 2128_x000a_Metra New Auburn_x000a_Location: 80th &amp; S. Lowe_x000a_PickUP/Deliver: Heidelberg Thornton_x000a_CA7_x000a_Scale Ticket# 1725232200, 1725232617, 1725232534, 1725232330, 1725232441."/>
    <x v="14"/>
    <x v="30"/>
    <s v="6098"/>
    <x v="3"/>
    <x v="3"/>
    <s v="Metra New Auburn"/>
    <n v="2128"/>
    <s v="Heidelberg Thornton"/>
    <s v="1725232200, 1725232617, 1725232534, 1725232330, 1725232441"/>
    <s v="CA7"/>
    <n v="57.75"/>
    <n v="25.25"/>
    <n v="1458.19"/>
    <n v="0"/>
    <n v="1203258.99"/>
  </r>
  <r>
    <x v="17"/>
    <s v="23"/>
    <x v="1"/>
    <x v="0"/>
    <s v="2552|Metra New Auburn|51.83|25.25"/>
    <x v="18"/>
    <s v="Truck# XPREZ-4_x000a_Hauling Ticket# 6086_x000a_Job# 2128_x000a_Metra New Auburn_x000a_Location: 80th &amp; S. Lowe_x000a_PickUP/Deliver: Heidelberg Thornton_x000a_CA7_x000a_Scale Ticket# 1725231590, 1725231730, 1725231861, 1725231971."/>
    <x v="13"/>
    <x v="26"/>
    <s v="6086"/>
    <x v="3"/>
    <x v="3"/>
    <s v="Metra New Auburn"/>
    <n v="2128"/>
    <s v="Heidelberg Thornton"/>
    <s v="1725231590, 1725231730, 1725231861, 1725231971"/>
    <s v="CA7"/>
    <n v="51.83"/>
    <n v="25.25"/>
    <n v="1308.71"/>
    <n v="0"/>
    <n v="1204567.7"/>
  </r>
  <r>
    <x v="17"/>
    <s v="23"/>
    <x v="1"/>
    <x v="0"/>
    <s v="2552|Metra New Auburn|51.50|25.25"/>
    <x v="18"/>
    <s v="Truck# MJV-670_x000a_Hauling Ticket# 6096_x000a_Job# 2128_x000a_Metra New Auburn_x000a_Location: 80th &amp; S. Lowe_x000a_PickUP/Deliver: Heidelberg Thornton_x000a_CA7_x000a_Scale Ticket# 1725231589, 1725231947, 1725231719, 1725231869."/>
    <x v="14"/>
    <x v="27"/>
    <s v="6096"/>
    <x v="3"/>
    <x v="3"/>
    <s v="Metra New Auburn"/>
    <n v="2128"/>
    <s v="Heidelberg Thornton"/>
    <s v="1725231589, 1725231947, 1725231719, 1725231869"/>
    <s v="CA7"/>
    <n v="51.5"/>
    <n v="25.25"/>
    <n v="1300.3800000000001"/>
    <n v="0"/>
    <n v="1205868.08"/>
  </r>
  <r>
    <x v="18"/>
    <s v="30"/>
    <x v="1"/>
    <x v="0"/>
    <s v="2566|Metra New Auburn|8.00|130.00"/>
    <x v="19"/>
    <s v="Truck# IP-53_x000a_Hauling Ticket# 081_x000a_Job# 2128_x000a_Metra New Auburn_x000a_Location: 80st &amp; Lowe_x000a_PickUP/Deliver: Heidelberg Thornton"/>
    <x v="12"/>
    <x v="29"/>
    <s v="081"/>
    <x v="3"/>
    <x v="3"/>
    <s v="Metra New Auburn"/>
    <n v="2128"/>
    <s v="Heidelberg Thornton"/>
    <m/>
    <m/>
    <n v="8"/>
    <n v="130"/>
    <n v="1040"/>
    <n v="0"/>
    <n v="1290940.5099999991"/>
  </r>
  <r>
    <x v="18"/>
    <s v="30"/>
    <x v="1"/>
    <x v="0"/>
    <s v="2566|Metra New Auburn|37.46|16.45"/>
    <x v="19"/>
    <s v="Truck# IP-53_x000a_Hauling Ticket# 081_x000a_Job# 2128_x000a_Metra New Auburn_x000a_Location: 80st &amp; Lowe_x000a_PickUP/Deliver: Heidelberg Thornton_x000a_CA06_x000a_Scale Ticket# 1725233416,_x000a_1725233187, 1725233577"/>
    <x v="12"/>
    <x v="29"/>
    <s v="081"/>
    <x v="3"/>
    <x v="3"/>
    <s v="Metra New Auburn"/>
    <n v="2128"/>
    <s v="Heidelberg Thornton"/>
    <s v="1725233416, 1725233187, 1725233577"/>
    <s v="CA06"/>
    <n v="37.46"/>
    <n v="16.45"/>
    <n v="616.22"/>
    <n v="0"/>
    <n v="1291556.7299999991"/>
  </r>
  <r>
    <x v="18"/>
    <s v="30"/>
    <x v="1"/>
    <x v="0"/>
    <s v="2566|Metra New Auburn|8.00|130.00"/>
    <x v="19"/>
    <s v="Truck# IP-51_x000a_Hauling Ticket# 3297_x000a_Job# 2128_x000a_Metra New Auburn_x000a_Location: 80st &amp; Lowe_x000a_PickUP/Deliver: Heidelberg Thornton"/>
    <x v="12"/>
    <x v="19"/>
    <s v="3297"/>
    <x v="3"/>
    <x v="3"/>
    <s v="Metra New Auburn"/>
    <n v="2128"/>
    <s v="Heidelberg Thornton"/>
    <m/>
    <m/>
    <n v="8"/>
    <n v="130"/>
    <n v="1040"/>
    <n v="0"/>
    <n v="1292596.7299999991"/>
  </r>
  <r>
    <x v="18"/>
    <s v="30"/>
    <x v="1"/>
    <x v="0"/>
    <s v="2566|Metra New Auburn|38.21|16.45"/>
    <x v="19"/>
    <s v="Truck# IP-51_x000a_Hauling Ticket# 3297_x000a_Job# 2128_x000a_Metra New Auburn_x000a_Location: 80st &amp; Lowe_x000a_PickUP/Deliver: Heidelberg Thornton_x000a_CA06_x000a_Scale Ticket# _x000a_1725233152, 1725233352, 1725233507"/>
    <x v="12"/>
    <x v="19"/>
    <s v="3297"/>
    <x v="3"/>
    <x v="3"/>
    <s v="Metra New Auburn"/>
    <n v="2128"/>
    <s v="Heidelberg Thornton"/>
    <s v="1725233152, 1725233352, 1725233507"/>
    <s v="CA06"/>
    <n v="38.21"/>
    <n v="16.45"/>
    <n v="628.54999999999995"/>
    <n v="0"/>
    <n v="1293225.2799999991"/>
  </r>
  <r>
    <x v="18"/>
    <s v="30"/>
    <x v="1"/>
    <x v="0"/>
    <s v="2566|Metra New Auburn|8.00|130.00"/>
    <x v="19"/>
    <s v="Truck# KJV-678_x000a_Hauling Ticket# 090_x000a_Job# 2128_x000a_Metra New Auburn_x000a_Location: 80st &amp; Lowe_x000a_PickUP/Deliver: Heidelberg Thornton"/>
    <x v="15"/>
    <x v="30"/>
    <s v="090"/>
    <x v="3"/>
    <x v="3"/>
    <s v="Metra New Auburn"/>
    <n v="2128"/>
    <s v="Heidelberg Thornton"/>
    <m/>
    <m/>
    <n v="8"/>
    <n v="130"/>
    <n v="1040"/>
    <n v="0"/>
    <n v="1294265.2799999991"/>
  </r>
  <r>
    <x v="18"/>
    <s v="30"/>
    <x v="1"/>
    <x v="0"/>
    <s v="2566|Metra New Auburn|38.34|16.45"/>
    <x v="19"/>
    <s v="Truck# KJV-678_x000a_Hauling Ticket# 090_x000a_Job# 2128_x000a_Metra New Auburn_x000a_Location: 80st &amp; Lowe_x000a_PickUP/Deliver: Heidelberg Thornton_x000a_CA06_x000a_Scale Ticket#  1725235525, 1725235853, _x000a_1725235692"/>
    <x v="15"/>
    <x v="30"/>
    <s v="090"/>
    <x v="3"/>
    <x v="3"/>
    <s v="Metra New Auburn"/>
    <n v="2128"/>
    <s v="Heidelberg Thornton"/>
    <s v="1725235525, 1725235853, 1725235692"/>
    <s v="CA06"/>
    <n v="38.340000000000003"/>
    <n v="16.45"/>
    <n v="630.69000000000005"/>
    <n v="0"/>
    <n v="1294895.969999999"/>
  </r>
  <r>
    <x v="18"/>
    <s v="30"/>
    <x v="1"/>
    <x v="0"/>
    <s v="2566|Metra New Auburn|24.47|16.45"/>
    <x v="19"/>
    <s v="Truck# IP-51_x000a_Hauling Ticket# 3298_x000a_Job# 2128_x000a_Metra New Auburn_x000a_Location: 80st &amp; Lowe_x000a_PickUP/Deliver: Heidelberg Thornton_x000a_CA06_x000a_Scale Ticket# 1725234585,_x000a_1725235193"/>
    <x v="12"/>
    <x v="19"/>
    <s v="3298"/>
    <x v="3"/>
    <x v="3"/>
    <s v="Metra New Auburn"/>
    <n v="2128"/>
    <s v="Heidelberg Thornton"/>
    <s v="1725234585, 1725235193"/>
    <s v="CA06"/>
    <n v="24.47"/>
    <n v="16.45"/>
    <n v="402.53"/>
    <n v="0"/>
    <n v="1295298.4999999991"/>
  </r>
  <r>
    <x v="18"/>
    <s v="30"/>
    <x v="1"/>
    <x v="0"/>
    <s v="2566|Metra New Auburn|8.00|130.00"/>
    <x v="19"/>
    <s v="Truck# IP-51_x000a_Hauling Ticket# 3299_x000a_Job# 2128_x000a_Metra New Auburn_x000a_Location: 80st &amp; Lowe_x000a_PickUP/Deliver: Heidelberg Thornton"/>
    <x v="12"/>
    <x v="19"/>
    <s v="3299"/>
    <x v="3"/>
    <x v="3"/>
    <s v="Metra New Auburn"/>
    <n v="2128"/>
    <s v="Heidelberg Thornton"/>
    <m/>
    <m/>
    <n v="8"/>
    <n v="130"/>
    <n v="1040"/>
    <n v="0"/>
    <n v="1296338.4999999991"/>
  </r>
  <r>
    <x v="18"/>
    <s v="30"/>
    <x v="1"/>
    <x v="0"/>
    <s v="2566|Metra New Auburn|37.79|16.45"/>
    <x v="19"/>
    <s v="Truck# IP-51_x000a_Hauling Ticket# 3299_x000a_Job# 2128_x000a_Metra New Auburn_x000a_Location: 80st &amp; Lowe_x000a_PickUP/Deliver: Heidelberg Thornton_x000a_CA06_x000a_Scale Ticket#  1725235845, 1725235685, 1725235513"/>
    <x v="12"/>
    <x v="19"/>
    <s v="3299"/>
    <x v="3"/>
    <x v="3"/>
    <s v="Metra New Auburn"/>
    <n v="2128"/>
    <s v="Heidelberg Thornton"/>
    <s v="1725235845, 1725235685, 1725235513"/>
    <s v="CA06"/>
    <n v="37.79"/>
    <n v="16.45"/>
    <n v="621.65"/>
    <n v="0"/>
    <n v="1296960.149999999"/>
  </r>
  <r>
    <x v="18"/>
    <s v="30"/>
    <x v="1"/>
    <x v="0"/>
    <s v="2566|Metra New Auburn|8.00|130.00"/>
    <x v="19"/>
    <s v="Truck# KJV-678_x000a_Hauling Ticket# 6099_x000a_Job# 2128_x000a_Metra New Auburn_x000a_Location: 80st &amp; Lowe_x000a_PickUP/Deliver: Heidelberg Thornton"/>
    <x v="15"/>
    <x v="30"/>
    <s v="6099"/>
    <x v="3"/>
    <x v="3"/>
    <s v="Metra New Auburn"/>
    <n v="2128"/>
    <s v="Heidelberg Thornton"/>
    <m/>
    <m/>
    <n v="8"/>
    <n v="130"/>
    <n v="1040"/>
    <n v="0"/>
    <n v="1298000.149999999"/>
  </r>
  <r>
    <x v="18"/>
    <s v="30"/>
    <x v="1"/>
    <x v="0"/>
    <s v="2566|Metra New Auburn|38.11|16.45"/>
    <x v="19"/>
    <s v="Truck# KJV-678_x000a_Hauling Ticket# 6099_x000a_Job# 2128_x000a_Metra New Auburn_x000a_Location: 80st &amp; Lowe_x000a_PickUP/Deliver: Heidelberg Thornton_x000a_CA06_x000a_Scale Ticket# _x000a_1725233209, 1725233393, 1725233522"/>
    <x v="15"/>
    <x v="30"/>
    <s v="6099"/>
    <x v="3"/>
    <x v="3"/>
    <s v="Metra New Auburn"/>
    <n v="2128"/>
    <s v="Heidelberg Thornton"/>
    <s v="1725233209, 1725233393, 1725233522"/>
    <s v="CA06"/>
    <n v="38.11"/>
    <n v="16.45"/>
    <n v="626.91"/>
    <n v="0"/>
    <n v="1298627.059999998"/>
  </r>
  <r>
    <x v="18"/>
    <s v="30"/>
    <x v="1"/>
    <x v="0"/>
    <s v="2566|Metra New Auburn|8.00|130.00"/>
    <x v="19"/>
    <s v="Truck# KJV-678_x000a_Hauling Ticket# 6100_x000a_Job# 2128_x000a_Metra New Auburn_x000a_Location: 80st &amp; Lowe_x000a_PickUP/Deliver: Heidelberg Thornton"/>
    <x v="15"/>
    <x v="30"/>
    <s v="6100"/>
    <x v="3"/>
    <x v="3"/>
    <s v="Metra New Auburn"/>
    <n v="2128"/>
    <s v="Heidelberg Thornton"/>
    <m/>
    <m/>
    <n v="8"/>
    <n v="130"/>
    <n v="1040"/>
    <n v="0"/>
    <n v="1299667.059999998"/>
  </r>
  <r>
    <x v="18"/>
    <s v="30"/>
    <x v="1"/>
    <x v="0"/>
    <s v="2566|Metra New Auburn|38.33|16.45"/>
    <x v="19"/>
    <s v="Truck# KJV-678_x000a_Hauling Ticket# 6100_x000a_Job# 2128_x000a_Metra New Auburn_x000a_Location: 80st &amp; Lowe_x000a_PickUP/Deliver: Heidelberg Thornton_x000a_CA06_x000a_Scale Ticket# 1725234545,_x000a_1725234725, 1725235126"/>
    <x v="15"/>
    <x v="30"/>
    <s v="6100"/>
    <x v="3"/>
    <x v="3"/>
    <s v="Metra New Auburn"/>
    <n v="2128"/>
    <s v="Heidelberg Thornton"/>
    <s v="1725234545, 1725234725, 1725235126"/>
    <s v="CA06"/>
    <n v="38.33"/>
    <n v="16.45"/>
    <n v="630.53"/>
    <n v="0"/>
    <n v="1300297.589999998"/>
  </r>
  <r>
    <x v="18"/>
    <s v="30"/>
    <x v="1"/>
    <x v="0"/>
    <s v="2566|Metra New Auburn|78.93|12.25"/>
    <x v="19"/>
    <s v="Truck# MLB-108_x000a_Hauling Ticket# 13273_x000a_Job# 2128_x000a_Metra New Auburn_x000a_Location: 80st &amp; Lowe_x000a_PickUP/Deliver: Heidelberg Thornton"/>
    <x v="2"/>
    <x v="2"/>
    <s v="13273"/>
    <x v="3"/>
    <x v="3"/>
    <s v="Metra New Auburn"/>
    <n v="2128"/>
    <s v="Heidelberg Thornton"/>
    <m/>
    <m/>
    <n v="78.930000000000007"/>
    <n v="12.25"/>
    <n v="966.89"/>
    <n v="0"/>
    <n v="1301264.4799999979"/>
  </r>
  <r>
    <x v="18"/>
    <s v="30"/>
    <x v="1"/>
    <x v="0"/>
    <s v="2566|Metra New Auburn|78.93|16.45"/>
    <x v="19"/>
    <s v="Truck# MLB-108_x000a_Hauling Ticket# 13273_x000a_Job# 2128_x000a_Metra New Auburn_x000a_Location: 80st &amp; Lowe_x000a_PickUP/Deliver: Heidelberg Thornton_x000a_CA06_x000a_Scale Ticket# 1725233869,_x000a_1725234040, 1725234122, 1725234218"/>
    <x v="2"/>
    <x v="2"/>
    <s v="13273"/>
    <x v="3"/>
    <x v="3"/>
    <s v="Metra New Auburn"/>
    <n v="2128"/>
    <s v="Heidelberg Thornton"/>
    <s v="1725233869, 1725234040, 1725234122, 1725234218"/>
    <s v="CA06"/>
    <n v="78.930000000000007"/>
    <n v="16.45"/>
    <n v="1298.4000000000001"/>
    <n v="0"/>
    <n v="1302562.879999998"/>
  </r>
  <r>
    <x v="18"/>
    <s v="30"/>
    <x v="1"/>
    <x v="0"/>
    <s v="2566|Metra New Auburn|1.25|130.00"/>
    <x v="19"/>
    <s v="Truck# LT-103_x000a_Hauling Ticket# 13692_x000a_Job# 2128_x000a_Metra New Auburn_x000a_Location: 80st &amp; Lowe_x000a_PickUP/Deliver: Heidelberg Thornton"/>
    <x v="0"/>
    <x v="0"/>
    <s v="13692"/>
    <x v="3"/>
    <x v="3"/>
    <s v="Metra New Auburn"/>
    <n v="2128"/>
    <s v="Heidelberg Thornton"/>
    <m/>
    <m/>
    <n v="1.25"/>
    <n v="130"/>
    <n v="162.5"/>
    <n v="0"/>
    <n v="1302725.379999998"/>
  </r>
  <r>
    <x v="18"/>
    <s v="30"/>
    <x v="1"/>
    <x v="0"/>
    <s v="2566|Metra New Auburn|9.00|130.00"/>
    <x v="19"/>
    <s v="Truck# IP-51_x000a_Hauling Ticket# 3298_x000a_Job# 2128_x000a_Metra New Auburn_x000a_Location: 80st &amp; Lowe_x000a_PickUP/Deliver: Heidelberg Thornton"/>
    <x v="12"/>
    <x v="19"/>
    <s v="3298"/>
    <x v="3"/>
    <x v="3"/>
    <s v="Metra New Auburn"/>
    <n v="2128"/>
    <s v="Heidelberg Thornton"/>
    <m/>
    <m/>
    <n v="9"/>
    <n v="130"/>
    <n v="1170"/>
    <n v="0"/>
    <n v="1303895.379999998"/>
  </r>
  <r>
    <x v="18"/>
    <s v="30"/>
    <x v="1"/>
    <x v="0"/>
    <s v="2566|Metra New Auburn|77.86|12.25"/>
    <x v="19"/>
    <s v="Truck# LT-103_x000a_Hauling Ticket# 13693_x000a_Job# 2128_x000a_Metra New Auburn_x000a_Location: 80st &amp; Lowe_x000a_PickUP/Deliver: Heidelberg Thornton"/>
    <x v="0"/>
    <x v="0"/>
    <s v="13693"/>
    <x v="3"/>
    <x v="3"/>
    <s v="Metra New Auburn"/>
    <n v="2128"/>
    <s v="Heidelberg Thornton"/>
    <m/>
    <m/>
    <n v="77.86"/>
    <n v="12.25"/>
    <n v="953.79"/>
    <n v="0"/>
    <n v="1304849.1699999981"/>
  </r>
  <r>
    <x v="18"/>
    <s v="30"/>
    <x v="1"/>
    <x v="0"/>
    <s v="2566|Metra New Auburn|77.86|16.45"/>
    <x v="19"/>
    <s v="Truck# LT-103_x000a_Hauling Ticket# 13693_x000a_Job# 2128_x000a_Metra New Auburn_x000a_Location: 80st &amp; Lowe_x000a_PickUP/Deliver: Heidelberg Thornton_x000a_Scale Ticket#   1725234009, 1725234106, 1725234177, 1725234317"/>
    <x v="0"/>
    <x v="0"/>
    <s v="13693"/>
    <x v="3"/>
    <x v="3"/>
    <s v="Metra New Auburn"/>
    <n v="2128"/>
    <s v="Heidelberg Thornton"/>
    <s v="1725234009, 1725234106, 1725234177, 1725234317"/>
    <m/>
    <n v="77.86"/>
    <n v="16.45"/>
    <n v="1280.8"/>
    <n v="0"/>
    <n v="1306129.9699999981"/>
  </r>
  <r>
    <x v="18"/>
    <s v="30"/>
    <x v="1"/>
    <x v="0"/>
    <s v="2566|Metra New Auburn|12.25|25.25"/>
    <x v="19"/>
    <s v="Truck# IP-53_x000a_Hauling Ticket# 081_x000a_Job# 2128_x000a_Metra New Auburn_x000a_Location: 80st &amp; Lowe_x000a_PickUP/Deliver: Heidelberg Thornton_x000a_CA07_x000a_Scale Ticket# 1725232964"/>
    <x v="12"/>
    <x v="29"/>
    <s v="081"/>
    <x v="3"/>
    <x v="3"/>
    <s v="Metra New Auburn"/>
    <n v="2128"/>
    <s v="Heidelberg Thornton"/>
    <s v="1725232964"/>
    <s v="CA07"/>
    <n v="12.25"/>
    <n v="25.25"/>
    <n v="309.31"/>
    <n v="0"/>
    <n v="1306439.2799999979"/>
  </r>
  <r>
    <x v="18"/>
    <s v="30"/>
    <x v="1"/>
    <x v="0"/>
    <s v="2566|Metra New Auburn|12.39|25.25"/>
    <x v="19"/>
    <s v="Truck# IP-51_x000a_Hauling Ticket# 3297_x000a_Job# 2128_x000a_Metra New Auburn_x000a_Location: 80st &amp; Lowe_x000a_PickUP/Deliver: Heidelberg Thornton_x000a_CA07_x000a_Scale Ticket# 1725232960"/>
    <x v="12"/>
    <x v="19"/>
    <s v="3297"/>
    <x v="3"/>
    <x v="3"/>
    <s v="Metra New Auburn"/>
    <n v="2128"/>
    <s v="Heidelberg Thornton"/>
    <s v="1725232960"/>
    <s v="CA07"/>
    <n v="12.39"/>
    <n v="25.25"/>
    <n v="312.85000000000002"/>
    <n v="0"/>
    <n v="1306752.129999998"/>
  </r>
  <r>
    <x v="18"/>
    <s v="30"/>
    <x v="1"/>
    <x v="0"/>
    <s v="2566|Metra New Auburn|11.59|25.25"/>
    <x v="19"/>
    <s v="Truck# KJV-678_x000a_Hauling Ticket# 6099_x000a_Job# 2128_x000a_Metra New Auburn_x000a_Location: 80st &amp; Lowe_x000a_PickUP/Deliver: Heidelberg Thornton_x000a_CA07_x000a_Scale Ticket# 1725233048"/>
    <x v="15"/>
    <x v="30"/>
    <s v="6099"/>
    <x v="3"/>
    <x v="3"/>
    <s v="Metra New Auburn"/>
    <n v="2128"/>
    <s v="Heidelberg Thornton"/>
    <s v="1725233048"/>
    <s v="CA07"/>
    <n v="11.59"/>
    <n v="25.25"/>
    <n v="292.64999999999998"/>
    <n v="0"/>
    <n v="1307044.7799999979"/>
  </r>
  <r>
    <x v="19"/>
    <s v="21"/>
    <x v="2"/>
    <x v="0"/>
    <s v="2607|Metra New Auburn|9.50|130.00"/>
    <x v="20"/>
    <s v="Truck# XP-04_x000a_Hauling Ticket# 078_x000a_Job# 2128_x000a_Metra New Auburn_x000a_Location: 411 W. 72nd Street_x000a_PickUP/Deliver: Heidelberg Thornton"/>
    <x v="16"/>
    <x v="31"/>
    <s v="078"/>
    <x v="3"/>
    <x v="3"/>
    <s v="Metra New Auburn"/>
    <n v="2128"/>
    <s v="Heidelberg Thornton"/>
    <m/>
    <m/>
    <n v="9.5"/>
    <n v="130"/>
    <n v="1235"/>
    <n v="0"/>
    <n v="1642421.849999995"/>
  </r>
  <r>
    <x v="19"/>
    <s v="21"/>
    <x v="2"/>
    <x v="0"/>
    <s v="2607|Metra New Auburn|9.00|130.00"/>
    <x v="20"/>
    <s v="Truck# IP-51_x000a_Hauling Ticket# 079_x000a_Job# 2128_x000a_Metra New Auburn_x000a_Location: 411 W. 72nd Street_x000a_PickUP/Deliver: Heidelberg Thornton"/>
    <x v="12"/>
    <x v="19"/>
    <s v="079"/>
    <x v="3"/>
    <x v="3"/>
    <s v="Metra New Auburn"/>
    <n v="2128"/>
    <s v="Heidelberg Thornton"/>
    <m/>
    <m/>
    <n v="9"/>
    <n v="130"/>
    <n v="1170"/>
    <n v="0"/>
    <n v="1643591.849999995"/>
  </r>
  <r>
    <x v="19"/>
    <s v="21"/>
    <x v="2"/>
    <x v="0"/>
    <s v="2607|Metra New Auburn|8.00|130.00"/>
    <x v="20"/>
    <s v="Truck# XP-04_x000a_Hauling Ticket# 0109_x000a_Job# 2128_x000a_Metra New Auburn_x000a_Location: 411 W. 72nd Street_x000a_PickUP/Deliver: Heidelberg Thornton"/>
    <x v="16"/>
    <x v="31"/>
    <s v="0109"/>
    <x v="3"/>
    <x v="3"/>
    <s v="Metra New Auburn"/>
    <n v="2128"/>
    <s v="Heidelberg Thornton"/>
    <m/>
    <m/>
    <n v="8"/>
    <n v="130"/>
    <n v="1040"/>
    <n v="0"/>
    <n v="1644631.849999995"/>
  </r>
  <r>
    <x v="19"/>
    <s v="21"/>
    <x v="2"/>
    <x v="0"/>
    <s v="2607|Metra New Auburn|8.00|130.00"/>
    <x v="20"/>
    <s v="Truck# XP-04_x000a_Hauling Ticket# 0110_x000a_Job# 2128_x000a_Metra New Auburn_x000a_Location: 601 W. 80th Street_x000a_PickUP/Deliver: Heidelberg Thornton"/>
    <x v="16"/>
    <x v="31"/>
    <s v="0110"/>
    <x v="3"/>
    <x v="3"/>
    <s v="Metra New Auburn"/>
    <n v="2128"/>
    <s v="Heidelberg Thornton"/>
    <m/>
    <m/>
    <n v="8"/>
    <n v="130"/>
    <n v="1040"/>
    <n v="0"/>
    <n v="1645671.849999995"/>
  </r>
  <r>
    <x v="19"/>
    <s v="21"/>
    <x v="2"/>
    <x v="0"/>
    <s v="2607|Metra New Auburn|8.00|130.00"/>
    <x v="20"/>
    <s v="Truck# IP-50_x000a_Hauling Ticket# 0786_x000a_Job# 2128_x000a_Metra New Auburn_x000a_Location: 601 W. 80th Street_x000a_PickUP/Deliver: Heidelberg Thornton"/>
    <x v="12"/>
    <x v="32"/>
    <s v="0786"/>
    <x v="3"/>
    <x v="3"/>
    <s v="Metra New Auburn"/>
    <n v="2128"/>
    <s v="Heidelberg Thornton"/>
    <m/>
    <m/>
    <n v="8"/>
    <n v="130"/>
    <n v="1040"/>
    <n v="0"/>
    <n v="1646711.849999995"/>
  </r>
  <r>
    <x v="19"/>
    <s v="21"/>
    <x v="2"/>
    <x v="0"/>
    <s v="2607|Metra New Auburn|8.00|130.00"/>
    <x v="20"/>
    <s v="Truck# IP-53_x000a_Hauling Ticket# 080_x000a_Job# 2128_x000a_Metra New Auburn_x000a_Location: 611 W. 72nd Street_x000a_PickUP/Deliver: Heidelberg Thornton"/>
    <x v="12"/>
    <x v="29"/>
    <s v="080"/>
    <x v="3"/>
    <x v="3"/>
    <s v="Metra New Auburn"/>
    <n v="2128"/>
    <s v="Heidelberg Thornton"/>
    <m/>
    <m/>
    <n v="8"/>
    <n v="130"/>
    <n v="1040"/>
    <n v="0"/>
    <n v="1647751.849999995"/>
  </r>
  <r>
    <x v="19"/>
    <s v="21"/>
    <x v="2"/>
    <x v="0"/>
    <s v="2607|Metra New Auburn|8.00|130.00"/>
    <x v="20"/>
    <s v="Truck# XP-04_x000a_Hauling Ticket# 0111_x000a_Job# 2128_x000a_Metra New Auburn_x000a_Location: 601 W. 72nd Street_x000a_PickUP/Deliver: Heidelberg Thornton"/>
    <x v="16"/>
    <x v="31"/>
    <s v="0111"/>
    <x v="3"/>
    <x v="3"/>
    <s v="Metra New Auburn"/>
    <n v="2128"/>
    <s v="Heidelberg Thornton"/>
    <m/>
    <m/>
    <n v="8"/>
    <n v="130"/>
    <n v="1040"/>
    <n v="0"/>
    <n v="1648791.849999995"/>
  </r>
  <r>
    <x v="19"/>
    <s v="21"/>
    <x v="2"/>
    <x v="0"/>
    <s v="2607|Metra New Auburn|8.00|130.00"/>
    <x v="20"/>
    <s v="Truck# IP-52_x000a_Hauling Ticket# 1084_x000a_Job# 2128_x000a_Metra New Auburn_x000a_Location: 411 W. 72nd Street_x000a_PickUP/Deliver: Heidelberg Thornton"/>
    <x v="12"/>
    <x v="14"/>
    <s v="1084"/>
    <x v="3"/>
    <x v="3"/>
    <s v="Metra New Auburn"/>
    <n v="2128"/>
    <s v="Heidelberg Thornton"/>
    <m/>
    <m/>
    <n v="8"/>
    <n v="130"/>
    <n v="1040"/>
    <n v="0"/>
    <n v="1649831.849999995"/>
  </r>
  <r>
    <x v="19"/>
    <s v="21"/>
    <x v="2"/>
    <x v="0"/>
    <s v="2607|Metra New Auburn|8.00|130.00"/>
    <x v="20"/>
    <s v="Truck# IP-53_x000a_Hauling Ticket# 1098_x000a_Job# 2128_x000a_Metra New Auburn_x000a_Location: 411 W. 72nd Street_x000a_PickUP/Deliver: Heidelberg Thornton"/>
    <x v="12"/>
    <x v="29"/>
    <s v="1098"/>
    <x v="3"/>
    <x v="3"/>
    <s v="Metra New Auburn"/>
    <n v="2128"/>
    <s v="Heidelberg Thornton"/>
    <m/>
    <m/>
    <n v="8"/>
    <n v="130"/>
    <n v="1040"/>
    <n v="0"/>
    <n v="1650871.849999995"/>
  </r>
  <r>
    <x v="19"/>
    <s v="21"/>
    <x v="2"/>
    <x v="0"/>
    <s v="2607|Metra New Auburn|8.00|130.00"/>
    <x v="20"/>
    <s v="Truck# IP-52_x000a_Hauling Ticket# 1085_x000a_Job# 2128_x000a_Metra New Auburn_x000a_Location: 601 W. 80th Street_x000a_PickUP/Deliver: Heidelberg Thornton"/>
    <x v="12"/>
    <x v="14"/>
    <s v="1085"/>
    <x v="3"/>
    <x v="3"/>
    <s v="Metra New Auburn"/>
    <n v="2128"/>
    <s v="Heidelberg Thornton"/>
    <m/>
    <m/>
    <n v="8"/>
    <n v="130"/>
    <n v="1040"/>
    <n v="0"/>
    <n v="1651911.849999995"/>
  </r>
  <r>
    <x v="19"/>
    <s v="21"/>
    <x v="2"/>
    <x v="0"/>
    <s v="2607|Metra New Auburn|8.00|130.00"/>
    <x v="20"/>
    <s v="Truck# IP-53_x000a_Hauling Ticket# 1099_x000a_Job# 2128_x000a_Metra New Auburn_x000a_Location: 601 W. 80th Street_x000a_PickUP/Deliver: Heidelberg Thornton"/>
    <x v="12"/>
    <x v="29"/>
    <s v="1099"/>
    <x v="3"/>
    <x v="3"/>
    <s v="Metra New Auburn"/>
    <n v="2128"/>
    <s v="Heidelberg Thornton"/>
    <m/>
    <m/>
    <n v="8"/>
    <n v="130"/>
    <n v="1040"/>
    <n v="0"/>
    <n v="1652951.849999995"/>
  </r>
  <r>
    <x v="19"/>
    <s v="21"/>
    <x v="2"/>
    <x v="0"/>
    <s v="2607|Metra New Auburn|9.00|130.00"/>
    <x v="20"/>
    <s v="Truck# IP-51_x000a_Hauling Ticket# 1107_x000a_Job# 2128_x000a_Metra New Auburn_x000a_Location: 601 W. 80th Street_x000a_PickUP/Deliver: Heidelberg Thornton"/>
    <x v="12"/>
    <x v="19"/>
    <s v="1107"/>
    <x v="3"/>
    <x v="3"/>
    <s v="Metra New Auburn"/>
    <n v="2128"/>
    <s v="Heidelberg Thornton"/>
    <m/>
    <m/>
    <n v="9"/>
    <n v="130"/>
    <n v="1170"/>
    <n v="0"/>
    <n v="1654121.849999995"/>
  </r>
  <r>
    <x v="19"/>
    <s v="21"/>
    <x v="2"/>
    <x v="0"/>
    <s v="2607|Metra New Auburn|8.00|130.00"/>
    <x v="20"/>
    <s v="Truck# IP-50_x000a_Hauling Ticket# 0787_x000a_Job# 2128_x000a_Metra New Auburn_x000a_Location: 601 W. 72nd Street_x000a_PickUP/Deliver: Heidelberg Thornton"/>
    <x v="12"/>
    <x v="32"/>
    <s v="0787"/>
    <x v="3"/>
    <x v="3"/>
    <s v="Metra New Auburn"/>
    <n v="2128"/>
    <s v="Heidelberg Thornton"/>
    <m/>
    <m/>
    <n v="8"/>
    <n v="130"/>
    <n v="1040"/>
    <n v="0"/>
    <n v="1655161.849999995"/>
  </r>
  <r>
    <x v="19"/>
    <s v="21"/>
    <x v="2"/>
    <x v="0"/>
    <s v="2607|Metra New Auburn|8.00|130.00"/>
    <x v="20"/>
    <s v="Truck# IP-52_x000a_Hauling Ticket# 1086_x000a_Job# 2128_x000a_Metra New Auburn_x000a_Location: 601 W. 72nd Street_x000a_PickUP/Deliver: Heidelberg Thornton"/>
    <x v="12"/>
    <x v="14"/>
    <s v="1086"/>
    <x v="3"/>
    <x v="3"/>
    <s v="Metra New Auburn"/>
    <n v="2128"/>
    <s v="Heidelberg Thornton"/>
    <m/>
    <m/>
    <n v="8"/>
    <n v="130"/>
    <n v="1040"/>
    <n v="0"/>
    <n v="1656201.849999995"/>
  </r>
  <r>
    <x v="19"/>
    <s v="21"/>
    <x v="2"/>
    <x v="0"/>
    <s v="2607|Metra New Auburn|9.50|130.00"/>
    <x v="20"/>
    <s v="Truck# IP-52_x000a_Hauling Ticket# 3300_x000a_Job# 2128_x000a_Metra New Auburn_x000a_Location: 411 W. 72nd Street_x000a_PickUP/Deliver: Heidelberg Thornton"/>
    <x v="12"/>
    <x v="14"/>
    <s v="3300"/>
    <x v="3"/>
    <x v="3"/>
    <s v="Metra New Auburn"/>
    <n v="2128"/>
    <s v="Heidelberg Thornton"/>
    <m/>
    <m/>
    <n v="9.5"/>
    <n v="130"/>
    <n v="1235"/>
    <n v="0"/>
    <n v="1657436.849999995"/>
  </r>
  <r>
    <x v="19"/>
    <s v="21"/>
    <x v="2"/>
    <x v="0"/>
    <s v="2607|Metra New Auburn|9.00|130.00"/>
    <x v="20"/>
    <s v="Truck# IP-51_x000a_Hauling Ticket# 1108_x000a_Job# 2128_x000a_Metra New Auburn_x000a_Location: 601 W. 72nd Street_x000a_PickUP/Deliver: Heidelberg Thornton"/>
    <x v="12"/>
    <x v="19"/>
    <s v="1108"/>
    <x v="3"/>
    <x v="3"/>
    <s v="Metra New Auburn"/>
    <n v="2128"/>
    <s v="Heidelberg Thornton"/>
    <m/>
    <m/>
    <n v="9"/>
    <n v="130"/>
    <n v="1170"/>
    <n v="0"/>
    <n v="1658606.849999995"/>
  </r>
  <r>
    <x v="19"/>
    <s v="21"/>
    <x v="2"/>
    <x v="0"/>
    <s v="2607|Metra New Auburn|19.89|12.25"/>
    <x v="20"/>
    <s v="Truck# LT-67_x000a_Hauling Ticket# 108110_x000a_Job# 2128_x000a_Metra New Auburn_x000a_Location: 601 W. 80nd Street_x000a_PickUP/Deliver: Heidelberg Thornton_x000a__x000a__x000a__x000a_"/>
    <x v="0"/>
    <x v="15"/>
    <s v="108110"/>
    <x v="3"/>
    <x v="3"/>
    <s v="Metra New Auburn"/>
    <n v="2128"/>
    <s v="Heidelberg Thornton"/>
    <m/>
    <m/>
    <n v="19.89"/>
    <n v="12.25"/>
    <n v="243.65"/>
    <n v="0"/>
    <n v="1658850.4999999951"/>
  </r>
  <r>
    <x v="19"/>
    <s v="21"/>
    <x v="2"/>
    <x v="0"/>
    <s v="2607|Metra New Auburn|19.53|12.25"/>
    <x v="20"/>
    <s v="Truck# LT-67_x000a_Hauling Ticket# 108111_x000a_Job# 2128_x000a_Metra New Auburn_x000a_Location: 601 W. 80nd Street_x000a_PickUP/Deliver: Heidelberg Thornton"/>
    <x v="0"/>
    <x v="15"/>
    <s v="108111"/>
    <x v="3"/>
    <x v="3"/>
    <s v="Metra New Auburn"/>
    <n v="2128"/>
    <s v="Heidelberg Thornton"/>
    <m/>
    <m/>
    <n v="19.53"/>
    <n v="12.25"/>
    <n v="239.24"/>
    <n v="0"/>
    <n v="1659089.7399999951"/>
  </r>
  <r>
    <x v="19"/>
    <s v="21"/>
    <x v="2"/>
    <x v="0"/>
    <s v="2607|Metra New Auburn|19.94|12.25"/>
    <x v="20"/>
    <s v="Truck# LT-67_x000a_Hauling Ticket# 108112_x000a_Job# 2128_x000a_Metra New Auburn_x000a_Location: 601 W. 80nd Street_x000a_PickUP/Deliver: Heidelberg Thornton"/>
    <x v="0"/>
    <x v="15"/>
    <s v="108112"/>
    <x v="3"/>
    <x v="3"/>
    <s v="Metra New Auburn"/>
    <n v="2128"/>
    <s v="Heidelberg Thornton"/>
    <m/>
    <m/>
    <n v="19.940000000000001"/>
    <n v="12.25"/>
    <n v="244.27"/>
    <n v="0"/>
    <n v="1659334.0099999949"/>
  </r>
  <r>
    <x v="19"/>
    <s v="21"/>
    <x v="2"/>
    <x v="0"/>
    <s v="2607|Metra New Auburn|20.58|12.25"/>
    <x v="20"/>
    <s v="Truck# LT-67_x000a_Hauling Ticket# 108113_x000a_Job# 2128_x000a_Metra New Auburn_x000a_Location: 601 W. 80nd Street_x000a_PickUP/Deliver: Heidelberg Thornton"/>
    <x v="0"/>
    <x v="15"/>
    <s v="108113"/>
    <x v="3"/>
    <x v="3"/>
    <s v="Metra New Auburn"/>
    <n v="2128"/>
    <s v="Heidelberg Thornton"/>
    <m/>
    <m/>
    <n v="20.58"/>
    <n v="12.25"/>
    <n v="252.11"/>
    <n v="0"/>
    <n v="1659586.119999995"/>
  </r>
  <r>
    <x v="19"/>
    <s v="21"/>
    <x v="2"/>
    <x v="0"/>
    <s v="2607|Metra New Auburn|51.10|16.45"/>
    <x v="20"/>
    <s v="Truck# XP-04_x000a_Hauling Ticket# 078_x000a_Job# 2128_x000a_Metra New Auburn_x000a_Location: 411 W. 72nd Street_x000a_PickUP/Deliver: Heidelberg Thornton_x000a_Scale Ticket# 1725244552, 1725244768, 1725244864, 1725244968"/>
    <x v="16"/>
    <x v="31"/>
    <s v="078"/>
    <x v="3"/>
    <x v="3"/>
    <s v="Metra New Auburn"/>
    <n v="2128"/>
    <s v="Heidelberg Thornton"/>
    <s v="1725244552, 1725244768, 1725244864, 1725244968"/>
    <m/>
    <n v="51.1"/>
    <n v="16.45"/>
    <n v="840.6"/>
    <n v="0"/>
    <n v="1660426.7199999951"/>
  </r>
  <r>
    <x v="19"/>
    <s v="21"/>
    <x v="2"/>
    <x v="0"/>
    <s v="2607|Metra New Auburn|51.39|16.45"/>
    <x v="20"/>
    <s v="Truck# IP-52_x000a_Hauling Ticket# 3300_x000a_Job# 2128_x000a_Metra New Auburn_x000a_Location: 411 W. 72nd Street_x000a_PickUP/Deliver: Heidelberg Thornton_x000a_Scale Ticket# 1725244550, 1725244744, 1725244846, 1725244947"/>
    <x v="12"/>
    <x v="14"/>
    <s v="3300"/>
    <x v="3"/>
    <x v="3"/>
    <s v="Metra New Auburn"/>
    <n v="2128"/>
    <s v="Heidelberg Thornton"/>
    <s v="1725244550, 1725244744, 1725244846, 1725244947"/>
    <m/>
    <n v="51.39"/>
    <n v="16.45"/>
    <n v="845.37"/>
    <n v="0"/>
    <n v="1661272.089999995"/>
  </r>
  <r>
    <x v="19"/>
    <s v="21"/>
    <x v="2"/>
    <x v="0"/>
    <s v="2607|Metra New Auburn|51.16|16.45"/>
    <x v="20"/>
    <s v="Truck# IP-51_x000a_Hauling Ticket# 079_x000a_Job# 2128_x000a_Metra New Auburn_x000a_Location: 411 W. 72nd Street_x000a_PickUP/Deliver: Heidelberg Thornton_x000a_Scale Ticket# 1725244551, 1725244775, 1725244865, 1725244945"/>
    <x v="12"/>
    <x v="19"/>
    <s v="079"/>
    <x v="3"/>
    <x v="3"/>
    <s v="Metra New Auburn"/>
    <n v="2128"/>
    <s v="Heidelberg Thornton"/>
    <s v="1725244551, 1725244775, 1725244865, 1725244945"/>
    <m/>
    <n v="51.16"/>
    <n v="16.45"/>
    <n v="841.58"/>
    <n v="0"/>
    <n v="1662113.669999996"/>
  </r>
  <r>
    <x v="19"/>
    <s v="21"/>
    <x v="2"/>
    <x v="0"/>
    <s v="2607|Metra New Auburn|25.99|16.45"/>
    <x v="20"/>
    <s v="Truck# XP-04_x000a_Hauling Ticket# 0109_x000a_Job# 2128_x000a_Metra New Auburn_x000a_Location: 411 W. 72nd Street_x000a_PickUP/Deliver: Heidelberg Thornton_x000a_Scale Ticket# 1725245198, 1725245430."/>
    <x v="16"/>
    <x v="31"/>
    <s v="0109"/>
    <x v="3"/>
    <x v="3"/>
    <s v="Metra New Auburn"/>
    <n v="2128"/>
    <s v="Heidelberg Thornton"/>
    <s v="1725245198, 1725245430"/>
    <m/>
    <n v="25.99"/>
    <n v="16.45"/>
    <n v="427.54"/>
    <n v="0"/>
    <n v="1662541.209999996"/>
  </r>
  <r>
    <x v="19"/>
    <s v="21"/>
    <x v="2"/>
    <x v="0"/>
    <s v="2607|Metra New Auburn|25.56|16.45"/>
    <x v="20"/>
    <s v="Truck# IP-52_x000a_Hauling Ticket# 1084_x000a_Job# 2128_x000a_Metra New Auburn_x000a_Location: 411 W. 72nd Street_x000a_PickUP/Deliver: Heidelberg Thornton_x000a_Scale Ticket# 1725245196, 1725245206."/>
    <x v="12"/>
    <x v="14"/>
    <s v="1084"/>
    <x v="3"/>
    <x v="3"/>
    <s v="Metra New Auburn"/>
    <n v="2128"/>
    <s v="Heidelberg Thornton"/>
    <s v="1725245196, 1725245206"/>
    <m/>
    <n v="25.56"/>
    <n v="16.45"/>
    <n v="420.46"/>
    <n v="0"/>
    <n v="1662961.669999996"/>
  </r>
  <r>
    <x v="19"/>
    <s v="21"/>
    <x v="2"/>
    <x v="0"/>
    <s v="2607|Metra New Auburn|25.55|16.45"/>
    <x v="20"/>
    <s v="Truck# IP-53_x000a_Hauling Ticket# 1098_x000a_Job# 2128_x000a_Metra New Auburn_x000a_Location: 411 W. 72nd Street_x000a_PickUP/Deliver: Heidelberg Thornton_x000a_Scale Ticket# 1725245453, 1725245414."/>
    <x v="12"/>
    <x v="29"/>
    <s v="1098"/>
    <x v="3"/>
    <x v="3"/>
    <s v="Metra New Auburn"/>
    <n v="2128"/>
    <s v="Heidelberg Thornton"/>
    <s v="1725245453, 1725245414"/>
    <m/>
    <n v="25.55"/>
    <n v="16.45"/>
    <n v="420.3"/>
    <n v="0"/>
    <n v="1663381.969999996"/>
  </r>
  <r>
    <x v="19"/>
    <s v="21"/>
    <x v="2"/>
    <x v="0"/>
    <s v="2607|Metra New Auburn|52.12|16.45"/>
    <x v="20"/>
    <s v="Truck# XP-04_x000a_Hauling Ticket# 0110_x000a_Job# 2128_x000a_Metra New Auburn_x000a_Location: 601 W. 80th Street_x000a_PickUP/Deliver: Heidelberg Thornton_x000a_Scale Ticket# 1725246308, 1725246575, 1725246739, 1725246907."/>
    <x v="16"/>
    <x v="31"/>
    <s v="0110"/>
    <x v="3"/>
    <x v="3"/>
    <s v="Metra New Auburn"/>
    <n v="2128"/>
    <s v="Heidelberg Thornton"/>
    <s v="1725246308, 1725246575, 1725246739, 1725246907"/>
    <m/>
    <n v="52.12"/>
    <n v="16.45"/>
    <n v="857.37"/>
    <n v="0"/>
    <n v="1664239.3399999959"/>
  </r>
  <r>
    <x v="19"/>
    <s v="21"/>
    <x v="2"/>
    <x v="0"/>
    <s v="2607|Metra New Auburn|52.45|16.45"/>
    <x v="20"/>
    <s v="Truck# IP-50_x000a_Hauling Ticket# 0786_x000a_Job# 2128_x000a_Metra New Auburn_x000a_Location: 601 W. 80th Street_x000a_PickUP/Deliver: Heidelberg Thornton_x000a_Scale Ticket# 1725246236, 1725246609, 1725246776, 1725246925."/>
    <x v="12"/>
    <x v="32"/>
    <s v="0786"/>
    <x v="3"/>
    <x v="3"/>
    <s v="Metra New Auburn"/>
    <n v="2128"/>
    <s v="Heidelberg Thornton"/>
    <s v="1725246236, 1725246609, 1725246776, 1725246925"/>
    <m/>
    <n v="52.45"/>
    <n v="16.45"/>
    <n v="862.8"/>
    <n v="0"/>
    <n v="1665102.1399999959"/>
  </r>
  <r>
    <x v="19"/>
    <s v="21"/>
    <x v="2"/>
    <x v="0"/>
    <s v="2607|Metra New Auburn|50.97|16.45"/>
    <x v="20"/>
    <s v="Truck# IP-52_x000a_Hauling Ticket# 1085_x000a_Job# 2128_x000a_Metra New Auburn_x000a_Location: 601 W. 80th Street_x000a_PickUP/Deliver: Heidelberg Thornton_x000a_Scale Ticket# 1725246314, 1725246610, 1725246812, 1725246959."/>
    <x v="12"/>
    <x v="14"/>
    <s v="1085"/>
    <x v="3"/>
    <x v="3"/>
    <s v="Metra New Auburn"/>
    <n v="2128"/>
    <s v="Heidelberg Thornton"/>
    <s v="1725246314, 1725246610, 1725246812, 1725246959"/>
    <m/>
    <n v="50.97"/>
    <n v="16.45"/>
    <n v="838.46"/>
    <n v="0"/>
    <n v="1665940.5999999959"/>
  </r>
  <r>
    <x v="19"/>
    <s v="21"/>
    <x v="2"/>
    <x v="0"/>
    <s v="2607|Metra New Auburn|51.17|16.45"/>
    <x v="20"/>
    <s v="Truck# IP-53_x000a_Hauling Ticket# 1099_x000a_Job# 2128_x000a_Metra New Auburn_x000a_Location: 601 W. 80th Street_x000a_PickUP/Deliver: Heidelberg Thornton_x000a_Scale Ticket# 1725246313, 1725246593, 1725246746, 1725246909."/>
    <x v="12"/>
    <x v="29"/>
    <s v="1099"/>
    <x v="3"/>
    <x v="3"/>
    <s v="Metra New Auburn"/>
    <n v="2128"/>
    <s v="Heidelberg Thornton"/>
    <s v="1725246313, 1725246593, 1725246746, 1725246909"/>
    <m/>
    <n v="51.17"/>
    <n v="16.45"/>
    <n v="841.75"/>
    <n v="0"/>
    <n v="1666782.3499999959"/>
  </r>
  <r>
    <x v="19"/>
    <s v="21"/>
    <x v="2"/>
    <x v="0"/>
    <s v="2607|Metra New Auburn|51.34|16.45"/>
    <x v="20"/>
    <s v="Truck# IP-51_x000a_Hauling Ticket# 1107_x000a_Job# 2128_x000a_Metra New Auburn_x000a_Location: 601 W. 80th Street_x000a_PickUP/Deliver: Heidelberg Thornton_x000a_Scale Ticket# 1725246315, 1725246596, 1725246745, 1725246908."/>
    <x v="12"/>
    <x v="19"/>
    <s v="1107"/>
    <x v="3"/>
    <x v="3"/>
    <s v="Metra New Auburn"/>
    <n v="2128"/>
    <s v="Heidelberg Thornton"/>
    <s v="1725246315, 1725246596, 1725246745, 1725246908"/>
    <m/>
    <n v="51.34"/>
    <n v="16.45"/>
    <n v="844.54"/>
    <n v="0"/>
    <n v="1667626.8899999959"/>
  </r>
  <r>
    <x v="19"/>
    <s v="21"/>
    <x v="2"/>
    <x v="0"/>
    <s v="2607|Metra New Auburn|50.18|16.45"/>
    <x v="20"/>
    <s v="Truck# IP-53_x000a_Hauling Ticket# 080_x000a_Job# 2128_x000a_Metra New Auburn_x000a_Location: 611 W. 72nd Street_x000a_PickUP/Deliver: Heidelberg Thornton_x000a_Scale Ticket# 1725247006, 1725247093, 1725247137, 1725247198."/>
    <x v="12"/>
    <x v="29"/>
    <s v="080"/>
    <x v="3"/>
    <x v="3"/>
    <s v="Metra New Auburn"/>
    <n v="2128"/>
    <s v="Heidelberg Thornton"/>
    <s v="1725247006, 1725247093, 1725247137, 1725247198"/>
    <m/>
    <n v="50.18"/>
    <n v="16.45"/>
    <n v="825.46"/>
    <n v="0"/>
    <n v="1668452.3499999959"/>
  </r>
  <r>
    <x v="19"/>
    <s v="21"/>
    <x v="2"/>
    <x v="0"/>
    <s v="2607|Metra New Auburn|63.25|16.45"/>
    <x v="20"/>
    <s v="Truck# XP-04_x000a_Hauling Ticket# 0111_x000a_Job# 2128_x000a_Metra New Auburn_x000a_Location: 601 W. 72nd Street_x000a_PickUP/Deliver: Heidelberg Thornton_x000a_Scale Ticket# 1725247008, 1725247086, 1725247134, 1725247199, 1725247227."/>
    <x v="16"/>
    <x v="31"/>
    <s v="0111"/>
    <x v="3"/>
    <x v="3"/>
    <s v="Metra New Auburn"/>
    <n v="2128"/>
    <s v="Heidelberg Thornton"/>
    <s v="1725247008, 1725247086, 1725247134, 1725247199, 1725247227"/>
    <m/>
    <n v="63.25"/>
    <n v="16.45"/>
    <n v="1040.46"/>
    <n v="0"/>
    <n v="1669492.8099999961"/>
  </r>
  <r>
    <x v="19"/>
    <s v="21"/>
    <x v="2"/>
    <x v="0"/>
    <s v="2607|Metra New Auburn|50.71|16.45"/>
    <x v="20"/>
    <s v="Truck# IP-50_x000a_Hauling Ticket# 0787_x000a_Job# 2128_x000a_Metra New Auburn_x000a_Location: 601 W. 72nd Street_x000a_PickUP/Deliver: Heidelberg Thornton_x000a_Scale Ticket# 1725247036, 1725247095, 1725247145, 1725247208."/>
    <x v="12"/>
    <x v="32"/>
    <s v="0787"/>
    <x v="3"/>
    <x v="3"/>
    <s v="Metra New Auburn"/>
    <n v="2128"/>
    <s v="Heidelberg Thornton"/>
    <s v="1725247036, 1725247095, 1725247145, 1725247208"/>
    <m/>
    <n v="50.71"/>
    <n v="16.45"/>
    <n v="834.18"/>
    <n v="0"/>
    <n v="1670326.989999996"/>
  </r>
  <r>
    <x v="19"/>
    <s v="21"/>
    <x v="2"/>
    <x v="0"/>
    <s v="2607|Metra New Auburn|51.36|16.45"/>
    <x v="20"/>
    <s v="Truck# IP-52_x000a_Hauling Ticket# 1086_x000a_Job# 2128_x000a_Metra New Auburn_x000a_Location: 601 W. 72nd Street_x000a_PickUP/Deliver: Heidelberg Thornton_x000a_Scale Ticket# 1725247015, 1725247083, 1725247121, 1725247201."/>
    <x v="12"/>
    <x v="14"/>
    <s v="1086"/>
    <x v="3"/>
    <x v="3"/>
    <s v="Metra New Auburn"/>
    <n v="2128"/>
    <s v="Heidelberg Thornton"/>
    <s v="1725247015, 1725247083, 1725247121, 1725247201"/>
    <m/>
    <n v="51.36"/>
    <n v="16.45"/>
    <n v="844.87"/>
    <n v="0"/>
    <n v="1671171.8599999959"/>
  </r>
  <r>
    <x v="19"/>
    <s v="21"/>
    <x v="2"/>
    <x v="0"/>
    <s v="2607|Metra New Auburn|50.88|16.45"/>
    <x v="20"/>
    <s v="Truck# IP-51_x000a_Hauling Ticket# 1108_x000a_Job# 2128_x000a_Metra New Auburn_x000a_Location: 601 W. 72nd Street_x000a_PickUP/Deliver: Heidelberg Thornton_x000a_Scale Ticket# 1725247018, 1725247090, 1725247132, 1725247197."/>
    <x v="12"/>
    <x v="19"/>
    <s v="1108"/>
    <x v="3"/>
    <x v="3"/>
    <s v="Metra New Auburn"/>
    <n v="2128"/>
    <s v="Heidelberg Thornton"/>
    <s v="1725247018, 1725247090, 1725247132, 1725247197"/>
    <m/>
    <n v="50.88"/>
    <n v="16.45"/>
    <n v="836.98"/>
    <n v="0"/>
    <n v="1672008.8399999959"/>
  </r>
  <r>
    <x v="19"/>
    <s v="21"/>
    <x v="2"/>
    <x v="0"/>
    <s v="2607|Metra New Auburn|19.89|16.45"/>
    <x v="20"/>
    <s v="Truck# LT-67_x000a_Hauling Ticket# 108110_x000a_Job# 2128_x000a_Metra New Auburn_x000a_Location: 601 W. 80nd Street_x000a_PickUP/Deliver: Heidelberg Thornton_x000a_Scale Ticket# 1725247209."/>
    <x v="0"/>
    <x v="15"/>
    <s v="108110"/>
    <x v="3"/>
    <x v="3"/>
    <s v="Metra New Auburn"/>
    <n v="2128"/>
    <s v="Heidelberg Thornton"/>
    <s v="1725247209"/>
    <m/>
    <n v="19.89"/>
    <n v="16.45"/>
    <n v="327.19"/>
    <n v="0"/>
    <n v="1672336.0299999961"/>
  </r>
  <r>
    <x v="19"/>
    <s v="21"/>
    <x v="2"/>
    <x v="0"/>
    <s v="2607|Metra New Auburn|19.53|16.45"/>
    <x v="20"/>
    <s v="Truck# LT-67_x000a_Hauling Ticket# 108111_x000a_Job# 2128_x000a_Metra New Auburn_x000a_Location: 601 W. 80nd Street_x000a_PickUP/Deliver: Heidelberg Thornton_x000a_Scale Ticket# 1725247052"/>
    <x v="0"/>
    <x v="15"/>
    <s v="108111"/>
    <x v="3"/>
    <x v="3"/>
    <s v="Metra New Auburn"/>
    <n v="2128"/>
    <s v="Heidelberg Thornton"/>
    <s v="1725247052"/>
    <m/>
    <n v="19.53"/>
    <n v="16.45"/>
    <n v="321.27"/>
    <n v="0"/>
    <n v="1672657.2999999961"/>
  </r>
  <r>
    <x v="19"/>
    <s v="21"/>
    <x v="2"/>
    <x v="0"/>
    <s v="2607|Metra New Auburn|19.94|16.45"/>
    <x v="20"/>
    <s v="Truck# LT-67_x000a_Hauling Ticket# 108112_x000a_Job# 2128_x000a_Metra New Auburn_x000a_Location: 601 W. 80nd Street_x000a_PickUP/Deliver: Heidelberg Thornton_x000a_Scale Ticket# 1725247097"/>
    <x v="0"/>
    <x v="15"/>
    <s v="108112"/>
    <x v="3"/>
    <x v="3"/>
    <s v="Metra New Auburn"/>
    <n v="2128"/>
    <s v="Heidelberg Thornton"/>
    <s v="1725247097"/>
    <m/>
    <n v="19.940000000000001"/>
    <n v="16.45"/>
    <n v="328.01"/>
    <n v="0"/>
    <n v="1672985.3099999961"/>
  </r>
  <r>
    <x v="19"/>
    <s v="21"/>
    <x v="2"/>
    <x v="0"/>
    <s v="2607|Metra New Auburn|20.58|16.45"/>
    <x v="20"/>
    <s v="Truck# LT-67_x000a_Hauling Ticket# 108113_x000a_Job# 2128_x000a_Metra New Auburn_x000a_Location: 601 W. 80nd Street_x000a_PickUP/Deliver: Heidelberg Thornton_x000a_Scale Ticket# 1725247148."/>
    <x v="0"/>
    <x v="15"/>
    <s v="108113"/>
    <x v="3"/>
    <x v="3"/>
    <s v="Metra New Auburn"/>
    <n v="2128"/>
    <s v="Heidelberg Thornton"/>
    <s v="1725247148"/>
    <m/>
    <n v="20.58"/>
    <n v="16.45"/>
    <n v="338.54"/>
    <n v="0"/>
    <n v="1673323.8499999959"/>
  </r>
  <r>
    <x v="3"/>
    <s v="28"/>
    <x v="2"/>
    <x v="0"/>
    <s v="2623|Metra New Auburn|9.00|130.00"/>
    <x v="21"/>
    <s v="Truck# XP-04_x000a_Hauling Ticket# 0112_x000a_Job# 2128_x000a_Metra New Auburn_x000a_Location: 601 W. 80th Streed_x000a_PickUP/Deliver: Heidelberg Thornton"/>
    <x v="16"/>
    <x v="31"/>
    <s v="0112"/>
    <x v="3"/>
    <x v="3"/>
    <s v="Metra New Auburn"/>
    <n v="2128"/>
    <s v="Heidelberg Thornton"/>
    <m/>
    <m/>
    <n v="9"/>
    <n v="130"/>
    <n v="1170"/>
    <n v="0"/>
    <n v="1803383.619999995"/>
  </r>
  <r>
    <x v="3"/>
    <s v="28"/>
    <x v="2"/>
    <x v="0"/>
    <s v="2623|Metra New Auburn|9.00|130.00"/>
    <x v="21"/>
    <s v="Truck# IP-50_x000a_Hauling Ticket# 0788_x000a_Job# 2128_x000a_Metra New Auburn_x000a_Location: 601 W. 80th Streed_x000a_PickUP/Deliver: Heidelberg Thornton"/>
    <x v="12"/>
    <x v="32"/>
    <s v="0788"/>
    <x v="3"/>
    <x v="3"/>
    <s v="Metra New Auburn"/>
    <n v="2128"/>
    <s v="Heidelberg Thornton"/>
    <m/>
    <m/>
    <n v="9"/>
    <n v="130"/>
    <n v="1170"/>
    <n v="0"/>
    <n v="1804553.619999995"/>
  </r>
  <r>
    <x v="3"/>
    <s v="28"/>
    <x v="2"/>
    <x v="0"/>
    <s v="2623|Metra New Auburn|1.00|300.00"/>
    <x v="21"/>
    <s v="Truck# WO-201_x000a_Hauling Ticket# 7146_x000a_Job# 2128_x000a_Metra New Auburn_x000a_Location: 601 W. 80th Streed_x000a_PickUP/Deliver: _x000a_IDA East Chicago"/>
    <x v="9"/>
    <x v="33"/>
    <s v="7146"/>
    <x v="3"/>
    <x v="3"/>
    <s v="Metra New Auburn"/>
    <n v="2128"/>
    <s v="IDA East Chicago"/>
    <m/>
    <m/>
    <n v="1"/>
    <n v="300"/>
    <n v="300"/>
    <n v="0"/>
    <n v="1804853.619999995"/>
  </r>
  <r>
    <x v="3"/>
    <s v="28"/>
    <x v="2"/>
    <x v="0"/>
    <s v="2623|Metra New Auburn|1.00|300.00"/>
    <x v="21"/>
    <s v="Truck# LT-617_x000a_Hauling Ticket# 13567_x000a_Job# 2128_x000a_Metra New Auburn_x000a_Location: 601 W. 80th Streed_x000a_PickUP/Deliver: _x000a_IDA East Chicago"/>
    <x v="0"/>
    <x v="3"/>
    <s v="13567"/>
    <x v="3"/>
    <x v="3"/>
    <s v="Metra New Auburn"/>
    <n v="2128"/>
    <s v="IDA East Chicago"/>
    <m/>
    <m/>
    <n v="1"/>
    <n v="300"/>
    <n v="300"/>
    <n v="0"/>
    <n v="1805153.619999995"/>
  </r>
  <r>
    <x v="3"/>
    <s v="28"/>
    <x v="2"/>
    <x v="0"/>
    <s v="2623|Metra New Auburn|1.00|300.00"/>
    <x v="21"/>
    <s v="Truck# MLB-198_x000a_Hauling Ticket# 13676_x000a_Job# 2128_x000a_Metra New Auburn_x000a_Location: 601 W. 80th Streed_x000a_PickUP/Deliver: _x000a_IDA East Chicago"/>
    <x v="2"/>
    <x v="34"/>
    <s v="13676"/>
    <x v="3"/>
    <x v="3"/>
    <s v="Metra New Auburn"/>
    <n v="2128"/>
    <s v="IDA East Chicago"/>
    <m/>
    <m/>
    <n v="1"/>
    <n v="300"/>
    <n v="300"/>
    <n v="0"/>
    <n v="1805453.619999995"/>
  </r>
  <r>
    <x v="3"/>
    <s v="28"/>
    <x v="2"/>
    <x v="0"/>
    <s v="2623|Metra New Auburn|1.00|300.00"/>
    <x v="21"/>
    <s v="Truck# MLB-198_x000a_Hauling Ticket# 13677_x000a_Job# 2128_x000a_Metra New Auburn_x000a_Location: 601 W. 80th Streed_x000a_PickUP/Deliver: _x000a_IDA East Chicago"/>
    <x v="2"/>
    <x v="34"/>
    <s v="13677"/>
    <x v="3"/>
    <x v="3"/>
    <s v="Metra New Auburn"/>
    <n v="2128"/>
    <s v="IDA East Chicago"/>
    <m/>
    <m/>
    <n v="1"/>
    <n v="300"/>
    <n v="300"/>
    <n v="0"/>
    <n v="1805753.619999995"/>
  </r>
  <r>
    <x v="3"/>
    <s v="28"/>
    <x v="2"/>
    <x v="0"/>
    <s v="2623|Metra New Auburn|1.00|300.00"/>
    <x v="21"/>
    <s v="Truck# MLB-198_x000a_Hauling Ticket# 13678_x000a_Job# 2128_x000a_Metra New Auburn_x000a_Location: 601 W. 80th Streed_x000a_PickUP/Deliver: _x000a_IDA East Chicago"/>
    <x v="2"/>
    <x v="34"/>
    <s v="13678"/>
    <x v="3"/>
    <x v="3"/>
    <s v="Metra New Auburn"/>
    <n v="2128"/>
    <s v="IDA East Chicago"/>
    <m/>
    <m/>
    <n v="1"/>
    <n v="300"/>
    <n v="300"/>
    <n v="0"/>
    <n v="1806053.619999995"/>
  </r>
  <r>
    <x v="3"/>
    <s v="28"/>
    <x v="2"/>
    <x v="0"/>
    <s v="2623|Metra New Auburn|1.00|300.00"/>
    <x v="21"/>
    <s v="Truck# MLB-198_x000a_Hauling Ticket# 13679_x000a_Job# 2128_x000a_Metra New Auburn_x000a_Location: 601 W. 80th Streed_x000a_PickUP/Deliver: _x000a_IDA East Chicago"/>
    <x v="2"/>
    <x v="34"/>
    <s v="13679"/>
    <x v="3"/>
    <x v="3"/>
    <s v="Metra New Auburn"/>
    <n v="2128"/>
    <s v="IDA East Chicago"/>
    <m/>
    <m/>
    <n v="1"/>
    <n v="300"/>
    <n v="300"/>
    <n v="0"/>
    <n v="1806353.619999995"/>
  </r>
  <r>
    <x v="3"/>
    <s v="28"/>
    <x v="2"/>
    <x v="0"/>
    <s v="2623|Metra New Auburn|1.00|300.00"/>
    <x v="21"/>
    <s v="Truck# LT-67_x000a_Hauling Ticket# 14206_x000a_Job# 2128_x000a_Metra New Auburn_x000a_Location: 601 W. 80th Streed_x000a_PickUP/Deliver: _x000a_IDA East Chicago"/>
    <x v="0"/>
    <x v="15"/>
    <s v="14206"/>
    <x v="3"/>
    <x v="3"/>
    <s v="Metra New Auburn"/>
    <n v="2128"/>
    <s v="IDA East Chicago"/>
    <m/>
    <m/>
    <n v="1"/>
    <n v="300"/>
    <n v="300"/>
    <n v="0"/>
    <n v="1806653.619999995"/>
  </r>
  <r>
    <x v="3"/>
    <s v="28"/>
    <x v="2"/>
    <x v="0"/>
    <s v="2623|Metra New Auburn|1.00|300.00"/>
    <x v="21"/>
    <s v="Truck# LT-67_x000a_Hauling Ticket# 14207_x000a_Job# 2128_x000a_Metra New Auburn_x000a_Location: 601 W. 80th Streed_x000a_PickUP/Deliver: _x000a_IDA East Chicago"/>
    <x v="0"/>
    <x v="15"/>
    <s v="14207"/>
    <x v="3"/>
    <x v="3"/>
    <s v="Metra New Auburn"/>
    <n v="2128"/>
    <s v="IDA East Chicago"/>
    <m/>
    <m/>
    <n v="1"/>
    <n v="300"/>
    <n v="300"/>
    <n v="0"/>
    <n v="1806953.619999995"/>
  </r>
  <r>
    <x v="3"/>
    <s v="28"/>
    <x v="2"/>
    <x v="0"/>
    <s v="2623|Metra New Auburn|1.00|300.00"/>
    <x v="21"/>
    <s v="Truck# LT-67_x000a_Hauling Ticket# 14208_x000a_Job# 2128_x000a_Metra New Auburn_x000a_Location: 601 W. 80th Streed_x000a_PickUP/Deliver: _x000a_IDA East Chicago"/>
    <x v="0"/>
    <x v="15"/>
    <s v="14208"/>
    <x v="3"/>
    <x v="3"/>
    <s v="Metra New Auburn"/>
    <n v="2128"/>
    <s v="IDA East Chicago"/>
    <m/>
    <m/>
    <n v="1"/>
    <n v="300"/>
    <n v="300"/>
    <n v="0"/>
    <n v="1807253.619999995"/>
  </r>
  <r>
    <x v="3"/>
    <s v="28"/>
    <x v="2"/>
    <x v="0"/>
    <s v="2623|Metra New Auburn|1.00|300.00"/>
    <x v="21"/>
    <s v="Truck# LT-617_x000a_Hauling Ticket# 15528_x000a_Job# 2128_x000a_Metra New Auburn_x000a_Location: 601 W. 80th Streed_x000a_PickUP/Deliver: _x000a_IDA East Chicago"/>
    <x v="0"/>
    <x v="3"/>
    <s v="15528"/>
    <x v="3"/>
    <x v="3"/>
    <s v="Metra New Auburn"/>
    <n v="2128"/>
    <s v="IDA East Chicago"/>
    <m/>
    <m/>
    <n v="1"/>
    <n v="300"/>
    <n v="300"/>
    <n v="0"/>
    <n v="1807553.619999995"/>
  </r>
  <r>
    <x v="3"/>
    <s v="28"/>
    <x v="2"/>
    <x v="0"/>
    <s v="2623|Metra New Auburn|1.00|300.00"/>
    <x v="21"/>
    <s v="Truck# LT-617_x000a_Hauling Ticket# 15529_x000a_Job# 2128_x000a_Metra New Auburn_x000a_Location: 601 W. 80th Streed_x000a_PickUP/Deliver: _x000a_IDA East Chicago"/>
    <x v="0"/>
    <x v="3"/>
    <s v="15529"/>
    <x v="3"/>
    <x v="3"/>
    <s v="Metra New Auburn"/>
    <n v="2128"/>
    <s v="IDA East Chicago"/>
    <m/>
    <m/>
    <n v="1"/>
    <n v="300"/>
    <n v="300"/>
    <n v="0"/>
    <n v="1807853.619999995"/>
  </r>
  <r>
    <x v="3"/>
    <s v="28"/>
    <x v="2"/>
    <x v="0"/>
    <s v="2623|Metra New Auburn|1.00|300.00"/>
    <x v="21"/>
    <s v="Truck# LT-617_x000a_Hauling Ticket# 15530_x000a_Job# 2128_x000a_Metra New Auburn_x000a_Location: 601 W. 80th Streed_x000a_PickUP/Deliver: _x000a_IDA East Chicago"/>
    <x v="0"/>
    <x v="3"/>
    <s v="15530"/>
    <x v="3"/>
    <x v="3"/>
    <s v="Metra New Auburn"/>
    <n v="2128"/>
    <s v="IDA East Chicago"/>
    <m/>
    <m/>
    <n v="1"/>
    <n v="300"/>
    <n v="300"/>
    <n v="0"/>
    <n v="1808153.619999995"/>
  </r>
  <r>
    <x v="3"/>
    <s v="28"/>
    <x v="2"/>
    <x v="0"/>
    <s v="2623|Metra New Auburn|1.00|300.00"/>
    <x v="21"/>
    <s v="Truck# MLB-198_x000a_Hauling Ticket# 15531_x000a_Job# 2128_x000a_Metra New Auburn_x000a_Location: 601 W. 80th Streed_x000a_PickUP/Deliver: _x000a_IDA East Chicago"/>
    <x v="2"/>
    <x v="34"/>
    <s v="15531"/>
    <x v="3"/>
    <x v="3"/>
    <s v="Metra New Auburn"/>
    <n v="2128"/>
    <s v="IDA East Chicago"/>
    <m/>
    <m/>
    <n v="1"/>
    <n v="300"/>
    <n v="300"/>
    <n v="0"/>
    <n v="1808453.619999995"/>
  </r>
  <r>
    <x v="3"/>
    <s v="28"/>
    <x v="2"/>
    <x v="0"/>
    <s v="2623|Metra New Auburn|1.00|300.00"/>
    <x v="21"/>
    <s v="Truck# MLB-198_x000a_Hauling Ticket# 15532_x000a_Job# 2128_x000a_Metra New Auburn_x000a_Location: 601 W. 80th Streed_x000a_PickUP/Deliver: _x000a_IDA East Chicago"/>
    <x v="2"/>
    <x v="34"/>
    <s v="15532"/>
    <x v="3"/>
    <x v="3"/>
    <s v="Metra New Auburn"/>
    <n v="2128"/>
    <s v="IDA East Chicago"/>
    <m/>
    <m/>
    <n v="1"/>
    <n v="300"/>
    <n v="300"/>
    <n v="0"/>
    <n v="1808753.619999995"/>
  </r>
  <r>
    <x v="3"/>
    <s v="28"/>
    <x v="2"/>
    <x v="0"/>
    <s v="2623|Metra New Auburn|1.00|300.00"/>
    <x v="21"/>
    <s v="Truck# MLB-198_x000a_Hauling Ticket# 15533_x000a_Job# 2128_x000a_Metra New Auburn_x000a_Location: 601 W. 80th Streed_x000a_PickUP/Deliver: _x000a_IDA East Chicago"/>
    <x v="2"/>
    <x v="34"/>
    <s v="15533"/>
    <x v="3"/>
    <x v="3"/>
    <s v="Metra New Auburn"/>
    <n v="2128"/>
    <s v="IDA East Chicago"/>
    <m/>
    <m/>
    <n v="1"/>
    <n v="300"/>
    <n v="300"/>
    <n v="0"/>
    <n v="1809053.619999995"/>
  </r>
  <r>
    <x v="3"/>
    <s v="28"/>
    <x v="2"/>
    <x v="0"/>
    <s v="2623|Metra New Auburn|18.91|15.50"/>
    <x v="21"/>
    <s v="Truck# WO-201_x000a_Hauling Ticket# 7146_x000a_Job# 2128_x000a_Metra New Auburn_x000a_Location: 601 W. 80th Streed_x000a_PickUP/Deliver: _x000a_IDA East Chicago_x000a_Scale Ticket# CMS-0012"/>
    <x v="9"/>
    <x v="33"/>
    <s v="7146"/>
    <x v="3"/>
    <x v="3"/>
    <s v="Metra New Auburn"/>
    <n v="2128"/>
    <s v="IDA East Chicago"/>
    <s v="CMS-0012"/>
    <s v="Scale"/>
    <n v="18.91"/>
    <n v="15.5"/>
    <n v="293.11"/>
    <n v="0"/>
    <n v="1809346.729999996"/>
  </r>
  <r>
    <x v="3"/>
    <s v="28"/>
    <x v="2"/>
    <x v="0"/>
    <s v="2623|Metra New Auburn|21.16|15.50"/>
    <x v="21"/>
    <s v="Truck# LT-617_x000a_Hauling Ticket# 13567_x000a_Job# 2128_x000a_Metra New Auburn_x000a_Location: 601 W. 80th Streed_x000a_PickUP/Deliver: _x000a_IDA East Chicago_x000a_Scale Ticket# CMS-0016"/>
    <x v="0"/>
    <x v="3"/>
    <s v="13567"/>
    <x v="3"/>
    <x v="3"/>
    <s v="Metra New Auburn"/>
    <n v="2128"/>
    <s v="IDA East Chicago"/>
    <s v="CMS-0016"/>
    <s v="Scale"/>
    <n v="21.16"/>
    <n v="15.5"/>
    <n v="327.98"/>
    <n v="0"/>
    <n v="1809674.709999996"/>
  </r>
  <r>
    <x v="3"/>
    <s v="28"/>
    <x v="2"/>
    <x v="0"/>
    <s v="2623|Metra New Auburn|19.69|15.50"/>
    <x v="21"/>
    <s v="Truck# MLB-198_x000a_Hauling Ticket# 13676_x000a_Job# 2128_x000a_Metra New Auburn_x000a_Location: 601 W. 80th Streed_x000a_PickUP/Deliver: _x000a_IDA East Chicago_x000a_Scale Ticket# CMS-0013"/>
    <x v="2"/>
    <x v="34"/>
    <s v="13676"/>
    <x v="3"/>
    <x v="3"/>
    <s v="Metra New Auburn"/>
    <n v="2128"/>
    <s v="IDA East Chicago"/>
    <s v="CMS-0013"/>
    <s v="Scale"/>
    <n v="19.690000000000001"/>
    <n v="15.5"/>
    <n v="305.2"/>
    <n v="0"/>
    <n v="1809979.909999995"/>
  </r>
  <r>
    <x v="3"/>
    <s v="28"/>
    <x v="2"/>
    <x v="0"/>
    <s v="2623|Metra New Auburn|20.87|15.50"/>
    <x v="21"/>
    <s v="Truck# MLB-198_x000a_Hauling Ticket# 13677_x000a_Job# 2128_x000a_Metra New Auburn_x000a_Location: 601 W. 80th Streed_x000a_PickUP/Deliver: _x000a_IDA East Chicago_x000a_Scale Ticket# CMS-0014"/>
    <x v="2"/>
    <x v="34"/>
    <s v="13677"/>
    <x v="3"/>
    <x v="3"/>
    <s v="Metra New Auburn"/>
    <n v="2128"/>
    <s v="IDA East Chicago"/>
    <s v="CMS-0014"/>
    <s v="Scale"/>
    <n v="20.87"/>
    <n v="15.5"/>
    <n v="323.49"/>
    <n v="0"/>
    <n v="1810303.399999995"/>
  </r>
  <r>
    <x v="3"/>
    <s v="28"/>
    <x v="2"/>
    <x v="0"/>
    <s v="2623|Metra New Auburn|21.65|15.50"/>
    <x v="21"/>
    <s v="Truck# MLB-198_x000a_Hauling Ticket# 13678_x000a_Job# 2128_x000a_Metra New Auburn_x000a_Location: 601 W. 80th Streed_x000a_PickUP/Deliver: _x000a_IDA East Chicago_x000a_Scale Ticket# CMS-0017"/>
    <x v="2"/>
    <x v="34"/>
    <s v="13678"/>
    <x v="3"/>
    <x v="3"/>
    <s v="Metra New Auburn"/>
    <n v="2128"/>
    <s v="IDA East Chicago"/>
    <s v="CMS-0017"/>
    <s v="Scale"/>
    <n v="21.65"/>
    <n v="15.5"/>
    <n v="335.58"/>
    <n v="0"/>
    <n v="1810638.979999996"/>
  </r>
  <r>
    <x v="3"/>
    <s v="28"/>
    <x v="2"/>
    <x v="0"/>
    <s v="2623|Metra New Auburn|20.51|15.50"/>
    <x v="21"/>
    <s v="Truck# MLB-198_x000a_Hauling Ticket# 13679_x000a_Job# 2128_x000a_Metra New Auburn_x000a_Location: 601 W. 80th Streed_x000a_PickUP/Deliver: _x000a_IDA East Chicago_x000a_Scale Ticket# CMS-0015"/>
    <x v="2"/>
    <x v="34"/>
    <s v="13679"/>
    <x v="3"/>
    <x v="3"/>
    <s v="Metra New Auburn"/>
    <n v="2128"/>
    <s v="IDA East Chicago"/>
    <s v="CMS-0015"/>
    <s v="Scale"/>
    <n v="20.51"/>
    <n v="15.5"/>
    <n v="317.91000000000003"/>
    <n v="0"/>
    <n v="1810956.889999995"/>
  </r>
  <r>
    <x v="3"/>
    <s v="28"/>
    <x v="2"/>
    <x v="0"/>
    <s v="2623|Metra New Auburn|20.92|15.50"/>
    <x v="21"/>
    <s v="Truck# LT-67_x000a_Hauling Ticket# 14206_x000a_Job# 2128_x000a_Metra New Auburn_x000a_Location: 601 W. 80th Streed_x000a_PickUP/Deliver: _x000a_IDA East Chicago_x000a_Scale Ticket# CMS-0138"/>
    <x v="0"/>
    <x v="15"/>
    <s v="14206"/>
    <x v="3"/>
    <x v="3"/>
    <s v="Metra New Auburn"/>
    <n v="2128"/>
    <s v="IDA East Chicago"/>
    <s v="CMS-0138"/>
    <s v="Scale"/>
    <n v="20.92"/>
    <n v="15.5"/>
    <n v="324.26"/>
    <n v="0"/>
    <n v="1811281.149999995"/>
  </r>
  <r>
    <x v="3"/>
    <s v="28"/>
    <x v="2"/>
    <x v="0"/>
    <s v="2623|Metra New Auburn|19.89|15.50"/>
    <x v="21"/>
    <s v="Truck# LT-67_x000a_Hauling Ticket# 14207_x000a_Job# 2128_x000a_Metra New Auburn_x000a_Location: 601 W. 80th Streed_x000a_PickUP/Deliver: _x000a_IDA East Chicago_x000a_Scale Ticket# CMS-0019"/>
    <x v="0"/>
    <x v="15"/>
    <s v="14207"/>
    <x v="3"/>
    <x v="3"/>
    <s v="Metra New Auburn"/>
    <n v="2128"/>
    <s v="IDA East Chicago"/>
    <s v="CMS-0019"/>
    <s v="Scale"/>
    <n v="19.89"/>
    <n v="15.5"/>
    <n v="308.3"/>
    <n v="0"/>
    <n v="1811589.449999996"/>
  </r>
  <r>
    <x v="3"/>
    <s v="28"/>
    <x v="2"/>
    <x v="0"/>
    <s v="2623|Metra New Auburn|19.57|15.50"/>
    <x v="21"/>
    <s v="Truck# LT-67_x000a_Hauling Ticket# 14208_x000a_Job# 2128_x000a_Metra New Auburn_x000a_Location: 601 W. 80th Streed_x000a_PickUP/Deliver: _x000a_IDA East Chicago_x000a_Scale Ticket# CMS-0024"/>
    <x v="0"/>
    <x v="15"/>
    <s v="14208"/>
    <x v="3"/>
    <x v="3"/>
    <s v="Metra New Auburn"/>
    <n v="2128"/>
    <s v="IDA East Chicago"/>
    <s v="CMS-0024"/>
    <s v="Scale"/>
    <n v="19.57"/>
    <n v="15.5"/>
    <n v="303.33999999999997"/>
    <n v="0"/>
    <n v="1811892.7899999961"/>
  </r>
  <r>
    <x v="3"/>
    <s v="28"/>
    <x v="2"/>
    <x v="0"/>
    <s v="2623|Metra New Auburn|21.35|15.50"/>
    <x v="21"/>
    <s v="Truck# LT-617_x000a_Hauling Ticket# 15528_x000a_Job# 2128_x000a_Metra New Auburn_x000a_Location: 601 W. 80th Streed_x000a_PickUP/Deliver: _x000a_IDA East Chicago_x000a_Scale Ticket# CMS-0139"/>
    <x v="0"/>
    <x v="3"/>
    <s v="15528"/>
    <x v="3"/>
    <x v="3"/>
    <s v="Metra New Auburn"/>
    <n v="2128"/>
    <s v="IDA East Chicago"/>
    <s v="CMS-0139"/>
    <s v="Scale"/>
    <n v="21.35"/>
    <n v="15.5"/>
    <n v="330.93"/>
    <n v="0"/>
    <n v="1812223.719999996"/>
  </r>
  <r>
    <x v="3"/>
    <s v="28"/>
    <x v="2"/>
    <x v="0"/>
    <s v="2623|Metra New Auburn|22.14|15.50"/>
    <x v="21"/>
    <s v="Truck# LT-617_x000a_Hauling Ticket# 15529_x000a_Job# 2128_x000a_Metra New Auburn_x000a_Location: 601 W. 80th Streed_x000a_PickUP/Deliver: _x000a_IDA East Chicago_x000a_Scale Ticket# CMS-0025"/>
    <x v="0"/>
    <x v="3"/>
    <s v="15529"/>
    <x v="3"/>
    <x v="3"/>
    <s v="Metra New Auburn"/>
    <n v="2128"/>
    <s v="IDA East Chicago"/>
    <s v="CMS-0025"/>
    <s v="Scale"/>
    <n v="22.14"/>
    <n v="15.5"/>
    <n v="343.17"/>
    <n v="0"/>
    <n v="1812566.889999995"/>
  </r>
  <r>
    <x v="3"/>
    <s v="28"/>
    <x v="2"/>
    <x v="0"/>
    <s v="2623|Metra New Auburn|23.72|15.50"/>
    <x v="21"/>
    <s v="Truck# LT-617_x000a_Hauling Ticket# 15530_x000a_Job# 2128_x000a_Metra New Auburn_x000a_Location: 601 W. 80th Streed_x000a_PickUP/Deliver: _x000a_IDA East Chicago_x000a_Scale Ticket# CMS-0018"/>
    <x v="0"/>
    <x v="3"/>
    <s v="15530"/>
    <x v="3"/>
    <x v="3"/>
    <s v="Metra New Auburn"/>
    <n v="2128"/>
    <s v="IDA East Chicago"/>
    <s v="CMS-0018"/>
    <s v="Scale"/>
    <n v="23.72"/>
    <n v="15.5"/>
    <n v="367.66"/>
    <n v="0"/>
    <n v="1812934.5499999949"/>
  </r>
  <r>
    <x v="3"/>
    <s v="28"/>
    <x v="2"/>
    <x v="0"/>
    <s v="2623|Metra New Auburn|22.37|15.50"/>
    <x v="21"/>
    <s v="Truck# MLB-198_x000a_Hauling Ticket# 15531_x000a_Job# 2128_x000a_Metra New Auburn_x000a_Location: 601 W. 80th Streed_x000a_PickUP/Deliver: _x000a_IDA East Chicago_x000a_Scale Ticket# CMS-0020"/>
    <x v="2"/>
    <x v="34"/>
    <s v="15531"/>
    <x v="3"/>
    <x v="3"/>
    <s v="Metra New Auburn"/>
    <n v="2128"/>
    <s v="IDA East Chicago"/>
    <s v="CMS-0020"/>
    <s v="Scale"/>
    <n v="22.37"/>
    <n v="15.5"/>
    <n v="346.74"/>
    <n v="0"/>
    <n v="1813281.2899999949"/>
  </r>
  <r>
    <x v="3"/>
    <s v="28"/>
    <x v="2"/>
    <x v="0"/>
    <s v="2623|Metra New Auburn|22.59|15.50"/>
    <x v="21"/>
    <s v="Truck# MLB-198_x000a_Hauling Ticket# 15532_x000a_Job# 2128_x000a_Metra New Auburn_x000a_Location: 601 W. 80th Streed_x000a_PickUP/Deliver: _x000a_IDA East Chicago_x000a_Scale Ticket# CMS-0021"/>
    <x v="2"/>
    <x v="34"/>
    <s v="15532"/>
    <x v="3"/>
    <x v="3"/>
    <s v="Metra New Auburn"/>
    <n v="2128"/>
    <s v="IDA East Chicago"/>
    <s v="CMS-0021"/>
    <s v="Scale"/>
    <n v="22.59"/>
    <n v="15.5"/>
    <n v="350.15"/>
    <n v="0"/>
    <n v="1813631.4399999951"/>
  </r>
  <r>
    <x v="3"/>
    <s v="28"/>
    <x v="2"/>
    <x v="0"/>
    <s v="2623|Metra New Auburn|21.26|15.50"/>
    <x v="21"/>
    <s v="Truck# MLB-198_x000a_Hauling Ticket# 15533_x000a_Job# 2128_x000a_Metra New Auburn_x000a_Location: 601 W. 80th Streed_x000a_PickUP/Deliver: _x000a_IDA East Chicago_x000a_Scale Ticket# CMS-0023"/>
    <x v="2"/>
    <x v="34"/>
    <s v="15533"/>
    <x v="3"/>
    <x v="3"/>
    <s v="Metra New Auburn"/>
    <n v="2128"/>
    <s v="IDA East Chicago"/>
    <s v="CMS-0023"/>
    <s v="Scale"/>
    <n v="21.26"/>
    <n v="15.5"/>
    <n v="329.53"/>
    <n v="0"/>
    <n v="1813960.9699999951"/>
  </r>
  <r>
    <x v="3"/>
    <s v="28"/>
    <x v="2"/>
    <x v="0"/>
    <s v="2623|Metra New Auburn|66.77|16.45"/>
    <x v="21"/>
    <s v="Truck# XP-04_x000a_Hauling Ticket# 0112_x000a_Job# 2128_x000a_Metra New Auburn_x000a_Location: 601 W. 80th Streed_x000a_PickUP/Deliver: Heidelberg Thornton_x000a_Scale Ticket# 1725247327,  1725247482, 1725247630, _x000a_1725247763, 1725247913"/>
    <x v="16"/>
    <x v="31"/>
    <s v="0112"/>
    <x v="3"/>
    <x v="3"/>
    <s v="Metra New Auburn"/>
    <n v="2128"/>
    <s v="Heidelberg Thornton"/>
    <s v="1725247327, 1725247482, 1725247630, 1725247763, 1725247913"/>
    <m/>
    <n v="66.77"/>
    <n v="16.45"/>
    <n v="1098.3699999999999"/>
    <n v="0"/>
    <n v="1815059.339999995"/>
  </r>
  <r>
    <x v="3"/>
    <s v="28"/>
    <x v="2"/>
    <x v="0"/>
    <s v="2623|Metra New Auburn|64.00|16.45"/>
    <x v="21"/>
    <s v="Truck# IP-50_x000a_Hauling Ticket# 0788_x000a_Job# 2128_x000a_Metra New Auburn_x000a_Location: 601 W. 80th Streed_x000a_PickUP/Deliver: Heidelberg Thornton_x000a_Scale Ticket# 1725247326, 1725247479, 1725247629, 1725247772, 1725247910."/>
    <x v="12"/>
    <x v="32"/>
    <s v="0788"/>
    <x v="3"/>
    <x v="3"/>
    <s v="Metra New Auburn"/>
    <n v="2128"/>
    <s v="Heidelberg Thornton"/>
    <s v="1725247326, 1725247479, 1725247629, 1725247772, 1725247910"/>
    <m/>
    <n v="64"/>
    <n v="16.45"/>
    <n v="1052.8"/>
    <n v="0"/>
    <n v="1816112.139999995"/>
  </r>
  <r>
    <x v="20"/>
    <s v="18"/>
    <x v="3"/>
    <x v="0"/>
    <s v="2672|Metra New Auburn|103.79|12.25"/>
    <x v="22"/>
    <s v="Truck# LT-103_x000a_Hauling Ticket# 14610_x000a_Job# 2128_x000a_Metra New Auburn_x000a_Location: 601 W. 80th St._x000a_PickUP/Deliver: Wright Materials"/>
    <x v="0"/>
    <x v="0"/>
    <s v="14610"/>
    <x v="3"/>
    <x v="3"/>
    <s v="Metra New Auburn"/>
    <n v="2128"/>
    <s v="Wright Materials"/>
    <m/>
    <m/>
    <n v="103.79"/>
    <n v="12.25"/>
    <n v="1271.43"/>
    <n v="0"/>
    <n v="2197653.9799999949"/>
  </r>
  <r>
    <x v="20"/>
    <s v="18"/>
    <x v="3"/>
    <x v="0"/>
    <s v="2672|Metra New Auburn|8.00|150.00"/>
    <x v="22"/>
    <s v="Truck# XP-04_x000a_Hauling Ticket# 0120_x000a_Job# 2128_x000a_Metra New Auburn_x000a_Location: 601 W. 80th St._x000a_PickUP/Deliver: _x000a_Night Rate"/>
    <x v="16"/>
    <x v="31"/>
    <s v="0120"/>
    <x v="3"/>
    <x v="3"/>
    <s v="Metra New Auburn"/>
    <n v="2128"/>
    <s v="Night Rate"/>
    <m/>
    <m/>
    <n v="8"/>
    <n v="150"/>
    <n v="1200"/>
    <n v="0"/>
    <n v="2198853.9799999949"/>
  </r>
  <r>
    <x v="20"/>
    <s v="18"/>
    <x v="3"/>
    <x v="0"/>
    <s v="2672|Metra New Auburn|8.00|150.00"/>
    <x v="22"/>
    <s v="Truck# KJV-678_x000a_Hauling Ticket# 0121_x000a_Job# 2128_x000a_Metra New Auburn_x000a_Location: 601 W. 80th St._x000a_PickUP/Deliver: _x000a_Night Rate"/>
    <x v="15"/>
    <x v="30"/>
    <s v="0121"/>
    <x v="3"/>
    <x v="3"/>
    <s v="Metra New Auburn"/>
    <n v="2128"/>
    <s v="Night Rate"/>
    <m/>
    <m/>
    <n v="8"/>
    <n v="150"/>
    <n v="1200"/>
    <n v="0"/>
    <n v="2200053.9799999949"/>
  </r>
  <r>
    <x v="20"/>
    <s v="18"/>
    <x v="3"/>
    <x v="0"/>
    <s v="2672|Metra New Auburn|8.00|150.00"/>
    <x v="22"/>
    <s v="Truck# KJV-678_x000a_Hauling Ticket# 060_x000a_Job# 2128_x000a_Metra New Auburn_x000a_Location: 601 W. 80th St._x000a_PickUP/Deliver: _x000a_Night Rate"/>
    <x v="15"/>
    <x v="30"/>
    <s v="060"/>
    <x v="3"/>
    <x v="3"/>
    <s v="Metra New Auburn"/>
    <n v="2128"/>
    <s v="Night Rate"/>
    <m/>
    <m/>
    <n v="8"/>
    <n v="150"/>
    <n v="1200"/>
    <n v="0"/>
    <n v="2201253.9799999949"/>
  </r>
  <r>
    <x v="20"/>
    <s v="18"/>
    <x v="3"/>
    <x v="0"/>
    <s v="2672|Metra New Auburn|8.00|150.00"/>
    <x v="22"/>
    <s v="Truck# XP-04_x000a_Hauling Ticket# 0122_x000a_Job# 2128_x000a_Metra New Auburn_x000a_Location: 601 W. 80th St._x000a_PickUP/Deliver:_x000a_Night Rate"/>
    <x v="16"/>
    <x v="31"/>
    <s v="0122"/>
    <x v="3"/>
    <x v="3"/>
    <s v="Metra New Auburn"/>
    <n v="2128"/>
    <s v="Night Rate"/>
    <m/>
    <m/>
    <n v="8"/>
    <n v="150"/>
    <n v="1200"/>
    <n v="0"/>
    <n v="2202453.9799999949"/>
  </r>
  <r>
    <x v="20"/>
    <s v="18"/>
    <x v="3"/>
    <x v="0"/>
    <s v="2672|Metra New Auburn|8.00|150.00"/>
    <x v="22"/>
    <s v="Truck# KJV-678_x000a_Hauling Ticket# 074_x000a_Job# 2128_x000a_Metra New Auburn_x000a_Location: 601 W. 80th St._x000a_PickUP/Deliver: _x000a_Night Rate"/>
    <x v="15"/>
    <x v="30"/>
    <s v="074"/>
    <x v="3"/>
    <x v="3"/>
    <s v="Metra New Auburn"/>
    <n v="2128"/>
    <s v="Night Rate"/>
    <m/>
    <m/>
    <n v="8"/>
    <n v="150"/>
    <n v="1200"/>
    <n v="0"/>
    <n v="2203653.9799999949"/>
  </r>
  <r>
    <x v="20"/>
    <s v="18"/>
    <x v="3"/>
    <x v="0"/>
    <s v="2672|Metra New Auburn|8.00|150.00"/>
    <x v="22"/>
    <s v="Truck# XP-04_x000a_Hauling Ticket# 0123_x000a_Job# 2128_x000a_Metra New Auburn_x000a_Location: 601 W. 80th St._x000a_PickUP/Deliver:_x000a_Night Rate"/>
    <x v="16"/>
    <x v="31"/>
    <s v="0123"/>
    <x v="3"/>
    <x v="3"/>
    <s v="Metra New Auburn"/>
    <n v="2128"/>
    <s v="Night Rate"/>
    <m/>
    <m/>
    <n v="8"/>
    <n v="150"/>
    <n v="1200"/>
    <n v="0"/>
    <n v="2204853.9799999949"/>
  </r>
  <r>
    <x v="20"/>
    <s v="18"/>
    <x v="3"/>
    <x v="0"/>
    <s v="2672|Metra New Auburn|103.79|13.20"/>
    <x v="22"/>
    <s v="Truck# LT-103_x000a_Hauling Ticket# 14610_x000a_Job# 2128_x000a_Metra New Auburn_x000a_Location: 601 W. 80th St._x000a_PickUP/Deliver: Wright Materials_x000a_Scale Ticket# 51862, 51895, 51905, 51884, 51918."/>
    <x v="0"/>
    <x v="0"/>
    <s v="14610"/>
    <x v="3"/>
    <x v="3"/>
    <s v="Metra New Auburn"/>
    <n v="2128"/>
    <s v="Wright Materials"/>
    <s v="51862, 51895, 51905, 51884, 51918"/>
    <m/>
    <n v="103.79"/>
    <n v="13.2"/>
    <n v="1370.03"/>
    <n v="0"/>
    <n v="2206224.0099999951"/>
  </r>
  <r>
    <x v="21"/>
    <s v="25"/>
    <x v="3"/>
    <x v="0"/>
    <s v="2685|Metra New Auburn|2.00|410.00"/>
    <x v="23"/>
    <s v="Truck# XP-04_x000a_Hauling Ticket# 0125_x000a_Job# 2128_x000a_Metra New Auburn_x000a_Location: 601 W. 80th St._x000a_PickUP/Deliver: Laraway"/>
    <x v="16"/>
    <x v="31"/>
    <s v="0125"/>
    <x v="3"/>
    <x v="3"/>
    <s v="Metra New Auburn"/>
    <n v="2128"/>
    <s v="Laraway"/>
    <m/>
    <m/>
    <n v="2"/>
    <n v="410"/>
    <n v="820"/>
    <n v="0"/>
    <n v="2301708.8299999959"/>
  </r>
  <r>
    <x v="21"/>
    <s v="25"/>
    <x v="3"/>
    <x v="0"/>
    <s v="2685|Metra New Auburn|2.00|410.00"/>
    <x v="23"/>
    <s v="Truck# T-184_x000a_Hauling Ticket# 6839_x000a_Job# 2128_x000a_Metra New Auburn_x000a_Location: 601 W. 80th St._x000a_PickUP/Deliver: Laraway"/>
    <x v="17"/>
    <x v="35"/>
    <s v="6839"/>
    <x v="3"/>
    <x v="3"/>
    <s v="Metra New Auburn"/>
    <n v="2128"/>
    <s v="Laraway"/>
    <m/>
    <m/>
    <n v="2"/>
    <n v="410"/>
    <n v="820"/>
    <n v="0"/>
    <n v="2302528.8299999959"/>
  </r>
  <r>
    <x v="21"/>
    <s v="25"/>
    <x v="3"/>
    <x v="0"/>
    <s v="2685|Metra New Auburn|2.00|410.00"/>
    <x v="23"/>
    <s v="Truck# IP-52_x000a_Hauling Ticket# 10803_x000a_Job# 2128_x000a_Metra New Auburn_x000a_Location: 601 W. 80th St._x000a_PickUP/Deliver: Laraway"/>
    <x v="12"/>
    <x v="14"/>
    <s v="10803"/>
    <x v="3"/>
    <x v="3"/>
    <s v="Metra New Auburn"/>
    <n v="2128"/>
    <s v="Laraway"/>
    <m/>
    <m/>
    <n v="2"/>
    <n v="410"/>
    <n v="820"/>
    <n v="0"/>
    <n v="2303348.8299999959"/>
  </r>
  <r>
    <x v="21"/>
    <s v="25"/>
    <x v="3"/>
    <x v="0"/>
    <s v="2685|Metra New Auburn|2.00|410.00"/>
    <x v="23"/>
    <s v="Truck# MLB-19_x000a_Hauling Ticket# 12129_x000a_Job# 2128_x000a_Metra New Auburn_x000a_Location: 601 W. 80th St._x000a_PickUP/Deliver: Laraway"/>
    <x v="2"/>
    <x v="8"/>
    <s v="12129"/>
    <x v="3"/>
    <x v="3"/>
    <s v="Metra New Auburn"/>
    <n v="2128"/>
    <s v="Laraway"/>
    <m/>
    <m/>
    <n v="2"/>
    <n v="410"/>
    <n v="820"/>
    <n v="0"/>
    <n v="2304168.8299999959"/>
  </r>
  <r>
    <x v="21"/>
    <s v="25"/>
    <x v="3"/>
    <x v="0"/>
    <s v="2685|Metra New Auburn|3.00|410.00"/>
    <x v="23"/>
    <s v="Truck# XP-04_x000a_Hauling Ticket# 0126_x000a_Job# 2128_x000a_Metra New Auburn_x000a_Location: 601 W. 80th St._x000a_PickUP/Deliver: Laraway"/>
    <x v="16"/>
    <x v="31"/>
    <s v="0126"/>
    <x v="3"/>
    <x v="3"/>
    <s v="Metra New Auburn"/>
    <n v="2128"/>
    <s v="Laraway"/>
    <m/>
    <m/>
    <n v="3"/>
    <n v="410"/>
    <n v="1230"/>
    <n v="0"/>
    <n v="2305398.8299999959"/>
  </r>
  <r>
    <x v="21"/>
    <s v="25"/>
    <x v="3"/>
    <x v="0"/>
    <s v="2685|Metra New Auburn|2.00|410.00"/>
    <x v="23"/>
    <s v="Truck# MLB-19_x000a_Hauling Ticket# 10754_x000a_Job# 2128_x000a_Metra New Auburn_x000a_Location: 79th &amp; Lowe_x000a_PickUP/Deliver: Laraway"/>
    <x v="2"/>
    <x v="8"/>
    <s v="10754"/>
    <x v="3"/>
    <x v="3"/>
    <s v="Metra New Auburn"/>
    <n v="2128"/>
    <s v="Laraway"/>
    <m/>
    <m/>
    <n v="2"/>
    <n v="410"/>
    <n v="820"/>
    <n v="0"/>
    <n v="2306218.8299999959"/>
  </r>
  <r>
    <x v="21"/>
    <s v="25"/>
    <x v="3"/>
    <x v="0"/>
    <s v="2685|Metra New Auburn|19.87|12.25"/>
    <x v="23"/>
    <s v="Truck# MLB-19_x000a_Hauling Ticket# 10755_x000a_Job# 2128_x000a_Metra New Auburn_x000a_Location: 79th &amp; Lowe_x000a_PickUP/Deliver: Heidelberg Thornton"/>
    <x v="2"/>
    <x v="8"/>
    <s v="10755"/>
    <x v="3"/>
    <x v="3"/>
    <s v="Metra New Auburn"/>
    <n v="2128"/>
    <s v="Heidelberg Thornton"/>
    <m/>
    <m/>
    <n v="19.87"/>
    <n v="12.25"/>
    <n v="243.41"/>
    <n v="0"/>
    <n v="2306462.239999996"/>
  </r>
  <r>
    <x v="21"/>
    <s v="25"/>
    <x v="3"/>
    <x v="0"/>
    <s v="2685|Metra New Auburn|2.00|410.00"/>
    <x v="23"/>
    <s v="Truck# LT-67_x000a_Hauling Ticket# 14227_x000a_Job# 2128_x000a_Metra New Auburn_x000a_Location: 601 W. 80th St._x000a_PickUP/Deliver: Laraway"/>
    <x v="0"/>
    <x v="15"/>
    <s v="14227"/>
    <x v="3"/>
    <x v="3"/>
    <s v="Metra New Auburn"/>
    <n v="2128"/>
    <s v="Laraway"/>
    <m/>
    <m/>
    <n v="2"/>
    <n v="410"/>
    <n v="820"/>
    <n v="0"/>
    <n v="2307282.239999996"/>
  </r>
  <r>
    <x v="21"/>
    <s v="25"/>
    <x v="3"/>
    <x v="0"/>
    <s v="2685|Metra New Auburn|1.00|410.00"/>
    <x v="23"/>
    <s v="Truck# WO-07_x000a_Hauling Ticket# 14616_x000a_Job# 2128_x000a_Metra New Auburn_x000a_Location: 601 W. 80th St._x000a_PickUP/Deliver: Laraway"/>
    <x v="9"/>
    <x v="16"/>
    <s v="14616"/>
    <x v="3"/>
    <x v="3"/>
    <s v="Metra New Auburn"/>
    <n v="2128"/>
    <s v="Laraway"/>
    <m/>
    <m/>
    <n v="1"/>
    <n v="410"/>
    <n v="410"/>
    <n v="0"/>
    <n v="2307692.239999996"/>
  </r>
  <r>
    <x v="21"/>
    <s v="25"/>
    <x v="3"/>
    <x v="0"/>
    <s v="2685|Metra New Auburn|1.00|410.00"/>
    <x v="23"/>
    <s v="Truck# WO-07_x000a_Hauling Ticket# 14617_x000a_Job# 2128_x000a_Metra New Auburn_x000a_Location: 601 W. 80th St._x000a_PickUP/Deliver: Laraway"/>
    <x v="9"/>
    <x v="16"/>
    <s v="14617"/>
    <x v="3"/>
    <x v="3"/>
    <s v="Metra New Auburn"/>
    <n v="2128"/>
    <s v="Laraway"/>
    <m/>
    <m/>
    <n v="1"/>
    <n v="410"/>
    <n v="410"/>
    <n v="0"/>
    <n v="2308102.239999996"/>
  </r>
  <r>
    <x v="21"/>
    <s v="25"/>
    <x v="3"/>
    <x v="0"/>
    <s v="2685|Metra New Auburn|1.00|410.00"/>
    <x v="23"/>
    <s v="Truck# LT-617_x000a_Hauling Ticket# 15570_x000a_Job# 2128_x000a_Metra New Auburn_x000a_Location: 601 W. 80th St._x000a_PickUP/Deliver: Laraway"/>
    <x v="0"/>
    <x v="3"/>
    <s v="15570"/>
    <x v="3"/>
    <x v="3"/>
    <s v="Metra New Auburn"/>
    <n v="2128"/>
    <s v="Laraway"/>
    <m/>
    <m/>
    <n v="1"/>
    <n v="410"/>
    <n v="410"/>
    <n v="0"/>
    <n v="2308512.239999996"/>
  </r>
  <r>
    <x v="21"/>
    <s v="25"/>
    <x v="3"/>
    <x v="0"/>
    <s v="2685|Metra New Auburn|1.00|410.00"/>
    <x v="23"/>
    <s v="Truck# AAA-308_x000a_Hauling Ticket# 14458_x000a_Job# 2128_x000a_Metra New Auburn_x000a_Location: 601 W. 80th St._x000a_PickUP/Deliver: Laraway"/>
    <x v="11"/>
    <x v="24"/>
    <s v="14458"/>
    <x v="3"/>
    <x v="3"/>
    <s v="Metra New Auburn"/>
    <n v="2128"/>
    <s v="Laraway"/>
    <m/>
    <m/>
    <n v="1"/>
    <n v="410"/>
    <n v="410"/>
    <n v="0"/>
    <n v="2308922.239999996"/>
  </r>
  <r>
    <x v="21"/>
    <s v="25"/>
    <x v="3"/>
    <x v="0"/>
    <s v="2685|Metra New Auburn|19.87|16.45"/>
    <x v="23"/>
    <s v="Truck# MLB-19_x000a_Hauling Ticket# 10755_x000a_Job# 2128_x000a_Metra New Auburn_x000a_Location: 79th &amp; Lowe_x000a_PickUP/Deliver: Heidelberg Thornton_x000a_Scale Ticket#  CA06 1725264741"/>
    <x v="2"/>
    <x v="8"/>
    <s v="10755"/>
    <x v="3"/>
    <x v="3"/>
    <s v="Metra New Auburn"/>
    <n v="2128"/>
    <s v="Heidelberg Thornton"/>
    <m/>
    <s v="CA06"/>
    <n v="19.87"/>
    <n v="16.45"/>
    <n v="326.86"/>
    <n v="0"/>
    <n v="2309249.0999999959"/>
  </r>
  <r>
    <x v="5"/>
    <s v="02"/>
    <x v="4"/>
    <x v="0"/>
    <s v="2700|Metra New Auburn|60.77|12.25"/>
    <x v="24"/>
    <s v="Truck# MLB-19_x000a_Hauling Ticket# 10762_x000a_Job# 2128_x000a_Metra New Auburn_x000a_Location: 79th St. &amp; Lowe_x000a_PickUP/Deliver: Heidelberg Thornton_x000a_CA06"/>
    <x v="2"/>
    <x v="8"/>
    <s v="10762"/>
    <x v="3"/>
    <x v="3"/>
    <s v="Metra New Auburn"/>
    <n v="2128"/>
    <s v="Heidelberg Thornton"/>
    <m/>
    <s v="CA06"/>
    <n v="60.77"/>
    <n v="12.25"/>
    <n v="744.43"/>
    <n v="0"/>
    <n v="2427148.4499999951"/>
  </r>
  <r>
    <x v="5"/>
    <s v="02"/>
    <x v="4"/>
    <x v="0"/>
    <s v="2700|Metra New Auburn|5.00|180.00"/>
    <x v="24"/>
    <s v="Truck# MLB-19_x000a_Hauling Ticket# 10764_x000a_Job# 2128_x000a_Metra New Auburn_x000a_Location: 79th St. &amp; Lowe_x000a_PickUP/Deliver: Wright Materials"/>
    <x v="2"/>
    <x v="8"/>
    <s v="10764"/>
    <x v="3"/>
    <x v="3"/>
    <s v="Metra New Auburn"/>
    <n v="2128"/>
    <s v="Wright Materials"/>
    <m/>
    <m/>
    <n v="5"/>
    <n v="180"/>
    <n v="900"/>
    <n v="837"/>
    <n v="2428048.4499999951"/>
  </r>
  <r>
    <x v="5"/>
    <s v="02"/>
    <x v="4"/>
    <x v="0"/>
    <s v="2700|Metra New Auburn|5.00|180.00"/>
    <x v="24"/>
    <s v="Truck# MLB-19_x000a_Hauling Ticket# 10759_x000a_Job# 2128_x000a_Metra New Auburn_x000a_Location: 79th St. &amp; Lowe_x000a_PickUP/Deliver: Wright Materials"/>
    <x v="2"/>
    <x v="8"/>
    <s v="10759"/>
    <x v="3"/>
    <x v="3"/>
    <s v="Metra New Auburn"/>
    <n v="2128"/>
    <s v="Wright Materials"/>
    <m/>
    <m/>
    <n v="5"/>
    <n v="180"/>
    <n v="900"/>
    <n v="837"/>
    <n v="2428948.4499999951"/>
  </r>
  <r>
    <x v="5"/>
    <s v="02"/>
    <x v="4"/>
    <x v="0"/>
    <s v="2700|Metra New Auburn|19.53|12.25"/>
    <x v="24"/>
    <s v="Truck# MLB-19_x000a_Hauling Ticket# 10765_x000a_Job# 2128_x000a_Metra New Auburn_x000a_Location: 79th St. &amp; Lowe_x000a_PickUP/Deliver: Heidelberg Thornton_x000a_CA06"/>
    <x v="2"/>
    <x v="8"/>
    <s v="10765"/>
    <x v="3"/>
    <x v="3"/>
    <s v="Metra New Auburn"/>
    <n v="2128"/>
    <s v="Heidelberg Thornton"/>
    <m/>
    <s v="CA06"/>
    <n v="19.53"/>
    <n v="12.25"/>
    <n v="239.24"/>
    <n v="0"/>
    <n v="2429187.6899999948"/>
  </r>
  <r>
    <x v="5"/>
    <s v="02"/>
    <x v="4"/>
    <x v="0"/>
    <s v="2700|Metra New Auburn|8.00|130.00"/>
    <x v="24"/>
    <s v="Truck# XP-4_x000a_Hauling Ticket# 15263_x000a_Job# 2128_x000a_Metra New Auburn_x000a_Location: 601 W. 80th St._x000a_PickUP/Deliver: Heidelberg Thornton"/>
    <x v="16"/>
    <x v="26"/>
    <s v="15263"/>
    <x v="3"/>
    <x v="3"/>
    <s v="Metra New Auburn"/>
    <n v="2128"/>
    <s v="Heidelberg Thornton"/>
    <m/>
    <m/>
    <n v="8"/>
    <n v="130"/>
    <n v="1040"/>
    <n v="0"/>
    <n v="2430227.6899999948"/>
  </r>
  <r>
    <x v="5"/>
    <s v="02"/>
    <x v="4"/>
    <x v="0"/>
    <s v="2700|Metra New Auburn|19.35|12.25"/>
    <x v="24"/>
    <s v="Truck# MLB-19_x000a_Hauling Ticket# 14854_x000a_Job# 2128_x000a_Metra New Auburn_x000a_Location: 621 W. &amp; 79th St._x000a_PickUP/Deliver: Heidelberg Thornton_x000a_CA06"/>
    <x v="2"/>
    <x v="8"/>
    <s v="14854"/>
    <x v="3"/>
    <x v="3"/>
    <s v="Metra New Auburn"/>
    <n v="2128"/>
    <s v="Heidelberg Thornton"/>
    <m/>
    <s v="CA06"/>
    <n v="19.350000000000001"/>
    <n v="12.25"/>
    <n v="237.04"/>
    <n v="0"/>
    <n v="2430464.7299999949"/>
  </r>
  <r>
    <x v="5"/>
    <s v="02"/>
    <x v="4"/>
    <x v="0"/>
    <s v="2700|Metra New Auburn|1.00|300.00"/>
    <x v="24"/>
    <s v="Truck# MLB-19_x000a_Hauling Ticket# 14855_x000a_Job# 2128_x000a_Metra New Auburn_x000a_Location: 621 W. &amp; 79th St._x000a_PickUP/Deliver: IDA East Chicago "/>
    <x v="2"/>
    <x v="8"/>
    <s v="14855"/>
    <x v="3"/>
    <x v="3"/>
    <s v="Metra New Auburn"/>
    <n v="2128"/>
    <s v="IDA East Chicago"/>
    <m/>
    <m/>
    <n v="1"/>
    <n v="300"/>
    <n v="300"/>
    <n v="279"/>
    <n v="2430764.7299999949"/>
  </r>
  <r>
    <x v="5"/>
    <s v="02"/>
    <x v="4"/>
    <x v="0"/>
    <s v="2700|Metra New Auburn|1.00|300.00"/>
    <x v="24"/>
    <s v="Truck# MLB-19_x000a_Hauling Ticket# 14856_x000a_Job# 2128_x000a_Metra New Auburn_x000a_Location: 621 W. &amp; 79th St._x000a_PickUP/Deliver: IDA East Chicago "/>
    <x v="2"/>
    <x v="8"/>
    <s v="14856"/>
    <x v="3"/>
    <x v="3"/>
    <s v="Metra New Auburn"/>
    <n v="2128"/>
    <s v="IDA East Chicago"/>
    <m/>
    <m/>
    <n v="1"/>
    <n v="300"/>
    <n v="300"/>
    <n v="279"/>
    <n v="2431064.7299999949"/>
  </r>
  <r>
    <x v="5"/>
    <s v="02"/>
    <x v="4"/>
    <x v="0"/>
    <s v="2700|Metra New Auburn|1.00|300.00"/>
    <x v="24"/>
    <s v="Truck# MLB-19_x000a_Hauling Ticket# 14857_x000a_Job# 2128_x000a_Metra New Auburn_x000a_Location: 621 W. &amp; 79th St._x000a_PickUP/Deliver: IDA East Chicago "/>
    <x v="2"/>
    <x v="8"/>
    <s v="14857"/>
    <x v="3"/>
    <x v="3"/>
    <s v="Metra New Auburn"/>
    <n v="2128"/>
    <s v="IDA East Chicago"/>
    <m/>
    <m/>
    <n v="1"/>
    <n v="300"/>
    <n v="300"/>
    <n v="279"/>
    <n v="2431364.7299999949"/>
  </r>
  <r>
    <x v="5"/>
    <s v="02"/>
    <x v="4"/>
    <x v="0"/>
    <s v="2700|Metra New Auburn|1.00|300.00"/>
    <x v="24"/>
    <s v="Truck# MLB-19_x000a_Hauling Ticket# 14858_x000a_Job# 2128_x000a_Metra New Auburn_x000a_Location: 621 W. &amp; 79th St._x000a_PickUP/Deliver: IDA East Chicago "/>
    <x v="2"/>
    <x v="8"/>
    <s v="14858"/>
    <x v="3"/>
    <x v="3"/>
    <s v="Metra New Auburn"/>
    <n v="2128"/>
    <s v="IDA East Chicago"/>
    <m/>
    <m/>
    <n v="1"/>
    <n v="300"/>
    <n v="300"/>
    <n v="279"/>
    <n v="2431664.7299999949"/>
  </r>
  <r>
    <x v="5"/>
    <s v="02"/>
    <x v="4"/>
    <x v="0"/>
    <s v="2700|Metra New Auburn|1.00|300.00"/>
    <x v="24"/>
    <s v="Truck# LT-325_x000a_Hauling Ticket# 15837_x000a_Job# 2128_x000a_Metra New Auburn_x000a_Location: 621 W. &amp; 79th St._x000a_PickUP/Deliver: IDA East Chicago "/>
    <x v="0"/>
    <x v="21"/>
    <s v="15837"/>
    <x v="3"/>
    <x v="3"/>
    <s v="Metra New Auburn"/>
    <n v="2128"/>
    <s v="IDA East Chicago"/>
    <m/>
    <m/>
    <n v="1"/>
    <n v="300"/>
    <n v="300"/>
    <n v="279"/>
    <n v="2431964.7299999949"/>
  </r>
  <r>
    <x v="5"/>
    <s v="02"/>
    <x v="4"/>
    <x v="0"/>
    <s v="2700|Metra New Auburn|60.34|12.25"/>
    <x v="24"/>
    <s v="Truck# LT-325_x000a_Hauling Ticket# 15838_x000a_Job# 2128_x000a_Metra New Auburn_x000a_Location: 621 W. &amp; 79th St._x000a_PickUP/Deliver: Heidelberg Thornton_x000a_CA06"/>
    <x v="0"/>
    <x v="21"/>
    <s v="15838"/>
    <x v="3"/>
    <x v="3"/>
    <s v="Metra New Auburn"/>
    <n v="2128"/>
    <s v="Heidelberg Thornton"/>
    <m/>
    <s v="CA06"/>
    <n v="60.34"/>
    <n v="12.25"/>
    <n v="739.17"/>
    <n v="0"/>
    <n v="2432703.8999999948"/>
  </r>
  <r>
    <x v="5"/>
    <s v="02"/>
    <x v="4"/>
    <x v="0"/>
    <s v="2700|Metra New Auburn|1.00|300.00"/>
    <x v="24"/>
    <s v="Truck# LT-325_x000a_Hauling Ticket# 15839_x000a_Job# 2128_x000a_Metra New Auburn_x000a_Location: 621 W. &amp; 79th St._x000a_PickUP/Deliver: IDA East Chicago "/>
    <x v="0"/>
    <x v="21"/>
    <s v="15839"/>
    <x v="3"/>
    <x v="3"/>
    <s v="Metra New Auburn"/>
    <n v="2128"/>
    <s v="IDA East Chicago"/>
    <m/>
    <m/>
    <n v="1"/>
    <n v="300"/>
    <n v="300"/>
    <n v="279"/>
    <n v="2433003.8999999948"/>
  </r>
  <r>
    <x v="5"/>
    <s v="02"/>
    <x v="4"/>
    <x v="0"/>
    <s v="2700|Metra New Auburn|1.00|300.00"/>
    <x v="24"/>
    <s v="Truck# LT-325_x000a_Hauling Ticket# 15840_x000a_Job# 2128_x000a_Metra New Auburn_x000a_Location: 621 W. &amp; 79th St._x000a_PickUP/Deliver: IDA East Chicago "/>
    <x v="0"/>
    <x v="21"/>
    <s v="15840"/>
    <x v="3"/>
    <x v="3"/>
    <s v="Metra New Auburn"/>
    <n v="2128"/>
    <s v="IDA East Chicago"/>
    <m/>
    <m/>
    <n v="1"/>
    <n v="300"/>
    <n v="300"/>
    <n v="279"/>
    <n v="2433303.8999999948"/>
  </r>
  <r>
    <x v="5"/>
    <s v="02"/>
    <x v="4"/>
    <x v="0"/>
    <s v="2700|Metra New Auburn|1.00|300.00"/>
    <x v="24"/>
    <s v="Truck# LT-325_x000a_Hauling Ticket# 15841_x000a_Job# 2128_x000a_Metra New Auburn_x000a_Location: 621 W. &amp; 79th St._x000a_PickUP/Deliver: IDA East Chicago "/>
    <x v="0"/>
    <x v="21"/>
    <s v="15841"/>
    <x v="3"/>
    <x v="3"/>
    <s v="Metra New Auburn"/>
    <n v="2128"/>
    <s v="IDA East Chicago"/>
    <m/>
    <m/>
    <n v="1"/>
    <n v="300"/>
    <n v="300"/>
    <n v="279"/>
    <n v="2433603.8999999948"/>
  </r>
  <r>
    <x v="5"/>
    <s v="02"/>
    <x v="4"/>
    <x v="0"/>
    <s v="2700|Metra New Auburn|17.58|15.50"/>
    <x v="24"/>
    <s v="Truck# MLB-19_x000a_Hauling Ticket# 14855_x000a_Job# 2128_x000a_Metra New Auburn_x000a_Location: 621 W. &amp; 79th St._x000a_PickUP/Deliver: IDA East Chicago _x000a_Scale Ticket# CMS-0033"/>
    <x v="2"/>
    <x v="8"/>
    <s v="14855"/>
    <x v="3"/>
    <x v="3"/>
    <s v="Metra New Auburn"/>
    <n v="2128"/>
    <s v="IDA East Chicago"/>
    <s v="CMS-0033"/>
    <s v="Scale"/>
    <n v="17.579999999999998"/>
    <n v="15.5"/>
    <n v="272.49"/>
    <n v="0"/>
    <n v="2433876.389999995"/>
  </r>
  <r>
    <x v="5"/>
    <s v="02"/>
    <x v="4"/>
    <x v="0"/>
    <s v="2700|Metra New Auburn|18.39|15.50"/>
    <x v="24"/>
    <s v="Truck# MLB-19_x000a_Hauling Ticket# 14856_x000a_Job# 2128_x000a_Metra New Auburn_x000a_Location: 621 W. &amp; 79th St._x000a_PickUP/Deliver: IDA East Chicago _x000a_Scale Ticket# CMS-0026"/>
    <x v="2"/>
    <x v="8"/>
    <s v="14856"/>
    <x v="3"/>
    <x v="3"/>
    <s v="Metra New Auburn"/>
    <n v="2128"/>
    <s v="IDA East Chicago"/>
    <s v="CMS-0026"/>
    <s v="Scale"/>
    <n v="18.39"/>
    <n v="15.5"/>
    <n v="285.05"/>
    <n v="0"/>
    <n v="2434161.4399999948"/>
  </r>
  <r>
    <x v="5"/>
    <s v="02"/>
    <x v="4"/>
    <x v="0"/>
    <s v="2700|Metra New Auburn|19.28|15.50"/>
    <x v="24"/>
    <s v="Truck# MLB-19_x000a_Hauling Ticket# 14857_x000a_Job# 2128_x000a_Metra New Auburn_x000a_Location: 621 W. &amp; 79th St._x000a_PickUP/Deliver: IDA East Chicago _x000a_Scale Ticket# CMS-0034"/>
    <x v="2"/>
    <x v="8"/>
    <s v="14857"/>
    <x v="3"/>
    <x v="3"/>
    <s v="Metra New Auburn"/>
    <n v="2128"/>
    <s v="IDA East Chicago"/>
    <s v="CMS-0034"/>
    <s v="Scale"/>
    <n v="19.28"/>
    <n v="15.5"/>
    <n v="298.83999999999997"/>
    <n v="0"/>
    <n v="2434460.2799999951"/>
  </r>
  <r>
    <x v="5"/>
    <s v="02"/>
    <x v="4"/>
    <x v="0"/>
    <s v="2700|Metra New Auburn|18.78|15.50"/>
    <x v="24"/>
    <s v="Truck# MLB-19_x000a_Hauling Ticket# 14858_x000a_Job# 2128_x000a_Metra New Auburn_x000a_Location: 621 W. &amp; 79th St._x000a_PickUP/Deliver: IDA East Chicago _x000a_Scale Ticket# CMS-0030"/>
    <x v="2"/>
    <x v="8"/>
    <s v="14858"/>
    <x v="3"/>
    <x v="3"/>
    <s v="Metra New Auburn"/>
    <n v="2128"/>
    <s v="IDA East Chicago"/>
    <s v="CMS-0030"/>
    <s v="Scale"/>
    <n v="18.78"/>
    <n v="15.5"/>
    <n v="291.08999999999997"/>
    <n v="0"/>
    <n v="2434751.369999995"/>
  </r>
  <r>
    <x v="5"/>
    <s v="02"/>
    <x v="4"/>
    <x v="0"/>
    <s v="2700|Metra New Auburn|18.15|15.50"/>
    <x v="24"/>
    <s v="Truck# LT-325_x000a_Hauling Ticket# 15837_x000a_Job# 2128_x000a_Metra New Auburn_x000a_Location: 621 W. &amp; 79th St._x000a_PickUP/Deliver: IDA East Chicago _x000a_Scale Ticket# CMS-0027"/>
    <x v="0"/>
    <x v="21"/>
    <s v="15837"/>
    <x v="3"/>
    <x v="3"/>
    <s v="Metra New Auburn"/>
    <n v="2128"/>
    <s v="IDA East Chicago"/>
    <s v="CMS-0027"/>
    <s v="Scale"/>
    <n v="18.149999999999999"/>
    <n v="15.5"/>
    <n v="281.33"/>
    <n v="0"/>
    <n v="2435032.6999999951"/>
  </r>
  <r>
    <x v="5"/>
    <s v="02"/>
    <x v="4"/>
    <x v="0"/>
    <s v="2700|Metra New Auburn|20.01|15.50"/>
    <x v="24"/>
    <s v="Truck# LT-325_x000a_Hauling Ticket# 15839_x000a_Job# 2128_x000a_Metra New Auburn_x000a_Location: 621 W. &amp; 79th St._x000a_PickUP/Deliver: IDA East Chicago _x000a_Scale Ticket# CMS-0028"/>
    <x v="0"/>
    <x v="21"/>
    <s v="15839"/>
    <x v="3"/>
    <x v="3"/>
    <s v="Metra New Auburn"/>
    <n v="2128"/>
    <s v="IDA East Chicago"/>
    <s v="CMS-0028"/>
    <s v="Scale"/>
    <n v="20.010000000000002"/>
    <n v="15.5"/>
    <n v="310.16000000000003"/>
    <n v="0"/>
    <n v="2435342.8599999952"/>
  </r>
  <r>
    <x v="5"/>
    <s v="02"/>
    <x v="4"/>
    <x v="0"/>
    <s v="2700|Metra New Auburn|20.65|15.50"/>
    <x v="24"/>
    <s v="Truck# LT-325_x000a_Hauling Ticket# 15840_x000a_Job# 2128_x000a_Metra New Auburn_x000a_Location: 621 W. &amp; 79th St._x000a_PickUP/Deliver: IDA East Chicago _x000a_Scale Ticket# CMS-0029"/>
    <x v="0"/>
    <x v="21"/>
    <s v="15840"/>
    <x v="3"/>
    <x v="3"/>
    <s v="Metra New Auburn"/>
    <n v="2128"/>
    <s v="IDA East Chicago"/>
    <s v="CMS-0029"/>
    <s v="Scale"/>
    <n v="20.65"/>
    <n v="15.5"/>
    <n v="320.08"/>
    <n v="0"/>
    <n v="2435662.9399999948"/>
  </r>
  <r>
    <x v="5"/>
    <s v="02"/>
    <x v="4"/>
    <x v="0"/>
    <s v="2700|Metra New Auburn|22.84|15.50"/>
    <x v="24"/>
    <s v="Truck# LT-325_x000a_Hauling Ticket# 15841_x000a_Job# 2128_x000a_Metra New Auburn_x000a_Location: 621 W. &amp; 79th St._x000a_PickUP/Deliver: IDA East Chicago _x000a_Scale Ticket# CMS-0031"/>
    <x v="0"/>
    <x v="21"/>
    <s v="15841"/>
    <x v="3"/>
    <x v="3"/>
    <s v="Metra New Auburn"/>
    <n v="2128"/>
    <s v="IDA East Chicago"/>
    <s v="CMS-0031"/>
    <s v="Scale"/>
    <n v="22.84"/>
    <n v="15.5"/>
    <n v="354.02"/>
    <n v="0"/>
    <n v="2436016.9599999948"/>
  </r>
  <r>
    <x v="5"/>
    <s v="02"/>
    <x v="4"/>
    <x v="0"/>
    <s v="2700|Metra New Auburn|19.53|16.45"/>
    <x v="24"/>
    <s v="Truck# MLB-19_x000a_Hauling Ticket# 10765_x000a_Job# 2128_x000a_Metra New Auburn_x000a_Location: 79th St. &amp; Lowe_x000a_PickUP/Deliver: Heidelberg Thornton_x000a_CA06_x000a_Scale Ticket# 1725268650"/>
    <x v="2"/>
    <x v="8"/>
    <s v="10765"/>
    <x v="3"/>
    <x v="3"/>
    <s v="Metra New Auburn"/>
    <n v="2128"/>
    <s v="Heidelberg Thornton"/>
    <s v="1725268650"/>
    <s v="CA06"/>
    <n v="19.53"/>
    <n v="16.45"/>
    <n v="321.27"/>
    <n v="0"/>
    <n v="2436338.2299999949"/>
  </r>
  <r>
    <x v="5"/>
    <s v="02"/>
    <x v="4"/>
    <x v="0"/>
    <s v="2700|Metra New Auburn|60.77|16.45"/>
    <x v="24"/>
    <s v="Truck# MLB-19_x000a_Hauling Ticket# 10762_x000a_Job# 2128_x000a_Metra New Auburn_x000a_Location: 79th St. &amp; Lowe_x000a_PickUP/Deliver: Heidelberg Thornton_x000a_CA06_x000a_Scale Ticket# 1725267312, 1725267628,  1725267795."/>
    <x v="2"/>
    <x v="8"/>
    <s v="10762"/>
    <x v="3"/>
    <x v="3"/>
    <s v="Metra New Auburn"/>
    <n v="2128"/>
    <s v="Heidelberg Thornton"/>
    <s v="1725267312, 1725267628, 1725267795"/>
    <s v="CA06"/>
    <n v="60.77"/>
    <n v="16.45"/>
    <n v="999.67"/>
    <n v="0"/>
    <n v="2437337.8999999948"/>
  </r>
  <r>
    <x v="5"/>
    <s v="02"/>
    <x v="4"/>
    <x v="0"/>
    <s v="2700|Metra New Auburn|19.35|16.45"/>
    <x v="24"/>
    <s v="Truck# MLB-19_x000a_Hauling Ticket# 14854_x000a_Job# 2128_x000a_Metra New Auburn_x000a_Location: 621 W. &amp; 79th St._x000a_PickUP/Deliver: Heidelberg Thornton_x000a_CA06_x000a_Scale Ticket# 1725269592"/>
    <x v="2"/>
    <x v="8"/>
    <s v="14854"/>
    <x v="3"/>
    <x v="3"/>
    <s v="Metra New Auburn"/>
    <n v="2128"/>
    <s v="Heidelberg Thornton"/>
    <s v="1725269592"/>
    <s v="CA06"/>
    <n v="19.350000000000001"/>
    <n v="16.45"/>
    <n v="318.31"/>
    <n v="0"/>
    <n v="2437656.2099999948"/>
  </r>
  <r>
    <x v="5"/>
    <s v="02"/>
    <x v="4"/>
    <x v="0"/>
    <s v="2700|Metra New Auburn|60.34|16.45"/>
    <x v="24"/>
    <s v="Truck# LT-325_x000a_Hauling Ticket# 15838_x000a_Job# 2128_x000a_Metra New Auburn_x000a_Location: 621 W. &amp; 79th St._x000a_PickUP/Deliver: Heidelberg Thornton_x000a_CA06_x000a_Scale Ticket# 1725269624, 1725269855, 1725270187."/>
    <x v="0"/>
    <x v="21"/>
    <s v="15838"/>
    <x v="3"/>
    <x v="3"/>
    <s v="Metra New Auburn"/>
    <n v="2128"/>
    <s v="Heidelberg Thornton"/>
    <s v="1725269624, 1725269855, 1725270187"/>
    <s v="CA06"/>
    <n v="60.34"/>
    <n v="16.45"/>
    <n v="992.59"/>
    <n v="0"/>
    <n v="2438648.7999999952"/>
  </r>
  <r>
    <x v="22"/>
    <s v="08"/>
    <x v="4"/>
    <x v="0"/>
    <s v="2717|Metra New Auburn|4.00|180.00"/>
    <x v="25"/>
    <s v="Truck# LT-356_x000a_Hauling Ticket# 14261_x000a_Job# 2128_x000a_Metra New Auburn_x000a_Location: 79th St. &amp; Lowe_x000a_PickUP/Deliver: Wright Materials"/>
    <x v="0"/>
    <x v="7"/>
    <s v="14261"/>
    <x v="3"/>
    <x v="3"/>
    <s v="Metra New Auburn"/>
    <n v="2128"/>
    <s v="Wright Materials"/>
    <m/>
    <m/>
    <n v="4"/>
    <n v="180"/>
    <n v="720"/>
    <n v="669.6"/>
    <n v="2563010.1699999939"/>
  </r>
  <r>
    <x v="22"/>
    <s v="08"/>
    <x v="4"/>
    <x v="0"/>
    <s v="2717|Metra New Auburn|1.00|300.00"/>
    <x v="25"/>
    <s v="Truck# LT-356_x000a_Hauling Ticket# 14262_x000a_Job# 2128_x000a_Metra New Auburn_x000a_Location: 79th St._x000a_PickUP/Deliver: IDA East Chicago "/>
    <x v="0"/>
    <x v="7"/>
    <s v="14262"/>
    <x v="3"/>
    <x v="3"/>
    <s v="Metra New Auburn"/>
    <n v="2128"/>
    <s v="IDA East Chicago"/>
    <m/>
    <m/>
    <n v="1"/>
    <n v="300"/>
    <n v="300"/>
    <n v="279"/>
    <n v="2563310.1699999939"/>
  </r>
  <r>
    <x v="22"/>
    <s v="08"/>
    <x v="4"/>
    <x v="0"/>
    <s v="2717|Metra New Auburn|1.00|410.00"/>
    <x v="25"/>
    <s v="Truck# LT-356_x000a_Hauling Ticket# 14263_x000a_Job# 2128_x000a_Metra New Auburn_x000a_Location: 79th St._x000a_PickUP/Deliver: Laraway"/>
    <x v="0"/>
    <x v="7"/>
    <s v="14263"/>
    <x v="3"/>
    <x v="3"/>
    <s v="Metra New Auburn"/>
    <n v="2128"/>
    <s v="Laraway"/>
    <m/>
    <m/>
    <n v="1"/>
    <n v="410"/>
    <n v="410"/>
    <n v="381.3"/>
    <n v="2563720.1699999939"/>
  </r>
  <r>
    <x v="22"/>
    <s v="08"/>
    <x v="4"/>
    <x v="0"/>
    <s v="2717|Metra New Auburn|40.81|12.25"/>
    <x v="25"/>
    <s v="Truck# LT-325_x000a_Hauling Ticket# 15847_x000a_Job# 2128_x000a_Metra New Auburn_x000a_Location: 79th &amp; Lowe_x000a_PickUP/Deliver: Heidelberg Thornton_x000a_CA06"/>
    <x v="0"/>
    <x v="21"/>
    <s v="15847"/>
    <x v="3"/>
    <x v="3"/>
    <s v="Metra New Auburn"/>
    <n v="2128"/>
    <s v="Heidelberg Thornton"/>
    <m/>
    <s v="CA06"/>
    <n v="40.81"/>
    <n v="12.25"/>
    <n v="499.92"/>
    <n v="0"/>
    <n v="2564220.0899999938"/>
  </r>
  <r>
    <x v="22"/>
    <s v="08"/>
    <x v="4"/>
    <x v="0"/>
    <s v="2717|Metra New Auburn|1.00|410.00"/>
    <x v="25"/>
    <s v="Truck# LT-325_x000a_Hauling Ticket# 15848_x000a_Job# 2128_x000a_Metra New Auburn_x000a_Location: 621 W. &amp; 79th_x000a_PickUP/Deliver: Laraway"/>
    <x v="0"/>
    <x v="21"/>
    <s v="15848"/>
    <x v="3"/>
    <x v="3"/>
    <s v="Metra New Auburn"/>
    <n v="2128"/>
    <s v="Laraway"/>
    <m/>
    <m/>
    <n v="1"/>
    <n v="410"/>
    <n v="410"/>
    <n v="381.3"/>
    <n v="2564630.0899999938"/>
  </r>
  <r>
    <x v="22"/>
    <s v="08"/>
    <x v="4"/>
    <x v="0"/>
    <s v="2717|Metra New Auburn|40.81|16.45"/>
    <x v="25"/>
    <s v="Truck# LT-325_x000a_Hauling Ticket# 15847_x000a_Job# 2128_x000a_Metra New Auburn_x000a_Location: 79th St. &amp; Lowe_x000a_PickUP/Deliver: Heidelberg Thornton_x000a_CA06_x000a_Scale Ticket# 1725272532, 1725272619."/>
    <x v="0"/>
    <x v="21"/>
    <s v="15847"/>
    <x v="3"/>
    <x v="3"/>
    <s v="Metra New Auburn"/>
    <n v="2128"/>
    <s v="Heidelberg Thornton"/>
    <s v="1725272532, 1725272619"/>
    <s v="CA06"/>
    <n v="40.81"/>
    <n v="16.45"/>
    <n v="671.32"/>
    <n v="0"/>
    <n v="2565301.4099999941"/>
  </r>
  <r>
    <x v="23"/>
    <s v="15"/>
    <x v="4"/>
    <x v="0"/>
    <s v="2735|Metra New Auburn|20.05|12.25"/>
    <x v="26"/>
    <s v="Truck# LT-114_x000a_Hauling Ticket# 14149_x000a_Job# 2128_x000a_Metra New Auburn_x000a_Location: 621 W. 79th St._x000a_PickUP/Deliver: Heidelberg Thorton_x000a_CA06"/>
    <x v="0"/>
    <x v="25"/>
    <s v="14149"/>
    <x v="3"/>
    <x v="3"/>
    <s v="Metra New Auburn"/>
    <n v="2128"/>
    <s v="Heidelberg Thorton"/>
    <m/>
    <s v="CA06"/>
    <n v="20.05"/>
    <n v="12.25"/>
    <n v="245.61"/>
    <n v="0"/>
    <n v="2687363.209999993"/>
  </r>
  <r>
    <x v="23"/>
    <s v="15"/>
    <x v="4"/>
    <x v="0"/>
    <s v="2735|Metra New Auburn|20.05|16.45"/>
    <x v="26"/>
    <s v="Truck# LT-114_x000a_Hauling Ticket# 14149_x000a_Job# 2128_x000a_Metra New Auburn_x000a_Location: 621 W. 79th St._x000a_PickUP/Deliver: Heidelberg Thorton_x000a_CA06_x000a_Scale Ticket# 1725275968"/>
    <x v="0"/>
    <x v="25"/>
    <s v="14149"/>
    <x v="3"/>
    <x v="3"/>
    <s v="Metra New Auburn"/>
    <n v="2128"/>
    <s v="Heidelberg Thorton"/>
    <s v="1725275968"/>
    <s v="CA06"/>
    <n v="20.05"/>
    <n v="16.45"/>
    <n v="329.82"/>
    <n v="0"/>
    <n v="2687693.0299999928"/>
  </r>
  <r>
    <x v="24"/>
    <s v="06"/>
    <x v="8"/>
    <x v="0"/>
    <s v="2783|Metra New Auburn|8.00|130.00"/>
    <x v="27"/>
    <s v="Truck# IP-50_x000a_Hauling Ticket# 1622_x000a_Job# 2128_x000a_Metra New Auburn_x000a_Location: 601 W. 80th St._x000a_PickUP/Deliver: On Site"/>
    <x v="12"/>
    <x v="32"/>
    <s v="1622"/>
    <x v="3"/>
    <x v="3"/>
    <s v="Metra New Auburn"/>
    <n v="2128"/>
    <s v="On Site"/>
    <m/>
    <m/>
    <n v="8"/>
    <n v="130"/>
    <n v="1040"/>
    <n v="0"/>
    <n v="2999730.0599999931"/>
  </r>
  <r>
    <x v="24"/>
    <s v="06"/>
    <x v="8"/>
    <x v="0"/>
    <s v="2783|Metra New Auburn|8.00|130.00"/>
    <x v="27"/>
    <s v="Truck# IP-51_x000a_Hauling Ticket# 1955_x000a_Job# 2128_x000a_Metra New Auburn_x000a_Location: 601 W. 80th St._x000a_PickUP/Deliver: IDA East Chicago"/>
    <x v="12"/>
    <x v="19"/>
    <s v="1955"/>
    <x v="3"/>
    <x v="3"/>
    <s v="Metra New Auburn"/>
    <n v="2128"/>
    <s v="IDA East Chicago"/>
    <m/>
    <m/>
    <n v="8"/>
    <n v="130"/>
    <n v="1040"/>
    <n v="0"/>
    <n v="3000770.0599999931"/>
  </r>
  <r>
    <x v="24"/>
    <s v="06"/>
    <x v="8"/>
    <x v="0"/>
    <s v="2783|Metra New Auburn|8.00|130.00"/>
    <x v="27"/>
    <s v="Truck# IP-52_x000a_Hauling Ticket# 1967_x000a_Job# 2128_x000a_Metra New Auburn_x000a_Location: 601 W. 80th St._x000a_PickUP/Deliver: IDA East Chicago"/>
    <x v="12"/>
    <x v="14"/>
    <s v="1967"/>
    <x v="3"/>
    <x v="3"/>
    <s v="Metra New Auburn"/>
    <n v="2128"/>
    <s v="IDA East Chicago"/>
    <m/>
    <m/>
    <n v="8"/>
    <n v="130"/>
    <n v="1040"/>
    <n v="0"/>
    <n v="3001810.0599999931"/>
  </r>
  <r>
    <x v="24"/>
    <s v="06"/>
    <x v="8"/>
    <x v="0"/>
    <s v="2783|Metra New Auburn|8.00|130.00"/>
    <x v="27"/>
    <s v="Truck# XP-04_x000a_Hauling Ticket# 15265_x000a_Job# 2128_x000a_Metra New Auburn_x000a_Location: 601 W. 80th St._x000a_PickUP/Deliver: On site"/>
    <x v="16"/>
    <x v="31"/>
    <s v="15265"/>
    <x v="3"/>
    <x v="3"/>
    <s v="Metra New Auburn"/>
    <n v="2128"/>
    <s v="On Site"/>
    <m/>
    <m/>
    <n v="8"/>
    <n v="130"/>
    <n v="1040"/>
    <n v="0"/>
    <n v="3002850.0599999931"/>
  </r>
  <r>
    <x v="24"/>
    <s v="06"/>
    <x v="8"/>
    <x v="0"/>
    <s v="2783|Metra New Auburn|4.00|300.00"/>
    <x v="27"/>
    <s v="Truck# HU-380_x000a_Hauling Ticket# 09667_x000a_Job# 2128_x000a_Metra New Auburn_x000a_Location: 601 W. 80th St._x000a_PickUP/Deliver: IDA East Chicago "/>
    <x v="18"/>
    <x v="36"/>
    <s v="09667"/>
    <x v="3"/>
    <x v="3"/>
    <s v="Metra New Auburn"/>
    <n v="2128"/>
    <s v="IDA East Chicago"/>
    <m/>
    <m/>
    <n v="4"/>
    <n v="300"/>
    <n v="1200"/>
    <n v="0"/>
    <n v="3004050.0599999931"/>
  </r>
  <r>
    <x v="24"/>
    <s v="06"/>
    <x v="8"/>
    <x v="0"/>
    <s v="2783|Metra New Auburn|80.89|15.50"/>
    <x v="27"/>
    <s v="Truck# HU-380_x000a_Hauling Ticket# 09667_x000a_Job# 2128_x000a_Metra New Auburn_x000a_Location: 601 W. 80th St._x000a_PickUP/Deliver: IDA East Chicago _x000a_Scale Ticket# CMS-0037, CMS-0048, CMS-0141, CMS-0146."/>
    <x v="18"/>
    <x v="36"/>
    <s v="09667"/>
    <x v="3"/>
    <x v="3"/>
    <s v="Metra New Auburn"/>
    <n v="2128"/>
    <s v="IDA East Chicago"/>
    <m/>
    <s v="Scale"/>
    <n v="80.89"/>
    <n v="15.5"/>
    <n v="1253.8"/>
    <n v="0"/>
    <n v="3005303.859999992"/>
  </r>
  <r>
    <x v="24"/>
    <s v="06"/>
    <x v="8"/>
    <x v="0"/>
    <s v="2783|Metra New Auburn|4.00|300.00"/>
    <x v="27"/>
    <s v="Truck# LT-356_x000a_Hauling Ticket# 14293_x000a_Job# 2128_x000a_Metra New Auburn_x000a_Location: 601 W. 80th St._x000a_PickUP/Deliver: IDA East Chicago "/>
    <x v="0"/>
    <x v="7"/>
    <s v="14293"/>
    <x v="3"/>
    <x v="3"/>
    <s v="Metra New Auburn"/>
    <n v="2128"/>
    <s v="IDA East Chicago"/>
    <m/>
    <m/>
    <n v="4"/>
    <n v="300"/>
    <n v="1200"/>
    <n v="0"/>
    <n v="3006503.859999992"/>
  </r>
  <r>
    <x v="24"/>
    <s v="06"/>
    <x v="8"/>
    <x v="0"/>
    <s v="2783|Metra New Auburn|85.85|15.50"/>
    <x v="27"/>
    <s v="Truck# LT-356_x000a_Hauling Ticket# 14293_x000a_Job# 2128_x000a_Metra New Auburn_x000a_Location: 601 W. 80th St._x000a_PickUP/Deliver: IDA East Chicago _x000a_Scale Ticket# CMS-0036, CMS-0045, CMS-0051, CMS-0143."/>
    <x v="0"/>
    <x v="7"/>
    <s v="14293"/>
    <x v="3"/>
    <x v="3"/>
    <s v="Metra New Auburn"/>
    <n v="2128"/>
    <s v="IDA East Chicago"/>
    <m/>
    <s v="Scale"/>
    <n v="85.85"/>
    <n v="15.5"/>
    <n v="1330.68"/>
    <n v="0"/>
    <n v="3007834.5399999931"/>
  </r>
  <r>
    <x v="24"/>
    <s v="06"/>
    <x v="8"/>
    <x v="0"/>
    <s v="2783|Metra New Auburn|0.50|130.00"/>
    <x v="27"/>
    <s v="Truck# LT-356_x000a_Hauling Ticket# 14294_x000a_Job# 2128_x000a_Metra New Auburn_x000a_Location: 601 W. 80th St._x000a_PickUP/Deliver: IDA East Chicago _x000a_WAITING TIME"/>
    <x v="0"/>
    <x v="7"/>
    <s v="14294"/>
    <x v="3"/>
    <x v="3"/>
    <s v="Metra New Auburn"/>
    <n v="2128"/>
    <s v="IDA East Chicago"/>
    <m/>
    <m/>
    <n v="0.5"/>
    <n v="130"/>
    <n v="65"/>
    <n v="0"/>
    <n v="3007899.5399999931"/>
  </r>
  <r>
    <x v="24"/>
    <s v="06"/>
    <x v="8"/>
    <x v="0"/>
    <s v="2783|Metra New Auburn|4.00|300.00"/>
    <x v="27"/>
    <s v="Truck# WO-07_x000a_Hauling Ticket# 15759_x000a_Job# 2128_x000a_Metra New Auburn_x000a_Location: 601 W. 80th St._x000a_PickUP/Deliver: IDA East Chicago "/>
    <x v="9"/>
    <x v="16"/>
    <s v="15759"/>
    <x v="3"/>
    <x v="3"/>
    <s v="Metra New Auburn"/>
    <n v="2128"/>
    <s v="IDA East Chicago"/>
    <m/>
    <m/>
    <n v="4"/>
    <n v="300"/>
    <n v="1200"/>
    <n v="0"/>
    <n v="3009099.5399999931"/>
  </r>
  <r>
    <x v="24"/>
    <s v="06"/>
    <x v="8"/>
    <x v="0"/>
    <s v="2783|Metra New Auburn|83.99|15.50"/>
    <x v="27"/>
    <s v="Truck# WO-07_x000a_Hauling Ticket# 15759_x000a_Job# 2128_x000a_Metra New Auburn_x000a_Location: 601 W. 80th St._x000a_PickUP/Deliver: IDA East Chicago _x000a_Scale Ticket# CMS-0041, CMS-0049, CMS-0078, CMS-0144."/>
    <x v="9"/>
    <x v="16"/>
    <s v="15759"/>
    <x v="3"/>
    <x v="3"/>
    <s v="Metra New Auburn"/>
    <n v="2128"/>
    <s v="IDA East Chicago"/>
    <m/>
    <s v="Scale"/>
    <n v="83.99"/>
    <n v="15.5"/>
    <n v="1301.8499999999999"/>
    <n v="0"/>
    <n v="3010401.3899999931"/>
  </r>
  <r>
    <x v="24"/>
    <s v="06"/>
    <x v="8"/>
    <x v="0"/>
    <s v="2783|Metra New Auburn|4.00|300.00"/>
    <x v="27"/>
    <s v="Truck# WO-201_x000a_Hauling Ticket# 15793_x000a_Job# 2128_x000a_Metra New Auburn_x000a_Location: 601 W. 80th St._x000a_PickUP/Deliver: IDA East Chicago "/>
    <x v="9"/>
    <x v="33"/>
    <s v="15793"/>
    <x v="3"/>
    <x v="3"/>
    <s v="Metra New Auburn"/>
    <n v="2128"/>
    <s v="IDA East Chicago"/>
    <m/>
    <m/>
    <n v="4"/>
    <n v="300"/>
    <n v="1200"/>
    <n v="0"/>
    <n v="3011601.3899999931"/>
  </r>
  <r>
    <x v="24"/>
    <s v="06"/>
    <x v="8"/>
    <x v="0"/>
    <s v="2783|Metra New Auburn|82.20|15.50"/>
    <x v="27"/>
    <s v="Truck# WO-201_x000a_Hauling Ticket# 15793_x000a_Job# 2128_x000a_Metra New Auburn_x000a_Location: 601 W. 80th St._x000a_PickUP/Deliver: IDA East Chicago _x000a_Scale Ticket# CMS-0039, CMS-0043, CMS-0046, CMS-0140."/>
    <x v="9"/>
    <x v="33"/>
    <s v="15793"/>
    <x v="3"/>
    <x v="3"/>
    <s v="Metra New Auburn"/>
    <n v="2128"/>
    <s v="IDA East Chicago"/>
    <m/>
    <s v="Scale"/>
    <n v="82.2"/>
    <n v="15.5"/>
    <n v="1274.0999999999999"/>
    <n v="0"/>
    <n v="3012875.4899999928"/>
  </r>
  <r>
    <x v="24"/>
    <s v="06"/>
    <x v="8"/>
    <x v="0"/>
    <s v="2783|Metra New Auburn|4.00|300.00"/>
    <x v="27"/>
    <s v="Truck# LT-325_x000a_Hauling Ticket# 15940_x000a_Job# 2128_x000a_Metra New Auburn_x000a_Location: 601 W. 80th St._x000a_PickUP/Deliver: IDA East Chicago "/>
    <x v="0"/>
    <x v="21"/>
    <s v="15940"/>
    <x v="3"/>
    <x v="3"/>
    <s v="Metra New Auburn"/>
    <n v="2128"/>
    <s v="IDA East Chicago"/>
    <m/>
    <m/>
    <n v="4"/>
    <n v="300"/>
    <n v="1200"/>
    <n v="0"/>
    <n v="3014075.4899999928"/>
  </r>
  <r>
    <x v="24"/>
    <s v="06"/>
    <x v="8"/>
    <x v="0"/>
    <s v="2783|Metra New Auburn|89.67|15.50"/>
    <x v="27"/>
    <s v="Truck# LT-325_x000a_Hauling Ticket# 15940_x000a_Job# 2128_x000a_Metra New Auburn_x000a_Location: 601 W. 80th St._x000a_PickUP/Deliver: IDA East Chicago _x000a_Scale Ticket# CMS-0038, CMS-0044, CMS-0050, CMS-0145."/>
    <x v="0"/>
    <x v="21"/>
    <s v="15940"/>
    <x v="3"/>
    <x v="3"/>
    <s v="Metra New Auburn"/>
    <n v="2128"/>
    <s v="IDA East Chicago"/>
    <m/>
    <s v="Scale"/>
    <n v="89.67"/>
    <n v="15.5"/>
    <n v="1389.89"/>
    <n v="0"/>
    <n v="3015465.3799999929"/>
  </r>
  <r>
    <x v="24"/>
    <s v="06"/>
    <x v="8"/>
    <x v="0"/>
    <s v="2783|Metra New Auburn|4.00|300.00"/>
    <x v="27"/>
    <s v="Truck# ALY-701_x000a_Hauling Ticket# 7860_x000a_Job# 2128_x000a_Metra New Auburn_x000a_Location: 601 W. 80th St._x000a_PickUP/Deliver: IDA East Chicago "/>
    <x v="7"/>
    <x v="13"/>
    <s v="7860"/>
    <x v="3"/>
    <x v="3"/>
    <s v="Metra New Auburn"/>
    <n v="2128"/>
    <s v="IDA East Chicago"/>
    <m/>
    <m/>
    <n v="4"/>
    <n v="300"/>
    <n v="1200"/>
    <n v="0"/>
    <n v="3016665.3799999929"/>
  </r>
  <r>
    <x v="24"/>
    <s v="06"/>
    <x v="8"/>
    <x v="0"/>
    <s v="2783|Metra New Auburn|86.67|15.50"/>
    <x v="27"/>
    <s v="Truck# ALY-701_x000a_Hauling Ticket# 7860_x000a_Job# 2128_x000a_Metra New Auburn_x000a_Location: 601 W. 80th St._x000a_PickUP/Deliver: IDA East Chicago _x000a_Scale Ticket# CMS-0040, CMS-0042, CMS-0047, CMS-0142."/>
    <x v="7"/>
    <x v="13"/>
    <s v="7860"/>
    <x v="3"/>
    <x v="3"/>
    <s v="Metra New Auburn"/>
    <n v="2128"/>
    <s v="IDA East Chicago"/>
    <m/>
    <s v="Scale"/>
    <n v="86.67"/>
    <n v="15.5"/>
    <n v="1343.39"/>
    <n v="0"/>
    <n v="3018008.769999993"/>
  </r>
  <r>
    <x v="25"/>
    <s v="13"/>
    <x v="8"/>
    <x v="0"/>
    <s v="2798|Metra New Auburn|8.00|130.00"/>
    <x v="28"/>
    <s v="Truck# IP-52_x000a_Hauling Ticket# 1970_x000a_Job# 2128_x000a_Metra New Auburn_x000a_Location: 601 W. 80th St._x000a_PickUP/Deliver: On Site"/>
    <x v="12"/>
    <x v="14"/>
    <s v="1970"/>
    <x v="3"/>
    <x v="3"/>
    <s v="Metra New Auburn"/>
    <n v="2128"/>
    <s v="On Site"/>
    <m/>
    <m/>
    <n v="8"/>
    <n v="130"/>
    <n v="1040"/>
    <n v="0"/>
    <n v="3111504.9299999941"/>
  </r>
  <r>
    <x v="25"/>
    <s v="13"/>
    <x v="8"/>
    <x v="0"/>
    <s v="2798|Metra New Auburn|6.00|130.00"/>
    <x v="28"/>
    <s v="Truck# KJV-678_x000a_Hauling Ticket# 089_x000a_Job# 2128_x000a_Metra New Auburn_x000a_Location: 601 W. 80th St._x000a_PickUP/Deliver: On Site"/>
    <x v="15"/>
    <x v="30"/>
    <s v="089"/>
    <x v="3"/>
    <x v="3"/>
    <s v="Metra New Auburn"/>
    <n v="2128"/>
    <s v="On Site"/>
    <m/>
    <m/>
    <n v="6"/>
    <n v="130"/>
    <n v="780"/>
    <n v="0"/>
    <n v="3112284.9299999941"/>
  </r>
  <r>
    <x v="25"/>
    <s v="13"/>
    <x v="8"/>
    <x v="0"/>
    <s v="2798|Metra New Auburn|8.00|130.00"/>
    <x v="28"/>
    <s v="Truck# XP-04_x000a_Hauling Ticket# 0136_x000a_Job# 2128_x000a_Metra New Auburn_x000a_Location: 601 W. 80th St._x000a_PickUP/Deliver: On Site"/>
    <x v="16"/>
    <x v="31"/>
    <s v="0136"/>
    <x v="3"/>
    <x v="3"/>
    <s v="Metra New Auburn"/>
    <n v="2128"/>
    <s v="On Site"/>
    <m/>
    <m/>
    <n v="8"/>
    <n v="130"/>
    <n v="1040"/>
    <n v="0"/>
    <n v="3113324.9299999941"/>
  </r>
  <r>
    <x v="25"/>
    <s v="13"/>
    <x v="8"/>
    <x v="0"/>
    <s v="2798|Metra New Auburn|8.00|130.00"/>
    <x v="28"/>
    <s v="Truck# IP-56_x000a_Hauling Ticket# 1603_x000a_Job# 2128_x000a_Metra New Auburn_x000a_Location: 601 W. 80th St._x000a_PickUP/Deliver: On Site"/>
    <x v="12"/>
    <x v="28"/>
    <s v="1603"/>
    <x v="3"/>
    <x v="3"/>
    <s v="Metra New Auburn"/>
    <n v="2128"/>
    <s v="On Site"/>
    <m/>
    <m/>
    <n v="8"/>
    <n v="130"/>
    <n v="1040"/>
    <n v="0"/>
    <n v="3114364.9299999941"/>
  </r>
  <r>
    <x v="25"/>
    <s v="13"/>
    <x v="8"/>
    <x v="0"/>
    <s v="2798|Metra New Auburn|8.00|130.00"/>
    <x v="28"/>
    <s v="Truck# IP-51_x000a_Hauling Ticket# 1969_x000a_Job# 2128_x000a_Metra New Auburn_x000a_Location: 601 W. 80th St._x000a_PickUP/Deliver: On Site"/>
    <x v="12"/>
    <x v="19"/>
    <s v="1969"/>
    <x v="3"/>
    <x v="3"/>
    <s v="Metra New Auburn"/>
    <n v="2128"/>
    <s v="On Site"/>
    <m/>
    <m/>
    <n v="8"/>
    <n v="130"/>
    <n v="1040"/>
    <n v="0"/>
    <n v="3115404.9299999941"/>
  </r>
  <r>
    <x v="25"/>
    <s v="13"/>
    <x v="8"/>
    <x v="0"/>
    <s v="2798|Metra New Auburn|5.00|300.00"/>
    <x v="28"/>
    <s v="Truck# MLB-108_x000a_Hauling Ticket# 14095_x000a_Job# 2128_x000a_Metra New Auburn_x000a_Location: 601 W. 80th St._x000a_PickUP/Deliver: IDA East Chicago"/>
    <x v="2"/>
    <x v="2"/>
    <s v="14095"/>
    <x v="3"/>
    <x v="3"/>
    <s v="Metra New Auburn"/>
    <n v="2128"/>
    <s v="IDA East Chicago"/>
    <m/>
    <m/>
    <n v="5"/>
    <n v="300"/>
    <n v="1500"/>
    <n v="1395"/>
    <n v="3116904.9299999941"/>
  </r>
  <r>
    <x v="25"/>
    <s v="13"/>
    <x v="8"/>
    <x v="0"/>
    <s v="2798|Metra New Auburn|100.00|15.50"/>
    <x v="28"/>
    <s v="Truck# MLB-108_x000a_Hauling Ticket# 14095_x000a_Job# 2128_x000a_Metra New Auburn_x000a_Location: 601 W. 80th St._x000a_PickUP/Deliver: IDA East Chicago_x000a_Scale Ticket# CMS-0114, CMS-0319, CMS-0321, CMS-0336, CMS-0343."/>
    <x v="2"/>
    <x v="2"/>
    <s v="14095"/>
    <x v="3"/>
    <x v="3"/>
    <s v="Metra New Auburn"/>
    <n v="2128"/>
    <s v="IDA East Chicago"/>
    <m/>
    <s v="Scale"/>
    <n v="100"/>
    <n v="15.5"/>
    <n v="1550"/>
    <n v="0"/>
    <n v="3118454.9299999941"/>
  </r>
  <r>
    <x v="25"/>
    <s v="13"/>
    <x v="8"/>
    <x v="0"/>
    <s v="2798|Metra New Auburn|5.00|300.00"/>
    <x v="28"/>
    <s v="Truck# Li-73_x000a_Hauling Ticket# 14874_x000a_Job# 2128_x000a_Metra New Auburn_x000a_Location: 601 W. 80th St._x000a_PickUP/Deliver: IDA East Chicago"/>
    <x v="1"/>
    <x v="9"/>
    <s v="14874"/>
    <x v="3"/>
    <x v="3"/>
    <s v="Metra New Auburn"/>
    <n v="2128"/>
    <s v="IDA East Chicago"/>
    <m/>
    <m/>
    <n v="5"/>
    <n v="300"/>
    <n v="1500"/>
    <n v="1395"/>
    <n v="3119954.9299999941"/>
  </r>
  <r>
    <x v="25"/>
    <s v="13"/>
    <x v="8"/>
    <x v="0"/>
    <s v="2798|Metra New Auburn|105.89|15.50"/>
    <x v="28"/>
    <s v="Truck# Li-73_x000a_Hauling Ticket# 14874_x000a_Job# 2128_x000a_Metra New Auburn_x000a_Location: 601 W. 80th St._x000a_PickUP/Deliver: IDA East Chicago_x000a_Scale Ticket# CMS-0150, CMS-0323, CMS-0331, CMS-0338,  CMS-0345."/>
    <x v="1"/>
    <x v="9"/>
    <s v="14874"/>
    <x v="3"/>
    <x v="3"/>
    <s v="Metra New Auburn"/>
    <n v="2128"/>
    <s v="IDA East Chicago"/>
    <m/>
    <s v="Scale"/>
    <n v="105.89"/>
    <n v="15.5"/>
    <n v="1641.3"/>
    <n v="0"/>
    <n v="3121596.2299999939"/>
  </r>
  <r>
    <x v="25"/>
    <s v="13"/>
    <x v="8"/>
    <x v="0"/>
    <s v="2798|Metra New Auburn|5.00|300.00"/>
    <x v="28"/>
    <s v="Truck# MLB-108_x000a_Hauling Ticket# 14096_x000a_Job# 2128_x000a_Metra New Auburn_x000a_Location: 601 W. 80th St._x000a_PickUP/Deliver: IDA East Chicago"/>
    <x v="2"/>
    <x v="2"/>
    <s v="14096"/>
    <x v="3"/>
    <x v="3"/>
    <s v="Metra New Auburn"/>
    <n v="2128"/>
    <s v="IDA East Chicago"/>
    <m/>
    <m/>
    <n v="5"/>
    <n v="300"/>
    <n v="1500"/>
    <n v="1395"/>
    <n v="3123096.2299999939"/>
  </r>
  <r>
    <x v="25"/>
    <s v="13"/>
    <x v="8"/>
    <x v="0"/>
    <s v="2798|Metra New Auburn|102.15|15.50"/>
    <x v="28"/>
    <s v="Truck# MLB-108_x000a_Hauling Ticket# 14096_x000a_Job# 2128_x000a_Metra New Auburn_x000a_Location: 601 W. 80th St._x000a_PickUP/Deliver: IDA East Chicago_x000a_Scale Ticket# CMS-0347, CMS-0356, CMS-0368, CMS-0382, CMS-0385."/>
    <x v="2"/>
    <x v="2"/>
    <s v="14096"/>
    <x v="3"/>
    <x v="3"/>
    <s v="Metra New Auburn"/>
    <n v="2128"/>
    <s v="IDA East Chicago"/>
    <m/>
    <s v="Scale"/>
    <n v="102.15"/>
    <n v="15.5"/>
    <n v="1583.33"/>
    <n v="0"/>
    <n v="3124679.559999994"/>
  </r>
  <r>
    <x v="25"/>
    <s v="13"/>
    <x v="8"/>
    <x v="0"/>
    <s v="2798|Metra New Auburn|5.00|300.00"/>
    <x v="28"/>
    <s v="Truck# U-229_x000a_Hauling Ticket# 14666_x000a_Job# 2128_x000a_Metra New Auburn_x000a_Location: 601 W. 80th St._x000a_PickUP/Deliver: IDA East Chicago"/>
    <x v="4"/>
    <x v="6"/>
    <s v="14666"/>
    <x v="3"/>
    <x v="3"/>
    <s v="Metra New Auburn"/>
    <n v="2128"/>
    <s v="IDA East Chicago"/>
    <m/>
    <m/>
    <n v="5"/>
    <n v="300"/>
    <n v="1500"/>
    <n v="1395"/>
    <n v="3126179.559999994"/>
  </r>
  <r>
    <x v="25"/>
    <s v="13"/>
    <x v="8"/>
    <x v="0"/>
    <s v="2798|Metra New Auburn|103.95|15.50"/>
    <x v="28"/>
    <s v="Truck# U-229_x000a_Hauling Ticket# 14666_x000a_Job# 2128_x000a_Metra New Auburn_x000a_Location: 601 W. 80th St._x000a_PickUP/Deliver: IDA East Chicago_x000a_Scale Ticket# CMS-0350, CMS-0358, CMS-0361, CMS-0371, CMS-0376."/>
    <x v="4"/>
    <x v="6"/>
    <s v="14666"/>
    <x v="3"/>
    <x v="3"/>
    <s v="Metra New Auburn"/>
    <n v="2128"/>
    <s v="IDA East Chicago"/>
    <m/>
    <s v="Scale"/>
    <n v="103.95"/>
    <n v="15.5"/>
    <n v="1611.23"/>
    <n v="0"/>
    <n v="3127790.789999994"/>
  </r>
  <r>
    <x v="25"/>
    <s v="13"/>
    <x v="8"/>
    <x v="0"/>
    <s v="2798|Metra New Auburn|5.00|300.00"/>
    <x v="28"/>
    <s v="Truck# Li-73_x000a_Hauling Ticket# 14876_x000a_Job# 2128_x000a_Metra New Auburn_x000a_Location: 601 W. 80th St._x000a_PickUP/Deliver: IDA East Chicago"/>
    <x v="1"/>
    <x v="9"/>
    <s v="14876"/>
    <x v="3"/>
    <x v="3"/>
    <s v="Metra New Auburn"/>
    <n v="2128"/>
    <s v="IDA East Chicago"/>
    <m/>
    <m/>
    <n v="5"/>
    <n v="300"/>
    <n v="1500"/>
    <n v="1395"/>
    <n v="3129290.789999994"/>
  </r>
  <r>
    <x v="25"/>
    <s v="13"/>
    <x v="8"/>
    <x v="0"/>
    <s v="2798|Metra New Auburn|103.94|15.50"/>
    <x v="28"/>
    <s v="Truck# Li-73_x000a_Hauling Ticket# 14876_x000a_Job# 2128_x000a_Metra New Auburn_x000a_Location: 601 W. 80th St._x000a_PickUP/Deliver: IDA East ChicagoScale Ticket# CMS-0349, CMS-0360, CMS-0363, CMS-0373, CMS-0383."/>
    <x v="1"/>
    <x v="9"/>
    <s v="14876"/>
    <x v="3"/>
    <x v="3"/>
    <s v="Metra New Auburn"/>
    <n v="2128"/>
    <s v="IDA East Chicago"/>
    <m/>
    <s v="Scale"/>
    <n v="103.94"/>
    <n v="15.5"/>
    <n v="1611.07"/>
    <n v="0"/>
    <n v="3130901.8599999938"/>
  </r>
  <r>
    <x v="25"/>
    <s v="13"/>
    <x v="8"/>
    <x v="0"/>
    <s v="2798|Metra New Auburn|1.00|300.00"/>
    <x v="28"/>
    <s v="Truck# U-229_x000a_Hauling Ticket# 15002_x000a_Job# 2128_x000a_Metra New Auburn_x000a_Location: 601 W. 80th St._x000a_PickUP/Deliver: IDA East Chicago"/>
    <x v="4"/>
    <x v="6"/>
    <s v="15002"/>
    <x v="3"/>
    <x v="3"/>
    <s v="Metra New Auburn"/>
    <n v="2128"/>
    <s v="IDA East Chicago"/>
    <m/>
    <m/>
    <n v="1"/>
    <n v="300"/>
    <n v="300"/>
    <n v="0"/>
    <n v="3131201.8599999938"/>
  </r>
  <r>
    <x v="25"/>
    <s v="13"/>
    <x v="8"/>
    <x v="0"/>
    <s v="2798|Metra New Auburn|20.07|15.50"/>
    <x v="28"/>
    <s v="Truck# U-229_x000a_Hauling Ticket# 15002_x000a_Job# 2128_x000a_Metra New Auburn_x000a_Location: 601 W. 80th St._x000a_PickUP/Deliver: IDA East Chicago_x000a_Scale Ticket# CMS-0334"/>
    <x v="4"/>
    <x v="6"/>
    <s v="15002"/>
    <x v="3"/>
    <x v="3"/>
    <s v="Metra New Auburn"/>
    <n v="2128"/>
    <s v="IDA East Chicago"/>
    <s v="CMS-0334"/>
    <s v="Scale"/>
    <n v="20.07"/>
    <n v="15.5"/>
    <n v="311.08999999999997"/>
    <n v="0"/>
    <n v="3131512.9499999941"/>
  </r>
  <r>
    <x v="25"/>
    <s v="13"/>
    <x v="8"/>
    <x v="0"/>
    <s v="2798|Metra New Auburn|1.00|300.00"/>
    <x v="28"/>
    <s v="Truck# U-229_x000a_Hauling Ticket# 15003_x000a_Job# 2128_x000a_Metra New Auburn_x000a_Location: 601 W. 80th St._x000a_PickUP/Deliver: IDA East Chicago"/>
    <x v="4"/>
    <x v="6"/>
    <s v="15003"/>
    <x v="3"/>
    <x v="3"/>
    <s v="Metra New Auburn"/>
    <n v="2128"/>
    <s v="IDA East Chicago"/>
    <m/>
    <m/>
    <n v="1"/>
    <n v="300"/>
    <n v="300"/>
    <n v="0"/>
    <n v="3131812.9499999941"/>
  </r>
  <r>
    <x v="25"/>
    <s v="13"/>
    <x v="8"/>
    <x v="0"/>
    <s v="2798|Metra New Auburn|21.97|15.50"/>
    <x v="28"/>
    <s v="Truck# U-229_x000a_Hauling Ticket# 15003_x000a_Job# 2128_x000a_Metra New Auburn_x000a_Location: 601 W. 80th St._x000a_PickUP/Deliver: IDA East Chicago_x000a_Scale Ticket# CMS-0148"/>
    <x v="4"/>
    <x v="6"/>
    <s v="15003"/>
    <x v="3"/>
    <x v="3"/>
    <s v="Metra New Auburn"/>
    <n v="2128"/>
    <s v="IDA East Chicago"/>
    <s v="CMS-0148"/>
    <s v="Scale"/>
    <n v="21.97"/>
    <n v="15.5"/>
    <n v="340.54"/>
    <n v="0"/>
    <n v="3132153.4899999942"/>
  </r>
  <r>
    <x v="25"/>
    <s v="13"/>
    <x v="8"/>
    <x v="0"/>
    <s v="2798|Metra New Auburn|1.00|300.00"/>
    <x v="28"/>
    <s v="Truck# U-229_x000a_Hauling Ticket# 15004_x000a_Job# 2128_x000a_Metra New Auburn_x000a_Location: 601 W. 80th St._x000a_PickUP/Deliver: IDA East Chicago"/>
    <x v="4"/>
    <x v="6"/>
    <s v="15004"/>
    <x v="3"/>
    <x v="3"/>
    <s v="Metra New Auburn"/>
    <n v="2128"/>
    <s v="IDA East Chicago"/>
    <m/>
    <m/>
    <n v="1"/>
    <n v="300"/>
    <n v="300"/>
    <n v="0"/>
    <n v="3132453.4899999942"/>
  </r>
  <r>
    <x v="25"/>
    <s v="13"/>
    <x v="8"/>
    <x v="0"/>
    <s v="2798|Metra New Auburn|22.62|15.50"/>
    <x v="28"/>
    <s v="Truck# U-229_x000a_Hauling Ticket# 15004_x000a_Job# 2128_x000a_Metra New Auburn_x000a_Location: 601 W. 80th St._x000a_PickUP/Deliver: IDA East Chicago_x000a_Scale Ticket# CMS-0318"/>
    <x v="4"/>
    <x v="6"/>
    <s v="15004"/>
    <x v="3"/>
    <x v="3"/>
    <s v="Metra New Auburn"/>
    <n v="2128"/>
    <s v="IDA East Chicago"/>
    <s v="CMS-0318"/>
    <s v="Scale"/>
    <n v="22.62"/>
    <n v="15.5"/>
    <n v="350.61"/>
    <n v="0"/>
    <n v="3132804.099999994"/>
  </r>
  <r>
    <x v="25"/>
    <s v="13"/>
    <x v="8"/>
    <x v="0"/>
    <s v="2798|Metra New Auburn|1.00|300.00"/>
    <x v="28"/>
    <s v="Truck# U-229_x000a_Hauling Ticket# 15005_x000a_Job# 2128_x000a_Metra New Auburn_x000a_Location: 601 W. 80th St._x000a_PickUP/Deliver: IDA East Chicago"/>
    <x v="4"/>
    <x v="6"/>
    <s v="15005"/>
    <x v="3"/>
    <x v="3"/>
    <s v="Metra New Auburn"/>
    <n v="2128"/>
    <s v="IDA East Chicago"/>
    <m/>
    <m/>
    <n v="1"/>
    <n v="300"/>
    <n v="300"/>
    <n v="0"/>
    <n v="3133104.099999994"/>
  </r>
  <r>
    <x v="25"/>
    <s v="13"/>
    <x v="8"/>
    <x v="0"/>
    <s v="2798|Metra New Auburn|20.87|15.50"/>
    <x v="28"/>
    <s v="Truck# U-229_x000a_Hauling Ticket# 15005_x000a_Job# 2128_x000a_Metra New Auburn_x000a_Location: 601 W. 80th St._x000a_PickUP/Deliver: IDA East Chicago_x000a_Scale Ticket# CMS-0340"/>
    <x v="4"/>
    <x v="6"/>
    <s v="15005"/>
    <x v="3"/>
    <x v="3"/>
    <s v="Metra New Auburn"/>
    <n v="2128"/>
    <s v="IDA East Chicago"/>
    <s v="CMS-0340"/>
    <s v="Scale"/>
    <n v="20.87"/>
    <n v="15.5"/>
    <n v="323.49"/>
    <n v="0"/>
    <n v="3133427.5899999938"/>
  </r>
  <r>
    <x v="25"/>
    <s v="13"/>
    <x v="8"/>
    <x v="0"/>
    <s v="2798|Metra New Auburn|5.00|300.00"/>
    <x v="28"/>
    <s v="Truck# T-184_x000a_Hauling Ticket# 15014_x000a_Job# 2128_x000a_Metra New Auburn_x000a_Location: 601 W. 80th St._x000a_PickUP/Deliver: IDA East Chicago"/>
    <x v="17"/>
    <x v="35"/>
    <s v="15014"/>
    <x v="3"/>
    <x v="3"/>
    <s v="Metra New Auburn"/>
    <n v="2128"/>
    <s v="IDA East Chicago"/>
    <m/>
    <m/>
    <n v="5"/>
    <n v="300"/>
    <n v="1500"/>
    <n v="1395"/>
    <n v="3134927.5899999938"/>
  </r>
  <r>
    <x v="25"/>
    <s v="13"/>
    <x v="8"/>
    <x v="0"/>
    <s v="2798|Metra New Auburn|97.26|15.50"/>
    <x v="28"/>
    <s v="Truck# T-184_x000a_Hauling Ticket# 15014_x000a_Job# 2128_x000a_Metra New Auburn_x000a_Location: 601 W. 80th St._x000a_PickUP/Deliver: IDA East Chicago_x000a_Scale Ticket# CMS-0115, CMS-0320, CMS-0327, CMS-0335, CMS-0341."/>
    <x v="17"/>
    <x v="35"/>
    <s v="15014"/>
    <x v="3"/>
    <x v="3"/>
    <s v="Metra New Auburn"/>
    <n v="2128"/>
    <s v="IDA East Chicago"/>
    <m/>
    <s v="Scale"/>
    <n v="97.26"/>
    <n v="15.5"/>
    <n v="1507.53"/>
    <n v="0"/>
    <n v="3136435.1199999941"/>
  </r>
  <r>
    <x v="25"/>
    <s v="13"/>
    <x v="8"/>
    <x v="0"/>
    <s v="2798|Metra New Auburn|5.00|300.00"/>
    <x v="28"/>
    <s v="Truck# WO-102_x000a_Hauling Ticket# 15063_x000a_Job# 2128_x000a_Metra New Auburn_x000a_Location: 601 W. 80th St._x000a_PickUP/Deliver: IDA East Chicago"/>
    <x v="9"/>
    <x v="37"/>
    <s v="15063"/>
    <x v="3"/>
    <x v="3"/>
    <s v="Metra New Auburn"/>
    <n v="2128"/>
    <s v="IDA East Chicago"/>
    <m/>
    <m/>
    <n v="5"/>
    <n v="300"/>
    <n v="1500"/>
    <n v="1395"/>
    <n v="3137935.1199999941"/>
  </r>
  <r>
    <x v="25"/>
    <s v="13"/>
    <x v="8"/>
    <x v="0"/>
    <s v="2798|Metra New Auburn|105.54|15.50"/>
    <x v="28"/>
    <s v="Truck# WO-102_x000a_Hauling Ticket# 15063_x000a_Job# 2128_x000a_Metra New Auburn_x000a_Location: 601 W. 80th St._x000a_PickUP/Deliver: IDA East Chicago_x000a_Scale Ticket# CMS-0116, CMS-0322, CMS-0330, CMS-0337, CMS-0344."/>
    <x v="9"/>
    <x v="37"/>
    <s v="15063"/>
    <x v="3"/>
    <x v="3"/>
    <s v="Metra New Auburn"/>
    <n v="2128"/>
    <s v="IDA East Chicago"/>
    <m/>
    <s v="Scale"/>
    <n v="105.54"/>
    <n v="15.5"/>
    <n v="1635.87"/>
    <n v="0"/>
    <n v="3139570.9899999942"/>
  </r>
  <r>
    <x v="25"/>
    <s v="13"/>
    <x v="8"/>
    <x v="0"/>
    <s v="2798|Metra New Auburn|5.00|300.00"/>
    <x v="28"/>
    <s v="Truck# CAJ-54_x000a_Hauling Ticket# 15073_x000a_Job# 2128_x000a_Metra New Auburn_x000a_Location: 601 W. 80th St._x000a_PickUP/Deliver: IDA East Chicago"/>
    <x v="5"/>
    <x v="1"/>
    <s v="15073"/>
    <x v="3"/>
    <x v="3"/>
    <s v="Metra New Auburn"/>
    <n v="2128"/>
    <s v="IDA East Chicago"/>
    <m/>
    <m/>
    <n v="5"/>
    <n v="300"/>
    <n v="1500"/>
    <n v="1395"/>
    <n v="3141070.9899999942"/>
  </r>
  <r>
    <x v="25"/>
    <s v="13"/>
    <x v="8"/>
    <x v="0"/>
    <s v="2798|Metra New Auburn|99.38|15.50"/>
    <x v="28"/>
    <s v="Truck# CAJ-54_x000a_Hauling Ticket# 15073_x000a_Job# 2128_x000a_Metra New Auburn_x000a_Location: 601 W. 80th St._x000a_PickUP/Deliver: IDA East Chicago_x000a_Scale Ticket# CMS-0151, CMS-0324, CMS-0332, CMS-0339, CMS-0342."/>
    <x v="5"/>
    <x v="1"/>
    <s v="15073"/>
    <x v="3"/>
    <x v="3"/>
    <s v="Metra New Auburn"/>
    <n v="2128"/>
    <s v="IDA East Chicago"/>
    <m/>
    <s v="Scale"/>
    <n v="99.38"/>
    <n v="15.5"/>
    <n v="1540.39"/>
    <n v="0"/>
    <n v="3142611.3799999938"/>
  </r>
  <r>
    <x v="25"/>
    <s v="13"/>
    <x v="8"/>
    <x v="0"/>
    <s v="2798|Metra New Auburn|5.00|300.00"/>
    <x v="28"/>
    <s v="Truck# TEP-15_x000a_Hauling Ticket# 15167_x000a_Job# 2128_x000a_Metra New Auburn_x000a_Location: 601 W. 80th St._x000a_PickUP/Deliver: IDA East Chicago"/>
    <x v="19"/>
    <x v="38"/>
    <s v="15167"/>
    <x v="3"/>
    <x v="3"/>
    <s v="Metra New Auburn"/>
    <n v="2128"/>
    <s v="IDA East Chicago"/>
    <m/>
    <m/>
    <n v="5"/>
    <n v="300"/>
    <n v="1500"/>
    <n v="1395"/>
    <n v="3144111.3799999938"/>
  </r>
  <r>
    <x v="25"/>
    <s v="13"/>
    <x v="8"/>
    <x v="0"/>
    <s v="2798|Metra New Auburn|98.27|15.50"/>
    <x v="28"/>
    <s v="Truck# TEP-15_x000a_Hauling Ticket# 15167_x000a_Job# 2128_x000a_Metra New Auburn_x000a_Location: 601 W. 80th St._x000a_PickUP/Deliver: IDA East Chicago_x000a_Ticket# CMS-0353, CMS-0357, CMS-0364, CMS-0374, CMS-0380."/>
    <x v="19"/>
    <x v="38"/>
    <s v="15167"/>
    <x v="3"/>
    <x v="3"/>
    <s v="Metra New Auburn"/>
    <n v="2128"/>
    <s v="IDA East Chicago"/>
    <m/>
    <s v="Scale"/>
    <n v="98.27"/>
    <n v="15.5"/>
    <n v="1523.19"/>
    <n v="0"/>
    <n v="3145634.5699999938"/>
  </r>
  <r>
    <x v="25"/>
    <s v="13"/>
    <x v="8"/>
    <x v="0"/>
    <s v="2798|Metra New Auburn|4.00|300.00"/>
    <x v="28"/>
    <s v="Truck# ALY-701_x000a_Hauling Ticket# 15171_x000a_Job# 2128_x000a_Metra New Auburn_x000a_Location: 601 W. 80th St._x000a_PickUP/Deliver: IDA East Chicago"/>
    <x v="7"/>
    <x v="13"/>
    <s v="15171"/>
    <x v="3"/>
    <x v="3"/>
    <s v="Metra New Auburn"/>
    <n v="2128"/>
    <s v="IDA East Chicago"/>
    <m/>
    <m/>
    <n v="4"/>
    <n v="300"/>
    <n v="1200"/>
    <n v="0"/>
    <n v="3146834.5699999938"/>
  </r>
  <r>
    <x v="25"/>
    <s v="13"/>
    <x v="8"/>
    <x v="0"/>
    <s v="2798|Metra New Auburn|90.93|15.50"/>
    <x v="28"/>
    <s v="Truck# ALY-701_x000a_Hauling Ticket# 15171_x000a_Job# 2128_x000a_Metra New Auburn_x000a_Location: 601 W. 80th St._x000a_PickUP/Deliver: IDA East Chicago_x000a_Ticket# CMS-0352, CMS-0366, CMS-0367, CMS-0369."/>
    <x v="7"/>
    <x v="13"/>
    <s v="15171"/>
    <x v="3"/>
    <x v="3"/>
    <s v="Metra New Auburn"/>
    <n v="2128"/>
    <s v="IDA East Chicago"/>
    <m/>
    <s v="Scale"/>
    <n v="90.93"/>
    <n v="15.5"/>
    <n v="1409.42"/>
    <n v="0"/>
    <n v="3148243.9899999942"/>
  </r>
  <r>
    <x v="25"/>
    <s v="13"/>
    <x v="8"/>
    <x v="0"/>
    <s v="2798|Metra New Auburn|5.00|300.00"/>
    <x v="28"/>
    <s v="Truck# CAJ-20_x000a_Hauling Ticket# 15172_x000a_Job# 2128_x000a_Metra New Auburn_x000a_Location: 601 W. 80th St._x000a_PickUP/Deliver: IDA East Chicago"/>
    <x v="5"/>
    <x v="10"/>
    <s v="15172"/>
    <x v="3"/>
    <x v="3"/>
    <s v="Metra New Auburn"/>
    <n v="2128"/>
    <s v="IDA East Chicago"/>
    <m/>
    <m/>
    <n v="5"/>
    <n v="300"/>
    <n v="1500"/>
    <n v="1395"/>
    <n v="3149743.9899999942"/>
  </r>
  <r>
    <x v="25"/>
    <s v="13"/>
    <x v="8"/>
    <x v="0"/>
    <s v="2798|Metra New Auburn|98.31|15.50"/>
    <x v="28"/>
    <s v="Truck# CAJ-20_x000a_Hauling Ticket# 15172_x000a_Job# 2128_x000a_Metra New Auburn_x000a_Location: 601 W. 80th St._x000a_PickUP/Deliver: IDA East Chicago_x000a_Ticket# CMS-0351, CMS-0359, CMS-0362, CMS-0372, CMS-0375."/>
    <x v="5"/>
    <x v="10"/>
    <s v="15172"/>
    <x v="3"/>
    <x v="3"/>
    <s v="Metra New Auburn"/>
    <n v="2128"/>
    <s v="IDA East Chicago"/>
    <m/>
    <s v="Scale"/>
    <n v="98.31"/>
    <n v="15.5"/>
    <n v="1523.81"/>
    <n v="0"/>
    <n v="3151267.7999999942"/>
  </r>
  <r>
    <x v="25"/>
    <s v="13"/>
    <x v="8"/>
    <x v="0"/>
    <s v="2798|Metra New Auburn|8.00|130.00"/>
    <x v="28"/>
    <s v="Truck# XP-04_x000a_Hauling Ticket# 15266_x000a_Job# 2128_x000a_Metra New Auburn_x000a_Location: 601 W. 80th St._x000a_PickUP/Deliver: On Site"/>
    <x v="16"/>
    <x v="31"/>
    <s v="15266"/>
    <x v="3"/>
    <x v="3"/>
    <s v="Metra New Auburn"/>
    <n v="2128"/>
    <s v="On Site"/>
    <m/>
    <m/>
    <n v="8"/>
    <n v="130"/>
    <n v="1040"/>
    <n v="0"/>
    <n v="3152307.7999999942"/>
  </r>
  <r>
    <x v="25"/>
    <s v="13"/>
    <x v="8"/>
    <x v="0"/>
    <s v="2798|Metra New Auburn|6.85|16.45"/>
    <x v="28"/>
    <s v="Truck# XP-04_x000a_Hauling Ticket# 15266_x000a_Job# 2128_x000a_Metra New Auburn_x000a_Location: 601 W. 80th St._x000a_Heidelberg Thorton_x000a_CA06_x000a_Scale Ticket# 1725295899"/>
    <x v="16"/>
    <x v="31"/>
    <s v="15266"/>
    <x v="3"/>
    <x v="3"/>
    <s v="Metra New Auburn"/>
    <n v="2128"/>
    <m/>
    <s v="1725295899"/>
    <s v="CA06"/>
    <n v="6.85"/>
    <n v="16.45"/>
    <n v="112.68"/>
    <n v="0"/>
    <n v="3152420.4799999939"/>
  </r>
  <r>
    <x v="25"/>
    <s v="13"/>
    <x v="8"/>
    <x v="0"/>
    <s v="2798|Metra New Auburn|5.00|300.00"/>
    <x v="28"/>
    <s v="Truck# LT-103_x000a_Hauling Ticket# 15270_x000a_Job# 2128_x000a_Metra New Auburn_x000a_Location: 601 W. 80th St._x000a_PickUP/Deliver: IDA East Chicago"/>
    <x v="0"/>
    <x v="0"/>
    <s v="15270"/>
    <x v="3"/>
    <x v="3"/>
    <s v="Metra New Auburn"/>
    <n v="2128"/>
    <s v="IDA East Chicago"/>
    <m/>
    <m/>
    <n v="5"/>
    <n v="300"/>
    <n v="1500"/>
    <n v="1395"/>
    <n v="3153920.4799999939"/>
  </r>
  <r>
    <x v="25"/>
    <s v="13"/>
    <x v="8"/>
    <x v="0"/>
    <s v="2798|Metra New Auburn|108.21|15.50"/>
    <x v="28"/>
    <s v="Truck# LT-103_x000a_Hauling Ticket# 15270_x000a_Job# 2128_x000a_Metra New Auburn_x000a_Location: 601 W. 80th St._x000a_PickUP/Deliver: IDA East Chicago_x000a_Ticket# CMS-0346, CMS-0348, CMS-0365, CMS-0379, CMS-0384."/>
    <x v="0"/>
    <x v="0"/>
    <s v="15270"/>
    <x v="3"/>
    <x v="3"/>
    <s v="Metra New Auburn"/>
    <n v="2128"/>
    <s v="IDA East Chicago"/>
    <m/>
    <s v="Scale"/>
    <n v="108.21"/>
    <n v="15.5"/>
    <n v="1677.26"/>
    <n v="0"/>
    <n v="3155597.7399999942"/>
  </r>
  <r>
    <x v="25"/>
    <s v="13"/>
    <x v="8"/>
    <x v="0"/>
    <s v="2798|Metra New Auburn|8.00|130.00"/>
    <x v="28"/>
    <s v="Truck# XP-04_x000a_Hauling Ticket# 15267_x000a_Job# 2128_x000a_Metra New Auburn_x000a_Location: 601 W. 80th St._x000a_PickUP/Deliver: On site"/>
    <x v="16"/>
    <x v="31"/>
    <s v="15267"/>
    <x v="3"/>
    <x v="3"/>
    <s v="Metra New Auburn"/>
    <n v="2128"/>
    <s v="On Site"/>
    <m/>
    <m/>
    <n v="8"/>
    <n v="130"/>
    <n v="1040"/>
    <n v="0"/>
    <n v="3156637.7399999942"/>
  </r>
  <r>
    <x v="25"/>
    <s v="13"/>
    <x v="8"/>
    <x v="0"/>
    <s v="2798|Metra New Auburn|5.00|300.00"/>
    <x v="28"/>
    <s v="Truck# LT-103_x000a_Hauling Ticket# 15271_x000a_Job# 2128_x000a_Metra New Auburn_x000a_Location: 601 W. 80th St._x000a_PickUP/Deliver: IDA East Chicago"/>
    <x v="0"/>
    <x v="0"/>
    <s v="15271"/>
    <x v="3"/>
    <x v="3"/>
    <s v="Metra New Auburn"/>
    <n v="2128"/>
    <s v="IDA East Chicago"/>
    <m/>
    <m/>
    <n v="5"/>
    <n v="300"/>
    <n v="1500"/>
    <n v="1395"/>
    <n v="3158137.7399999942"/>
  </r>
  <r>
    <x v="25"/>
    <s v="13"/>
    <x v="8"/>
    <x v="0"/>
    <s v="2798|Metra New Auburn|108.64|15.50"/>
    <x v="28"/>
    <s v="Truck# LT-103_x000a_Hauling Ticket# 15271_x000a_Job# 2128_x000a_Metra New Auburn_x000a_Location: 601 W. 80th St._x000a_PickUP/Deliver: IDA East Chicago_x000a_Ticket# CMS-0147, CMS-0149, CMS-0328, CMS-0329, CMS-0333."/>
    <x v="0"/>
    <x v="0"/>
    <s v="15271"/>
    <x v="3"/>
    <x v="3"/>
    <s v="Metra New Auburn"/>
    <n v="2128"/>
    <s v="IDA East Chicago"/>
    <m/>
    <s v="Scale"/>
    <n v="108.64"/>
    <n v="15.5"/>
    <n v="1683.92"/>
    <n v="0"/>
    <n v="3159821.6599999941"/>
  </r>
  <r>
    <x v="25"/>
    <s v="13"/>
    <x v="8"/>
    <x v="0"/>
    <s v="2798|Metra New Auburn|5.00|300.00"/>
    <x v="28"/>
    <s v="Truck# WO-201_x000a_Hauling Ticket# 15766_x000a_Job# 2128_x000a_Metra New Auburn_x000a_Location: 601 W. 80th St._x000a_PickUP/Deliver: IDA East Chicago"/>
    <x v="9"/>
    <x v="33"/>
    <s v="15766"/>
    <x v="3"/>
    <x v="3"/>
    <s v="Metra New Auburn"/>
    <n v="2128"/>
    <s v="IDA East Chicago"/>
    <m/>
    <m/>
    <n v="5"/>
    <n v="300"/>
    <n v="1500"/>
    <n v="1395"/>
    <n v="3161321.6599999941"/>
  </r>
  <r>
    <x v="25"/>
    <s v="13"/>
    <x v="8"/>
    <x v="0"/>
    <s v="2798|Metra New Auburn|97.10|15.50"/>
    <x v="28"/>
    <s v="Truck# WO-201_x000a_Hauling Ticket# 15766_x000a_Job# 2128_x000a_Metra New Auburn_x000a_Location: 601 W. 80th St._x000a_PickUP/Deliver: IDA East Chicago_x000a_Ticket# CMS-0354, CMS-0355, CMS-0370, CMS-0381, CMS-0386."/>
    <x v="9"/>
    <x v="33"/>
    <s v="15766"/>
    <x v="3"/>
    <x v="3"/>
    <s v="Metra New Auburn"/>
    <n v="2128"/>
    <s v="IDA East Chicago"/>
    <m/>
    <s v="Scale"/>
    <n v="97.1"/>
    <n v="15.5"/>
    <n v="1505.05"/>
    <n v="0"/>
    <n v="3162826.709999993"/>
  </r>
  <r>
    <x v="26"/>
    <s v="20"/>
    <x v="8"/>
    <x v="0"/>
    <s v="2813|Metra New Auburn|8.00|120.00"/>
    <x v="29"/>
    <s v="Truck# XP-04_x000a_Hauling Ticket# 15268_x000a_Job# 2128_x000a_Metra New Auburn_x000a_Location: 601 W. 80th St._x000a_PickUP/Deliver: On site"/>
    <x v="16"/>
    <x v="31"/>
    <s v="15268"/>
    <x v="3"/>
    <x v="3"/>
    <s v="Metra New Auburn"/>
    <n v="2128"/>
    <s v="On Site"/>
    <m/>
    <m/>
    <n v="8"/>
    <n v="120"/>
    <n v="960"/>
    <n v="0"/>
    <n v="3252899.4199999929"/>
  </r>
  <r>
    <x v="26"/>
    <s v="20"/>
    <x v="8"/>
    <x v="0"/>
    <s v="2813|Metra New Auburn|4.00|410.00"/>
    <x v="29"/>
    <s v="Truck# MLB-108_x000a_Hauling Ticket# 14099_x000a_Job# 2128_x000a_Metra New Auburn_x000a_Location: 601 W. 80th St._x000a_PickUP/Deliver: Laraway"/>
    <x v="2"/>
    <x v="2"/>
    <s v="14099"/>
    <x v="3"/>
    <x v="3"/>
    <s v="Metra New Auburn"/>
    <n v="2128"/>
    <s v="Laraway"/>
    <m/>
    <m/>
    <n v="4"/>
    <n v="410"/>
    <n v="1640"/>
    <n v="1525.2"/>
    <n v="3254539.4199999929"/>
  </r>
  <r>
    <x v="26"/>
    <s v="20"/>
    <x v="8"/>
    <x v="0"/>
    <s v="2813|Metra New Auburn|8.00|120.00"/>
    <x v="29"/>
    <s v="Truck# XP-04_x000a_Hauling Ticket# 15269_x000a_Job# 2128_x000a_Metra New Auburn_x000a_Location: 601 W. 80th St._x000a_PickUP/Deliver: On site"/>
    <x v="16"/>
    <x v="31"/>
    <s v="15269"/>
    <x v="3"/>
    <x v="3"/>
    <s v="Metra New Auburn"/>
    <n v="2128"/>
    <s v="On Site"/>
    <m/>
    <m/>
    <n v="8"/>
    <n v="120"/>
    <n v="960"/>
    <n v="0"/>
    <n v="3255499.4199999929"/>
  </r>
  <r>
    <x v="26"/>
    <s v="20"/>
    <x v="8"/>
    <x v="0"/>
    <s v="2813|Metra New Auburn|1.00|410.00"/>
    <x v="29"/>
    <s v="Truck# LT-103_x000a_Hauling Ticket# 15276_x000a_Job# 2128_x000a_Metra New Auburn_x000a_Location: 601 W. 80th St._x000a_PickUP/Deliver: Laraway"/>
    <x v="0"/>
    <x v="0"/>
    <s v="15276"/>
    <x v="3"/>
    <x v="3"/>
    <s v="Metra New Auburn"/>
    <n v="2128"/>
    <s v="Laraway"/>
    <m/>
    <m/>
    <n v="1"/>
    <n v="410"/>
    <n v="410"/>
    <n v="381.3"/>
    <n v="3255909.4199999929"/>
  </r>
  <r>
    <x v="26"/>
    <s v="20"/>
    <x v="8"/>
    <x v="0"/>
    <s v="2813|Metra New Auburn|4.00|410.00"/>
    <x v="29"/>
    <s v="Truck# LT-617_x000a_Hauling Ticket# 15365_x000a_Job# 2128_x000a_Metra New Auburn_x000a_Location: 601 W. 80th St._x000a_PickUP/Deliver: Laraway"/>
    <x v="0"/>
    <x v="3"/>
    <s v="15365"/>
    <x v="3"/>
    <x v="3"/>
    <s v="Metra New Auburn"/>
    <n v="2128"/>
    <s v="Laraway"/>
    <m/>
    <m/>
    <n v="4"/>
    <n v="410"/>
    <n v="1640"/>
    <n v="1525.2"/>
    <n v="3257549.4199999929"/>
  </r>
  <r>
    <x v="26"/>
    <s v="20"/>
    <x v="8"/>
    <x v="0"/>
    <s v="2813|Metra New Auburn|4.00|410.00"/>
    <x v="29"/>
    <s v="Truck# LT-356_x000a_Hauling Ticket# 15429_x000a_Job# 2128_x000a_Metra New Auburn_x000a_Location: 601 W. 80th St._x000a_PickUP/Deliver: Laraway"/>
    <x v="0"/>
    <x v="7"/>
    <s v="15429"/>
    <x v="3"/>
    <x v="3"/>
    <s v="Metra New Auburn"/>
    <n v="2128"/>
    <s v="Laraway"/>
    <m/>
    <m/>
    <n v="4"/>
    <n v="410"/>
    <n v="1640"/>
    <n v="1525.2"/>
    <n v="3259189.4199999929"/>
  </r>
  <r>
    <x v="26"/>
    <s v="20"/>
    <x v="8"/>
    <x v="0"/>
    <s v="2813|Metra New Auburn|4.00|410.00"/>
    <x v="29"/>
    <s v="Truck# LT-67_x000a_Hauling Ticket# 15749_x000a_Job# 2128_x000a_Metra New Auburn_x000a_Location: 601 W. 80th St._x000a_PickUP/Deliver: Laraway"/>
    <x v="0"/>
    <x v="15"/>
    <s v="15749"/>
    <x v="3"/>
    <x v="3"/>
    <s v="Metra New Auburn"/>
    <n v="2128"/>
    <s v="Laraway"/>
    <m/>
    <m/>
    <n v="4"/>
    <n v="410"/>
    <n v="1640"/>
    <n v="1525.2"/>
    <n v="3260829.4199999929"/>
  </r>
  <r>
    <x v="26"/>
    <s v="20"/>
    <x v="8"/>
    <x v="0"/>
    <s v="2813|Metra New Auburn|4.00|410.00"/>
    <x v="29"/>
    <s v="Truck# LT-325_x000a_Hauling Ticket# 15919_x000a_Job# 2128_x000a_Metra New Auburn_x000a_Location: 601 W. 80th St._x000a_PickUP/Deliver: Laraway"/>
    <x v="0"/>
    <x v="21"/>
    <s v="15919"/>
    <x v="3"/>
    <x v="3"/>
    <s v="Metra New Auburn"/>
    <n v="2128"/>
    <s v="Laraway"/>
    <m/>
    <m/>
    <n v="4"/>
    <n v="410"/>
    <n v="1640"/>
    <n v="1525.2"/>
    <n v="3262469.4199999929"/>
  </r>
  <r>
    <x v="26"/>
    <s v="20"/>
    <x v="8"/>
    <x v="0"/>
    <s v="2813|Metra New Auburn|3.00|410.00"/>
    <x v="29"/>
    <s v="Truck# MLB-108_x000a_Hauling Ticket# 14100_x000a_Job# 2128_x000a_Metra New Auburn_x000a_Location: 601 W. 80th St._x000a_PickUP/Deliver: Laraway"/>
    <x v="2"/>
    <x v="2"/>
    <s v="14100"/>
    <x v="3"/>
    <x v="3"/>
    <s v="Metra New Auburn"/>
    <n v="2128"/>
    <s v="Laraway"/>
    <m/>
    <m/>
    <n v="3"/>
    <n v="410"/>
    <n v="1230"/>
    <n v="1143.9000000000001"/>
    <n v="3263699.4199999929"/>
  </r>
  <r>
    <x v="26"/>
    <s v="20"/>
    <x v="8"/>
    <x v="0"/>
    <s v="2813|Metra New Auburn|3.00|410.00"/>
    <x v="29"/>
    <s v="Truck# Li-73_x000a_Hauling Ticket# 15115_x000a_Job# 2128_x000a_Metra New Auburn_x000a_Location: 601 W. 80th St._x000a_PickUP/Deliver: Laraway"/>
    <x v="1"/>
    <x v="9"/>
    <s v="15115"/>
    <x v="3"/>
    <x v="3"/>
    <s v="Metra New Auburn"/>
    <n v="2128"/>
    <s v="Laraway"/>
    <m/>
    <m/>
    <n v="3"/>
    <n v="410"/>
    <n v="1230"/>
    <n v="1143.9000000000001"/>
    <n v="3264929.4199999929"/>
  </r>
  <r>
    <x v="26"/>
    <s v="20"/>
    <x v="8"/>
    <x v="0"/>
    <s v="2813|Metra New Auburn|8.00|120.00"/>
    <x v="29"/>
    <s v="Truck# IP-51_x000a_Hauling Ticket# 1645_x000a_Job# 2128_x000a_Metra New Auburn_x000a_Location: 601 W. 80th St._x000a_PickUP/Deliver: On site"/>
    <x v="12"/>
    <x v="19"/>
    <s v="1645"/>
    <x v="3"/>
    <x v="3"/>
    <s v="Metra New Auburn"/>
    <n v="2128"/>
    <s v="On Site"/>
    <m/>
    <m/>
    <n v="8"/>
    <n v="120"/>
    <n v="960"/>
    <n v="0"/>
    <n v="3265889.4199999929"/>
  </r>
  <r>
    <x v="26"/>
    <s v="20"/>
    <x v="8"/>
    <x v="0"/>
    <s v="2813|Metra New Auburn|3.00|410.00"/>
    <x v="29"/>
    <s v="Truck# LT-617_x000a_Hauling Ticket# 15371_x000a_Job# 2128_x000a_Metra New Auburn_x000a_Location: 601 W. 80th St._x000a_PickUP/Deliver: Laraway"/>
    <x v="0"/>
    <x v="3"/>
    <s v="15371"/>
    <x v="3"/>
    <x v="3"/>
    <s v="Metra New Auburn"/>
    <n v="2128"/>
    <s v="Laraway"/>
    <m/>
    <m/>
    <n v="3"/>
    <n v="410"/>
    <n v="1230"/>
    <n v="1143.9000000000001"/>
    <n v="3267119.4199999929"/>
  </r>
  <r>
    <x v="26"/>
    <s v="20"/>
    <x v="8"/>
    <x v="0"/>
    <s v="2813|Metra New Auburn|8.00|120.00"/>
    <x v="29"/>
    <s v="Truck# XP-04_x000a_Hauling Ticket# 15271_x000a_Job# 2128_x000a_Metra New Auburn_x000a_Location: 601 W. 80th St._x000a_PickUP/Deliver: On site"/>
    <x v="16"/>
    <x v="31"/>
    <s v="15271"/>
    <x v="3"/>
    <x v="3"/>
    <s v="Metra New Auburn"/>
    <n v="2128"/>
    <s v="On Site"/>
    <m/>
    <m/>
    <n v="8"/>
    <n v="120"/>
    <n v="960"/>
    <n v="0"/>
    <n v="3268079.4199999929"/>
  </r>
  <r>
    <x v="26"/>
    <s v="20"/>
    <x v="8"/>
    <x v="0"/>
    <s v="2813|Metra New Auburn|8.00|120.00"/>
    <x v="29"/>
    <s v="Truck# XP-04_x000a_Hauling Ticket# 15272_x000a_Job# 2128_x000a_Metra New Auburn_x000a_Location: 601 W. 80th St._x000a_PickUP/Deliver: On site"/>
    <x v="16"/>
    <x v="31"/>
    <s v="15272"/>
    <x v="3"/>
    <x v="3"/>
    <s v="Metra New Auburn"/>
    <n v="2128"/>
    <s v="On Site"/>
    <m/>
    <m/>
    <n v="8"/>
    <n v="120"/>
    <n v="960"/>
    <n v="0"/>
    <n v="3269039.4199999929"/>
  </r>
  <r>
    <x v="26"/>
    <s v="20"/>
    <x v="8"/>
    <x v="0"/>
    <s v="2813|Metra New Auburn|8.00|120.00"/>
    <x v="29"/>
    <s v="Truck# XP-04_x000a_Hauling Ticket# 15270_x000a_Job# 2128_x000a_Metra New Auburn_x000a_Location: 601 W. 80th St._x000a_PickUP/Deliver: On site"/>
    <x v="16"/>
    <x v="31"/>
    <s v="15270"/>
    <x v="3"/>
    <x v="3"/>
    <s v="Metra New Auburn"/>
    <n v="2128"/>
    <s v="On Site"/>
    <m/>
    <m/>
    <n v="8"/>
    <n v="120"/>
    <n v="960"/>
    <n v="0"/>
    <n v="3269999.4199999929"/>
  </r>
  <r>
    <x v="27"/>
    <s v="27"/>
    <x v="8"/>
    <x v="0"/>
    <s v="2836|Metra New Auburn|5.00|300.00"/>
    <x v="30"/>
    <s v="Truck# MLB-108_x000a_Hauling Ticket# 14703_x000a_Job# 2128_x000a_Metra New Auburn_x000a_Location: 601 W. 80th St._x000a_PickUP/Deliver: IDA East Chicago "/>
    <x v="2"/>
    <x v="2"/>
    <s v="14703"/>
    <x v="3"/>
    <x v="3"/>
    <s v="Metra New Auburn"/>
    <n v="2128"/>
    <s v="IDA East Chicago"/>
    <m/>
    <m/>
    <n v="5"/>
    <n v="300"/>
    <n v="1500"/>
    <n v="1395"/>
    <n v="3354451.0299999928"/>
  </r>
  <r>
    <x v="27"/>
    <s v="27"/>
    <x v="8"/>
    <x v="0"/>
    <s v="2836|Metra New Auburn|98.40|15.50"/>
    <x v="30"/>
    <s v="Truck# MLB-108_x000a_Hauling Ticket# 14703_x000a_Job# 2128_x000a_Metra New Auburn_x000a_Location: 601 W. 80th St._x000a_PickUP/Deliver: IDA East Chicago _x000a_Scale Ticket# CMS-0391, CMS-0393, CMS-0398, CMS-0403, CMS-0404."/>
    <x v="2"/>
    <x v="2"/>
    <s v="14703"/>
    <x v="3"/>
    <x v="3"/>
    <s v="Metra New Auburn"/>
    <n v="2128"/>
    <s v="IDA East Chicago"/>
    <m/>
    <s v="Scale"/>
    <n v="98.4"/>
    <n v="15.5"/>
    <n v="1525.2"/>
    <n v="0"/>
    <n v="3355976.229999993"/>
  </r>
  <r>
    <x v="27"/>
    <s v="27"/>
    <x v="8"/>
    <x v="0"/>
    <s v="2836|Metra New Auburn|5.00|300.00"/>
    <x v="30"/>
    <s v="Truck# Li-73_x000a_Hauling Ticket# 14885_x000a_Job# 2128_x000a_Metra New Auburn_x000a_Location: 601 W. 80th St._x000a_PickUP/Deliver: IDA East Chicago "/>
    <x v="1"/>
    <x v="9"/>
    <s v="14885"/>
    <x v="3"/>
    <x v="3"/>
    <s v="Metra New Auburn"/>
    <n v="2128"/>
    <s v="IDA East Chicago"/>
    <m/>
    <m/>
    <n v="5"/>
    <n v="300"/>
    <n v="1500"/>
    <n v="1395"/>
    <n v="3357476.229999993"/>
  </r>
  <r>
    <x v="27"/>
    <s v="27"/>
    <x v="8"/>
    <x v="0"/>
    <s v="2836|Metra New Auburn|103.65|15.50"/>
    <x v="30"/>
    <s v="Truck# Li-73_x000a_Hauling Ticket# 14885_x000a_Job# 2128_x000a_Metra New Auburn_x000a_Location: 601 W. 80th St._x000a_PickUP/Deliver: IDA East Chicago _x000a_Scale Ticket# CMS-0390, CMS-0396, CMS-0399, CMS-0404, CMS-0408."/>
    <x v="1"/>
    <x v="9"/>
    <s v="14885"/>
    <x v="3"/>
    <x v="3"/>
    <s v="Metra New Auburn"/>
    <n v="2128"/>
    <s v="IDA East Chicago"/>
    <m/>
    <s v="Scale"/>
    <n v="103.65"/>
    <n v="15.5"/>
    <n v="1606.58"/>
    <n v="0"/>
    <n v="3359082.8099999931"/>
  </r>
  <r>
    <x v="27"/>
    <s v="27"/>
    <x v="8"/>
    <x v="0"/>
    <s v="2836|Metra New Auburn|4.00|300.00"/>
    <x v="30"/>
    <s v="Truck# CAJ-01_x000a_Hauling Ticket# 15066_x000a_Job# 2128_x000a_Metra New Auburn_x000a_Location: 601 W. 80th St._x000a_PickUP/Deliver: IDA East Chicago "/>
    <x v="5"/>
    <x v="39"/>
    <s v="15066"/>
    <x v="3"/>
    <x v="3"/>
    <s v="Metra New Auburn"/>
    <n v="2128"/>
    <s v="IDA East Chicago"/>
    <m/>
    <m/>
    <n v="4"/>
    <n v="300"/>
    <n v="1200"/>
    <n v="0"/>
    <n v="3360282.8099999931"/>
  </r>
  <r>
    <x v="27"/>
    <s v="27"/>
    <x v="8"/>
    <x v="0"/>
    <s v="2836|Metra New Auburn|77.82|15.50"/>
    <x v="30"/>
    <s v="Truck# CAJ-01_x000a_Hauling Ticket# 15066_x000a_Job# 2128_x000a_Metra New Auburn_x000a_Location: 601 W. 80th St._x000a_PickUP/Deliver: IDA East Chicago _x000a_Scale Ticket# CMS-0389, CMS-0397, CMS-0405, CMS-0409"/>
    <x v="5"/>
    <x v="39"/>
    <s v="15066"/>
    <x v="3"/>
    <x v="3"/>
    <s v="Metra New Auburn"/>
    <n v="2128"/>
    <s v="IDA East Chicago"/>
    <m/>
    <s v="Scale"/>
    <n v="77.819999999999993"/>
    <n v="15.5"/>
    <n v="1206.21"/>
    <n v="0"/>
    <n v="3361489.019999993"/>
  </r>
  <r>
    <x v="27"/>
    <s v="27"/>
    <x v="8"/>
    <x v="0"/>
    <s v="2836|Metra New Auburn|1.00|410.00"/>
    <x v="30"/>
    <s v="Truck# CAJ-01_x000a_Hauling Ticket# 15066_x000a_Job# 2128_x000a_Metra New Auburn_x000a_Location: 601 W. 80th St._x000a_PickUP/Deliver: Laraway"/>
    <x v="5"/>
    <x v="39"/>
    <s v="15066"/>
    <x v="3"/>
    <x v="3"/>
    <s v="Metra New Auburn"/>
    <n v="2128"/>
    <s v="Laraway"/>
    <m/>
    <m/>
    <n v="1"/>
    <n v="410"/>
    <n v="410"/>
    <n v="0"/>
    <n v="3361899.019999993"/>
  </r>
  <r>
    <x v="27"/>
    <s v="27"/>
    <x v="8"/>
    <x v="0"/>
    <s v="2836|Metra New Auburn|5.00|300.00"/>
    <x v="30"/>
    <s v="Truck# LT-103_x000a_Hauling Ticket# 15279_x000a_Job# 2128_x000a_Metra New Auburn_x000a_Location: 601 W. 80th St._x000a_PickUP/Deliver: IDA East Chicago "/>
    <x v="0"/>
    <x v="0"/>
    <s v="15279"/>
    <x v="3"/>
    <x v="3"/>
    <s v="Metra New Auburn"/>
    <n v="2128"/>
    <s v="IDA East Chicago"/>
    <m/>
    <m/>
    <n v="5"/>
    <n v="300"/>
    <n v="1500"/>
    <n v="1395"/>
    <n v="3363399.019999993"/>
  </r>
  <r>
    <x v="27"/>
    <s v="27"/>
    <x v="8"/>
    <x v="0"/>
    <s v="2836|Metra New Auburn|105.93|15.50"/>
    <x v="30"/>
    <s v="Truck# LT-103_x000a_Hauling Ticket# 15279_x000a_Job# 2128_x000a_Metra New Auburn_x000a_Location: 601 W. 80th St._x000a_PickUP/Deliver: IDA East Chicago _x000a_Scale Ticket# CMS-0378, CMS-0391, CMS-0392, CMS-0396, CMS-0399."/>
    <x v="0"/>
    <x v="0"/>
    <s v="15279"/>
    <x v="3"/>
    <x v="3"/>
    <s v="Metra New Auburn"/>
    <n v="2128"/>
    <s v="IDA East Chicago"/>
    <m/>
    <s v="Scale"/>
    <n v="105.93"/>
    <n v="15.5"/>
    <n v="1641.92"/>
    <n v="0"/>
    <n v="3365040.939999993"/>
  </r>
  <r>
    <x v="27"/>
    <s v="27"/>
    <x v="8"/>
    <x v="0"/>
    <s v="2836|Metra New Auburn|5.00|300.00"/>
    <x v="30"/>
    <s v="Truck# LT-356_x000a_Hauling Ticket# 15420_x000a_Job# 2128_x000a_Metra New Auburn_x000a_Location: 601 W. 80th St._x000a_PickUP/Deliver: IDA East Chicago "/>
    <x v="0"/>
    <x v="7"/>
    <s v="15420"/>
    <x v="3"/>
    <x v="3"/>
    <s v="Metra New Auburn"/>
    <n v="2128"/>
    <s v="IDA East Chicago"/>
    <m/>
    <m/>
    <n v="5"/>
    <n v="300"/>
    <n v="1500"/>
    <n v="1395"/>
    <n v="3366540.939999993"/>
  </r>
  <r>
    <x v="27"/>
    <s v="27"/>
    <x v="8"/>
    <x v="0"/>
    <s v="2836|Metra New Auburn|97.12|15.50"/>
    <x v="30"/>
    <s v="Truck# LT-356_x000a_Hauling Ticket# 15420_x000a_Job# 2128_x000a_Metra New Auburn_x000a_Location: 601 W. 80th St._x000a_PickUP/Deliver: IDA East Chicago _x000a_Scale Ticket# CMS-0392, CMS-0377, CMS-0393, CMS-0401, CMS-0402."/>
    <x v="0"/>
    <x v="7"/>
    <s v="15420"/>
    <x v="3"/>
    <x v="3"/>
    <s v="Metra New Auburn"/>
    <n v="2128"/>
    <s v="IDA East Chicago"/>
    <m/>
    <s v="Scale"/>
    <n v="97.12"/>
    <n v="15.5"/>
    <n v="1505.36"/>
    <n v="0"/>
    <n v="3368046.2999999928"/>
  </r>
  <r>
    <x v="27"/>
    <s v="27"/>
    <x v="8"/>
    <x v="0"/>
    <s v="2836|Metra New Auburn|5.00|300.00"/>
    <x v="30"/>
    <s v="Truck# WO-302_x000a_Hauling Ticket# 15714_x000a_Job# 2128_x000a_Metra New Auburn_x000a_Location: 601 W. 80th St._x000a_PickUP/Deliver: IDA East Chicago "/>
    <x v="9"/>
    <x v="40"/>
    <s v="15714"/>
    <x v="3"/>
    <x v="3"/>
    <s v="Metra New Auburn"/>
    <n v="2128"/>
    <s v="IDA East Chicago"/>
    <m/>
    <m/>
    <n v="5"/>
    <n v="300"/>
    <n v="1500"/>
    <n v="1395"/>
    <n v="3369546.2999999928"/>
  </r>
  <r>
    <x v="27"/>
    <s v="27"/>
    <x v="8"/>
    <x v="0"/>
    <s v="2836|Metra New Auburn|98.04|15.50"/>
    <x v="30"/>
    <s v="Truck# WO-302_x000a_Hauling Ticket# 15714_x000a_Job# 2128_x000a_Metra New Auburn_x000a_Location: 601 W. 80th St._x000a_PickUP/Deliver: IDA East Chicago _x000a_Scale Ticket# CMS-0388, CMS-0394, CMS-3100, CMS-0403, CMS-0406."/>
    <x v="9"/>
    <x v="40"/>
    <s v="15714"/>
    <x v="3"/>
    <x v="3"/>
    <s v="Metra New Auburn"/>
    <n v="2128"/>
    <s v="IDA East Chicago"/>
    <m/>
    <s v="Scale"/>
    <n v="98.04"/>
    <n v="15.5"/>
    <n v="1519.62"/>
    <n v="0"/>
    <n v="3371065.9199999929"/>
  </r>
  <r>
    <x v="27"/>
    <s v="27"/>
    <x v="8"/>
    <x v="0"/>
    <s v="2836|Metra New Auburn|5.00|300.00"/>
    <x v="30"/>
    <s v="Truck# LT-617_x000a_Hauling Ticket# 15736_x000a_Job# 2128_x000a_Metra New Auburn_x000a_Location: 601 W. 80th St._x000a_PickUP/Deliver: IDA East Chicago "/>
    <x v="0"/>
    <x v="3"/>
    <s v="15736"/>
    <x v="3"/>
    <x v="3"/>
    <s v="Metra New Auburn"/>
    <n v="2128"/>
    <s v="IDA East Chicago"/>
    <m/>
    <m/>
    <n v="5"/>
    <n v="300"/>
    <n v="1500"/>
    <n v="1395"/>
    <n v="3372565.9199999929"/>
  </r>
  <r>
    <x v="27"/>
    <s v="27"/>
    <x v="8"/>
    <x v="0"/>
    <s v="2836|Metra New Auburn|97.35|15.50"/>
    <x v="30"/>
    <s v="Truck# LT-617_x000a_Hauling Ticket# 15736_x000a_Job# 2128_x000a_Metra New Auburn_x000a_Location: 601 W. 80th St._x000a_PickUP/Deliver: IDA East Chicago _x000a_Scale Ticket# CMS-0390, CMS-0394, CMS-0398, CMS-0401, CMS-0407."/>
    <x v="0"/>
    <x v="3"/>
    <s v="15736"/>
    <x v="3"/>
    <x v="3"/>
    <s v="Metra New Auburn"/>
    <n v="2128"/>
    <s v="IDA East Chicago"/>
    <m/>
    <s v="Scale"/>
    <n v="97.35"/>
    <n v="15.5"/>
    <n v="1508.93"/>
    <n v="0"/>
    <n v="3374074.8499999931"/>
  </r>
  <r>
    <x v="27"/>
    <s v="27"/>
    <x v="8"/>
    <x v="0"/>
    <s v="2836|Metra New Auburn|3.00|410.00"/>
    <x v="30"/>
    <s v="Truck# MLB-108_x000a_Hauling Ticket# 14705_x000a_Job# 2128_x000a_Metra New Auburn_x000a_Location: 601 W. 80th St._x000a_PickUP/Deliver: Laraway"/>
    <x v="2"/>
    <x v="2"/>
    <s v="14705"/>
    <x v="3"/>
    <x v="3"/>
    <s v="Metra New Auburn"/>
    <n v="2128"/>
    <s v="Laraway"/>
    <m/>
    <m/>
    <n v="3"/>
    <n v="410"/>
    <n v="1230"/>
    <n v="1143.9000000000001"/>
    <n v="3375304.8499999931"/>
  </r>
  <r>
    <x v="27"/>
    <s v="27"/>
    <x v="8"/>
    <x v="0"/>
    <s v="2836|Metra New Auburn|8.00|120.00"/>
    <x v="30"/>
    <s v="Truck# IP-51_x000a_Hauling Ticket# 1665_x000a_Job# 2128_x000a_Metra New Auburn_x000a_Location: 601 W. 80th St._x000a_PickUP/Deliver: On Site"/>
    <x v="12"/>
    <x v="19"/>
    <s v="1665"/>
    <x v="3"/>
    <x v="3"/>
    <s v="Metra New Auburn"/>
    <n v="2128"/>
    <s v="On Site"/>
    <m/>
    <m/>
    <n v="8"/>
    <n v="120"/>
    <n v="960"/>
    <n v="0"/>
    <n v="3376264.8499999931"/>
  </r>
  <r>
    <x v="27"/>
    <s v="27"/>
    <x v="8"/>
    <x v="0"/>
    <s v="2836|Metra New Auburn|8.00|120.00"/>
    <x v="30"/>
    <s v="Truck# XPREZ-4_x000a_Hauling Ticket# 15273_x000a_Job# 2128_x000a_Metra New Auburn_x000a_Location: 601 W. 80th St._x000a_PickUP/Deliver: On Site"/>
    <x v="13"/>
    <x v="26"/>
    <s v="15273"/>
    <x v="3"/>
    <x v="3"/>
    <s v="Metra New Auburn"/>
    <n v="2128"/>
    <s v="On Site"/>
    <m/>
    <m/>
    <n v="8"/>
    <n v="120"/>
    <n v="960"/>
    <n v="0"/>
    <n v="3377224.8499999931"/>
  </r>
  <r>
    <x v="27"/>
    <s v="27"/>
    <x v="8"/>
    <x v="0"/>
    <s v="2836|Metra New Auburn|5.00|300.00"/>
    <x v="30"/>
    <s v="Truck# U-229_x000a_Hauling Ticket# 15765_x000a_Job# 2128_x000a_Metra New Auburn_x000a_Location: 601 W. 80th St._x000a_PickUP/Deliver: IDA East Chicago "/>
    <x v="4"/>
    <x v="6"/>
    <s v="15765"/>
    <x v="3"/>
    <x v="3"/>
    <s v="Metra New Auburn"/>
    <n v="2128"/>
    <s v="IDA East Chicago"/>
    <m/>
    <m/>
    <n v="5"/>
    <n v="300"/>
    <n v="1500"/>
    <n v="1395"/>
    <n v="3378724.8499999931"/>
  </r>
  <r>
    <x v="27"/>
    <s v="27"/>
    <x v="8"/>
    <x v="0"/>
    <s v="2836|Metra New Auburn|106.13|15.50"/>
    <x v="30"/>
    <s v="Truck# U-229_x000a_Hauling Ticket# 15765_x000a_Job# 2128_x000a_Metra New Auburn_x000a_Location: 601 W. 80th St._x000a_PickUP/Deliver: IDA East Chicago _x000a_Scale Ticket# CMS-0387, CMS-0395, CMS-0402, CMS-0395, CMS-0397."/>
    <x v="4"/>
    <x v="6"/>
    <s v="15765"/>
    <x v="3"/>
    <x v="3"/>
    <s v="Metra New Auburn"/>
    <n v="2128"/>
    <s v="IDA East Chicago"/>
    <m/>
    <s v="Scale"/>
    <n v="106.13"/>
    <n v="15.5"/>
    <n v="1645.02"/>
    <n v="0"/>
    <n v="3380369.8699999931"/>
  </r>
  <r>
    <x v="28"/>
    <s v="03"/>
    <x v="5"/>
    <x v="0"/>
    <s v="2852|Metra New Auburn|8.00|120.00"/>
    <x v="31"/>
    <s v="Truck# KJV-678_x000a_Hauling Ticket# 087_x000a_Job# 2128_x000a_Metra New Auburn_x000a_Location: 601 W. 80th St._x000a_PickUP/Deliver: On Site"/>
    <x v="15"/>
    <x v="30"/>
    <s v="087"/>
    <x v="3"/>
    <x v="3"/>
    <s v="Metra New Auburn"/>
    <n v="2128"/>
    <s v="On Site"/>
    <m/>
    <m/>
    <n v="8"/>
    <n v="120"/>
    <n v="960"/>
    <n v="0"/>
    <n v="3467683.4099999941"/>
  </r>
  <r>
    <x v="28"/>
    <s v="03"/>
    <x v="5"/>
    <x v="0"/>
    <s v="2852|Metra New Auburn|8.00|120.00"/>
    <x v="31"/>
    <s v="Truck# IP-51_x000a_Hauling Ticket# 1652_x000a_Job# 2128_x000a_Metra New Auburn_x000a_Location: 601 W. 80th St._x000a_PickUP/Deliver: On Site"/>
    <x v="12"/>
    <x v="19"/>
    <s v="1652"/>
    <x v="3"/>
    <x v="3"/>
    <s v="Metra New Auburn"/>
    <n v="2128"/>
    <s v="On Site"/>
    <m/>
    <m/>
    <n v="8"/>
    <n v="120"/>
    <n v="960"/>
    <n v="0"/>
    <n v="3468643.4099999941"/>
  </r>
  <r>
    <x v="28"/>
    <s v="03"/>
    <x v="5"/>
    <x v="0"/>
    <s v="2852|Metra New Auburn|8.00|120.00"/>
    <x v="31"/>
    <s v="Truck# XP-04_x000a_Hauling Ticket# 15274_x000a_Job# 2128_x000a_Metra New Auburn_x000a_Location: 601 W. 80th St._x000a_PickUP/Deliver: On Site"/>
    <x v="16"/>
    <x v="31"/>
    <s v="15274"/>
    <x v="3"/>
    <x v="3"/>
    <s v="Metra New Auburn"/>
    <n v="2128"/>
    <s v="On Site"/>
    <m/>
    <m/>
    <n v="8"/>
    <n v="120"/>
    <n v="960"/>
    <n v="0"/>
    <n v="3469603.4099999941"/>
  </r>
  <r>
    <x v="28"/>
    <s v="03"/>
    <x v="5"/>
    <x v="0"/>
    <s v="2852|Metra New Auburn|5.00|300.00"/>
    <x v="31"/>
    <s v="Truck# CAJ-02_x000a_Hauling Ticket# 14042_x000a_Job# 2128_x000a_Metra New Auburn_x000a_Location: 601 W. 80th St._x000a_PickUP/Deliver: IDA East Chicago "/>
    <x v="5"/>
    <x v="41"/>
    <s v="14042"/>
    <x v="3"/>
    <x v="3"/>
    <s v="Metra New Auburn"/>
    <n v="2128"/>
    <s v="IDA East Chicago"/>
    <m/>
    <m/>
    <n v="5"/>
    <n v="300"/>
    <n v="1500"/>
    <n v="1395"/>
    <n v="3471103.4099999941"/>
  </r>
  <r>
    <x v="28"/>
    <s v="03"/>
    <x v="5"/>
    <x v="0"/>
    <s v="2852|Metra New Auburn|123.73|15.50"/>
    <x v="31"/>
    <s v="Truck# CAJ-02_x000a_Hauling Ticket# 14042_x000a_Job# 2128_x000a_Metra New Auburn_x000a_Location: 601 W. 80th St._x000a_PickUP/Deliver: IDA East Chicago _x000a_Scale Ticket# CMS-0404, CMS-0413, CMS-0420, CMS-0427, CMS-0435."/>
    <x v="5"/>
    <x v="41"/>
    <s v="14042"/>
    <x v="3"/>
    <x v="3"/>
    <s v="Metra New Auburn"/>
    <n v="2128"/>
    <s v="IDA East Chicago"/>
    <m/>
    <s v="Scale"/>
    <n v="123.73"/>
    <n v="15.5"/>
    <n v="1917.82"/>
    <n v="0"/>
    <n v="3473021.229999993"/>
  </r>
  <r>
    <x v="28"/>
    <s v="03"/>
    <x v="5"/>
    <x v="0"/>
    <s v="2852|Metra New Auburn|5.00|300.00"/>
    <x v="31"/>
    <s v="Truck# WO-07_x000a_Hauling Ticket# 14618_x000a_Job# 2128_x000a_Metra New Auburn_x000a_Location: 601 W. 80th St._x000a_PickUP/Deliver: IDA East Chicago "/>
    <x v="9"/>
    <x v="16"/>
    <s v="14618"/>
    <x v="3"/>
    <x v="3"/>
    <s v="Metra New Auburn"/>
    <n v="2128"/>
    <s v="IDA East Chicago"/>
    <m/>
    <m/>
    <n v="5"/>
    <n v="300"/>
    <n v="1500"/>
    <n v="1395"/>
    <n v="3474521.229999993"/>
  </r>
  <r>
    <x v="28"/>
    <s v="03"/>
    <x v="5"/>
    <x v="0"/>
    <s v="2852|Metra New Auburn|120.81|15.50"/>
    <x v="31"/>
    <s v="Truck# WO-07_x000a_Hauling Ticket# 14618_x000a_Job# 2128_x000a_Metra New Auburn_x000a_Location: 601 W. 80th St._x000a_PickUP/Deliver: IDA East Chicago _x000a_Scale Ticket# CMS-0400, CMS-0410, CMS-0419, CMS-0426, CMS-0434."/>
    <x v="9"/>
    <x v="16"/>
    <s v="14618"/>
    <x v="3"/>
    <x v="3"/>
    <s v="Metra New Auburn"/>
    <n v="2128"/>
    <s v="IDA East Chicago"/>
    <m/>
    <s v="Scale"/>
    <n v="120.81"/>
    <n v="15.5"/>
    <n v="1872.56"/>
    <n v="0"/>
    <n v="3476393.789999994"/>
  </r>
  <r>
    <x v="28"/>
    <s v="03"/>
    <x v="5"/>
    <x v="0"/>
    <s v="2852|Metra New Auburn|5.00|300.00"/>
    <x v="31"/>
    <s v="Truck# U-229_x000a_Hauling Ticket# 14668_x000a_Job# 2128_x000a_Metra New Auburn_x000a_Location: 601 W. 80th St._x000a_PickUP/Deliver: IDA East Chicago "/>
    <x v="4"/>
    <x v="6"/>
    <s v="14668"/>
    <x v="3"/>
    <x v="3"/>
    <s v="Metra New Auburn"/>
    <n v="2128"/>
    <s v="IDA East Chicago"/>
    <m/>
    <m/>
    <n v="5"/>
    <n v="300"/>
    <n v="1500"/>
    <n v="1395"/>
    <n v="3477893.789999994"/>
  </r>
  <r>
    <x v="28"/>
    <s v="03"/>
    <x v="5"/>
    <x v="0"/>
    <s v="2852|Metra New Auburn|115.60|15.50"/>
    <x v="31"/>
    <s v="Truck# U-229_x000a_Hauling Ticket# 14668_x000a_Job# 2128_x000a_Metra New Auburn_x000a_Location: 601 W. 80th St._x000a_PickUP/Deliver: IDA East Chicago _x000a_Scale Ticket# CMS-0406, CMS-0412, CMS-0418, CMS-0425, CMS-0431."/>
    <x v="4"/>
    <x v="6"/>
    <s v="14668"/>
    <x v="3"/>
    <x v="3"/>
    <s v="Metra New Auburn"/>
    <n v="2128"/>
    <s v="IDA East Chicago"/>
    <m/>
    <s v="Scale"/>
    <n v="115.6"/>
    <n v="15.5"/>
    <n v="1791.8"/>
    <n v="0"/>
    <n v="3479685.5899999929"/>
  </r>
  <r>
    <x v="28"/>
    <s v="03"/>
    <x v="5"/>
    <x v="0"/>
    <s v="2852|Metra New Auburn|8.00|120.00"/>
    <x v="31"/>
    <s v="Truck# XP-04_x000a_Hauling Ticket# 15275_x000a_Job# 2128_x000a_Metra New Auburn_x000a_Location: 601 W. 80th St._x000a_PickUP/Deliver: On Site"/>
    <x v="16"/>
    <x v="31"/>
    <s v="15275"/>
    <x v="3"/>
    <x v="3"/>
    <s v="Metra New Auburn"/>
    <n v="2128"/>
    <s v="On Site"/>
    <m/>
    <m/>
    <n v="8"/>
    <n v="120"/>
    <n v="960"/>
    <n v="0"/>
    <n v="3480645.5899999929"/>
  </r>
  <r>
    <x v="28"/>
    <s v="03"/>
    <x v="5"/>
    <x v="0"/>
    <s v="2852|Metra New Auburn|5.00|300.00"/>
    <x v="31"/>
    <s v="Truck# MLB-108_x000a_Hauling Ticket# 14711_x000a_Job# 2128_x000a_Metra New Auburn_x000a_Location: 601 W. 80th St._x000a_PickUP/Deliver: IDA East Chicago "/>
    <x v="2"/>
    <x v="2"/>
    <s v="14711"/>
    <x v="3"/>
    <x v="3"/>
    <s v="Metra New Auburn"/>
    <n v="2128"/>
    <s v="IDA East Chicago"/>
    <m/>
    <m/>
    <n v="5"/>
    <n v="300"/>
    <n v="1500"/>
    <n v="1395"/>
    <n v="3482145.5899999929"/>
  </r>
  <r>
    <x v="28"/>
    <s v="03"/>
    <x v="5"/>
    <x v="0"/>
    <s v="2852|Metra New Auburn|117.01|15.50"/>
    <x v="31"/>
    <s v="Truck# MLB-108_x000a_Hauling Ticket# 14711_x000a_Job# 2128_x000a_Metra New Auburn_x000a_Location: 601 W. 80th St._x000a_PickUP/Deliver: IDA East Chicago _x000a_Scale Ticket# CMS-0402, CMS-0407, CMS-0417, CMS-0424, CMS-0433."/>
    <x v="2"/>
    <x v="2"/>
    <s v="14711"/>
    <x v="3"/>
    <x v="3"/>
    <s v="Metra New Auburn"/>
    <n v="2128"/>
    <s v="IDA East Chicago"/>
    <m/>
    <s v="Scale"/>
    <n v="117.01"/>
    <n v="15.5"/>
    <n v="1813.66"/>
    <n v="0"/>
    <n v="3483959.249999993"/>
  </r>
  <r>
    <x v="28"/>
    <s v="03"/>
    <x v="5"/>
    <x v="0"/>
    <s v="2852|Metra New Auburn|1.00|300.00"/>
    <x v="31"/>
    <s v="Truck# AAA-308_x000a_Hauling Ticket# 14712_x000a_Job# 2128_x000a_Metra New Auburn_x000a_Location: 601 W. 80th St._x000a_PickUP/Deliver: IDA East Chicago "/>
    <x v="11"/>
    <x v="24"/>
    <s v="14712"/>
    <x v="3"/>
    <x v="3"/>
    <s v="Metra New Auburn"/>
    <n v="2128"/>
    <s v="IDA East Chicago"/>
    <m/>
    <m/>
    <n v="1"/>
    <n v="300"/>
    <n v="300"/>
    <n v="279"/>
    <n v="3484259.249999993"/>
  </r>
  <r>
    <x v="28"/>
    <s v="03"/>
    <x v="5"/>
    <x v="0"/>
    <s v="2852|Metra New Auburn|24.00|15.50"/>
    <x v="31"/>
    <s v="Truck# AAA-308_x000a_Hauling Ticket# 14712_x000a_Job# 2128_x000a_Metra New Auburn_x000a_Location: 601 W. 80th St._x000a_PickUP/Deliver: IDA East Chicago _x000a_Scale Ticket# CMS-0428"/>
    <x v="11"/>
    <x v="24"/>
    <s v="14712"/>
    <x v="3"/>
    <x v="3"/>
    <s v="Metra New Auburn"/>
    <n v="2128"/>
    <s v="IDA East Chicago"/>
    <s v="CMS-0428"/>
    <s v="Scale"/>
    <n v="24"/>
    <n v="15.5"/>
    <n v="372"/>
    <n v="0"/>
    <n v="3484631.249999993"/>
  </r>
  <r>
    <x v="28"/>
    <s v="03"/>
    <x v="5"/>
    <x v="0"/>
    <s v="2852|Metra New Auburn|5.00|300.00"/>
    <x v="31"/>
    <s v="Truck# LT-356_x000a_Hauling Ticket# 15425_x000a_Job# 2128_x000a_Metra New Auburn_x000a_Location: 601 W. 80th St._x000a_PickUP/Deliver: IDA East Chicago "/>
    <x v="0"/>
    <x v="7"/>
    <s v="15425"/>
    <x v="3"/>
    <x v="3"/>
    <s v="Metra New Auburn"/>
    <n v="2128"/>
    <s v="IDA East Chicago"/>
    <m/>
    <m/>
    <n v="5"/>
    <n v="300"/>
    <n v="1500"/>
    <n v="1395"/>
    <n v="3486131.249999993"/>
  </r>
  <r>
    <x v="28"/>
    <s v="03"/>
    <x v="5"/>
    <x v="0"/>
    <s v="2852|Metra New Auburn|110.58|15.50"/>
    <x v="31"/>
    <s v="Truck# LT-356_x000a_Hauling Ticket# 15425_x000a_Job# 2128_x000a_Metra New Auburn_x000a_Location: 601 W. 80th St._x000a_PickUP/Deliver: IDA East Chicago _x000a_Scale Ticket# CMS-0403, CMS-0409, CMS-0415, CMS-0423, CMS-0432."/>
    <x v="0"/>
    <x v="7"/>
    <s v="15425"/>
    <x v="3"/>
    <x v="3"/>
    <s v="Metra New Auburn"/>
    <n v="2128"/>
    <s v="IDA East Chicago"/>
    <m/>
    <s v="Scale"/>
    <n v="110.58"/>
    <n v="15.5"/>
    <n v="1713.99"/>
    <n v="0"/>
    <n v="3487845.2399999942"/>
  </r>
  <r>
    <x v="28"/>
    <s v="03"/>
    <x v="5"/>
    <x v="0"/>
    <s v="2852|Metra New Auburn|5.00|300.00"/>
    <x v="31"/>
    <s v="Truck# LT-617_x000a_Hauling Ticket# 15745_x000a_Job# 2128_x000a_Metra New Auburn_x000a_Location: 601 W. 80th St._x000a_PickUP/Deliver: IDA East Chicago "/>
    <x v="0"/>
    <x v="3"/>
    <s v="15745"/>
    <x v="3"/>
    <x v="3"/>
    <s v="Metra New Auburn"/>
    <n v="2128"/>
    <s v="IDA East Chicago"/>
    <m/>
    <m/>
    <n v="5"/>
    <n v="300"/>
    <n v="1500"/>
    <n v="1395"/>
    <n v="3489345.2399999942"/>
  </r>
  <r>
    <x v="28"/>
    <s v="03"/>
    <x v="5"/>
    <x v="0"/>
    <s v="2852|Metra New Auburn|111.37|15.50"/>
    <x v="31"/>
    <s v="Truck# LT-617_x000a_Hauling Ticket# 15745_x000a_Job# 2128_x000a_Metra New Auburn_x000a_Location: 601 W. 80th St._x000a_PickUP/Deliver: IDA East Chicago _x000a_Scale Ticket# CMS-0401, CMS-0408, CMS-0414, CMS-0422, CMS-0430."/>
    <x v="0"/>
    <x v="3"/>
    <s v="15745"/>
    <x v="3"/>
    <x v="3"/>
    <s v="Metra New Auburn"/>
    <n v="2128"/>
    <s v="IDA East Chicago"/>
    <m/>
    <s v="Scale"/>
    <n v="111.37"/>
    <n v="15.5"/>
    <n v="1726.24"/>
    <n v="0"/>
    <n v="3491071.4799999939"/>
  </r>
  <r>
    <x v="28"/>
    <s v="03"/>
    <x v="5"/>
    <x v="0"/>
    <s v="2852|Metra New Auburn|4.00|300.00"/>
    <x v="31"/>
    <s v="Truck# LT-617_x000a_Hauling Ticket# 15735_x000a_Job# 2128_x000a_Metra New Auburn_x000a_Location: 601 W. 80th St._x000a_PickUP/Deliver: IDA East Chicago "/>
    <x v="0"/>
    <x v="3"/>
    <s v="15735"/>
    <x v="3"/>
    <x v="3"/>
    <s v="Metra New Auburn"/>
    <n v="2128"/>
    <s v="IDA East Chicago"/>
    <m/>
    <m/>
    <n v="4"/>
    <n v="300"/>
    <n v="1200"/>
    <n v="1116"/>
    <n v="3492271.4799999939"/>
  </r>
  <r>
    <x v="28"/>
    <s v="03"/>
    <x v="5"/>
    <x v="0"/>
    <s v="2852|Metra New Auburn|78.97|15.50"/>
    <x v="31"/>
    <s v="Truck# LT-617_x000a_Hauling Ticket# 15735_x000a_Job# 2128_x000a_Metra New Auburn_x000a_Location: 601 W. 80th St._x000a_PickUP/Deliver: IDA East Chicago _x000a_Scale Ticket# CMS-0436, CMS-0437, CMS-0438, CMS-0439."/>
    <x v="0"/>
    <x v="3"/>
    <s v="15735"/>
    <x v="3"/>
    <x v="3"/>
    <s v="Metra New Auburn"/>
    <n v="2128"/>
    <s v="IDA East Chicago"/>
    <m/>
    <s v="Scale"/>
    <n v="78.97"/>
    <n v="15.5"/>
    <n v="1224.04"/>
    <n v="0"/>
    <n v="3493495.519999994"/>
  </r>
  <r>
    <x v="28"/>
    <s v="03"/>
    <x v="5"/>
    <x v="0"/>
    <s v="2852|Metra New Auburn|5.00|300.00"/>
    <x v="31"/>
    <s v="Truck# U-28_x000a_Hauling Ticket# 15867_x000a_Job# 2128_x000a_Metra New Auburn_x000a_Location: 601 W. 80th St._x000a_PickUP/Deliver: IDA East Chicago "/>
    <x v="4"/>
    <x v="5"/>
    <s v="15867"/>
    <x v="3"/>
    <x v="3"/>
    <s v="Metra New Auburn"/>
    <n v="2128"/>
    <s v="IDA East Chicago"/>
    <m/>
    <m/>
    <n v="5"/>
    <n v="300"/>
    <n v="1500"/>
    <n v="1395"/>
    <n v="3494995.519999994"/>
  </r>
  <r>
    <x v="28"/>
    <s v="03"/>
    <x v="5"/>
    <x v="0"/>
    <s v="2852|Metra New Auburn|106.01|15.50"/>
    <x v="31"/>
    <s v="Truck# U-28_x000a_Hauling Ticket# 15867_x000a_Job# 2128_x000a_Metra New Auburn_x000a_Location: 601 W. 80th St._x000a_PickUP/Deliver: IDA East Chicago _x000a_Scale Ticket# CMS-0405, CMS-0411, CMS-0416, CMS-0421, CMS-0429."/>
    <x v="4"/>
    <x v="5"/>
    <s v="15867"/>
    <x v="3"/>
    <x v="3"/>
    <s v="Metra New Auburn"/>
    <n v="2128"/>
    <s v="IDA East Chicago"/>
    <m/>
    <s v="Scale"/>
    <n v="106.01"/>
    <n v="15.5"/>
    <n v="1643.16"/>
    <n v="0"/>
    <n v="3496638.6799999941"/>
  </r>
  <r>
    <x v="6"/>
    <s v="10"/>
    <x v="5"/>
    <x v="0"/>
    <s v="2871|Metra New Auburn|19.59|12.25"/>
    <x v="32"/>
    <s v="Truck# LT-103_x000a_Hauling Ticket# 15269_x000a_Job# 2128_x000a_Metra New Auburn_x000a_Location: 621 W. 79th St._x000a_PickUP/Deliver: Heidelberg Thorton_x000a_CA06"/>
    <x v="0"/>
    <x v="0"/>
    <s v="15269"/>
    <x v="3"/>
    <x v="3"/>
    <s v="Metra New Auburn"/>
    <n v="2128"/>
    <s v="Heidelberg Thorton"/>
    <m/>
    <s v="CA06"/>
    <n v="19.59"/>
    <n v="12.25"/>
    <n v="239.98"/>
    <n v="0"/>
    <n v="3615310.4799999958"/>
  </r>
  <r>
    <x v="6"/>
    <s v="10"/>
    <x v="5"/>
    <x v="0"/>
    <s v="2871|Metra New Auburn|19.59|16.45"/>
    <x v="32"/>
    <s v="Truck# LT-103_x000a_Hauling Ticket# 15269_x000a_Job# 2128_x000a_Metra New Auburn_x000a_Location: 621 W. 79th St._x000a_PickUP/Deliver: Heidelberg Thorton_x000a_CA06_x000a_Scale Ticket# 1725314106"/>
    <x v="0"/>
    <x v="0"/>
    <s v="15269"/>
    <x v="3"/>
    <x v="3"/>
    <s v="Metra New Auburn"/>
    <n v="2128"/>
    <s v="Heidelberg Thorton"/>
    <s v="1725314106"/>
    <s v="CA06"/>
    <n v="19.59"/>
    <n v="16.45"/>
    <n v="322.26"/>
    <n v="0"/>
    <n v="3615632.739999996"/>
  </r>
  <r>
    <x v="6"/>
    <s v="10"/>
    <x v="5"/>
    <x v="0"/>
    <s v="2871|Metra New Auburn|80.10|12.25"/>
    <x v="32"/>
    <s v="Truck# LT-103_x000a_Hauling Ticket# 15272_x000a_Job# 2128_x000a_Metra New Auburn_x000a_Location: 621 W. 79th St._x000a_PickUP/Deliver: Heidelberg Thorton_x000a_CA06"/>
    <x v="0"/>
    <x v="0"/>
    <s v="15272"/>
    <x v="3"/>
    <x v="3"/>
    <s v="Metra New Auburn"/>
    <n v="2128"/>
    <s v="Heidelberg Thorton"/>
    <m/>
    <s v="CA06"/>
    <n v="80.099999999999994"/>
    <n v="12.25"/>
    <n v="981.23"/>
    <n v="0"/>
    <n v="3616613.969999996"/>
  </r>
  <r>
    <x v="6"/>
    <s v="10"/>
    <x v="5"/>
    <x v="0"/>
    <s v="2871|Metra New Auburn|80.10|16.45"/>
    <x v="32"/>
    <s v="Truck# LT-103_x000a_Hauling Ticket# 15272_x000a_Job# 2128_x000a_Metra New Auburn_x000a_Location: 621 W. 79th St._x000a_PickUP/Deliver: Heidelberg Thorton_x000a_CA06_x000a_Scale Ticket# 1725314242, 1725314413, 1725314552, 1725314676."/>
    <x v="0"/>
    <x v="0"/>
    <s v="15272"/>
    <x v="3"/>
    <x v="3"/>
    <s v="Metra New Auburn"/>
    <n v="2128"/>
    <s v="Heidelberg Thorton"/>
    <s v="1725314242, 1725314413, 1725314552, 1725314676"/>
    <s v="CA06"/>
    <n v="80.099999999999994"/>
    <n v="16.45"/>
    <n v="1317.65"/>
    <n v="0"/>
    <n v="3617931.6199999959"/>
  </r>
  <r>
    <x v="6"/>
    <s v="10"/>
    <x v="5"/>
    <x v="0"/>
    <s v="2871|Metra New Auburn|5.00|300.00"/>
    <x v="32"/>
    <s v="Truck# Li-73_x000a_Hauling Ticket# 13049_x000a_Job# 2128_x000a_Metra New Auburn_x000a_Location: 601 W. 80th St._x000a_PickUP/Deliver: IDA East Chicago "/>
    <x v="1"/>
    <x v="9"/>
    <s v="13049"/>
    <x v="3"/>
    <x v="3"/>
    <s v="Metra New Auburn"/>
    <n v="2128"/>
    <s v="IDA East Chicago"/>
    <m/>
    <m/>
    <n v="5"/>
    <n v="300"/>
    <n v="1500"/>
    <n v="1395"/>
    <n v="3619431.6199999959"/>
  </r>
  <r>
    <x v="6"/>
    <s v="10"/>
    <x v="5"/>
    <x v="0"/>
    <s v="2871|Metra New Auburn|100.34|15.50"/>
    <x v="32"/>
    <s v="Truck# Li-73_x000a_Hauling Ticket# 13049_x000a_Job# 2128_x000a_Metra New Auburn_x000a_Location: 601 W. 80th St._x000a_PickUP/Deliver: IDA East Chicago _x000a_Scale Ticket# CMS-0441, CMS-0443, CMS-0445, CMS-0447, CMS-0449."/>
    <x v="1"/>
    <x v="9"/>
    <s v="13049"/>
    <x v="3"/>
    <x v="3"/>
    <s v="Metra New Auburn"/>
    <n v="2128"/>
    <s v="IDA East Chicago"/>
    <m/>
    <s v="Scale"/>
    <n v="100.34"/>
    <n v="15.5"/>
    <n v="1555.27"/>
    <n v="0"/>
    <n v="3620986.8899999959"/>
  </r>
  <r>
    <x v="6"/>
    <s v="10"/>
    <x v="5"/>
    <x v="0"/>
    <s v="2871|Metra New Auburn|5.00|300.00"/>
    <x v="32"/>
    <s v="Truck# LT-356_x000a_Hauling Ticket# 15816_x000a_Job# 2128_x000a_Metra New Auburn_x000a_Location: 601 W. 80th St._x000a_PickUP/Deliver: IDA East Chicago "/>
    <x v="0"/>
    <x v="7"/>
    <s v="15816"/>
    <x v="3"/>
    <x v="3"/>
    <s v="Metra New Auburn"/>
    <n v="2128"/>
    <s v="IDA East Chicago"/>
    <m/>
    <m/>
    <n v="5"/>
    <n v="300"/>
    <n v="1500"/>
    <n v="1395"/>
    <n v="3622486.8899999959"/>
  </r>
  <r>
    <x v="6"/>
    <s v="10"/>
    <x v="5"/>
    <x v="0"/>
    <s v="2871|Metra New Auburn|100.66|15.50"/>
    <x v="32"/>
    <s v="Truck# LT-356_x000a_Hauling Ticket# 15816_x000a_Job# 2128_x000a_Metra New Auburn_x000a_Location: 601 W. 80th St._x000a_PickUP/Deliver: IDA East Chicago _x000a_Scale Ticket# CMS-0440, CMS-0442, CMS-0444, CMS-0446, CMS-0448."/>
    <x v="0"/>
    <x v="7"/>
    <s v="15816"/>
    <x v="3"/>
    <x v="3"/>
    <s v="Metra New Auburn"/>
    <n v="2128"/>
    <s v="IDA East Chicago"/>
    <m/>
    <s v="Scale"/>
    <n v="100.66"/>
    <n v="15.5"/>
    <n v="1560.23"/>
    <n v="0"/>
    <n v="3624047.1199999959"/>
  </r>
  <r>
    <x v="7"/>
    <s v="17"/>
    <x v="5"/>
    <x v="0"/>
    <s v="2892|Metra New Auburn|6.00|300.00"/>
    <x v="33"/>
    <s v="Truck# MLB-82_x000a_Hauling Ticket# 12551_x000a_Job# 2128_x000a_Metra New Auburn_x000a_Location: 621 W. 79th St._x000a_PickUP/Deliver: IDA East Chicago "/>
    <x v="2"/>
    <x v="23"/>
    <s v="12551"/>
    <x v="3"/>
    <x v="3"/>
    <s v="Metra New Auburn"/>
    <n v="2128"/>
    <s v="IDA East Chicago"/>
    <m/>
    <m/>
    <n v="6"/>
    <n v="300"/>
    <n v="1800"/>
    <n v="1674"/>
    <n v="3755988.1899999981"/>
  </r>
  <r>
    <x v="7"/>
    <s v="17"/>
    <x v="5"/>
    <x v="0"/>
    <s v="2892|Metra New Auburn|128.94|17.00"/>
    <x v="33"/>
    <s v="Truck# MLB-82_x000a_Hauling Ticket# 12551_x000a_Job# 2128_x000a_Metra New Auburn_x000a_Location: 621 W. 79th St._x000a_PickUP/Deliver: IDA East Chicago _x000a_Scale Ticket# CMS-0450, CMS-0452, CMS-0454, CMS-0456, CMS-0458, CMS-0459."/>
    <x v="2"/>
    <x v="23"/>
    <s v="12551"/>
    <x v="3"/>
    <x v="3"/>
    <s v="Metra New Auburn"/>
    <n v="2128"/>
    <s v="IDA East Chicago"/>
    <m/>
    <s v="Scale"/>
    <n v="128.94"/>
    <n v="17"/>
    <n v="2191.98"/>
    <n v="0"/>
    <n v="3758180.1699999981"/>
  </r>
  <r>
    <x v="7"/>
    <s v="17"/>
    <x v="5"/>
    <x v="0"/>
    <s v="2892|Metra New Auburn|4.00|300.00"/>
    <x v="33"/>
    <s v="Truck# J&amp;O-555_x000a_Hauling Ticket# 19828_x000a_Job# 2128_x000a_Metra New Auburn_x000a_Location: 621 W. 79th St._x000a_PickUP/Deliver: IDA East Chicago "/>
    <x v="10"/>
    <x v="42"/>
    <s v="19828"/>
    <x v="3"/>
    <x v="3"/>
    <s v="Metra New Auburn"/>
    <n v="2128"/>
    <s v="IDA East Chicago"/>
    <m/>
    <m/>
    <n v="4"/>
    <n v="300"/>
    <n v="1200"/>
    <n v="0"/>
    <n v="3759380.1699999981"/>
  </r>
  <r>
    <x v="7"/>
    <s v="17"/>
    <x v="5"/>
    <x v="0"/>
    <s v="2892|Metra New Auburn|74.67|17.00"/>
    <x v="33"/>
    <s v="Truck# J&amp;O-555_x000a_Hauling Ticket# 19828_x000a_Job# 2128_x000a_Metra New Auburn_x000a_Location: 621 W. 79th St._x000a_PickUP/Deliver: IDA East Chicago _x000a_Scale Ticket# CMS-0451, CMS-0453, CMS-0455, CMS-0457."/>
    <x v="10"/>
    <x v="42"/>
    <s v="19828"/>
    <x v="3"/>
    <x v="3"/>
    <s v="Metra New Auburn"/>
    <n v="2128"/>
    <s v="IDA East Chicago"/>
    <m/>
    <s v="Scale"/>
    <n v="74.67"/>
    <n v="17"/>
    <n v="1269.3900000000001"/>
    <n v="0"/>
    <n v="3760649.5599999982"/>
  </r>
  <r>
    <x v="7"/>
    <s v="17"/>
    <x v="5"/>
    <x v="0"/>
    <s v="2892|Metra New Auburn|6.00|300.00"/>
    <x v="33"/>
    <s v="Truck# MLB-82_x000a_Hauling Ticket# 12552_x000a_Job# 2128_x000a_Metra New Auburn_x000a_Location: 621 W. 79th St._x000a_PickUP/Deliver: IDA East Chicago "/>
    <x v="2"/>
    <x v="23"/>
    <s v="12552"/>
    <x v="3"/>
    <x v="3"/>
    <s v="Metra New Auburn"/>
    <n v="2128"/>
    <s v="IDA East Chicago"/>
    <m/>
    <m/>
    <n v="6"/>
    <n v="300"/>
    <n v="1800"/>
    <n v="1674"/>
    <n v="3762449.5599999982"/>
  </r>
  <r>
    <x v="7"/>
    <s v="17"/>
    <x v="5"/>
    <x v="0"/>
    <s v="2892|Metra New Auburn|100.50|17.00"/>
    <x v="33"/>
    <s v="Truck# MLB-82_x000a_Hauling Ticket# 12552_x000a_Job# 2128_x000a_Metra New Auburn_x000a_Location: 621 W. 79th St._x000a_PickUP/Deliver: IDA East Chicago _x000a_Scale Ticket# CMS-0460, CMS-0463, CMS-0466, CMS-0468, CMS-0470."/>
    <x v="2"/>
    <x v="23"/>
    <s v="12552"/>
    <x v="3"/>
    <x v="3"/>
    <s v="Metra New Auburn"/>
    <n v="2128"/>
    <s v="IDA East Chicago"/>
    <m/>
    <s v="Scale"/>
    <n v="100.5"/>
    <n v="17"/>
    <n v="1708.5"/>
    <n v="0"/>
    <n v="3764158.0599999982"/>
  </r>
  <r>
    <x v="7"/>
    <s v="17"/>
    <x v="5"/>
    <x v="0"/>
    <s v="2892|Metra New Auburn|2.00|300.00"/>
    <x v="33"/>
    <s v="Truck# CAJ-20_x000a_Hauling Ticket# 14020_x000a_Job# 2128_x000a_Metra New Auburn_x000a_Location: 621 W. 79th St._x000a_PickUP/Deliver: IDA East Chicago "/>
    <x v="5"/>
    <x v="10"/>
    <s v="14020"/>
    <x v="3"/>
    <x v="3"/>
    <s v="Metra New Auburn"/>
    <n v="2128"/>
    <s v="IDA East Chicago"/>
    <m/>
    <m/>
    <n v="2"/>
    <n v="300"/>
    <n v="600"/>
    <n v="0"/>
    <n v="3764758.0599999982"/>
  </r>
  <r>
    <x v="7"/>
    <s v="17"/>
    <x v="5"/>
    <x v="0"/>
    <s v="2892|Metra New Auburn|39.45|17.00"/>
    <x v="33"/>
    <s v="Truck# CAJ-20_x000a_Hauling Ticket# 14020_x000a_Job# 2128_x000a_Metra New Auburn_x000a_Location: 621 W. 79th St._x000a_PickUP/Deliver: IDA East Chicago _x000a_Scale Ticket# CMS-0461, CMS-0464."/>
    <x v="5"/>
    <x v="10"/>
    <s v="14020"/>
    <x v="3"/>
    <x v="3"/>
    <s v="Metra New Auburn"/>
    <n v="2128"/>
    <s v="IDA East Chicago"/>
    <m/>
    <s v="Scale"/>
    <n v="39.450000000000003"/>
    <n v="17"/>
    <n v="670.65"/>
    <n v="0"/>
    <n v="3765428.7099999981"/>
  </r>
  <r>
    <x v="7"/>
    <s v="17"/>
    <x v="5"/>
    <x v="0"/>
    <s v="2892|Metra New Auburn|5.00|300.00"/>
    <x v="33"/>
    <s v="Truck# J&amp;O-676_x000a_Hauling Ticket# 15336_x000a_Job# 2128_x000a_Metra New Auburn_x000a_Location: 621 W. 79th St._x000a_PickUP/Deliver: IDA East Chicago "/>
    <x v="10"/>
    <x v="43"/>
    <s v="15336"/>
    <x v="3"/>
    <x v="3"/>
    <s v="Metra New Auburn"/>
    <n v="2128"/>
    <s v="IDA East Chicago"/>
    <m/>
    <m/>
    <n v="5"/>
    <n v="300"/>
    <n v="1500"/>
    <n v="1395"/>
    <n v="3766928.7099999981"/>
  </r>
  <r>
    <x v="7"/>
    <s v="17"/>
    <x v="5"/>
    <x v="0"/>
    <s v="2892|Metra New Auburn|94.88|17.00"/>
    <x v="33"/>
    <s v="Truck# J&amp;O-676_x000a_Hauling Ticket# 15336_x000a_Job# 2128_x000a_Metra New Auburn_x000a_Location: 621 W. 79th St._x000a_PickUP/Deliver: IDA East Chicago _x000a_Scale Ticket# CMS-0462, CMS-0465, CMS-0467, CMS-0469, CMS-0471."/>
    <x v="10"/>
    <x v="43"/>
    <s v="15336"/>
    <x v="3"/>
    <x v="3"/>
    <s v="Metra New Auburn"/>
    <n v="2128"/>
    <s v="IDA East Chicago"/>
    <m/>
    <s v="Scale"/>
    <n v="94.88"/>
    <n v="17"/>
    <n v="1612.96"/>
    <n v="0"/>
    <n v="3768541.6699999981"/>
  </r>
  <r>
    <x v="7"/>
    <s v="17"/>
    <x v="5"/>
    <x v="0"/>
    <s v="2892|Metra New Auburn|5.00|300.00"/>
    <x v="33"/>
    <s v="Truck# MLB-82_x000a_Hauling Ticket# 12553_x000a_Job# 2128_x000a_Metra New Auburn_x000a_Location: 621 W. 79th St._x000a_PickUP/Deliver: IDA East Chicago "/>
    <x v="2"/>
    <x v="23"/>
    <s v="12553"/>
    <x v="3"/>
    <x v="3"/>
    <s v="Metra New Auburn"/>
    <n v="2128"/>
    <s v="IDA East Chicago"/>
    <m/>
    <m/>
    <n v="5"/>
    <n v="300"/>
    <n v="1500"/>
    <n v="1395"/>
    <n v="3770041.6699999981"/>
  </r>
  <r>
    <x v="7"/>
    <s v="17"/>
    <x v="5"/>
    <x v="0"/>
    <s v="2892|Metra New Auburn|115.84|17.00"/>
    <x v="33"/>
    <s v="Truck# MLB-82_x000a_Hauling Ticket# 12553_x000a_Job# 2128_x000a_Metra New Auburn_x000a_Location: 621 W. 79th St._x000a_PickUP/Deliver: IDA East Chicago _x000a_Scale Ticket# CMS-0472, CMS-0474, CMS-0476, CMS-0478, CMS-0480, CMS-0482."/>
    <x v="2"/>
    <x v="23"/>
    <s v="12553"/>
    <x v="3"/>
    <x v="3"/>
    <s v="Metra New Auburn"/>
    <n v="2128"/>
    <s v="IDA East Chicago"/>
    <m/>
    <s v="Scale"/>
    <n v="115.84"/>
    <n v="17"/>
    <n v="1969.28"/>
    <n v="0"/>
    <n v="3772010.9499999979"/>
  </r>
  <r>
    <x v="7"/>
    <s v="17"/>
    <x v="5"/>
    <x v="0"/>
    <s v="2892|Metra New Auburn|5.00|300.00"/>
    <x v="33"/>
    <s v="Truck# J&amp;O-676_x000a_Hauling Ticket# 15721_x000a_Job# 2128_x000a_Metra New Auburn_x000a_Location: 621 W. 79th St._x000a_PickUP/Deliver: IDA East Chicago "/>
    <x v="10"/>
    <x v="43"/>
    <s v="15721"/>
    <x v="3"/>
    <x v="3"/>
    <s v="Metra New Auburn"/>
    <n v="2128"/>
    <s v="IDA East Chicago"/>
    <m/>
    <m/>
    <n v="5"/>
    <n v="300"/>
    <n v="1500"/>
    <n v="1395"/>
    <n v="3773510.9499999979"/>
  </r>
  <r>
    <x v="7"/>
    <s v="17"/>
    <x v="5"/>
    <x v="0"/>
    <s v="2892|Metra New Auburn|89.78|17.00"/>
    <x v="33"/>
    <s v="Truck# J&amp;O-676_x000a_Hauling Ticket# 15721_x000a_Job# 2128_x000a_Metra New Auburn_x000a_Location: 621 W. 79th St._x000a_PickUP/Deliver: IDA East Chicago _x000a_Scale Ticket# CMS-0477, CMS-0475, CMS-0473, CMS-0479, CMS-0481."/>
    <x v="10"/>
    <x v="43"/>
    <s v="15721"/>
    <x v="3"/>
    <x v="3"/>
    <s v="Metra New Auburn"/>
    <n v="2128"/>
    <s v="IDA East Chicago"/>
    <m/>
    <s v="Scale"/>
    <n v="89.78"/>
    <n v="17"/>
    <n v="1526.26"/>
    <n v="0"/>
    <n v="3775037.2099999981"/>
  </r>
  <r>
    <x v="8"/>
    <s v="24"/>
    <x v="5"/>
    <x v="0"/>
    <s v="2912|Metra New Auburn|5.00|300.00"/>
    <x v="34"/>
    <s v="Truck# TU-01_x000a_Hauling Ticket# 2750_x000a_Job# 2128_x000a_Metra New Auburn_x000a_Location: 621 W. 79th St._x000a_PickUP/Deliver: IDA East Chicago "/>
    <x v="20"/>
    <x v="39"/>
    <s v="2750"/>
    <x v="3"/>
    <x v="3"/>
    <s v="Metra New Auburn"/>
    <n v="2128"/>
    <s v="IDA East Chicago"/>
    <m/>
    <m/>
    <n v="5"/>
    <n v="300"/>
    <n v="1500"/>
    <n v="1395"/>
    <n v="3870596.4599999981"/>
  </r>
  <r>
    <x v="8"/>
    <s v="24"/>
    <x v="5"/>
    <x v="0"/>
    <s v="2912|Metra New Auburn|95.49|17.00"/>
    <x v="34"/>
    <s v="Truck# TU-01_x000a_Hauling Ticket# 2750_x000a_Job# 2128_x000a_Metra New Auburn_x000a_Location: 621 W. 79th St._x000a_Scale Ticket# CMS-0484, CMS-0486, CMS-0488,  CMS-090, CMS-0492."/>
    <x v="20"/>
    <x v="39"/>
    <s v="2750"/>
    <x v="3"/>
    <x v="3"/>
    <s v="Metra New Auburn"/>
    <n v="2128"/>
    <m/>
    <m/>
    <m/>
    <n v="95.49"/>
    <n v="17"/>
    <n v="1623.33"/>
    <n v="0"/>
    <n v="3872219.7899999982"/>
  </r>
  <r>
    <x v="8"/>
    <s v="24"/>
    <x v="5"/>
    <x v="0"/>
    <s v="2912|Metra New Auburn|1.00|300.00"/>
    <x v="34"/>
    <s v="Truck# LT-515_x000a_Hauling Ticket# 15289_x000a_Job# 2128_x000a_Metra New Auburn_x000a_Location: 621 W. 79th St._x000a_PickUP/Deliver: IDA East Chicago "/>
    <x v="0"/>
    <x v="17"/>
    <s v="15289"/>
    <x v="3"/>
    <x v="3"/>
    <s v="Metra New Auburn"/>
    <n v="2128"/>
    <s v="IDA East Chicago"/>
    <m/>
    <m/>
    <n v="1"/>
    <n v="300"/>
    <n v="300"/>
    <n v="279"/>
    <n v="3872519.7899999982"/>
  </r>
  <r>
    <x v="8"/>
    <s v="24"/>
    <x v="5"/>
    <x v="0"/>
    <s v="2912|Metra New Auburn|21.59|17.00"/>
    <x v="34"/>
    <s v="Truck# LT-515_x000a_Hauling Ticket# 15289_x000a_Job# 2128_x000a_Metra New Auburn_x000a_Location: 621 W. 79th St._x000a_Scale Ticket# CMS-0483"/>
    <x v="0"/>
    <x v="17"/>
    <s v="15289"/>
    <x v="3"/>
    <x v="3"/>
    <s v="Metra New Auburn"/>
    <n v="2128"/>
    <m/>
    <m/>
    <m/>
    <n v="21.59"/>
    <n v="17"/>
    <n v="367.03"/>
    <n v="0"/>
    <n v="3872886.819999998"/>
  </r>
  <r>
    <x v="8"/>
    <s v="24"/>
    <x v="5"/>
    <x v="0"/>
    <s v="2912|Metra New Auburn|1.00|300.00"/>
    <x v="34"/>
    <s v="Truck# LT-515_x000a_Hauling Ticket# 15293_x000a_Job# 2128_x000a_Metra New Auburn_x000a_Location: 621 W. 79th St._x000a_PickUP/Deliver: IDA East Chicago "/>
    <x v="0"/>
    <x v="17"/>
    <s v="15293"/>
    <x v="3"/>
    <x v="3"/>
    <s v="Metra New Auburn"/>
    <n v="2128"/>
    <s v="IDA East Chicago"/>
    <m/>
    <m/>
    <n v="1"/>
    <n v="300"/>
    <n v="300"/>
    <n v="279"/>
    <n v="3873186.819999998"/>
  </r>
  <r>
    <x v="8"/>
    <s v="24"/>
    <x v="5"/>
    <x v="0"/>
    <s v="2912|Metra New Auburn|20.35|17.00"/>
    <x v="34"/>
    <s v="Truck# LT-515_x000a_Hauling Ticket# 15293_x000a_Job# 2128_x000a_Metra New Auburn_x000a_Location: 621 W. 79th St._x000a_Scale Ticket# CMS-0491"/>
    <x v="0"/>
    <x v="17"/>
    <s v="15293"/>
    <x v="3"/>
    <x v="3"/>
    <s v="Metra New Auburn"/>
    <n v="2128"/>
    <m/>
    <m/>
    <m/>
    <n v="20.350000000000001"/>
    <n v="17"/>
    <n v="345.95"/>
    <n v="0"/>
    <n v="3873532.7699999982"/>
  </r>
  <r>
    <x v="8"/>
    <s v="24"/>
    <x v="5"/>
    <x v="0"/>
    <s v="2912|Metra New Auburn|1.00|300.00"/>
    <x v="34"/>
    <s v="Truck# LT-515_x000a_Hauling Ticket# 15295_x000a_Job# 2128_x000a_Metra New Auburn_x000a_Location: 621 W. 79th St._x000a_PickUP/Deliver: IDA East Chicago "/>
    <x v="0"/>
    <x v="17"/>
    <s v="15295"/>
    <x v="3"/>
    <x v="3"/>
    <s v="Metra New Auburn"/>
    <n v="2128"/>
    <s v="IDA East Chicago"/>
    <m/>
    <m/>
    <n v="1"/>
    <n v="300"/>
    <n v="300"/>
    <n v="279"/>
    <n v="3873832.7699999982"/>
  </r>
  <r>
    <x v="8"/>
    <s v="24"/>
    <x v="5"/>
    <x v="0"/>
    <s v="2912|Metra New Auburn|20.29|17.00"/>
    <x v="34"/>
    <s v="Truck# LT-515_x000a_Hauling Ticket# 15295_x000a_Job# 2128_x000a_Metra New Auburn_x000a_Location: 621 W. 79th St._x000a_Scale Ticket# CMS-0487"/>
    <x v="0"/>
    <x v="17"/>
    <s v="15295"/>
    <x v="3"/>
    <x v="3"/>
    <s v="Metra New Auburn"/>
    <n v="2128"/>
    <m/>
    <m/>
    <m/>
    <n v="20.29"/>
    <n v="17"/>
    <n v="344.93"/>
    <n v="0"/>
    <n v="3874177.6999999979"/>
  </r>
  <r>
    <x v="8"/>
    <s v="24"/>
    <x v="5"/>
    <x v="0"/>
    <s v="2912|Metra New Auburn|1.00|300.00"/>
    <x v="34"/>
    <s v="Truck# LT-515_x000a_Hauling Ticket# 15306_x000a_Job# 2128_x000a_Metra New Auburn_x000a_Location: 621 W. 79th St._x000a_PickUP/Deliver: IDA East Chicago "/>
    <x v="0"/>
    <x v="17"/>
    <s v="15306"/>
    <x v="3"/>
    <x v="3"/>
    <s v="Metra New Auburn"/>
    <n v="2128"/>
    <s v="IDA East Chicago"/>
    <m/>
    <m/>
    <n v="1"/>
    <n v="300"/>
    <n v="300"/>
    <n v="279"/>
    <n v="3874477.6999999979"/>
  </r>
  <r>
    <x v="8"/>
    <s v="24"/>
    <x v="5"/>
    <x v="0"/>
    <s v="2912|Metra New Auburn|19.73|17.00"/>
    <x v="34"/>
    <s v="Truck# LT-515_x000a_Hauling Ticket# 15306_x000a_Job# 2128_x000a_Metra New Auburn_x000a_Location: 621 W. 79th St._x000a_Scale Ticket# CMS-0489"/>
    <x v="0"/>
    <x v="17"/>
    <s v="15306"/>
    <x v="3"/>
    <x v="3"/>
    <s v="Metra New Auburn"/>
    <n v="2128"/>
    <m/>
    <m/>
    <m/>
    <n v="19.73"/>
    <n v="17"/>
    <n v="335.41"/>
    <n v="0"/>
    <n v="3874813.109999998"/>
  </r>
  <r>
    <x v="8"/>
    <s v="24"/>
    <x v="5"/>
    <x v="0"/>
    <s v="2912|Metra New Auburn|1.00|300.00"/>
    <x v="34"/>
    <s v="Truck# LT-515_x000a_Hauling Ticket# 15314_x000a_Job# 2128_x000a_Metra New Auburn_x000a_Location: 621 W. 79th St._x000a_PickUP/Deliver: IDA East Chicago "/>
    <x v="0"/>
    <x v="17"/>
    <s v="15314"/>
    <x v="3"/>
    <x v="3"/>
    <s v="Metra New Auburn"/>
    <n v="2128"/>
    <s v="IDA East Chicago"/>
    <m/>
    <m/>
    <n v="1"/>
    <n v="300"/>
    <n v="300"/>
    <n v="279"/>
    <n v="3875113.109999998"/>
  </r>
  <r>
    <x v="8"/>
    <s v="24"/>
    <x v="5"/>
    <x v="0"/>
    <s v="2912|Metra New Auburn|21.37|17.00"/>
    <x v="34"/>
    <s v="Truck# LT-515_x000a_Hauling Ticket# 15314_x000a_Job# 2128_x000a_Metra New Auburn_x000a_Location: 621 W. 79th St._x000a_Scale Ticket# CMS-0485"/>
    <x v="0"/>
    <x v="17"/>
    <s v="15314"/>
    <x v="3"/>
    <x v="3"/>
    <s v="Metra New Auburn"/>
    <n v="2128"/>
    <m/>
    <m/>
    <m/>
    <n v="21.37"/>
    <n v="17"/>
    <n v="363.29"/>
    <n v="0"/>
    <n v="3875476.399999999"/>
  </r>
  <r>
    <x v="8"/>
    <s v="24"/>
    <x v="5"/>
    <x v="0"/>
    <s v="2912|Metra New Auburn|5.00|300.00"/>
    <x v="34"/>
    <s v="Truck# LT-103_x000a_Hauling Ticket# 15313_x000a_Job# 2128_x000a_Metra New Auburn_x000a_Location: 621 W. 79th St._x000a_PickUP/Deliver: IDA East Chicago "/>
    <x v="0"/>
    <x v="0"/>
    <s v="15313"/>
    <x v="3"/>
    <x v="3"/>
    <s v="Metra New Auburn"/>
    <n v="2128"/>
    <s v="IDA East Chicago"/>
    <m/>
    <m/>
    <n v="5"/>
    <n v="300"/>
    <n v="1500"/>
    <n v="1395"/>
    <n v="3876976.399999999"/>
  </r>
  <r>
    <x v="8"/>
    <s v="24"/>
    <x v="5"/>
    <x v="0"/>
    <s v="2912|Metra New Auburn|98.93|17.00"/>
    <x v="34"/>
    <s v="Truck# LT-103_x000a_Hauling Ticket# 15313_x000a_Job# 2128_x000a_Metra New Auburn_x000a_Location: 621 W. 79th St._x000a_Scale Ticket# CMS-0493, CMS-0495, CMS-0497, CMS-0499, CMS-502."/>
    <x v="0"/>
    <x v="0"/>
    <s v="15313"/>
    <x v="3"/>
    <x v="3"/>
    <s v="Metra New Auburn"/>
    <n v="2128"/>
    <m/>
    <m/>
    <m/>
    <n v="98.93"/>
    <n v="17"/>
    <n v="1681.81"/>
    <n v="0"/>
    <n v="3878658.209999999"/>
  </r>
  <r>
    <x v="8"/>
    <s v="24"/>
    <x v="5"/>
    <x v="0"/>
    <s v="2912|Metra New Auburn|1.00|300.00"/>
    <x v="34"/>
    <s v="Truck# MLB-108_x000a_Hauling Ticket# 15627_x000a_Job# 2128_x000a_Metra New Auburn_x000a_Location: 621 W. 79th St._x000a_PickUP/Deliver: IDA East Chicago "/>
    <x v="2"/>
    <x v="2"/>
    <s v="15627"/>
    <x v="3"/>
    <x v="3"/>
    <s v="Metra New Auburn"/>
    <n v="2128"/>
    <s v="IDA East Chicago"/>
    <m/>
    <m/>
    <n v="1"/>
    <n v="300"/>
    <n v="300"/>
    <n v="279"/>
    <n v="3878958.209999999"/>
  </r>
  <r>
    <x v="8"/>
    <s v="24"/>
    <x v="5"/>
    <x v="0"/>
    <s v="2912|Metra New Auburn|18.61|17.00"/>
    <x v="34"/>
    <s v="Truck# MLB-108_x000a_Hauling Ticket# 15627_x000a_Job# 2128_x000a_Metra New Auburn_x000a_Location: 621 W. 79th St._x000a_Scale Ticket# CMS-0501"/>
    <x v="2"/>
    <x v="2"/>
    <s v="15627"/>
    <x v="3"/>
    <x v="3"/>
    <s v="Metra New Auburn"/>
    <n v="2128"/>
    <m/>
    <m/>
    <m/>
    <n v="18.61"/>
    <n v="17"/>
    <n v="316.37"/>
    <n v="0"/>
    <n v="3879274.5799999991"/>
  </r>
  <r>
    <x v="8"/>
    <s v="24"/>
    <x v="5"/>
    <x v="0"/>
    <s v="2912|Metra New Auburn|5.00|300.00"/>
    <x v="34"/>
    <s v="Truck# Li-73_x000a_Hauling Ticket# 15660_x000a_Job# 2128_x000a_Metra New Auburn_x000a_Location: 621 W. 79th St._x000a_PickUP/Deliver: IDA East Chicago "/>
    <x v="1"/>
    <x v="9"/>
    <s v="15660"/>
    <x v="3"/>
    <x v="3"/>
    <s v="Metra New Auburn"/>
    <n v="2128"/>
    <s v="IDA East Chicago"/>
    <m/>
    <m/>
    <n v="5"/>
    <n v="300"/>
    <n v="1500"/>
    <n v="1395"/>
    <n v="3880774.5799999991"/>
  </r>
  <r>
    <x v="8"/>
    <s v="24"/>
    <x v="5"/>
    <x v="0"/>
    <s v="2912|Metra New Auburn|100.09|17.00"/>
    <x v="34"/>
    <s v="Truck# Li-73_x000a_Hauling Ticket# 15660_x000a_Job# 2128_x000a_Metra New Auburn_x000a_Location: 621 W. 79th St._x000a_Scale Ticket# CMS-0494, CMS-0496, CMS-0498, CMS-0500, CMS-503."/>
    <x v="1"/>
    <x v="9"/>
    <s v="15660"/>
    <x v="3"/>
    <x v="3"/>
    <s v="Metra New Auburn"/>
    <n v="2128"/>
    <m/>
    <m/>
    <m/>
    <n v="100.09"/>
    <n v="17"/>
    <n v="1701.53"/>
    <n v="0"/>
    <n v="3882476.109999998"/>
  </r>
  <r>
    <x v="8"/>
    <s v="24"/>
    <x v="5"/>
    <x v="0"/>
    <s v="2912|Metra New Auburn|4.00|300.00"/>
    <x v="34"/>
    <s v="Truck# TU-01_x000a_Hauling Ticket# 2756_x000a_Job# 2128_x000a_Metra New Auburn_x000a_Location: 621 W. 79th St._x000a_PickUP/Deliver: IDA East Chicago "/>
    <x v="20"/>
    <x v="39"/>
    <s v="2756"/>
    <x v="3"/>
    <x v="3"/>
    <s v="Metra New Auburn"/>
    <n v="2128"/>
    <s v="IDA East Chicago"/>
    <m/>
    <m/>
    <n v="4"/>
    <n v="300"/>
    <n v="1200"/>
    <n v="0"/>
    <n v="3883676.109999998"/>
  </r>
  <r>
    <x v="8"/>
    <s v="24"/>
    <x v="5"/>
    <x v="0"/>
    <s v="2912|Metra New Auburn|69.80|17.00"/>
    <x v="34"/>
    <s v="Truck# TU-01_x000a_Hauling Ticket# 2756_x000a_Job# 2128_x000a_Metra New Auburn_x000a_Location: 621 W. 79th St._x000a_Scale Ticket# CMS-0508, CMS-0513, CMS-0518, CMS-0522."/>
    <x v="20"/>
    <x v="39"/>
    <s v="2756"/>
    <x v="3"/>
    <x v="3"/>
    <s v="Metra New Auburn"/>
    <n v="2128"/>
    <m/>
    <m/>
    <m/>
    <n v="69.8"/>
    <n v="17"/>
    <n v="1186.5999999999999"/>
    <n v="0"/>
    <n v="3884862.709999999"/>
  </r>
  <r>
    <x v="8"/>
    <s v="24"/>
    <x v="5"/>
    <x v="0"/>
    <s v="2912|Metra New Auburn|4.00|300.00"/>
    <x v="34"/>
    <s v="Truck# J&amp;O-27_x000a_Hauling Ticket# 15302_x000a_Job# 2128_x000a_Metra New Auburn_x000a_Location: 621 W. 79th St._x000a_PickUP/Deliver: IDA East Chicago "/>
    <x v="10"/>
    <x v="44"/>
    <s v="15302"/>
    <x v="3"/>
    <x v="3"/>
    <s v="Metra New Auburn"/>
    <n v="2128"/>
    <s v="IDA East Chicago"/>
    <m/>
    <m/>
    <n v="4"/>
    <n v="300"/>
    <n v="1200"/>
    <n v="0"/>
    <n v="3886062.709999999"/>
  </r>
  <r>
    <x v="8"/>
    <s v="24"/>
    <x v="5"/>
    <x v="0"/>
    <s v="2912|Metra New Auburn|70.28|17.00"/>
    <x v="34"/>
    <s v="Truck# J&amp;O-27_x000a_Hauling Ticket# 15302_x000a_Job# 2128_x000a_Metra New Auburn_x000a_Location: 621 W. 79th St._x000a_Scale Ticket# CMS-0506, CMS-0512, CMS-0517, CMS-0522."/>
    <x v="10"/>
    <x v="44"/>
    <s v="15302"/>
    <x v="3"/>
    <x v="3"/>
    <s v="Metra New Auburn"/>
    <n v="2128"/>
    <m/>
    <m/>
    <m/>
    <n v="70.28"/>
    <n v="17"/>
    <n v="1194.76"/>
    <n v="0"/>
    <n v="3887257.4699999979"/>
  </r>
  <r>
    <x v="8"/>
    <s v="24"/>
    <x v="5"/>
    <x v="0"/>
    <s v="2912|Metra New Auburn|3.00|300.00"/>
    <x v="34"/>
    <s v="Truck# LT-617_x000a_Hauling Ticket# 15724_x000a_Job# 2128_x000a_Metra New Auburn_x000a_Location: 621 W. 79th St._x000a_PickUP/Deliver: IDA East Chicago "/>
    <x v="0"/>
    <x v="3"/>
    <s v="15724"/>
    <x v="3"/>
    <x v="3"/>
    <s v="Metra New Auburn"/>
    <n v="2128"/>
    <s v="IDA East Chicago"/>
    <m/>
    <m/>
    <n v="3"/>
    <n v="300"/>
    <n v="900"/>
    <n v="837"/>
    <n v="3888157.4699999979"/>
  </r>
  <r>
    <x v="8"/>
    <s v="24"/>
    <x v="5"/>
    <x v="0"/>
    <s v="2912|Metra New Auburn|60.32|17.00"/>
    <x v="34"/>
    <s v="Truck# LT-617_x000a_Hauling Ticket# 15724_x000a_Job# 2128_x000a_Metra New Auburn_x000a_Location: 621 W. 79th St._x000a_Scale Ticket# CMS-0504, CMS-0509, CMS-514."/>
    <x v="0"/>
    <x v="3"/>
    <s v="15724"/>
    <x v="3"/>
    <x v="3"/>
    <s v="Metra New Auburn"/>
    <n v="2128"/>
    <m/>
    <m/>
    <m/>
    <n v="60.32"/>
    <n v="17"/>
    <n v="1025.44"/>
    <n v="0"/>
    <n v="3889182.9099999978"/>
  </r>
  <r>
    <x v="8"/>
    <s v="24"/>
    <x v="5"/>
    <x v="0"/>
    <s v="2912|Metra New Auburn|1.00|130.00"/>
    <x v="34"/>
    <s v="Truck# LT-617_x000a_Hauling Ticket# 15725_x000a_Job# 2128_x000a_Metra New Auburn_x000a_Location: 621 W. 79th St._x000a_PickUP/Deliver: IDA East Chicago _x000a_WAITING TIME"/>
    <x v="0"/>
    <x v="3"/>
    <s v="15725"/>
    <x v="3"/>
    <x v="3"/>
    <s v="Metra New Auburn"/>
    <n v="2128"/>
    <s v="IDA East Chicago"/>
    <m/>
    <m/>
    <n v="1"/>
    <n v="130"/>
    <n v="130"/>
    <n v="120.9"/>
    <n v="3889312.9099999978"/>
  </r>
  <r>
    <x v="8"/>
    <s v="24"/>
    <x v="5"/>
    <x v="0"/>
    <s v="2912|Metra New Auburn|4.00|300.00"/>
    <x v="34"/>
    <s v="Truck# WO-102_x000a_Hauling Ticket# 15758_x000a_Job# 2128_x000a_Metra New Auburn_x000a_Location: 621 W. 79th St._x000a_PickUP/Deliver: IDA East Chicago "/>
    <x v="9"/>
    <x v="37"/>
    <s v="15758"/>
    <x v="3"/>
    <x v="3"/>
    <s v="Metra New Auburn"/>
    <n v="2128"/>
    <s v="IDA East Chicago"/>
    <m/>
    <m/>
    <n v="4"/>
    <n v="300"/>
    <n v="1200"/>
    <n v="0"/>
    <n v="3890512.9099999978"/>
  </r>
  <r>
    <x v="8"/>
    <s v="24"/>
    <x v="5"/>
    <x v="0"/>
    <s v="2912|Metra New Auburn|70.84|17.00"/>
    <x v="34"/>
    <s v="Truck# WO-102_x000a_Hauling Ticket# 15758_x000a_Job# 2128_x000a_Metra New Auburn_x000a_Location: 621 W. 79th St._x000a_Scale Ticket# CMS-0505, CMS-0510, CMS-515, CMS-0520."/>
    <x v="9"/>
    <x v="37"/>
    <s v="15758"/>
    <x v="3"/>
    <x v="3"/>
    <s v="Metra New Auburn"/>
    <n v="2128"/>
    <m/>
    <m/>
    <m/>
    <n v="70.84"/>
    <n v="17"/>
    <n v="1204.28"/>
    <n v="0"/>
    <n v="3891717.1899999981"/>
  </r>
  <r>
    <x v="8"/>
    <s v="24"/>
    <x v="5"/>
    <x v="0"/>
    <s v="2912|Metra New Auburn|4.00|300.00"/>
    <x v="34"/>
    <s v="Truck# TE-58_x000a_Hauling Ticket# 60428_x000a_Job# 2128_x000a_Metra New Auburn_x000a_Location: 621 W. 79th St._x000a_PickUP/Deliver: IDA East Chicago "/>
    <x v="8"/>
    <x v="22"/>
    <s v="60428"/>
    <x v="3"/>
    <x v="3"/>
    <s v="Metra New Auburn"/>
    <n v="2128"/>
    <s v="IDA East Chicago"/>
    <m/>
    <m/>
    <n v="4"/>
    <n v="300"/>
    <n v="1200"/>
    <n v="0"/>
    <n v="3892917.1899999981"/>
  </r>
  <r>
    <x v="8"/>
    <s v="24"/>
    <x v="5"/>
    <x v="0"/>
    <s v="2912|Metra New Auburn|69.69|17.00"/>
    <x v="34"/>
    <s v="Truck# TE-58_x000a_Hauling Ticket# 60428_x000a_Job# 2128_x000a_Metra New Auburn_x000a_Location: 621 W. 79th St._x000a_Scale Ticket# CMS-0507, CMS-0511, CMS-0516, CMS-0519."/>
    <x v="8"/>
    <x v="22"/>
    <s v="60428"/>
    <x v="3"/>
    <x v="3"/>
    <s v="Metra New Auburn"/>
    <n v="2128"/>
    <m/>
    <m/>
    <m/>
    <n v="69.69"/>
    <n v="17"/>
    <n v="1184.73"/>
    <n v="0"/>
    <n v="3894101.9199999981"/>
  </r>
  <r>
    <x v="29"/>
    <s v="10"/>
    <x v="9"/>
    <x v="0"/>
    <s v="2350|Metra New Auburn|3.00|168.00"/>
    <x v="35"/>
    <s v="Truck# MLB-19Hauling Ticket# 10775Job# 2128Metra New AuburnLocation: 58th &amp; WentworthPickUP/Deliver: Wright Concrete"/>
    <x v="2"/>
    <x v="8"/>
    <s v="10775"/>
    <x v="4"/>
    <x v="4"/>
    <s v="Metra New Auburn"/>
    <n v="2128"/>
    <s v="Wright Concrete"/>
    <m/>
    <m/>
    <n v="3"/>
    <n v="168"/>
    <n v="504"/>
    <n v="468.72"/>
    <n v="74610.739999999991"/>
  </r>
  <r>
    <x v="13"/>
    <s v="21"/>
    <x v="7"/>
    <x v="0"/>
    <s v="2424|Metra New Auburn|17.05|15.50"/>
    <x v="13"/>
    <s v="Truck# LT-103Hauling Ticket# 11139Job# 2128Metra New AuburnLocation: 621 W. 79thPickUP/Deliver: IDA East ChicagoScale Ticket# CMS-0094"/>
    <x v="0"/>
    <x v="0"/>
    <s v="11139"/>
    <x v="3"/>
    <x v="4"/>
    <s v="Metra New Auburn"/>
    <n v="2128"/>
    <s v="IDA East Chicago"/>
    <s v="CMS-0094"/>
    <s v="Scale"/>
    <n v="17.05"/>
    <n v="15.5"/>
    <n v="264.27999999999997"/>
    <n v="0"/>
    <n v="471186.45"/>
  </r>
  <r>
    <x v="13"/>
    <s v="21"/>
    <x v="7"/>
    <x v="0"/>
    <s v="2424|Metra New Auburn|15.81|15.50"/>
    <x v="13"/>
    <s v="Truck# LT-103Hauling Ticket# 11140Job# 2128Metra New AuburnLocation: 621 W. 79thPickUP/Deliver: IDA East ChicagoScale Ticket# CMS-0091"/>
    <x v="0"/>
    <x v="0"/>
    <s v="11140"/>
    <x v="3"/>
    <x v="4"/>
    <s v="Metra New Auburn"/>
    <n v="2128"/>
    <s v="IDA East Chicago"/>
    <s v="CMS-0091"/>
    <s v="Scale"/>
    <n v="15.81"/>
    <n v="15.5"/>
    <n v="245.06"/>
    <n v="0"/>
    <n v="471731.51"/>
  </r>
  <r>
    <x v="13"/>
    <s v="21"/>
    <x v="7"/>
    <x v="0"/>
    <s v="2424|Metra New Auburn|19.87|15.50"/>
    <x v="13"/>
    <s v="Truck# MLB-58Hauling Ticket# 09514Job# 2128Metra New AuburnLocation: 621 W. 79thPickUP/Deliver: IDA East ChicagoScale Ticket# CMS-0103"/>
    <x v="2"/>
    <x v="22"/>
    <s v="09514"/>
    <x v="3"/>
    <x v="4"/>
    <s v="Metra New Auburn"/>
    <n v="2128"/>
    <s v="IDA East Chicago"/>
    <s v="CMS-0103"/>
    <s v="Scale"/>
    <n v="19.87"/>
    <n v="15.5"/>
    <n v="307.99"/>
    <n v="0"/>
    <n v="472309.49999999988"/>
  </r>
  <r>
    <x v="13"/>
    <s v="21"/>
    <x v="7"/>
    <x v="0"/>
    <s v="2424|Metra New Auburn|8.10|15.50"/>
    <x v="13"/>
    <s v="Truck# MLB-58Hauling Ticket# 09979Job# 2128Metra New AuburnLocation: 621 W. 79thPickUP/Deliver: IDA East ChicagoScale Ticket# CMS-0100"/>
    <x v="2"/>
    <x v="22"/>
    <s v="09979"/>
    <x v="3"/>
    <x v="4"/>
    <s v="Metra New Auburn"/>
    <n v="2128"/>
    <s v="IDA East Chicago"/>
    <s v="CMS-0100"/>
    <s v="Scale"/>
    <n v="8.1"/>
    <n v="15.5"/>
    <n v="125.55"/>
    <n v="0"/>
    <n v="472735.04999999987"/>
  </r>
  <r>
    <x v="13"/>
    <s v="21"/>
    <x v="7"/>
    <x v="0"/>
    <s v="2424|Metra New Auburn|18.59|15.50"/>
    <x v="13"/>
    <s v="Truck# LT-103Hauling Ticket# 11141Job# 2128Metra New AuburnLocation: 621 W. 79thPickUP/Deliver: IDA East ChicagoScale Ticket# CMS-0096"/>
    <x v="0"/>
    <x v="0"/>
    <s v="11141"/>
    <x v="3"/>
    <x v="4"/>
    <s v="Metra New Auburn"/>
    <n v="2128"/>
    <s v="IDA East Chicago"/>
    <s v="CMS-0096"/>
    <s v="Scale"/>
    <n v="18.59"/>
    <n v="15.5"/>
    <n v="288.14999999999998"/>
    <n v="0"/>
    <n v="473533.2"/>
  </r>
  <r>
    <x v="13"/>
    <s v="21"/>
    <x v="7"/>
    <x v="0"/>
    <s v="2424|Metra New Auburn|16.53|15.50"/>
    <x v="13"/>
    <s v="Truck# LT-103Hauling Ticket# 11144Job# 2128Metra New AuburnLocation: 621 W. 79thPickUP/Deliver: IDA East ChicagoScale Ticket# CMS-0092"/>
    <x v="0"/>
    <x v="0"/>
    <s v="11144"/>
    <x v="3"/>
    <x v="4"/>
    <s v="Metra New Auburn"/>
    <n v="2128"/>
    <s v="IDA East Chicago"/>
    <s v="CMS-0092"/>
    <s v="Scale"/>
    <n v="16.53"/>
    <n v="15.5"/>
    <n v="256.22000000000003"/>
    <n v="0"/>
    <n v="474389.41999999993"/>
  </r>
  <r>
    <x v="13"/>
    <s v="21"/>
    <x v="7"/>
    <x v="0"/>
    <s v="2424|Metra New Auburn|19.80|24.50"/>
    <x v="13"/>
    <s v="Truck# LT-103Hauling Ticket# 11146Job# 2128Metra New AuburnLocation: 621 W. 79thPickUP/Deliver: Heidelberg ThorntonCA7Ticket# 1725200632"/>
    <x v="0"/>
    <x v="0"/>
    <s v="11146"/>
    <x v="3"/>
    <x v="4"/>
    <s v="Metra New Auburn"/>
    <n v="2128"/>
    <s v="Heidelberg Thornton"/>
    <m/>
    <s v="CA7"/>
    <n v="19.8"/>
    <n v="24.5"/>
    <n v="485.1"/>
    <n v="0"/>
    <n v="475117.06999999989"/>
  </r>
  <r>
    <x v="13"/>
    <s v="21"/>
    <x v="7"/>
    <x v="0"/>
    <s v="2424|Metra New Auburn|17.46|15.50"/>
    <x v="13"/>
    <s v="Truck# LT-103Hauling Ticket# 11147Job# 2128Metra New AuburnLocation: 621 W. 79thPickUP/Deliver: IDA East ChicagoScale Ticket# CMS-0101"/>
    <x v="0"/>
    <x v="0"/>
    <s v="11147"/>
    <x v="3"/>
    <x v="4"/>
    <s v="Metra New Auburn"/>
    <n v="2128"/>
    <s v="IDA East Chicago"/>
    <s v="CMS-0101"/>
    <s v="Scale"/>
    <n v="17.46"/>
    <n v="15.5"/>
    <n v="270.63"/>
    <n v="0"/>
    <n v="475987.6999999999"/>
  </r>
  <r>
    <x v="13"/>
    <s v="21"/>
    <x v="7"/>
    <x v="0"/>
    <s v="2424|Metra New Auburn|17.87|15.50"/>
    <x v="13"/>
    <s v="Truck# LT-103Hauling Ticket# 11148Job# 2128Metra New AuburnLocation: 621 W. 79thPickUP/Deliver: IDA East ChicagoScale Ticket# CMS-0099"/>
    <x v="0"/>
    <x v="0"/>
    <s v="11148"/>
    <x v="3"/>
    <x v="4"/>
    <s v="Metra New Auburn"/>
    <n v="2128"/>
    <s v="IDA East Chicago"/>
    <s v="CMS-0099"/>
    <s v="Scale"/>
    <n v="17.87"/>
    <n v="15.5"/>
    <n v="276.99"/>
    <n v="0"/>
    <n v="476564.68999999989"/>
  </r>
  <r>
    <x v="13"/>
    <s v="21"/>
    <x v="7"/>
    <x v="0"/>
    <s v="2424|Metra New Auburn|21.03|15.50"/>
    <x v="13"/>
    <s v="Truck# MLB-108Hauling Ticket# 11476Job# 2128Metra New AuburnLocation: 621 W. 79thPickUP/Deliver: IDA East ChicagoScale Ticket# CMS-0102"/>
    <x v="2"/>
    <x v="2"/>
    <s v="11476"/>
    <x v="3"/>
    <x v="4"/>
    <s v="Metra New Auburn"/>
    <n v="2128"/>
    <s v="IDA East Chicago"/>
    <s v="CMS-0102"/>
    <s v="Scale"/>
    <n v="21.03"/>
    <n v="15.5"/>
    <n v="325.97000000000003"/>
    <n v="0"/>
    <n v="477790.65999999992"/>
  </r>
  <r>
    <x v="13"/>
    <s v="21"/>
    <x v="7"/>
    <x v="0"/>
    <s v="2424|Metra New Auburn|20.25|15.50"/>
    <x v="13"/>
    <s v="Truck# MLB-108Hauling Ticket# 11477Job# 2128Metra New AuburnLocation: 621 W. 79thPickUP/Deliver: IDA East ChicagoScale Ticket# CMS-0110"/>
    <x v="2"/>
    <x v="2"/>
    <s v="11477"/>
    <x v="3"/>
    <x v="4"/>
    <s v="Metra New Auburn"/>
    <n v="2128"/>
    <s v="IDA East Chicago"/>
    <s v="CMS-0110"/>
    <s v="Scale"/>
    <n v="20.25"/>
    <n v="15.5"/>
    <n v="313.88"/>
    <n v="0"/>
    <n v="478584.53999999992"/>
  </r>
  <r>
    <x v="13"/>
    <s v="21"/>
    <x v="7"/>
    <x v="0"/>
    <s v="2424|Metra New Auburn|16.32|15.50"/>
    <x v="13"/>
    <s v="Truck# LT-103Hauling Ticket# 12557Job# 2128Metra New AuburnLocation: 621 W. 79thPickUP/Deliver: IDA East ChicagoScale Ticket# CMS-0105"/>
    <x v="0"/>
    <x v="0"/>
    <s v="12557"/>
    <x v="3"/>
    <x v="4"/>
    <s v="Metra New Auburn"/>
    <n v="2128"/>
    <s v="IDA East Chicago"/>
    <s v="CMS-0105"/>
    <s v="Scale"/>
    <n v="16.32"/>
    <n v="15.5"/>
    <n v="252.96"/>
    <n v="0"/>
    <n v="481198.83999999991"/>
  </r>
  <r>
    <x v="13"/>
    <s v="21"/>
    <x v="7"/>
    <x v="0"/>
    <s v="2424|Metra New Auburn|19.16|15.50"/>
    <x v="13"/>
    <s v="Truck# LT-103Hauling Ticket# 12558Job# 2128Metra New AuburnLocation: 621 W. 79thPickUP/Deliver: IDA East ChicagoScale Ticket# CMS-0109"/>
    <x v="0"/>
    <x v="0"/>
    <s v="12558"/>
    <x v="3"/>
    <x v="4"/>
    <s v="Metra New Auburn"/>
    <n v="2128"/>
    <s v="IDA East Chicago"/>
    <s v="CMS-0109"/>
    <s v="Scale"/>
    <n v="19.16"/>
    <n v="15.5"/>
    <n v="296.98"/>
    <n v="0"/>
    <n v="481795.81999999989"/>
  </r>
  <r>
    <x v="13"/>
    <s v="21"/>
    <x v="7"/>
    <x v="0"/>
    <s v="2424|Metra New Auburn|22.01|15.50"/>
    <x v="13"/>
    <s v="Truck# MLB-58Hauling Ticket# 12580Job# 2128Metra New AuburnLocation: 621 W. 79thPickUP/Deliver: IDA East ChicagoScale Ticket# CMS-0106"/>
    <x v="2"/>
    <x v="22"/>
    <s v="12580"/>
    <x v="3"/>
    <x v="4"/>
    <s v="Metra New Auburn"/>
    <n v="2128"/>
    <s v="IDA East Chicago"/>
    <s v="CMS-0106"/>
    <s v="Scale"/>
    <n v="22.01"/>
    <n v="15.5"/>
    <n v="341.16"/>
    <n v="0"/>
    <n v="482960.1399999999"/>
  </r>
  <r>
    <x v="13"/>
    <s v="21"/>
    <x v="7"/>
    <x v="0"/>
    <s v="2424|Metra New Auburn|23.54|15.50"/>
    <x v="13"/>
    <s v="Truck# MLB-82Hauling Ticket# 107749Job# 2128Metra New AuburnLocation: 621 W. 79thPickUP/Deliver: IDA East ChicagoScale Ticket# CMS-0095"/>
    <x v="2"/>
    <x v="23"/>
    <s v="107749"/>
    <x v="3"/>
    <x v="4"/>
    <s v="Metra New Auburn"/>
    <n v="2128"/>
    <s v="IDA East Chicago"/>
    <s v="CMS-0095"/>
    <s v="Scale"/>
    <n v="23.54"/>
    <n v="15.5"/>
    <n v="364.87"/>
    <n v="0"/>
    <n v="484475.61999999988"/>
  </r>
  <r>
    <x v="13"/>
    <s v="21"/>
    <x v="7"/>
    <x v="0"/>
    <s v="2424|Metra New Auburn|19.55|15.50"/>
    <x v="13"/>
    <s v="Truck# MLB-82Hauling Ticket# 107750Job# 2128Metra New AuburnLocation: 621 W. 79thPickUP/Deliver: IDA East ChicagoScale Ticket# CMS-0097"/>
    <x v="2"/>
    <x v="23"/>
    <s v="107750"/>
    <x v="3"/>
    <x v="4"/>
    <s v="Metra New Auburn"/>
    <n v="2128"/>
    <s v="IDA East Chicago"/>
    <s v="CMS-0097"/>
    <s v="Scale"/>
    <n v="19.55"/>
    <n v="15.5"/>
    <n v="303.02999999999997"/>
    <n v="0"/>
    <n v="485078.64999999991"/>
  </r>
  <r>
    <x v="13"/>
    <s v="21"/>
    <x v="7"/>
    <x v="0"/>
    <s v="2424|Metra New Auburn|23.89|15.50"/>
    <x v="13"/>
    <s v="Truck# MLB-82Hauling Ticket# 107751Job# 2128Metra New AuburnLocation: 621 W. 79thPickUP/Deliver: IDA East ChicagoScale Ticket# CMS-0093"/>
    <x v="2"/>
    <x v="23"/>
    <s v="107751"/>
    <x v="3"/>
    <x v="4"/>
    <s v="Metra New Auburn"/>
    <n v="2128"/>
    <s v="IDA East Chicago"/>
    <s v="CMS-0093"/>
    <s v="Scale"/>
    <n v="23.89"/>
    <n v="15.5"/>
    <n v="370.3"/>
    <n v="0"/>
    <n v="485691.25999999989"/>
  </r>
  <r>
    <x v="13"/>
    <s v="21"/>
    <x v="7"/>
    <x v="0"/>
    <s v="2424|Metra New Auburn|19.78|24.50"/>
    <x v="13"/>
    <s v="Truck# MLB-82Hauling Ticket# 107761Job# 2128Metra New AuburnLocation: 621 W. 79thPickUP/Deliver: Heidelberg ThorntonCA7Scale Ticket# 1725200633"/>
    <x v="2"/>
    <x v="23"/>
    <s v="107761"/>
    <x v="3"/>
    <x v="4"/>
    <s v="Metra New Auburn"/>
    <n v="2128"/>
    <s v="Heidelberg Thornton"/>
    <s v="1725200633"/>
    <s v="CA7"/>
    <n v="19.78"/>
    <n v="24.5"/>
    <n v="484.61"/>
    <n v="0"/>
    <n v="486565.86999999988"/>
  </r>
  <r>
    <x v="14"/>
    <s v="28"/>
    <x v="7"/>
    <x v="0"/>
    <s v="2436|Metra New Auburn|19.95|24.50"/>
    <x v="14"/>
    <s v="Truck# MLB-108Hauling Ticket# 11483Job# 2128Metra New AuburnLocation: 621 W. 79thPickUP/Deliver: Heidelberg ThorntonCA7Scale Ticket# 1725202418"/>
    <x v="2"/>
    <x v="2"/>
    <s v="11483"/>
    <x v="3"/>
    <x v="4"/>
    <s v="Metra New Auburn"/>
    <n v="2128"/>
    <s v="Heidelberg Thornton"/>
    <s v="1725202418"/>
    <s v="CA7"/>
    <n v="19.95"/>
    <n v="24.5"/>
    <n v="488.78"/>
    <n v="0"/>
    <n v="534683.05999999994"/>
  </r>
  <r>
    <x v="14"/>
    <s v="28"/>
    <x v="7"/>
    <x v="0"/>
    <s v="2436|Metra New Auburn|20.29|24.50"/>
    <x v="14"/>
    <s v="Truck# MLB-108Hauling Ticket# 11484Job# 2128Metra New AuburnLocation: 621 W. 79thPickUP/Deliver: Heidelberg ThorntonCA7Scale Ticket# 1725202299"/>
    <x v="2"/>
    <x v="2"/>
    <s v="11484"/>
    <x v="3"/>
    <x v="4"/>
    <s v="Metra New Auburn"/>
    <n v="2128"/>
    <s v="Heidelberg Thornton"/>
    <s v="1725202299"/>
    <s v="CA7"/>
    <n v="20.29"/>
    <n v="24.5"/>
    <n v="497.11"/>
    <n v="0"/>
    <n v="535428.72"/>
  </r>
  <r>
    <x v="14"/>
    <s v="28"/>
    <x v="7"/>
    <x v="0"/>
    <s v="2436|Metra New Auburn|19.36|24.50"/>
    <x v="14"/>
    <s v="Truck# MLB-108Hauling Ticket# 11486Job# 2128Metra New AuburnLocation: 621 W. 79thPickUP/Deliver: Heidelberg ThorntonCA7Scale Ticket# 1725202570"/>
    <x v="2"/>
    <x v="2"/>
    <s v="11486"/>
    <x v="3"/>
    <x v="4"/>
    <s v="Metra New Auburn"/>
    <n v="2128"/>
    <s v="Heidelberg Thornton"/>
    <s v="1725202570"/>
    <s v="CA7"/>
    <n v="19.36"/>
    <n v="24.5"/>
    <n v="474.32"/>
    <n v="0"/>
    <n v="536620.19999999995"/>
  </r>
  <r>
    <x v="14"/>
    <s v="28"/>
    <x v="7"/>
    <x v="0"/>
    <s v="2436|Metra New Auburn|20.49|15.50"/>
    <x v="14"/>
    <s v="Truck# MLB-108Hauling Ticket# 11487Job# 2128Metra New AuburnLocation: 621 W. 79thPickUP/Deliver: IDA East ChicagoScale Ticket# CMS-0111"/>
    <x v="2"/>
    <x v="2"/>
    <s v="11487"/>
    <x v="3"/>
    <x v="4"/>
    <s v="Metra New Auburn"/>
    <n v="2128"/>
    <s v="IDA East Chicago"/>
    <s v="CMS-0111"/>
    <s v="Scale"/>
    <n v="20.49"/>
    <n v="15.5"/>
    <n v="317.60000000000002"/>
    <n v="0"/>
    <n v="537237.79999999993"/>
  </r>
  <r>
    <x v="14"/>
    <s v="28"/>
    <x v="7"/>
    <x v="0"/>
    <s v="2436|Metra New Auburn|5.82|15.50"/>
    <x v="14"/>
    <s v="Truck# MLB-108Hauling Ticket# 11490Job# 2128Metra New AuburnLocation: 79th LowePickUP/Deliver: IDA East ChicagoScale Ticket# CMS-0007"/>
    <x v="2"/>
    <x v="2"/>
    <s v="11490"/>
    <x v="3"/>
    <x v="4"/>
    <s v="Metra New Auburn"/>
    <n v="2128"/>
    <s v="IDA East Chicago"/>
    <s v="CMS-0007"/>
    <s v="Scale"/>
    <n v="5.82"/>
    <n v="15.5"/>
    <n v="90.21"/>
    <n v="0"/>
    <n v="537928.00999999989"/>
  </r>
  <r>
    <x v="14"/>
    <s v="28"/>
    <x v="7"/>
    <x v="0"/>
    <s v="2436|Metra New Auburn|17.97|15.50"/>
    <x v="14"/>
    <s v="Truck# LT-103Hauling Ticket# 12758Job# 2128Metra New AuburnLocation: 79th LowePickUP/Deliver: IDA East ChicagoScale Ticket# CMS-0008"/>
    <x v="0"/>
    <x v="0"/>
    <s v="12758"/>
    <x v="3"/>
    <x v="4"/>
    <s v="Metra New Auburn"/>
    <n v="2128"/>
    <s v="IDA East Chicago"/>
    <s v="CMS-0008"/>
    <s v="Scale"/>
    <n v="17.97"/>
    <n v="15.5"/>
    <n v="278.54000000000002"/>
    <n v="0"/>
    <n v="538921.67999999993"/>
  </r>
  <r>
    <x v="14"/>
    <s v="28"/>
    <x v="7"/>
    <x v="0"/>
    <s v="2436|Metra New Auburn|20.38|24.50"/>
    <x v="14"/>
    <s v="Truck# LT-103Hauling Ticket# 12561Job# 2128Metra New AuburnLocation: 621 W. 79thPickUP/Deliver: Heidelberg ThorntonCA7Scale Ticket# 1725202295"/>
    <x v="0"/>
    <x v="0"/>
    <s v="12561"/>
    <x v="3"/>
    <x v="4"/>
    <s v="Metra New Auburn"/>
    <n v="2128"/>
    <s v="Heidelberg Thornton"/>
    <s v="1725202295"/>
    <s v="CA7"/>
    <n v="20.38"/>
    <n v="24.5"/>
    <n v="499.31"/>
    <n v="0"/>
    <n v="540210.65"/>
  </r>
  <r>
    <x v="14"/>
    <s v="28"/>
    <x v="7"/>
    <x v="0"/>
    <s v="2436|Metra New Auburn|19.77|24.50"/>
    <x v="14"/>
    <s v="Truck# LT-103Hauling Ticket# 12562Job# 2128Metra New AuburnLocation: 621 W. 79thPickUP/Deliver: Heidelberg ThorntonCA7Scale Ticket# 1725202391"/>
    <x v="0"/>
    <x v="0"/>
    <s v="12562"/>
    <x v="3"/>
    <x v="4"/>
    <s v="Metra New Auburn"/>
    <n v="2128"/>
    <s v="Heidelberg Thornton"/>
    <s v="1725202391"/>
    <s v="CA7"/>
    <n v="19.77"/>
    <n v="24.5"/>
    <n v="484.37"/>
    <n v="0"/>
    <n v="540937.20000000007"/>
  </r>
  <r>
    <x v="14"/>
    <s v="28"/>
    <x v="7"/>
    <x v="0"/>
    <s v="2436|Metra New Auburn|19.17|24.50"/>
    <x v="14"/>
    <s v="Truck# LT-103Hauling Ticket# 12563Job# 2128Metra New AuburnLocation: 621 W. 79thPickUP/Deliver: Heidelberg ThorntonCA7Scale Ticket# 1725202548"/>
    <x v="0"/>
    <x v="0"/>
    <s v="12563"/>
    <x v="3"/>
    <x v="4"/>
    <s v="Metra New Auburn"/>
    <n v="2128"/>
    <s v="Heidelberg Thornton"/>
    <s v="1725202548"/>
    <s v="CA7"/>
    <n v="19.170000000000002"/>
    <n v="24.5"/>
    <n v="469.67"/>
    <n v="0"/>
    <n v="541641.70000000007"/>
  </r>
  <r>
    <x v="14"/>
    <s v="28"/>
    <x v="7"/>
    <x v="0"/>
    <s v="2436|Metra New Auburn|19.74|24.50"/>
    <x v="14"/>
    <s v="Truck# LT-103Hauling Ticket# 12565Job# 2128Metra New AuburnLocation: 621 W. 79thPickUP/Deliver: Heidelberg ThorntonCA7Scale Ticket# 1725202688"/>
    <x v="0"/>
    <x v="0"/>
    <s v="12565"/>
    <x v="3"/>
    <x v="4"/>
    <s v="Metra New Auburn"/>
    <n v="2128"/>
    <s v="Heidelberg Thornton"/>
    <s v="1725202688"/>
    <s v="CA7"/>
    <n v="19.739999999999998"/>
    <n v="24.5"/>
    <n v="483.63"/>
    <n v="0"/>
    <n v="542367.15"/>
  </r>
  <r>
    <x v="14"/>
    <s v="28"/>
    <x v="7"/>
    <x v="0"/>
    <s v="2436|Metra New Auburn|18.70|15.50"/>
    <x v="14"/>
    <s v="Truck# LT-103Hauling Ticket# 12566Job# 2128Metra New AuburnLocation: 79th LowePickUP/Deliver: IDA East ChicagoScale Ticket# CMS-0112"/>
    <x v="0"/>
    <x v="0"/>
    <s v="12566"/>
    <x v="3"/>
    <x v="4"/>
    <s v="Metra New Auburn"/>
    <n v="2128"/>
    <s v="IDA East Chicago"/>
    <s v="CMS-0112"/>
    <s v="Scale"/>
    <n v="18.7"/>
    <n v="15.5"/>
    <n v="289.85000000000002"/>
    <n v="0"/>
    <n v="542957"/>
  </r>
  <r>
    <x v="14"/>
    <s v="28"/>
    <x v="7"/>
    <x v="0"/>
    <s v="2436|Metra New Auburn|19.49|24.50"/>
    <x v="14"/>
    <s v="Truck# LT-325Hauling Ticket# 12660Job# 2128Metra New AuburnLocation: 621 W. 79thPickUP/Deliver: Heidelberg ThorntonCA7Scale Ticket# 1725202297"/>
    <x v="0"/>
    <x v="21"/>
    <s v="12660"/>
    <x v="3"/>
    <x v="4"/>
    <s v="Metra New Auburn"/>
    <n v="2128"/>
    <s v="Heidelberg Thornton"/>
    <s v="1725202297"/>
    <s v="CA7"/>
    <n v="19.489999999999998"/>
    <n v="24.5"/>
    <n v="477.51"/>
    <n v="0"/>
    <n v="543673.26"/>
  </r>
  <r>
    <x v="14"/>
    <s v="28"/>
    <x v="7"/>
    <x v="0"/>
    <s v="2436|Metra New Auburn|19.74|24.50"/>
    <x v="14"/>
    <s v="Truck# LT-325Hauling Ticket# 12691Job# 2128Metra New AuburnLocation: 621 W. 79thPickUP/Deliver: Heidelberg ThorntonCA7Scale Ticket# 1725202401"/>
    <x v="0"/>
    <x v="21"/>
    <s v="12691"/>
    <x v="3"/>
    <x v="4"/>
    <s v="Metra New Auburn"/>
    <n v="2128"/>
    <s v="Heidelberg Thornton"/>
    <s v="1725202401"/>
    <s v="CA7"/>
    <n v="19.739999999999998"/>
    <n v="24.5"/>
    <n v="483.63"/>
    <n v="0"/>
    <n v="544156.89"/>
  </r>
  <r>
    <x v="14"/>
    <s v="28"/>
    <x v="7"/>
    <x v="0"/>
    <s v="2436|Metra New Auburn|19.93|24.50"/>
    <x v="14"/>
    <s v="Truck# LT-325Hauling Ticket# 12662Job# 2128Metra New AuburnLocation: 621 W. 79thPickUP/Deliver: Heidelberg ThorntonCA7Scale Ticket# 1725202562"/>
    <x v="0"/>
    <x v="21"/>
    <s v="12662"/>
    <x v="3"/>
    <x v="4"/>
    <s v="Metra New Auburn"/>
    <n v="2128"/>
    <s v="Heidelberg Thornton"/>
    <s v="1725202562"/>
    <s v="CA7"/>
    <n v="19.93"/>
    <n v="24.5"/>
    <n v="488.29"/>
    <n v="0"/>
    <n v="546705.7300000001"/>
  </r>
  <r>
    <x v="16"/>
    <s v="12"/>
    <x v="0"/>
    <x v="0"/>
    <s v="2456|Lead Service Replacement|8.75|120.00"/>
    <x v="36"/>
    <s v="Truck# LT-67_x000a_Hauling Ticket # 11845_x000a_Job# 2330-01_x000a_Lead Service Replacement"/>
    <x v="0"/>
    <x v="15"/>
    <s v="11845"/>
    <x v="2"/>
    <x v="5"/>
    <s v="Lead Service Replacement"/>
    <s v="2330-01"/>
    <m/>
    <m/>
    <m/>
    <n v="8.75"/>
    <n v="120"/>
    <n v="1050"/>
    <n v="976.5"/>
    <n v="644580.81000000017"/>
  </r>
  <r>
    <x v="0"/>
    <s v="19"/>
    <x v="0"/>
    <x v="0"/>
    <s v="2467|Lead Service Replacement|8.00|120.00"/>
    <x v="37"/>
    <s v="Truck#MLB-19_x000a_Hauling Ticket # 13781_x000a_Job# 2330-01_x000a_Lead Service Replacement"/>
    <x v="2"/>
    <x v="8"/>
    <s v="13781"/>
    <x v="2"/>
    <x v="5"/>
    <s v="Lead Service Replacement"/>
    <s v="2330-01"/>
    <m/>
    <m/>
    <m/>
    <n v="8"/>
    <n v="120"/>
    <n v="960"/>
    <n v="892.80000000000007"/>
    <n v="708388.08000000031"/>
  </r>
  <r>
    <x v="30"/>
    <s v="14"/>
    <x v="2"/>
    <x v="0"/>
    <s v="2584|Lead Service Replacement|9.00|120.00"/>
    <x v="38"/>
    <s v="Truck# Li-54_x000a_Hauling Ticket # 13167_x000a_Job# 2330-02_x000a_Lead Service Replacement"/>
    <x v="1"/>
    <x v="1"/>
    <s v="13167"/>
    <x v="2"/>
    <x v="6"/>
    <s v="Lead Service Replacement"/>
    <s v="2330-02"/>
    <m/>
    <m/>
    <m/>
    <n v="9"/>
    <n v="120"/>
    <n v="1080"/>
    <n v="0"/>
    <n v="1432217.4299999969"/>
  </r>
  <r>
    <x v="30"/>
    <s v="14"/>
    <x v="2"/>
    <x v="0"/>
    <s v="2584|Lead Service Replacement|8.50|120.00"/>
    <x v="38"/>
    <s v="Truck# Li-54_x000a_Hauling Ticket # 13168_x000a_Job# 2330-02_x000a_Lead Service Replacement"/>
    <x v="1"/>
    <x v="1"/>
    <s v="13168"/>
    <x v="2"/>
    <x v="6"/>
    <s v="Lead Service Replacement"/>
    <s v="2330-02"/>
    <m/>
    <m/>
    <m/>
    <n v="8.5"/>
    <n v="120"/>
    <n v="1020"/>
    <n v="0"/>
    <n v="1433237.4299999969"/>
  </r>
  <r>
    <x v="30"/>
    <s v="14"/>
    <x v="2"/>
    <x v="0"/>
    <s v="2584|Lead Service Replacement|9.75|120.00"/>
    <x v="38"/>
    <s v="Truck# Li-54_x000a_Hauling Ticket # 13169_x000a_Job# 2330-02_x000a_Lead Service Replacement"/>
    <x v="1"/>
    <x v="1"/>
    <s v="13169"/>
    <x v="2"/>
    <x v="6"/>
    <s v="Lead Service Replacement"/>
    <s v="2330-02"/>
    <m/>
    <m/>
    <m/>
    <n v="9.75"/>
    <n v="120"/>
    <n v="1170"/>
    <n v="0"/>
    <n v="1434407.4299999969"/>
  </r>
  <r>
    <x v="30"/>
    <s v="14"/>
    <x v="2"/>
    <x v="0"/>
    <s v="2584|Lead Service Replacement|10.50|120.00"/>
    <x v="38"/>
    <s v="Truck# Li-54_x000a_Hauling Ticket # 13170_x000a_Job# 2330-02_x000a_Lead Service Replacement"/>
    <x v="1"/>
    <x v="1"/>
    <s v="13170"/>
    <x v="2"/>
    <x v="6"/>
    <s v="Lead Service Replacement"/>
    <s v="2330-02"/>
    <m/>
    <m/>
    <m/>
    <n v="10.5"/>
    <n v="120"/>
    <n v="1260"/>
    <n v="0"/>
    <n v="1435667.4299999969"/>
  </r>
  <r>
    <x v="30"/>
    <s v="14"/>
    <x v="2"/>
    <x v="0"/>
    <s v="2584|Lead Service Replacement|9.50|120.00"/>
    <x v="38"/>
    <s v="Truck# Li-54_x000a_Hauling Ticket # 13172_x000a_Job# 2330-02_x000a_Lead Service Replacement"/>
    <x v="1"/>
    <x v="1"/>
    <s v="13172"/>
    <x v="2"/>
    <x v="6"/>
    <s v="Lead Service Replacement"/>
    <s v="2330-02"/>
    <m/>
    <m/>
    <m/>
    <n v="9.5"/>
    <n v="120"/>
    <n v="1140"/>
    <n v="0"/>
    <n v="1436807.4299999969"/>
  </r>
  <r>
    <x v="19"/>
    <s v="21"/>
    <x v="2"/>
    <x v="0"/>
    <s v="2600|Lead Service Replacement|9.00|120.00"/>
    <x v="39"/>
    <s v="Truck# Li-54_x000a_Hauling Ticket # 13175_x000a_Job# 2330-02_x000a_Lead Service Replacement"/>
    <x v="1"/>
    <x v="1"/>
    <s v="13175"/>
    <x v="2"/>
    <x v="6"/>
    <s v="Lead Service Replacement"/>
    <s v="2330-02"/>
    <m/>
    <m/>
    <m/>
    <n v="9"/>
    <n v="120"/>
    <n v="1080"/>
    <n v="0"/>
    <n v="1537624.0099999961"/>
  </r>
  <r>
    <x v="19"/>
    <s v="21"/>
    <x v="2"/>
    <x v="0"/>
    <s v="2600|Lead Service Replacement|9.00|120.00"/>
    <x v="39"/>
    <s v="Truck# Li-54_x000a_Hauling Ticket # 13176_x000a_Job# 2330-02_x000a_Lead Service Replacement"/>
    <x v="1"/>
    <x v="1"/>
    <s v="13176"/>
    <x v="2"/>
    <x v="6"/>
    <s v="Lead Service Replacement"/>
    <s v="2330-02"/>
    <m/>
    <m/>
    <m/>
    <n v="9"/>
    <n v="120"/>
    <n v="1080"/>
    <n v="0"/>
    <n v="1538704.0099999961"/>
  </r>
  <r>
    <x v="19"/>
    <s v="21"/>
    <x v="2"/>
    <x v="0"/>
    <s v="2600|Lead Service Replacement|9.00|120.00"/>
    <x v="39"/>
    <s v="Truck# Li-54_x000a_Hauling Ticket # 13177_x000a_Job# 2330-02_x000a_Lead Service Replacement"/>
    <x v="1"/>
    <x v="1"/>
    <s v="13177"/>
    <x v="2"/>
    <x v="6"/>
    <s v="Lead Service Replacement"/>
    <s v="2330-02"/>
    <m/>
    <m/>
    <m/>
    <n v="9"/>
    <n v="120"/>
    <n v="1080"/>
    <n v="0"/>
    <n v="1539784.0099999961"/>
  </r>
  <r>
    <x v="19"/>
    <s v="21"/>
    <x v="2"/>
    <x v="0"/>
    <s v="2600|Lead Service Replacement|8.00|120.00"/>
    <x v="39"/>
    <s v="Truck# Li-54_x000a_Hauling Ticket # 13178_x000a_Job# 2330-02_x000a_Lead Service Replacement"/>
    <x v="1"/>
    <x v="1"/>
    <s v="13178"/>
    <x v="2"/>
    <x v="6"/>
    <s v="Lead Service Replacement"/>
    <s v="2330-02"/>
    <m/>
    <m/>
    <m/>
    <n v="8"/>
    <n v="120"/>
    <n v="960"/>
    <n v="0"/>
    <n v="1540744.0099999961"/>
  </r>
  <r>
    <x v="19"/>
    <s v="21"/>
    <x v="2"/>
    <x v="0"/>
    <s v="2600|Lead Service Replacement|8.00|120.00"/>
    <x v="39"/>
    <s v="Truck# Li-54_x000a_Hauling Ticket # 13179_x000a_Job# 2330-02_x000a_Lead Service Replacement"/>
    <x v="1"/>
    <x v="1"/>
    <s v="13179"/>
    <x v="2"/>
    <x v="6"/>
    <s v="Lead Service Replacement"/>
    <s v="2330-02"/>
    <m/>
    <m/>
    <m/>
    <n v="8"/>
    <n v="120"/>
    <n v="960"/>
    <n v="0"/>
    <n v="1541704.0099999961"/>
  </r>
  <r>
    <x v="23"/>
    <s v="15"/>
    <x v="4"/>
    <x v="0"/>
    <s v="2722|Lead Service Replacement|9.50|120.00"/>
    <x v="40"/>
    <s v="Truck# MLB-19_x000a_Hauling Ticket # 14763_x000a_Job# 2330-04_x000a_Lead Service Replacement"/>
    <x v="2"/>
    <x v="8"/>
    <s v="14763"/>
    <x v="2"/>
    <x v="7"/>
    <s v="Lead Service Replacement"/>
    <s v="2330-04"/>
    <m/>
    <m/>
    <m/>
    <n v="9.5"/>
    <n v="120"/>
    <n v="1140"/>
    <n v="1060.2"/>
    <n v="2577213.7199999942"/>
  </r>
  <r>
    <x v="23"/>
    <s v="15"/>
    <x v="4"/>
    <x v="0"/>
    <s v="2722|Lead Service Replacement|11.00|120.00"/>
    <x v="40"/>
    <s v="Truck# MLB-19_x000a_Hauling Ticket # 14764_x000a_Job# 2330-04_x000a_Lead Service Replacement"/>
    <x v="2"/>
    <x v="8"/>
    <s v="14764"/>
    <x v="2"/>
    <x v="7"/>
    <s v="Lead Service Replacement"/>
    <s v="2330-04"/>
    <m/>
    <m/>
    <m/>
    <n v="11"/>
    <n v="120"/>
    <n v="1320"/>
    <n v="1227.6000000000001"/>
    <n v="2578533.7199999942"/>
  </r>
  <r>
    <x v="23"/>
    <s v="15"/>
    <x v="4"/>
    <x v="0"/>
    <s v="2722|Lead Service Replacement|10.50|120.00"/>
    <x v="40"/>
    <s v="Truck# MLB-19_x000a_Hauling Ticket # 14765_x000a_Job# 2330-04_x000a_Lead Service Replacement"/>
    <x v="2"/>
    <x v="8"/>
    <s v="14765"/>
    <x v="2"/>
    <x v="7"/>
    <s v="Lead Service Replacement"/>
    <s v="2330-04"/>
    <m/>
    <m/>
    <m/>
    <n v="10.5"/>
    <n v="120"/>
    <n v="1260"/>
    <n v="1171.8"/>
    <n v="2579793.7199999942"/>
  </r>
  <r>
    <x v="23"/>
    <s v="15"/>
    <x v="4"/>
    <x v="0"/>
    <s v="2722|Lead Service Replacement|9.50|120.00"/>
    <x v="40"/>
    <s v="Truck# MLB-19_x000a_Hauling Ticket # 14766_x000a_Job# 2330-04_x000a_Lead Service Replacement"/>
    <x v="2"/>
    <x v="8"/>
    <s v="14766"/>
    <x v="2"/>
    <x v="7"/>
    <s v="Lead Service Replacement"/>
    <s v="2330-04"/>
    <m/>
    <m/>
    <m/>
    <n v="9.5"/>
    <n v="120"/>
    <n v="1140"/>
    <n v="1060.2"/>
    <n v="2580933.7199999942"/>
  </r>
  <r>
    <x v="23"/>
    <s v="15"/>
    <x v="4"/>
    <x v="0"/>
    <s v="2722|Lead Service Replacement|9.50|120.00"/>
    <x v="40"/>
    <s v="Truck# MLB-19_x000a_Hauling Ticket # 14767_x000a_Job# 2330-04_x000a_Lead Service Replacement"/>
    <x v="2"/>
    <x v="8"/>
    <s v="14767"/>
    <x v="2"/>
    <x v="7"/>
    <s v="Lead Service Replacement"/>
    <s v="2330-04"/>
    <m/>
    <m/>
    <m/>
    <n v="9.5"/>
    <n v="120"/>
    <n v="1140"/>
    <n v="1060.2"/>
    <n v="2582073.7199999942"/>
  </r>
  <r>
    <x v="31"/>
    <s v="22"/>
    <x v="4"/>
    <x v="0"/>
    <s v="2739|Lead Service Replacement|9.00|120.00"/>
    <x v="41"/>
    <s v="Truck# MLB-19_x000a_Hauling Ticket # 14773_x000a_Job# 2330-04_x000a_Lead Service Replacement"/>
    <x v="2"/>
    <x v="8"/>
    <s v="14773"/>
    <x v="2"/>
    <x v="7"/>
    <s v="Lead Service Replacement"/>
    <s v="2330-04"/>
    <m/>
    <m/>
    <m/>
    <n v="9"/>
    <n v="120"/>
    <n v="1080"/>
    <n v="1004.4000000000001"/>
    <n v="2704351.5299999928"/>
  </r>
  <r>
    <x v="31"/>
    <s v="22"/>
    <x v="4"/>
    <x v="0"/>
    <s v="2739|Lead Service Replacement|10.00|120.00"/>
    <x v="41"/>
    <s v="Truck# MLB-19_x000a_Hauling Ticket # 14774_x000a_Job# 2330-04_x000a_Lead Service Replacement"/>
    <x v="2"/>
    <x v="8"/>
    <s v="14774"/>
    <x v="2"/>
    <x v="7"/>
    <s v="Lead Service Replacement"/>
    <s v="2330-04"/>
    <m/>
    <m/>
    <m/>
    <n v="10"/>
    <n v="120"/>
    <n v="1200"/>
    <n v="1116"/>
    <n v="2705551.5299999928"/>
  </r>
  <r>
    <x v="31"/>
    <s v="22"/>
    <x v="4"/>
    <x v="0"/>
    <s v="2739|Lead Service Replacement|8.50|120.00"/>
    <x v="41"/>
    <s v="Truck# MLB-19_x000a_Hauling Ticket # 14775_x000a_Job# 2330-04_x000a_Lead Service Replacement"/>
    <x v="2"/>
    <x v="8"/>
    <s v="14775"/>
    <x v="2"/>
    <x v="7"/>
    <s v="Lead Service Replacement"/>
    <s v="2330-04"/>
    <m/>
    <m/>
    <m/>
    <n v="8.5"/>
    <n v="120"/>
    <n v="1020"/>
    <n v="948.6"/>
    <n v="2706571.5299999928"/>
  </r>
  <r>
    <x v="31"/>
    <s v="22"/>
    <x v="4"/>
    <x v="0"/>
    <s v="2739|Lead Service Replacement|9.75|120.00"/>
    <x v="41"/>
    <s v="Truck# MLB-19_x000a_Hauling Ticket # 14776_x000a_Job# 2330-04_x000a_Lead Service Replacement"/>
    <x v="2"/>
    <x v="8"/>
    <s v="14776"/>
    <x v="2"/>
    <x v="7"/>
    <s v="Lead Service Replacement"/>
    <s v="2330-04"/>
    <m/>
    <m/>
    <m/>
    <n v="9.75"/>
    <n v="120"/>
    <n v="1170"/>
    <n v="1088.1000000000001"/>
    <n v="2707741.5299999928"/>
  </r>
  <r>
    <x v="31"/>
    <s v="22"/>
    <x v="4"/>
    <x v="0"/>
    <s v="2739|Lead Service Replacement|7.50|120.00"/>
    <x v="41"/>
    <s v="Truck# MLB-19_x000a_Hauling Ticket # 14777_x000a_Job# 2330-04_x000a_Lead Service Replacement"/>
    <x v="2"/>
    <x v="8"/>
    <s v="14777"/>
    <x v="2"/>
    <x v="7"/>
    <s v="Lead Service Replacement"/>
    <s v="2330-04"/>
    <m/>
    <m/>
    <m/>
    <n v="7.5"/>
    <n v="120"/>
    <n v="900"/>
    <n v="837"/>
    <n v="2708641.5299999928"/>
  </r>
  <r>
    <x v="32"/>
    <s v="29"/>
    <x v="4"/>
    <x v="0"/>
    <s v="2756|Lead Service Replacement|8.50|120.00"/>
    <x v="42"/>
    <s v="Truck# MLB-19_x000a_Hauling Ticket # 14778_x000a_Job# 2330-04_x000a_Lead Service Replacement"/>
    <x v="2"/>
    <x v="8"/>
    <s v="14778"/>
    <x v="2"/>
    <x v="7"/>
    <s v="Lead Service Replacement"/>
    <s v="2330-04"/>
    <m/>
    <m/>
    <m/>
    <n v="8.5"/>
    <n v="120"/>
    <n v="1020"/>
    <n v="948.6"/>
    <n v="2801551.459999992"/>
  </r>
  <r>
    <x v="32"/>
    <s v="29"/>
    <x v="4"/>
    <x v="0"/>
    <s v="2756|Lead Service Replacement|10.00|120.00"/>
    <x v="42"/>
    <s v="Truck# MLB-19_x000a_Hauling Ticket # 14779_x000a_Job# 2330-04_x000a_Lead Service Replacement"/>
    <x v="2"/>
    <x v="8"/>
    <s v="14779"/>
    <x v="2"/>
    <x v="7"/>
    <s v="Lead Service Replacement"/>
    <s v="2330-04"/>
    <m/>
    <m/>
    <m/>
    <n v="10"/>
    <n v="120"/>
    <n v="1200"/>
    <n v="1116"/>
    <n v="2802751.459999992"/>
  </r>
  <r>
    <x v="32"/>
    <s v="29"/>
    <x v="4"/>
    <x v="0"/>
    <s v="2756|Lead Service Replacement|9.50|120.00"/>
    <x v="42"/>
    <s v="Truck# MLB-19_x000a_Hauling Ticket # 14780_x000a_Job# 2330-04_x000a_Lead Service Replacement"/>
    <x v="2"/>
    <x v="8"/>
    <s v="14780"/>
    <x v="2"/>
    <x v="7"/>
    <s v="Lead Service Replacement"/>
    <s v="2330-04"/>
    <m/>
    <m/>
    <m/>
    <n v="9.5"/>
    <n v="120"/>
    <n v="1140"/>
    <n v="1060.2"/>
    <n v="2803891.459999992"/>
  </r>
  <r>
    <x v="32"/>
    <s v="29"/>
    <x v="4"/>
    <x v="0"/>
    <s v="2756|Lead Service Replacement|8.50|120.00"/>
    <x v="42"/>
    <s v="Truck# MLB-19_x000a_Hauling Ticket # 14781_x000a_Job# 2330-04_x000a_Lead Service Replacement"/>
    <x v="2"/>
    <x v="8"/>
    <s v="14781"/>
    <x v="2"/>
    <x v="7"/>
    <s v="Lead Service Replacement"/>
    <s v="2330-04"/>
    <m/>
    <m/>
    <m/>
    <n v="8.5"/>
    <n v="120"/>
    <n v="1020"/>
    <n v="948.6"/>
    <n v="2804911.459999992"/>
  </r>
  <r>
    <x v="32"/>
    <s v="29"/>
    <x v="4"/>
    <x v="0"/>
    <s v="2756|Lead Service Replacement|8.00|120.00"/>
    <x v="42"/>
    <s v="Truck# MLB-19_x000a_Hauling Ticket # 14782_x000a_Job# 2330-04_x000a_Lead Service Replacement"/>
    <x v="2"/>
    <x v="8"/>
    <s v="14782"/>
    <x v="2"/>
    <x v="7"/>
    <s v="Lead Service Replacement"/>
    <s v="2330-04"/>
    <m/>
    <m/>
    <m/>
    <n v="8"/>
    <n v="120"/>
    <n v="960"/>
    <n v="892.80000000000007"/>
    <n v="2805871.459999992"/>
  </r>
  <r>
    <x v="24"/>
    <s v="06"/>
    <x v="8"/>
    <x v="0"/>
    <s v="2773|Lead Service Replacement|9.00|120.00"/>
    <x v="43"/>
    <s v="Truck# MLB-19_x000a_Hauling Ticket # 14783_x000a_Job# 2330-04_x000a_Lead Service Replacement"/>
    <x v="2"/>
    <x v="8"/>
    <s v="14783"/>
    <x v="2"/>
    <x v="7"/>
    <s v="Lead Service Replacement"/>
    <s v="2330-04"/>
    <m/>
    <m/>
    <m/>
    <n v="9"/>
    <n v="120"/>
    <n v="1080"/>
    <n v="1004.4000000000001"/>
    <n v="2934724.0599999931"/>
  </r>
  <r>
    <x v="24"/>
    <s v="06"/>
    <x v="8"/>
    <x v="0"/>
    <s v="2773|Lead Service Replacement|10.50|120.00"/>
    <x v="43"/>
    <s v="Truck# MLB-19_x000a_Hauling Ticket # 14784_x000a_Job# 2330-04_x000a_Lead Service Replacement"/>
    <x v="2"/>
    <x v="8"/>
    <s v="14784"/>
    <x v="2"/>
    <x v="7"/>
    <s v="Lead Service Replacement"/>
    <s v="2330-04"/>
    <m/>
    <m/>
    <m/>
    <n v="10.5"/>
    <n v="120"/>
    <n v="1260"/>
    <n v="1171.8"/>
    <n v="2935984.0599999931"/>
  </r>
  <r>
    <x v="24"/>
    <s v="06"/>
    <x v="8"/>
    <x v="0"/>
    <s v="2773|Lead Service Replacement|9.00|120.00"/>
    <x v="43"/>
    <s v="Truck# MLB-19_x000a_Hauling Ticket # 14785_x000a_Job# 2330-04_x000a_Lead Service Replacement"/>
    <x v="2"/>
    <x v="8"/>
    <s v="14785"/>
    <x v="2"/>
    <x v="7"/>
    <s v="Lead Service Replacement"/>
    <s v="2330-04"/>
    <m/>
    <m/>
    <m/>
    <n v="9"/>
    <n v="120"/>
    <n v="1080"/>
    <n v="1004.4000000000001"/>
    <n v="2937064.0599999931"/>
  </r>
  <r>
    <x v="24"/>
    <s v="06"/>
    <x v="8"/>
    <x v="0"/>
    <s v="2773|Lead Service Replacement|8.50|120.00"/>
    <x v="43"/>
    <s v="Truck# MLB-19_x000a_Hauling Ticket # 14786_x000a_Job# 2330-04_x000a_Lead Service Replacement"/>
    <x v="2"/>
    <x v="8"/>
    <s v="14786"/>
    <x v="2"/>
    <x v="7"/>
    <s v="Lead Service Replacement"/>
    <s v="2330-04"/>
    <m/>
    <m/>
    <m/>
    <n v="8.5"/>
    <n v="120"/>
    <n v="1020"/>
    <n v="948.6"/>
    <n v="2938084.0599999931"/>
  </r>
  <r>
    <x v="24"/>
    <s v="06"/>
    <x v="8"/>
    <x v="0"/>
    <s v="2773|Lead Service Replacement|8.00|120.00"/>
    <x v="43"/>
    <s v="Truck# MLB-19_x000a_Hauling Ticket # 14787_x000a_Job# 2330-04_x000a_Lead Service Replacement"/>
    <x v="2"/>
    <x v="8"/>
    <s v="14787"/>
    <x v="2"/>
    <x v="7"/>
    <s v="Lead Service Replacement"/>
    <s v="2330-04"/>
    <m/>
    <m/>
    <m/>
    <n v="8"/>
    <n v="120"/>
    <n v="960"/>
    <n v="0"/>
    <n v="2939044.0599999931"/>
  </r>
  <r>
    <x v="25"/>
    <s v="13"/>
    <x v="8"/>
    <x v="0"/>
    <s v="2790|Lead Service Replacement|8.50|120.00"/>
    <x v="44"/>
    <s v="Truck# MLB-19_x000a_Hauling Ticket # 14788_x000a_Job# 2330-04_x000a_Lead Service Replacement"/>
    <x v="2"/>
    <x v="8"/>
    <s v="14788"/>
    <x v="2"/>
    <x v="7"/>
    <s v="Lead Service Replacement"/>
    <s v="2330-04"/>
    <m/>
    <m/>
    <m/>
    <n v="8.5"/>
    <n v="120"/>
    <n v="1020"/>
    <n v="948.6"/>
    <n v="3062518.7499999939"/>
  </r>
  <r>
    <x v="25"/>
    <s v="13"/>
    <x v="8"/>
    <x v="0"/>
    <s v="2790|Lead Service Replacement|8.50|120.00"/>
    <x v="44"/>
    <s v="Truck# MLB-19_x000a_Hauling Ticket # 14789_x000a_Job# 2330-04_x000a_Lead Service Replacement"/>
    <x v="2"/>
    <x v="8"/>
    <s v="14789"/>
    <x v="2"/>
    <x v="7"/>
    <s v="Lead Service Replacement"/>
    <s v="2330-04"/>
    <m/>
    <m/>
    <m/>
    <n v="8.5"/>
    <n v="120"/>
    <n v="1020"/>
    <n v="948.6"/>
    <n v="3063538.7499999939"/>
  </r>
  <r>
    <x v="25"/>
    <s v="13"/>
    <x v="8"/>
    <x v="0"/>
    <s v="2790|Lead Service Replacement|8.00|120.00"/>
    <x v="44"/>
    <s v="Truck# MLB-19_x000a_Hauling Ticket # 14790_x000a_Job# 2330-04_x000a_Lead Service Replacement"/>
    <x v="2"/>
    <x v="8"/>
    <s v="14790"/>
    <x v="2"/>
    <x v="7"/>
    <s v="Lead Service Replacement"/>
    <s v="2330-04"/>
    <m/>
    <m/>
    <m/>
    <n v="8"/>
    <n v="120"/>
    <n v="960"/>
    <n v="892.80000000000007"/>
    <n v="3064498.7499999939"/>
  </r>
  <r>
    <x v="25"/>
    <s v="13"/>
    <x v="8"/>
    <x v="0"/>
    <s v="2790|Lead Service Replacement|9.00|120.00"/>
    <x v="44"/>
    <s v="Truck# MLB-19_x000a_Hauling Ticket # 14791_x000a_Job# 2330-04_x000a_Lead Service Replacement"/>
    <x v="2"/>
    <x v="8"/>
    <s v="14791"/>
    <x v="2"/>
    <x v="7"/>
    <s v="Lead Service Replacement"/>
    <s v="2330-04"/>
    <m/>
    <m/>
    <m/>
    <n v="9"/>
    <n v="120"/>
    <n v="1080"/>
    <n v="1004.4000000000001"/>
    <n v="3065578.7499999939"/>
  </r>
  <r>
    <x v="25"/>
    <s v="13"/>
    <x v="8"/>
    <x v="0"/>
    <s v="2790|Lead Service Replacement|8.00|120.00"/>
    <x v="44"/>
    <s v="Truck# MLB-19_x000a_Hauling Ticket # 14792_x000a_Job# 2330-04_x000a_Lead Service Replacement"/>
    <x v="2"/>
    <x v="8"/>
    <s v="14792"/>
    <x v="2"/>
    <x v="7"/>
    <s v="Lead Service Replacement"/>
    <s v="2330-04"/>
    <m/>
    <m/>
    <m/>
    <n v="8"/>
    <n v="120"/>
    <n v="960"/>
    <n v="892.80000000000007"/>
    <n v="3066538.7499999939"/>
  </r>
  <r>
    <x v="26"/>
    <s v="20"/>
    <x v="8"/>
    <x v="0"/>
    <s v="2803|Lead Service Replacement|8.50|120.00"/>
    <x v="45"/>
    <s v="Truck# MLB-19_x000a_Hauling Ticket # 14793_x000a_Job# 2330-04_x000a_Lead Service Replacement"/>
    <x v="2"/>
    <x v="8"/>
    <s v="14793"/>
    <x v="2"/>
    <x v="7"/>
    <s v="Lead Service Replacement"/>
    <s v="2330-04"/>
    <m/>
    <m/>
    <m/>
    <n v="8.5"/>
    <n v="120"/>
    <n v="1020"/>
    <n v="948.6"/>
    <n v="3190855.1599999941"/>
  </r>
  <r>
    <x v="26"/>
    <s v="20"/>
    <x v="8"/>
    <x v="0"/>
    <s v="2803|Lead Service Replacement|10.00|120.00"/>
    <x v="45"/>
    <s v="Truck# MLB-19_x000a_Hauling Ticket # 15825_x000a_Job# 2330-04_x000a_Lead Service Replacement"/>
    <x v="2"/>
    <x v="8"/>
    <s v="15825"/>
    <x v="2"/>
    <x v="7"/>
    <s v="Lead Service Replacement"/>
    <s v="2330-04"/>
    <m/>
    <m/>
    <m/>
    <n v="10"/>
    <n v="120"/>
    <n v="1200"/>
    <n v="1116"/>
    <n v="3192055.1599999941"/>
  </r>
  <r>
    <x v="26"/>
    <s v="20"/>
    <x v="8"/>
    <x v="0"/>
    <s v="2803|Lead Service Replacement|8.50|120.00"/>
    <x v="45"/>
    <s v="Truck# MLB-19_x000a_Hauling Ticket # 14794_x000a_Job# 2330-04_x000a_Lead Service Replacement"/>
    <x v="2"/>
    <x v="8"/>
    <s v="14794"/>
    <x v="2"/>
    <x v="7"/>
    <s v="Lead Service Replacement"/>
    <s v="2330-04"/>
    <m/>
    <m/>
    <m/>
    <n v="8.5"/>
    <n v="120"/>
    <n v="1020"/>
    <n v="948.6"/>
    <n v="3193075.1599999941"/>
  </r>
  <r>
    <x v="26"/>
    <s v="20"/>
    <x v="8"/>
    <x v="0"/>
    <s v="2803|Lead Service Replacement|8.00|120.00"/>
    <x v="45"/>
    <s v="Truck# MLB-19_x000a_Hauling Ticket # 15823_x000a_Job# 2330-04_x000a_Lead Service Replacement"/>
    <x v="2"/>
    <x v="8"/>
    <s v="15823"/>
    <x v="2"/>
    <x v="7"/>
    <s v="Lead Service Replacement"/>
    <s v="2330-04"/>
    <m/>
    <m/>
    <m/>
    <n v="8"/>
    <n v="120"/>
    <n v="960"/>
    <n v="892.80000000000007"/>
    <n v="3194035.1599999941"/>
  </r>
  <r>
    <x v="27"/>
    <s v="27"/>
    <x v="8"/>
    <x v="0"/>
    <s v="2820|Lead Service Replacement|9.00|120.00"/>
    <x v="46"/>
    <s v="Truck# MLB-19_x000a_Hauling Ticket # 14795_x000a_Job# 2330-04_x000a_Lead Service Replacement"/>
    <x v="2"/>
    <x v="8"/>
    <s v="14795"/>
    <x v="2"/>
    <x v="7"/>
    <s v="Lead Service Replacement"/>
    <s v="2330-04"/>
    <m/>
    <m/>
    <m/>
    <n v="9"/>
    <n v="120"/>
    <n v="1080"/>
    <n v="1004.4000000000001"/>
    <n v="3283553.599999994"/>
  </r>
  <r>
    <x v="27"/>
    <s v="27"/>
    <x v="8"/>
    <x v="0"/>
    <s v="2820|Lead Service Replacement|8.50|120.00"/>
    <x v="46"/>
    <s v="Truck# MLB-19_x000a_Hauling Ticket # 14796_x000a_Job# 2330-04_x000a_Lead Service Replacement"/>
    <x v="2"/>
    <x v="8"/>
    <s v="14796"/>
    <x v="2"/>
    <x v="7"/>
    <s v="Lead Service Replacement"/>
    <s v="2330-04"/>
    <m/>
    <m/>
    <m/>
    <n v="8.5"/>
    <n v="120"/>
    <n v="1020"/>
    <n v="948.6"/>
    <n v="3284573.599999994"/>
  </r>
  <r>
    <x v="27"/>
    <s v="27"/>
    <x v="8"/>
    <x v="0"/>
    <s v="2820|Lead Service Replacement|8.50|120.00"/>
    <x v="46"/>
    <s v="Truck# LT-103_x000a_Hauling Ticket # 15281_x000a_Job# 2330-04_x000a_Lead Service Replacement"/>
    <x v="0"/>
    <x v="0"/>
    <s v="15281"/>
    <x v="2"/>
    <x v="7"/>
    <s v="Lead Service Replacement"/>
    <s v="2330-04"/>
    <m/>
    <m/>
    <m/>
    <n v="8.5"/>
    <n v="120"/>
    <n v="1020"/>
    <n v="948.6"/>
    <n v="3285593.599999994"/>
  </r>
  <r>
    <x v="28"/>
    <s v="03"/>
    <x v="5"/>
    <x v="0"/>
    <s v="2841|Lead Service Replacement|9.50|120.00"/>
    <x v="47"/>
    <s v="Truck# MLB-19_x000a_Hauling Ticket # 15754_x000a_Job# 2330-06_x000a_Lead Service Replacement"/>
    <x v="2"/>
    <x v="8"/>
    <s v="15754"/>
    <x v="2"/>
    <x v="8"/>
    <s v="Lead Service Replacement"/>
    <s v="2330-06"/>
    <m/>
    <m/>
    <m/>
    <n v="9.5"/>
    <n v="120"/>
    <n v="1140"/>
    <n v="1060.2"/>
    <n v="3392788.1199999931"/>
  </r>
  <r>
    <x v="28"/>
    <s v="03"/>
    <x v="5"/>
    <x v="0"/>
    <s v="2841|Lead Service Replacement|9.50|120.00"/>
    <x v="47"/>
    <s v="Truck# MLB-19_x000a_Hauling Ticket # 15755_x000a_Job# 2330-06_x000a_Lead Service Replacement"/>
    <x v="2"/>
    <x v="8"/>
    <s v="15755"/>
    <x v="2"/>
    <x v="8"/>
    <s v="Lead Service Replacement"/>
    <s v="2330-06"/>
    <m/>
    <m/>
    <m/>
    <n v="9.5"/>
    <n v="120"/>
    <n v="1140"/>
    <n v="1060.2"/>
    <n v="3393928.1199999931"/>
  </r>
  <r>
    <x v="28"/>
    <s v="03"/>
    <x v="5"/>
    <x v="0"/>
    <s v="2841|Lead Service Replacement|9.00|120.00"/>
    <x v="47"/>
    <s v="Truck# MLB-19_x000a_Hauling Ticket # 15756_x000a_Job# 2330-06_x000a_Lead Service Replacement"/>
    <x v="2"/>
    <x v="8"/>
    <s v="15756"/>
    <x v="2"/>
    <x v="8"/>
    <s v="Lead Service Replacement"/>
    <s v="2330-06"/>
    <m/>
    <m/>
    <m/>
    <n v="9"/>
    <n v="120"/>
    <n v="1080"/>
    <n v="1004.4000000000001"/>
    <n v="3395008.1199999931"/>
  </r>
  <r>
    <x v="28"/>
    <s v="03"/>
    <x v="5"/>
    <x v="0"/>
    <s v="2841|Lead Service Replacement|10.00|120.00"/>
    <x v="47"/>
    <s v="Truck# MLB-19_x000a_Hauling Ticket # 15757_x000a_Job# 2330-06_x000a_Lead Service Replacement"/>
    <x v="2"/>
    <x v="8"/>
    <s v="15757"/>
    <x v="2"/>
    <x v="8"/>
    <s v="Lead Service Replacement"/>
    <s v="2330-06"/>
    <m/>
    <m/>
    <m/>
    <n v="10"/>
    <n v="120"/>
    <n v="1200"/>
    <n v="1116"/>
    <n v="3396208.1199999931"/>
  </r>
  <r>
    <x v="28"/>
    <s v="03"/>
    <x v="5"/>
    <x v="0"/>
    <s v="2841|Lead Service Replacement|8.50|120.00"/>
    <x v="47"/>
    <s v="Truck# MLB-19_x000a_Hauling Ticket # 15758_x000a_Job# 2330-06_x000a_Lead Service Replacement"/>
    <x v="2"/>
    <x v="8"/>
    <s v="15758"/>
    <x v="2"/>
    <x v="8"/>
    <s v="Lead Service Replacement"/>
    <s v="2330-06"/>
    <m/>
    <m/>
    <m/>
    <n v="8.5"/>
    <n v="120"/>
    <n v="1020"/>
    <n v="948.6"/>
    <n v="3397228.1199999931"/>
  </r>
  <r>
    <x v="28"/>
    <s v="03"/>
    <x v="5"/>
    <x v="0"/>
    <s v="2841|Lead Service Replacement|8.00|120.00"/>
    <x v="47"/>
    <s v="Truck# IP-52_x000a_Hauling Ticket # 1706_x000a_Job# 2330-06_x000a_Lead Service Replacement"/>
    <x v="12"/>
    <x v="14"/>
    <s v="1706"/>
    <x v="2"/>
    <x v="8"/>
    <s v="Lead Service Replacement"/>
    <s v="2330-06"/>
    <m/>
    <m/>
    <m/>
    <n v="8"/>
    <n v="120"/>
    <n v="960"/>
    <n v="0"/>
    <n v="3398188.1199999931"/>
  </r>
  <r>
    <x v="28"/>
    <s v="03"/>
    <x v="5"/>
    <x v="0"/>
    <s v="2841|Lead Service Replacement|8.00|120.00"/>
    <x v="47"/>
    <s v="Truck# KJV-678_x000a_Hauling Ticket # 037_x000a_Job# 2330-06_x000a_Lead Service Replacement"/>
    <x v="15"/>
    <x v="30"/>
    <s v="037"/>
    <x v="2"/>
    <x v="8"/>
    <s v="Lead Service Replacement"/>
    <s v="2330-06"/>
    <m/>
    <m/>
    <m/>
    <n v="8"/>
    <n v="120"/>
    <n v="960"/>
    <n v="0"/>
    <n v="3399148.1199999931"/>
  </r>
  <r>
    <x v="15"/>
    <s v="05"/>
    <x v="0"/>
    <x v="0"/>
    <s v="2440|Lead Service Replacement|10.50|120.00"/>
    <x v="48"/>
    <s v="Truck# LT-67_x000a_Hauling Ticket # 11837_x000a_Job# 2332-01_x000a_Lead Service Replacement"/>
    <x v="0"/>
    <x v="15"/>
    <s v="11837"/>
    <x v="2"/>
    <x v="9"/>
    <s v="Lead Service Replacement"/>
    <s v="2332-01"/>
    <m/>
    <m/>
    <m/>
    <n v="10.5"/>
    <n v="120"/>
    <n v="1260"/>
    <n v="1171.8"/>
    <n v="555085.05000000005"/>
  </r>
  <r>
    <x v="15"/>
    <s v="05"/>
    <x v="0"/>
    <x v="0"/>
    <s v="2440|Lead Service Replacement|10.00|120.00"/>
    <x v="48"/>
    <s v="Truck# LT-67_x000a_Hauling Ticket # 11838_x000a_Job# 2332-01_x000a_Lead Service Replacement"/>
    <x v="0"/>
    <x v="15"/>
    <s v="11838"/>
    <x v="2"/>
    <x v="9"/>
    <s v="Lead Service Replacement"/>
    <s v="2332-01"/>
    <m/>
    <m/>
    <m/>
    <n v="10"/>
    <n v="120"/>
    <n v="1200"/>
    <n v="1116"/>
    <n v="556285.05000000005"/>
  </r>
  <r>
    <x v="15"/>
    <s v="05"/>
    <x v="0"/>
    <x v="0"/>
    <s v="2440|Lead Service Replacement|9.50|120.00"/>
    <x v="48"/>
    <s v="Truck# LT-67_x000a_Hauling Ticket # 11839_x000a_Job# 2332-01_x000a_Lead Service Replacement"/>
    <x v="0"/>
    <x v="15"/>
    <s v="11839"/>
    <x v="2"/>
    <x v="9"/>
    <s v="Lead Service Replacement"/>
    <s v="2332-01"/>
    <m/>
    <m/>
    <m/>
    <n v="9.5"/>
    <n v="120"/>
    <n v="1140"/>
    <n v="0"/>
    <n v="557425.05000000005"/>
  </r>
  <r>
    <x v="15"/>
    <s v="05"/>
    <x v="0"/>
    <x v="0"/>
    <s v="2440|Lead Service Replacement|8.00|120.00"/>
    <x v="48"/>
    <s v="Truck# LT-67_x000a_Hauling Ticket # 11840_x000a_Job# 2332-01_x000a_Lead Service Replacement"/>
    <x v="0"/>
    <x v="15"/>
    <s v="11840"/>
    <x v="2"/>
    <x v="9"/>
    <s v="Lead Service Replacement"/>
    <s v="2332-01"/>
    <m/>
    <m/>
    <m/>
    <n v="8"/>
    <n v="120"/>
    <n v="960"/>
    <n v="892.80000000000007"/>
    <n v="558385.05000000005"/>
  </r>
  <r>
    <x v="15"/>
    <s v="05"/>
    <x v="0"/>
    <x v="0"/>
    <s v="2440|Lead Service Replacement|10.00|120.00"/>
    <x v="48"/>
    <s v="Truck# LT-67_x000a_Hauling Ticket # 11847_x000a_Job# 2332-01_x000a_Lead Service Replacement"/>
    <x v="0"/>
    <x v="15"/>
    <s v="11847"/>
    <x v="2"/>
    <x v="9"/>
    <s v="Lead Service Replacement"/>
    <s v="2332-01"/>
    <m/>
    <m/>
    <m/>
    <n v="10"/>
    <n v="120"/>
    <n v="1200"/>
    <n v="1116"/>
    <n v="559585.05000000005"/>
  </r>
  <r>
    <x v="16"/>
    <s v="12"/>
    <x v="0"/>
    <x v="0"/>
    <s v="2456|Lead Service Replacement|8.50|120.00"/>
    <x v="36"/>
    <s v="Truck# LT-67_x000a_Hauling Ticket # 11841_x000a_Job# 2332-01_x000a_Lead Service Replacement"/>
    <x v="0"/>
    <x v="15"/>
    <s v="11841"/>
    <x v="2"/>
    <x v="9"/>
    <s v="Lead Service Replacement"/>
    <s v="2332-01"/>
    <m/>
    <m/>
    <m/>
    <n v="8.5"/>
    <n v="120"/>
    <n v="1020"/>
    <n v="948.6"/>
    <n v="640110.81000000017"/>
  </r>
  <r>
    <x v="33"/>
    <s v="03"/>
    <x v="9"/>
    <x v="0"/>
    <s v="2339|Lead Service Replacement|3.00|120.00"/>
    <x v="49"/>
    <s v="Truck# LT-67Hauling Ticket # 11627Job# 2332-01Lead Service Replacement"/>
    <x v="0"/>
    <x v="15"/>
    <s v="11627"/>
    <x v="2"/>
    <x v="10"/>
    <s v="Lead Service Replacement"/>
    <s v="2332-01"/>
    <m/>
    <m/>
    <m/>
    <n v="3"/>
    <n v="120"/>
    <n v="360"/>
    <n v="334.8"/>
    <n v="35046.03"/>
  </r>
  <r>
    <x v="33"/>
    <s v="03"/>
    <x v="9"/>
    <x v="0"/>
    <s v="2339|Lead Service Replacement|10.50|120.00"/>
    <x v="49"/>
    <s v="Truck# LI-73Hauling Ticket # 11996Job# 2332-01Lead Service Replacement"/>
    <x v="1"/>
    <x v="9"/>
    <s v="11996"/>
    <x v="2"/>
    <x v="10"/>
    <s v="Lead Service Replacement"/>
    <s v="2332-01"/>
    <m/>
    <m/>
    <m/>
    <n v="10.5"/>
    <n v="120"/>
    <n v="1260"/>
    <n v="0"/>
    <n v="36306.03"/>
  </r>
  <r>
    <x v="33"/>
    <s v="03"/>
    <x v="9"/>
    <x v="0"/>
    <s v="2339|Lead Service Replacement|9.50|120.00"/>
    <x v="49"/>
    <s v="Truck# MLB-19Hauling Ticket # 11679Job# 2332-01Lead Service Replacement"/>
    <x v="2"/>
    <x v="8"/>
    <s v="11679"/>
    <x v="2"/>
    <x v="10"/>
    <s v="Lead Service Replacement"/>
    <s v="2332-01"/>
    <m/>
    <m/>
    <m/>
    <n v="9.5"/>
    <n v="120"/>
    <n v="1140"/>
    <n v="1060.2"/>
    <n v="38586.03"/>
  </r>
  <r>
    <x v="29"/>
    <s v="10"/>
    <x v="9"/>
    <x v="0"/>
    <s v="2345|Lead Service Replacement|9.50|120.00"/>
    <x v="50"/>
    <s v="Truck# LT-515Hauling Ticket # 11744Job# 2332-01Lead Service Replacement"/>
    <x v="0"/>
    <x v="17"/>
    <s v="11744"/>
    <x v="2"/>
    <x v="10"/>
    <s v="Lead Service Replacement"/>
    <s v="2332-01"/>
    <m/>
    <m/>
    <m/>
    <n v="9.5"/>
    <n v="120"/>
    <n v="1140"/>
    <n v="1060.2"/>
    <n v="53323.31"/>
  </r>
  <r>
    <x v="29"/>
    <s v="10"/>
    <x v="9"/>
    <x v="0"/>
    <s v="2345|Lead Service Replacement|9.00|120.00"/>
    <x v="50"/>
    <s v="Truck# AAA-308Hauling Ticket # 11106Job# 2332-01Lead Service Replacement"/>
    <x v="11"/>
    <x v="24"/>
    <s v="11106"/>
    <x v="2"/>
    <x v="10"/>
    <s v="Lead Service Replacement"/>
    <s v="2332-01"/>
    <m/>
    <m/>
    <m/>
    <n v="9"/>
    <n v="120"/>
    <n v="1080"/>
    <n v="1004.4000000000001"/>
    <n v="54403.31"/>
  </r>
  <r>
    <x v="29"/>
    <s v="10"/>
    <x v="9"/>
    <x v="0"/>
    <s v="2345|Lead Service Replacement|9.00|120.00"/>
    <x v="50"/>
    <s v="Truck# LT-67Hauling Ticket # 11628Job# 2332-01Lead Service Replacement"/>
    <x v="0"/>
    <x v="15"/>
    <s v="11628"/>
    <x v="2"/>
    <x v="10"/>
    <s v="Lead Service Replacement"/>
    <s v="2332-01"/>
    <m/>
    <m/>
    <m/>
    <n v="9"/>
    <n v="120"/>
    <n v="1080"/>
    <n v="1004.4000000000001"/>
    <n v="55483.31"/>
  </r>
  <r>
    <x v="29"/>
    <s v="10"/>
    <x v="9"/>
    <x v="0"/>
    <s v="2345|Lead Service Replacement|9.00|120.00"/>
    <x v="50"/>
    <s v="Truck# MLB-11Hauling Ticket # 10811Job# 2332-01Lead Service Replacement"/>
    <x v="2"/>
    <x v="11"/>
    <s v="10811"/>
    <x v="2"/>
    <x v="10"/>
    <s v="Lead Service Replacement"/>
    <s v="2332-01"/>
    <m/>
    <m/>
    <m/>
    <n v="9"/>
    <n v="120"/>
    <n v="1080"/>
    <n v="1004.4000000000001"/>
    <n v="56563.31"/>
  </r>
  <r>
    <x v="29"/>
    <s v="10"/>
    <x v="9"/>
    <x v="0"/>
    <s v="2345|Lead Service Replacement|9.00|120.00"/>
    <x v="50"/>
    <s v="Truck# Li-73Hauling Ticket # 11999Job# 2332-01Lead Service Replacement"/>
    <x v="1"/>
    <x v="9"/>
    <s v="11999"/>
    <x v="2"/>
    <x v="10"/>
    <s v="Lead Service Replacement"/>
    <s v="2332-01"/>
    <m/>
    <m/>
    <m/>
    <n v="9"/>
    <n v="120"/>
    <n v="1080"/>
    <n v="1004.4000000000001"/>
    <n v="57643.31"/>
  </r>
  <r>
    <x v="34"/>
    <s v="17"/>
    <x v="9"/>
    <x v="0"/>
    <s v="2352|Lead Service Replacement|10.00|120.00"/>
    <x v="51"/>
    <s v="Truck# Li-73Hauling Ticket # 12000Job# 2332-01Lead Service Replacement"/>
    <x v="1"/>
    <x v="9"/>
    <s v="12000"/>
    <x v="2"/>
    <x v="10"/>
    <s v="Lead Service Replacement"/>
    <s v="2332-01"/>
    <m/>
    <m/>
    <m/>
    <n v="10"/>
    <n v="120"/>
    <n v="1200"/>
    <n v="0"/>
    <n v="75978.739999999991"/>
  </r>
  <r>
    <x v="34"/>
    <s v="17"/>
    <x v="9"/>
    <x v="0"/>
    <s v="2352|Lead Service Replacement|8.50|120.00"/>
    <x v="51"/>
    <s v="Truck# Li-73Hauling Ticket # 12001Job# 2332-01Lead Service Replacement"/>
    <x v="1"/>
    <x v="9"/>
    <s v="12001"/>
    <x v="2"/>
    <x v="10"/>
    <s v="Lead Service Replacement"/>
    <s v="2332-01"/>
    <m/>
    <m/>
    <m/>
    <n v="8.5"/>
    <n v="120"/>
    <n v="1020"/>
    <n v="0"/>
    <n v="76998.739999999991"/>
  </r>
  <r>
    <x v="35"/>
    <s v="03"/>
    <x v="10"/>
    <x v="0"/>
    <s v="2360|Lead Service Replacement|8.00|120.00"/>
    <x v="52"/>
    <s v="Truck# MLB-11Hauling Ticket # 10823Job# 2332-01Lead Service Replacement"/>
    <x v="2"/>
    <x v="11"/>
    <s v="10823"/>
    <x v="2"/>
    <x v="10"/>
    <s v="Lead Service Replacement"/>
    <s v="2332-01"/>
    <m/>
    <m/>
    <m/>
    <n v="8"/>
    <n v="120"/>
    <n v="960"/>
    <n v="892.80000000000007"/>
    <n v="113941.16"/>
  </r>
  <r>
    <x v="35"/>
    <s v="03"/>
    <x v="10"/>
    <x v="0"/>
    <s v="2360|Lead Service Replacement|8.50|120.00"/>
    <x v="52"/>
    <s v="Truck# MLB-19Hauling Ticket # 11667Job# 2332-01Lead Service Replacement"/>
    <x v="2"/>
    <x v="8"/>
    <s v="11667"/>
    <x v="2"/>
    <x v="10"/>
    <s v="Lead Service Replacement"/>
    <s v="2332-01"/>
    <m/>
    <m/>
    <m/>
    <n v="8.5"/>
    <n v="120"/>
    <n v="1020"/>
    <n v="948.6"/>
    <n v="114961.16"/>
  </r>
  <r>
    <x v="35"/>
    <s v="03"/>
    <x v="10"/>
    <x v="0"/>
    <s v="2360|Lead Service Replacement|9.00|120.00"/>
    <x v="52"/>
    <s v="Truck# Li-73Hauling Ticket # 12003Job# 2332-01Lead Service Replacement"/>
    <x v="1"/>
    <x v="9"/>
    <s v="12003"/>
    <x v="2"/>
    <x v="10"/>
    <s v="Lead Service Replacement"/>
    <s v="2332-01"/>
    <m/>
    <m/>
    <m/>
    <n v="9"/>
    <n v="120"/>
    <n v="1080"/>
    <n v="0"/>
    <n v="116041.16"/>
  </r>
  <r>
    <x v="35"/>
    <s v="03"/>
    <x v="10"/>
    <x v="0"/>
    <s v="2360|Lead Service Replacement|8.50|120.00"/>
    <x v="52"/>
    <s v="Truck# MLB-198Hauling Ticket # 11458Job# 2332-01Lead Service Replacement"/>
    <x v="2"/>
    <x v="34"/>
    <s v="11458"/>
    <x v="2"/>
    <x v="10"/>
    <s v="Lead Service Replacement"/>
    <s v="2332-01"/>
    <m/>
    <m/>
    <m/>
    <n v="8.5"/>
    <n v="120"/>
    <n v="1020"/>
    <n v="948.6"/>
    <n v="117061.16"/>
  </r>
  <r>
    <x v="35"/>
    <s v="03"/>
    <x v="10"/>
    <x v="0"/>
    <s v="2360|Lead Service Replacement|7.00|120.00"/>
    <x v="52"/>
    <s v="Truck# MLB-11Hauling Ticket # 10825Job# 2332-01Lead Service Replacement"/>
    <x v="2"/>
    <x v="11"/>
    <s v="10825"/>
    <x v="2"/>
    <x v="10"/>
    <s v="Lead Service Replacement"/>
    <s v="2332-01"/>
    <m/>
    <m/>
    <m/>
    <n v="7"/>
    <n v="120"/>
    <n v="840"/>
    <n v="781.2"/>
    <n v="117901.16"/>
  </r>
  <r>
    <x v="36"/>
    <s v="24"/>
    <x v="10"/>
    <x v="0"/>
    <s v="2375|Lead Service Replacement|8.00|120.00"/>
    <x v="53"/>
    <s v="Truck# Li-54Hauling Ticket # 11088Job# 2332-01Lead Service Replacement"/>
    <x v="1"/>
    <x v="1"/>
    <s v="11088"/>
    <x v="2"/>
    <x v="10"/>
    <s v="Lead Service Replacement"/>
    <s v="2332-01"/>
    <m/>
    <m/>
    <m/>
    <n v="8"/>
    <n v="120"/>
    <n v="960"/>
    <n v="0"/>
    <n v="220420.4"/>
  </r>
  <r>
    <x v="13"/>
    <s v="21"/>
    <x v="7"/>
    <x v="0"/>
    <s v="2414|Lead Service Replacement|9.00|120.00"/>
    <x v="54"/>
    <s v="Truck# LT-708Hauling Ticket # 12109Job# 2332-01Lead Service Replacement"/>
    <x v="0"/>
    <x v="20"/>
    <s v="12109"/>
    <x v="2"/>
    <x v="10"/>
    <s v="Lead Service Replacement"/>
    <s v="2332-01"/>
    <m/>
    <m/>
    <m/>
    <n v="9"/>
    <n v="120"/>
    <n v="1080"/>
    <n v="1004.4000000000001"/>
    <n v="425641.53999999992"/>
  </r>
  <r>
    <x v="14"/>
    <s v="28"/>
    <x v="7"/>
    <x v="0"/>
    <s v="2425|Lead Service Replacement|9.00|120.00"/>
    <x v="55"/>
    <s v="Truck# LT-708Hauling Ticket # 12549Job# 2332-01Lead Service Replacement"/>
    <x v="0"/>
    <x v="20"/>
    <s v="12549"/>
    <x v="2"/>
    <x v="10"/>
    <s v="Lead Service Replacement"/>
    <s v="2332-01"/>
    <m/>
    <m/>
    <m/>
    <n v="9"/>
    <n v="120"/>
    <n v="1080"/>
    <n v="1004.4000000000001"/>
    <n v="487945.86999999988"/>
  </r>
  <r>
    <x v="14"/>
    <s v="28"/>
    <x v="7"/>
    <x v="0"/>
    <s v="2425|Lead Service Replacement|8.50|120.00"/>
    <x v="55"/>
    <s v="Truck# MLB-11Hauling Ticket # 10815Job# 2332-01Lead Service Replacement"/>
    <x v="2"/>
    <x v="11"/>
    <s v="10815"/>
    <x v="2"/>
    <x v="10"/>
    <s v="Lead Service Replacement"/>
    <s v="2332-01"/>
    <m/>
    <m/>
    <m/>
    <n v="8.5"/>
    <n v="120"/>
    <n v="1020"/>
    <n v="948.6"/>
    <n v="488965.86999999988"/>
  </r>
  <r>
    <x v="14"/>
    <s v="28"/>
    <x v="7"/>
    <x v="0"/>
    <s v="2425|Lead Service Replacement|9.00|120.00"/>
    <x v="55"/>
    <s v="Truck# LT-708Hauling Ticket # 12518Job# 2332-01Lead Service Replacement"/>
    <x v="0"/>
    <x v="20"/>
    <s v="12518"/>
    <x v="2"/>
    <x v="10"/>
    <s v="Lead Service Replacement"/>
    <s v="2332-01"/>
    <m/>
    <m/>
    <m/>
    <n v="9"/>
    <n v="120"/>
    <n v="1080"/>
    <n v="1004.4000000000001"/>
    <n v="490045.86999999988"/>
  </r>
  <r>
    <x v="14"/>
    <s v="28"/>
    <x v="7"/>
    <x v="0"/>
    <s v="2425|Lead Service Replacement|7.00|120.00"/>
    <x v="55"/>
    <s v="Truck# MLB-11Hauling Ticket # 11709Job# 2332-01Lead Service Replacement"/>
    <x v="2"/>
    <x v="11"/>
    <s v="11709"/>
    <x v="2"/>
    <x v="10"/>
    <s v="Lead Service Replacement"/>
    <s v="2332-01"/>
    <m/>
    <m/>
    <m/>
    <n v="7"/>
    <n v="120"/>
    <n v="840"/>
    <n v="781.2"/>
    <n v="490885.86999999988"/>
  </r>
  <r>
    <x v="14"/>
    <s v="28"/>
    <x v="7"/>
    <x v="0"/>
    <s v="2425|Lead Service Replacement|8.00|120.00"/>
    <x v="55"/>
    <s v="Truck# LT-67Hauling Ticket # 11836Job# 2332-01Lead Service Replacement"/>
    <x v="0"/>
    <x v="15"/>
    <s v="11836"/>
    <x v="2"/>
    <x v="10"/>
    <s v="Lead Service Replacement"/>
    <s v="2332-01"/>
    <m/>
    <m/>
    <m/>
    <n v="8"/>
    <n v="120"/>
    <n v="960"/>
    <n v="892.80000000000007"/>
    <n v="491845.86999999988"/>
  </r>
  <r>
    <x v="16"/>
    <s v="12"/>
    <x v="0"/>
    <x v="0"/>
    <s v="2456|Lead Service Replacement|10.00|120.00"/>
    <x v="36"/>
    <s v="Truck# LT-67_x000a_Hauling Ticket # 11842_x000a_Job# 2332-02_x000a_Lead Service Replacement"/>
    <x v="0"/>
    <x v="15"/>
    <s v="11842"/>
    <x v="2"/>
    <x v="11"/>
    <s v="Lead Service Replacement"/>
    <s v="2332-02"/>
    <m/>
    <m/>
    <m/>
    <n v="10"/>
    <n v="120"/>
    <n v="1200"/>
    <n v="1116"/>
    <n v="641310.81000000017"/>
  </r>
  <r>
    <x v="16"/>
    <s v="12"/>
    <x v="0"/>
    <x v="0"/>
    <s v="2456|Lead Service Replacement|9.50|120.00"/>
    <x v="36"/>
    <s v="Truck# LT-67_x000a_Hauling Ticket # 11843_x000a_Job# 2332-02_x000a_Lead Service Replacement"/>
    <x v="0"/>
    <x v="15"/>
    <s v="11843"/>
    <x v="2"/>
    <x v="11"/>
    <s v="Lead Service Replacement"/>
    <s v="2332-02"/>
    <m/>
    <m/>
    <m/>
    <n v="9.5"/>
    <n v="120"/>
    <n v="1140"/>
    <n v="1060.2"/>
    <n v="642450.81000000017"/>
  </r>
  <r>
    <x v="16"/>
    <s v="12"/>
    <x v="0"/>
    <x v="0"/>
    <s v="2456|Lead Service Replacement|9.00|120.00"/>
    <x v="36"/>
    <s v="Truck# LT-67_x000a_Hauling Ticket # 11844_x000a_Job# 2332-02_x000a_Lead Service Replacement"/>
    <x v="0"/>
    <x v="15"/>
    <s v="11844"/>
    <x v="2"/>
    <x v="11"/>
    <s v="Lead Service Replacement"/>
    <s v="2332-02"/>
    <m/>
    <m/>
    <m/>
    <n v="9"/>
    <n v="120"/>
    <n v="1080"/>
    <n v="1004.4000000000001"/>
    <n v="643530.81000000017"/>
  </r>
  <r>
    <x v="1"/>
    <s v="26"/>
    <x v="0"/>
    <x v="0"/>
    <s v="2483|Lead Service Replacement|10.00|120.00"/>
    <x v="56"/>
    <s v="Truck#MLB-19_x000a_Hauling Ticket # 12070_x000a_Job# 2332-02_x000a_Lead Service Replacement"/>
    <x v="2"/>
    <x v="8"/>
    <s v="12070"/>
    <x v="2"/>
    <x v="11"/>
    <s v="Lead Service Replacement"/>
    <s v="2332-02"/>
    <m/>
    <m/>
    <m/>
    <n v="10"/>
    <n v="120"/>
    <n v="1200"/>
    <n v="1116"/>
    <n v="790819.90000000037"/>
  </r>
  <r>
    <x v="36"/>
    <s v="24"/>
    <x v="10"/>
    <x v="0"/>
    <s v="2375|Lead Service Replacement|9.50|120.00"/>
    <x v="53"/>
    <s v="Truck# Li-73Hauling Ticket # 11060Job# 2332-02Lead Service Replacement"/>
    <x v="1"/>
    <x v="9"/>
    <s v="11060"/>
    <x v="2"/>
    <x v="12"/>
    <s v="Lead Service Replacement"/>
    <s v="2332-02"/>
    <m/>
    <m/>
    <m/>
    <n v="9.5"/>
    <n v="120"/>
    <n v="1140"/>
    <n v="0"/>
    <n v="221560.4"/>
  </r>
  <r>
    <x v="36"/>
    <s v="24"/>
    <x v="10"/>
    <x v="0"/>
    <s v="2375|Lead Service Replacement|10.50|120.00"/>
    <x v="53"/>
    <s v="Truck# Li-73Hauling Ticket # 11061Job# 2332-02Lead Service Replacement"/>
    <x v="1"/>
    <x v="9"/>
    <s v="11061"/>
    <x v="2"/>
    <x v="12"/>
    <s v="Lead Service Replacement"/>
    <s v="2332-02"/>
    <m/>
    <m/>
    <m/>
    <n v="10.5"/>
    <n v="120"/>
    <n v="1260"/>
    <n v="0"/>
    <n v="222820.4"/>
  </r>
  <r>
    <x v="37"/>
    <s v="31"/>
    <x v="10"/>
    <x v="0"/>
    <s v="2383|Lead Service Replacement|12.00|120.00"/>
    <x v="57"/>
    <s v="Truck# LT-103Hauling Ticket # 8783Job# 2332-02Lead Service Replacement"/>
    <x v="0"/>
    <x v="0"/>
    <s v="8783"/>
    <x v="2"/>
    <x v="12"/>
    <s v="Lead Service Replacement"/>
    <s v="2332-02"/>
    <m/>
    <m/>
    <m/>
    <n v="12"/>
    <n v="120"/>
    <n v="1440"/>
    <n v="1339.2"/>
    <n v="259732.99"/>
  </r>
  <r>
    <x v="37"/>
    <s v="31"/>
    <x v="10"/>
    <x v="0"/>
    <s v="2383|Lead Service Replacement|10.50|120.00"/>
    <x v="57"/>
    <s v="Truck# LT-103Hauling Ticket # 11126Job# 2332-02Lead Service Replacement"/>
    <x v="0"/>
    <x v="0"/>
    <s v="11126"/>
    <x v="2"/>
    <x v="12"/>
    <s v="Lead Service Replacement"/>
    <s v="2332-02"/>
    <m/>
    <m/>
    <m/>
    <n v="10.5"/>
    <n v="120"/>
    <n v="1260"/>
    <n v="1171.8"/>
    <n v="260992.99"/>
  </r>
  <r>
    <x v="37"/>
    <s v="31"/>
    <x v="10"/>
    <x v="0"/>
    <s v="2383|Lead Service Replacement|9.50|120.00"/>
    <x v="57"/>
    <s v="Truck# LT-67Hauling Ticket # 11879Job# 2332-02Lead Service Replacement"/>
    <x v="0"/>
    <x v="15"/>
    <s v="11879"/>
    <x v="2"/>
    <x v="12"/>
    <s v="Lead Service Replacement"/>
    <s v="2332-02"/>
    <m/>
    <m/>
    <m/>
    <n v="9.5"/>
    <n v="120"/>
    <n v="1140"/>
    <n v="1060.2"/>
    <n v="262132.99"/>
  </r>
  <r>
    <x v="37"/>
    <s v="31"/>
    <x v="10"/>
    <x v="0"/>
    <s v="2383|Lead Service Replacement|9.00|120.00"/>
    <x v="57"/>
    <s v="Truck# LT-103Hauling Ticket # 11128Job# 2332-02Lead Service Replacement"/>
    <x v="0"/>
    <x v="0"/>
    <s v="11128"/>
    <x v="2"/>
    <x v="12"/>
    <s v="Lead Service Replacement"/>
    <s v="2332-02"/>
    <m/>
    <m/>
    <m/>
    <n v="9"/>
    <n v="120"/>
    <n v="1080"/>
    <n v="1004.4000000000001"/>
    <n v="263212.99"/>
  </r>
  <r>
    <x v="37"/>
    <s v="31"/>
    <x v="10"/>
    <x v="0"/>
    <s v="2383|Lead Service Replacement|8.00|120.00"/>
    <x v="57"/>
    <s v="Truck# LT-103Hauling Ticket # 11131Job# 2332-02Lead Service Replacement"/>
    <x v="0"/>
    <x v="0"/>
    <s v="11131"/>
    <x v="2"/>
    <x v="12"/>
    <s v="Lead Service Replacement"/>
    <s v="2332-02"/>
    <m/>
    <m/>
    <m/>
    <n v="8"/>
    <n v="120"/>
    <n v="960"/>
    <n v="892.80000000000007"/>
    <n v="264172.99"/>
  </r>
  <r>
    <x v="38"/>
    <s v="07"/>
    <x v="7"/>
    <x v="0"/>
    <s v="2392|Lead Service Replacement|10.50|120.00"/>
    <x v="58"/>
    <s v="Truck# LT-103Hauling Ticket # 11132Job# 2332-02Lead Service Replacement"/>
    <x v="0"/>
    <x v="0"/>
    <s v="11132"/>
    <x v="2"/>
    <x v="12"/>
    <s v="Lead Service Replacement"/>
    <s v="2332-02"/>
    <m/>
    <m/>
    <m/>
    <n v="10.5"/>
    <n v="120"/>
    <n v="1260"/>
    <n v="1171.8"/>
    <n v="324256.99999999988"/>
  </r>
  <r>
    <x v="38"/>
    <s v="07"/>
    <x v="7"/>
    <x v="0"/>
    <s v="2392|Lead Service Replacement|9.00|120.00"/>
    <x v="58"/>
    <s v="Truck# LT-103Hauling Ticket # 11136Job# 2332-02Lead Service Replacement"/>
    <x v="0"/>
    <x v="0"/>
    <s v="11136"/>
    <x v="2"/>
    <x v="12"/>
    <s v="Lead Service Replacement"/>
    <s v="2332-02"/>
    <m/>
    <m/>
    <m/>
    <n v="9"/>
    <n v="120"/>
    <n v="1080"/>
    <n v="1004.4000000000001"/>
    <n v="325336.99999999988"/>
  </r>
  <r>
    <x v="39"/>
    <s v="14"/>
    <x v="7"/>
    <x v="0"/>
    <s v="2403|Lead Service Replacement|9.50|120.00"/>
    <x v="59"/>
    <s v="Truck# LT-103Hauling Ticket # 11138Job# 2332-02Lead Service Replacement"/>
    <x v="0"/>
    <x v="0"/>
    <s v="11138"/>
    <x v="2"/>
    <x v="12"/>
    <s v="Lead Service Replacement"/>
    <s v="2332-02"/>
    <m/>
    <m/>
    <m/>
    <n v="9.5"/>
    <n v="120"/>
    <n v="1140"/>
    <n v="1060.2"/>
    <n v="379723.64999999991"/>
  </r>
  <r>
    <x v="39"/>
    <s v="14"/>
    <x v="7"/>
    <x v="0"/>
    <s v="2403|Lead Service Replacement|8.25|120.00"/>
    <x v="59"/>
    <s v="Truck# MLB-82Hauling Ticket # 12083Job# 2332-02Lead Service Replacement"/>
    <x v="2"/>
    <x v="23"/>
    <s v="12083"/>
    <x v="2"/>
    <x v="12"/>
    <s v="Lead Service Replacement"/>
    <s v="2332-02"/>
    <m/>
    <m/>
    <m/>
    <n v="8.25"/>
    <n v="120"/>
    <n v="990"/>
    <n v="920.7"/>
    <n v="380713.64999999991"/>
  </r>
  <r>
    <x v="39"/>
    <s v="14"/>
    <x v="7"/>
    <x v="0"/>
    <s v="2403|Lead Service Replacement|8.00|120.00"/>
    <x v="59"/>
    <s v="Truck# LT-67Hauling Ticket # 11828Job# 2332-02Lead Service Replacement"/>
    <x v="0"/>
    <x v="15"/>
    <s v="11828"/>
    <x v="2"/>
    <x v="12"/>
    <s v="Lead Service Replacement"/>
    <s v="2332-02"/>
    <m/>
    <m/>
    <m/>
    <n v="8"/>
    <n v="120"/>
    <n v="960"/>
    <n v="892.80000000000007"/>
    <n v="381673.64999999991"/>
  </r>
  <r>
    <x v="39"/>
    <s v="14"/>
    <x v="7"/>
    <x v="0"/>
    <s v="2403|Lead Service Replacement|6.50|120.00"/>
    <x v="59"/>
    <s v="Truck# MLB-19Hauling Ticket # 12068Job# 2332-02Lead Service Replacement"/>
    <x v="2"/>
    <x v="8"/>
    <s v="12068"/>
    <x v="2"/>
    <x v="12"/>
    <s v="Lead Service Replacement"/>
    <s v="2332-02"/>
    <m/>
    <m/>
    <m/>
    <n v="6.5"/>
    <n v="120"/>
    <n v="780"/>
    <n v="725.40000000000009"/>
    <n v="382453.64999999991"/>
  </r>
  <r>
    <x v="13"/>
    <s v="21"/>
    <x v="7"/>
    <x v="0"/>
    <s v="2414|Lead Service Replacement|8.50|120.00"/>
    <x v="54"/>
    <s v="Truck# LT-708Hauling Ticket # 12108Job# 2332-02Lead Service Replacement"/>
    <x v="0"/>
    <x v="20"/>
    <s v="12108"/>
    <x v="2"/>
    <x v="12"/>
    <s v="Lead Service Replacement"/>
    <s v="2332-02"/>
    <m/>
    <m/>
    <m/>
    <n v="8.5"/>
    <n v="120"/>
    <n v="1020"/>
    <n v="948.6"/>
    <n v="424561.53999999992"/>
  </r>
  <r>
    <x v="0"/>
    <s v="19"/>
    <x v="0"/>
    <x v="0"/>
    <s v="2468|Lead Service Replacement|8.00|120.00"/>
    <x v="60"/>
    <s v="Truck# MLB-19_x000a_Hauling Ticket # 13782_x000a_Job# 2332-03_x000a_Lead Service Replacement"/>
    <x v="2"/>
    <x v="8"/>
    <s v="13782"/>
    <x v="2"/>
    <x v="13"/>
    <s v="Lead Service Replacement"/>
    <s v="2332-03"/>
    <m/>
    <m/>
    <m/>
    <n v="8"/>
    <n v="120"/>
    <n v="960"/>
    <n v="892.80000000000007"/>
    <n v="709348.08000000031"/>
  </r>
  <r>
    <x v="0"/>
    <s v="19"/>
    <x v="0"/>
    <x v="0"/>
    <s v="2468|Lead Service Replacement|9.00|120.00"/>
    <x v="60"/>
    <s v="Truck# MLB-19_x000a_Hauling Ticket # 13783_x000a_Job# 2332-03_x000a_Lead Service Replacement"/>
    <x v="2"/>
    <x v="8"/>
    <s v="13783"/>
    <x v="2"/>
    <x v="13"/>
    <s v="Lead Service Replacement"/>
    <s v="2332-03"/>
    <m/>
    <m/>
    <m/>
    <n v="9"/>
    <n v="120"/>
    <n v="1080"/>
    <n v="1004.4000000000001"/>
    <n v="710428.08000000031"/>
  </r>
  <r>
    <x v="0"/>
    <s v="19"/>
    <x v="0"/>
    <x v="0"/>
    <s v="2468|Lead Service Replacement|9.25|120.00"/>
    <x v="60"/>
    <s v="Truck# MLB-19_x000a_Hauling Ticket # 13784_x000a_Job# 2332-03_x000a_Lead Service Replacement"/>
    <x v="2"/>
    <x v="8"/>
    <s v="13784"/>
    <x v="2"/>
    <x v="13"/>
    <s v="Lead Service Replacement"/>
    <s v="2332-03"/>
    <m/>
    <m/>
    <m/>
    <n v="9.25"/>
    <n v="120"/>
    <n v="1110"/>
    <n v="1032.3"/>
    <n v="711538.08000000031"/>
  </r>
  <r>
    <x v="0"/>
    <s v="19"/>
    <x v="0"/>
    <x v="0"/>
    <s v="2468|Lead Service Replacement|9.75|120.00"/>
    <x v="60"/>
    <s v="Truck# MLB-19_x000a_Hauling Ticket # 12110_x000a_Job# 2332-03_x000a_Lead Service Replacement"/>
    <x v="2"/>
    <x v="8"/>
    <s v="12110"/>
    <x v="2"/>
    <x v="13"/>
    <s v="Lead Service Replacement"/>
    <s v="2332-03"/>
    <m/>
    <m/>
    <m/>
    <n v="9.75"/>
    <n v="120"/>
    <n v="1170"/>
    <n v="1088.1000000000001"/>
    <n v="712708.08000000031"/>
  </r>
  <r>
    <x v="1"/>
    <s v="26"/>
    <x v="0"/>
    <x v="0"/>
    <s v="2484|Lead Service Replacement|9.50|120.00"/>
    <x v="61"/>
    <s v="Truck#MLB-19_x000a_Hauling Ticket # 13785_x000a_Job# 2332-03_x000a_Lead Service Replacement"/>
    <x v="2"/>
    <x v="8"/>
    <s v="13785"/>
    <x v="2"/>
    <x v="13"/>
    <s v="Lead Service Replacement"/>
    <s v="2332-03"/>
    <m/>
    <m/>
    <m/>
    <n v="9.5"/>
    <n v="120"/>
    <n v="1140"/>
    <n v="1060.2"/>
    <n v="791959.90000000037"/>
  </r>
  <r>
    <x v="1"/>
    <s v="26"/>
    <x v="0"/>
    <x v="0"/>
    <s v="2484|Lead Service Replacement|10.00|120.00"/>
    <x v="61"/>
    <s v="Truck#MLB-19_x000a_Hauling Ticket # 13786_x000a_Job# 2332-03_x000a_Lead Service Replacement"/>
    <x v="2"/>
    <x v="8"/>
    <s v="13786"/>
    <x v="2"/>
    <x v="13"/>
    <s v="Lead Service Replacement"/>
    <s v="2332-03"/>
    <m/>
    <m/>
    <m/>
    <n v="10"/>
    <n v="120"/>
    <n v="1200"/>
    <n v="1116"/>
    <n v="793159.90000000037"/>
  </r>
  <r>
    <x v="1"/>
    <s v="26"/>
    <x v="0"/>
    <x v="0"/>
    <s v="2484|Lead Service Replacement|8.50|120.00"/>
    <x v="61"/>
    <s v="Truck#MLB-19_x000a_Hauling Ticket # 13787_x000a_Job# 2332-03_x000a_Lead Service Replacement"/>
    <x v="2"/>
    <x v="8"/>
    <s v="13787"/>
    <x v="2"/>
    <x v="13"/>
    <s v="Lead Service Replacement"/>
    <s v="2332-03"/>
    <m/>
    <m/>
    <m/>
    <n v="8.5"/>
    <n v="120"/>
    <n v="1020"/>
    <n v="948.6"/>
    <n v="794179.90000000037"/>
  </r>
  <r>
    <x v="11"/>
    <s v="02"/>
    <x v="1"/>
    <x v="0"/>
    <s v="2499|Lead Service Replacement|10.25|120.00"/>
    <x v="62"/>
    <s v="Truck# MLB-19_x000a_Hauling Ticket # 13788_x000a_Job# 2332-03_x000a_Lead Service Replacement"/>
    <x v="2"/>
    <x v="8"/>
    <s v="13788"/>
    <x v="2"/>
    <x v="13"/>
    <s v="Lead Service Replacement"/>
    <s v="2332-03"/>
    <m/>
    <m/>
    <m/>
    <n v="10.25"/>
    <n v="120"/>
    <n v="1230"/>
    <n v="1143.9000000000001"/>
    <n v="866935.28000000038"/>
  </r>
  <r>
    <x v="11"/>
    <s v="02"/>
    <x v="1"/>
    <x v="0"/>
    <s v="2499|Lead Service Replacement|9.00|120.00"/>
    <x v="62"/>
    <s v="Truck# MLB-19_x000a_Hauling Ticket # 13789_x000a_Job# 2332-03_x000a_Lead Service Replacement"/>
    <x v="2"/>
    <x v="8"/>
    <s v="13789"/>
    <x v="2"/>
    <x v="13"/>
    <s v="Lead Service Replacement"/>
    <s v="2332-03"/>
    <m/>
    <m/>
    <m/>
    <n v="9"/>
    <n v="120"/>
    <n v="1080"/>
    <n v="1004.4000000000001"/>
    <n v="868015.28000000038"/>
  </r>
  <r>
    <x v="11"/>
    <s v="02"/>
    <x v="1"/>
    <x v="0"/>
    <s v="2499|Lead Service Replacement|10.00|120.00"/>
    <x v="62"/>
    <s v="Truck# MLB-19_x000a_Hauling Ticket # 13790_x000a_Job# 2332-03_x000a_Lead Service Replacement"/>
    <x v="2"/>
    <x v="8"/>
    <s v="13790"/>
    <x v="2"/>
    <x v="13"/>
    <s v="Lead Service Replacement"/>
    <s v="2332-03"/>
    <m/>
    <m/>
    <m/>
    <n v="10"/>
    <n v="120"/>
    <n v="1200"/>
    <n v="1116"/>
    <n v="869215.28000000038"/>
  </r>
  <r>
    <x v="11"/>
    <s v="02"/>
    <x v="1"/>
    <x v="0"/>
    <s v="2499|Lead Service Replacement|10.00|120.00"/>
    <x v="62"/>
    <s v="Truck# MLB-19_x000a_Hauling Ticket # 13791_x000a_Job# 2332-03_x000a_Lead Service Replacement"/>
    <x v="2"/>
    <x v="8"/>
    <s v="13791"/>
    <x v="2"/>
    <x v="13"/>
    <s v="Lead Service Replacement"/>
    <s v="2332-03"/>
    <m/>
    <m/>
    <m/>
    <n v="10"/>
    <n v="120"/>
    <n v="1200"/>
    <n v="1116"/>
    <n v="870415.28000000038"/>
  </r>
  <r>
    <x v="12"/>
    <s v="09"/>
    <x v="1"/>
    <x v="0"/>
    <s v="2510|Lead Service Replacement|9.25|120.00"/>
    <x v="63"/>
    <s v="Truck#MLB-19_x000a_Hauling Ticket # 13792_x000a_Job# 2332-03_x000a_Lead Service Replacement"/>
    <x v="2"/>
    <x v="8"/>
    <s v="13792"/>
    <x v="2"/>
    <x v="13"/>
    <s v="Lead Service Replacement"/>
    <s v="2332-03"/>
    <m/>
    <m/>
    <m/>
    <n v="9.25"/>
    <n v="120"/>
    <n v="1110"/>
    <n v="1032.3"/>
    <n v="942463.04000000039"/>
  </r>
  <r>
    <x v="12"/>
    <s v="09"/>
    <x v="1"/>
    <x v="0"/>
    <s v="2510|Lead Service Replacement|10.00|120.00"/>
    <x v="63"/>
    <s v="Truck#MLB-19_x000a_Hauling Ticket # 13793_x000a_Job# 2332-03_x000a_Lead Service Replacement"/>
    <x v="2"/>
    <x v="8"/>
    <s v="13793"/>
    <x v="2"/>
    <x v="13"/>
    <s v="Lead Service Replacement"/>
    <s v="2332-03"/>
    <m/>
    <m/>
    <m/>
    <n v="10"/>
    <n v="120"/>
    <n v="1200"/>
    <n v="1116"/>
    <n v="943663.04000000039"/>
  </r>
  <r>
    <x v="12"/>
    <s v="09"/>
    <x v="1"/>
    <x v="0"/>
    <s v="2510|Lead Service Replacement|8.50|120.00"/>
    <x v="63"/>
    <s v="Truck#MLB-19_x000a_Hauling Ticket # 13794_x000a_Job# 2332-03_x000a_Lead Service Replacement"/>
    <x v="2"/>
    <x v="8"/>
    <s v="13794"/>
    <x v="2"/>
    <x v="13"/>
    <s v="Lead Service Replacement"/>
    <s v="2332-03"/>
    <m/>
    <m/>
    <m/>
    <n v="8.5"/>
    <n v="120"/>
    <n v="1020"/>
    <n v="948.6"/>
    <n v="944683.04000000039"/>
  </r>
  <r>
    <x v="12"/>
    <s v="09"/>
    <x v="1"/>
    <x v="0"/>
    <s v="2510|Lead Service Replacement|9.25|120.00"/>
    <x v="63"/>
    <s v="Truck#MLB-19_x000a_Hauling Ticket # 13795_x000a_Job# 2332-03_x000a_Lead Service Replacement"/>
    <x v="2"/>
    <x v="8"/>
    <s v="13795"/>
    <x v="2"/>
    <x v="13"/>
    <s v="Lead Service Replacement"/>
    <s v="2332-03"/>
    <m/>
    <m/>
    <m/>
    <n v="9.25"/>
    <n v="120"/>
    <n v="1110"/>
    <n v="1032.3"/>
    <n v="945793.04000000039"/>
  </r>
  <r>
    <x v="2"/>
    <s v="16"/>
    <x v="1"/>
    <x v="0"/>
    <s v="2526|Lead Service Replacement|8.00|120.00"/>
    <x v="64"/>
    <s v="Truck# MLB-19_x000a_Hauling Ticket # 13796_x000a_Job# 2332-03_x000a_Lead Service Replacement"/>
    <x v="2"/>
    <x v="8"/>
    <s v="13796"/>
    <x v="2"/>
    <x v="13"/>
    <s v="Lead Service Replacement"/>
    <s v="2332-03"/>
    <m/>
    <m/>
    <m/>
    <n v="8"/>
    <n v="120"/>
    <n v="960"/>
    <n v="892.80000000000007"/>
    <n v="1014427.530000001"/>
  </r>
  <r>
    <x v="2"/>
    <s v="16"/>
    <x v="1"/>
    <x v="0"/>
    <s v="2526|Lead Service Replacement|9.00|120.00"/>
    <x v="64"/>
    <s v="Truck# MLB-19_x000a_Hauling Ticket # 13797_x000a_Job# 2332-04_x000a_Lead Service Replacement"/>
    <x v="2"/>
    <x v="8"/>
    <s v="13797"/>
    <x v="2"/>
    <x v="14"/>
    <s v="Lead Service Replacement"/>
    <s v="2332-04"/>
    <m/>
    <m/>
    <m/>
    <n v="9"/>
    <n v="120"/>
    <n v="1080"/>
    <n v="1004.4000000000001"/>
    <n v="1015507.530000001"/>
  </r>
  <r>
    <x v="2"/>
    <s v="16"/>
    <x v="1"/>
    <x v="0"/>
    <s v="2526|Lead Service Replacement|11.75|120.00"/>
    <x v="64"/>
    <s v="Truck# Li-54_x000a_Hauling Ticket # 13631_x000a_Job# 2332-04_x000a_Lead Service Replacement"/>
    <x v="1"/>
    <x v="1"/>
    <s v="13631"/>
    <x v="2"/>
    <x v="14"/>
    <s v="Lead Service Replacement"/>
    <s v="2332-04"/>
    <m/>
    <m/>
    <m/>
    <n v="11.75"/>
    <n v="120"/>
    <n v="1410"/>
    <n v="0"/>
    <n v="1016917.530000001"/>
  </r>
  <r>
    <x v="2"/>
    <s v="16"/>
    <x v="1"/>
    <x v="0"/>
    <s v="2526|Lead Service Replacement|11.00|120.00"/>
    <x v="64"/>
    <s v="Truck# Li-54_x000a_Hauling Ticket # 13632_x000a_Job# 2332-04_x000a_Lead Service Replacement"/>
    <x v="1"/>
    <x v="1"/>
    <s v="13632"/>
    <x v="2"/>
    <x v="14"/>
    <s v="Lead Service Replacement"/>
    <s v="2332-04"/>
    <m/>
    <m/>
    <m/>
    <n v="11"/>
    <n v="120"/>
    <n v="1320"/>
    <n v="0"/>
    <n v="1018237.530000001"/>
  </r>
  <r>
    <x v="2"/>
    <s v="16"/>
    <x v="1"/>
    <x v="0"/>
    <s v="2526|Lead Service Replacement|9.00|120.00"/>
    <x v="64"/>
    <s v="Truck# Li-54_x000a_Hauling Ticket # 13633_x000a_Job# 2332-04_x000a_Lead Service Replacement"/>
    <x v="1"/>
    <x v="1"/>
    <s v="13633"/>
    <x v="2"/>
    <x v="14"/>
    <s v="Lead Service Replacement"/>
    <s v="2332-04"/>
    <m/>
    <m/>
    <m/>
    <n v="9"/>
    <n v="120"/>
    <n v="1080"/>
    <n v="1004.4000000000001"/>
    <n v="1019317.530000001"/>
  </r>
  <r>
    <x v="17"/>
    <s v="23"/>
    <x v="1"/>
    <x v="0"/>
    <s v="2540|Lead Service Replacement|8.00|120.00"/>
    <x v="65"/>
    <s v="Truck# Li-54_x000a_Hauling Ticket # 13634_x000a_Job# 2332-04_x000a_Lead Service Replacement"/>
    <x v="1"/>
    <x v="1"/>
    <s v="13634"/>
    <x v="2"/>
    <x v="14"/>
    <s v="Lead Service Replacement"/>
    <s v="2332-04"/>
    <m/>
    <m/>
    <m/>
    <n v="8"/>
    <n v="120"/>
    <n v="960"/>
    <n v="0"/>
    <n v="1085859.580000001"/>
  </r>
  <r>
    <x v="17"/>
    <s v="23"/>
    <x v="1"/>
    <x v="0"/>
    <s v="2540|Lead Service Replacement|8.50|120.00"/>
    <x v="65"/>
    <s v="Truck# Li-54_x000a_Hauling Ticket # 13635_x000a_Job# 2332-04_x000a_Lead Service Replacement"/>
    <x v="1"/>
    <x v="1"/>
    <s v="13635"/>
    <x v="2"/>
    <x v="14"/>
    <s v="Lead Service Replacement"/>
    <s v="2332-04"/>
    <m/>
    <m/>
    <m/>
    <n v="8.5"/>
    <n v="120"/>
    <n v="1020"/>
    <n v="0"/>
    <n v="1086879.580000001"/>
  </r>
  <r>
    <x v="17"/>
    <s v="23"/>
    <x v="1"/>
    <x v="0"/>
    <s v="2540|Lead Service Replacement|7.00|120.00"/>
    <x v="65"/>
    <s v="Truck# Li-54_x000a_Hauling Ticket # 13636_x000a_Job# 2332-04_x000a_Lead Service Replacement"/>
    <x v="1"/>
    <x v="1"/>
    <s v="13636"/>
    <x v="2"/>
    <x v="14"/>
    <s v="Lead Service Replacement"/>
    <s v="2332-04"/>
    <m/>
    <m/>
    <m/>
    <n v="7"/>
    <n v="120"/>
    <n v="840"/>
    <n v="0"/>
    <n v="1087719.580000001"/>
  </r>
  <r>
    <x v="17"/>
    <s v="23"/>
    <x v="1"/>
    <x v="0"/>
    <s v="2540|Lead Service Replacement|6.50|120.00"/>
    <x v="65"/>
    <s v="Truck# Li-54_x000a_Hauling Ticket # 13637_x000a_Job# 2332-04_x000a_Lead Service Replacement"/>
    <x v="1"/>
    <x v="1"/>
    <s v="13637"/>
    <x v="2"/>
    <x v="14"/>
    <s v="Lead Service Replacement"/>
    <s v="2332-04"/>
    <m/>
    <m/>
    <m/>
    <n v="6.5"/>
    <n v="120"/>
    <n v="780"/>
    <n v="0"/>
    <n v="1088499.580000001"/>
  </r>
  <r>
    <x v="17"/>
    <s v="23"/>
    <x v="1"/>
    <x v="0"/>
    <s v="2540|Lead Service Replacement|7.00|120.00"/>
    <x v="65"/>
    <s v="Truck# Li-54_x000a_Hauling Ticket # 13638_x000a_Job# 2332-04_x000a_Lead Service Replacement"/>
    <x v="1"/>
    <x v="1"/>
    <s v="13638"/>
    <x v="2"/>
    <x v="14"/>
    <s v="Lead Service Replacement"/>
    <s v="2332-04"/>
    <m/>
    <m/>
    <m/>
    <n v="7"/>
    <n v="120"/>
    <n v="840"/>
    <n v="0"/>
    <n v="1089339.580000001"/>
  </r>
  <r>
    <x v="18"/>
    <s v="30"/>
    <x v="1"/>
    <x v="0"/>
    <s v="2557|Lead Service Replacement|7.75|120.00"/>
    <x v="66"/>
    <s v="Truck# Li-54_x000a_Hauling Ticket # 13639_x000a_Job# 2332-04_x000a_Lead Service Replacement"/>
    <x v="1"/>
    <x v="1"/>
    <s v="13639"/>
    <x v="2"/>
    <x v="14"/>
    <s v="Lead Service Replacement"/>
    <s v="2332-04"/>
    <m/>
    <m/>
    <m/>
    <n v="7.75"/>
    <n v="120"/>
    <n v="930"/>
    <n v="0"/>
    <n v="1217304.5900000001"/>
  </r>
  <r>
    <x v="18"/>
    <s v="30"/>
    <x v="1"/>
    <x v="0"/>
    <s v="2557|Lead Service Replacement|8.00|120.00"/>
    <x v="66"/>
    <s v="Truck# Li-54_x000a_Hauling Ticket # 13161_x000a_Job# 2332-04_x000a_Lead Service Replacement"/>
    <x v="1"/>
    <x v="1"/>
    <s v="13161"/>
    <x v="2"/>
    <x v="14"/>
    <s v="Lead Service Replacement"/>
    <s v="2332-04"/>
    <m/>
    <m/>
    <m/>
    <n v="8"/>
    <n v="120"/>
    <n v="960"/>
    <n v="0"/>
    <n v="1218264.5900000001"/>
  </r>
  <r>
    <x v="18"/>
    <s v="30"/>
    <x v="1"/>
    <x v="0"/>
    <s v="2557|Lead Service Replacement|7.50|120.00"/>
    <x v="66"/>
    <s v="Truck# Li-54_x000a_Hauling Ticket # 13162_x000a_Job# 2332-04_x000a_Lead Service Replacement"/>
    <x v="1"/>
    <x v="1"/>
    <s v="13162"/>
    <x v="2"/>
    <x v="14"/>
    <s v="Lead Service Replacement"/>
    <s v="2332-04"/>
    <m/>
    <m/>
    <m/>
    <n v="7.5"/>
    <n v="120"/>
    <n v="900"/>
    <n v="0"/>
    <n v="1219164.5900000001"/>
  </r>
  <r>
    <x v="18"/>
    <s v="30"/>
    <x v="1"/>
    <x v="0"/>
    <s v="2557|Lead Service Replacement|8.50|120.00"/>
    <x v="66"/>
    <s v="Truck# Li-54_x000a_Hauling Ticket # 13163_x000a_Job# 2332-04_x000a_Lead Service Replacement"/>
    <x v="1"/>
    <x v="1"/>
    <s v="13163"/>
    <x v="2"/>
    <x v="14"/>
    <s v="Lead Service Replacement"/>
    <s v="2332-04"/>
    <m/>
    <m/>
    <m/>
    <n v="8.5"/>
    <n v="120"/>
    <n v="1020"/>
    <n v="0"/>
    <n v="1220184.5900000001"/>
  </r>
  <r>
    <x v="18"/>
    <s v="30"/>
    <x v="1"/>
    <x v="0"/>
    <s v="2557|Lead Service Replacement|9.00|120.00"/>
    <x v="66"/>
    <s v="Truck# Li-54_x000a_Hauling Ticket # 13640_x000a_Job# 2332-04_x000a_Lead Service Replacement"/>
    <x v="1"/>
    <x v="1"/>
    <s v="13640"/>
    <x v="2"/>
    <x v="14"/>
    <s v="Lead Service Replacement"/>
    <s v="2332-04"/>
    <m/>
    <m/>
    <m/>
    <n v="9"/>
    <n v="120"/>
    <n v="1080"/>
    <n v="0"/>
    <n v="1221264.5900000001"/>
  </r>
  <r>
    <x v="10"/>
    <s v="07"/>
    <x v="2"/>
    <x v="0"/>
    <s v="2570|Lead Service Replacement|9.00|120.00"/>
    <x v="67"/>
    <s v="Truck# Li-54_x000a_Hauling Ticket # 13164_x000a_Job# 2332-04_x000a_Lead Service Replacement"/>
    <x v="1"/>
    <x v="1"/>
    <s v="13164"/>
    <x v="2"/>
    <x v="14"/>
    <s v="Lead Service Replacement"/>
    <s v="2332-04"/>
    <m/>
    <m/>
    <m/>
    <n v="9"/>
    <n v="120"/>
    <n v="1080"/>
    <n v="0"/>
    <n v="1321829.7799999979"/>
  </r>
  <r>
    <x v="10"/>
    <s v="07"/>
    <x v="2"/>
    <x v="0"/>
    <s v="2570|Lead Service Replacement|8.50|120.00"/>
    <x v="67"/>
    <s v="Truck# Li-54_x000a_Hauling Ticket # 13165_x000a_Job# 2332-04_x000a_Lead Service Replacement"/>
    <x v="1"/>
    <x v="1"/>
    <s v="13165"/>
    <x v="2"/>
    <x v="14"/>
    <s v="Lead Service Replacement"/>
    <s v="2332-04"/>
    <m/>
    <m/>
    <m/>
    <n v="8.5"/>
    <n v="120"/>
    <n v="1020"/>
    <n v="0"/>
    <n v="1322849.7799999979"/>
  </r>
  <r>
    <x v="10"/>
    <s v="07"/>
    <x v="2"/>
    <x v="0"/>
    <s v="2570|Lead Service Replacement|9.00|120.00"/>
    <x v="67"/>
    <s v="Truck# Li-54_x000a_Hauling Ticket # 13166_x000a_Job# 2332-04_x000a_Lead Service Replacement"/>
    <x v="1"/>
    <x v="1"/>
    <s v="13166"/>
    <x v="2"/>
    <x v="14"/>
    <s v="Lead Service Replacement"/>
    <s v="2332-04"/>
    <m/>
    <m/>
    <m/>
    <n v="9"/>
    <n v="120"/>
    <n v="1080"/>
    <n v="0"/>
    <n v="1323929.7799999979"/>
  </r>
  <r>
    <x v="17"/>
    <s v="23"/>
    <x v="1"/>
    <x v="0"/>
    <s v="2540|Lead Service Replacement|1.00|16.30"/>
    <x v="65"/>
    <s v="Truck# Li-54_x000a_Hauling Ticket # 13637_x000a_Job# 2332-04_x000a_Lead Service Replacement_x000a_TOLLS"/>
    <x v="1"/>
    <x v="1"/>
    <s v="13637"/>
    <x v="2"/>
    <x v="15"/>
    <s v="Lead Service Replacement"/>
    <s v="2332-04"/>
    <m/>
    <m/>
    <m/>
    <n v="1"/>
    <n v="16.3"/>
    <n v="16.3"/>
    <n v="0"/>
    <n v="1089355.8800000011"/>
  </r>
  <r>
    <x v="3"/>
    <s v="28"/>
    <x v="2"/>
    <x v="0"/>
    <s v="2613|Lead Service Replacement|9.50|120.00"/>
    <x v="68"/>
    <s v="Truck# Li-54_x000a_Hauling Ticket # 13180_x000a_Job# 2332-05_x000a_Lead Service Replacement"/>
    <x v="1"/>
    <x v="1"/>
    <s v="13180"/>
    <x v="2"/>
    <x v="16"/>
    <s v="Lead Service Replacement"/>
    <s v="2332-05"/>
    <m/>
    <m/>
    <m/>
    <n v="9.5"/>
    <n v="120"/>
    <n v="1140"/>
    <n v="0"/>
    <n v="1696959.5999999959"/>
  </r>
  <r>
    <x v="3"/>
    <s v="28"/>
    <x v="2"/>
    <x v="0"/>
    <s v="2613|Lead Service Replacement|9.00|120.00"/>
    <x v="68"/>
    <s v="Truck# Li-54_x000a_Hauling Ticket # 107810_x000a_Job# 2332-05_x000a_Lead Service Replacement"/>
    <x v="1"/>
    <x v="1"/>
    <s v="107810"/>
    <x v="2"/>
    <x v="16"/>
    <s v="Lead Service Replacement"/>
    <s v="2332-05"/>
    <m/>
    <m/>
    <m/>
    <n v="9"/>
    <n v="120"/>
    <n v="1080"/>
    <n v="0"/>
    <n v="1698039.5999999959"/>
  </r>
  <r>
    <x v="3"/>
    <s v="28"/>
    <x v="2"/>
    <x v="0"/>
    <s v="2613|Lead Service Replacement|8.00|120.00"/>
    <x v="68"/>
    <s v="Truck# Li-54_x000a_Hauling Ticket # 15599_x000a_Job# 2332-05_x000a_Lead Service Replacement"/>
    <x v="1"/>
    <x v="1"/>
    <s v="15599"/>
    <x v="2"/>
    <x v="16"/>
    <s v="Lead Service Replacement"/>
    <s v="2332-05"/>
    <m/>
    <m/>
    <m/>
    <n v="8"/>
    <n v="120"/>
    <n v="960"/>
    <n v="0"/>
    <n v="1698999.5999999959"/>
  </r>
  <r>
    <x v="3"/>
    <s v="28"/>
    <x v="2"/>
    <x v="0"/>
    <s v="2613|Lead Service Replacement|8.00|120.00"/>
    <x v="68"/>
    <s v="Truck# Li-54_x000a_Hauling Ticket # 15600_x000a_Job# 2332-05_x000a_Lead Service Replacement"/>
    <x v="1"/>
    <x v="1"/>
    <s v="15600"/>
    <x v="2"/>
    <x v="16"/>
    <s v="Lead Service Replacement"/>
    <s v="2332-05"/>
    <m/>
    <m/>
    <m/>
    <n v="8"/>
    <n v="120"/>
    <n v="960"/>
    <n v="0"/>
    <n v="1699959.5999999959"/>
  </r>
  <r>
    <x v="3"/>
    <s v="28"/>
    <x v="2"/>
    <x v="0"/>
    <s v="2613|Lead Service Replacement|7.00|120.00"/>
    <x v="68"/>
    <s v="Truck# Li-54_x000a_Hauling Ticket # 15601_x000a_Job# 2332-05_x000a_Lead Service Replacement"/>
    <x v="1"/>
    <x v="1"/>
    <s v="15601"/>
    <x v="2"/>
    <x v="16"/>
    <s v="Lead Service Replacement"/>
    <s v="2332-05"/>
    <m/>
    <m/>
    <m/>
    <n v="7"/>
    <n v="120"/>
    <n v="840"/>
    <n v="0"/>
    <n v="1700799.5999999959"/>
  </r>
  <r>
    <x v="4"/>
    <s v="04"/>
    <x v="3"/>
    <x v="0"/>
    <s v="2632|Lead Service Replacement|9.00|120.00"/>
    <x v="69"/>
    <s v="Truck# Li-54_x000a_Hauling Ticket # 15608_x000a_Job# 2332-05_x000a_Lead Service Replacement"/>
    <x v="1"/>
    <x v="1"/>
    <s v="15608"/>
    <x v="2"/>
    <x v="16"/>
    <s v="Lead Service Replacement"/>
    <s v="2332-05"/>
    <m/>
    <m/>
    <m/>
    <n v="9"/>
    <n v="120"/>
    <n v="1080"/>
    <n v="0"/>
    <n v="1852510.139999995"/>
  </r>
  <r>
    <x v="40"/>
    <s v="11"/>
    <x v="3"/>
    <x v="0"/>
    <s v="2647|Lead Service Replacement|8.50|120.00"/>
    <x v="70"/>
    <s v="Truck# Li-73_x000a_Hauling Ticket # 15109_x000a_Job# 2332-05_x000a_Lead Service Replacement"/>
    <x v="1"/>
    <x v="9"/>
    <s v="15109"/>
    <x v="2"/>
    <x v="16"/>
    <s v="Lead Service Replacement"/>
    <s v="2332-05"/>
    <m/>
    <m/>
    <m/>
    <n v="8.5"/>
    <n v="120"/>
    <n v="1020"/>
    <n v="948.6"/>
    <n v="1978409.579999995"/>
  </r>
  <r>
    <x v="40"/>
    <s v="11"/>
    <x v="3"/>
    <x v="0"/>
    <s v="2647|Lead Service Replacement|9.50|120.00"/>
    <x v="70"/>
    <s v="Truck# Li-73_x000a_Hauling Ticket # 15110_x000a_Job# 2332-05_x000a_Lead Service Replacement"/>
    <x v="1"/>
    <x v="9"/>
    <s v="15110"/>
    <x v="2"/>
    <x v="16"/>
    <s v="Lead Service Replacement"/>
    <s v="2332-05"/>
    <m/>
    <m/>
    <m/>
    <n v="9.5"/>
    <n v="120"/>
    <n v="1140"/>
    <n v="0"/>
    <n v="1979549.579999995"/>
  </r>
  <r>
    <x v="40"/>
    <s v="11"/>
    <x v="3"/>
    <x v="0"/>
    <s v="2647|Lead Service Replacement|11.00|120.00"/>
    <x v="70"/>
    <s v="Truck# Li-73_x000a_Hauling Ticket # 15111_x000a_Job# 2332-05_x000a_Lead Service Replacement"/>
    <x v="1"/>
    <x v="9"/>
    <s v="15111"/>
    <x v="2"/>
    <x v="16"/>
    <s v="Lead Service Replacement"/>
    <s v="2332-05"/>
    <m/>
    <m/>
    <m/>
    <n v="11"/>
    <n v="120"/>
    <n v="1320"/>
    <n v="0"/>
    <n v="1980869.579999995"/>
  </r>
  <r>
    <x v="40"/>
    <s v="11"/>
    <x v="3"/>
    <x v="0"/>
    <s v="2647|Lead Service Replacement|5.50|120.00"/>
    <x v="70"/>
    <s v="Truck# Li-73_x000a_Hauling Ticket # 15112_x000a_Job# 2332-05_x000a_Lead Service Replacement"/>
    <x v="1"/>
    <x v="9"/>
    <s v="15112"/>
    <x v="2"/>
    <x v="16"/>
    <s v="Lead Service Replacement"/>
    <s v="2332-05"/>
    <m/>
    <m/>
    <m/>
    <n v="5.5"/>
    <n v="120"/>
    <n v="660"/>
    <n v="0"/>
    <n v="1981529.579999995"/>
  </r>
  <r>
    <x v="40"/>
    <s v="11"/>
    <x v="3"/>
    <x v="0"/>
    <s v="2647|Lead Service Replacement|8.50|120.00"/>
    <x v="70"/>
    <s v="Truck# MLB-19_x000a_Hauling Ticket # 12120_x000a_Job# 2332-05_x000a_Lead Service Replacement"/>
    <x v="2"/>
    <x v="8"/>
    <s v="12120"/>
    <x v="2"/>
    <x v="16"/>
    <s v="Lead Service Replacement"/>
    <s v="2332-05"/>
    <m/>
    <m/>
    <m/>
    <n v="8.5"/>
    <n v="120"/>
    <n v="1020"/>
    <n v="948.6"/>
    <n v="1982549.579999995"/>
  </r>
  <r>
    <x v="20"/>
    <s v="18"/>
    <x v="3"/>
    <x v="0"/>
    <s v="2661|Lead Service Replacement|9.00|120.00"/>
    <x v="71"/>
    <s v="Truck# MLB-19_x000a_Hauling Ticket # 12122_x000a_Job# 2332-05_x000a_Lead Service Replacement"/>
    <x v="2"/>
    <x v="8"/>
    <s v="12122"/>
    <x v="2"/>
    <x v="16"/>
    <s v="Lead Service Replacement"/>
    <s v="2332-05"/>
    <m/>
    <m/>
    <m/>
    <n v="9"/>
    <n v="120"/>
    <n v="1080"/>
    <n v="1004.4000000000001"/>
    <n v="2086447.1999999951"/>
  </r>
  <r>
    <x v="20"/>
    <s v="18"/>
    <x v="3"/>
    <x v="0"/>
    <s v="2661|Lead Service Replacement|9.50|120.00"/>
    <x v="71"/>
    <s v="Truck# Li-54_x000a_Hauling Ticket # 15618_x000a_Job# 2332-05_x000a_Lead Service Replacement"/>
    <x v="1"/>
    <x v="1"/>
    <s v="15618"/>
    <x v="2"/>
    <x v="16"/>
    <s v="Lead Service Replacement"/>
    <s v="2332-05"/>
    <m/>
    <m/>
    <m/>
    <n v="9.5"/>
    <n v="120"/>
    <n v="1140"/>
    <n v="0"/>
    <n v="2087587.1999999951"/>
  </r>
  <r>
    <x v="20"/>
    <s v="18"/>
    <x v="3"/>
    <x v="0"/>
    <s v="2661|Lead Service Replacement|8.50|120.00"/>
    <x v="71"/>
    <s v="Truck# Li-54_x000a_Hauling Ticket # 15619_x000a_Job# 2332-05_x000a_Lead Service Replacement"/>
    <x v="1"/>
    <x v="1"/>
    <s v="15619"/>
    <x v="2"/>
    <x v="16"/>
    <s v="Lead Service Replacement"/>
    <s v="2332-05"/>
    <m/>
    <m/>
    <m/>
    <n v="8.5"/>
    <n v="120"/>
    <n v="1020"/>
    <n v="0"/>
    <n v="2088607.1999999951"/>
  </r>
  <r>
    <x v="20"/>
    <s v="18"/>
    <x v="3"/>
    <x v="0"/>
    <s v="2661|Lead Service Replacement|8.00|120.00"/>
    <x v="71"/>
    <s v="Truck# Li-54_x000a_Hauling Ticket # 15620_x000a_Job# 2332-05_x000a_Lead Service Replacement"/>
    <x v="1"/>
    <x v="1"/>
    <s v="15620"/>
    <x v="2"/>
    <x v="16"/>
    <s v="Lead Service Replacement"/>
    <s v="2332-05"/>
    <m/>
    <m/>
    <m/>
    <n v="8"/>
    <n v="120"/>
    <n v="960"/>
    <n v="0"/>
    <n v="2089567.1999999951"/>
  </r>
  <r>
    <x v="40"/>
    <s v="11"/>
    <x v="3"/>
    <x v="0"/>
    <s v="2647|Lead Service Replacement|1.00|16.30"/>
    <x v="70"/>
    <s v="Truck# Li-73_x000a_Job# 2332-05_x000a_Lead Service Replacement_x000a_TOLLS"/>
    <x v="1"/>
    <x v="9"/>
    <m/>
    <x v="2"/>
    <x v="17"/>
    <s v="Lead Service Replacement"/>
    <s v="2332-05"/>
    <m/>
    <m/>
    <m/>
    <n v="1"/>
    <n v="16.3"/>
    <n v="16.3"/>
    <n v="0"/>
    <n v="1982565.879999995"/>
  </r>
  <r>
    <x v="27"/>
    <s v="27"/>
    <x v="8"/>
    <x v="0"/>
    <s v="2821|Lead Service Replacement|3.25|120.00"/>
    <x v="72"/>
    <s v="Truck# LT-325_x000a_Hauling Ticket # 15721_x000a_Job# 2332-06_x000a_Lead Service Replacement"/>
    <x v="0"/>
    <x v="21"/>
    <s v="15721"/>
    <x v="2"/>
    <x v="18"/>
    <s v="Lead Service Replacement"/>
    <s v="2332-06"/>
    <m/>
    <m/>
    <m/>
    <n v="3.25"/>
    <n v="120"/>
    <n v="390"/>
    <n v="362.70000000000005"/>
    <n v="3285983.599999994"/>
  </r>
  <r>
    <x v="27"/>
    <s v="27"/>
    <x v="8"/>
    <x v="0"/>
    <s v="2821|Lead Service Replacement|8.00|120.00"/>
    <x v="72"/>
    <s v="Truck# MLB-19_x000a_Hauling Ticket # 15752_x000a_Job# 2332-06_x000a_Lead Service Replacement"/>
    <x v="2"/>
    <x v="8"/>
    <s v="15752"/>
    <x v="2"/>
    <x v="18"/>
    <s v="Lead Service Replacement"/>
    <s v="2332-06"/>
    <m/>
    <m/>
    <m/>
    <n v="8"/>
    <n v="120"/>
    <n v="960"/>
    <n v="892.80000000000007"/>
    <n v="3286943.599999994"/>
  </r>
  <r>
    <x v="27"/>
    <s v="27"/>
    <x v="8"/>
    <x v="0"/>
    <s v="2821|Lead Service Replacement|9.50|120.00"/>
    <x v="72"/>
    <s v="Truck# MLB-19_x000a_Hauling Ticket # 15753_x000a_Job# 2332-06_x000a_Lead Service Replacement"/>
    <x v="2"/>
    <x v="8"/>
    <s v="15753"/>
    <x v="2"/>
    <x v="18"/>
    <s v="Lead Service Replacement"/>
    <s v="2332-06"/>
    <m/>
    <m/>
    <m/>
    <n v="9.5"/>
    <n v="120"/>
    <n v="1140"/>
    <n v="1060.2"/>
    <n v="3288083.599999994"/>
  </r>
  <r>
    <x v="6"/>
    <s v="10"/>
    <x v="5"/>
    <x v="0"/>
    <s v="2860|Lead Service Replacement|8.00|120.00"/>
    <x v="73"/>
    <s v="Truck# MLB-19_x000a_Hauling Ticket # 14797_x000a_Job# 2332-06_x000a_Lead Service Replacement"/>
    <x v="2"/>
    <x v="8"/>
    <s v="14797"/>
    <x v="2"/>
    <x v="18"/>
    <s v="Lead Service Replacement"/>
    <s v="2332-06"/>
    <m/>
    <m/>
    <m/>
    <n v="8"/>
    <n v="120"/>
    <n v="960"/>
    <n v="892.80000000000007"/>
    <n v="3538804.5199999958"/>
  </r>
  <r>
    <x v="6"/>
    <s v="10"/>
    <x v="5"/>
    <x v="0"/>
    <s v="2860|Lead Service Replacement|7.50|120.00"/>
    <x v="73"/>
    <s v="Truck# MLB-19_x000a_Hauling Ticket # 14798_x000a_Job# 2332-06_x000a_Lead Service Replacement"/>
    <x v="2"/>
    <x v="8"/>
    <s v="14798"/>
    <x v="2"/>
    <x v="18"/>
    <s v="Lead Service Replacement"/>
    <s v="2332-06"/>
    <m/>
    <m/>
    <m/>
    <n v="7.5"/>
    <n v="120"/>
    <n v="900"/>
    <n v="837"/>
    <n v="3539704.5199999958"/>
  </r>
  <r>
    <x v="6"/>
    <s v="10"/>
    <x v="5"/>
    <x v="0"/>
    <s v="2860|Lead Service Replacement|9.00|120.00"/>
    <x v="73"/>
    <s v="Truck# MLB-19_x000a_Hauling Ticket # 14799_x000a_Job# 2332-06_x000a_Lead Service Replacement"/>
    <x v="2"/>
    <x v="8"/>
    <s v="14799"/>
    <x v="2"/>
    <x v="18"/>
    <s v="Lead Service Replacement"/>
    <s v="2332-06"/>
    <m/>
    <m/>
    <m/>
    <n v="9"/>
    <n v="120"/>
    <n v="1080"/>
    <n v="1004.4000000000001"/>
    <n v="3540784.5199999958"/>
  </r>
  <r>
    <x v="6"/>
    <s v="10"/>
    <x v="5"/>
    <x v="0"/>
    <s v="2860|Lead Service Replacement|9.50|120.00"/>
    <x v="73"/>
    <s v="Truck# MLB-19_x000a_Hauling Ticket # 14800_x000a_Job# 2332-06_x000a_Lead Service Replacement"/>
    <x v="2"/>
    <x v="8"/>
    <s v="14800"/>
    <x v="2"/>
    <x v="18"/>
    <s v="Lead Service Replacement"/>
    <s v="2332-06"/>
    <m/>
    <m/>
    <m/>
    <n v="9.5"/>
    <n v="120"/>
    <n v="1140"/>
    <n v="1060.2"/>
    <n v="3541924.5199999958"/>
  </r>
  <r>
    <x v="6"/>
    <s v="10"/>
    <x v="5"/>
    <x v="0"/>
    <s v="2860|Lead Service Replacement|9.00|120.00"/>
    <x v="73"/>
    <s v="Truck# MLB-19_x000a_Hauling Ticket # 15776_x000a_Job# 2332-06_x000a_Lead Service Replacement"/>
    <x v="2"/>
    <x v="8"/>
    <s v="15776"/>
    <x v="2"/>
    <x v="18"/>
    <s v="Lead Service Replacement"/>
    <s v="2332-06"/>
    <m/>
    <m/>
    <m/>
    <n v="9"/>
    <n v="120"/>
    <n v="1080"/>
    <n v="1004.4000000000001"/>
    <n v="3543004.5199999958"/>
  </r>
  <r>
    <x v="7"/>
    <s v="17"/>
    <x v="5"/>
    <x v="0"/>
    <s v="2880|Lead Service Replacement|8.50|120.00"/>
    <x v="74"/>
    <s v="Truck# MLB-19_x000a_Hauling Ticket # 15759_x000a_Job# 2332-06_x000a_Lead Service Replacement"/>
    <x v="2"/>
    <x v="8"/>
    <s v="15759"/>
    <x v="2"/>
    <x v="18"/>
    <s v="Lead Service Replacement"/>
    <s v="2332-06"/>
    <m/>
    <m/>
    <m/>
    <n v="8.5"/>
    <n v="120"/>
    <n v="1020"/>
    <n v="948.6"/>
    <n v="3695196.9199999981"/>
  </r>
  <r>
    <x v="7"/>
    <s v="17"/>
    <x v="5"/>
    <x v="0"/>
    <s v="2880|Lead Service Replacement|8.00|120.00"/>
    <x v="74"/>
    <s v="Truck# MLB-19_x000a_Hauling Ticket # 15824_x000a_Job# 2332-06_x000a_Lead Service Replacement"/>
    <x v="2"/>
    <x v="8"/>
    <s v="15824"/>
    <x v="2"/>
    <x v="18"/>
    <s v="Lead Service Replacement"/>
    <s v="2332-06"/>
    <m/>
    <m/>
    <m/>
    <n v="8"/>
    <n v="120"/>
    <n v="960"/>
    <n v="892.80000000000007"/>
    <n v="3696156.9199999981"/>
  </r>
  <r>
    <x v="7"/>
    <s v="17"/>
    <x v="5"/>
    <x v="0"/>
    <s v="2880|Lead Service Replacement|8.50|120.00"/>
    <x v="74"/>
    <s v="Truck# MLB-19_x000a_Hauling Ticket # 15817_x000a_Job# 2332-06_x000a_Lead Service Replacement"/>
    <x v="2"/>
    <x v="8"/>
    <s v="15817"/>
    <x v="2"/>
    <x v="18"/>
    <s v="Lead Service Replacement"/>
    <s v="2332-06"/>
    <m/>
    <m/>
    <m/>
    <n v="8.5"/>
    <n v="120"/>
    <n v="1020"/>
    <n v="948.6"/>
    <n v="3697176.9199999981"/>
  </r>
  <r>
    <x v="7"/>
    <s v="17"/>
    <x v="5"/>
    <x v="0"/>
    <s v="2880|Lead Service Replacement|8.50|120.00"/>
    <x v="74"/>
    <s v="Truck# MLB-19_x000a_Hauling Ticket # 15816_x000a_Job# 2332-06_x000a_Lead Service Replacement"/>
    <x v="2"/>
    <x v="8"/>
    <s v="15816"/>
    <x v="2"/>
    <x v="18"/>
    <s v="Lead Service Replacement"/>
    <s v="2332-06"/>
    <m/>
    <m/>
    <m/>
    <n v="8.5"/>
    <n v="120"/>
    <n v="1020"/>
    <n v="948.6"/>
    <n v="3698196.9199999981"/>
  </r>
  <r>
    <x v="7"/>
    <s v="17"/>
    <x v="5"/>
    <x v="0"/>
    <s v="2880|Lead Service Replacement|8.00|120.00"/>
    <x v="74"/>
    <s v="Truck# MLB-19_x000a_Hauling Ticket # 15815_x000a_Job# 2332-06_x000a_Lead Service Replacement"/>
    <x v="2"/>
    <x v="8"/>
    <s v="15815"/>
    <x v="2"/>
    <x v="18"/>
    <s v="Lead Service Replacement"/>
    <s v="2332-06"/>
    <m/>
    <m/>
    <m/>
    <n v="8"/>
    <n v="120"/>
    <n v="960"/>
    <n v="892.80000000000007"/>
    <n v="3699156.9199999981"/>
  </r>
  <r>
    <x v="8"/>
    <s v="24"/>
    <x v="5"/>
    <x v="0"/>
    <s v="2901|Lead Service Replacement|7.00|120.00"/>
    <x v="75"/>
    <s v="Truck# MLB-19_x000a_Hauling Ticket # 15814_x000a_Job# 2332-06_x000a_Lead Service Replacement"/>
    <x v="2"/>
    <x v="8"/>
    <s v="15814"/>
    <x v="2"/>
    <x v="18"/>
    <s v="Lead Service Replacement"/>
    <s v="2332-06"/>
    <m/>
    <m/>
    <m/>
    <n v="7"/>
    <n v="120"/>
    <n v="840"/>
    <n v="781.2"/>
    <n v="3811160.4099999978"/>
  </r>
  <r>
    <x v="8"/>
    <s v="24"/>
    <x v="5"/>
    <x v="0"/>
    <s v="2901|Lead Service Replacement|7.50|120.00"/>
    <x v="75"/>
    <s v="Truck# MLB-19_x000a_Hauling Ticket # 15439_x000a_Job# 2332-06_x000a_Lead Service Replacement"/>
    <x v="2"/>
    <x v="8"/>
    <s v="15439"/>
    <x v="2"/>
    <x v="18"/>
    <s v="Lead Service Replacement"/>
    <s v="2332-06"/>
    <m/>
    <m/>
    <m/>
    <n v="7.5"/>
    <n v="120"/>
    <n v="900"/>
    <n v="837"/>
    <n v="3812060.4099999978"/>
  </r>
  <r>
    <x v="8"/>
    <s v="24"/>
    <x v="5"/>
    <x v="0"/>
    <s v="2901|Lead Service Replacement|8.00|120.00"/>
    <x v="75"/>
    <s v="Truck# MLB-19_x000a_Hauling Ticket # 15445_x000a_Job# 2332-06_x000a_Lead Service Replacement"/>
    <x v="2"/>
    <x v="8"/>
    <s v="15445"/>
    <x v="2"/>
    <x v="18"/>
    <s v="Lead Service Replacement"/>
    <s v="2332-06"/>
    <m/>
    <m/>
    <m/>
    <n v="8"/>
    <n v="120"/>
    <n v="960"/>
    <n v="892.80000000000007"/>
    <n v="3813020.4099999978"/>
  </r>
  <r>
    <x v="8"/>
    <s v="24"/>
    <x v="5"/>
    <x v="0"/>
    <s v="2901|Lead Service Replacement|8.00|120.00"/>
    <x v="75"/>
    <s v="Truck# MLB-19_x000a_Hauling Ticket # 15446_x000a_Job# 2332-06_x000a_Lead Service Replacement"/>
    <x v="2"/>
    <x v="8"/>
    <s v="15446"/>
    <x v="2"/>
    <x v="18"/>
    <s v="Lead Service Replacement"/>
    <s v="2332-06"/>
    <m/>
    <m/>
    <m/>
    <n v="8"/>
    <n v="120"/>
    <n v="960"/>
    <n v="892.80000000000007"/>
    <n v="3813980.4099999978"/>
  </r>
  <r>
    <x v="8"/>
    <s v="24"/>
    <x v="5"/>
    <x v="0"/>
    <s v="2901|Lead Service Replacement|8.00|120.00"/>
    <x v="75"/>
    <s v="Truck# MLB-19_x000a_Hauling Ticket # 15447_x000a_Job# 2332-06_x000a_Lead Service Replacement"/>
    <x v="2"/>
    <x v="8"/>
    <s v="15447"/>
    <x v="2"/>
    <x v="18"/>
    <s v="Lead Service Replacement"/>
    <s v="2332-06"/>
    <m/>
    <m/>
    <m/>
    <n v="8"/>
    <n v="120"/>
    <n v="960"/>
    <n v="892.80000000000007"/>
    <n v="3814940.4099999978"/>
  </r>
  <r>
    <x v="9"/>
    <s v="01"/>
    <x v="6"/>
    <x v="0"/>
    <s v="2920|Lead Service Replacement|8.00|120.00"/>
    <x v="76"/>
    <s v="Truck# MLB-19_x000a_Hauling Ticket # 16154_x000a_Job# 2332-06_x000a_Lead Service Replacement"/>
    <x v="2"/>
    <x v="8"/>
    <s v="16154"/>
    <x v="2"/>
    <x v="18"/>
    <s v="Lead Service Replacement"/>
    <s v="2332-06"/>
    <m/>
    <m/>
    <m/>
    <n v="8"/>
    <n v="120"/>
    <n v="960"/>
    <n v="892.80000000000007"/>
    <n v="3929002.7199999979"/>
  </r>
  <r>
    <x v="9"/>
    <s v="01"/>
    <x v="6"/>
    <x v="0"/>
    <s v="2920|Lead Service Replacement|9.00|120.00"/>
    <x v="76"/>
    <s v="Truck# MLB-19_x000a_Hauling Ticket # 16175_x000a_Job# 2332-06_x000a_Lead Service Replacement"/>
    <x v="2"/>
    <x v="8"/>
    <s v="16175"/>
    <x v="2"/>
    <x v="18"/>
    <s v="Lead Service Replacement"/>
    <s v="2332-06"/>
    <m/>
    <m/>
    <m/>
    <n v="9"/>
    <n v="120"/>
    <n v="1080"/>
    <n v="1004.4000000000001"/>
    <n v="3930082.7199999979"/>
  </r>
  <r>
    <x v="9"/>
    <s v="01"/>
    <x v="6"/>
    <x v="0"/>
    <s v="2920|Lead Service Replacement|8.00|120.00"/>
    <x v="76"/>
    <s v="Truck# Li-54_x000a_Hauling Ticket # 15787_x000a_Job# 2332-06_x000a_Lead Service Replacement"/>
    <x v="1"/>
    <x v="1"/>
    <s v="15787"/>
    <x v="2"/>
    <x v="18"/>
    <s v="Lead Service Replacement"/>
    <s v="2332-06"/>
    <m/>
    <m/>
    <m/>
    <n v="8"/>
    <n v="120"/>
    <n v="960"/>
    <n v="892.80000000000007"/>
    <n v="3931042.7199999979"/>
  </r>
  <r>
    <x v="33"/>
    <s v="03"/>
    <x v="9"/>
    <x v="0"/>
    <s v="2339|Lead Service Replacement|9.50|120.00"/>
    <x v="49"/>
    <s v="Truck# MLB-11Hauling Ticket # 11732Job# 2332Lead Service Replacement"/>
    <x v="2"/>
    <x v="11"/>
    <s v="11732"/>
    <x v="2"/>
    <x v="19"/>
    <s v="Lead Service Replacement"/>
    <n v="2332"/>
    <m/>
    <m/>
    <m/>
    <n v="9.5"/>
    <n v="120"/>
    <n v="1140"/>
    <n v="1060.2"/>
    <n v="37446.03"/>
  </r>
  <r>
    <x v="41"/>
    <s v="10"/>
    <x v="10"/>
    <x v="0"/>
    <s v="2365|Lead Service Replacement|9.50|120.00"/>
    <x v="77"/>
    <s v="Truck# MLB-19Hauling Ticket # 10752Job# 2332Lead Service Replacement"/>
    <x v="2"/>
    <x v="8"/>
    <s v="10752"/>
    <x v="2"/>
    <x v="19"/>
    <s v="Lead Service Replacement"/>
    <n v="2332"/>
    <m/>
    <m/>
    <m/>
    <n v="9.5"/>
    <n v="120"/>
    <n v="1140"/>
    <n v="1060.2"/>
    <n v="151664.41"/>
  </r>
  <r>
    <x v="41"/>
    <s v="10"/>
    <x v="10"/>
    <x v="0"/>
    <s v="2365|Lead Service Replacement|7.00|120.00"/>
    <x v="77"/>
    <s v="Truck# Li-73Hauling Ticket # 11052Job# 2332Lead Service Replacement"/>
    <x v="1"/>
    <x v="9"/>
    <s v="11052"/>
    <x v="2"/>
    <x v="19"/>
    <s v="Lead Service Replacement"/>
    <n v="2332"/>
    <m/>
    <m/>
    <m/>
    <n v="7"/>
    <n v="120"/>
    <n v="840"/>
    <n v="0"/>
    <n v="152504.41"/>
  </r>
  <r>
    <x v="42"/>
    <s v="24"/>
    <x v="9"/>
    <x v="0"/>
    <s v="2357|Lead Service Replacement|4.25|120.00"/>
    <x v="78"/>
    <s v="Truck# MLB-19Hauling Ticket # 10761Job# 2407Lead Service Replacement"/>
    <x v="2"/>
    <x v="8"/>
    <s v="10761"/>
    <x v="2"/>
    <x v="20"/>
    <s v="Lead Service Replacement"/>
    <n v="2407"/>
    <m/>
    <m/>
    <m/>
    <n v="4.25"/>
    <n v="120"/>
    <n v="510"/>
    <n v="474.3"/>
    <n v="102600.54"/>
  </r>
  <r>
    <x v="6"/>
    <s v="10"/>
    <x v="5"/>
    <x v="0"/>
    <s v="2861|Centrio Test Holes|8.00|120.00"/>
    <x v="79"/>
    <s v="Truck# XP-04_x000a_Hauling Ticket # 15276_x000a_Job# 2501_x000a_Centrio Test Holes"/>
    <x v="16"/>
    <x v="31"/>
    <s v="15276"/>
    <x v="2"/>
    <x v="21"/>
    <s v="Centrio Test Holes"/>
    <n v="2501"/>
    <m/>
    <m/>
    <m/>
    <n v="8"/>
    <n v="120"/>
    <n v="960"/>
    <n v="0"/>
    <n v="3543964.5199999958"/>
  </r>
  <r>
    <x v="6"/>
    <s v="10"/>
    <x v="5"/>
    <x v="0"/>
    <s v="2861|Centrio Test Holes|8.00|120.00"/>
    <x v="79"/>
    <s v="Truck# XP-04_x000a_Hauling Ticket # 15277_x000a_Job# 2501_x000a_Centrio Test Holes"/>
    <x v="16"/>
    <x v="31"/>
    <s v="15277"/>
    <x v="2"/>
    <x v="21"/>
    <s v="Centrio Test Holes"/>
    <n v="2501"/>
    <m/>
    <m/>
    <m/>
    <n v="8"/>
    <n v="120"/>
    <n v="960"/>
    <n v="0"/>
    <n v="3544924.5199999958"/>
  </r>
  <r>
    <x v="6"/>
    <s v="10"/>
    <x v="5"/>
    <x v="0"/>
    <s v="2861|Centrio Test Holes|8.00|120.00"/>
    <x v="79"/>
    <s v="Truck# XP-04_x000a_Hauling Ticket # 15278_x000a_Job# 2501_x000a_Centrio Test Holes"/>
    <x v="16"/>
    <x v="31"/>
    <s v="15278"/>
    <x v="2"/>
    <x v="21"/>
    <s v="Centrio Test Holes"/>
    <n v="2501"/>
    <m/>
    <m/>
    <m/>
    <n v="8"/>
    <n v="120"/>
    <n v="960"/>
    <n v="0"/>
    <n v="3545884.5199999958"/>
  </r>
  <r>
    <x v="0"/>
    <s v="19"/>
    <x v="0"/>
    <x v="0"/>
    <s v="2469|Berry Project|8.00|130.00"/>
    <x v="80"/>
    <s v="Truck# Li-54_x000a_Hauling Ticket # 12639_x000a_Job# 2513_x000a_Berry Project"/>
    <x v="1"/>
    <x v="1"/>
    <s v="12639"/>
    <x v="2"/>
    <x v="22"/>
    <s v="Berry Project"/>
    <n v="2513"/>
    <m/>
    <m/>
    <m/>
    <n v="8"/>
    <n v="130"/>
    <n v="1040"/>
    <n v="0"/>
    <n v="713748.08000000031"/>
  </r>
  <r>
    <x v="0"/>
    <s v="19"/>
    <x v="0"/>
    <x v="0"/>
    <s v="2469|Berry Project|1.00|420.00"/>
    <x v="80"/>
    <s v="Truck# CAJ-01_x000a_Hauling Ticket # 10685_x000a_Job# 2513_x000a_Berry Project_x000a_Gateway"/>
    <x v="5"/>
    <x v="39"/>
    <s v="10685"/>
    <x v="2"/>
    <x v="22"/>
    <s v="Berry Project"/>
    <n v="2513"/>
    <s v="Gateway"/>
    <m/>
    <m/>
    <n v="1"/>
    <n v="420"/>
    <n v="420"/>
    <n v="390.6"/>
    <n v="714168.08000000031"/>
  </r>
  <r>
    <x v="0"/>
    <s v="19"/>
    <x v="0"/>
    <x v="0"/>
    <s v="2469|Berry Project|2.50|130.00"/>
    <x v="80"/>
    <s v="Truck# MLB-58_x000a_Hauling Ticket # 11045_x000a_Job# 2513_x000a_Berry Project"/>
    <x v="2"/>
    <x v="22"/>
    <s v="11045"/>
    <x v="2"/>
    <x v="22"/>
    <s v="Berry Project"/>
    <n v="2513"/>
    <m/>
    <m/>
    <m/>
    <n v="2.5"/>
    <n v="130"/>
    <n v="325"/>
    <n v="302.25"/>
    <n v="714493.08000000031"/>
  </r>
  <r>
    <x v="0"/>
    <s v="19"/>
    <x v="0"/>
    <x v="0"/>
    <s v="2469|Berry Project|2.00|420.00"/>
    <x v="80"/>
    <s v="Truck# MLB-58_x000a_Hauling Ticket # 11046_x000a_Job# 2513_x000a_Berry Project_x000a_Gateway"/>
    <x v="2"/>
    <x v="22"/>
    <s v="11046"/>
    <x v="2"/>
    <x v="22"/>
    <s v="Berry Project"/>
    <n v="2513"/>
    <s v="Gateway"/>
    <m/>
    <m/>
    <n v="2"/>
    <n v="420"/>
    <n v="840"/>
    <n v="781.2"/>
    <n v="715333.08000000031"/>
  </r>
  <r>
    <x v="0"/>
    <s v="19"/>
    <x v="0"/>
    <x v="0"/>
    <s v="2469|Berry Project|2.00|130.00"/>
    <x v="80"/>
    <s v="Truck# LT-114_x000a_Hauling Ticket # 11929_x000a_Job# 2513_x000a_Berry Project"/>
    <x v="0"/>
    <x v="25"/>
    <s v="11929"/>
    <x v="2"/>
    <x v="22"/>
    <s v="Berry Project"/>
    <n v="2513"/>
    <m/>
    <m/>
    <m/>
    <n v="2"/>
    <n v="130"/>
    <n v="260"/>
    <n v="241.8"/>
    <n v="715593.08000000031"/>
  </r>
  <r>
    <x v="0"/>
    <s v="19"/>
    <x v="0"/>
    <x v="0"/>
    <s v="2469|Berry Project|1.00|420.00"/>
    <x v="80"/>
    <s v="Truck# LT-114_x000a_Hauling Ticket # 11930_x000a_Job# 2513_x000a_Berry Project_x000a_Gateway"/>
    <x v="0"/>
    <x v="25"/>
    <s v="11930"/>
    <x v="2"/>
    <x v="22"/>
    <s v="Berry Project"/>
    <n v="2513"/>
    <s v="Gateway"/>
    <m/>
    <m/>
    <n v="1"/>
    <n v="420"/>
    <n v="420"/>
    <n v="390.6"/>
    <n v="716013.08000000031"/>
  </r>
  <r>
    <x v="0"/>
    <s v="19"/>
    <x v="0"/>
    <x v="0"/>
    <s v="2469|Berry Project|1.00|420.00"/>
    <x v="80"/>
    <s v="Truck# LT-114_x000a_Hauling Ticket # 11941_x000a_Job# 2513_x000a_Berry Project_x000a_Gateway"/>
    <x v="0"/>
    <x v="25"/>
    <s v="11941"/>
    <x v="2"/>
    <x v="22"/>
    <s v="Berry Project"/>
    <n v="2513"/>
    <s v="Gateway"/>
    <m/>
    <m/>
    <n v="1"/>
    <n v="420"/>
    <n v="420"/>
    <n v="390.6"/>
    <n v="716433.08000000031"/>
  </r>
  <r>
    <x v="0"/>
    <s v="19"/>
    <x v="0"/>
    <x v="0"/>
    <s v="2469|Berry Project|1.00|420.00"/>
    <x v="80"/>
    <s v="Truck# LT-356_x000a_Hauling Ticket # 12019_x000a_Job# 2513_x000a_Berry Project_x000a_Gateway"/>
    <x v="0"/>
    <x v="7"/>
    <s v="12019"/>
    <x v="2"/>
    <x v="22"/>
    <s v="Berry Project"/>
    <n v="2513"/>
    <s v="Gateway"/>
    <m/>
    <m/>
    <n v="1"/>
    <n v="420"/>
    <n v="420"/>
    <n v="390.6"/>
    <n v="716853.08000000031"/>
  </r>
  <r>
    <x v="0"/>
    <s v="19"/>
    <x v="0"/>
    <x v="0"/>
    <s v="2469|Berry Project|1.00|420.00"/>
    <x v="80"/>
    <s v="Truck# MLB-198_x000a_Hauling Ticket # 12798_x000a_Job# 2513_x000a_Berry Project_x000a_Gateway "/>
    <x v="2"/>
    <x v="34"/>
    <s v="12798"/>
    <x v="2"/>
    <x v="22"/>
    <s v="Berry Project"/>
    <n v="2513"/>
    <s v="Gateway"/>
    <m/>
    <m/>
    <n v="1"/>
    <n v="420"/>
    <n v="420"/>
    <n v="390.6"/>
    <n v="717273.08000000031"/>
  </r>
  <r>
    <x v="0"/>
    <s v="19"/>
    <x v="0"/>
    <x v="0"/>
    <s v="2469|Berry Project|5.50|130.00"/>
    <x v="80"/>
    <s v="Truck# LT-356_x000a_Hauling Ticket # 12058_x000a_Job# 2513_x000a_Berry Project"/>
    <x v="0"/>
    <x v="7"/>
    <s v="12058"/>
    <x v="2"/>
    <x v="22"/>
    <s v="Berry Project"/>
    <n v="2513"/>
    <m/>
    <m/>
    <m/>
    <n v="5.5"/>
    <n v="130"/>
    <n v="715"/>
    <n v="664.95"/>
    <n v="717988.08000000031"/>
  </r>
  <r>
    <x v="0"/>
    <s v="19"/>
    <x v="0"/>
    <x v="0"/>
    <s v="2469|Berry Project|1.00|420.00"/>
    <x v="80"/>
    <s v="Truck# CAJ-01_x000a_Hauling Ticket # 10686_x000a_Job# 2513_x000a_Berry Project_x000a_Gateway"/>
    <x v="5"/>
    <x v="39"/>
    <s v="10686"/>
    <x v="2"/>
    <x v="22"/>
    <s v="Berry Project"/>
    <n v="2513"/>
    <s v="Gateway"/>
    <m/>
    <m/>
    <n v="1"/>
    <n v="420"/>
    <n v="420"/>
    <n v="390.6"/>
    <n v="718408.08000000031"/>
  </r>
  <r>
    <x v="0"/>
    <s v="19"/>
    <x v="0"/>
    <x v="0"/>
    <s v="2469|Berry Project|3.00|130.00"/>
    <x v="80"/>
    <s v="Truck# CAJ-01_x000a_Hauling Ticket # 10687_x000a_Job# 2513_x000a_Berry Project"/>
    <x v="5"/>
    <x v="39"/>
    <s v="10687"/>
    <x v="2"/>
    <x v="22"/>
    <s v="Berry Project"/>
    <n v="2513"/>
    <m/>
    <m/>
    <m/>
    <n v="3"/>
    <n v="130"/>
    <n v="390"/>
    <n v="362.70000000000005"/>
    <n v="718798.08000000031"/>
  </r>
  <r>
    <x v="0"/>
    <s v="19"/>
    <x v="0"/>
    <x v="0"/>
    <s v="2469|Berry Project|1.00|420.00"/>
    <x v="80"/>
    <s v="Truck# LT-356_x000a_Hauling Ticket # 12057_x000a_Job# 2513_x000a_Berry Project_x000a_Gateway "/>
    <x v="0"/>
    <x v="7"/>
    <s v="12057"/>
    <x v="2"/>
    <x v="22"/>
    <s v="Berry Project"/>
    <n v="2513"/>
    <s v="Gateway"/>
    <m/>
    <m/>
    <n v="1"/>
    <n v="420"/>
    <n v="420"/>
    <n v="390.6"/>
    <n v="720583.08000000031"/>
  </r>
  <r>
    <x v="0"/>
    <s v="19"/>
    <x v="0"/>
    <x v="0"/>
    <s v="2469|Berry Project|4.00|130.00"/>
    <x v="80"/>
    <s v="Truck# MLB-198_x000a_Hauling Ticket # 13325_x000a_Job# 2513_x000a_Berry Project"/>
    <x v="2"/>
    <x v="34"/>
    <s v="13325"/>
    <x v="2"/>
    <x v="22"/>
    <s v="Berry Project"/>
    <n v="2513"/>
    <m/>
    <m/>
    <m/>
    <n v="4"/>
    <n v="130"/>
    <n v="520"/>
    <n v="483.6"/>
    <n v="721103.08000000031"/>
  </r>
  <r>
    <x v="0"/>
    <s v="19"/>
    <x v="0"/>
    <x v="0"/>
    <s v="2469|Berry Project|1.00|420.00"/>
    <x v="80"/>
    <s v="Truck# MLB-198_x000a_Hauling Ticket # 13327_x000a_Job# 2513_x000a_Berry Project_x000a_Gateway"/>
    <x v="2"/>
    <x v="34"/>
    <s v="13327"/>
    <x v="2"/>
    <x v="22"/>
    <s v="Berry Project"/>
    <n v="2513"/>
    <s v="Gateway"/>
    <m/>
    <m/>
    <n v="1"/>
    <n v="420"/>
    <n v="420"/>
    <n v="390.6"/>
    <n v="721523.08000000031"/>
  </r>
  <r>
    <x v="0"/>
    <s v="19"/>
    <x v="0"/>
    <x v="0"/>
    <s v="2469|Berry Project|1.00|420.00"/>
    <x v="80"/>
    <s v="Truck# MLB-108_x000a_Hauling Ticket # 13541_x000a_Job# 2513_x000a_Berry Project_x000a_Gateway "/>
    <x v="2"/>
    <x v="2"/>
    <s v="13541"/>
    <x v="2"/>
    <x v="22"/>
    <s v="Berry Project"/>
    <n v="2513"/>
    <s v="Gateway"/>
    <m/>
    <m/>
    <n v="1"/>
    <n v="420"/>
    <n v="420"/>
    <n v="390.6"/>
    <n v="721943.08000000031"/>
  </r>
  <r>
    <x v="0"/>
    <s v="19"/>
    <x v="0"/>
    <x v="0"/>
    <s v="2469|Berry Project|1.00|420.00"/>
    <x v="80"/>
    <s v="Truck# LT-356_x000a_Hauling Ticket # 5713_x000a_Job# 2513_x000a_Berry Project _x000a_Gateway"/>
    <x v="0"/>
    <x v="7"/>
    <s v="5713"/>
    <x v="2"/>
    <x v="22"/>
    <s v="Berry Project"/>
    <n v="2513"/>
    <s v="Gateway"/>
    <m/>
    <m/>
    <n v="1"/>
    <n v="420"/>
    <n v="420"/>
    <n v="390.6"/>
    <n v="722363.08000000031"/>
  </r>
  <r>
    <x v="0"/>
    <s v="19"/>
    <x v="0"/>
    <x v="0"/>
    <s v="2469|Berry Project|2.00|420.00"/>
    <x v="80"/>
    <s v="Truck# MLB-58_x000a_Hauling Ticket # 11048_x000a_Job# 2513_x000a_Berry Project_x000a_Gateway"/>
    <x v="2"/>
    <x v="22"/>
    <s v="11048"/>
    <x v="2"/>
    <x v="22"/>
    <s v="Berry Project"/>
    <n v="2513"/>
    <s v="Gateway"/>
    <m/>
    <m/>
    <n v="2"/>
    <n v="420"/>
    <n v="840"/>
    <n v="781.2"/>
    <n v="723593.08000000031"/>
  </r>
  <r>
    <x v="0"/>
    <s v="19"/>
    <x v="0"/>
    <x v="0"/>
    <s v="2469|Berry Project|1.00|420.00"/>
    <x v="80"/>
    <s v="Truck# U-229_x000a_Hauling Ticket # 12154_x000a_Job# 2513_x000a_Berry Project_x000a_Gateway "/>
    <x v="4"/>
    <x v="6"/>
    <s v="12154"/>
    <x v="2"/>
    <x v="22"/>
    <s v="Berry Project"/>
    <n v="2513"/>
    <s v="Gateway"/>
    <m/>
    <m/>
    <n v="1"/>
    <n v="420"/>
    <n v="420"/>
    <n v="390.6"/>
    <n v="724013.08000000031"/>
  </r>
  <r>
    <x v="0"/>
    <s v="19"/>
    <x v="0"/>
    <x v="0"/>
    <s v="2469|Berry Project|1.00|420.00"/>
    <x v="80"/>
    <s v="Truck# U-229_x000a_Hauling Ticket # 12155_x000a_Job# 2513_x000a_Berry Project_x000a_Gateway "/>
    <x v="4"/>
    <x v="6"/>
    <s v="12155"/>
    <x v="2"/>
    <x v="22"/>
    <s v="Berry Project"/>
    <n v="2513"/>
    <s v="Gateway"/>
    <m/>
    <m/>
    <n v="1"/>
    <n v="420"/>
    <n v="420"/>
    <n v="390.6"/>
    <n v="724433.08000000031"/>
  </r>
  <r>
    <x v="0"/>
    <s v="19"/>
    <x v="0"/>
    <x v="0"/>
    <s v="2469|Berry Project|4.50|130.00"/>
    <x v="80"/>
    <s v="Truck# MLB-198_x000a_Hauling Ticket # 13328_x000a_Job# 2513_x000a_Berry Project"/>
    <x v="2"/>
    <x v="34"/>
    <s v="13328"/>
    <x v="2"/>
    <x v="22"/>
    <s v="Berry Project"/>
    <n v="2513"/>
    <m/>
    <m/>
    <m/>
    <n v="4.5"/>
    <n v="130"/>
    <n v="585"/>
    <n v="544.05000000000007"/>
    <n v="725018.08000000031"/>
  </r>
  <r>
    <x v="0"/>
    <s v="19"/>
    <x v="0"/>
    <x v="0"/>
    <s v="2469|Berry Project|1.00|420.00"/>
    <x v="80"/>
    <s v="Truck# MLB-198_x000a_Hauling Ticket # 13329_x000a_Job# 2513_x000a_Berry Project_x000a_Gateway "/>
    <x v="2"/>
    <x v="34"/>
    <s v="13329"/>
    <x v="2"/>
    <x v="22"/>
    <s v="Berry Project"/>
    <n v="2513"/>
    <s v="Gateway"/>
    <m/>
    <m/>
    <n v="1"/>
    <n v="420"/>
    <n v="420"/>
    <n v="390.6"/>
    <n v="725438.08000000031"/>
  </r>
  <r>
    <x v="0"/>
    <s v="19"/>
    <x v="0"/>
    <x v="0"/>
    <s v="2469|Berry Project|6.00|130.00"/>
    <x v="80"/>
    <s v="Truck# MLB-108_x000a_Hauling Ticket # 13542_x000a_Job# 2513_x000a_Berry Project"/>
    <x v="2"/>
    <x v="2"/>
    <s v="13542"/>
    <x v="2"/>
    <x v="22"/>
    <s v="Berry Project"/>
    <n v="2513"/>
    <m/>
    <m/>
    <m/>
    <n v="6"/>
    <n v="130"/>
    <n v="780"/>
    <n v="725.40000000000009"/>
    <n v="726218.08000000031"/>
  </r>
  <r>
    <x v="0"/>
    <s v="19"/>
    <x v="0"/>
    <x v="0"/>
    <s v="2469|Berry Project|1.00|420.00"/>
    <x v="80"/>
    <s v="Truck# MLB-82_x000a_Hauling Ticket # 13841_x000a_Job# 2513_x000a_Berry Project_x000a_Gateway"/>
    <x v="2"/>
    <x v="23"/>
    <s v="13841"/>
    <x v="2"/>
    <x v="22"/>
    <s v="Berry Project"/>
    <n v="2513"/>
    <s v="Gateway"/>
    <m/>
    <m/>
    <n v="1"/>
    <n v="420"/>
    <n v="420"/>
    <n v="390.6"/>
    <n v="726638.08000000031"/>
  </r>
  <r>
    <x v="0"/>
    <s v="19"/>
    <x v="0"/>
    <x v="0"/>
    <s v="2469|Berry Project|5.50|130.00"/>
    <x v="80"/>
    <s v="Truck# LT-325_x000a_Hauling Ticket # 13584_x000a_Job# 2513_x000a_Berry Project"/>
    <x v="0"/>
    <x v="21"/>
    <s v="13584"/>
    <x v="2"/>
    <x v="22"/>
    <s v="Berry Project"/>
    <n v="2513"/>
    <m/>
    <m/>
    <m/>
    <n v="5.5"/>
    <n v="130"/>
    <n v="715"/>
    <n v="664.95"/>
    <n v="727353.08000000031"/>
  </r>
  <r>
    <x v="0"/>
    <s v="19"/>
    <x v="0"/>
    <x v="0"/>
    <s v="2469|Berry Project|1.00|420.00"/>
    <x v="80"/>
    <s v="Truck# LT-325_x000a_Hauling Ticket # 13585_x000a_Job# 2513_x000a_Berry Project_x000a_Gateway"/>
    <x v="0"/>
    <x v="21"/>
    <s v="13585"/>
    <x v="2"/>
    <x v="22"/>
    <s v="Berry Project"/>
    <n v="2513"/>
    <s v="Gateway"/>
    <m/>
    <m/>
    <n v="1"/>
    <n v="420"/>
    <n v="420"/>
    <n v="390.6"/>
    <n v="727773.08000000031"/>
  </r>
  <r>
    <x v="0"/>
    <s v="19"/>
    <x v="0"/>
    <x v="0"/>
    <s v="2469|Berry Project|1.00|420.00"/>
    <x v="80"/>
    <s v="Truck# MLB-82_x000a_Hauling Ticket # 13842_x000a_Job# 2513_x000a_Berry Project_x000a_Gateway "/>
    <x v="2"/>
    <x v="23"/>
    <s v="13842"/>
    <x v="2"/>
    <x v="22"/>
    <s v="Berry Project"/>
    <n v="2513"/>
    <s v="Gateway"/>
    <m/>
    <m/>
    <n v="1"/>
    <n v="420"/>
    <n v="420"/>
    <n v="390.6"/>
    <n v="728193.08000000031"/>
  </r>
  <r>
    <x v="0"/>
    <s v="19"/>
    <x v="0"/>
    <x v="0"/>
    <s v="2469|Berry Project|1.00|420.00"/>
    <x v="80"/>
    <s v="Truck# CAJ-20_x000a_Hauling Ticket # 13844_x000a_Job# 2513_x000a_Berry Project_x000a_Gateway "/>
    <x v="5"/>
    <x v="10"/>
    <s v="13844"/>
    <x v="2"/>
    <x v="22"/>
    <s v="Berry Project"/>
    <n v="2513"/>
    <s v="Gateway"/>
    <m/>
    <m/>
    <n v="1"/>
    <n v="420"/>
    <n v="420"/>
    <n v="390.6"/>
    <n v="728613.08000000031"/>
  </r>
  <r>
    <x v="0"/>
    <s v="19"/>
    <x v="0"/>
    <x v="0"/>
    <s v="2469|Berry Project|1.00|420.00"/>
    <x v="80"/>
    <s v="Truck# MLB-82_x000a_Hauling Ticket # 13846_x000a_Job# 2513_x000a_Berry Project_x000a_Gateway "/>
    <x v="2"/>
    <x v="23"/>
    <s v="13846"/>
    <x v="2"/>
    <x v="22"/>
    <s v="Berry Project"/>
    <n v="2513"/>
    <s v="Gateway"/>
    <m/>
    <m/>
    <n v="1"/>
    <n v="420"/>
    <n v="420"/>
    <n v="390.6"/>
    <n v="729033.08000000031"/>
  </r>
  <r>
    <x v="0"/>
    <s v="19"/>
    <x v="0"/>
    <x v="0"/>
    <s v="2469|Berry Project|2.50|130.00"/>
    <x v="80"/>
    <s v="Truck# MLB-82_x000a_Hauling Ticket # 13847_x000a_Job# 2513_x000a_Berry Project"/>
    <x v="2"/>
    <x v="23"/>
    <s v="13847"/>
    <x v="2"/>
    <x v="22"/>
    <s v="Berry Project"/>
    <n v="2513"/>
    <m/>
    <m/>
    <m/>
    <n v="2.5"/>
    <n v="130"/>
    <n v="325"/>
    <n v="302.25"/>
    <n v="729358.08000000031"/>
  </r>
  <r>
    <x v="0"/>
    <s v="19"/>
    <x v="0"/>
    <x v="0"/>
    <s v="2469|Berry Project|6.00|130.00"/>
    <x v="80"/>
    <s v="Truck# CAJ-01_x000a_Hauling Ticket # 10684_x000a_Job# 2513_x000a_Berry Project"/>
    <x v="5"/>
    <x v="39"/>
    <s v="10684"/>
    <x v="2"/>
    <x v="22"/>
    <s v="Berry Project"/>
    <n v="2513"/>
    <m/>
    <m/>
    <m/>
    <n v="6"/>
    <n v="130"/>
    <n v="780"/>
    <n v="725.40000000000009"/>
    <n v="730138.08000000031"/>
  </r>
  <r>
    <x v="0"/>
    <s v="19"/>
    <x v="0"/>
    <x v="0"/>
    <s v="2469|Berry Project|1.00|420.00"/>
    <x v="80"/>
    <s v="Truck# Li-73_x000a_Hauling Ticket # 11334_x000a_Job# 2513_x000a_Berry Project_x000a_Gateway "/>
    <x v="1"/>
    <x v="9"/>
    <s v="11334"/>
    <x v="2"/>
    <x v="22"/>
    <s v="Berry Project"/>
    <n v="2513"/>
    <s v="Gateway"/>
    <m/>
    <m/>
    <n v="1"/>
    <n v="420"/>
    <n v="420"/>
    <n v="390.6"/>
    <n v="730579.48000000033"/>
  </r>
  <r>
    <x v="0"/>
    <s v="19"/>
    <x v="0"/>
    <x v="0"/>
    <s v="2469|Berry Project|6.50|130.00"/>
    <x v="80"/>
    <s v="Truck# Li-73_x000a_Hauling Ticket # 11150_x000a_Job# 2513_x000a_Berry Project"/>
    <x v="1"/>
    <x v="9"/>
    <s v="11150"/>
    <x v="2"/>
    <x v="22"/>
    <s v="Berry Project"/>
    <n v="2513"/>
    <m/>
    <m/>
    <m/>
    <n v="6.5"/>
    <n v="130"/>
    <n v="845"/>
    <n v="0"/>
    <n v="731424.48000000033"/>
  </r>
  <r>
    <x v="0"/>
    <s v="19"/>
    <x v="0"/>
    <x v="0"/>
    <s v="2469|Berry Project|8.00|130.00"/>
    <x v="80"/>
    <s v="Truck# J&amp;O-676_x000a_Hauling Ticket # 11779_x000a_Job# 2513_x000a_Berry Project"/>
    <x v="10"/>
    <x v="43"/>
    <s v="11779"/>
    <x v="2"/>
    <x v="22"/>
    <s v="Berry Project"/>
    <n v="2513"/>
    <m/>
    <m/>
    <m/>
    <n v="8"/>
    <n v="130"/>
    <n v="1040"/>
    <n v="0"/>
    <n v="732464.48000000033"/>
  </r>
  <r>
    <x v="0"/>
    <s v="19"/>
    <x v="0"/>
    <x v="0"/>
    <s v="2469|Berry Project|2.00|420.00"/>
    <x v="80"/>
    <s v="Truck# WO-102_x000a_Hauling Ticket # 09961_x000a_Job# 2513_x000a_Berry Project_x000a_Gateway "/>
    <x v="9"/>
    <x v="37"/>
    <s v="09961"/>
    <x v="2"/>
    <x v="22"/>
    <s v="Berry Project"/>
    <n v="2513"/>
    <s v="Gateway"/>
    <m/>
    <m/>
    <n v="2"/>
    <n v="420"/>
    <n v="840"/>
    <n v="781.2"/>
    <n v="733304.48000000033"/>
  </r>
  <r>
    <x v="0"/>
    <s v="19"/>
    <x v="0"/>
    <x v="0"/>
    <s v="2469|Berry Project|3.00|130.00"/>
    <x v="80"/>
    <s v="Truck# WO-102_x000a_Hauling Ticket # 10380_x000a_Job# 2513_x000a_Berry Project"/>
    <x v="9"/>
    <x v="37"/>
    <s v="10380"/>
    <x v="2"/>
    <x v="22"/>
    <s v="Berry Project"/>
    <n v="2513"/>
    <m/>
    <m/>
    <m/>
    <n v="3"/>
    <n v="130"/>
    <n v="390"/>
    <n v="362.70000000000005"/>
    <n v="733694.48000000033"/>
  </r>
  <r>
    <x v="0"/>
    <s v="19"/>
    <x v="0"/>
    <x v="0"/>
    <s v="2469|Berry Project|6.00|130.00"/>
    <x v="80"/>
    <s v="Truck# AP-202_x000a_Hauling Ticket # 763706_x000a_Job# 2513_x000a_Berry Project"/>
    <x v="21"/>
    <x v="45"/>
    <s v="763706"/>
    <x v="2"/>
    <x v="22"/>
    <s v="Berry Project"/>
    <n v="2513"/>
    <m/>
    <m/>
    <m/>
    <n v="6"/>
    <n v="130"/>
    <n v="780"/>
    <n v="725.40000000000009"/>
    <n v="734474.48000000033"/>
  </r>
  <r>
    <x v="0"/>
    <s v="19"/>
    <x v="0"/>
    <x v="0"/>
    <s v="2469|Berry Project|1.00|420.00"/>
    <x v="80"/>
    <s v="Truck# AP-202_x000a_Hauling Ticket # 763707_x000a_Job# 2513_x000a_Berry Project_x000a_Gateway"/>
    <x v="21"/>
    <x v="45"/>
    <s v="763707"/>
    <x v="2"/>
    <x v="22"/>
    <s v="Berry Project"/>
    <n v="2513"/>
    <s v="Gateway"/>
    <m/>
    <m/>
    <n v="1"/>
    <n v="420"/>
    <n v="420"/>
    <n v="390.6"/>
    <n v="734894.48000000033"/>
  </r>
  <r>
    <x v="1"/>
    <s v="26"/>
    <x v="0"/>
    <x v="0"/>
    <s v="2485|Berry Project|1.00|420.00"/>
    <x v="81"/>
    <s v="Truck# LT-67_x000a_Hauling Ticket # 3052_x000a_Job# 2513_x000a_Berry Project_x000a_Gateway"/>
    <x v="0"/>
    <x v="15"/>
    <s v="3052"/>
    <x v="2"/>
    <x v="22"/>
    <s v="Berry Project"/>
    <n v="2513"/>
    <s v="Gateway"/>
    <m/>
    <m/>
    <n v="1"/>
    <n v="420"/>
    <n v="420"/>
    <n v="390.6"/>
    <n v="794599.90000000037"/>
  </r>
  <r>
    <x v="1"/>
    <s v="26"/>
    <x v="0"/>
    <x v="0"/>
    <s v="2485|Berry Project|1.00|420.00"/>
    <x v="81"/>
    <s v="Truck# LT-67_x000a_Hauling Ticket # 11665_x000a_Job# 2513_x000a_Berry Project_x000a_Gateway"/>
    <x v="0"/>
    <x v="15"/>
    <s v="11665"/>
    <x v="2"/>
    <x v="22"/>
    <s v="Berry Project"/>
    <n v="2513"/>
    <s v="Gateway"/>
    <m/>
    <m/>
    <n v="1"/>
    <n v="420"/>
    <n v="420"/>
    <n v="390.6"/>
    <n v="795019.90000000037"/>
  </r>
  <r>
    <x v="1"/>
    <s v="26"/>
    <x v="0"/>
    <x v="0"/>
    <s v="2485|Berry Project|1.00|420.00"/>
    <x v="81"/>
    <s v="Truck# LT-356_x000a_Hauling Ticket # 12050_x000a_Job# 2513_x000a_Berry Project_x000a_Gateway"/>
    <x v="0"/>
    <x v="7"/>
    <s v="12050"/>
    <x v="2"/>
    <x v="22"/>
    <s v="Berry Project"/>
    <n v="2513"/>
    <s v="Gateway"/>
    <m/>
    <m/>
    <n v="1"/>
    <n v="420"/>
    <n v="420"/>
    <n v="390.6"/>
    <n v="795439.90000000037"/>
  </r>
  <r>
    <x v="1"/>
    <s v="26"/>
    <x v="0"/>
    <x v="0"/>
    <s v="2485|Berry Project|1.00|420.00"/>
    <x v="81"/>
    <s v="Truck# LT-356_x000a_Hauling Ticket # 12051_x000a_Job# 2513_x000a_Berry Project_x000a_Gateway"/>
    <x v="0"/>
    <x v="7"/>
    <s v="12051"/>
    <x v="2"/>
    <x v="22"/>
    <s v="Berry Project"/>
    <n v="2513"/>
    <s v="Gateway"/>
    <m/>
    <m/>
    <n v="1"/>
    <n v="420"/>
    <n v="420"/>
    <n v="390.6"/>
    <n v="795859.90000000037"/>
  </r>
  <r>
    <x v="1"/>
    <s v="26"/>
    <x v="0"/>
    <x v="0"/>
    <s v="2485|Berry Project|3.00|130.00"/>
    <x v="81"/>
    <s v="Truck# LT-356_x000a_Hauling Ticket # 12053_x000a_Job# 2513_x000a_Berry Project"/>
    <x v="0"/>
    <x v="7"/>
    <s v="12053"/>
    <x v="2"/>
    <x v="22"/>
    <s v="Berry Project"/>
    <n v="2513"/>
    <m/>
    <m/>
    <m/>
    <n v="3"/>
    <n v="130"/>
    <n v="390"/>
    <n v="362.70000000000005"/>
    <n v="796249.90000000037"/>
  </r>
  <r>
    <x v="1"/>
    <s v="26"/>
    <x v="0"/>
    <x v="0"/>
    <s v="2485|Berry Project|4.00|130.00"/>
    <x v="81"/>
    <s v="Truck# Li-73_x000a_Hauling Ticket # 12696_x000a_Job# 2513_x000a_Berry Project"/>
    <x v="1"/>
    <x v="9"/>
    <s v="12696"/>
    <x v="2"/>
    <x v="22"/>
    <s v="Berry Project"/>
    <n v="2513"/>
    <m/>
    <m/>
    <m/>
    <n v="4"/>
    <n v="130"/>
    <n v="520"/>
    <n v="0"/>
    <n v="796769.90000000037"/>
  </r>
  <r>
    <x v="1"/>
    <s v="26"/>
    <x v="0"/>
    <x v="0"/>
    <s v="2485|Berry Project|1.00|420.00"/>
    <x v="81"/>
    <s v="Truck# Li-73_x000a_Hauling Ticket # 12697_x000a_Job# 2513_x000a_Berry Project_x000a_Gateway"/>
    <x v="1"/>
    <x v="9"/>
    <s v="12697"/>
    <x v="2"/>
    <x v="22"/>
    <s v="Berry Project"/>
    <n v="2513"/>
    <s v="Gateway"/>
    <m/>
    <m/>
    <n v="1"/>
    <n v="420"/>
    <n v="420"/>
    <n v="390.6"/>
    <n v="797189.90000000037"/>
  </r>
  <r>
    <x v="1"/>
    <s v="26"/>
    <x v="0"/>
    <x v="0"/>
    <s v="2485|Berry Project|1.00|420.00"/>
    <x v="81"/>
    <s v="Truck# Li-73_x000a_Hauling Ticket # 12698_x000a_Job# 2513_x000a_Berry Project_x000a_Gateway"/>
    <x v="1"/>
    <x v="9"/>
    <s v="12698"/>
    <x v="2"/>
    <x v="22"/>
    <s v="Berry Project"/>
    <n v="2513"/>
    <s v="Gateway"/>
    <m/>
    <m/>
    <n v="1"/>
    <n v="420"/>
    <n v="420"/>
    <n v="390.6"/>
    <n v="797609.90000000037"/>
  </r>
  <r>
    <x v="1"/>
    <s v="26"/>
    <x v="0"/>
    <x v="0"/>
    <s v="2485|Berry Project|3.25|130.00"/>
    <x v="81"/>
    <s v="Truck# MLB-198_x000a_Hauling Ticket # 13332_x000a_Job# 2513_x000a_Berry Project"/>
    <x v="2"/>
    <x v="34"/>
    <s v="13332"/>
    <x v="2"/>
    <x v="22"/>
    <s v="Berry Project"/>
    <n v="2513"/>
    <m/>
    <m/>
    <m/>
    <n v="3.25"/>
    <n v="130"/>
    <n v="422.5"/>
    <n v="392.92500000000001"/>
    <n v="798032.40000000037"/>
  </r>
  <r>
    <x v="1"/>
    <s v="26"/>
    <x v="0"/>
    <x v="0"/>
    <s v="2485|Berry Project|1.00|420.00"/>
    <x v="81"/>
    <s v="Truck# Li-73_x000a_Hauling Ticket # 12699_x000a_Job# 2513_x000a_Berry Project_x000a_Gateway"/>
    <x v="1"/>
    <x v="9"/>
    <s v="12699"/>
    <x v="2"/>
    <x v="22"/>
    <s v="Berry Project"/>
    <n v="2513"/>
    <s v="Gateway"/>
    <m/>
    <m/>
    <n v="1"/>
    <n v="420"/>
    <n v="420"/>
    <n v="390.6"/>
    <n v="798452.40000000037"/>
  </r>
  <r>
    <x v="1"/>
    <s v="26"/>
    <x v="0"/>
    <x v="0"/>
    <s v="2485|Berry Project|6.00|130.00"/>
    <x v="81"/>
    <s v="Truck# Li-73_x000a_Hauling Ticket # 12705_x000a_Job# 2513_x000a_Berry Project"/>
    <x v="1"/>
    <x v="9"/>
    <s v="12705"/>
    <x v="2"/>
    <x v="22"/>
    <s v="Berry Project"/>
    <n v="2513"/>
    <m/>
    <m/>
    <m/>
    <n v="6"/>
    <n v="130"/>
    <n v="780"/>
    <n v="725.40000000000009"/>
    <n v="799232.40000000037"/>
  </r>
  <r>
    <x v="1"/>
    <s v="26"/>
    <x v="0"/>
    <x v="0"/>
    <s v="2485|Berry Project|8.50|130.00"/>
    <x v="81"/>
    <s v="Truck# Li-73_x000a_Hauling Ticket # 12701_x000a_Job# 2513_x000a_Berry Project"/>
    <x v="1"/>
    <x v="9"/>
    <s v="12701"/>
    <x v="2"/>
    <x v="22"/>
    <s v="Berry Project"/>
    <n v="2513"/>
    <m/>
    <m/>
    <m/>
    <n v="8.5"/>
    <n v="130"/>
    <n v="1105"/>
    <n v="0"/>
    <n v="800337.40000000037"/>
  </r>
  <r>
    <x v="1"/>
    <s v="26"/>
    <x v="0"/>
    <x v="0"/>
    <s v="2485|Berry Project|2.25|130.00"/>
    <x v="81"/>
    <s v="Truck# MLB-58_x000a_Hauling Ticket # 13001_x000a_Job# 2513_x000a_Berry Project"/>
    <x v="2"/>
    <x v="22"/>
    <s v="13001"/>
    <x v="2"/>
    <x v="22"/>
    <s v="Berry Project"/>
    <n v="2513"/>
    <m/>
    <m/>
    <m/>
    <n v="2.25"/>
    <n v="130"/>
    <n v="292.5"/>
    <n v="272.02500000000003"/>
    <n v="800629.90000000037"/>
  </r>
  <r>
    <x v="1"/>
    <s v="26"/>
    <x v="0"/>
    <x v="0"/>
    <s v="2485|Berry Project|2.00|420.00"/>
    <x v="81"/>
    <s v="Truck# MLB-58_x000a_Hauling Ticket # 13002_x000a_Job# 2513_x000a_Berry Project_x000a_Gateway"/>
    <x v="2"/>
    <x v="22"/>
    <s v="13002"/>
    <x v="2"/>
    <x v="22"/>
    <s v="Berry Project"/>
    <n v="2513"/>
    <s v="Gateway"/>
    <m/>
    <m/>
    <n v="2"/>
    <n v="420"/>
    <n v="840"/>
    <n v="781.2"/>
    <n v="801469.90000000037"/>
  </r>
  <r>
    <x v="1"/>
    <s v="26"/>
    <x v="0"/>
    <x v="0"/>
    <s v="2485|Berry Project|3.75|130.00"/>
    <x v="81"/>
    <s v="Truck# MLB-198_x000a_Hauling Ticket # 13330_x000a_Job# 2513_x000a_Berry Project"/>
    <x v="2"/>
    <x v="34"/>
    <s v="13330"/>
    <x v="2"/>
    <x v="22"/>
    <s v="Berry Project"/>
    <n v="2513"/>
    <m/>
    <m/>
    <m/>
    <n v="3.75"/>
    <n v="130"/>
    <n v="487.5"/>
    <n v="453.375"/>
    <n v="801957.40000000037"/>
  </r>
  <r>
    <x v="1"/>
    <s v="26"/>
    <x v="0"/>
    <x v="0"/>
    <s v="2485|Berry Project|1.00|420.00"/>
    <x v="81"/>
    <s v="Truck# MLB-198_x000a_Hauling Ticket # 13331_x000a_Job# 2513_x000a_Berry Project Gateway"/>
    <x v="2"/>
    <x v="34"/>
    <s v="13331"/>
    <x v="2"/>
    <x v="22"/>
    <s v="Berry Project"/>
    <n v="2513"/>
    <s v="Gateway"/>
    <m/>
    <m/>
    <n v="1"/>
    <n v="420"/>
    <n v="420"/>
    <n v="390.6"/>
    <n v="802377.40000000037"/>
  </r>
  <r>
    <x v="1"/>
    <s v="26"/>
    <x v="0"/>
    <x v="0"/>
    <s v="2485|Berry Project|4.25|130.00"/>
    <x v="81"/>
    <s v="Truck# LT-515_x000a_Hauling Ticket # 13525_x000a_Job# 2513_x000a_Berry Project"/>
    <x v="0"/>
    <x v="17"/>
    <s v="13525"/>
    <x v="2"/>
    <x v="22"/>
    <s v="Berry Project"/>
    <n v="2513"/>
    <m/>
    <m/>
    <m/>
    <n v="4.25"/>
    <n v="130"/>
    <n v="552.5"/>
    <n v="513.82500000000005"/>
    <n v="802929.90000000037"/>
  </r>
  <r>
    <x v="1"/>
    <s v="26"/>
    <x v="0"/>
    <x v="0"/>
    <s v="2485|Berry Project|1.00|420.00"/>
    <x v="81"/>
    <s v="Truck# LT-515_x000a_Hauling Ticket # 13526_x000a_Job# 2513_x000a_Berry Project_x000a_Gateway"/>
    <x v="0"/>
    <x v="17"/>
    <s v="13526"/>
    <x v="2"/>
    <x v="22"/>
    <s v="Berry Project"/>
    <n v="2513"/>
    <s v="Gateway"/>
    <m/>
    <m/>
    <n v="1"/>
    <n v="420"/>
    <n v="420"/>
    <n v="390.6"/>
    <n v="803349.90000000037"/>
  </r>
  <r>
    <x v="1"/>
    <s v="26"/>
    <x v="0"/>
    <x v="0"/>
    <s v="2485|Berry Project|1.00|420.00"/>
    <x v="81"/>
    <s v="Truck# LT-515_x000a_Hauling Ticket # 13527_x000a_Job# 2513_x000a_Berry Project_x000a_Gateway"/>
    <x v="0"/>
    <x v="17"/>
    <s v="13527"/>
    <x v="2"/>
    <x v="22"/>
    <s v="Berry Project"/>
    <n v="2513"/>
    <s v="Gateway"/>
    <m/>
    <m/>
    <n v="1"/>
    <n v="420"/>
    <n v="420"/>
    <n v="390.6"/>
    <n v="803769.90000000037"/>
  </r>
  <r>
    <x v="1"/>
    <s v="26"/>
    <x v="0"/>
    <x v="0"/>
    <s v="2485|Berry Project|1.00|420.00"/>
    <x v="81"/>
    <s v="Truck# MLB-82_x000a_Hauling Ticket # 13848_x000a_Job# 2513_x000a_Berry Project_x000a_Gateway"/>
    <x v="2"/>
    <x v="23"/>
    <s v="13848"/>
    <x v="2"/>
    <x v="22"/>
    <s v="Berry Project"/>
    <n v="2513"/>
    <s v="Gateway"/>
    <m/>
    <m/>
    <n v="1"/>
    <n v="420"/>
    <n v="420"/>
    <n v="390.6"/>
    <n v="804189.90000000037"/>
  </r>
  <r>
    <x v="1"/>
    <s v="26"/>
    <x v="0"/>
    <x v="0"/>
    <s v="2485|Berry Project|1.00|420.00"/>
    <x v="81"/>
    <s v="Truck# MLB-82_x000a_Hauling Ticket # 13849_x000a_Job# 2513_x000a_Berry Project_x000a_Gateway"/>
    <x v="2"/>
    <x v="23"/>
    <s v="13849"/>
    <x v="2"/>
    <x v="22"/>
    <s v="Berry Project"/>
    <n v="2513"/>
    <s v="Gateway"/>
    <m/>
    <m/>
    <n v="1"/>
    <n v="420"/>
    <n v="420"/>
    <n v="390.6"/>
    <n v="804609.90000000037"/>
  </r>
  <r>
    <x v="1"/>
    <s v="26"/>
    <x v="0"/>
    <x v="0"/>
    <s v="2485|Berry Project|8.50|130.00"/>
    <x v="81"/>
    <s v="Truck# Li-73_x000a_Hauling Ticket # 12702_x000a_Job# 2513_x000a_Berry Project"/>
    <x v="1"/>
    <x v="9"/>
    <s v="12702"/>
    <x v="2"/>
    <x v="22"/>
    <s v="Berry Project"/>
    <n v="2513"/>
    <m/>
    <m/>
    <m/>
    <n v="8.5"/>
    <n v="130"/>
    <n v="1105"/>
    <n v="0"/>
    <n v="805714.90000000037"/>
  </r>
  <r>
    <x v="1"/>
    <s v="26"/>
    <x v="0"/>
    <x v="0"/>
    <s v="2485|Berry Project|8.00|130.00"/>
    <x v="81"/>
    <s v="Truck# MLB-198_x000a_Hauling Ticket # 13333_x000a_Job# 2513_x000a_Berry Project"/>
    <x v="2"/>
    <x v="34"/>
    <s v="13333"/>
    <x v="2"/>
    <x v="22"/>
    <s v="Berry Project"/>
    <n v="2513"/>
    <m/>
    <m/>
    <m/>
    <n v="8"/>
    <n v="130"/>
    <n v="1040"/>
    <n v="967.2"/>
    <n v="806754.90000000037"/>
  </r>
  <r>
    <x v="1"/>
    <s v="26"/>
    <x v="0"/>
    <x v="0"/>
    <s v="2485|Berry Project|8.00|130.00"/>
    <x v="81"/>
    <s v="Truck# LT-515_x000a_Hauling Ticket # 13528_x000a_Job# 2513_x000a_Berry Project"/>
    <x v="0"/>
    <x v="17"/>
    <s v="13528"/>
    <x v="2"/>
    <x v="22"/>
    <s v="Berry Project"/>
    <n v="2513"/>
    <m/>
    <m/>
    <m/>
    <n v="8"/>
    <n v="130"/>
    <n v="1040"/>
    <n v="967.2"/>
    <n v="807794.90000000037"/>
  </r>
  <r>
    <x v="1"/>
    <s v="26"/>
    <x v="0"/>
    <x v="0"/>
    <s v="2485|Berry Project|7.50|130.00"/>
    <x v="81"/>
    <s v="Truck# LT-103_x000a_Hauling Ticket # 13804_x000a_Job# 2513_x000a_Berry Project"/>
    <x v="0"/>
    <x v="0"/>
    <s v="13804"/>
    <x v="2"/>
    <x v="22"/>
    <s v="Berry Project"/>
    <n v="2513"/>
    <m/>
    <m/>
    <m/>
    <n v="7.5"/>
    <n v="130"/>
    <n v="975"/>
    <n v="906.75"/>
    <n v="808769.90000000037"/>
  </r>
  <r>
    <x v="1"/>
    <s v="26"/>
    <x v="0"/>
    <x v="0"/>
    <s v="2485|Berry Project|7.50|130.00"/>
    <x v="81"/>
    <s v="Truck# MLB-82_x000a_Hauling Ticket # 13851_x000a_Job# 2513_x000a_Berry Project"/>
    <x v="2"/>
    <x v="23"/>
    <s v="13851"/>
    <x v="2"/>
    <x v="22"/>
    <s v="Berry Project"/>
    <n v="2513"/>
    <m/>
    <m/>
    <m/>
    <n v="7.5"/>
    <n v="130"/>
    <n v="975"/>
    <n v="906.75"/>
    <n v="809744.90000000037"/>
  </r>
  <r>
    <x v="1"/>
    <s v="26"/>
    <x v="0"/>
    <x v="0"/>
    <s v="2485|Berry Project|5.50|130.00"/>
    <x v="81"/>
    <s v="Truck# LT-103_x000a_Hauling Ticket # 13805_x000a_Job# 2513_x000a_Berry Project"/>
    <x v="0"/>
    <x v="0"/>
    <s v="13805"/>
    <x v="2"/>
    <x v="22"/>
    <s v="Berry Project"/>
    <n v="2513"/>
    <m/>
    <m/>
    <m/>
    <n v="5.5"/>
    <n v="130"/>
    <n v="715"/>
    <n v="664.95"/>
    <n v="810459.90000000037"/>
  </r>
  <r>
    <x v="1"/>
    <s v="26"/>
    <x v="0"/>
    <x v="0"/>
    <s v="2485|Berry Project|1.00|420.00"/>
    <x v="81"/>
    <s v="Truck# LT-103_x000a_Hauling Ticket # 13806_x000a_Job# 2513_x000a_Berry Project Gateway"/>
    <x v="0"/>
    <x v="0"/>
    <s v="13806"/>
    <x v="2"/>
    <x v="22"/>
    <s v="Berry Project"/>
    <n v="2513"/>
    <s v="Gateway"/>
    <m/>
    <m/>
    <n v="1"/>
    <n v="420"/>
    <n v="420"/>
    <n v="390.6"/>
    <n v="810879.90000000037"/>
  </r>
  <r>
    <x v="1"/>
    <s v="26"/>
    <x v="0"/>
    <x v="0"/>
    <s v="2485|Berry Project|1.00|420.00"/>
    <x v="81"/>
    <s v="Truck# CAJ-01_x000a_Hauling Ticket # 10688_x000a_Job# 2513_x000a_Berry Project_x000a_Gateway"/>
    <x v="5"/>
    <x v="39"/>
    <s v="10688"/>
    <x v="2"/>
    <x v="22"/>
    <s v="Berry Project"/>
    <n v="2513"/>
    <s v="Gateway"/>
    <m/>
    <m/>
    <n v="1"/>
    <n v="420"/>
    <n v="420"/>
    <n v="390.6"/>
    <n v="811299.90000000037"/>
  </r>
  <r>
    <x v="1"/>
    <s v="26"/>
    <x v="0"/>
    <x v="0"/>
    <s v="2485|Berry Project|1.00|420.00"/>
    <x v="81"/>
    <s v="Truck# CAJ-01_x000a_Hauling Ticket # 10690_x000a_Job# 2513_x000a_Berry Project_x000a_Gateway"/>
    <x v="5"/>
    <x v="39"/>
    <s v="10690"/>
    <x v="2"/>
    <x v="22"/>
    <s v="Berry Project"/>
    <n v="2513"/>
    <s v="Gateway"/>
    <m/>
    <m/>
    <n v="1"/>
    <n v="420"/>
    <n v="420"/>
    <n v="390.6"/>
    <n v="811719.90000000037"/>
  </r>
  <r>
    <x v="1"/>
    <s v="26"/>
    <x v="0"/>
    <x v="0"/>
    <s v="2485|Berry Project|2.00|420.00"/>
    <x v="81"/>
    <s v="Truck# U-76_x000a_Hauling Ticket # 11315_x000a_Job# 2513_x000a_Berry Project_x000a_Gateway "/>
    <x v="4"/>
    <x v="46"/>
    <s v="11315"/>
    <x v="2"/>
    <x v="22"/>
    <s v="Berry Project"/>
    <n v="2513"/>
    <s v="Gateway"/>
    <m/>
    <m/>
    <n v="2"/>
    <n v="420"/>
    <n v="840"/>
    <n v="781.2"/>
    <n v="812559.90000000037"/>
  </r>
  <r>
    <x v="1"/>
    <s v="26"/>
    <x v="0"/>
    <x v="0"/>
    <s v="2485|Berry Project|2.00|420.00"/>
    <x v="81"/>
    <s v="Truck# WO-201_x000a_Hauling Ticket # 11316_x000a_Job# 2513_x000a_Berry Project_x000a_Gateway "/>
    <x v="9"/>
    <x v="33"/>
    <s v="11316"/>
    <x v="2"/>
    <x v="22"/>
    <s v="Berry Project"/>
    <n v="2513"/>
    <s v="Gateway"/>
    <m/>
    <m/>
    <n v="2"/>
    <n v="420"/>
    <n v="840"/>
    <n v="781.2"/>
    <n v="813399.90000000037"/>
  </r>
  <r>
    <x v="1"/>
    <s v="26"/>
    <x v="0"/>
    <x v="0"/>
    <s v="2485|Berry Project|1.00|420.00"/>
    <x v="81"/>
    <s v="Truck# CAJ-606_x000a_Hauling Ticket # 12609_x000a_Job# 2513_x000a_Berry Project_x000a_Gateway"/>
    <x v="5"/>
    <x v="47"/>
    <s v="12609"/>
    <x v="2"/>
    <x v="22"/>
    <s v="Berry Project"/>
    <n v="2513"/>
    <s v="Gateway"/>
    <m/>
    <m/>
    <n v="1"/>
    <n v="420"/>
    <n v="420"/>
    <n v="390.6"/>
    <n v="813819.90000000037"/>
  </r>
  <r>
    <x v="1"/>
    <s v="26"/>
    <x v="0"/>
    <x v="0"/>
    <s v="2485|Berry Project|4.50|130.00"/>
    <x v="81"/>
    <s v="Truck# CAJ-606_x000a_Hauling Ticket # 12618_x000a_Job# 2513_x000a_Berry Project"/>
    <x v="5"/>
    <x v="47"/>
    <s v="12618"/>
    <x v="2"/>
    <x v="22"/>
    <s v="Berry Project"/>
    <n v="2513"/>
    <m/>
    <m/>
    <m/>
    <n v="4.5"/>
    <n v="130"/>
    <n v="585"/>
    <n v="0"/>
    <n v="814404.90000000037"/>
  </r>
  <r>
    <x v="1"/>
    <s v="26"/>
    <x v="0"/>
    <x v="0"/>
    <s v="2485|Berry Project|6.00|130.00"/>
    <x v="81"/>
    <s v="Truck# LT-325_x000a_Hauling Ticket # 13586_x000a_Job# 2513_x000a_Berry Project"/>
    <x v="0"/>
    <x v="21"/>
    <s v="13586"/>
    <x v="2"/>
    <x v="22"/>
    <s v="Berry Project"/>
    <n v="2513"/>
    <m/>
    <m/>
    <m/>
    <n v="6"/>
    <n v="130"/>
    <n v="780"/>
    <n v="725.40000000000009"/>
    <n v="815184.90000000037"/>
  </r>
  <r>
    <x v="1"/>
    <s v="26"/>
    <x v="0"/>
    <x v="0"/>
    <s v="2485|Berry Project|1.00|420.00"/>
    <x v="81"/>
    <s v="Truck# LT-325_x000a_Hauling Ticket # 13587_x000a_Job# 2513_x000a_Berry Project_x000a_Gateway"/>
    <x v="0"/>
    <x v="21"/>
    <s v="13587"/>
    <x v="2"/>
    <x v="22"/>
    <s v="Berry Project"/>
    <n v="2513"/>
    <s v="Gateway"/>
    <m/>
    <m/>
    <n v="1"/>
    <n v="420"/>
    <n v="420"/>
    <n v="390.6"/>
    <n v="815604.90000000037"/>
  </r>
  <r>
    <x v="1"/>
    <s v="26"/>
    <x v="0"/>
    <x v="0"/>
    <s v="2485|Berry Project|5.50|130.00"/>
    <x v="81"/>
    <s v="Truck# LT-325_x000a_Hauling Ticket # 13589_x000a_Job# 2513_x000a_Berry Project"/>
    <x v="0"/>
    <x v="21"/>
    <s v="13589"/>
    <x v="2"/>
    <x v="22"/>
    <s v="Berry Project"/>
    <n v="2513"/>
    <m/>
    <m/>
    <m/>
    <n v="5.5"/>
    <n v="130"/>
    <n v="715"/>
    <n v="664.95"/>
    <n v="816395.3000000004"/>
  </r>
  <r>
    <x v="1"/>
    <s v="26"/>
    <x v="0"/>
    <x v="0"/>
    <s v="2485|Berry Project|1.00|420.00"/>
    <x v="81"/>
    <s v="Truck# LT-325_x000a_Hauling Ticket # 13588_x000a_Job# 2513_x000a_Berry Project_x000a_Gateway"/>
    <x v="0"/>
    <x v="21"/>
    <s v="13588"/>
    <x v="2"/>
    <x v="22"/>
    <s v="Berry Project"/>
    <n v="2513"/>
    <s v="Gateway"/>
    <m/>
    <m/>
    <n v="1"/>
    <n v="420"/>
    <n v="420"/>
    <n v="390.6"/>
    <n v="816815.3000000004"/>
  </r>
  <r>
    <x v="1"/>
    <s v="26"/>
    <x v="0"/>
    <x v="0"/>
    <s v="2485|Berry Project|1.00|420.00"/>
    <x v="81"/>
    <s v="Truck# J&amp;O 679_x000a_Hauling Ticket # 7648_x000a_Job# 2513_x000a_Berry Project_x000a_Gateway"/>
    <x v="22"/>
    <x v="48"/>
    <s v="7648"/>
    <x v="2"/>
    <x v="22"/>
    <s v="Berry Project"/>
    <n v="2513"/>
    <s v="Gateway"/>
    <m/>
    <m/>
    <n v="1"/>
    <n v="420"/>
    <n v="420"/>
    <n v="390.6"/>
    <n v="817422.75000000035"/>
  </r>
  <r>
    <x v="1"/>
    <s v="26"/>
    <x v="0"/>
    <x v="0"/>
    <s v="2485|Berry Project|4.00|130.00"/>
    <x v="81"/>
    <s v="Truck# J&amp;O 679_x000a_Hauling Ticket # 8180_x000a_Job# 2513_x000a_Berry Project_x000a_Gateway"/>
    <x v="22"/>
    <x v="48"/>
    <s v="8180"/>
    <x v="2"/>
    <x v="22"/>
    <s v="Berry Project"/>
    <n v="2513"/>
    <s v="Gateway"/>
    <m/>
    <m/>
    <n v="4"/>
    <n v="130"/>
    <n v="520"/>
    <n v="0"/>
    <n v="817942.75000000035"/>
  </r>
  <r>
    <x v="1"/>
    <s v="26"/>
    <x v="0"/>
    <x v="0"/>
    <s v="2485|Berry Project|2.00|420.00"/>
    <x v="81"/>
    <s v="Truck# J&amp;O-676_x000a_Hauling Ticket # 11780_x000a_Job# 2513_x000a_Berry Project_x000a_Gateway"/>
    <x v="10"/>
    <x v="43"/>
    <s v="11780"/>
    <x v="2"/>
    <x v="22"/>
    <s v="Berry Project"/>
    <n v="2513"/>
    <s v="Gateway"/>
    <m/>
    <m/>
    <n v="2"/>
    <n v="420"/>
    <n v="840"/>
    <n v="781.2"/>
    <n v="818782.75000000035"/>
  </r>
  <r>
    <x v="11"/>
    <s v="02"/>
    <x v="1"/>
    <x v="0"/>
    <s v="2501|Berry Project|9.50|130.00"/>
    <x v="82"/>
    <s v="Truck# LT-67_x000a_Hauling Ticket # 3056_x000a_Job# 2513_x000a_Berry Project"/>
    <x v="0"/>
    <x v="15"/>
    <s v="3056"/>
    <x v="2"/>
    <x v="22"/>
    <s v="Berry Project"/>
    <n v="2513"/>
    <m/>
    <m/>
    <m/>
    <n v="9.5"/>
    <n v="130"/>
    <n v="1235"/>
    <n v="1148.55"/>
    <n v="877337.78000000038"/>
  </r>
  <r>
    <x v="11"/>
    <s v="02"/>
    <x v="1"/>
    <x v="0"/>
    <s v="2501|Berry Project|9.50|130.00"/>
    <x v="82"/>
    <s v="Truck# LT-356_x000a_Hauling Ticket # 5707_x000a_Job# 2513_x000a_Berry Project"/>
    <x v="0"/>
    <x v="7"/>
    <s v="5707"/>
    <x v="2"/>
    <x v="22"/>
    <s v="Berry Project"/>
    <n v="2513"/>
    <m/>
    <m/>
    <m/>
    <n v="9.5"/>
    <n v="130"/>
    <n v="1235"/>
    <n v="1148.55"/>
    <n v="878572.78000000038"/>
  </r>
  <r>
    <x v="11"/>
    <s v="02"/>
    <x v="1"/>
    <x v="0"/>
    <s v="2501|Berry Project|9.25|130.00"/>
    <x v="82"/>
    <s v="Truck# CAJ-01_x000a_Hauling Ticket # 10691_x000a_Job# 2513_x000a_Berry Project"/>
    <x v="5"/>
    <x v="39"/>
    <s v="10691"/>
    <x v="2"/>
    <x v="22"/>
    <s v="Berry Project"/>
    <n v="2513"/>
    <m/>
    <m/>
    <m/>
    <n v="9.25"/>
    <n v="130"/>
    <n v="1202.5"/>
    <n v="0"/>
    <n v="879775.28000000038"/>
  </r>
  <r>
    <x v="11"/>
    <s v="02"/>
    <x v="1"/>
    <x v="0"/>
    <s v="2501|Berry Project|11.00|130.00"/>
    <x v="82"/>
    <s v="Truck# Li-73_x000a_Hauling Ticket # 12703_x000a_Job# 2513_x000a_Berry Project"/>
    <x v="1"/>
    <x v="9"/>
    <s v="12703"/>
    <x v="2"/>
    <x v="22"/>
    <s v="Berry Project"/>
    <n v="2513"/>
    <m/>
    <m/>
    <m/>
    <n v="11"/>
    <n v="130"/>
    <n v="1430"/>
    <n v="0"/>
    <n v="881205.28000000038"/>
  </r>
  <r>
    <x v="11"/>
    <s v="02"/>
    <x v="1"/>
    <x v="0"/>
    <s v="2501|Berry Project|6.50|130.00"/>
    <x v="82"/>
    <s v="Truck# CAJ-01_x000a_Hauling Ticket # 10692_x000a_Job# 2513_x000a_Berry Project"/>
    <x v="5"/>
    <x v="39"/>
    <s v="10692"/>
    <x v="2"/>
    <x v="22"/>
    <s v="Berry Project"/>
    <n v="2513"/>
    <m/>
    <m/>
    <m/>
    <n v="6.5"/>
    <n v="130"/>
    <n v="845"/>
    <n v="785.85"/>
    <n v="882050.28000000038"/>
  </r>
  <r>
    <x v="11"/>
    <s v="02"/>
    <x v="1"/>
    <x v="0"/>
    <s v="2501|Berry Project|4.50|130.00"/>
    <x v="82"/>
    <s v="Truck# Li-73_x000a_Hauling Ticket # 12707_x000a_Job# 2513_x000a_Berry Project"/>
    <x v="1"/>
    <x v="9"/>
    <s v="12707"/>
    <x v="2"/>
    <x v="22"/>
    <s v="Berry Project"/>
    <n v="2513"/>
    <m/>
    <m/>
    <m/>
    <n v="4.5"/>
    <n v="130"/>
    <n v="585"/>
    <n v="544.05000000000007"/>
    <n v="882635.28000000038"/>
  </r>
  <r>
    <x v="11"/>
    <s v="02"/>
    <x v="1"/>
    <x v="0"/>
    <s v="2501|Berry Project|1.00|420.00"/>
    <x v="82"/>
    <s v="Truck# U-229_x000a_Hauling Ticket # 3049_x000a_Job# 2513_x000a_Berry Project_x000a_Gateway"/>
    <x v="4"/>
    <x v="6"/>
    <s v="3049"/>
    <x v="2"/>
    <x v="22"/>
    <s v="Berry Project"/>
    <n v="2513"/>
    <s v="Gateway"/>
    <m/>
    <m/>
    <n v="1"/>
    <n v="420"/>
    <n v="420"/>
    <n v="390.6"/>
    <n v="883055.28000000038"/>
  </r>
  <r>
    <x v="11"/>
    <s v="02"/>
    <x v="1"/>
    <x v="0"/>
    <s v="2501|Berry Project|8.00|130.00"/>
    <x v="82"/>
    <s v="Truck# CAJ-01_x000a_Hauling Ticket # 10693_x000a_Job# 2513_x000a_Berry Project"/>
    <x v="5"/>
    <x v="39"/>
    <s v="10693"/>
    <x v="2"/>
    <x v="22"/>
    <s v="Berry Project"/>
    <n v="2513"/>
    <m/>
    <m/>
    <m/>
    <n v="8"/>
    <n v="130"/>
    <n v="1040"/>
    <n v="967.2"/>
    <n v="884095.28000000038"/>
  </r>
  <r>
    <x v="11"/>
    <s v="02"/>
    <x v="1"/>
    <x v="0"/>
    <s v="2501|Berry Project|8.00|130.00"/>
    <x v="82"/>
    <s v="Truck# CAJ-606_x000a_Hauling Ticket # 10695_x000a_Job# 2513_x000a_Berry Project"/>
    <x v="5"/>
    <x v="47"/>
    <s v="10695"/>
    <x v="2"/>
    <x v="22"/>
    <s v="Berry Project"/>
    <n v="2513"/>
    <m/>
    <m/>
    <m/>
    <n v="8"/>
    <n v="130"/>
    <n v="1040"/>
    <n v="967.2"/>
    <n v="885135.28000000038"/>
  </r>
  <r>
    <x v="11"/>
    <s v="02"/>
    <x v="1"/>
    <x v="0"/>
    <s v="2501|Berry Project|8.00|130.00"/>
    <x v="82"/>
    <s v="Truck# J&amp;O-26_x000a_Hauling Ticket # 10696_x000a_Job# 2513_x000a_Berry Project"/>
    <x v="10"/>
    <x v="49"/>
    <s v="10696"/>
    <x v="2"/>
    <x v="22"/>
    <s v="Berry Project"/>
    <n v="2513"/>
    <m/>
    <m/>
    <m/>
    <n v="8"/>
    <n v="130"/>
    <n v="1040"/>
    <n v="967.2"/>
    <n v="886175.28000000038"/>
  </r>
  <r>
    <x v="11"/>
    <s v="02"/>
    <x v="1"/>
    <x v="0"/>
    <s v="2501|Berry Project|10.50|130.00"/>
    <x v="82"/>
    <s v="Truck# LT-617_x000a_Hauling Ticket # 11899_x000a_Job# 2513_x000a_Berry Project"/>
    <x v="0"/>
    <x v="3"/>
    <s v="11899"/>
    <x v="2"/>
    <x v="22"/>
    <s v="Berry Project"/>
    <n v="2513"/>
    <m/>
    <m/>
    <m/>
    <n v="10.5"/>
    <n v="130"/>
    <n v="1365"/>
    <n v="1269.45"/>
    <n v="887540.28000000038"/>
  </r>
  <r>
    <x v="11"/>
    <s v="02"/>
    <x v="1"/>
    <x v="0"/>
    <s v="2501|Berry Project|9.50|130.00"/>
    <x v="82"/>
    <s v="Truck# Li-73_x000a_Hauling Ticket # 12717_x000a_Job# 2513_x000a_Berry Project"/>
    <x v="1"/>
    <x v="9"/>
    <s v="12717"/>
    <x v="2"/>
    <x v="22"/>
    <s v="Berry Project"/>
    <n v="2513"/>
    <m/>
    <m/>
    <m/>
    <n v="9.5"/>
    <n v="130"/>
    <n v="1235"/>
    <n v="1148.55"/>
    <n v="888775.28000000038"/>
  </r>
  <r>
    <x v="11"/>
    <s v="02"/>
    <x v="1"/>
    <x v="0"/>
    <s v="2501|Berry Project|9.00|130.00"/>
    <x v="82"/>
    <s v="Truck# Li-73_x000a_Hauling Ticket # 12704_x000a_Job# 2513_x000a_Berry Project"/>
    <x v="1"/>
    <x v="9"/>
    <s v="12704"/>
    <x v="2"/>
    <x v="22"/>
    <s v="Berry Project"/>
    <n v="2513"/>
    <m/>
    <m/>
    <m/>
    <n v="9"/>
    <n v="130"/>
    <n v="1170"/>
    <n v="1088.1000000000001"/>
    <n v="889945.28000000038"/>
  </r>
  <r>
    <x v="11"/>
    <s v="02"/>
    <x v="1"/>
    <x v="0"/>
    <s v="2501|Berry Project|10.00|130.00"/>
    <x v="82"/>
    <s v="Truck# LT-617_x000a_Hauling Ticket # 12735_x000a_Job# 2513_x000a_Berry Project"/>
    <x v="0"/>
    <x v="3"/>
    <s v="12735"/>
    <x v="2"/>
    <x v="22"/>
    <s v="Berry Project"/>
    <n v="2513"/>
    <m/>
    <m/>
    <m/>
    <n v="10"/>
    <n v="130"/>
    <n v="1300"/>
    <n v="1209"/>
    <n v="891245.28000000038"/>
  </r>
  <r>
    <x v="11"/>
    <s v="02"/>
    <x v="1"/>
    <x v="0"/>
    <s v="2501|Berry Project|9.50|130.00"/>
    <x v="82"/>
    <s v="Truck# MLB-198_x000a_Hauling Ticket # 13337_x000a_Job# 2513_x000a_Berry Project"/>
    <x v="2"/>
    <x v="34"/>
    <s v="13337"/>
    <x v="2"/>
    <x v="22"/>
    <s v="Berry Project"/>
    <n v="2513"/>
    <m/>
    <m/>
    <m/>
    <n v="9.5"/>
    <n v="130"/>
    <n v="1235"/>
    <n v="1148.55"/>
    <n v="892480.28000000038"/>
  </r>
  <r>
    <x v="11"/>
    <s v="02"/>
    <x v="1"/>
    <x v="0"/>
    <s v="2501|Berry Project|6.50|130.00"/>
    <x v="82"/>
    <s v="Truck# LT-617_x000a_Hauling Ticket # 12736_x000a_Job# 2513_x000a_Berry Project"/>
    <x v="0"/>
    <x v="3"/>
    <s v="12736"/>
    <x v="2"/>
    <x v="22"/>
    <s v="Berry Project"/>
    <n v="2513"/>
    <m/>
    <m/>
    <m/>
    <n v="6.5"/>
    <n v="130"/>
    <n v="845"/>
    <n v="785.85"/>
    <n v="893325.28000000038"/>
  </r>
  <r>
    <x v="11"/>
    <s v="02"/>
    <x v="1"/>
    <x v="0"/>
    <s v="2501|Berry Project|5.00|130.00"/>
    <x v="82"/>
    <s v="Truck# CAJ-20_x000a_Hauling Ticket # 13530_x000a_Job# 2513_x000a_Berry Project"/>
    <x v="5"/>
    <x v="10"/>
    <s v="13530"/>
    <x v="2"/>
    <x v="22"/>
    <s v="Berry Project"/>
    <n v="2513"/>
    <m/>
    <m/>
    <m/>
    <n v="5"/>
    <n v="130"/>
    <n v="650"/>
    <n v="0"/>
    <n v="893975.28000000038"/>
  </r>
  <r>
    <x v="11"/>
    <s v="02"/>
    <x v="1"/>
    <x v="0"/>
    <s v="2501|Berry Project|6.50|130.00"/>
    <x v="82"/>
    <s v="Truck# CAJ-54_x000a_Hauling Ticket # 13532_x000a_Job# 2513_x000a_Berry Project"/>
    <x v="5"/>
    <x v="1"/>
    <s v="13532"/>
    <x v="2"/>
    <x v="22"/>
    <s v="Berry Project"/>
    <n v="2513"/>
    <m/>
    <m/>
    <m/>
    <n v="6.5"/>
    <n v="130"/>
    <n v="845"/>
    <n v="785.85"/>
    <n v="895240.28000000038"/>
  </r>
  <r>
    <x v="11"/>
    <s v="02"/>
    <x v="1"/>
    <x v="0"/>
    <s v="2501|Berry Project|3.00|130.00"/>
    <x v="82"/>
    <s v="Truck# MLB-108_x000a_Hauling Ticket # 13551_x000a_Job# 2513_x000a_Berry Project"/>
    <x v="2"/>
    <x v="2"/>
    <s v="13551"/>
    <x v="2"/>
    <x v="22"/>
    <s v="Berry Project"/>
    <n v="2513"/>
    <m/>
    <m/>
    <m/>
    <n v="3"/>
    <n v="130"/>
    <n v="390"/>
    <n v="362.70000000000005"/>
    <n v="895630.28000000038"/>
  </r>
  <r>
    <x v="11"/>
    <s v="02"/>
    <x v="1"/>
    <x v="0"/>
    <s v="2501|Berry Project|9.00|130.00"/>
    <x v="82"/>
    <s v="Truck# MLB-108_x000a_Hauling Ticket # 13552_x000a_Job# 2513_x000a_Berry Project"/>
    <x v="2"/>
    <x v="2"/>
    <s v="13552"/>
    <x v="2"/>
    <x v="22"/>
    <s v="Berry Project"/>
    <n v="2513"/>
    <m/>
    <m/>
    <m/>
    <n v="9"/>
    <n v="130"/>
    <n v="1170"/>
    <n v="1088.1000000000001"/>
    <n v="896800.28000000038"/>
  </r>
  <r>
    <x v="11"/>
    <s v="02"/>
    <x v="1"/>
    <x v="0"/>
    <s v="2501|Berry Project|8.00|130.00"/>
    <x v="82"/>
    <s v="Truck# LT-325_x000a_Hauling Ticket # 13595_x000a_Job# 2513_x000a_Berry Project"/>
    <x v="0"/>
    <x v="21"/>
    <s v="13595"/>
    <x v="2"/>
    <x v="22"/>
    <s v="Berry Project"/>
    <n v="2513"/>
    <m/>
    <m/>
    <m/>
    <n v="8"/>
    <n v="130"/>
    <n v="1040"/>
    <n v="967.2"/>
    <n v="897898.73000000033"/>
  </r>
  <r>
    <x v="11"/>
    <s v="02"/>
    <x v="1"/>
    <x v="0"/>
    <s v="2501|Berry Project|9.00|130.00"/>
    <x v="82"/>
    <s v="Truck# LT-103_x000a_Hauling Ticket # 13808_x000a_Job# 2513_x000a_Berry Project"/>
    <x v="0"/>
    <x v="0"/>
    <s v="13808"/>
    <x v="2"/>
    <x v="22"/>
    <s v="Berry Project"/>
    <n v="2513"/>
    <m/>
    <m/>
    <m/>
    <n v="9"/>
    <n v="130"/>
    <n v="1170"/>
    <n v="1088.1000000000001"/>
    <n v="899068.73000000033"/>
  </r>
  <r>
    <x v="11"/>
    <s v="02"/>
    <x v="1"/>
    <x v="0"/>
    <s v="2501|Berry Project|8.00|130.00"/>
    <x v="82"/>
    <s v="Truck# CAJ-20_x000a_Hauling Ticket # 13843_x000a_Job# 2513_x000a_Berry Project"/>
    <x v="5"/>
    <x v="10"/>
    <s v="13843"/>
    <x v="2"/>
    <x v="22"/>
    <s v="Berry Project"/>
    <n v="2513"/>
    <m/>
    <m/>
    <m/>
    <n v="8"/>
    <n v="130"/>
    <n v="1040"/>
    <n v="967.2"/>
    <n v="900108.73000000033"/>
  </r>
  <r>
    <x v="11"/>
    <s v="02"/>
    <x v="1"/>
    <x v="0"/>
    <s v="2501|Berry Project|4.50|130.00"/>
    <x v="82"/>
    <s v="Truck# LT-103_x000a_Hauling Ticket # 13809_x000a_Job# 2513_x000a_Berry Project"/>
    <x v="0"/>
    <x v="0"/>
    <s v="13809"/>
    <x v="2"/>
    <x v="22"/>
    <s v="Berry Project"/>
    <n v="2513"/>
    <m/>
    <m/>
    <m/>
    <n v="4.5"/>
    <n v="130"/>
    <n v="585"/>
    <n v="544.05000000000007"/>
    <n v="900693.73000000033"/>
  </r>
  <r>
    <x v="11"/>
    <s v="02"/>
    <x v="1"/>
    <x v="0"/>
    <s v="2501|Berry Project|2.50|130.00"/>
    <x v="82"/>
    <s v="Truck# J&amp;O-677_x000a_Hauling Ticket # 36314_x000a_Job# 2513_x000a_Berry Project"/>
    <x v="10"/>
    <x v="50"/>
    <s v="36314"/>
    <x v="2"/>
    <x v="22"/>
    <s v="Berry Project"/>
    <n v="2513"/>
    <m/>
    <m/>
    <m/>
    <n v="2.5"/>
    <n v="130"/>
    <n v="325"/>
    <n v="0"/>
    <n v="901018.73000000033"/>
  </r>
  <r>
    <x v="11"/>
    <s v="02"/>
    <x v="1"/>
    <x v="0"/>
    <s v="2501|Berry Project|9.00|130.00"/>
    <x v="82"/>
    <s v="Truck# LT-325_x000a_Hauling Ticket # 13596_x000a_Job# 2513_x000a_Berry Project"/>
    <x v="0"/>
    <x v="21"/>
    <s v="13596"/>
    <x v="2"/>
    <x v="22"/>
    <s v="Berry Project"/>
    <n v="2513"/>
    <m/>
    <m/>
    <m/>
    <n v="9"/>
    <n v="130"/>
    <n v="1170"/>
    <n v="1088.1000000000001"/>
    <n v="902188.73000000033"/>
  </r>
  <r>
    <x v="11"/>
    <s v="02"/>
    <x v="1"/>
    <x v="0"/>
    <s v="2501|Berry Project|8.00|130.00"/>
    <x v="82"/>
    <s v="Truck# MLB-82_x000a_Hauling Ticket # 13853_x000a_Job# 2513_x000a_Berry Project"/>
    <x v="2"/>
    <x v="23"/>
    <s v="13853"/>
    <x v="2"/>
    <x v="22"/>
    <s v="Berry Project"/>
    <n v="2513"/>
    <m/>
    <m/>
    <m/>
    <n v="8"/>
    <n v="130"/>
    <n v="1040"/>
    <n v="967.2"/>
    <n v="903228.73000000033"/>
  </r>
  <r>
    <x v="11"/>
    <s v="02"/>
    <x v="1"/>
    <x v="0"/>
    <s v="2501|Berry Project|4.00|130.00"/>
    <x v="82"/>
    <s v="Truck# U-229_x000a_Hauling Ticket # 13854_x000a_Job# 2513_x000a_Berry Project"/>
    <x v="4"/>
    <x v="6"/>
    <s v="13854"/>
    <x v="2"/>
    <x v="22"/>
    <s v="Berry Project"/>
    <n v="2513"/>
    <m/>
    <m/>
    <m/>
    <n v="4"/>
    <n v="130"/>
    <n v="520"/>
    <n v="0"/>
    <n v="903748.73000000033"/>
  </r>
  <r>
    <x v="11"/>
    <s v="02"/>
    <x v="1"/>
    <x v="0"/>
    <s v="2501|Berry Project|4.50|130.00"/>
    <x v="82"/>
    <s v="Truck# MLB-198_x000a_Hauling Ticket # 13338_x000a_Job# 2513_x000a_Berry Project"/>
    <x v="2"/>
    <x v="34"/>
    <s v="13338"/>
    <x v="2"/>
    <x v="22"/>
    <s v="Berry Project"/>
    <n v="2513"/>
    <m/>
    <m/>
    <m/>
    <n v="4.5"/>
    <n v="130"/>
    <n v="585"/>
    <n v="544.05000000000007"/>
    <n v="904724.63000000024"/>
  </r>
  <r>
    <x v="12"/>
    <s v="09"/>
    <x v="1"/>
    <x v="0"/>
    <s v="2512|Berry Project|1.00|420.00"/>
    <x v="83"/>
    <s v="Truck# LT-325_x000a_Hauling Ticket # 12668_x000a_Job# 2513_x000a_Berry Project"/>
    <x v="0"/>
    <x v="21"/>
    <s v="12668"/>
    <x v="2"/>
    <x v="22"/>
    <s v="Berry Project"/>
    <n v="2513"/>
    <m/>
    <m/>
    <m/>
    <n v="1"/>
    <n v="420"/>
    <n v="420"/>
    <n v="390.6"/>
    <n v="949268.04000000039"/>
  </r>
  <r>
    <x v="12"/>
    <s v="09"/>
    <x v="1"/>
    <x v="0"/>
    <s v="2512|Berry Project|9.00|130.00"/>
    <x v="83"/>
    <s v="Truck# LT-103_x000a_Hauling Ticket # 13811_x000a_Job# 2513_x000a_Berry Project"/>
    <x v="0"/>
    <x v="0"/>
    <s v="13811"/>
    <x v="2"/>
    <x v="22"/>
    <s v="Berry Project"/>
    <n v="2513"/>
    <m/>
    <m/>
    <m/>
    <n v="9"/>
    <n v="130"/>
    <n v="1170"/>
    <n v="1088.1000000000001"/>
    <n v="950438.04000000039"/>
  </r>
  <r>
    <x v="12"/>
    <s v="09"/>
    <x v="1"/>
    <x v="0"/>
    <s v="2512|Berry Project|1.00|420.00"/>
    <x v="83"/>
    <s v="Truck# Li-73_x000a_Hauling Ticket # 12714_x000a_Job# 2513_x000a_Berry Project"/>
    <x v="1"/>
    <x v="9"/>
    <s v="12714"/>
    <x v="2"/>
    <x v="22"/>
    <s v="Berry Project"/>
    <n v="2513"/>
    <m/>
    <m/>
    <m/>
    <n v="1"/>
    <n v="420"/>
    <n v="420"/>
    <n v="390.6"/>
    <n v="950858.04000000039"/>
  </r>
  <r>
    <x v="12"/>
    <s v="09"/>
    <x v="1"/>
    <x v="0"/>
    <s v="2512|Berry Project|4.00|130.00"/>
    <x v="83"/>
    <s v="Truck# Li-73_x000a_Hauling Ticket # 12715_x000a_Job# 2513_x000a_Berry Project"/>
    <x v="1"/>
    <x v="9"/>
    <s v="12715"/>
    <x v="2"/>
    <x v="22"/>
    <s v="Berry Project"/>
    <n v="2513"/>
    <m/>
    <m/>
    <m/>
    <n v="4"/>
    <n v="130"/>
    <n v="520"/>
    <n v="0"/>
    <n v="951378.04000000039"/>
  </r>
  <r>
    <x v="12"/>
    <s v="09"/>
    <x v="1"/>
    <x v="0"/>
    <s v="2512|Berry Project|1.00|420.00"/>
    <x v="83"/>
    <s v="Truck# MLB-82_x000a_Hauling Ticket # 13857_x000a_Job# 2513_x000a_Berry Project"/>
    <x v="2"/>
    <x v="23"/>
    <s v="13857"/>
    <x v="2"/>
    <x v="22"/>
    <s v="Berry Project"/>
    <n v="2513"/>
    <m/>
    <m/>
    <m/>
    <n v="1"/>
    <n v="420"/>
    <n v="420"/>
    <n v="390.6"/>
    <n v="951798.04000000039"/>
  </r>
  <r>
    <x v="12"/>
    <s v="09"/>
    <x v="1"/>
    <x v="0"/>
    <s v="2512|Berry Project|3.75|130.00"/>
    <x v="83"/>
    <s v="Truck# MLB-82_x000a_Hauling Ticket # 13858_x000a_Job# 2513_x000a_Berry Project"/>
    <x v="2"/>
    <x v="23"/>
    <s v="13858"/>
    <x v="2"/>
    <x v="22"/>
    <s v="Berry Project"/>
    <n v="2513"/>
    <m/>
    <m/>
    <m/>
    <n v="3.75"/>
    <n v="130"/>
    <n v="487.5"/>
    <n v="453.375"/>
    <n v="952285.54000000039"/>
  </r>
  <r>
    <x v="12"/>
    <s v="09"/>
    <x v="1"/>
    <x v="0"/>
    <s v="2512|Berry Project|9.00|130.00"/>
    <x v="83"/>
    <s v="Truck# LT-103_x000a_Hauling Ticket # 13812_x000a_Job# 2513_x000a_Berry Project"/>
    <x v="0"/>
    <x v="0"/>
    <s v="13812"/>
    <x v="2"/>
    <x v="22"/>
    <s v="Berry Project"/>
    <n v="2513"/>
    <m/>
    <m/>
    <m/>
    <n v="9"/>
    <n v="130"/>
    <n v="1170"/>
    <n v="1088.1000000000001"/>
    <n v="953455.54000000039"/>
  </r>
  <r>
    <x v="12"/>
    <s v="09"/>
    <x v="1"/>
    <x v="0"/>
    <s v="2512|Berry Project|9.00|130.00"/>
    <x v="83"/>
    <s v="Truck# Li-73_x000a_Hauling Ticket # 12713_x000a_Job# 2513_x000a_Berry Project"/>
    <x v="1"/>
    <x v="9"/>
    <s v="12713"/>
    <x v="2"/>
    <x v="22"/>
    <s v="Berry Project"/>
    <n v="2513"/>
    <m/>
    <m/>
    <m/>
    <n v="9"/>
    <n v="130"/>
    <n v="1170"/>
    <n v="1088.1000000000001"/>
    <n v="954625.54000000039"/>
  </r>
  <r>
    <x v="12"/>
    <s v="09"/>
    <x v="1"/>
    <x v="0"/>
    <s v="2512|Berry Project|1.00|420.00"/>
    <x v="83"/>
    <s v="Truck# LT-103_x000a_Hauling Ticket # 13813_x000a_Job# 2513_x000a_Berry Project"/>
    <x v="0"/>
    <x v="0"/>
    <s v="13813"/>
    <x v="2"/>
    <x v="22"/>
    <s v="Berry Project"/>
    <n v="2513"/>
    <m/>
    <m/>
    <m/>
    <n v="1"/>
    <n v="420"/>
    <n v="420"/>
    <n v="390.6"/>
    <n v="955045.54000000039"/>
  </r>
  <r>
    <x v="12"/>
    <s v="09"/>
    <x v="1"/>
    <x v="0"/>
    <s v="2512|Berry Project|5.00|130.00"/>
    <x v="83"/>
    <s v="Truck# LT-103_x000a_Hauling Ticket # 13814_x000a_Job# 2513_x000a_Berry Project"/>
    <x v="0"/>
    <x v="0"/>
    <s v="13814"/>
    <x v="2"/>
    <x v="22"/>
    <s v="Berry Project"/>
    <n v="2513"/>
    <m/>
    <m/>
    <m/>
    <n v="5"/>
    <n v="130"/>
    <n v="650"/>
    <n v="604.5"/>
    <n v="955695.54000000039"/>
  </r>
  <r>
    <x v="12"/>
    <s v="09"/>
    <x v="1"/>
    <x v="0"/>
    <s v="2512|Berry Project|8.00|130.00"/>
    <x v="83"/>
    <s v="Truck# Li-73_x000a_Hauling Ticket # 12712_x000a_Job# 2513_x000a_Berry Project"/>
    <x v="1"/>
    <x v="9"/>
    <s v="12712"/>
    <x v="2"/>
    <x v="22"/>
    <s v="Berry Project"/>
    <n v="2513"/>
    <m/>
    <m/>
    <m/>
    <n v="8"/>
    <n v="130"/>
    <n v="1040"/>
    <n v="0"/>
    <n v="956735.54000000039"/>
  </r>
  <r>
    <x v="12"/>
    <s v="09"/>
    <x v="1"/>
    <x v="0"/>
    <s v="2512|Berry Project|8.50|130.00"/>
    <x v="83"/>
    <s v="Truck# LT-103_x000a_Hauling Ticket # 13815_x000a_Job# 2513_x000a_Berry Project"/>
    <x v="0"/>
    <x v="0"/>
    <s v="13815"/>
    <x v="2"/>
    <x v="22"/>
    <s v="Berry Project"/>
    <n v="2513"/>
    <m/>
    <m/>
    <m/>
    <n v="8.5"/>
    <n v="130"/>
    <n v="1105"/>
    <n v="1027.6500000000001"/>
    <n v="957840.54000000039"/>
  </r>
  <r>
    <x v="12"/>
    <s v="09"/>
    <x v="1"/>
    <x v="0"/>
    <s v="2512|Berry Project|1.00|420.00"/>
    <x v="83"/>
    <s v="Truck# LT-325_x000a_Hauling Ticket # 12669_x000a_Job# 2513_x000a_Berry Project"/>
    <x v="0"/>
    <x v="21"/>
    <s v="12669"/>
    <x v="2"/>
    <x v="22"/>
    <s v="Berry Project"/>
    <n v="2513"/>
    <m/>
    <m/>
    <m/>
    <n v="1"/>
    <n v="420"/>
    <n v="420"/>
    <n v="390.6"/>
    <n v="958260.54000000039"/>
  </r>
  <r>
    <x v="12"/>
    <s v="09"/>
    <x v="1"/>
    <x v="0"/>
    <s v="2512|Berry Project|9.00|130.00"/>
    <x v="83"/>
    <s v="Truck# Li-73_x000a_Hauling Ticket # 12716_x000a_Job# 2513_x000a_Berry Project"/>
    <x v="1"/>
    <x v="9"/>
    <s v="12716"/>
    <x v="2"/>
    <x v="22"/>
    <s v="Berry Project"/>
    <n v="2513"/>
    <m/>
    <m/>
    <m/>
    <n v="9"/>
    <n v="130"/>
    <n v="1170"/>
    <n v="1088.1000000000001"/>
    <n v="959625.54000000039"/>
  </r>
  <r>
    <x v="12"/>
    <s v="09"/>
    <x v="1"/>
    <x v="0"/>
    <s v="2512|Berry Project|7.25|130.00"/>
    <x v="83"/>
    <s v="Truck# LT-515_x000a_Hauling Ticket # 13536_x000a_Job# 2513_x000a_Berry Project"/>
    <x v="0"/>
    <x v="17"/>
    <s v="13536"/>
    <x v="2"/>
    <x v="22"/>
    <s v="Berry Project"/>
    <n v="2513"/>
    <m/>
    <m/>
    <m/>
    <n v="7.25"/>
    <n v="130"/>
    <n v="942.5"/>
    <n v="876.52500000000009"/>
    <n v="960712.99000000046"/>
  </r>
  <r>
    <x v="2"/>
    <s v="16"/>
    <x v="1"/>
    <x v="0"/>
    <s v="2527|Berry Project|7.25|130.00"/>
    <x v="84"/>
    <s v="Truck# Li-73_x000a_Hauling Ticket # 12706_x000a_Job# 2513_x000a_Berry Project"/>
    <x v="1"/>
    <x v="9"/>
    <s v="12706"/>
    <x v="2"/>
    <x v="22"/>
    <s v="Berry Project"/>
    <n v="2513"/>
    <m/>
    <m/>
    <m/>
    <n v="7.25"/>
    <n v="130"/>
    <n v="942.5"/>
    <n v="0"/>
    <n v="1020260.030000001"/>
  </r>
  <r>
    <x v="2"/>
    <s v="16"/>
    <x v="1"/>
    <x v="0"/>
    <s v="2527|Berry Project|1.00|420.00"/>
    <x v="84"/>
    <s v="Truck# Li-73_x000a_Hauling Ticket # 12708_x000a_Job# 2513_x000a_Berry Project_x000a_Gateway"/>
    <x v="1"/>
    <x v="9"/>
    <s v="12708"/>
    <x v="2"/>
    <x v="22"/>
    <s v="Berry Project"/>
    <n v="2513"/>
    <s v="Gateway"/>
    <m/>
    <m/>
    <n v="1"/>
    <n v="420"/>
    <n v="420"/>
    <n v="390.6"/>
    <n v="1020680.030000001"/>
  </r>
  <r>
    <x v="2"/>
    <s v="16"/>
    <x v="1"/>
    <x v="0"/>
    <s v="2527|Berry Project|9.00|130.00"/>
    <x v="84"/>
    <s v="Truck# Li-73_x000a_Hauling Ticket # 12709_x000a_Job# 2513_x000a_Berry Project"/>
    <x v="1"/>
    <x v="9"/>
    <s v="12709"/>
    <x v="2"/>
    <x v="22"/>
    <s v="Berry Project"/>
    <n v="2513"/>
    <m/>
    <m/>
    <m/>
    <n v="9"/>
    <n v="130"/>
    <n v="1170"/>
    <n v="0"/>
    <n v="1021850.030000001"/>
  </r>
  <r>
    <x v="2"/>
    <s v="16"/>
    <x v="1"/>
    <x v="0"/>
    <s v="2527|Berry Project|5.50|130.00"/>
    <x v="84"/>
    <s v="Truck# Li-73_x000a_Hauling Ticket # 12710_x000a_Job# 2513_x000a_Berry Project"/>
    <x v="1"/>
    <x v="9"/>
    <s v="12710"/>
    <x v="2"/>
    <x v="22"/>
    <s v="Berry Project"/>
    <n v="2513"/>
    <m/>
    <m/>
    <m/>
    <n v="5.5"/>
    <n v="130"/>
    <n v="715"/>
    <n v="0"/>
    <n v="1022565.030000001"/>
  </r>
  <r>
    <x v="2"/>
    <s v="16"/>
    <x v="1"/>
    <x v="0"/>
    <s v="2527|Berry Project|9.00|130.00"/>
    <x v="84"/>
    <s v="Truck# Li-73_x000a_Hauling Ticket # 13361_x000a_Job# 2513_x000a_Berry Project"/>
    <x v="1"/>
    <x v="9"/>
    <s v="13361"/>
    <x v="2"/>
    <x v="22"/>
    <s v="Berry Project"/>
    <n v="2513"/>
    <m/>
    <m/>
    <m/>
    <n v="9"/>
    <n v="130"/>
    <n v="1170"/>
    <n v="0"/>
    <n v="1023735.030000001"/>
  </r>
  <r>
    <x v="2"/>
    <s v="16"/>
    <x v="1"/>
    <x v="0"/>
    <s v="2527|Berry Project|1.50|130.00"/>
    <x v="84"/>
    <s v="Truck# MLB-108_x000a_Hauling Ticket # 13559_x000a_Job# 2513_x000a_Berry Project"/>
    <x v="2"/>
    <x v="2"/>
    <s v="13559"/>
    <x v="2"/>
    <x v="22"/>
    <s v="Berry Project"/>
    <n v="2513"/>
    <m/>
    <m/>
    <m/>
    <n v="1.5"/>
    <n v="130"/>
    <n v="195"/>
    <n v="181.35000000000002"/>
    <n v="1023930.030000001"/>
  </r>
  <r>
    <x v="2"/>
    <s v="16"/>
    <x v="1"/>
    <x v="0"/>
    <s v="2527|Berry Project|1.75|130.00"/>
    <x v="84"/>
    <s v="Truck# LT-114_x000a_Hauling Ticket # 13351_x000a_Job# 2513_x000a_Berry Project"/>
    <x v="0"/>
    <x v="25"/>
    <s v="13351"/>
    <x v="2"/>
    <x v="22"/>
    <s v="Berry Project"/>
    <n v="2513"/>
    <m/>
    <m/>
    <m/>
    <n v="1.75"/>
    <n v="130"/>
    <n v="227.5"/>
    <n v="211.57500000000002"/>
    <n v="1024157.530000001"/>
  </r>
  <r>
    <x v="2"/>
    <s v="16"/>
    <x v="1"/>
    <x v="0"/>
    <s v="2527|Berry Project|1.00|420.00"/>
    <x v="84"/>
    <s v="Truck# LT-114_x000a_Hauling Ticket # 13352_x000a_Job# 2513_x000a_Berry Project_x000a_Gateway"/>
    <x v="0"/>
    <x v="25"/>
    <s v="13352"/>
    <x v="2"/>
    <x v="22"/>
    <s v="Berry Project"/>
    <n v="2513"/>
    <s v="Gateway"/>
    <m/>
    <m/>
    <n v="1"/>
    <n v="420"/>
    <n v="420"/>
    <n v="390.6"/>
    <n v="1024577.530000001"/>
  </r>
  <r>
    <x v="2"/>
    <s v="16"/>
    <x v="1"/>
    <x v="0"/>
    <s v="2527|Berry Project|1.00|420.00"/>
    <x v="84"/>
    <s v="Truck# LT-114_x000a_Hauling Ticket # 13353_x000a_Job# 2513_x000a_Berry Project_x000a_Gateway"/>
    <x v="0"/>
    <x v="25"/>
    <s v="13353"/>
    <x v="2"/>
    <x v="22"/>
    <s v="Berry Project"/>
    <n v="2513"/>
    <s v="Gateway"/>
    <m/>
    <m/>
    <n v="1"/>
    <n v="420"/>
    <n v="420"/>
    <n v="390.6"/>
    <n v="1024997.530000001"/>
  </r>
  <r>
    <x v="2"/>
    <s v="16"/>
    <x v="1"/>
    <x v="0"/>
    <s v="2527|Berry Project|1.00|420.00"/>
    <x v="84"/>
    <s v="Truck# Li-73_x000a_Hauling Ticket # 12711_x000a_Job# 2513_x000a_Berry Project_x000a_Gateway"/>
    <x v="1"/>
    <x v="9"/>
    <s v="12711"/>
    <x v="2"/>
    <x v="22"/>
    <s v="Berry Project"/>
    <n v="2513"/>
    <s v="Gateway"/>
    <m/>
    <m/>
    <n v="1"/>
    <n v="420"/>
    <n v="420"/>
    <n v="390.6"/>
    <n v="1025417.530000001"/>
  </r>
  <r>
    <x v="2"/>
    <s v="16"/>
    <x v="1"/>
    <x v="0"/>
    <s v="2527|Berry Project|1.00|420.00"/>
    <x v="84"/>
    <s v="Truck# MLB-108_x000a_Hauling Ticket # 13261_x000a_Job# 2513_x000a_Berry Project_x000a_Gateway"/>
    <x v="2"/>
    <x v="2"/>
    <s v="13261"/>
    <x v="2"/>
    <x v="22"/>
    <s v="Berry Project"/>
    <n v="2513"/>
    <s v="Gateway"/>
    <m/>
    <m/>
    <n v="1"/>
    <n v="420"/>
    <n v="420"/>
    <n v="390.6"/>
    <n v="1025837.530000001"/>
  </r>
  <r>
    <x v="2"/>
    <s v="16"/>
    <x v="1"/>
    <x v="0"/>
    <s v="2527|Berry Project|8.00|130.00"/>
    <x v="84"/>
    <s v="Truck# MLB-19_x000a_Hauling Ticket # 10763_x000a_Job# 2513_x000a_Berry Project"/>
    <x v="2"/>
    <x v="8"/>
    <s v="10763"/>
    <x v="2"/>
    <x v="22"/>
    <s v="Berry Project"/>
    <n v="2513"/>
    <m/>
    <m/>
    <m/>
    <n v="8"/>
    <n v="130"/>
    <n v="1040"/>
    <n v="967.2"/>
    <n v="1026877.530000001"/>
  </r>
  <r>
    <x v="2"/>
    <s v="16"/>
    <x v="1"/>
    <x v="0"/>
    <s v="2527|Berry Project|7.50|130.00"/>
    <x v="84"/>
    <s v="Truck# Li-73_x000a_Hauling Ticket # 13363_x000a_Job# 2513_x000a_Berry Project"/>
    <x v="1"/>
    <x v="9"/>
    <s v="13363"/>
    <x v="2"/>
    <x v="22"/>
    <s v="Berry Project"/>
    <n v="2513"/>
    <m/>
    <m/>
    <m/>
    <n v="7.5"/>
    <n v="130"/>
    <n v="975"/>
    <n v="906.75"/>
    <n v="1027852.530000001"/>
  </r>
  <r>
    <x v="2"/>
    <s v="16"/>
    <x v="1"/>
    <x v="0"/>
    <s v="2527|Berry Project|1.00|420.00"/>
    <x v="84"/>
    <s v="Truck# MLB-108_x000a_Hauling Ticket # 13560_x000a_Job# 2513_x000a_Berry Project_x000a_Gateway"/>
    <x v="2"/>
    <x v="2"/>
    <s v="13560"/>
    <x v="2"/>
    <x v="22"/>
    <s v="Berry Project"/>
    <n v="2513"/>
    <s v="Gateway"/>
    <m/>
    <m/>
    <n v="1"/>
    <n v="420"/>
    <n v="420"/>
    <n v="390.6"/>
    <n v="1028272.530000001"/>
  </r>
  <r>
    <x v="2"/>
    <s v="16"/>
    <x v="1"/>
    <x v="0"/>
    <s v="2527|Berry Project|2.75|130.00"/>
    <x v="84"/>
    <s v="Truck# MLB-198_x000a_Hauling Ticket # 13644_x000a_Job# 2513_x000a_Berry Project"/>
    <x v="2"/>
    <x v="34"/>
    <s v="13644"/>
    <x v="2"/>
    <x v="22"/>
    <s v="Berry Project"/>
    <n v="2513"/>
    <m/>
    <m/>
    <m/>
    <n v="2.75"/>
    <n v="130"/>
    <n v="357.5"/>
    <n v="332.47500000000002"/>
    <n v="1028630.030000001"/>
  </r>
  <r>
    <x v="2"/>
    <s v="16"/>
    <x v="1"/>
    <x v="0"/>
    <s v="2527|Berry Project|1.00|420.00"/>
    <x v="84"/>
    <s v="Truck# MLB-198_x000a_Hauling Ticket # 13645_x000a_Job# 2513_x000a_Berry Project_x000a_Gateway"/>
    <x v="2"/>
    <x v="34"/>
    <s v="13645"/>
    <x v="2"/>
    <x v="22"/>
    <s v="Berry Project"/>
    <n v="2513"/>
    <s v="Gateway"/>
    <m/>
    <m/>
    <n v="1"/>
    <n v="420"/>
    <n v="420"/>
    <n v="390.6"/>
    <n v="1029050.030000001"/>
  </r>
  <r>
    <x v="2"/>
    <s v="16"/>
    <x v="1"/>
    <x v="0"/>
    <s v="2527|Berry Project|1.00|420.00"/>
    <x v="84"/>
    <s v="Truck# MLB-198_x000a_Hauling Ticket # 13646_x000a_Job# 2513_x000a_Berry Project_x000a_Gateway"/>
    <x v="2"/>
    <x v="34"/>
    <s v="13646"/>
    <x v="2"/>
    <x v="22"/>
    <s v="Berry Project"/>
    <n v="2513"/>
    <s v="Gateway"/>
    <m/>
    <m/>
    <n v="1"/>
    <n v="420"/>
    <n v="420"/>
    <n v="390.6"/>
    <n v="1029470.030000001"/>
  </r>
  <r>
    <x v="2"/>
    <s v="16"/>
    <x v="1"/>
    <x v="0"/>
    <s v="2527|Berry Project|3.00|130.00"/>
    <x v="84"/>
    <s v="Truck# LT-103_x000a_Hauling Ticket # 13816_x000a_Job# 2513_x000a_Berry Project"/>
    <x v="0"/>
    <x v="0"/>
    <s v="13816"/>
    <x v="2"/>
    <x v="22"/>
    <s v="Berry Project"/>
    <n v="2513"/>
    <m/>
    <m/>
    <m/>
    <n v="3"/>
    <n v="130"/>
    <n v="390"/>
    <n v="362.70000000000005"/>
    <n v="1029860.030000001"/>
  </r>
  <r>
    <x v="2"/>
    <s v="16"/>
    <x v="1"/>
    <x v="0"/>
    <s v="2527|Berry Project|1.00|420.00"/>
    <x v="84"/>
    <s v="Truck# LT-103_x000a_Hauling Ticket # 13817_x000a_Job# 2513_x000a_Berry Project_x000a_Gateway"/>
    <x v="0"/>
    <x v="0"/>
    <s v="13817"/>
    <x v="2"/>
    <x v="22"/>
    <s v="Berry Project"/>
    <n v="2513"/>
    <s v="Gateway"/>
    <m/>
    <m/>
    <n v="1"/>
    <n v="420"/>
    <n v="420"/>
    <n v="390.6"/>
    <n v="1030280.030000001"/>
  </r>
  <r>
    <x v="2"/>
    <s v="16"/>
    <x v="1"/>
    <x v="0"/>
    <s v="2527|Berry Project|1.00|420.00"/>
    <x v="84"/>
    <s v="Truck# LT-103_x000a_Hauling Ticket # 13818_x000a_Job# 2513_x000a_Berry Project_x000a_Gateway"/>
    <x v="0"/>
    <x v="0"/>
    <s v="13818"/>
    <x v="2"/>
    <x v="22"/>
    <s v="Berry Project"/>
    <n v="2513"/>
    <s v="Gateway"/>
    <m/>
    <m/>
    <n v="1"/>
    <n v="420"/>
    <n v="420"/>
    <n v="390.6"/>
    <n v="1030700.030000001"/>
  </r>
  <r>
    <x v="2"/>
    <s v="16"/>
    <x v="1"/>
    <x v="0"/>
    <s v="2527|Berry Project|6.50|130.00"/>
    <x v="84"/>
    <s v="Truck# Li-54_x000a_Hauling Ticket # 13629_x000a_Job# 2513_x000a_Berry Project"/>
    <x v="1"/>
    <x v="1"/>
    <s v="13629"/>
    <x v="2"/>
    <x v="22"/>
    <s v="Berry Project"/>
    <n v="2513"/>
    <m/>
    <m/>
    <m/>
    <n v="6.5"/>
    <n v="130"/>
    <n v="845"/>
    <n v="0"/>
    <n v="1031545.030000001"/>
  </r>
  <r>
    <x v="2"/>
    <s v="16"/>
    <x v="1"/>
    <x v="0"/>
    <s v="2527|Berry Project|1.00|420.00"/>
    <x v="84"/>
    <s v="Truck# Li-54_x000a_Hauling Ticket # 13630_x000a_Job# 2513_x000a_Berry Project_x000a_Gateway"/>
    <x v="1"/>
    <x v="1"/>
    <s v="13630"/>
    <x v="2"/>
    <x v="22"/>
    <s v="Berry Project"/>
    <n v="2513"/>
    <s v="Gateway"/>
    <m/>
    <m/>
    <n v="1"/>
    <n v="420"/>
    <n v="420"/>
    <n v="390.6"/>
    <n v="1031965.030000001"/>
  </r>
  <r>
    <x v="2"/>
    <s v="16"/>
    <x v="1"/>
    <x v="0"/>
    <s v="2527|Berry Project|3.50|130.00"/>
    <x v="84"/>
    <s v="Truck# MLB-19_x000a_Hauling Ticket # 13798_x000a_Job# 2513_x000a_Berry Project"/>
    <x v="2"/>
    <x v="8"/>
    <s v="13798"/>
    <x v="2"/>
    <x v="22"/>
    <s v="Berry Project"/>
    <n v="2513"/>
    <m/>
    <m/>
    <m/>
    <n v="3.5"/>
    <n v="130"/>
    <n v="455"/>
    <n v="423.15000000000003"/>
    <n v="1032420.030000001"/>
  </r>
  <r>
    <x v="2"/>
    <s v="16"/>
    <x v="1"/>
    <x v="0"/>
    <s v="2527|Berry Project|1.00|420.00"/>
    <x v="84"/>
    <s v="Truck# MLB-19_x000a_Hauling Ticket # 13799_x000a_Job# 2513_x000a_Berry Project_x000a_Gateway"/>
    <x v="2"/>
    <x v="8"/>
    <s v="13799"/>
    <x v="2"/>
    <x v="22"/>
    <s v="Berry Project"/>
    <n v="2513"/>
    <s v="Gateway"/>
    <m/>
    <m/>
    <n v="1"/>
    <n v="420"/>
    <n v="420"/>
    <n v="390.6"/>
    <n v="1032840.030000001"/>
  </r>
  <r>
    <x v="2"/>
    <s v="16"/>
    <x v="1"/>
    <x v="0"/>
    <s v="2527|Berry Project|10.50|130.00"/>
    <x v="84"/>
    <s v="Truck# MLB-19_x000a_Hauling Ticket # 13800_x000a_Job# 2513_x000a_Berry Project"/>
    <x v="2"/>
    <x v="8"/>
    <s v="13800"/>
    <x v="2"/>
    <x v="22"/>
    <s v="Berry Project"/>
    <n v="2513"/>
    <m/>
    <m/>
    <m/>
    <n v="10.5"/>
    <n v="130"/>
    <n v="1365"/>
    <n v="1269.45"/>
    <n v="1034205.030000001"/>
  </r>
  <r>
    <x v="2"/>
    <s v="16"/>
    <x v="1"/>
    <x v="0"/>
    <s v="2527|Berry Project|1.50|130.00"/>
    <x v="84"/>
    <s v="Truck# MLB-82_x000a_Hauling Ticket # 13860_x000a_Job# 2513_x000a_Berry Project"/>
    <x v="2"/>
    <x v="23"/>
    <s v="13860"/>
    <x v="2"/>
    <x v="22"/>
    <s v="Berry Project"/>
    <n v="2513"/>
    <m/>
    <m/>
    <m/>
    <n v="1.5"/>
    <n v="130"/>
    <n v="195"/>
    <n v="181.35000000000002"/>
    <n v="1034400.030000001"/>
  </r>
  <r>
    <x v="2"/>
    <s v="16"/>
    <x v="1"/>
    <x v="0"/>
    <s v="2527|Berry Project|1.00|420.00"/>
    <x v="84"/>
    <s v="Truck# MLB-82_x000a_Hauling Ticket # 13821_x000a_Job# 2513_x000a_Berry Project_x000a_Gateway"/>
    <x v="2"/>
    <x v="23"/>
    <s v="13821"/>
    <x v="2"/>
    <x v="22"/>
    <s v="Berry Project"/>
    <n v="2513"/>
    <s v="Gateway"/>
    <m/>
    <m/>
    <n v="1"/>
    <n v="420"/>
    <n v="420"/>
    <n v="390.6"/>
    <n v="1034820.030000001"/>
  </r>
  <r>
    <x v="2"/>
    <s v="16"/>
    <x v="1"/>
    <x v="0"/>
    <s v="2527|Berry Project|1.00|420.00"/>
    <x v="84"/>
    <s v="Truck# MLB-82_x000a_Hauling Ticket # 13822_x000a_Job# 2513_x000a_Berry Project_x000a_Gateway"/>
    <x v="2"/>
    <x v="23"/>
    <s v="13822"/>
    <x v="2"/>
    <x v="22"/>
    <s v="Berry Project"/>
    <n v="2513"/>
    <s v="Gateway"/>
    <m/>
    <m/>
    <n v="1"/>
    <n v="420"/>
    <n v="420"/>
    <n v="390.6"/>
    <n v="1035240.030000001"/>
  </r>
  <r>
    <x v="2"/>
    <s v="16"/>
    <x v="1"/>
    <x v="0"/>
    <s v="2527|Berry Project|10.00|130.00"/>
    <x v="84"/>
    <s v="Truck# LT-103_x000a_Hauling Ticket # 13819_x000a_Job# 2513_x000a_Berry Project"/>
    <x v="0"/>
    <x v="0"/>
    <s v="13819"/>
    <x v="2"/>
    <x v="22"/>
    <s v="Berry Project"/>
    <n v="2513"/>
    <m/>
    <m/>
    <m/>
    <n v="10"/>
    <n v="130"/>
    <n v="1300"/>
    <n v="1209"/>
    <n v="1036540.030000001"/>
  </r>
  <r>
    <x v="2"/>
    <s v="16"/>
    <x v="1"/>
    <x v="0"/>
    <s v="2527|Berry Project|7.50|130.00"/>
    <x v="84"/>
    <s v="Truck# MLB-82_x000a_Hauling Ticket # 13823_x000a_Job# 2513_x000a_Berry Project"/>
    <x v="2"/>
    <x v="23"/>
    <s v="13823"/>
    <x v="2"/>
    <x v="22"/>
    <s v="Berry Project"/>
    <n v="2513"/>
    <m/>
    <m/>
    <m/>
    <n v="7.5"/>
    <n v="130"/>
    <n v="975"/>
    <n v="906.75"/>
    <n v="1037515.030000001"/>
  </r>
  <r>
    <x v="2"/>
    <s v="16"/>
    <x v="1"/>
    <x v="0"/>
    <s v="2527|Berry Project|8.00|130.00"/>
    <x v="84"/>
    <s v="Truck# MLB-82_x000a_Hauling Ticket # 13824_x000a_Job# 2513_x000a_Berry Project"/>
    <x v="2"/>
    <x v="23"/>
    <s v="13824"/>
    <x v="2"/>
    <x v="22"/>
    <s v="Berry Project"/>
    <n v="2513"/>
    <m/>
    <m/>
    <m/>
    <n v="8"/>
    <n v="130"/>
    <n v="1040"/>
    <n v="967.2"/>
    <n v="1038555.030000001"/>
  </r>
  <r>
    <x v="2"/>
    <s v="16"/>
    <x v="1"/>
    <x v="0"/>
    <s v="2527|Berry Project|1.00|420.00"/>
    <x v="84"/>
    <s v="Truck# LT-103_x000a_Hauling Ticket # 13881_x000a_Job# 2513_x000a_Berry Project_x000a_Gateway"/>
    <x v="0"/>
    <x v="0"/>
    <s v="13881"/>
    <x v="2"/>
    <x v="22"/>
    <s v="Berry Project"/>
    <n v="2513"/>
    <s v="Gateway"/>
    <m/>
    <m/>
    <n v="1"/>
    <n v="420"/>
    <n v="420"/>
    <n v="390.6"/>
    <n v="1038975.030000001"/>
  </r>
  <r>
    <x v="2"/>
    <s v="16"/>
    <x v="1"/>
    <x v="0"/>
    <s v="2527|Berry Project|6.75|130.00"/>
    <x v="84"/>
    <s v="Truck# LT-103_x000a_Hauling Ticket # 13882_x000a_Job# 2513_x000a_Berry Project"/>
    <x v="0"/>
    <x v="0"/>
    <s v="13882"/>
    <x v="2"/>
    <x v="22"/>
    <s v="Berry Project"/>
    <n v="2513"/>
    <m/>
    <m/>
    <m/>
    <n v="6.75"/>
    <n v="130"/>
    <n v="877.5"/>
    <n v="816.07500000000005"/>
    <n v="1039852.530000001"/>
  </r>
  <r>
    <x v="2"/>
    <s v="16"/>
    <x v="1"/>
    <x v="0"/>
    <s v="2527|Berry Project|10.00|130.00"/>
    <x v="84"/>
    <s v="Truck# LT-103_x000a_Hauling Ticket # 13883_x000a_Job# 2513_x000a_Berry Project"/>
    <x v="0"/>
    <x v="0"/>
    <s v="13883"/>
    <x v="2"/>
    <x v="22"/>
    <s v="Berry Project"/>
    <n v="2513"/>
    <m/>
    <m/>
    <m/>
    <n v="10"/>
    <n v="130"/>
    <n v="1300"/>
    <n v="1209"/>
    <n v="1041152.530000001"/>
  </r>
  <r>
    <x v="2"/>
    <s v="16"/>
    <x v="1"/>
    <x v="0"/>
    <s v="2527|Berry Project|8.50|130.00"/>
    <x v="84"/>
    <s v="Truck# LT-103_x000a_Hauling Ticket # 13884_x000a_Job# 2513_x000a_Berry Project"/>
    <x v="0"/>
    <x v="0"/>
    <s v="13884"/>
    <x v="2"/>
    <x v="22"/>
    <s v="Berry Project"/>
    <n v="2513"/>
    <m/>
    <m/>
    <m/>
    <n v="8.5"/>
    <n v="130"/>
    <n v="1105"/>
    <n v="1027.6500000000001"/>
    <n v="1042257.530000001"/>
  </r>
  <r>
    <x v="17"/>
    <s v="23"/>
    <x v="1"/>
    <x v="0"/>
    <s v="2541|Berry Project|6.00|130.00"/>
    <x v="85"/>
    <s v="Truck# MLB-19_x000a_Hauling Ticket # 12064_x000a_Job# 2513_x000a_Berry Project"/>
    <x v="2"/>
    <x v="8"/>
    <s v="12064"/>
    <x v="2"/>
    <x v="22"/>
    <s v="Berry Project"/>
    <n v="2513"/>
    <m/>
    <m/>
    <m/>
    <n v="6"/>
    <n v="130"/>
    <n v="780"/>
    <n v="725.40000000000009"/>
    <n v="1090135.8800000011"/>
  </r>
  <r>
    <x v="17"/>
    <s v="23"/>
    <x v="1"/>
    <x v="0"/>
    <s v="2541|Berry Project|1.00|420.00"/>
    <x v="85"/>
    <s v="Truck# MLB-19_x000a_Hauling Ticket # 12065_x000a_Job# 2513_x000a_Berry Project_x000a_Gateway"/>
    <x v="2"/>
    <x v="8"/>
    <s v="12065"/>
    <x v="2"/>
    <x v="22"/>
    <s v="Berry Project"/>
    <n v="2513"/>
    <s v="Gateway"/>
    <m/>
    <m/>
    <n v="1"/>
    <n v="420"/>
    <n v="420"/>
    <n v="390.6"/>
    <n v="1090555.8800000011"/>
  </r>
  <r>
    <x v="17"/>
    <s v="23"/>
    <x v="1"/>
    <x v="0"/>
    <s v="2541|Berry Project|4.00|130.00"/>
    <x v="85"/>
    <s v="Truck# LT-356_x000a_Hauling Ticket #5722_x000a_Job# 2513_x000a_Berry Project"/>
    <x v="0"/>
    <x v="7"/>
    <s v="5722"/>
    <x v="2"/>
    <x v="22"/>
    <s v="Berry Project"/>
    <n v="2513"/>
    <m/>
    <m/>
    <m/>
    <n v="4"/>
    <n v="130"/>
    <n v="520"/>
    <n v="483.6"/>
    <n v="1091075.8800000011"/>
  </r>
  <r>
    <x v="17"/>
    <s v="23"/>
    <x v="1"/>
    <x v="0"/>
    <s v="2541|Berry Project|7.50|130.00"/>
    <x v="85"/>
    <s v="Truck# JVC-04_x000a_Hauling Ticket # 09574_x000a_Job# 2513_x000a_Berry Project"/>
    <x v="23"/>
    <x v="31"/>
    <s v="09574"/>
    <x v="2"/>
    <x v="22"/>
    <s v="Berry Project"/>
    <n v="2513"/>
    <m/>
    <m/>
    <m/>
    <n v="7.5"/>
    <n v="130"/>
    <n v="975"/>
    <n v="0"/>
    <n v="1092050.8800000011"/>
  </r>
  <r>
    <x v="17"/>
    <s v="23"/>
    <x v="1"/>
    <x v="0"/>
    <s v="2541|Berry Project|1.00|420.00"/>
    <x v="85"/>
    <s v="Truck# MLB-19_x000a_Hauling Ticket # 12067_x000a_Job# 2513_x000a_Berry Project_x000a_Gateway"/>
    <x v="2"/>
    <x v="8"/>
    <s v="12067"/>
    <x v="2"/>
    <x v="22"/>
    <s v="Berry Project"/>
    <n v="2513"/>
    <s v="Gateway"/>
    <m/>
    <m/>
    <n v="1"/>
    <n v="420"/>
    <n v="420"/>
    <n v="390.6"/>
    <n v="1092470.8800000011"/>
  </r>
  <r>
    <x v="17"/>
    <s v="23"/>
    <x v="1"/>
    <x v="0"/>
    <s v="2541|Berry Project|9.00|130.00"/>
    <x v="85"/>
    <s v="Truck# MLB-19_x000a_Hauling Ticket # 12069_x000a_Job# 2513_x000a_Berry Project"/>
    <x v="2"/>
    <x v="8"/>
    <s v="12069"/>
    <x v="2"/>
    <x v="22"/>
    <s v="Berry Project"/>
    <n v="2513"/>
    <m/>
    <m/>
    <m/>
    <n v="9"/>
    <n v="130"/>
    <n v="1170"/>
    <n v="1088.1000000000001"/>
    <n v="1093640.8800000011"/>
  </r>
  <r>
    <x v="17"/>
    <s v="23"/>
    <x v="1"/>
    <x v="0"/>
    <s v="2541|Berry Project|1.50|130.00"/>
    <x v="85"/>
    <s v="Truck# U-229_x000a_Hauling Ticket # 13082_x000a_Job# 2513_x000a_Berry Project"/>
    <x v="4"/>
    <x v="6"/>
    <s v="13082"/>
    <x v="2"/>
    <x v="22"/>
    <s v="Berry Project"/>
    <n v="2513"/>
    <m/>
    <m/>
    <m/>
    <n v="1.5"/>
    <n v="130"/>
    <n v="195"/>
    <n v="0"/>
    <n v="1093835.8800000011"/>
  </r>
  <r>
    <x v="17"/>
    <s v="23"/>
    <x v="1"/>
    <x v="0"/>
    <s v="2541|Berry Project|1.00|420.00"/>
    <x v="85"/>
    <s v="Truck# U-229_x000a_Hauling Ticket # 13083_x000a_Job# 2513_x000a_Berry Project_x000a_Gateway"/>
    <x v="4"/>
    <x v="6"/>
    <s v="13083"/>
    <x v="2"/>
    <x v="22"/>
    <s v="Berry Project"/>
    <n v="2513"/>
    <s v="Gateway"/>
    <m/>
    <m/>
    <n v="1"/>
    <n v="420"/>
    <n v="420"/>
    <n v="390.6"/>
    <n v="1094255.8800000011"/>
  </r>
  <r>
    <x v="17"/>
    <s v="23"/>
    <x v="1"/>
    <x v="0"/>
    <s v="2541|Berry Project|1.00|420.00"/>
    <x v="85"/>
    <s v="Truck# LT-356_x000a_Hauling Ticket #5721_x000a_Job# 2513_x000a_Berry Project_x000a_Gateway"/>
    <x v="0"/>
    <x v="7"/>
    <s v="5721"/>
    <x v="2"/>
    <x v="22"/>
    <s v="Berry Project"/>
    <n v="2513"/>
    <s v="Gateway"/>
    <m/>
    <m/>
    <n v="1"/>
    <n v="420"/>
    <n v="420"/>
    <n v="390.6"/>
    <n v="1094675.8800000011"/>
  </r>
  <r>
    <x v="17"/>
    <s v="23"/>
    <x v="1"/>
    <x v="0"/>
    <s v="2541|Berry Project|9.50|130.00"/>
    <x v="85"/>
    <s v="Truck# MLB-19_x000a_Hauling Ticket # 12097_x000a_Job# 2513_x000a_Berry Project"/>
    <x v="2"/>
    <x v="8"/>
    <s v="12097"/>
    <x v="2"/>
    <x v="22"/>
    <s v="Berry Project"/>
    <n v="2513"/>
    <m/>
    <m/>
    <m/>
    <n v="9.5"/>
    <n v="130"/>
    <n v="1235"/>
    <n v="1148.55"/>
    <n v="1095910.8800000011"/>
  </r>
  <r>
    <x v="17"/>
    <s v="23"/>
    <x v="1"/>
    <x v="0"/>
    <s v="2541|Berry Project|8.50|130.00"/>
    <x v="85"/>
    <s v="Truck# MLB-19_x000a_Hauling Ticket # 12075_x000a_Job# 2513_x000a_Berry Project"/>
    <x v="2"/>
    <x v="8"/>
    <s v="12075"/>
    <x v="2"/>
    <x v="22"/>
    <s v="Berry Project"/>
    <n v="2513"/>
    <m/>
    <m/>
    <m/>
    <n v="8.5"/>
    <n v="130"/>
    <n v="1105"/>
    <n v="1027.6500000000001"/>
    <n v="1097015.8800000011"/>
  </r>
  <r>
    <x v="17"/>
    <s v="23"/>
    <x v="1"/>
    <x v="0"/>
    <s v="2541|Berry Project|8.50|130.00"/>
    <x v="85"/>
    <s v="Truck# LT-617_x000a_Hauling Ticket # 12633_x000a_Job# 2513_x000a_Berry Project"/>
    <x v="0"/>
    <x v="3"/>
    <s v="12633"/>
    <x v="2"/>
    <x v="22"/>
    <s v="Berry Project"/>
    <n v="2513"/>
    <m/>
    <m/>
    <m/>
    <n v="8.5"/>
    <n v="130"/>
    <n v="1105"/>
    <n v="1027.6500000000001"/>
    <n v="1098120.8800000011"/>
  </r>
  <r>
    <x v="17"/>
    <s v="23"/>
    <x v="1"/>
    <x v="0"/>
    <s v="2541|Berry Project|1.00|130.00"/>
    <x v="85"/>
    <s v="Truck# U-229_x000a_Hauling Ticket # 13084_x000a_Job# 2513_x000a_Berry Project"/>
    <x v="4"/>
    <x v="6"/>
    <s v="13084"/>
    <x v="2"/>
    <x v="22"/>
    <s v="Berry Project"/>
    <n v="2513"/>
    <m/>
    <m/>
    <m/>
    <n v="1"/>
    <n v="130"/>
    <n v="130"/>
    <n v="0"/>
    <n v="1098250.8800000011"/>
  </r>
  <r>
    <x v="17"/>
    <s v="23"/>
    <x v="1"/>
    <x v="0"/>
    <s v="2541|Berry Project|1.00|420.00"/>
    <x v="85"/>
    <s v="Truck# U-229_x000a_Hauling Ticket # 13085_x000a_Job# 2513_x000a_Berry Project_x000a_Gateway"/>
    <x v="4"/>
    <x v="6"/>
    <s v="13085"/>
    <x v="2"/>
    <x v="22"/>
    <s v="Berry Project"/>
    <n v="2513"/>
    <s v="Gateway"/>
    <m/>
    <m/>
    <n v="1"/>
    <n v="420"/>
    <n v="420"/>
    <n v="390.6"/>
    <n v="1098670.8800000011"/>
  </r>
  <r>
    <x v="17"/>
    <s v="23"/>
    <x v="1"/>
    <x v="0"/>
    <s v="2541|Berry Project|8.00|130.00"/>
    <x v="85"/>
    <s v="Truck# U-76_x000a_Hauling Ticket # 13105_x000a_Job# 2513_x000a_Berry Project"/>
    <x v="4"/>
    <x v="46"/>
    <s v="13105"/>
    <x v="2"/>
    <x v="22"/>
    <s v="Berry Project"/>
    <n v="2513"/>
    <m/>
    <m/>
    <m/>
    <n v="8"/>
    <n v="130"/>
    <n v="1040"/>
    <n v="0"/>
    <n v="1099710.8800000011"/>
  </r>
  <r>
    <x v="17"/>
    <s v="23"/>
    <x v="1"/>
    <x v="0"/>
    <s v="2541|Berry Project|1.00|420.00"/>
    <x v="85"/>
    <s v="Truck# U-76_x000a_Hauling Ticket # 13106_x000a_Job# 2513_x000a_Berry Project_x000a_Gateway"/>
    <x v="4"/>
    <x v="46"/>
    <s v="13106"/>
    <x v="2"/>
    <x v="22"/>
    <s v="Berry Project"/>
    <n v="2513"/>
    <s v="Gateway"/>
    <m/>
    <m/>
    <n v="1"/>
    <n v="420"/>
    <n v="420"/>
    <n v="390.6"/>
    <n v="1100130.8800000011"/>
  </r>
  <r>
    <x v="17"/>
    <s v="23"/>
    <x v="1"/>
    <x v="0"/>
    <s v="2541|Berry Project|1.75|130.00"/>
    <x v="85"/>
    <s v="Truck# U-76_x000a_Hauling Ticket # 13107_x000a_Job# 2513_x000a_Berry Project"/>
    <x v="4"/>
    <x v="46"/>
    <s v="13107"/>
    <x v="2"/>
    <x v="22"/>
    <s v="Berry Project"/>
    <n v="2513"/>
    <m/>
    <m/>
    <m/>
    <n v="1.75"/>
    <n v="130"/>
    <n v="227.5"/>
    <n v="0"/>
    <n v="1100358.3800000011"/>
  </r>
  <r>
    <x v="17"/>
    <s v="23"/>
    <x v="1"/>
    <x v="0"/>
    <s v="2541|Berry Project|1.00|420.00"/>
    <x v="85"/>
    <s v="Truck# U-76_x000a_Hauling Ticket # 13108_x000a_Job# 2513_x000a_Berry Project_x000a_Gateway"/>
    <x v="4"/>
    <x v="46"/>
    <s v="13108"/>
    <x v="2"/>
    <x v="22"/>
    <s v="Berry Project"/>
    <n v="2513"/>
    <s v="Gateway"/>
    <m/>
    <m/>
    <n v="1"/>
    <n v="420"/>
    <n v="420"/>
    <n v="390.6"/>
    <n v="1100778.3800000011"/>
  </r>
  <r>
    <x v="17"/>
    <s v="23"/>
    <x v="1"/>
    <x v="0"/>
    <s v="2541|Berry Project|6.75|130.00"/>
    <x v="85"/>
    <s v="Truck# Li-73_x000a_Hauling Ticket # 13364_x000a_Job# 2513_x000a_Berry Project"/>
    <x v="1"/>
    <x v="9"/>
    <s v="13364"/>
    <x v="2"/>
    <x v="22"/>
    <s v="Berry Project"/>
    <n v="2513"/>
    <m/>
    <m/>
    <m/>
    <n v="6.75"/>
    <n v="130"/>
    <n v="877.5"/>
    <n v="0"/>
    <n v="1101655.8800000011"/>
  </r>
  <r>
    <x v="17"/>
    <s v="23"/>
    <x v="1"/>
    <x v="0"/>
    <s v="2541|Berry Project|1.00|420.00"/>
    <x v="85"/>
    <s v="Truck# Li-73_x000a_Hauling Ticket # 13365_x000a_Job# 2513_x000a_Berry Project_x000a_Gateway"/>
    <x v="1"/>
    <x v="9"/>
    <s v="13365"/>
    <x v="2"/>
    <x v="22"/>
    <s v="Berry Project"/>
    <n v="2513"/>
    <s v="Gateway"/>
    <m/>
    <m/>
    <n v="1"/>
    <n v="420"/>
    <n v="420"/>
    <n v="390.6"/>
    <n v="1102075.8800000011"/>
  </r>
  <r>
    <x v="17"/>
    <s v="23"/>
    <x v="1"/>
    <x v="0"/>
    <s v="2541|Berry Project|1.00|420.00"/>
    <x v="85"/>
    <s v="Truck# MLB-82_x000a_Hauling Ticket # 13826_x000a_Job# 2513_x000a_Berry Project_x000a_Gateway"/>
    <x v="2"/>
    <x v="23"/>
    <s v="13826"/>
    <x v="2"/>
    <x v="22"/>
    <s v="Berry Project"/>
    <n v="2513"/>
    <s v="Gateway"/>
    <m/>
    <m/>
    <n v="1"/>
    <n v="420"/>
    <n v="420"/>
    <n v="390.6"/>
    <n v="1102495.8800000011"/>
  </r>
  <r>
    <x v="17"/>
    <s v="23"/>
    <x v="1"/>
    <x v="0"/>
    <s v="2541|Berry Project|7.00|130.00"/>
    <x v="85"/>
    <s v="Truck# MLB-82_x000a_Hauling Ticket # 13834_x000a_Job# 2513_x000a_Berry Project"/>
    <x v="2"/>
    <x v="23"/>
    <s v="13834"/>
    <x v="2"/>
    <x v="22"/>
    <s v="Berry Project"/>
    <n v="2513"/>
    <m/>
    <m/>
    <m/>
    <n v="7"/>
    <n v="130"/>
    <n v="910"/>
    <n v="846.30000000000007"/>
    <n v="1103405.8800000011"/>
  </r>
  <r>
    <x v="17"/>
    <s v="23"/>
    <x v="1"/>
    <x v="0"/>
    <s v="2541|Berry Project|1.00|420.00"/>
    <x v="85"/>
    <s v="Truck# CAJ-02_x000a_Hauling Ticket # 13829_x000a_Job# 2513_x000a_Berry Project_x000a_Gateway"/>
    <x v="5"/>
    <x v="41"/>
    <s v="13829"/>
    <x v="2"/>
    <x v="22"/>
    <s v="Berry Project"/>
    <n v="2513"/>
    <s v="Gateway"/>
    <m/>
    <m/>
    <n v="1"/>
    <n v="420"/>
    <n v="420"/>
    <n v="390.6"/>
    <n v="1103825.8800000011"/>
  </r>
  <r>
    <x v="17"/>
    <s v="23"/>
    <x v="1"/>
    <x v="0"/>
    <s v="2541|Berry Project|1.00|420.00"/>
    <x v="85"/>
    <s v="Truck# LT-103_x000a_Hauling Ticket # 13886_x000a_Job# 2513_x000a_Berry Project_x000a_Gateway"/>
    <x v="0"/>
    <x v="0"/>
    <s v="13886"/>
    <x v="2"/>
    <x v="22"/>
    <s v="Berry Project"/>
    <n v="2513"/>
    <s v="Gateway"/>
    <m/>
    <m/>
    <n v="1"/>
    <n v="420"/>
    <n v="420"/>
    <n v="390.6"/>
    <n v="1104245.8800000011"/>
  </r>
  <r>
    <x v="17"/>
    <s v="23"/>
    <x v="1"/>
    <x v="0"/>
    <s v="2541|Berry Project|1.00|420.00"/>
    <x v="85"/>
    <s v="Truck# Li-73_x000a_Hauling Ticket # 13366_x000a_Job# 2513_x000a_Berry Project_x000a_Gateway"/>
    <x v="1"/>
    <x v="9"/>
    <s v="13366"/>
    <x v="2"/>
    <x v="22"/>
    <s v="Berry Project"/>
    <n v="2513"/>
    <s v="Gateway"/>
    <m/>
    <m/>
    <n v="1"/>
    <n v="420"/>
    <n v="420"/>
    <n v="390.6"/>
    <n v="1104665.8800000011"/>
  </r>
  <r>
    <x v="17"/>
    <s v="23"/>
    <x v="1"/>
    <x v="0"/>
    <s v="2541|Berry Project|4.50|130.00"/>
    <x v="85"/>
    <s v="Truck# Li-73_x000a_Hauling Ticket # 13367_x000a_Job# 2513_x000a_Berry Project"/>
    <x v="1"/>
    <x v="9"/>
    <s v="13367"/>
    <x v="2"/>
    <x v="22"/>
    <s v="Berry Project"/>
    <n v="2513"/>
    <m/>
    <m/>
    <m/>
    <n v="4.5"/>
    <n v="130"/>
    <n v="585"/>
    <n v="0"/>
    <n v="1105250.8800000011"/>
  </r>
  <r>
    <x v="17"/>
    <s v="23"/>
    <x v="1"/>
    <x v="0"/>
    <s v="2541|Berry Project|6.00|130.00"/>
    <x v="85"/>
    <s v="Truck# LT-103_x000a_Hauling Ticket # 13682_x000a_Job# 2513_x000a_Berry Project"/>
    <x v="0"/>
    <x v="0"/>
    <s v="13682"/>
    <x v="2"/>
    <x v="22"/>
    <s v="Berry Project"/>
    <n v="2513"/>
    <m/>
    <m/>
    <m/>
    <n v="6"/>
    <n v="130"/>
    <n v="780"/>
    <n v="725.40000000000009"/>
    <n v="1106030.8800000011"/>
  </r>
  <r>
    <x v="17"/>
    <s v="23"/>
    <x v="1"/>
    <x v="0"/>
    <s v="2541|Berry Project|1.00|420.00"/>
    <x v="85"/>
    <s v="Truck# Li-73_x000a_Hauling Ticket # 13368_x000a_Job# 2513_x000a_Berry Project_x000a_Gateway"/>
    <x v="1"/>
    <x v="9"/>
    <s v="13368"/>
    <x v="2"/>
    <x v="22"/>
    <s v="Berry Project"/>
    <n v="2513"/>
    <s v="Gateway"/>
    <m/>
    <m/>
    <n v="1"/>
    <n v="420"/>
    <n v="420"/>
    <n v="390.6"/>
    <n v="1106450.8800000011"/>
  </r>
  <r>
    <x v="17"/>
    <s v="23"/>
    <x v="1"/>
    <x v="0"/>
    <s v="2541|Berry Project|3.50|130.00"/>
    <x v="85"/>
    <s v="Truck# Li-73_x000a_Hauling Ticket # 13369_x000a_Job# 2513_x000a_Berry Project"/>
    <x v="1"/>
    <x v="9"/>
    <s v="13369"/>
    <x v="2"/>
    <x v="22"/>
    <s v="Berry Project"/>
    <n v="2513"/>
    <m/>
    <m/>
    <m/>
    <n v="3.5"/>
    <n v="130"/>
    <n v="455"/>
    <n v="0"/>
    <n v="1106905.8800000011"/>
  </r>
  <r>
    <x v="17"/>
    <s v="23"/>
    <x v="1"/>
    <x v="0"/>
    <s v="2541|Berry Project|1.00|420.00"/>
    <x v="85"/>
    <s v="Truck# Li-73_x000a_Hauling Ticket # 13370_x000a_Job# 2513_x000a_Berry Project_x000a_Gateway"/>
    <x v="1"/>
    <x v="9"/>
    <s v="13370"/>
    <x v="2"/>
    <x v="22"/>
    <s v="Berry Project"/>
    <n v="2513"/>
    <s v="Gateway"/>
    <m/>
    <m/>
    <n v="1"/>
    <n v="420"/>
    <n v="420"/>
    <n v="390.6"/>
    <n v="1107325.8800000011"/>
  </r>
  <r>
    <x v="17"/>
    <s v="23"/>
    <x v="1"/>
    <x v="0"/>
    <s v="2541|Berry Project|6.00|130.00"/>
    <x v="85"/>
    <s v="Truck# Li-73_x000a_Hauling Ticket # 13371_x000a_Job# 2513_x000a_Berry Project"/>
    <x v="1"/>
    <x v="9"/>
    <s v="13371"/>
    <x v="2"/>
    <x v="22"/>
    <s v="Berry Project"/>
    <n v="2513"/>
    <m/>
    <m/>
    <m/>
    <n v="6"/>
    <n v="130"/>
    <n v="780"/>
    <n v="725.40000000000009"/>
    <n v="1108105.8800000011"/>
  </r>
  <r>
    <x v="17"/>
    <s v="23"/>
    <x v="1"/>
    <x v="0"/>
    <s v="2541|Berry Project|9.00|130.00"/>
    <x v="85"/>
    <s v="Truck# LT-103_x000a_Hauling Ticket # 13683_x000a_Job# 2513_x000a_Berry Project"/>
    <x v="0"/>
    <x v="0"/>
    <s v="13683"/>
    <x v="2"/>
    <x v="22"/>
    <s v="Berry Project"/>
    <n v="2513"/>
    <m/>
    <m/>
    <m/>
    <n v="9"/>
    <n v="130"/>
    <n v="1170"/>
    <n v="1088.1000000000001"/>
    <n v="1109275.8800000011"/>
  </r>
  <r>
    <x v="17"/>
    <s v="23"/>
    <x v="1"/>
    <x v="0"/>
    <s v="2541|Berry Project|2.00|130.00"/>
    <x v="85"/>
    <s v="Truck# Li-73_x000a_Hauling Ticket # 13372_x000a_Job# 2513_x000a_Berry Project"/>
    <x v="1"/>
    <x v="9"/>
    <s v="13372"/>
    <x v="2"/>
    <x v="22"/>
    <s v="Berry Project"/>
    <n v="2513"/>
    <m/>
    <m/>
    <m/>
    <n v="2"/>
    <n v="130"/>
    <n v="260"/>
    <n v="0"/>
    <n v="1109535.8800000011"/>
  </r>
  <r>
    <x v="17"/>
    <s v="23"/>
    <x v="1"/>
    <x v="0"/>
    <s v="2541|Berry Project|1.00|420.00"/>
    <x v="85"/>
    <s v="Truck# Li-73_x000a_Hauling Ticket # 13373_x000a_Job# 2513_x000a_Berry Project_x000a_Gateway"/>
    <x v="1"/>
    <x v="9"/>
    <s v="13373"/>
    <x v="2"/>
    <x v="22"/>
    <s v="Berry Project"/>
    <n v="2513"/>
    <s v="Gateway"/>
    <m/>
    <m/>
    <n v="1"/>
    <n v="420"/>
    <n v="420"/>
    <n v="390.6"/>
    <n v="1109955.8800000011"/>
  </r>
  <r>
    <x v="17"/>
    <s v="23"/>
    <x v="1"/>
    <x v="0"/>
    <s v="2541|Berry Project|4.50|130.00"/>
    <x v="85"/>
    <s v="Truck# LT-103_x000a_Hauling Ticket # 13686_x000a_Job# 2513_x000a_Berry Project"/>
    <x v="0"/>
    <x v="0"/>
    <s v="13686"/>
    <x v="2"/>
    <x v="22"/>
    <s v="Berry Project"/>
    <n v="2513"/>
    <m/>
    <m/>
    <m/>
    <n v="4.5"/>
    <n v="130"/>
    <n v="585"/>
    <n v="0"/>
    <n v="1110540.8800000011"/>
  </r>
  <r>
    <x v="17"/>
    <s v="23"/>
    <x v="1"/>
    <x v="0"/>
    <s v="2541|Berry Project|1.00|420.00"/>
    <x v="85"/>
    <s v="Truck# MLB-82_x000a_Hauling Ticket # 13840_x000a_Job# 2513_x000a_Berry Project_x000a_Gateway"/>
    <x v="2"/>
    <x v="23"/>
    <s v="13840"/>
    <x v="2"/>
    <x v="22"/>
    <s v="Berry Project"/>
    <n v="2513"/>
    <s v="Gateway"/>
    <m/>
    <m/>
    <n v="1"/>
    <n v="420"/>
    <n v="420"/>
    <n v="390.6"/>
    <n v="1110960.8800000011"/>
  </r>
  <r>
    <x v="17"/>
    <s v="23"/>
    <x v="1"/>
    <x v="0"/>
    <s v="2541|Berry Project|5.00|130.00"/>
    <x v="85"/>
    <s v="Truck# LT-103_x000a_Hauling Ticket # 13684_x000a_Job# 2513_x000a_Berry Project"/>
    <x v="0"/>
    <x v="0"/>
    <s v="13684"/>
    <x v="2"/>
    <x v="22"/>
    <s v="Berry Project"/>
    <n v="2513"/>
    <m/>
    <m/>
    <m/>
    <n v="5"/>
    <n v="130"/>
    <n v="650"/>
    <n v="604.5"/>
    <n v="1111610.8800000011"/>
  </r>
  <r>
    <x v="17"/>
    <s v="23"/>
    <x v="1"/>
    <x v="0"/>
    <s v="2541|Berry Project|1.00|420.00"/>
    <x v="85"/>
    <s v="Truck# LT-103_x000a_Hauling Ticket # 13685_x000a_Job# 2513_x000a_Berry Project_x000a_Gateway"/>
    <x v="0"/>
    <x v="0"/>
    <s v="13685"/>
    <x v="2"/>
    <x v="22"/>
    <s v="Berry Project"/>
    <n v="2513"/>
    <s v="Gateway"/>
    <m/>
    <m/>
    <n v="1"/>
    <n v="420"/>
    <n v="420"/>
    <n v="390.6"/>
    <n v="1112030.8800000011"/>
  </r>
  <r>
    <x v="17"/>
    <s v="23"/>
    <x v="1"/>
    <x v="0"/>
    <s v="2541|Berry Project|1.00|420.00"/>
    <x v="85"/>
    <s v="Truck# LT-103_x000a_Hauling Ticket # 13687_x000a_Job# 2513_x000a_Berry Project_x000a_Gateway"/>
    <x v="0"/>
    <x v="0"/>
    <s v="13687"/>
    <x v="2"/>
    <x v="22"/>
    <s v="Berry Project"/>
    <n v="2513"/>
    <s v="Gateway"/>
    <m/>
    <m/>
    <n v="1"/>
    <n v="420"/>
    <n v="420"/>
    <n v="390.6"/>
    <n v="1112450.8800000011"/>
  </r>
  <r>
    <x v="17"/>
    <s v="23"/>
    <x v="1"/>
    <x v="0"/>
    <s v="2541|Berry Project|1.00|420.00"/>
    <x v="85"/>
    <s v="Truck# MLB-82_x000a_Hauling Ticket # 13839_x000a_Job# 2513_x000a_Berry Project_x000a_Gateway"/>
    <x v="2"/>
    <x v="23"/>
    <s v="13839"/>
    <x v="2"/>
    <x v="22"/>
    <s v="Berry Project"/>
    <n v="2513"/>
    <s v="Gateway"/>
    <m/>
    <m/>
    <n v="1"/>
    <n v="420"/>
    <n v="420"/>
    <n v="390.6"/>
    <n v="1112870.8800000011"/>
  </r>
  <r>
    <x v="17"/>
    <s v="23"/>
    <x v="1"/>
    <x v="0"/>
    <s v="2541|Berry Project|2.50|130.00"/>
    <x v="85"/>
    <s v="Truck# MLB-19_x000a_Hauling Ticket # 12066_x000a_Job# 2513_x000a_Berry Project"/>
    <x v="2"/>
    <x v="8"/>
    <s v="12066"/>
    <x v="2"/>
    <x v="22"/>
    <s v="Berry Project"/>
    <n v="2513"/>
    <m/>
    <m/>
    <m/>
    <n v="2.5"/>
    <n v="130"/>
    <n v="325"/>
    <n v="302.25"/>
    <n v="1113641.8800000011"/>
  </r>
  <r>
    <x v="17"/>
    <s v="23"/>
    <x v="1"/>
    <x v="0"/>
    <s v="2541|Berry Project|8.00|130.00"/>
    <x v="85"/>
    <s v="Truck# J&amp;O-676_x000a_Hauling Ticket # 11781_x000a_Job# 2513_x000a_Berry Project"/>
    <x v="10"/>
    <x v="43"/>
    <s v="11781"/>
    <x v="2"/>
    <x v="22"/>
    <s v="Berry Project"/>
    <n v="2513"/>
    <m/>
    <m/>
    <m/>
    <n v="8"/>
    <n v="130"/>
    <n v="1040"/>
    <n v="0"/>
    <n v="1114681.8800000011"/>
  </r>
  <r>
    <x v="17"/>
    <s v="23"/>
    <x v="1"/>
    <x v="0"/>
    <s v="2541|Berry Project|6.00|130.00"/>
    <x v="85"/>
    <s v="Truck# CAJ-54_x000a_Hauling Ticket # 13828_x000a_Job# 2513_x000a_Berry Project"/>
    <x v="5"/>
    <x v="1"/>
    <s v="13828"/>
    <x v="2"/>
    <x v="22"/>
    <s v="Berry Project"/>
    <n v="2513"/>
    <m/>
    <m/>
    <m/>
    <n v="6"/>
    <n v="130"/>
    <n v="780"/>
    <n v="725.40000000000009"/>
    <n v="1115461.8800000011"/>
  </r>
  <r>
    <x v="17"/>
    <s v="23"/>
    <x v="1"/>
    <x v="0"/>
    <s v="2541|Berry Project|9.00|130.00"/>
    <x v="85"/>
    <s v="Truck# CAJ-54_x000a_Hauling Ticket # 13830_x000a_Job# 2513_x000a_Berry Project"/>
    <x v="5"/>
    <x v="1"/>
    <s v="13830"/>
    <x v="2"/>
    <x v="22"/>
    <s v="Berry Project"/>
    <n v="2513"/>
    <m/>
    <m/>
    <m/>
    <n v="9"/>
    <n v="130"/>
    <n v="1170"/>
    <n v="1088.1000000000001"/>
    <n v="1116631.8800000011"/>
  </r>
  <r>
    <x v="17"/>
    <s v="23"/>
    <x v="1"/>
    <x v="0"/>
    <s v="2541|Berry Project|6.00|130.00"/>
    <x v="85"/>
    <s v="Truck# LT-103_x000a_Hauling Ticket # 13885_x000a_Job# 2513_x000a_Berry Project"/>
    <x v="0"/>
    <x v="0"/>
    <s v="13885"/>
    <x v="2"/>
    <x v="22"/>
    <s v="Berry Project"/>
    <n v="2513"/>
    <m/>
    <m/>
    <m/>
    <n v="6"/>
    <n v="130"/>
    <n v="780"/>
    <n v="725.40000000000009"/>
    <n v="1117411.8800000011"/>
  </r>
  <r>
    <x v="17"/>
    <s v="23"/>
    <x v="1"/>
    <x v="0"/>
    <s v="2541|Berry Project|7.50|130.00"/>
    <x v="85"/>
    <s v="Truck# CAJ-02_x000a_Hauling Ticket # 13831_x000a_Job# 2513_x000a_Berry Project"/>
    <x v="5"/>
    <x v="41"/>
    <s v="13831"/>
    <x v="2"/>
    <x v="22"/>
    <s v="Berry Project"/>
    <n v="2513"/>
    <m/>
    <m/>
    <m/>
    <n v="7.5"/>
    <n v="130"/>
    <n v="975"/>
    <n v="0"/>
    <n v="1118386.8800000011"/>
  </r>
  <r>
    <x v="17"/>
    <s v="23"/>
    <x v="1"/>
    <x v="0"/>
    <s v="2541|Berry Project|8.50|130.00"/>
    <x v="85"/>
    <s v="Truck# H-380_x000a_Hauling Ticket # 13887_x000a_Job# 2513_x000a_Berry Project"/>
    <x v="24"/>
    <x v="36"/>
    <s v="13887"/>
    <x v="2"/>
    <x v="22"/>
    <s v="Berry Project"/>
    <n v="2513"/>
    <m/>
    <m/>
    <m/>
    <n v="8.5"/>
    <n v="130"/>
    <n v="1105"/>
    <n v="1027.6500000000001"/>
    <n v="1119491.8800000011"/>
  </r>
  <r>
    <x v="17"/>
    <s v="23"/>
    <x v="1"/>
    <x v="0"/>
    <s v="2541|Berry Project|1.00|420.00"/>
    <x v="85"/>
    <s v="Truck# H-380_x000a_Hauling Ticket # 13888_x000a_Job# 2513_x000a_Berry Project_x000a_Gateway"/>
    <x v="24"/>
    <x v="36"/>
    <s v="13888"/>
    <x v="2"/>
    <x v="22"/>
    <s v="Berry Project"/>
    <n v="2513"/>
    <s v="Gateway"/>
    <m/>
    <m/>
    <n v="1"/>
    <n v="420"/>
    <n v="420"/>
    <n v="390.6"/>
    <n v="1119911.8800000011"/>
  </r>
  <r>
    <x v="17"/>
    <s v="23"/>
    <x v="1"/>
    <x v="0"/>
    <s v="2541|Berry Project|1.00|130.00"/>
    <x v="85"/>
    <s v="Truck# Li-73_x000a_Hauling Ticket # 13368_x000a_Job# 2513_x000a_Berry Project"/>
    <x v="1"/>
    <x v="9"/>
    <s v="13368"/>
    <x v="2"/>
    <x v="22"/>
    <s v="Berry Project"/>
    <n v="2513"/>
    <m/>
    <m/>
    <m/>
    <n v="1"/>
    <n v="130"/>
    <n v="130"/>
    <n v="0"/>
    <n v="1120041.8800000011"/>
  </r>
  <r>
    <x v="17"/>
    <s v="23"/>
    <x v="1"/>
    <x v="0"/>
    <s v="2541|Berry Project|0.50|130.00"/>
    <x v="85"/>
    <s v="Truck# Li-73_x000a_Hauling Ticket # 13370_x000a_Job# 2513_x000a_Berry Project"/>
    <x v="1"/>
    <x v="9"/>
    <s v="13370"/>
    <x v="2"/>
    <x v="22"/>
    <s v="Berry Project"/>
    <n v="2513"/>
    <m/>
    <m/>
    <m/>
    <n v="0.5"/>
    <n v="130"/>
    <n v="65"/>
    <n v="0"/>
    <n v="1120106.8800000011"/>
  </r>
  <r>
    <x v="10"/>
    <s v="07"/>
    <x v="2"/>
    <x v="0"/>
    <s v="2571|Berry Project|1.00|420.00"/>
    <x v="86"/>
    <s v="Truck# JCV-14_x000a_Hauling Ticket # 06214_x000a_Job# 2513_x000a_Berry Project_x000a_Gateway"/>
    <x v="25"/>
    <x v="51"/>
    <s v="06214"/>
    <x v="2"/>
    <x v="22"/>
    <s v="Berry Project"/>
    <n v="2513"/>
    <s v="Gateway"/>
    <m/>
    <m/>
    <n v="1"/>
    <n v="420"/>
    <n v="420"/>
    <n v="390.6"/>
    <n v="1324349.7799999979"/>
  </r>
  <r>
    <x v="10"/>
    <s v="07"/>
    <x v="2"/>
    <x v="0"/>
    <s v="2571|Berry Project|1.00|420.00"/>
    <x v="86"/>
    <s v="Truck# JCV-14_x000a_Hauling Ticket # 06215_x000a_Job# 2513_x000a_Berry Project_x000a_Gateway"/>
    <x v="25"/>
    <x v="51"/>
    <s v="06215"/>
    <x v="2"/>
    <x v="22"/>
    <s v="Berry Project"/>
    <n v="2513"/>
    <s v="Gateway"/>
    <m/>
    <m/>
    <n v="1"/>
    <n v="420"/>
    <n v="420"/>
    <n v="390.6"/>
    <n v="1324769.7799999979"/>
  </r>
  <r>
    <x v="10"/>
    <s v="07"/>
    <x v="2"/>
    <x v="0"/>
    <s v="2571|Berry Project|9.50|130.00"/>
    <x v="86"/>
    <s v="Truck# Aly-62_x000a_Hauling Ticket # 7489_x000a_Job# 2513_x000a_Berry Project"/>
    <x v="7"/>
    <x v="52"/>
    <s v="7489"/>
    <x v="2"/>
    <x v="22"/>
    <s v="Berry Project"/>
    <n v="2513"/>
    <m/>
    <m/>
    <m/>
    <n v="9.5"/>
    <n v="130"/>
    <n v="1235"/>
    <n v="0"/>
    <n v="1326134.7799999979"/>
  </r>
  <r>
    <x v="10"/>
    <s v="07"/>
    <x v="2"/>
    <x v="0"/>
    <s v="2571|Berry Project|7.00|130.00"/>
    <x v="86"/>
    <s v="Truck# J&amp;O-676_x000a_Hauling Ticket # 11766_x000a_Job# 2513_x000a_Berry Project"/>
    <x v="10"/>
    <x v="43"/>
    <s v="11766"/>
    <x v="2"/>
    <x v="22"/>
    <s v="Berry Project"/>
    <n v="2513"/>
    <m/>
    <m/>
    <m/>
    <n v="7"/>
    <n v="130"/>
    <n v="910"/>
    <n v="0"/>
    <n v="1327044.7799999979"/>
  </r>
  <r>
    <x v="10"/>
    <s v="07"/>
    <x v="2"/>
    <x v="0"/>
    <s v="2571|Berry Project|1.00|420.00"/>
    <x v="86"/>
    <s v="Truck# J&amp;O-676_x000a_Hauling Ticket # 11767_x000a_Job# 2513_x000a_Berry Project_x000a_Gateway"/>
    <x v="10"/>
    <x v="43"/>
    <s v="11767"/>
    <x v="2"/>
    <x v="22"/>
    <s v="Berry Project"/>
    <n v="2513"/>
    <s v="Gateway"/>
    <m/>
    <m/>
    <n v="1"/>
    <n v="420"/>
    <n v="420"/>
    <n v="390.6"/>
    <n v="1327464.7799999979"/>
  </r>
  <r>
    <x v="10"/>
    <s v="07"/>
    <x v="2"/>
    <x v="0"/>
    <s v="2571|Berry Project|1.00|420.00"/>
    <x v="86"/>
    <s v="Truck# LT-356_x000a_Hauling Ticket # 12032_x000a_Job# 2513_x000a_Berry Project_x000a_Gateway"/>
    <x v="0"/>
    <x v="7"/>
    <s v="12032"/>
    <x v="2"/>
    <x v="22"/>
    <s v="Berry Project"/>
    <n v="2513"/>
    <s v="Gateway"/>
    <m/>
    <m/>
    <n v="1"/>
    <n v="420"/>
    <n v="420"/>
    <n v="390.6"/>
    <n v="1327884.7799999979"/>
  </r>
  <r>
    <x v="10"/>
    <s v="07"/>
    <x v="2"/>
    <x v="0"/>
    <s v="2571|Berry Project|2.50|130.00"/>
    <x v="86"/>
    <s v="Truck# LT-356_x000a_Hauling Ticket # 12040_x000a_Job# 2513_x000a_Berry Project"/>
    <x v="0"/>
    <x v="7"/>
    <s v="12040"/>
    <x v="2"/>
    <x v="22"/>
    <s v="Berry Project"/>
    <n v="2513"/>
    <m/>
    <m/>
    <m/>
    <n v="2.5"/>
    <n v="130"/>
    <n v="325"/>
    <n v="302.25"/>
    <n v="1328209.7799999979"/>
  </r>
  <r>
    <x v="10"/>
    <s v="07"/>
    <x v="2"/>
    <x v="0"/>
    <s v="2571|Berry Project|3.50|130.00"/>
    <x v="86"/>
    <s v="Truck# LT-356_x000a_Hauling Ticket # 12047_x000a_Job# 2513_x000a_Berry Project"/>
    <x v="0"/>
    <x v="7"/>
    <s v="12047"/>
    <x v="2"/>
    <x v="22"/>
    <s v="Berry Project"/>
    <n v="2513"/>
    <m/>
    <m/>
    <m/>
    <n v="3.5"/>
    <n v="130"/>
    <n v="455"/>
    <n v="423.15000000000003"/>
    <n v="1328664.7799999979"/>
  </r>
  <r>
    <x v="10"/>
    <s v="07"/>
    <x v="2"/>
    <x v="0"/>
    <s v="2571|Berry Project|1.00|420.00"/>
    <x v="86"/>
    <s v="Truck# Aly-62_x000a_Hauling Ticket # 5880_x000a_Job# 2513_x000a_Berry Project_x000a_Gateway"/>
    <x v="7"/>
    <x v="52"/>
    <s v="5880"/>
    <x v="2"/>
    <x v="22"/>
    <s v="Berry Project"/>
    <n v="2513"/>
    <s v="Gateway"/>
    <m/>
    <m/>
    <n v="1"/>
    <n v="420"/>
    <n v="420"/>
    <n v="390.6"/>
    <n v="1329084.7799999979"/>
  </r>
  <r>
    <x v="10"/>
    <s v="07"/>
    <x v="2"/>
    <x v="0"/>
    <s v="2571|Berry Project|1.00|420.00"/>
    <x v="86"/>
    <s v="Truck# Aly-62_x000a_Hauling Ticket # 7481_x000a_Job# 2513_x000a_Berry Project_x000a_Gateway"/>
    <x v="7"/>
    <x v="52"/>
    <s v="7481"/>
    <x v="2"/>
    <x v="22"/>
    <s v="Berry Project"/>
    <n v="2513"/>
    <s v="Gateway"/>
    <m/>
    <m/>
    <n v="1"/>
    <n v="420"/>
    <n v="420"/>
    <n v="390.6"/>
    <n v="1329504.7799999979"/>
  </r>
  <r>
    <x v="10"/>
    <s v="07"/>
    <x v="2"/>
    <x v="0"/>
    <s v="2571|Berry Project|3.00|130.00"/>
    <x v="86"/>
    <s v="Truck# MLB-82_x000a_Hauling Ticket # 12819_x000a_Job# 2513_x000a_Berry Project"/>
    <x v="2"/>
    <x v="23"/>
    <s v="12819"/>
    <x v="2"/>
    <x v="22"/>
    <s v="Berry Project"/>
    <n v="2513"/>
    <m/>
    <m/>
    <m/>
    <n v="3"/>
    <n v="130"/>
    <n v="390"/>
    <n v="362.70000000000005"/>
    <n v="1329894.7799999979"/>
  </r>
  <r>
    <x v="10"/>
    <s v="07"/>
    <x v="2"/>
    <x v="0"/>
    <s v="2571|Berry Project|1.00|420.00"/>
    <x v="86"/>
    <s v="Truck# MLB-82_x000a_Hauling Ticket # 12820_x000a_Job# 2513_x000a_Berry Project_x000a_Gateway"/>
    <x v="2"/>
    <x v="23"/>
    <s v="12820"/>
    <x v="2"/>
    <x v="22"/>
    <s v="Berry Project"/>
    <n v="2513"/>
    <s v="Gateway"/>
    <m/>
    <m/>
    <n v="1"/>
    <n v="420"/>
    <n v="420"/>
    <n v="390.6"/>
    <n v="1330314.7799999979"/>
  </r>
  <r>
    <x v="10"/>
    <s v="07"/>
    <x v="2"/>
    <x v="0"/>
    <s v="2571|Berry Project|1.00|420.00"/>
    <x v="86"/>
    <s v="Truck# MLB-82_x000a_Hauling Ticket # 12821_x000a_Job# 2513_x000a_Berry Project_x000a_Gateway"/>
    <x v="2"/>
    <x v="23"/>
    <s v="12821"/>
    <x v="2"/>
    <x v="22"/>
    <s v="Berry Project"/>
    <n v="2513"/>
    <s v="Gateway"/>
    <m/>
    <m/>
    <n v="1"/>
    <n v="420"/>
    <n v="420"/>
    <n v="390.6"/>
    <n v="1330734.7799999979"/>
  </r>
  <r>
    <x v="10"/>
    <s v="07"/>
    <x v="2"/>
    <x v="0"/>
    <s v="2571|Berry Project|3.25|130.00"/>
    <x v="86"/>
    <s v="Truck# Li-73_x000a_Hauling Ticket # 13378_x000a_Job# 2513_x000a_Berry Project"/>
    <x v="1"/>
    <x v="9"/>
    <s v="13378"/>
    <x v="2"/>
    <x v="22"/>
    <s v="Berry Project"/>
    <n v="2513"/>
    <m/>
    <m/>
    <m/>
    <n v="3.25"/>
    <n v="130"/>
    <n v="422.5"/>
    <n v="0"/>
    <n v="1331157.2799999979"/>
  </r>
  <r>
    <x v="10"/>
    <s v="07"/>
    <x v="2"/>
    <x v="0"/>
    <s v="2571|Berry Project|1.00|420.00"/>
    <x v="86"/>
    <s v="Truck# Li-73_x000a_Hauling Ticket # 13379_x000a_Job# 2513_x000a_Berry Project_x000a_Gateway"/>
    <x v="1"/>
    <x v="9"/>
    <s v="13379"/>
    <x v="2"/>
    <x v="22"/>
    <s v="Berry Project"/>
    <n v="2513"/>
    <s v="Gateway"/>
    <m/>
    <m/>
    <n v="1"/>
    <n v="420"/>
    <n v="420"/>
    <n v="390.6"/>
    <n v="1331577.2799999979"/>
  </r>
  <r>
    <x v="10"/>
    <s v="07"/>
    <x v="2"/>
    <x v="0"/>
    <s v="2571|Berry Project|3.75|130.00"/>
    <x v="86"/>
    <s v="Truck# Li-73_x000a_Hauling Ticket # 13380_x000a_Job# 2513_x000a_Berry Project"/>
    <x v="1"/>
    <x v="9"/>
    <s v="13380"/>
    <x v="2"/>
    <x v="22"/>
    <s v="Berry Project"/>
    <n v="2513"/>
    <m/>
    <m/>
    <m/>
    <n v="3.75"/>
    <n v="130"/>
    <n v="487.5"/>
    <n v="0"/>
    <n v="1332064.7799999979"/>
  </r>
  <r>
    <x v="10"/>
    <s v="07"/>
    <x v="2"/>
    <x v="0"/>
    <s v="2571|Berry Project|1.00|420.00"/>
    <x v="86"/>
    <s v="Truck# U-229_x000a_Hauling Ticket # 13386_x000a_Job# 2513_x000a_Berry Project_x000a_Gateway"/>
    <x v="4"/>
    <x v="6"/>
    <s v="13386"/>
    <x v="2"/>
    <x v="22"/>
    <s v="Berry Project"/>
    <n v="2513"/>
    <s v="Gateway"/>
    <m/>
    <m/>
    <n v="1"/>
    <n v="420"/>
    <n v="420"/>
    <n v="390.6"/>
    <n v="1332484.7799999979"/>
  </r>
  <r>
    <x v="10"/>
    <s v="07"/>
    <x v="2"/>
    <x v="0"/>
    <s v="2571|Berry Project|1.00|420.00"/>
    <x v="86"/>
    <s v="Truck# MLB-82_x000a_Hauling Ticket # 12074_x000a_Job# 2513_x000a_Berry Project_x000a_Gateway"/>
    <x v="2"/>
    <x v="23"/>
    <s v="12074"/>
    <x v="2"/>
    <x v="22"/>
    <s v="Berry Project"/>
    <n v="2513"/>
    <s v="Gateway"/>
    <m/>
    <m/>
    <n v="1"/>
    <n v="420"/>
    <n v="420"/>
    <n v="390.6"/>
    <n v="1333034.7799999979"/>
  </r>
  <r>
    <x v="10"/>
    <s v="07"/>
    <x v="2"/>
    <x v="0"/>
    <s v="2571|Berry Project|1.00|420.00"/>
    <x v="86"/>
    <s v="Truck# U-229_x000a_Hauling Ticket # 13387_x000a_Job# 2513_x000a_Berry Project_x000a_Gateway"/>
    <x v="4"/>
    <x v="6"/>
    <s v="13387"/>
    <x v="2"/>
    <x v="22"/>
    <s v="Berry Project"/>
    <n v="2513"/>
    <s v="Gateway"/>
    <m/>
    <m/>
    <n v="1"/>
    <n v="420"/>
    <n v="420"/>
    <n v="390.6"/>
    <n v="1333454.7799999979"/>
  </r>
  <r>
    <x v="10"/>
    <s v="07"/>
    <x v="2"/>
    <x v="0"/>
    <s v="2571|Berry Project|9.00|130.00"/>
    <x v="86"/>
    <s v="Truck# JCV-08_x000a_Hauling Ticket # 214419_x000a_Job# 2513_x000a_Berry Project"/>
    <x v="25"/>
    <x v="53"/>
    <s v="214419"/>
    <x v="2"/>
    <x v="22"/>
    <s v="Berry Project"/>
    <n v="2513"/>
    <m/>
    <m/>
    <m/>
    <n v="9"/>
    <n v="130"/>
    <n v="1170"/>
    <n v="0"/>
    <n v="1334624.7799999979"/>
  </r>
  <r>
    <x v="10"/>
    <s v="07"/>
    <x v="2"/>
    <x v="0"/>
    <s v="2571|Berry Project|1.50|130.00"/>
    <x v="86"/>
    <s v="Truck# U-229_x000a_Hauling Ticket # 13388_x000a_Job# 2513_x000a_Berry Project"/>
    <x v="4"/>
    <x v="6"/>
    <s v="13388"/>
    <x v="2"/>
    <x v="22"/>
    <s v="Berry Project"/>
    <n v="2513"/>
    <m/>
    <m/>
    <m/>
    <n v="1.5"/>
    <n v="130"/>
    <n v="195"/>
    <n v="0"/>
    <n v="1334819.7799999979"/>
  </r>
  <r>
    <x v="10"/>
    <s v="07"/>
    <x v="2"/>
    <x v="0"/>
    <s v="2571|Berry Project|1.00|420.00"/>
    <x v="86"/>
    <s v="Truck# U-229_x000a_Hauling Ticket # 13389_x000a_Job# 2513_x000a_Berry Project_x000a_Gateway"/>
    <x v="4"/>
    <x v="6"/>
    <s v="13389"/>
    <x v="2"/>
    <x v="22"/>
    <s v="Berry Project"/>
    <n v="2513"/>
    <s v="Gateway"/>
    <m/>
    <m/>
    <n v="1"/>
    <n v="420"/>
    <n v="420"/>
    <n v="390.6"/>
    <n v="1335239.7799999979"/>
  </r>
  <r>
    <x v="10"/>
    <s v="07"/>
    <x v="2"/>
    <x v="0"/>
    <s v="2571|Berry Project|1.00|420.00"/>
    <x v="86"/>
    <s v="Truck# U-229_x000a_Hauling Ticket # 13390_x000a_Job# 2513_x000a_Berry Project_x000a_Gateway"/>
    <x v="4"/>
    <x v="6"/>
    <s v="13390"/>
    <x v="2"/>
    <x v="22"/>
    <s v="Berry Project"/>
    <n v="2513"/>
    <s v="Gateway"/>
    <m/>
    <m/>
    <n v="1"/>
    <n v="420"/>
    <n v="420"/>
    <n v="390.6"/>
    <n v="1335659.7799999979"/>
  </r>
  <r>
    <x v="10"/>
    <s v="07"/>
    <x v="2"/>
    <x v="0"/>
    <s v="2571|Berry Project|8.50|130.00"/>
    <x v="86"/>
    <s v="Truck# Li-73_x000a_Hauling Ticket # 13948_x000a_Job# 2513_x000a_Berry Project"/>
    <x v="1"/>
    <x v="9"/>
    <s v="13948"/>
    <x v="2"/>
    <x v="22"/>
    <s v="Berry Project"/>
    <n v="2513"/>
    <m/>
    <m/>
    <m/>
    <n v="8.5"/>
    <n v="130"/>
    <n v="1105"/>
    <n v="0"/>
    <n v="1336764.7799999979"/>
  </r>
  <r>
    <x v="10"/>
    <s v="07"/>
    <x v="2"/>
    <x v="0"/>
    <s v="2571|Berry Project|1.00|420.00"/>
    <x v="86"/>
    <s v="Truck# Li-73_x000a_Hauling Ticket # 13949_x000a_Job# 2513_x000a_Berry Project"/>
    <x v="1"/>
    <x v="9"/>
    <s v="13949"/>
    <x v="2"/>
    <x v="22"/>
    <s v="Berry Project"/>
    <n v="2513"/>
    <m/>
    <m/>
    <m/>
    <n v="1"/>
    <n v="420"/>
    <n v="420"/>
    <n v="390.6"/>
    <n v="1337184.7799999979"/>
  </r>
  <r>
    <x v="10"/>
    <s v="07"/>
    <x v="2"/>
    <x v="0"/>
    <s v="2571|Berry Project|1.00|420.00"/>
    <x v="86"/>
    <s v="Truck# MLB-11_x000a_Hauling Ticket # 13952_x000a_Job# 2513_x000a_Berry Project"/>
    <x v="2"/>
    <x v="11"/>
    <s v="13952"/>
    <x v="2"/>
    <x v="22"/>
    <s v="Berry Project"/>
    <n v="2513"/>
    <m/>
    <m/>
    <m/>
    <n v="1"/>
    <n v="420"/>
    <n v="420"/>
    <n v="390.6"/>
    <n v="1337604.7799999979"/>
  </r>
  <r>
    <x v="10"/>
    <s v="07"/>
    <x v="2"/>
    <x v="0"/>
    <s v="2571|Berry Project|6.50|130.00"/>
    <x v="86"/>
    <s v="Truck# MLB-11_x000a_Hauling Ticket # 13955_x000a_Job# 2513_x000a_Berry Project"/>
    <x v="2"/>
    <x v="11"/>
    <s v="13955"/>
    <x v="2"/>
    <x v="22"/>
    <s v="Berry Project"/>
    <n v="2513"/>
    <m/>
    <m/>
    <m/>
    <n v="6.5"/>
    <n v="130"/>
    <n v="845"/>
    <n v="785.85"/>
    <n v="1338449.7799999979"/>
  </r>
  <r>
    <x v="10"/>
    <s v="07"/>
    <x v="2"/>
    <x v="0"/>
    <s v="2571|Berry Project|1.00|420.00"/>
    <x v="86"/>
    <s v="Truck# U-229_x000a_Hauling Ticket # 13391_x000a_Job# 2513_x000a_Berry Project"/>
    <x v="4"/>
    <x v="6"/>
    <s v="13391"/>
    <x v="2"/>
    <x v="22"/>
    <s v="Berry Project"/>
    <n v="2513"/>
    <m/>
    <m/>
    <m/>
    <n v="1"/>
    <n v="420"/>
    <n v="420"/>
    <n v="390.6"/>
    <n v="1338869.7799999979"/>
  </r>
  <r>
    <x v="10"/>
    <s v="07"/>
    <x v="2"/>
    <x v="0"/>
    <s v="2571|Berry Project|4.50|130.00"/>
    <x v="86"/>
    <s v="Truck# U-229_x000a_Hauling Ticket # 13393_x000a_Job# 2513_x000a_Berry Project"/>
    <x v="4"/>
    <x v="6"/>
    <s v="13393"/>
    <x v="2"/>
    <x v="22"/>
    <s v="Berry Project"/>
    <n v="2513"/>
    <m/>
    <m/>
    <m/>
    <n v="4.5"/>
    <n v="130"/>
    <n v="585"/>
    <n v="0"/>
    <n v="1339454.7799999979"/>
  </r>
  <r>
    <x v="10"/>
    <s v="07"/>
    <x v="2"/>
    <x v="0"/>
    <s v="2571|Berry Project|9.00|130.00"/>
    <x v="86"/>
    <s v="Truck# Li-73_x000a_Hauling Ticket # 13951_x000a_Job# 2513_x000a_Berry Project"/>
    <x v="1"/>
    <x v="9"/>
    <s v="13951"/>
    <x v="2"/>
    <x v="22"/>
    <s v="Berry Project"/>
    <n v="2513"/>
    <m/>
    <m/>
    <m/>
    <n v="9"/>
    <n v="130"/>
    <n v="1170"/>
    <n v="0"/>
    <n v="1340624.7799999979"/>
  </r>
  <r>
    <x v="10"/>
    <s v="07"/>
    <x v="2"/>
    <x v="0"/>
    <s v="2571|Berry Project|7.00|130.00"/>
    <x v="86"/>
    <s v="Truck# U-229_x000a_Hauling Ticket # 13394_x000a_Job# 2513_x000a_Berry Project"/>
    <x v="4"/>
    <x v="6"/>
    <s v="13394"/>
    <x v="2"/>
    <x v="22"/>
    <s v="Berry Project"/>
    <n v="2513"/>
    <m/>
    <m/>
    <m/>
    <n v="7"/>
    <n v="130"/>
    <n v="910"/>
    <n v="0"/>
    <n v="1341534.7799999979"/>
  </r>
  <r>
    <x v="10"/>
    <s v="07"/>
    <x v="2"/>
    <x v="0"/>
    <s v="2571|Berry Project|7.00|130.00"/>
    <x v="86"/>
    <s v="Truck# Li-73_x000a_Hauling Ticket # 13950_x000a_Job# 2513_x000a_Berry Project"/>
    <x v="1"/>
    <x v="9"/>
    <s v="13950"/>
    <x v="2"/>
    <x v="22"/>
    <s v="Berry Project"/>
    <n v="2513"/>
    <m/>
    <m/>
    <m/>
    <n v="7"/>
    <n v="130"/>
    <n v="910"/>
    <n v="0"/>
    <n v="1342444.7799999979"/>
  </r>
  <r>
    <x v="30"/>
    <s v="14"/>
    <x v="2"/>
    <x v="0"/>
    <s v="2585|Berry Project|10.00|130.00"/>
    <x v="87"/>
    <s v="Truck# Li-73_x000a_Hauling Ticket # 13024_x000a_Job# 2513_x000a_Berry Project"/>
    <x v="1"/>
    <x v="9"/>
    <s v="13024"/>
    <x v="2"/>
    <x v="22"/>
    <s v="Berry Project"/>
    <n v="2513"/>
    <m/>
    <m/>
    <m/>
    <n v="10"/>
    <n v="130"/>
    <n v="1300"/>
    <n v="0"/>
    <n v="1438107.4299999969"/>
  </r>
  <r>
    <x v="30"/>
    <s v="14"/>
    <x v="2"/>
    <x v="0"/>
    <s v="2585|Berry Project|10.50|130.00"/>
    <x v="87"/>
    <s v="Truck# LT-103_x000a_Hauling Ticket # 13484_x000a_Job# 2513_x000a_Berry Project"/>
    <x v="0"/>
    <x v="0"/>
    <s v="13484"/>
    <x v="2"/>
    <x v="22"/>
    <s v="Berry Project"/>
    <n v="2513"/>
    <m/>
    <m/>
    <m/>
    <n v="10.5"/>
    <n v="130"/>
    <n v="1365"/>
    <n v="1269.45"/>
    <n v="1439472.4299999969"/>
  </r>
  <r>
    <x v="30"/>
    <s v="14"/>
    <x v="2"/>
    <x v="0"/>
    <s v="2585|Berry Project|9.50|130.00"/>
    <x v="87"/>
    <s v="Truck# CAJ-02_x000a_Hauling Ticket # 13025_x000a_Job# 2513_x000a_Berry Project"/>
    <x v="5"/>
    <x v="41"/>
    <s v="13025"/>
    <x v="2"/>
    <x v="22"/>
    <s v="Berry Project"/>
    <n v="2513"/>
    <m/>
    <m/>
    <m/>
    <n v="9.5"/>
    <n v="130"/>
    <n v="1235"/>
    <n v="0"/>
    <n v="1440707.4299999969"/>
  </r>
  <r>
    <x v="30"/>
    <s v="14"/>
    <x v="2"/>
    <x v="0"/>
    <s v="2585|Berry Project|11.25|130.00"/>
    <x v="87"/>
    <s v="Truck# LT-103_x000a_Hauling Ticket # 13485_x000a_Job# 2513_x000a_Berry Project"/>
    <x v="0"/>
    <x v="0"/>
    <s v="13485"/>
    <x v="2"/>
    <x v="22"/>
    <s v="Berry Project"/>
    <n v="2513"/>
    <m/>
    <m/>
    <m/>
    <n v="11.25"/>
    <n v="130"/>
    <n v="1462.5"/>
    <n v="1360.125"/>
    <n v="1442169.9299999969"/>
  </r>
  <r>
    <x v="30"/>
    <s v="14"/>
    <x v="2"/>
    <x v="0"/>
    <s v="2585|Berry Project|1.00|420.00"/>
    <x v="87"/>
    <s v="Truck# U-28_x000a_Hauling Ticket # 12304_x000a_Job# 2513_x000a_Berry Project_x000a_Gateway"/>
    <x v="4"/>
    <x v="5"/>
    <s v="12304"/>
    <x v="2"/>
    <x v="22"/>
    <s v="Berry Project"/>
    <n v="2513"/>
    <s v="Gateway"/>
    <m/>
    <m/>
    <n v="1"/>
    <n v="420"/>
    <n v="420"/>
    <n v="0"/>
    <n v="1442654.1299999971"/>
  </r>
  <r>
    <x v="30"/>
    <s v="14"/>
    <x v="2"/>
    <x v="0"/>
    <s v="2585|Berry Project|6.50|130.00"/>
    <x v="87"/>
    <s v="Truck# U-28_x000a_Hauling Ticket # 12490_x000a_Job# 2513_x000a_Berry Project"/>
    <x v="4"/>
    <x v="5"/>
    <s v="12490"/>
    <x v="2"/>
    <x v="22"/>
    <s v="Berry Project"/>
    <n v="2513"/>
    <m/>
    <m/>
    <m/>
    <n v="6.5"/>
    <n v="130"/>
    <n v="845"/>
    <n v="0"/>
    <n v="1443499.1299999971"/>
  </r>
  <r>
    <x v="30"/>
    <s v="14"/>
    <x v="2"/>
    <x v="0"/>
    <s v="2585|Berry Project|7.00|130.00"/>
    <x v="87"/>
    <s v="Truck# Li-73_x000a_Hauling Ticket # 13027_x000a_Job# 2513_x000a_Berry Project"/>
    <x v="1"/>
    <x v="9"/>
    <s v="13027"/>
    <x v="2"/>
    <x v="22"/>
    <s v="Berry Project"/>
    <n v="2513"/>
    <m/>
    <m/>
    <m/>
    <n v="7"/>
    <n v="130"/>
    <n v="910"/>
    <n v="0"/>
    <n v="1444409.1299999971"/>
  </r>
  <r>
    <x v="30"/>
    <s v="14"/>
    <x v="2"/>
    <x v="0"/>
    <s v="2585|Berry Project|1.00|420.00"/>
    <x v="87"/>
    <s v="Truck# JCV-08_x000a_Hauling Ticket # 214426_x000a_Job# 2513_x000a_Berry Project_x000a_Gateway"/>
    <x v="25"/>
    <x v="53"/>
    <s v="214426"/>
    <x v="2"/>
    <x v="22"/>
    <s v="Berry Project"/>
    <n v="2513"/>
    <s v="Gateway"/>
    <m/>
    <m/>
    <n v="1"/>
    <n v="420"/>
    <n v="420"/>
    <n v="0"/>
    <n v="1444829.1299999971"/>
  </r>
  <r>
    <x v="30"/>
    <s v="14"/>
    <x v="2"/>
    <x v="0"/>
    <s v="2585|Berry Project|1.00|420.00"/>
    <x v="87"/>
    <s v="Truck# JCV-08_x000a_Hauling Ticket # 214427_x000a_Job# 2513_x000a_Berry Project_x000a_Gateway"/>
    <x v="25"/>
    <x v="53"/>
    <s v="214427"/>
    <x v="2"/>
    <x v="22"/>
    <s v="Berry Project"/>
    <n v="2513"/>
    <s v="Gateway"/>
    <m/>
    <m/>
    <n v="1"/>
    <n v="420"/>
    <n v="420"/>
    <n v="0"/>
    <n v="1445249.1299999971"/>
  </r>
  <r>
    <x v="30"/>
    <s v="14"/>
    <x v="2"/>
    <x v="0"/>
    <s v="2585|Berry Project|2.00|130.00"/>
    <x v="87"/>
    <s v="Truck# JCV-08_x000a_Hauling Ticket # 214451_x000a_Job# 2513_x000a_Berry Project"/>
    <x v="25"/>
    <x v="53"/>
    <s v="214451"/>
    <x v="2"/>
    <x v="22"/>
    <s v="Berry Project"/>
    <n v="2513"/>
    <m/>
    <m/>
    <m/>
    <n v="2"/>
    <n v="130"/>
    <n v="260"/>
    <n v="0"/>
    <n v="1445509.1299999971"/>
  </r>
  <r>
    <x v="19"/>
    <s v="21"/>
    <x v="2"/>
    <x v="0"/>
    <s v="2601|Berry Project|6.00|130.00"/>
    <x v="88"/>
    <s v="Truck# Li-73_x000a_Hauling Ticket # 13028_x000a_Job# 2513_x000a_Berry Project"/>
    <x v="1"/>
    <x v="9"/>
    <s v="13028"/>
    <x v="2"/>
    <x v="22"/>
    <s v="Berry Project"/>
    <n v="2513"/>
    <m/>
    <m/>
    <m/>
    <n v="6"/>
    <n v="130"/>
    <n v="780"/>
    <n v="0"/>
    <n v="1542484.0099999961"/>
  </r>
  <r>
    <x v="19"/>
    <s v="21"/>
    <x v="2"/>
    <x v="0"/>
    <s v="2601|Berry Project|1.00|420.00"/>
    <x v="88"/>
    <s v="Truck# Li-73_x000a_Hauling Ticket # 13029_x000a_Job# 2513_x000a_Berry Project_x000a_Gateway"/>
    <x v="1"/>
    <x v="9"/>
    <s v="13029"/>
    <x v="2"/>
    <x v="22"/>
    <s v="Berry Project"/>
    <n v="2513"/>
    <s v="Gateway"/>
    <m/>
    <m/>
    <n v="1"/>
    <n v="420"/>
    <n v="420"/>
    <n v="390.6"/>
    <n v="1542904.0099999961"/>
  </r>
  <r>
    <x v="19"/>
    <s v="21"/>
    <x v="2"/>
    <x v="0"/>
    <s v="2601|Berry Project|1.00|420.00"/>
    <x v="88"/>
    <s v="Truck# LT-103_x000a_Hauling Ticket # 13487_x000a_Job# 2513_x000a_Berry Project_x000a_Gateway"/>
    <x v="0"/>
    <x v="0"/>
    <s v="13487"/>
    <x v="2"/>
    <x v="22"/>
    <s v="Berry Project"/>
    <n v="2513"/>
    <s v="Gateway"/>
    <m/>
    <m/>
    <n v="1"/>
    <n v="420"/>
    <n v="420"/>
    <n v="390.6"/>
    <n v="1543324.0099999961"/>
  </r>
  <r>
    <x v="19"/>
    <s v="21"/>
    <x v="2"/>
    <x v="0"/>
    <s v="2601|Berry Project|5.50|130.00"/>
    <x v="88"/>
    <s v="Truck# LT-103_x000a_Hauling Ticket # 13489_x000a_Job# 2513_x000a_Berry Project"/>
    <x v="0"/>
    <x v="0"/>
    <s v="13489"/>
    <x v="2"/>
    <x v="22"/>
    <s v="Berry Project"/>
    <n v="2513"/>
    <m/>
    <m/>
    <m/>
    <n v="5.5"/>
    <n v="130"/>
    <n v="715"/>
    <n v="664.95"/>
    <n v="1544039.0099999961"/>
  </r>
  <r>
    <x v="19"/>
    <s v="21"/>
    <x v="2"/>
    <x v="0"/>
    <s v="2601|Berry Project|10.00|130.00"/>
    <x v="88"/>
    <s v="Truck# Li-73_x000a_Hauling Ticket # 13031_x000a_Job# 2513_x000a_Berry Project"/>
    <x v="1"/>
    <x v="9"/>
    <s v="13031"/>
    <x v="2"/>
    <x v="22"/>
    <s v="Berry Project"/>
    <n v="2513"/>
    <m/>
    <m/>
    <m/>
    <n v="10"/>
    <n v="130"/>
    <n v="1300"/>
    <n v="0"/>
    <n v="1545339.0099999961"/>
  </r>
  <r>
    <x v="19"/>
    <s v="21"/>
    <x v="2"/>
    <x v="0"/>
    <s v="2601|Berry Project|8.50|130.00"/>
    <x v="88"/>
    <s v="Truck# Li-73_x000a_Hauling Ticket # 13032_x000a_Job# 2513_x000a_Berry Project"/>
    <x v="1"/>
    <x v="9"/>
    <s v="13032"/>
    <x v="2"/>
    <x v="22"/>
    <s v="Berry Project"/>
    <n v="2513"/>
    <m/>
    <m/>
    <m/>
    <n v="8.5"/>
    <n v="130"/>
    <n v="1105"/>
    <n v="0"/>
    <n v="1546444.0099999961"/>
  </r>
  <r>
    <x v="19"/>
    <s v="21"/>
    <x v="2"/>
    <x v="0"/>
    <s v="2601|Berry Project|1.00|420.00"/>
    <x v="88"/>
    <s v="Truck# U-229_x000a_Hauling Ticket # 11299_x000a_Job# 2513_x000a_Berry Project_x000a_Gateway"/>
    <x v="4"/>
    <x v="6"/>
    <s v="11299"/>
    <x v="2"/>
    <x v="22"/>
    <s v="Berry Project"/>
    <n v="2513"/>
    <s v="Gateway"/>
    <m/>
    <m/>
    <n v="1"/>
    <n v="420"/>
    <n v="420"/>
    <n v="390.6"/>
    <n v="1546864.0099999961"/>
  </r>
  <r>
    <x v="19"/>
    <s v="21"/>
    <x v="2"/>
    <x v="0"/>
    <s v="2601|Berry Project|2.50|130.00"/>
    <x v="88"/>
    <s v="Truck# Li-73_x000a_Hauling Ticket # 13036_x000a_Job# 2513_x000a_Berry Project"/>
    <x v="1"/>
    <x v="9"/>
    <s v="13036"/>
    <x v="2"/>
    <x v="22"/>
    <s v="Berry Project"/>
    <n v="2513"/>
    <m/>
    <m/>
    <m/>
    <n v="2.5"/>
    <n v="130"/>
    <n v="325"/>
    <n v="0"/>
    <n v="1547189.0099999961"/>
  </r>
  <r>
    <x v="19"/>
    <s v="21"/>
    <x v="2"/>
    <x v="0"/>
    <s v="2601|Berry Project|1.00|420.00"/>
    <x v="88"/>
    <s v="Truck# Li-73_x000a_Hauling Ticket # 13037_x000a_Job# 2513_x000a_Berry Project_x000a_Gateway"/>
    <x v="1"/>
    <x v="9"/>
    <s v="13037"/>
    <x v="2"/>
    <x v="22"/>
    <s v="Berry Project"/>
    <n v="2513"/>
    <s v="Gateway"/>
    <m/>
    <m/>
    <n v="1"/>
    <n v="420"/>
    <n v="420"/>
    <n v="390.6"/>
    <n v="1547609.0099999961"/>
  </r>
  <r>
    <x v="19"/>
    <s v="21"/>
    <x v="2"/>
    <x v="0"/>
    <s v="2601|Berry Project|1.00|420.00"/>
    <x v="88"/>
    <s v="Truck# Li-73_x000a_Hauling Ticket # 13038_x000a_Job# 2513_x000a_Berry Project_x000a_Gateway"/>
    <x v="1"/>
    <x v="9"/>
    <s v="13038"/>
    <x v="2"/>
    <x v="22"/>
    <s v="Berry Project"/>
    <n v="2513"/>
    <s v="Gateway"/>
    <m/>
    <m/>
    <n v="1"/>
    <n v="420"/>
    <n v="420"/>
    <n v="390.6"/>
    <n v="1548029.0099999961"/>
  </r>
  <r>
    <x v="19"/>
    <s v="21"/>
    <x v="2"/>
    <x v="0"/>
    <s v="2601|Berry Project|4.00|130.00"/>
    <x v="88"/>
    <s v="Truck# MEM-15_x000a_Hauling Ticket # 13190_x000a_Job# 2513_x000a_Berry Project"/>
    <x v="26"/>
    <x v="38"/>
    <s v="13190"/>
    <x v="2"/>
    <x v="22"/>
    <s v="Berry Project"/>
    <n v="2513"/>
    <m/>
    <m/>
    <m/>
    <n v="4"/>
    <n v="130"/>
    <n v="520"/>
    <n v="0"/>
    <n v="1548549.0099999961"/>
  </r>
  <r>
    <x v="19"/>
    <s v="21"/>
    <x v="2"/>
    <x v="0"/>
    <s v="2601|Berry Project|1.00|420.00"/>
    <x v="88"/>
    <s v="Truck# MEM-15_x000a_Hauling Ticket # 13196_x000a_Job# 2513_x000a_Berry Project_x000a_Gateway"/>
    <x v="26"/>
    <x v="38"/>
    <s v="13196"/>
    <x v="2"/>
    <x v="22"/>
    <s v="Berry Project"/>
    <n v="2513"/>
    <s v="Gateway"/>
    <m/>
    <m/>
    <n v="1"/>
    <n v="420"/>
    <n v="420"/>
    <n v="390.6"/>
    <n v="1548969.0099999961"/>
  </r>
  <r>
    <x v="19"/>
    <s v="21"/>
    <x v="2"/>
    <x v="0"/>
    <s v="2601|Berry Project|1.00|420.00"/>
    <x v="88"/>
    <s v="Truck# U-229_x000a_Hauling Ticket # 13216_x000a_Job# 2513_x000a_Berry Project_x000a_Gateway"/>
    <x v="4"/>
    <x v="6"/>
    <s v="13216"/>
    <x v="2"/>
    <x v="22"/>
    <s v="Berry Project"/>
    <n v="2513"/>
    <s v="Gateway"/>
    <m/>
    <m/>
    <n v="1"/>
    <n v="420"/>
    <n v="420"/>
    <n v="390.6"/>
    <n v="1549389.0099999961"/>
  </r>
  <r>
    <x v="19"/>
    <s v="21"/>
    <x v="2"/>
    <x v="0"/>
    <s v="2601|Berry Project|2.50|130.00"/>
    <x v="88"/>
    <s v="Truck# U-229_x000a_Hauling Ticket # 13217_x000a_Job# 2513_x000a_Berry Project"/>
    <x v="4"/>
    <x v="6"/>
    <s v="13217"/>
    <x v="2"/>
    <x v="22"/>
    <s v="Berry Project"/>
    <n v="2513"/>
    <m/>
    <m/>
    <m/>
    <n v="2.5"/>
    <n v="130"/>
    <n v="325"/>
    <n v="0"/>
    <n v="1549714.0099999961"/>
  </r>
  <r>
    <x v="19"/>
    <s v="21"/>
    <x v="2"/>
    <x v="0"/>
    <s v="2601|Berry Project|2.25|130.00"/>
    <x v="88"/>
    <s v="Truck# LT-515_x000a_Hauling Ticket # 13218_x000a_Job# 2513_x000a_Berry Project"/>
    <x v="0"/>
    <x v="17"/>
    <s v="13218"/>
    <x v="2"/>
    <x v="22"/>
    <s v="Berry Project"/>
    <n v="2513"/>
    <m/>
    <m/>
    <m/>
    <n v="2.25"/>
    <n v="130"/>
    <n v="292.5"/>
    <n v="272.02500000000003"/>
    <n v="1550006.5099999961"/>
  </r>
  <r>
    <x v="19"/>
    <s v="21"/>
    <x v="2"/>
    <x v="0"/>
    <s v="2601|Berry Project|1.00|420.00"/>
    <x v="88"/>
    <s v="Truck# LT-515_x000a_Hauling Ticket # 13219_x000a_Job# 2513_x000a_Berry Project_x000a_Gateway"/>
    <x v="0"/>
    <x v="17"/>
    <s v="13219"/>
    <x v="2"/>
    <x v="22"/>
    <s v="Berry Project"/>
    <n v="2513"/>
    <s v="Gateway"/>
    <m/>
    <m/>
    <n v="1"/>
    <n v="420"/>
    <n v="420"/>
    <n v="390.6"/>
    <n v="1550426.5099999961"/>
  </r>
  <r>
    <x v="19"/>
    <s v="21"/>
    <x v="2"/>
    <x v="0"/>
    <s v="2601|Berry Project|1.00|420.00"/>
    <x v="88"/>
    <s v="Truck# LT-515_x000a_Hauling Ticket # 13220_x000a_Job# 2513_x000a_Berry Project_x000a_Gateway"/>
    <x v="0"/>
    <x v="17"/>
    <s v="13220"/>
    <x v="2"/>
    <x v="22"/>
    <s v="Berry Project"/>
    <n v="2513"/>
    <s v="Gateway"/>
    <m/>
    <m/>
    <n v="1"/>
    <n v="420"/>
    <n v="420"/>
    <n v="390.6"/>
    <n v="1550846.5099999961"/>
  </r>
  <r>
    <x v="19"/>
    <s v="21"/>
    <x v="2"/>
    <x v="0"/>
    <s v="2601|Berry Project|1.00|420.00"/>
    <x v="88"/>
    <s v="Truck# LT-103_x000a_Hauling Ticket # 13282_x000a_Job# 2513_x000a_Berry Project_x000a_Gateway"/>
    <x v="0"/>
    <x v="0"/>
    <s v="13282"/>
    <x v="2"/>
    <x v="22"/>
    <s v="Berry Project"/>
    <n v="2513"/>
    <s v="Gateway"/>
    <m/>
    <m/>
    <n v="1"/>
    <n v="420"/>
    <n v="420"/>
    <n v="390.6"/>
    <n v="1551266.5099999961"/>
  </r>
  <r>
    <x v="19"/>
    <s v="21"/>
    <x v="2"/>
    <x v="0"/>
    <s v="2601|Berry Project|10.75|130.00"/>
    <x v="88"/>
    <s v="Truck# LT-103_x000a_Hauling Ticket # 13492_x000a_Job# 2513_x000a_Berry Project"/>
    <x v="0"/>
    <x v="0"/>
    <s v="13492"/>
    <x v="2"/>
    <x v="22"/>
    <s v="Berry Project"/>
    <n v="2513"/>
    <m/>
    <m/>
    <m/>
    <n v="10.75"/>
    <n v="130"/>
    <n v="1397.5"/>
    <n v="1299.6750000000002"/>
    <n v="1552664.0099999961"/>
  </r>
  <r>
    <x v="19"/>
    <s v="21"/>
    <x v="2"/>
    <x v="0"/>
    <s v="2601|Berry Project|6.00|130.00"/>
    <x v="88"/>
    <s v="Truck# LT-103_x000a_Hauling Ticket # 13494_x000a_Job# 2513_x000a_Berry Project"/>
    <x v="0"/>
    <x v="0"/>
    <s v="13494"/>
    <x v="2"/>
    <x v="22"/>
    <s v="Berry Project"/>
    <n v="2513"/>
    <m/>
    <m/>
    <m/>
    <n v="6"/>
    <n v="130"/>
    <n v="780"/>
    <n v="0"/>
    <n v="1553444.0099999961"/>
  </r>
  <r>
    <x v="19"/>
    <s v="21"/>
    <x v="2"/>
    <x v="0"/>
    <s v="2601|Berry Project|1.00|420.00"/>
    <x v="88"/>
    <s v="Truck# LT-103_x000a_Hauling Ticket # 13495_x000a_Job# 2513_x000a_Berry Project_x000a_Gateway"/>
    <x v="0"/>
    <x v="0"/>
    <s v="13495"/>
    <x v="2"/>
    <x v="22"/>
    <s v="Berry Project"/>
    <n v="2513"/>
    <s v="Gateway"/>
    <m/>
    <m/>
    <n v="1"/>
    <n v="420"/>
    <n v="420"/>
    <n v="390.6"/>
    <n v="1553864.0099999961"/>
  </r>
  <r>
    <x v="19"/>
    <s v="21"/>
    <x v="2"/>
    <x v="0"/>
    <s v="2601|Berry Project|4.00|130.00"/>
    <x v="88"/>
    <s v="Truck# U-28_x000a_Hauling Ticket # 100421_x000a_Job# 2513_x000a_Berry Project"/>
    <x v="4"/>
    <x v="5"/>
    <s v="100421"/>
    <x v="2"/>
    <x v="22"/>
    <s v="Berry Project"/>
    <n v="2513"/>
    <m/>
    <m/>
    <m/>
    <n v="4"/>
    <n v="130"/>
    <n v="520"/>
    <n v="0"/>
    <n v="1554384.0099999961"/>
  </r>
  <r>
    <x v="19"/>
    <s v="21"/>
    <x v="2"/>
    <x v="0"/>
    <s v="2601|Berry Project|2.00|420.00"/>
    <x v="88"/>
    <s v="Truck# U-28_x000a_Hauling Ticket # 100422_x000a_Job# 2513_x000a_Berry Project_x000a_Gateway"/>
    <x v="4"/>
    <x v="5"/>
    <s v="100422"/>
    <x v="2"/>
    <x v="22"/>
    <s v="Berry Project"/>
    <n v="2513"/>
    <s v="Gateway"/>
    <m/>
    <m/>
    <n v="2"/>
    <n v="420"/>
    <n v="840"/>
    <n v="0"/>
    <n v="1555224.0099999961"/>
  </r>
  <r>
    <x v="19"/>
    <s v="21"/>
    <x v="2"/>
    <x v="0"/>
    <s v="2601|Berry Project|1.00|420.00"/>
    <x v="88"/>
    <s v="Truck# BBR-25_x000a_Hauling Ticket # 13717_x000a_Job# 2513_x000a_Berry Project_x000a_Gateway"/>
    <x v="27"/>
    <x v="54"/>
    <s v="13717"/>
    <x v="2"/>
    <x v="22"/>
    <s v="Berry Project"/>
    <n v="2513"/>
    <s v="Gateway"/>
    <m/>
    <m/>
    <n v="1"/>
    <n v="420"/>
    <n v="420"/>
    <n v="390.6"/>
    <n v="1555644.0099999961"/>
  </r>
  <r>
    <x v="19"/>
    <s v="21"/>
    <x v="2"/>
    <x v="0"/>
    <s v="2601|Berry Project|3.75|130.00"/>
    <x v="88"/>
    <s v="Truck# BBR-25_x000a_Hauling Ticket # 11298_x000a_Job# 2513_x000a_Berry Project"/>
    <x v="27"/>
    <x v="54"/>
    <s v="11298"/>
    <x v="2"/>
    <x v="22"/>
    <s v="Berry Project"/>
    <n v="2513"/>
    <m/>
    <m/>
    <m/>
    <n v="3.75"/>
    <n v="130"/>
    <n v="487.5"/>
    <n v="0"/>
    <n v="1556131.5099999961"/>
  </r>
  <r>
    <x v="19"/>
    <s v="21"/>
    <x v="2"/>
    <x v="0"/>
    <s v="2601|Berry Project|2.00|130.00"/>
    <x v="88"/>
    <s v="Truck# JCV-04_x000a_Hauling Ticket # 05006_x000a_Job# 2513_x000a_Berry Project"/>
    <x v="25"/>
    <x v="31"/>
    <s v="05006"/>
    <x v="2"/>
    <x v="22"/>
    <s v="Berry Project"/>
    <n v="2513"/>
    <m/>
    <m/>
    <m/>
    <n v="2"/>
    <n v="130"/>
    <n v="260"/>
    <n v="0"/>
    <n v="1556525.0099999961"/>
  </r>
  <r>
    <x v="19"/>
    <s v="21"/>
    <x v="2"/>
    <x v="0"/>
    <s v="2601|Berry Project|1.00|420.00"/>
    <x v="88"/>
    <s v="Truck# JCV-04_x000a_Hauling Ticket # 05007_x000a_Job# 2513_x000a_Berry Project_x000a_Gateway"/>
    <x v="25"/>
    <x v="31"/>
    <s v="05007"/>
    <x v="2"/>
    <x v="22"/>
    <s v="Berry Project"/>
    <n v="2513"/>
    <s v="Gateway"/>
    <m/>
    <m/>
    <n v="1"/>
    <n v="420"/>
    <n v="420"/>
    <n v="390.6"/>
    <n v="1556945.0099999961"/>
  </r>
  <r>
    <x v="19"/>
    <s v="21"/>
    <x v="2"/>
    <x v="0"/>
    <s v="2601|Berry Project|1.00|420.00"/>
    <x v="88"/>
    <s v="Truck# JCV-04_x000a_Hauling Ticket # 05008_x000a_Job# 2513_x000a_Berry Project_x000a_Gateway"/>
    <x v="25"/>
    <x v="31"/>
    <s v="05008"/>
    <x v="2"/>
    <x v="22"/>
    <s v="Berry Project"/>
    <n v="2513"/>
    <s v="Gateway"/>
    <m/>
    <m/>
    <n v="1"/>
    <n v="420"/>
    <n v="420"/>
    <n v="390.6"/>
    <n v="1557365.0099999961"/>
  </r>
  <r>
    <x v="19"/>
    <s v="21"/>
    <x v="2"/>
    <x v="0"/>
    <s v="2601|Berry Project|1.00|130.00"/>
    <x v="88"/>
    <s v="Truck# JCV-03_x000a_Hauling Ticket # 13035_x000a_Job# 2513_x000a_Berry Project"/>
    <x v="25"/>
    <x v="55"/>
    <s v="13035"/>
    <x v="2"/>
    <x v="22"/>
    <s v="Berry Project"/>
    <n v="2513"/>
    <m/>
    <m/>
    <m/>
    <n v="1"/>
    <n v="130"/>
    <n v="130"/>
    <n v="0"/>
    <n v="1557495.0099999961"/>
  </r>
  <r>
    <x v="19"/>
    <s v="21"/>
    <x v="2"/>
    <x v="0"/>
    <s v="2601|Berry Project|2.00|420.00"/>
    <x v="88"/>
    <s v="Truck# JCV-03_x000a_Hauling Ticket # 13035_x000a_Job# 2513_x000a_Berry Project_x000a_Gateway"/>
    <x v="25"/>
    <x v="55"/>
    <s v="13035"/>
    <x v="2"/>
    <x v="22"/>
    <s v="Berry Project"/>
    <n v="2513"/>
    <s v="Gateway"/>
    <m/>
    <m/>
    <n v="2"/>
    <n v="420"/>
    <n v="840"/>
    <n v="0"/>
    <n v="1558335.0099999961"/>
  </r>
  <r>
    <x v="3"/>
    <s v="28"/>
    <x v="2"/>
    <x v="0"/>
    <s v="2614|Berry Project|2.00|130.00"/>
    <x v="89"/>
    <s v="Truck# Li-73_x000a_Hauling Ticket # 13040_x000a_Job# 2513_x000a_Berry Project"/>
    <x v="1"/>
    <x v="9"/>
    <s v="13040"/>
    <x v="2"/>
    <x v="22"/>
    <s v="Berry Project"/>
    <n v="2513"/>
    <m/>
    <m/>
    <m/>
    <n v="2"/>
    <n v="130"/>
    <n v="260"/>
    <n v="241.8"/>
    <n v="1701059.5999999959"/>
  </r>
  <r>
    <x v="3"/>
    <s v="28"/>
    <x v="2"/>
    <x v="0"/>
    <s v="2614|Berry Project|1.00|420.00"/>
    <x v="89"/>
    <s v="Truck# WO-302_x000a_Hauling Ticket # 4490_x000a_Job# 2513_x000a_Berry Project_x000a_Gateway"/>
    <x v="9"/>
    <x v="40"/>
    <s v="4490"/>
    <x v="2"/>
    <x v="22"/>
    <s v="Berry Project"/>
    <n v="2513"/>
    <s v="Gateway"/>
    <m/>
    <m/>
    <n v="1"/>
    <n v="420"/>
    <n v="420"/>
    <n v="390.6"/>
    <n v="1701479.5999999959"/>
  </r>
  <r>
    <x v="3"/>
    <s v="28"/>
    <x v="2"/>
    <x v="0"/>
    <s v="2614|Berry Project|2.50|130.00"/>
    <x v="89"/>
    <s v="Truck# WO-302_x000a_Hauling Ticket # 09137_x000a_Job# 2513_x000a_Berry Project"/>
    <x v="9"/>
    <x v="40"/>
    <s v="09137"/>
    <x v="2"/>
    <x v="22"/>
    <s v="Berry Project"/>
    <n v="2513"/>
    <m/>
    <m/>
    <m/>
    <n v="2.5"/>
    <n v="130"/>
    <n v="325"/>
    <n v="302.25"/>
    <n v="1701804.5999999959"/>
  </r>
  <r>
    <x v="3"/>
    <s v="28"/>
    <x v="2"/>
    <x v="0"/>
    <s v="2614|Berry Project|1.00|420.00"/>
    <x v="89"/>
    <s v="Truck# LT-356_x000a_Hauling Ticket # 4491_x000a_Job# 2513_x000a_Berry Project_x000a_Gateway"/>
    <x v="0"/>
    <x v="7"/>
    <s v="4491"/>
    <x v="2"/>
    <x v="22"/>
    <s v="Berry Project"/>
    <n v="2513"/>
    <s v="Gateway"/>
    <m/>
    <m/>
    <n v="1"/>
    <n v="420"/>
    <n v="420"/>
    <n v="390.6"/>
    <n v="1702224.5999999959"/>
  </r>
  <r>
    <x v="3"/>
    <s v="28"/>
    <x v="2"/>
    <x v="0"/>
    <s v="2614|Berry Project|3.00|130.00"/>
    <x v="89"/>
    <s v="Truck# LT-356_x000a_Hauling Ticket # 4499_x000a_Job# 2513_x000a_Berry Project"/>
    <x v="0"/>
    <x v="7"/>
    <s v="4499"/>
    <x v="2"/>
    <x v="22"/>
    <s v="Berry Project"/>
    <n v="2513"/>
    <m/>
    <m/>
    <m/>
    <n v="3"/>
    <n v="130"/>
    <n v="390"/>
    <n v="362.70000000000005"/>
    <n v="1702614.5999999959"/>
  </r>
  <r>
    <x v="3"/>
    <s v="28"/>
    <x v="2"/>
    <x v="0"/>
    <s v="2614|Berry Project|3.00|130.00"/>
    <x v="89"/>
    <s v="Truck# BR-371_x000a_Hauling Ticket # 6491_x000a_Job# 2513_x000a_Berry Project"/>
    <x v="3"/>
    <x v="4"/>
    <s v="6491"/>
    <x v="2"/>
    <x v="22"/>
    <s v="Berry Project"/>
    <n v="2513"/>
    <m/>
    <m/>
    <m/>
    <n v="3"/>
    <n v="130"/>
    <n v="390"/>
    <n v="362.70000000000005"/>
    <n v="1703004.5999999959"/>
  </r>
  <r>
    <x v="3"/>
    <s v="28"/>
    <x v="2"/>
    <x v="0"/>
    <s v="2614|Berry Project|8.50|130.00"/>
    <x v="89"/>
    <s v="Truck# WO-102_x000a_Hauling Ticket # 11657_x000a_Job# 2513_x000a_Berry Project"/>
    <x v="9"/>
    <x v="37"/>
    <s v="11657"/>
    <x v="2"/>
    <x v="22"/>
    <s v="Berry Project"/>
    <n v="2513"/>
    <m/>
    <m/>
    <m/>
    <n v="8.5"/>
    <n v="130"/>
    <n v="1105"/>
    <n v="0"/>
    <n v="1704109.5999999959"/>
  </r>
  <r>
    <x v="3"/>
    <s v="28"/>
    <x v="2"/>
    <x v="0"/>
    <s v="2614|Berry Project|1.00|420.00"/>
    <x v="89"/>
    <s v="Truck# J&amp;O-676_x000a_Hauling Ticket # 11775_x000a_Job# 2513_x000a_Berry Project_x000a_Gateway"/>
    <x v="10"/>
    <x v="43"/>
    <s v="11775"/>
    <x v="2"/>
    <x v="22"/>
    <s v="Berry Project"/>
    <n v="2513"/>
    <s v="Gateway"/>
    <m/>
    <m/>
    <n v="1"/>
    <n v="420"/>
    <n v="420"/>
    <n v="390.6"/>
    <n v="1704529.5999999959"/>
  </r>
  <r>
    <x v="3"/>
    <s v="28"/>
    <x v="2"/>
    <x v="0"/>
    <s v="2614|Berry Project|3.00|130.00"/>
    <x v="89"/>
    <s v="Truck# J&amp;O-676_x000a_Hauling Ticket # 12164_x000a_Job# 2513_x000a_Berry Project"/>
    <x v="10"/>
    <x v="43"/>
    <s v="12164"/>
    <x v="2"/>
    <x v="22"/>
    <s v="Berry Project"/>
    <n v="2513"/>
    <m/>
    <m/>
    <m/>
    <n v="3"/>
    <n v="130"/>
    <n v="390"/>
    <n v="362.70000000000005"/>
    <n v="1704919.5999999959"/>
  </r>
  <r>
    <x v="3"/>
    <s v="28"/>
    <x v="2"/>
    <x v="0"/>
    <s v="2614|Berry Project|3.00|130.00"/>
    <x v="89"/>
    <s v="Truck# J&amp;O-676_x000a_Hauling Ticket # 12167_x000a_Job# 2513_x000a_Berry Project"/>
    <x v="10"/>
    <x v="43"/>
    <s v="12167"/>
    <x v="2"/>
    <x v="22"/>
    <s v="Berry Project"/>
    <n v="2513"/>
    <m/>
    <m/>
    <m/>
    <n v="3"/>
    <n v="130"/>
    <n v="390"/>
    <n v="362.70000000000005"/>
    <n v="1705309.5999999959"/>
  </r>
  <r>
    <x v="3"/>
    <s v="28"/>
    <x v="2"/>
    <x v="0"/>
    <s v="2614|Berry Project|1.00|420.00"/>
    <x v="89"/>
    <s v="Truck# LT-103_x000a_Hauling Ticket # 13281_x000a_Job# 2513_x000a_Berry Project_x000a_Gateway"/>
    <x v="0"/>
    <x v="0"/>
    <s v="13281"/>
    <x v="2"/>
    <x v="22"/>
    <s v="Berry Project"/>
    <n v="2513"/>
    <s v="Gateway"/>
    <m/>
    <m/>
    <n v="1"/>
    <n v="420"/>
    <n v="420"/>
    <n v="390.6"/>
    <n v="1705729.5999999959"/>
  </r>
  <r>
    <x v="3"/>
    <s v="28"/>
    <x v="2"/>
    <x v="0"/>
    <s v="2614|Berry Project|7.50|130.00"/>
    <x v="89"/>
    <s v="Truck# LT-103_x000a_Hauling Ticket # 13283_x000a_Job# 2513_x000a_Berry Project"/>
    <x v="0"/>
    <x v="0"/>
    <s v="13283"/>
    <x v="2"/>
    <x v="22"/>
    <s v="Berry Project"/>
    <n v="2513"/>
    <m/>
    <m/>
    <m/>
    <n v="7.5"/>
    <n v="130"/>
    <n v="975"/>
    <n v="906.75"/>
    <n v="1706704.5999999959"/>
  </r>
  <r>
    <x v="3"/>
    <s v="28"/>
    <x v="2"/>
    <x v="0"/>
    <s v="2614|Berry Project|1.00|420.00"/>
    <x v="89"/>
    <s v="Truck# CAJ-01_x000a_Hauling Ticket # 4487_x000a_Job# 2513_x000a_Berry Project_x000a_Gateway"/>
    <x v="5"/>
    <x v="39"/>
    <s v="4487"/>
    <x v="2"/>
    <x v="22"/>
    <s v="Berry Project"/>
    <n v="2513"/>
    <s v="Gateway"/>
    <m/>
    <m/>
    <n v="1"/>
    <n v="420"/>
    <n v="420"/>
    <n v="390.6"/>
    <n v="1707124.5999999959"/>
  </r>
  <r>
    <x v="3"/>
    <s v="28"/>
    <x v="2"/>
    <x v="0"/>
    <s v="2614|Berry Project|2.00|130.00"/>
    <x v="89"/>
    <s v="Truck# Li-73_x000a_Hauling Ticket # 13041_x000a_Job# 2513_x000a_Berry Project"/>
    <x v="1"/>
    <x v="9"/>
    <s v="13041"/>
    <x v="2"/>
    <x v="22"/>
    <s v="Berry Project"/>
    <n v="2513"/>
    <m/>
    <m/>
    <m/>
    <n v="2"/>
    <n v="130"/>
    <n v="260"/>
    <n v="241.8"/>
    <n v="1707384.5999999959"/>
  </r>
  <r>
    <x v="3"/>
    <s v="28"/>
    <x v="2"/>
    <x v="0"/>
    <s v="2614|Berry Project|1.00|420.00"/>
    <x v="89"/>
    <s v="Truck# Li-73_x000a_Hauling Ticket # 13042_x000a_Job# 2513_x000a_Berry Project_x000a_Gateway"/>
    <x v="1"/>
    <x v="9"/>
    <s v="13042"/>
    <x v="2"/>
    <x v="22"/>
    <s v="Berry Project"/>
    <n v="2513"/>
    <s v="Gateway"/>
    <m/>
    <m/>
    <n v="1"/>
    <n v="420"/>
    <n v="420"/>
    <n v="390.6"/>
    <n v="1707804.5999999959"/>
  </r>
  <r>
    <x v="3"/>
    <s v="28"/>
    <x v="2"/>
    <x v="0"/>
    <s v="2614|Berry Project|1.00|420.00"/>
    <x v="89"/>
    <s v="Truck# Li-73_x000a_Hauling Ticket # 13043_x000a_Job# 2513_x000a_Berry Project_x000a_Gateway"/>
    <x v="1"/>
    <x v="9"/>
    <s v="13043"/>
    <x v="2"/>
    <x v="22"/>
    <s v="Berry Project"/>
    <n v="2513"/>
    <s v="Gateway"/>
    <m/>
    <m/>
    <n v="1"/>
    <n v="420"/>
    <n v="420"/>
    <n v="390.6"/>
    <n v="1708224.5999999959"/>
  </r>
  <r>
    <x v="3"/>
    <s v="28"/>
    <x v="2"/>
    <x v="0"/>
    <s v="2614|Berry Project|4.50|130.00"/>
    <x v="89"/>
    <s v="Truck# LT-103_x000a_Hauling Ticket # 13284_x000a_Job# 2513_x000a_Berry Project"/>
    <x v="0"/>
    <x v="0"/>
    <s v="13284"/>
    <x v="2"/>
    <x v="22"/>
    <s v="Berry Project"/>
    <n v="2513"/>
    <m/>
    <m/>
    <m/>
    <n v="4.5"/>
    <n v="130"/>
    <n v="585"/>
    <n v="544.05000000000007"/>
    <n v="1708809.5999999959"/>
  </r>
  <r>
    <x v="3"/>
    <s v="28"/>
    <x v="2"/>
    <x v="0"/>
    <s v="2614|Berry Project|2.00|130.00"/>
    <x v="89"/>
    <s v="Truck# LT-103_x000a_Hauling Ticket # 13285_x000a_Job# 2513_x000a_Berry Project"/>
    <x v="0"/>
    <x v="0"/>
    <s v="13285"/>
    <x v="2"/>
    <x v="22"/>
    <s v="Berry Project"/>
    <n v="2513"/>
    <m/>
    <m/>
    <m/>
    <n v="2"/>
    <n v="130"/>
    <n v="260"/>
    <n v="241.8"/>
    <n v="1709069.5999999959"/>
  </r>
  <r>
    <x v="3"/>
    <s v="28"/>
    <x v="2"/>
    <x v="0"/>
    <s v="2614|Berry Project|1.00|420.00"/>
    <x v="89"/>
    <s v="Truck# LT-103_x000a_Hauling Ticket # 13286_x000a_Job# 2513_x000a_Berry Project_x000a_Gateway"/>
    <x v="0"/>
    <x v="0"/>
    <s v="13286"/>
    <x v="2"/>
    <x v="22"/>
    <s v="Berry Project"/>
    <n v="2513"/>
    <s v="Gateway"/>
    <m/>
    <m/>
    <n v="1"/>
    <n v="420"/>
    <n v="420"/>
    <n v="390.6"/>
    <n v="1709489.5999999959"/>
  </r>
  <r>
    <x v="3"/>
    <s v="28"/>
    <x v="2"/>
    <x v="0"/>
    <s v="2614|Berry Project|2.25|130.00"/>
    <x v="89"/>
    <s v="Truck# J&amp;O-677_x000a_Hauling Ticket # 13148_x000a_Job# 2513_x000a_Berry Project"/>
    <x v="10"/>
    <x v="50"/>
    <s v="13148"/>
    <x v="2"/>
    <x v="22"/>
    <s v="Berry Project"/>
    <n v="2513"/>
    <m/>
    <m/>
    <m/>
    <n v="2.25"/>
    <n v="130"/>
    <n v="292.5"/>
    <n v="272.02500000000003"/>
    <n v="1709782.0999999959"/>
  </r>
  <r>
    <x v="3"/>
    <s v="28"/>
    <x v="2"/>
    <x v="0"/>
    <s v="2614|Berry Project|2.50|130.00"/>
    <x v="89"/>
    <s v="Truck# CAJ-02_x000a_Hauling Ticket # 13240_x000a_Job# 2513_x000a_Berry Project"/>
    <x v="5"/>
    <x v="41"/>
    <s v="13240"/>
    <x v="2"/>
    <x v="22"/>
    <s v="Berry Project"/>
    <n v="2513"/>
    <m/>
    <m/>
    <m/>
    <n v="2.5"/>
    <n v="130"/>
    <n v="325"/>
    <n v="302.25"/>
    <n v="1710107.0999999959"/>
  </r>
  <r>
    <x v="3"/>
    <s v="28"/>
    <x v="2"/>
    <x v="0"/>
    <s v="2614|Berry Project|1.00|420.00"/>
    <x v="89"/>
    <s v="Truck# Li-73_x000a_Hauling Ticket # 13044_x000a_Job# 2513_x000a_Berry Project_x000a_Gateway"/>
    <x v="1"/>
    <x v="9"/>
    <s v="13044"/>
    <x v="2"/>
    <x v="22"/>
    <s v="Berry Project"/>
    <n v="2513"/>
    <s v="Gateway"/>
    <m/>
    <m/>
    <n v="1"/>
    <n v="420"/>
    <n v="420"/>
    <n v="390.6"/>
    <n v="1710527.0999999959"/>
  </r>
  <r>
    <x v="3"/>
    <s v="28"/>
    <x v="2"/>
    <x v="0"/>
    <s v="2614|Berry Project|3.50|130.00"/>
    <x v="89"/>
    <s v="Truck# MLB-82_x000a_Hauling Ticket # 13427_x000a_Job# 2513_x000a_Berry Project"/>
    <x v="2"/>
    <x v="23"/>
    <s v="13427"/>
    <x v="2"/>
    <x v="22"/>
    <s v="Berry Project"/>
    <n v="2513"/>
    <m/>
    <m/>
    <m/>
    <n v="3.5"/>
    <n v="130"/>
    <n v="455"/>
    <n v="423.15000000000003"/>
    <n v="1710982.0999999959"/>
  </r>
  <r>
    <x v="3"/>
    <s v="28"/>
    <x v="2"/>
    <x v="0"/>
    <s v="2614|Berry Project|1.00|420.00"/>
    <x v="89"/>
    <s v="Truck# MLB-82_x000a_Hauling Ticket # 13428_x000a_Job# 2513_x000a_Berry Project_x000a_Gateway"/>
    <x v="2"/>
    <x v="23"/>
    <s v="13428"/>
    <x v="2"/>
    <x v="22"/>
    <s v="Berry Project"/>
    <n v="2513"/>
    <s v="Gateway"/>
    <m/>
    <m/>
    <n v="1"/>
    <n v="420"/>
    <n v="420"/>
    <n v="390.6"/>
    <n v="1711402.0999999959"/>
  </r>
  <r>
    <x v="3"/>
    <s v="28"/>
    <x v="2"/>
    <x v="0"/>
    <s v="2614|Berry Project|1.00|420.00"/>
    <x v="89"/>
    <s v="Truck# MLB-82_x000a_Hauling Ticket # 13429_x000a_Job# 2513_x000a_Berry Project_x000a_Gateway"/>
    <x v="2"/>
    <x v="23"/>
    <s v="13429"/>
    <x v="2"/>
    <x v="22"/>
    <s v="Berry Project"/>
    <n v="2513"/>
    <s v="Gateway"/>
    <m/>
    <m/>
    <n v="1"/>
    <n v="420"/>
    <n v="420"/>
    <n v="390.6"/>
    <n v="1711822.0999999959"/>
  </r>
  <r>
    <x v="3"/>
    <s v="28"/>
    <x v="2"/>
    <x v="0"/>
    <s v="2614|Berry Project|1.00|420.00"/>
    <x v="89"/>
    <s v="Truck# LT-103_x000a_Hauling Ticket # 13288_x000a_Job# 2513_x000a_Berry Project_x000a_Gateway"/>
    <x v="0"/>
    <x v="0"/>
    <s v="13288"/>
    <x v="2"/>
    <x v="22"/>
    <s v="Berry Project"/>
    <n v="2513"/>
    <s v="Gateway"/>
    <m/>
    <m/>
    <n v="1"/>
    <n v="420"/>
    <n v="420"/>
    <n v="390.6"/>
    <n v="1712242.0999999959"/>
  </r>
  <r>
    <x v="3"/>
    <s v="28"/>
    <x v="2"/>
    <x v="0"/>
    <s v="2614|Berry Project|1.00|420.00"/>
    <x v="89"/>
    <s v="Truck# MLB-82_x000a_Hauling Ticket # 13431_x000a_Job# 2513_x000a_Berry Project_x000a_Gateway"/>
    <x v="2"/>
    <x v="23"/>
    <s v="13431"/>
    <x v="2"/>
    <x v="22"/>
    <s v="Berry Project"/>
    <n v="2513"/>
    <s v="Gateway"/>
    <m/>
    <m/>
    <n v="1"/>
    <n v="420"/>
    <n v="420"/>
    <n v="390.6"/>
    <n v="1712662.0999999959"/>
  </r>
  <r>
    <x v="3"/>
    <s v="28"/>
    <x v="2"/>
    <x v="0"/>
    <s v="2614|Berry Project|2.25|130.00"/>
    <x v="89"/>
    <s v="Truck# MLB-82_x000a_Hauling Ticket # 13432_x000a_Job# 2513_x000a_Berry Project"/>
    <x v="2"/>
    <x v="23"/>
    <s v="13432"/>
    <x v="2"/>
    <x v="22"/>
    <s v="Berry Project"/>
    <n v="2513"/>
    <m/>
    <m/>
    <m/>
    <n v="2.25"/>
    <n v="130"/>
    <n v="292.5"/>
    <n v="272.02500000000003"/>
    <n v="1712954.5999999959"/>
  </r>
  <r>
    <x v="3"/>
    <s v="28"/>
    <x v="2"/>
    <x v="0"/>
    <s v="2614|Berry Project|1.00|420.00"/>
    <x v="89"/>
    <s v="Truck# LT-103_x000a_Hauling Ticket # 13287_x000a_Job# 2513_x000a_Berry Project_x000a_Gateway"/>
    <x v="0"/>
    <x v="0"/>
    <s v="13287"/>
    <x v="2"/>
    <x v="22"/>
    <s v="Berry Project"/>
    <n v="2513"/>
    <s v="Gateway"/>
    <m/>
    <m/>
    <n v="1"/>
    <n v="420"/>
    <n v="420"/>
    <n v="390.6"/>
    <n v="1713374.5999999959"/>
  </r>
  <r>
    <x v="3"/>
    <s v="28"/>
    <x v="2"/>
    <x v="0"/>
    <s v="2614|Berry Project|2.25|130.00"/>
    <x v="89"/>
    <s v="Truck# LT-103_x000a_Hauling Ticket # 13289_x000a_Job# 2513_x000a_Berry Project"/>
    <x v="0"/>
    <x v="0"/>
    <s v="13289"/>
    <x v="2"/>
    <x v="22"/>
    <s v="Berry Project"/>
    <n v="2513"/>
    <m/>
    <m/>
    <m/>
    <n v="2.25"/>
    <n v="130"/>
    <n v="292.5"/>
    <n v="272.02500000000003"/>
    <n v="1713667.0999999959"/>
  </r>
  <r>
    <x v="3"/>
    <s v="28"/>
    <x v="2"/>
    <x v="0"/>
    <s v="2614|Berry Project|1.00|420.00"/>
    <x v="89"/>
    <s v="Truck# LT-103_x000a_Hauling Ticket # 13290_x000a_Job# 2513_x000a_Berry Project_x000a_Gateway"/>
    <x v="0"/>
    <x v="0"/>
    <s v="13290"/>
    <x v="2"/>
    <x v="22"/>
    <s v="Berry Project"/>
    <n v="2513"/>
    <s v="Gateway"/>
    <m/>
    <m/>
    <n v="1"/>
    <n v="420"/>
    <n v="420"/>
    <n v="390.6"/>
    <n v="1714087.0999999959"/>
  </r>
  <r>
    <x v="3"/>
    <s v="28"/>
    <x v="2"/>
    <x v="0"/>
    <s v="2614|Berry Project|2.00|130.00"/>
    <x v="89"/>
    <s v="Truck# MLB-82_x000a_Hauling Ticket # 13434_x000a_Job# 2513_x000a_Berry Project"/>
    <x v="2"/>
    <x v="23"/>
    <s v="13434"/>
    <x v="2"/>
    <x v="22"/>
    <s v="Berry Project"/>
    <n v="2513"/>
    <m/>
    <m/>
    <m/>
    <n v="2"/>
    <n v="130"/>
    <n v="260"/>
    <n v="241.8"/>
    <n v="1714347.0999999959"/>
  </r>
  <r>
    <x v="3"/>
    <s v="28"/>
    <x v="2"/>
    <x v="0"/>
    <s v="2614|Berry Project|1.00|420.00"/>
    <x v="89"/>
    <s v="Truck# MLB-11_x000a_Hauling Ticket # 13468_x000a_Job# 2513_x000a_Berry Project_x000a_Gateway"/>
    <x v="2"/>
    <x v="11"/>
    <s v="13468"/>
    <x v="2"/>
    <x v="22"/>
    <s v="Berry Project"/>
    <n v="2513"/>
    <s v="Gateway"/>
    <m/>
    <m/>
    <n v="1"/>
    <n v="420"/>
    <n v="420"/>
    <n v="390.6"/>
    <n v="1714767.0999999959"/>
  </r>
  <r>
    <x v="3"/>
    <s v="28"/>
    <x v="2"/>
    <x v="0"/>
    <s v="2614|Berry Project|2.25|130.00"/>
    <x v="89"/>
    <s v="Truck# MLB-11_x000a_Hauling Ticket # 13469_x000a_Job# 2513_x000a_Berry Project"/>
    <x v="2"/>
    <x v="11"/>
    <s v="13469"/>
    <x v="2"/>
    <x v="22"/>
    <s v="Berry Project"/>
    <n v="2513"/>
    <m/>
    <m/>
    <m/>
    <n v="2.25"/>
    <n v="130"/>
    <n v="292.5"/>
    <n v="272.02500000000003"/>
    <n v="1715059.5999999959"/>
  </r>
  <r>
    <x v="3"/>
    <s v="28"/>
    <x v="2"/>
    <x v="0"/>
    <s v="2614|Berry Project|1.00|420.00"/>
    <x v="89"/>
    <s v="Truck# MLB-11_x000a_Hauling Ticket # 13470_x000a_Job# 2513_x000a_Berry Project"/>
    <x v="2"/>
    <x v="11"/>
    <s v="13470"/>
    <x v="2"/>
    <x v="22"/>
    <s v="Berry Project"/>
    <n v="2513"/>
    <m/>
    <m/>
    <m/>
    <n v="1"/>
    <n v="420"/>
    <n v="420"/>
    <n v="390.6"/>
    <n v="1715479.5999999959"/>
  </r>
  <r>
    <x v="3"/>
    <s v="28"/>
    <x v="2"/>
    <x v="0"/>
    <s v="2614|Berry Project|9.50|130.00"/>
    <x v="89"/>
    <s v="Truck# LT-103_x000a_Hauling Ticket # 13291_x000a_Job# 2513_x000a_Berry Project"/>
    <x v="0"/>
    <x v="0"/>
    <s v="13291"/>
    <x v="2"/>
    <x v="22"/>
    <s v="Berry Project"/>
    <n v="2513"/>
    <m/>
    <m/>
    <m/>
    <n v="9.5"/>
    <n v="130"/>
    <n v="1235"/>
    <n v="1148.55"/>
    <n v="1716714.5999999959"/>
  </r>
  <r>
    <x v="3"/>
    <s v="28"/>
    <x v="2"/>
    <x v="0"/>
    <s v="2614|Berry Project|2.00|130.00"/>
    <x v="89"/>
    <s v="Truck# MLB-82_x000a_Hauling Ticket # 13437_x000a_Job# 2513_x000a_Berry Project"/>
    <x v="2"/>
    <x v="23"/>
    <s v="13437"/>
    <x v="2"/>
    <x v="22"/>
    <s v="Berry Project"/>
    <n v="2513"/>
    <m/>
    <m/>
    <m/>
    <n v="2"/>
    <n v="130"/>
    <n v="260"/>
    <n v="241.8"/>
    <n v="1716974.5999999959"/>
  </r>
  <r>
    <x v="3"/>
    <s v="28"/>
    <x v="2"/>
    <x v="0"/>
    <s v="2614|Berry Project|1.00|420.00"/>
    <x v="89"/>
    <s v="Truck# MLB-82_x000a_Hauling Ticket # 13438_x000a_Job# 2513_x000a_Berry Project_x000a_Gateway"/>
    <x v="2"/>
    <x v="23"/>
    <s v="13438"/>
    <x v="2"/>
    <x v="22"/>
    <s v="Berry Project"/>
    <n v="2513"/>
    <s v="Gateway"/>
    <m/>
    <m/>
    <n v="1"/>
    <n v="420"/>
    <n v="420"/>
    <n v="390.6"/>
    <n v="1717394.5999999959"/>
  </r>
  <r>
    <x v="3"/>
    <s v="28"/>
    <x v="2"/>
    <x v="0"/>
    <s v="2614|Berry Project|3.50|130.00"/>
    <x v="89"/>
    <s v="Truck# MLB-82_x000a_Hauling Ticket # 13439_x000a_Job# 2513_x000a_Berry Project"/>
    <x v="2"/>
    <x v="23"/>
    <s v="13439"/>
    <x v="2"/>
    <x v="22"/>
    <s v="Berry Project"/>
    <n v="2513"/>
    <m/>
    <m/>
    <m/>
    <n v="3.5"/>
    <n v="130"/>
    <n v="455"/>
    <n v="423.15000000000003"/>
    <n v="1717849.5999999959"/>
  </r>
  <r>
    <x v="3"/>
    <s v="28"/>
    <x v="2"/>
    <x v="0"/>
    <s v="2614|Berry Project|2.25|130.00"/>
    <x v="89"/>
    <s v="Truck# MLB-11_x000a_Hauling Ticket # 13471_x000a_Job# 2513_x000a_Berry Project"/>
    <x v="2"/>
    <x v="11"/>
    <s v="13471"/>
    <x v="2"/>
    <x v="22"/>
    <s v="Berry Project"/>
    <n v="2513"/>
    <m/>
    <m/>
    <m/>
    <n v="2.25"/>
    <n v="130"/>
    <n v="292.5"/>
    <n v="272.02500000000003"/>
    <n v="1718142.0999999959"/>
  </r>
  <r>
    <x v="3"/>
    <s v="28"/>
    <x v="2"/>
    <x v="0"/>
    <s v="2614|Berry Project|1.00|420.00"/>
    <x v="89"/>
    <s v="Truck# MLB-11_x000a_Hauling Ticket # 13472_x000a_Job# 2513_x000a_Berry Project_x000a_Gateway"/>
    <x v="2"/>
    <x v="11"/>
    <s v="13472"/>
    <x v="2"/>
    <x v="22"/>
    <s v="Berry Project"/>
    <n v="2513"/>
    <s v="Gateway"/>
    <m/>
    <m/>
    <n v="1"/>
    <n v="420"/>
    <n v="420"/>
    <n v="390.6"/>
    <n v="1718562.0999999959"/>
  </r>
  <r>
    <x v="3"/>
    <s v="28"/>
    <x v="2"/>
    <x v="0"/>
    <s v="2614|Berry Project|4.00|130.00"/>
    <x v="89"/>
    <s v="Truck# MLB-11_x000a_Hauling Ticket # 13473_x000a_Job# 2513_x000a_Berry Project"/>
    <x v="2"/>
    <x v="11"/>
    <s v="13473"/>
    <x v="2"/>
    <x v="22"/>
    <s v="Berry Project"/>
    <n v="2513"/>
    <m/>
    <m/>
    <m/>
    <n v="4"/>
    <n v="130"/>
    <n v="520"/>
    <n v="483.6"/>
    <n v="1719082.0999999959"/>
  </r>
  <r>
    <x v="3"/>
    <s v="28"/>
    <x v="2"/>
    <x v="0"/>
    <s v="2614|Berry Project|2.50|130.00"/>
    <x v="89"/>
    <s v="Truck# J&amp;O-685_x000a_Hauling Ticket # 13476_x000a_Job# 2513_x000a_Berry Project"/>
    <x v="10"/>
    <x v="56"/>
    <s v="13476"/>
    <x v="2"/>
    <x v="22"/>
    <s v="Berry Project"/>
    <n v="2513"/>
    <m/>
    <m/>
    <m/>
    <n v="2.5"/>
    <n v="130"/>
    <n v="325"/>
    <n v="302.25"/>
    <n v="1719407.0999999959"/>
  </r>
  <r>
    <x v="3"/>
    <s v="28"/>
    <x v="2"/>
    <x v="0"/>
    <s v="2614|Berry Project|2.00|130.00"/>
    <x v="89"/>
    <s v="Truck# LT-325_x000a_Hauling Ticket # 13602_x000a_Job# 2513_x000a_Berry Project"/>
    <x v="0"/>
    <x v="21"/>
    <s v="13602"/>
    <x v="2"/>
    <x v="22"/>
    <s v="Berry Project"/>
    <n v="2513"/>
    <m/>
    <m/>
    <m/>
    <n v="2"/>
    <n v="130"/>
    <n v="260"/>
    <n v="241.8"/>
    <n v="1719667.0999999959"/>
  </r>
  <r>
    <x v="3"/>
    <s v="28"/>
    <x v="2"/>
    <x v="0"/>
    <s v="2614|Berry Project|1.00|420.00"/>
    <x v="89"/>
    <s v="Truck# LT-325_x000a_Hauling Ticket # 13605_x000a_Job# 2513_x000a_Berry Project_x000a_Gateway"/>
    <x v="0"/>
    <x v="21"/>
    <s v="13605"/>
    <x v="2"/>
    <x v="22"/>
    <s v="Berry Project"/>
    <n v="2513"/>
    <s v="Gateway"/>
    <m/>
    <m/>
    <n v="1"/>
    <n v="420"/>
    <n v="420"/>
    <n v="390.6"/>
    <n v="1720087.0999999959"/>
  </r>
  <r>
    <x v="3"/>
    <s v="28"/>
    <x v="2"/>
    <x v="0"/>
    <s v="2614|Berry Project|1.00|420.00"/>
    <x v="89"/>
    <s v="Truck# LT-325_x000a_Hauling Ticket # 13606_x000a_Job# 2513_x000a_Berry Project_x000a_Gateway"/>
    <x v="0"/>
    <x v="21"/>
    <s v="13606"/>
    <x v="2"/>
    <x v="22"/>
    <s v="Berry Project"/>
    <n v="2513"/>
    <s v="Gateway"/>
    <m/>
    <m/>
    <n v="1"/>
    <n v="420"/>
    <n v="420"/>
    <n v="390.6"/>
    <n v="1720507.0999999959"/>
  </r>
  <r>
    <x v="3"/>
    <s v="28"/>
    <x v="2"/>
    <x v="0"/>
    <s v="2614|Berry Project|3.50|130.00"/>
    <x v="89"/>
    <s v="Truck# CAJ-01_x000a_Hauling Ticket # 13604_x000a_Job# 2513_x000a_Berry Project"/>
    <x v="5"/>
    <x v="39"/>
    <s v="13604"/>
    <x v="2"/>
    <x v="22"/>
    <s v="Berry Project"/>
    <n v="2513"/>
    <m/>
    <m/>
    <m/>
    <n v="3.5"/>
    <n v="130"/>
    <n v="455"/>
    <n v="423.15000000000003"/>
    <n v="1720962.0999999959"/>
  </r>
  <r>
    <x v="3"/>
    <s v="28"/>
    <x v="2"/>
    <x v="0"/>
    <s v="2614|Berry Project|1.75|130.00"/>
    <x v="89"/>
    <s v="Truck# LT-515_x000a_Hauling Ticket # 13984_x000a_Job# 2513_x000a_Berry Project"/>
    <x v="0"/>
    <x v="17"/>
    <s v="13984"/>
    <x v="2"/>
    <x v="22"/>
    <s v="Berry Project"/>
    <n v="2513"/>
    <m/>
    <m/>
    <m/>
    <n v="1.75"/>
    <n v="130"/>
    <n v="227.5"/>
    <n v="211.57500000000002"/>
    <n v="1721189.5999999959"/>
  </r>
  <r>
    <x v="3"/>
    <s v="28"/>
    <x v="2"/>
    <x v="0"/>
    <s v="2614|Berry Project|1.00|420.00"/>
    <x v="89"/>
    <s v="Truck# LT-515_x000a_Hauling Ticket # 13986_x000a_Job# 2513_x000a_Berry Project_x000a_Gateway"/>
    <x v="0"/>
    <x v="17"/>
    <s v="13986"/>
    <x v="2"/>
    <x v="22"/>
    <s v="Berry Project"/>
    <n v="2513"/>
    <s v="Gateway"/>
    <m/>
    <m/>
    <n v="1"/>
    <n v="420"/>
    <n v="420"/>
    <n v="390.6"/>
    <n v="1721609.5999999959"/>
  </r>
  <r>
    <x v="3"/>
    <s v="28"/>
    <x v="2"/>
    <x v="0"/>
    <s v="2614|Berry Project|2.50|130.00"/>
    <x v="89"/>
    <s v="Truck# LT-515_x000a_Hauling Ticket # 14151_x000a_Job# 2513_x000a_Berry Project"/>
    <x v="0"/>
    <x v="17"/>
    <s v="14151"/>
    <x v="2"/>
    <x v="22"/>
    <s v="Berry Project"/>
    <n v="2513"/>
    <m/>
    <m/>
    <m/>
    <n v="2.5"/>
    <n v="130"/>
    <n v="325"/>
    <n v="302.25"/>
    <n v="1721934.5999999959"/>
  </r>
  <r>
    <x v="3"/>
    <s v="28"/>
    <x v="2"/>
    <x v="0"/>
    <s v="2614|Berry Project|1.00|420.00"/>
    <x v="89"/>
    <s v="Truck# LT-515_x000a_Hauling Ticket # 14152_x000a_Job# 2513_x000a_Berry Project_x000a_Gateway"/>
    <x v="0"/>
    <x v="17"/>
    <s v="14152"/>
    <x v="2"/>
    <x v="22"/>
    <s v="Berry Project"/>
    <n v="2513"/>
    <s v="Gateway"/>
    <m/>
    <m/>
    <n v="1"/>
    <n v="420"/>
    <n v="420"/>
    <n v="390.6"/>
    <n v="1722354.5999999959"/>
  </r>
  <r>
    <x v="3"/>
    <s v="28"/>
    <x v="2"/>
    <x v="0"/>
    <s v="2614|Berry Project|1.00|420.00"/>
    <x v="89"/>
    <s v="Truck# J&amp;O-685_x000a_Hauling Ticket # 13477_x000a_Job# 2513_x000a_Berry Project_x000a_Gateway"/>
    <x v="10"/>
    <x v="56"/>
    <s v="13477"/>
    <x v="2"/>
    <x v="22"/>
    <s v="Berry Project"/>
    <n v="2513"/>
    <s v="Gateway"/>
    <m/>
    <m/>
    <n v="1"/>
    <n v="420"/>
    <n v="420"/>
    <n v="390.6"/>
    <n v="1722774.5999999959"/>
  </r>
  <r>
    <x v="3"/>
    <s v="28"/>
    <x v="2"/>
    <x v="0"/>
    <s v="2614|Berry Project|1.00|420.00"/>
    <x v="89"/>
    <s v="Truck# J&amp;O-685_x000a_Hauling Ticket # 13478_x000a_Job# 2513_x000a_Berry Project_x000a_Gateway"/>
    <x v="10"/>
    <x v="56"/>
    <s v="13478"/>
    <x v="2"/>
    <x v="22"/>
    <s v="Berry Project"/>
    <n v="2513"/>
    <s v="Gateway"/>
    <m/>
    <m/>
    <n v="1"/>
    <n v="420"/>
    <n v="420"/>
    <n v="390.6"/>
    <n v="1723194.5999999959"/>
  </r>
  <r>
    <x v="3"/>
    <s v="28"/>
    <x v="2"/>
    <x v="0"/>
    <s v="2614|Berry Project|2.50|130.00"/>
    <x v="89"/>
    <s v="Truck# MEM-15_x000a_Hauling Ticket # 13496_x000a_Job# 2513_x000a_Berry Project"/>
    <x v="26"/>
    <x v="38"/>
    <s v="13496"/>
    <x v="2"/>
    <x v="22"/>
    <s v="Berry Project"/>
    <n v="2513"/>
    <m/>
    <m/>
    <m/>
    <n v="2.5"/>
    <n v="130"/>
    <n v="325"/>
    <n v="302.25"/>
    <n v="1723519.5999999959"/>
  </r>
  <r>
    <x v="3"/>
    <s v="28"/>
    <x v="2"/>
    <x v="0"/>
    <s v="2614|Berry Project|1.00|420.00"/>
    <x v="89"/>
    <s v="Truck# MEM-15_x000a_Hauling Ticket # 13497_x000a_Job# 2513_x000a_Berry Project_x000a_Gateway"/>
    <x v="26"/>
    <x v="38"/>
    <s v="13497"/>
    <x v="2"/>
    <x v="22"/>
    <s v="Berry Project"/>
    <n v="2513"/>
    <s v="Gateway"/>
    <m/>
    <m/>
    <n v="1"/>
    <n v="420"/>
    <n v="420"/>
    <n v="390.6"/>
    <n v="1723939.5999999959"/>
  </r>
  <r>
    <x v="3"/>
    <s v="28"/>
    <x v="2"/>
    <x v="0"/>
    <s v="2614|Berry Project|7.00|130.00"/>
    <x v="89"/>
    <s v="Truck# CAJ-606_x000a_Hauling Ticket # 14105_x000a_Job# 2513_x000a_Berry Project"/>
    <x v="5"/>
    <x v="47"/>
    <s v="14105"/>
    <x v="2"/>
    <x v="22"/>
    <s v="Berry Project"/>
    <n v="2513"/>
    <m/>
    <m/>
    <m/>
    <n v="7"/>
    <n v="130"/>
    <n v="910"/>
    <n v="0"/>
    <n v="1724849.5999999959"/>
  </r>
  <r>
    <x v="3"/>
    <s v="28"/>
    <x v="2"/>
    <x v="0"/>
    <s v="2614|Berry Project|1.00|420.00"/>
    <x v="89"/>
    <s v="Truck# MLB-108_x000a_Hauling Ticket # 14601_x000a_Job# 2513_x000a_Berry Project_x000a_Gateway"/>
    <x v="2"/>
    <x v="2"/>
    <s v="14601"/>
    <x v="2"/>
    <x v="22"/>
    <s v="Berry Project"/>
    <n v="2513"/>
    <s v="Gateway"/>
    <m/>
    <m/>
    <n v="1"/>
    <n v="420"/>
    <n v="420"/>
    <n v="390.6"/>
    <n v="1725269.5999999959"/>
  </r>
  <r>
    <x v="3"/>
    <s v="28"/>
    <x v="2"/>
    <x v="0"/>
    <s v="2614|Berry Project|3.00|130.00"/>
    <x v="89"/>
    <s v="Truck# CAJ-01_x000a_Hauling Ticket # 15059_x000a_Job# 2513_x000a_Berry Project"/>
    <x v="5"/>
    <x v="39"/>
    <s v="15059"/>
    <x v="2"/>
    <x v="22"/>
    <s v="Berry Project"/>
    <n v="2513"/>
    <m/>
    <m/>
    <m/>
    <n v="3"/>
    <n v="130"/>
    <n v="390"/>
    <n v="362.70000000000005"/>
    <n v="1725659.5999999959"/>
  </r>
  <r>
    <x v="3"/>
    <s v="28"/>
    <x v="2"/>
    <x v="0"/>
    <s v="2614|Berry Project|6.00|130.00"/>
    <x v="89"/>
    <s v="Truck# Li-73_x000a_Hauling Ticket # 15592_x000a_Job# 2513_x000a_Berry Project"/>
    <x v="1"/>
    <x v="9"/>
    <s v="15592"/>
    <x v="2"/>
    <x v="22"/>
    <s v="Berry Project"/>
    <n v="2513"/>
    <m/>
    <m/>
    <m/>
    <n v="6"/>
    <n v="130"/>
    <n v="780"/>
    <n v="0"/>
    <n v="1726439.5999999959"/>
  </r>
  <r>
    <x v="3"/>
    <s v="28"/>
    <x v="2"/>
    <x v="0"/>
    <s v="2614|Berry Project|1.00|420.00"/>
    <x v="89"/>
    <s v="Truck# Li-73_x000a_Hauling Ticket # 15593_x000a_Job# 2513_x000a_Berry Project_x000a_Gateway"/>
    <x v="1"/>
    <x v="9"/>
    <s v="15593"/>
    <x v="2"/>
    <x v="22"/>
    <s v="Berry Project"/>
    <n v="2513"/>
    <s v="Gateway"/>
    <m/>
    <m/>
    <n v="1"/>
    <n v="420"/>
    <n v="420"/>
    <n v="390.6"/>
    <n v="1726859.5999999959"/>
  </r>
  <r>
    <x v="3"/>
    <s v="28"/>
    <x v="2"/>
    <x v="0"/>
    <s v="2614|Berry Project|1.00|420.00"/>
    <x v="89"/>
    <s v="Truck# CAJ-01_x000a_Hauling Ticket # 108321_x000a_Job# 2513_x000a_Berry Project_x000a_Gateway"/>
    <x v="5"/>
    <x v="39"/>
    <s v="108321"/>
    <x v="2"/>
    <x v="22"/>
    <s v="Berry Project"/>
    <n v="2513"/>
    <s v="Gateway"/>
    <m/>
    <m/>
    <n v="1"/>
    <n v="420"/>
    <n v="420"/>
    <n v="390.6"/>
    <n v="1727279.5999999959"/>
  </r>
  <r>
    <x v="3"/>
    <s v="28"/>
    <x v="2"/>
    <x v="0"/>
    <s v="2614|Berry Project|1.00|420.00"/>
    <x v="89"/>
    <s v="Truck# CAJ-01_x000a_Hauling Ticket # 108322_x000a_Job# 2513_x000a_Berry Project_x000a_Gateway"/>
    <x v="5"/>
    <x v="39"/>
    <s v="108322"/>
    <x v="2"/>
    <x v="22"/>
    <s v="Berry Project"/>
    <n v="2513"/>
    <s v="Gateway"/>
    <m/>
    <m/>
    <n v="1"/>
    <n v="420"/>
    <n v="420"/>
    <n v="390.6"/>
    <n v="1727699.5999999959"/>
  </r>
  <r>
    <x v="3"/>
    <s v="28"/>
    <x v="2"/>
    <x v="0"/>
    <s v="2614|Berry Project|1.00|420.00"/>
    <x v="89"/>
    <s v="Truck# Li-73_x000a_Hauling Ticket # 15594_x000a_Job# 2513_x000a_Berry Project_x000a_Gateway"/>
    <x v="1"/>
    <x v="9"/>
    <s v="15594"/>
    <x v="2"/>
    <x v="22"/>
    <s v="Berry Project"/>
    <n v="2513"/>
    <s v="Gateway"/>
    <m/>
    <m/>
    <n v="1"/>
    <n v="420"/>
    <n v="420"/>
    <n v="390.6"/>
    <n v="1728119.5999999959"/>
  </r>
  <r>
    <x v="3"/>
    <s v="28"/>
    <x v="2"/>
    <x v="0"/>
    <s v="2614|Berry Project|2.00|130.00"/>
    <x v="89"/>
    <s v="Truck# Li-73_x000a_Hauling Ticket # 15595_x000a_Job# 2513_x000a_Berry Project"/>
    <x v="1"/>
    <x v="9"/>
    <s v="15595"/>
    <x v="2"/>
    <x v="22"/>
    <s v="Berry Project"/>
    <n v="2513"/>
    <m/>
    <m/>
    <m/>
    <n v="2"/>
    <n v="130"/>
    <n v="260"/>
    <n v="241.8"/>
    <n v="1728379.5999999959"/>
  </r>
  <r>
    <x v="3"/>
    <s v="28"/>
    <x v="2"/>
    <x v="0"/>
    <s v="2614|Berry Project|1.00|420.00"/>
    <x v="89"/>
    <s v="Truck# Li-73_x000a_Hauling Ticket # 15596_x000a_Job# 2513_x000a_Berry Project_x000a_Gateway"/>
    <x v="1"/>
    <x v="9"/>
    <s v="15596"/>
    <x v="2"/>
    <x v="22"/>
    <s v="Berry Project"/>
    <n v="2513"/>
    <s v="Gateway"/>
    <m/>
    <m/>
    <n v="1"/>
    <n v="420"/>
    <n v="420"/>
    <n v="390.6"/>
    <n v="1728799.5999999959"/>
  </r>
  <r>
    <x v="3"/>
    <s v="28"/>
    <x v="2"/>
    <x v="0"/>
    <s v="2614|Berry Project|1.00|420.00"/>
    <x v="89"/>
    <s v="Truck# J&amp;O-677_x000a_Hauling Ticket # 36325_x000a_Job# 2513_x000a_Berry Project_x000a_Gateway"/>
    <x v="10"/>
    <x v="50"/>
    <s v="36325"/>
    <x v="2"/>
    <x v="22"/>
    <s v="Berry Project"/>
    <n v="2513"/>
    <s v="Gateway"/>
    <m/>
    <m/>
    <n v="1"/>
    <n v="420"/>
    <n v="420"/>
    <n v="390.6"/>
    <n v="1729219.5999999959"/>
  </r>
  <r>
    <x v="3"/>
    <s v="28"/>
    <x v="2"/>
    <x v="0"/>
    <s v="2614|Berry Project|1.00|420.00"/>
    <x v="89"/>
    <s v="Truck# J&amp;O-677_x000a_Hauling Ticket # 36381_x000a_Job# 2513_x000a_Berry Project_x000a_Gateway"/>
    <x v="10"/>
    <x v="50"/>
    <s v="36381"/>
    <x v="2"/>
    <x v="22"/>
    <s v="Berry Project"/>
    <n v="2513"/>
    <s v="Gateway"/>
    <m/>
    <m/>
    <n v="1"/>
    <n v="420"/>
    <n v="420"/>
    <n v="390.6"/>
    <n v="1729639.5999999959"/>
  </r>
  <r>
    <x v="3"/>
    <s v="28"/>
    <x v="2"/>
    <x v="0"/>
    <s v="2614|Berry Project|1.00|420.00"/>
    <x v="89"/>
    <s v="Truck# Li-73_x000a_Hauling Ticket # 15597_x000a_Job# 2513_x000a_Berry Project_x000a_Gateway"/>
    <x v="1"/>
    <x v="9"/>
    <s v="15597"/>
    <x v="2"/>
    <x v="22"/>
    <s v="Berry Project"/>
    <n v="2513"/>
    <s v="Gateway"/>
    <m/>
    <m/>
    <n v="1"/>
    <n v="420"/>
    <n v="420"/>
    <n v="390.6"/>
    <n v="1730059.5999999959"/>
  </r>
  <r>
    <x v="3"/>
    <s v="28"/>
    <x v="2"/>
    <x v="0"/>
    <s v="2614|Berry Project|2.50|130.00"/>
    <x v="89"/>
    <s v="Truck# Li-73_x000a_Hauling Ticket # 15598_x000a_Job# 2513_x000a_Berry Project"/>
    <x v="1"/>
    <x v="9"/>
    <s v="15598"/>
    <x v="2"/>
    <x v="22"/>
    <s v="Berry Project"/>
    <n v="2513"/>
    <m/>
    <m/>
    <m/>
    <n v="2.5"/>
    <n v="130"/>
    <n v="325"/>
    <n v="302.25"/>
    <n v="1730384.5999999959"/>
  </r>
  <r>
    <x v="3"/>
    <s v="28"/>
    <x v="2"/>
    <x v="0"/>
    <s v="2614|Berry Project|1.00|420.00"/>
    <x v="89"/>
    <s v="Truck# Li-54_x000a_Hauling Ticket # 15602_x000a_Job# 2513_x000a_Berry Project_x000a_Gateway"/>
    <x v="1"/>
    <x v="1"/>
    <s v="15602"/>
    <x v="2"/>
    <x v="22"/>
    <s v="Berry Project"/>
    <n v="2513"/>
    <s v="Gateway"/>
    <m/>
    <m/>
    <n v="1"/>
    <n v="420"/>
    <n v="420"/>
    <n v="390.6"/>
    <n v="1730804.5999999959"/>
  </r>
  <r>
    <x v="3"/>
    <s v="28"/>
    <x v="2"/>
    <x v="0"/>
    <s v="2614|Berry Project|1.00|420.00"/>
    <x v="89"/>
    <s v="Truck# ORT-01_x000a_Hauling Ticket # 108331_x000a_Job# 2513_x000a_Berry Project_x000a_Gateway"/>
    <x v="28"/>
    <x v="39"/>
    <s v="108331"/>
    <x v="2"/>
    <x v="22"/>
    <s v="Berry Project"/>
    <n v="2513"/>
    <s v="Gateway"/>
    <m/>
    <m/>
    <n v="1"/>
    <n v="420"/>
    <n v="420"/>
    <n v="390.6"/>
    <n v="1731224.5999999959"/>
  </r>
  <r>
    <x v="3"/>
    <s v="28"/>
    <x v="2"/>
    <x v="0"/>
    <s v="2614|Berry Project|1.00|420.00"/>
    <x v="89"/>
    <s v="Truck# ORT-01_x000a_Hauling Ticket # 108332_x000a_Job# 2513_x000a_Berry Project_x000a_Gateway"/>
    <x v="28"/>
    <x v="39"/>
    <s v="108332"/>
    <x v="2"/>
    <x v="22"/>
    <s v="Berry Project"/>
    <n v="2513"/>
    <s v="Gateway"/>
    <m/>
    <m/>
    <n v="1"/>
    <n v="420"/>
    <n v="420"/>
    <n v="390.6"/>
    <n v="1731644.5999999959"/>
  </r>
  <r>
    <x v="3"/>
    <s v="28"/>
    <x v="2"/>
    <x v="0"/>
    <s v="2614|Berry Project|4.00|130.00"/>
    <x v="89"/>
    <s v="Truck# ORT-01_x000a_Hauling Ticket # 108333_x000a_Job# 2513_x000a_Berry Project_x000a_Gateway"/>
    <x v="28"/>
    <x v="39"/>
    <s v="108333"/>
    <x v="2"/>
    <x v="22"/>
    <s v="Berry Project"/>
    <n v="2513"/>
    <s v="Gateway"/>
    <m/>
    <m/>
    <n v="4"/>
    <n v="130"/>
    <n v="520"/>
    <n v="483.6"/>
    <n v="1732164.5999999959"/>
  </r>
  <r>
    <x v="3"/>
    <s v="28"/>
    <x v="2"/>
    <x v="0"/>
    <s v="2614|Berry Project|3.00|130.00"/>
    <x v="89"/>
    <s v="Truck# ORT-01_x000a_Hauling Ticket # 108329_x000a_Job# 2513_x000a_Berry Project"/>
    <x v="28"/>
    <x v="39"/>
    <s v="108329"/>
    <x v="2"/>
    <x v="22"/>
    <s v="Berry Project"/>
    <n v="2513"/>
    <m/>
    <m/>
    <m/>
    <n v="3"/>
    <n v="130"/>
    <n v="390"/>
    <n v="362.70000000000005"/>
    <n v="1732554.5999999959"/>
  </r>
  <r>
    <x v="3"/>
    <s v="28"/>
    <x v="2"/>
    <x v="0"/>
    <s v="2614|Berry Project|1.00|420.00"/>
    <x v="89"/>
    <s v="Truck# ORT-01_x000a_Hauling Ticket # 108330_x000a_Job# 2513_x000a_Berry Project_x000a_Gateway"/>
    <x v="28"/>
    <x v="39"/>
    <s v="108330"/>
    <x v="2"/>
    <x v="22"/>
    <s v="Berry Project"/>
    <n v="2513"/>
    <s v="Gateway"/>
    <m/>
    <m/>
    <n v="1"/>
    <n v="420"/>
    <n v="420"/>
    <n v="390.6"/>
    <n v="1732974.5999999959"/>
  </r>
  <r>
    <x v="3"/>
    <s v="28"/>
    <x v="2"/>
    <x v="0"/>
    <s v="2614|Berry Project|1.00|420.00"/>
    <x v="89"/>
    <s v="Truck# CAJ-02_x000a_Hauling Ticket # 203171_x000a_Job# 2513_x000a_Berry Project_x000a_Gateway"/>
    <x v="5"/>
    <x v="41"/>
    <s v="203171"/>
    <x v="2"/>
    <x v="22"/>
    <s v="Berry Project"/>
    <n v="2513"/>
    <s v="Gateway"/>
    <m/>
    <m/>
    <n v="1"/>
    <n v="420"/>
    <n v="420"/>
    <n v="390.6"/>
    <n v="1733394.5999999959"/>
  </r>
  <r>
    <x v="3"/>
    <s v="28"/>
    <x v="2"/>
    <x v="0"/>
    <s v="2614|Berry Project|1.00|420.00"/>
    <x v="89"/>
    <s v="Truck# CAJ-606_x000a_Hauling Ticket # 180899_x000a_Job# 2513_x000a_Berry Project_x000a_Gateway"/>
    <x v="5"/>
    <x v="47"/>
    <s v="180899"/>
    <x v="2"/>
    <x v="22"/>
    <s v="Berry Project"/>
    <n v="2513"/>
    <s v="Gateway"/>
    <m/>
    <m/>
    <n v="1"/>
    <n v="420"/>
    <n v="420"/>
    <n v="390.6"/>
    <n v="1733814.5999999959"/>
  </r>
  <r>
    <x v="3"/>
    <s v="28"/>
    <x v="2"/>
    <x v="0"/>
    <s v="2614|Berry Project|1.00|420.00"/>
    <x v="89"/>
    <s v="Truck# LT-515_x000a_Hauling Ticket # 13985_x000a_Job# 2513_x000a_Berry Project_x000a_Gateway"/>
    <x v="0"/>
    <x v="17"/>
    <s v="13985"/>
    <x v="2"/>
    <x v="22"/>
    <s v="Berry Project"/>
    <n v="2513"/>
    <s v="Gateway"/>
    <m/>
    <m/>
    <n v="1"/>
    <n v="420"/>
    <n v="420"/>
    <n v="390.6"/>
    <n v="1734234.5999999959"/>
  </r>
  <r>
    <x v="3"/>
    <s v="28"/>
    <x v="2"/>
    <x v="0"/>
    <s v="2614|Berry Project|3.00|130.00"/>
    <x v="89"/>
    <s v="Truck# Aly-62_x000a_Hauling Ticket # 7518_x000a_Job# 2513_x000a_Berry Project"/>
    <x v="7"/>
    <x v="52"/>
    <s v="7518"/>
    <x v="2"/>
    <x v="22"/>
    <s v="Berry Project"/>
    <n v="2513"/>
    <m/>
    <m/>
    <m/>
    <n v="3"/>
    <n v="130"/>
    <n v="390"/>
    <n v="362.70000000000005"/>
    <n v="1734933.949999996"/>
  </r>
  <r>
    <x v="3"/>
    <s v="28"/>
    <x v="2"/>
    <x v="0"/>
    <s v="2614|Berry Project|1.00|420.00"/>
    <x v="89"/>
    <s v="Truck# Aly-62_x000a_Hauling Ticket # 7519_x000a_Job# 2513_x000a_Berry Project_x000a_Gateway"/>
    <x v="7"/>
    <x v="52"/>
    <s v="7519"/>
    <x v="2"/>
    <x v="22"/>
    <s v="Berry Project"/>
    <n v="2513"/>
    <s v="Gateway"/>
    <m/>
    <m/>
    <n v="1"/>
    <n v="420"/>
    <n v="420"/>
    <n v="390.6"/>
    <n v="1735353.949999996"/>
  </r>
  <r>
    <x v="3"/>
    <s v="28"/>
    <x v="2"/>
    <x v="0"/>
    <s v="2614|Berry Project|9.00|130.00"/>
    <x v="89"/>
    <s v="Truck# U-229_x000a_Hauling Ticket # 13400_x000a_Job# 2513_x000a_Berry Project"/>
    <x v="4"/>
    <x v="6"/>
    <s v="13400"/>
    <x v="2"/>
    <x v="22"/>
    <s v="Berry Project"/>
    <n v="2513"/>
    <m/>
    <m/>
    <m/>
    <n v="9"/>
    <n v="130"/>
    <n v="1170"/>
    <n v="0"/>
    <n v="1736523.949999996"/>
  </r>
  <r>
    <x v="3"/>
    <s v="28"/>
    <x v="2"/>
    <x v="0"/>
    <s v="2614|Berry Project|2.50|130.00"/>
    <x v="89"/>
    <s v="Truck# U-229_x000a_Hauling Ticket # 13076_x000a_Job# 2513_x000a_Berry Project"/>
    <x v="4"/>
    <x v="6"/>
    <s v="13076"/>
    <x v="2"/>
    <x v="22"/>
    <s v="Berry Project"/>
    <n v="2513"/>
    <m/>
    <m/>
    <m/>
    <n v="2.5"/>
    <n v="130"/>
    <n v="325"/>
    <n v="302.25"/>
    <n v="1736848.949999996"/>
  </r>
  <r>
    <x v="3"/>
    <s v="28"/>
    <x v="2"/>
    <x v="0"/>
    <s v="2614|Berry Project|1.00|420.00"/>
    <x v="89"/>
    <s v="Truck# U-229_x000a_Hauling Ticket # 13077_x000a_Job# 2513_x000a_Berry Project_x000a_Gateway"/>
    <x v="4"/>
    <x v="6"/>
    <s v="13077"/>
    <x v="2"/>
    <x v="22"/>
    <s v="Berry Project"/>
    <n v="2513"/>
    <s v="Gateway"/>
    <m/>
    <m/>
    <n v="1"/>
    <n v="420"/>
    <n v="420"/>
    <n v="390.6"/>
    <n v="1737268.949999996"/>
  </r>
  <r>
    <x v="3"/>
    <s v="28"/>
    <x v="2"/>
    <x v="0"/>
    <s v="2614|Berry Project|1.00|420.00"/>
    <x v="89"/>
    <s v="Truck# U-229_x000a_Hauling Ticket # 13078_x000a_Job# 2513_x000a_Berry Project_x000a_Gateway"/>
    <x v="4"/>
    <x v="6"/>
    <s v="13078"/>
    <x v="2"/>
    <x v="22"/>
    <s v="Berry Project"/>
    <n v="2513"/>
    <s v="Gateway"/>
    <m/>
    <m/>
    <n v="1"/>
    <n v="420"/>
    <n v="420"/>
    <n v="390.6"/>
    <n v="1737688.949999996"/>
  </r>
  <r>
    <x v="3"/>
    <s v="28"/>
    <x v="2"/>
    <x v="0"/>
    <s v="2614|Berry Project|9.50|130.00"/>
    <x v="89"/>
    <s v="Truck# U-76_x000a_Hauling Ticket # 15002_x000a_Job# 2513_x000a_Berry Project"/>
    <x v="4"/>
    <x v="46"/>
    <s v="15002"/>
    <x v="2"/>
    <x v="22"/>
    <s v="Berry Project"/>
    <n v="2513"/>
    <m/>
    <m/>
    <m/>
    <n v="9.5"/>
    <n v="130"/>
    <n v="1235"/>
    <n v="1148.55"/>
    <n v="1738923.949999996"/>
  </r>
  <r>
    <x v="3"/>
    <s v="28"/>
    <x v="2"/>
    <x v="0"/>
    <s v="2614|Berry Project|1.00|420.00"/>
    <x v="89"/>
    <s v="Truck# U-76_x000a_Hauling Ticket # 15011_x000a_Job# 2513_x000a_Berry Project_x000a_Gateway"/>
    <x v="4"/>
    <x v="46"/>
    <s v="15011"/>
    <x v="2"/>
    <x v="22"/>
    <s v="Berry Project"/>
    <n v="2513"/>
    <s v="Gateway"/>
    <m/>
    <m/>
    <n v="1"/>
    <n v="420"/>
    <n v="420"/>
    <n v="390.6"/>
    <n v="1739343.949999996"/>
  </r>
  <r>
    <x v="3"/>
    <s v="28"/>
    <x v="2"/>
    <x v="0"/>
    <s v="2614|Berry Project|3.50|130.00"/>
    <x v="89"/>
    <s v="Truck# U-28_x000a_Hauling Ticket # 15017_x000a_Job# 2513_x000a_Berry Project"/>
    <x v="4"/>
    <x v="5"/>
    <s v="15017"/>
    <x v="2"/>
    <x v="22"/>
    <s v="Berry Project"/>
    <n v="2513"/>
    <m/>
    <m/>
    <m/>
    <n v="3.5"/>
    <n v="130"/>
    <n v="455"/>
    <n v="423.15000000000003"/>
    <n v="1739798.949999996"/>
  </r>
  <r>
    <x v="3"/>
    <s v="28"/>
    <x v="2"/>
    <x v="0"/>
    <s v="2614|Berry Project|1.00|420.00"/>
    <x v="89"/>
    <s v="Truck# U-28_x000a_Hauling Ticket # 15018_x000a_Job# 2513_x000a_Berry Project_x000a_Gateway"/>
    <x v="4"/>
    <x v="5"/>
    <s v="15018"/>
    <x v="2"/>
    <x v="22"/>
    <s v="Berry Project"/>
    <n v="2513"/>
    <s v="Gateway"/>
    <m/>
    <m/>
    <n v="1"/>
    <n v="420"/>
    <n v="420"/>
    <n v="390.6"/>
    <n v="1740218.949999996"/>
  </r>
  <r>
    <x v="3"/>
    <s v="28"/>
    <x v="2"/>
    <x v="0"/>
    <s v="2614|Berry Project|2.00|130.00"/>
    <x v="89"/>
    <s v="Truck# U-28_x000a_Hauling Ticket # 15019_x000a_Job# 2513_x000a_Berry Project"/>
    <x v="4"/>
    <x v="5"/>
    <s v="15019"/>
    <x v="2"/>
    <x v="22"/>
    <s v="Berry Project"/>
    <n v="2513"/>
    <m/>
    <m/>
    <m/>
    <n v="2"/>
    <n v="130"/>
    <n v="260"/>
    <n v="241.8"/>
    <n v="1740478.949999996"/>
  </r>
  <r>
    <x v="3"/>
    <s v="28"/>
    <x v="2"/>
    <x v="0"/>
    <s v="2614|Berry Project|1.00|420.00"/>
    <x v="89"/>
    <s v="Truck# U-28_x000a_Hauling Ticket # 15020_x000a_Job# 2513_x000a_Berry Project_x000a_Gateway"/>
    <x v="4"/>
    <x v="5"/>
    <s v="15020"/>
    <x v="2"/>
    <x v="22"/>
    <s v="Berry Project"/>
    <n v="2513"/>
    <s v="Gateway"/>
    <m/>
    <m/>
    <n v="1"/>
    <n v="420"/>
    <n v="420"/>
    <n v="390.6"/>
    <n v="1740898.949999996"/>
  </r>
  <r>
    <x v="3"/>
    <s v="28"/>
    <x v="2"/>
    <x v="0"/>
    <s v="2614|Berry Project|2.00|130.00"/>
    <x v="89"/>
    <s v="Truck# U-76_x000a_Hauling Ticket # 15061_x000a_Job# 2513_x000a_Berry Project"/>
    <x v="4"/>
    <x v="46"/>
    <s v="15061"/>
    <x v="2"/>
    <x v="22"/>
    <s v="Berry Project"/>
    <n v="2513"/>
    <m/>
    <m/>
    <m/>
    <n v="2"/>
    <n v="130"/>
    <n v="260"/>
    <n v="241.8"/>
    <n v="1741158.949999996"/>
  </r>
  <r>
    <x v="4"/>
    <s v="04"/>
    <x v="3"/>
    <x v="0"/>
    <s v="2633|Berry Project|3.00|130.00"/>
    <x v="90"/>
    <s v="Truck# JCV-01_x000a_Hauling Ticket # 13039_x000a_Job# 2513_x000a_Berry Project"/>
    <x v="25"/>
    <x v="39"/>
    <s v="13039"/>
    <x v="2"/>
    <x v="22"/>
    <s v="Berry Project"/>
    <n v="2513"/>
    <m/>
    <m/>
    <m/>
    <n v="3"/>
    <n v="130"/>
    <n v="390"/>
    <n v="0"/>
    <n v="1852900.139999995"/>
  </r>
  <r>
    <x v="4"/>
    <s v="04"/>
    <x v="3"/>
    <x v="0"/>
    <s v="2633|Berry Project|2.00|420.00"/>
    <x v="90"/>
    <s v="Truck# JCV-01_x000a_Hauling Ticket # 13603_x000a_Job# 2513_x000a_Berry Project_x000a_Gateway"/>
    <x v="25"/>
    <x v="39"/>
    <s v="13603"/>
    <x v="2"/>
    <x v="22"/>
    <s v="Berry Project"/>
    <n v="2513"/>
    <s v="Gateway"/>
    <m/>
    <m/>
    <n v="2"/>
    <n v="420"/>
    <n v="840"/>
    <n v="0"/>
    <n v="1853740.139999995"/>
  </r>
  <r>
    <x v="4"/>
    <s v="04"/>
    <x v="3"/>
    <x v="0"/>
    <s v="2633|Berry Project|9.00|130.00"/>
    <x v="90"/>
    <s v="Truck# WO-302_x000a_Hauling Ticket # 370_x000a_Job# 2513_x000a_Berry Project"/>
    <x v="9"/>
    <x v="40"/>
    <s v="370"/>
    <x v="2"/>
    <x v="22"/>
    <s v="Berry Project"/>
    <n v="2513"/>
    <m/>
    <m/>
    <m/>
    <n v="9"/>
    <n v="130"/>
    <n v="1170"/>
    <n v="0"/>
    <n v="1854910.139999995"/>
  </r>
  <r>
    <x v="4"/>
    <s v="04"/>
    <x v="3"/>
    <x v="0"/>
    <s v="2633|Berry Project|8.50|130.00"/>
    <x v="90"/>
    <s v="Truck# BR-371_x000a_Hauling Ticket # 6495_x000a_Job# 2513_x000a_Berry Project"/>
    <x v="3"/>
    <x v="4"/>
    <s v="6495"/>
    <x v="2"/>
    <x v="22"/>
    <s v="Berry Project"/>
    <n v="2513"/>
    <m/>
    <m/>
    <m/>
    <n v="8.5"/>
    <n v="130"/>
    <n v="1105"/>
    <n v="0"/>
    <n v="1856015.139999995"/>
  </r>
  <r>
    <x v="4"/>
    <s v="04"/>
    <x v="3"/>
    <x v="0"/>
    <s v="2633|Berry Project|10.00|130.00"/>
    <x v="90"/>
    <s v="Truck# Li-73_x000a_Hauling Ticket # 8931_x000a_Job# 2513_x000a_Berry Project"/>
    <x v="1"/>
    <x v="9"/>
    <s v="8931"/>
    <x v="2"/>
    <x v="22"/>
    <s v="Berry Project"/>
    <n v="2513"/>
    <m/>
    <m/>
    <m/>
    <n v="10"/>
    <n v="130"/>
    <n v="1300"/>
    <n v="0"/>
    <n v="1857315.139999995"/>
  </r>
  <r>
    <x v="4"/>
    <s v="04"/>
    <x v="3"/>
    <x v="0"/>
    <s v="2633|Berry Project|13.00|130.00"/>
    <x v="90"/>
    <s v="Truck# LT-103_x000a_Hauling Ticket # 13294_x000a_Job# 2513_x000a_Berry Project"/>
    <x v="0"/>
    <x v="0"/>
    <s v="13294"/>
    <x v="2"/>
    <x v="22"/>
    <s v="Berry Project"/>
    <n v="2513"/>
    <m/>
    <m/>
    <m/>
    <n v="13"/>
    <n v="130"/>
    <n v="1690"/>
    <n v="1571.7"/>
    <n v="1859005.139999995"/>
  </r>
  <r>
    <x v="4"/>
    <s v="04"/>
    <x v="3"/>
    <x v="0"/>
    <s v="2633|Berry Project|8.00|130.00"/>
    <x v="90"/>
    <s v="Truck# MLB-82_x000a_Hauling Ticket # 13440_x000a_Job# 2513_x000a_Berry Project"/>
    <x v="2"/>
    <x v="23"/>
    <s v="13440"/>
    <x v="2"/>
    <x v="22"/>
    <s v="Berry Project"/>
    <n v="2513"/>
    <m/>
    <m/>
    <m/>
    <n v="8"/>
    <n v="130"/>
    <n v="1040"/>
    <n v="967.2"/>
    <n v="1860045.139999995"/>
  </r>
  <r>
    <x v="4"/>
    <s v="04"/>
    <x v="3"/>
    <x v="0"/>
    <s v="2633|Berry Project|10.50|130.00"/>
    <x v="90"/>
    <s v="Truck# MLB-198_x000a_Hauling Ticket # 14551_x000a_Job# 2513_x000a_Berry Project"/>
    <x v="2"/>
    <x v="34"/>
    <s v="14551"/>
    <x v="2"/>
    <x v="22"/>
    <s v="Berry Project"/>
    <n v="2513"/>
    <m/>
    <m/>
    <m/>
    <n v="10.5"/>
    <n v="130"/>
    <n v="1365"/>
    <n v="1269.45"/>
    <n v="1861410.139999995"/>
  </r>
  <r>
    <x v="4"/>
    <s v="04"/>
    <x v="3"/>
    <x v="0"/>
    <s v="2633|Berry Project|1.00|420.00"/>
    <x v="90"/>
    <s v="Truck# CAJ-01_x000a_Hauling Ticket # 14553_x000a_Job# 2513_x000a_Berry Project_x000a_Gateway"/>
    <x v="5"/>
    <x v="39"/>
    <s v="14553"/>
    <x v="2"/>
    <x v="22"/>
    <s v="Berry Project"/>
    <n v="2513"/>
    <s v="Gateway"/>
    <m/>
    <m/>
    <n v="1"/>
    <n v="420"/>
    <n v="420"/>
    <n v="390.6"/>
    <n v="1861830.139999995"/>
  </r>
  <r>
    <x v="4"/>
    <s v="04"/>
    <x v="3"/>
    <x v="0"/>
    <s v="2633|Berry Project|6.00|130.00"/>
    <x v="90"/>
    <s v="Truck# CAJ-01_x000a_Hauling Ticket # 14554_x000a_Job# 2513_x000a_Berry Project"/>
    <x v="5"/>
    <x v="39"/>
    <s v="14554"/>
    <x v="2"/>
    <x v="22"/>
    <s v="Berry Project"/>
    <n v="2513"/>
    <m/>
    <m/>
    <m/>
    <n v="6"/>
    <n v="130"/>
    <n v="780"/>
    <n v="0"/>
    <n v="1862610.139999995"/>
  </r>
  <r>
    <x v="4"/>
    <s v="04"/>
    <x v="3"/>
    <x v="0"/>
    <s v="2633|Berry Project|8.00|130.00"/>
    <x v="90"/>
    <s v="Truck# U-28_x000a_Hauling Ticket # 15027_x000a_Job# 2513_x000a_Berry Project"/>
    <x v="4"/>
    <x v="5"/>
    <s v="15027"/>
    <x v="2"/>
    <x v="22"/>
    <s v="Berry Project"/>
    <n v="2513"/>
    <m/>
    <m/>
    <m/>
    <n v="8"/>
    <n v="130"/>
    <n v="1040"/>
    <n v="967.2"/>
    <n v="1863650.139999995"/>
  </r>
  <r>
    <x v="4"/>
    <s v="04"/>
    <x v="3"/>
    <x v="0"/>
    <s v="2633|Berry Project|1.00|420.00"/>
    <x v="90"/>
    <s v="Truck# LT-617_x000a_Hauling Ticket # 15547_x000a_Job# 2513_x000a_Berry Project_x000a_Gateway"/>
    <x v="0"/>
    <x v="3"/>
    <s v="15547"/>
    <x v="2"/>
    <x v="22"/>
    <s v="Berry Project"/>
    <n v="2513"/>
    <s v="Gateway"/>
    <m/>
    <m/>
    <n v="1"/>
    <n v="420"/>
    <n v="420"/>
    <n v="390.6"/>
    <n v="1864070.139999995"/>
  </r>
  <r>
    <x v="4"/>
    <s v="04"/>
    <x v="3"/>
    <x v="0"/>
    <s v="2633|Berry Project|1.50|130.00"/>
    <x v="90"/>
    <s v="Truck# LT-617_x000a_Hauling Ticket # 15548_x000a_Job# 2513_x000a_Berry Project"/>
    <x v="0"/>
    <x v="3"/>
    <s v="15548"/>
    <x v="2"/>
    <x v="22"/>
    <s v="Berry Project"/>
    <n v="2513"/>
    <m/>
    <m/>
    <m/>
    <n v="1.5"/>
    <n v="130"/>
    <n v="195"/>
    <n v="181.35000000000002"/>
    <n v="1864265.139999995"/>
  </r>
  <r>
    <x v="4"/>
    <s v="04"/>
    <x v="3"/>
    <x v="0"/>
    <s v="2633|Berry Project|1.00|420.00"/>
    <x v="90"/>
    <s v="Truck# LT-617_x000a_Hauling Ticket # 15553_x000a_Job# 2513_x000a_Berry Project_x000a_Gateway"/>
    <x v="0"/>
    <x v="3"/>
    <s v="15553"/>
    <x v="2"/>
    <x v="22"/>
    <s v="Berry Project"/>
    <n v="2513"/>
    <s v="Gateway"/>
    <m/>
    <m/>
    <n v="1"/>
    <n v="420"/>
    <n v="420"/>
    <n v="390.6"/>
    <n v="1864685.139999995"/>
  </r>
  <r>
    <x v="4"/>
    <s v="04"/>
    <x v="3"/>
    <x v="0"/>
    <s v="2633|Berry Project|1.00|420.00"/>
    <x v="90"/>
    <s v="Truck# CAJ-54_x000a_Hauling Ticket # 4293_x000a_Job# 2513_x000a_Berry Project_x000a_Gateway"/>
    <x v="5"/>
    <x v="1"/>
    <s v="4293"/>
    <x v="2"/>
    <x v="22"/>
    <s v="Berry Project"/>
    <n v="2513"/>
    <s v="Gateway"/>
    <m/>
    <m/>
    <n v="1"/>
    <n v="420"/>
    <n v="420"/>
    <n v="390.6"/>
    <n v="1865105.139999995"/>
  </r>
  <r>
    <x v="4"/>
    <s v="04"/>
    <x v="3"/>
    <x v="0"/>
    <s v="2633|Berry Project|2.50|130.00"/>
    <x v="90"/>
    <s v="Truck# Li-73_x000a_Hauling Ticket # 8932_x000a_Job# 2513_x000a_Berry Project"/>
    <x v="1"/>
    <x v="9"/>
    <s v="8932"/>
    <x v="2"/>
    <x v="22"/>
    <s v="Berry Project"/>
    <n v="2513"/>
    <m/>
    <m/>
    <m/>
    <n v="2.5"/>
    <n v="130"/>
    <n v="325"/>
    <n v="302.25"/>
    <n v="1865430.139999995"/>
  </r>
  <r>
    <x v="4"/>
    <s v="04"/>
    <x v="3"/>
    <x v="0"/>
    <s v="2633|Berry Project|1.00|420.00"/>
    <x v="90"/>
    <s v="Truck# Li-73_x000a_Hauling Ticket # 8933_x000a_Job# 2513_x000a_Berry Project_x000a_Gateway"/>
    <x v="1"/>
    <x v="9"/>
    <s v="8933"/>
    <x v="2"/>
    <x v="22"/>
    <s v="Berry Project"/>
    <n v="2513"/>
    <s v="Gateway"/>
    <m/>
    <m/>
    <n v="1"/>
    <n v="420"/>
    <n v="420"/>
    <n v="390.6"/>
    <n v="1865850.139999995"/>
  </r>
  <r>
    <x v="4"/>
    <s v="04"/>
    <x v="3"/>
    <x v="0"/>
    <s v="2633|Berry Project|2.25|130.00"/>
    <x v="90"/>
    <s v="Truck# LT-103_x000a_Hauling Ticket # 13295_x000a_Job# 2513_x000a_Berry Project"/>
    <x v="0"/>
    <x v="0"/>
    <s v="13295"/>
    <x v="2"/>
    <x v="22"/>
    <s v="Berry Project"/>
    <n v="2513"/>
    <m/>
    <m/>
    <m/>
    <n v="2.25"/>
    <n v="130"/>
    <n v="292.5"/>
    <n v="272.02500000000003"/>
    <n v="1866142.639999995"/>
  </r>
  <r>
    <x v="4"/>
    <s v="04"/>
    <x v="3"/>
    <x v="0"/>
    <s v="2633|Berry Project|1.00|420.00"/>
    <x v="90"/>
    <s v="Truck# LT-103_x000a_Hauling Ticket # 13296_x000a_Job# 2513_x000a_Berry Project_x000a_Gateway"/>
    <x v="0"/>
    <x v="0"/>
    <s v="13296"/>
    <x v="2"/>
    <x v="22"/>
    <s v="Berry Project"/>
    <n v="2513"/>
    <s v="Gateway"/>
    <m/>
    <m/>
    <n v="1"/>
    <n v="420"/>
    <n v="420"/>
    <n v="390.6"/>
    <n v="1866562.639999995"/>
  </r>
  <r>
    <x v="4"/>
    <s v="04"/>
    <x v="3"/>
    <x v="0"/>
    <s v="2633|Berry Project|2.50|130.00"/>
    <x v="90"/>
    <s v="Truck# MLB-58_x000a_Hauling Ticket # 13412_x000a_Job# 2513_x000a_Berry Project"/>
    <x v="2"/>
    <x v="22"/>
    <s v="13412"/>
    <x v="2"/>
    <x v="22"/>
    <s v="Berry Project"/>
    <n v="2513"/>
    <m/>
    <m/>
    <m/>
    <n v="2.5"/>
    <n v="130"/>
    <n v="325"/>
    <n v="302.25"/>
    <n v="1866887.639999995"/>
  </r>
  <r>
    <x v="4"/>
    <s v="04"/>
    <x v="3"/>
    <x v="0"/>
    <s v="2633|Berry Project|1.00|420.00"/>
    <x v="90"/>
    <s v="Truck# MLB-58_x000a_Hauling Ticket # 13413_x000a_Job# 2513_x000a_Berry Project_x000a_Gateway"/>
    <x v="2"/>
    <x v="22"/>
    <s v="13413"/>
    <x v="2"/>
    <x v="22"/>
    <s v="Berry Project"/>
    <n v="2513"/>
    <s v="Gateway"/>
    <m/>
    <m/>
    <n v="1"/>
    <n v="420"/>
    <n v="420"/>
    <n v="390.6"/>
    <n v="1867307.639999995"/>
  </r>
  <r>
    <x v="4"/>
    <s v="04"/>
    <x v="3"/>
    <x v="0"/>
    <s v="2633|Berry Project|5.50|130.00"/>
    <x v="90"/>
    <s v="Truck# CAJ-54_x000a_Hauling Ticket # 4294_x000a_Job# 2513_x000a_Berry Project"/>
    <x v="5"/>
    <x v="1"/>
    <s v="4294"/>
    <x v="2"/>
    <x v="22"/>
    <s v="Berry Project"/>
    <n v="2513"/>
    <m/>
    <m/>
    <m/>
    <n v="5.5"/>
    <n v="130"/>
    <n v="715"/>
    <n v="664.95"/>
    <n v="1868022.639999995"/>
  </r>
  <r>
    <x v="4"/>
    <s v="04"/>
    <x v="3"/>
    <x v="0"/>
    <s v="2633|Berry Project|8.00|130.00"/>
    <x v="90"/>
    <s v="Truck# LT-103_x000a_Hauling Ticket # 14602_x000a_Job# 2513_x000a_Berry Project"/>
    <x v="0"/>
    <x v="0"/>
    <s v="14602"/>
    <x v="2"/>
    <x v="22"/>
    <s v="Berry Project"/>
    <n v="2513"/>
    <m/>
    <m/>
    <m/>
    <n v="8"/>
    <n v="130"/>
    <n v="1040"/>
    <n v="967.2"/>
    <n v="1869062.639999995"/>
  </r>
  <r>
    <x v="4"/>
    <s v="04"/>
    <x v="3"/>
    <x v="0"/>
    <s v="2633|Berry Project|3.00|130.00"/>
    <x v="90"/>
    <s v="Truck# WL-680_x000a_Hauling Ticket # 15102_x000a_Job# 2513_x000a_Berry Project"/>
    <x v="29"/>
    <x v="57"/>
    <s v="15102"/>
    <x v="2"/>
    <x v="22"/>
    <s v="Berry Project"/>
    <n v="2513"/>
    <m/>
    <m/>
    <m/>
    <n v="3"/>
    <n v="130"/>
    <n v="390"/>
    <n v="0"/>
    <n v="1869452.639999995"/>
  </r>
  <r>
    <x v="4"/>
    <s v="04"/>
    <x v="3"/>
    <x v="0"/>
    <s v="2633|Berry Project|1.00|420.00"/>
    <x v="90"/>
    <s v="Truck# WL-680_x000a_Hauling Ticket # 15102_x000a_Job# 2513_x000a_Berry Project_x000a_Gateway"/>
    <x v="29"/>
    <x v="57"/>
    <s v="15102"/>
    <x v="2"/>
    <x v="22"/>
    <s v="Berry Project"/>
    <n v="2513"/>
    <s v="Gateway"/>
    <m/>
    <m/>
    <n v="1"/>
    <n v="420"/>
    <n v="420"/>
    <n v="390.6"/>
    <n v="1869872.639999995"/>
  </r>
  <r>
    <x v="4"/>
    <s v="04"/>
    <x v="3"/>
    <x v="0"/>
    <s v="2633|Berry Project|7.00|130.00"/>
    <x v="90"/>
    <s v="Truck# Li-73_x000a_Hauling Ticket # 15106_x000a_Job# 2513_x000a_Berry Project"/>
    <x v="1"/>
    <x v="9"/>
    <s v="15106"/>
    <x v="2"/>
    <x v="22"/>
    <s v="Berry Project"/>
    <n v="2513"/>
    <m/>
    <m/>
    <m/>
    <n v="7"/>
    <n v="130"/>
    <n v="910"/>
    <n v="0"/>
    <n v="1870782.639999995"/>
  </r>
  <r>
    <x v="4"/>
    <s v="04"/>
    <x v="3"/>
    <x v="0"/>
    <s v="2633|Berry Project|1.00|420.00"/>
    <x v="90"/>
    <s v="Truck# LT-103_x000a_Hauling Ticket # 14603_x000a_Job# 2513_x000a_Berry Project_x000a_Gateway"/>
    <x v="0"/>
    <x v="0"/>
    <s v="14603"/>
    <x v="2"/>
    <x v="22"/>
    <s v="Berry Project"/>
    <n v="2513"/>
    <s v="Gateway"/>
    <m/>
    <m/>
    <n v="1"/>
    <n v="420"/>
    <n v="420"/>
    <n v="390.6"/>
    <n v="1871202.639999995"/>
  </r>
  <r>
    <x v="4"/>
    <s v="04"/>
    <x v="3"/>
    <x v="0"/>
    <s v="2633|Berry Project|5.50|130.00"/>
    <x v="90"/>
    <s v="Truck# LT-103_x000a_Hauling Ticket # 14604_x000a_Job# 2513_x000a_Berry Project"/>
    <x v="0"/>
    <x v="0"/>
    <s v="14604"/>
    <x v="2"/>
    <x v="22"/>
    <s v="Berry Project"/>
    <n v="2513"/>
    <m/>
    <m/>
    <m/>
    <n v="5.5"/>
    <n v="130"/>
    <n v="715"/>
    <n v="664.95"/>
    <n v="1871917.639999995"/>
  </r>
  <r>
    <x v="4"/>
    <s v="04"/>
    <x v="3"/>
    <x v="0"/>
    <s v="2633|Berry Project|6.00|130.00"/>
    <x v="90"/>
    <s v="Truck# Li-73_x000a_Hauling Ticket # 15107_x000a_Job# 2513_x000a_Berry Project"/>
    <x v="1"/>
    <x v="9"/>
    <s v="15107"/>
    <x v="2"/>
    <x v="22"/>
    <s v="Berry Project"/>
    <n v="2513"/>
    <m/>
    <m/>
    <m/>
    <n v="6"/>
    <n v="130"/>
    <n v="780"/>
    <n v="0"/>
    <n v="1872697.639999995"/>
  </r>
  <r>
    <x v="4"/>
    <s v="04"/>
    <x v="3"/>
    <x v="0"/>
    <s v="2633|Berry Project|1.00|420.00"/>
    <x v="90"/>
    <s v="Truck# Li-73_x000a_Hauling Ticket # 15108_x000a_Job# 2513_x000a_Berry Project_x000a_Gateway"/>
    <x v="1"/>
    <x v="9"/>
    <s v="15108"/>
    <x v="2"/>
    <x v="22"/>
    <s v="Berry Project"/>
    <n v="2513"/>
    <s v="Gateway"/>
    <m/>
    <m/>
    <n v="1"/>
    <n v="420"/>
    <n v="420"/>
    <n v="390.6"/>
    <n v="1873117.639999995"/>
  </r>
  <r>
    <x v="4"/>
    <s v="04"/>
    <x v="3"/>
    <x v="0"/>
    <s v="2633|Berry Project|10.00|130.00"/>
    <x v="90"/>
    <s v="Truck# Li-73_x000a_Hauling Ticket # 13045_x000a_Job# 2513_x000a_Berry Project"/>
    <x v="1"/>
    <x v="9"/>
    <s v="13045"/>
    <x v="2"/>
    <x v="22"/>
    <s v="Berry Project"/>
    <n v="2513"/>
    <m/>
    <m/>
    <m/>
    <n v="10"/>
    <n v="130"/>
    <n v="1300"/>
    <n v="0"/>
    <n v="1874417.639999995"/>
  </r>
  <r>
    <x v="4"/>
    <s v="04"/>
    <x v="3"/>
    <x v="0"/>
    <s v="2633|Berry Project|8.75|130.00"/>
    <x v="90"/>
    <s v="Truck# LT-103_x000a_Hauling Ticket # 14606_x000a_Job# 2513_x000a_Berry Project"/>
    <x v="0"/>
    <x v="0"/>
    <s v="14606"/>
    <x v="2"/>
    <x v="22"/>
    <s v="Berry Project"/>
    <n v="2513"/>
    <m/>
    <m/>
    <m/>
    <n v="8.75"/>
    <n v="130"/>
    <n v="1137.5"/>
    <n v="1057.875"/>
    <n v="1875555.139999995"/>
  </r>
  <r>
    <x v="4"/>
    <s v="04"/>
    <x v="3"/>
    <x v="0"/>
    <s v="2633|Berry Project|1.00|420.00"/>
    <x v="90"/>
    <s v="Truck# BBR-25_x000a_Hauling Ticket # 100420_x000a_Job# 2513_x000a_Berry Project_x000a_Gateway"/>
    <x v="27"/>
    <x v="54"/>
    <s v="100420"/>
    <x v="2"/>
    <x v="22"/>
    <s v="Berry Project"/>
    <n v="2513"/>
    <s v="Gateway"/>
    <m/>
    <m/>
    <n v="1"/>
    <n v="420"/>
    <n v="420"/>
    <n v="390.6"/>
    <n v="1875975.139999995"/>
  </r>
  <r>
    <x v="4"/>
    <s v="04"/>
    <x v="3"/>
    <x v="0"/>
    <s v="2633|Berry Project|1.00|420.00"/>
    <x v="90"/>
    <s v="Truck# BBR-25_x000a_Hauling Ticket # 108320_x000a_Job# 2513_x000a_Berry Project_x000a_Gateway"/>
    <x v="27"/>
    <x v="54"/>
    <s v="108320"/>
    <x v="2"/>
    <x v="22"/>
    <s v="Berry Project"/>
    <n v="2513"/>
    <s v="Gateway"/>
    <m/>
    <m/>
    <n v="1"/>
    <n v="420"/>
    <n v="420"/>
    <n v="390.6"/>
    <n v="1876395.139999995"/>
  </r>
  <r>
    <x v="4"/>
    <s v="04"/>
    <x v="3"/>
    <x v="0"/>
    <s v="2633|Berry Project|3.00|130.00"/>
    <x v="90"/>
    <s v="Truck# BBR-25_x000a_Hauling Ticket # 108327_x000a_Job# 2513_x000a_Berry Project"/>
    <x v="27"/>
    <x v="54"/>
    <s v="108327"/>
    <x v="2"/>
    <x v="22"/>
    <s v="Berry Project"/>
    <n v="2513"/>
    <m/>
    <m/>
    <m/>
    <n v="3"/>
    <n v="130"/>
    <n v="390"/>
    <n v="0"/>
    <n v="1876947.639999995"/>
  </r>
  <r>
    <x v="4"/>
    <s v="04"/>
    <x v="3"/>
    <x v="0"/>
    <s v="2633|Berry Project|3.50|130.00"/>
    <x v="90"/>
    <s v="Truck# BBR-25_x000a_Hauling Ticket # 108316_x000a_Job# 2513_x000a_Berry Project"/>
    <x v="27"/>
    <x v="54"/>
    <s v="108316"/>
    <x v="2"/>
    <x v="22"/>
    <s v="Berry Project"/>
    <n v="2513"/>
    <m/>
    <m/>
    <m/>
    <n v="3.5"/>
    <n v="130"/>
    <n v="455"/>
    <n v="0"/>
    <n v="1877402.639999995"/>
  </r>
  <r>
    <x v="4"/>
    <s v="04"/>
    <x v="3"/>
    <x v="0"/>
    <s v="2633|Berry Project|1.00|420.00"/>
    <x v="90"/>
    <s v="Truck# BBR-25_x000a_Hauling Ticket # 108317_x000a_Job# 2513_x000a_Berry Project_x000a_Gateway"/>
    <x v="27"/>
    <x v="54"/>
    <s v="108317"/>
    <x v="2"/>
    <x v="22"/>
    <s v="Berry Project"/>
    <n v="2513"/>
    <s v="Gateway"/>
    <m/>
    <m/>
    <n v="1"/>
    <n v="420"/>
    <n v="420"/>
    <n v="390.6"/>
    <n v="1877822.639999995"/>
  </r>
  <r>
    <x v="4"/>
    <s v="04"/>
    <x v="3"/>
    <x v="0"/>
    <s v="2633|Berry Project|1.00|420.00"/>
    <x v="90"/>
    <s v="Truck# CAJ-54_x000a_Hauling Ticket # 298364_x000a_Job# 2513_x000a_Berry Project_x000a_Gateway"/>
    <x v="5"/>
    <x v="1"/>
    <s v="298364"/>
    <x v="2"/>
    <x v="22"/>
    <s v="Berry Project"/>
    <n v="2513"/>
    <s v="Gateway"/>
    <m/>
    <m/>
    <n v="1"/>
    <n v="420"/>
    <n v="420"/>
    <n v="390.6"/>
    <n v="1878242.639999995"/>
  </r>
  <r>
    <x v="4"/>
    <s v="04"/>
    <x v="3"/>
    <x v="0"/>
    <s v="2633|Berry Project|1.00|29.55"/>
    <x v="90"/>
    <s v="Truck# LT-103_x000a_Job# 2513_x000a_Berry Project"/>
    <x v="0"/>
    <x v="0"/>
    <m/>
    <x v="2"/>
    <x v="22"/>
    <s v="Berry Project"/>
    <n v="2513"/>
    <m/>
    <m/>
    <m/>
    <n v="1"/>
    <n v="29.55"/>
    <n v="29.55"/>
    <n v="0"/>
    <n v="1878431.139999995"/>
  </r>
  <r>
    <x v="40"/>
    <s v="11"/>
    <x v="3"/>
    <x v="0"/>
    <s v="2648|Berry Project|1.00|420.00"/>
    <x v="91"/>
    <s v="Truck# LT-103_x000a_Hauling Ticket # 13568_x000a_Job# 2513_x000a_Berry Project_x000a_Gateway"/>
    <x v="0"/>
    <x v="0"/>
    <s v="13568"/>
    <x v="2"/>
    <x v="22"/>
    <s v="Berry Project"/>
    <n v="2513"/>
    <s v="Gateway"/>
    <m/>
    <m/>
    <n v="1"/>
    <n v="420"/>
    <n v="420"/>
    <n v="390.6"/>
    <n v="1982985.879999995"/>
  </r>
  <r>
    <x v="40"/>
    <s v="11"/>
    <x v="3"/>
    <x v="0"/>
    <s v="2648|Berry Project|1.00|420.00"/>
    <x v="91"/>
    <s v="Truck# LT-103_x000a_Hauling Ticket # 13569_x000a_Job# 2513_x000a_Berry Project_x000a_Gateway"/>
    <x v="0"/>
    <x v="0"/>
    <s v="13569"/>
    <x v="2"/>
    <x v="22"/>
    <s v="Berry Project"/>
    <n v="2513"/>
    <s v="Gateway"/>
    <m/>
    <m/>
    <n v="1"/>
    <n v="420"/>
    <n v="420"/>
    <n v="390.6"/>
    <n v="1983405.879999995"/>
  </r>
  <r>
    <x v="40"/>
    <s v="11"/>
    <x v="3"/>
    <x v="0"/>
    <s v="2648|Berry Project|1.00|420.00"/>
    <x v="91"/>
    <s v="Truck# Li-54_x000a_Hauling Ticket # 15614_x000a_Job# 2513_x000a_Berry Project_x000a_Gateway"/>
    <x v="1"/>
    <x v="1"/>
    <s v="15614"/>
    <x v="2"/>
    <x v="22"/>
    <s v="Berry Project"/>
    <n v="2513"/>
    <s v="Gateway"/>
    <m/>
    <m/>
    <n v="1"/>
    <n v="420"/>
    <n v="420"/>
    <n v="390.6"/>
    <n v="1983825.879999995"/>
  </r>
  <r>
    <x v="40"/>
    <s v="11"/>
    <x v="3"/>
    <x v="0"/>
    <s v="2648|Berry Project|1.00|420.00"/>
    <x v="91"/>
    <s v="Truck# Li-54_x000a_Hauling Ticket # 15615_x000a_Job# 2513_x000a_Berry Project_x000a_Gateway"/>
    <x v="1"/>
    <x v="1"/>
    <s v="15615"/>
    <x v="2"/>
    <x v="22"/>
    <s v="Berry Project"/>
    <n v="2513"/>
    <s v="Gateway"/>
    <m/>
    <m/>
    <n v="1"/>
    <n v="420"/>
    <n v="420"/>
    <n v="390.6"/>
    <n v="1984245.879999995"/>
  </r>
  <r>
    <x v="20"/>
    <s v="18"/>
    <x v="3"/>
    <x v="0"/>
    <s v="2662|Berry Project|1.00|420.00"/>
    <x v="92"/>
    <s v="Truck# LT-103_x000a_Hauling Ticket # 14608_x000a_Job# 2513_x000a_Berry Project_x000a_Gateway"/>
    <x v="0"/>
    <x v="0"/>
    <s v="14608"/>
    <x v="2"/>
    <x v="22"/>
    <s v="Berry Project"/>
    <n v="2513"/>
    <s v="Gateway"/>
    <m/>
    <m/>
    <n v="1"/>
    <n v="420"/>
    <n v="420"/>
    <n v="390.6"/>
    <n v="2089987.1999999951"/>
  </r>
  <r>
    <x v="20"/>
    <s v="18"/>
    <x v="3"/>
    <x v="0"/>
    <s v="2662|Berry Project|1.00|420.00"/>
    <x v="92"/>
    <s v="Truck# LT-103_x000a_Hauling Ticket # 14609_x000a_Job# 2513_x000a_Berry Project_x000a_Gateway"/>
    <x v="0"/>
    <x v="0"/>
    <s v="14609"/>
    <x v="2"/>
    <x v="22"/>
    <s v="Berry Project"/>
    <n v="2513"/>
    <s v="Gateway"/>
    <m/>
    <m/>
    <n v="1"/>
    <n v="420"/>
    <n v="420"/>
    <n v="390.6"/>
    <n v="2090407.1999999951"/>
  </r>
  <r>
    <x v="20"/>
    <s v="18"/>
    <x v="3"/>
    <x v="0"/>
    <s v="2662|Berry Project|1.00|420.00"/>
    <x v="92"/>
    <s v="Truck# U-76_x000a_Hauling Ticket # 15006_x000a_Job# 2513_x000a_Berry Project_x000a_Gateway"/>
    <x v="4"/>
    <x v="46"/>
    <s v="15006"/>
    <x v="2"/>
    <x v="22"/>
    <s v="Berry Project"/>
    <n v="2513"/>
    <s v="Gateway"/>
    <m/>
    <m/>
    <n v="1"/>
    <n v="420"/>
    <n v="420"/>
    <n v="390.6"/>
    <n v="2090827.1999999951"/>
  </r>
  <r>
    <x v="20"/>
    <s v="18"/>
    <x v="3"/>
    <x v="0"/>
    <s v="2662|Berry Project|1.00|420.00"/>
    <x v="92"/>
    <s v="Truck# CAJ-20_x000a_Hauling Ticket # 15008_x000a_Job# 2513_x000a_Berry Project_x000a_Gateway"/>
    <x v="5"/>
    <x v="10"/>
    <s v="15008"/>
    <x v="2"/>
    <x v="22"/>
    <s v="Berry Project"/>
    <n v="2513"/>
    <s v="Gateway"/>
    <m/>
    <m/>
    <n v="1"/>
    <n v="420"/>
    <n v="420"/>
    <n v="390.6"/>
    <n v="2091247.1999999951"/>
  </r>
  <r>
    <x v="20"/>
    <s v="18"/>
    <x v="3"/>
    <x v="0"/>
    <s v="2662|Berry Project|1.00|420.00"/>
    <x v="92"/>
    <s v="Truck# MLB-11_x000a_Hauling Ticket # 14414_x000a_Job# 2513_x000a_Berry Project_x000a_Gateway"/>
    <x v="2"/>
    <x v="11"/>
    <s v="14414"/>
    <x v="2"/>
    <x v="22"/>
    <s v="Berry Project"/>
    <n v="2513"/>
    <s v="Gateway"/>
    <m/>
    <m/>
    <n v="1"/>
    <n v="420"/>
    <n v="420"/>
    <n v="390.6"/>
    <n v="2091667.1999999951"/>
  </r>
  <r>
    <x v="20"/>
    <s v="18"/>
    <x v="3"/>
    <x v="0"/>
    <s v="2662|Berry Project|1.00|420.00"/>
    <x v="92"/>
    <s v="Truck# MLB-11_x000a_Hauling Ticket # 14415_x000a_Job# 2513_x000a_Berry Project_x000a_Gateway"/>
    <x v="2"/>
    <x v="11"/>
    <s v="14415"/>
    <x v="2"/>
    <x v="22"/>
    <s v="Berry Project"/>
    <n v="2513"/>
    <s v="Gateway"/>
    <m/>
    <m/>
    <n v="1"/>
    <n v="420"/>
    <n v="420"/>
    <n v="390.6"/>
    <n v="2092087.1999999951"/>
  </r>
  <r>
    <x v="20"/>
    <s v="18"/>
    <x v="3"/>
    <x v="0"/>
    <s v="2662|Berry Project|1.75|130.00"/>
    <x v="92"/>
    <s v="Truck# MLB-11_x000a_Hauling Ticket # 14417_x000a_Job# 2513_x000a_Berry Project"/>
    <x v="2"/>
    <x v="11"/>
    <s v="14417"/>
    <x v="2"/>
    <x v="22"/>
    <s v="Berry Project"/>
    <n v="2513"/>
    <m/>
    <m/>
    <m/>
    <n v="1.75"/>
    <n v="130"/>
    <n v="227.5"/>
    <n v="211.57500000000002"/>
    <n v="2092314.6999999951"/>
  </r>
  <r>
    <x v="20"/>
    <s v="18"/>
    <x v="3"/>
    <x v="0"/>
    <s v="2662|Berry Project|1.00|420.00"/>
    <x v="92"/>
    <s v="Truck# LT-103_x000a_Hauling Ticket # 15172_x000a_Job# 2513_x000a_Berry Project_x000a_Gateway"/>
    <x v="0"/>
    <x v="0"/>
    <s v="15172"/>
    <x v="2"/>
    <x v="22"/>
    <s v="Berry Project"/>
    <n v="2513"/>
    <s v="Gateway"/>
    <m/>
    <m/>
    <n v="1"/>
    <n v="420"/>
    <n v="420"/>
    <n v="390.6"/>
    <n v="2092734.6999999951"/>
  </r>
  <r>
    <x v="20"/>
    <s v="18"/>
    <x v="3"/>
    <x v="0"/>
    <s v="2662|Berry Project|3.00|130.00"/>
    <x v="92"/>
    <s v="Truck# LT-103_x000a_Hauling Ticket # 15173_x000a_Job# 2513_x000a_Berry Project"/>
    <x v="0"/>
    <x v="0"/>
    <s v="15173"/>
    <x v="2"/>
    <x v="22"/>
    <s v="Berry Project"/>
    <n v="2513"/>
    <m/>
    <m/>
    <m/>
    <n v="3"/>
    <n v="130"/>
    <n v="390"/>
    <n v="362.70000000000005"/>
    <n v="2093124.6999999951"/>
  </r>
  <r>
    <x v="20"/>
    <s v="18"/>
    <x v="3"/>
    <x v="0"/>
    <s v="2662|Berry Project|1.00|420.00"/>
    <x v="92"/>
    <s v="Truck# LT-103_x000a_Hauling Ticket # 15174_x000a_Job# 2513_x000a_Berry Project_x000a_Gateway"/>
    <x v="0"/>
    <x v="0"/>
    <s v="15174"/>
    <x v="2"/>
    <x v="22"/>
    <s v="Berry Project"/>
    <n v="2513"/>
    <s v="Gateway"/>
    <m/>
    <m/>
    <n v="1"/>
    <n v="420"/>
    <n v="420"/>
    <n v="390.6"/>
    <n v="2093544.6999999951"/>
  </r>
  <r>
    <x v="20"/>
    <s v="18"/>
    <x v="3"/>
    <x v="0"/>
    <s v="2662|Berry Project|1.00|420.00"/>
    <x v="92"/>
    <s v="Truck# LT-356_x000a_Hauling Ticket # 13875_x000a_Job# 2513_x000a_Berry Project_x000a_Gateway"/>
    <x v="0"/>
    <x v="7"/>
    <s v="13875"/>
    <x v="2"/>
    <x v="22"/>
    <s v="Berry Project"/>
    <n v="2513"/>
    <s v="Gateway"/>
    <m/>
    <m/>
    <n v="1"/>
    <n v="420"/>
    <n v="420"/>
    <n v="390.6"/>
    <n v="2093964.6999999951"/>
  </r>
  <r>
    <x v="20"/>
    <s v="18"/>
    <x v="3"/>
    <x v="0"/>
    <s v="2662|Berry Project|1.00|420.00"/>
    <x v="92"/>
    <s v="Truck# MLB-11_x000a_Hauling Ticket # 14418_x000a_Job# 2513_x000a_Berry Project_x000a_Gateway"/>
    <x v="2"/>
    <x v="11"/>
    <s v="14418"/>
    <x v="2"/>
    <x v="22"/>
    <s v="Berry Project"/>
    <n v="2513"/>
    <s v="Gateway"/>
    <m/>
    <m/>
    <n v="1"/>
    <n v="420"/>
    <n v="420"/>
    <n v="390.6"/>
    <n v="2094384.6999999951"/>
  </r>
  <r>
    <x v="20"/>
    <s v="18"/>
    <x v="3"/>
    <x v="0"/>
    <s v="2662|Berry Project|7.00|130.00"/>
    <x v="92"/>
    <s v="Truck# MLB-11_x000a_Hauling Ticket # 14419_x000a_Job# 2513_x000a_Berry Project"/>
    <x v="2"/>
    <x v="11"/>
    <s v="14419"/>
    <x v="2"/>
    <x v="22"/>
    <s v="Berry Project"/>
    <n v="2513"/>
    <m/>
    <m/>
    <m/>
    <n v="7"/>
    <n v="130"/>
    <n v="910"/>
    <n v="846.30000000000007"/>
    <n v="2095294.6999999951"/>
  </r>
  <r>
    <x v="20"/>
    <s v="18"/>
    <x v="3"/>
    <x v="0"/>
    <s v="2662|Berry Project|9.50|130.00"/>
    <x v="92"/>
    <s v="Truck# LT-103_x000a_Hauling Ticket # 15176_x000a_Job# 2513_x000a_Berry Project"/>
    <x v="0"/>
    <x v="0"/>
    <s v="15176"/>
    <x v="2"/>
    <x v="22"/>
    <s v="Berry Project"/>
    <n v="2513"/>
    <m/>
    <m/>
    <m/>
    <n v="9.5"/>
    <n v="130"/>
    <n v="1235"/>
    <n v="1148.55"/>
    <n v="2096529.6999999951"/>
  </r>
  <r>
    <x v="20"/>
    <s v="18"/>
    <x v="3"/>
    <x v="0"/>
    <s v="2662|Berry Project|1.00|420.00"/>
    <x v="92"/>
    <s v="Truck# Li-54_x000a_Hauling Ticket # 15616_x000a_Job# 2513_x000a_Berry Project_x000a_Gateway"/>
    <x v="1"/>
    <x v="1"/>
    <s v="15616"/>
    <x v="2"/>
    <x v="22"/>
    <s v="Berry Project"/>
    <n v="2513"/>
    <s v="Gateway"/>
    <m/>
    <m/>
    <n v="1"/>
    <n v="420"/>
    <n v="420"/>
    <n v="390.6"/>
    <n v="2096949.6999999951"/>
  </r>
  <r>
    <x v="20"/>
    <s v="18"/>
    <x v="3"/>
    <x v="0"/>
    <s v="2662|Berry Project|1.00|420.00"/>
    <x v="92"/>
    <s v="Truck# Li-54_x000a_Hauling Ticket # 15617_x000a_Job# 2513_x000a_Berry Project_x000a_Gateway"/>
    <x v="1"/>
    <x v="1"/>
    <s v="15617"/>
    <x v="2"/>
    <x v="22"/>
    <s v="Berry Project"/>
    <n v="2513"/>
    <s v="Gateway"/>
    <m/>
    <m/>
    <n v="1"/>
    <n v="420"/>
    <n v="420"/>
    <n v="390.6"/>
    <n v="2097369.6999999951"/>
  </r>
  <r>
    <x v="20"/>
    <s v="18"/>
    <x v="3"/>
    <x v="0"/>
    <s v="2662|Berry Project|1.00|420.00"/>
    <x v="92"/>
    <s v="Truck# U-76_x000a_Hauling Ticket # 15009_x000a_Job# 2513_x000a_Berry Project_x000a_Gateway"/>
    <x v="4"/>
    <x v="46"/>
    <s v="15009"/>
    <x v="2"/>
    <x v="22"/>
    <s v="Berry Project"/>
    <n v="2513"/>
    <s v="Gateway"/>
    <m/>
    <m/>
    <n v="1"/>
    <n v="420"/>
    <n v="420"/>
    <n v="390.6"/>
    <n v="2097863.0499999952"/>
  </r>
  <r>
    <x v="20"/>
    <s v="18"/>
    <x v="3"/>
    <x v="0"/>
    <s v="2662|Berry Project|1.00|420.00"/>
    <x v="92"/>
    <s v="Truck# CAJ-20_x000a_Hauling Ticket # 15007_x000a_Job# 2513_x000a_Berry Project_x000a_Gateway"/>
    <x v="5"/>
    <x v="10"/>
    <s v="15007"/>
    <x v="2"/>
    <x v="22"/>
    <s v="Berry Project"/>
    <n v="2513"/>
    <s v="Gateway"/>
    <m/>
    <m/>
    <n v="1"/>
    <n v="420"/>
    <n v="420"/>
    <n v="390.6"/>
    <n v="2098283.0499999952"/>
  </r>
  <r>
    <x v="21"/>
    <s v="25"/>
    <x v="3"/>
    <x v="0"/>
    <s v="2675|Berry Project|9.00|130.00"/>
    <x v="93"/>
    <s v="Truck# MLB-11_x000a_Hauling Ticket # 14421_x000a_Job# 2513_x000a_Berry Project"/>
    <x v="2"/>
    <x v="11"/>
    <s v="14421"/>
    <x v="2"/>
    <x v="22"/>
    <s v="Berry Project"/>
    <n v="2513"/>
    <m/>
    <m/>
    <m/>
    <n v="9"/>
    <n v="130"/>
    <n v="1170"/>
    <n v="1088.1000000000001"/>
    <n v="2217027.7599999951"/>
  </r>
  <r>
    <x v="21"/>
    <s v="25"/>
    <x v="3"/>
    <x v="0"/>
    <s v="2675|Berry Project|9.50|130.00"/>
    <x v="93"/>
    <s v="Truck# U-229_x000a_Hauling Ticket # 15045_x000a_Job# 2513_x000a_Berry Project"/>
    <x v="4"/>
    <x v="6"/>
    <s v="15045"/>
    <x v="2"/>
    <x v="22"/>
    <s v="Berry Project"/>
    <n v="2513"/>
    <m/>
    <m/>
    <m/>
    <n v="9.5"/>
    <n v="130"/>
    <n v="1235"/>
    <n v="1148.55"/>
    <n v="2218262.7599999951"/>
  </r>
  <r>
    <x v="21"/>
    <s v="25"/>
    <x v="3"/>
    <x v="0"/>
    <s v="2675|Berry Project|10.00|130.00"/>
    <x v="93"/>
    <s v="Truck# MLB-11_x000a_Hauling Ticket # 14420_x000a_Job# 2513_x000a_Berry Project"/>
    <x v="2"/>
    <x v="11"/>
    <s v="14420"/>
    <x v="2"/>
    <x v="22"/>
    <s v="Berry Project"/>
    <n v="2513"/>
    <m/>
    <m/>
    <m/>
    <n v="10"/>
    <n v="130"/>
    <n v="1300"/>
    <n v="1209"/>
    <n v="2219562.7599999951"/>
  </r>
  <r>
    <x v="21"/>
    <s v="25"/>
    <x v="3"/>
    <x v="0"/>
    <s v="2675|Berry Project|10.50|130.00"/>
    <x v="93"/>
    <s v="Truck# MLB-11_x000a_Hauling Ticket # 14422_x000a_Job# 2513_x000a_Berry Project"/>
    <x v="2"/>
    <x v="11"/>
    <s v="14422"/>
    <x v="2"/>
    <x v="22"/>
    <s v="Berry Project"/>
    <n v="2513"/>
    <m/>
    <m/>
    <m/>
    <n v="10.5"/>
    <n v="130"/>
    <n v="1365"/>
    <n v="1269.45"/>
    <n v="2220927.7599999951"/>
  </r>
  <r>
    <x v="21"/>
    <s v="25"/>
    <x v="3"/>
    <x v="0"/>
    <s v="2675|Berry Project|10.50|130.00"/>
    <x v="93"/>
    <s v="Truck# LT-103_x000a_Hauling Ticket # 15179_x000a_Job# 2513_x000a_Berry Project"/>
    <x v="0"/>
    <x v="0"/>
    <s v="15179"/>
    <x v="2"/>
    <x v="22"/>
    <s v="Berry Project"/>
    <n v="2513"/>
    <m/>
    <m/>
    <m/>
    <n v="10.5"/>
    <n v="130"/>
    <n v="1365"/>
    <n v="1269.45"/>
    <n v="2222292.7599999951"/>
  </r>
  <r>
    <x v="21"/>
    <s v="25"/>
    <x v="3"/>
    <x v="0"/>
    <s v="2675|Berry Project|10.50|130.00"/>
    <x v="93"/>
    <s v="Truck# MLB-11_x000a_Hauling Ticket # 14423_x000a_Job# 2513_x000a_Berry Project"/>
    <x v="2"/>
    <x v="11"/>
    <s v="14423"/>
    <x v="2"/>
    <x v="22"/>
    <s v="Berry Project"/>
    <n v="2513"/>
    <m/>
    <m/>
    <m/>
    <n v="10.5"/>
    <n v="130"/>
    <n v="1365"/>
    <n v="1269.45"/>
    <n v="2223657.7599999951"/>
  </r>
  <r>
    <x v="21"/>
    <s v="25"/>
    <x v="3"/>
    <x v="0"/>
    <s v="2675|Berry Project|10.00|130.00"/>
    <x v="93"/>
    <s v="Truck# LT-103_x000a_Hauling Ticket # 15180_x000a_Job# 2513_x000a_Berry Project"/>
    <x v="0"/>
    <x v="0"/>
    <s v="15180"/>
    <x v="2"/>
    <x v="22"/>
    <s v="Berry Project"/>
    <n v="2513"/>
    <m/>
    <m/>
    <m/>
    <n v="10"/>
    <n v="130"/>
    <n v="1300"/>
    <n v="1209"/>
    <n v="2224957.7599999951"/>
  </r>
  <r>
    <x v="21"/>
    <s v="25"/>
    <x v="3"/>
    <x v="0"/>
    <s v="2675|Berry Project|8.50|130.00"/>
    <x v="93"/>
    <s v="Truck# MLB-11_x000a_Hauling Ticket # 14424_x000a_Job# 2513_x000a_Berry Project"/>
    <x v="2"/>
    <x v="11"/>
    <s v="14424"/>
    <x v="2"/>
    <x v="22"/>
    <s v="Berry Project"/>
    <n v="2513"/>
    <m/>
    <m/>
    <m/>
    <n v="8.5"/>
    <n v="130"/>
    <n v="1105"/>
    <n v="1027.6500000000001"/>
    <n v="2226062.7599999951"/>
  </r>
  <r>
    <x v="21"/>
    <s v="25"/>
    <x v="3"/>
    <x v="0"/>
    <s v="2675|Berry Project|8.00|130.00"/>
    <x v="93"/>
    <s v="Truck# LT-103_x000a_Hauling Ticket # 15181_x000a_Job# 2513_x000a_Berry Project"/>
    <x v="0"/>
    <x v="0"/>
    <s v="15181"/>
    <x v="2"/>
    <x v="22"/>
    <s v="Berry Project"/>
    <n v="2513"/>
    <m/>
    <m/>
    <m/>
    <n v="8"/>
    <n v="130"/>
    <n v="1040"/>
    <n v="967.2"/>
    <n v="2227102.7599999951"/>
  </r>
  <r>
    <x v="21"/>
    <s v="25"/>
    <x v="3"/>
    <x v="0"/>
    <s v="2675|Berry Project|9.50|130.00"/>
    <x v="93"/>
    <s v="Truck# Li-54_x000a_Hauling Ticket # 15625_x000a_Job# 2513_x000a_Berry Project"/>
    <x v="1"/>
    <x v="1"/>
    <s v="15625"/>
    <x v="2"/>
    <x v="22"/>
    <s v="Berry Project"/>
    <n v="2513"/>
    <m/>
    <m/>
    <m/>
    <n v="9.5"/>
    <n v="130"/>
    <n v="1235"/>
    <n v="1148.55"/>
    <n v="2228539.159999995"/>
  </r>
  <r>
    <x v="21"/>
    <s v="25"/>
    <x v="3"/>
    <x v="0"/>
    <s v="2675|Berry Project|11.50|130.00"/>
    <x v="93"/>
    <s v="Truck# LT-103_x000a_Hauling Ticket # 15178_x000a_Job# 2513_x000a_Berry Project"/>
    <x v="0"/>
    <x v="0"/>
    <s v="15178"/>
    <x v="2"/>
    <x v="22"/>
    <s v="Berry Project"/>
    <n v="2513"/>
    <m/>
    <m/>
    <m/>
    <n v="11.5"/>
    <n v="130"/>
    <n v="1495"/>
    <n v="1390.3500000000001"/>
    <n v="2230034.159999995"/>
  </r>
  <r>
    <x v="21"/>
    <s v="25"/>
    <x v="3"/>
    <x v="0"/>
    <s v="2675|Berry Project|9.50|130.00"/>
    <x v="93"/>
    <s v="Truck# LT-103_x000a_Hauling Ticket # 15177_x000a_Job# 2513_x000a_Berry Project"/>
    <x v="0"/>
    <x v="0"/>
    <s v="15177"/>
    <x v="2"/>
    <x v="22"/>
    <s v="Berry Project"/>
    <n v="2513"/>
    <m/>
    <m/>
    <m/>
    <n v="9.5"/>
    <n v="130"/>
    <n v="1235"/>
    <n v="1148.55"/>
    <n v="2231497.909999995"/>
  </r>
  <r>
    <x v="5"/>
    <s v="02"/>
    <x v="4"/>
    <x v="0"/>
    <s v="2691|Berry Project|11.50|130.00"/>
    <x v="94"/>
    <s v="Truck# MLB-11_x000a_Hauling Ticket # 14425_x000a_Job# 2513_x000a_Berry Project"/>
    <x v="2"/>
    <x v="11"/>
    <s v="14425"/>
    <x v="2"/>
    <x v="22"/>
    <s v="Berry Project"/>
    <n v="2513"/>
    <m/>
    <m/>
    <m/>
    <n v="11.5"/>
    <n v="130"/>
    <n v="1495"/>
    <n v="1390.3500000000001"/>
    <n v="2323601.5999999959"/>
  </r>
  <r>
    <x v="5"/>
    <s v="02"/>
    <x v="4"/>
    <x v="0"/>
    <s v="2691|Berry Project|11.50|130.00"/>
    <x v="94"/>
    <s v="Truck# LT-103_x000a_Hauling Ticket # 15182_x000a_Job# 2513_x000a_Berry Project"/>
    <x v="0"/>
    <x v="0"/>
    <s v="15182"/>
    <x v="2"/>
    <x v="22"/>
    <s v="Berry Project"/>
    <n v="2513"/>
    <m/>
    <m/>
    <m/>
    <n v="11.5"/>
    <n v="130"/>
    <n v="1495"/>
    <n v="1390.3500000000001"/>
    <n v="2325096.5999999959"/>
  </r>
  <r>
    <x v="5"/>
    <s v="02"/>
    <x v="4"/>
    <x v="0"/>
    <s v="2691|Berry Project|10.00|130.00"/>
    <x v="94"/>
    <s v="Truck# MLB-11_x000a_Hauling Ticket # 14426_x000a_Job# 2513_x000a_Berry Project"/>
    <x v="2"/>
    <x v="11"/>
    <s v="14426"/>
    <x v="2"/>
    <x v="22"/>
    <s v="Berry Project"/>
    <n v="2513"/>
    <m/>
    <m/>
    <m/>
    <n v="10"/>
    <n v="130"/>
    <n v="1300"/>
    <n v="1209"/>
    <n v="2326396.5999999959"/>
  </r>
  <r>
    <x v="5"/>
    <s v="02"/>
    <x v="4"/>
    <x v="0"/>
    <s v="2691|Berry Project|11.00|130.00"/>
    <x v="94"/>
    <s v="Truck# LT-103_x000a_Hauling Ticket # 15183_x000a_Job# 2513_x000a_Berry Project"/>
    <x v="0"/>
    <x v="0"/>
    <s v="15183"/>
    <x v="2"/>
    <x v="22"/>
    <s v="Berry Project"/>
    <n v="2513"/>
    <m/>
    <m/>
    <m/>
    <n v="11"/>
    <n v="130"/>
    <n v="1430"/>
    <n v="1329.9"/>
    <n v="2327826.5999999959"/>
  </r>
  <r>
    <x v="5"/>
    <s v="02"/>
    <x v="4"/>
    <x v="0"/>
    <s v="2691|Berry Project|2.00|420.00"/>
    <x v="94"/>
    <s v="Truck# RO-01_x000a_Hauling Ticket # 0220_x000a_Job# 2513_x000a_Berry Project_x000a_Gateway"/>
    <x v="30"/>
    <x v="39"/>
    <s v="0220"/>
    <x v="2"/>
    <x v="22"/>
    <s v="Berry Project"/>
    <n v="2513"/>
    <s v="Gateway"/>
    <m/>
    <m/>
    <n v="2"/>
    <n v="420"/>
    <n v="840"/>
    <n v="0"/>
    <n v="2328666.5999999959"/>
  </r>
  <r>
    <x v="5"/>
    <s v="02"/>
    <x v="4"/>
    <x v="0"/>
    <s v="2691|Berry Project|9.00|130.00"/>
    <x v="94"/>
    <s v="Truck# LT-103_x000a_Hauling Ticket # 15184_x000a_Job# 2513_x000a_Berry Project"/>
    <x v="0"/>
    <x v="0"/>
    <s v="15184"/>
    <x v="2"/>
    <x v="22"/>
    <s v="Berry Project"/>
    <n v="2513"/>
    <m/>
    <m/>
    <m/>
    <n v="9"/>
    <n v="130"/>
    <n v="1170"/>
    <n v="1088.1000000000001"/>
    <n v="2329836.5999999959"/>
  </r>
  <r>
    <x v="5"/>
    <s v="02"/>
    <x v="4"/>
    <x v="0"/>
    <s v="2691|Berry Project|2.00|420.00"/>
    <x v="94"/>
    <s v="Truck# RO-01_x000a_Hauling Ticket # 0221_x000a_Job# 2513_x000a_Berry Project_x000a_Gateway"/>
    <x v="30"/>
    <x v="39"/>
    <s v="0221"/>
    <x v="2"/>
    <x v="22"/>
    <s v="Berry Project"/>
    <n v="2513"/>
    <s v="Gateway"/>
    <m/>
    <m/>
    <n v="2"/>
    <n v="420"/>
    <n v="840"/>
    <n v="0"/>
    <n v="2330676.5999999959"/>
  </r>
  <r>
    <x v="5"/>
    <s v="02"/>
    <x v="4"/>
    <x v="0"/>
    <s v="2691|Berry Project|1.00|420.00"/>
    <x v="94"/>
    <s v="Truck# U-229_x000a_Hauling Ticket # 12153_x000a_Job# 2513_x000a_Berry Project_x000a_Gateway"/>
    <x v="4"/>
    <x v="6"/>
    <s v="12153"/>
    <x v="2"/>
    <x v="22"/>
    <s v="Berry Project"/>
    <n v="2513"/>
    <s v="Gateway"/>
    <m/>
    <m/>
    <n v="1"/>
    <n v="420"/>
    <n v="420"/>
    <n v="390.6"/>
    <n v="2331096.5999999959"/>
  </r>
  <r>
    <x v="5"/>
    <s v="02"/>
    <x v="4"/>
    <x v="0"/>
    <s v="2691|Berry Project|1.00|420.00"/>
    <x v="94"/>
    <s v="Truck# BBR-25_x000a_Hauling Ticket # 15088_x000a_Job# 2513_x000a_Berry Project_x000a_Gateway"/>
    <x v="27"/>
    <x v="54"/>
    <s v="15088"/>
    <x v="2"/>
    <x v="22"/>
    <s v="Berry Project"/>
    <n v="2513"/>
    <s v="Gateway"/>
    <m/>
    <m/>
    <n v="1"/>
    <n v="420"/>
    <n v="420"/>
    <n v="390.6"/>
    <n v="2331516.5999999959"/>
  </r>
  <r>
    <x v="5"/>
    <s v="02"/>
    <x v="4"/>
    <x v="0"/>
    <s v="2691|Berry Project|6.00|130.00"/>
    <x v="94"/>
    <s v="Truck# LT-103_x000a_Hauling Ticket # 15186_x000a_Job# 2513_x000a_Berry Project"/>
    <x v="0"/>
    <x v="0"/>
    <s v="15186"/>
    <x v="2"/>
    <x v="22"/>
    <s v="Berry Project"/>
    <n v="2513"/>
    <m/>
    <m/>
    <m/>
    <n v="6"/>
    <n v="130"/>
    <n v="780"/>
    <n v="725.40000000000009"/>
    <n v="2332296.5999999959"/>
  </r>
  <r>
    <x v="5"/>
    <s v="02"/>
    <x v="4"/>
    <x v="0"/>
    <s v="2691|Berry Project|1.00|420.00"/>
    <x v="94"/>
    <s v="Truck# CAJ-20_x000a_Hauling Ticket # 14031_x000a_Job# 2513_x000a_Berry Project_x000a_Gateway"/>
    <x v="5"/>
    <x v="10"/>
    <s v="14031"/>
    <x v="2"/>
    <x v="22"/>
    <s v="Berry Project"/>
    <n v="2513"/>
    <s v="Gateway"/>
    <m/>
    <m/>
    <n v="1"/>
    <n v="420"/>
    <n v="420"/>
    <n v="390.6"/>
    <n v="2332716.5999999959"/>
  </r>
  <r>
    <x v="5"/>
    <s v="02"/>
    <x v="4"/>
    <x v="0"/>
    <s v="2691|Berry Project|9.50|130.00"/>
    <x v="94"/>
    <s v="Truck# MLB-11_x000a_Hauling Ticket # 14427_x000a_Job# 2513_x000a_Berry Project"/>
    <x v="2"/>
    <x v="11"/>
    <s v="14427"/>
    <x v="2"/>
    <x v="22"/>
    <s v="Berry Project"/>
    <n v="2513"/>
    <m/>
    <m/>
    <m/>
    <n v="9.5"/>
    <n v="130"/>
    <n v="1235"/>
    <n v="1148.55"/>
    <n v="2333951.5999999959"/>
  </r>
  <r>
    <x v="5"/>
    <s v="02"/>
    <x v="4"/>
    <x v="0"/>
    <s v="2691|Berry Project|1.00|420.00"/>
    <x v="94"/>
    <s v="Truck# MLB-19_x000a_Hauling Ticket # 10767_x000a_Job# 2513_x000a_Berry Project_x000a_Gateway"/>
    <x v="2"/>
    <x v="8"/>
    <s v="10767"/>
    <x v="2"/>
    <x v="22"/>
    <s v="Berry Project"/>
    <n v="2513"/>
    <s v="Gateway"/>
    <m/>
    <m/>
    <n v="1"/>
    <n v="420"/>
    <n v="420"/>
    <n v="390.6"/>
    <n v="2334371.5999999959"/>
  </r>
  <r>
    <x v="5"/>
    <s v="02"/>
    <x v="4"/>
    <x v="0"/>
    <s v="2691|Berry Project|8.00|130.00"/>
    <x v="94"/>
    <s v="Truck# MLB-11_x000a_Hauling Ticket # 14428_x000a_Job# 2513_x000a_Berry Project"/>
    <x v="2"/>
    <x v="11"/>
    <s v="14428"/>
    <x v="2"/>
    <x v="22"/>
    <s v="Berry Project"/>
    <n v="2513"/>
    <m/>
    <m/>
    <m/>
    <n v="8"/>
    <n v="130"/>
    <n v="1040"/>
    <n v="967.2"/>
    <n v="2335766.1499999962"/>
  </r>
  <r>
    <x v="5"/>
    <s v="02"/>
    <x v="4"/>
    <x v="0"/>
    <s v="2691|Berry Project|1.00|420.00"/>
    <x v="94"/>
    <s v="Truck# U-229_x000a_Hauling Ticket # 15043_x000a_Job# 2513_x000a_Berry Project_x000a_Gateway"/>
    <x v="4"/>
    <x v="6"/>
    <s v="15043"/>
    <x v="2"/>
    <x v="22"/>
    <s v="Berry Project"/>
    <n v="2513"/>
    <s v="Gateway"/>
    <m/>
    <m/>
    <n v="1"/>
    <n v="420"/>
    <n v="420"/>
    <n v="390.6"/>
    <n v="2336186.1499999962"/>
  </r>
  <r>
    <x v="5"/>
    <s v="02"/>
    <x v="4"/>
    <x v="0"/>
    <s v="2691|Berry Project|1.00|420.00"/>
    <x v="94"/>
    <s v="Truck# U-28_x000a_Hauling Ticket # 15333_x000a_Job# 2513_x000a_Berry Project_x000a_Gateway"/>
    <x v="4"/>
    <x v="5"/>
    <s v="15333"/>
    <x v="2"/>
    <x v="22"/>
    <s v="Berry Project"/>
    <n v="2513"/>
    <s v="Gateway"/>
    <m/>
    <m/>
    <n v="1"/>
    <n v="420"/>
    <n v="420"/>
    <n v="390.6"/>
    <n v="2336606.1499999962"/>
  </r>
  <r>
    <x v="5"/>
    <s v="02"/>
    <x v="4"/>
    <x v="0"/>
    <s v="2691|Berry Project|1.00|420.00"/>
    <x v="94"/>
    <s v="Truck# U-28_x000a_Hauling Ticket # 15339_x000a_Job# 2513_x000a_Berry Project_x000a_Gateway"/>
    <x v="4"/>
    <x v="5"/>
    <s v="15339"/>
    <x v="2"/>
    <x v="22"/>
    <s v="Berry Project"/>
    <n v="2513"/>
    <s v="Gateway"/>
    <m/>
    <m/>
    <n v="1"/>
    <n v="420"/>
    <n v="420"/>
    <n v="390.6"/>
    <n v="2337026.1499999962"/>
  </r>
  <r>
    <x v="5"/>
    <s v="02"/>
    <x v="4"/>
    <x v="0"/>
    <s v="2691|Berry Project|1.00|420.00"/>
    <x v="94"/>
    <s v="Truck# U-229_x000a_Hauling Ticket # 100427_x000a_Job# 2513_x000a_Berry Project_x000a_Gateway"/>
    <x v="4"/>
    <x v="6"/>
    <s v="100427"/>
    <x v="2"/>
    <x v="22"/>
    <s v="Berry Project"/>
    <n v="2513"/>
    <s v="Gateway"/>
    <m/>
    <m/>
    <n v="1"/>
    <n v="420"/>
    <n v="420"/>
    <n v="390.6"/>
    <n v="2337446.1499999962"/>
  </r>
  <r>
    <x v="5"/>
    <s v="02"/>
    <x v="4"/>
    <x v="0"/>
    <s v="2691|Berry Project|1.00|420.00"/>
    <x v="94"/>
    <s v="Truck# BBR-25_x000a_Hauling Ticket # 15089_x000a_Job# 2513_x000a_Berry Project_x000a_Gateway"/>
    <x v="27"/>
    <x v="54"/>
    <s v="15089"/>
    <x v="2"/>
    <x v="22"/>
    <s v="Berry Project"/>
    <n v="2513"/>
    <s v="Gateway"/>
    <m/>
    <m/>
    <n v="1"/>
    <n v="420"/>
    <n v="420"/>
    <n v="390.6"/>
    <n v="2337931.1499999962"/>
  </r>
  <r>
    <x v="5"/>
    <s v="02"/>
    <x v="4"/>
    <x v="0"/>
    <s v="2691|Berry Project|9.00|130.00"/>
    <x v="94"/>
    <s v="Truck# LT-103_x000a_Hauling Ticket # 15185_x000a_Job# 2513_x000a_Berry Project"/>
    <x v="0"/>
    <x v="0"/>
    <s v="15185"/>
    <x v="2"/>
    <x v="22"/>
    <s v="Berry Project"/>
    <n v="2513"/>
    <m/>
    <m/>
    <m/>
    <n v="9"/>
    <n v="130"/>
    <n v="1170"/>
    <n v="1088.1000000000001"/>
    <n v="2339198.6499999962"/>
  </r>
  <r>
    <x v="22"/>
    <s v="08"/>
    <x v="4"/>
    <x v="0"/>
    <s v="2707|Berry Project|1.00|420.00"/>
    <x v="95"/>
    <s v="Truck# RO-15_x000a_Hauling Ticket # 0211_x000a_Job# 2513_x000a_Berry Project_x000a_Gateway"/>
    <x v="30"/>
    <x v="38"/>
    <s v="0211"/>
    <x v="2"/>
    <x v="22"/>
    <s v="Berry Project"/>
    <n v="2513"/>
    <s v="Gateway"/>
    <m/>
    <m/>
    <n v="1"/>
    <n v="420"/>
    <n v="420"/>
    <n v="390.6"/>
    <n v="2452468.0299999961"/>
  </r>
  <r>
    <x v="22"/>
    <s v="08"/>
    <x v="4"/>
    <x v="0"/>
    <s v="2707|Berry Project|6.00|130.00"/>
    <x v="95"/>
    <s v="Truck# RO-15_x000a_Hauling Ticket # 0213_x000a_Job# 2513_x000a_Berry Project"/>
    <x v="30"/>
    <x v="38"/>
    <s v="0213"/>
    <x v="2"/>
    <x v="22"/>
    <s v="Berry Project"/>
    <n v="2513"/>
    <m/>
    <m/>
    <m/>
    <n v="6"/>
    <n v="130"/>
    <n v="780"/>
    <n v="0"/>
    <n v="2453248.0299999961"/>
  </r>
  <r>
    <x v="22"/>
    <s v="08"/>
    <x v="4"/>
    <x v="0"/>
    <s v="2707|Berry Project|1.00|420.00"/>
    <x v="95"/>
    <s v="Truck# RO-01_x000a_Hauling Ticket # 0222_x000a_Job# 2513_x000a_Berry Project_x000a_Gateway"/>
    <x v="30"/>
    <x v="39"/>
    <s v="0222"/>
    <x v="2"/>
    <x v="22"/>
    <s v="Berry Project"/>
    <n v="2513"/>
    <s v="Gateway"/>
    <m/>
    <m/>
    <n v="1"/>
    <n v="420"/>
    <n v="420"/>
    <n v="390.6"/>
    <n v="2453668.0299999961"/>
  </r>
  <r>
    <x v="22"/>
    <s v="08"/>
    <x v="4"/>
    <x v="0"/>
    <s v="2707|Berry Project|6.50|130.00"/>
    <x v="95"/>
    <s v="Truck# RO-01_x000a_Hauling Ticket # 0223_x000a_Job# 2513_x000a_Berry Project"/>
    <x v="30"/>
    <x v="39"/>
    <s v="0223"/>
    <x v="2"/>
    <x v="22"/>
    <s v="Berry Project"/>
    <n v="2513"/>
    <m/>
    <m/>
    <m/>
    <n v="6.5"/>
    <n v="130"/>
    <n v="845"/>
    <n v="0"/>
    <n v="2454513.0299999961"/>
  </r>
  <r>
    <x v="22"/>
    <s v="08"/>
    <x v="4"/>
    <x v="0"/>
    <s v="2707|Berry Project|5.50|130.00"/>
    <x v="95"/>
    <s v="Truck# RA-784_x000a_Hauling Ticket # 1157_x000a_Job# 2513_x000a_Berry Project"/>
    <x v="31"/>
    <x v="58"/>
    <s v="1157"/>
    <x v="2"/>
    <x v="22"/>
    <s v="Berry Project"/>
    <n v="2513"/>
    <m/>
    <m/>
    <m/>
    <n v="5.5"/>
    <n v="130"/>
    <n v="715"/>
    <n v="0"/>
    <n v="2455228.0299999961"/>
  </r>
  <r>
    <x v="22"/>
    <s v="08"/>
    <x v="4"/>
    <x v="0"/>
    <s v="2707|Berry Project|0.75|130.00"/>
    <x v="95"/>
    <s v="Truck# RA-784_x000a_Hauling Ticket # 09234_x000a_Job# 2513_x000a_Berry Project"/>
    <x v="31"/>
    <x v="58"/>
    <s v="09234"/>
    <x v="2"/>
    <x v="22"/>
    <s v="Berry Project"/>
    <n v="2513"/>
    <m/>
    <m/>
    <m/>
    <n v="0.75"/>
    <n v="130"/>
    <n v="97.5"/>
    <n v="0"/>
    <n v="2455325.5299999961"/>
  </r>
  <r>
    <x v="22"/>
    <s v="08"/>
    <x v="4"/>
    <x v="0"/>
    <s v="2707|Berry Project|1.00|420.00"/>
    <x v="95"/>
    <s v="Truck# RA-784_x000a_Hauling Ticket # 09234_x000a_Job# 2513_x000a_Berry Project_x000a_Gateway"/>
    <x v="31"/>
    <x v="58"/>
    <s v="09234"/>
    <x v="2"/>
    <x v="22"/>
    <s v="Berry Project"/>
    <n v="2513"/>
    <s v="Gateway"/>
    <m/>
    <m/>
    <n v="1"/>
    <n v="420"/>
    <n v="420"/>
    <n v="390.6"/>
    <n v="2455745.5299999961"/>
  </r>
  <r>
    <x v="22"/>
    <s v="08"/>
    <x v="4"/>
    <x v="0"/>
    <s v="2707|Berry Project|2.50|130.00"/>
    <x v="95"/>
    <s v="Truck# U-229_x000a_Hauling Ticket # 12309_x000a_Job# 2513_x000a_Berry Project"/>
    <x v="4"/>
    <x v="6"/>
    <s v="12309"/>
    <x v="2"/>
    <x v="22"/>
    <s v="Berry Project"/>
    <n v="2513"/>
    <m/>
    <m/>
    <m/>
    <n v="2.5"/>
    <n v="130"/>
    <n v="325"/>
    <n v="302.25"/>
    <n v="2456070.5299999961"/>
  </r>
  <r>
    <x v="22"/>
    <s v="08"/>
    <x v="4"/>
    <x v="0"/>
    <s v="2707|Berry Project|2.00|420.00"/>
    <x v="95"/>
    <s v="Truck# MLB-58_x000a_Hauling Ticket # 14373_x000a_Job# 2513_x000a_Berry Project_x000a_Gateway"/>
    <x v="2"/>
    <x v="22"/>
    <s v="14373"/>
    <x v="2"/>
    <x v="22"/>
    <s v="Berry Project"/>
    <n v="2513"/>
    <s v="Gateway"/>
    <m/>
    <m/>
    <n v="2"/>
    <n v="420"/>
    <n v="840"/>
    <n v="781.2"/>
    <n v="2456910.5299999961"/>
  </r>
  <r>
    <x v="22"/>
    <s v="08"/>
    <x v="4"/>
    <x v="0"/>
    <s v="2707|Berry Project|10.50|130.00"/>
    <x v="95"/>
    <s v="Truck# MLB-11_x000a_Hauling Ticket # 14433_x000a_Job# 2513_x000a_Berry Project"/>
    <x v="2"/>
    <x v="11"/>
    <s v="14433"/>
    <x v="2"/>
    <x v="22"/>
    <s v="Berry Project"/>
    <n v="2513"/>
    <m/>
    <m/>
    <m/>
    <n v="10.5"/>
    <n v="130"/>
    <n v="1365"/>
    <n v="1269.45"/>
    <n v="2458275.5299999961"/>
  </r>
  <r>
    <x v="22"/>
    <s v="08"/>
    <x v="4"/>
    <x v="0"/>
    <s v="2707|Berry Project|10.00|130.00"/>
    <x v="95"/>
    <s v="Truck# CAJ-01_x000a_Hauling Ticket # 15078_x000a_Job# 2513_x000a_Berry Project"/>
    <x v="5"/>
    <x v="39"/>
    <s v="15078"/>
    <x v="2"/>
    <x v="22"/>
    <s v="Berry Project"/>
    <n v="2513"/>
    <m/>
    <m/>
    <m/>
    <n v="10"/>
    <n v="130"/>
    <n v="1300"/>
    <n v="1209"/>
    <n v="2459575.5299999961"/>
  </r>
  <r>
    <x v="22"/>
    <s v="08"/>
    <x v="4"/>
    <x v="0"/>
    <s v="2707|Berry Project|9.50|130.00"/>
    <x v="95"/>
    <s v="Truck# LT-103_x000a_Hauling Ticket # 15409_x000a_Job# 2513_x000a_Berry Project"/>
    <x v="0"/>
    <x v="0"/>
    <s v="15409"/>
    <x v="2"/>
    <x v="22"/>
    <s v="Berry Project"/>
    <n v="2513"/>
    <m/>
    <m/>
    <m/>
    <n v="9.5"/>
    <n v="130"/>
    <n v="1235"/>
    <n v="1148.55"/>
    <n v="2460810.5299999961"/>
  </r>
  <r>
    <x v="22"/>
    <s v="08"/>
    <x v="4"/>
    <x v="0"/>
    <s v="2707|Berry Project|1.00|420.00"/>
    <x v="95"/>
    <s v="Truck# HE-92_x000a_Hauling Ticket # 09701_x000a_Job# 2513_x000a_Berry Project_x000a_Gateway"/>
    <x v="32"/>
    <x v="59"/>
    <s v="09701"/>
    <x v="2"/>
    <x v="22"/>
    <s v="Berry Project"/>
    <n v="2513"/>
    <s v="Gateway"/>
    <m/>
    <m/>
    <n v="1"/>
    <n v="420"/>
    <n v="420"/>
    <n v="390.6"/>
    <n v="2461230.5299999961"/>
  </r>
  <r>
    <x v="22"/>
    <s v="08"/>
    <x v="4"/>
    <x v="0"/>
    <s v="2707|Berry Project|5.50|130.00"/>
    <x v="95"/>
    <s v="Truck# HE-92_x000a_Hauling Ticket # 09732_x000a_Job# 2513_x000a_Berry Project"/>
    <x v="32"/>
    <x v="59"/>
    <s v="09732"/>
    <x v="2"/>
    <x v="22"/>
    <s v="Berry Project"/>
    <n v="2513"/>
    <m/>
    <m/>
    <m/>
    <n v="5.5"/>
    <n v="130"/>
    <n v="715"/>
    <n v="0"/>
    <n v="2461945.5299999961"/>
  </r>
  <r>
    <x v="22"/>
    <s v="08"/>
    <x v="4"/>
    <x v="0"/>
    <s v="2707|Berry Project|11.00|130.00"/>
    <x v="95"/>
    <s v="Truck# U-661_x000a_Hauling Ticket # 14658_x000a_Job# 2513_x000a_Berry Project"/>
    <x v="4"/>
    <x v="60"/>
    <s v="14658"/>
    <x v="2"/>
    <x v="22"/>
    <s v="Berry Project"/>
    <n v="2513"/>
    <m/>
    <m/>
    <m/>
    <n v="11"/>
    <n v="130"/>
    <n v="1430"/>
    <n v="0"/>
    <n v="2463375.5299999961"/>
  </r>
  <r>
    <x v="22"/>
    <s v="08"/>
    <x v="4"/>
    <x v="0"/>
    <s v="2707|Berry Project|1.00|420.00"/>
    <x v="95"/>
    <s v="Truck# LT-356_x000a_Hauling Ticket # 14265_x000a_Job# 2513_x000a_Berry Project _x000a_Gateway"/>
    <x v="0"/>
    <x v="7"/>
    <s v="14265"/>
    <x v="2"/>
    <x v="22"/>
    <s v="Berry Project"/>
    <n v="2513"/>
    <s v="Gateway"/>
    <m/>
    <m/>
    <n v="1"/>
    <n v="420"/>
    <n v="420"/>
    <n v="390.6"/>
    <n v="2463795.5299999961"/>
  </r>
  <r>
    <x v="22"/>
    <s v="08"/>
    <x v="4"/>
    <x v="0"/>
    <s v="2707|Berry Project|8.00|130.00"/>
    <x v="95"/>
    <s v="Truck# LT-356_x000a_Hauling Ticket # 14266_x000a_Job# 2513_x000a_Berry Project "/>
    <x v="0"/>
    <x v="7"/>
    <s v="14266"/>
    <x v="2"/>
    <x v="22"/>
    <s v="Berry Project"/>
    <n v="2513"/>
    <m/>
    <m/>
    <m/>
    <n v="8"/>
    <n v="130"/>
    <n v="1040"/>
    <n v="967.2"/>
    <n v="2464835.5299999961"/>
  </r>
  <r>
    <x v="22"/>
    <s v="08"/>
    <x v="4"/>
    <x v="0"/>
    <s v="2707|Berry Project|1.00|420.00"/>
    <x v="95"/>
    <s v="Truck# MLB-58_x000a_Hauling Ticket # 14375_x000a_Job# 2513_x000a_Berry Project _x000a_Gateway"/>
    <x v="2"/>
    <x v="22"/>
    <s v="14375"/>
    <x v="2"/>
    <x v="22"/>
    <s v="Berry Project"/>
    <n v="2513"/>
    <s v="Gateway"/>
    <m/>
    <m/>
    <n v="1"/>
    <n v="420"/>
    <n v="420"/>
    <n v="390.6"/>
    <n v="2465255.5299999961"/>
  </r>
  <r>
    <x v="22"/>
    <s v="08"/>
    <x v="4"/>
    <x v="0"/>
    <s v="2707|Berry Project|8.00|130.00"/>
    <x v="95"/>
    <s v="Truck# MLB-58_x000a_Hauling Ticket # 14379_x000a_Job# 2513_x000a_Berry Project "/>
    <x v="2"/>
    <x v="22"/>
    <s v="14379"/>
    <x v="2"/>
    <x v="22"/>
    <s v="Berry Project"/>
    <n v="2513"/>
    <m/>
    <m/>
    <m/>
    <n v="8"/>
    <n v="130"/>
    <n v="1040"/>
    <n v="967.2"/>
    <n v="2466295.5299999961"/>
  </r>
  <r>
    <x v="22"/>
    <s v="08"/>
    <x v="4"/>
    <x v="0"/>
    <s v="2707|Berry Project|11.75|130.00"/>
    <x v="95"/>
    <s v="Truck# MLB-11_x000a_Hauling Ticket # 14434_x000a_Job# 2513_x000a_Berry Project "/>
    <x v="2"/>
    <x v="11"/>
    <s v="14434"/>
    <x v="2"/>
    <x v="22"/>
    <s v="Berry Project"/>
    <n v="2513"/>
    <m/>
    <m/>
    <m/>
    <n v="11.75"/>
    <n v="130"/>
    <n v="1527.5"/>
    <n v="1420.575"/>
    <n v="2467823.0299999961"/>
  </r>
  <r>
    <x v="22"/>
    <s v="08"/>
    <x v="4"/>
    <x v="0"/>
    <s v="2707|Berry Project|11.75|130.00"/>
    <x v="95"/>
    <s v="Truck# MLB-19_x000a_Hauling Ticket # 14756_x000a_Job# 2513_x000a_Berry Project "/>
    <x v="2"/>
    <x v="8"/>
    <s v="14756"/>
    <x v="2"/>
    <x v="22"/>
    <s v="Berry Project"/>
    <n v="2513"/>
    <m/>
    <m/>
    <m/>
    <n v="11.75"/>
    <n v="130"/>
    <n v="1527.5"/>
    <n v="1420.575"/>
    <n v="2469350.5299999961"/>
  </r>
  <r>
    <x v="22"/>
    <s v="08"/>
    <x v="4"/>
    <x v="0"/>
    <s v="2707|Berry Project|10.00|130.00"/>
    <x v="95"/>
    <s v="Truck# LT-103_x000a_Hauling Ticket # 15410_x000a_Job# 2513_x000a_Berry Project "/>
    <x v="0"/>
    <x v="0"/>
    <s v="15410"/>
    <x v="2"/>
    <x v="22"/>
    <s v="Berry Project"/>
    <n v="2513"/>
    <m/>
    <m/>
    <m/>
    <n v="10"/>
    <n v="130"/>
    <n v="1300"/>
    <n v="1209"/>
    <n v="2470650.5299999961"/>
  </r>
  <r>
    <x v="22"/>
    <s v="08"/>
    <x v="4"/>
    <x v="0"/>
    <s v="2707|Berry Project|1.00|420.00"/>
    <x v="95"/>
    <s v="Truck# HE-92_x000a_Hauling Ticket # 09728_x000a_Job# 2513_x000a_Berry Project_x000a_Gateway"/>
    <x v="32"/>
    <x v="59"/>
    <s v="09728"/>
    <x v="2"/>
    <x v="22"/>
    <s v="Berry Project"/>
    <n v="2513"/>
    <s v="Gateway"/>
    <m/>
    <m/>
    <n v="1"/>
    <n v="420"/>
    <n v="420"/>
    <n v="390.6"/>
    <n v="2471070.5299999961"/>
  </r>
  <r>
    <x v="22"/>
    <s v="08"/>
    <x v="4"/>
    <x v="0"/>
    <s v="2707|Berry Project|1.00|420.00"/>
    <x v="95"/>
    <s v="Truck# HE-92_x000a_Hauling Ticket # 12496_x000a_Job# 2513_x000a_Berry Project_x000a_Gateway"/>
    <x v="32"/>
    <x v="59"/>
    <s v="12496"/>
    <x v="2"/>
    <x v="22"/>
    <s v="Berry Project"/>
    <n v="2513"/>
    <s v="Gateway"/>
    <m/>
    <m/>
    <n v="1"/>
    <n v="420"/>
    <n v="420"/>
    <n v="390.6"/>
    <n v="2471490.5299999961"/>
  </r>
  <r>
    <x v="22"/>
    <s v="08"/>
    <x v="4"/>
    <x v="0"/>
    <s v="2707|Berry Project|12.00|130.00"/>
    <x v="95"/>
    <s v="Truck# CAJ-02_x000a_Hauling Ticket # 14039_x000a_Job# 2513_x000a_Berry Project"/>
    <x v="5"/>
    <x v="41"/>
    <s v="14039"/>
    <x v="2"/>
    <x v="22"/>
    <s v="Berry Project"/>
    <n v="2513"/>
    <m/>
    <m/>
    <m/>
    <n v="12"/>
    <n v="130"/>
    <n v="1560"/>
    <n v="1450.8000000000002"/>
    <n v="2473050.5299999961"/>
  </r>
  <r>
    <x v="22"/>
    <s v="08"/>
    <x v="4"/>
    <x v="0"/>
    <s v="2707|Berry Project|10.00|130.00"/>
    <x v="95"/>
    <s v="Truck# LT-356_x000a_Hauling Ticket # 14267_x000a_Job# 2513_x000a_Berry Project"/>
    <x v="0"/>
    <x v="7"/>
    <s v="14267"/>
    <x v="2"/>
    <x v="22"/>
    <s v="Berry Project"/>
    <n v="2513"/>
    <m/>
    <m/>
    <m/>
    <n v="10"/>
    <n v="130"/>
    <n v="1300"/>
    <n v="1209"/>
    <n v="2474350.5299999961"/>
  </r>
  <r>
    <x v="22"/>
    <s v="08"/>
    <x v="4"/>
    <x v="0"/>
    <s v="2707|Berry Project|12.50|130.00"/>
    <x v="95"/>
    <s v="Truck# MLB-58_x000a_Hauling Ticket # 14380_x000a_Job# 2513_x000a_Berry Project"/>
    <x v="2"/>
    <x v="22"/>
    <s v="14380"/>
    <x v="2"/>
    <x v="22"/>
    <s v="Berry Project"/>
    <n v="2513"/>
    <m/>
    <m/>
    <m/>
    <n v="12.5"/>
    <n v="130"/>
    <n v="1625"/>
    <n v="1511.25"/>
    <n v="2475975.5299999961"/>
  </r>
  <r>
    <x v="22"/>
    <s v="08"/>
    <x v="4"/>
    <x v="0"/>
    <s v="2707|Berry Project|8.50|130.00"/>
    <x v="95"/>
    <s v="Truck# MLB-11_x000a_Hauling Ticket # 14435_x000a_Job# 2513_x000a_Berry Project"/>
    <x v="2"/>
    <x v="11"/>
    <s v="14435"/>
    <x v="2"/>
    <x v="22"/>
    <s v="Berry Project"/>
    <n v="2513"/>
    <m/>
    <m/>
    <m/>
    <n v="8.5"/>
    <n v="130"/>
    <n v="1105"/>
    <n v="1027.6500000000001"/>
    <n v="2477080.5299999961"/>
  </r>
  <r>
    <x v="22"/>
    <s v="08"/>
    <x v="4"/>
    <x v="0"/>
    <s v="2707|Berry Project|1.00|420.00"/>
    <x v="95"/>
    <s v="Truck# MLB-11_x000a_Hauling Ticket # 14437_x000a_Job# 2513_x000a_Berry Project_x000a_Gateway"/>
    <x v="2"/>
    <x v="11"/>
    <s v="14437"/>
    <x v="2"/>
    <x v="22"/>
    <s v="Berry Project"/>
    <n v="2513"/>
    <s v="Gateway"/>
    <m/>
    <m/>
    <n v="1"/>
    <n v="420"/>
    <n v="420"/>
    <n v="390.6"/>
    <n v="2477500.5299999961"/>
  </r>
  <r>
    <x v="22"/>
    <s v="08"/>
    <x v="4"/>
    <x v="0"/>
    <s v="2707|Berry Project|1.00|420.00"/>
    <x v="95"/>
    <s v="Truck# U-661_x000a_Hauling Ticket # 14659_x000a_Job# 2513_x000a_Berry Project_x000a_Gateway"/>
    <x v="4"/>
    <x v="60"/>
    <s v="14659"/>
    <x v="2"/>
    <x v="22"/>
    <s v="Berry Project"/>
    <n v="2513"/>
    <s v="Gateway"/>
    <m/>
    <m/>
    <n v="1"/>
    <n v="420"/>
    <n v="420"/>
    <n v="390.6"/>
    <n v="2477920.5299999961"/>
  </r>
  <r>
    <x v="22"/>
    <s v="08"/>
    <x v="4"/>
    <x v="0"/>
    <s v="2707|Berry Project|12.00|130.00"/>
    <x v="95"/>
    <s v="Truck# LT-103_x000a_Hauling Ticket # 15411_x000a_Job# 2513_x000a_Berry Project"/>
    <x v="0"/>
    <x v="0"/>
    <s v="15411"/>
    <x v="2"/>
    <x v="22"/>
    <s v="Berry Project"/>
    <n v="2513"/>
    <m/>
    <m/>
    <m/>
    <n v="12"/>
    <n v="130"/>
    <n v="1560"/>
    <n v="1450.8000000000002"/>
    <n v="2479480.5299999961"/>
  </r>
  <r>
    <x v="22"/>
    <s v="08"/>
    <x v="4"/>
    <x v="0"/>
    <s v="2707|Berry Project|9.50|130.00"/>
    <x v="95"/>
    <s v="Truck# RO-01_x000a_Hauling Ticket # 0224_x000a_Job# 2513_x000a_Berry Project"/>
    <x v="30"/>
    <x v="39"/>
    <s v="0224"/>
    <x v="2"/>
    <x v="22"/>
    <s v="Berry Project"/>
    <n v="2513"/>
    <m/>
    <m/>
    <m/>
    <n v="9.5"/>
    <n v="130"/>
    <n v="1235"/>
    <n v="1148.55"/>
    <n v="2480715.5299999961"/>
  </r>
  <r>
    <x v="22"/>
    <s v="08"/>
    <x v="4"/>
    <x v="0"/>
    <s v="2707|Berry Project|9.00|130.00"/>
    <x v="95"/>
    <s v="Truck# CAJ-02_x000a_Hauling Ticket # 8718_x000a_Job# 2513_x000a_Berry Project"/>
    <x v="5"/>
    <x v="41"/>
    <s v="8718"/>
    <x v="2"/>
    <x v="22"/>
    <s v="Berry Project"/>
    <n v="2513"/>
    <m/>
    <m/>
    <m/>
    <n v="9"/>
    <n v="130"/>
    <n v="1170"/>
    <n v="0"/>
    <n v="2481885.5299999961"/>
  </r>
  <r>
    <x v="22"/>
    <s v="08"/>
    <x v="4"/>
    <x v="0"/>
    <s v="2707|Berry Project|1.00|420.00"/>
    <x v="95"/>
    <s v="Truck# MLB-58_x000a_Hauling Ticket # 14382_x000a_Job# 2513_x000a_Berry Project_x000a_Gateway"/>
    <x v="2"/>
    <x v="22"/>
    <s v="14382"/>
    <x v="2"/>
    <x v="22"/>
    <s v="Berry Project"/>
    <n v="2513"/>
    <s v="Gateway"/>
    <m/>
    <m/>
    <n v="1"/>
    <n v="420"/>
    <n v="420"/>
    <n v="390.6"/>
    <n v="2482305.5299999961"/>
  </r>
  <r>
    <x v="22"/>
    <s v="08"/>
    <x v="4"/>
    <x v="0"/>
    <s v="2707|Berry Project|7.00|130.00"/>
    <x v="95"/>
    <s v="Truck# MLB-58_x000a_Hauling Ticket # 14383_x000a_Job# 2513_x000a_Berry Project"/>
    <x v="2"/>
    <x v="22"/>
    <s v="14383"/>
    <x v="2"/>
    <x v="22"/>
    <s v="Berry Project"/>
    <n v="2513"/>
    <m/>
    <m/>
    <m/>
    <n v="7"/>
    <n v="130"/>
    <n v="910"/>
    <n v="846.30000000000007"/>
    <n v="2483215.5299999961"/>
  </r>
  <r>
    <x v="22"/>
    <s v="08"/>
    <x v="4"/>
    <x v="0"/>
    <s v="2707|Berry Project|1.00|420.00"/>
    <x v="95"/>
    <s v="Truck# HU-380_x000a_Hauling Ticket # 13889_x000a_Job# 2513_x000a_Berry Project_x000a_Gateway"/>
    <x v="18"/>
    <x v="36"/>
    <s v="13889"/>
    <x v="2"/>
    <x v="22"/>
    <s v="Berry Project"/>
    <n v="2513"/>
    <s v="Gateway"/>
    <m/>
    <m/>
    <n v="1"/>
    <n v="420"/>
    <n v="420"/>
    <n v="390.6"/>
    <n v="2483635.5299999961"/>
  </r>
  <r>
    <x v="22"/>
    <s v="08"/>
    <x v="4"/>
    <x v="0"/>
    <s v="2707|Berry Project|2.50|130.00"/>
    <x v="95"/>
    <s v="Truck# MLB-19_x000a_Hauling Ticket # 14758_x000a_Job# 2513_x000a_Berry Project"/>
    <x v="2"/>
    <x v="8"/>
    <s v="14758"/>
    <x v="2"/>
    <x v="22"/>
    <s v="Berry Project"/>
    <n v="2513"/>
    <m/>
    <m/>
    <m/>
    <n v="2.5"/>
    <n v="130"/>
    <n v="325"/>
    <n v="302.25"/>
    <n v="2483960.5299999961"/>
  </r>
  <r>
    <x v="22"/>
    <s v="08"/>
    <x v="4"/>
    <x v="0"/>
    <s v="2707|Berry Project|1.00|420.00"/>
    <x v="95"/>
    <s v="Truck# MLB-19_x000a_Hauling Ticket # 14759_x000a_Job# 2513_x000a_Berry Project_x000a_Gateway"/>
    <x v="2"/>
    <x v="8"/>
    <s v="14759"/>
    <x v="2"/>
    <x v="22"/>
    <s v="Berry Project"/>
    <n v="2513"/>
    <s v="Gateway"/>
    <m/>
    <m/>
    <n v="1"/>
    <n v="420"/>
    <n v="420"/>
    <n v="390.6"/>
    <n v="2484380.5299999961"/>
  </r>
  <r>
    <x v="22"/>
    <s v="08"/>
    <x v="4"/>
    <x v="0"/>
    <s v="2707|Berry Project|1.00|420.00"/>
    <x v="95"/>
    <s v="Truck# HE-92_x000a_Hauling Ticket # 15345_x000a_Job# 2513_x000a_Berry Project_x000a_Gateway"/>
    <x v="32"/>
    <x v="59"/>
    <s v="15345"/>
    <x v="2"/>
    <x v="22"/>
    <s v="Berry Project"/>
    <n v="2513"/>
    <s v="Gateway"/>
    <m/>
    <m/>
    <n v="1"/>
    <n v="420"/>
    <n v="420"/>
    <n v="390.6"/>
    <n v="2484800.5299999961"/>
  </r>
  <r>
    <x v="22"/>
    <s v="08"/>
    <x v="4"/>
    <x v="0"/>
    <s v="2707|Berry Project|5.00|130.00"/>
    <x v="95"/>
    <s v="Truck# HE-92_x000a_Hauling Ticket # 15346_x000a_Job# 2513_x000a_Berry Project"/>
    <x v="32"/>
    <x v="59"/>
    <s v="15346"/>
    <x v="2"/>
    <x v="22"/>
    <s v="Berry Project"/>
    <n v="2513"/>
    <m/>
    <m/>
    <m/>
    <n v="5"/>
    <n v="130"/>
    <n v="650"/>
    <n v="0"/>
    <n v="2485450.5299999961"/>
  </r>
  <r>
    <x v="22"/>
    <s v="08"/>
    <x v="4"/>
    <x v="0"/>
    <s v="2707|Berry Project|10.00|130.00"/>
    <x v="95"/>
    <s v="Truck# LT-103_x000a_Hauling Ticket # 15413_x000a_Job# 2513_x000a_Berry Project"/>
    <x v="0"/>
    <x v="0"/>
    <s v="15413"/>
    <x v="2"/>
    <x v="22"/>
    <s v="Berry Project"/>
    <n v="2513"/>
    <m/>
    <m/>
    <m/>
    <n v="10"/>
    <n v="130"/>
    <n v="1300"/>
    <n v="1209"/>
    <n v="2486750.5299999961"/>
  </r>
  <r>
    <x v="22"/>
    <s v="08"/>
    <x v="4"/>
    <x v="0"/>
    <s v="2707|Berry Project|9.00|130.00"/>
    <x v="95"/>
    <s v="Truck# U-661_x000a_Hauling Ticket # 14662_x000a_Job# 2513_x000a_Berry Project"/>
    <x v="4"/>
    <x v="60"/>
    <s v="14662"/>
    <x v="2"/>
    <x v="22"/>
    <s v="Berry Project"/>
    <n v="2513"/>
    <m/>
    <m/>
    <m/>
    <n v="9"/>
    <n v="130"/>
    <n v="1170"/>
    <n v="0"/>
    <n v="2487920.5299999961"/>
  </r>
  <r>
    <x v="22"/>
    <s v="08"/>
    <x v="4"/>
    <x v="0"/>
    <s v="2707|Berry Project|1.00|420.00"/>
    <x v="95"/>
    <s v="Truck# WO-102_x000a_Hauling Ticket # 15685_x000a_Job# 2513_x000a_Berry Project_x000a_Gateway"/>
    <x v="9"/>
    <x v="37"/>
    <s v="15685"/>
    <x v="2"/>
    <x v="22"/>
    <s v="Berry Project"/>
    <n v="2513"/>
    <s v="Gateway"/>
    <m/>
    <m/>
    <n v="1"/>
    <n v="420"/>
    <n v="420"/>
    <n v="390.6"/>
    <n v="2488340.5299999961"/>
  </r>
  <r>
    <x v="22"/>
    <s v="08"/>
    <x v="4"/>
    <x v="0"/>
    <s v="2707|Berry Project|3.00|130.00"/>
    <x v="95"/>
    <s v="Truck# WO-102_x000a_Hauling Ticket # 15686_x000a_Job# 2513_x000a_Berry Project"/>
    <x v="9"/>
    <x v="37"/>
    <s v="15686"/>
    <x v="2"/>
    <x v="22"/>
    <s v="Berry Project"/>
    <n v="2513"/>
    <m/>
    <m/>
    <m/>
    <n v="3"/>
    <n v="130"/>
    <n v="390"/>
    <n v="0"/>
    <n v="2488730.5299999961"/>
  </r>
  <r>
    <x v="22"/>
    <s v="08"/>
    <x v="4"/>
    <x v="0"/>
    <s v="2707|Berry Project|8.50|130.00"/>
    <x v="95"/>
    <s v="Truck# MLB-11_x000a_Hauling Ticket # 14439_x000a_Job# 2513_x000a_Berry Project"/>
    <x v="2"/>
    <x v="11"/>
    <s v="14439"/>
    <x v="2"/>
    <x v="22"/>
    <s v="Berry Project"/>
    <n v="2513"/>
    <m/>
    <m/>
    <m/>
    <n v="8.5"/>
    <n v="130"/>
    <n v="1105"/>
    <n v="1027.6500000000001"/>
    <n v="2490463.0299999951"/>
  </r>
  <r>
    <x v="22"/>
    <s v="08"/>
    <x v="4"/>
    <x v="0"/>
    <s v="2707|Berry Project|1.00|420.00"/>
    <x v="95"/>
    <s v="Truck# U-229_x000a_Hauling Ticket # 15551_x000a_Job# 2513_x000a_Berry Project_x000a_Gateway"/>
    <x v="4"/>
    <x v="6"/>
    <s v="15551"/>
    <x v="2"/>
    <x v="22"/>
    <s v="Berry Project"/>
    <n v="2513"/>
    <s v="Gateway"/>
    <m/>
    <m/>
    <n v="1"/>
    <n v="420"/>
    <n v="420"/>
    <n v="390.6"/>
    <n v="2490883.0299999951"/>
  </r>
  <r>
    <x v="22"/>
    <s v="08"/>
    <x v="4"/>
    <x v="0"/>
    <s v="2707|Berry Project|1.00|420.00"/>
    <x v="95"/>
    <s v="Truck# U-229_x000a_Hauling Ticket # 15552_x000a_Job# 2513_x000a_Berry Project_x000a_Gateway"/>
    <x v="4"/>
    <x v="6"/>
    <s v="15552"/>
    <x v="2"/>
    <x v="22"/>
    <s v="Berry Project"/>
    <n v="2513"/>
    <s v="Gateway"/>
    <m/>
    <m/>
    <n v="1"/>
    <n v="420"/>
    <n v="420"/>
    <n v="390.6"/>
    <n v="2491303.0299999951"/>
  </r>
  <r>
    <x v="22"/>
    <s v="08"/>
    <x v="4"/>
    <x v="0"/>
    <s v="2707|Berry Project|3.25|130.00"/>
    <x v="95"/>
    <s v="Truck# MLB-58_x000a_Hauling Ticket # 14372_x000a_Job# 2513_x000a_Berry Project"/>
    <x v="2"/>
    <x v="22"/>
    <s v="14372"/>
    <x v="2"/>
    <x v="22"/>
    <s v="Berry Project"/>
    <n v="2513"/>
    <m/>
    <m/>
    <m/>
    <n v="3.25"/>
    <n v="130"/>
    <n v="422.5"/>
    <n v="392.92500000000001"/>
    <n v="2491725.5299999951"/>
  </r>
  <r>
    <x v="22"/>
    <s v="08"/>
    <x v="4"/>
    <x v="0"/>
    <s v="2707|Berry Project|11.50|130.00"/>
    <x v="95"/>
    <s v="Truck# CAJ-02_x000a_Hauling Ticket # 14038_x000a_Job# 2513_x000a_Berry Project"/>
    <x v="5"/>
    <x v="41"/>
    <s v="14038"/>
    <x v="2"/>
    <x v="22"/>
    <s v="Berry Project"/>
    <n v="2513"/>
    <m/>
    <m/>
    <m/>
    <n v="11.5"/>
    <n v="130"/>
    <n v="1495"/>
    <n v="0"/>
    <n v="2493220.5299999951"/>
  </r>
  <r>
    <x v="22"/>
    <s v="08"/>
    <x v="4"/>
    <x v="0"/>
    <s v="2707|Berry Project|2.50|130.00"/>
    <x v="95"/>
    <s v="Truck# U-661_x000a_Hauling Ticket # 14660_x000a_Job# 2513_x000a_Berry Project"/>
    <x v="4"/>
    <x v="60"/>
    <s v="14660"/>
    <x v="2"/>
    <x v="22"/>
    <s v="Berry Project"/>
    <n v="2513"/>
    <m/>
    <m/>
    <m/>
    <n v="2.5"/>
    <n v="130"/>
    <n v="325"/>
    <n v="302.25"/>
    <n v="2493545.5299999951"/>
  </r>
  <r>
    <x v="22"/>
    <s v="08"/>
    <x v="4"/>
    <x v="0"/>
    <s v="2707|Berry Project|6.50|130.00"/>
    <x v="95"/>
    <s v="Truck# U-661_x000a_Hauling Ticket # 14661_x000a_Job# 2513_x000a_Berry Project"/>
    <x v="4"/>
    <x v="60"/>
    <s v="14661"/>
    <x v="2"/>
    <x v="22"/>
    <s v="Berry Project"/>
    <n v="2513"/>
    <m/>
    <m/>
    <m/>
    <n v="6.5"/>
    <n v="130"/>
    <n v="845"/>
    <n v="0"/>
    <n v="2494390.5299999951"/>
  </r>
  <r>
    <x v="22"/>
    <s v="08"/>
    <x v="4"/>
    <x v="0"/>
    <s v="2707|Berry Project|12.00|130.00"/>
    <x v="95"/>
    <s v="Truck# MLB-19_x000a_Hauling Ticket # 14757_x000a_Job# 2513_x000a_Berry Project"/>
    <x v="2"/>
    <x v="8"/>
    <s v="14757"/>
    <x v="2"/>
    <x v="22"/>
    <s v="Berry Project"/>
    <n v="2513"/>
    <m/>
    <m/>
    <m/>
    <n v="12"/>
    <n v="130"/>
    <n v="1560"/>
    <n v="1450.8000000000002"/>
    <n v="2495950.5299999951"/>
  </r>
  <r>
    <x v="22"/>
    <s v="08"/>
    <x v="4"/>
    <x v="0"/>
    <s v="2707|Berry Project|8.50|130.00"/>
    <x v="95"/>
    <s v="Truck# U-76_x000a_Hauling Ticket # 15455_x000a_Job# 2513_x000a_Berry Project"/>
    <x v="4"/>
    <x v="46"/>
    <s v="15455"/>
    <x v="2"/>
    <x v="22"/>
    <s v="Berry Project"/>
    <n v="2513"/>
    <m/>
    <m/>
    <m/>
    <n v="8.5"/>
    <n v="130"/>
    <n v="1105"/>
    <n v="1027.6500000000001"/>
    <n v="2497055.5299999951"/>
  </r>
  <r>
    <x v="22"/>
    <s v="08"/>
    <x v="4"/>
    <x v="0"/>
    <s v="2707|Berry Project|1.00|420.00"/>
    <x v="95"/>
    <s v="Truck# WO-102_x000a_Hauling Ticket # 15684_x000a_Job# 2513_x000a_Berry Project_x000a_Gateway"/>
    <x v="9"/>
    <x v="37"/>
    <s v="15684"/>
    <x v="2"/>
    <x v="22"/>
    <s v="Berry Project"/>
    <n v="2513"/>
    <s v="Gateway"/>
    <m/>
    <m/>
    <n v="1"/>
    <n v="420"/>
    <n v="420"/>
    <n v="390.6"/>
    <n v="2497475.5299999951"/>
  </r>
  <r>
    <x v="22"/>
    <s v="08"/>
    <x v="4"/>
    <x v="0"/>
    <s v="2707|Berry Project|1.00|118.05"/>
    <x v="95"/>
    <s v="Truck# U-661_x000a_Job# 2513_x000a_Berry Project"/>
    <x v="4"/>
    <x v="60"/>
    <m/>
    <x v="2"/>
    <x v="22"/>
    <s v="Berry Project"/>
    <n v="2513"/>
    <m/>
    <m/>
    <m/>
    <n v="1"/>
    <n v="118.05"/>
    <n v="118.05"/>
    <n v="0"/>
    <n v="2497657.7799999951"/>
  </r>
  <r>
    <x v="23"/>
    <s v="15"/>
    <x v="4"/>
    <x v="0"/>
    <s v="2723|Berry Project|9.00|130.00"/>
    <x v="96"/>
    <s v="Truck# CAJ-606_x000a_Hauling Ticket # 12608_x000a_Job# 2513_x000a_Berry Project"/>
    <x v="5"/>
    <x v="47"/>
    <s v="12608"/>
    <x v="2"/>
    <x v="22"/>
    <s v="Berry Project"/>
    <n v="2513"/>
    <m/>
    <m/>
    <m/>
    <n v="9"/>
    <n v="130"/>
    <n v="1170"/>
    <n v="1088.1000000000001"/>
    <n v="2583243.7199999942"/>
  </r>
  <r>
    <x v="23"/>
    <s v="15"/>
    <x v="4"/>
    <x v="0"/>
    <s v="2723|Berry Project|10.50|130.00"/>
    <x v="96"/>
    <s v="Truck# LT-356_x000a_Hauling Ticket # 14269_x000a_Job# 2513_x000a_Berry Project"/>
    <x v="0"/>
    <x v="7"/>
    <s v="14269"/>
    <x v="2"/>
    <x v="22"/>
    <s v="Berry Project"/>
    <n v="2513"/>
    <m/>
    <m/>
    <m/>
    <n v="10.5"/>
    <n v="130"/>
    <n v="1365"/>
    <n v="1269.45"/>
    <n v="2584608.7199999942"/>
  </r>
  <r>
    <x v="23"/>
    <s v="15"/>
    <x v="4"/>
    <x v="0"/>
    <s v="2723|Berry Project|10.00|130.00"/>
    <x v="96"/>
    <s v="Truck# MLB-58_x000a_Hauling Ticket # 14384_x000a_Job# 2513_x000a_Berry Project"/>
    <x v="2"/>
    <x v="22"/>
    <s v="14384"/>
    <x v="2"/>
    <x v="22"/>
    <s v="Berry Project"/>
    <n v="2513"/>
    <m/>
    <m/>
    <m/>
    <n v="10"/>
    <n v="130"/>
    <n v="1300"/>
    <n v="1209"/>
    <n v="2585908.7199999942"/>
  </r>
  <r>
    <x v="23"/>
    <s v="15"/>
    <x v="4"/>
    <x v="0"/>
    <s v="2723|Berry Project|10.00|130.00"/>
    <x v="96"/>
    <s v="Truck# MLB-11_x000a_Hauling Ticket # 14440_x000a_Job# 2513_x000a_Berry Project"/>
    <x v="2"/>
    <x v="11"/>
    <s v="14440"/>
    <x v="2"/>
    <x v="22"/>
    <s v="Berry Project"/>
    <n v="2513"/>
    <m/>
    <m/>
    <m/>
    <n v="10"/>
    <n v="130"/>
    <n v="1300"/>
    <n v="1209"/>
    <n v="2587208.7199999942"/>
  </r>
  <r>
    <x v="23"/>
    <s v="15"/>
    <x v="4"/>
    <x v="0"/>
    <s v="2723|Berry Project|10.00|130.00"/>
    <x v="96"/>
    <s v="Truck# U-661_x000a_Hauling Ticket # 14663_x000a_Job# 2513_x000a_Berry Project"/>
    <x v="4"/>
    <x v="60"/>
    <s v="14663"/>
    <x v="2"/>
    <x v="22"/>
    <s v="Berry Project"/>
    <n v="2513"/>
    <m/>
    <m/>
    <m/>
    <n v="10"/>
    <n v="130"/>
    <n v="1300"/>
    <n v="1209"/>
    <n v="2588508.7199999942"/>
  </r>
  <r>
    <x v="23"/>
    <s v="15"/>
    <x v="4"/>
    <x v="0"/>
    <s v="2723|Berry Project|8.00|130.00"/>
    <x v="96"/>
    <s v="Truck# ALY-15_x000a_Hauling Ticket # 7626_x000a_Job# 2513_x000a_Berry Project"/>
    <x v="7"/>
    <x v="38"/>
    <s v="7626"/>
    <x v="2"/>
    <x v="22"/>
    <s v="Berry Project"/>
    <n v="2513"/>
    <m/>
    <m/>
    <m/>
    <n v="8"/>
    <n v="130"/>
    <n v="1040"/>
    <n v="0"/>
    <n v="2589548.7199999942"/>
  </r>
  <r>
    <x v="23"/>
    <s v="15"/>
    <x v="4"/>
    <x v="0"/>
    <s v="2723|Berry Project|9.00|130.00"/>
    <x v="96"/>
    <s v="Truck# ALY-01_x000a_Hauling Ticket # 8514_x000a_Job# 2513_x000a_Berry Project"/>
    <x v="7"/>
    <x v="39"/>
    <s v="8514"/>
    <x v="2"/>
    <x v="22"/>
    <s v="Berry Project"/>
    <n v="2513"/>
    <m/>
    <m/>
    <m/>
    <n v="9"/>
    <n v="130"/>
    <n v="1170"/>
    <n v="1088.1000000000001"/>
    <n v="2590718.7199999942"/>
  </r>
  <r>
    <x v="23"/>
    <s v="15"/>
    <x v="4"/>
    <x v="0"/>
    <s v="2723|Berry Project|10.00|130.00"/>
    <x v="96"/>
    <s v="Truck# LT-356_x000a_Hauling Ticket # 14270_x000a_Job# 2513_x000a_Berry Project"/>
    <x v="0"/>
    <x v="7"/>
    <s v="14270"/>
    <x v="2"/>
    <x v="22"/>
    <s v="Berry Project"/>
    <n v="2513"/>
    <m/>
    <m/>
    <m/>
    <n v="10"/>
    <n v="130"/>
    <n v="1300"/>
    <n v="1209"/>
    <n v="2592018.7199999942"/>
  </r>
  <r>
    <x v="23"/>
    <s v="15"/>
    <x v="4"/>
    <x v="0"/>
    <s v="2723|Berry Project|11.00|130.00"/>
    <x v="96"/>
    <s v="Truck# MLB-58_x000a_Hauling Ticket # 14386_x000a_Job# 2513_x000a_Berry Project"/>
    <x v="2"/>
    <x v="22"/>
    <s v="14386"/>
    <x v="2"/>
    <x v="22"/>
    <s v="Berry Project"/>
    <n v="2513"/>
    <m/>
    <m/>
    <m/>
    <n v="11"/>
    <n v="130"/>
    <n v="1430"/>
    <n v="1329.9"/>
    <n v="2593448.7199999942"/>
  </r>
  <r>
    <x v="23"/>
    <s v="15"/>
    <x v="4"/>
    <x v="0"/>
    <s v="2723|Berry Project|10.00|130.00"/>
    <x v="96"/>
    <s v="Truck# MLB-11_x000a_Hauling Ticket # 14441_x000a_Job# 2513_x000a_Berry Project"/>
    <x v="2"/>
    <x v="11"/>
    <s v="14441"/>
    <x v="2"/>
    <x v="22"/>
    <s v="Berry Project"/>
    <n v="2513"/>
    <m/>
    <m/>
    <m/>
    <n v="10"/>
    <n v="130"/>
    <n v="1300"/>
    <n v="1209"/>
    <n v="2594748.7199999942"/>
  </r>
  <r>
    <x v="23"/>
    <s v="15"/>
    <x v="4"/>
    <x v="0"/>
    <s v="2723|Berry Project|2.00|420.00"/>
    <x v="96"/>
    <s v="Truck# MLB-58_x000a_Hauling Ticket # 14387_x000a_Job# 2513_x000a_Berry Project_x000a_Gateway"/>
    <x v="2"/>
    <x v="22"/>
    <s v="14387"/>
    <x v="2"/>
    <x v="22"/>
    <s v="Berry Project"/>
    <n v="2513"/>
    <s v="Gateway"/>
    <m/>
    <m/>
    <n v="2"/>
    <n v="420"/>
    <n v="840"/>
    <n v="781.2"/>
    <n v="2595588.7199999942"/>
  </r>
  <r>
    <x v="23"/>
    <s v="15"/>
    <x v="4"/>
    <x v="0"/>
    <s v="2723|Berry Project|1.00|420.00"/>
    <x v="96"/>
    <s v="Truck# MLB-11_x000a_Hauling Ticket # 14443_x000a_Job# 2513_x000a_Berry Project_x000a_Gateway"/>
    <x v="2"/>
    <x v="11"/>
    <s v="14443"/>
    <x v="2"/>
    <x v="22"/>
    <s v="Berry Project"/>
    <n v="2513"/>
    <s v="Gateway"/>
    <m/>
    <m/>
    <n v="1"/>
    <n v="420"/>
    <n v="420"/>
    <n v="390.6"/>
    <n v="2596203.7199999942"/>
  </r>
  <r>
    <x v="23"/>
    <s v="15"/>
    <x v="4"/>
    <x v="0"/>
    <s v="2723|Berry Project|1.00|420.00"/>
    <x v="96"/>
    <s v="Truck# MLB-11_x000a_Hauling Ticket # 14442_x000a_Job# 2513_x000a_Berry Project_x000a_Gateway"/>
    <x v="2"/>
    <x v="11"/>
    <s v="14442"/>
    <x v="2"/>
    <x v="22"/>
    <s v="Berry Project"/>
    <n v="2513"/>
    <s v="Gateway"/>
    <m/>
    <m/>
    <n v="1"/>
    <n v="420"/>
    <n v="420"/>
    <n v="390.6"/>
    <n v="2596623.7199999942"/>
  </r>
  <r>
    <x v="23"/>
    <s v="15"/>
    <x v="4"/>
    <x v="0"/>
    <s v="2723|Berry Project|2.00|130.00"/>
    <x v="96"/>
    <s v="Truck# MEM-15_x000a_Hauling Ticket # 02829_x000a_Job# 2513_x000a_Berry Project"/>
    <x v="26"/>
    <x v="38"/>
    <s v="02829"/>
    <x v="2"/>
    <x v="22"/>
    <s v="Berry Project"/>
    <n v="2513"/>
    <m/>
    <m/>
    <m/>
    <n v="2"/>
    <n v="130"/>
    <n v="260"/>
    <n v="0"/>
    <n v="2596883.7199999942"/>
  </r>
  <r>
    <x v="23"/>
    <s v="15"/>
    <x v="4"/>
    <x v="0"/>
    <s v="2723|Berry Project|1.00|420.00"/>
    <x v="96"/>
    <s v="Truck# MEM-15_x000a_Hauling Ticket # 02831_x000a_Job# 2513_x000a_Berry Project_x000a_Gateway"/>
    <x v="26"/>
    <x v="38"/>
    <s v="02831"/>
    <x v="2"/>
    <x v="22"/>
    <s v="Berry Project"/>
    <n v="2513"/>
    <s v="Gateway"/>
    <m/>
    <m/>
    <n v="1"/>
    <n v="420"/>
    <n v="420"/>
    <n v="390.6"/>
    <n v="2597303.7199999942"/>
  </r>
  <r>
    <x v="23"/>
    <s v="15"/>
    <x v="4"/>
    <x v="0"/>
    <s v="2723|Berry Project|1.00|420.00"/>
    <x v="96"/>
    <s v="Truck# CAJ-606_x000a_Hauling Ticket # 12953_x000a_Job# 2513_x000a_Berry Project_x000a_Gateway"/>
    <x v="5"/>
    <x v="47"/>
    <s v="12953"/>
    <x v="2"/>
    <x v="22"/>
    <s v="Berry Project"/>
    <n v="2513"/>
    <s v="Gateway"/>
    <m/>
    <m/>
    <n v="1"/>
    <n v="420"/>
    <n v="420"/>
    <n v="390.6"/>
    <n v="2597723.7199999942"/>
  </r>
  <r>
    <x v="23"/>
    <s v="15"/>
    <x v="4"/>
    <x v="0"/>
    <s v="2723|Berry Project|1.00|420.00"/>
    <x v="96"/>
    <s v="Truck# CAJ-606_x000a_Hauling Ticket # 12961_x000a_Job# 2513_x000a_Berry Project_x000a_Gateway"/>
    <x v="5"/>
    <x v="47"/>
    <s v="12961"/>
    <x v="2"/>
    <x v="22"/>
    <s v="Berry Project"/>
    <n v="2513"/>
    <s v="Gateway"/>
    <m/>
    <m/>
    <n v="1"/>
    <n v="420"/>
    <n v="420"/>
    <n v="390.6"/>
    <n v="2598306.2199999942"/>
  </r>
  <r>
    <x v="23"/>
    <s v="15"/>
    <x v="4"/>
    <x v="0"/>
    <s v="2723|Berry Project|2.00|420.00"/>
    <x v="96"/>
    <s v="Truck# MLB-58_x000a_Hauling Ticket # 14392_x000a_Job# 2513_x000a_Berry Project_x000a_Gateway"/>
    <x v="2"/>
    <x v="22"/>
    <s v="14392"/>
    <x v="2"/>
    <x v="22"/>
    <s v="Berry Project"/>
    <n v="2513"/>
    <s v="Gateway"/>
    <m/>
    <m/>
    <n v="2"/>
    <n v="420"/>
    <n v="840"/>
    <n v="781.2"/>
    <n v="2599373.7199999942"/>
  </r>
  <r>
    <x v="23"/>
    <s v="15"/>
    <x v="4"/>
    <x v="0"/>
    <s v="2723|Berry Project|1.00|420.00"/>
    <x v="96"/>
    <s v="Truck# WO-07_x000a_Hauling Ticket # 14390_x000a_Job# 2513_x000a_Berry Project_x000a_Gateway_x000a_Cleared by Felix &amp; Miguel"/>
    <x v="9"/>
    <x v="16"/>
    <s v="14390"/>
    <x v="2"/>
    <x v="22"/>
    <s v="Berry Project"/>
    <n v="2513"/>
    <s v="Gateway"/>
    <m/>
    <m/>
    <n v="1"/>
    <n v="420"/>
    <n v="420"/>
    <n v="390.6"/>
    <n v="2599793.7199999942"/>
  </r>
  <r>
    <x v="23"/>
    <s v="15"/>
    <x v="4"/>
    <x v="0"/>
    <s v="2723|Berry Project|1.00|420.00"/>
    <x v="96"/>
    <s v="Truck# MLB-11_x000a_Hauling Ticket # 14444_x000a_Job# 2513_x000a_Berry Project_x000a_Gateway"/>
    <x v="2"/>
    <x v="11"/>
    <s v="14444"/>
    <x v="2"/>
    <x v="22"/>
    <s v="Berry Project"/>
    <n v="2513"/>
    <s v="Gateway"/>
    <m/>
    <m/>
    <n v="1"/>
    <n v="420"/>
    <n v="420"/>
    <n v="390.6"/>
    <n v="2600213.7199999942"/>
  </r>
  <r>
    <x v="23"/>
    <s v="15"/>
    <x v="4"/>
    <x v="0"/>
    <s v="2723|Berry Project|1.00|420.00"/>
    <x v="96"/>
    <s v="Truck# MLB-11_x000a_Hauling Ticket # 14445_x000a_Job# 2513_x000a_Berry Project_x000a_Gateway"/>
    <x v="2"/>
    <x v="11"/>
    <s v="14445"/>
    <x v="2"/>
    <x v="22"/>
    <s v="Berry Project"/>
    <n v="2513"/>
    <s v="Gateway"/>
    <m/>
    <m/>
    <n v="1"/>
    <n v="420"/>
    <n v="420"/>
    <n v="390.6"/>
    <n v="2600633.7199999942"/>
  </r>
  <r>
    <x v="23"/>
    <s v="15"/>
    <x v="4"/>
    <x v="0"/>
    <s v="2723|Berry Project|1.00|420.00"/>
    <x v="96"/>
    <s v="Truck# MLB-11_x000a_Hauling Ticket # 14446_x000a_Job# 2513_x000a_Berry Project_x000a_Gateway"/>
    <x v="2"/>
    <x v="11"/>
    <s v="14446"/>
    <x v="2"/>
    <x v="22"/>
    <s v="Berry Project"/>
    <n v="2513"/>
    <s v="Gateway"/>
    <m/>
    <m/>
    <n v="1"/>
    <n v="420"/>
    <n v="420"/>
    <n v="390.6"/>
    <n v="2601053.7199999942"/>
  </r>
  <r>
    <x v="23"/>
    <s v="15"/>
    <x v="4"/>
    <x v="0"/>
    <s v="2723|Berry Project|1.00|420.00"/>
    <x v="96"/>
    <s v="Truck# MLB-11_x000a_Hauling Ticket # 14447_x000a_Job# 2513_x000a_Berry Project_x000a_Gateway"/>
    <x v="2"/>
    <x v="11"/>
    <s v="14447"/>
    <x v="2"/>
    <x v="22"/>
    <s v="Berry Project"/>
    <n v="2513"/>
    <s v="Gateway"/>
    <m/>
    <m/>
    <n v="1"/>
    <n v="420"/>
    <n v="420"/>
    <n v="390.6"/>
    <n v="2601473.7199999942"/>
  </r>
  <r>
    <x v="23"/>
    <s v="15"/>
    <x v="4"/>
    <x v="0"/>
    <s v="2723|Berry Project|9.50|130.00"/>
    <x v="96"/>
    <s v="Truck# WO-302_x000a_Hauling Ticket # 15702_x000a_Job# 2513_x000a_Berry Project"/>
    <x v="9"/>
    <x v="40"/>
    <s v="15702"/>
    <x v="2"/>
    <x v="22"/>
    <s v="Berry Project"/>
    <n v="2513"/>
    <m/>
    <m/>
    <m/>
    <n v="9.5"/>
    <n v="130"/>
    <n v="1235"/>
    <n v="0"/>
    <n v="2602708.7199999942"/>
  </r>
  <r>
    <x v="23"/>
    <s v="15"/>
    <x v="4"/>
    <x v="0"/>
    <s v="2723|Berry Project|8.00|130.00"/>
    <x v="96"/>
    <s v="Truck# U-229_x000a_Hauling Ticket # 15341_x000a_Job# 2513_x000a_Berry Project"/>
    <x v="4"/>
    <x v="6"/>
    <s v="15341"/>
    <x v="2"/>
    <x v="22"/>
    <s v="Berry Project"/>
    <n v="2513"/>
    <m/>
    <m/>
    <m/>
    <n v="8"/>
    <n v="130"/>
    <n v="1040"/>
    <n v="0"/>
    <n v="2603748.7199999942"/>
  </r>
  <r>
    <x v="23"/>
    <s v="15"/>
    <x v="4"/>
    <x v="0"/>
    <s v="2723|Berry Project|1.00|420.00"/>
    <x v="96"/>
    <s v="Truck# U-229_x000a_Hauling Ticket # 14768_x000a_Job# 2513_x000a_Berry Project_x000a_Gateway"/>
    <x v="4"/>
    <x v="6"/>
    <s v="14768"/>
    <x v="2"/>
    <x v="22"/>
    <s v="Berry Project"/>
    <n v="2513"/>
    <s v="Gateway"/>
    <m/>
    <m/>
    <n v="1"/>
    <n v="420"/>
    <n v="420"/>
    <n v="390.6"/>
    <n v="2604168.7199999942"/>
  </r>
  <r>
    <x v="23"/>
    <s v="15"/>
    <x v="4"/>
    <x v="0"/>
    <s v="2723|Berry Project|3.00|130.00"/>
    <x v="96"/>
    <s v="Truck# LT-103_x000a_Hauling Ticket # 15415_x000a_Job# 2513_x000a_Berry Project"/>
    <x v="0"/>
    <x v="0"/>
    <s v="15415"/>
    <x v="2"/>
    <x v="22"/>
    <s v="Berry Project"/>
    <n v="2513"/>
    <m/>
    <m/>
    <m/>
    <n v="3"/>
    <n v="130"/>
    <n v="390"/>
    <n v="362.70000000000005"/>
    <n v="2604558.7199999942"/>
  </r>
  <r>
    <x v="23"/>
    <s v="15"/>
    <x v="4"/>
    <x v="0"/>
    <s v="2723|Berry Project|1.00|420.00"/>
    <x v="96"/>
    <s v="Truck# LT-103_x000a_Hauling Ticket # 15416_x000a_Job# 2513_x000a_Berry Project_x000a_Gateway"/>
    <x v="0"/>
    <x v="0"/>
    <s v="15416"/>
    <x v="2"/>
    <x v="22"/>
    <s v="Berry Project"/>
    <n v="2513"/>
    <s v="Gateway"/>
    <m/>
    <m/>
    <n v="1"/>
    <n v="420"/>
    <n v="420"/>
    <n v="390.6"/>
    <n v="2604978.7199999942"/>
  </r>
  <r>
    <x v="23"/>
    <s v="15"/>
    <x v="4"/>
    <x v="0"/>
    <s v="2723|Berry Project|1.00|420.00"/>
    <x v="96"/>
    <s v="Truck# WO-07_x000a_Hauling Ticket # 15672_x000a_Job# 2513_x000a_Berry Project_x000a_Gateway"/>
    <x v="9"/>
    <x v="16"/>
    <s v="15672"/>
    <x v="2"/>
    <x v="22"/>
    <s v="Berry Project"/>
    <n v="2513"/>
    <s v="Gateway"/>
    <m/>
    <m/>
    <n v="1"/>
    <n v="420"/>
    <n v="420"/>
    <n v="390.6"/>
    <n v="2605398.7199999942"/>
  </r>
  <r>
    <x v="23"/>
    <s v="15"/>
    <x v="4"/>
    <x v="0"/>
    <s v="2723|Berry Project|1.00|420.00"/>
    <x v="96"/>
    <s v="Truck# WO-07_x000a_Hauling Ticket # 15673_x000a_Job# 2513_x000a_Berry Project_x000a_Gateway"/>
    <x v="9"/>
    <x v="16"/>
    <s v="15673"/>
    <x v="2"/>
    <x v="22"/>
    <s v="Berry Project"/>
    <n v="2513"/>
    <s v="Gateway"/>
    <m/>
    <m/>
    <n v="1"/>
    <n v="420"/>
    <n v="420"/>
    <n v="390.6"/>
    <n v="2605818.7199999942"/>
  </r>
  <r>
    <x v="23"/>
    <s v="15"/>
    <x v="4"/>
    <x v="0"/>
    <s v="2723|Berry Project|1.00|420.00"/>
    <x v="96"/>
    <s v="Truck# LT-103_x000a_Hauling Ticket # 15417_x000a_Job# 2513_x000a_Berry Project_x000a_Gateway"/>
    <x v="0"/>
    <x v="0"/>
    <s v="15417"/>
    <x v="2"/>
    <x v="22"/>
    <s v="Berry Project"/>
    <n v="2513"/>
    <s v="Gateway"/>
    <m/>
    <m/>
    <n v="1"/>
    <n v="420"/>
    <n v="420"/>
    <n v="390.6"/>
    <n v="2606238.7199999942"/>
  </r>
  <r>
    <x v="23"/>
    <s v="15"/>
    <x v="4"/>
    <x v="0"/>
    <s v="2723|Berry Project|1.00|420.00"/>
    <x v="96"/>
    <s v="Truck# LT-103_x000a_Hauling Ticket # 15418_x000a_Job# 2513_x000a_Berry Project_x000a_Gateway"/>
    <x v="0"/>
    <x v="0"/>
    <s v="15418"/>
    <x v="2"/>
    <x v="22"/>
    <s v="Berry Project"/>
    <n v="2513"/>
    <s v="Gateway"/>
    <m/>
    <m/>
    <n v="1"/>
    <n v="420"/>
    <n v="420"/>
    <n v="390.6"/>
    <n v="2606658.7199999942"/>
  </r>
  <r>
    <x v="23"/>
    <s v="15"/>
    <x v="4"/>
    <x v="0"/>
    <s v="2723|Berry Project|1.00|420.00"/>
    <x v="96"/>
    <s v="Truck# LT-103_x000a_Hauling Ticket # 15419_x000a_Job# 2513_x000a_Berry Project_x000a_Gateway"/>
    <x v="0"/>
    <x v="0"/>
    <s v="15419"/>
    <x v="2"/>
    <x v="22"/>
    <s v="Berry Project"/>
    <n v="2513"/>
    <s v="Gateway"/>
    <m/>
    <m/>
    <n v="1"/>
    <n v="420"/>
    <n v="420"/>
    <n v="390.6"/>
    <n v="2607078.7199999942"/>
  </r>
  <r>
    <x v="23"/>
    <s v="15"/>
    <x v="4"/>
    <x v="0"/>
    <s v="2723|Berry Project|1.00|420.00"/>
    <x v="96"/>
    <s v="Truck# LT-103_x000a_Hauling Ticket # 15420_x000a_Job# 2513_x000a_Berry Project_x000a_Gateway"/>
    <x v="0"/>
    <x v="0"/>
    <s v="15420"/>
    <x v="2"/>
    <x v="22"/>
    <s v="Berry Project"/>
    <n v="2513"/>
    <s v="Gateway"/>
    <m/>
    <m/>
    <n v="1"/>
    <n v="420"/>
    <n v="420"/>
    <n v="390.6"/>
    <n v="2607498.7199999942"/>
  </r>
  <r>
    <x v="23"/>
    <s v="15"/>
    <x v="4"/>
    <x v="0"/>
    <s v="2723|Berry Project|1.00|420.00"/>
    <x v="96"/>
    <s v="Truck# U-76_x000a_Hauling Ticket # 15463_x000a_Job# 2513_x000a_Berry Project_x000a_Gateway"/>
    <x v="4"/>
    <x v="46"/>
    <s v="15463"/>
    <x v="2"/>
    <x v="22"/>
    <s v="Berry Project"/>
    <n v="2513"/>
    <s v="Gateway"/>
    <m/>
    <m/>
    <n v="1"/>
    <n v="420"/>
    <n v="420"/>
    <n v="390.6"/>
    <n v="2607918.7199999942"/>
  </r>
  <r>
    <x v="23"/>
    <s v="15"/>
    <x v="4"/>
    <x v="0"/>
    <s v="2723|Berry Project|4.00|130.00"/>
    <x v="96"/>
    <s v="Truck# LT-103_x000a_Hauling Ticket # 15414_x000a_Job# 2513_x000a_Berry Project"/>
    <x v="0"/>
    <x v="0"/>
    <s v="15414"/>
    <x v="2"/>
    <x v="22"/>
    <s v="Berry Project"/>
    <n v="2513"/>
    <m/>
    <m/>
    <m/>
    <n v="4"/>
    <n v="130"/>
    <n v="520"/>
    <n v="483.6"/>
    <n v="2608666.2199999942"/>
  </r>
  <r>
    <x v="23"/>
    <s v="15"/>
    <x v="4"/>
    <x v="0"/>
    <s v="2723|Berry Project|9.50|130.00"/>
    <x v="96"/>
    <s v="Truck# WO-07_x000a_Hauling Ticket # 15679_x000a_Job# 2513_x000a_Berry Project"/>
    <x v="9"/>
    <x v="16"/>
    <s v="15679"/>
    <x v="2"/>
    <x v="22"/>
    <s v="Berry Project"/>
    <n v="2513"/>
    <m/>
    <m/>
    <m/>
    <n v="9.5"/>
    <n v="130"/>
    <n v="1235"/>
    <n v="0"/>
    <n v="2609901.2199999942"/>
  </r>
  <r>
    <x v="23"/>
    <s v="15"/>
    <x v="4"/>
    <x v="0"/>
    <s v="2723|Berry Project|9.00|130.00"/>
    <x v="96"/>
    <s v="Truck# LT-325_x000a_Hauling Ticket # 15849_x000a_Job# 2513_x000a_Berry Project"/>
    <x v="0"/>
    <x v="21"/>
    <s v="15849"/>
    <x v="2"/>
    <x v="22"/>
    <s v="Berry Project"/>
    <n v="2513"/>
    <m/>
    <m/>
    <m/>
    <n v="9"/>
    <n v="130"/>
    <n v="1170"/>
    <n v="1088.1000000000001"/>
    <n v="2611071.2199999942"/>
  </r>
  <r>
    <x v="23"/>
    <s v="15"/>
    <x v="4"/>
    <x v="0"/>
    <s v="2723|Berry Project|11.00|130.00"/>
    <x v="96"/>
    <s v="Truck# LT-325_x000a_Hauling Ticket # 15850_x000a_Job# 2513_x000a_Berry Project"/>
    <x v="0"/>
    <x v="21"/>
    <s v="15850"/>
    <x v="2"/>
    <x v="22"/>
    <s v="Berry Project"/>
    <n v="2513"/>
    <m/>
    <m/>
    <m/>
    <n v="11"/>
    <n v="130"/>
    <n v="1430"/>
    <n v="1329.9"/>
    <n v="2612501.2199999942"/>
  </r>
  <r>
    <x v="23"/>
    <s v="15"/>
    <x v="4"/>
    <x v="0"/>
    <s v="2723|Berry Project|1.00|420.00"/>
    <x v="96"/>
    <s v="Truck# U-229_x000a_Hauling Ticket # 15870_x000a_Job# 2513_x000a_Berry Project_x000a_Gateway"/>
    <x v="4"/>
    <x v="6"/>
    <s v="15870"/>
    <x v="2"/>
    <x v="22"/>
    <s v="Berry Project"/>
    <n v="2513"/>
    <s v="Gateway"/>
    <m/>
    <m/>
    <n v="1"/>
    <n v="420"/>
    <n v="420"/>
    <n v="390.6"/>
    <n v="2612921.2199999942"/>
  </r>
  <r>
    <x v="23"/>
    <s v="15"/>
    <x v="4"/>
    <x v="0"/>
    <s v="2723|Berry Project|1.00|420.00"/>
    <x v="96"/>
    <s v="Truck# U-229_x000a_Hauling Ticket # 15872_x000a_Job# 2513_x000a_Berry Project_x000a_Gateway"/>
    <x v="4"/>
    <x v="6"/>
    <s v="15872"/>
    <x v="2"/>
    <x v="22"/>
    <s v="Berry Project"/>
    <n v="2513"/>
    <s v="Gateway"/>
    <m/>
    <m/>
    <n v="1"/>
    <n v="420"/>
    <n v="420"/>
    <n v="390.6"/>
    <n v="2613341.2199999942"/>
  </r>
  <r>
    <x v="23"/>
    <s v="15"/>
    <x v="4"/>
    <x v="0"/>
    <s v="2723|Berry Project|2.50|130.00"/>
    <x v="96"/>
    <s v="Truck# U-229_x000a_Hauling Ticket # 15873_x000a_Job# 2513_x000a_Berry Project"/>
    <x v="4"/>
    <x v="6"/>
    <s v="15873"/>
    <x v="2"/>
    <x v="22"/>
    <s v="Berry Project"/>
    <n v="2513"/>
    <m/>
    <m/>
    <m/>
    <n v="2.5"/>
    <n v="130"/>
    <n v="325"/>
    <n v="0"/>
    <n v="2614296.2199999942"/>
  </r>
  <r>
    <x v="23"/>
    <s v="15"/>
    <x v="4"/>
    <x v="0"/>
    <s v="2723|Berry Project|1.00|420.00"/>
    <x v="96"/>
    <s v="Truck# U-28_x000a_Hauling Ticket # 15878_x000a_Job# 2513_x000a_Berry Project_x000a_Gateway"/>
    <x v="4"/>
    <x v="5"/>
    <s v="15878"/>
    <x v="2"/>
    <x v="22"/>
    <s v="Berry Project"/>
    <n v="2513"/>
    <s v="Gateway"/>
    <m/>
    <m/>
    <n v="1"/>
    <n v="420"/>
    <n v="420"/>
    <n v="390.6"/>
    <n v="2614716.2199999942"/>
  </r>
  <r>
    <x v="23"/>
    <s v="15"/>
    <x v="4"/>
    <x v="0"/>
    <s v="2723|Berry Project|2.75|130.00"/>
    <x v="96"/>
    <s v="Truck# U-28_x000a_Hauling Ticket # 15879_x000a_Job# 2513_x000a_Berry Project"/>
    <x v="4"/>
    <x v="5"/>
    <s v="15879"/>
    <x v="2"/>
    <x v="22"/>
    <s v="Berry Project"/>
    <n v="2513"/>
    <m/>
    <m/>
    <m/>
    <n v="2.75"/>
    <n v="130"/>
    <n v="357.5"/>
    <n v="0"/>
    <n v="2615073.7199999942"/>
  </r>
  <r>
    <x v="23"/>
    <s v="15"/>
    <x v="4"/>
    <x v="0"/>
    <s v="2723|Berry Project|1.00|420.00"/>
    <x v="96"/>
    <s v="Truck# BBR-25_x000a_Hauling Ticket # 15095_x000a_Job# 2513_x000a_Berry Project_x000a_Gateway"/>
    <x v="27"/>
    <x v="54"/>
    <s v="15095"/>
    <x v="2"/>
    <x v="22"/>
    <s v="Berry Project"/>
    <n v="2513"/>
    <s v="Gateway"/>
    <m/>
    <m/>
    <n v="1"/>
    <n v="420"/>
    <n v="420"/>
    <n v="390.6"/>
    <n v="2615816.9199999939"/>
  </r>
  <r>
    <x v="23"/>
    <s v="15"/>
    <x v="4"/>
    <x v="0"/>
    <s v="2723|Berry Project|2.50|130.00"/>
    <x v="96"/>
    <s v="Truck# BBR-25_x000a_Hauling Ticket # 15097_x000a_Job# 2513_x000a_Berry Project"/>
    <x v="27"/>
    <x v="54"/>
    <s v="15097"/>
    <x v="2"/>
    <x v="22"/>
    <s v="Berry Project"/>
    <n v="2513"/>
    <m/>
    <m/>
    <m/>
    <n v="2.5"/>
    <n v="130"/>
    <n v="325"/>
    <n v="0"/>
    <n v="2616141.9199999939"/>
  </r>
  <r>
    <x v="32"/>
    <s v="29"/>
    <x v="4"/>
    <x v="0"/>
    <s v="2757|Berry Project|9.00|130.00"/>
    <x v="97"/>
    <s v="Truck# LT-103_x000a_Hauling Ticket # 14648_x000a_Job# 2513_x000a_Berry Project"/>
    <x v="0"/>
    <x v="0"/>
    <s v="14648"/>
    <x v="2"/>
    <x v="22"/>
    <s v="Berry Project"/>
    <n v="2513"/>
    <m/>
    <m/>
    <m/>
    <n v="9"/>
    <n v="130"/>
    <n v="1170"/>
    <n v="1088.1000000000001"/>
    <n v="2807041.459999992"/>
  </r>
  <r>
    <x v="32"/>
    <s v="29"/>
    <x v="4"/>
    <x v="0"/>
    <s v="2757|Berry Project|8.00|130.00"/>
    <x v="97"/>
    <s v="Truck# MLB-11_x000a_Hauling Ticket # 15431_x000a_Job# 2513_x000a_Berry Project"/>
    <x v="2"/>
    <x v="11"/>
    <s v="15431"/>
    <x v="2"/>
    <x v="22"/>
    <s v="Berry Project"/>
    <n v="2513"/>
    <m/>
    <m/>
    <m/>
    <n v="8"/>
    <n v="130"/>
    <n v="1040"/>
    <n v="967.2"/>
    <n v="2808081.459999992"/>
  </r>
  <r>
    <x v="32"/>
    <s v="29"/>
    <x v="4"/>
    <x v="0"/>
    <s v="2757|Berry Project|8.50|130.00"/>
    <x v="97"/>
    <s v="Truck# LT-103_x000a_Hauling Ticket # 14637_x000a_Job# 2513_x000a_Berry Project"/>
    <x v="0"/>
    <x v="0"/>
    <s v="14637"/>
    <x v="2"/>
    <x v="22"/>
    <s v="Berry Project"/>
    <n v="2513"/>
    <m/>
    <m/>
    <m/>
    <n v="8.5"/>
    <n v="130"/>
    <n v="1105"/>
    <n v="1027.6500000000001"/>
    <n v="2809186.459999992"/>
  </r>
  <r>
    <x v="32"/>
    <s v="29"/>
    <x v="4"/>
    <x v="0"/>
    <s v="2757|Berry Project|8.00|130.00"/>
    <x v="97"/>
    <s v="Truck# MLB-11_x000a_Hauling Ticket # 15432_x000a_Job# 2513_x000a_Berry Project"/>
    <x v="2"/>
    <x v="11"/>
    <s v="15432"/>
    <x v="2"/>
    <x v="22"/>
    <s v="Berry Project"/>
    <n v="2513"/>
    <m/>
    <m/>
    <m/>
    <n v="8"/>
    <n v="130"/>
    <n v="1040"/>
    <n v="967.2"/>
    <n v="2810226.459999992"/>
  </r>
  <r>
    <x v="32"/>
    <s v="29"/>
    <x v="4"/>
    <x v="0"/>
    <s v="2757|Berry Project|9.00|130.00"/>
    <x v="97"/>
    <s v="Truck# LT-103_x000a_Hauling Ticket # 14638_x000a_Job# 2513_x000a_Berry Project"/>
    <x v="0"/>
    <x v="0"/>
    <s v="14638"/>
    <x v="2"/>
    <x v="22"/>
    <s v="Berry Project"/>
    <n v="2513"/>
    <m/>
    <m/>
    <m/>
    <n v="9"/>
    <n v="130"/>
    <n v="1170"/>
    <n v="1088.1000000000001"/>
    <n v="2811396.459999992"/>
  </r>
  <r>
    <x v="32"/>
    <s v="29"/>
    <x v="4"/>
    <x v="0"/>
    <s v="2757|Berry Project|9.00|130.00"/>
    <x v="97"/>
    <s v="Truck# MLB-11_x000a_Hauling Ticket # 15433_x000a_Job# 2513_x000a_Berry Project"/>
    <x v="2"/>
    <x v="11"/>
    <s v="15433"/>
    <x v="2"/>
    <x v="22"/>
    <s v="Berry Project"/>
    <n v="2513"/>
    <m/>
    <m/>
    <m/>
    <n v="9"/>
    <n v="130"/>
    <n v="1170"/>
    <n v="1088.1000000000001"/>
    <n v="2812566.459999992"/>
  </r>
  <r>
    <x v="24"/>
    <s v="06"/>
    <x v="8"/>
    <x v="0"/>
    <s v="2774|Berry Project|9.00|130.00"/>
    <x v="98"/>
    <s v="Truck# MLB-11_x000a_Hauling Ticket # 14449_x000a_Job# 2513_x000a_Berry Project"/>
    <x v="2"/>
    <x v="11"/>
    <s v="14449"/>
    <x v="2"/>
    <x v="22"/>
    <s v="Berry Project"/>
    <n v="2513"/>
    <m/>
    <m/>
    <m/>
    <n v="9"/>
    <n v="130"/>
    <n v="1170"/>
    <n v="1088.1000000000001"/>
    <n v="2940214.0599999931"/>
  </r>
  <r>
    <x v="24"/>
    <s v="06"/>
    <x v="8"/>
    <x v="0"/>
    <s v="2774|Berry Project|6.50|130.00"/>
    <x v="98"/>
    <s v="Truck# LT-103_x000a_Hauling Ticket # 14647_x000a_Job# 2513_x000a_Berry Project"/>
    <x v="0"/>
    <x v="0"/>
    <s v="14647"/>
    <x v="2"/>
    <x v="22"/>
    <s v="Berry Project"/>
    <n v="2513"/>
    <m/>
    <m/>
    <m/>
    <n v="6.5"/>
    <n v="130"/>
    <n v="845"/>
    <n v="785.85"/>
    <n v="2941059.0599999931"/>
  </r>
  <r>
    <x v="24"/>
    <s v="06"/>
    <x v="8"/>
    <x v="0"/>
    <s v="2774|Berry Project|9.00|130.00"/>
    <x v="98"/>
    <s v="Truck# LT-103_x000a_Hauling Ticket # 14646_x000a_Job# 2513_x000a_Berry Project"/>
    <x v="0"/>
    <x v="0"/>
    <s v="14646"/>
    <x v="2"/>
    <x v="22"/>
    <s v="Berry Project"/>
    <n v="2513"/>
    <m/>
    <m/>
    <m/>
    <n v="9"/>
    <n v="130"/>
    <n v="1170"/>
    <n v="1088.1000000000001"/>
    <n v="2942229.0599999931"/>
  </r>
  <r>
    <x v="24"/>
    <s v="06"/>
    <x v="8"/>
    <x v="0"/>
    <s v="2774|Berry Project|10.50|130.00"/>
    <x v="98"/>
    <s v="Truck# LT-103_x000a_Hauling Ticket # 14848_x000a_Job# 2513_x000a_Berry Project"/>
    <x v="0"/>
    <x v="0"/>
    <s v="14848"/>
    <x v="2"/>
    <x v="22"/>
    <s v="Berry Project"/>
    <n v="2513"/>
    <m/>
    <m/>
    <m/>
    <n v="10.5"/>
    <n v="130"/>
    <n v="1365"/>
    <n v="1269.45"/>
    <n v="2943594.0599999931"/>
  </r>
  <r>
    <x v="24"/>
    <s v="06"/>
    <x v="8"/>
    <x v="0"/>
    <s v="2774|Berry Project|11.00|130.00"/>
    <x v="98"/>
    <s v="Truck# MLB-108_x000a_Hauling Ticket # 14094_x000a_Job# 2513_x000a_Berry Project"/>
    <x v="2"/>
    <x v="2"/>
    <s v="14094"/>
    <x v="2"/>
    <x v="22"/>
    <s v="Berry Project"/>
    <n v="2513"/>
    <m/>
    <m/>
    <m/>
    <n v="11"/>
    <n v="130"/>
    <n v="1430"/>
    <n v="1329.9"/>
    <n v="2945024.0599999931"/>
  </r>
  <r>
    <x v="24"/>
    <s v="06"/>
    <x v="8"/>
    <x v="0"/>
    <s v="2774|Berry Project|11.00|130.00"/>
    <x v="98"/>
    <s v="Truck# LT-103_x000a_Hauling Ticket # 14847_x000a_Job# 2513_x000a_Berry Project"/>
    <x v="0"/>
    <x v="0"/>
    <s v="14847"/>
    <x v="2"/>
    <x v="22"/>
    <s v="Berry Project"/>
    <n v="2513"/>
    <m/>
    <m/>
    <m/>
    <n v="11"/>
    <n v="130"/>
    <n v="1430"/>
    <n v="1329.9"/>
    <n v="2946454.0599999931"/>
  </r>
  <r>
    <x v="25"/>
    <s v="13"/>
    <x v="8"/>
    <x v="0"/>
    <s v="2791|Berry Project|8.00|130.00"/>
    <x v="99"/>
    <s v="Truck# Li-73_x000a_Hauling Ticket # 14877_x000a_Job# 2513_x000a_Berry Project"/>
    <x v="1"/>
    <x v="9"/>
    <s v="14877"/>
    <x v="2"/>
    <x v="22"/>
    <s v="Berry Project"/>
    <n v="2513"/>
    <m/>
    <m/>
    <m/>
    <n v="8"/>
    <n v="130"/>
    <n v="1040"/>
    <n v="0"/>
    <n v="3067578.7499999939"/>
  </r>
  <r>
    <x v="26"/>
    <s v="20"/>
    <x v="8"/>
    <x v="0"/>
    <s v="2804|Berry Project|9.50|130.00"/>
    <x v="100"/>
    <s v="Truck# Li-73_x000a_Hauling Ticket # 15113_x000a_Job# 2513_x000a_Berry Project"/>
    <x v="1"/>
    <x v="9"/>
    <s v="15113"/>
    <x v="2"/>
    <x v="22"/>
    <s v="Berry Project"/>
    <n v="2513"/>
    <m/>
    <m/>
    <m/>
    <n v="9.5"/>
    <n v="130"/>
    <n v="1235"/>
    <n v="0"/>
    <n v="3195270.1599999941"/>
  </r>
  <r>
    <x v="26"/>
    <s v="20"/>
    <x v="8"/>
    <x v="0"/>
    <s v="2804|Berry Project|6.00|130.00"/>
    <x v="100"/>
    <s v="Truck# LT-617_x000a_Hauling Ticket # 15367_x000a_Job# 2513_x000a_Berry Project"/>
    <x v="0"/>
    <x v="3"/>
    <s v="15367"/>
    <x v="2"/>
    <x v="22"/>
    <s v="Berry Project"/>
    <n v="2513"/>
    <m/>
    <m/>
    <m/>
    <n v="6"/>
    <n v="130"/>
    <n v="780"/>
    <n v="725.40000000000009"/>
    <n v="3196050.1599999941"/>
  </r>
  <r>
    <x v="26"/>
    <s v="20"/>
    <x v="8"/>
    <x v="0"/>
    <s v="2804|Berry Project|9.00|130.00"/>
    <x v="100"/>
    <s v="Truck# Li-73_x000a_Hauling Ticket # 15114_x000a_Job# 2513_x000a_Berry Project"/>
    <x v="1"/>
    <x v="9"/>
    <s v="15114"/>
    <x v="2"/>
    <x v="22"/>
    <s v="Berry Project"/>
    <n v="2513"/>
    <m/>
    <m/>
    <m/>
    <n v="9"/>
    <n v="130"/>
    <n v="1170"/>
    <n v="0"/>
    <n v="3197220.1599999941"/>
  </r>
  <r>
    <x v="26"/>
    <s v="20"/>
    <x v="8"/>
    <x v="0"/>
    <s v="2804|Berry Project|1.00|420.00"/>
    <x v="100"/>
    <s v="Truck# LT-325_x000a_Hauling Ticket # 14878_x000a_Job# 2513_x000a_Berry Project_x000a_Gateway"/>
    <x v="0"/>
    <x v="21"/>
    <s v="14878"/>
    <x v="2"/>
    <x v="22"/>
    <s v="Berry Project"/>
    <n v="2513"/>
    <s v="Gateway"/>
    <m/>
    <m/>
    <n v="1"/>
    <n v="420"/>
    <n v="420"/>
    <n v="390.6"/>
    <n v="3197640.1599999941"/>
  </r>
  <r>
    <x v="26"/>
    <s v="20"/>
    <x v="8"/>
    <x v="0"/>
    <s v="2804|Berry Project|1.00|420.00"/>
    <x v="100"/>
    <s v="Truck# LT-325_x000a_Hauling Ticket # 15116_x000a_Job# 2513_x000a_Berry Project_x000a_Gateway"/>
    <x v="0"/>
    <x v="21"/>
    <s v="15116"/>
    <x v="2"/>
    <x v="22"/>
    <s v="Berry Project"/>
    <n v="2513"/>
    <s v="Gateway"/>
    <m/>
    <m/>
    <n v="1"/>
    <n v="420"/>
    <n v="420"/>
    <n v="390.6"/>
    <n v="3198060.1599999941"/>
  </r>
  <r>
    <x v="26"/>
    <s v="20"/>
    <x v="8"/>
    <x v="0"/>
    <s v="2804|Berry Project|1.00|420.00"/>
    <x v="100"/>
    <s v="Truck# Li-73_x000a_Hauling Ticket # 14883_x000a_Job# 2513_x000a_Berry Project_x000a_Gateway"/>
    <x v="1"/>
    <x v="9"/>
    <s v="14883"/>
    <x v="2"/>
    <x v="22"/>
    <s v="Berry Project"/>
    <n v="2513"/>
    <s v="Gateway"/>
    <m/>
    <m/>
    <n v="1"/>
    <n v="420"/>
    <n v="420"/>
    <n v="390.6"/>
    <n v="3198480.1599999941"/>
  </r>
  <r>
    <x v="26"/>
    <s v="20"/>
    <x v="8"/>
    <x v="0"/>
    <s v="2804|Berry Project|1.00|420.00"/>
    <x v="100"/>
    <s v="Truck# Li-73_x000a_Hauling Ticket # 14884_x000a_Job# 2513_x000a_Berry Project_x000a_Gateway"/>
    <x v="1"/>
    <x v="9"/>
    <s v="14884"/>
    <x v="2"/>
    <x v="22"/>
    <s v="Berry Project"/>
    <n v="2513"/>
    <s v="Gateway"/>
    <m/>
    <m/>
    <n v="1"/>
    <n v="420"/>
    <n v="420"/>
    <n v="390.6"/>
    <n v="3198900.1599999941"/>
  </r>
  <r>
    <x v="26"/>
    <s v="20"/>
    <x v="8"/>
    <x v="0"/>
    <s v="2804|Berry Project|3.00|420.00"/>
    <x v="100"/>
    <s v="Truck# WO-07_x000a_Hauling Ticket # 15764_x000a_Job# 2513_x000a_Berry Project_x000a_Gateway"/>
    <x v="9"/>
    <x v="16"/>
    <s v="15764"/>
    <x v="2"/>
    <x v="22"/>
    <s v="Berry Project"/>
    <n v="2513"/>
    <s v="Gateway"/>
    <m/>
    <m/>
    <n v="3"/>
    <n v="420"/>
    <n v="1260"/>
    <n v="0"/>
    <n v="3200160.1599999941"/>
  </r>
  <r>
    <x v="26"/>
    <s v="20"/>
    <x v="8"/>
    <x v="0"/>
    <s v="2804|Berry Project|1.00|420.00"/>
    <x v="100"/>
    <s v="Truck# U-229_x000a_Hauling Ticket # 15006_x000a_Job# 2513_x000a_Berry Project_x000a_Gateway"/>
    <x v="4"/>
    <x v="6"/>
    <s v="15006"/>
    <x v="2"/>
    <x v="22"/>
    <s v="Berry Project"/>
    <n v="2513"/>
    <s v="Gateway"/>
    <m/>
    <m/>
    <n v="1"/>
    <n v="420"/>
    <n v="420"/>
    <n v="390.6"/>
    <n v="3200666.7599999942"/>
  </r>
  <r>
    <x v="26"/>
    <s v="20"/>
    <x v="8"/>
    <x v="0"/>
    <s v="2804|Berry Project|1.00|420.00"/>
    <x v="100"/>
    <s v="Truck# U-229_x000a_Hauling Ticket # 15078_x000a_Job# 2513_x000a_Berry Project_x000a_Gateway"/>
    <x v="4"/>
    <x v="6"/>
    <s v="15078"/>
    <x v="2"/>
    <x v="22"/>
    <s v="Berry Project"/>
    <n v="2513"/>
    <s v="Gateway"/>
    <m/>
    <m/>
    <n v="1"/>
    <n v="420"/>
    <n v="420"/>
    <n v="390.6"/>
    <n v="3201086.7599999942"/>
  </r>
  <r>
    <x v="27"/>
    <s v="27"/>
    <x v="8"/>
    <x v="0"/>
    <s v="2822|Berry Project|5.00|130.00"/>
    <x v="101"/>
    <s v="Truck# LT-103_x000a_Hauling Ticket # 14807_x000a_Job# 2513_x000a_Berry Project"/>
    <x v="0"/>
    <x v="0"/>
    <s v="14807"/>
    <x v="2"/>
    <x v="22"/>
    <s v="Berry Project"/>
    <n v="2513"/>
    <m/>
    <m/>
    <m/>
    <n v="5"/>
    <n v="130"/>
    <n v="650"/>
    <n v="604.5"/>
    <n v="3288733.599999994"/>
  </r>
  <r>
    <x v="27"/>
    <s v="27"/>
    <x v="8"/>
    <x v="0"/>
    <s v="2822|Berry Project|1.00|420.00"/>
    <x v="101"/>
    <s v="Truck# LT-103_x000a_Hauling Ticket # 14811_x000a_Job# 2513_x000a_Berry Project"/>
    <x v="0"/>
    <x v="0"/>
    <s v="14811"/>
    <x v="2"/>
    <x v="22"/>
    <s v="Berry Project"/>
    <n v="2513"/>
    <m/>
    <m/>
    <m/>
    <n v="1"/>
    <n v="420"/>
    <n v="420"/>
    <n v="390.6"/>
    <n v="3289153.599999994"/>
  </r>
  <r>
    <x v="27"/>
    <s v="27"/>
    <x v="8"/>
    <x v="0"/>
    <s v="2822|Berry Project|8.00|130.00"/>
    <x v="101"/>
    <s v="Truck# Li-73_x000a_Hauling Ticket # 14890_x000a_Job# 2513_x000a_Berry Project"/>
    <x v="1"/>
    <x v="9"/>
    <s v="14890"/>
    <x v="2"/>
    <x v="22"/>
    <s v="Berry Project"/>
    <n v="2513"/>
    <m/>
    <m/>
    <m/>
    <n v="8"/>
    <n v="130"/>
    <n v="1040"/>
    <n v="0"/>
    <n v="3290193.599999994"/>
  </r>
  <r>
    <x v="27"/>
    <s v="27"/>
    <x v="8"/>
    <x v="0"/>
    <s v="2822|Berry Project|1.00|31.25"/>
    <x v="101"/>
    <s v="Truck# LT-103_x000a_Job# 2513_x000a_Berry Project"/>
    <x v="0"/>
    <x v="0"/>
    <m/>
    <x v="2"/>
    <x v="22"/>
    <s v="Berry Project"/>
    <n v="2513"/>
    <m/>
    <m/>
    <m/>
    <n v="1"/>
    <n v="31.25"/>
    <n v="31.25"/>
    <n v="31.25"/>
    <n v="3290273.749999993"/>
  </r>
  <r>
    <x v="0"/>
    <s v="19"/>
    <x v="0"/>
    <x v="0"/>
    <s v="2469|Berry Project|1.00|21.40"/>
    <x v="80"/>
    <s v="Truck# LT-356_x000a_Hauling Ticket # 12056_x000a_Job# 2513_x000a_Berry Project_x000a_TOLLS"/>
    <x v="0"/>
    <x v="7"/>
    <s v="12056"/>
    <x v="2"/>
    <x v="23"/>
    <s v="Berry Project"/>
    <n v="2513"/>
    <m/>
    <m/>
    <m/>
    <n v="1"/>
    <n v="21.4"/>
    <n v="21.4"/>
    <n v="21.4"/>
    <n v="730159.48000000033"/>
  </r>
  <r>
    <x v="0"/>
    <s v="19"/>
    <x v="0"/>
    <x v="0"/>
    <s v="2469|Berry Project|1.00|6.10"/>
    <x v="80"/>
    <s v="Truck# LT-356_x000a_Hauling Ticket # 12058_x000a_Job# 2513_x000a_Berry Project_x000a_TOLLS"/>
    <x v="0"/>
    <x v="7"/>
    <s v="12058"/>
    <x v="2"/>
    <x v="23"/>
    <s v="Berry Project"/>
    <n v="2513"/>
    <m/>
    <m/>
    <m/>
    <n v="1"/>
    <n v="6.1"/>
    <n v="6.1"/>
    <n v="6.1"/>
    <n v="734900.58000000031"/>
  </r>
  <r>
    <x v="0"/>
    <s v="19"/>
    <x v="0"/>
    <x v="0"/>
    <s v="2469|Berry Project|1.00|16.30"/>
    <x v="80"/>
    <s v="Truck# Li-73_x000a_Hauling Ticket # 11150_x000a_Job# 2513_x000a_Berry Project_x000a_TOLLS"/>
    <x v="1"/>
    <x v="9"/>
    <s v="11150"/>
    <x v="2"/>
    <x v="23"/>
    <s v="Berry Project"/>
    <n v="2513"/>
    <m/>
    <m/>
    <m/>
    <n v="1"/>
    <n v="16.3"/>
    <n v="16.3"/>
    <n v="0"/>
    <n v="734916.88000000035"/>
  </r>
  <r>
    <x v="0"/>
    <s v="19"/>
    <x v="0"/>
    <x v="0"/>
    <s v="2469|Berry Project|1.00|16.30"/>
    <x v="80"/>
    <s v="Truck# Li-54_x000a_Hauling Ticket # 12639_x000a_Job# 2513_x000a_Berry Project_x000a_TOLLS"/>
    <x v="1"/>
    <x v="1"/>
    <s v="12639"/>
    <x v="2"/>
    <x v="23"/>
    <s v="Berry Project"/>
    <n v="2513"/>
    <m/>
    <m/>
    <m/>
    <n v="1"/>
    <n v="16.3"/>
    <n v="16.3"/>
    <n v="0"/>
    <n v="734933.1800000004"/>
  </r>
  <r>
    <x v="1"/>
    <s v="26"/>
    <x v="0"/>
    <x v="0"/>
    <s v="2485|Berry Project|1.00|54.00"/>
    <x v="81"/>
    <s v="Truck# MLB-198_x000a_Hauling Ticket # 13333_x000a_Job# 2513_x000a_Berry Project_x000a_TOLLS "/>
    <x v="2"/>
    <x v="34"/>
    <s v="13333"/>
    <x v="2"/>
    <x v="23"/>
    <s v="Berry Project"/>
    <n v="2513"/>
    <m/>
    <m/>
    <m/>
    <n v="1"/>
    <n v="54"/>
    <n v="54"/>
    <n v="54"/>
    <n v="815658.90000000037"/>
  </r>
  <r>
    <x v="1"/>
    <s v="26"/>
    <x v="0"/>
    <x v="0"/>
    <s v="2485|Berry Project|1.00|21.40"/>
    <x v="81"/>
    <s v="Truck# MLB-82_x000a_Hauling Ticket # 13851_x000a_Job# 2513_x000a_Berry Project_x000a_TOLLS"/>
    <x v="2"/>
    <x v="23"/>
    <s v="13851"/>
    <x v="2"/>
    <x v="23"/>
    <s v="Berry Project"/>
    <n v="2513"/>
    <m/>
    <m/>
    <m/>
    <n v="1"/>
    <n v="21.4"/>
    <n v="21.4"/>
    <n v="21.4"/>
    <n v="815680.3000000004"/>
  </r>
  <r>
    <x v="1"/>
    <s v="26"/>
    <x v="0"/>
    <x v="0"/>
    <s v="2485|Berry Project|1.00|40.75"/>
    <x v="81"/>
    <s v="Truck# LT-515_x000a_Hauling Ticket # 13528_x000a_Job# 2513_x000a_Berry Project_x000a_TOLLS"/>
    <x v="0"/>
    <x v="17"/>
    <s v="13528"/>
    <x v="2"/>
    <x v="23"/>
    <s v="Berry Project"/>
    <n v="2513"/>
    <m/>
    <m/>
    <m/>
    <n v="1"/>
    <n v="40.75"/>
    <n v="40.75"/>
    <n v="0"/>
    <n v="816856.0500000004"/>
  </r>
  <r>
    <x v="1"/>
    <s v="26"/>
    <x v="0"/>
    <x v="0"/>
    <s v="2485|Berry Project|1.00|32.60"/>
    <x v="81"/>
    <s v="Truck# LT-103_x000a_Hauling Ticket # 13804_x000a_Job# 2513_x000a_Berry Project_x000a_TOLLS"/>
    <x v="0"/>
    <x v="0"/>
    <s v="13804"/>
    <x v="2"/>
    <x v="23"/>
    <s v="Berry Project"/>
    <n v="2513"/>
    <m/>
    <m/>
    <m/>
    <n v="1"/>
    <n v="32.6"/>
    <n v="32.6"/>
    <n v="0"/>
    <n v="816888.65000000037"/>
  </r>
  <r>
    <x v="1"/>
    <s v="26"/>
    <x v="0"/>
    <x v="0"/>
    <s v="2485|Berry Project|1.00|19.35"/>
    <x v="81"/>
    <s v="Truck# LT-103_x000a_Hauling Ticket # 13805_x000a_Job# 2513_x000a_Berry Project_x000a_TOLLS"/>
    <x v="0"/>
    <x v="0"/>
    <s v="13805"/>
    <x v="2"/>
    <x v="23"/>
    <s v="Berry Project"/>
    <n v="2513"/>
    <m/>
    <m/>
    <m/>
    <n v="1"/>
    <n v="19.350000000000001"/>
    <n v="19.350000000000001"/>
    <n v="0"/>
    <n v="816908.00000000035"/>
  </r>
  <r>
    <x v="1"/>
    <s v="26"/>
    <x v="0"/>
    <x v="0"/>
    <s v="2485|Berry Project|1.00|21.40"/>
    <x v="81"/>
    <s v="Truck# Li-73_x000a_Hauling Ticket # 12705_x000a_Job# 2513_x000a_Berry Project_x000a_TOLLS"/>
    <x v="1"/>
    <x v="9"/>
    <s v="12705"/>
    <x v="2"/>
    <x v="23"/>
    <s v="Berry Project"/>
    <n v="2513"/>
    <m/>
    <m/>
    <m/>
    <n v="1"/>
    <n v="21.4"/>
    <n v="21.4"/>
    <n v="21.4"/>
    <n v="816929.40000000037"/>
  </r>
  <r>
    <x v="1"/>
    <s v="26"/>
    <x v="0"/>
    <x v="0"/>
    <s v="2485|Berry Project|1.00|40.75"/>
    <x v="81"/>
    <s v="Truck# Li-73_x000a_Hauling Ticket # 12701_x000a_Job# 2513_x000a_Berry Project_x000a_TOLLS"/>
    <x v="1"/>
    <x v="9"/>
    <s v="12701"/>
    <x v="2"/>
    <x v="23"/>
    <s v="Berry Project"/>
    <n v="2513"/>
    <m/>
    <m/>
    <m/>
    <n v="1"/>
    <n v="40.75"/>
    <n v="40.75"/>
    <n v="0"/>
    <n v="816970.15000000037"/>
  </r>
  <r>
    <x v="1"/>
    <s v="26"/>
    <x v="0"/>
    <x v="0"/>
    <s v="2485|Berry Project|1.00|32.60"/>
    <x v="81"/>
    <s v="Truck# Li-73_x000a_Hauling Ticket # 12702_x000a_Job# 2513_x000a_Berry Project_x000a_TOLLS"/>
    <x v="1"/>
    <x v="9"/>
    <s v="12702"/>
    <x v="2"/>
    <x v="23"/>
    <s v="Berry Project"/>
    <n v="2513"/>
    <m/>
    <m/>
    <m/>
    <n v="1"/>
    <n v="32.6"/>
    <n v="32.6"/>
    <n v="0"/>
    <n v="817002.75000000035"/>
  </r>
  <r>
    <x v="11"/>
    <s v="02"/>
    <x v="1"/>
    <x v="0"/>
    <s v="2501|Berry Project|1.00|58.45"/>
    <x v="82"/>
    <s v="Truck# CAJ-01_x000a_Hauling Ticket # 10691_x000a_Job# 2513_x000a_Berry Project_x000a_TOLLS"/>
    <x v="5"/>
    <x v="39"/>
    <s v="10691"/>
    <x v="2"/>
    <x v="23"/>
    <s v="Berry Project"/>
    <n v="2513"/>
    <m/>
    <m/>
    <m/>
    <n v="1"/>
    <n v="58.45"/>
    <n v="58.45"/>
    <n v="52.605000000000004"/>
    <n v="896858.73000000033"/>
  </r>
  <r>
    <x v="11"/>
    <s v="02"/>
    <x v="1"/>
    <x v="0"/>
    <s v="2501|Berry Project|1.00|11.05"/>
    <x v="82"/>
    <s v="Truck# CAJ-54_x000a_Hauling Ticket # 13532_x000a_Job# 2513_x000a_Berry Project_x000a_TOLLS"/>
    <x v="5"/>
    <x v="1"/>
    <s v="13532"/>
    <x v="2"/>
    <x v="23"/>
    <s v="Berry Project"/>
    <n v="2513"/>
    <m/>
    <m/>
    <m/>
    <n v="1"/>
    <n v="11.05"/>
    <n v="11.05"/>
    <n v="9.9450000000000003"/>
    <n v="903759.78000000038"/>
  </r>
  <r>
    <x v="11"/>
    <s v="02"/>
    <x v="1"/>
    <x v="0"/>
    <s v="2501|Berry Project|1.00|55.45"/>
    <x v="82"/>
    <s v="Truck# CAJ-01_x000a_Hauling Ticket # 10693_x000a_Job# 2513_x000a_Berry Project_x000a_TOLLS"/>
    <x v="5"/>
    <x v="39"/>
    <s v="10693"/>
    <x v="2"/>
    <x v="23"/>
    <s v="Berry Project"/>
    <n v="2513"/>
    <m/>
    <m/>
    <m/>
    <n v="1"/>
    <n v="55.45"/>
    <n v="55.45"/>
    <n v="49.905000000000001"/>
    <n v="903815.23000000033"/>
  </r>
  <r>
    <x v="11"/>
    <s v="02"/>
    <x v="1"/>
    <x v="0"/>
    <s v="2501|Berry Project|1.00|39.25"/>
    <x v="82"/>
    <s v="Truck# CAJ-606_x000a_Hauling Ticket # 10695_x000a_Job# 2513_x000a_Berry Project_x000a_TOLLS"/>
    <x v="5"/>
    <x v="47"/>
    <s v="10695"/>
    <x v="2"/>
    <x v="23"/>
    <s v="Berry Project"/>
    <n v="2513"/>
    <m/>
    <m/>
    <m/>
    <n v="1"/>
    <n v="39.25"/>
    <n v="39.25"/>
    <n v="35.325000000000003"/>
    <n v="903854.48000000033"/>
  </r>
  <r>
    <x v="11"/>
    <s v="02"/>
    <x v="1"/>
    <x v="0"/>
    <s v="2501|Berry Project|1.00|64.20"/>
    <x v="82"/>
    <s v="Truck# CAJ-20_x000a_Hauling Ticket # 13843_x000a_Job# 2513_x000a_Berry Project_x000a_TOLLS"/>
    <x v="5"/>
    <x v="10"/>
    <s v="13843"/>
    <x v="2"/>
    <x v="23"/>
    <s v="Berry Project"/>
    <n v="2513"/>
    <m/>
    <m/>
    <m/>
    <n v="1"/>
    <n v="64.2"/>
    <n v="64.2"/>
    <n v="57.78"/>
    <n v="903918.68000000028"/>
  </r>
  <r>
    <x v="11"/>
    <s v="02"/>
    <x v="1"/>
    <x v="0"/>
    <s v="2501|Berry Project|1.00|8.15"/>
    <x v="82"/>
    <s v="Truck# LT-103_x000a_Hauling Ticket # 13809_x000a_Job# 2513_x000a_Berry Project_x000a_TOLLS"/>
    <x v="0"/>
    <x v="0"/>
    <s v="13809"/>
    <x v="2"/>
    <x v="23"/>
    <s v="Berry Project"/>
    <n v="2513"/>
    <m/>
    <m/>
    <m/>
    <n v="1"/>
    <n v="8.15"/>
    <n v="8.15"/>
    <n v="0"/>
    <n v="903926.83000000031"/>
  </r>
  <r>
    <x v="11"/>
    <s v="02"/>
    <x v="1"/>
    <x v="0"/>
    <s v="2501|Berry Project|1.00|37.70"/>
    <x v="82"/>
    <s v="Truck# LT-617_x000a_Hauling Ticket # 12735_x000a_Job# 2513_x000a_Berry Project_x000a_TOLLS"/>
    <x v="0"/>
    <x v="3"/>
    <s v="12735"/>
    <x v="2"/>
    <x v="23"/>
    <s v="Berry Project"/>
    <n v="2513"/>
    <m/>
    <m/>
    <m/>
    <n v="1"/>
    <n v="37.700000000000003"/>
    <n v="37.700000000000003"/>
    <n v="0"/>
    <n v="903964.53000000026"/>
  </r>
  <r>
    <x v="11"/>
    <s v="02"/>
    <x v="1"/>
    <x v="0"/>
    <s v="2501|Berry Project|1.00|34.65"/>
    <x v="82"/>
    <s v="Truck# MLB-82_x000a_Hauling Ticket # 13853_x000a_Job# 2513_x000a_Berry Project_x000a_TOLLS"/>
    <x v="2"/>
    <x v="23"/>
    <s v="13853"/>
    <x v="2"/>
    <x v="23"/>
    <s v="Berry Project"/>
    <n v="2513"/>
    <m/>
    <m/>
    <m/>
    <n v="1"/>
    <n v="34.65"/>
    <n v="34.65"/>
    <n v="0"/>
    <n v="903999.18000000028"/>
  </r>
  <r>
    <x v="11"/>
    <s v="02"/>
    <x v="1"/>
    <x v="0"/>
    <s v="2501|Berry Project|1.00|64.20"/>
    <x v="82"/>
    <s v="Truck# LT-67_x000a_Hauling Ticket # 3056_x000a_Job# 2513_x000a_Berry Project_x000a_TOLLS"/>
    <x v="0"/>
    <x v="15"/>
    <s v="3056"/>
    <x v="2"/>
    <x v="23"/>
    <s v="Berry Project"/>
    <n v="2513"/>
    <m/>
    <m/>
    <m/>
    <n v="1"/>
    <n v="64.2"/>
    <n v="64.2"/>
    <n v="57.78"/>
    <n v="904063.38000000024"/>
  </r>
  <r>
    <x v="11"/>
    <s v="02"/>
    <x v="1"/>
    <x v="0"/>
    <s v="2501|Berry Project|1.00|40.60"/>
    <x v="82"/>
    <s v="Truck# LT-356_x000a_Hauling Ticket # 5707_x000a_Job# 2513_x000a_Berry Project_x000a_TOLLS"/>
    <x v="0"/>
    <x v="7"/>
    <s v="5707"/>
    <x v="2"/>
    <x v="23"/>
    <s v="Berry Project"/>
    <n v="2513"/>
    <m/>
    <m/>
    <m/>
    <n v="1"/>
    <n v="40.6"/>
    <n v="40.6"/>
    <n v="0"/>
    <n v="904103.98000000021"/>
  </r>
  <r>
    <x v="11"/>
    <s v="02"/>
    <x v="1"/>
    <x v="0"/>
    <s v="2501|Berry Project|1.00|35.65"/>
    <x v="82"/>
    <s v="Truck# LT-103_x000a_Hauling Ticket # 13808_x000a_Job# 2513_x000a_Berry Project_x000a_TOLLS"/>
    <x v="0"/>
    <x v="0"/>
    <s v="13808"/>
    <x v="2"/>
    <x v="23"/>
    <s v="Berry Project"/>
    <n v="2513"/>
    <m/>
    <m/>
    <m/>
    <n v="1"/>
    <n v="35.65"/>
    <n v="35.65"/>
    <n v="0"/>
    <n v="904139.63000000024"/>
  </r>
  <r>
    <x v="11"/>
    <s v="02"/>
    <x v="1"/>
    <x v="0"/>
    <s v="2501|Berry Project|1.00|42.80"/>
    <x v="82"/>
    <s v="Truck# LT-617_x000a_Hauling Ticket # 11899_x000a_Job# 2513_x000a_Berry Project_x000a_TOLLS"/>
    <x v="0"/>
    <x v="3"/>
    <s v="11899"/>
    <x v="2"/>
    <x v="23"/>
    <s v="Berry Project"/>
    <n v="2513"/>
    <m/>
    <m/>
    <m/>
    <n v="1"/>
    <n v="42.8"/>
    <n v="42.8"/>
    <n v="0"/>
    <n v="904767.43000000028"/>
  </r>
  <r>
    <x v="11"/>
    <s v="02"/>
    <x v="1"/>
    <x v="0"/>
    <s v="2501|Berry Project|1.00|54.00"/>
    <x v="82"/>
    <s v="Truck# Li-73_x000a_Hauling Ticket # 12703_x000a_Job# 2513_x000a_Berry Project_x000a_TOLLS"/>
    <x v="1"/>
    <x v="9"/>
    <s v="12703"/>
    <x v="2"/>
    <x v="23"/>
    <s v="Berry Project"/>
    <n v="2513"/>
    <m/>
    <m/>
    <m/>
    <n v="1"/>
    <n v="54"/>
    <n v="54"/>
    <n v="0"/>
    <n v="904821.43000000028"/>
  </r>
  <r>
    <x v="11"/>
    <s v="02"/>
    <x v="1"/>
    <x v="0"/>
    <s v="2501|Berry Project|1.00|42.80"/>
    <x v="82"/>
    <s v="Truck# MLB-198_x000a_Hauling Ticket # 13337_x000a_Job# 2513_x000a_Berry Project_x000a_TOLLS"/>
    <x v="2"/>
    <x v="34"/>
    <s v="13337"/>
    <x v="2"/>
    <x v="23"/>
    <s v="Berry Project"/>
    <n v="2513"/>
    <m/>
    <m/>
    <m/>
    <n v="1"/>
    <n v="42.8"/>
    <n v="42.8"/>
    <n v="0"/>
    <n v="904864.23000000033"/>
  </r>
  <r>
    <x v="11"/>
    <s v="02"/>
    <x v="1"/>
    <x v="0"/>
    <s v="2501|Berry Project|1.00|8.15"/>
    <x v="82"/>
    <s v="Truck# Li-73_x000a_Hauling Ticket # 12707_x000a_Job# 2513_x000a_Berry Project_x000a_TOLLS"/>
    <x v="1"/>
    <x v="9"/>
    <s v="12707"/>
    <x v="2"/>
    <x v="23"/>
    <s v="Berry Project"/>
    <n v="2513"/>
    <m/>
    <m/>
    <m/>
    <n v="1"/>
    <n v="8.15"/>
    <n v="8.15"/>
    <n v="0"/>
    <n v="904872.38000000035"/>
  </r>
  <r>
    <x v="11"/>
    <s v="02"/>
    <x v="1"/>
    <x v="0"/>
    <s v="2501|Berry Project|1.00|13.25"/>
    <x v="82"/>
    <s v="Truck# MLB-198_x000a_Hauling Ticket # 13338_x000a_Job# 2513_x000a_Berry Project_x000a_TOLLS"/>
    <x v="2"/>
    <x v="34"/>
    <s v="13338"/>
    <x v="2"/>
    <x v="23"/>
    <s v="Berry Project"/>
    <n v="2513"/>
    <m/>
    <m/>
    <m/>
    <n v="1"/>
    <n v="13.25"/>
    <n v="13.25"/>
    <n v="0"/>
    <n v="904885.63000000035"/>
  </r>
  <r>
    <x v="11"/>
    <s v="02"/>
    <x v="1"/>
    <x v="0"/>
    <s v="2501|Berry Project|1.00|50.95"/>
    <x v="82"/>
    <s v="Truck# MLB-108_x000a_Hauling Ticket # 13551_x000a_Job# 2513_x000a_Berry Project_x000a_TOLLS"/>
    <x v="2"/>
    <x v="2"/>
    <s v="13551"/>
    <x v="2"/>
    <x v="23"/>
    <s v="Berry Project"/>
    <n v="2513"/>
    <m/>
    <m/>
    <m/>
    <n v="1"/>
    <n v="50.95"/>
    <n v="50.95"/>
    <n v="0"/>
    <n v="904936.58000000031"/>
  </r>
  <r>
    <x v="11"/>
    <s v="02"/>
    <x v="1"/>
    <x v="0"/>
    <s v="2501|Berry Project|1.00|39.00"/>
    <x v="82"/>
    <s v="Truck# Li-73_x000a_Hauling Ticket # 12717_x000a_Job# 2513_x000a_Berry Project_x000a_TOLLS"/>
    <x v="1"/>
    <x v="9"/>
    <s v="12717"/>
    <x v="2"/>
    <x v="23"/>
    <s v="Berry Project"/>
    <n v="2513"/>
    <m/>
    <m/>
    <m/>
    <n v="1"/>
    <n v="39"/>
    <n v="39"/>
    <n v="0"/>
    <n v="904975.58000000031"/>
  </r>
  <r>
    <x v="11"/>
    <s v="02"/>
    <x v="1"/>
    <x v="0"/>
    <s v="2501|Berry Project|1.00|48.90"/>
    <x v="82"/>
    <s v="Truck# Li-73_x000a_Hauling Ticket # 12704_x000a_Job# 2513_x000a_Berry Project_x000a_TOLLS"/>
    <x v="1"/>
    <x v="9"/>
    <s v="12704"/>
    <x v="2"/>
    <x v="23"/>
    <s v="Berry Project"/>
    <n v="2513"/>
    <m/>
    <m/>
    <m/>
    <n v="1"/>
    <n v="48.9"/>
    <n v="48.9"/>
    <n v="0"/>
    <n v="905024.48000000033"/>
  </r>
  <r>
    <x v="11"/>
    <s v="02"/>
    <x v="1"/>
    <x v="0"/>
    <s v="2501|Berry Project|1.00|41.65"/>
    <x v="82"/>
    <s v="Truck# LT-325_x000a_Hauling Ticket # 13596_x000a_Job# 2513_x000a_Berry Project_x000a_TOLLS"/>
    <x v="0"/>
    <x v="21"/>
    <s v="13596"/>
    <x v="2"/>
    <x v="23"/>
    <s v="Berry Project"/>
    <n v="2513"/>
    <m/>
    <m/>
    <m/>
    <n v="1"/>
    <n v="41.65"/>
    <n v="41.65"/>
    <n v="0"/>
    <n v="905066.13000000035"/>
  </r>
  <r>
    <x v="11"/>
    <s v="02"/>
    <x v="1"/>
    <x v="0"/>
    <s v="2501|Berry Project|1.00|13.25"/>
    <x v="82"/>
    <s v="Truck# LT-617_x000a_Hauling Ticket # 12736_x000a_Job# 2513_x000a_Berry Project_x000a_TOLLS"/>
    <x v="0"/>
    <x v="3"/>
    <s v="12736"/>
    <x v="2"/>
    <x v="23"/>
    <s v="Berry Project"/>
    <n v="2513"/>
    <m/>
    <m/>
    <m/>
    <n v="1"/>
    <n v="13.25"/>
    <n v="13.25"/>
    <n v="0"/>
    <n v="905079.38000000035"/>
  </r>
  <r>
    <x v="12"/>
    <s v="09"/>
    <x v="1"/>
    <x v="0"/>
    <s v="2512|Berry Project|1.00|8.15"/>
    <x v="83"/>
    <s v="Truck# MLB-82_x000a_Hauling Ticket # 13858_x000a_Job# 2513_x000a_Berry Project_x000a_TOLLS"/>
    <x v="2"/>
    <x v="23"/>
    <s v="13858"/>
    <x v="2"/>
    <x v="23"/>
    <s v="Berry Project"/>
    <n v="2513"/>
    <m/>
    <m/>
    <m/>
    <n v="1"/>
    <n v="8.15"/>
    <n v="8.15"/>
    <n v="0"/>
    <n v="959633.69000000041"/>
  </r>
  <r>
    <x v="12"/>
    <s v="09"/>
    <x v="1"/>
    <x v="0"/>
    <s v="2512|Berry Project|1.00|51.95"/>
    <x v="83"/>
    <s v="Truck# Li-73_x000a_Hauling Ticket # 12716_x000a_Job# 2513_x000a_Berry Project_x000a_TOLLS"/>
    <x v="1"/>
    <x v="9"/>
    <s v="12716"/>
    <x v="2"/>
    <x v="23"/>
    <s v="Berry Project"/>
    <n v="2513"/>
    <m/>
    <m/>
    <m/>
    <n v="1"/>
    <n v="51.95"/>
    <n v="51.95"/>
    <n v="0"/>
    <n v="959685.64000000036"/>
  </r>
  <r>
    <x v="12"/>
    <s v="09"/>
    <x v="1"/>
    <x v="0"/>
    <s v="2512|Berry Project|1.00|16.30"/>
    <x v="83"/>
    <s v="Truck# Li-73_x000a_Hauling Ticket # 12715_x000a_Job# 2513_x000a_Berry Project_x000a_TOLLS"/>
    <x v="1"/>
    <x v="9"/>
    <s v="12715"/>
    <x v="2"/>
    <x v="23"/>
    <s v="Berry Project"/>
    <n v="2513"/>
    <m/>
    <m/>
    <m/>
    <n v="1"/>
    <n v="16.3"/>
    <n v="16.3"/>
    <n v="0"/>
    <n v="959701.94000000041"/>
  </r>
  <r>
    <x v="12"/>
    <s v="09"/>
    <x v="1"/>
    <x v="0"/>
    <s v="2512|Berry Project|1.00|29.55"/>
    <x v="83"/>
    <s v="Truck# Li-73_x000a_Hauling Ticket # 12712_x000a_Job# 2513_x000a_Berry Project_x000a_TOLLS"/>
    <x v="1"/>
    <x v="9"/>
    <s v="12712"/>
    <x v="2"/>
    <x v="23"/>
    <s v="Berry Project"/>
    <n v="2513"/>
    <m/>
    <m/>
    <m/>
    <n v="1"/>
    <n v="29.55"/>
    <n v="29.55"/>
    <n v="0"/>
    <n v="959731.49000000046"/>
  </r>
  <r>
    <x v="12"/>
    <s v="09"/>
    <x v="1"/>
    <x v="0"/>
    <s v="2512|Berry Project|1.00|39.00"/>
    <x v="83"/>
    <s v="Truck# Li-73_x000a_Hauling Ticket # 12713_x000a_Job# 2513_x000a_Berry Project_x000a_TOLLS"/>
    <x v="1"/>
    <x v="9"/>
    <s v="12713"/>
    <x v="2"/>
    <x v="23"/>
    <s v="Berry Project"/>
    <n v="2513"/>
    <m/>
    <m/>
    <m/>
    <n v="1"/>
    <n v="39"/>
    <n v="39"/>
    <n v="0"/>
    <n v="959770.49000000046"/>
  </r>
  <r>
    <x v="12"/>
    <s v="09"/>
    <x v="1"/>
    <x v="0"/>
    <s v="2512|Berry Project|1.00|29.55"/>
    <x v="83"/>
    <s v="Truck# LT-103_x000a_Hauling Ticket # 13811_x000a_Job# 2513_x000a_Berry Project_x000a_TOLLS"/>
    <x v="0"/>
    <x v="0"/>
    <s v="13811"/>
    <x v="2"/>
    <x v="23"/>
    <s v="Berry Project"/>
    <n v="2513"/>
    <m/>
    <m/>
    <m/>
    <n v="1"/>
    <n v="29.55"/>
    <n v="29.55"/>
    <n v="0"/>
    <n v="960742.5400000005"/>
  </r>
  <r>
    <x v="12"/>
    <s v="09"/>
    <x v="1"/>
    <x v="0"/>
    <s v="2512|Berry Project|1.00|40.75"/>
    <x v="83"/>
    <s v="Truck# LT-103_x000a_Hauling Ticket # 13812_x000a_Job# 2513_x000a_Berry Project_x000a_TOLLS"/>
    <x v="0"/>
    <x v="0"/>
    <s v="13812"/>
    <x v="2"/>
    <x v="23"/>
    <s v="Berry Project"/>
    <n v="2513"/>
    <m/>
    <m/>
    <m/>
    <n v="1"/>
    <n v="40.75"/>
    <n v="40.75"/>
    <n v="0"/>
    <n v="960783.2900000005"/>
  </r>
  <r>
    <x v="12"/>
    <s v="09"/>
    <x v="1"/>
    <x v="0"/>
    <s v="2512|Berry Project|1.00|16.30"/>
    <x v="83"/>
    <s v="Truck# LT-103_x000a_Hauling Ticket # 13814_x000a_Job# 2513_x000a_Berry Project_x000a_TOLLS"/>
    <x v="0"/>
    <x v="0"/>
    <s v="13814"/>
    <x v="2"/>
    <x v="23"/>
    <s v="Berry Project"/>
    <n v="2513"/>
    <m/>
    <m/>
    <m/>
    <n v="1"/>
    <n v="16.3"/>
    <n v="16.3"/>
    <n v="0"/>
    <n v="960799.59000000055"/>
  </r>
  <r>
    <x v="12"/>
    <s v="09"/>
    <x v="1"/>
    <x v="0"/>
    <s v="2512|Berry Project|1.00|59.10"/>
    <x v="83"/>
    <s v="Truck# LT-515_x000a_Job# 2513_x000a_Berry Project_x000a_TOLLS"/>
    <x v="0"/>
    <x v="17"/>
    <m/>
    <x v="2"/>
    <x v="23"/>
    <s v="Berry Project"/>
    <n v="2513"/>
    <m/>
    <m/>
    <m/>
    <n v="1"/>
    <n v="59.1"/>
    <n v="59.1"/>
    <n v="0"/>
    <n v="960858.69000000053"/>
  </r>
  <r>
    <x v="2"/>
    <s v="16"/>
    <x v="1"/>
    <x v="0"/>
    <s v="2527|Berry Project|1.00|33.45"/>
    <x v="84"/>
    <s v="Truck# Li-54_x000a_Job# 2513_x000a_Berry Project_x000a_TOLLS"/>
    <x v="1"/>
    <x v="1"/>
    <m/>
    <x v="2"/>
    <x v="23"/>
    <s v="Berry Project"/>
    <n v="2513"/>
    <m/>
    <m/>
    <m/>
    <n v="1"/>
    <n v="33.450000000000003"/>
    <n v="33.450000000000003"/>
    <n v="0"/>
    <n v="1042725.03"/>
  </r>
  <r>
    <x v="2"/>
    <s v="16"/>
    <x v="1"/>
    <x v="0"/>
    <s v="2527|Berry Project|1.00|137.55"/>
    <x v="84"/>
    <s v="Truck# LT-103_x000a_Job# 2513_x000a_Berry Project_x000a_TOLLS"/>
    <x v="0"/>
    <x v="0"/>
    <m/>
    <x v="2"/>
    <x v="23"/>
    <s v="Berry Project"/>
    <n v="2513"/>
    <m/>
    <m/>
    <m/>
    <n v="1"/>
    <n v="137.55000000000001"/>
    <n v="137.55000000000001"/>
    <n v="137.55000000000001"/>
    <n v="1042862.580000001"/>
  </r>
  <r>
    <x v="2"/>
    <s v="16"/>
    <x v="1"/>
    <x v="0"/>
    <s v="2527|Berry Project|1.00|13.25"/>
    <x v="84"/>
    <s v="Truck# MLB-108_x000a_Job# 2513_x000a_Berry Project_x000a_TOLLS"/>
    <x v="2"/>
    <x v="2"/>
    <m/>
    <x v="2"/>
    <x v="23"/>
    <s v="Berry Project"/>
    <n v="2513"/>
    <m/>
    <m/>
    <m/>
    <n v="1"/>
    <n v="13.25"/>
    <n v="13.25"/>
    <n v="13.25"/>
    <n v="1042875.830000001"/>
  </r>
  <r>
    <x v="2"/>
    <s v="16"/>
    <x v="1"/>
    <x v="0"/>
    <s v="2527|Berry Project|1.00|13.25"/>
    <x v="84"/>
    <s v="Truck# MLB-198_x000a_Job# 2513_x000a_Berry Project_x000a_TOLLS"/>
    <x v="2"/>
    <x v="34"/>
    <m/>
    <x v="2"/>
    <x v="23"/>
    <s v="Berry Project"/>
    <n v="2513"/>
    <m/>
    <m/>
    <m/>
    <n v="1"/>
    <n v="13.25"/>
    <n v="13.25"/>
    <n v="13.25"/>
    <n v="1042889.080000001"/>
  </r>
  <r>
    <x v="2"/>
    <s v="16"/>
    <x v="1"/>
    <x v="0"/>
    <s v="2527|Berry Project|1.00|13.25"/>
    <x v="84"/>
    <s v="Truck# LT-114_x000a_Job# 2513_x000a_Berry Project_x000a_TOLLS"/>
    <x v="0"/>
    <x v="25"/>
    <m/>
    <x v="2"/>
    <x v="23"/>
    <s v="Berry Project"/>
    <n v="2513"/>
    <m/>
    <m/>
    <m/>
    <n v="1"/>
    <n v="13.25"/>
    <n v="13.25"/>
    <n v="13.25"/>
    <n v="1042902.330000001"/>
  </r>
  <r>
    <x v="17"/>
    <s v="23"/>
    <x v="1"/>
    <x v="0"/>
    <s v="2541|Berry Project|1.00|240.20"/>
    <x v="85"/>
    <s v="Truck# MLB-19_x000a_Job# 2513_x000a_Berry Project_x000a_TOLLS"/>
    <x v="2"/>
    <x v="8"/>
    <m/>
    <x v="2"/>
    <x v="23"/>
    <s v="Berry Project"/>
    <n v="2513"/>
    <m/>
    <m/>
    <m/>
    <n v="1"/>
    <n v="240.2"/>
    <n v="240.2"/>
    <n v="240.2"/>
    <n v="1113111.080000001"/>
  </r>
  <r>
    <x v="17"/>
    <s v="23"/>
    <x v="1"/>
    <x v="0"/>
    <s v="2541|Berry Project|1.00|42.80"/>
    <x v="85"/>
    <s v="Truck# MLB-82_x000a_Job# 2513_x000a_Berry Project_x000a_TOLLS"/>
    <x v="2"/>
    <x v="23"/>
    <m/>
    <x v="2"/>
    <x v="23"/>
    <s v="Berry Project"/>
    <n v="2513"/>
    <m/>
    <m/>
    <m/>
    <n v="1"/>
    <n v="42.8"/>
    <n v="42.8"/>
    <n v="42.8"/>
    <n v="1113153.8800000011"/>
  </r>
  <r>
    <x v="17"/>
    <s v="23"/>
    <x v="1"/>
    <x v="0"/>
    <s v="2541|Berry Project|1.00|163.00"/>
    <x v="85"/>
    <s v="Truck# Li-73_x000a_Job# 2513_x000a_Berry Project_x000a_TOLLS"/>
    <x v="1"/>
    <x v="9"/>
    <m/>
    <x v="2"/>
    <x v="23"/>
    <s v="Berry Project"/>
    <n v="2513"/>
    <m/>
    <m/>
    <m/>
    <n v="1"/>
    <n v="163"/>
    <n v="163"/>
    <n v="0"/>
    <n v="1113316.8800000011"/>
  </r>
  <r>
    <x v="10"/>
    <s v="07"/>
    <x v="2"/>
    <x v="0"/>
    <s v="2571|Berry Project|1.00|13.25"/>
    <x v="86"/>
    <s v="Truck# MLB-82_x000a_Job# 2513_x000a_Berry Project_x000a_TOLLS"/>
    <x v="2"/>
    <x v="23"/>
    <m/>
    <x v="2"/>
    <x v="23"/>
    <s v="Berry Project"/>
    <n v="2513"/>
    <m/>
    <m/>
    <m/>
    <n v="1"/>
    <n v="13.25"/>
    <n v="13.25"/>
    <n v="13.25"/>
    <n v="1342458.0299999979"/>
  </r>
  <r>
    <x v="10"/>
    <s v="07"/>
    <x v="2"/>
    <x v="0"/>
    <s v="2571|Berry Project|1.00|34.65"/>
    <x v="86"/>
    <s v="Truck# MLB-11_x000a_Job# 2513_x000a_Berry Project_x000a_TOLLS"/>
    <x v="2"/>
    <x v="11"/>
    <m/>
    <x v="2"/>
    <x v="23"/>
    <s v="Berry Project"/>
    <n v="2513"/>
    <m/>
    <m/>
    <m/>
    <n v="1"/>
    <n v="34.65"/>
    <n v="34.65"/>
    <n v="34.65"/>
    <n v="1342492.6799999981"/>
  </r>
  <r>
    <x v="10"/>
    <s v="07"/>
    <x v="2"/>
    <x v="0"/>
    <s v="2571|Berry Project|1.00|160.95"/>
    <x v="86"/>
    <s v="Truck# Li-73_x000a_Job# 2513_x000a_Berry Project_x000a_TOLLS"/>
    <x v="1"/>
    <x v="9"/>
    <m/>
    <x v="2"/>
    <x v="23"/>
    <s v="Berry Project"/>
    <n v="2513"/>
    <m/>
    <m/>
    <m/>
    <n v="1"/>
    <n v="160.94999999999999"/>
    <n v="160.94999999999999"/>
    <n v="0"/>
    <n v="1342653.629999998"/>
  </r>
  <r>
    <x v="30"/>
    <s v="14"/>
    <x v="2"/>
    <x v="0"/>
    <s v="2585|Berry Project|1.00|64.20"/>
    <x v="87"/>
    <s v="Truck# CAJ-02_x000a_Job# 2513_x000a_Berry Project_x000a_TOLLS"/>
    <x v="5"/>
    <x v="41"/>
    <m/>
    <x v="2"/>
    <x v="23"/>
    <s v="Berry Project"/>
    <n v="2513"/>
    <m/>
    <m/>
    <m/>
    <n v="1"/>
    <n v="64.2"/>
    <n v="64.2"/>
    <n v="57.78"/>
    <n v="1442234.1299999971"/>
  </r>
  <r>
    <x v="30"/>
    <s v="14"/>
    <x v="2"/>
    <x v="0"/>
    <s v="2585|Berry Project|1.00|102.90"/>
    <x v="87"/>
    <s v="Truck# Li-73_x000a_Job# 2513_x000a_Berry Project_x000a_TOLLS"/>
    <x v="1"/>
    <x v="9"/>
    <m/>
    <x v="2"/>
    <x v="23"/>
    <s v="Berry Project"/>
    <n v="2513"/>
    <m/>
    <m/>
    <m/>
    <n v="1"/>
    <n v="102.9"/>
    <n v="102.9"/>
    <n v="0"/>
    <n v="1445612.029999997"/>
  </r>
  <r>
    <x v="19"/>
    <s v="21"/>
    <x v="2"/>
    <x v="0"/>
    <s v="2601|Berry Project|1.00|133.50"/>
    <x v="88"/>
    <s v="Truck# Li-73_x000a_Job# 2513_x000a_Berry Project_x000a_TOLLS"/>
    <x v="1"/>
    <x v="9"/>
    <m/>
    <x v="2"/>
    <x v="23"/>
    <s v="Berry Project"/>
    <n v="2513"/>
    <m/>
    <m/>
    <m/>
    <n v="1"/>
    <n v="133.5"/>
    <n v="133.5"/>
    <n v="0"/>
    <n v="1556265.0099999961"/>
  </r>
  <r>
    <x v="3"/>
    <s v="28"/>
    <x v="2"/>
    <x v="0"/>
    <s v="2614|Berry Project|1.00|28.35"/>
    <x v="89"/>
    <s v="Truck# CAJ-01_x000a_Job# 2513_x000a_Berry Project_x000a_TOLLS"/>
    <x v="5"/>
    <x v="39"/>
    <m/>
    <x v="2"/>
    <x v="23"/>
    <s v="Berry Project"/>
    <n v="2513"/>
    <m/>
    <m/>
    <m/>
    <n v="1"/>
    <n v="28.35"/>
    <n v="28.35"/>
    <n v="25.515000000000001"/>
    <n v="1734262.949999996"/>
  </r>
  <r>
    <x v="3"/>
    <s v="28"/>
    <x v="2"/>
    <x v="0"/>
    <s v="2614|Berry Project|1.00|25.30"/>
    <x v="89"/>
    <s v="Truck# CAJ-01_x000a_Job# 2513_x000a_Berry Project_x000a_TOLLS"/>
    <x v="5"/>
    <x v="39"/>
    <m/>
    <x v="2"/>
    <x v="23"/>
    <s v="Berry Project"/>
    <n v="2513"/>
    <m/>
    <m/>
    <m/>
    <n v="1"/>
    <n v="25.3"/>
    <n v="25.3"/>
    <n v="22.77"/>
    <n v="1734288.249999996"/>
  </r>
  <r>
    <x v="3"/>
    <s v="28"/>
    <x v="2"/>
    <x v="0"/>
    <s v="2614|Berry Project|1.00|42.80"/>
    <x v="89"/>
    <s v="Truck# CAJ-606_x000a_Job# 2513_x000a_Berry Project_x000a_TOLLS"/>
    <x v="5"/>
    <x v="47"/>
    <m/>
    <x v="2"/>
    <x v="23"/>
    <s v="Berry Project"/>
    <n v="2513"/>
    <m/>
    <m/>
    <m/>
    <n v="1"/>
    <n v="42.8"/>
    <n v="42.8"/>
    <n v="38.519999999999996"/>
    <n v="1734331.0499999961"/>
  </r>
  <r>
    <x v="3"/>
    <s v="28"/>
    <x v="2"/>
    <x v="0"/>
    <s v="2614|Berry Project|1.00|24.45"/>
    <x v="89"/>
    <s v="Truck# MLB-82_x000a_Job# 2513_x000a_Berry Project_x000a_TOLLS"/>
    <x v="2"/>
    <x v="23"/>
    <m/>
    <x v="2"/>
    <x v="23"/>
    <s v="Berry Project"/>
    <n v="2513"/>
    <m/>
    <m/>
    <m/>
    <n v="1"/>
    <n v="24.45"/>
    <n v="24.45"/>
    <n v="24.45"/>
    <n v="1734355.499999996"/>
  </r>
  <r>
    <x v="3"/>
    <s v="28"/>
    <x v="2"/>
    <x v="0"/>
    <s v="2614|Berry Project|1.00|16.30"/>
    <x v="89"/>
    <s v="Truck# MLB-82_x000a_Job# 2513_x000a_Berry Project_x000a_TOLLS"/>
    <x v="2"/>
    <x v="23"/>
    <m/>
    <x v="2"/>
    <x v="23"/>
    <s v="Berry Project"/>
    <n v="2513"/>
    <m/>
    <m/>
    <m/>
    <n v="1"/>
    <n v="16.3"/>
    <n v="16.3"/>
    <n v="16.3"/>
    <n v="1734371.7999999961"/>
  </r>
  <r>
    <x v="3"/>
    <s v="28"/>
    <x v="2"/>
    <x v="0"/>
    <s v="2614|Berry Project|1.00|164.00"/>
    <x v="89"/>
    <s v="Truck# Li-73_x000a_Job# 2513_x000a_Berry Project_x000a_TOLLS"/>
    <x v="1"/>
    <x v="9"/>
    <m/>
    <x v="2"/>
    <x v="23"/>
    <s v="Berry Project"/>
    <n v="2513"/>
    <m/>
    <m/>
    <m/>
    <n v="1"/>
    <n v="164"/>
    <n v="164"/>
    <n v="0"/>
    <n v="1734535.7999999961"/>
  </r>
  <r>
    <x v="3"/>
    <s v="28"/>
    <x v="2"/>
    <x v="0"/>
    <s v="2614|Berry Project|1.00|8.15"/>
    <x v="89"/>
    <s v="Truck# Li-54_x000a_Job# 2513_x000a_Berry Project_x000a_TOLLS"/>
    <x v="1"/>
    <x v="1"/>
    <m/>
    <x v="2"/>
    <x v="23"/>
    <s v="Berry Project"/>
    <n v="2513"/>
    <m/>
    <m/>
    <m/>
    <n v="1"/>
    <n v="8.15"/>
    <n v="8.15"/>
    <n v="0"/>
    <n v="1734543.949999996"/>
  </r>
  <r>
    <x v="4"/>
    <s v="04"/>
    <x v="3"/>
    <x v="0"/>
    <s v="2633|Berry Project|1.00|108.00"/>
    <x v="90"/>
    <s v="Truck# Li-73_x000a_Job# 2513_x000a_Berry Project_x000a_TOLLS"/>
    <x v="1"/>
    <x v="9"/>
    <m/>
    <x v="2"/>
    <x v="23"/>
    <s v="Berry Project"/>
    <n v="2513"/>
    <m/>
    <m/>
    <m/>
    <n v="1"/>
    <n v="108"/>
    <n v="108"/>
    <n v="0"/>
    <n v="1878350.639999995"/>
  </r>
  <r>
    <x v="4"/>
    <s v="04"/>
    <x v="3"/>
    <x v="0"/>
    <s v="2633|Berry Project|1.00|42.80"/>
    <x v="90"/>
    <s v="Truck# MLB-82_x000a_Job# 2513_x000a_Berry Project_x000a_TOLLS"/>
    <x v="2"/>
    <x v="23"/>
    <m/>
    <x v="2"/>
    <x v="23"/>
    <s v="Berry Project"/>
    <n v="2513"/>
    <m/>
    <m/>
    <m/>
    <n v="1"/>
    <n v="42.8"/>
    <n v="42.8"/>
    <n v="42.8"/>
    <n v="1878393.439999996"/>
  </r>
  <r>
    <x v="4"/>
    <s v="04"/>
    <x v="3"/>
    <x v="0"/>
    <s v="2633|Berry Project|1.00|8.15"/>
    <x v="90"/>
    <s v="Truck# MLB-58_x000a_Job# 2513_x000a_Berry Project_x000a_TOLLS"/>
    <x v="2"/>
    <x v="22"/>
    <m/>
    <x v="2"/>
    <x v="23"/>
    <s v="Berry Project"/>
    <n v="2513"/>
    <m/>
    <m/>
    <m/>
    <n v="1"/>
    <n v="8.15"/>
    <n v="8.15"/>
    <n v="8.15"/>
    <n v="1878401.589999995"/>
  </r>
  <r>
    <x v="4"/>
    <s v="04"/>
    <x v="3"/>
    <x v="0"/>
    <s v="2633|Berry Project|1.00|42.80"/>
    <x v="90"/>
    <s v="Truck# LT-515_x000a_Job# 2513_x000a_Berry Project_x000a_TOLLS"/>
    <x v="0"/>
    <x v="17"/>
    <m/>
    <x v="2"/>
    <x v="23"/>
    <s v="Berry Project"/>
    <n v="2513"/>
    <m/>
    <m/>
    <m/>
    <n v="1"/>
    <n v="42.8"/>
    <n v="42.8"/>
    <n v="42.8"/>
    <n v="1878473.939999996"/>
  </r>
  <r>
    <x v="4"/>
    <s v="04"/>
    <x v="3"/>
    <x v="0"/>
    <s v="2633|Berry Project|1.00|29.55"/>
    <x v="90"/>
    <s v="Truck# LT-617_x000a_Job# 2513_x000a_Berry Project_x000a_TOLLS"/>
    <x v="0"/>
    <x v="3"/>
    <m/>
    <x v="2"/>
    <x v="23"/>
    <s v="Berry Project"/>
    <n v="2513"/>
    <m/>
    <m/>
    <m/>
    <n v="1"/>
    <n v="29.55"/>
    <n v="29.55"/>
    <n v="0"/>
    <n v="1878503.489999996"/>
  </r>
  <r>
    <x v="4"/>
    <s v="04"/>
    <x v="3"/>
    <x v="0"/>
    <s v="2633|Berry Project|1.00|187.45"/>
    <x v="90"/>
    <s v="Truck# LT-103_x000a_Job# 2513_x000a_Berry Project_x000a_TOLLS"/>
    <x v="0"/>
    <x v="0"/>
    <m/>
    <x v="2"/>
    <x v="23"/>
    <s v="Berry Project"/>
    <n v="2513"/>
    <m/>
    <m/>
    <m/>
    <n v="1"/>
    <n v="187.45"/>
    <n v="187.45"/>
    <n v="0"/>
    <n v="1878690.939999996"/>
  </r>
  <r>
    <x v="40"/>
    <s v="11"/>
    <x v="3"/>
    <x v="0"/>
    <s v="2648|Berry Project|1.00|16.30"/>
    <x v="91"/>
    <s v="Truck# Li-54_x000a_Job# 2513_x000a_Berry Project_x000a_TOLLS"/>
    <x v="1"/>
    <x v="1"/>
    <m/>
    <x v="2"/>
    <x v="23"/>
    <s v="Berry Project"/>
    <n v="2513"/>
    <m/>
    <m/>
    <m/>
    <n v="1"/>
    <n v="16.3"/>
    <n v="16.3"/>
    <n v="0"/>
    <n v="1984327.179999995"/>
  </r>
  <r>
    <x v="20"/>
    <s v="18"/>
    <x v="3"/>
    <x v="0"/>
    <s v="2662|Berry Project|1.00|8.15"/>
    <x v="92"/>
    <s v="Truck# Li-54_x000a_Job# 2513_x000a_Berry Project_x000a_TOLLS"/>
    <x v="1"/>
    <x v="1"/>
    <m/>
    <x v="2"/>
    <x v="23"/>
    <s v="Berry Project"/>
    <n v="2513"/>
    <m/>
    <m/>
    <m/>
    <n v="1"/>
    <n v="8.15"/>
    <n v="8.15"/>
    <n v="0"/>
    <n v="2097377.849999995"/>
  </r>
  <r>
    <x v="20"/>
    <s v="18"/>
    <x v="3"/>
    <x v="0"/>
    <s v="2662|Berry Project|1.00|32.60"/>
    <x v="92"/>
    <s v="Truck# MLB-11_x000a_Job# 2513_x000a_Berry Project_x000a_TOLLS"/>
    <x v="2"/>
    <x v="11"/>
    <m/>
    <x v="2"/>
    <x v="23"/>
    <s v="Berry Project"/>
    <n v="2513"/>
    <m/>
    <m/>
    <m/>
    <n v="1"/>
    <n v="32.6"/>
    <n v="32.6"/>
    <n v="32.6"/>
    <n v="2097410.4499999951"/>
  </r>
  <r>
    <x v="20"/>
    <s v="18"/>
    <x v="3"/>
    <x v="0"/>
    <s v="2662|Berry Project|1.00|32.60"/>
    <x v="92"/>
    <s v="Truck# LT-103_x000a_Job# 2513_x000a_Berry Project_x000a_TOLLS"/>
    <x v="0"/>
    <x v="0"/>
    <m/>
    <x v="2"/>
    <x v="23"/>
    <s v="Berry Project"/>
    <n v="2513"/>
    <m/>
    <m/>
    <m/>
    <n v="1"/>
    <n v="32.6"/>
    <n v="32.6"/>
    <n v="32.6"/>
    <n v="2097443.0499999952"/>
  </r>
  <r>
    <x v="21"/>
    <s v="25"/>
    <x v="3"/>
    <x v="0"/>
    <s v="2675|Berry Project|1.00|201.40"/>
    <x v="93"/>
    <s v="Truck# LT-103_x000a_Job# 2513_x000a_Berry Project_x000a_TOLLS"/>
    <x v="0"/>
    <x v="0"/>
    <m/>
    <x v="2"/>
    <x v="23"/>
    <s v="Berry Project"/>
    <n v="2513"/>
    <m/>
    <m/>
    <m/>
    <n v="1"/>
    <n v="201.4"/>
    <n v="201.4"/>
    <n v="201.4"/>
    <n v="2227304.159999995"/>
  </r>
  <r>
    <x v="21"/>
    <s v="25"/>
    <x v="3"/>
    <x v="0"/>
    <s v="2675|Berry Project|1.00|169.65"/>
    <x v="93"/>
    <s v="Truck# MLB-11_x000a_Job# 2513_x000a_Berry Project_x000a_TOLLS"/>
    <x v="2"/>
    <x v="11"/>
    <m/>
    <x v="2"/>
    <x v="23"/>
    <s v="Berry Project"/>
    <n v="2513"/>
    <m/>
    <m/>
    <m/>
    <n v="1"/>
    <n v="169.65"/>
    <n v="169.65"/>
    <n v="169.65"/>
    <n v="2230203.809999994"/>
  </r>
  <r>
    <x v="21"/>
    <s v="25"/>
    <x v="3"/>
    <x v="0"/>
    <s v="2675|Berry Project|1.00|59.10"/>
    <x v="93"/>
    <s v="Truck# Li-54_x000a_Job# 2513_x000a_Berry Project_x000a_TOLLS"/>
    <x v="1"/>
    <x v="1"/>
    <m/>
    <x v="2"/>
    <x v="23"/>
    <s v="Berry Project"/>
    <n v="2513"/>
    <m/>
    <m/>
    <m/>
    <n v="1"/>
    <n v="59.1"/>
    <n v="59.1"/>
    <n v="0"/>
    <n v="2230262.909999995"/>
  </r>
  <r>
    <x v="5"/>
    <s v="02"/>
    <x v="4"/>
    <x v="0"/>
    <s v="2691|Berry Project|1.00|148.75"/>
    <x v="94"/>
    <s v="Truck# MLB-11_x000a_Job# 2513_x000a_Berry Project_x000a_TOLLS"/>
    <x v="2"/>
    <x v="11"/>
    <m/>
    <x v="2"/>
    <x v="23"/>
    <s v="Berry Project"/>
    <n v="2513"/>
    <m/>
    <m/>
    <m/>
    <n v="1"/>
    <n v="148.75"/>
    <n v="148.75"/>
    <n v="148.75"/>
    <n v="2334520.3499999959"/>
  </r>
  <r>
    <x v="5"/>
    <s v="02"/>
    <x v="4"/>
    <x v="0"/>
    <s v="2691|Berry Project|1.00|205.80"/>
    <x v="94"/>
    <s v="Truck# LT-103_x000a_Job# 2513_x000a_Berry Project_x000a_TOLLS"/>
    <x v="0"/>
    <x v="0"/>
    <m/>
    <x v="2"/>
    <x v="23"/>
    <s v="Berry Project"/>
    <n v="2513"/>
    <m/>
    <m/>
    <m/>
    <n v="1"/>
    <n v="205.8"/>
    <n v="205.8"/>
    <n v="205.8"/>
    <n v="2334726.1499999962"/>
  </r>
  <r>
    <x v="22"/>
    <s v="08"/>
    <x v="4"/>
    <x v="0"/>
    <s v="2707|Berry Project|1.00|49.80"/>
    <x v="95"/>
    <s v="Truck# CAJ-01_x000a_Job# 2513_x000a_Berry Project_x000a_TOLLS"/>
    <x v="5"/>
    <x v="39"/>
    <m/>
    <x v="2"/>
    <x v="23"/>
    <s v="Berry Project"/>
    <n v="2513"/>
    <m/>
    <m/>
    <m/>
    <n v="1"/>
    <n v="49.8"/>
    <n v="49.8"/>
    <n v="44.82"/>
    <n v="2488780.329999995"/>
  </r>
  <r>
    <x v="22"/>
    <s v="08"/>
    <x v="4"/>
    <x v="0"/>
    <s v="2707|Berry Project|1.00|13.25"/>
    <x v="95"/>
    <s v="Truck# LT-356_x000a_Job# 2513_x000a_Berry Project_x000a_TOLLS"/>
    <x v="0"/>
    <x v="7"/>
    <m/>
    <x v="2"/>
    <x v="23"/>
    <s v="Berry Project"/>
    <n v="2513"/>
    <m/>
    <m/>
    <m/>
    <n v="1"/>
    <n v="13.25"/>
    <n v="13.25"/>
    <n v="13.25"/>
    <n v="2488793.579999995"/>
  </r>
  <r>
    <x v="22"/>
    <s v="08"/>
    <x v="4"/>
    <x v="0"/>
    <s v="2707|Berry Project|1.00|102.00"/>
    <x v="95"/>
    <s v="Truck# CAJ-02_x000a_Job# 2513_x000a_Berry Project_x000a_TOLLS"/>
    <x v="5"/>
    <x v="41"/>
    <m/>
    <x v="2"/>
    <x v="23"/>
    <s v="Berry Project"/>
    <n v="2513"/>
    <m/>
    <m/>
    <m/>
    <n v="1"/>
    <n v="102"/>
    <n v="102"/>
    <n v="91.8"/>
    <n v="2488895.579999995"/>
  </r>
  <r>
    <x v="22"/>
    <s v="08"/>
    <x v="4"/>
    <x v="0"/>
    <s v="2707|Berry Project|1.00|159.95"/>
    <x v="95"/>
    <s v="Truck# LT-103_x000a_Job# 2513_x000a_Berry Project_x000a_TOLLS"/>
    <x v="0"/>
    <x v="0"/>
    <m/>
    <x v="2"/>
    <x v="23"/>
    <s v="Berry Project"/>
    <n v="2513"/>
    <m/>
    <m/>
    <m/>
    <n v="1"/>
    <n v="159.94999999999999"/>
    <n v="159.94999999999999"/>
    <n v="159.94999999999999"/>
    <n v="2489055.5299999961"/>
  </r>
  <r>
    <x v="22"/>
    <s v="08"/>
    <x v="4"/>
    <x v="0"/>
    <s v="2707|Berry Project|1.00|15.65"/>
    <x v="95"/>
    <s v="Truck# MLB-58_x000a_Job# 2513_x000a_Berry Project_x000a_TOLLS"/>
    <x v="2"/>
    <x v="22"/>
    <m/>
    <x v="2"/>
    <x v="23"/>
    <s v="Berry Project"/>
    <n v="2513"/>
    <m/>
    <m/>
    <m/>
    <n v="1"/>
    <n v="15.65"/>
    <n v="15.65"/>
    <n v="15.65"/>
    <n v="2489071.179999996"/>
  </r>
  <r>
    <x v="22"/>
    <s v="08"/>
    <x v="4"/>
    <x v="0"/>
    <s v="2707|Berry Project|1.00|178.30"/>
    <x v="95"/>
    <s v="Truck# MLB-11_x000a_Job# 2513_x000a_Berry Project_x000a_TOLLS"/>
    <x v="2"/>
    <x v="11"/>
    <m/>
    <x v="2"/>
    <x v="23"/>
    <s v="Berry Project"/>
    <n v="2513"/>
    <m/>
    <m/>
    <m/>
    <n v="1"/>
    <n v="178.3"/>
    <n v="178.3"/>
    <n v="178.3"/>
    <n v="2489249.4799999949"/>
  </r>
  <r>
    <x v="22"/>
    <s v="08"/>
    <x v="4"/>
    <x v="0"/>
    <s v="2707|Berry Project|1.00|108.55"/>
    <x v="95"/>
    <s v="Truck# MLB-19_x000a_Job# 2513_x000a_Berry Project_x000a_TOLLS"/>
    <x v="2"/>
    <x v="8"/>
    <m/>
    <x v="2"/>
    <x v="23"/>
    <s v="Berry Project"/>
    <n v="2513"/>
    <m/>
    <m/>
    <m/>
    <n v="1"/>
    <n v="108.55"/>
    <n v="108.55"/>
    <n v="108.55"/>
    <n v="2489358.0299999951"/>
  </r>
  <r>
    <x v="22"/>
    <s v="08"/>
    <x v="4"/>
    <x v="0"/>
    <s v="2707|Berry Project|1.00|64.20"/>
    <x v="95"/>
    <s v="Truck# U-76_x000a_Job# 2513_x000a_Berry Project_x000a_TOLLS"/>
    <x v="4"/>
    <x v="46"/>
    <m/>
    <x v="2"/>
    <x v="23"/>
    <s v="Berry Project"/>
    <n v="2513"/>
    <m/>
    <m/>
    <m/>
    <n v="1"/>
    <n v="64.2"/>
    <n v="64.2"/>
    <n v="0"/>
    <n v="2497539.7299999949"/>
  </r>
  <r>
    <x v="23"/>
    <s v="15"/>
    <x v="4"/>
    <x v="0"/>
    <s v="2723|Berry Project|1.00|48.95"/>
    <x v="96"/>
    <s v="Truck# CAJ-606_x000a_Job# 2513_x000a_Berry Project_x000a_TOLLS"/>
    <x v="5"/>
    <x v="47"/>
    <m/>
    <x v="2"/>
    <x v="23"/>
    <s v="Berry Project"/>
    <n v="2513"/>
    <m/>
    <m/>
    <m/>
    <n v="1"/>
    <n v="48.95"/>
    <n v="48.95"/>
    <n v="44.055000000000007"/>
    <n v="2615122.6699999939"/>
  </r>
  <r>
    <x v="23"/>
    <s v="15"/>
    <x v="4"/>
    <x v="0"/>
    <s v="2723|Berry Project|1.00|80.55"/>
    <x v="96"/>
    <s v="Truck# WO-302_x000a_Job# 2513_x000a_Berry Project_x000a_TOLLS"/>
    <x v="9"/>
    <x v="40"/>
    <m/>
    <x v="2"/>
    <x v="23"/>
    <s v="Berry Project"/>
    <n v="2513"/>
    <m/>
    <m/>
    <m/>
    <n v="1"/>
    <n v="80.55"/>
    <n v="80.55"/>
    <n v="72.495000000000005"/>
    <n v="2615203.2199999942"/>
  </r>
  <r>
    <x v="23"/>
    <s v="15"/>
    <x v="4"/>
    <x v="0"/>
    <s v="2723|Berry Project|1.00|8.50"/>
    <x v="96"/>
    <s v="Truck# U-229_x000a_Job# 2513_x000a_Berry Project_x000a_TOLLS"/>
    <x v="4"/>
    <x v="6"/>
    <m/>
    <x v="2"/>
    <x v="23"/>
    <s v="Berry Project"/>
    <n v="2513"/>
    <m/>
    <m/>
    <m/>
    <n v="1"/>
    <n v="8.5"/>
    <n v="8.5"/>
    <n v="7.65"/>
    <n v="2615211.7199999942"/>
  </r>
  <r>
    <x v="23"/>
    <s v="15"/>
    <x v="4"/>
    <x v="0"/>
    <s v="2723|Berry Project|1.00|73.35"/>
    <x v="96"/>
    <s v="Truck# MLB-11_x000a_Job# 2513_x000a_Berry Project_x000a_TOLLS"/>
    <x v="2"/>
    <x v="11"/>
    <m/>
    <x v="2"/>
    <x v="23"/>
    <s v="Berry Project"/>
    <n v="2513"/>
    <m/>
    <m/>
    <m/>
    <n v="1"/>
    <n v="73.349999999999994"/>
    <n v="73.349999999999994"/>
    <n v="73.349999999999994"/>
    <n v="2615285.0699999938"/>
  </r>
  <r>
    <x v="23"/>
    <s v="15"/>
    <x v="4"/>
    <x v="0"/>
    <s v="2723|Berry Project|1.00|111.85"/>
    <x v="96"/>
    <s v="Truck# MLB-58_x000a_Job# 2513_x000a_Berry Project_x000a_TOLLS"/>
    <x v="2"/>
    <x v="22"/>
    <m/>
    <x v="2"/>
    <x v="23"/>
    <s v="Berry Project"/>
    <n v="2513"/>
    <m/>
    <m/>
    <m/>
    <n v="1"/>
    <n v="111.85"/>
    <n v="111.85"/>
    <n v="111.85"/>
    <n v="2615396.9199999939"/>
  </r>
  <r>
    <x v="23"/>
    <s v="15"/>
    <x v="4"/>
    <x v="0"/>
    <s v="2723|Berry Project|1.00|83.25"/>
    <x v="96"/>
    <s v="Truck# LT-325_x000a_Job# 2513_x000a_Berry Project_x000a_TOLLS"/>
    <x v="0"/>
    <x v="21"/>
    <m/>
    <x v="2"/>
    <x v="23"/>
    <s v="Berry Project"/>
    <n v="2513"/>
    <m/>
    <m/>
    <m/>
    <n v="1"/>
    <n v="83.25"/>
    <n v="83.25"/>
    <n v="0"/>
    <n v="2616225.1699999939"/>
  </r>
  <r>
    <x v="23"/>
    <s v="15"/>
    <x v="4"/>
    <x v="0"/>
    <s v="2723|Berry Project|1.00|45.85"/>
    <x v="96"/>
    <s v="Truck# LT-103_x000a_Job# 2513_x000a_Berry Project_x000a_TOLLS"/>
    <x v="0"/>
    <x v="0"/>
    <m/>
    <x v="2"/>
    <x v="23"/>
    <s v="Berry Project"/>
    <n v="2513"/>
    <m/>
    <m/>
    <m/>
    <n v="1"/>
    <n v="45.85"/>
    <n v="45.85"/>
    <n v="0"/>
    <n v="2616271.019999994"/>
  </r>
  <r>
    <x v="23"/>
    <s v="15"/>
    <x v="4"/>
    <x v="0"/>
    <s v="2723|Berry Project|1.00|42.80"/>
    <x v="96"/>
    <s v="Truck# LT-356_x000a_Job# 2513_x000a_Berry Project_x000a_TOLLS"/>
    <x v="0"/>
    <x v="7"/>
    <m/>
    <x v="2"/>
    <x v="23"/>
    <s v="Berry Project"/>
    <n v="2513"/>
    <m/>
    <m/>
    <m/>
    <n v="1"/>
    <n v="42.8"/>
    <n v="42.8"/>
    <n v="0"/>
    <n v="2616313.8199999938"/>
  </r>
  <r>
    <x v="32"/>
    <s v="29"/>
    <x v="4"/>
    <x v="0"/>
    <s v="2757|Berry Project|1.00|137.55"/>
    <x v="97"/>
    <s v="Truck# LT-103_x000a_Job# 2513_x000a_Berry Project_x000a_TOLLS"/>
    <x v="0"/>
    <x v="0"/>
    <m/>
    <x v="2"/>
    <x v="23"/>
    <s v="Berry Project"/>
    <n v="2513"/>
    <m/>
    <m/>
    <m/>
    <n v="1"/>
    <n v="137.55000000000001"/>
    <n v="137.55000000000001"/>
    <n v="137.55000000000001"/>
    <n v="2812704.0099999919"/>
  </r>
  <r>
    <x v="32"/>
    <s v="29"/>
    <x v="4"/>
    <x v="0"/>
    <s v="2757|Berry Project|1.00|121.15"/>
    <x v="97"/>
    <s v="Truck# MLB-11_x000a_Job# 2513_x000a_Berry Project_x000a_TOLLS"/>
    <x v="2"/>
    <x v="11"/>
    <m/>
    <x v="2"/>
    <x v="23"/>
    <s v="Berry Project"/>
    <n v="2513"/>
    <m/>
    <m/>
    <m/>
    <n v="1"/>
    <n v="121.15"/>
    <n v="121.15"/>
    <n v="0"/>
    <n v="2812825.1599999922"/>
  </r>
  <r>
    <x v="24"/>
    <s v="06"/>
    <x v="8"/>
    <x v="0"/>
    <s v="2774|Berry Project|1.00|43.80"/>
    <x v="98"/>
    <s v="Truck# MLB-11_x000a_Job# 2513_x000a_Berry Project_x000a_TOLLS"/>
    <x v="2"/>
    <x v="11"/>
    <m/>
    <x v="2"/>
    <x v="23"/>
    <s v="Berry Project"/>
    <n v="2513"/>
    <m/>
    <m/>
    <m/>
    <n v="1"/>
    <n v="43.8"/>
    <n v="43.8"/>
    <n v="43.8"/>
    <n v="2946497.859999992"/>
  </r>
  <r>
    <x v="24"/>
    <s v="06"/>
    <x v="8"/>
    <x v="0"/>
    <s v="2774|Berry Project|1.00|64.20"/>
    <x v="98"/>
    <s v="Truck# MLB-108_x000a_Job# 2513_x000a_Berry Project_x000a_TOLLS"/>
    <x v="2"/>
    <x v="2"/>
    <m/>
    <x v="2"/>
    <x v="23"/>
    <s v="Berry Project"/>
    <n v="2513"/>
    <m/>
    <m/>
    <m/>
    <n v="1"/>
    <n v="64.2"/>
    <n v="64.2"/>
    <n v="0"/>
    <n v="2946562.0599999931"/>
  </r>
  <r>
    <x v="24"/>
    <s v="06"/>
    <x v="8"/>
    <x v="0"/>
    <s v="2774|Berry Project|1.00|114.10"/>
    <x v="98"/>
    <s v="Truck# LT-103_x000a_Job# 2513_x000a_Berry Project_x000a_TOLLS"/>
    <x v="0"/>
    <x v="0"/>
    <m/>
    <x v="2"/>
    <x v="23"/>
    <s v="Berry Project"/>
    <n v="2513"/>
    <m/>
    <m/>
    <m/>
    <n v="1"/>
    <n v="114.1"/>
    <n v="114.1"/>
    <n v="114.1"/>
    <n v="2946676.1599999932"/>
  </r>
  <r>
    <x v="25"/>
    <s v="13"/>
    <x v="8"/>
    <x v="0"/>
    <s v="2791|Berry Project|1.00|16.30"/>
    <x v="99"/>
    <s v="Truck# Li-73_x000a_Job# 2513_x000a_Berry Project_x000a_TOLLS"/>
    <x v="1"/>
    <x v="9"/>
    <m/>
    <x v="2"/>
    <x v="23"/>
    <s v="Berry Project"/>
    <n v="2513"/>
    <m/>
    <m/>
    <m/>
    <n v="1"/>
    <n v="16.3"/>
    <n v="16.3"/>
    <n v="0"/>
    <n v="3067595.0499999942"/>
  </r>
  <r>
    <x v="26"/>
    <s v="20"/>
    <x v="8"/>
    <x v="0"/>
    <s v="2804|Berry Project|1.00|86.60"/>
    <x v="100"/>
    <s v="Truck# Li-73_x000a_Job# 2513_x000a_Berry Project_x000a_TOLLS"/>
    <x v="1"/>
    <x v="9"/>
    <m/>
    <x v="2"/>
    <x v="23"/>
    <s v="Berry Project"/>
    <n v="2513"/>
    <m/>
    <m/>
    <m/>
    <n v="1"/>
    <n v="86.6"/>
    <n v="86.6"/>
    <n v="0"/>
    <n v="3200246.7599999942"/>
  </r>
  <r>
    <x v="27"/>
    <s v="27"/>
    <x v="8"/>
    <x v="0"/>
    <s v="2822|Berry Project|1.00|48.90"/>
    <x v="101"/>
    <s v="Truck# Li-73_x000a_Job# 2513_x000a_Berry Project_x000a_TOLLS"/>
    <x v="1"/>
    <x v="9"/>
    <m/>
    <x v="2"/>
    <x v="23"/>
    <s v="Berry Project"/>
    <n v="2513"/>
    <m/>
    <m/>
    <m/>
    <n v="1"/>
    <n v="48.9"/>
    <n v="48.9"/>
    <n v="0"/>
    <n v="3290242.499999993"/>
  </r>
  <r>
    <x v="2"/>
    <s v="16"/>
    <x v="1"/>
    <x v="0"/>
    <s v="2527|Berry Project|1.00|141.65"/>
    <x v="84"/>
    <s v="Truck# MLB-19 _x000a_Job# 2513_x000a_Berry Project_x000a_TOLLS_x000a_6/11-13/2025"/>
    <x v="2"/>
    <x v="8"/>
    <m/>
    <x v="2"/>
    <x v="24"/>
    <s v="Berry Project"/>
    <n v="2513"/>
    <m/>
    <m/>
    <m/>
    <n v="1"/>
    <n v="141.65"/>
    <n v="141.65"/>
    <n v="141.65"/>
    <n v="1042427.3800000011"/>
  </r>
  <r>
    <x v="2"/>
    <s v="16"/>
    <x v="1"/>
    <x v="0"/>
    <s v="2527|Berry Project|1.00|28.20"/>
    <x v="84"/>
    <s v="Truck# MLB-82_x000a_Job# 2513_x000a_Berry Project_x000a_TOLLS _x000a_6/9-11/2025"/>
    <x v="2"/>
    <x v="23"/>
    <m/>
    <x v="2"/>
    <x v="25"/>
    <s v="Berry Project"/>
    <n v="2513"/>
    <m/>
    <m/>
    <m/>
    <n v="1"/>
    <n v="28.2"/>
    <n v="28.2"/>
    <n v="28.2"/>
    <n v="1042285.730000001"/>
  </r>
  <r>
    <x v="2"/>
    <s v="16"/>
    <x v="1"/>
    <x v="0"/>
    <s v="2527|Berry Project|1.00|264.20"/>
    <x v="84"/>
    <s v="Truck# Li-73_x000a_Job# 2513_x000a_Berry Project_x000a_TOLLS_x000a_6/9-13/2025"/>
    <x v="1"/>
    <x v="9"/>
    <m/>
    <x v="2"/>
    <x v="26"/>
    <s v="Berry Project"/>
    <n v="2513"/>
    <m/>
    <m/>
    <m/>
    <n v="1"/>
    <n v="264.2"/>
    <n v="264.2"/>
    <n v="0"/>
    <n v="1042691.580000001"/>
  </r>
  <r>
    <x v="11"/>
    <s v="02"/>
    <x v="1"/>
    <x v="0"/>
    <s v="2501|Berry Project|1.00|420.00"/>
    <x v="82"/>
    <s v="Truck# LT-515_x000a_Hauling Ticket # 13531_x000a_Job# 2513_x000a_Berry Project_x000a_Gatawey"/>
    <x v="0"/>
    <x v="17"/>
    <s v="13531"/>
    <x v="2"/>
    <x v="27"/>
    <s v="Berry Project"/>
    <n v="2513"/>
    <m/>
    <m/>
    <m/>
    <n v="1"/>
    <n v="420"/>
    <n v="420"/>
    <n v="390.6"/>
    <n v="894395.28000000038"/>
  </r>
  <r>
    <x v="0"/>
    <s v="19"/>
    <x v="0"/>
    <x v="0"/>
    <s v="2469|Berry Project|5.00|130.00"/>
    <x v="80"/>
    <s v="Truck# LT-356_x000a_Hauling Ticket # 12056_x000a_Job# 2513_x000a_Berry Project_x000a_Mc Cook Hason"/>
    <x v="0"/>
    <x v="7"/>
    <s v="12056"/>
    <x v="2"/>
    <x v="28"/>
    <s v="Berry Project"/>
    <n v="2513"/>
    <m/>
    <m/>
    <m/>
    <n v="5"/>
    <n v="130"/>
    <n v="650"/>
    <n v="604.5"/>
    <n v="720163.08000000031"/>
  </r>
  <r>
    <x v="0"/>
    <s v="19"/>
    <x v="0"/>
    <x v="0"/>
    <s v="2469|Berry Project|4.00|130.00"/>
    <x v="80"/>
    <s v="Truck# CAJ-20_x000a_Hauling Ticket # 10791_x000a_Job# 2513_x000a_Berry Project_x000a_WAITING TIME"/>
    <x v="5"/>
    <x v="10"/>
    <s v="10791"/>
    <x v="2"/>
    <x v="29"/>
    <s v="Berry Project"/>
    <n v="2513"/>
    <m/>
    <m/>
    <m/>
    <n v="4"/>
    <n v="130"/>
    <n v="520"/>
    <n v="483.6"/>
    <n v="719318.08000000031"/>
  </r>
  <r>
    <x v="0"/>
    <s v="19"/>
    <x v="0"/>
    <x v="0"/>
    <s v="2469|Berry Project|1.50|130.00"/>
    <x v="80"/>
    <s v="Truck# U-229_x000a_Hauling Ticket # 12152_x000a_Job# 2513_x000a_Berry Project_x000a_WAITING TIME"/>
    <x v="4"/>
    <x v="6"/>
    <s v="12152"/>
    <x v="2"/>
    <x v="29"/>
    <s v="Berry Project"/>
    <n v="2513"/>
    <m/>
    <m/>
    <m/>
    <n v="1.5"/>
    <n v="130"/>
    <n v="195"/>
    <n v="0"/>
    <n v="719513.08000000031"/>
  </r>
  <r>
    <x v="0"/>
    <s v="19"/>
    <x v="0"/>
    <x v="0"/>
    <s v="2469|Berry Project|3.00|130.00"/>
    <x v="80"/>
    <s v="Truck# MLB-58_x000a_Hauling Ticket # 6524_x000a_Job# 2513_x000a_Berry Project_x000a_WAITING TIME"/>
    <x v="2"/>
    <x v="22"/>
    <s v="6524"/>
    <x v="2"/>
    <x v="29"/>
    <s v="Berry Project"/>
    <n v="2513"/>
    <m/>
    <m/>
    <m/>
    <n v="3"/>
    <n v="130"/>
    <n v="390"/>
    <n v="362.70000000000005"/>
    <n v="722753.08000000031"/>
  </r>
  <r>
    <x v="12"/>
    <s v="09"/>
    <x v="1"/>
    <x v="0"/>
    <s v="2512|Berry Project|1.50|130.00"/>
    <x v="83"/>
    <s v="Truck# LT-325_x000a_Hauling Ticket # 12670_x000a_Job# 2513_x000a_Berry Project _x000a_WAITING TIME"/>
    <x v="0"/>
    <x v="21"/>
    <s v="12670"/>
    <x v="2"/>
    <x v="29"/>
    <s v="Berry Project"/>
    <n v="2513"/>
    <m/>
    <m/>
    <m/>
    <n v="1.5"/>
    <n v="130"/>
    <n v="195"/>
    <n v="181.35000000000002"/>
    <n v="958455.54000000039"/>
  </r>
  <r>
    <x v="10"/>
    <s v="07"/>
    <x v="2"/>
    <x v="0"/>
    <s v="2571|Berry Project|1.00|130.00"/>
    <x v="86"/>
    <s v="Truck# JCV-14_x000a_Hauling Ticket # 06215_x000a_Job# 2513_x000a_Berry Project_x000a_WAITING_x000a_TIME"/>
    <x v="25"/>
    <x v="51"/>
    <s v="06215"/>
    <x v="2"/>
    <x v="29"/>
    <s v="Berry Project"/>
    <n v="2513"/>
    <m/>
    <m/>
    <m/>
    <n v="1"/>
    <n v="130"/>
    <n v="130"/>
    <n v="0"/>
    <n v="1324899.7799999979"/>
  </r>
  <r>
    <x v="10"/>
    <s v="07"/>
    <x v="2"/>
    <x v="0"/>
    <s v="2571|Berry Project|1.00|130.00"/>
    <x v="86"/>
    <s v="Truck# U-229_x000a_Hauling Ticket # 13386_x000a_Job# 2513_x000a_Berry Project_x000a_WAITING_x000a_TIME"/>
    <x v="4"/>
    <x v="6"/>
    <s v="13386"/>
    <x v="2"/>
    <x v="29"/>
    <s v="Berry Project"/>
    <n v="2513"/>
    <m/>
    <m/>
    <m/>
    <n v="1"/>
    <n v="130"/>
    <n v="130"/>
    <n v="0"/>
    <n v="1332614.7799999979"/>
  </r>
  <r>
    <x v="4"/>
    <s v="04"/>
    <x v="3"/>
    <x v="0"/>
    <s v="2633|Berry Project|1.25|130.00"/>
    <x v="90"/>
    <s v="Truck# BBR-25_x000a_Hauling Ticket # 108320_x000a_Job# 2513_x000a_Berry Project_x000a_WAITING TIME"/>
    <x v="27"/>
    <x v="54"/>
    <s v="108320"/>
    <x v="2"/>
    <x v="29"/>
    <s v="Berry Project"/>
    <n v="2513"/>
    <m/>
    <m/>
    <m/>
    <n v="1.25"/>
    <n v="130"/>
    <n v="162.5"/>
    <n v="0"/>
    <n v="1876557.639999995"/>
  </r>
  <r>
    <x v="40"/>
    <s v="11"/>
    <x v="3"/>
    <x v="0"/>
    <s v="2648|Berry Project|0.50|130.00"/>
    <x v="91"/>
    <s v="Truck# Li-54_x000a_Hauling Ticket # 15615_x000a_Job# 2513_x000a_Berry Project_x000a_WAITING TIME"/>
    <x v="1"/>
    <x v="1"/>
    <s v="15615"/>
    <x v="2"/>
    <x v="29"/>
    <s v="Berry Project"/>
    <n v="2513"/>
    <m/>
    <m/>
    <m/>
    <n v="0.5"/>
    <n v="130"/>
    <n v="65"/>
    <n v="0"/>
    <n v="1984310.879999995"/>
  </r>
  <r>
    <x v="5"/>
    <s v="02"/>
    <x v="4"/>
    <x v="0"/>
    <s v="2691|Berry Project|0.50|130.00"/>
    <x v="94"/>
    <s v="Truck# BBR-25_x000a_Hauling Ticket # 15088_x000a_Job# 2513_x000a_Berry Project_x000a_WAITING TIME"/>
    <x v="27"/>
    <x v="54"/>
    <s v="15088"/>
    <x v="2"/>
    <x v="29"/>
    <s v="Berry Project"/>
    <n v="2513"/>
    <m/>
    <m/>
    <m/>
    <n v="0.5"/>
    <n v="130"/>
    <n v="65"/>
    <n v="0"/>
    <n v="2337511.1499999962"/>
  </r>
  <r>
    <x v="5"/>
    <s v="02"/>
    <x v="4"/>
    <x v="0"/>
    <s v="2691|Berry Project|0.75|130.00"/>
    <x v="94"/>
    <s v="Truck# BBR-25_x000a_Hauling Ticket # 15089_x000a_Job# 2513_x000a_Berry Project_x000a_WAITING TIME"/>
    <x v="27"/>
    <x v="54"/>
    <s v="15089"/>
    <x v="2"/>
    <x v="29"/>
    <s v="Berry Project"/>
    <n v="2513"/>
    <m/>
    <m/>
    <m/>
    <n v="0.75"/>
    <n v="130"/>
    <n v="97.5"/>
    <n v="0"/>
    <n v="2338028.6499999962"/>
  </r>
  <r>
    <x v="23"/>
    <s v="15"/>
    <x v="4"/>
    <x v="0"/>
    <s v="2723|Berry Project|1.50|130.00"/>
    <x v="96"/>
    <s v="Truck# MLB-58_x000a_Hauling Ticket # 14388_x000a_Job# 2513_x000a_Berry Project_x000a_WAITING TIME"/>
    <x v="2"/>
    <x v="22"/>
    <s v="14388"/>
    <x v="2"/>
    <x v="29"/>
    <s v="Berry Project"/>
    <n v="2513"/>
    <m/>
    <m/>
    <m/>
    <n v="1.5"/>
    <n v="130"/>
    <n v="195"/>
    <n v="181.35000000000002"/>
    <n v="2595783.7199999942"/>
  </r>
  <r>
    <x v="23"/>
    <s v="15"/>
    <x v="4"/>
    <x v="0"/>
    <s v="2723|Berry Project|1.25|130.00"/>
    <x v="96"/>
    <s v="Truck# CAJ-606_x000a_Hauling Ticket # 12953_x000a_Job# 2513_x000a_Berry Project_x000a_WAITING TIME"/>
    <x v="5"/>
    <x v="47"/>
    <s v="12953"/>
    <x v="2"/>
    <x v="29"/>
    <s v="Berry Project"/>
    <n v="2513"/>
    <m/>
    <m/>
    <m/>
    <n v="1.25"/>
    <n v="130"/>
    <n v="162.5"/>
    <n v="0"/>
    <n v="2597886.2199999942"/>
  </r>
  <r>
    <x v="23"/>
    <s v="15"/>
    <x v="4"/>
    <x v="0"/>
    <s v="2723|Berry Project|0.75|130.00"/>
    <x v="96"/>
    <s v="Truck# CAJ-606_x000a_Hauling Ticket # 12961_x000a_Job# 2513_x000a_Berry Project_x000a_WAITING TIME"/>
    <x v="5"/>
    <x v="47"/>
    <s v="12961"/>
    <x v="2"/>
    <x v="29"/>
    <s v="Berry Project"/>
    <n v="2513"/>
    <m/>
    <m/>
    <m/>
    <n v="0.75"/>
    <n v="130"/>
    <n v="97.5"/>
    <n v="0"/>
    <n v="2598403.7199999942"/>
  </r>
  <r>
    <x v="23"/>
    <s v="15"/>
    <x v="4"/>
    <x v="0"/>
    <s v="2723|Berry Project|1.00|130.00"/>
    <x v="96"/>
    <s v="Truck# MLB-58_x000a_Hauling Ticket # 14389_x000a_Job# 2513_x000a_Berry Project_x000a_WAITING TIME"/>
    <x v="2"/>
    <x v="22"/>
    <s v="14389"/>
    <x v="2"/>
    <x v="29"/>
    <s v="Berry Project"/>
    <n v="2513"/>
    <m/>
    <m/>
    <m/>
    <n v="1"/>
    <n v="130"/>
    <n v="130"/>
    <n v="120.9"/>
    <n v="2598533.7199999942"/>
  </r>
  <r>
    <x v="23"/>
    <s v="15"/>
    <x v="4"/>
    <x v="0"/>
    <s v="2723|Berry Project|1.75|130.00"/>
    <x v="96"/>
    <s v="Truck# WO-07_x000a_Hauling Ticket # 15673_x000a_Job# 2513_x000a_Berry Project_x000a_WAITING TIME"/>
    <x v="9"/>
    <x v="16"/>
    <s v="15673"/>
    <x v="2"/>
    <x v="29"/>
    <s v="Berry Project"/>
    <n v="2513"/>
    <m/>
    <m/>
    <m/>
    <n v="1.75"/>
    <n v="130"/>
    <n v="227.5"/>
    <n v="0"/>
    <n v="2608146.2199999942"/>
  </r>
  <r>
    <x v="23"/>
    <s v="15"/>
    <x v="4"/>
    <x v="0"/>
    <s v="2723|Berry Project|1.50|420.00"/>
    <x v="96"/>
    <s v="Truck# U-229_x000a_Hauling Ticket # 15874_x000a_Job# 2513_x000a_Berry Project_x000a_WAITING TIME"/>
    <x v="4"/>
    <x v="6"/>
    <s v="15874"/>
    <x v="2"/>
    <x v="29"/>
    <s v="Berry Project"/>
    <n v="2513"/>
    <m/>
    <m/>
    <m/>
    <n v="1.5"/>
    <n v="420"/>
    <n v="630"/>
    <n v="0"/>
    <n v="2613971.2199999942"/>
  </r>
  <r>
    <x v="31"/>
    <s v="22"/>
    <x v="4"/>
    <x v="0"/>
    <s v="2747|Metra 95th|1.00|231.00"/>
    <x v="102"/>
    <s v="Truck# LT-103_x000a_Hauling Ticket# 15187_x000a_Job# 2516_x000a_Metra 95th_x000a_Location: 95th &amp; Cottage Grove_x000a_PickUP/Deliver: IDA East Chicago "/>
    <x v="0"/>
    <x v="0"/>
    <s v="15187"/>
    <x v="3"/>
    <x v="30"/>
    <s v="Metra 95th"/>
    <n v="2516"/>
    <s v="IDA East Chicago"/>
    <m/>
    <m/>
    <n v="1"/>
    <n v="231"/>
    <n v="231"/>
    <n v="0"/>
    <n v="2764148.6599999932"/>
  </r>
  <r>
    <x v="31"/>
    <s v="22"/>
    <x v="4"/>
    <x v="0"/>
    <s v="2747|Metra 95th|19.90|14.33"/>
    <x v="102"/>
    <s v="Truck# LT-103_x000a_Hauling Ticket# 15187_x000a_Job# 2516_x000a_Metra 95th_x000a_Location: 95th &amp; Cottage Grove_x000a_PickUP/Deliver: IDA East Chicago _x000a_Scale Ticket# CMS-01"/>
    <x v="0"/>
    <x v="0"/>
    <s v="15187"/>
    <x v="3"/>
    <x v="30"/>
    <s v="Metra 95th"/>
    <n v="2516"/>
    <s v="IDA East Chicago"/>
    <s v="CMS-01"/>
    <s v="Scale"/>
    <n v="19.899999999999999"/>
    <n v="14.33"/>
    <n v="285.17"/>
    <n v="0"/>
    <n v="2764433.8299999931"/>
  </r>
  <r>
    <x v="31"/>
    <s v="22"/>
    <x v="4"/>
    <x v="0"/>
    <s v="2747|Metra 95th|1.00|210.00"/>
    <x v="102"/>
    <s v="Truck# LT-103_x000a_Hauling Ticket# 15424_x000a_Job# 2516_x000a_Metra 95th_x000a_Location: 95th &amp; Cottage Grove_x000a_PickUP/Deliver: Wright Materials_x000a__x000a_BROKEN CONCRETE FEE NOT INCLUDED WAITING ON BILL FROM WRIGHT MATERIALS"/>
    <x v="0"/>
    <x v="0"/>
    <s v="15424"/>
    <x v="3"/>
    <x v="30"/>
    <s v="Metra 95th"/>
    <n v="2516"/>
    <s v="Wright"/>
    <m/>
    <s v="Broken Concrete"/>
    <n v="1"/>
    <n v="210"/>
    <n v="210"/>
    <n v="0"/>
    <n v="2764643.8299999931"/>
  </r>
  <r>
    <x v="31"/>
    <s v="22"/>
    <x v="4"/>
    <x v="0"/>
    <s v="2747|Metra 95th|18.43|11.00"/>
    <x v="102"/>
    <s v="Truck# LT-103_x000a_Hauling Ticket# 15425_x000a_Job# 2516_x000a_Metra 95th_x000a_Location: 95th &amp; Cottage Grove_x000a_PickUP/Deliver: Heidelberg Thornton_x000a_CA06"/>
    <x v="0"/>
    <x v="0"/>
    <s v="15425"/>
    <x v="3"/>
    <x v="30"/>
    <s v="Metra 95th"/>
    <n v="2516"/>
    <s v="Heidelberg Thornton"/>
    <m/>
    <s v="CA06"/>
    <n v="18.43"/>
    <n v="11"/>
    <n v="202.73"/>
    <n v="0"/>
    <n v="2764846.5599999931"/>
  </r>
  <r>
    <x v="31"/>
    <s v="22"/>
    <x v="4"/>
    <x v="0"/>
    <s v="2747|Metra 95th|18.43|20.59"/>
    <x v="102"/>
    <s v="Truck# LT-103_x000a_Hauling Ticket# 15425_x000a_Job# 2516_x000a_Metra 95th_x000a_Location: 95th &amp; Cottage Grove_x000a_PickUP/Deliver: Heidelberg Thornton_x000a_CA06_x000a_Scale Ticket# 1725281479"/>
    <x v="0"/>
    <x v="0"/>
    <s v="15425"/>
    <x v="3"/>
    <x v="30"/>
    <s v="Metra 95th"/>
    <n v="2516"/>
    <s v="Heidelberg Thornton"/>
    <s v="1725281479"/>
    <s v="CA06"/>
    <n v="18.43"/>
    <n v="20.59"/>
    <n v="379.47"/>
    <n v="0"/>
    <n v="2765226.0299999928"/>
  </r>
  <r>
    <x v="31"/>
    <s v="22"/>
    <x v="4"/>
    <x v="0"/>
    <s v="2747|Metra 95th|1.00|231.00"/>
    <x v="102"/>
    <s v="Truck# LT-103_x000a_Hauling Ticket# 15426_x000a_Job# 2516_x000a_Metra 95th_x000a_Location: 95th &amp; Cottage Grove_x000a_PickUP/Deliver: IDA East Chicago "/>
    <x v="0"/>
    <x v="0"/>
    <s v="15426"/>
    <x v="3"/>
    <x v="30"/>
    <s v="Metra 95th"/>
    <n v="2516"/>
    <s v="IDA East Chicago"/>
    <m/>
    <m/>
    <n v="1"/>
    <n v="231"/>
    <n v="231"/>
    <n v="0"/>
    <n v="2765457.0299999928"/>
  </r>
  <r>
    <x v="31"/>
    <s v="22"/>
    <x v="4"/>
    <x v="0"/>
    <s v="2747|Metra 95th|8.99|14.33"/>
    <x v="102"/>
    <s v="Truck# LT-103_x000a_Hauling Ticket# 15426_x000a_Job# 2516_x000a_Metra 95th_x000a_Location: 95th &amp; Cottage Grove_x000a_PickUP/Deliver: IDA East Chicago _x000a_Scale Ticket# CMS-02"/>
    <x v="0"/>
    <x v="0"/>
    <s v="15426"/>
    <x v="3"/>
    <x v="30"/>
    <s v="Metra 95th"/>
    <n v="2516"/>
    <s v="IDA East Chicago"/>
    <s v="CMS-02"/>
    <s v="Scale"/>
    <n v="8.99"/>
    <n v="14.33"/>
    <n v="128.83000000000001"/>
    <n v="0"/>
    <n v="2765585.8599999929"/>
  </r>
  <r>
    <x v="31"/>
    <s v="22"/>
    <x v="4"/>
    <x v="0"/>
    <s v="2747|Metra 95th|1.00|210.00"/>
    <x v="102"/>
    <s v="Truck# LT-103_x000a_Hauling Ticket# 15427_x000a_Job# 2516_x000a_Metra 95th_x000a_Location: 95th &amp; Cottage Grove_x000a_PickUP/Deliver: Wright Materials_x000a__x000a_BROKEN CONCRETE FEE NOT INCLUDED WAITING ON BILL FROM WRIGHT MATERIALS"/>
    <x v="0"/>
    <x v="0"/>
    <s v="15427"/>
    <x v="3"/>
    <x v="30"/>
    <s v="Metra 95th"/>
    <n v="2516"/>
    <s v="Wright"/>
    <m/>
    <s v="Broken Concrete"/>
    <n v="1"/>
    <n v="210"/>
    <n v="210"/>
    <n v="0"/>
    <n v="2765795.8599999929"/>
  </r>
  <r>
    <x v="32"/>
    <s v="29"/>
    <x v="4"/>
    <x v="0"/>
    <s v="2764|Metra 95th|19.78|11.00"/>
    <x v="103"/>
    <s v="Truck# AAA-308_x000a_Hauling Ticket# 14496_x000a_Job# 2516_x000a_Metra 95th_x000a_Location: 95th &amp; Cottage Grove_x000a_PickUP/Deliver: Heidelberg Thornton_x000a_CA06"/>
    <x v="11"/>
    <x v="24"/>
    <s v="14496"/>
    <x v="3"/>
    <x v="30"/>
    <s v="Metra 95th"/>
    <n v="2516"/>
    <s v="Heidelberg Thornton"/>
    <m/>
    <s v="CA06"/>
    <n v="19.78"/>
    <n v="11"/>
    <n v="217.58"/>
    <n v="0"/>
    <n v="2850549.2399999918"/>
  </r>
  <r>
    <x v="32"/>
    <s v="29"/>
    <x v="4"/>
    <x v="0"/>
    <s v="2764|Metra 95th|19.78|20.59"/>
    <x v="103"/>
    <s v="Truck# AAA-308_x000a_Hauling Ticket# 14496_x000a_Job# 2516_x000a_Metra 95th_x000a_Location: 95th &amp; Cottage Grove_x000a_PickUP/Deliver: Heidelberg Thornton_x000a_CA06_x000a_Scale Ticket# 1725283784"/>
    <x v="11"/>
    <x v="24"/>
    <s v="14496"/>
    <x v="3"/>
    <x v="30"/>
    <s v="Metra 95th"/>
    <n v="2516"/>
    <s v="Heidelberg Thornton"/>
    <s v="1725283784"/>
    <s v="CA06"/>
    <n v="19.78"/>
    <n v="20.59"/>
    <n v="407.27"/>
    <n v="0"/>
    <n v="2850956.5099999919"/>
  </r>
  <r>
    <x v="32"/>
    <s v="29"/>
    <x v="4"/>
    <x v="0"/>
    <s v="2764|Metra 95th|19.85|11.00"/>
    <x v="103"/>
    <s v="Truck# LT-103_x000a_Hauling Ticket# 14643_x000a_Job# 2516_x000a_Metra 95th_x000a_Location: 95th &amp; Cottage Grove_x000a_PickUP/Deliver: Heidelberg Thornton_x000a_CA06"/>
    <x v="0"/>
    <x v="0"/>
    <s v="14643"/>
    <x v="3"/>
    <x v="30"/>
    <s v="Metra 95th"/>
    <n v="2516"/>
    <s v="Heidelberg Thornton"/>
    <m/>
    <s v="CA06"/>
    <n v="19.850000000000001"/>
    <n v="11"/>
    <n v="218.35"/>
    <n v="0"/>
    <n v="2851174.859999992"/>
  </r>
  <r>
    <x v="32"/>
    <s v="29"/>
    <x v="4"/>
    <x v="0"/>
    <s v="2764|Metra 95th|19.85|20.59"/>
    <x v="103"/>
    <s v="Truck# LT-103_x000a_Hauling Ticket# 14643_x000a_Job# 2516_x000a_Metra 95th_x000a_Location: 95th &amp; Cottage Grove_x000a_PickUP/Deliver: Heidelberg Thornton_x000a_CA06_x000a_Scale Ticket# 1725283812"/>
    <x v="0"/>
    <x v="0"/>
    <s v="14643"/>
    <x v="3"/>
    <x v="30"/>
    <s v="Metra 95th"/>
    <n v="2516"/>
    <s v="Heidelberg Thornton"/>
    <s v="1725283812"/>
    <s v="CA06"/>
    <n v="19.850000000000001"/>
    <n v="20.59"/>
    <n v="408.71"/>
    <n v="0"/>
    <n v="2851583.5699999919"/>
  </r>
  <r>
    <x v="24"/>
    <s v="06"/>
    <x v="8"/>
    <x v="0"/>
    <s v="2784|Metra 95th|1.00|210.00"/>
    <x v="104"/>
    <s v="Truck# MLB-11_x000a_Hauling Ticket# 14450_x000a_Job# 2516_x000a_Metra 95th_x000a_Location: 95th &amp; Cottage Grove_x000a_PickUP/Deliver: Wright Materials"/>
    <x v="2"/>
    <x v="11"/>
    <s v="14450"/>
    <x v="3"/>
    <x v="30"/>
    <s v="Metra 95th"/>
    <n v="2516"/>
    <s v="Wright Materials"/>
    <m/>
    <m/>
    <n v="1"/>
    <n v="210"/>
    <n v="210"/>
    <n v="195.3"/>
    <n v="3018218.769999993"/>
  </r>
  <r>
    <x v="24"/>
    <s v="06"/>
    <x v="8"/>
    <x v="0"/>
    <s v="2784|Metra 95th|1.00|210.00"/>
    <x v="104"/>
    <s v="Truck# MLB-11_x000a_Hauling Ticket# 15435_x000a_Job# 2516_x000a_Metra 95th_x000a_Location: 95th &amp; Cottage Grove_x000a_PickUP/Deliver: Wright Materials"/>
    <x v="2"/>
    <x v="11"/>
    <s v="15435"/>
    <x v="3"/>
    <x v="30"/>
    <s v="Metra 95th"/>
    <n v="2516"/>
    <s v="Wright Materials"/>
    <m/>
    <m/>
    <n v="1"/>
    <n v="210"/>
    <n v="210"/>
    <n v="195.3"/>
    <n v="3018428.769999993"/>
  </r>
  <r>
    <x v="24"/>
    <s v="06"/>
    <x v="8"/>
    <x v="0"/>
    <s v="2784|Metra 95th|19.22|11.00"/>
    <x v="104"/>
    <s v="Truck# LT-515_x000a_Hauling Ticket# 15486_x000a_Job# 2516_x000a_Metra 95th_x000a_Location: 95th &amp; Cottage Grove_x000a_PickUP/Deliver: Heidelberg Thornton_x000a_CA06"/>
    <x v="0"/>
    <x v="17"/>
    <s v="15486"/>
    <x v="3"/>
    <x v="30"/>
    <s v="Metra 95th"/>
    <n v="2516"/>
    <s v="Heidelberg Thornton"/>
    <m/>
    <s v="CA06"/>
    <n v="19.22"/>
    <n v="11"/>
    <n v="211.42"/>
    <n v="0"/>
    <n v="3018640.189999993"/>
  </r>
  <r>
    <x v="24"/>
    <s v="06"/>
    <x v="8"/>
    <x v="0"/>
    <s v="2784|Metra 95th|19.22|20.59"/>
    <x v="104"/>
    <s v="Truck# LT-515_x000a_Hauling Ticket# 15486_x000a_Job# 2516_x000a_Metra 95th_x000a_Location: 95th &amp; Cottage Grove_x000a_PickUP/Deliver: Heidelberg Thornton_x000a_CA06_x000a_Scale Ticket# 1725288668"/>
    <x v="0"/>
    <x v="17"/>
    <s v="15486"/>
    <x v="3"/>
    <x v="30"/>
    <s v="Metra 95th"/>
    <n v="2516"/>
    <s v="Heidelberg Thornton"/>
    <s v="1725288668"/>
    <s v="CA06"/>
    <n v="19.22"/>
    <n v="20.59"/>
    <n v="395.74"/>
    <n v="368.03801399999998"/>
    <n v="3019035.9299999932"/>
  </r>
  <r>
    <x v="24"/>
    <s v="06"/>
    <x v="8"/>
    <x v="0"/>
    <s v="2784|Metra 95th|20.07|11.00"/>
    <x v="104"/>
    <s v="Truck# MLB-11_x000a_Hauling Ticket# 15439_x000a_Job# 2516_x000a_Metra 95th_x000a_Location: 95th &amp; Cottage Grove_x000a_PickUP/Deliver: Heidelberg Thornton_x000a_CA06"/>
    <x v="2"/>
    <x v="11"/>
    <s v="15439"/>
    <x v="3"/>
    <x v="30"/>
    <s v="Metra 95th"/>
    <n v="2516"/>
    <s v="Heidelberg Thornton"/>
    <m/>
    <s v="CA06"/>
    <n v="20.07"/>
    <n v="11"/>
    <n v="220.77"/>
    <n v="0"/>
    <n v="3019256.6999999932"/>
  </r>
  <r>
    <x v="24"/>
    <s v="06"/>
    <x v="8"/>
    <x v="0"/>
    <s v="2784|Metra 95th|20.07|20.59"/>
    <x v="104"/>
    <s v="Truck# MLB-11_x000a_Hauling Ticket# 15439_x000a_Job# 2516_x000a_Metra 95th_x000a_Location: 95th &amp; Cottage Grove_x000a_PickUP/Deliver: Heidelberg Thornton_x000a_CA06_x000a_Scale Ticket# 1725290317"/>
    <x v="2"/>
    <x v="11"/>
    <s v="15439"/>
    <x v="3"/>
    <x v="30"/>
    <s v="Metra 95th"/>
    <n v="2516"/>
    <s v="Heidelberg Thornton"/>
    <s v="1725290317"/>
    <s v="CA06"/>
    <n v="20.07"/>
    <n v="20.59"/>
    <n v="413.24"/>
    <n v="384.31440900000007"/>
    <n v="3019669.939999993"/>
  </r>
  <r>
    <x v="24"/>
    <s v="06"/>
    <x v="8"/>
    <x v="0"/>
    <s v="2784|Metra 95th|20.02|11.00"/>
    <x v="104"/>
    <s v="Truck# MLB-58_x000a_Hauling Ticket# 15982_x000a_Job# 2516_x000a_Metra 95th_x000a_Location: 95th &amp; Cottage Grove_x000a_PickUP/Deliver: Heidelberg Thornton_x000a_CA06"/>
    <x v="2"/>
    <x v="22"/>
    <s v="15982"/>
    <x v="3"/>
    <x v="30"/>
    <s v="Metra 95th"/>
    <n v="2516"/>
    <s v="Heidelberg Thornton"/>
    <m/>
    <s v="CA06"/>
    <n v="20.02"/>
    <n v="11"/>
    <n v="220.22"/>
    <n v="0"/>
    <n v="3019890.1599999941"/>
  </r>
  <r>
    <x v="24"/>
    <s v="06"/>
    <x v="8"/>
    <x v="0"/>
    <s v="2784|Metra 95th|20.02|20.59"/>
    <x v="104"/>
    <s v="Truck# MLB-58_x000a_Hauling Ticket# 15982_x000a_Job# 2516_x000a_Metra 95th_x000a_Location: 95th &amp; Cottage Grove_x000a_PickUP/Deliver: Heidelberg Thornton_x000a_CA06_x000a_Scale Ticket# 1725288702"/>
    <x v="2"/>
    <x v="22"/>
    <s v="15982"/>
    <x v="3"/>
    <x v="30"/>
    <s v="Metra 95th"/>
    <n v="2516"/>
    <s v="Heidelberg Thornton"/>
    <s v="1725288702"/>
    <s v="CA06"/>
    <n v="20.02"/>
    <n v="20.59"/>
    <n v="412.21"/>
    <n v="383.35697399999998"/>
    <n v="3020302.3699999941"/>
  </r>
  <r>
    <x v="24"/>
    <s v="06"/>
    <x v="8"/>
    <x v="0"/>
    <s v="2784|Metra 95th|19.23|11.00"/>
    <x v="104"/>
    <s v="Truck# MLB-11_x000a_Hauling Ticket# 15438_x000a_Job# 2516_x000a_Metra 95th_x000a_Location: 95th &amp; Cottage Grove_x000a_PickUP/Deliver: Heidelberg Thornton_x000a_CA06"/>
    <x v="2"/>
    <x v="11"/>
    <s v="15438"/>
    <x v="3"/>
    <x v="30"/>
    <s v="Metra 95th"/>
    <n v="2516"/>
    <s v="Heidelberg Thornton"/>
    <m/>
    <s v="CA06"/>
    <n v="19.23"/>
    <n v="11"/>
    <n v="211.53"/>
    <n v="0"/>
    <n v="3020513.8999999929"/>
  </r>
  <r>
    <x v="24"/>
    <s v="06"/>
    <x v="8"/>
    <x v="0"/>
    <s v="2784|Metra 95th|19.23|20.59"/>
    <x v="104"/>
    <s v="Truck# MLB-11_x000a_Hauling Ticket# 15438_x000a_Job# 2516_x000a_Metra 95th_x000a_Location: 95th &amp; Cottage Grove_x000a_PickUP/Deliver: Heidelberg Thornton_x000a_CA06_x000a_Scale Ticket# 1725289978"/>
    <x v="2"/>
    <x v="11"/>
    <s v="15438"/>
    <x v="3"/>
    <x v="30"/>
    <s v="Metra 95th"/>
    <n v="2516"/>
    <s v="Heidelberg Thornton"/>
    <s v="1725289978"/>
    <s v="CA06"/>
    <n v="19.23"/>
    <n v="20.59"/>
    <n v="395.95"/>
    <n v="368.22950100000003"/>
    <n v="3020909.849999994"/>
  </r>
  <r>
    <x v="26"/>
    <s v="20"/>
    <x v="8"/>
    <x v="0"/>
    <s v="2814|Metra 95th|1.00|210.00"/>
    <x v="105"/>
    <s v="Truck# LT-114_x000a_Hauling Ticket# 15329_x000a_Job# 2516_x000a_Metra 95th_x000a_Location: 95th &amp; Cottage Grove_x000a_PickUP/Deliver: Wright Materials"/>
    <x v="0"/>
    <x v="25"/>
    <s v="15329"/>
    <x v="3"/>
    <x v="30"/>
    <s v="Metra 95th"/>
    <n v="2516"/>
    <s v="Wright Materials"/>
    <m/>
    <m/>
    <n v="1"/>
    <n v="210"/>
    <n v="210"/>
    <n v="195.3"/>
    <n v="3270209.4199999929"/>
  </r>
  <r>
    <x v="26"/>
    <s v="20"/>
    <x v="8"/>
    <x v="0"/>
    <s v="2814|Metra 95th|1.00|126.00"/>
    <x v="105"/>
    <s v="Truck# LT-114_x000a_Hauling Ticket# 15328_x000a_Job# 2516_x000a_Metra 95th_x000a_Location: 95th &amp; Cottage Grove_x000a_PickUP/Deliver: Wright Materials_x000a_WAITING TIME "/>
    <x v="0"/>
    <x v="25"/>
    <s v="15328"/>
    <x v="3"/>
    <x v="30"/>
    <s v="Metra 95th"/>
    <n v="2516"/>
    <s v="Wright Materials"/>
    <m/>
    <s v="WAITING TIME"/>
    <n v="1"/>
    <n v="126"/>
    <n v="126"/>
    <n v="117.18"/>
    <n v="3270335.4199999929"/>
  </r>
  <r>
    <x v="26"/>
    <s v="20"/>
    <x v="8"/>
    <x v="0"/>
    <s v="2814|Metra 95th|1.00|210.00"/>
    <x v="105"/>
    <s v="Truck# LT-356_x000a_Hauling Ticket# 15417_x000a_Job# 2516_x000a_Metra 95th_x000a_Location: 95th &amp; Cottage Grove_x000a_PickUP/Deliver: Wright Materials"/>
    <x v="0"/>
    <x v="7"/>
    <s v="15417"/>
    <x v="3"/>
    <x v="30"/>
    <s v="Metra 95th"/>
    <n v="2516"/>
    <s v="Wright Materials"/>
    <m/>
    <m/>
    <n v="1"/>
    <n v="210"/>
    <n v="210"/>
    <n v="195.3"/>
    <n v="3270545.4199999929"/>
  </r>
  <r>
    <x v="26"/>
    <s v="20"/>
    <x v="8"/>
    <x v="0"/>
    <s v="2814|Metra 95th|20.02|20.59"/>
    <x v="105"/>
    <s v="Truck# LT-356_x000a_Hauling Ticket# 15430_x000a_Job# 2516_x000a_Metra 95th_x000a_Location: 95th &amp; Cottage Grove_x000a_PickUP/Deliver: Wright Materials_x000a_CA6"/>
    <x v="0"/>
    <x v="7"/>
    <s v="15430"/>
    <x v="3"/>
    <x v="30"/>
    <s v="Metra 95th"/>
    <n v="2516"/>
    <s v="Wright Materials"/>
    <m/>
    <s v="CA6"/>
    <n v="20.02"/>
    <n v="20.59"/>
    <n v="412.21"/>
    <n v="0"/>
    <n v="3270957.6299999929"/>
  </r>
  <r>
    <x v="26"/>
    <s v="20"/>
    <x v="8"/>
    <x v="0"/>
    <s v="2814|Metra 95th|1.00|34.00"/>
    <x v="105"/>
    <s v="Truck# LT-356_x000a_Hauling Ticket# 15417_x000a_Job# 2516_x000a_Metra 95th_x000a_Location: 95th &amp; Cottage Grove_x000a_PickUP/Deliver: Wright Materials_x000a_Scale Ticket# 51368"/>
    <x v="0"/>
    <x v="7"/>
    <s v="15417"/>
    <x v="3"/>
    <x v="30"/>
    <s v="Metra 95th"/>
    <n v="2516"/>
    <s v="Wright Materials"/>
    <s v="51368"/>
    <m/>
    <n v="1"/>
    <n v="34"/>
    <n v="34"/>
    <n v="0"/>
    <n v="3270991.6299999929"/>
  </r>
  <r>
    <x v="26"/>
    <s v="20"/>
    <x v="8"/>
    <x v="0"/>
    <s v="2814|Metra 95th|20.02|11.00"/>
    <x v="105"/>
    <s v="Truck# LT-356_x000a_Hauling Ticket# 15430_x000a_Job# 2516_x000a_Metra 95th_x000a_Location: 95th &amp; Cottage Grove_x000a_PickUP/Deliver: Wright Materials_x000a_CA6_x000a_Scale Ticket# 51351"/>
    <x v="0"/>
    <x v="7"/>
    <s v="15430"/>
    <x v="3"/>
    <x v="30"/>
    <s v="Metra 95th"/>
    <n v="2516"/>
    <s v="Wright Materials"/>
    <s v="51351"/>
    <s v="CA6"/>
    <n v="20.02"/>
    <n v="11"/>
    <n v="220.22"/>
    <n v="0"/>
    <n v="3271211.849999994"/>
  </r>
  <r>
    <x v="26"/>
    <s v="20"/>
    <x v="8"/>
    <x v="0"/>
    <s v="2819|Metra 95th|1.00|34.00"/>
    <x v="106"/>
    <s v="Truck# LT-103_x000a_Hauling Ticket# 15424_x000a_Job# 2516_x000a_Metra 95th_x000a_Location: 95th &amp; Cottage Grove_x000a_PickUP/Deliver: Wright Materials_x000a_Concrete Dump_x000a_Scale Ticket# 49934"/>
    <x v="0"/>
    <x v="0"/>
    <s v="15424"/>
    <x v="3"/>
    <x v="30"/>
    <s v="Metra 95th"/>
    <n v="2516"/>
    <m/>
    <s v="49934"/>
    <m/>
    <n v="1"/>
    <n v="34"/>
    <n v="34"/>
    <n v="0"/>
    <n v="3282371.599999994"/>
  </r>
  <r>
    <x v="26"/>
    <s v="20"/>
    <x v="8"/>
    <x v="0"/>
    <s v="2819|Metra 95th|1.00|34.00"/>
    <x v="106"/>
    <s v="Truck# LT-103_x000a_Hauling Ticket# 15427_x000a_Job# 2516_x000a_Metra 95th_x000a_Location: 95th &amp; Cottage Grove_x000a_PickUP/Deliver: Wright Materials_x000a_Concrete Dump_x000a_Scale Ticket# 49946"/>
    <x v="0"/>
    <x v="0"/>
    <s v="15427"/>
    <x v="3"/>
    <x v="30"/>
    <s v="Metra 95th"/>
    <n v="2516"/>
    <m/>
    <s v="49946"/>
    <m/>
    <n v="1"/>
    <n v="34"/>
    <n v="34"/>
    <n v="0"/>
    <n v="3282405.599999994"/>
  </r>
  <r>
    <x v="26"/>
    <s v="20"/>
    <x v="8"/>
    <x v="0"/>
    <s v="2819|Metra 95th|1.00|34.00"/>
    <x v="106"/>
    <s v="Truck# MLB-11_x000a_Hauling Ticket# 14450_x000a_Job# 2516_x000a_Metra 95th_x000a_Location: 95th &amp; Cottage Grove_x000a_PickUP/Deliver: Wright Materials_x000a_Concrete Dump_x000a_Scale Ticket# 50647"/>
    <x v="2"/>
    <x v="11"/>
    <s v="14450"/>
    <x v="3"/>
    <x v="30"/>
    <s v="Metra 95th"/>
    <n v="2516"/>
    <m/>
    <s v="50647"/>
    <m/>
    <n v="1"/>
    <n v="34"/>
    <n v="34"/>
    <n v="0"/>
    <n v="3282439.599999994"/>
  </r>
  <r>
    <x v="26"/>
    <s v="20"/>
    <x v="8"/>
    <x v="0"/>
    <s v="2819|Metra 95th|1.00|34.00"/>
    <x v="106"/>
    <s v="Truck# MLB-11_x000a_Hauling Ticket# 15435_x000a_Job# 2516_x000a_Metra 95th_x000a_Location: 95th &amp; Cottage Grove_x000a_PickUP/Deliver: Wright Materials_x000a_Concrete Dump_x000a_Scale Ticket# 50675"/>
    <x v="2"/>
    <x v="11"/>
    <s v="15435"/>
    <x v="3"/>
    <x v="30"/>
    <s v="Metra 95th"/>
    <n v="2516"/>
    <m/>
    <s v="50675"/>
    <m/>
    <n v="1"/>
    <n v="34"/>
    <n v="34"/>
    <n v="0"/>
    <n v="3282473.599999994"/>
  </r>
  <r>
    <x v="27"/>
    <s v="27"/>
    <x v="8"/>
    <x v="0"/>
    <s v="2837|Metra 95th|5.00|231.00"/>
    <x v="107"/>
    <s v="Truck# LT-617_x000a_Hauling Ticket# 15370_x000a_Job# 2516_x000a_Metra 95th_x000a_Location: 95th &amp; Cottage Grove_x000a_PickUP/Deliver: IDA East Chicago "/>
    <x v="0"/>
    <x v="3"/>
    <s v="15370"/>
    <x v="3"/>
    <x v="30"/>
    <s v="Metra 95th"/>
    <n v="2516"/>
    <s v="IDA East Chicago"/>
    <m/>
    <m/>
    <n v="5"/>
    <n v="231"/>
    <n v="1155"/>
    <n v="1074.1500000000001"/>
    <n v="3381524.8699999931"/>
  </r>
  <r>
    <x v="27"/>
    <s v="27"/>
    <x v="8"/>
    <x v="0"/>
    <s v="2837|Metra 95th|100.82|14.33"/>
    <x v="107"/>
    <s v="Truck# LT-617_x000a_Hauling Ticket# 15370_x000a_Job# 2516_x000a_Metra 95th_x000a_Location: 95th &amp; Cottage Grove_x000a_PickUP/Deliver: IDA East Chicago _x000a_Scale Ticket# CMS-150, CMS-0151, CMS-0152, CMS-0153, CMS-0154.  "/>
    <x v="0"/>
    <x v="3"/>
    <s v="15370"/>
    <x v="3"/>
    <x v="30"/>
    <s v="Metra 95th"/>
    <n v="2516"/>
    <s v="IDA East Chicago"/>
    <m/>
    <s v="Scale"/>
    <n v="100.82"/>
    <n v="14.33"/>
    <n v="1444.75"/>
    <n v="0"/>
    <n v="3382969.6199999931"/>
  </r>
  <r>
    <x v="8"/>
    <s v="24"/>
    <x v="5"/>
    <x v="0"/>
    <s v="2913|Metra 95th|75.21|11.00"/>
    <x v="108"/>
    <s v="Truck# Li-73_x000a_Hauling Ticket# 15664_x000a_Job# 2516_x000a_Metra 95th_x000a_Location: 95th &amp; Cottage Grove_x000a_PickUP/Deliver: Heidelberg Thornton_x000a_CA07"/>
    <x v="1"/>
    <x v="9"/>
    <s v="15664"/>
    <x v="3"/>
    <x v="30"/>
    <s v="Metra 95th"/>
    <n v="2516"/>
    <s v="Heidelberg Thornton"/>
    <m/>
    <s v="CA07"/>
    <n v="75.209999999999994"/>
    <n v="11"/>
    <n v="827.31"/>
    <n v="0"/>
    <n v="3894929.2299999981"/>
  </r>
  <r>
    <x v="8"/>
    <s v="24"/>
    <x v="5"/>
    <x v="0"/>
    <s v="2913|Metra 95th|75.21|27.31"/>
    <x v="108"/>
    <s v="Truck# Li-73_x000a_Hauling Ticket# 15664_x000a_Job# 2516_x000a_Metra 95th_x000a_Location: 95th &amp; Cottage Grove_x000a_PickUP/Deliver: Heidelberg Thornton_x000a_CA07_x000a_Scale Ticket# 1725323542, 1725323678, 1725323815, 1725323153."/>
    <x v="1"/>
    <x v="9"/>
    <s v="15664"/>
    <x v="3"/>
    <x v="30"/>
    <s v="Metra 95th"/>
    <n v="2516"/>
    <s v="Heidelberg Thornton"/>
    <s v="1725323542, 1725323678, 1725323815, 1725323153"/>
    <s v="CA07"/>
    <n v="75.209999999999994"/>
    <n v="27.31"/>
    <n v="2053.9899999999998"/>
    <n v="0"/>
    <n v="3896983.2199999979"/>
  </r>
  <r>
    <x v="9"/>
    <s v="01"/>
    <x v="6"/>
    <x v="0"/>
    <s v="2927|Metra 95th|1.00|210.00"/>
    <x v="109"/>
    <s v="Truck# LT-67_x000a_Hauling Ticket# 15416_x000a_Job# 2516_x000a_Metra 95th_x000a_Location: 95th &amp; Cottage Grove_x000a_PickUP/Deliver: Wright Materials"/>
    <x v="0"/>
    <x v="15"/>
    <s v="15416"/>
    <x v="3"/>
    <x v="30"/>
    <s v="Metra 95th"/>
    <n v="2516"/>
    <s v="Wright Materials"/>
    <m/>
    <m/>
    <n v="1"/>
    <n v="210"/>
    <n v="210"/>
    <n v="195.3"/>
    <n v="3953565.3499999982"/>
  </r>
  <r>
    <x v="9"/>
    <s v="01"/>
    <x v="6"/>
    <x v="0"/>
    <s v="2927|Metra 95th|1.00|34.00"/>
    <x v="109"/>
    <s v="Truck# LT-67_x000a_Hauling Ticket# 15416_x000a_Job# 2516_x000a_Metra 95th_x000a_Location: 95th &amp; Cottage Grove_x000a_PickUP/Deliver: Wright Materials_x000a_Scale Ticket# 46024"/>
    <x v="0"/>
    <x v="15"/>
    <s v="15416"/>
    <x v="3"/>
    <x v="30"/>
    <s v="Metra 95th"/>
    <n v="2516"/>
    <s v="Wright Materials"/>
    <s v="46024"/>
    <m/>
    <n v="1"/>
    <n v="34"/>
    <n v="34"/>
    <n v="0"/>
    <n v="3953599.3499999982"/>
  </r>
  <r>
    <x v="9"/>
    <s v="01"/>
    <x v="6"/>
    <x v="0"/>
    <s v="2927|Metra 95th|20.54|11.00"/>
    <x v="109"/>
    <s v="Truck# LT-67_x000a_Hauling Ticket# 15601_x000a_Job# 2516_x000a_Metra 95th_x000a_Location: 95th &amp; Cottage Grove_x000a_PickUP/Deliver: Heidelberg Thornton_x000a_CA06"/>
    <x v="0"/>
    <x v="15"/>
    <s v="15601"/>
    <x v="3"/>
    <x v="30"/>
    <s v="Metra 95th"/>
    <n v="2516"/>
    <s v="Heidelberg Thornton"/>
    <m/>
    <s v="CA06"/>
    <n v="20.54"/>
    <n v="11"/>
    <n v="225.94"/>
    <n v="210.1242"/>
    <n v="3953825.2899999982"/>
  </r>
  <r>
    <x v="9"/>
    <s v="01"/>
    <x v="6"/>
    <x v="0"/>
    <s v="2927|Metra 95th|1.00|210.00"/>
    <x v="109"/>
    <s v="Truck# LT-67_x000a_Hauling Ticket# 16026_x000a_Job# 2516_x000a_Metra 95th_x000a_Location: 95th &amp; Cottage Grove_x000a_PickUP/Deliver: Wright Materials"/>
    <x v="0"/>
    <x v="15"/>
    <s v="16026"/>
    <x v="3"/>
    <x v="30"/>
    <s v="Metra 95th"/>
    <n v="2516"/>
    <s v="Wright Materials"/>
    <m/>
    <m/>
    <n v="1"/>
    <n v="210"/>
    <n v="210"/>
    <n v="195.3"/>
    <n v="3954035.2899999982"/>
  </r>
  <r>
    <x v="9"/>
    <s v="01"/>
    <x v="6"/>
    <x v="0"/>
    <s v="2927|Metra 95th|20.54|20.59"/>
    <x v="109"/>
    <s v="Truck# LT-67_x000a_Hauling Ticket# 15601_x000a_Job# 2516_x000a_Metra 95th_x000a_Location: 95th &amp; Cottage Grove_x000a_PickUP/Deliver: Heidelberg Thornton_x000a_CA06_x000a_Scale Ticket# 17253717"/>
    <x v="0"/>
    <x v="15"/>
    <s v="15601"/>
    <x v="3"/>
    <x v="30"/>
    <s v="Metra 95th"/>
    <n v="2516"/>
    <s v="Heidelberg Thornton"/>
    <s v="17253717"/>
    <s v="CA06"/>
    <n v="20.54"/>
    <n v="20.59"/>
    <n v="422.92"/>
    <n v="0"/>
    <n v="3954458.2099999981"/>
  </r>
  <r>
    <x v="9"/>
    <s v="01"/>
    <x v="6"/>
    <x v="0"/>
    <s v="2927|Metra 95th|5.00|231.00"/>
    <x v="109"/>
    <s v="Truck# Li-73_x000a_Hauling Ticket# 15668_x000a_Job# 2516_x000a_Metra 95th_x000a_Location: 95th &amp; Cottage Grove_x000a_PickUP/Deliver: IDA East Chicago "/>
    <x v="1"/>
    <x v="9"/>
    <s v="15668"/>
    <x v="3"/>
    <x v="30"/>
    <s v="Metra 95th"/>
    <n v="2516"/>
    <s v="IDA East Chicago"/>
    <m/>
    <m/>
    <n v="5"/>
    <n v="231"/>
    <n v="1155"/>
    <n v="0"/>
    <n v="3955613.2099999981"/>
  </r>
  <r>
    <x v="9"/>
    <s v="01"/>
    <x v="6"/>
    <x v="0"/>
    <s v="2927|Metra 95th|5.00|14.33"/>
    <x v="109"/>
    <s v="Truck# Li-73_x000a_Hauling Ticket# 15668_x000a_Job# 2516_x000a_Metra 95th_x000a_Location: 95th &amp; Cottage Grove_x000a_PickUP/Deliver: IDA East Chicago _x000a_Scale Ticket# CMS-0155, CMS-0156, CMS-0157, CMS-0158, CMS-0159."/>
    <x v="1"/>
    <x v="9"/>
    <s v="15668"/>
    <x v="3"/>
    <x v="30"/>
    <s v="Metra 95th"/>
    <n v="2516"/>
    <s v="IDA East Chicago"/>
    <m/>
    <s v="Scale"/>
    <n v="5"/>
    <n v="14.33"/>
    <n v="71.650000000000006"/>
    <n v="0"/>
    <n v="3955684.859999998"/>
  </r>
  <r>
    <x v="9"/>
    <s v="01"/>
    <x v="6"/>
    <x v="0"/>
    <s v="2927|Metra 95th|1.00|34.00"/>
    <x v="109"/>
    <s v="Truck# LT-67_x000a_Hauling Ticket# 16026_x000a_Job# 2516_x000a_Metra 95th_x000a_Location: 95th &amp; Cottage Grove_x000a_PickUP/Deliver: Wright Materials_x000a_Scale Ticket# 46034"/>
    <x v="0"/>
    <x v="15"/>
    <s v="16026"/>
    <x v="3"/>
    <x v="30"/>
    <s v="Metra 95th"/>
    <n v="2516"/>
    <s v="Wright Materials"/>
    <s v="46034"/>
    <m/>
    <n v="1"/>
    <n v="34"/>
    <n v="34"/>
    <n v="0"/>
    <n v="3955718.859999998"/>
  </r>
  <r>
    <x v="9"/>
    <s v="01"/>
    <x v="6"/>
    <x v="0"/>
    <s v="2927|Metra 95th|1.00|126.00"/>
    <x v="109"/>
    <s v="Truck# LT-67_x000a_Hauling Ticket# 15989_x000a_Job# 2516_x000a_Metra 95th_x000a_Location: 95th &amp; Cottage Grove_x000a_PickUP/Deliver: Wright Materials_x000a_WAITING TIME"/>
    <x v="0"/>
    <x v="15"/>
    <s v="15989"/>
    <x v="3"/>
    <x v="30"/>
    <s v="Metra 95th"/>
    <n v="2516"/>
    <s v="Wright Materials WAITING TIME"/>
    <m/>
    <m/>
    <n v="1"/>
    <n v="126"/>
    <n v="126"/>
    <n v="117.18"/>
    <n v="3955844.859999998"/>
  </r>
  <r>
    <x v="29"/>
    <s v="10"/>
    <x v="9"/>
    <x v="0"/>
    <s v="2351|Metra 95th|1.00|168.00"/>
    <x v="110"/>
    <s v="Truck# LT-356Hauling Ticket# 12007Job# 2516Metra 95thLocation: 95th / Cottage GroveWright Concrete"/>
    <x v="0"/>
    <x v="7"/>
    <s v="12007"/>
    <x v="4"/>
    <x v="31"/>
    <s v="Metra 95th"/>
    <n v="2516"/>
    <m/>
    <m/>
    <m/>
    <n v="1"/>
    <n v="168"/>
    <n v="168"/>
    <n v="156.24"/>
    <n v="74778.739999999991"/>
  </r>
  <r>
    <x v="24"/>
    <s v="06"/>
    <x v="8"/>
    <x v="0"/>
    <s v="2775|UIC|9.50|120.00"/>
    <x v="111"/>
    <s v="Truck# Li-54_x000a_Hauling Ticket # 15658_x000a_Job# 2522_x000a_UIC"/>
    <x v="1"/>
    <x v="1"/>
    <s v="15658"/>
    <x v="2"/>
    <x v="32"/>
    <s v="UIC"/>
    <n v="2522"/>
    <m/>
    <m/>
    <m/>
    <n v="9.5"/>
    <n v="120"/>
    <n v="1140"/>
    <n v="0"/>
    <n v="2947816.1599999932"/>
  </r>
  <r>
    <x v="25"/>
    <s v="13"/>
    <x v="8"/>
    <x v="0"/>
    <s v="2792|UIC|8.00|120.00"/>
    <x v="112"/>
    <s v="Truck# LT-67_x000a_Hauling Ticket # 15236_x000a_Job# 2522_x000a_UIC"/>
    <x v="0"/>
    <x v="15"/>
    <s v="15236"/>
    <x v="2"/>
    <x v="32"/>
    <s v="UIC"/>
    <n v="2522"/>
    <m/>
    <m/>
    <m/>
    <n v="8"/>
    <n v="120"/>
    <n v="960"/>
    <n v="892.80000000000007"/>
    <n v="3068555.0499999942"/>
  </r>
  <r>
    <x v="25"/>
    <s v="13"/>
    <x v="8"/>
    <x v="0"/>
    <s v="2792|UIC|8.00|120.00"/>
    <x v="112"/>
    <s v="Truck# LT-67_x000a_Hauling Ticket # 15746_x000a_Job# 2522_x000a_UIC"/>
    <x v="0"/>
    <x v="15"/>
    <s v="15746"/>
    <x v="2"/>
    <x v="32"/>
    <s v="UIC"/>
    <n v="2522"/>
    <m/>
    <m/>
    <m/>
    <n v="8"/>
    <n v="120"/>
    <n v="960"/>
    <n v="892.80000000000007"/>
    <n v="3069515.0499999942"/>
  </r>
  <r>
    <x v="25"/>
    <s v="13"/>
    <x v="8"/>
    <x v="0"/>
    <s v="2792|UIC|8.00|120.00"/>
    <x v="112"/>
    <s v="Truck# LT-67_x000a_Hauling Ticket # 15748_x000a_Job# 2522_x000a_UIC"/>
    <x v="0"/>
    <x v="15"/>
    <s v="15748"/>
    <x v="2"/>
    <x v="32"/>
    <s v="UIC"/>
    <n v="2522"/>
    <m/>
    <m/>
    <m/>
    <n v="8"/>
    <n v="120"/>
    <n v="960"/>
    <n v="892.80000000000007"/>
    <n v="3070475.0499999942"/>
  </r>
  <r>
    <x v="25"/>
    <s v="13"/>
    <x v="8"/>
    <x v="0"/>
    <s v="2792|UIC|8.00|120.00"/>
    <x v="112"/>
    <s v="Truck# Li-54_x000a_Hauling Ticket # 14514_x000a_Job# 2522_x000a_UIC"/>
    <x v="1"/>
    <x v="1"/>
    <s v="14514"/>
    <x v="2"/>
    <x v="32"/>
    <s v="UIC"/>
    <n v="2522"/>
    <m/>
    <m/>
    <m/>
    <n v="8"/>
    <n v="120"/>
    <n v="960"/>
    <n v="892.80000000000007"/>
    <n v="3071435.0499999942"/>
  </r>
  <r>
    <x v="30"/>
    <s v="14"/>
    <x v="2"/>
    <x v="0"/>
    <s v="2589|25BH069|7.00|128.00"/>
    <x v="113"/>
    <s v="Truck# LT-617_x000a_Hauling Ticket# 09647_x000a_Job# 25BH069_x000a_Location: 5815 W. Monee Manhattan"/>
    <x v="0"/>
    <x v="3"/>
    <s v="09647"/>
    <x v="5"/>
    <x v="33"/>
    <s v="25BH069"/>
    <m/>
    <m/>
    <m/>
    <m/>
    <n v="7"/>
    <n v="128"/>
    <n v="896"/>
    <n v="0"/>
    <n v="1467520.7599999961"/>
  </r>
  <r>
    <x v="29"/>
    <s v="10"/>
    <x v="9"/>
    <x v="0"/>
    <s v="2349|Lead Replacement Service|9.00|110.00"/>
    <x v="114"/>
    <s v="Truck# MLB-108Hauling Ticket # 11580Job: 3346Location: 7139 S. Sacramento"/>
    <x v="2"/>
    <x v="2"/>
    <s v="11580"/>
    <x v="6"/>
    <x v="34"/>
    <s v="Lead Replacement Service"/>
    <n v="3346"/>
    <m/>
    <m/>
    <m/>
    <n v="9"/>
    <n v="110"/>
    <n v="990"/>
    <n v="920.7"/>
    <n v="70284.239999999991"/>
  </r>
  <r>
    <x v="29"/>
    <s v="10"/>
    <x v="9"/>
    <x v="0"/>
    <s v="2349|Lead Replacement Service|9.75|110.00"/>
    <x v="114"/>
    <s v="Truck# Li-73Hauling Ticket # 11998Job: 3346Location: 8052 S. Maplewood"/>
    <x v="1"/>
    <x v="9"/>
    <s v="11998"/>
    <x v="6"/>
    <x v="34"/>
    <s v="Lead Replacement Service"/>
    <n v="3346"/>
    <m/>
    <m/>
    <m/>
    <n v="9.75"/>
    <n v="110"/>
    <n v="1072.5"/>
    <n v="0"/>
    <n v="71356.739999999991"/>
  </r>
  <r>
    <x v="29"/>
    <s v="10"/>
    <x v="9"/>
    <x v="0"/>
    <s v="2349|Lead Replacement Service|12.00|110.00"/>
    <x v="114"/>
    <s v="Truck# MLB-198Hauling Ticket # 11456Job: 3346Location: 10819 S. Washtenaw"/>
    <x v="2"/>
    <x v="34"/>
    <s v="11456"/>
    <x v="6"/>
    <x v="34"/>
    <s v="Lead Replacement Service"/>
    <n v="3346"/>
    <m/>
    <m/>
    <m/>
    <n v="12"/>
    <n v="110"/>
    <n v="1320"/>
    <n v="1227.6000000000001"/>
    <n v="72676.739999999991"/>
  </r>
  <r>
    <x v="29"/>
    <s v="10"/>
    <x v="9"/>
    <x v="0"/>
    <s v="2349|Lead Replacement Service|13.00|110.00"/>
    <x v="114"/>
    <s v="Truck# MLB-108Hauling Ticket # 11586Job: 3346Location: 5723 S. Menard"/>
    <x v="2"/>
    <x v="2"/>
    <s v="11586"/>
    <x v="6"/>
    <x v="34"/>
    <s v="Lead Replacement Service"/>
    <n v="3346"/>
    <m/>
    <m/>
    <m/>
    <n v="13"/>
    <n v="110"/>
    <n v="1430"/>
    <n v="1329.9"/>
    <n v="74106.739999999991"/>
  </r>
  <r>
    <x v="34"/>
    <s v="17"/>
    <x v="9"/>
    <x v="0"/>
    <s v="2355|Lead Replacement Service|8.00|110.00"/>
    <x v="115"/>
    <s v="Truck# LT-515Hauling Ticket # 11774Job: 3346Location: 548 W. 62nd St."/>
    <x v="0"/>
    <x v="17"/>
    <s v="11774"/>
    <x v="6"/>
    <x v="34"/>
    <s v="Lead Replacement Service"/>
    <n v="3346"/>
    <m/>
    <m/>
    <m/>
    <n v="8"/>
    <n v="110"/>
    <n v="880"/>
    <n v="818.40000000000009"/>
    <n v="97278.04"/>
  </r>
  <r>
    <x v="34"/>
    <s v="17"/>
    <x v="9"/>
    <x v="0"/>
    <s v="2355|Lead Replacement Service|8.00|110.00"/>
    <x v="115"/>
    <s v="Truck# MLB-11Hauling Ticket # 10822Job: 3346Location: 1093 S. Ridgeway"/>
    <x v="2"/>
    <x v="11"/>
    <s v="10822"/>
    <x v="6"/>
    <x v="34"/>
    <s v="Lead Replacement Service"/>
    <n v="3346"/>
    <m/>
    <m/>
    <m/>
    <n v="8"/>
    <n v="110"/>
    <n v="880"/>
    <n v="818.40000000000009"/>
    <n v="98158.04"/>
  </r>
  <r>
    <x v="38"/>
    <s v="07"/>
    <x v="7"/>
    <x v="0"/>
    <s v="2397|Lead Replacement Service|8.00|110.00"/>
    <x v="116"/>
    <s v="Truck# Li-54Hauling Ticket # 11097Job: 3346Location: 11155 S. Christiana"/>
    <x v="1"/>
    <x v="1"/>
    <s v="11097"/>
    <x v="6"/>
    <x v="34"/>
    <s v="Lead Replacement Service"/>
    <n v="3346"/>
    <m/>
    <m/>
    <m/>
    <n v="8"/>
    <n v="110"/>
    <n v="880"/>
    <n v="0"/>
    <n v="350168.64999999991"/>
  </r>
  <r>
    <x v="39"/>
    <s v="14"/>
    <x v="7"/>
    <x v="0"/>
    <s v="2408|Lead Replacement Service|9.50|110.00"/>
    <x v="117"/>
    <s v="Truck# MLB-198Hauling Ticket # 11470Job: 3346Location: 9340 S. Chappel Ave."/>
    <x v="2"/>
    <x v="34"/>
    <s v="11470"/>
    <x v="6"/>
    <x v="34"/>
    <s v="Lead Replacement Service"/>
    <n v="3346"/>
    <m/>
    <m/>
    <m/>
    <n v="9.5"/>
    <n v="110"/>
    <n v="1045"/>
    <n v="971.85"/>
    <n v="403165.28999999992"/>
  </r>
  <r>
    <x v="3"/>
    <s v="28"/>
    <x v="2"/>
    <x v="0"/>
    <s v="2618|Lead Replacement Service|9.00|110.00"/>
    <x v="118"/>
    <s v="Truck# LT-708_x000a_Hauling Ticket # 8930_x000a_Job: 3346_x000a_Location: 1059 W. &amp; 109th St."/>
    <x v="0"/>
    <x v="20"/>
    <s v="8930"/>
    <x v="6"/>
    <x v="34"/>
    <s v="Lead Replacement Service"/>
    <n v="3346"/>
    <m/>
    <m/>
    <m/>
    <n v="9"/>
    <n v="110"/>
    <n v="990"/>
    <n v="920.7"/>
    <n v="1771108.619999995"/>
  </r>
  <r>
    <x v="4"/>
    <s v="04"/>
    <x v="3"/>
    <x v="0"/>
    <s v="2636|Lead Replacement Service|10.00|110.00"/>
    <x v="119"/>
    <s v="Truck# LT-708_x000a_Hauling Ticket # 13743_x000a_Job: 3346_x000a_Location: 6347 S. Campbell"/>
    <x v="0"/>
    <x v="20"/>
    <s v="13743"/>
    <x v="6"/>
    <x v="34"/>
    <s v="Lead Replacement Service"/>
    <n v="3346"/>
    <m/>
    <m/>
    <m/>
    <n v="10"/>
    <n v="110"/>
    <n v="1100"/>
    <n v="1023"/>
    <n v="1909572.079999995"/>
  </r>
  <r>
    <x v="4"/>
    <s v="04"/>
    <x v="3"/>
    <x v="0"/>
    <s v="2636|Lead Replacement Service|12.50|110.00"/>
    <x v="119"/>
    <s v="Truck# LT-708_x000a_Hauling Ticket # 13744_x000a_Job: 3346_x000a_Location: 6347 S. Campbell"/>
    <x v="0"/>
    <x v="20"/>
    <s v="13744"/>
    <x v="6"/>
    <x v="34"/>
    <s v="Lead Replacement Service"/>
    <n v="3346"/>
    <m/>
    <m/>
    <m/>
    <n v="12.5"/>
    <n v="110"/>
    <n v="1375"/>
    <n v="1278.75"/>
    <n v="1910947.079999995"/>
  </r>
  <r>
    <x v="4"/>
    <s v="04"/>
    <x v="3"/>
    <x v="0"/>
    <s v="2636|Lead Replacement Service|10.00|110.00"/>
    <x v="119"/>
    <s v="Truck# LT-708_x000a_Hauling Ticket # 13745_x000a_Job: 3346_x000a_Location: 3848 W. 66th St"/>
    <x v="0"/>
    <x v="20"/>
    <s v="13745"/>
    <x v="6"/>
    <x v="34"/>
    <s v="Lead Replacement Service"/>
    <n v="3346"/>
    <m/>
    <m/>
    <m/>
    <n v="10"/>
    <n v="110"/>
    <n v="1100"/>
    <n v="1023"/>
    <n v="1912047.079999995"/>
  </r>
  <r>
    <x v="43"/>
    <s v="13"/>
    <x v="11"/>
    <x v="0"/>
    <s v="2330|Lead Replacement Service|9.00|110.00"/>
    <x v="120"/>
    <s v="Truck# LT-67Hauling Ticket # 11612Job: 3347Location: 6502 S. Harvard"/>
    <x v="0"/>
    <x v="15"/>
    <s v="11612"/>
    <x v="6"/>
    <x v="35"/>
    <s v="Lead Replacement Service"/>
    <n v="3347"/>
    <m/>
    <m/>
    <m/>
    <n v="9"/>
    <n v="110"/>
    <n v="990"/>
    <n v="920.7"/>
    <n v="4012.95"/>
  </r>
  <r>
    <x v="43"/>
    <s v="13"/>
    <x v="11"/>
    <x v="0"/>
    <s v="2330|Lead Replacement Service|9.00|110.00"/>
    <x v="120"/>
    <s v="Truck# MLB-198Hauling Ticket # 11426Job: 3347Location: 9834 S. Winchester"/>
    <x v="2"/>
    <x v="34"/>
    <s v="11426"/>
    <x v="6"/>
    <x v="35"/>
    <s v="Lead Replacement Service"/>
    <n v="3347"/>
    <m/>
    <m/>
    <m/>
    <n v="9"/>
    <n v="110"/>
    <n v="990"/>
    <n v="920.7"/>
    <n v="5002.95"/>
  </r>
  <r>
    <x v="43"/>
    <s v="13"/>
    <x v="11"/>
    <x v="0"/>
    <s v="2330|Lead Replacement Service|8.50|110.00"/>
    <x v="120"/>
    <s v="Truck# MLB-19Hauling Ticket # 11688Job: 3347Location: 10819 S. Washteno"/>
    <x v="2"/>
    <x v="8"/>
    <s v="11688"/>
    <x v="6"/>
    <x v="35"/>
    <s v="Lead Replacement Service"/>
    <n v="3347"/>
    <m/>
    <m/>
    <m/>
    <n v="8.5"/>
    <n v="110"/>
    <n v="935"/>
    <n v="869.55000000000007"/>
    <n v="5937.95"/>
  </r>
  <r>
    <x v="43"/>
    <s v="13"/>
    <x v="11"/>
    <x v="0"/>
    <s v="2330|Lead Replacement Service|9.50|110.00"/>
    <x v="120"/>
    <s v="Truck# LT-325Hauling Ticket # 10563Job: 3347Location: 8529 S. Praire"/>
    <x v="0"/>
    <x v="21"/>
    <s v="10563"/>
    <x v="6"/>
    <x v="35"/>
    <s v="Lead Replacement Service"/>
    <n v="3347"/>
    <m/>
    <m/>
    <m/>
    <n v="9.5"/>
    <n v="110"/>
    <n v="1045"/>
    <n v="971.85"/>
    <n v="6982.95"/>
  </r>
  <r>
    <x v="43"/>
    <s v="13"/>
    <x v="11"/>
    <x v="0"/>
    <s v="2330|Lead Replacement Service|10.50|110.00"/>
    <x v="120"/>
    <s v="Truck# LT-617Hauling Ticket # 10564Job: 3347Location: 8005 S. Throop"/>
    <x v="0"/>
    <x v="3"/>
    <s v="10564"/>
    <x v="6"/>
    <x v="35"/>
    <s v="Lead Replacement Service"/>
    <n v="3347"/>
    <m/>
    <m/>
    <m/>
    <n v="10.5"/>
    <n v="110"/>
    <n v="1155"/>
    <n v="1074.1500000000001"/>
    <n v="8137.95"/>
  </r>
  <r>
    <x v="44"/>
    <s v="20"/>
    <x v="11"/>
    <x v="0"/>
    <s v="2333|Lead Replacement Service|10.00|110.00"/>
    <x v="121"/>
    <s v="Truck# LT-67Hauling Ticket # 11613Job: 3347Location: 12358 S. Pashell"/>
    <x v="0"/>
    <x v="15"/>
    <s v="11613"/>
    <x v="6"/>
    <x v="35"/>
    <s v="Lead Replacement Service"/>
    <n v="3347"/>
    <m/>
    <m/>
    <m/>
    <n v="10"/>
    <n v="110"/>
    <n v="1100"/>
    <n v="1023"/>
    <n v="15023.39"/>
  </r>
  <r>
    <x v="44"/>
    <s v="20"/>
    <x v="11"/>
    <x v="0"/>
    <s v="2333|Lead Replacement Service|10.00|110.00"/>
    <x v="121"/>
    <s v="Truck# LT-617Hauling Ticket # 10565Job: 3347Location: 11010 S. State"/>
    <x v="0"/>
    <x v="3"/>
    <s v="10565"/>
    <x v="6"/>
    <x v="35"/>
    <s v="Lead Replacement Service"/>
    <n v="3347"/>
    <m/>
    <m/>
    <m/>
    <n v="10"/>
    <n v="110"/>
    <n v="1100"/>
    <n v="1023"/>
    <n v="16123.39"/>
  </r>
  <r>
    <x v="44"/>
    <s v="20"/>
    <x v="11"/>
    <x v="0"/>
    <s v="2333|Lead Replacement Service|16.00|110.00"/>
    <x v="121"/>
    <s v="Truck# Li-73Hauling Ticket # 11995Job: 3347Location: 7444 S Phillips"/>
    <x v="1"/>
    <x v="9"/>
    <s v="11995"/>
    <x v="6"/>
    <x v="35"/>
    <s v="Lead Replacement Service"/>
    <n v="3347"/>
    <m/>
    <m/>
    <m/>
    <n v="16"/>
    <n v="110"/>
    <n v="1760"/>
    <n v="0"/>
    <n v="17883.39"/>
  </r>
  <r>
    <x v="44"/>
    <s v="20"/>
    <x v="11"/>
    <x v="0"/>
    <s v="2333|Lead Replacement Service|13.00|110.00"/>
    <x v="121"/>
    <s v="Truck# LT-617Hauling Ticket # 10566Job: 3347Location: 7615 Michigan"/>
    <x v="0"/>
    <x v="3"/>
    <s v="10566"/>
    <x v="6"/>
    <x v="35"/>
    <s v="Lead Replacement Service"/>
    <n v="3347"/>
    <m/>
    <m/>
    <m/>
    <n v="13"/>
    <n v="110"/>
    <n v="1430"/>
    <n v="1329.9"/>
    <n v="19313.39"/>
  </r>
  <r>
    <x v="44"/>
    <s v="20"/>
    <x v="11"/>
    <x v="0"/>
    <s v="2333|Lead Replacement Service|10.00|110.00"/>
    <x v="121"/>
    <s v="Truck# LT-617Hauling Ticket # 10567Job: 3347Location: 8240 S. Lawrence"/>
    <x v="0"/>
    <x v="3"/>
    <s v="10567"/>
    <x v="6"/>
    <x v="35"/>
    <s v="Lead Replacement Service"/>
    <n v="3347"/>
    <m/>
    <m/>
    <m/>
    <n v="10"/>
    <n v="110"/>
    <n v="1100"/>
    <n v="1023"/>
    <n v="20413.39"/>
  </r>
  <r>
    <x v="45"/>
    <s v="27"/>
    <x v="11"/>
    <x v="0"/>
    <s v="2338|Lead Replacement Service|9.00|110.00"/>
    <x v="122"/>
    <s v="Truck# LT-617Hauling Ticket # 10568Job: 3347Location: 11428 St. Lawrence"/>
    <x v="0"/>
    <x v="3"/>
    <s v="10568"/>
    <x v="6"/>
    <x v="35"/>
    <s v="Lead Replacement Service"/>
    <n v="3347"/>
    <m/>
    <m/>
    <m/>
    <n v="9"/>
    <n v="110"/>
    <n v="990"/>
    <n v="920.7"/>
    <n v="33558.53"/>
  </r>
  <r>
    <x v="45"/>
    <s v="27"/>
    <x v="11"/>
    <x v="0"/>
    <s v="2338|Lead Replacement Service|10.25|110.00"/>
    <x v="122"/>
    <s v="Truck# LT-515Hauling Ticket # 11347Job: 3347Location: 8017 S. Albany Ave."/>
    <x v="0"/>
    <x v="17"/>
    <s v="11347"/>
    <x v="6"/>
    <x v="35"/>
    <s v="Lead Replacement Service"/>
    <n v="3347"/>
    <m/>
    <m/>
    <m/>
    <n v="10.25"/>
    <n v="110"/>
    <n v="1127.5"/>
    <n v="0"/>
    <n v="34686.03"/>
  </r>
  <r>
    <x v="33"/>
    <s v="03"/>
    <x v="9"/>
    <x v="0"/>
    <s v="2344|Lead Replacement Service|10.00|110.00"/>
    <x v="123"/>
    <s v="Truck# LT-617Hauling Ticket # 10569Job: 3347Location: 8041 S. Sangamon"/>
    <x v="0"/>
    <x v="3"/>
    <s v="10569"/>
    <x v="6"/>
    <x v="35"/>
    <s v="Lead Replacement Service"/>
    <n v="3347"/>
    <m/>
    <m/>
    <m/>
    <n v="10"/>
    <n v="110"/>
    <n v="1100"/>
    <n v="1023"/>
    <n v="48278.31"/>
  </r>
  <r>
    <x v="33"/>
    <s v="03"/>
    <x v="9"/>
    <x v="0"/>
    <s v="2344|Lead Replacement Service|8.50|110.00"/>
    <x v="123"/>
    <s v="Truck# LT-67Hauling Ticket # 11626Job: 3347Location: 8134 S. Homan"/>
    <x v="0"/>
    <x v="15"/>
    <s v="11626"/>
    <x v="6"/>
    <x v="35"/>
    <s v="Lead Replacement Service"/>
    <n v="3347"/>
    <m/>
    <m/>
    <m/>
    <n v="8.5"/>
    <n v="110"/>
    <n v="935"/>
    <n v="869.55000000000007"/>
    <n v="49213.31"/>
  </r>
  <r>
    <x v="33"/>
    <s v="03"/>
    <x v="9"/>
    <x v="0"/>
    <s v="2344|Lead Replacement Service|8.00|110.00"/>
    <x v="123"/>
    <s v="Truck# LT-617Hauling Ticket # 10570Job: 3347Location: 7114 S. Blackwood"/>
    <x v="0"/>
    <x v="3"/>
    <s v="10570"/>
    <x v="6"/>
    <x v="35"/>
    <s v="Lead Replacement Service"/>
    <n v="3347"/>
    <m/>
    <m/>
    <m/>
    <n v="8"/>
    <n v="110"/>
    <n v="880"/>
    <n v="818.40000000000009"/>
    <n v="50093.31"/>
  </r>
  <r>
    <x v="33"/>
    <s v="03"/>
    <x v="9"/>
    <x v="0"/>
    <s v="2344|Lead Replacement Service|9.50|110.00"/>
    <x v="123"/>
    <s v="Truck# LT-515Hauling Ticket # 11739Job: 3347Location: 7640 S. Greenwood Ave."/>
    <x v="0"/>
    <x v="17"/>
    <s v="11739"/>
    <x v="6"/>
    <x v="35"/>
    <s v="Lead Replacement Service"/>
    <n v="3347"/>
    <m/>
    <m/>
    <m/>
    <n v="9.5"/>
    <n v="110"/>
    <n v="1045"/>
    <n v="971.85"/>
    <n v="51138.31"/>
  </r>
  <r>
    <x v="33"/>
    <s v="03"/>
    <x v="9"/>
    <x v="0"/>
    <s v="2344|Lead Replacement Service|9.50|110.00"/>
    <x v="123"/>
    <s v="Truck# LT-617Hauling Ticket # 10571Job: 3347Location: 9414 S. Chamobin"/>
    <x v="0"/>
    <x v="3"/>
    <s v="10571"/>
    <x v="6"/>
    <x v="35"/>
    <s v="Lead Replacement Service"/>
    <n v="3347"/>
    <m/>
    <m/>
    <m/>
    <n v="9.5"/>
    <n v="110"/>
    <n v="1045"/>
    <n v="971.85"/>
    <n v="52183.31"/>
  </r>
  <r>
    <x v="29"/>
    <s v="10"/>
    <x v="9"/>
    <x v="0"/>
    <s v="2348|Lead Replacement Service|13.00|110.00"/>
    <x v="124"/>
    <s v="Truck# LT-617Hauling Ticket # 10572Job: 3347Location: 714 E. 82nd."/>
    <x v="0"/>
    <x v="3"/>
    <s v="10572"/>
    <x v="6"/>
    <x v="35"/>
    <s v="Lead Replacement Service"/>
    <n v="3347"/>
    <m/>
    <m/>
    <m/>
    <n v="13"/>
    <n v="110"/>
    <n v="1430"/>
    <n v="1329.9"/>
    <n v="65774.239999999991"/>
  </r>
  <r>
    <x v="29"/>
    <s v="10"/>
    <x v="9"/>
    <x v="0"/>
    <s v="2348|Lead Replacement Service|8.50|110.00"/>
    <x v="124"/>
    <s v="Truck# LT-617Hauling Ticket # 10573Job: 3347Location: 9159 S. Burnside"/>
    <x v="0"/>
    <x v="3"/>
    <s v="10573"/>
    <x v="6"/>
    <x v="35"/>
    <s v="Lead Replacement Service"/>
    <n v="3347"/>
    <m/>
    <m/>
    <m/>
    <n v="8.5"/>
    <n v="110"/>
    <n v="935"/>
    <n v="869.55000000000007"/>
    <n v="66709.239999999991"/>
  </r>
  <r>
    <x v="29"/>
    <s v="10"/>
    <x v="9"/>
    <x v="0"/>
    <s v="2348|Lead Replacement Service|12.00|110.00"/>
    <x v="124"/>
    <s v="Truck# LT-617Hauling Ticket # 10574Job: 3347Location: 7825 S. Colfax"/>
    <x v="0"/>
    <x v="3"/>
    <s v="10574"/>
    <x v="6"/>
    <x v="35"/>
    <s v="Lead Replacement Service"/>
    <n v="3347"/>
    <m/>
    <m/>
    <m/>
    <n v="12"/>
    <n v="110"/>
    <n v="1320"/>
    <n v="1227.6000000000001"/>
    <n v="68029.239999999991"/>
  </r>
  <r>
    <x v="29"/>
    <s v="10"/>
    <x v="9"/>
    <x v="0"/>
    <s v="2348|Lead Replacement Service|11.50|110.00"/>
    <x v="124"/>
    <s v="Truck# AAA-308Hauling Ticket # 11109Job: 3347Location: 6031 S. Massasoit"/>
    <x v="11"/>
    <x v="24"/>
    <s v="11109"/>
    <x v="6"/>
    <x v="35"/>
    <s v="Lead Replacement Service"/>
    <n v="3347"/>
    <m/>
    <m/>
    <m/>
    <n v="11.5"/>
    <n v="110"/>
    <n v="1265"/>
    <n v="1176.45"/>
    <n v="69294.239999999991"/>
  </r>
  <r>
    <x v="34"/>
    <s v="17"/>
    <x v="9"/>
    <x v="0"/>
    <s v="2356|Lead Replacement Service|7.00|110.00"/>
    <x v="125"/>
    <s v="Truck# MLB-19Hauling Ticket # 11678Job: 3347Location: 9429 S. Rhodes"/>
    <x v="2"/>
    <x v="8"/>
    <s v="11678"/>
    <x v="6"/>
    <x v="35"/>
    <s v="Lead Replacement Service"/>
    <n v="3347"/>
    <m/>
    <m/>
    <m/>
    <n v="7"/>
    <n v="110"/>
    <n v="770"/>
    <n v="716.1"/>
    <n v="98928.04"/>
  </r>
  <r>
    <x v="34"/>
    <s v="17"/>
    <x v="9"/>
    <x v="0"/>
    <s v="2356|Lead Replacement Service|7.75|110.00"/>
    <x v="125"/>
    <s v="Truck# LT-356Hauling Ticket # 11348Job: 3347Location: 11024 S. Erving Ave."/>
    <x v="0"/>
    <x v="7"/>
    <s v="11348"/>
    <x v="6"/>
    <x v="35"/>
    <s v="Lead Replacement Service"/>
    <n v="3347"/>
    <m/>
    <m/>
    <m/>
    <n v="7.75"/>
    <n v="110"/>
    <n v="852.5"/>
    <n v="0"/>
    <n v="99780.54"/>
  </r>
  <r>
    <x v="34"/>
    <s v="17"/>
    <x v="9"/>
    <x v="0"/>
    <s v="2356|Lead Replacement Service|9.00|110.00"/>
    <x v="125"/>
    <s v="Truck# LT-356Hauling Ticket # 11349Job: 3347Location: 3839 W. 83rd."/>
    <x v="0"/>
    <x v="7"/>
    <s v="11349"/>
    <x v="6"/>
    <x v="35"/>
    <s v="Lead Replacement Service"/>
    <n v="3347"/>
    <m/>
    <m/>
    <m/>
    <n v="9"/>
    <n v="110"/>
    <n v="990"/>
    <n v="920.7"/>
    <n v="100770.54"/>
  </r>
  <r>
    <x v="34"/>
    <s v="17"/>
    <x v="9"/>
    <x v="0"/>
    <s v="2356|Lead Replacement Service|12.00|110.00"/>
    <x v="125"/>
    <s v="Truck# LT-617Hauling Ticket # 10575Job: 3347Location: 3919 W. 84th"/>
    <x v="0"/>
    <x v="3"/>
    <s v="10575"/>
    <x v="6"/>
    <x v="35"/>
    <s v="Lead Replacement Service"/>
    <n v="3347"/>
    <m/>
    <m/>
    <m/>
    <n v="12"/>
    <n v="110"/>
    <n v="1320"/>
    <n v="1227.6000000000001"/>
    <n v="102090.54"/>
  </r>
  <r>
    <x v="35"/>
    <s v="03"/>
    <x v="10"/>
    <x v="0"/>
    <s v="2364|Lead Replacement Service|9.50|110.00"/>
    <x v="126"/>
    <s v="Truck# MLB-19Hauling Ticket # 10751Job: 3347Location: 3610 W. 60 th Pl"/>
    <x v="2"/>
    <x v="8"/>
    <s v="10751"/>
    <x v="6"/>
    <x v="35"/>
    <s v="Lead Replacement Service"/>
    <n v="3347"/>
    <m/>
    <m/>
    <m/>
    <n v="9.5"/>
    <n v="110"/>
    <n v="1045"/>
    <n v="971.85"/>
    <n v="145024.41"/>
  </r>
  <r>
    <x v="35"/>
    <s v="03"/>
    <x v="10"/>
    <x v="0"/>
    <s v="2364|Lead Replacement Service|14.50|110.00"/>
    <x v="126"/>
    <s v="Truck# Li-73Hauling Ticket # 12004Job: 3347Location: 13200 S. Burley"/>
    <x v="1"/>
    <x v="9"/>
    <s v="12004"/>
    <x v="6"/>
    <x v="35"/>
    <s v="Lead Replacement Service"/>
    <n v="3347"/>
    <m/>
    <m/>
    <m/>
    <n v="14.5"/>
    <n v="110"/>
    <n v="1595"/>
    <n v="0"/>
    <n v="146619.41"/>
  </r>
  <r>
    <x v="35"/>
    <s v="03"/>
    <x v="10"/>
    <x v="0"/>
    <s v="2364|Lead Replacement Service|11.00|110.00"/>
    <x v="126"/>
    <s v="Truck# LT-617Hauling Ticket # 11428Job: 3347Location: 9020 S. Racine"/>
    <x v="0"/>
    <x v="3"/>
    <s v="11428"/>
    <x v="6"/>
    <x v="35"/>
    <s v="Lead Replacement Service"/>
    <n v="3347"/>
    <m/>
    <m/>
    <m/>
    <n v="11"/>
    <n v="110"/>
    <n v="1210"/>
    <n v="1125.3"/>
    <n v="147829.41"/>
  </r>
  <r>
    <x v="35"/>
    <s v="03"/>
    <x v="10"/>
    <x v="0"/>
    <s v="2364|Lead Replacement Service|14.00|110.00"/>
    <x v="126"/>
    <s v="Truck# LT-617Hauling Ticket # 11429Job: 3347Location: 10359 S. Wallce"/>
    <x v="0"/>
    <x v="3"/>
    <s v="11429"/>
    <x v="6"/>
    <x v="35"/>
    <s v="Lead Replacement Service"/>
    <n v="3347"/>
    <m/>
    <m/>
    <m/>
    <n v="14"/>
    <n v="110"/>
    <n v="1540"/>
    <n v="1432.2"/>
    <n v="149369.41"/>
  </r>
  <r>
    <x v="35"/>
    <s v="03"/>
    <x v="10"/>
    <x v="0"/>
    <s v="2364|Lead Replacement Service|10.50|110.00"/>
    <x v="126"/>
    <s v="Truck# LT-617Hauling Ticket # 11431Job: 3347Location: 6846 W. 60th"/>
    <x v="0"/>
    <x v="3"/>
    <s v="11431"/>
    <x v="6"/>
    <x v="35"/>
    <s v="Lead Replacement Service"/>
    <n v="3347"/>
    <m/>
    <m/>
    <m/>
    <n v="10.5"/>
    <n v="110"/>
    <n v="1155"/>
    <n v="1074.1500000000001"/>
    <n v="150524.41"/>
  </r>
  <r>
    <x v="41"/>
    <s v="10"/>
    <x v="10"/>
    <x v="0"/>
    <s v="2369|Lead Replacement Service|13.00|110.00"/>
    <x v="127"/>
    <s v="Truck# AAA-308Hauling Ticket # 11113Job: 3347Location: 10926 S. Ave."/>
    <x v="11"/>
    <x v="24"/>
    <s v="11113"/>
    <x v="6"/>
    <x v="35"/>
    <s v="Lead Replacement Service"/>
    <n v="3347"/>
    <m/>
    <m/>
    <m/>
    <n v="13"/>
    <n v="110"/>
    <n v="1430"/>
    <n v="1329.9"/>
    <n v="174753.37"/>
  </r>
  <r>
    <x v="41"/>
    <s v="10"/>
    <x v="10"/>
    <x v="0"/>
    <s v="2369|Lead Replacement Service|13.50|110.00"/>
    <x v="127"/>
    <s v="Truck# MLB-19Hauling Ticket # 11668Job: 3347Location: 9946 S. Wentworth"/>
    <x v="2"/>
    <x v="8"/>
    <s v="11668"/>
    <x v="6"/>
    <x v="35"/>
    <s v="Lead Replacement Service"/>
    <n v="3347"/>
    <m/>
    <m/>
    <m/>
    <n v="13.5"/>
    <n v="110"/>
    <n v="1485"/>
    <n v="1381.0500000000002"/>
    <n v="176238.37"/>
  </r>
  <r>
    <x v="41"/>
    <s v="10"/>
    <x v="10"/>
    <x v="0"/>
    <s v="2369|Lead Replacement Service|11.00|110.00"/>
    <x v="127"/>
    <s v="Truck# LT-617Hauling Ticket # 11433Job: 3347Location: 2511 W. Lithuania Plaza"/>
    <x v="0"/>
    <x v="3"/>
    <s v="11433"/>
    <x v="6"/>
    <x v="35"/>
    <s v="Lead Replacement Service"/>
    <n v="3347"/>
    <m/>
    <m/>
    <m/>
    <n v="11"/>
    <n v="110"/>
    <n v="1210"/>
    <n v="1125.3"/>
    <n v="177448.37"/>
  </r>
  <r>
    <x v="41"/>
    <s v="10"/>
    <x v="10"/>
    <x v="0"/>
    <s v="2369|Lead Replacement Service|10.00|110.00"/>
    <x v="127"/>
    <s v="Truck# LT-617Hauling Ticket # 11434Job: 3347Location: 9822 S. Leavitt"/>
    <x v="0"/>
    <x v="3"/>
    <s v="11434"/>
    <x v="6"/>
    <x v="35"/>
    <s v="Lead Replacement Service"/>
    <n v="3347"/>
    <m/>
    <m/>
    <m/>
    <n v="10"/>
    <n v="110"/>
    <n v="1100"/>
    <n v="1023"/>
    <n v="178548.37"/>
  </r>
  <r>
    <x v="41"/>
    <s v="10"/>
    <x v="10"/>
    <x v="0"/>
    <s v="2369|Lead Replacement Service|8.00|110.00"/>
    <x v="127"/>
    <s v="Truck# LT-617Hauling Ticket # 11432Job: 3347Location: 2038 W. 70th."/>
    <x v="0"/>
    <x v="3"/>
    <s v="11432"/>
    <x v="6"/>
    <x v="35"/>
    <s v="Lead Replacement Service"/>
    <n v="3347"/>
    <m/>
    <m/>
    <m/>
    <n v="8"/>
    <n v="110"/>
    <n v="880"/>
    <n v="818.40000000000009"/>
    <n v="179428.37"/>
  </r>
  <r>
    <x v="41"/>
    <s v="10"/>
    <x v="10"/>
    <x v="0"/>
    <s v="2369|Lead Replacement Service|10.00|110.00"/>
    <x v="127"/>
    <s v="Truck# LT-114Hauling Ticket # 11952Job: 3347Location: 10100 S. Princeton Ave."/>
    <x v="0"/>
    <x v="25"/>
    <s v="11952"/>
    <x v="6"/>
    <x v="35"/>
    <s v="Lead Replacement Service"/>
    <n v="3347"/>
    <m/>
    <m/>
    <m/>
    <n v="10"/>
    <n v="110"/>
    <n v="1100"/>
    <n v="1023"/>
    <n v="180528.37"/>
  </r>
  <r>
    <x v="41"/>
    <s v="10"/>
    <x v="10"/>
    <x v="0"/>
    <s v="2369|Lead Replacement Service|10.00|110.00"/>
    <x v="127"/>
    <s v="Truck# LT-114Hauling Ticket # 11937Job: 3347Location: 10852 S. Fairfield Ave."/>
    <x v="0"/>
    <x v="25"/>
    <s v="11937"/>
    <x v="6"/>
    <x v="35"/>
    <s v="Lead Replacement Service"/>
    <n v="3347"/>
    <m/>
    <m/>
    <m/>
    <n v="10"/>
    <n v="110"/>
    <n v="1100"/>
    <n v="1023"/>
    <n v="181628.37"/>
  </r>
  <r>
    <x v="41"/>
    <s v="10"/>
    <x v="10"/>
    <x v="0"/>
    <s v="2369|Lead Replacement Service|10.00|110.00"/>
    <x v="127"/>
    <s v="Truck# MLB-108Hauling Ticket # 11584Job: 3347Location: 7804 S. Kilbourn Ave."/>
    <x v="2"/>
    <x v="2"/>
    <s v="11584"/>
    <x v="6"/>
    <x v="35"/>
    <s v="Lead Replacement Service"/>
    <n v="3347"/>
    <m/>
    <m/>
    <m/>
    <n v="10"/>
    <n v="110"/>
    <n v="1100"/>
    <n v="1023"/>
    <n v="182728.37"/>
  </r>
  <r>
    <x v="46"/>
    <s v="17"/>
    <x v="10"/>
    <x v="0"/>
    <s v="2373|Lead Replacement Service|9.50|110.00"/>
    <x v="128"/>
    <s v="Truck# Li-73Hauling Ticket # 11056Job: 3347Location: 10961 S. Vernon"/>
    <x v="1"/>
    <x v="9"/>
    <s v="11056"/>
    <x v="6"/>
    <x v="35"/>
    <s v="Lead Replacement Service"/>
    <n v="3347"/>
    <m/>
    <m/>
    <m/>
    <n v="9.5"/>
    <n v="110"/>
    <n v="1045"/>
    <n v="971.85"/>
    <n v="206343.77"/>
  </r>
  <r>
    <x v="46"/>
    <s v="17"/>
    <x v="10"/>
    <x v="0"/>
    <s v="2373|Lead Replacement Service|10.75|110.00"/>
    <x v="128"/>
    <s v="Truck# LT-617Hauling Ticket # 11435Job: 3347Location: 9701 S. University"/>
    <x v="0"/>
    <x v="3"/>
    <s v="11435"/>
    <x v="6"/>
    <x v="35"/>
    <s v="Lead Replacement Service"/>
    <n v="3347"/>
    <m/>
    <m/>
    <m/>
    <n v="10.75"/>
    <n v="110"/>
    <n v="1182.5"/>
    <n v="1099.7250000000001"/>
    <n v="207526.27"/>
  </r>
  <r>
    <x v="46"/>
    <s v="17"/>
    <x v="10"/>
    <x v="0"/>
    <s v="2373|Lead Replacement Service|8.00|110.00"/>
    <x v="128"/>
    <s v="Truck# Li-54Hauling Ticket # 11077Job: 3347Location: 3518 W. 116th"/>
    <x v="1"/>
    <x v="1"/>
    <s v="11077"/>
    <x v="6"/>
    <x v="35"/>
    <s v="Lead Replacement Service"/>
    <n v="3347"/>
    <m/>
    <m/>
    <m/>
    <n v="8"/>
    <n v="110"/>
    <n v="880"/>
    <n v="0"/>
    <n v="208406.27"/>
  </r>
  <r>
    <x v="46"/>
    <s v="17"/>
    <x v="10"/>
    <x v="0"/>
    <s v="2373|Lead Replacement Service|9.00|110.00"/>
    <x v="128"/>
    <s v="Truck# LT-617Hauling Ticket # 11436Job: 3347Location: 9302 S. Indiana"/>
    <x v="0"/>
    <x v="3"/>
    <s v="11436"/>
    <x v="6"/>
    <x v="35"/>
    <s v="Lead Replacement Service"/>
    <n v="3347"/>
    <m/>
    <m/>
    <m/>
    <n v="9"/>
    <n v="110"/>
    <n v="990"/>
    <n v="920.7"/>
    <n v="209396.27"/>
  </r>
  <r>
    <x v="46"/>
    <s v="17"/>
    <x v="10"/>
    <x v="0"/>
    <s v="2373|Lead Replacement Service|9.00|110.00"/>
    <x v="128"/>
    <s v="Truck# LT-617Hauling Ticket # 11437Job: 3347Location: 6244 S. Tripp"/>
    <x v="0"/>
    <x v="3"/>
    <s v="11437"/>
    <x v="6"/>
    <x v="35"/>
    <s v="Lead Replacement Service"/>
    <n v="3347"/>
    <m/>
    <m/>
    <m/>
    <n v="9"/>
    <n v="110"/>
    <n v="990"/>
    <n v="920.7"/>
    <n v="210386.27"/>
  </r>
  <r>
    <x v="46"/>
    <s v="17"/>
    <x v="10"/>
    <x v="0"/>
    <s v="2373|Lead Replacement Service|13.00|110.00"/>
    <x v="128"/>
    <s v="Truck# LT-114Hauling Ticket # 11918Job: 3347Location: 3647 S. Kenneth"/>
    <x v="0"/>
    <x v="25"/>
    <s v="11918"/>
    <x v="6"/>
    <x v="35"/>
    <s v="Lead Replacement Service"/>
    <n v="3347"/>
    <m/>
    <m/>
    <m/>
    <n v="13"/>
    <n v="110"/>
    <n v="1430"/>
    <n v="1329.9"/>
    <n v="211816.27"/>
  </r>
  <r>
    <x v="46"/>
    <s v="17"/>
    <x v="10"/>
    <x v="0"/>
    <s v="2373|Lead Replacement Service|9.50|110.00"/>
    <x v="128"/>
    <s v="Truck# LT-617Hauling Ticket # 11438Job: 3347Location: 10800 S. Ave. L."/>
    <x v="0"/>
    <x v="3"/>
    <s v="11438"/>
    <x v="6"/>
    <x v="35"/>
    <s v="Lead Replacement Service"/>
    <n v="3347"/>
    <m/>
    <m/>
    <m/>
    <n v="9.5"/>
    <n v="110"/>
    <n v="1045"/>
    <n v="971.85"/>
    <n v="212861.27"/>
  </r>
  <r>
    <x v="46"/>
    <s v="17"/>
    <x v="10"/>
    <x v="0"/>
    <s v="2373|Lead Replacement Service|11.50|110.00"/>
    <x v="128"/>
    <s v="Truck# MLB-58Hauling Ticket # 11460Job: 3347Location: 6409 S. Oak Park"/>
    <x v="2"/>
    <x v="22"/>
    <s v="11460"/>
    <x v="6"/>
    <x v="35"/>
    <s v="Lead Replacement Service"/>
    <n v="3347"/>
    <m/>
    <m/>
    <m/>
    <n v="11.5"/>
    <n v="110"/>
    <n v="1265"/>
    <n v="1176.45"/>
    <n v="214126.27"/>
  </r>
  <r>
    <x v="46"/>
    <s v="17"/>
    <x v="10"/>
    <x v="0"/>
    <s v="2373|Lead Replacement Service|10.00|110.00"/>
    <x v="128"/>
    <s v="Truck# AAA-308Hauling Ticket # 11118Job: 3347Location: 8647 Saginaw"/>
    <x v="11"/>
    <x v="24"/>
    <s v="11118"/>
    <x v="6"/>
    <x v="35"/>
    <s v="Lead Replacement Service"/>
    <n v="3347"/>
    <m/>
    <m/>
    <m/>
    <n v="10"/>
    <n v="110"/>
    <n v="1100"/>
    <n v="1023"/>
    <n v="215226.27"/>
  </r>
  <r>
    <x v="46"/>
    <s v="17"/>
    <x v="10"/>
    <x v="0"/>
    <s v="2373|Lead Replacement Service|10.50|110.00"/>
    <x v="128"/>
    <s v="Truck# LT-617Hauling Ticket # 11439Job: 3347Location: 2208 S. Oglesby"/>
    <x v="0"/>
    <x v="3"/>
    <s v="11439"/>
    <x v="6"/>
    <x v="35"/>
    <s v="Lead Replacement Service"/>
    <n v="3347"/>
    <m/>
    <m/>
    <m/>
    <n v="10.5"/>
    <n v="110"/>
    <n v="1155"/>
    <n v="1074.1500000000001"/>
    <n v="216381.27"/>
  </r>
  <r>
    <x v="36"/>
    <s v="24"/>
    <x v="10"/>
    <x v="0"/>
    <s v="2380|Lead Replacement Service|8.25|110.00"/>
    <x v="129"/>
    <s v="Truck# MLB-19Hauling Ticket # 12094Job: 3347Location: 633 W. 59th St."/>
    <x v="2"/>
    <x v="8"/>
    <s v="12094"/>
    <x v="6"/>
    <x v="35"/>
    <s v="Lead Replacement Service"/>
    <n v="3347"/>
    <m/>
    <m/>
    <m/>
    <n v="8.25"/>
    <n v="110"/>
    <n v="907.5"/>
    <n v="843.97500000000002"/>
    <n v="237932.49"/>
  </r>
  <r>
    <x v="36"/>
    <s v="24"/>
    <x v="10"/>
    <x v="0"/>
    <s v="2380|Lead Replacement Service|8.00|110.00"/>
    <x v="129"/>
    <s v="Truck# LT-617Hauling Ticket # 11440Job: 3347Location: 9628 S. Brennan"/>
    <x v="0"/>
    <x v="3"/>
    <s v="11440"/>
    <x v="6"/>
    <x v="35"/>
    <s v="Lead Replacement Service"/>
    <n v="3347"/>
    <m/>
    <m/>
    <m/>
    <n v="8"/>
    <n v="110"/>
    <n v="880"/>
    <n v="818.40000000000009"/>
    <n v="238812.49"/>
  </r>
  <r>
    <x v="36"/>
    <s v="24"/>
    <x v="10"/>
    <x v="0"/>
    <s v="2380|Lead Replacement Service|12.00|110.00"/>
    <x v="129"/>
    <s v="Truck# LT-617Hauling Ticket # 11441Job: 3347Location: 9860 S. Ave."/>
    <x v="0"/>
    <x v="3"/>
    <s v="11441"/>
    <x v="6"/>
    <x v="35"/>
    <s v="Lead Replacement Service"/>
    <n v="3347"/>
    <m/>
    <m/>
    <m/>
    <n v="12"/>
    <n v="110"/>
    <n v="1320"/>
    <n v="1227.6000000000001"/>
    <n v="240132.49"/>
  </r>
  <r>
    <x v="36"/>
    <s v="24"/>
    <x v="10"/>
    <x v="0"/>
    <s v="2380|Lead Replacement Service|9.50|110.00"/>
    <x v="129"/>
    <s v="Truck# MLB-108Hauling Ticket # 11587Job: 3347Location: 8634 S May"/>
    <x v="2"/>
    <x v="2"/>
    <s v="11587"/>
    <x v="6"/>
    <x v="35"/>
    <s v="Lead Replacement Service"/>
    <n v="3347"/>
    <m/>
    <m/>
    <m/>
    <n v="9.5"/>
    <n v="110"/>
    <n v="1045"/>
    <n v="971.85"/>
    <n v="241177.49"/>
  </r>
  <r>
    <x v="36"/>
    <s v="24"/>
    <x v="10"/>
    <x v="0"/>
    <s v="2380|Lead Replacement Service|6.00|110.00"/>
    <x v="129"/>
    <s v="Truck# LT-356Hauling Ticket # 192Job: 3347Location: 10933 S. Wabash Ave."/>
    <x v="0"/>
    <x v="7"/>
    <s v="192"/>
    <x v="6"/>
    <x v="35"/>
    <s v="Lead Replacement Service"/>
    <n v="3347"/>
    <m/>
    <m/>
    <m/>
    <n v="6"/>
    <n v="110"/>
    <n v="660"/>
    <n v="613.80000000000007"/>
    <n v="241837.49"/>
  </r>
  <r>
    <x v="36"/>
    <s v="24"/>
    <x v="10"/>
    <x v="0"/>
    <s v="2380|Lead Replacement Service|12.00|110.00"/>
    <x v="129"/>
    <s v="Truck# LT-103Hauling Ticket # 09591Job: 3347Location: 218 E. 116th St."/>
    <x v="0"/>
    <x v="0"/>
    <s v="09591"/>
    <x v="6"/>
    <x v="35"/>
    <s v="Lead Replacement Service"/>
    <n v="3347"/>
    <m/>
    <m/>
    <m/>
    <n v="12"/>
    <n v="110"/>
    <n v="1320"/>
    <n v="1227.6000000000001"/>
    <n v="243157.49"/>
  </r>
  <r>
    <x v="36"/>
    <s v="24"/>
    <x v="10"/>
    <x v="0"/>
    <s v="2380|Lead Replacement Service|8.50|110.00"/>
    <x v="129"/>
    <s v="Truck# Li-54Hauling Ticket # 11089Job: 3347Location: 154th &amp; Vine"/>
    <x v="1"/>
    <x v="1"/>
    <s v="11089"/>
    <x v="6"/>
    <x v="35"/>
    <s v="Lead Replacement Service"/>
    <n v="3347"/>
    <m/>
    <m/>
    <m/>
    <n v="8.5"/>
    <n v="110"/>
    <n v="935"/>
    <n v="0"/>
    <n v="244092.49"/>
  </r>
  <r>
    <x v="36"/>
    <s v="24"/>
    <x v="10"/>
    <x v="0"/>
    <s v="2380|Lead Replacement Service|12.00|110.00"/>
    <x v="129"/>
    <s v="Truck# LT-617Hauling Ticket # 11443Job: 3347Location: 10207 S. Forest"/>
    <x v="0"/>
    <x v="3"/>
    <s v="11443"/>
    <x v="6"/>
    <x v="35"/>
    <s v="Lead Replacement Service"/>
    <n v="3347"/>
    <m/>
    <m/>
    <m/>
    <n v="12"/>
    <n v="110"/>
    <n v="1320"/>
    <n v="1227.6000000000001"/>
    <n v="245412.49"/>
  </r>
  <r>
    <x v="36"/>
    <s v="24"/>
    <x v="10"/>
    <x v="0"/>
    <s v="2380|Lead Replacement Service|9.00|110.00"/>
    <x v="129"/>
    <s v="Truck# LT-67Hauling Ticket # 11873Job: 3347Location: 154th &amp; Vine"/>
    <x v="0"/>
    <x v="15"/>
    <s v="11873"/>
    <x v="6"/>
    <x v="35"/>
    <s v="Lead Replacement Service"/>
    <n v="3347"/>
    <m/>
    <m/>
    <m/>
    <n v="9"/>
    <n v="110"/>
    <n v="990"/>
    <n v="920.7"/>
    <n v="246402.49"/>
  </r>
  <r>
    <x v="36"/>
    <s v="24"/>
    <x v="10"/>
    <x v="0"/>
    <s v="2380|Lead Replacement Service|12.00|110.00"/>
    <x v="129"/>
    <s v="Truck# LT-617Hauling Ticket # 11444Job: 3347Location: 8936 S. Anthony"/>
    <x v="0"/>
    <x v="3"/>
    <s v="11444"/>
    <x v="6"/>
    <x v="35"/>
    <s v="Lead Replacement Service"/>
    <n v="3347"/>
    <m/>
    <m/>
    <m/>
    <n v="12"/>
    <n v="110"/>
    <n v="1320"/>
    <n v="1227.6000000000001"/>
    <n v="247722.49"/>
  </r>
  <r>
    <x v="36"/>
    <s v="24"/>
    <x v="10"/>
    <x v="0"/>
    <s v="2380|Lead Replacement Service|9.25|110.00"/>
    <x v="129"/>
    <s v="Truck# LT-67Hauling Ticket # 11874Job: 3347Location: 8633 S. Marquette"/>
    <x v="0"/>
    <x v="15"/>
    <s v="11874"/>
    <x v="6"/>
    <x v="35"/>
    <s v="Lead Replacement Service"/>
    <n v="3347"/>
    <m/>
    <m/>
    <m/>
    <n v="9.25"/>
    <n v="110"/>
    <n v="1017.5"/>
    <n v="946.27500000000009"/>
    <n v="248739.99"/>
  </r>
  <r>
    <x v="36"/>
    <s v="24"/>
    <x v="10"/>
    <x v="0"/>
    <s v="2380|Lead Replacement Service|9.50|110.00"/>
    <x v="129"/>
    <s v="Truck# LT-67Hauling Ticket # 11868Job: 3347Location: 10610 S. Ave Forest"/>
    <x v="0"/>
    <x v="15"/>
    <s v="11868"/>
    <x v="6"/>
    <x v="35"/>
    <s v="Lead Replacement Service"/>
    <n v="3347"/>
    <m/>
    <m/>
    <m/>
    <n v="9.5"/>
    <n v="110"/>
    <n v="1045"/>
    <n v="971.85"/>
    <n v="249784.99"/>
  </r>
  <r>
    <x v="36"/>
    <s v="24"/>
    <x v="10"/>
    <x v="0"/>
    <s v="2380|Lead Replacement Service|9.00|110.00"/>
    <x v="129"/>
    <s v="Truck# LT-325Hauling Ticket # 11387Job: 3347Location: 154th &amp; vine"/>
    <x v="0"/>
    <x v="21"/>
    <s v="11387"/>
    <x v="6"/>
    <x v="35"/>
    <s v="Lead Replacement Service"/>
    <n v="3347"/>
    <m/>
    <m/>
    <m/>
    <n v="9"/>
    <n v="110"/>
    <n v="990"/>
    <n v="920.7"/>
    <n v="250774.99"/>
  </r>
  <r>
    <x v="36"/>
    <s v="24"/>
    <x v="10"/>
    <x v="0"/>
    <s v="2380|Lead Replacement Service|10.00|110.00"/>
    <x v="129"/>
    <s v="Truck# LT-114Hauling Ticket # 11934Job: 3347Location: 7248 S Indiana"/>
    <x v="0"/>
    <x v="25"/>
    <s v="11934"/>
    <x v="6"/>
    <x v="35"/>
    <s v="Lead Replacement Service"/>
    <n v="3347"/>
    <m/>
    <m/>
    <m/>
    <n v="10"/>
    <n v="110"/>
    <n v="1100"/>
    <n v="1023"/>
    <n v="251874.99"/>
  </r>
  <r>
    <x v="36"/>
    <s v="24"/>
    <x v="10"/>
    <x v="0"/>
    <s v="2380|Lead Replacement Service|11.00|110.00"/>
    <x v="129"/>
    <s v="Truck# MLB-108Hauling Ticket # 11588Job: 3347Location: 7130 S. Marquette"/>
    <x v="2"/>
    <x v="2"/>
    <s v="11588"/>
    <x v="6"/>
    <x v="35"/>
    <s v="Lead Replacement Service"/>
    <n v="3347"/>
    <m/>
    <m/>
    <m/>
    <n v="11"/>
    <n v="110"/>
    <n v="1210"/>
    <n v="1125.3"/>
    <n v="253084.99"/>
  </r>
  <r>
    <x v="36"/>
    <s v="24"/>
    <x v="10"/>
    <x v="0"/>
    <s v="2380|Lead Replacement Service|13.50|110.00"/>
    <x v="129"/>
    <s v="Truck# LT-114Hauling Ticket # 11951Job: 3347Location: 7514 S. Luella Ave"/>
    <x v="0"/>
    <x v="25"/>
    <s v="11951"/>
    <x v="6"/>
    <x v="35"/>
    <s v="Lead Replacement Service"/>
    <n v="3347"/>
    <m/>
    <m/>
    <m/>
    <n v="13.5"/>
    <n v="110"/>
    <n v="1485"/>
    <n v="1381.0500000000002"/>
    <n v="254569.99"/>
  </r>
  <r>
    <x v="37"/>
    <s v="31"/>
    <x v="10"/>
    <x v="0"/>
    <s v="2389|Lead Replacement Service|9.50|110.00"/>
    <x v="130"/>
    <s v="Truck# LT-114Hauling Ticket # 273Job: 3347Location: 6200 S. Monitor Ave."/>
    <x v="0"/>
    <x v="25"/>
    <s v="273"/>
    <x v="6"/>
    <x v="35"/>
    <s v="Lead Replacement Service"/>
    <n v="3347"/>
    <m/>
    <m/>
    <m/>
    <n v="9.5"/>
    <n v="110"/>
    <n v="1045"/>
    <n v="971.85"/>
    <n v="296165.74999999988"/>
  </r>
  <r>
    <x v="37"/>
    <s v="31"/>
    <x v="10"/>
    <x v="0"/>
    <s v="2389|Lead Replacement Service|9.00|110.00"/>
    <x v="130"/>
    <s v="Truck# Li-73Hauling Ticket # 11062Job: 3347Location: 11431 S. St. Louis"/>
    <x v="1"/>
    <x v="9"/>
    <s v="11062"/>
    <x v="6"/>
    <x v="35"/>
    <s v="Lead Replacement Service"/>
    <n v="3347"/>
    <m/>
    <m/>
    <m/>
    <n v="9"/>
    <n v="110"/>
    <n v="990"/>
    <n v="920.7"/>
    <n v="297155.74999999988"/>
  </r>
  <r>
    <x v="37"/>
    <s v="31"/>
    <x v="10"/>
    <x v="0"/>
    <s v="2389|Lead Replacement Service|15.00|110.00"/>
    <x v="130"/>
    <s v="Truck# LT-325Hauling Ticket # 11393Job: 3347Location: 160 E. 123 Rd St."/>
    <x v="0"/>
    <x v="21"/>
    <s v="11393"/>
    <x v="6"/>
    <x v="35"/>
    <s v="Lead Replacement Service"/>
    <n v="3347"/>
    <m/>
    <m/>
    <m/>
    <n v="15"/>
    <n v="110"/>
    <n v="1650"/>
    <n v="1534.5"/>
    <n v="298805.74999999988"/>
  </r>
  <r>
    <x v="37"/>
    <s v="31"/>
    <x v="10"/>
    <x v="0"/>
    <s v="2389|Lead Replacement Service|8.00|110.00"/>
    <x v="130"/>
    <s v="Truck# LT-617Hauling Ticket # 11445Job: 3347Location: 5723 S. Nomandy"/>
    <x v="0"/>
    <x v="3"/>
    <s v="11445"/>
    <x v="6"/>
    <x v="35"/>
    <s v="Lead Replacement Service"/>
    <n v="3347"/>
    <m/>
    <m/>
    <m/>
    <n v="8"/>
    <n v="110"/>
    <n v="880"/>
    <n v="818.40000000000009"/>
    <n v="299685.74999999988"/>
  </r>
  <r>
    <x v="37"/>
    <s v="31"/>
    <x v="10"/>
    <x v="0"/>
    <s v="2389|Lead Replacement Service|9.00|110.00"/>
    <x v="130"/>
    <s v="Truck# Li-73Hauling Ticket # 11075Job: 3347Location: 8748 S. Wabash"/>
    <x v="1"/>
    <x v="9"/>
    <s v="11075"/>
    <x v="6"/>
    <x v="35"/>
    <s v="Lead Replacement Service"/>
    <n v="3347"/>
    <m/>
    <m/>
    <m/>
    <n v="9"/>
    <n v="110"/>
    <n v="990"/>
    <n v="920.7"/>
    <n v="300675.74999999988"/>
  </r>
  <r>
    <x v="37"/>
    <s v="31"/>
    <x v="10"/>
    <x v="0"/>
    <s v="2389|Lead Replacement Service|11.50|110.00"/>
    <x v="130"/>
    <s v="Truck# LT-617Hauling Ticket # 11446Job: 3347Location: 6352 S. Pulaski"/>
    <x v="0"/>
    <x v="3"/>
    <s v="11446"/>
    <x v="6"/>
    <x v="35"/>
    <s v="Lead Replacement Service"/>
    <n v="3347"/>
    <m/>
    <m/>
    <m/>
    <n v="11.5"/>
    <n v="110"/>
    <n v="1265"/>
    <n v="1176.45"/>
    <n v="301940.74999999988"/>
  </r>
  <r>
    <x v="37"/>
    <s v="31"/>
    <x v="10"/>
    <x v="0"/>
    <s v="2389|Lead Replacement Service|10.00|110.00"/>
    <x v="130"/>
    <s v="Truck# LT-515Hauling Ticket # 11765Job: 3347Location: 6518 W. Grand"/>
    <x v="0"/>
    <x v="17"/>
    <s v="11765"/>
    <x v="6"/>
    <x v="35"/>
    <s v="Lead Replacement Service"/>
    <n v="3347"/>
    <m/>
    <m/>
    <m/>
    <n v="10"/>
    <n v="110"/>
    <n v="1100"/>
    <n v="1023"/>
    <n v="303040.74999999988"/>
  </r>
  <r>
    <x v="37"/>
    <s v="31"/>
    <x v="10"/>
    <x v="0"/>
    <s v="2389|Lead Replacement Service|10.00|110.00"/>
    <x v="130"/>
    <s v="Truck# LT-114Hauling Ticket # 11942Job: 3347Location: 3452 W. 64th St."/>
    <x v="0"/>
    <x v="25"/>
    <s v="11942"/>
    <x v="6"/>
    <x v="35"/>
    <s v="Lead Replacement Service"/>
    <n v="3347"/>
    <m/>
    <m/>
    <m/>
    <n v="10"/>
    <n v="110"/>
    <n v="1100"/>
    <n v="1023"/>
    <n v="304140.74999999988"/>
  </r>
  <r>
    <x v="37"/>
    <s v="31"/>
    <x v="10"/>
    <x v="0"/>
    <s v="2389|Lead Replacement Service|9.75|110.00"/>
    <x v="130"/>
    <s v="Truck# Li-73Hauling Ticket # 11074Job: 3347Location: 8723 S. Hermitage"/>
    <x v="1"/>
    <x v="9"/>
    <s v="11074"/>
    <x v="6"/>
    <x v="35"/>
    <s v="Lead Replacement Service"/>
    <n v="3347"/>
    <m/>
    <m/>
    <m/>
    <n v="9.75"/>
    <n v="110"/>
    <n v="1072.5"/>
    <n v="0"/>
    <n v="305213.24999999988"/>
  </r>
  <r>
    <x v="37"/>
    <s v="31"/>
    <x v="10"/>
    <x v="0"/>
    <s v="2389|Lead Replacement Service|11.50|110.00"/>
    <x v="130"/>
    <s v="Truck# LT-617Hauling Ticket # 11447Job: 3347Location: 516 W. 95th St"/>
    <x v="0"/>
    <x v="3"/>
    <s v="11447"/>
    <x v="6"/>
    <x v="35"/>
    <s v="Lead Replacement Service"/>
    <n v="3347"/>
    <m/>
    <m/>
    <m/>
    <n v="11.5"/>
    <n v="110"/>
    <n v="1265"/>
    <n v="1176.45"/>
    <n v="306478.24999999988"/>
  </r>
  <r>
    <x v="37"/>
    <s v="31"/>
    <x v="10"/>
    <x v="0"/>
    <s v="2389|Lead Replacement Service|12.00|110.00"/>
    <x v="130"/>
    <s v="Truck# MLB-108Hauling Ticket # 11463Job: 3347Location: 3000 S. Lowe"/>
    <x v="2"/>
    <x v="2"/>
    <s v="11463"/>
    <x v="6"/>
    <x v="35"/>
    <s v="Lead Replacement Service"/>
    <n v="3347"/>
    <m/>
    <m/>
    <m/>
    <n v="12"/>
    <n v="110"/>
    <n v="1320"/>
    <n v="1227.6000000000001"/>
    <n v="307798.24999999988"/>
  </r>
  <r>
    <x v="37"/>
    <s v="31"/>
    <x v="10"/>
    <x v="0"/>
    <s v="2389|Lead Replacement Service|13.00|110.00"/>
    <x v="130"/>
    <s v="Truck# LT-114Hauling Ticket # 11914Job: 3347Location: 3000 S. Lowe"/>
    <x v="0"/>
    <x v="25"/>
    <s v="11914"/>
    <x v="6"/>
    <x v="35"/>
    <s v="Lead Replacement Service"/>
    <n v="3347"/>
    <m/>
    <m/>
    <m/>
    <n v="13"/>
    <n v="110"/>
    <n v="1430"/>
    <n v="1329.9"/>
    <n v="309228.24999999988"/>
  </r>
  <r>
    <x v="37"/>
    <s v="31"/>
    <x v="10"/>
    <x v="0"/>
    <s v="2389|Lead Replacement Service|9.50|110.00"/>
    <x v="130"/>
    <s v="Truck# LT-356Hauling Ticket # 12033Job: 3347Location: 6144 S. Nood"/>
    <x v="0"/>
    <x v="7"/>
    <s v="12033"/>
    <x v="6"/>
    <x v="35"/>
    <s v="Lead Replacement Service"/>
    <n v="3347"/>
    <m/>
    <m/>
    <m/>
    <n v="9.5"/>
    <n v="110"/>
    <n v="1045"/>
    <n v="971.85"/>
    <n v="310273.24999999988"/>
  </r>
  <r>
    <x v="37"/>
    <s v="31"/>
    <x v="10"/>
    <x v="0"/>
    <s v="2389|Lead Replacement Service|10.00|110.00"/>
    <x v="130"/>
    <s v="Truck# LT-114Hauling Ticket # 09963Job: 3347Location: 3000 S. Lowe"/>
    <x v="0"/>
    <x v="25"/>
    <s v="09963"/>
    <x v="6"/>
    <x v="35"/>
    <s v="Lead Replacement Service"/>
    <n v="3347"/>
    <m/>
    <m/>
    <m/>
    <n v="10"/>
    <n v="110"/>
    <n v="1100"/>
    <n v="1023"/>
    <n v="311373.24999999988"/>
  </r>
  <r>
    <x v="37"/>
    <s v="31"/>
    <x v="10"/>
    <x v="0"/>
    <s v="2389|Lead Replacement Service|9.75|110.00"/>
    <x v="130"/>
    <s v="Truck# Li-73Hauling Ticket # 11073Job: 3347Location: 7843 S. Seeley"/>
    <x v="1"/>
    <x v="9"/>
    <s v="11073"/>
    <x v="6"/>
    <x v="35"/>
    <s v="Lead Replacement Service"/>
    <n v="3347"/>
    <m/>
    <m/>
    <m/>
    <n v="9.75"/>
    <n v="110"/>
    <n v="1072.5"/>
    <n v="0"/>
    <n v="312445.74999999988"/>
  </r>
  <r>
    <x v="37"/>
    <s v="31"/>
    <x v="10"/>
    <x v="0"/>
    <s v="2389|Lead Replacement Service|10.50|110.00"/>
    <x v="130"/>
    <s v="Truck# LT-617Hauling Ticket # 11448Job: 3347Location: 11009 S. Longwood"/>
    <x v="0"/>
    <x v="3"/>
    <s v="11448"/>
    <x v="6"/>
    <x v="35"/>
    <s v="Lead Replacement Service"/>
    <n v="3347"/>
    <m/>
    <m/>
    <m/>
    <n v="10.5"/>
    <n v="110"/>
    <n v="1155"/>
    <n v="1074.1500000000001"/>
    <n v="313600.74999999988"/>
  </r>
  <r>
    <x v="37"/>
    <s v="31"/>
    <x v="10"/>
    <x v="0"/>
    <s v="2389|Lead Replacement Service|8.50|110.00"/>
    <x v="130"/>
    <s v="Truck# MLB-11Hauling Ticket # 11722Job: 3347Location: 10230 S. Calhoun"/>
    <x v="2"/>
    <x v="11"/>
    <s v="11722"/>
    <x v="6"/>
    <x v="35"/>
    <s v="Lead Replacement Service"/>
    <n v="3347"/>
    <m/>
    <m/>
    <m/>
    <n v="8.5"/>
    <n v="110"/>
    <n v="935"/>
    <n v="869.55000000000007"/>
    <n v="314535.74999999988"/>
  </r>
  <r>
    <x v="37"/>
    <s v="31"/>
    <x v="10"/>
    <x v="0"/>
    <s v="2389|Lead Replacement Service|10.00|110.00"/>
    <x v="130"/>
    <s v="Truck# LT-617Hauling Ticket # 11449Job: 3347Location: 10334 S. Leavitt"/>
    <x v="0"/>
    <x v="3"/>
    <s v="11449"/>
    <x v="6"/>
    <x v="35"/>
    <s v="Lead Replacement Service"/>
    <n v="3347"/>
    <m/>
    <m/>
    <m/>
    <n v="10"/>
    <n v="110"/>
    <n v="1100"/>
    <n v="1023"/>
    <n v="315635.74999999988"/>
  </r>
  <r>
    <x v="37"/>
    <s v="31"/>
    <x v="10"/>
    <x v="0"/>
    <s v="2389|Lead Replacement Service|9.00|110.00"/>
    <x v="130"/>
    <s v="Truck# MLB-108Hauling Ticket # 11591Job: 3347Location: 3041 W. 77th"/>
    <x v="2"/>
    <x v="2"/>
    <s v="11591"/>
    <x v="6"/>
    <x v="35"/>
    <s v="Lead Replacement Service"/>
    <n v="3347"/>
    <m/>
    <m/>
    <m/>
    <n v="9"/>
    <n v="110"/>
    <n v="990"/>
    <n v="920.7"/>
    <n v="316625.74999999988"/>
  </r>
  <r>
    <x v="37"/>
    <s v="31"/>
    <x v="10"/>
    <x v="0"/>
    <s v="2389|Lead Replacement Service|11.50|110.00"/>
    <x v="130"/>
    <s v="Truck# LT-114Hauling Ticket # 11968Job: 3347Location: 3000 S. Lowe"/>
    <x v="0"/>
    <x v="25"/>
    <s v="11968"/>
    <x v="6"/>
    <x v="35"/>
    <s v="Lead Replacement Service"/>
    <n v="3347"/>
    <m/>
    <m/>
    <m/>
    <n v="11.5"/>
    <n v="110"/>
    <n v="1265"/>
    <n v="1176.45"/>
    <n v="317890.74999999988"/>
  </r>
  <r>
    <x v="37"/>
    <s v="31"/>
    <x v="10"/>
    <x v="0"/>
    <s v="2389|Lead Replacement Service|13.00|110.00"/>
    <x v="130"/>
    <s v="Truck# LT-325Hauling Ticket # 11098Job: 3347Location: 9640 S. Esmerald"/>
    <x v="0"/>
    <x v="21"/>
    <s v="11098"/>
    <x v="6"/>
    <x v="35"/>
    <s v="Lead Replacement Service"/>
    <n v="3347"/>
    <m/>
    <m/>
    <m/>
    <n v="13"/>
    <n v="110"/>
    <n v="1430"/>
    <n v="1329.9"/>
    <n v="319320.74999999988"/>
  </r>
  <r>
    <x v="38"/>
    <s v="07"/>
    <x v="7"/>
    <x v="0"/>
    <s v="2398|Lead Replacement Service|11.50|110.00"/>
    <x v="131"/>
    <s v="Truck# LT-617Hauling Ticket # 10527Job: 3347Location: 9720 S. Harvard"/>
    <x v="0"/>
    <x v="3"/>
    <s v="10527"/>
    <x v="6"/>
    <x v="35"/>
    <s v="Lead Replacement Service"/>
    <n v="3347"/>
    <m/>
    <m/>
    <m/>
    <n v="11.5"/>
    <n v="110"/>
    <n v="1265"/>
    <n v="1176.45"/>
    <n v="351433.64999999991"/>
  </r>
  <r>
    <x v="38"/>
    <s v="07"/>
    <x v="7"/>
    <x v="0"/>
    <s v="2398|Lead Replacement Service|12.00|110.00"/>
    <x v="131"/>
    <s v="Truck# Li-73Hauling Ticket # 11071Job: 3347Location: 7940 S. Ada"/>
    <x v="1"/>
    <x v="9"/>
    <s v="11071"/>
    <x v="6"/>
    <x v="35"/>
    <s v="Lead Replacement Service"/>
    <n v="3347"/>
    <m/>
    <m/>
    <m/>
    <n v="12"/>
    <n v="110"/>
    <n v="1320"/>
    <n v="0"/>
    <n v="352753.64999999991"/>
  </r>
  <r>
    <x v="38"/>
    <s v="07"/>
    <x v="7"/>
    <x v="0"/>
    <s v="2398|Lead Replacement Service|8.00|110.00"/>
    <x v="131"/>
    <s v="Truck# MLB-108Hauling Ticket # 11592Job: 3347Location: 11408 S. Raune"/>
    <x v="2"/>
    <x v="2"/>
    <s v="11592"/>
    <x v="6"/>
    <x v="35"/>
    <s v="Lead Replacement Service"/>
    <n v="3347"/>
    <m/>
    <m/>
    <m/>
    <n v="8"/>
    <n v="110"/>
    <n v="880"/>
    <n v="818.40000000000009"/>
    <n v="353633.64999999991"/>
  </r>
  <r>
    <x v="38"/>
    <s v="07"/>
    <x v="7"/>
    <x v="0"/>
    <s v="2398|Lead Replacement Service|11.50|110.00"/>
    <x v="131"/>
    <s v="Truck# LT-114Hauling Ticket # 11915Job: 3347Location: 3000 S. Lowe"/>
    <x v="0"/>
    <x v="25"/>
    <s v="11915"/>
    <x v="6"/>
    <x v="35"/>
    <s v="Lead Replacement Service"/>
    <n v="3347"/>
    <m/>
    <m/>
    <m/>
    <n v="11.5"/>
    <n v="110"/>
    <n v="1265"/>
    <n v="1176.45"/>
    <n v="354898.64999999991"/>
  </r>
  <r>
    <x v="38"/>
    <s v="07"/>
    <x v="7"/>
    <x v="0"/>
    <s v="2398|Lead Replacement Service|11.50|110.00"/>
    <x v="131"/>
    <s v="Truck# LT-617Hauling Ticket # 10528Job: 3347Location: 11926 S. Yale Av"/>
    <x v="0"/>
    <x v="3"/>
    <s v="10528"/>
    <x v="6"/>
    <x v="35"/>
    <s v="Lead Replacement Service"/>
    <n v="3347"/>
    <m/>
    <m/>
    <m/>
    <n v="11.5"/>
    <n v="110"/>
    <n v="1265"/>
    <n v="1176.45"/>
    <n v="356163.64999999991"/>
  </r>
  <r>
    <x v="38"/>
    <s v="07"/>
    <x v="7"/>
    <x v="0"/>
    <s v="2398|Lead Replacement Service|11.00|110.00"/>
    <x v="131"/>
    <s v="Truck# MLB-11Hauling Ticket # 10809Job: 3347Location: 3031 S. Lowe"/>
    <x v="2"/>
    <x v="11"/>
    <s v="10809"/>
    <x v="6"/>
    <x v="35"/>
    <s v="Lead Replacement Service"/>
    <n v="3347"/>
    <m/>
    <m/>
    <m/>
    <n v="11"/>
    <n v="110"/>
    <n v="1210"/>
    <n v="1125.3"/>
    <n v="357373.64999999991"/>
  </r>
  <r>
    <x v="38"/>
    <s v="07"/>
    <x v="7"/>
    <x v="0"/>
    <s v="2398|Lead Replacement Service|8.50|110.00"/>
    <x v="131"/>
    <s v="Truck# Li-73Hauling Ticket # 11070Job: 3347Location: 8119 S. Throop"/>
    <x v="1"/>
    <x v="9"/>
    <s v="11070"/>
    <x v="6"/>
    <x v="35"/>
    <s v="Lead Replacement Service"/>
    <n v="3347"/>
    <m/>
    <m/>
    <m/>
    <n v="8.5"/>
    <n v="110"/>
    <n v="935"/>
    <n v="0"/>
    <n v="358308.64999999991"/>
  </r>
  <r>
    <x v="38"/>
    <s v="07"/>
    <x v="7"/>
    <x v="0"/>
    <s v="2398|Lead Replacement Service|9.50|110.00"/>
    <x v="131"/>
    <s v="Truck# MLB-108Hauling Ticket # 11593Job: 3347Location: Heidelberg McCook"/>
    <x v="2"/>
    <x v="2"/>
    <s v="11593"/>
    <x v="6"/>
    <x v="35"/>
    <s v="Lead Replacement Service"/>
    <n v="3347"/>
    <m/>
    <m/>
    <m/>
    <n v="9.5"/>
    <n v="110"/>
    <n v="1045"/>
    <n v="971.85"/>
    <n v="359353.64999999991"/>
  </r>
  <r>
    <x v="38"/>
    <s v="07"/>
    <x v="7"/>
    <x v="0"/>
    <s v="2398|Lead Replacement Service|9.00|110.00"/>
    <x v="131"/>
    <s v="Truck# LT-617Hauling Ticket # 10529Job: 3347Location: 9429 S. Rhodos "/>
    <x v="0"/>
    <x v="3"/>
    <s v="10529"/>
    <x v="6"/>
    <x v="35"/>
    <s v="Lead Replacement Service"/>
    <n v="3347"/>
    <m/>
    <m/>
    <m/>
    <n v="9"/>
    <n v="110"/>
    <n v="990"/>
    <n v="920.7"/>
    <n v="360343.64999999991"/>
  </r>
  <r>
    <x v="38"/>
    <s v="07"/>
    <x v="7"/>
    <x v="0"/>
    <s v="2398|Lead Replacement Service|9.50|110.00"/>
    <x v="131"/>
    <s v="Truck# LT-103Hauling Ticket # 11135Job: 3347Location: 6402 S. Greenwood"/>
    <x v="0"/>
    <x v="0"/>
    <s v="11135"/>
    <x v="6"/>
    <x v="35"/>
    <s v="Lead Replacement Service"/>
    <n v="3347"/>
    <m/>
    <m/>
    <m/>
    <n v="9.5"/>
    <n v="110"/>
    <n v="1045"/>
    <n v="971.85"/>
    <n v="361388.64999999991"/>
  </r>
  <r>
    <x v="38"/>
    <s v="07"/>
    <x v="7"/>
    <x v="0"/>
    <s v="2398|Lead Replacement Service|3.50|110.00"/>
    <x v="131"/>
    <s v="Truck# MLB-11Hauling Ticket # 12143Job: 3347Location: 3031 S. Lowe"/>
    <x v="2"/>
    <x v="11"/>
    <s v="12143"/>
    <x v="6"/>
    <x v="35"/>
    <s v="Lead Replacement Service"/>
    <n v="3347"/>
    <m/>
    <m/>
    <m/>
    <n v="3.5"/>
    <n v="110"/>
    <n v="385"/>
    <n v="358.05"/>
    <n v="361773.64999999991"/>
  </r>
  <r>
    <x v="38"/>
    <s v="07"/>
    <x v="7"/>
    <x v="0"/>
    <s v="2398|Lead Replacement Service|11.00|110.00"/>
    <x v="131"/>
    <s v="Truck# LT-617Hauling Ticket # 10530Job: 3347Location: 232 E. 89th St."/>
    <x v="0"/>
    <x v="3"/>
    <s v="10530"/>
    <x v="6"/>
    <x v="35"/>
    <s v="Lead Replacement Service"/>
    <n v="3347"/>
    <m/>
    <m/>
    <m/>
    <n v="11"/>
    <n v="110"/>
    <n v="1210"/>
    <n v="1125.3"/>
    <n v="362983.64999999991"/>
  </r>
  <r>
    <x v="38"/>
    <s v="07"/>
    <x v="7"/>
    <x v="0"/>
    <s v="2398|Lead Replacement Service|9.75|110.00"/>
    <x v="131"/>
    <s v="Truck# Li-73Hauling Ticket # 11069Job: 3347Location: 12639 S. Esmerald"/>
    <x v="1"/>
    <x v="9"/>
    <s v="11069"/>
    <x v="6"/>
    <x v="35"/>
    <s v="Lead Replacement Service"/>
    <n v="3347"/>
    <m/>
    <m/>
    <m/>
    <n v="9.75"/>
    <n v="110"/>
    <n v="1072.5"/>
    <n v="0"/>
    <n v="364056.14999999991"/>
  </r>
  <r>
    <x v="38"/>
    <s v="07"/>
    <x v="7"/>
    <x v="0"/>
    <s v="2398|Lead Replacement Service|9.00|110.00"/>
    <x v="131"/>
    <s v="Truck# LT-617Hauling Ticket # 10531Job: 3347Location: 7146 S. Campbell"/>
    <x v="0"/>
    <x v="3"/>
    <s v="10531"/>
    <x v="6"/>
    <x v="35"/>
    <s v="Lead Replacement Service"/>
    <n v="3347"/>
    <m/>
    <m/>
    <m/>
    <n v="9"/>
    <n v="110"/>
    <n v="990"/>
    <n v="920.7"/>
    <n v="365046.14999999991"/>
  </r>
  <r>
    <x v="38"/>
    <s v="07"/>
    <x v="7"/>
    <x v="0"/>
    <s v="2398|Lead Replacement Service|10.00|110.00"/>
    <x v="131"/>
    <s v="Truck# Li-73Hauling Ticket # 11068Job: 3347Location: 10245 S. Charles"/>
    <x v="1"/>
    <x v="9"/>
    <s v="11068"/>
    <x v="6"/>
    <x v="35"/>
    <s v="Lead Replacement Service"/>
    <n v="3347"/>
    <m/>
    <m/>
    <m/>
    <n v="10"/>
    <n v="110"/>
    <n v="1100"/>
    <n v="0"/>
    <n v="366146.14999999991"/>
  </r>
  <r>
    <x v="38"/>
    <s v="07"/>
    <x v="7"/>
    <x v="0"/>
    <s v="2398|Lead Replacement Service|8.00|110.00"/>
    <x v="131"/>
    <s v="Truck# MLB-108Hauling Ticket # 11594Job: 3347Location: 3633 W. 108th Place"/>
    <x v="2"/>
    <x v="2"/>
    <s v="11594"/>
    <x v="6"/>
    <x v="35"/>
    <s v="Lead Replacement Service"/>
    <n v="3347"/>
    <m/>
    <m/>
    <m/>
    <n v="8"/>
    <n v="110"/>
    <n v="880"/>
    <n v="818.40000000000009"/>
    <n v="367026.14999999991"/>
  </r>
  <r>
    <x v="39"/>
    <s v="14"/>
    <x v="7"/>
    <x v="0"/>
    <s v="2409|Lead Replacement Service|8.00|110.00"/>
    <x v="132"/>
    <s v="Truck# LT-617Hauling Ticket # 10533Job: 3347Location: 9742 S. Winston"/>
    <x v="0"/>
    <x v="3"/>
    <s v="10533"/>
    <x v="6"/>
    <x v="35"/>
    <s v="Lead Replacement Service"/>
    <n v="3347"/>
    <m/>
    <m/>
    <m/>
    <n v="8"/>
    <n v="110"/>
    <n v="880"/>
    <n v="818.40000000000009"/>
    <n v="404045.28999999992"/>
  </r>
  <r>
    <x v="39"/>
    <s v="14"/>
    <x v="7"/>
    <x v="0"/>
    <s v="2409|Lead Replacement Service|9.50|110.00"/>
    <x v="132"/>
    <s v="Truck# Li-73Hauling Ticket # 11063Job: 3347Location: 3449 W. 79th St."/>
    <x v="1"/>
    <x v="9"/>
    <s v="11063"/>
    <x v="6"/>
    <x v="35"/>
    <s v="Lead Replacement Service"/>
    <n v="3347"/>
    <m/>
    <m/>
    <m/>
    <n v="9.5"/>
    <n v="110"/>
    <n v="1045"/>
    <n v="0"/>
    <n v="405090.28999999992"/>
  </r>
  <r>
    <x v="39"/>
    <s v="14"/>
    <x v="7"/>
    <x v="0"/>
    <s v="2409|Lead Replacement Service|8.00|110.00"/>
    <x v="132"/>
    <s v="Truck# LT-617Hauling Ticket # 10534Job: 3347Location: 9342 S. Wallace"/>
    <x v="0"/>
    <x v="3"/>
    <s v="10534"/>
    <x v="6"/>
    <x v="35"/>
    <s v="Lead Replacement Service"/>
    <n v="3347"/>
    <m/>
    <m/>
    <m/>
    <n v="8"/>
    <n v="110"/>
    <n v="880"/>
    <n v="818.40000000000009"/>
    <n v="405970.28999999992"/>
  </r>
  <r>
    <x v="39"/>
    <s v="14"/>
    <x v="7"/>
    <x v="0"/>
    <s v="2409|Lead Replacement Service|9.00|110.00"/>
    <x v="132"/>
    <s v="Truck# LT-617Hauling Ticket # 10535Job: 3347Location: 5804 S. Massasoit"/>
    <x v="0"/>
    <x v="3"/>
    <s v="10535"/>
    <x v="6"/>
    <x v="35"/>
    <s v="Lead Replacement Service"/>
    <n v="3347"/>
    <m/>
    <m/>
    <m/>
    <n v="9"/>
    <n v="110"/>
    <n v="990"/>
    <n v="920.7"/>
    <n v="406960.28999999992"/>
  </r>
  <r>
    <x v="39"/>
    <s v="14"/>
    <x v="7"/>
    <x v="0"/>
    <s v="2409|Lead Replacement Service|10.00|110.00"/>
    <x v="132"/>
    <s v="Truck# Li-73Hauling Ticket # 11066Job: 3347Location: 11127 S. Artesian"/>
    <x v="1"/>
    <x v="9"/>
    <s v="11066"/>
    <x v="6"/>
    <x v="35"/>
    <s v="Lead Replacement Service"/>
    <n v="3347"/>
    <m/>
    <m/>
    <m/>
    <n v="10"/>
    <n v="110"/>
    <n v="1100"/>
    <n v="0"/>
    <n v="408060.28999999992"/>
  </r>
  <r>
    <x v="39"/>
    <s v="14"/>
    <x v="7"/>
    <x v="0"/>
    <s v="2409|Lead Replacement Service|8.50|110.00"/>
    <x v="132"/>
    <s v="Truck# LT-617Hauling Ticket # 10536Job: 3347Location: 10544 S. Maplewood"/>
    <x v="0"/>
    <x v="3"/>
    <s v="10536"/>
    <x v="6"/>
    <x v="35"/>
    <s v="Lead Replacement Service"/>
    <n v="3347"/>
    <m/>
    <m/>
    <m/>
    <n v="8.5"/>
    <n v="110"/>
    <n v="935"/>
    <n v="869.55000000000007"/>
    <n v="408995.28999999992"/>
  </r>
  <r>
    <x v="39"/>
    <s v="14"/>
    <x v="7"/>
    <x v="0"/>
    <s v="2409|Lead Replacement Service|9.00|110.00"/>
    <x v="132"/>
    <s v="Truck# Li-73Hauling Ticket # 11065Job: 3347Location: 431 W. 96th St"/>
    <x v="1"/>
    <x v="9"/>
    <s v="11065"/>
    <x v="6"/>
    <x v="35"/>
    <s v="Lead Replacement Service"/>
    <n v="3347"/>
    <m/>
    <m/>
    <m/>
    <n v="9"/>
    <n v="110"/>
    <n v="990"/>
    <n v="920.7"/>
    <n v="409985.28999999992"/>
  </r>
  <r>
    <x v="39"/>
    <s v="14"/>
    <x v="7"/>
    <x v="0"/>
    <s v="2409|Lead Replacement Service|12.00|110.00"/>
    <x v="132"/>
    <s v="Truck# LT-617Hauling Ticket # 10537Job: 3347Location: 7625 S. Crandon Ave."/>
    <x v="0"/>
    <x v="3"/>
    <s v="10537"/>
    <x v="6"/>
    <x v="35"/>
    <s v="Lead Replacement Service"/>
    <n v="3347"/>
    <m/>
    <m/>
    <m/>
    <n v="12"/>
    <n v="110"/>
    <n v="1320"/>
    <n v="1227.6000000000001"/>
    <n v="411305.28999999992"/>
  </r>
  <r>
    <x v="39"/>
    <s v="14"/>
    <x v="7"/>
    <x v="0"/>
    <s v="2409|Lead Replacement Service|9.25|110.00"/>
    <x v="132"/>
    <s v="Truck# Li-73Hauling Ticket # 11064Job: 3347Location: 10943 S. Eberhart"/>
    <x v="1"/>
    <x v="9"/>
    <s v="11064"/>
    <x v="6"/>
    <x v="35"/>
    <s v="Lead Replacement Service"/>
    <n v="3347"/>
    <m/>
    <m/>
    <m/>
    <n v="9.25"/>
    <n v="110"/>
    <n v="1017.5"/>
    <n v="0"/>
    <n v="412322.78999999992"/>
  </r>
  <r>
    <x v="39"/>
    <s v="14"/>
    <x v="7"/>
    <x v="0"/>
    <s v="2409|Lead Replacement Service|9.00|110.00"/>
    <x v="132"/>
    <s v="Truck# Li-73Hauling Ticket # 11067Job: 3347Location: 5619 S. Keeler"/>
    <x v="1"/>
    <x v="9"/>
    <s v="11067"/>
    <x v="6"/>
    <x v="35"/>
    <s v="Lead Replacement Service"/>
    <n v="3347"/>
    <m/>
    <m/>
    <m/>
    <n v="9"/>
    <n v="110"/>
    <n v="990"/>
    <n v="920.7"/>
    <n v="413312.78999999992"/>
  </r>
  <r>
    <x v="13"/>
    <s v="21"/>
    <x v="7"/>
    <x v="0"/>
    <s v="2419|Lead Replacement Service|8.50|110.00"/>
    <x v="133"/>
    <s v="Truck# Li-73Hauling Ticket # 8474Job: 3347Location: 7324 S. Claremont"/>
    <x v="1"/>
    <x v="9"/>
    <s v="8474"/>
    <x v="6"/>
    <x v="35"/>
    <s v="Lead Replacement Service"/>
    <n v="3347"/>
    <m/>
    <m/>
    <m/>
    <n v="8.5"/>
    <n v="110"/>
    <n v="935"/>
    <n v="0"/>
    <n v="448693.41999999993"/>
  </r>
  <r>
    <x v="13"/>
    <s v="21"/>
    <x v="7"/>
    <x v="0"/>
    <s v="2419|Lead Replacement Service|9.00|110.00"/>
    <x v="133"/>
    <s v="Truck# LT-617Hauling Ticket # 10538Job: 3347Location: 8435 Blackstone"/>
    <x v="0"/>
    <x v="3"/>
    <s v="10538"/>
    <x v="6"/>
    <x v="35"/>
    <s v="Lead Replacement Service"/>
    <n v="3347"/>
    <m/>
    <m/>
    <m/>
    <n v="9"/>
    <n v="110"/>
    <n v="990"/>
    <n v="920.7"/>
    <n v="449683.41999999993"/>
  </r>
  <r>
    <x v="13"/>
    <s v="21"/>
    <x v="7"/>
    <x v="0"/>
    <s v="2419|Lead Replacement Service|9.50|110.00"/>
    <x v="133"/>
    <s v="Truck# MLB-11Hauling Ticket # 11726Job: 3347Location: 7745 S. Luella"/>
    <x v="2"/>
    <x v="11"/>
    <s v="11726"/>
    <x v="6"/>
    <x v="35"/>
    <s v="Lead Replacement Service"/>
    <n v="3347"/>
    <m/>
    <m/>
    <m/>
    <n v="9.5"/>
    <n v="110"/>
    <n v="1045"/>
    <n v="971.85"/>
    <n v="450728.41999999993"/>
  </r>
  <r>
    <x v="13"/>
    <s v="21"/>
    <x v="7"/>
    <x v="0"/>
    <s v="2419|Lead Replacement Service|13.00|110.00"/>
    <x v="133"/>
    <s v="Truck# LT-617Hauling Ticket # 10539Job: 3347Location: 8308 S. Ingleside"/>
    <x v="0"/>
    <x v="3"/>
    <s v="10539"/>
    <x v="6"/>
    <x v="35"/>
    <s v="Lead Replacement Service"/>
    <n v="3347"/>
    <m/>
    <m/>
    <m/>
    <n v="13"/>
    <n v="110"/>
    <n v="1430"/>
    <n v="1329.9"/>
    <n v="452158.41999999993"/>
  </r>
  <r>
    <x v="13"/>
    <s v="21"/>
    <x v="7"/>
    <x v="0"/>
    <s v="2419|Lead Replacement Service|9.00|110.00"/>
    <x v="133"/>
    <s v="Truck# LT-617Hauling Ticket # 10540Job: 3347Location: 7217 S. Cornell"/>
    <x v="0"/>
    <x v="3"/>
    <s v="10540"/>
    <x v="6"/>
    <x v="35"/>
    <s v="Lead Replacement Service"/>
    <n v="3347"/>
    <m/>
    <m/>
    <m/>
    <n v="9"/>
    <n v="110"/>
    <n v="990"/>
    <n v="920.7"/>
    <n v="453148.41999999993"/>
  </r>
  <r>
    <x v="13"/>
    <s v="21"/>
    <x v="7"/>
    <x v="0"/>
    <s v="2419|Lead Replacement Service|11.00|110.00"/>
    <x v="133"/>
    <s v="Truck# MLB-11Hauling Ticket # 10812Job: 3347Location: 5710 S. Washtenaw"/>
    <x v="2"/>
    <x v="11"/>
    <s v="10812"/>
    <x v="6"/>
    <x v="35"/>
    <s v="Lead Replacement Service"/>
    <n v="3347"/>
    <m/>
    <m/>
    <m/>
    <n v="11"/>
    <n v="110"/>
    <n v="1210"/>
    <n v="1125.3"/>
    <n v="454358.41999999993"/>
  </r>
  <r>
    <x v="13"/>
    <s v="21"/>
    <x v="7"/>
    <x v="0"/>
    <s v="2419|Lead Replacement Service|13.50|110.00"/>
    <x v="133"/>
    <s v="Truck# MLB-11Hauling Ticket # 10813Job: 3347Location: 5710 S. Washtenaw"/>
    <x v="2"/>
    <x v="11"/>
    <s v="10813"/>
    <x v="6"/>
    <x v="35"/>
    <s v="Lead Replacement Service"/>
    <n v="3347"/>
    <m/>
    <m/>
    <m/>
    <n v="13.5"/>
    <n v="110"/>
    <n v="1485"/>
    <n v="1381.0500000000002"/>
    <n v="455843.41999999993"/>
  </r>
  <r>
    <x v="13"/>
    <s v="21"/>
    <x v="7"/>
    <x v="0"/>
    <s v="2419|Lead Replacement Service|9.00|110.00"/>
    <x v="133"/>
    <s v="Truck# LT-617Hauling Ticket # 10541Job: 3347Location: 12105 S. Harvard"/>
    <x v="0"/>
    <x v="3"/>
    <s v="10541"/>
    <x v="6"/>
    <x v="35"/>
    <s v="Lead Replacement Service"/>
    <n v="3347"/>
    <m/>
    <m/>
    <m/>
    <n v="9"/>
    <n v="110"/>
    <n v="990"/>
    <n v="920.7"/>
    <n v="456833.41999999993"/>
  </r>
  <r>
    <x v="13"/>
    <s v="21"/>
    <x v="7"/>
    <x v="0"/>
    <s v="2419|Lead Replacement Service|13.00|110.00"/>
    <x v="133"/>
    <s v="Truck# LT-617Hauling Ticket # 10542Job: 3347Location: 4717 W. 83rd"/>
    <x v="0"/>
    <x v="3"/>
    <s v="10542"/>
    <x v="6"/>
    <x v="35"/>
    <s v="Lead Replacement Service"/>
    <n v="3347"/>
    <m/>
    <m/>
    <m/>
    <n v="13"/>
    <n v="110"/>
    <n v="1430"/>
    <n v="1329.9"/>
    <n v="458263.41999999993"/>
  </r>
  <r>
    <x v="13"/>
    <s v="21"/>
    <x v="7"/>
    <x v="0"/>
    <s v="2419|Lead Replacement Service|9.00|110.00"/>
    <x v="133"/>
    <s v="Truck# MLB-11Hauling Ticket # 11710Job: 3347Location: 304 W. 109th St."/>
    <x v="2"/>
    <x v="11"/>
    <s v="11710"/>
    <x v="6"/>
    <x v="35"/>
    <s v="Lead Replacement Service"/>
    <n v="3347"/>
    <m/>
    <m/>
    <m/>
    <n v="9"/>
    <n v="110"/>
    <n v="990"/>
    <n v="920.7"/>
    <n v="459253.41999999993"/>
  </r>
  <r>
    <x v="14"/>
    <s v="28"/>
    <x v="7"/>
    <x v="0"/>
    <s v="2432|Lead Replacement Service|9.00|110.00"/>
    <x v="134"/>
    <s v="Truck# LT-617Hauling Ticket # 10543Job: 3347Location: 10220 S. Bensley"/>
    <x v="0"/>
    <x v="3"/>
    <s v="10543"/>
    <x v="6"/>
    <x v="35"/>
    <s v="Lead Replacement Service"/>
    <n v="3347"/>
    <m/>
    <m/>
    <m/>
    <n v="9"/>
    <n v="110"/>
    <n v="990"/>
    <n v="920.7"/>
    <n v="514478.49999999988"/>
  </r>
  <r>
    <x v="14"/>
    <s v="28"/>
    <x v="7"/>
    <x v="0"/>
    <s v="2432|Lead Replacement Service|9.50|110.00"/>
    <x v="134"/>
    <s v="Truck# LT-617Hauling Ticket # 10544Job: 3347Location: 11420 S. Princeton"/>
    <x v="0"/>
    <x v="3"/>
    <s v="10544"/>
    <x v="6"/>
    <x v="35"/>
    <s v="Lead Replacement Service"/>
    <n v="3347"/>
    <m/>
    <m/>
    <m/>
    <n v="9.5"/>
    <n v="110"/>
    <n v="1045"/>
    <n v="971.85"/>
    <n v="515523.49999999988"/>
  </r>
  <r>
    <x v="14"/>
    <s v="28"/>
    <x v="7"/>
    <x v="0"/>
    <s v="2432|Lead Replacement Service|10.00|110.00"/>
    <x v="134"/>
    <s v="Truck# LT-617Hauling Ticket # 10545Job: 3347Location: 6240 S. Talman Ave."/>
    <x v="0"/>
    <x v="3"/>
    <s v="10545"/>
    <x v="6"/>
    <x v="35"/>
    <s v="Lead Replacement Service"/>
    <n v="3347"/>
    <m/>
    <m/>
    <m/>
    <n v="10"/>
    <n v="110"/>
    <n v="1100"/>
    <n v="1023"/>
    <n v="516623.49999999988"/>
  </r>
  <r>
    <x v="14"/>
    <s v="28"/>
    <x v="7"/>
    <x v="0"/>
    <s v="2432|Lead Replacement Service|9.50|110.00"/>
    <x v="134"/>
    <s v="Truck# LT-617Hauling Ticket # 10546Job: 3347Location: 8234 S. Shore"/>
    <x v="0"/>
    <x v="3"/>
    <s v="10546"/>
    <x v="6"/>
    <x v="35"/>
    <s v="Lead Replacement Service"/>
    <n v="3347"/>
    <m/>
    <m/>
    <m/>
    <n v="9.5"/>
    <n v="110"/>
    <n v="1045"/>
    <n v="971.85"/>
    <n v="517668.49999999988"/>
  </r>
  <r>
    <x v="14"/>
    <s v="28"/>
    <x v="7"/>
    <x v="0"/>
    <s v="2432|Lead Replacement Service|8.50|110.00"/>
    <x v="134"/>
    <s v="Truck# LT-617Hauling Ticket # 10547Job: 3347Location: 8024 S. California"/>
    <x v="0"/>
    <x v="3"/>
    <s v="10547"/>
    <x v="6"/>
    <x v="35"/>
    <s v="Lead Replacement Service"/>
    <n v="3347"/>
    <m/>
    <m/>
    <m/>
    <n v="8.5"/>
    <n v="110"/>
    <n v="935"/>
    <n v="869.55000000000007"/>
    <n v="518603.49999999988"/>
  </r>
  <r>
    <x v="15"/>
    <s v="05"/>
    <x v="0"/>
    <x v="0"/>
    <s v="2446|Lead Replacement Service|10.00|110.00"/>
    <x v="135"/>
    <s v="Truck# LT-617_x000a_Hauling Ticket # 10548_x000a_Job: 3347_x000a_Location: 3908 W. 78th St."/>
    <x v="0"/>
    <x v="3"/>
    <s v="10548"/>
    <x v="6"/>
    <x v="35"/>
    <s v="Lead Replacement Service"/>
    <n v="3347"/>
    <m/>
    <m/>
    <m/>
    <n v="10"/>
    <n v="110"/>
    <n v="1100"/>
    <n v="1023"/>
    <n v="595807.82000000007"/>
  </r>
  <r>
    <x v="15"/>
    <s v="05"/>
    <x v="0"/>
    <x v="0"/>
    <s v="2446|Lead Replacement Service|10.50|110.00"/>
    <x v="135"/>
    <s v="Truck# LT-617_x000a_Hauling Ticket # 10549_x000a_Job: 3347_x000a_Location: 9601 S. Bell"/>
    <x v="0"/>
    <x v="3"/>
    <s v="10549"/>
    <x v="6"/>
    <x v="35"/>
    <s v="Lead Replacement Service"/>
    <n v="3347"/>
    <m/>
    <m/>
    <m/>
    <n v="10.5"/>
    <n v="110"/>
    <n v="1155"/>
    <n v="1074.1500000000001"/>
    <n v="596962.82000000007"/>
  </r>
  <r>
    <x v="15"/>
    <s v="05"/>
    <x v="0"/>
    <x v="0"/>
    <s v="2446|Lead Replacement Service|11.50|110.00"/>
    <x v="135"/>
    <s v="Truck# LT-617_x000a_Hauling Ticket # 10550_x000a_Job: 3347_x000a_Location: 119 W. 110th St."/>
    <x v="0"/>
    <x v="3"/>
    <s v="10550"/>
    <x v="6"/>
    <x v="35"/>
    <s v="Lead Replacement Service"/>
    <n v="3347"/>
    <m/>
    <m/>
    <m/>
    <n v="11.5"/>
    <n v="110"/>
    <n v="1265"/>
    <n v="1176.45"/>
    <n v="598227.82000000007"/>
  </r>
  <r>
    <x v="15"/>
    <s v="05"/>
    <x v="0"/>
    <x v="0"/>
    <s v="2446|Lead Replacement Service|9.50|110.00"/>
    <x v="135"/>
    <s v="Truck# LT-617_x000a_Hauling Ticket # 12757_x000a_Job: 3347_x000a_Location: 9103 S. Blackstone"/>
    <x v="0"/>
    <x v="3"/>
    <s v="12757"/>
    <x v="6"/>
    <x v="35"/>
    <s v="Lead Replacement Service"/>
    <n v="3347"/>
    <m/>
    <m/>
    <m/>
    <n v="9.5"/>
    <n v="110"/>
    <n v="1045"/>
    <n v="971.85"/>
    <n v="599272.82000000007"/>
  </r>
  <r>
    <x v="15"/>
    <s v="05"/>
    <x v="0"/>
    <x v="0"/>
    <s v="2446|Lead Replacement Service|10.00|110.00"/>
    <x v="135"/>
    <s v="Truck# LT-617_x000a_Hauling Ticket # 12737_x000a_Job: 3347_x000a_Location: 325 E. 89th Pl."/>
    <x v="0"/>
    <x v="3"/>
    <s v="12737"/>
    <x v="6"/>
    <x v="35"/>
    <s v="Lead Replacement Service"/>
    <n v="3347"/>
    <m/>
    <m/>
    <m/>
    <n v="10"/>
    <n v="110"/>
    <n v="1100"/>
    <n v="1023"/>
    <n v="600372.82000000007"/>
  </r>
  <r>
    <x v="1"/>
    <s v="26"/>
    <x v="0"/>
    <x v="0"/>
    <s v="2492|Lead Replacement Service|10.00|110.00"/>
    <x v="136"/>
    <s v="Truck# LT-708_x000a_Hauling Ticket # 10836_x000a_Job: 3347_x000a_Location: 10528 S. Rhodes"/>
    <x v="0"/>
    <x v="20"/>
    <s v="10836"/>
    <x v="6"/>
    <x v="35"/>
    <s v="Lead Replacement Service"/>
    <n v="3347"/>
    <m/>
    <m/>
    <m/>
    <n v="10"/>
    <n v="110"/>
    <n v="1100"/>
    <n v="1023"/>
    <n v="841389.13000000035"/>
  </r>
  <r>
    <x v="1"/>
    <s v="26"/>
    <x v="0"/>
    <x v="0"/>
    <s v="2492|Lead Replacement Service|10.00|110.00"/>
    <x v="136"/>
    <s v="Truck# LT-708_x000a_Hauling Ticket # 10837_x000a_Job: 3347_x000a_Location: 5635 S. Sawyer"/>
    <x v="0"/>
    <x v="20"/>
    <s v="10837"/>
    <x v="6"/>
    <x v="35"/>
    <s v="Lead Replacement Service"/>
    <n v="3347"/>
    <m/>
    <m/>
    <m/>
    <n v="10"/>
    <n v="110"/>
    <n v="1100"/>
    <n v="1023"/>
    <n v="842489.13000000035"/>
  </r>
  <r>
    <x v="1"/>
    <s v="26"/>
    <x v="0"/>
    <x v="0"/>
    <s v="2492|Lead Replacement Service|10.00|110.00"/>
    <x v="136"/>
    <s v="Truck# LT-708_x000a_Hauling Ticket # 10838_x000a_Job: 3347_x000a_Location: 6134 S. Moody"/>
    <x v="0"/>
    <x v="20"/>
    <s v="10838"/>
    <x v="6"/>
    <x v="35"/>
    <s v="Lead Replacement Service"/>
    <n v="3347"/>
    <m/>
    <m/>
    <m/>
    <n v="10"/>
    <n v="110"/>
    <n v="1100"/>
    <n v="1023"/>
    <n v="843589.13000000035"/>
  </r>
  <r>
    <x v="1"/>
    <s v="26"/>
    <x v="0"/>
    <x v="0"/>
    <s v="2492|Lead Replacement Service|9.00|110.00"/>
    <x v="136"/>
    <s v="Truck# LT-708_x000a_Hauling Ticket # 10840_x000a_Job: 3347_x000a_Location: 3809 W. 65th St."/>
    <x v="0"/>
    <x v="20"/>
    <s v="10840"/>
    <x v="6"/>
    <x v="35"/>
    <s v="Lead Replacement Service"/>
    <n v="3347"/>
    <m/>
    <m/>
    <m/>
    <n v="9"/>
    <n v="110"/>
    <n v="990"/>
    <n v="920.7"/>
    <n v="844579.13000000035"/>
  </r>
  <r>
    <x v="11"/>
    <s v="02"/>
    <x v="1"/>
    <x v="0"/>
    <s v="2505|Lead Replacement Service|8.50|110.00"/>
    <x v="137"/>
    <s v="Truck# LT-708_x000a_Hauling Ticket # 10841_x000a_Job: 3347_x000a_Location: 6201 S. Hermitage"/>
    <x v="0"/>
    <x v="20"/>
    <s v="10841"/>
    <x v="6"/>
    <x v="35"/>
    <s v="Lead Replacement Service"/>
    <n v="3347"/>
    <m/>
    <m/>
    <m/>
    <n v="8.5"/>
    <n v="110"/>
    <n v="935"/>
    <n v="869.55000000000007"/>
    <n v="923177.15000000037"/>
  </r>
  <r>
    <x v="11"/>
    <s v="02"/>
    <x v="1"/>
    <x v="0"/>
    <s v="2505|Lead Replacement Service|9.50|110.00"/>
    <x v="137"/>
    <s v="Truck# LT-708_x000a_Hauling Ticket # 10842_x000a_Job: 3347_x000a_Location: 3810 W. 60th"/>
    <x v="0"/>
    <x v="20"/>
    <s v="10842"/>
    <x v="6"/>
    <x v="35"/>
    <s v="Lead Replacement Service"/>
    <n v="3347"/>
    <m/>
    <m/>
    <m/>
    <n v="9.5"/>
    <n v="110"/>
    <n v="1045"/>
    <n v="971.85"/>
    <n v="924222.15000000037"/>
  </r>
  <r>
    <x v="11"/>
    <s v="02"/>
    <x v="1"/>
    <x v="0"/>
    <s v="2505|Lead Replacement Service|9.00|110.00"/>
    <x v="137"/>
    <s v="Truck# LT-708_x000a_Hauling Ticket # 10843_x000a_Job: 3347_x000a_Location: 7921 S. East Ave."/>
    <x v="0"/>
    <x v="20"/>
    <s v="10843"/>
    <x v="6"/>
    <x v="35"/>
    <s v="Lead Replacement Service"/>
    <n v="3347"/>
    <m/>
    <m/>
    <m/>
    <n v="9"/>
    <n v="110"/>
    <n v="990"/>
    <n v="920.7"/>
    <n v="925212.15000000037"/>
  </r>
  <r>
    <x v="11"/>
    <s v="02"/>
    <x v="1"/>
    <x v="0"/>
    <s v="2505|Lead Replacement Service|9.50|110.00"/>
    <x v="137"/>
    <s v="Truck# LT-708_x000a_Hauling Ticket # 10844_x000a_Job: 3347_x000a_Location: 9023 S. Ridgeland"/>
    <x v="0"/>
    <x v="20"/>
    <s v="10844"/>
    <x v="6"/>
    <x v="35"/>
    <s v="Lead Replacement Service"/>
    <n v="3347"/>
    <m/>
    <m/>
    <m/>
    <n v="9.5"/>
    <n v="110"/>
    <n v="1045"/>
    <n v="971.85"/>
    <n v="926257.15000000037"/>
  </r>
  <r>
    <x v="12"/>
    <s v="09"/>
    <x v="1"/>
    <x v="0"/>
    <s v="2519|Lead Replacement Service|11.00|110.00"/>
    <x v="138"/>
    <s v="Truck# LT-708_x000a_Hauling Ticket # 10845_x000a_Job: 3347_x000a_Location: 5927 S. Throop"/>
    <x v="0"/>
    <x v="20"/>
    <s v="10845"/>
    <x v="6"/>
    <x v="35"/>
    <s v="Lead Replacement Service"/>
    <n v="3347"/>
    <m/>
    <m/>
    <m/>
    <n v="11"/>
    <n v="110"/>
    <n v="1210"/>
    <n v="1125.3"/>
    <n v="986240.75000000058"/>
  </r>
  <r>
    <x v="12"/>
    <s v="09"/>
    <x v="1"/>
    <x v="0"/>
    <s v="2519|Lead Replacement Service|11.50|110.00"/>
    <x v="138"/>
    <s v="Truck# LT-708_x000a_Hauling Ticket # 10846_x000a_Job: 3347_x000a_Location: 6428 Sacramento"/>
    <x v="0"/>
    <x v="20"/>
    <s v="10846"/>
    <x v="6"/>
    <x v="35"/>
    <s v="Lead Replacement Service"/>
    <n v="3347"/>
    <m/>
    <m/>
    <m/>
    <n v="11.5"/>
    <n v="110"/>
    <n v="1265"/>
    <n v="1176.45"/>
    <n v="987505.75000000058"/>
  </r>
  <r>
    <x v="12"/>
    <s v="09"/>
    <x v="1"/>
    <x v="0"/>
    <s v="2519|Lead Replacement Service|9.00|110.00"/>
    <x v="138"/>
    <s v="Truck# LT-708_x000a_Hauling Ticket # 10847_x000a_Job: 3347_x000a_Location: 3306 W. 83rd Pl."/>
    <x v="0"/>
    <x v="20"/>
    <s v="10847"/>
    <x v="6"/>
    <x v="35"/>
    <s v="Lead Replacement Service"/>
    <n v="3347"/>
    <m/>
    <m/>
    <m/>
    <n v="9"/>
    <n v="110"/>
    <n v="990"/>
    <n v="920.7"/>
    <n v="988495.75000000058"/>
  </r>
  <r>
    <x v="12"/>
    <s v="09"/>
    <x v="1"/>
    <x v="0"/>
    <s v="2519|Lead Replacement Service|8.00|110.00"/>
    <x v="138"/>
    <s v="Truck# LT-708_x000a_Hauling Ticket # 10848_x000a_Job: 3347_x000a_Location: 3128 W. 85st."/>
    <x v="0"/>
    <x v="20"/>
    <s v="10848"/>
    <x v="6"/>
    <x v="35"/>
    <s v="Lead Replacement Service"/>
    <n v="3347"/>
    <m/>
    <m/>
    <m/>
    <n v="8"/>
    <n v="110"/>
    <n v="880"/>
    <n v="818.40000000000009"/>
    <n v="989375.75000000058"/>
  </r>
  <r>
    <x v="12"/>
    <s v="09"/>
    <x v="1"/>
    <x v="0"/>
    <s v="2519|Lead Replacement Service|11.00|110.00"/>
    <x v="138"/>
    <s v="Truck# LT-708_x000a_Hauling Ticket # 10849_x000a_Job: 3347_x000a_Location: 1118 E. 85th St."/>
    <x v="0"/>
    <x v="20"/>
    <s v="10849"/>
    <x v="6"/>
    <x v="35"/>
    <s v="Lead Replacement Service"/>
    <n v="3347"/>
    <m/>
    <m/>
    <m/>
    <n v="11"/>
    <n v="110"/>
    <n v="1210"/>
    <n v="1125.3"/>
    <n v="990585.75000000058"/>
  </r>
  <r>
    <x v="2"/>
    <s v="16"/>
    <x v="1"/>
    <x v="0"/>
    <s v="2533|Lead Replacement Service|12.50|110.00"/>
    <x v="139"/>
    <s v="Truck# LT-708_x000a_Hauling Ticket # 12745_x000a_Job: 3347_x000a_Location: 3026 E. 91St."/>
    <x v="0"/>
    <x v="20"/>
    <s v="12745"/>
    <x v="6"/>
    <x v="35"/>
    <s v="Lead Replacement Service"/>
    <n v="3347"/>
    <m/>
    <m/>
    <m/>
    <n v="12.5"/>
    <n v="110"/>
    <n v="1375"/>
    <n v="1278.75"/>
    <n v="1062974.080000001"/>
  </r>
  <r>
    <x v="2"/>
    <s v="16"/>
    <x v="1"/>
    <x v="0"/>
    <s v="2533|Lead Replacement Service|9.00|110.00"/>
    <x v="139"/>
    <s v="Truck# LT-708_x000a_Hauling Ticket # 12746_x000a_Job: 3347_x000a_Location: 5918 S. Tripp"/>
    <x v="0"/>
    <x v="20"/>
    <s v="12746"/>
    <x v="6"/>
    <x v="35"/>
    <s v="Lead Replacement Service"/>
    <n v="3347"/>
    <m/>
    <m/>
    <m/>
    <n v="9"/>
    <n v="110"/>
    <n v="990"/>
    <n v="920.7"/>
    <n v="1063964.080000001"/>
  </r>
  <r>
    <x v="2"/>
    <s v="16"/>
    <x v="1"/>
    <x v="0"/>
    <s v="2533|Lead Replacement Service|9.50|110.00"/>
    <x v="139"/>
    <s v="Truck# LT-708_x000a_Hauling Ticket # 12747_x000a_Job: 3347_x000a_Location: 8818 S. Racine Av."/>
    <x v="0"/>
    <x v="20"/>
    <s v="12747"/>
    <x v="6"/>
    <x v="35"/>
    <s v="Lead Replacement Service"/>
    <n v="3347"/>
    <m/>
    <m/>
    <m/>
    <n v="9.5"/>
    <n v="110"/>
    <n v="1045"/>
    <n v="971.85"/>
    <n v="1065009.080000001"/>
  </r>
  <r>
    <x v="2"/>
    <s v="16"/>
    <x v="1"/>
    <x v="0"/>
    <s v="2533|Lead Replacement Service|8.50|110.00"/>
    <x v="139"/>
    <s v="Truck# LT-708_x000a_Hauling Ticket # 12748_x000a_Job: 3347_x000a_Location: 11237 S. Av. "/>
    <x v="0"/>
    <x v="20"/>
    <s v="12748"/>
    <x v="6"/>
    <x v="35"/>
    <s v="Lead Replacement Service"/>
    <n v="3347"/>
    <m/>
    <m/>
    <m/>
    <n v="8.5"/>
    <n v="110"/>
    <n v="935"/>
    <n v="869.55000000000007"/>
    <n v="1065944.080000001"/>
  </r>
  <r>
    <x v="2"/>
    <s v="16"/>
    <x v="1"/>
    <x v="0"/>
    <s v="2533|Lead Replacement Service|9.00|110.00"/>
    <x v="139"/>
    <s v="Truck# LT-708_x000a_Hauling Ticket # 12749_x000a_Job: 3347_x000a_Location: 9433 S. Indiana"/>
    <x v="0"/>
    <x v="20"/>
    <s v="12749"/>
    <x v="6"/>
    <x v="35"/>
    <s v="Lead Replacement Service"/>
    <n v="3347"/>
    <m/>
    <m/>
    <m/>
    <n v="9"/>
    <n v="110"/>
    <n v="990"/>
    <n v="920.7"/>
    <n v="1066934.080000001"/>
  </r>
  <r>
    <x v="17"/>
    <s v="23"/>
    <x v="1"/>
    <x v="0"/>
    <s v="2548|Lead Replacement Service|9.50|110.00"/>
    <x v="140"/>
    <s v="Truck# LT-708_x000a_Hauling Ticket # 12750_x000a_Job: 3347_x000a_Location: 3778 W. 77st"/>
    <x v="0"/>
    <x v="20"/>
    <s v="12750"/>
    <x v="6"/>
    <x v="35"/>
    <s v="Lead Replacement Service"/>
    <n v="3347"/>
    <m/>
    <m/>
    <m/>
    <n v="9.5"/>
    <n v="110"/>
    <n v="1045"/>
    <n v="971.85"/>
    <n v="1165915.28"/>
  </r>
  <r>
    <x v="17"/>
    <s v="23"/>
    <x v="1"/>
    <x v="0"/>
    <s v="2548|Lead Replacement Service|9.00|110.00"/>
    <x v="140"/>
    <s v="Truck# LT-708_x000a_Hauling Ticket # 12751_x000a_Job: 3347_x000a_Location: 7300 S. Prairie"/>
    <x v="0"/>
    <x v="20"/>
    <s v="12751"/>
    <x v="6"/>
    <x v="35"/>
    <s v="Lead Replacement Service"/>
    <n v="3347"/>
    <m/>
    <m/>
    <m/>
    <n v="9"/>
    <n v="110"/>
    <n v="990"/>
    <n v="920.7"/>
    <n v="1166905.28"/>
  </r>
  <r>
    <x v="17"/>
    <s v="23"/>
    <x v="1"/>
    <x v="0"/>
    <s v="2548|Lead Replacement Service|10.00|110.00"/>
    <x v="140"/>
    <s v="Truck# LT-708_x000a_Hauling Ticket # 12752_x000a_Job: 3347_x000a_Location: 7955 S. Chappel"/>
    <x v="0"/>
    <x v="20"/>
    <s v="12752"/>
    <x v="6"/>
    <x v="35"/>
    <s v="Lead Replacement Service"/>
    <n v="3347"/>
    <m/>
    <m/>
    <m/>
    <n v="10"/>
    <n v="110"/>
    <n v="1100"/>
    <n v="1023"/>
    <n v="1168005.28"/>
  </r>
  <r>
    <x v="17"/>
    <s v="23"/>
    <x v="1"/>
    <x v="0"/>
    <s v="2548|Lead Replacement Service|10.00|110.00"/>
    <x v="140"/>
    <s v="Truck# LT-708_x000a_Hauling Ticket # 12753_x000a_Job: 3347_x000a_Location: 1424 E. 65th Pl."/>
    <x v="0"/>
    <x v="20"/>
    <s v="12753"/>
    <x v="6"/>
    <x v="35"/>
    <s v="Lead Replacement Service"/>
    <n v="3347"/>
    <m/>
    <m/>
    <m/>
    <n v="10"/>
    <n v="110"/>
    <n v="1100"/>
    <n v="1023"/>
    <n v="1169105.28"/>
  </r>
  <r>
    <x v="18"/>
    <s v="30"/>
    <x v="1"/>
    <x v="0"/>
    <s v="2563|Lead Replacement Service|7.50|110.00"/>
    <x v="141"/>
    <s v="Truck# LT-325_x000a_Hauling Ticket # 12677_x000a_Job: 3347_x000a_Location: 9119 S. Phillips"/>
    <x v="0"/>
    <x v="21"/>
    <s v="12677"/>
    <x v="6"/>
    <x v="35"/>
    <s v="Lead Replacement Service"/>
    <n v="3347"/>
    <m/>
    <m/>
    <m/>
    <n v="7.5"/>
    <n v="110"/>
    <n v="825"/>
    <n v="767.25"/>
    <n v="1277800.5099999991"/>
  </r>
  <r>
    <x v="18"/>
    <s v="30"/>
    <x v="1"/>
    <x v="0"/>
    <s v="2563|Lead Replacement Service|8.50|110.00"/>
    <x v="141"/>
    <s v="Truck# LT-708_x000a_Hauling Ticket # 12756_x000a_Job: 3347_x000a_Location: 8825 S. Parnell"/>
    <x v="0"/>
    <x v="20"/>
    <s v="12756"/>
    <x v="6"/>
    <x v="35"/>
    <s v="Lead Replacement Service"/>
    <n v="3347"/>
    <m/>
    <m/>
    <m/>
    <n v="8.5"/>
    <n v="110"/>
    <n v="935"/>
    <n v="869.55000000000007"/>
    <n v="1278735.5099999991"/>
  </r>
  <r>
    <x v="18"/>
    <s v="30"/>
    <x v="1"/>
    <x v="0"/>
    <s v="2563|Lead Replacement Service|9.50|110.00"/>
    <x v="141"/>
    <s v="Truck# LT-708_x000a_Hauling Ticket # 8897_x000a_Job: 3347_x000a_Location: 10831 S. Hayne"/>
    <x v="0"/>
    <x v="20"/>
    <s v="8897"/>
    <x v="6"/>
    <x v="35"/>
    <s v="Lead Replacement Service"/>
    <n v="3347"/>
    <m/>
    <m/>
    <m/>
    <n v="9.5"/>
    <n v="110"/>
    <n v="1045"/>
    <n v="971.85"/>
    <n v="1279780.5099999991"/>
  </r>
  <r>
    <x v="18"/>
    <s v="30"/>
    <x v="1"/>
    <x v="0"/>
    <s v="2563|Lead Replacement Service|10.50|110.00"/>
    <x v="141"/>
    <s v="Truck# LT-708_x000a_Hauling Ticket # 8909_x000a_Job: 3347_x000a_Location: 6149 S. Reating Av."/>
    <x v="0"/>
    <x v="20"/>
    <s v="8909"/>
    <x v="6"/>
    <x v="35"/>
    <s v="Lead Replacement Service"/>
    <n v="3347"/>
    <m/>
    <m/>
    <m/>
    <n v="10.5"/>
    <n v="110"/>
    <n v="1155"/>
    <n v="1074.1500000000001"/>
    <n v="1280935.5099999991"/>
  </r>
  <r>
    <x v="10"/>
    <s v="07"/>
    <x v="2"/>
    <x v="0"/>
    <s v="2576|Lead Replacement Service|8.00|110.00"/>
    <x v="142"/>
    <s v="Truck# LT-708_x000a_Hauling Ticket # 8910_x000a_Job: 3347_x000a_Location: 7836 S. Margland"/>
    <x v="0"/>
    <x v="20"/>
    <s v="8910"/>
    <x v="6"/>
    <x v="35"/>
    <s v="Lead Replacement Service"/>
    <n v="3347"/>
    <m/>
    <m/>
    <m/>
    <n v="8"/>
    <n v="110"/>
    <n v="880"/>
    <n v="818.40000000000009"/>
    <n v="1405162.4299999969"/>
  </r>
  <r>
    <x v="10"/>
    <s v="07"/>
    <x v="2"/>
    <x v="0"/>
    <s v="2576|Lead Replacement Service|8.50|110.00"/>
    <x v="142"/>
    <s v="Truck# LT-708_x000a_Hauling Ticket # 8911_x000a_Job: 3347_x000a_Location: 8008 S. Sacramento"/>
    <x v="0"/>
    <x v="20"/>
    <s v="8911"/>
    <x v="6"/>
    <x v="35"/>
    <s v="Lead Replacement Service"/>
    <n v="3347"/>
    <m/>
    <m/>
    <m/>
    <n v="8.5"/>
    <n v="110"/>
    <n v="935"/>
    <n v="869.55000000000007"/>
    <n v="1406097.4299999969"/>
  </r>
  <r>
    <x v="10"/>
    <s v="07"/>
    <x v="2"/>
    <x v="0"/>
    <s v="2576|Lead Replacement Service|11.00|110.00"/>
    <x v="142"/>
    <s v="Truck# LT-708_x000a_Hauling Ticket # 8912_x000a_Job: 3347_x000a_Location: 7243 California "/>
    <x v="0"/>
    <x v="20"/>
    <s v="8912"/>
    <x v="6"/>
    <x v="35"/>
    <s v="Lead Replacement Service"/>
    <n v="3347"/>
    <m/>
    <m/>
    <m/>
    <n v="11"/>
    <n v="110"/>
    <n v="1210"/>
    <n v="1125.3"/>
    <n v="1407307.4299999969"/>
  </r>
  <r>
    <x v="10"/>
    <s v="07"/>
    <x v="2"/>
    <x v="0"/>
    <s v="2576|Lead Replacement Service|11.00|110.00"/>
    <x v="142"/>
    <s v="Truck# LT-708_x000a_Hauling Ticket # 8913_x000a_Job: 3347_x000a_Location: 6938 S. Karlou"/>
    <x v="0"/>
    <x v="20"/>
    <s v="8913"/>
    <x v="6"/>
    <x v="35"/>
    <s v="Lead Replacement Service"/>
    <n v="3347"/>
    <m/>
    <m/>
    <m/>
    <n v="11"/>
    <n v="110"/>
    <n v="1210"/>
    <n v="1125.3"/>
    <n v="1408517.4299999969"/>
  </r>
  <r>
    <x v="30"/>
    <s v="14"/>
    <x v="2"/>
    <x v="0"/>
    <s v="2592|Lead Replacement Service|11.00|110.00"/>
    <x v="143"/>
    <s v="Truck# LT-708_x000a_Hauling Ticket # 8914_x000a_Job: 3347_x000a_Location: 7308 S. Lawrence"/>
    <x v="0"/>
    <x v="20"/>
    <s v="8914"/>
    <x v="6"/>
    <x v="35"/>
    <s v="Lead Replacement Service"/>
    <n v="3347"/>
    <m/>
    <m/>
    <m/>
    <n v="11"/>
    <n v="110"/>
    <n v="1210"/>
    <n v="1125.3"/>
    <n v="1482013.2599999961"/>
  </r>
  <r>
    <x v="30"/>
    <s v="14"/>
    <x v="2"/>
    <x v="0"/>
    <s v="2592|Lead Replacement Service|9.00|110.00"/>
    <x v="143"/>
    <s v="Truck# LT-708_x000a_Hauling Ticket # 8915_x000a_Job: 3347_x000a_Location: 13529 S. Avenue"/>
    <x v="0"/>
    <x v="20"/>
    <s v="8915"/>
    <x v="6"/>
    <x v="35"/>
    <s v="Lead Replacement Service"/>
    <n v="3347"/>
    <m/>
    <m/>
    <m/>
    <n v="9"/>
    <n v="110"/>
    <n v="990"/>
    <n v="920.7"/>
    <n v="1483003.2599999961"/>
  </r>
  <r>
    <x v="30"/>
    <s v="14"/>
    <x v="2"/>
    <x v="0"/>
    <s v="2592|Lead Replacement Service|8.00|110.00"/>
    <x v="143"/>
    <s v="Truck# LT-708_x000a_Hauling Ticket # 8917_x000a_Job: 3347_x000a_Location: 10153 S. Union"/>
    <x v="0"/>
    <x v="20"/>
    <s v="8917"/>
    <x v="6"/>
    <x v="35"/>
    <s v="Lead Replacement Service"/>
    <n v="3347"/>
    <m/>
    <m/>
    <m/>
    <n v="8"/>
    <n v="110"/>
    <n v="880"/>
    <n v="818.40000000000009"/>
    <n v="1483883.2599999961"/>
  </r>
  <r>
    <x v="30"/>
    <s v="14"/>
    <x v="2"/>
    <x v="0"/>
    <s v="2592|Lead Replacement Service|10.50|110.00"/>
    <x v="143"/>
    <s v="Truck# LT-708_x000a_Hauling Ticket # 8918_x000a_Job: 3347_x000a_Location: 10318"/>
    <x v="0"/>
    <x v="20"/>
    <s v="8918"/>
    <x v="6"/>
    <x v="35"/>
    <s v="Lead Replacement Service"/>
    <n v="3347"/>
    <m/>
    <m/>
    <m/>
    <n v="10.5"/>
    <n v="110"/>
    <n v="1155"/>
    <n v="1074.1500000000001"/>
    <n v="1485038.2599999961"/>
  </r>
  <r>
    <x v="19"/>
    <s v="21"/>
    <x v="2"/>
    <x v="0"/>
    <s v="2604|Lead Replacement Service|12.50|110.00"/>
    <x v="144"/>
    <s v="Truck# LT-708_x000a_Hauling Ticket # 8919_x000a_Job: 3347_x000a_Location: 8731 Elizabeth"/>
    <x v="0"/>
    <x v="20"/>
    <s v="8919"/>
    <x v="6"/>
    <x v="35"/>
    <s v="Lead Replacement Service"/>
    <n v="3347"/>
    <m/>
    <m/>
    <m/>
    <n v="12.5"/>
    <n v="110"/>
    <n v="1375"/>
    <n v="1278.75"/>
    <n v="1592719.649999995"/>
  </r>
  <r>
    <x v="19"/>
    <s v="21"/>
    <x v="2"/>
    <x v="0"/>
    <s v="2604|Lead Replacement Service|9.00|110.00"/>
    <x v="144"/>
    <s v="Truck# LT-708_x000a_Hauling Ticket # 8920_x000a_Job: 3347_x000a_Location: 8259 Rishop St."/>
    <x v="0"/>
    <x v="20"/>
    <s v="8920"/>
    <x v="6"/>
    <x v="35"/>
    <s v="Lead Replacement Service"/>
    <n v="3347"/>
    <m/>
    <m/>
    <m/>
    <n v="9"/>
    <n v="110"/>
    <n v="990"/>
    <n v="920.7"/>
    <n v="1593709.649999995"/>
  </r>
  <r>
    <x v="19"/>
    <s v="21"/>
    <x v="2"/>
    <x v="0"/>
    <s v="2604|Lead Replacement Service|13.50|110.00"/>
    <x v="144"/>
    <s v="Truck# LT-708_x000a_Hauling Ticket # 8922_x000a_Job: 3347_x000a_Location: 9414 S. Champlian"/>
    <x v="0"/>
    <x v="20"/>
    <s v="8922"/>
    <x v="6"/>
    <x v="35"/>
    <s v="Lead Replacement Service"/>
    <n v="3347"/>
    <m/>
    <m/>
    <m/>
    <n v="13.5"/>
    <n v="110"/>
    <n v="1485"/>
    <n v="1381.0500000000002"/>
    <n v="1595194.649999995"/>
  </r>
  <r>
    <x v="19"/>
    <s v="21"/>
    <x v="2"/>
    <x v="0"/>
    <s v="2604|Lead Replacement Service|10.50|110.00"/>
    <x v="144"/>
    <s v="Truck# LT-708_x000a_Hauling Ticket # 8923_x000a_Job: 3347_x000a_Location: 9410 Charles"/>
    <x v="0"/>
    <x v="20"/>
    <s v="8923"/>
    <x v="6"/>
    <x v="35"/>
    <s v="Lead Replacement Service"/>
    <n v="3347"/>
    <m/>
    <m/>
    <m/>
    <n v="10.5"/>
    <n v="110"/>
    <n v="1155"/>
    <n v="1074.1500000000001"/>
    <n v="1596349.649999995"/>
  </r>
  <r>
    <x v="19"/>
    <s v="21"/>
    <x v="2"/>
    <x v="0"/>
    <s v="2604|Lead Replacement Service|10.50|110.00"/>
    <x v="144"/>
    <s v="Truck# LT-708_x000a_Hauling Ticket # 8924_x000a_Job: 3347_x000a_Location: 3333 W. 59 th"/>
    <x v="0"/>
    <x v="20"/>
    <s v="8924"/>
    <x v="6"/>
    <x v="35"/>
    <s v="Lead Replacement Service"/>
    <n v="3347"/>
    <m/>
    <m/>
    <m/>
    <n v="10.5"/>
    <n v="110"/>
    <n v="1155"/>
    <n v="1074.1500000000001"/>
    <n v="1597504.649999995"/>
  </r>
  <r>
    <x v="3"/>
    <s v="28"/>
    <x v="2"/>
    <x v="0"/>
    <s v="2619|Lead Replacement Service|9.00|110.00"/>
    <x v="145"/>
    <s v="Truck# LT-708_x000a_Hauling Ticket # 8926_x000a_Job: 3347_x000a_Location: 1480 W. &amp; 113th "/>
    <x v="0"/>
    <x v="20"/>
    <s v="8926"/>
    <x v="6"/>
    <x v="35"/>
    <s v="Lead Replacement Service"/>
    <n v="3347"/>
    <m/>
    <m/>
    <m/>
    <n v="9"/>
    <n v="110"/>
    <n v="990"/>
    <n v="920.7"/>
    <n v="1772098.619999995"/>
  </r>
  <r>
    <x v="3"/>
    <s v="28"/>
    <x v="2"/>
    <x v="0"/>
    <s v="2619|Lead Replacement Service|8.00|110.00"/>
    <x v="145"/>
    <s v="Truck# LT-708_x000a_Hauling Ticket # 8927_x000a_Job: 3347_x000a_Location: 3841 W. &amp; 64th"/>
    <x v="0"/>
    <x v="20"/>
    <s v="8927"/>
    <x v="6"/>
    <x v="35"/>
    <s v="Lead Replacement Service"/>
    <n v="3347"/>
    <m/>
    <m/>
    <m/>
    <n v="8"/>
    <n v="110"/>
    <n v="880"/>
    <n v="818.40000000000009"/>
    <n v="1772978.619999995"/>
  </r>
  <r>
    <x v="3"/>
    <s v="28"/>
    <x v="2"/>
    <x v="0"/>
    <s v="2619|Lead Replacement Service|11.00|110.00"/>
    <x v="145"/>
    <s v="Truck# LT-708_x000a_Hauling Ticket # 8928_x000a_Job: 3347_x000a_Location: 3649 W. &amp; 69th St"/>
    <x v="0"/>
    <x v="20"/>
    <s v="8928"/>
    <x v="6"/>
    <x v="35"/>
    <s v="Lead Replacement Service"/>
    <n v="3347"/>
    <m/>
    <m/>
    <m/>
    <n v="11"/>
    <n v="110"/>
    <n v="1210"/>
    <n v="1125.3"/>
    <n v="1774188.619999995"/>
  </r>
  <r>
    <x v="3"/>
    <s v="28"/>
    <x v="2"/>
    <x v="0"/>
    <s v="2619|Lead Replacement Service|9.50|110.00"/>
    <x v="145"/>
    <s v="Truck# LT-708_x000a_Hauling Ticket # 8929_x000a_Job: 3347_x000a_Location: 1059 W. &amp; 109th"/>
    <x v="0"/>
    <x v="20"/>
    <s v="8929"/>
    <x v="6"/>
    <x v="35"/>
    <s v="Lead Replacement Service"/>
    <n v="3347"/>
    <m/>
    <m/>
    <m/>
    <n v="9.5"/>
    <n v="110"/>
    <n v="1045"/>
    <n v="971.85"/>
    <n v="1775233.619999995"/>
  </r>
  <r>
    <x v="4"/>
    <s v="04"/>
    <x v="3"/>
    <x v="0"/>
    <s v="2637|Lead Replacement Service|8.00|110.00"/>
    <x v="146"/>
    <s v="Truck# LT-708_x000a_Hauling Ticket # 13741_x000a_Job: 3347_x000a_Location: 91 St &amp; Phillips"/>
    <x v="0"/>
    <x v="20"/>
    <s v="13741"/>
    <x v="6"/>
    <x v="35"/>
    <s v="Lead Replacement Service"/>
    <n v="3347"/>
    <m/>
    <m/>
    <m/>
    <n v="8"/>
    <n v="110"/>
    <n v="880"/>
    <n v="818.40000000000009"/>
    <n v="1912927.079999995"/>
  </r>
  <r>
    <x v="4"/>
    <s v="04"/>
    <x v="3"/>
    <x v="0"/>
    <s v="2637|Lead Replacement Service|9.00|110.00"/>
    <x v="146"/>
    <s v="Truck# LT-708_x000a_Hauling Ticket # 13742_x000a_Job: 3347_x000a_Location: 7922 S. Morgan"/>
    <x v="0"/>
    <x v="20"/>
    <s v="13742"/>
    <x v="6"/>
    <x v="35"/>
    <s v="Lead Replacement Service"/>
    <n v="3347"/>
    <m/>
    <m/>
    <m/>
    <n v="9"/>
    <n v="110"/>
    <n v="990"/>
    <n v="920.7"/>
    <n v="1913917.079999995"/>
  </r>
  <r>
    <x v="40"/>
    <s v="11"/>
    <x v="3"/>
    <x v="0"/>
    <s v="2653|Lead Replacement Service|11.00|110.00"/>
    <x v="147"/>
    <s v="Truck# LT-708_x000a_Hauling Ticket # 13746_x000a_Job: 3347_x000a_Location: 7712 S. Evans"/>
    <x v="0"/>
    <x v="20"/>
    <s v="13746"/>
    <x v="6"/>
    <x v="35"/>
    <s v="Lead Replacement Service"/>
    <n v="3347"/>
    <m/>
    <m/>
    <m/>
    <n v="11"/>
    <n v="110"/>
    <n v="1210"/>
    <n v="1125.3"/>
    <n v="2028849.6999999951"/>
  </r>
  <r>
    <x v="40"/>
    <s v="11"/>
    <x v="3"/>
    <x v="0"/>
    <s v="2653|Lead Replacement Service|11.00|110.00"/>
    <x v="147"/>
    <s v="Truck# LT-708_x000a_Hauling Ticket # 13747_x000a_Job: 3347_x000a_Location: 7712 S. Evans"/>
    <x v="0"/>
    <x v="20"/>
    <s v="13747"/>
    <x v="6"/>
    <x v="35"/>
    <s v="Lead Replacement Service"/>
    <n v="3347"/>
    <m/>
    <m/>
    <m/>
    <n v="11"/>
    <n v="110"/>
    <n v="1210"/>
    <n v="1125.3"/>
    <n v="2030059.6999999951"/>
  </r>
  <r>
    <x v="40"/>
    <s v="11"/>
    <x v="3"/>
    <x v="0"/>
    <s v="2653|Lead Replacement Service|9.50|110.00"/>
    <x v="147"/>
    <s v="Truck# LT-708_x000a_Hauling Ticket # 13748_x000a_Job: 3347_x000a_Location: 2544 E. 95th"/>
    <x v="0"/>
    <x v="20"/>
    <s v="13748"/>
    <x v="6"/>
    <x v="35"/>
    <s v="Lead Replacement Service"/>
    <n v="3347"/>
    <m/>
    <m/>
    <m/>
    <n v="9.5"/>
    <n v="110"/>
    <n v="1045"/>
    <n v="971.85"/>
    <n v="2031104.6999999951"/>
  </r>
  <r>
    <x v="40"/>
    <s v="11"/>
    <x v="3"/>
    <x v="0"/>
    <s v="2653|Lead Replacement Service|10.50|110.00"/>
    <x v="147"/>
    <s v="Truck# LT-708_x000a_Hauling Ticket # 13749_x000a_Job: 3347_x000a_Location: 10347 S. Forest"/>
    <x v="0"/>
    <x v="20"/>
    <s v="13749"/>
    <x v="6"/>
    <x v="35"/>
    <s v="Lead Replacement Service"/>
    <n v="3347"/>
    <m/>
    <m/>
    <m/>
    <n v="10.5"/>
    <n v="110"/>
    <n v="1155"/>
    <n v="1074.1500000000001"/>
    <n v="2032259.6999999951"/>
  </r>
  <r>
    <x v="40"/>
    <s v="11"/>
    <x v="3"/>
    <x v="0"/>
    <s v="2653|Lead Replacement Service|12.00|110.00"/>
    <x v="147"/>
    <s v="Truck# LT-708_x000a_Hauling Ticket # 13750_x000a_Job: 3347_x000a_Location: 7712 S. Evans"/>
    <x v="0"/>
    <x v="20"/>
    <s v="13750"/>
    <x v="6"/>
    <x v="35"/>
    <s v="Lead Replacement Service"/>
    <n v="3347"/>
    <m/>
    <m/>
    <m/>
    <n v="12"/>
    <n v="110"/>
    <n v="1320"/>
    <n v="1227.6000000000001"/>
    <n v="2033579.6999999951"/>
  </r>
  <r>
    <x v="20"/>
    <s v="18"/>
    <x v="3"/>
    <x v="0"/>
    <s v="2667|Lead Replacement Service|9.00|110.00"/>
    <x v="148"/>
    <s v="Truck# LT-708_x000a_Hauling Ticket # 13751_x000a_Job: 3347_x000a_Location: 10550 S. Union Av."/>
    <x v="0"/>
    <x v="20"/>
    <s v="13751"/>
    <x v="6"/>
    <x v="35"/>
    <s v="Lead Replacement Service"/>
    <n v="3347"/>
    <m/>
    <m/>
    <m/>
    <n v="9"/>
    <n v="110"/>
    <n v="990"/>
    <n v="920.7"/>
    <n v="2123178.7999999952"/>
  </r>
  <r>
    <x v="20"/>
    <s v="18"/>
    <x v="3"/>
    <x v="0"/>
    <s v="2667|Lead Replacement Service|10.00|110.00"/>
    <x v="148"/>
    <s v="Truck# LT-708_x000a_Hauling Ticket # 13752_x000a_Job: 3347_x000a_Location: 8610 S. Throop"/>
    <x v="0"/>
    <x v="20"/>
    <s v="13752"/>
    <x v="6"/>
    <x v="35"/>
    <s v="Lead Replacement Service"/>
    <n v="3347"/>
    <m/>
    <m/>
    <m/>
    <n v="10"/>
    <n v="110"/>
    <n v="1100"/>
    <n v="1023"/>
    <n v="2124278.7999999952"/>
  </r>
  <r>
    <x v="20"/>
    <s v="18"/>
    <x v="3"/>
    <x v="0"/>
    <s v="2667|Lead Replacement Service|9.00|110.00"/>
    <x v="148"/>
    <s v="Truck# LT-708_x000a_Hauling Ticket # 13753_x000a_Job: 3347_x000a_Location: 2124 W. Garfield"/>
    <x v="0"/>
    <x v="20"/>
    <s v="13753"/>
    <x v="6"/>
    <x v="35"/>
    <s v="Lead Replacement Service"/>
    <n v="3347"/>
    <m/>
    <m/>
    <m/>
    <n v="9"/>
    <n v="110"/>
    <n v="990"/>
    <n v="920.7"/>
    <n v="2125268.7999999952"/>
  </r>
  <r>
    <x v="20"/>
    <s v="18"/>
    <x v="3"/>
    <x v="0"/>
    <s v="2667|Lead Replacement Service|13.00|110.00"/>
    <x v="148"/>
    <s v="Truck# LT-708_x000a_Hauling Ticket # 13754_x000a_Job: 3347_x000a_Location: 10507 S. Praire Av."/>
    <x v="0"/>
    <x v="20"/>
    <s v="13754"/>
    <x v="6"/>
    <x v="35"/>
    <s v="Lead Replacement Service"/>
    <n v="3347"/>
    <m/>
    <m/>
    <m/>
    <n v="13"/>
    <n v="110"/>
    <n v="1430"/>
    <n v="1329.9"/>
    <n v="2126698.7999999952"/>
  </r>
  <r>
    <x v="20"/>
    <s v="18"/>
    <x v="3"/>
    <x v="0"/>
    <s v="2667|Lead Replacement Service|10.00|110.00"/>
    <x v="148"/>
    <s v="Truck# LT-708_x000a_Hauling Ticket # 13755_x000a_Job: 3347_x000a_Location:  5638 S. Ada"/>
    <x v="0"/>
    <x v="20"/>
    <s v="13755"/>
    <x v="6"/>
    <x v="35"/>
    <s v="Lead Replacement Service"/>
    <n v="3347"/>
    <m/>
    <m/>
    <m/>
    <n v="10"/>
    <n v="110"/>
    <n v="1100"/>
    <n v="1023"/>
    <n v="2127798.7999999952"/>
  </r>
  <r>
    <x v="21"/>
    <s v="25"/>
    <x v="3"/>
    <x v="0"/>
    <s v="2679|Lead Replacement Service|9.50|110.00"/>
    <x v="149"/>
    <s v="Truck# LT-708_x000a_Hauling Ticket # 13756_x000a_Job: 3347_x000a_Location: 10205 S. Prairie"/>
    <x v="0"/>
    <x v="20"/>
    <s v="13756"/>
    <x v="6"/>
    <x v="35"/>
    <s v="Lead Replacement Service"/>
    <n v="3347"/>
    <m/>
    <m/>
    <m/>
    <n v="9.5"/>
    <n v="110"/>
    <n v="1045"/>
    <n v="971.85"/>
    <n v="2257837.4299999941"/>
  </r>
  <r>
    <x v="21"/>
    <s v="25"/>
    <x v="3"/>
    <x v="0"/>
    <s v="2679|Lead Replacement Service|11.50|110.00"/>
    <x v="149"/>
    <s v="Truck# LT-708_x000a_Hauling Ticket # 13757_x000a_Job: 3347_x000a_Location: 10852 S. Peoria"/>
    <x v="0"/>
    <x v="20"/>
    <s v="13757"/>
    <x v="6"/>
    <x v="35"/>
    <s v="Lead Replacement Service"/>
    <n v="3347"/>
    <m/>
    <m/>
    <m/>
    <n v="11.5"/>
    <n v="110"/>
    <n v="1265"/>
    <n v="1176.45"/>
    <n v="2259102.4299999941"/>
  </r>
  <r>
    <x v="5"/>
    <s v="02"/>
    <x v="4"/>
    <x v="0"/>
    <s v="2696|Lead Replacement Service|9.00|110.00"/>
    <x v="150"/>
    <s v="Truck# LT-708_x000a_Hauling Ticket # 15289_x000a_Job: 3347_x000a_Location: 10956 S. Albany"/>
    <x v="0"/>
    <x v="20"/>
    <s v="15289"/>
    <x v="6"/>
    <x v="35"/>
    <s v="Lead Replacement Service"/>
    <n v="3347"/>
    <m/>
    <m/>
    <m/>
    <n v="9"/>
    <n v="110"/>
    <n v="990"/>
    <n v="920.7"/>
    <n v="2396202.769999994"/>
  </r>
  <r>
    <x v="5"/>
    <s v="02"/>
    <x v="4"/>
    <x v="0"/>
    <s v="2696|Lead Replacement Service|9.50|110.00"/>
    <x v="150"/>
    <s v="Truck# LT-708_x000a_Hauling Ticket # 15290_x000a_Job: 3347_x000a_Location: 8817 Morgan"/>
    <x v="0"/>
    <x v="20"/>
    <s v="15290"/>
    <x v="6"/>
    <x v="35"/>
    <s v="Lead Replacement Service"/>
    <n v="3347"/>
    <m/>
    <m/>
    <m/>
    <n v="9.5"/>
    <n v="110"/>
    <n v="1045"/>
    <n v="971.85"/>
    <n v="2397247.769999994"/>
  </r>
  <r>
    <x v="5"/>
    <s v="02"/>
    <x v="4"/>
    <x v="0"/>
    <s v="2696|Lead Replacement Service|12.00|110.00"/>
    <x v="150"/>
    <s v="Truck# LT-708_x000a_Hauling Ticket # 15291_x000a_Job: 3347_x000a_Location: 9322 Muskegon"/>
    <x v="0"/>
    <x v="20"/>
    <s v="15291"/>
    <x v="6"/>
    <x v="35"/>
    <s v="Lead Replacement Service"/>
    <n v="3347"/>
    <m/>
    <m/>
    <m/>
    <n v="12"/>
    <n v="110"/>
    <n v="1320"/>
    <n v="1227.6000000000001"/>
    <n v="2398567.769999994"/>
  </r>
  <r>
    <x v="5"/>
    <s v="02"/>
    <x v="4"/>
    <x v="0"/>
    <s v="2696|Lead Replacement Service|10.00|110.00"/>
    <x v="150"/>
    <s v="Truck# LT-708_x000a_Hauling Ticket # 15292_x000a_Job: 3347_x000a_Location: 12612 S.  Edbrooke"/>
    <x v="0"/>
    <x v="20"/>
    <s v="15292"/>
    <x v="6"/>
    <x v="35"/>
    <s v="Lead Replacement Service"/>
    <n v="3347"/>
    <m/>
    <m/>
    <m/>
    <n v="10"/>
    <n v="110"/>
    <n v="1100"/>
    <n v="1023"/>
    <n v="2399667.769999994"/>
  </r>
  <r>
    <x v="5"/>
    <s v="02"/>
    <x v="4"/>
    <x v="0"/>
    <s v="2696|Lead Replacement Service|7.50|110.00"/>
    <x v="150"/>
    <s v="Truck# LT-708_x000a_Hauling Ticket # 15293_x000a_Job: 3347_x000a_Location: 12245 S.  Yale"/>
    <x v="0"/>
    <x v="20"/>
    <s v="15293"/>
    <x v="6"/>
    <x v="35"/>
    <s v="Lead Replacement Service"/>
    <n v="3347"/>
    <m/>
    <m/>
    <m/>
    <n v="7.5"/>
    <n v="110"/>
    <n v="825"/>
    <n v="767.25"/>
    <n v="2400492.769999994"/>
  </r>
  <r>
    <x v="22"/>
    <s v="08"/>
    <x v="4"/>
    <x v="0"/>
    <s v="2712|Lead Replacement Service|8.50|110.00"/>
    <x v="151"/>
    <s v="Truck# CAJ-02_x000a_Hauling Ticket # 14033_x000a_Job: 3347_x000a_Location: 7836 S. Margland"/>
    <x v="5"/>
    <x v="41"/>
    <s v="14033"/>
    <x v="6"/>
    <x v="35"/>
    <s v="Lead Replacement Service"/>
    <n v="3347"/>
    <m/>
    <m/>
    <m/>
    <n v="8.5"/>
    <n v="110"/>
    <n v="935"/>
    <n v="0"/>
    <n v="2531016.4199999939"/>
  </r>
  <r>
    <x v="22"/>
    <s v="08"/>
    <x v="4"/>
    <x v="0"/>
    <s v="2712|Lead Replacement Service|8.00|110.00"/>
    <x v="151"/>
    <s v="Truck# LT-708_x000a_Hauling Ticket # 15294_x000a_Job: 3347_x000a_Location: 6350 W. Barry"/>
    <x v="0"/>
    <x v="20"/>
    <s v="15294"/>
    <x v="6"/>
    <x v="35"/>
    <s v="Lead Replacement Service"/>
    <n v="3347"/>
    <m/>
    <m/>
    <m/>
    <n v="8"/>
    <n v="110"/>
    <n v="880"/>
    <n v="818.40000000000009"/>
    <n v="2531896.4199999939"/>
  </r>
  <r>
    <x v="22"/>
    <s v="08"/>
    <x v="4"/>
    <x v="0"/>
    <s v="2712|Lead Replacement Service|11.00|110.00"/>
    <x v="151"/>
    <s v="Truck# LT-708_x000a_Hauling Ticket # 15295_x000a_Job: 3347_x000a_Location: 6350 W. Barry"/>
    <x v="0"/>
    <x v="20"/>
    <s v="15295"/>
    <x v="6"/>
    <x v="35"/>
    <s v="Lead Replacement Service"/>
    <n v="3347"/>
    <m/>
    <m/>
    <m/>
    <n v="11"/>
    <n v="110"/>
    <n v="1210"/>
    <n v="1125.3"/>
    <n v="2533106.4199999939"/>
  </r>
  <r>
    <x v="22"/>
    <s v="08"/>
    <x v="4"/>
    <x v="0"/>
    <s v="2712|Lead Replacement Service|8.50|110.00"/>
    <x v="151"/>
    <s v="Truck# CAJ-54_x000a_Hauling Ticket # 14036_x000a_Job: 3347_x000a_Location: 6330 W. Barry"/>
    <x v="5"/>
    <x v="1"/>
    <s v="14036"/>
    <x v="6"/>
    <x v="35"/>
    <s v="Lead Replacement Service"/>
    <n v="3347"/>
    <m/>
    <m/>
    <m/>
    <n v="8.5"/>
    <n v="110"/>
    <n v="935"/>
    <n v="0"/>
    <n v="2534041.4199999939"/>
  </r>
  <r>
    <x v="22"/>
    <s v="08"/>
    <x v="4"/>
    <x v="0"/>
    <s v="2712|Lead Replacement Service|7.25|110.00"/>
    <x v="151"/>
    <s v="Truck# CAJ-54_x000a_Hauling Ticket # 14035_x000a_Job: 3347_x000a_Location: 6330 W. Barry"/>
    <x v="5"/>
    <x v="1"/>
    <s v="14035"/>
    <x v="6"/>
    <x v="35"/>
    <s v="Lead Replacement Service"/>
    <n v="3347"/>
    <m/>
    <m/>
    <m/>
    <n v="7.25"/>
    <n v="110"/>
    <n v="797.5"/>
    <n v="0"/>
    <n v="2534838.9199999939"/>
  </r>
  <r>
    <x v="22"/>
    <s v="08"/>
    <x v="4"/>
    <x v="0"/>
    <s v="2712|Lead Replacement Service|11.00|110.00"/>
    <x v="151"/>
    <s v="Truck# LT-708_x000a_Hauling Ticket # 15296_x000a_Job: 3347_x000a_Location: 6330 W. Barry"/>
    <x v="0"/>
    <x v="20"/>
    <s v="15296"/>
    <x v="6"/>
    <x v="35"/>
    <s v="Lead Replacement Service"/>
    <n v="3347"/>
    <m/>
    <m/>
    <m/>
    <n v="11"/>
    <n v="110"/>
    <n v="1210"/>
    <n v="1125.3"/>
    <n v="2536048.9199999939"/>
  </r>
  <r>
    <x v="23"/>
    <s v="15"/>
    <x v="4"/>
    <x v="0"/>
    <s v="2729|Lead Replacement Service|11.50|110.00"/>
    <x v="152"/>
    <s v="Truck# LT-708_x000a_Hauling Ticket # 15300_x000a_Job: 3347_x000a_Location: 6819 S. Kenneth"/>
    <x v="0"/>
    <x v="20"/>
    <s v="15300"/>
    <x v="6"/>
    <x v="35"/>
    <s v="Lead Replacement Service"/>
    <n v="3347"/>
    <m/>
    <m/>
    <m/>
    <n v="11.5"/>
    <n v="110"/>
    <n v="1265"/>
    <n v="1176.45"/>
    <n v="2657173.8499999931"/>
  </r>
  <r>
    <x v="24"/>
    <s v="06"/>
    <x v="8"/>
    <x v="0"/>
    <s v="2779|Lead Replacement Service|10.50|110.00"/>
    <x v="153"/>
    <s v="Truck# LT-708_x000a_Hauling Ticket # 15316_x000a_Job: 3347_x000a_Location: 12030 S. Louis"/>
    <x v="0"/>
    <x v="20"/>
    <s v="15316"/>
    <x v="6"/>
    <x v="35"/>
    <s v="Lead Replacement Service"/>
    <n v="3347"/>
    <m/>
    <m/>
    <m/>
    <n v="10.5"/>
    <n v="110"/>
    <n v="1155"/>
    <n v="1074.1500000000001"/>
    <n v="2965702.5599999931"/>
  </r>
  <r>
    <x v="24"/>
    <s v="06"/>
    <x v="8"/>
    <x v="0"/>
    <s v="2779|Lead Replacement Service|8.50|110.00"/>
    <x v="153"/>
    <s v="Truck# MLB-11_x000a_Hauling Ticket # 15442_x000a_Job: 3347_x000a_Location: 12030 S. Louis"/>
    <x v="2"/>
    <x v="11"/>
    <s v="15442"/>
    <x v="6"/>
    <x v="35"/>
    <s v="Lead Replacement Service"/>
    <n v="3347"/>
    <m/>
    <m/>
    <m/>
    <n v="8.5"/>
    <n v="110"/>
    <n v="935"/>
    <n v="869.55000000000007"/>
    <n v="2966637.5599999931"/>
  </r>
  <r>
    <x v="28"/>
    <s v="03"/>
    <x v="5"/>
    <x v="0"/>
    <s v="2848|Lead Replacement Service|11.00|110.00"/>
    <x v="154"/>
    <s v="Truck# LT-708_x000a_Hauling Ticket # 15200_x000a_Job: 3347_x000a_Location: 7203 St. Lawrence"/>
    <x v="0"/>
    <x v="20"/>
    <s v="15200"/>
    <x v="6"/>
    <x v="35"/>
    <s v="Lead Replacement Service"/>
    <n v="3347"/>
    <m/>
    <m/>
    <m/>
    <n v="11"/>
    <n v="110"/>
    <n v="1210"/>
    <n v="1125.3"/>
    <n v="3445244.6599999941"/>
  </r>
  <r>
    <x v="7"/>
    <s v="17"/>
    <x v="5"/>
    <x v="0"/>
    <s v="2887|Lead Replacement Service|9.00|110.00"/>
    <x v="155"/>
    <s v="Truck# LT-708_x000a_Hauling Ticket # 15208_x000a_Job: 3347_x000a_Location: 6138 S Mulligen"/>
    <x v="0"/>
    <x v="20"/>
    <s v="15208"/>
    <x v="6"/>
    <x v="35"/>
    <s v="Lead Replacement Service"/>
    <n v="3347"/>
    <m/>
    <m/>
    <m/>
    <n v="9"/>
    <n v="110"/>
    <n v="990"/>
    <n v="920.7"/>
    <n v="3723560.6899999981"/>
  </r>
  <r>
    <x v="7"/>
    <s v="17"/>
    <x v="5"/>
    <x v="0"/>
    <s v="2887|Lead Replacement Service|9.50|110.00"/>
    <x v="155"/>
    <s v="Truck# LT-708_x000a_Hauling Ticket # 15209_x000a_Job: 3347_x000a_Location: 7146 Stroy"/>
    <x v="0"/>
    <x v="20"/>
    <s v="15209"/>
    <x v="6"/>
    <x v="35"/>
    <s v="Lead Replacement Service"/>
    <n v="3347"/>
    <m/>
    <m/>
    <m/>
    <n v="9.5"/>
    <n v="110"/>
    <n v="1045"/>
    <n v="971.85"/>
    <n v="3724605.6899999981"/>
  </r>
  <r>
    <x v="1"/>
    <s v="26"/>
    <x v="0"/>
    <x v="0"/>
    <s v="2492|Lead Replacement Service|1.00|455.75"/>
    <x v="136"/>
    <s v="Truck# LT-708_x000a_Hauling Ticket # 10839_x000a_Job: 3347_x000a_PULLEY DAMAGE"/>
    <x v="0"/>
    <x v="20"/>
    <s v="10839"/>
    <x v="6"/>
    <x v="36"/>
    <s v="Lead Replacement Service"/>
    <n v="3347"/>
    <m/>
    <m/>
    <m/>
    <n v="1"/>
    <n v="455.75"/>
    <n v="455.75"/>
    <n v="455.75"/>
    <n v="845034.88000000035"/>
  </r>
  <r>
    <x v="38"/>
    <s v="07"/>
    <x v="7"/>
    <x v="0"/>
    <s v="2399|Lead Replacement Service|13.50|110.00"/>
    <x v="156"/>
    <s v="Truck# LT-114Hauling Ticket # 11958Job: 3351Location: 3031 S. Lowe"/>
    <x v="0"/>
    <x v="25"/>
    <s v="11958"/>
    <x v="6"/>
    <x v="37"/>
    <s v="Lead Replacement Service"/>
    <n v="3351"/>
    <m/>
    <m/>
    <m/>
    <n v="13.5"/>
    <n v="110"/>
    <n v="1485"/>
    <n v="1381.0500000000002"/>
    <n v="368511.14999999991"/>
  </r>
  <r>
    <x v="38"/>
    <s v="07"/>
    <x v="7"/>
    <x v="0"/>
    <s v="2399|Lead Replacement Service|10.75|110.00"/>
    <x v="156"/>
    <s v="Truck# LT-515Hauling Ticket # 11741Job: 3351Location: 3031 S. Lowe"/>
    <x v="0"/>
    <x v="17"/>
    <s v="11741"/>
    <x v="6"/>
    <x v="37"/>
    <s v="Lead Replacement Service"/>
    <n v="3351"/>
    <m/>
    <m/>
    <m/>
    <n v="10.75"/>
    <n v="110"/>
    <n v="1182.5"/>
    <n v="1099.7250000000001"/>
    <n v="369693.64999999991"/>
  </r>
  <r>
    <x v="38"/>
    <s v="07"/>
    <x v="7"/>
    <x v="0"/>
    <s v="2399|Lead Replacement Service|11.50|110.00"/>
    <x v="156"/>
    <s v="Truck# LT-325Hauling Ticket # 11389Job: 3351Location: 3031 S. Lowe"/>
    <x v="0"/>
    <x v="21"/>
    <s v="11389"/>
    <x v="6"/>
    <x v="37"/>
    <s v="Lead Replacement Service"/>
    <n v="3351"/>
    <m/>
    <m/>
    <m/>
    <n v="11.5"/>
    <n v="110"/>
    <n v="1265"/>
    <n v="1176.45"/>
    <n v="370958.64999999991"/>
  </r>
  <r>
    <x v="38"/>
    <s v="07"/>
    <x v="7"/>
    <x v="0"/>
    <s v="2399|Lead Replacement Service|13.00|110.00"/>
    <x v="156"/>
    <s v="Truck# LT-114Hauling Ticket # 11966Job: 3351Location: 3042 S. Lowe"/>
    <x v="0"/>
    <x v="25"/>
    <s v="11966"/>
    <x v="6"/>
    <x v="37"/>
    <s v="Lead Replacement Service"/>
    <n v="3351"/>
    <m/>
    <m/>
    <m/>
    <n v="13"/>
    <n v="110"/>
    <n v="1430"/>
    <n v="1329.9"/>
    <n v="372388.64999999991"/>
  </r>
  <r>
    <x v="21"/>
    <s v="25"/>
    <x v="3"/>
    <x v="0"/>
    <s v="2680|Lead Replacement Service|12.50|110.00"/>
    <x v="157"/>
    <s v="Truck# LT-708_x000a_Hauling Ticket # 13758_x000a_Job: 3351_x000a_Location: 30th &amp; Union"/>
    <x v="0"/>
    <x v="20"/>
    <s v="13758"/>
    <x v="6"/>
    <x v="37"/>
    <s v="Lead Replacement Service"/>
    <n v="3351"/>
    <m/>
    <m/>
    <m/>
    <n v="12.5"/>
    <n v="110"/>
    <n v="1375"/>
    <n v="1278.75"/>
    <n v="2260477.4299999941"/>
  </r>
  <r>
    <x v="21"/>
    <s v="25"/>
    <x v="3"/>
    <x v="0"/>
    <s v="2680|Lead Replacement Service|13.50|110.00"/>
    <x v="157"/>
    <s v="Truck# MLB-58_x000a_Hauling Ticket # 14363_x000a_Job: 3351_x000a_Location: 30th &amp; Union"/>
    <x v="2"/>
    <x v="22"/>
    <s v="14363"/>
    <x v="6"/>
    <x v="37"/>
    <s v="Lead Replacement Service"/>
    <n v="3351"/>
    <m/>
    <m/>
    <m/>
    <n v="13.5"/>
    <n v="110"/>
    <n v="1485"/>
    <n v="1381.0500000000002"/>
    <n v="2261962.4299999941"/>
  </r>
  <r>
    <x v="21"/>
    <s v="25"/>
    <x v="3"/>
    <x v="0"/>
    <s v="2680|Lead Replacement Service|12.50|110.00"/>
    <x v="157"/>
    <s v="Truck# LT-708_x000a_Hauling Ticket # 13759_x000a_Job: 3351_x000a_Location: 30th &amp; Union"/>
    <x v="0"/>
    <x v="20"/>
    <s v="13759"/>
    <x v="6"/>
    <x v="37"/>
    <s v="Lead Replacement Service"/>
    <n v="3351"/>
    <m/>
    <m/>
    <m/>
    <n v="12.5"/>
    <n v="110"/>
    <n v="1375"/>
    <n v="1278.75"/>
    <n v="2263337.4299999941"/>
  </r>
  <r>
    <x v="21"/>
    <s v="25"/>
    <x v="3"/>
    <x v="0"/>
    <s v="2680|Lead Replacement Service|10.00|110.00"/>
    <x v="157"/>
    <s v="Truck# MLB-58_x000a_Hauling Ticket # 14364_x000a_Job: 3351_x000a_Location: 30th &amp; Union"/>
    <x v="2"/>
    <x v="22"/>
    <s v="14364"/>
    <x v="6"/>
    <x v="37"/>
    <s v="Lead Replacement Service"/>
    <n v="3351"/>
    <m/>
    <m/>
    <m/>
    <n v="10"/>
    <n v="110"/>
    <n v="1100"/>
    <n v="1023"/>
    <n v="2264437.4299999941"/>
  </r>
  <r>
    <x v="21"/>
    <s v="25"/>
    <x v="3"/>
    <x v="0"/>
    <s v="2680|Lead Replacement Service|11.00|110.00"/>
    <x v="157"/>
    <s v="Truck# LT-708_x000a_Hauling Ticket # 13760_x000a_Job: 3351_x000a_Location: 30th &amp; Union"/>
    <x v="0"/>
    <x v="20"/>
    <s v="13760"/>
    <x v="6"/>
    <x v="37"/>
    <s v="Lead Replacement Service"/>
    <n v="3351"/>
    <m/>
    <m/>
    <m/>
    <n v="11"/>
    <n v="110"/>
    <n v="1210"/>
    <n v="1125.3"/>
    <n v="2265647.4299999941"/>
  </r>
  <r>
    <x v="21"/>
    <s v="25"/>
    <x v="3"/>
    <x v="0"/>
    <s v="2680|Lead Replacement Service|9.00|110.00"/>
    <x v="157"/>
    <s v="Truck# MLB-58_x000a_Hauling Ticket # 14365_x000a_Job: 3351_x000a_Location: 30th &amp; Union"/>
    <x v="2"/>
    <x v="22"/>
    <s v="14365"/>
    <x v="6"/>
    <x v="37"/>
    <s v="Lead Replacement Service"/>
    <n v="3351"/>
    <m/>
    <m/>
    <m/>
    <n v="9"/>
    <n v="110"/>
    <n v="990"/>
    <n v="920.7"/>
    <n v="2266637.4299999941"/>
  </r>
  <r>
    <x v="23"/>
    <s v="15"/>
    <x v="4"/>
    <x v="0"/>
    <s v="2730|Lead Replacement Service|8.25|110.00"/>
    <x v="158"/>
    <s v="Truck# KJV-670_x000a_Hauling Ticket # 053_x000a_Job: 3351_x000a_Location: PanOceanic Yard"/>
    <x v="15"/>
    <x v="27"/>
    <s v="053"/>
    <x v="6"/>
    <x v="37"/>
    <s v="Lead Replacement Service"/>
    <n v="3351"/>
    <m/>
    <m/>
    <m/>
    <n v="8.25"/>
    <n v="110"/>
    <n v="907.5"/>
    <n v="0"/>
    <n v="2658081.3499999931"/>
  </r>
  <r>
    <x v="23"/>
    <s v="15"/>
    <x v="4"/>
    <x v="0"/>
    <s v="2730|Lead Replacement Service|8.50|110.00"/>
    <x v="158"/>
    <s v="Truck# LT-708_x000a_Hauling Ticket # 8934_x000a_Job: 3351_x000a_Location: 9030 Ellis"/>
    <x v="0"/>
    <x v="20"/>
    <s v="8934"/>
    <x v="6"/>
    <x v="37"/>
    <s v="Lead Replacement Service"/>
    <n v="3351"/>
    <m/>
    <m/>
    <m/>
    <n v="8.5"/>
    <n v="110"/>
    <n v="935"/>
    <n v="869.55000000000007"/>
    <n v="2659016.3499999931"/>
  </r>
  <r>
    <x v="23"/>
    <s v="15"/>
    <x v="4"/>
    <x v="0"/>
    <s v="2730|Lead Replacement Service|8.00|110.00"/>
    <x v="158"/>
    <s v="Truck# LT-708_x000a_Hauling Ticket # 15298_x000a_Job: 3351_x000a_Location: 3022 S. Union"/>
    <x v="0"/>
    <x v="20"/>
    <s v="15298"/>
    <x v="6"/>
    <x v="37"/>
    <s v="Lead Replacement Service"/>
    <n v="3351"/>
    <m/>
    <m/>
    <m/>
    <n v="8"/>
    <n v="110"/>
    <n v="880"/>
    <n v="818.40000000000009"/>
    <n v="2659896.3499999931"/>
  </r>
  <r>
    <x v="23"/>
    <s v="15"/>
    <x v="4"/>
    <x v="0"/>
    <s v="2730|Lead Replacement Service|6.50|110.00"/>
    <x v="158"/>
    <s v="Truck# CAJ-20_x000a_Hauling Ticket # 15334_x000a_Job: 3351_x000a_Location: 330th &amp; Union"/>
    <x v="5"/>
    <x v="10"/>
    <s v="15334"/>
    <x v="6"/>
    <x v="37"/>
    <s v="Lead Replacement Service"/>
    <n v="3351"/>
    <m/>
    <m/>
    <m/>
    <n v="6.5"/>
    <n v="110"/>
    <n v="715"/>
    <n v="0"/>
    <n v="2660611.3499999931"/>
  </r>
  <r>
    <x v="32"/>
    <s v="29"/>
    <x v="4"/>
    <x v="0"/>
    <s v="2760|Lead Replacement Service|11.00|110.00"/>
    <x v="159"/>
    <s v="Truck# LT-708_x000a_Hauling Ticket # 15306_x000a_Job: 3351_x000a_Location: 6200 W. Barry"/>
    <x v="0"/>
    <x v="20"/>
    <s v="15306"/>
    <x v="6"/>
    <x v="37"/>
    <s v="Lead Replacement Service"/>
    <n v="3351"/>
    <m/>
    <m/>
    <m/>
    <n v="11"/>
    <n v="110"/>
    <n v="1210"/>
    <n v="1125.3"/>
    <n v="2820239.1599999922"/>
  </r>
  <r>
    <x v="27"/>
    <s v="27"/>
    <x v="8"/>
    <x v="0"/>
    <s v="2831|Lead Replacement Service|11.50|110.00"/>
    <x v="160"/>
    <s v="Truck# ROC-26_x000a_Hauling Ticket # 13303_x000a_Job: 3351_x000a_Location: 3022 S. Union"/>
    <x v="33"/>
    <x v="49"/>
    <s v="13303"/>
    <x v="6"/>
    <x v="37"/>
    <s v="Lead Replacement Service"/>
    <n v="3351"/>
    <m/>
    <m/>
    <m/>
    <n v="11.5"/>
    <n v="110"/>
    <n v="1265"/>
    <n v="0"/>
    <n v="3325516.0299999928"/>
  </r>
  <r>
    <x v="27"/>
    <s v="27"/>
    <x v="8"/>
    <x v="0"/>
    <s v="2831|Lead Replacement Service|15.00|110.00"/>
    <x v="160"/>
    <s v="Truck# LT-708_x000a_Hauling Ticket # 15326_x000a_Job: 3351_x000a_Location: 3022 S. Union"/>
    <x v="0"/>
    <x v="20"/>
    <s v="15326"/>
    <x v="6"/>
    <x v="37"/>
    <s v="Lead Replacement Service"/>
    <n v="3351"/>
    <m/>
    <m/>
    <m/>
    <n v="15"/>
    <n v="110"/>
    <n v="1650"/>
    <n v="1534.5"/>
    <n v="3327166.0299999928"/>
  </r>
  <r>
    <x v="27"/>
    <s v="27"/>
    <x v="8"/>
    <x v="0"/>
    <s v="2831|Lead Replacement Service|9.00|110.00"/>
    <x v="160"/>
    <s v="Truck# LT-708_x000a_Hauling Ticket # 15327_x000a_Job: 3351_x000a_Location: 6230 W. Barry"/>
    <x v="0"/>
    <x v="20"/>
    <s v="15327"/>
    <x v="6"/>
    <x v="37"/>
    <s v="Lead Replacement Service"/>
    <n v="3351"/>
    <m/>
    <m/>
    <m/>
    <n v="9"/>
    <n v="110"/>
    <n v="990"/>
    <n v="920.7"/>
    <n v="3328156.0299999928"/>
  </r>
  <r>
    <x v="2"/>
    <s v="16"/>
    <x v="1"/>
    <x v="0"/>
    <s v="2534|Lead Replacement Service|10.00|110.00"/>
    <x v="161"/>
    <s v="Truck# MLB-198_x000a_Hauling Ticket # 13649_x000a_Job: 3356_x000a_Location: 4211 S.  Marshfield"/>
    <x v="2"/>
    <x v="34"/>
    <s v="13649"/>
    <x v="6"/>
    <x v="38"/>
    <s v="Lead Replacement Service"/>
    <n v="3356"/>
    <m/>
    <m/>
    <m/>
    <n v="10"/>
    <n v="110"/>
    <n v="1100"/>
    <n v="1023"/>
    <n v="1068034.080000001"/>
  </r>
  <r>
    <x v="2"/>
    <s v="16"/>
    <x v="1"/>
    <x v="0"/>
    <s v="2534|Lead Replacement Service|9.00|110.00"/>
    <x v="161"/>
    <s v="Truck# MLB-11_x000a_Hauling Ticket # 13253_x000a_Job: 3356_x000a_Location: 4211 S.  Marshfield"/>
    <x v="2"/>
    <x v="11"/>
    <s v="13253"/>
    <x v="6"/>
    <x v="38"/>
    <s v="Lead Replacement Service"/>
    <n v="3356"/>
    <m/>
    <m/>
    <m/>
    <n v="9"/>
    <n v="110"/>
    <n v="990"/>
    <n v="920.7"/>
    <n v="1069024.080000001"/>
  </r>
  <r>
    <x v="17"/>
    <s v="23"/>
    <x v="1"/>
    <x v="0"/>
    <s v="2549|Lead Replacement Service|10.00|110.00"/>
    <x v="162"/>
    <s v="Truck# MLB-11_x000a_Hauling Ticket # 13255_x000a_Job: 3356_x000a_Location: Hoyne &amp; Division"/>
    <x v="2"/>
    <x v="11"/>
    <s v="13255"/>
    <x v="6"/>
    <x v="38"/>
    <s v="Lead Replacement Service"/>
    <n v="3356"/>
    <m/>
    <m/>
    <m/>
    <n v="10"/>
    <n v="110"/>
    <n v="1100"/>
    <n v="1023"/>
    <n v="1170205.28"/>
  </r>
  <r>
    <x v="17"/>
    <s v="23"/>
    <x v="1"/>
    <x v="0"/>
    <s v="2549|Lead Replacement Service|7.00|110.00"/>
    <x v="162"/>
    <s v="Truck# U-229_x000a_Hauling Ticket # 13855_x000a_Job: 3356_x000a_Location: Hoyne &amp; Division"/>
    <x v="4"/>
    <x v="6"/>
    <s v="13855"/>
    <x v="6"/>
    <x v="38"/>
    <s v="Lead Replacement Service"/>
    <n v="3356"/>
    <m/>
    <m/>
    <m/>
    <n v="7"/>
    <n v="110"/>
    <n v="770"/>
    <n v="0"/>
    <n v="1170975.28"/>
  </r>
  <r>
    <x v="17"/>
    <s v="23"/>
    <x v="1"/>
    <x v="0"/>
    <s v="2549|Lead Replacement Service|10.50|110.00"/>
    <x v="162"/>
    <s v="Truck# LT-67_x000a_Hauling Ticket # 3075_x000a_Job: 3356_x000a_Location: 1051 N. Hoyne"/>
    <x v="0"/>
    <x v="15"/>
    <s v="3075"/>
    <x v="6"/>
    <x v="38"/>
    <s v="Lead Replacement Service"/>
    <n v="3356"/>
    <m/>
    <m/>
    <m/>
    <n v="10.5"/>
    <n v="110"/>
    <n v="1155"/>
    <n v="0"/>
    <n v="1172130.28"/>
  </r>
  <r>
    <x v="17"/>
    <s v="23"/>
    <x v="1"/>
    <x v="0"/>
    <s v="2549|Lead Replacement Service|10.00|110.00"/>
    <x v="162"/>
    <s v="Truck# LT-356_x000a_Hauling Ticket # 12037_x000a_Job: 3356_x000a_Location: 1051 N. Hoyne"/>
    <x v="0"/>
    <x v="7"/>
    <s v="12037"/>
    <x v="6"/>
    <x v="38"/>
    <s v="Lead Replacement Service"/>
    <n v="3356"/>
    <m/>
    <m/>
    <m/>
    <n v="10"/>
    <n v="110"/>
    <n v="1100"/>
    <n v="1023"/>
    <n v="1173230.28"/>
  </r>
  <r>
    <x v="17"/>
    <s v="23"/>
    <x v="1"/>
    <x v="0"/>
    <s v="2549|Lead Replacement Service|10.00|110.00"/>
    <x v="162"/>
    <s v="Truck# BR-372_x000a_Hauling Ticket # 6479_x000a_Job: 3356_x000a_Location: 1051 N. Hoyne"/>
    <x v="3"/>
    <x v="61"/>
    <s v="6479"/>
    <x v="6"/>
    <x v="38"/>
    <s v="Lead Replacement Service"/>
    <n v="3356"/>
    <m/>
    <m/>
    <m/>
    <n v="10"/>
    <n v="110"/>
    <n v="1100"/>
    <n v="1023"/>
    <n v="1174330.28"/>
  </r>
  <r>
    <x v="17"/>
    <s v="23"/>
    <x v="1"/>
    <x v="0"/>
    <s v="2549|Lead Replacement Service|10.00|110.00"/>
    <x v="162"/>
    <s v="Truck# MLB-58_x000a_Hauling Ticket # 13125_x000a_Job: 3356_x000a_Location: 1051 N. Hoyne"/>
    <x v="2"/>
    <x v="22"/>
    <s v="13125"/>
    <x v="6"/>
    <x v="38"/>
    <s v="Lead Replacement Service"/>
    <n v="3356"/>
    <m/>
    <m/>
    <m/>
    <n v="10"/>
    <n v="110"/>
    <n v="1100"/>
    <n v="1023"/>
    <n v="1175430.28"/>
  </r>
  <r>
    <x v="45"/>
    <s v="27"/>
    <x v="11"/>
    <x v="0"/>
    <s v="2337|Lead Replacement Service|8.50|110.00"/>
    <x v="163"/>
    <s v="Truck# MLB-198Hauling Ticket # 11454Job: 3359Location: Arquilla Park"/>
    <x v="2"/>
    <x v="34"/>
    <s v="11454"/>
    <x v="6"/>
    <x v="39"/>
    <s v="Lead Replacement Service"/>
    <n v="3359"/>
    <m/>
    <m/>
    <m/>
    <n v="8.5"/>
    <n v="110"/>
    <n v="935"/>
    <n v="0"/>
    <n v="31578.53"/>
  </r>
  <r>
    <x v="45"/>
    <s v="27"/>
    <x v="11"/>
    <x v="0"/>
    <s v="2337|Lead Replacement Service|9.00|110.00"/>
    <x v="163"/>
    <s v="Truck# MLB-19Hauling Ticket # 11681Job: 3359Location: Arquilla Park"/>
    <x v="2"/>
    <x v="8"/>
    <s v="11681"/>
    <x v="6"/>
    <x v="39"/>
    <s v="Lead Replacement Service"/>
    <n v="3359"/>
    <m/>
    <m/>
    <m/>
    <n v="9"/>
    <n v="110"/>
    <n v="990"/>
    <n v="0"/>
    <n v="32568.53"/>
  </r>
  <r>
    <x v="33"/>
    <s v="03"/>
    <x v="9"/>
    <x v="0"/>
    <s v="2343|Lead Replacement Service|4.00|110.00"/>
    <x v="164"/>
    <s v="Truck# LT-325Hauling Ticket # 11386Job: 3359Location: Arquilla Park"/>
    <x v="0"/>
    <x v="21"/>
    <s v="11386"/>
    <x v="6"/>
    <x v="39"/>
    <s v="Lead Replacement Service"/>
    <n v="3359"/>
    <m/>
    <m/>
    <m/>
    <n v="4"/>
    <n v="110"/>
    <n v="440"/>
    <n v="409.20000000000005"/>
    <n v="47178.31"/>
  </r>
  <r>
    <x v="36"/>
    <s v="24"/>
    <x v="10"/>
    <x v="0"/>
    <s v="2381|Lead Replacement Service|7.50|110.00"/>
    <x v="165"/>
    <s v="Truck# Li-54Hauling Ticket # 11087Job: 3359Location: 154th &amp; Page"/>
    <x v="1"/>
    <x v="1"/>
    <s v="11087"/>
    <x v="6"/>
    <x v="39"/>
    <s v="Lead Replacement Service"/>
    <n v="3359"/>
    <m/>
    <m/>
    <m/>
    <n v="7.5"/>
    <n v="110"/>
    <n v="825"/>
    <n v="0"/>
    <n v="255394.99"/>
  </r>
  <r>
    <x v="22"/>
    <s v="08"/>
    <x v="4"/>
    <x v="0"/>
    <s v="2713|Lead Replacement Service|9.00|110.00"/>
    <x v="166"/>
    <s v="Truck# CAJ-20_x000a_Hauling Ticket # 14041_x000a_Job: 3361_x000a_Location: 95th &amp; Charles"/>
    <x v="5"/>
    <x v="10"/>
    <s v="14041"/>
    <x v="6"/>
    <x v="40"/>
    <s v="Lead Replacement Service"/>
    <n v="3361"/>
    <m/>
    <m/>
    <m/>
    <n v="9"/>
    <n v="110"/>
    <n v="990"/>
    <n v="0"/>
    <n v="2537038.9199999939"/>
  </r>
  <r>
    <x v="22"/>
    <s v="08"/>
    <x v="4"/>
    <x v="0"/>
    <s v="2713|Lead Replacement Service|10.00|110.00"/>
    <x v="166"/>
    <s v="Truck# LT-708_x000a_Hauling Ticket # 15297_x000a_Job: 3361_x000a_Location: 95th &amp; Charles"/>
    <x v="0"/>
    <x v="20"/>
    <s v="15297"/>
    <x v="6"/>
    <x v="40"/>
    <s v="Lead Replacement Service"/>
    <n v="3361"/>
    <m/>
    <m/>
    <m/>
    <n v="10"/>
    <n v="110"/>
    <n v="1100"/>
    <n v="1023"/>
    <n v="2538138.9199999939"/>
  </r>
  <r>
    <x v="13"/>
    <s v="21"/>
    <x v="7"/>
    <x v="0"/>
    <s v="2420|Lead Replacement Service|9.50|110.00"/>
    <x v="167"/>
    <s v="Truck# Li-73Hauling Ticket # 6650Job: 3364Location: 93rd &amp; Phillips"/>
    <x v="1"/>
    <x v="9"/>
    <s v="6650"/>
    <x v="6"/>
    <x v="41"/>
    <s v="Lead Replacement Service"/>
    <n v="3364"/>
    <m/>
    <m/>
    <m/>
    <n v="9.5"/>
    <n v="110"/>
    <n v="1045"/>
    <n v="0"/>
    <n v="460298.41999999993"/>
  </r>
  <r>
    <x v="13"/>
    <s v="21"/>
    <x v="7"/>
    <x v="0"/>
    <s v="2420|Lead Replacement Service|10.00|110.00"/>
    <x v="167"/>
    <s v="Truck# LT-114Hauling Ticket # 12546Job: 3364Location: 93rd &amp; Phillips"/>
    <x v="0"/>
    <x v="25"/>
    <s v="12546"/>
    <x v="6"/>
    <x v="41"/>
    <s v="Lead Replacement Service"/>
    <n v="3364"/>
    <m/>
    <m/>
    <m/>
    <n v="10"/>
    <n v="110"/>
    <n v="1100"/>
    <n v="1023"/>
    <n v="461398.41999999993"/>
  </r>
  <r>
    <x v="14"/>
    <s v="28"/>
    <x v="7"/>
    <x v="0"/>
    <s v="2433|Lead Replacement Service|10.50|110.00"/>
    <x v="168"/>
    <s v="Truck# MLB-198Hauling Ticket # 10723Job: 3364Location: 93th St &amp; Phillips Ave."/>
    <x v="2"/>
    <x v="34"/>
    <s v="10723"/>
    <x v="6"/>
    <x v="41"/>
    <s v="Lead Replacement Service"/>
    <n v="3364"/>
    <m/>
    <m/>
    <m/>
    <n v="10.5"/>
    <n v="110"/>
    <n v="1155"/>
    <n v="1074.1500000000001"/>
    <n v="519758.49999999988"/>
  </r>
  <r>
    <x v="14"/>
    <s v="28"/>
    <x v="7"/>
    <x v="0"/>
    <s v="2433|Lead Replacement Service|8.00|110.00"/>
    <x v="168"/>
    <s v="Truck# MLB-198Hauling Ticket # 10724Job: 3364Location: 93th St &amp; Phillips Ave."/>
    <x v="2"/>
    <x v="34"/>
    <s v="10724"/>
    <x v="6"/>
    <x v="41"/>
    <s v="Lead Replacement Service"/>
    <n v="3364"/>
    <m/>
    <m/>
    <m/>
    <n v="8"/>
    <n v="110"/>
    <n v="880"/>
    <n v="818.40000000000009"/>
    <n v="520638.49999999988"/>
  </r>
  <r>
    <x v="14"/>
    <s v="28"/>
    <x v="7"/>
    <x v="0"/>
    <s v="2433|Lead Replacement Service|9.75|110.00"/>
    <x v="168"/>
    <s v="Truck# LT-325Hauling Ticket # 11898Job: 3364Location: 93th St &amp; Phillips Ave."/>
    <x v="0"/>
    <x v="21"/>
    <s v="11898"/>
    <x v="6"/>
    <x v="41"/>
    <s v="Lead Replacement Service"/>
    <n v="3364"/>
    <m/>
    <m/>
    <m/>
    <n v="9.75"/>
    <n v="110"/>
    <n v="1072.5"/>
    <n v="997.42500000000007"/>
    <n v="521710.99999999988"/>
  </r>
  <r>
    <x v="14"/>
    <s v="28"/>
    <x v="7"/>
    <x v="0"/>
    <s v="2433|Lead Replacement Service|9.00|110.00"/>
    <x v="168"/>
    <s v="Truck# MLB-108Hauling Ticket # 11494Job: 3364Location: 93th St &amp; Phillips Ave."/>
    <x v="2"/>
    <x v="2"/>
    <s v="11494"/>
    <x v="6"/>
    <x v="41"/>
    <s v="Lead Replacement Service"/>
    <n v="3364"/>
    <m/>
    <m/>
    <m/>
    <n v="9"/>
    <n v="110"/>
    <n v="990"/>
    <n v="920.7"/>
    <n v="522700.99999999988"/>
  </r>
  <r>
    <x v="14"/>
    <s v="28"/>
    <x v="7"/>
    <x v="0"/>
    <s v="2433|Lead Replacement Service|11.50|110.00"/>
    <x v="168"/>
    <s v="Truck# MLB-198Hauling Ticket # 11415Job: 3364Location: 93th St &amp; Phillips Ave."/>
    <x v="2"/>
    <x v="34"/>
    <s v="11415"/>
    <x v="6"/>
    <x v="41"/>
    <s v="Lead Replacement Service"/>
    <n v="3364"/>
    <m/>
    <m/>
    <m/>
    <n v="11.5"/>
    <n v="110"/>
    <n v="1265"/>
    <n v="1176.45"/>
    <n v="523965.99999999988"/>
  </r>
  <r>
    <x v="14"/>
    <s v="28"/>
    <x v="7"/>
    <x v="0"/>
    <s v="2433|Lead Replacement Service|9.00|110.00"/>
    <x v="168"/>
    <s v="Truck# LT-103Hauling Ticket # 12762Job: 3364Location: 93th St &amp; Phillips Ave."/>
    <x v="0"/>
    <x v="0"/>
    <s v="12762"/>
    <x v="6"/>
    <x v="41"/>
    <s v="Lead Replacement Service"/>
    <n v="3364"/>
    <m/>
    <m/>
    <m/>
    <n v="9"/>
    <n v="110"/>
    <n v="990"/>
    <n v="920.7"/>
    <n v="524955.99999999988"/>
  </r>
  <r>
    <x v="14"/>
    <s v="28"/>
    <x v="7"/>
    <x v="0"/>
    <s v="2433|Lead Replacement Service|9.50|110.00"/>
    <x v="168"/>
    <s v="Truck# MLB-198Hauling Ticket # 11416Job: 3364Location: 93th St &amp; Phillips Ave."/>
    <x v="2"/>
    <x v="34"/>
    <s v="11416"/>
    <x v="6"/>
    <x v="41"/>
    <s v="Lead Replacement Service"/>
    <n v="3364"/>
    <m/>
    <m/>
    <m/>
    <n v="9.5"/>
    <n v="110"/>
    <n v="1045"/>
    <n v="971.85"/>
    <n v="526000.99999999988"/>
  </r>
  <r>
    <x v="14"/>
    <s v="28"/>
    <x v="7"/>
    <x v="0"/>
    <s v="2433|Lead Replacement Service|10.50|110.00"/>
    <x v="168"/>
    <s v="Truck# MLB-198Hauling Ticket # 10725Job: 3364Location: 93th St &amp; Phillips Ave."/>
    <x v="2"/>
    <x v="34"/>
    <s v="10725"/>
    <x v="6"/>
    <x v="41"/>
    <s v="Lead Replacement Service"/>
    <n v="3364"/>
    <m/>
    <m/>
    <m/>
    <n v="10.5"/>
    <n v="110"/>
    <n v="1155"/>
    <n v="1074.1500000000001"/>
    <n v="527155.99999999988"/>
  </r>
  <r>
    <x v="15"/>
    <s v="05"/>
    <x v="0"/>
    <x v="0"/>
    <s v="2447|Lead Replacement Service|10.00|110.00"/>
    <x v="169"/>
    <s v="Truck# LT-708_x000a_Hauling Ticket # 12515_x000a_Job: 3364_x000a_Location: 93th St &amp; Phillips Ave."/>
    <x v="0"/>
    <x v="20"/>
    <s v="12515"/>
    <x v="6"/>
    <x v="41"/>
    <s v="Lead Replacement Service"/>
    <n v="3364"/>
    <m/>
    <m/>
    <m/>
    <n v="10"/>
    <n v="110"/>
    <n v="1100"/>
    <n v="1023"/>
    <n v="601472.82000000007"/>
  </r>
  <r>
    <x v="15"/>
    <s v="05"/>
    <x v="0"/>
    <x v="0"/>
    <s v="2447|Lead Replacement Service|9.00|110.00"/>
    <x v="169"/>
    <s v="Truck# MLB-58_x000a_Hauling Ticket # 12586_x000a_Job: 3364_x000a_Location: 93th St &amp; Phillips Ave."/>
    <x v="2"/>
    <x v="22"/>
    <s v="12586"/>
    <x v="6"/>
    <x v="41"/>
    <s v="Lead Replacement Service"/>
    <n v="3364"/>
    <m/>
    <m/>
    <m/>
    <n v="9"/>
    <n v="110"/>
    <n v="990"/>
    <n v="920.7"/>
    <n v="602462.82000000007"/>
  </r>
  <r>
    <x v="15"/>
    <s v="05"/>
    <x v="0"/>
    <x v="0"/>
    <s v="2447|Lead Replacement Service|11.00|110.00"/>
    <x v="169"/>
    <s v="Truck# MLB-58_x000a_Hauling Ticket # 12587_x000a_Job: 3364_x000a_Location: 93th St &amp; Phillips Ave."/>
    <x v="2"/>
    <x v="22"/>
    <s v="12587"/>
    <x v="6"/>
    <x v="41"/>
    <s v="Lead Replacement Service"/>
    <n v="3364"/>
    <m/>
    <m/>
    <m/>
    <n v="11"/>
    <n v="110"/>
    <n v="1210"/>
    <n v="1125.3"/>
    <n v="603672.82000000007"/>
  </r>
  <r>
    <x v="15"/>
    <s v="05"/>
    <x v="0"/>
    <x v="0"/>
    <s v="2447|Lead Replacement Service|8.50|110.00"/>
    <x v="169"/>
    <s v="Truck# LT-325_x000a_Hauling Ticket # 12690_x000a_Job: 3364_x000a_Location: 93th St &amp; Phillips Ave."/>
    <x v="0"/>
    <x v="21"/>
    <s v="12690"/>
    <x v="6"/>
    <x v="41"/>
    <s v="Lead Replacement Service"/>
    <n v="3364"/>
    <m/>
    <m/>
    <m/>
    <n v="8.5"/>
    <n v="110"/>
    <n v="935"/>
    <n v="869.55000000000007"/>
    <n v="604607.82000000007"/>
  </r>
  <r>
    <x v="15"/>
    <s v="05"/>
    <x v="0"/>
    <x v="0"/>
    <s v="2447|Lead Replacement Service|10.00|110.00"/>
    <x v="169"/>
    <s v="Truck# MLB-58_x000a_Hauling Ticket # 12588_x000a_Job: 3364_x000a_Location: 93th St &amp; Phillips Ave."/>
    <x v="2"/>
    <x v="22"/>
    <s v="12588"/>
    <x v="6"/>
    <x v="41"/>
    <s v="Lead Replacement Service"/>
    <n v="3364"/>
    <m/>
    <m/>
    <m/>
    <n v="10"/>
    <n v="110"/>
    <n v="1100"/>
    <n v="1023"/>
    <n v="605707.82000000007"/>
  </r>
  <r>
    <x v="15"/>
    <s v="05"/>
    <x v="0"/>
    <x v="0"/>
    <s v="2447|Lead Replacement Service|9.00|110.00"/>
    <x v="169"/>
    <s v="Truck# LT-708_x000a_Hauling Ticket # 12511_x000a_Job: 3364_x000a_Location: 93th St &amp; Phillips Ave."/>
    <x v="0"/>
    <x v="20"/>
    <s v="12511"/>
    <x v="6"/>
    <x v="41"/>
    <s v="Lead Replacement Service"/>
    <n v="3364"/>
    <m/>
    <m/>
    <m/>
    <n v="9"/>
    <n v="110"/>
    <n v="990"/>
    <n v="920.7"/>
    <n v="606697.82000000007"/>
  </r>
  <r>
    <x v="15"/>
    <s v="05"/>
    <x v="0"/>
    <x v="0"/>
    <s v="2447|Lead Replacement Service|10.50|110.00"/>
    <x v="169"/>
    <s v="Truck# LT-325_x000a_Hauling Ticket # 12688_x000a_Job: 3364_x000a_Location: 93th St &amp; Phillips Ave."/>
    <x v="0"/>
    <x v="21"/>
    <s v="12688"/>
    <x v="6"/>
    <x v="41"/>
    <s v="Lead Replacement Service"/>
    <n v="3364"/>
    <m/>
    <m/>
    <m/>
    <n v="10.5"/>
    <n v="110"/>
    <n v="1155"/>
    <n v="1074.1500000000001"/>
    <n v="607852.82000000007"/>
  </r>
  <r>
    <x v="16"/>
    <s v="12"/>
    <x v="0"/>
    <x v="0"/>
    <s v="2460|Lead Replacement Service|12.00|110.00"/>
    <x v="170"/>
    <s v="Truck# LT-708_x000a_Hauling Ticket # 10826_x000a_Job: 3364_x000a_Location: 9104 S. Phillips"/>
    <x v="0"/>
    <x v="20"/>
    <s v="10826"/>
    <x v="6"/>
    <x v="41"/>
    <s v="Lead Replacement Service"/>
    <n v="3364"/>
    <m/>
    <m/>
    <m/>
    <n v="12"/>
    <n v="110"/>
    <n v="1320"/>
    <n v="1227.6000000000001"/>
    <n v="671767.81000000017"/>
  </r>
  <r>
    <x v="16"/>
    <s v="12"/>
    <x v="0"/>
    <x v="0"/>
    <s v="2460|Lead Replacement Service|7.50|110.00"/>
    <x v="170"/>
    <s v="Truck# MLB-198_x000a_Hauling Ticket # 11421_x000a_Job: 3364_x000a_Location: 9104 S. Phillips"/>
    <x v="2"/>
    <x v="34"/>
    <s v="11421"/>
    <x v="6"/>
    <x v="41"/>
    <s v="Lead Replacement Service"/>
    <n v="3364"/>
    <m/>
    <m/>
    <m/>
    <n v="7.5"/>
    <n v="110"/>
    <n v="825"/>
    <n v="767.25"/>
    <n v="672592.81000000017"/>
  </r>
  <r>
    <x v="16"/>
    <s v="12"/>
    <x v="0"/>
    <x v="0"/>
    <s v="2460|Lead Replacement Service|13.00|110.00"/>
    <x v="170"/>
    <s v="Truck# LT-708_x000a_Hauling Ticket # 10827_x000a_Job: 3364_x000a_Location: 91th St &amp; Phillips Ave."/>
    <x v="0"/>
    <x v="20"/>
    <s v="10827"/>
    <x v="6"/>
    <x v="41"/>
    <s v="Lead Replacement Service"/>
    <n v="3364"/>
    <m/>
    <m/>
    <m/>
    <n v="13"/>
    <n v="110"/>
    <n v="1430"/>
    <n v="1329.9"/>
    <n v="674022.81000000017"/>
  </r>
  <r>
    <x v="16"/>
    <s v="12"/>
    <x v="0"/>
    <x v="0"/>
    <s v="2460|Lead Replacement Service|9.00|110.00"/>
    <x v="170"/>
    <s v="Truck# MLB-198_x000a_Hauling Ticket # 11422_x000a_Job: 3364_x000a_Location: 91th St &amp; Phillips Ave."/>
    <x v="2"/>
    <x v="34"/>
    <s v="11422"/>
    <x v="6"/>
    <x v="41"/>
    <s v="Lead Replacement Service"/>
    <n v="3364"/>
    <m/>
    <m/>
    <m/>
    <n v="9"/>
    <n v="110"/>
    <n v="990"/>
    <n v="920.7"/>
    <n v="675012.81000000017"/>
  </r>
  <r>
    <x v="16"/>
    <s v="12"/>
    <x v="0"/>
    <x v="0"/>
    <s v="2460|Lead Replacement Service|10.50|110.00"/>
    <x v="170"/>
    <s v="Truck# LT-708_x000a_Hauling Ticket # 10828_x000a_Job: 3364_x000a_Location: 9108-9111 S. Phillips "/>
    <x v="0"/>
    <x v="20"/>
    <s v="10828"/>
    <x v="6"/>
    <x v="41"/>
    <s v="Lead Replacement Service"/>
    <n v="3364"/>
    <m/>
    <m/>
    <m/>
    <n v="10.5"/>
    <n v="110"/>
    <n v="1155"/>
    <n v="1074.1500000000001"/>
    <n v="676167.81000000017"/>
  </r>
  <r>
    <x v="16"/>
    <s v="12"/>
    <x v="0"/>
    <x v="0"/>
    <s v="2460|Lead Replacement Service|9.00|110.00"/>
    <x v="170"/>
    <s v="Truck# MLB-198_x000a_Hauling Ticket # 11423_x000a_Job: 3364_x000a_Location: 91th St &amp; Phillips Ave."/>
    <x v="2"/>
    <x v="34"/>
    <s v="11423"/>
    <x v="6"/>
    <x v="41"/>
    <s v="Lead Replacement Service"/>
    <n v="3364"/>
    <m/>
    <m/>
    <m/>
    <n v="9"/>
    <n v="110"/>
    <n v="990"/>
    <n v="920.7"/>
    <n v="677157.81000000017"/>
  </r>
  <r>
    <x v="16"/>
    <s v="12"/>
    <x v="0"/>
    <x v="0"/>
    <s v="2460|Lead Replacement Service|11.50|110.00"/>
    <x v="170"/>
    <s v="Truck# LT-708_x000a_Hauling Ticket # 10829_x000a_Job: 3364_x000a_Location: 9110-9113 S. Phillips "/>
    <x v="0"/>
    <x v="20"/>
    <s v="10829"/>
    <x v="6"/>
    <x v="41"/>
    <s v="Lead Replacement Service"/>
    <n v="3364"/>
    <m/>
    <m/>
    <m/>
    <n v="11.5"/>
    <n v="110"/>
    <n v="1265"/>
    <n v="1176.45"/>
    <n v="678422.81000000017"/>
  </r>
  <r>
    <x v="16"/>
    <s v="12"/>
    <x v="0"/>
    <x v="0"/>
    <s v="2460|Lead Replacement Service|10.50|110.00"/>
    <x v="170"/>
    <s v="Truck# LT-708_x000a_Hauling Ticket # 10830_x000a_Job: 3364_x000a_Location: 9114-9117 S. Phillips "/>
    <x v="0"/>
    <x v="20"/>
    <s v="10830"/>
    <x v="6"/>
    <x v="41"/>
    <s v="Lead Replacement Service"/>
    <n v="3364"/>
    <m/>
    <m/>
    <m/>
    <n v="10.5"/>
    <n v="110"/>
    <n v="1155"/>
    <n v="1074.1500000000001"/>
    <n v="679577.81000000017"/>
  </r>
  <r>
    <x v="16"/>
    <s v="12"/>
    <x v="0"/>
    <x v="0"/>
    <s v="2460|Lead Replacement Service|8.50|110.00"/>
    <x v="170"/>
    <s v="Truck# MLB-11_x000a_Hauling Ticket # 12773_x000a_Job: 3364_x000a_Location: 91th St &amp; Phillips Ave."/>
    <x v="2"/>
    <x v="11"/>
    <s v="12773"/>
    <x v="6"/>
    <x v="41"/>
    <s v="Lead Replacement Service"/>
    <n v="3364"/>
    <m/>
    <m/>
    <m/>
    <n v="8.5"/>
    <n v="110"/>
    <n v="935"/>
    <n v="869.55000000000007"/>
    <n v="680512.81000000017"/>
  </r>
  <r>
    <x v="0"/>
    <s v="19"/>
    <x v="0"/>
    <x v="0"/>
    <s v="2476|Lead Replacement Service|8.50|110.00"/>
    <x v="171"/>
    <s v="Truck# LT-708_x000a_Hauling Ticket # 10831_x000a_Job: 3364_x000a_Location: 9119 - 9120 S. Phillips"/>
    <x v="0"/>
    <x v="20"/>
    <s v="10831"/>
    <x v="6"/>
    <x v="41"/>
    <s v="Lead Replacement Service"/>
    <n v="3364"/>
    <m/>
    <m/>
    <m/>
    <n v="8.5"/>
    <n v="110"/>
    <n v="935"/>
    <n v="869.55000000000007"/>
    <n v="756750.4300000004"/>
  </r>
  <r>
    <x v="0"/>
    <s v="19"/>
    <x v="0"/>
    <x v="0"/>
    <s v="2476|Lead Replacement Service|7.00|110.00"/>
    <x v="171"/>
    <s v="Truck# MLB-198_x000a_Hauling Ticket # 11425_x000a_Job: 3364_x000a_Location: 91 St. / Phillips"/>
    <x v="2"/>
    <x v="34"/>
    <s v="11425"/>
    <x v="6"/>
    <x v="41"/>
    <s v="Lead Replacement Service"/>
    <n v="3364"/>
    <m/>
    <m/>
    <m/>
    <n v="7"/>
    <n v="110"/>
    <n v="770"/>
    <n v="716.1"/>
    <n v="757520.4300000004"/>
  </r>
  <r>
    <x v="18"/>
    <s v="30"/>
    <x v="1"/>
    <x v="0"/>
    <s v="2564|Lead Replacement Service|9.00|110.00"/>
    <x v="172"/>
    <s v="Truck# LT-708_x000a_Hauling Ticket # 12754_x000a_Job: 3364_x000a_Location: 9119 S. Phillips"/>
    <x v="0"/>
    <x v="20"/>
    <s v="12754"/>
    <x v="6"/>
    <x v="41"/>
    <s v="Lead Replacement Service"/>
    <n v="3364"/>
    <m/>
    <m/>
    <m/>
    <n v="9"/>
    <n v="110"/>
    <n v="990"/>
    <n v="920.7"/>
    <n v="1281925.5099999991"/>
  </r>
  <r>
    <x v="18"/>
    <s v="30"/>
    <x v="1"/>
    <x v="0"/>
    <s v="2564|Lead Replacement Service|8.00|110.00"/>
    <x v="172"/>
    <s v="Truck# LT-708_x000a_Hauling Ticket # 12755_x000a_Job: 3364_x000a_Location: 9124 S. Phillips"/>
    <x v="0"/>
    <x v="20"/>
    <s v="12755"/>
    <x v="6"/>
    <x v="41"/>
    <s v="Lead Replacement Service"/>
    <n v="3364"/>
    <m/>
    <m/>
    <m/>
    <n v="8"/>
    <n v="110"/>
    <n v="880"/>
    <n v="818.40000000000009"/>
    <n v="1282805.5099999991"/>
  </r>
  <r>
    <x v="18"/>
    <s v="30"/>
    <x v="1"/>
    <x v="0"/>
    <s v="2564|Lead Replacement Service|6.00|110.00"/>
    <x v="172"/>
    <s v="Truck# MLB-82_x000a_Hauling Ticket # 12815_x000a_Job: 3364_x000a_Location: 9119 S. Phillips"/>
    <x v="2"/>
    <x v="23"/>
    <s v="12815"/>
    <x v="6"/>
    <x v="41"/>
    <s v="Lead Replacement Service"/>
    <n v="3364"/>
    <m/>
    <m/>
    <m/>
    <n v="6"/>
    <n v="110"/>
    <n v="660"/>
    <n v="613.80000000000007"/>
    <n v="1283465.5099999991"/>
  </r>
  <r>
    <x v="18"/>
    <s v="30"/>
    <x v="1"/>
    <x v="0"/>
    <s v="2564|Lead Replacement Service|10.00|110.00"/>
    <x v="172"/>
    <s v="Truck# MLB-82_x000a_Hauling Ticket # 12816_x000a_Job: 3364_x000a_Location: 93rd. &amp; Phillips"/>
    <x v="2"/>
    <x v="23"/>
    <s v="12816"/>
    <x v="6"/>
    <x v="41"/>
    <s v="Lead Replacement Service"/>
    <n v="3364"/>
    <m/>
    <m/>
    <m/>
    <n v="10"/>
    <n v="110"/>
    <n v="1100"/>
    <n v="1023"/>
    <n v="1284565.5099999991"/>
  </r>
  <r>
    <x v="18"/>
    <s v="30"/>
    <x v="1"/>
    <x v="0"/>
    <s v="2564|Lead Replacement Service|10.50|110.00"/>
    <x v="172"/>
    <s v="Truck# MLB-58_x000a_Hauling Ticket # 13128_x000a_Job: 3364_x000a_Location: 93rd. &amp; Phillips"/>
    <x v="2"/>
    <x v="22"/>
    <s v="13128"/>
    <x v="6"/>
    <x v="41"/>
    <s v="Lead Replacement Service"/>
    <n v="3364"/>
    <m/>
    <m/>
    <m/>
    <n v="10.5"/>
    <n v="110"/>
    <n v="1155"/>
    <n v="1074.1500000000001"/>
    <n v="1285720.5099999991"/>
  </r>
  <r>
    <x v="18"/>
    <s v="30"/>
    <x v="1"/>
    <x v="0"/>
    <s v="2564|Lead Replacement Service|9.50|110.00"/>
    <x v="172"/>
    <s v="Truck# MLB-58_x000a_Hauling Ticket # 13129_x000a_Job: 3364_x000a_Location: 9325 Phillips"/>
    <x v="2"/>
    <x v="22"/>
    <s v="13129"/>
    <x v="6"/>
    <x v="41"/>
    <s v="Lead Replacement Service"/>
    <n v="3364"/>
    <m/>
    <m/>
    <m/>
    <n v="9.5"/>
    <n v="110"/>
    <n v="1045"/>
    <n v="971.85"/>
    <n v="1286765.5099999991"/>
  </r>
  <r>
    <x v="10"/>
    <s v="07"/>
    <x v="2"/>
    <x v="0"/>
    <s v="2577|Lead Replacement Service|8.25|110.00"/>
    <x v="173"/>
    <s v="Truck# KJV-670_x000a_Hauling Ticket # 044_x000a_Job: 3364_x000a_Location: Thomas &amp; St Louis"/>
    <x v="15"/>
    <x v="27"/>
    <s v="044"/>
    <x v="6"/>
    <x v="41"/>
    <s v="Lead Replacement Service"/>
    <n v="3364"/>
    <m/>
    <m/>
    <m/>
    <n v="8.25"/>
    <n v="110"/>
    <n v="907.5"/>
    <n v="843.97500000000002"/>
    <n v="1409424.9299999969"/>
  </r>
  <r>
    <x v="10"/>
    <s v="07"/>
    <x v="2"/>
    <x v="0"/>
    <s v="2577|Lead Replacement Service|8.25|110.00"/>
    <x v="173"/>
    <s v="Truck# LT-114_x000a_Hauling Ticket # 13357_x000a_Job: 3364_x000a_Location: Thomas &amp; St Louis"/>
    <x v="0"/>
    <x v="25"/>
    <s v="13357"/>
    <x v="6"/>
    <x v="41"/>
    <s v="Lead Replacement Service"/>
    <n v="3364"/>
    <m/>
    <m/>
    <m/>
    <n v="8.25"/>
    <n v="110"/>
    <n v="907.5"/>
    <n v="843.97500000000002"/>
    <n v="1410332.4299999969"/>
  </r>
  <r>
    <x v="30"/>
    <s v="14"/>
    <x v="2"/>
    <x v="0"/>
    <s v="2593|Lead Replacement Service|9.00|110.00"/>
    <x v="174"/>
    <s v="Truck# MLB-19_x000a_Hauling Ticket # 12086_x000a_Job: 3364_x000a_Location: Thomas &amp; St. Louis"/>
    <x v="2"/>
    <x v="8"/>
    <s v="12086"/>
    <x v="6"/>
    <x v="41"/>
    <s v="Lead Replacement Service"/>
    <n v="3364"/>
    <m/>
    <m/>
    <m/>
    <n v="9"/>
    <n v="110"/>
    <n v="990"/>
    <n v="920.7"/>
    <n v="1486028.2599999961"/>
  </r>
  <r>
    <x v="30"/>
    <s v="14"/>
    <x v="2"/>
    <x v="0"/>
    <s v="2593|Lead Replacement Service|10.50|110.00"/>
    <x v="174"/>
    <s v="Truck# MLB-58_x000a_Hauling Ticket # 13134_x000a_Job: 3364_x000a_Location: Thomas &amp; St. Louis"/>
    <x v="2"/>
    <x v="22"/>
    <s v="13134"/>
    <x v="6"/>
    <x v="41"/>
    <s v="Lead Replacement Service"/>
    <n v="3364"/>
    <m/>
    <m/>
    <m/>
    <n v="10.5"/>
    <n v="110"/>
    <n v="1155"/>
    <n v="1074.1500000000001"/>
    <n v="1487183.2599999961"/>
  </r>
  <r>
    <x v="8"/>
    <s v="24"/>
    <x v="5"/>
    <x v="0"/>
    <s v="2908|Lead Replacement Service|9.50|110.00"/>
    <x v="175"/>
    <s v="Truck# LT-708_x000a_Hauling Ticket # 15210_x000a_Job: 3364_x000a_Location: 11426 S. Vincennes"/>
    <x v="0"/>
    <x v="20"/>
    <s v="15210"/>
    <x v="6"/>
    <x v="41"/>
    <s v="Lead Replacement Service"/>
    <n v="3364"/>
    <m/>
    <m/>
    <m/>
    <n v="9.5"/>
    <n v="110"/>
    <n v="1045"/>
    <n v="971.85"/>
    <n v="3838602.7099999981"/>
  </r>
  <r>
    <x v="8"/>
    <s v="24"/>
    <x v="5"/>
    <x v="0"/>
    <s v="2908|Lead Replacement Service|10.00|110.00"/>
    <x v="175"/>
    <s v="Truck# LT-708_x000a_Hauling Ticket # 15211_x000a_Job: 3364_x000a_Location: 11434 S. Vincennes"/>
    <x v="0"/>
    <x v="20"/>
    <s v="15211"/>
    <x v="6"/>
    <x v="41"/>
    <s v="Lead Replacement Service"/>
    <n v="3364"/>
    <m/>
    <m/>
    <m/>
    <n v="10"/>
    <n v="110"/>
    <n v="1100"/>
    <n v="1023"/>
    <n v="3839702.7099999981"/>
  </r>
  <r>
    <x v="8"/>
    <s v="24"/>
    <x v="5"/>
    <x v="0"/>
    <s v="2908|Lead Replacement Service|6.50|110.00"/>
    <x v="175"/>
    <s v="Truck# RGS-57_x000a_Hauling Ticket # 15246_x000a_Job: 3364_x000a_Location: 11434 S. Vincennes"/>
    <x v="34"/>
    <x v="62"/>
    <s v="15246"/>
    <x v="6"/>
    <x v="41"/>
    <s v="Lead Replacement Service"/>
    <n v="3364"/>
    <m/>
    <m/>
    <m/>
    <n v="6.5"/>
    <n v="110"/>
    <n v="715"/>
    <n v="0"/>
    <n v="3840417.7099999981"/>
  </r>
  <r>
    <x v="8"/>
    <s v="24"/>
    <x v="5"/>
    <x v="0"/>
    <s v="2908|Lead Replacement Service|8.50|110.00"/>
    <x v="175"/>
    <s v="Truck# LT-708_x000a_Hauling Ticket # 15212_x000a_Job: 3364_x000a_Location: 11404 S. Vincennes"/>
    <x v="0"/>
    <x v="20"/>
    <s v="15212"/>
    <x v="6"/>
    <x v="41"/>
    <s v="Lead Replacement Service"/>
    <n v="3364"/>
    <m/>
    <m/>
    <m/>
    <n v="8.5"/>
    <n v="110"/>
    <n v="935"/>
    <n v="869.55000000000007"/>
    <n v="3841352.7099999981"/>
  </r>
  <r>
    <x v="8"/>
    <s v="24"/>
    <x v="5"/>
    <x v="0"/>
    <s v="2908|Lead Replacement Service|7.50|110.00"/>
    <x v="175"/>
    <s v="Truck# RGS-57_x000a_Hauling Ticket # 15214_x000a_Job: 3364_x000a_Location: 11434 S. Vincennes"/>
    <x v="34"/>
    <x v="62"/>
    <s v="15214"/>
    <x v="6"/>
    <x v="41"/>
    <s v="Lead Replacement Service"/>
    <n v="3364"/>
    <m/>
    <m/>
    <m/>
    <n v="7.5"/>
    <n v="110"/>
    <n v="825"/>
    <n v="0"/>
    <n v="3842177.7099999981"/>
  </r>
  <r>
    <x v="8"/>
    <s v="24"/>
    <x v="5"/>
    <x v="0"/>
    <s v="2908|Lead Replacement Service|10.00|110.00"/>
    <x v="175"/>
    <s v="Truck# LT-708_x000a_Hauling Ticket # 15213_x000a_Job: 3364_x000a_Location: 11438 S. Vincennes"/>
    <x v="0"/>
    <x v="20"/>
    <s v="15213"/>
    <x v="6"/>
    <x v="41"/>
    <s v="Lead Replacement Service"/>
    <n v="3364"/>
    <m/>
    <m/>
    <m/>
    <n v="10"/>
    <n v="110"/>
    <n v="1100"/>
    <n v="1023"/>
    <n v="3843277.7099999981"/>
  </r>
  <r>
    <x v="8"/>
    <s v="24"/>
    <x v="5"/>
    <x v="0"/>
    <s v="2908|Lead Replacement Service|8.00|110.00"/>
    <x v="175"/>
    <s v="Truck# RGS-57_x000a_Hauling Ticket # 15247_x000a_Job: 3364_x000a_Location: 11434 S. Vincennes"/>
    <x v="34"/>
    <x v="62"/>
    <s v="15247"/>
    <x v="6"/>
    <x v="41"/>
    <s v="Lead Replacement Service"/>
    <n v="3364"/>
    <m/>
    <m/>
    <m/>
    <n v="8"/>
    <n v="110"/>
    <n v="880"/>
    <n v="0"/>
    <n v="3844157.7099999981"/>
  </r>
  <r>
    <x v="8"/>
    <s v="24"/>
    <x v="5"/>
    <x v="0"/>
    <s v="2908|Lead Replacement Service|10.00|110.00"/>
    <x v="175"/>
    <s v="Truck# LT-708_x000a_Hauling Ticket # 15214_x000a_Job: 3364_x000a_Location: 11434 S. Vincennes"/>
    <x v="0"/>
    <x v="20"/>
    <s v="15214"/>
    <x v="6"/>
    <x v="41"/>
    <s v="Lead Replacement Service"/>
    <n v="3364"/>
    <m/>
    <m/>
    <m/>
    <n v="10"/>
    <n v="110"/>
    <n v="1100"/>
    <n v="1023"/>
    <n v="3845257.7099999981"/>
  </r>
  <r>
    <x v="8"/>
    <s v="24"/>
    <x v="5"/>
    <x v="0"/>
    <s v="2908|Lead Replacement Service|8.50|110.00"/>
    <x v="175"/>
    <s v="Truck# Li-73_x000a_Hauling Ticket # 15665_x000a_Job: 3364_x000a_Location: 11434 S. Vincennes"/>
    <x v="1"/>
    <x v="9"/>
    <s v="15665"/>
    <x v="6"/>
    <x v="41"/>
    <s v="Lead Replacement Service"/>
    <n v="3364"/>
    <m/>
    <m/>
    <m/>
    <n v="8.5"/>
    <n v="110"/>
    <n v="935"/>
    <n v="869.55000000000007"/>
    <n v="3846192.7099999981"/>
  </r>
  <r>
    <x v="9"/>
    <s v="01"/>
    <x v="6"/>
    <x v="0"/>
    <s v="2924|Lead Replacement Service|9.00|110.00"/>
    <x v="176"/>
    <s v="Truck# LT-708_x000a_Hauling Ticket # 15215_x000a_Job: 3364_x000a_Location: 11404 S. Thorton"/>
    <x v="0"/>
    <x v="20"/>
    <s v="15215"/>
    <x v="6"/>
    <x v="41"/>
    <s v="Lead Replacement Service"/>
    <n v="3364"/>
    <m/>
    <m/>
    <m/>
    <n v="9"/>
    <n v="110"/>
    <n v="990"/>
    <n v="920.7"/>
    <n v="3940916.5999999982"/>
  </r>
  <r>
    <x v="9"/>
    <s v="01"/>
    <x v="6"/>
    <x v="0"/>
    <s v="2924|Lead Replacement Service|9.50|110.00"/>
    <x v="176"/>
    <s v="Truck# LT-708_x000a_Hauling Ticket # 15216_x000a_Job: 3364_x000a_Location: 11404 S. Thorton"/>
    <x v="0"/>
    <x v="20"/>
    <s v="15216"/>
    <x v="6"/>
    <x v="41"/>
    <s v="Lead Replacement Service"/>
    <n v="3364"/>
    <m/>
    <m/>
    <m/>
    <n v="9.5"/>
    <n v="110"/>
    <n v="1045"/>
    <n v="971.85"/>
    <n v="3941961.5999999982"/>
  </r>
  <r>
    <x v="9"/>
    <s v="01"/>
    <x v="6"/>
    <x v="0"/>
    <s v="2924|Lead Replacement Service|8.50|110.00"/>
    <x v="176"/>
    <s v="Truck# LT-617_x000a_Hauling Ticket # 15369_x000a_Job: 3364_x000a_Location: 11404 S. Thorton"/>
    <x v="0"/>
    <x v="3"/>
    <s v="15369"/>
    <x v="6"/>
    <x v="41"/>
    <s v="Lead Replacement Service"/>
    <n v="3364"/>
    <m/>
    <m/>
    <m/>
    <n v="8.5"/>
    <n v="110"/>
    <n v="935"/>
    <n v="869.55000000000007"/>
    <n v="3942896.5999999982"/>
  </r>
  <r>
    <x v="9"/>
    <s v="01"/>
    <x v="6"/>
    <x v="0"/>
    <s v="2924|Lead Replacement Service|7.00|110.00"/>
    <x v="176"/>
    <s v="Truck# LT-325_x000a_Hauling Ticket # 16116_x000a_Job: 3364_x000a_Location: 11404 S. Thorton"/>
    <x v="0"/>
    <x v="21"/>
    <s v="16116"/>
    <x v="6"/>
    <x v="41"/>
    <s v="Lead Replacement Service"/>
    <n v="3364"/>
    <m/>
    <m/>
    <m/>
    <n v="7"/>
    <n v="110"/>
    <n v="770"/>
    <n v="716.1"/>
    <n v="3943666.5999999982"/>
  </r>
  <r>
    <x v="39"/>
    <s v="14"/>
    <x v="7"/>
    <x v="0"/>
    <s v="2410|Lead Replacement Service|8.50|110.00"/>
    <x v="177"/>
    <s v="Truck# MLB-198Hauling Ticket # 11471Job: 3365Location: 34th / Oakley"/>
    <x v="2"/>
    <x v="34"/>
    <s v="11471"/>
    <x v="6"/>
    <x v="42"/>
    <s v="Lead Replacement Service"/>
    <n v="3365"/>
    <m/>
    <m/>
    <m/>
    <n v="8.5"/>
    <n v="110"/>
    <n v="935"/>
    <n v="869.55000000000007"/>
    <n v="414247.78999999992"/>
  </r>
  <r>
    <x v="39"/>
    <s v="14"/>
    <x v="7"/>
    <x v="0"/>
    <s v="2410|Lead Replacement Service|9.00|110.00"/>
    <x v="177"/>
    <s v="Truck# MLB-198Hauling Ticket # 11472Job: 3365Location: 34th / Oakley"/>
    <x v="2"/>
    <x v="34"/>
    <s v="11472"/>
    <x v="6"/>
    <x v="42"/>
    <s v="Lead Replacement Service"/>
    <n v="3365"/>
    <m/>
    <m/>
    <m/>
    <n v="9"/>
    <n v="110"/>
    <n v="990"/>
    <n v="920.7"/>
    <n v="415237.78999999992"/>
  </r>
  <r>
    <x v="39"/>
    <s v="14"/>
    <x v="7"/>
    <x v="0"/>
    <s v="2410|Lead Replacement Service|9.00|110.00"/>
    <x v="177"/>
    <s v="Truck# LT-114Hauling Ticket # 11917Job: 3365Location: 91st &amp; Phillips"/>
    <x v="0"/>
    <x v="25"/>
    <s v="11917"/>
    <x v="6"/>
    <x v="42"/>
    <s v="Lead Replacement Service"/>
    <n v="3365"/>
    <m/>
    <m/>
    <m/>
    <n v="9"/>
    <n v="110"/>
    <n v="990"/>
    <n v="920.7"/>
    <n v="416227.78999999992"/>
  </r>
  <r>
    <x v="39"/>
    <s v="14"/>
    <x v="7"/>
    <x v="0"/>
    <s v="2410|Lead Replacement Service|8.50|110.00"/>
    <x v="177"/>
    <s v="Truck# LT-515Hauling Ticket # 12173Job: 3365Location: 36th / Oakley"/>
    <x v="0"/>
    <x v="17"/>
    <s v="12173"/>
    <x v="6"/>
    <x v="42"/>
    <s v="Lead Replacement Service"/>
    <n v="3365"/>
    <m/>
    <m/>
    <m/>
    <n v="8.5"/>
    <n v="110"/>
    <n v="935"/>
    <n v="869.55000000000007"/>
    <n v="417162.78999999992"/>
  </r>
  <r>
    <x v="13"/>
    <s v="21"/>
    <x v="7"/>
    <x v="0"/>
    <s v="2421|Lead Replacement Service|8.00|110.00"/>
    <x v="178"/>
    <s v="Truck# LT-67Hauling Ticket # 11830Job: 3365Location: 33rd &amp; Oakley"/>
    <x v="0"/>
    <x v="15"/>
    <s v="11830"/>
    <x v="6"/>
    <x v="42"/>
    <s v="Lead Replacement Service"/>
    <n v="3365"/>
    <m/>
    <m/>
    <m/>
    <n v="8"/>
    <n v="110"/>
    <n v="880"/>
    <n v="818.40000000000009"/>
    <n v="462278.41999999993"/>
  </r>
  <r>
    <x v="13"/>
    <s v="21"/>
    <x v="7"/>
    <x v="0"/>
    <s v="2421|Lead Replacement Service|8.00|110.00"/>
    <x v="178"/>
    <s v="Truck# MLB-198Hauling Ticket # 11473Job: 3365Location: 33rd &amp; Oakley"/>
    <x v="2"/>
    <x v="34"/>
    <s v="11473"/>
    <x v="6"/>
    <x v="42"/>
    <s v="Lead Replacement Service"/>
    <n v="3365"/>
    <m/>
    <m/>
    <m/>
    <n v="8"/>
    <n v="110"/>
    <n v="880"/>
    <n v="818.40000000000009"/>
    <n v="463158.41999999993"/>
  </r>
  <r>
    <x v="13"/>
    <s v="21"/>
    <x v="7"/>
    <x v="0"/>
    <s v="2421|Lead Replacement Service|9.50|110.00"/>
    <x v="178"/>
    <s v="Truck# MLB-198Hauling Ticket # 11474Job: 3365Location: 32rd &amp; Oakley"/>
    <x v="2"/>
    <x v="34"/>
    <s v="11474"/>
    <x v="6"/>
    <x v="42"/>
    <s v="Lead Replacement Service"/>
    <n v="3365"/>
    <m/>
    <m/>
    <m/>
    <n v="9.5"/>
    <n v="110"/>
    <n v="1045"/>
    <n v="971.85"/>
    <n v="464203.41999999993"/>
  </r>
  <r>
    <x v="13"/>
    <s v="21"/>
    <x v="7"/>
    <x v="0"/>
    <s v="2421|Lead Replacement Service|8.00|110.00"/>
    <x v="178"/>
    <s v="Truck# MLB-198Hauling Ticket # 11475Job: 3365Location: 32rd &amp; Oakley"/>
    <x v="2"/>
    <x v="34"/>
    <s v="11475"/>
    <x v="6"/>
    <x v="42"/>
    <s v="Lead Replacement Service"/>
    <n v="3365"/>
    <m/>
    <m/>
    <m/>
    <n v="8"/>
    <n v="110"/>
    <n v="880"/>
    <n v="818.40000000000009"/>
    <n v="465083.41999999993"/>
  </r>
  <r>
    <x v="14"/>
    <s v="28"/>
    <x v="7"/>
    <x v="0"/>
    <s v="2434|Lead Replacement Service|8.50|110.00"/>
    <x v="179"/>
    <s v="Truck# MLB-11Hauling Ticket # 10814Job: 3365Location: 32th / Oakley"/>
    <x v="2"/>
    <x v="11"/>
    <s v="10814"/>
    <x v="6"/>
    <x v="42"/>
    <s v="Lead Replacement Service"/>
    <n v="3365"/>
    <m/>
    <m/>
    <m/>
    <n v="8.5"/>
    <n v="110"/>
    <n v="935"/>
    <n v="869.55000000000007"/>
    <n v="528090.99999999988"/>
  </r>
  <r>
    <x v="14"/>
    <s v="28"/>
    <x v="7"/>
    <x v="0"/>
    <s v="2434|Lead Replacement Service|11.50|110.00"/>
    <x v="179"/>
    <s v="Truck# Li-73Hauling Ticket # 12726Job: 3365Location: 32th / Oakley"/>
    <x v="1"/>
    <x v="9"/>
    <s v="12726"/>
    <x v="6"/>
    <x v="42"/>
    <s v="Lead Replacement Service"/>
    <n v="3365"/>
    <m/>
    <m/>
    <m/>
    <n v="11.5"/>
    <n v="110"/>
    <n v="1265"/>
    <n v="0"/>
    <n v="529355.99999999988"/>
  </r>
  <r>
    <x v="14"/>
    <s v="28"/>
    <x v="7"/>
    <x v="0"/>
    <s v="2434|Lead Replacement Service|9.50|110.00"/>
    <x v="179"/>
    <s v="Truck# MLB-11Hauling Ticket # 11708Job: 3365Location: Hoyne &amp; Potomac"/>
    <x v="2"/>
    <x v="11"/>
    <s v="11708"/>
    <x v="6"/>
    <x v="42"/>
    <s v="Lead Replacement Service"/>
    <n v="3365"/>
    <m/>
    <m/>
    <m/>
    <n v="9.5"/>
    <n v="110"/>
    <n v="1045"/>
    <n v="971.85"/>
    <n v="530400.99999999988"/>
  </r>
  <r>
    <x v="14"/>
    <s v="28"/>
    <x v="7"/>
    <x v="0"/>
    <s v="2434|Lead Replacement Service|9.00|110.00"/>
    <x v="179"/>
    <s v="Truck# MLB-58Hauling Ticket # 12585Job: 3365Location: Hoyne &amp; Potomac"/>
    <x v="2"/>
    <x v="22"/>
    <s v="12585"/>
    <x v="6"/>
    <x v="42"/>
    <s v="Lead Replacement Service"/>
    <n v="3365"/>
    <m/>
    <m/>
    <m/>
    <n v="9"/>
    <n v="110"/>
    <n v="990"/>
    <n v="920.7"/>
    <n v="531390.99999999988"/>
  </r>
  <r>
    <x v="14"/>
    <s v="28"/>
    <x v="7"/>
    <x v="0"/>
    <s v="2434|Lead Replacement Service|6.50|110.00"/>
    <x v="179"/>
    <s v="Truck# MLB-108Hauling Ticket # 11495Job: 3365Location: Hoyne &amp; Potomac"/>
    <x v="2"/>
    <x v="2"/>
    <s v="11495"/>
    <x v="6"/>
    <x v="42"/>
    <s v="Lead Replacement Service"/>
    <n v="3365"/>
    <m/>
    <m/>
    <m/>
    <n v="6.5"/>
    <n v="110"/>
    <n v="715"/>
    <n v="664.95"/>
    <n v="532105.99999999988"/>
  </r>
  <r>
    <x v="15"/>
    <s v="05"/>
    <x v="0"/>
    <x v="0"/>
    <s v="2448|Lead Replacement Service|9.50|110.00"/>
    <x v="180"/>
    <s v="Truck# MLB-198_x000a_Hauling Ticket # 11417_x000a_Job: 3365_x000a_Location: Hoyne &amp; Potomac"/>
    <x v="2"/>
    <x v="34"/>
    <s v="11417"/>
    <x v="6"/>
    <x v="42"/>
    <s v="Lead Replacement Service"/>
    <n v="3365"/>
    <m/>
    <m/>
    <m/>
    <n v="9.5"/>
    <n v="110"/>
    <n v="1045"/>
    <n v="971.85"/>
    <n v="608897.82000000007"/>
  </r>
  <r>
    <x v="15"/>
    <s v="05"/>
    <x v="0"/>
    <x v="0"/>
    <s v="2448|Lead Replacement Service|8.75|110.00"/>
    <x v="180"/>
    <s v="Truck# MLB-198_x000a_Hauling Ticket # 11418_x000a_Job: 3365_x000a_Location: Hoyne &amp; Potomac "/>
    <x v="2"/>
    <x v="34"/>
    <s v="11418"/>
    <x v="6"/>
    <x v="42"/>
    <s v="Lead Replacement Service"/>
    <n v="3365"/>
    <m/>
    <m/>
    <m/>
    <n v="8.75"/>
    <n v="110"/>
    <n v="962.5"/>
    <n v="895.125"/>
    <n v="609860.32000000007"/>
  </r>
  <r>
    <x v="15"/>
    <s v="05"/>
    <x v="0"/>
    <x v="0"/>
    <s v="2448|Lead Replacement Service|10.00|110.00"/>
    <x v="180"/>
    <s v="Truck# LT-515_x000a_Hauling Ticket # 12799_x000a_Job: 3365_x000a_Location: Hoyne &amp; Potomac"/>
    <x v="0"/>
    <x v="17"/>
    <s v="12799"/>
    <x v="6"/>
    <x v="42"/>
    <s v="Lead Replacement Service"/>
    <n v="3365"/>
    <m/>
    <m/>
    <m/>
    <n v="10"/>
    <n v="110"/>
    <n v="1100"/>
    <n v="1023"/>
    <n v="610960.32000000007"/>
  </r>
  <r>
    <x v="15"/>
    <s v="05"/>
    <x v="0"/>
    <x v="0"/>
    <s v="2448|Lead Replacement Service|9.50|110.00"/>
    <x v="180"/>
    <s v="Truck# MLB-198_x000a_Hauling Ticket # 11419_x000a_Job: 3365_x000a_Location: Hoyne &amp; Potomac"/>
    <x v="2"/>
    <x v="34"/>
    <s v="11419"/>
    <x v="6"/>
    <x v="42"/>
    <s v="Lead Replacement Service"/>
    <n v="3365"/>
    <m/>
    <m/>
    <m/>
    <n v="9.5"/>
    <n v="110"/>
    <n v="1045"/>
    <n v="971.85"/>
    <n v="612005.32000000007"/>
  </r>
  <r>
    <x v="15"/>
    <s v="05"/>
    <x v="0"/>
    <x v="0"/>
    <s v="2448|Lead Replacement Service|8.50|110.00"/>
    <x v="180"/>
    <s v="Truck# MLB-198_x000a_Hauling Ticket # 11420_x000a_Job: 3365_x000a_Location: Hoyne &amp; Potomac"/>
    <x v="2"/>
    <x v="34"/>
    <s v="11420"/>
    <x v="6"/>
    <x v="42"/>
    <s v="Lead Replacement Service"/>
    <n v="3365"/>
    <m/>
    <m/>
    <m/>
    <n v="8.5"/>
    <n v="110"/>
    <n v="935"/>
    <n v="869.55000000000007"/>
    <n v="612940.32000000007"/>
  </r>
  <r>
    <x v="16"/>
    <s v="12"/>
    <x v="0"/>
    <x v="0"/>
    <s v="2461|Lead Replacement Service|10.00|110.00"/>
    <x v="181"/>
    <s v="Truck# MLB-11_x000a_Hauling Ticket # 12771_x000a_Job: 3365_x000a_Location: Hoyne &amp; Potomac"/>
    <x v="2"/>
    <x v="11"/>
    <s v="12771"/>
    <x v="6"/>
    <x v="42"/>
    <s v="Lead Replacement Service"/>
    <n v="3365"/>
    <m/>
    <m/>
    <m/>
    <n v="10"/>
    <n v="110"/>
    <n v="1100"/>
    <n v="1023"/>
    <n v="681612.81000000017"/>
  </r>
  <r>
    <x v="0"/>
    <s v="19"/>
    <x v="0"/>
    <x v="0"/>
    <s v="2477|Lead Replacement Service|12.00|110.00"/>
    <x v="182"/>
    <s v="Truck# LT-708_x000a_Hauling Ticket # 10832_x000a_Job: 3365_x000a_Location: 3247 S. Oakley"/>
    <x v="0"/>
    <x v="20"/>
    <s v="10832"/>
    <x v="6"/>
    <x v="42"/>
    <s v="Lead Replacement Service"/>
    <n v="3365"/>
    <m/>
    <m/>
    <m/>
    <n v="12"/>
    <n v="110"/>
    <n v="1320"/>
    <n v="1227.6000000000001"/>
    <n v="758840.4300000004"/>
  </r>
  <r>
    <x v="0"/>
    <s v="19"/>
    <x v="0"/>
    <x v="0"/>
    <s v="2477|Lead Replacement Service|10.00|110.00"/>
    <x v="182"/>
    <s v="Truck# LT-617_x000a_Hauling Ticket # 12739_x000a_Job: 3365_x000a_Location: 3247 S. Oakley"/>
    <x v="0"/>
    <x v="3"/>
    <s v="12739"/>
    <x v="6"/>
    <x v="42"/>
    <s v="Lead Replacement Service"/>
    <n v="3365"/>
    <m/>
    <m/>
    <m/>
    <n v="10"/>
    <n v="110"/>
    <n v="1100"/>
    <n v="1023"/>
    <n v="759940.4300000004"/>
  </r>
  <r>
    <x v="0"/>
    <s v="19"/>
    <x v="0"/>
    <x v="0"/>
    <s v="2477|Lead Replacement Service|12.00|110.00"/>
    <x v="182"/>
    <s v="Truck# LT-708_x000a_Hauling Ticket # 10833_x000a_Job: 3365_x000a_Location: 34th &amp; Oakley"/>
    <x v="0"/>
    <x v="20"/>
    <s v="10833"/>
    <x v="6"/>
    <x v="42"/>
    <s v="Lead Replacement Service"/>
    <n v="3365"/>
    <m/>
    <m/>
    <m/>
    <n v="12"/>
    <n v="110"/>
    <n v="1320"/>
    <n v="1227.6000000000001"/>
    <n v="761260.4300000004"/>
  </r>
  <r>
    <x v="0"/>
    <s v="19"/>
    <x v="0"/>
    <x v="0"/>
    <s v="2477|Lead Replacement Service|10.50|110.00"/>
    <x v="182"/>
    <s v="Truck# LT-617_x000a_Hauling Ticket # 12742_x000a_Job: 3365_x000a_Location: 3247 S. Oakley"/>
    <x v="0"/>
    <x v="3"/>
    <s v="12742"/>
    <x v="6"/>
    <x v="42"/>
    <s v="Lead Replacement Service"/>
    <n v="3365"/>
    <m/>
    <m/>
    <m/>
    <n v="10.5"/>
    <n v="110"/>
    <n v="1155"/>
    <n v="1074.1500000000001"/>
    <n v="762415.4300000004"/>
  </r>
  <r>
    <x v="0"/>
    <s v="19"/>
    <x v="0"/>
    <x v="0"/>
    <s v="2477|Lead Replacement Service|12.00|110.00"/>
    <x v="182"/>
    <s v="Truck# LT-708_x000a_Hauling Ticket # 10834_x000a_Job: 3365_x000a_Location: 34th &amp; Oakley"/>
    <x v="0"/>
    <x v="20"/>
    <s v="10834"/>
    <x v="6"/>
    <x v="42"/>
    <s v="Lead Replacement Service"/>
    <n v="3365"/>
    <m/>
    <m/>
    <m/>
    <n v="12"/>
    <n v="110"/>
    <n v="1320"/>
    <n v="1227.6000000000001"/>
    <n v="763735.4300000004"/>
  </r>
  <r>
    <x v="0"/>
    <s v="19"/>
    <x v="0"/>
    <x v="0"/>
    <s v="2477|Lead Replacement Service|9.75|110.00"/>
    <x v="182"/>
    <s v="Truck# LT-617_x000a_Hauling Ticket # 12738_x000a_Job: 3365_x000a_Location: 3247 S. Oakley"/>
    <x v="0"/>
    <x v="3"/>
    <s v="12738"/>
    <x v="6"/>
    <x v="42"/>
    <s v="Lead Replacement Service"/>
    <n v="3365"/>
    <m/>
    <m/>
    <m/>
    <n v="9.75"/>
    <n v="110"/>
    <n v="1072.5"/>
    <n v="997.42500000000007"/>
    <n v="764807.9300000004"/>
  </r>
  <r>
    <x v="0"/>
    <s v="19"/>
    <x v="0"/>
    <x v="0"/>
    <s v="2477|Lead Replacement Service|11.00|110.00"/>
    <x v="182"/>
    <s v="Truck# LT-708_x000a_Hauling Ticket # 10835_x000a_Job: 3365_x000a_Location: 34th &amp; Oakley"/>
    <x v="0"/>
    <x v="20"/>
    <s v="10835"/>
    <x v="6"/>
    <x v="42"/>
    <s v="Lead Replacement Service"/>
    <n v="3365"/>
    <m/>
    <m/>
    <m/>
    <n v="11"/>
    <n v="110"/>
    <n v="1210"/>
    <n v="1125.3"/>
    <n v="766017.9300000004"/>
  </r>
  <r>
    <x v="0"/>
    <s v="19"/>
    <x v="0"/>
    <x v="0"/>
    <s v="2477|Lead Replacement Service|8.00|110.00"/>
    <x v="182"/>
    <s v="Truck# LT-617_x000a_Hauling Ticket # 12741_x000a_Job: 3365_x000a_Location: 3247 S. Oakley"/>
    <x v="0"/>
    <x v="3"/>
    <s v="12741"/>
    <x v="6"/>
    <x v="42"/>
    <s v="Lead Replacement Service"/>
    <n v="3365"/>
    <m/>
    <m/>
    <m/>
    <n v="8"/>
    <n v="110"/>
    <n v="880"/>
    <n v="818.40000000000009"/>
    <n v="766897.9300000004"/>
  </r>
  <r>
    <x v="0"/>
    <s v="19"/>
    <x v="0"/>
    <x v="0"/>
    <s v="2477|Lead Replacement Service|8.00|110.00"/>
    <x v="182"/>
    <s v="Truck# MLB-198_x000a_Hauling Ticket # 13324_x000a_Job: 3365_x000a_Location: Hoyne / Division"/>
    <x v="2"/>
    <x v="34"/>
    <s v="13324"/>
    <x v="6"/>
    <x v="42"/>
    <s v="Lead Replacement Service"/>
    <n v="3365"/>
    <m/>
    <m/>
    <m/>
    <n v="8"/>
    <n v="110"/>
    <n v="880"/>
    <n v="818.40000000000009"/>
    <n v="767777.9300000004"/>
  </r>
  <r>
    <x v="0"/>
    <s v="19"/>
    <x v="0"/>
    <x v="0"/>
    <s v="2477|Lead Replacement Service|8.00|110.00"/>
    <x v="182"/>
    <s v="Truck# MLB-11_x000a_Hauling Ticket # 12774_x000a_Job: 3365_x000a_Location: Hoyne &amp; Hadon"/>
    <x v="2"/>
    <x v="11"/>
    <s v="12774"/>
    <x v="6"/>
    <x v="42"/>
    <s v="Lead Replacement Service"/>
    <n v="3365"/>
    <m/>
    <m/>
    <m/>
    <n v="8"/>
    <n v="110"/>
    <n v="880"/>
    <n v="818.40000000000009"/>
    <n v="768657.9300000004"/>
  </r>
  <r>
    <x v="0"/>
    <s v="19"/>
    <x v="0"/>
    <x v="0"/>
    <s v="2477|Lead Replacement Service|7.50|110.00"/>
    <x v="182"/>
    <s v="Truck# MLB-11_x000a_Hauling Ticket # 12775_x000a_Job: 3365_x000a_Location: Hoyne &amp; Thomas St."/>
    <x v="2"/>
    <x v="11"/>
    <s v="12775"/>
    <x v="6"/>
    <x v="42"/>
    <s v="Lead Replacement Service"/>
    <n v="3365"/>
    <m/>
    <m/>
    <m/>
    <n v="7.5"/>
    <n v="110"/>
    <n v="825"/>
    <n v="767.25"/>
    <n v="769482.9300000004"/>
  </r>
  <r>
    <x v="0"/>
    <s v="19"/>
    <x v="0"/>
    <x v="0"/>
    <s v="2477|Lead Replacement Service|7.00|110.00"/>
    <x v="182"/>
    <s v="Truck# LT-515_x000a_Hauling Ticket # 13524_x000a_Job: 3365_x000a_Location: Hoyne &amp; Thomas St."/>
    <x v="0"/>
    <x v="17"/>
    <s v="13524"/>
    <x v="6"/>
    <x v="42"/>
    <s v="Lead Replacement Service"/>
    <n v="3365"/>
    <m/>
    <m/>
    <m/>
    <n v="7"/>
    <n v="110"/>
    <n v="770"/>
    <n v="716.1"/>
    <n v="770252.9300000004"/>
  </r>
  <r>
    <x v="0"/>
    <s v="19"/>
    <x v="0"/>
    <x v="0"/>
    <s v="2477|Lead Replacement Service|8.50|110.00"/>
    <x v="182"/>
    <s v="Truck# MJV-612_x000a_Hauling Ticket # 091_x000a_Job: 3365_x000a_Location: Hoyne &amp; Thomas St."/>
    <x v="14"/>
    <x v="63"/>
    <s v="091"/>
    <x v="6"/>
    <x v="42"/>
    <s v="Lead Replacement Service"/>
    <n v="3365"/>
    <m/>
    <m/>
    <m/>
    <n v="8.5"/>
    <n v="110"/>
    <n v="935"/>
    <n v="0"/>
    <n v="771187.9300000004"/>
  </r>
  <r>
    <x v="0"/>
    <s v="19"/>
    <x v="0"/>
    <x v="0"/>
    <s v="2477|Lead Replacement Service|8.50|110.00"/>
    <x v="182"/>
    <s v="Truck# U-27_x000a_Hauling Ticket # 8734_x000a_Job: 3365_x000a_Location: Hoyne &amp; Hadon"/>
    <x v="4"/>
    <x v="44"/>
    <s v="8734"/>
    <x v="6"/>
    <x v="42"/>
    <s v="Lead Replacement Service"/>
    <n v="3365"/>
    <m/>
    <m/>
    <m/>
    <n v="8.5"/>
    <n v="110"/>
    <n v="935"/>
    <n v="0"/>
    <n v="772122.9300000004"/>
  </r>
  <r>
    <x v="1"/>
    <s v="26"/>
    <x v="0"/>
    <x v="0"/>
    <s v="2493|Lead Replacement Service|8.00|110.00"/>
    <x v="183"/>
    <s v="Truck# MJV-664_x000a_Hauling Ticket # 109_x000a_Job: 3365_x000a_Location: Hoyne &amp; Thomas"/>
    <x v="14"/>
    <x v="64"/>
    <s v="109"/>
    <x v="6"/>
    <x v="42"/>
    <s v="Lead Replacement Service"/>
    <n v="3365"/>
    <m/>
    <m/>
    <m/>
    <n v="8"/>
    <n v="110"/>
    <n v="880"/>
    <n v="818.40000000000009"/>
    <n v="845914.88000000035"/>
  </r>
  <r>
    <x v="1"/>
    <s v="26"/>
    <x v="0"/>
    <x v="0"/>
    <s v="2493|Lead Replacement Service|9.50|110.00"/>
    <x v="183"/>
    <s v="Truck# MLB-11_x000a_Hauling Ticket # 12776_x000a_Job: 3365_x000a_Location: Hoyne &amp; Thomas"/>
    <x v="2"/>
    <x v="11"/>
    <s v="12776"/>
    <x v="6"/>
    <x v="42"/>
    <s v="Lead Replacement Service"/>
    <n v="3365"/>
    <m/>
    <m/>
    <m/>
    <n v="9.5"/>
    <n v="110"/>
    <n v="1045"/>
    <n v="971.85"/>
    <n v="846959.88000000035"/>
  </r>
  <r>
    <x v="1"/>
    <s v="26"/>
    <x v="0"/>
    <x v="0"/>
    <s v="2493|Lead Replacement Service|7.50|110.00"/>
    <x v="183"/>
    <s v="Truck# MLB-11_x000a_Hauling Ticket # 12777_x000a_Job: 3365_x000a_Location: Hoyne &amp; Thomas"/>
    <x v="2"/>
    <x v="11"/>
    <s v="12777"/>
    <x v="6"/>
    <x v="42"/>
    <s v="Lead Replacement Service"/>
    <n v="3365"/>
    <m/>
    <m/>
    <m/>
    <n v="7.5"/>
    <n v="110"/>
    <n v="825"/>
    <n v="767.25"/>
    <n v="847784.88000000035"/>
  </r>
  <r>
    <x v="1"/>
    <s v="26"/>
    <x v="0"/>
    <x v="0"/>
    <s v="2493|Lead Replacement Service|8.00|110.00"/>
    <x v="183"/>
    <s v="Truck# U-28_x000a_Hauling Ticket # 100381_x000a_Job: 3365_x000a_Location: Hoyne &amp; Thomas"/>
    <x v="4"/>
    <x v="5"/>
    <s v="100381"/>
    <x v="6"/>
    <x v="42"/>
    <s v="Lead Replacement Service"/>
    <n v="3365"/>
    <m/>
    <m/>
    <m/>
    <n v="8"/>
    <n v="110"/>
    <n v="880"/>
    <n v="818.40000000000009"/>
    <n v="848664.88000000035"/>
  </r>
  <r>
    <x v="1"/>
    <s v="26"/>
    <x v="0"/>
    <x v="0"/>
    <s v="2493|Lead Replacement Service|8.50|110.00"/>
    <x v="183"/>
    <s v="Truck# MLB-11_x000a_Hauling Ticket # 12778_x000a_Job: 3365_x000a_Location: Hoyne &amp; Thomas"/>
    <x v="2"/>
    <x v="11"/>
    <s v="12778"/>
    <x v="6"/>
    <x v="42"/>
    <s v="Lead Replacement Service"/>
    <n v="3365"/>
    <m/>
    <m/>
    <m/>
    <n v="8.5"/>
    <n v="110"/>
    <n v="935"/>
    <n v="869.55000000000007"/>
    <n v="849599.88000000035"/>
  </r>
  <r>
    <x v="1"/>
    <s v="26"/>
    <x v="0"/>
    <x v="0"/>
    <s v="2493|Lead Replacement Service|8.00|110.00"/>
    <x v="183"/>
    <s v="Truck# MLB-198_x000a_Hauling Ticket # 13335_x000a_Job: 3365_x000a_Location: Hoyne &amp; Thomas"/>
    <x v="2"/>
    <x v="34"/>
    <s v="13335"/>
    <x v="6"/>
    <x v="42"/>
    <s v="Lead Replacement Service"/>
    <n v="3365"/>
    <m/>
    <m/>
    <m/>
    <n v="8"/>
    <n v="110"/>
    <n v="880"/>
    <n v="818.40000000000009"/>
    <n v="850479.88000000035"/>
  </r>
  <r>
    <x v="1"/>
    <s v="26"/>
    <x v="0"/>
    <x v="0"/>
    <s v="2493|Lead Replacement Service|8.00|110.00"/>
    <x v="183"/>
    <s v="Truck# LT-617_x000a_Hauling Ticket # 12734_x000a_Job: 3365_x000a_Location: Hoyne &amp; Thomas"/>
    <x v="0"/>
    <x v="3"/>
    <s v="12734"/>
    <x v="6"/>
    <x v="42"/>
    <s v="Lead Replacement Service"/>
    <n v="3365"/>
    <m/>
    <m/>
    <m/>
    <n v="8"/>
    <n v="110"/>
    <n v="880"/>
    <n v="818.40000000000009"/>
    <n v="851359.88000000035"/>
  </r>
  <r>
    <x v="1"/>
    <s v="26"/>
    <x v="0"/>
    <x v="0"/>
    <s v="2493|Lead Replacement Service|8.00|110.00"/>
    <x v="183"/>
    <s v="Truck# MLB-108_x000a_Hauling Ticket # 13549_x000a_Job: 3365_x000a_Location: Hoyne &amp; Thomas"/>
    <x v="2"/>
    <x v="2"/>
    <s v="13549"/>
    <x v="6"/>
    <x v="42"/>
    <s v="Lead Replacement Service"/>
    <n v="3365"/>
    <m/>
    <m/>
    <m/>
    <n v="8"/>
    <n v="110"/>
    <n v="880"/>
    <n v="818.40000000000009"/>
    <n v="852239.88000000035"/>
  </r>
  <r>
    <x v="11"/>
    <s v="02"/>
    <x v="1"/>
    <x v="0"/>
    <s v="2506|Lead Replacement Service|8.00|110.00"/>
    <x v="184"/>
    <s v="Truck# MLB-11_x000a_Hauling Ticket # 3047_x000a_Job: 3365_x000a_Location: Hoyne &amp; Thomas"/>
    <x v="2"/>
    <x v="11"/>
    <s v="3047"/>
    <x v="6"/>
    <x v="42"/>
    <s v="Lead Replacement Service"/>
    <n v="3365"/>
    <m/>
    <m/>
    <m/>
    <n v="8"/>
    <n v="110"/>
    <n v="880"/>
    <n v="818.40000000000009"/>
    <n v="927137.15000000037"/>
  </r>
  <r>
    <x v="11"/>
    <s v="02"/>
    <x v="1"/>
    <x v="0"/>
    <s v="2506|Lead Replacement Service|8.00|110.00"/>
    <x v="184"/>
    <s v="Truck# U-229_x000a_Hauling Ticket # 3048_x000a_Job: 3365_x000a_Location: Hoyne &amp; Thomas"/>
    <x v="4"/>
    <x v="6"/>
    <s v="3048"/>
    <x v="6"/>
    <x v="42"/>
    <s v="Lead Replacement Service"/>
    <n v="3365"/>
    <m/>
    <m/>
    <m/>
    <n v="8"/>
    <n v="110"/>
    <n v="880"/>
    <n v="818.40000000000009"/>
    <n v="928017.15000000037"/>
  </r>
  <r>
    <x v="11"/>
    <s v="02"/>
    <x v="1"/>
    <x v="0"/>
    <s v="2506|Lead Replacement Service|10.50|110.00"/>
    <x v="184"/>
    <s v="Truck# MLB-11_x000a_Hauling Ticket # 3050_x000a_Job: 3365_x000a_Location: Hoyne &amp; Thomas"/>
    <x v="2"/>
    <x v="11"/>
    <s v="3050"/>
    <x v="6"/>
    <x v="42"/>
    <s v="Lead Replacement Service"/>
    <n v="3365"/>
    <m/>
    <m/>
    <m/>
    <n v="10.5"/>
    <n v="110"/>
    <n v="1155"/>
    <n v="1074.1500000000001"/>
    <n v="929172.15000000037"/>
  </r>
  <r>
    <x v="11"/>
    <s v="02"/>
    <x v="1"/>
    <x v="0"/>
    <s v="2506|Lead Replacement Service|8.50|110.00"/>
    <x v="184"/>
    <s v="Truck# U-76_x000a_Hauling Ticket # 10924_x000a_Job: 3365_x000a_Location: Hoyne &amp; Thomas"/>
    <x v="4"/>
    <x v="46"/>
    <s v="10924"/>
    <x v="6"/>
    <x v="42"/>
    <s v="Lead Replacement Service"/>
    <n v="3365"/>
    <m/>
    <m/>
    <m/>
    <n v="8.5"/>
    <n v="110"/>
    <n v="935"/>
    <n v="869.55000000000007"/>
    <n v="930107.15000000037"/>
  </r>
  <r>
    <x v="11"/>
    <s v="02"/>
    <x v="1"/>
    <x v="0"/>
    <s v="2506|Lead Replacement Service|8.50|110.00"/>
    <x v="184"/>
    <s v="Truck# U-76_x000a_Hauling Ticket # 10925_x000a_Job: 3365_x000a_Location: Hoyne &amp; Thomas"/>
    <x v="4"/>
    <x v="46"/>
    <s v="10925"/>
    <x v="6"/>
    <x v="42"/>
    <s v="Lead Replacement Service"/>
    <n v="3365"/>
    <m/>
    <m/>
    <m/>
    <n v="8.5"/>
    <n v="110"/>
    <n v="935"/>
    <n v="869.55000000000007"/>
    <n v="931042.15000000037"/>
  </r>
  <r>
    <x v="11"/>
    <s v="02"/>
    <x v="1"/>
    <x v="0"/>
    <s v="2506|Lead Replacement Service|10.00|110.00"/>
    <x v="184"/>
    <s v="Truck# MLB-11_x000a_Hauling Ticket # 13241_x000a_Job: 3365_x000a_Location: Hoyne &amp; Thomas"/>
    <x v="2"/>
    <x v="11"/>
    <s v="13241"/>
    <x v="6"/>
    <x v="42"/>
    <s v="Lead Replacement Service"/>
    <n v="3365"/>
    <m/>
    <m/>
    <m/>
    <n v="10"/>
    <n v="110"/>
    <n v="1100"/>
    <n v="1023"/>
    <n v="932142.15000000037"/>
  </r>
  <r>
    <x v="11"/>
    <s v="02"/>
    <x v="1"/>
    <x v="0"/>
    <s v="2506|Lead Replacement Service|8.50|110.00"/>
    <x v="184"/>
    <s v="Truck# MLB-11_x000a_Hauling Ticket # 13242_x000a_Job: 3365_x000a_Location: Hoyne &amp; Thomas"/>
    <x v="2"/>
    <x v="11"/>
    <s v="13242"/>
    <x v="6"/>
    <x v="42"/>
    <s v="Lead Replacement Service"/>
    <n v="3365"/>
    <m/>
    <m/>
    <m/>
    <n v="8.5"/>
    <n v="110"/>
    <n v="935"/>
    <n v="869.55000000000007"/>
    <n v="933077.15000000037"/>
  </r>
  <r>
    <x v="11"/>
    <s v="02"/>
    <x v="1"/>
    <x v="0"/>
    <s v="2506|Lead Replacement Service|8.25|110.00"/>
    <x v="184"/>
    <s v="Truck# LT-114_x000a_Hauling Ticket # 13341_x000a_Job: 3365_x000a_Location: Hoyne &amp; Thomas"/>
    <x v="0"/>
    <x v="25"/>
    <s v="13341"/>
    <x v="6"/>
    <x v="42"/>
    <s v="Lead Replacement Service"/>
    <n v="3365"/>
    <m/>
    <m/>
    <m/>
    <n v="8.25"/>
    <n v="110"/>
    <n v="907.5"/>
    <n v="843.97500000000002"/>
    <n v="933984.65000000037"/>
  </r>
  <r>
    <x v="12"/>
    <s v="09"/>
    <x v="1"/>
    <x v="0"/>
    <s v="2520|Lead Replacement Service|9.00|110.00"/>
    <x v="185"/>
    <s v="Truck# MLB-11_x000a_Hauling Ticket # 13243_x000a_Job: 3365_x000a_Location: Hoyne &amp; Thomas"/>
    <x v="2"/>
    <x v="11"/>
    <s v="13243"/>
    <x v="6"/>
    <x v="42"/>
    <s v="Lead Replacement Service"/>
    <n v="3365"/>
    <m/>
    <m/>
    <m/>
    <n v="9"/>
    <n v="110"/>
    <n v="990"/>
    <n v="920.7"/>
    <n v="991575.75000000058"/>
  </r>
  <r>
    <x v="12"/>
    <s v="09"/>
    <x v="1"/>
    <x v="0"/>
    <s v="2520|Lead Replacement Service|8.50|110.00"/>
    <x v="185"/>
    <s v="Truck# LT-114_x000a_Hauling Ticket # 13342_x000a_Job: 3365_x000a_Location: Hoyne &amp; Thomas"/>
    <x v="0"/>
    <x v="25"/>
    <s v="13342"/>
    <x v="6"/>
    <x v="42"/>
    <s v="Lead Replacement Service"/>
    <n v="3365"/>
    <m/>
    <m/>
    <m/>
    <n v="8.5"/>
    <n v="110"/>
    <n v="935"/>
    <n v="869.55000000000007"/>
    <n v="992510.75000000058"/>
  </r>
  <r>
    <x v="12"/>
    <s v="09"/>
    <x v="1"/>
    <x v="0"/>
    <s v="2520|Lead Replacement Service|8.00|110.00"/>
    <x v="185"/>
    <s v="Truck# MLB-11_x000a_Hauling Ticket # 13244_x000a_Job: 3365_x000a_Location: Hoyne &amp; Thomas"/>
    <x v="2"/>
    <x v="11"/>
    <s v="13244"/>
    <x v="6"/>
    <x v="42"/>
    <s v="Lead Replacement Service"/>
    <n v="3365"/>
    <m/>
    <m/>
    <m/>
    <n v="8"/>
    <n v="110"/>
    <n v="880"/>
    <n v="818.40000000000009"/>
    <n v="993390.75000000058"/>
  </r>
  <r>
    <x v="12"/>
    <s v="09"/>
    <x v="1"/>
    <x v="0"/>
    <s v="2520|Lead Replacement Service|7.50|110.00"/>
    <x v="185"/>
    <s v="Truck# MLB-11_x000a_Hauling Ticket # 13245_x000a_Job: 3365_x000a_Location: Hoyne &amp; Thomas"/>
    <x v="2"/>
    <x v="11"/>
    <s v="13245"/>
    <x v="6"/>
    <x v="42"/>
    <s v="Lead Replacement Service"/>
    <n v="3365"/>
    <m/>
    <m/>
    <m/>
    <n v="7.5"/>
    <n v="110"/>
    <n v="825"/>
    <n v="767.25"/>
    <n v="994215.75000000058"/>
  </r>
  <r>
    <x v="12"/>
    <s v="09"/>
    <x v="1"/>
    <x v="0"/>
    <s v="2520|Lead Replacement Service|9.00|110.00"/>
    <x v="185"/>
    <s v="Truck# LT-114_x000a_Hauling Ticket # 13348_x000a_Job: 3365_x000a_Location: Hoyne &amp; Thomas"/>
    <x v="0"/>
    <x v="25"/>
    <s v="13348"/>
    <x v="6"/>
    <x v="42"/>
    <s v="Lead Replacement Service"/>
    <n v="3365"/>
    <m/>
    <m/>
    <m/>
    <n v="9"/>
    <n v="110"/>
    <n v="990"/>
    <n v="920.7"/>
    <n v="995205.75000000058"/>
  </r>
  <r>
    <x v="12"/>
    <s v="09"/>
    <x v="1"/>
    <x v="0"/>
    <s v="2520|Lead Replacement Service|9.00|110.00"/>
    <x v="185"/>
    <s v="Truck# LT-114_x000a_Hauling Ticket # 13349_x000a_Job: 3365_x000a_Location: Hoyne &amp; Thomas"/>
    <x v="0"/>
    <x v="25"/>
    <s v="13349"/>
    <x v="6"/>
    <x v="42"/>
    <s v="Lead Replacement Service"/>
    <n v="3365"/>
    <m/>
    <m/>
    <m/>
    <n v="9"/>
    <n v="110"/>
    <n v="990"/>
    <n v="920.7"/>
    <n v="996195.75000000058"/>
  </r>
  <r>
    <x v="2"/>
    <s v="16"/>
    <x v="1"/>
    <x v="0"/>
    <s v="2535|Lead Replacement Service|8.50|110.00"/>
    <x v="186"/>
    <s v="Truck# U-76_x000a_Hauling Ticket # 13101_x000a_Job: 3365_x000a_Location: Hoyne &amp; Thomas"/>
    <x v="4"/>
    <x v="46"/>
    <s v="13101"/>
    <x v="6"/>
    <x v="42"/>
    <s v="Lead Replacement Service"/>
    <n v="3365"/>
    <m/>
    <m/>
    <m/>
    <n v="8.5"/>
    <n v="110"/>
    <n v="935"/>
    <n v="0"/>
    <n v="1069959.080000001"/>
  </r>
  <r>
    <x v="2"/>
    <s v="16"/>
    <x v="1"/>
    <x v="0"/>
    <s v="2535|Lead Replacement Service|9.00|110.00"/>
    <x v="186"/>
    <s v="Truck# MLB-11_x000a_Hauling Ticket # 13251_x000a_Job: 3365_x000a_Location: Hoyne &amp; Thomas"/>
    <x v="2"/>
    <x v="11"/>
    <s v="13251"/>
    <x v="6"/>
    <x v="42"/>
    <s v="Lead Replacement Service"/>
    <n v="3365"/>
    <m/>
    <m/>
    <m/>
    <n v="9"/>
    <n v="110"/>
    <n v="990"/>
    <n v="920.7"/>
    <n v="1070949.080000001"/>
  </r>
  <r>
    <x v="2"/>
    <s v="16"/>
    <x v="1"/>
    <x v="0"/>
    <s v="2535|Lead Replacement Service|8.00|110.00"/>
    <x v="186"/>
    <s v="Truck# MLB-11_x000a_Hauling Ticket # 13252_x000a_Job: 3365_x000a_Location: Hoyne &amp; Crystal"/>
    <x v="2"/>
    <x v="11"/>
    <s v="13252"/>
    <x v="6"/>
    <x v="42"/>
    <s v="Lead Replacement Service"/>
    <n v="3365"/>
    <m/>
    <m/>
    <m/>
    <n v="8"/>
    <n v="110"/>
    <n v="880"/>
    <n v="818.40000000000009"/>
    <n v="1071829.080000001"/>
  </r>
  <r>
    <x v="2"/>
    <s v="16"/>
    <x v="1"/>
    <x v="0"/>
    <s v="2535|Lead Replacement Service|9.00|110.00"/>
    <x v="186"/>
    <s v="Truck# MLB-198_x000a_Hauling Ticket # 13648_x000a_Job: 3365_x000a_Location: 31St &amp; Lawndale"/>
    <x v="2"/>
    <x v="34"/>
    <s v="13648"/>
    <x v="6"/>
    <x v="42"/>
    <s v="Lead Replacement Service"/>
    <n v="3365"/>
    <m/>
    <m/>
    <m/>
    <n v="9"/>
    <n v="110"/>
    <n v="990"/>
    <n v="920.7"/>
    <n v="1072819.080000001"/>
  </r>
  <r>
    <x v="2"/>
    <s v="16"/>
    <x v="1"/>
    <x v="0"/>
    <s v="2535|Lead Replacement Service|8.00|110.00"/>
    <x v="186"/>
    <s v="Truck# MLB-198_x000a_Hauling Ticket # 13650_x000a_Job: 3365_x000a_Location: 31St &amp; Lawndale"/>
    <x v="2"/>
    <x v="34"/>
    <s v="13650"/>
    <x v="6"/>
    <x v="42"/>
    <s v="Lead Replacement Service"/>
    <n v="3365"/>
    <m/>
    <m/>
    <m/>
    <n v="8"/>
    <n v="110"/>
    <n v="880"/>
    <n v="818.40000000000009"/>
    <n v="1073699.080000001"/>
  </r>
  <r>
    <x v="2"/>
    <s v="16"/>
    <x v="1"/>
    <x v="0"/>
    <s v="2535|Lead Replacement Service|8.00|110.00"/>
    <x v="186"/>
    <s v="Truck# MLB-11_x000a_Hauling Ticket # 13254_x000a_Job: 3365_x000a_Location: 31St &amp; Lawndale"/>
    <x v="2"/>
    <x v="11"/>
    <s v="13254"/>
    <x v="6"/>
    <x v="42"/>
    <s v="Lead Replacement Service"/>
    <n v="3365"/>
    <m/>
    <m/>
    <m/>
    <n v="8"/>
    <n v="110"/>
    <n v="880"/>
    <n v="818.40000000000009"/>
    <n v="1074579.080000001"/>
  </r>
  <r>
    <x v="2"/>
    <s v="16"/>
    <x v="1"/>
    <x v="0"/>
    <s v="2535|Lead Replacement Service|9.00|110.00"/>
    <x v="186"/>
    <s v="Truck# MLB-198_x000a_Hauling Ticket # 13647_x000a_Job: 3365_x000a_Location: Hoyne &amp; Thomas"/>
    <x v="2"/>
    <x v="34"/>
    <s v="13647"/>
    <x v="6"/>
    <x v="42"/>
    <s v="Lead Replacement Service"/>
    <n v="3365"/>
    <m/>
    <m/>
    <m/>
    <n v="9"/>
    <n v="110"/>
    <n v="990"/>
    <n v="920.7"/>
    <n v="1075569.080000001"/>
  </r>
  <r>
    <x v="17"/>
    <s v="23"/>
    <x v="1"/>
    <x v="0"/>
    <s v="2550|Lead Replacement Service|8.50|110.00"/>
    <x v="187"/>
    <s v="Truck# LT-67_x000a_Hauling Ticket # 3073_x000a_Job: 3365_x000a_Location: 31st &amp; Lawndale"/>
    <x v="0"/>
    <x v="15"/>
    <s v="3073"/>
    <x v="6"/>
    <x v="42"/>
    <s v="Lead Replacement Service"/>
    <n v="3365"/>
    <m/>
    <m/>
    <m/>
    <n v="8.5"/>
    <n v="110"/>
    <n v="935"/>
    <n v="869.55000000000007"/>
    <n v="1176365.28"/>
  </r>
  <r>
    <x v="17"/>
    <s v="23"/>
    <x v="1"/>
    <x v="0"/>
    <s v="2550|Lead Replacement Service|8.00|110.00"/>
    <x v="187"/>
    <s v="Truck# LT-356_x000a_Hauling Ticket # 5717_x000a_Job: 3365_x000a_Location: 31st &amp; Lawndale"/>
    <x v="0"/>
    <x v="7"/>
    <s v="5717"/>
    <x v="6"/>
    <x v="42"/>
    <s v="Lead Replacement Service"/>
    <n v="3365"/>
    <m/>
    <m/>
    <m/>
    <n v="8"/>
    <n v="110"/>
    <n v="880"/>
    <n v="818.40000000000009"/>
    <n v="1177245.28"/>
  </r>
  <r>
    <x v="18"/>
    <s v="30"/>
    <x v="1"/>
    <x v="0"/>
    <s v="2565|Lead Replacement Service|10.00|110.00"/>
    <x v="188"/>
    <s v="Truck# MLB-58_x000a_Hauling Ticket # 13126_x000a_Job: 3365_x000a_Location: 1051 N. Hoyne"/>
    <x v="2"/>
    <x v="22"/>
    <s v="13126"/>
    <x v="6"/>
    <x v="42"/>
    <s v="Lead Replacement Service"/>
    <n v="3365"/>
    <m/>
    <m/>
    <m/>
    <n v="10"/>
    <n v="110"/>
    <n v="1100"/>
    <n v="1023"/>
    <n v="1287865.5099999991"/>
  </r>
  <r>
    <x v="18"/>
    <s v="30"/>
    <x v="1"/>
    <x v="0"/>
    <s v="2565|Lead Replacement Service|9.00|110.00"/>
    <x v="188"/>
    <s v="Truck# AAA-308_x000a_Hauling Ticket # 13515_x000a_Job: 3365_x000a_Location: 1051 N. Hoyne"/>
    <x v="11"/>
    <x v="24"/>
    <s v="13515"/>
    <x v="6"/>
    <x v="42"/>
    <s v="Lead Replacement Service"/>
    <n v="3365"/>
    <m/>
    <m/>
    <m/>
    <n v="9"/>
    <n v="110"/>
    <n v="990"/>
    <n v="920.7"/>
    <n v="1288855.5099999991"/>
  </r>
  <r>
    <x v="18"/>
    <s v="30"/>
    <x v="1"/>
    <x v="0"/>
    <s v="2565|Lead Replacement Service|9.50|110.00"/>
    <x v="188"/>
    <s v="Truck# MLB-58_x000a_Hauling Ticket # 13127_x000a_Job: 3365_x000a_Location: 1051 N. Hoyne"/>
    <x v="2"/>
    <x v="22"/>
    <s v="13127"/>
    <x v="6"/>
    <x v="42"/>
    <s v="Lead Replacement Service"/>
    <n v="3365"/>
    <m/>
    <m/>
    <m/>
    <n v="9.5"/>
    <n v="110"/>
    <n v="1045"/>
    <n v="971.85"/>
    <n v="1289900.5099999991"/>
  </r>
  <r>
    <x v="10"/>
    <s v="07"/>
    <x v="2"/>
    <x v="0"/>
    <s v="2578|Lead Replacement Service|10.00|110.00"/>
    <x v="189"/>
    <s v="Truck# MLB-58_x000a_Hauling Ticket # 13130_x000a_Job: 3365_x000a_Location: 32nd &amp; Lawndale"/>
    <x v="2"/>
    <x v="22"/>
    <s v="13130"/>
    <x v="6"/>
    <x v="42"/>
    <s v="Lead Replacement Service"/>
    <n v="3365"/>
    <m/>
    <m/>
    <m/>
    <n v="10"/>
    <n v="110"/>
    <n v="1100"/>
    <n v="1023"/>
    <n v="1411432.4299999969"/>
  </r>
  <r>
    <x v="10"/>
    <s v="07"/>
    <x v="2"/>
    <x v="0"/>
    <s v="2578|Lead Replacement Service|9.00|110.00"/>
    <x v="189"/>
    <s v="Truck# U-661_x000a_Hauling Ticket # 100269_x000a_Job: 3365_x000a_Location: 32nd &amp; Lawndale"/>
    <x v="4"/>
    <x v="60"/>
    <s v="100269"/>
    <x v="6"/>
    <x v="42"/>
    <s v="Lead Replacement Service"/>
    <n v="3365"/>
    <m/>
    <m/>
    <m/>
    <n v="9"/>
    <n v="110"/>
    <n v="990"/>
    <n v="0"/>
    <n v="1412422.4299999969"/>
  </r>
  <r>
    <x v="10"/>
    <s v="07"/>
    <x v="2"/>
    <x v="0"/>
    <s v="2578|Lead Replacement Service|10.50|110.00"/>
    <x v="189"/>
    <s v="Truck# MLB-58_x000a_Hauling Ticket # 13131_x000a_Job: 3365_x000a_Location: 32nd &amp; Lawndale"/>
    <x v="2"/>
    <x v="22"/>
    <s v="13131"/>
    <x v="6"/>
    <x v="42"/>
    <s v="Lead Replacement Service"/>
    <n v="3365"/>
    <m/>
    <m/>
    <m/>
    <n v="10.5"/>
    <n v="110"/>
    <n v="1155"/>
    <n v="1074.1500000000001"/>
    <n v="1413577.4299999969"/>
  </r>
  <r>
    <x v="10"/>
    <s v="07"/>
    <x v="2"/>
    <x v="0"/>
    <s v="2578|Lead Replacement Service|6.00|110.00"/>
    <x v="189"/>
    <s v="Truck# CAJ-606_x000a_Hauling Ticket # 96125_x000a_Job: 3365_x000a_Location: 32nd &amp; Lawndale"/>
    <x v="5"/>
    <x v="47"/>
    <s v="96125"/>
    <x v="6"/>
    <x v="42"/>
    <s v="Lead Replacement Service"/>
    <n v="3365"/>
    <m/>
    <m/>
    <m/>
    <n v="6"/>
    <n v="110"/>
    <n v="660"/>
    <n v="0"/>
    <n v="1414237.4299999969"/>
  </r>
  <r>
    <x v="30"/>
    <s v="14"/>
    <x v="2"/>
    <x v="0"/>
    <s v="2594|Lead Replacement Service|9.50|110.00"/>
    <x v="190"/>
    <s v="Truck# Li-73_x000a_Hauling Ticket # 13021_x000a_Job: 3365_x000a_Location: 32nd &amp; Lawndale"/>
    <x v="1"/>
    <x v="9"/>
    <s v="13021"/>
    <x v="6"/>
    <x v="42"/>
    <s v="Lead Replacement Service"/>
    <n v="3365"/>
    <m/>
    <m/>
    <m/>
    <n v="9.5"/>
    <n v="110"/>
    <n v="1045"/>
    <n v="0"/>
    <n v="1488228.2599999961"/>
  </r>
  <r>
    <x v="30"/>
    <s v="14"/>
    <x v="2"/>
    <x v="0"/>
    <s v="2594|Lead Replacement Service|8.50|110.00"/>
    <x v="190"/>
    <s v="Truck# CAJ-02_x000a_Hauling Ticket # 13221_x000a_Job: 3365_x000a_Location: 32nd &amp; Lawndale"/>
    <x v="5"/>
    <x v="41"/>
    <s v="13221"/>
    <x v="6"/>
    <x v="42"/>
    <s v="Lead Replacement Service"/>
    <n v="3365"/>
    <m/>
    <m/>
    <m/>
    <n v="8.5"/>
    <n v="110"/>
    <n v="935"/>
    <n v="869.55000000000007"/>
    <n v="1489163.2599999961"/>
  </r>
  <r>
    <x v="30"/>
    <s v="14"/>
    <x v="2"/>
    <x v="0"/>
    <s v="2594|Lead Replacement Service|9.50|110.00"/>
    <x v="190"/>
    <s v="Truck# Li-73_x000a_Hauling Ticket # 13022_x000a_Job: 3365_x000a_Location: 32nd &amp; Lawndale"/>
    <x v="1"/>
    <x v="9"/>
    <s v="13022"/>
    <x v="6"/>
    <x v="42"/>
    <s v="Lead Replacement Service"/>
    <n v="3365"/>
    <m/>
    <m/>
    <m/>
    <n v="9.5"/>
    <n v="110"/>
    <n v="1045"/>
    <n v="0"/>
    <n v="1490208.2599999961"/>
  </r>
  <r>
    <x v="30"/>
    <s v="14"/>
    <x v="2"/>
    <x v="0"/>
    <s v="2594|Lead Replacement Service|11.00|110.00"/>
    <x v="190"/>
    <s v="Truck# MLB-58_x000a_Hauling Ticket # 13135_x000a_Job: 3365_x000a_Location: 32nd &amp; Lawndale"/>
    <x v="2"/>
    <x v="22"/>
    <s v="13135"/>
    <x v="6"/>
    <x v="42"/>
    <s v="Lead Replacement Service"/>
    <n v="3365"/>
    <m/>
    <m/>
    <m/>
    <n v="11"/>
    <n v="110"/>
    <n v="1210"/>
    <n v="1125.3"/>
    <n v="1491418.2599999961"/>
  </r>
  <r>
    <x v="30"/>
    <s v="14"/>
    <x v="2"/>
    <x v="0"/>
    <s v="2594|Lead Replacement Service|8.00|110.00"/>
    <x v="190"/>
    <s v="Truck# Li-73_x000a_Hauling Ticket # 13023_x000a_Job: 3365_x000a_Location: 32nd &amp; Lawndale"/>
    <x v="1"/>
    <x v="9"/>
    <s v="13023"/>
    <x v="6"/>
    <x v="42"/>
    <s v="Lead Replacement Service"/>
    <n v="3365"/>
    <m/>
    <m/>
    <m/>
    <n v="8"/>
    <n v="110"/>
    <n v="880"/>
    <n v="818.40000000000009"/>
    <n v="1492298.2599999961"/>
  </r>
  <r>
    <x v="30"/>
    <s v="14"/>
    <x v="2"/>
    <x v="0"/>
    <s v="2594|Lead Replacement Service|9.00|110.00"/>
    <x v="190"/>
    <s v="Truck# MLB-58_x000a_Hauling Ticket # 13136_x000a_Job: 3365_x000a_Location: 32nd &amp; Lawndale"/>
    <x v="2"/>
    <x v="22"/>
    <s v="13136"/>
    <x v="6"/>
    <x v="42"/>
    <s v="Lead Replacement Service"/>
    <n v="3365"/>
    <m/>
    <m/>
    <m/>
    <n v="9"/>
    <n v="110"/>
    <n v="990"/>
    <n v="920.7"/>
    <n v="1493288.2599999961"/>
  </r>
  <r>
    <x v="30"/>
    <s v="14"/>
    <x v="2"/>
    <x v="0"/>
    <s v="2594|Lead Replacement Service|10.00|110.00"/>
    <x v="190"/>
    <s v="Truck# MLB-58_x000a_Hauling Ticket # 13137_x000a_Job: 3365_x000a_Location: 32nd &amp; Lawndale"/>
    <x v="2"/>
    <x v="22"/>
    <s v="13137"/>
    <x v="6"/>
    <x v="42"/>
    <s v="Lead Replacement Service"/>
    <n v="3365"/>
    <m/>
    <m/>
    <m/>
    <n v="10"/>
    <n v="110"/>
    <n v="1100"/>
    <n v="1023"/>
    <n v="1494388.2599999961"/>
  </r>
  <r>
    <x v="30"/>
    <s v="14"/>
    <x v="2"/>
    <x v="0"/>
    <s v="2594|Lead Replacement Service|8.00|110.00"/>
    <x v="190"/>
    <s v="Truck# LT-515_x000a_Hauling Ticket # 13209_x000a_Job: 3365_x000a_Location: 32nd &amp; Lawndale"/>
    <x v="0"/>
    <x v="17"/>
    <s v="13209"/>
    <x v="6"/>
    <x v="42"/>
    <s v="Lead Replacement Service"/>
    <n v="3365"/>
    <m/>
    <m/>
    <m/>
    <n v="8"/>
    <n v="110"/>
    <n v="880"/>
    <n v="818.40000000000009"/>
    <n v="1495268.2599999961"/>
  </r>
  <r>
    <x v="30"/>
    <s v="14"/>
    <x v="2"/>
    <x v="0"/>
    <s v="2594|Lead Replacement Service|11.00|110.00"/>
    <x v="190"/>
    <s v="Truck# KJV-664_x000a_Hauling Ticket # 110_x000a_Job: 3365_x000a_Location: 32nd &amp; Lawndale"/>
    <x v="15"/>
    <x v="64"/>
    <s v="110"/>
    <x v="6"/>
    <x v="42"/>
    <s v="Lead Replacement Service"/>
    <n v="3365"/>
    <m/>
    <m/>
    <m/>
    <n v="11"/>
    <n v="110"/>
    <n v="1210"/>
    <n v="1125.3"/>
    <n v="1496478.2599999961"/>
  </r>
  <r>
    <x v="30"/>
    <s v="14"/>
    <x v="2"/>
    <x v="0"/>
    <s v="2594|Lead Replacement Service|10.50|110.00"/>
    <x v="190"/>
    <s v="Truck# MLB -58_x000a_Hauling Ticket # 13138_x000a_Job: 3365_x000a_Location: 32nd &amp; Lawndale"/>
    <x v="22"/>
    <x v="48"/>
    <s v="13138"/>
    <x v="6"/>
    <x v="42"/>
    <s v="Lead Replacement Service"/>
    <n v="3365"/>
    <m/>
    <m/>
    <m/>
    <n v="10.5"/>
    <n v="110"/>
    <n v="1155"/>
    <n v="1074.1500000000001"/>
    <n v="1497633.2599999961"/>
  </r>
  <r>
    <x v="30"/>
    <s v="14"/>
    <x v="2"/>
    <x v="0"/>
    <s v="2594|Lead Replacement Service|8.25|110.00"/>
    <x v="190"/>
    <s v="Truck# MLB-11_x000a_Hauling Ticket # 13461_x000a_Job: 3365_x000a_Location: Thomas &amp; N. Drake"/>
    <x v="2"/>
    <x v="11"/>
    <s v="13461"/>
    <x v="6"/>
    <x v="42"/>
    <s v="Lead Replacement Service"/>
    <n v="3365"/>
    <m/>
    <m/>
    <m/>
    <n v="8.25"/>
    <n v="110"/>
    <n v="907.5"/>
    <n v="843.97500000000002"/>
    <n v="1498540.7599999961"/>
  </r>
  <r>
    <x v="30"/>
    <s v="14"/>
    <x v="2"/>
    <x v="0"/>
    <s v="2594|Lead Replacement Service|8.50|110.00"/>
    <x v="190"/>
    <s v="Truck# MLB -11_x000a_Hauling Ticket # 13462_x000a_Job: 3365_x000a_Location: Thomas &amp; N. Drake"/>
    <x v="22"/>
    <x v="48"/>
    <s v="13462"/>
    <x v="6"/>
    <x v="42"/>
    <s v="Lead Replacement Service"/>
    <n v="3365"/>
    <m/>
    <m/>
    <m/>
    <n v="8.5"/>
    <n v="110"/>
    <n v="935"/>
    <n v="869.55000000000007"/>
    <n v="1499475.7599999961"/>
  </r>
  <r>
    <x v="30"/>
    <s v="14"/>
    <x v="2"/>
    <x v="0"/>
    <s v="2594|Lead Replacement Service|10.00|110.00"/>
    <x v="190"/>
    <s v="Truck# LT-325_x000a_Hauling Ticket # 13599_x000a_Job: 3365_x000a_Location: Thomas &amp; St. Louis"/>
    <x v="0"/>
    <x v="21"/>
    <s v="13599"/>
    <x v="6"/>
    <x v="42"/>
    <s v="Lead Replacement Service"/>
    <n v="3365"/>
    <m/>
    <m/>
    <m/>
    <n v="10"/>
    <n v="110"/>
    <n v="1100"/>
    <n v="1023"/>
    <n v="1500575.7599999961"/>
  </r>
  <r>
    <x v="30"/>
    <s v="14"/>
    <x v="2"/>
    <x v="0"/>
    <s v="2594|Lead Replacement Service|8.00|110.00"/>
    <x v="190"/>
    <s v="Truck# LT-103_x000a_Hauling Ticket # 13483_x000a_Job: 3365_x000a_Location: St Louis &amp; Thomas"/>
    <x v="0"/>
    <x v="0"/>
    <s v="13483"/>
    <x v="6"/>
    <x v="42"/>
    <s v="Lead Replacement Service"/>
    <n v="3365"/>
    <m/>
    <m/>
    <m/>
    <n v="8"/>
    <n v="110"/>
    <n v="880"/>
    <n v="818.40000000000009"/>
    <n v="1501455.7599999961"/>
  </r>
  <r>
    <x v="30"/>
    <s v="14"/>
    <x v="2"/>
    <x v="0"/>
    <s v="2594|Lead Replacement Service|7.25|110.00"/>
    <x v="190"/>
    <s v="Truck# CAJ-606_x000a_Hauling Ticket # 13833_x000a_Job: 3365_x000a_Location: Thomas &amp; N. Drake"/>
    <x v="5"/>
    <x v="47"/>
    <s v="13833"/>
    <x v="6"/>
    <x v="42"/>
    <s v="Lead Replacement Service"/>
    <n v="3365"/>
    <m/>
    <m/>
    <m/>
    <n v="7.25"/>
    <n v="110"/>
    <n v="797.5"/>
    <n v="0"/>
    <n v="1502253.2599999961"/>
  </r>
  <r>
    <x v="30"/>
    <s v="14"/>
    <x v="2"/>
    <x v="0"/>
    <s v="2594|Lead Replacement Service|10.00|110.00"/>
    <x v="190"/>
    <s v="Truck# U-76_x000a_Hauling Ticket # 13112_x000a_Job: 3365_x000a_Location: Thomas &amp; Louis"/>
    <x v="4"/>
    <x v="46"/>
    <s v="13112"/>
    <x v="6"/>
    <x v="42"/>
    <s v="Lead Replacement Service"/>
    <n v="3365"/>
    <m/>
    <m/>
    <m/>
    <n v="10"/>
    <n v="110"/>
    <n v="1100"/>
    <n v="1023"/>
    <n v="1503353.2599999961"/>
  </r>
  <r>
    <x v="30"/>
    <s v="14"/>
    <x v="2"/>
    <x v="0"/>
    <s v="2594|Lead Replacement Service|9.00|110.00"/>
    <x v="190"/>
    <s v="Truck# GIE-620_x000a_Hauling Ticket # 10990_x000a_Job: 3365_x000a_Location: Thomas &amp; N. Drake"/>
    <x v="35"/>
    <x v="65"/>
    <s v="10990"/>
    <x v="6"/>
    <x v="42"/>
    <s v="Lead Replacement Service"/>
    <n v="3365"/>
    <m/>
    <m/>
    <m/>
    <n v="9"/>
    <n v="110"/>
    <n v="990"/>
    <n v="920.7"/>
    <n v="1504343.2599999961"/>
  </r>
  <r>
    <x v="30"/>
    <s v="14"/>
    <x v="2"/>
    <x v="0"/>
    <s v="2594|Lead Replacement Service|11.50|110.00"/>
    <x v="190"/>
    <s v="Truck# U-76_x000a_Hauling Ticket # 13113_x000a_Job: 3365_x000a_Location: Thomas &amp;  Louis"/>
    <x v="4"/>
    <x v="46"/>
    <s v="13113"/>
    <x v="6"/>
    <x v="42"/>
    <s v="Lead Replacement Service"/>
    <n v="3365"/>
    <m/>
    <m/>
    <m/>
    <n v="11.5"/>
    <n v="110"/>
    <n v="1265"/>
    <n v="0"/>
    <n v="1505608.2599999961"/>
  </r>
  <r>
    <x v="19"/>
    <s v="21"/>
    <x v="2"/>
    <x v="0"/>
    <s v="2605|Lead Replacement Service|9.00|110.00"/>
    <x v="191"/>
    <s v="Truck# MLB-58_x000a_Hauling Ticket # 13139_x000a_Job: 3365_x000a_Location: Hoyne &amp; Division"/>
    <x v="2"/>
    <x v="22"/>
    <s v="13139"/>
    <x v="6"/>
    <x v="42"/>
    <s v="Lead Replacement Service"/>
    <n v="3365"/>
    <m/>
    <m/>
    <m/>
    <n v="9"/>
    <n v="110"/>
    <n v="990"/>
    <n v="920.7"/>
    <n v="1598494.649999995"/>
  </r>
  <r>
    <x v="19"/>
    <s v="21"/>
    <x v="2"/>
    <x v="0"/>
    <s v="2605|Lead Replacement Service|9.00|110.00"/>
    <x v="191"/>
    <s v="Truck# LT-515_x000a_Hauling Ticket # 13211_x000a_Job: 3365_x000a_Location: Thomas &amp; Drake"/>
    <x v="0"/>
    <x v="17"/>
    <s v="13211"/>
    <x v="6"/>
    <x v="42"/>
    <s v="Lead Replacement Service"/>
    <n v="3365"/>
    <m/>
    <m/>
    <m/>
    <n v="9"/>
    <n v="110"/>
    <n v="990"/>
    <n v="920.7"/>
    <n v="1599484.649999995"/>
  </r>
  <r>
    <x v="19"/>
    <s v="21"/>
    <x v="2"/>
    <x v="0"/>
    <s v="2605|Lead Replacement Service|10.00|110.00"/>
    <x v="191"/>
    <s v="Truck# MLB-58_x000a_Hauling Ticket # 13140_x000a_Job: 3365_x000a_Location: Hoyne &amp; Division"/>
    <x v="2"/>
    <x v="22"/>
    <s v="13140"/>
    <x v="6"/>
    <x v="42"/>
    <s v="Lead Replacement Service"/>
    <n v="3365"/>
    <m/>
    <m/>
    <m/>
    <n v="10"/>
    <n v="110"/>
    <n v="1100"/>
    <n v="1023"/>
    <n v="1600584.649999995"/>
  </r>
  <r>
    <x v="19"/>
    <s v="21"/>
    <x v="2"/>
    <x v="0"/>
    <s v="2605|Lead Replacement Service|8.00|110.00"/>
    <x v="191"/>
    <s v="Truck# LT-515_x000a_Hauling Ticket # 13214_x000a_Job: 3365_x000a_Location: Thomas &amp; Drake"/>
    <x v="0"/>
    <x v="17"/>
    <s v="13214"/>
    <x v="6"/>
    <x v="42"/>
    <s v="Lead Replacement Service"/>
    <n v="3365"/>
    <m/>
    <m/>
    <m/>
    <n v="8"/>
    <n v="110"/>
    <n v="880"/>
    <n v="818.40000000000009"/>
    <n v="1601464.649999995"/>
  </r>
  <r>
    <x v="19"/>
    <s v="21"/>
    <x v="2"/>
    <x v="0"/>
    <s v="2605|Lead Replacement Service|6.50|110.00"/>
    <x v="191"/>
    <s v="Truck# LT-515_x000a_Hauling Ticket # 13215_x000a_Job: 3365_x000a_Location: Thomas &amp; Drake"/>
    <x v="0"/>
    <x v="17"/>
    <s v="13215"/>
    <x v="6"/>
    <x v="42"/>
    <s v="Lead Replacement Service"/>
    <n v="3365"/>
    <m/>
    <m/>
    <m/>
    <n v="6.5"/>
    <n v="110"/>
    <n v="715"/>
    <n v="664.95"/>
    <n v="1602179.649999995"/>
  </r>
  <r>
    <x v="19"/>
    <s v="21"/>
    <x v="2"/>
    <x v="0"/>
    <s v="2605|Lead Replacement Service|10.50|110.00"/>
    <x v="191"/>
    <s v="Truck# MLB-58_x000a_Hauling Ticket # 13402_x000a_Job: 3365_x000a_Location: Hoyne &amp; Division"/>
    <x v="2"/>
    <x v="22"/>
    <s v="13402"/>
    <x v="6"/>
    <x v="42"/>
    <s v="Lead Replacement Service"/>
    <n v="3365"/>
    <m/>
    <m/>
    <m/>
    <n v="10.5"/>
    <n v="110"/>
    <n v="1155"/>
    <n v="1074.1500000000001"/>
    <n v="1603334.649999995"/>
  </r>
  <r>
    <x v="19"/>
    <s v="21"/>
    <x v="2"/>
    <x v="0"/>
    <s v="2605|Lead Replacement Service|9.00|110.00"/>
    <x v="191"/>
    <s v="Truck# U-229_x000a_Hauling Ticket # 13398_x000a_Job: 3365_x000a_Location: Thomas &amp; Drake"/>
    <x v="4"/>
    <x v="6"/>
    <s v="13398"/>
    <x v="6"/>
    <x v="42"/>
    <s v="Lead Replacement Service"/>
    <n v="3365"/>
    <m/>
    <m/>
    <m/>
    <n v="9"/>
    <n v="110"/>
    <n v="990"/>
    <n v="920.7"/>
    <n v="1604324.649999995"/>
  </r>
  <r>
    <x v="19"/>
    <s v="21"/>
    <x v="2"/>
    <x v="0"/>
    <s v="2605|Lead Replacement Service|9.50|110.00"/>
    <x v="191"/>
    <s v="Truck# MLB-58_x000a_Hauling Ticket # 13403_x000a_Job: 3365_x000a_Location: Hoyne &amp; Division"/>
    <x v="2"/>
    <x v="22"/>
    <s v="13403"/>
    <x v="6"/>
    <x v="42"/>
    <s v="Lead Replacement Service"/>
    <n v="3365"/>
    <m/>
    <m/>
    <m/>
    <n v="9.5"/>
    <n v="110"/>
    <n v="1045"/>
    <n v="971.85"/>
    <n v="1605369.649999995"/>
  </r>
  <r>
    <x v="19"/>
    <s v="21"/>
    <x v="2"/>
    <x v="0"/>
    <s v="2605|Lead Replacement Service|8.50|110.00"/>
    <x v="191"/>
    <s v="Truck# Aly-62_x000a_Hauling Ticket # 7515_x000a_Job: 3365_x000a_Location: Thomas &amp; Drake"/>
    <x v="7"/>
    <x v="52"/>
    <s v="7515"/>
    <x v="6"/>
    <x v="42"/>
    <s v="Lead Replacement Service"/>
    <n v="3365"/>
    <m/>
    <m/>
    <m/>
    <n v="8.5"/>
    <n v="110"/>
    <n v="935"/>
    <n v="869.55000000000007"/>
    <n v="1606304.649999995"/>
  </r>
  <r>
    <x v="19"/>
    <s v="21"/>
    <x v="2"/>
    <x v="0"/>
    <s v="2605|Lead Replacement Service|8.00|110.00"/>
    <x v="191"/>
    <s v="Truck# U-76_x000a_Hauling Ticket # 13118_x000a_Job: 3365_x000a_Location: Hoyne &amp; Division"/>
    <x v="4"/>
    <x v="46"/>
    <s v="13118"/>
    <x v="6"/>
    <x v="42"/>
    <s v="Lead Replacement Service"/>
    <n v="3365"/>
    <m/>
    <m/>
    <m/>
    <n v="8"/>
    <n v="110"/>
    <n v="880"/>
    <n v="818.40000000000009"/>
    <n v="1607184.649999995"/>
  </r>
  <r>
    <x v="19"/>
    <s v="21"/>
    <x v="2"/>
    <x v="0"/>
    <s v="2605|Lead Replacement Service|8.00|110.00"/>
    <x v="191"/>
    <s v="Truck# MLB-82_x000a_Hauling Ticket # 13422_x000a_Job: 3365_x000a_Location: Hoyne &amp; Division"/>
    <x v="2"/>
    <x v="23"/>
    <s v="13422"/>
    <x v="6"/>
    <x v="42"/>
    <s v="Lead Replacement Service"/>
    <n v="3365"/>
    <m/>
    <m/>
    <m/>
    <n v="8"/>
    <n v="110"/>
    <n v="880"/>
    <n v="818.40000000000009"/>
    <n v="1608064.649999995"/>
  </r>
  <r>
    <x v="19"/>
    <s v="21"/>
    <x v="2"/>
    <x v="0"/>
    <s v="2605|Lead Replacement Service|9.50|110.00"/>
    <x v="191"/>
    <s v="Truck# MLB-198_x000a_Hauling Ticket # 13463_x000a_Job: 3365_x000a_Location: Thomas &amp; Drake"/>
    <x v="2"/>
    <x v="34"/>
    <s v="13463"/>
    <x v="6"/>
    <x v="42"/>
    <s v="Lead Replacement Service"/>
    <n v="3365"/>
    <m/>
    <m/>
    <m/>
    <n v="9.5"/>
    <n v="110"/>
    <n v="1045"/>
    <n v="971.85"/>
    <n v="1609109.649999995"/>
  </r>
  <r>
    <x v="19"/>
    <s v="21"/>
    <x v="2"/>
    <x v="0"/>
    <s v="2605|Lead Replacement Service|7.00|110.00"/>
    <x v="191"/>
    <s v="Truck# MLB-82_x000a_Hauling Ticket # 13423_x000a_Job: 3365_x000a_Location: Thomas &amp; Drake"/>
    <x v="2"/>
    <x v="23"/>
    <s v="13423"/>
    <x v="6"/>
    <x v="42"/>
    <s v="Lead Replacement Service"/>
    <n v="3365"/>
    <m/>
    <m/>
    <m/>
    <n v="7"/>
    <n v="110"/>
    <n v="770"/>
    <n v="716.1"/>
    <n v="1609879.649999995"/>
  </r>
  <r>
    <x v="19"/>
    <s v="21"/>
    <x v="2"/>
    <x v="0"/>
    <s v="2605|Lead Replacement Service|10.00|110.00"/>
    <x v="191"/>
    <s v="Truck# MLB-82_x000a_Hauling Ticket # 13424_x000a_Job: 3365_x000a_Location: Thomas &amp; Drake"/>
    <x v="2"/>
    <x v="23"/>
    <s v="13424"/>
    <x v="6"/>
    <x v="42"/>
    <s v="Lead Replacement Service"/>
    <n v="3365"/>
    <m/>
    <m/>
    <m/>
    <n v="10"/>
    <n v="110"/>
    <n v="1100"/>
    <n v="1023"/>
    <n v="1610979.649999995"/>
  </r>
  <r>
    <x v="19"/>
    <s v="21"/>
    <x v="2"/>
    <x v="0"/>
    <s v="2605|Lead Replacement Service|9.25|110.00"/>
    <x v="191"/>
    <s v="Truck# MLB-82_x000a_Hauling Ticket # 13425_x000a_Job: 3365_x000a_Location: Thomas &amp; Drake"/>
    <x v="2"/>
    <x v="23"/>
    <s v="13425"/>
    <x v="6"/>
    <x v="42"/>
    <s v="Lead Replacement Service"/>
    <n v="3365"/>
    <m/>
    <m/>
    <m/>
    <n v="9.25"/>
    <n v="110"/>
    <n v="1017.5"/>
    <n v="946.27500000000009"/>
    <n v="1611997.149999995"/>
  </r>
  <r>
    <x v="19"/>
    <s v="21"/>
    <x v="2"/>
    <x v="0"/>
    <s v="2605|Lead Replacement Service|9.00|110.00"/>
    <x v="191"/>
    <s v="Truck# MLB-58_x000a_Hauling Ticket # 13404_x000a_Job: 3365_x000a_Location: Thomas &amp; Drake"/>
    <x v="2"/>
    <x v="22"/>
    <s v="13404"/>
    <x v="6"/>
    <x v="42"/>
    <s v="Lead Replacement Service"/>
    <n v="3365"/>
    <m/>
    <m/>
    <m/>
    <n v="9"/>
    <n v="110"/>
    <n v="990"/>
    <n v="920.7"/>
    <n v="1612987.149999995"/>
  </r>
  <r>
    <x v="19"/>
    <s v="21"/>
    <x v="2"/>
    <x v="0"/>
    <s v="2605|Lead Replacement Service|8.00|110.00"/>
    <x v="191"/>
    <s v="Truck# MLB-82_x000a_Hauling Ticket # 13426_x000a_Job: 3365_x000a_Location: Thomas &amp; Drake"/>
    <x v="2"/>
    <x v="23"/>
    <s v="13426"/>
    <x v="6"/>
    <x v="42"/>
    <s v="Lead Replacement Service"/>
    <n v="3365"/>
    <m/>
    <m/>
    <m/>
    <n v="8"/>
    <n v="110"/>
    <n v="880"/>
    <n v="818.40000000000009"/>
    <n v="1613867.149999995"/>
  </r>
  <r>
    <x v="3"/>
    <s v="28"/>
    <x v="2"/>
    <x v="0"/>
    <s v="2620|Lead Replacement Service|10.50|110.00"/>
    <x v="192"/>
    <s v="Truck# ALY-15_x000a_Hauling Ticket # 7540_x000a_Job: 3365_x000a_Location: Thomas &amp; Louis"/>
    <x v="7"/>
    <x v="38"/>
    <s v="7540"/>
    <x v="6"/>
    <x v="42"/>
    <s v="Lead Replacement Service"/>
    <n v="3365"/>
    <m/>
    <m/>
    <m/>
    <n v="10.5"/>
    <n v="110"/>
    <n v="1155"/>
    <n v="0"/>
    <n v="1776388.619999995"/>
  </r>
  <r>
    <x v="3"/>
    <s v="28"/>
    <x v="2"/>
    <x v="0"/>
    <s v="2620|Lead Replacement Service|8.00|110.00"/>
    <x v="192"/>
    <s v="Truck# MLB-11_x000a_Hauling Ticket # 13465_x000a_Job: 3365_x000a_Location: Thomas &amp; Drake"/>
    <x v="2"/>
    <x v="11"/>
    <s v="13465"/>
    <x v="6"/>
    <x v="42"/>
    <s v="Lead Replacement Service"/>
    <n v="3365"/>
    <m/>
    <m/>
    <m/>
    <n v="8"/>
    <n v="110"/>
    <n v="880"/>
    <n v="818.40000000000009"/>
    <n v="1777268.619999995"/>
  </r>
  <r>
    <x v="3"/>
    <s v="28"/>
    <x v="2"/>
    <x v="0"/>
    <s v="2620|Lead Replacement Service|8.00|110.00"/>
    <x v="192"/>
    <s v="Truck# ALY-15_x000a_Hauling Ticket # 7541_x000a_Job: 3365_x000a_Location: Thomas &amp; Louis"/>
    <x v="7"/>
    <x v="38"/>
    <s v="7541"/>
    <x v="6"/>
    <x v="42"/>
    <s v="Lead Replacement Service"/>
    <n v="3365"/>
    <m/>
    <m/>
    <m/>
    <n v="8"/>
    <n v="110"/>
    <n v="880"/>
    <n v="818.40000000000009"/>
    <n v="1778148.619999995"/>
  </r>
  <r>
    <x v="3"/>
    <s v="28"/>
    <x v="2"/>
    <x v="0"/>
    <s v="2620|Lead Replacement Service|9.50|110.00"/>
    <x v="192"/>
    <s v="Truck# LT-356_x000a_Hauling Ticket # 4492_x000a_Job: 3365_x000a_Location: Thomas &amp; Louis"/>
    <x v="0"/>
    <x v="7"/>
    <s v="4492"/>
    <x v="6"/>
    <x v="42"/>
    <s v="Lead Replacement Service"/>
    <n v="3365"/>
    <m/>
    <m/>
    <m/>
    <n v="9.5"/>
    <n v="110"/>
    <n v="1045"/>
    <n v="971.85"/>
    <n v="1779193.619999995"/>
  </r>
  <r>
    <x v="3"/>
    <s v="28"/>
    <x v="2"/>
    <x v="0"/>
    <s v="2620|Lead Replacement Service|10.50|110.00"/>
    <x v="192"/>
    <s v="Truck# CAJ-02_x000a_Hauling Ticket # 13232_x000a_Job: 3365_x000a_Location: Augusta &amp; Drake "/>
    <x v="5"/>
    <x v="41"/>
    <s v="13232"/>
    <x v="6"/>
    <x v="42"/>
    <s v="Lead Replacement Service"/>
    <n v="3365"/>
    <m/>
    <m/>
    <m/>
    <n v="10.5"/>
    <n v="110"/>
    <n v="1155"/>
    <n v="0"/>
    <n v="1780348.619999995"/>
  </r>
  <r>
    <x v="3"/>
    <s v="28"/>
    <x v="2"/>
    <x v="0"/>
    <s v="2620|Lead Replacement Service|9.50|110.00"/>
    <x v="192"/>
    <s v="Truck# MLB-58_x000a_Hauling Ticket # 13407_x000a_Job: 3365_x000a_Location: Thomas &amp; Louis"/>
    <x v="2"/>
    <x v="22"/>
    <s v="13407"/>
    <x v="6"/>
    <x v="42"/>
    <s v="Lead Replacement Service"/>
    <n v="3365"/>
    <m/>
    <m/>
    <m/>
    <n v="9.5"/>
    <n v="110"/>
    <n v="1045"/>
    <n v="971.85"/>
    <n v="1781393.619999995"/>
  </r>
  <r>
    <x v="3"/>
    <s v="28"/>
    <x v="2"/>
    <x v="0"/>
    <s v="2620|Lead Replacement Service|9.00|110.00"/>
    <x v="192"/>
    <s v="Truck# WO-07_x000a_Hauling Ticket # 13408_x000a_Job: 3365_x000a_Location: Thomas &amp; Louis"/>
    <x v="9"/>
    <x v="16"/>
    <s v="13408"/>
    <x v="6"/>
    <x v="42"/>
    <s v="Lead Replacement Service"/>
    <n v="3365"/>
    <m/>
    <m/>
    <m/>
    <n v="9"/>
    <n v="110"/>
    <n v="990"/>
    <n v="920.7"/>
    <n v="1782383.619999995"/>
  </r>
  <r>
    <x v="3"/>
    <s v="28"/>
    <x v="2"/>
    <x v="0"/>
    <s v="2620|Lead Replacement Service|9.50|110.00"/>
    <x v="192"/>
    <s v="Truck# MLB-11_x000a_Hauling Ticket # 13464_x000a_Job: 3365_x000a_Location: Augusta &amp; Drake"/>
    <x v="2"/>
    <x v="11"/>
    <s v="13464"/>
    <x v="6"/>
    <x v="42"/>
    <s v="Lead Replacement Service"/>
    <n v="3365"/>
    <m/>
    <m/>
    <m/>
    <n v="9.5"/>
    <n v="110"/>
    <n v="1045"/>
    <n v="971.85"/>
    <n v="1783428.619999995"/>
  </r>
  <r>
    <x v="3"/>
    <s v="28"/>
    <x v="2"/>
    <x v="0"/>
    <s v="2620|Lead Replacement Service|10.00|110.00"/>
    <x v="192"/>
    <s v="Truck# KJV-773_x000a_Hauling Ticket # 09224_x000a_Job: 3365_x000a_Location: Augusta &amp; Drake "/>
    <x v="15"/>
    <x v="66"/>
    <s v="09224"/>
    <x v="6"/>
    <x v="42"/>
    <s v="Lead Replacement Service"/>
    <n v="3365"/>
    <m/>
    <m/>
    <m/>
    <n v="10"/>
    <n v="110"/>
    <n v="1100"/>
    <n v="1023"/>
    <n v="1784528.619999995"/>
  </r>
  <r>
    <x v="3"/>
    <s v="28"/>
    <x v="2"/>
    <x v="0"/>
    <s v="2620|Lead Replacement Service|8.50|110.00"/>
    <x v="192"/>
    <s v="Truck# CAJ-20_x000a_Hauling Ticket # 13238_x000a_Job: 3365_x000a_Location: Augusta &amp; St. Louis"/>
    <x v="5"/>
    <x v="10"/>
    <s v="13238"/>
    <x v="6"/>
    <x v="42"/>
    <s v="Lead Replacement Service"/>
    <n v="3365"/>
    <m/>
    <m/>
    <m/>
    <n v="8.5"/>
    <n v="110"/>
    <n v="935"/>
    <n v="869.55000000000007"/>
    <n v="1785463.619999995"/>
  </r>
  <r>
    <x v="3"/>
    <s v="28"/>
    <x v="2"/>
    <x v="0"/>
    <s v="2620|Lead Replacement Service|9.00|110.00"/>
    <x v="192"/>
    <s v="Truck# MLB-58_x000a_Hauling Ticket # 13409_x000a_Job: 3365_x000a_Location: Thomas &amp; Louis"/>
    <x v="2"/>
    <x v="22"/>
    <s v="13409"/>
    <x v="6"/>
    <x v="42"/>
    <s v="Lead Replacement Service"/>
    <n v="3365"/>
    <m/>
    <m/>
    <m/>
    <n v="9"/>
    <n v="110"/>
    <n v="990"/>
    <n v="920.7"/>
    <n v="1786453.619999995"/>
  </r>
  <r>
    <x v="3"/>
    <s v="28"/>
    <x v="2"/>
    <x v="0"/>
    <s v="2620|Lead Replacement Service|8.00|110.00"/>
    <x v="192"/>
    <s v="Truck# MLB-58_x000a_Hauling Ticket # 13410_x000a_Job: 3365_x000a_Location: Thomas &amp; Louis"/>
    <x v="2"/>
    <x v="22"/>
    <s v="13410"/>
    <x v="6"/>
    <x v="42"/>
    <s v="Lead Replacement Service"/>
    <n v="3365"/>
    <m/>
    <m/>
    <m/>
    <n v="8"/>
    <n v="110"/>
    <n v="880"/>
    <n v="818.40000000000009"/>
    <n v="1787333.619999995"/>
  </r>
  <r>
    <x v="3"/>
    <s v="28"/>
    <x v="2"/>
    <x v="0"/>
    <s v="2620|Lead Replacement Service|9.00|110.00"/>
    <x v="192"/>
    <s v="Truck# WO-07_x000a_Hauling Ticket # 14107_x000a_Job: 3365_x000a_Location: Hoyne &amp; Division"/>
    <x v="9"/>
    <x v="16"/>
    <s v="14107"/>
    <x v="6"/>
    <x v="42"/>
    <s v="Lead Replacement Service"/>
    <n v="3365"/>
    <m/>
    <m/>
    <m/>
    <n v="9"/>
    <n v="110"/>
    <n v="990"/>
    <n v="920.7"/>
    <n v="1788323.619999995"/>
  </r>
  <r>
    <x v="3"/>
    <s v="28"/>
    <x v="2"/>
    <x v="0"/>
    <s v="2620|Lead Replacement Service|9.00|110.00"/>
    <x v="192"/>
    <s v="Truck# LT-515_x000a_Hauling Ticket # 14156_x000a_Job: 3365_x000a_Location: Augusta &amp; Louis"/>
    <x v="0"/>
    <x v="17"/>
    <s v="14156"/>
    <x v="6"/>
    <x v="42"/>
    <s v="Lead Replacement Service"/>
    <n v="3365"/>
    <m/>
    <m/>
    <m/>
    <n v="9"/>
    <n v="110"/>
    <n v="990"/>
    <n v="920.7"/>
    <n v="1789313.619999995"/>
  </r>
  <r>
    <x v="3"/>
    <s v="28"/>
    <x v="2"/>
    <x v="0"/>
    <s v="2620|Lead Replacement Service|9.50|110.00"/>
    <x v="192"/>
    <s v="Truck# LT-515_x000a_Hauling Ticket # 14157_x000a_Job: 3365_x000a_Location: Augusta &amp; Drake"/>
    <x v="0"/>
    <x v="17"/>
    <s v="14157"/>
    <x v="6"/>
    <x v="42"/>
    <s v="Lead Replacement Service"/>
    <n v="3365"/>
    <m/>
    <m/>
    <m/>
    <n v="9.5"/>
    <n v="110"/>
    <n v="1045"/>
    <n v="971.85"/>
    <n v="1790358.619999995"/>
  </r>
  <r>
    <x v="3"/>
    <s v="28"/>
    <x v="2"/>
    <x v="0"/>
    <s v="2620|Lead Replacement Service|8.50|110.00"/>
    <x v="192"/>
    <s v="Truck# J&amp;O-678_x000a_Hauling Ticket # 13987_x000a_Job: 3365_x000a_Location: Augusta &amp; Louis"/>
    <x v="10"/>
    <x v="30"/>
    <s v="13987"/>
    <x v="6"/>
    <x v="42"/>
    <s v="Lead Replacement Service"/>
    <n v="3365"/>
    <m/>
    <m/>
    <m/>
    <n v="8.5"/>
    <n v="110"/>
    <n v="935"/>
    <n v="869.55000000000007"/>
    <n v="1791293.619999995"/>
  </r>
  <r>
    <x v="3"/>
    <s v="28"/>
    <x v="2"/>
    <x v="0"/>
    <s v="2620|Lead Replacement Service|10.00|110.00"/>
    <x v="192"/>
    <s v="Truck# MLB-58_x000a_Hauling Ticket # 13405_x000a_Job: 3365_x000a_Location: Thomas &amp; Louis"/>
    <x v="2"/>
    <x v="22"/>
    <s v="13405"/>
    <x v="6"/>
    <x v="42"/>
    <s v="Lead Replacement Service"/>
    <n v="3365"/>
    <m/>
    <m/>
    <m/>
    <n v="10"/>
    <n v="110"/>
    <n v="1100"/>
    <n v="1023"/>
    <n v="1792393.619999995"/>
  </r>
  <r>
    <x v="3"/>
    <s v="28"/>
    <x v="2"/>
    <x v="0"/>
    <s v="2620|Lead Replacement Service|8.50|110.00"/>
    <x v="192"/>
    <s v="Truck# MLB-11_x000a_Hauling Ticket # 13466_x000a_Job: 3365_x000a_Location: Thomas &amp; Drake"/>
    <x v="2"/>
    <x v="11"/>
    <s v="13466"/>
    <x v="6"/>
    <x v="42"/>
    <s v="Lead Replacement Service"/>
    <n v="3365"/>
    <m/>
    <m/>
    <m/>
    <n v="8.5"/>
    <n v="110"/>
    <n v="935"/>
    <n v="869.55000000000007"/>
    <n v="1793328.619999995"/>
  </r>
  <r>
    <x v="3"/>
    <s v="28"/>
    <x v="2"/>
    <x v="0"/>
    <s v="2620|Lead Replacement Service|11.00|110.00"/>
    <x v="192"/>
    <s v="Truck# MLB-58_x000a_Hauling Ticket # 13406_x000a_Job: 3365_x000a_Location: Thomas &amp; Louis"/>
    <x v="2"/>
    <x v="22"/>
    <s v="13406"/>
    <x v="6"/>
    <x v="42"/>
    <s v="Lead Replacement Service"/>
    <n v="3365"/>
    <m/>
    <m/>
    <m/>
    <n v="11"/>
    <n v="110"/>
    <n v="1210"/>
    <n v="1125.3"/>
    <n v="1794538.619999995"/>
  </r>
  <r>
    <x v="3"/>
    <s v="28"/>
    <x v="2"/>
    <x v="0"/>
    <s v="2620|Lead Replacement Service|1.00|250.00"/>
    <x v="192"/>
    <s v="Truck# MLB-11_x000a_Hauling Ticket # 13467_x000a_Job: 3365_x000a_Location: Augusta &amp; Drake_x000a_DAMAGE TARP"/>
    <x v="2"/>
    <x v="11"/>
    <s v="13467"/>
    <x v="6"/>
    <x v="42"/>
    <s v="Lead Replacement Service"/>
    <n v="3365"/>
    <m/>
    <m/>
    <m/>
    <n v="1"/>
    <n v="250"/>
    <n v="250"/>
    <n v="0"/>
    <n v="1794788.619999995"/>
  </r>
  <r>
    <x v="3"/>
    <s v="28"/>
    <x v="2"/>
    <x v="0"/>
    <s v="2620|Lead Replacement Service|8.00|110.00"/>
    <x v="192"/>
    <s v="Truck# U-661_x000a_Hauling Ticket # 13074_x000a_Job: 3365_x000a_Location: Thomas &amp; Drake"/>
    <x v="4"/>
    <x v="60"/>
    <s v="13074"/>
    <x v="6"/>
    <x v="42"/>
    <s v="Lead Replacement Service"/>
    <n v="3365"/>
    <m/>
    <m/>
    <m/>
    <n v="8"/>
    <n v="110"/>
    <n v="880"/>
    <n v="818.40000000000009"/>
    <n v="1795668.619999995"/>
  </r>
  <r>
    <x v="3"/>
    <s v="28"/>
    <x v="2"/>
    <x v="0"/>
    <s v="2620|Lead Replacement Service|8.50|110.00"/>
    <x v="192"/>
    <s v="Truck# U-661_x000a_Hauling Ticket # 13075_x000a_Job: 3365_x000a_Location: Thomas &amp; Drake"/>
    <x v="4"/>
    <x v="60"/>
    <s v="13075"/>
    <x v="6"/>
    <x v="42"/>
    <s v="Lead Replacement Service"/>
    <n v="3365"/>
    <m/>
    <m/>
    <m/>
    <n v="8.5"/>
    <n v="110"/>
    <n v="935"/>
    <n v="869.55000000000007"/>
    <n v="1796603.619999995"/>
  </r>
  <r>
    <x v="3"/>
    <s v="28"/>
    <x v="2"/>
    <x v="0"/>
    <s v="2620|Lead Replacement Service|10.00|110.00"/>
    <x v="192"/>
    <s v="Truck# U-229_x000a_Hauling Ticket # 11300_x000a_Job: 3365_x000a_Location: Thomas &amp; Louis"/>
    <x v="4"/>
    <x v="6"/>
    <s v="11300"/>
    <x v="6"/>
    <x v="42"/>
    <s v="Lead Replacement Service"/>
    <n v="3365"/>
    <m/>
    <m/>
    <m/>
    <n v="10"/>
    <n v="110"/>
    <n v="1100"/>
    <n v="1023"/>
    <n v="1797703.619999995"/>
  </r>
  <r>
    <x v="3"/>
    <s v="28"/>
    <x v="2"/>
    <x v="0"/>
    <s v="2620|Lead Replacement Service|8.00|110.00"/>
    <x v="192"/>
    <s v="Truck# U-661_x000a_Hauling Ticket # 15056_x000a_Job: 3365_x000a_Location: Thomas &amp; Augusta"/>
    <x v="4"/>
    <x v="60"/>
    <s v="15056"/>
    <x v="6"/>
    <x v="42"/>
    <s v="Lead Replacement Service"/>
    <n v="3365"/>
    <m/>
    <m/>
    <m/>
    <n v="8"/>
    <n v="110"/>
    <n v="880"/>
    <n v="818.40000000000009"/>
    <n v="1798583.619999995"/>
  </r>
  <r>
    <x v="3"/>
    <s v="28"/>
    <x v="2"/>
    <x v="0"/>
    <s v="2621|Lead Replacement Service|9.00|110.00"/>
    <x v="193"/>
    <s v="Truck# KJV-664_x000a_Hauling Ticket # 10119_x000a_Job: 3365_x000a_Location: Hoyne &amp; Division"/>
    <x v="15"/>
    <x v="64"/>
    <s v="10119"/>
    <x v="6"/>
    <x v="42"/>
    <s v="Lead Replacement Service"/>
    <n v="3365"/>
    <m/>
    <m/>
    <m/>
    <n v="9"/>
    <n v="110"/>
    <n v="990"/>
    <n v="0"/>
    <n v="1799573.619999995"/>
  </r>
  <r>
    <x v="3"/>
    <s v="28"/>
    <x v="2"/>
    <x v="0"/>
    <s v="2621|Lead Replacement Service|8.50|110.00"/>
    <x v="193"/>
    <s v="Truck# LT-114_x000a_Hauling Ticket # 14106_x000a_Job: 3365_x000a_Location: Hoyne &amp; Division"/>
    <x v="0"/>
    <x v="25"/>
    <s v="14106"/>
    <x v="6"/>
    <x v="42"/>
    <s v="Lead Replacement Service"/>
    <n v="3365"/>
    <m/>
    <m/>
    <m/>
    <n v="8.5"/>
    <n v="110"/>
    <n v="935"/>
    <n v="869.55000000000007"/>
    <n v="1800508.619999995"/>
  </r>
  <r>
    <x v="4"/>
    <s v="04"/>
    <x v="3"/>
    <x v="0"/>
    <s v="2638|Lead Replacement Service|10.00|110.00"/>
    <x v="194"/>
    <s v="Truck# MLB-58_x000a_Hauling Ticket # 13411_x000a_Job: 3365_x000a_Location: Augusta &amp; Louis"/>
    <x v="2"/>
    <x v="22"/>
    <s v="13411"/>
    <x v="6"/>
    <x v="42"/>
    <s v="Lead Replacement Service"/>
    <n v="3365"/>
    <m/>
    <m/>
    <m/>
    <n v="10"/>
    <n v="110"/>
    <n v="1100"/>
    <n v="1023"/>
    <n v="1915017.079999995"/>
  </r>
  <r>
    <x v="4"/>
    <s v="04"/>
    <x v="3"/>
    <x v="0"/>
    <s v="2638|Lead Replacement Service|8.50|110.00"/>
    <x v="194"/>
    <s v="Truck# MLB-11_x000a_Hauling Ticket # 14401_x000a_Job: 3365_x000a_Location: Augusta &amp; Louis"/>
    <x v="2"/>
    <x v="11"/>
    <s v="14401"/>
    <x v="6"/>
    <x v="42"/>
    <s v="Lead Replacement Service"/>
    <n v="3365"/>
    <m/>
    <m/>
    <m/>
    <n v="8.5"/>
    <n v="110"/>
    <n v="935"/>
    <n v="869.55000000000007"/>
    <n v="1915952.079999995"/>
  </r>
  <r>
    <x v="4"/>
    <s v="04"/>
    <x v="3"/>
    <x v="0"/>
    <s v="2638|Lead Replacement Service|8.00|110.00"/>
    <x v="194"/>
    <s v="Truck# MLB-19_x000a_Hauling Ticket # 12111_x000a_Job: 3365_x000a_Location: Augusta &amp; Louis"/>
    <x v="2"/>
    <x v="8"/>
    <s v="12111"/>
    <x v="6"/>
    <x v="42"/>
    <s v="Lead Replacement Service"/>
    <n v="3365"/>
    <m/>
    <m/>
    <m/>
    <n v="8"/>
    <n v="110"/>
    <n v="880"/>
    <n v="818.40000000000009"/>
    <n v="1916832.079999995"/>
  </r>
  <r>
    <x v="4"/>
    <s v="04"/>
    <x v="3"/>
    <x v="0"/>
    <s v="2638|Lead Replacement Service|6.00|110.00"/>
    <x v="194"/>
    <s v="Truck# LT-515_x000a_Hauling Ticket # 14160_x000a_Job: 3365_x000a_Location: Augusta &amp; Louis"/>
    <x v="0"/>
    <x v="17"/>
    <s v="14160"/>
    <x v="6"/>
    <x v="42"/>
    <s v="Lead Replacement Service"/>
    <n v="3365"/>
    <m/>
    <m/>
    <m/>
    <n v="6"/>
    <n v="110"/>
    <n v="660"/>
    <n v="613.80000000000007"/>
    <n v="1917492.079999995"/>
  </r>
  <r>
    <x v="4"/>
    <s v="04"/>
    <x v="3"/>
    <x v="0"/>
    <s v="2638|Lead Replacement Service|9.00|110.00"/>
    <x v="194"/>
    <s v="Truck# MLB-11_x000a_Hauling Ticket # 14402_x000a_Job: 3365_x000a_Location: Augusta &amp; Louis"/>
    <x v="2"/>
    <x v="11"/>
    <s v="14402"/>
    <x v="6"/>
    <x v="42"/>
    <s v="Lead Replacement Service"/>
    <n v="3365"/>
    <m/>
    <m/>
    <m/>
    <n v="9"/>
    <n v="110"/>
    <n v="990"/>
    <n v="920.7"/>
    <n v="1918482.079999995"/>
  </r>
  <r>
    <x v="4"/>
    <s v="04"/>
    <x v="3"/>
    <x v="0"/>
    <s v="2638|Lead Replacement Service|9.50|110.00"/>
    <x v="194"/>
    <s v="Truck# MLB-58_x000a_Hauling Ticket # 13414_x000a_Job: 3365_x000a_Location: Augusta &amp; Louis"/>
    <x v="2"/>
    <x v="22"/>
    <s v="13414"/>
    <x v="6"/>
    <x v="42"/>
    <s v="Lead Replacement Service"/>
    <n v="3365"/>
    <m/>
    <m/>
    <m/>
    <n v="9.5"/>
    <n v="110"/>
    <n v="1045"/>
    <n v="971.85"/>
    <n v="1919527.079999995"/>
  </r>
  <r>
    <x v="4"/>
    <s v="04"/>
    <x v="3"/>
    <x v="0"/>
    <s v="2638|Lead Replacement Service|8.50|110.00"/>
    <x v="194"/>
    <s v="Truck# MLB-11_x000a_Hauling Ticket # 14403_x000a_Job: 3365_x000a_Location: Thomas &amp; Louis"/>
    <x v="2"/>
    <x v="11"/>
    <s v="14403"/>
    <x v="6"/>
    <x v="42"/>
    <s v="Lead Replacement Service"/>
    <n v="3365"/>
    <m/>
    <m/>
    <m/>
    <n v="8.5"/>
    <n v="110"/>
    <n v="935"/>
    <n v="869.55000000000007"/>
    <n v="1920462.079999995"/>
  </r>
  <r>
    <x v="4"/>
    <s v="04"/>
    <x v="3"/>
    <x v="0"/>
    <s v="2638|Lead Replacement Service|9.50|110.00"/>
    <x v="194"/>
    <s v="Truck# MLB-82_x000a_Hauling Ticket # 14557_x000a_Job: 3365_x000a_Location: Augusta &amp; Louis"/>
    <x v="2"/>
    <x v="23"/>
    <s v="14557"/>
    <x v="6"/>
    <x v="42"/>
    <s v="Lead Replacement Service"/>
    <n v="3365"/>
    <m/>
    <m/>
    <m/>
    <n v="9.5"/>
    <n v="110"/>
    <n v="1045"/>
    <n v="971.85"/>
    <n v="1921507.079999995"/>
  </r>
  <r>
    <x v="4"/>
    <s v="04"/>
    <x v="3"/>
    <x v="0"/>
    <s v="2638|Lead Replacement Service|11.50|110.00"/>
    <x v="194"/>
    <s v="Truck# MLB-58_x000a_Hauling Ticket # 13415_x000a_Job: 3365_x000a_Location: Augusta &amp; Louis"/>
    <x v="2"/>
    <x v="22"/>
    <s v="13415"/>
    <x v="6"/>
    <x v="42"/>
    <s v="Lead Replacement Service"/>
    <n v="3365"/>
    <m/>
    <m/>
    <m/>
    <n v="11.5"/>
    <n v="110"/>
    <n v="1265"/>
    <n v="1176.45"/>
    <n v="1922772.079999995"/>
  </r>
  <r>
    <x v="4"/>
    <s v="04"/>
    <x v="3"/>
    <x v="0"/>
    <s v="2638|Lead Replacement Service|11.50|110.00"/>
    <x v="194"/>
    <s v="Truck# MLB-82_x000a_Hauling Ticket # 13441_x000a_Job: 3365_x000a_Location: Augusta &amp; Louis"/>
    <x v="2"/>
    <x v="23"/>
    <s v="13441"/>
    <x v="6"/>
    <x v="42"/>
    <s v="Lead Replacement Service"/>
    <n v="3365"/>
    <m/>
    <m/>
    <m/>
    <n v="11.5"/>
    <n v="110"/>
    <n v="1265"/>
    <n v="1176.45"/>
    <n v="1924037.079999995"/>
  </r>
  <r>
    <x v="4"/>
    <s v="04"/>
    <x v="3"/>
    <x v="0"/>
    <s v="2638|Lead Replacement Service|10.00|110.00"/>
    <x v="194"/>
    <s v="Truck# MLB-11_x000a_Hauling Ticket # 14404_x000a_Job: 3365_x000a_Location: Thomas &amp; Louis"/>
    <x v="2"/>
    <x v="11"/>
    <s v="14404"/>
    <x v="6"/>
    <x v="42"/>
    <s v="Lead Replacement Service"/>
    <n v="3365"/>
    <m/>
    <m/>
    <m/>
    <n v="10"/>
    <n v="110"/>
    <n v="1100"/>
    <n v="1023"/>
    <n v="1925137.079999995"/>
  </r>
  <r>
    <x v="4"/>
    <s v="04"/>
    <x v="3"/>
    <x v="0"/>
    <s v="2638|Lead Replacement Service|10.00|110.00"/>
    <x v="194"/>
    <s v="Truck# Li-54_x000a_Hauling Ticket # 15607_x000a_Job: 3365_x000a_Location: Thomas &amp; Louis"/>
    <x v="1"/>
    <x v="1"/>
    <s v="15607"/>
    <x v="6"/>
    <x v="42"/>
    <s v="Lead Replacement Service"/>
    <n v="3365"/>
    <m/>
    <m/>
    <m/>
    <n v="10"/>
    <n v="110"/>
    <n v="1100"/>
    <n v="1023"/>
    <n v="1926237.079999995"/>
  </r>
  <r>
    <x v="4"/>
    <s v="04"/>
    <x v="3"/>
    <x v="0"/>
    <s v="2638|Lead Replacement Service|8.00|110.00"/>
    <x v="194"/>
    <s v="Truck# MLB-58_x000a_Hauling Ticket # 13416_x000a_Job: 3365_x000a_Location: Augusta &amp; Louis"/>
    <x v="2"/>
    <x v="22"/>
    <s v="13416"/>
    <x v="6"/>
    <x v="42"/>
    <s v="Lead Replacement Service"/>
    <n v="3365"/>
    <m/>
    <m/>
    <m/>
    <n v="8"/>
    <n v="110"/>
    <n v="880"/>
    <n v="818.40000000000009"/>
    <n v="1927117.079999995"/>
  </r>
  <r>
    <x v="4"/>
    <s v="04"/>
    <x v="3"/>
    <x v="0"/>
    <s v="2638|Lead Replacement Service|8.00|110.00"/>
    <x v="194"/>
    <s v="Truck# MLB-82_x000a_Hauling Ticket # 13442_x000a_Job: 3365_x000a_Location: Augusta &amp; Louis"/>
    <x v="2"/>
    <x v="23"/>
    <s v="13442"/>
    <x v="6"/>
    <x v="42"/>
    <s v="Lead Replacement Service"/>
    <n v="3365"/>
    <m/>
    <m/>
    <m/>
    <n v="8"/>
    <n v="110"/>
    <n v="880"/>
    <n v="818.40000000000009"/>
    <n v="1927997.079999995"/>
  </r>
  <r>
    <x v="4"/>
    <s v="04"/>
    <x v="3"/>
    <x v="0"/>
    <s v="2638|Lead Replacement Service|9.00|110.00"/>
    <x v="194"/>
    <s v="Truck# CAJ-01_x000a_Hauling Ticket # 180893_x000a_Job: 3365_x000a_Location: Thomas &amp; Louis"/>
    <x v="5"/>
    <x v="39"/>
    <s v="180893"/>
    <x v="6"/>
    <x v="42"/>
    <s v="Lead Replacement Service"/>
    <n v="3365"/>
    <m/>
    <m/>
    <m/>
    <n v="9"/>
    <n v="110"/>
    <n v="990"/>
    <n v="920.7"/>
    <n v="1928987.079999995"/>
  </r>
  <r>
    <x v="40"/>
    <s v="11"/>
    <x v="3"/>
    <x v="0"/>
    <s v="2654|Lead Replacement Service|9.25|110.00"/>
    <x v="195"/>
    <s v="Truck# MLB-19_x000a_Hauling Ticket # 12116_x000a_Job: 3365_x000a_Location: Augusta &amp; Drake"/>
    <x v="2"/>
    <x v="8"/>
    <s v="12116"/>
    <x v="6"/>
    <x v="42"/>
    <s v="Lead Replacement Service"/>
    <n v="3365"/>
    <m/>
    <m/>
    <m/>
    <n v="9.25"/>
    <n v="110"/>
    <n v="1017.5"/>
    <n v="946.27500000000009"/>
    <n v="2034597.1999999951"/>
  </r>
  <r>
    <x v="40"/>
    <s v="11"/>
    <x v="3"/>
    <x v="0"/>
    <s v="2654|Lead Replacement Service|8.50|110.00"/>
    <x v="195"/>
    <s v="Truck# MLB-58_x000a_Hauling Ticket # 13417_x000a_Job: 3365_x000a_Location: Augusta &amp; Louis"/>
    <x v="2"/>
    <x v="22"/>
    <s v="13417"/>
    <x v="6"/>
    <x v="42"/>
    <s v="Lead Replacement Service"/>
    <n v="3365"/>
    <m/>
    <m/>
    <m/>
    <n v="8.5"/>
    <n v="110"/>
    <n v="935"/>
    <n v="869.55000000000007"/>
    <n v="2035532.1999999951"/>
  </r>
  <r>
    <x v="40"/>
    <s v="11"/>
    <x v="3"/>
    <x v="0"/>
    <s v="2654|Lead Replacement Service|8.50|110.00"/>
    <x v="195"/>
    <s v="Truck# MLB-82_x000a_Hauling Ticket # 13443_x000a_Job: 3365_x000a_Location: Augusta &amp; Louis"/>
    <x v="2"/>
    <x v="23"/>
    <s v="13443"/>
    <x v="6"/>
    <x v="42"/>
    <s v="Lead Replacement Service"/>
    <n v="3365"/>
    <m/>
    <m/>
    <m/>
    <n v="8.5"/>
    <n v="110"/>
    <n v="935"/>
    <n v="869.55000000000007"/>
    <n v="2036467.1999999951"/>
  </r>
  <r>
    <x v="40"/>
    <s v="11"/>
    <x v="3"/>
    <x v="0"/>
    <s v="2654|Lead Replacement Service|11.00|110.00"/>
    <x v="195"/>
    <s v="Truck# LT-114_x000a_Hauling Ticket # 14115_x000a_Job: 3365_x000a_Location: Augusta &amp; Drake"/>
    <x v="0"/>
    <x v="25"/>
    <s v="14115"/>
    <x v="6"/>
    <x v="42"/>
    <s v="Lead Replacement Service"/>
    <n v="3365"/>
    <m/>
    <m/>
    <m/>
    <n v="11"/>
    <n v="110"/>
    <n v="1210"/>
    <n v="1125.3"/>
    <n v="2037677.1999999951"/>
  </r>
  <r>
    <x v="40"/>
    <s v="11"/>
    <x v="3"/>
    <x v="0"/>
    <s v="2654|Lead Replacement Service|9.00|110.00"/>
    <x v="195"/>
    <s v="Truck# MLB-19_x000a_Hauling Ticket # 12117_x000a_Job: 3365_x000a_Location: Augusta &amp; Drake"/>
    <x v="2"/>
    <x v="8"/>
    <s v="12117"/>
    <x v="6"/>
    <x v="42"/>
    <s v="Lead Replacement Service"/>
    <n v="3365"/>
    <m/>
    <m/>
    <m/>
    <n v="9"/>
    <n v="110"/>
    <n v="990"/>
    <n v="920.7"/>
    <n v="2038667.1999999951"/>
  </r>
  <r>
    <x v="40"/>
    <s v="11"/>
    <x v="3"/>
    <x v="0"/>
    <s v="2654|Lead Replacement Service|9.00|110.00"/>
    <x v="195"/>
    <s v="Truck# MLB-58_x000a_Hauling Ticket # 13418_x000a_Job: 3365_x000a_Location: Augusta &amp; Louis"/>
    <x v="2"/>
    <x v="22"/>
    <s v="13418"/>
    <x v="6"/>
    <x v="42"/>
    <s v="Lead Replacement Service"/>
    <n v="3365"/>
    <m/>
    <m/>
    <m/>
    <n v="9"/>
    <n v="110"/>
    <n v="990"/>
    <n v="920.7"/>
    <n v="2039657.1999999951"/>
  </r>
  <r>
    <x v="40"/>
    <s v="11"/>
    <x v="3"/>
    <x v="0"/>
    <s v="2654|Lead Replacement Service|9.50|110.00"/>
    <x v="195"/>
    <s v="Truck# MLB-82_x000a_Hauling Ticket # 13444_x000a_Job: 3365_x000a_Location: Augusta &amp; Louis"/>
    <x v="2"/>
    <x v="23"/>
    <s v="13444"/>
    <x v="6"/>
    <x v="42"/>
    <s v="Lead Replacement Service"/>
    <n v="3365"/>
    <m/>
    <m/>
    <m/>
    <n v="9.5"/>
    <n v="110"/>
    <n v="1045"/>
    <n v="971.85"/>
    <n v="2040702.1999999951"/>
  </r>
  <r>
    <x v="40"/>
    <s v="11"/>
    <x v="3"/>
    <x v="0"/>
    <s v="2654|Lead Replacement Service|9.50|110.00"/>
    <x v="195"/>
    <s v="Truck# LT-114_x000a_Hauling Ticket # 14116_x000a_Job: 3365_x000a_Location: Augusta &amp; Drake"/>
    <x v="0"/>
    <x v="25"/>
    <s v="14116"/>
    <x v="6"/>
    <x v="42"/>
    <s v="Lead Replacement Service"/>
    <n v="3365"/>
    <m/>
    <m/>
    <m/>
    <n v="9.5"/>
    <n v="110"/>
    <n v="1045"/>
    <n v="971.85"/>
    <n v="2041747.1999999951"/>
  </r>
  <r>
    <x v="40"/>
    <s v="11"/>
    <x v="3"/>
    <x v="0"/>
    <s v="2654|Lead Replacement Service|8.50|110.00"/>
    <x v="195"/>
    <s v="Truck# MLB-58_x000a_Hauling Ticket # 13419_x000a_Job: 3365_x000a_Location: Augusta &amp; Louis"/>
    <x v="2"/>
    <x v="22"/>
    <s v="13419"/>
    <x v="6"/>
    <x v="42"/>
    <s v="Lead Replacement Service"/>
    <n v="3365"/>
    <m/>
    <m/>
    <m/>
    <n v="8.5"/>
    <n v="110"/>
    <n v="935"/>
    <n v="869.55000000000007"/>
    <n v="2042682.1999999951"/>
  </r>
  <r>
    <x v="40"/>
    <s v="11"/>
    <x v="3"/>
    <x v="0"/>
    <s v="2654|Lead Replacement Service|8.00|110.00"/>
    <x v="195"/>
    <s v="Truck# MLB-82_x000a_Hauling Ticket # 13445_x000a_Job: 3365_x000a_Location: Augusta &amp; Louis"/>
    <x v="2"/>
    <x v="23"/>
    <s v="13445"/>
    <x v="6"/>
    <x v="42"/>
    <s v="Lead Replacement Service"/>
    <n v="3365"/>
    <m/>
    <m/>
    <m/>
    <n v="8"/>
    <n v="110"/>
    <n v="880"/>
    <n v="818.40000000000009"/>
    <n v="2043562.1999999951"/>
  </r>
  <r>
    <x v="40"/>
    <s v="11"/>
    <x v="3"/>
    <x v="0"/>
    <s v="2654|Lead Replacement Service|9.00|110.00"/>
    <x v="195"/>
    <s v="Truck# CAJ-02_x000a_Hauling Ticket # 14025_x000a_Job: 3365_x000a_Location: Augusta &amp; Drake"/>
    <x v="5"/>
    <x v="41"/>
    <s v="14025"/>
    <x v="6"/>
    <x v="42"/>
    <s v="Lead Replacement Service"/>
    <n v="3365"/>
    <m/>
    <m/>
    <m/>
    <n v="9"/>
    <n v="110"/>
    <n v="990"/>
    <n v="920.7"/>
    <n v="2044552.1999999951"/>
  </r>
  <r>
    <x v="40"/>
    <s v="11"/>
    <x v="3"/>
    <x v="0"/>
    <s v="2654|Lead Replacement Service|10.00|110.00"/>
    <x v="195"/>
    <s v="Truck# LT-114_x000a_Hauling Ticket # 14118_x000a_Job: 3365_x000a_Location: Iowa &amp; Drake"/>
    <x v="0"/>
    <x v="25"/>
    <s v="14118"/>
    <x v="6"/>
    <x v="42"/>
    <s v="Lead Replacement Service"/>
    <n v="3365"/>
    <m/>
    <m/>
    <m/>
    <n v="10"/>
    <n v="110"/>
    <n v="1100"/>
    <n v="1023"/>
    <n v="2045652.1999999951"/>
  </r>
  <r>
    <x v="40"/>
    <s v="11"/>
    <x v="3"/>
    <x v="0"/>
    <s v="2654|Lead Replacement Service|9.00|110.00"/>
    <x v="195"/>
    <s v="Truck# LT-515_x000a_Hauling Ticket # 14170_x000a_Job: 3365_x000a_Location: Augusta &amp; Louis"/>
    <x v="0"/>
    <x v="17"/>
    <s v="14170"/>
    <x v="6"/>
    <x v="42"/>
    <s v="Lead Replacement Service"/>
    <n v="3365"/>
    <m/>
    <m/>
    <m/>
    <n v="9"/>
    <n v="110"/>
    <n v="990"/>
    <n v="920.7"/>
    <n v="2046642.1999999951"/>
  </r>
  <r>
    <x v="40"/>
    <s v="11"/>
    <x v="3"/>
    <x v="0"/>
    <s v="2654|Lead Replacement Service|9.50|110.00"/>
    <x v="195"/>
    <s v="Truck# MLB-58_x000a_Hauling Ticket # 14351_x000a_Job: 3365_x000a_Location: Augusta &amp; Louis"/>
    <x v="2"/>
    <x v="22"/>
    <s v="14351"/>
    <x v="6"/>
    <x v="42"/>
    <s v="Lead Replacement Service"/>
    <n v="3365"/>
    <m/>
    <m/>
    <m/>
    <n v="9.5"/>
    <n v="110"/>
    <n v="1045"/>
    <n v="971.85"/>
    <n v="2047687.1999999951"/>
  </r>
  <r>
    <x v="40"/>
    <s v="11"/>
    <x v="3"/>
    <x v="0"/>
    <s v="2654|Lead Replacement Service|8.25|110.00"/>
    <x v="195"/>
    <s v="Truck# MLB-82_x000a_Hauling Ticket # 13446_x000a_Job: 3365_x000a_Location: Drake &amp; Iowa"/>
    <x v="2"/>
    <x v="23"/>
    <s v="13446"/>
    <x v="6"/>
    <x v="42"/>
    <s v="Lead Replacement Service"/>
    <n v="3365"/>
    <m/>
    <m/>
    <m/>
    <n v="8.25"/>
    <n v="110"/>
    <n v="907.5"/>
    <n v="843.97500000000002"/>
    <n v="2048594.6999999951"/>
  </r>
  <r>
    <x v="40"/>
    <s v="11"/>
    <x v="3"/>
    <x v="0"/>
    <s v="2654|Lead Replacement Service|9.00|110.00"/>
    <x v="195"/>
    <s v="Truck# LT-114_x000a_Hauling Ticket # 14119_x000a_Job: 3365_x000a_Location: Drake &amp; Iowa"/>
    <x v="0"/>
    <x v="25"/>
    <s v="14119"/>
    <x v="6"/>
    <x v="42"/>
    <s v="Lead Replacement Service"/>
    <n v="3365"/>
    <m/>
    <m/>
    <m/>
    <n v="9"/>
    <n v="110"/>
    <n v="990"/>
    <n v="920.7"/>
    <n v="2049584.6999999951"/>
  </r>
  <r>
    <x v="40"/>
    <s v="11"/>
    <x v="3"/>
    <x v="0"/>
    <s v="2654|Lead Replacement Service|8.00|110.00"/>
    <x v="195"/>
    <s v="Truck# LT-515_x000a_Hauling Ticket # 14173_x000a_Job: 3365_x000a_Location: Augusta &amp; Louis"/>
    <x v="0"/>
    <x v="17"/>
    <s v="14173"/>
    <x v="6"/>
    <x v="42"/>
    <s v="Lead Replacement Service"/>
    <n v="3365"/>
    <m/>
    <m/>
    <m/>
    <n v="8"/>
    <n v="110"/>
    <n v="880"/>
    <n v="818.40000000000009"/>
    <n v="2050464.6999999951"/>
  </r>
  <r>
    <x v="40"/>
    <s v="11"/>
    <x v="3"/>
    <x v="0"/>
    <s v="2654|Lead Replacement Service|8.00|110.00"/>
    <x v="195"/>
    <s v="Truck# MLB-58_x000a_Hauling Ticket # 14352_x000a_Job: 3365_x000a_Location: Augusta &amp; Louis"/>
    <x v="2"/>
    <x v="22"/>
    <s v="14352"/>
    <x v="6"/>
    <x v="42"/>
    <s v="Lead Replacement Service"/>
    <n v="3365"/>
    <m/>
    <m/>
    <m/>
    <n v="8"/>
    <n v="110"/>
    <n v="880"/>
    <n v="818.40000000000009"/>
    <n v="2051344.6999999951"/>
  </r>
  <r>
    <x v="40"/>
    <s v="11"/>
    <x v="3"/>
    <x v="0"/>
    <s v="2654|Lead Replacement Service|10.00|110.00"/>
    <x v="195"/>
    <s v="Truck# LT-114_x000a_Hauling Ticket # 14117_x000a_Job: 3365_x000a_Location: Augusta &amp; Drake"/>
    <x v="0"/>
    <x v="25"/>
    <s v="14117"/>
    <x v="6"/>
    <x v="42"/>
    <s v="Lead Replacement Service"/>
    <n v="3365"/>
    <m/>
    <m/>
    <m/>
    <n v="10"/>
    <n v="110"/>
    <n v="1100"/>
    <n v="1023"/>
    <n v="2052444.6999999951"/>
  </r>
  <r>
    <x v="20"/>
    <s v="18"/>
    <x v="3"/>
    <x v="0"/>
    <s v="2668|Lead Replacement Service|8.00|110.00"/>
    <x v="196"/>
    <s v="Truck# LT-515_x000a_Hauling Ticket # 14175_x000a_Job: 3365_x000a_Location: Augusta &amp; Louis"/>
    <x v="0"/>
    <x v="17"/>
    <s v="14175"/>
    <x v="6"/>
    <x v="42"/>
    <s v="Lead Replacement Service"/>
    <n v="3365"/>
    <m/>
    <m/>
    <m/>
    <n v="8"/>
    <n v="110"/>
    <n v="880"/>
    <n v="818.40000000000009"/>
    <n v="2128678.7999999952"/>
  </r>
  <r>
    <x v="20"/>
    <s v="18"/>
    <x v="3"/>
    <x v="0"/>
    <s v="2668|Lead Replacement Service|8.00|110.00"/>
    <x v="196"/>
    <s v="Truck# MLB-58_x000a_Hauling Ticket # 14353_x000a_Job: 3365_x000a_Location: Augusta &amp; Louis"/>
    <x v="2"/>
    <x v="22"/>
    <s v="14353"/>
    <x v="6"/>
    <x v="42"/>
    <s v="Lead Replacement Service"/>
    <n v="3365"/>
    <m/>
    <m/>
    <m/>
    <n v="8"/>
    <n v="110"/>
    <n v="880"/>
    <n v="818.40000000000009"/>
    <n v="2129558.7999999952"/>
  </r>
  <r>
    <x v="20"/>
    <s v="18"/>
    <x v="3"/>
    <x v="0"/>
    <s v="2668|Lead Replacement Service|7.50|110.00"/>
    <x v="196"/>
    <s v="Truck# MLB-82_x000a_Hauling Ticket # 13448_x000a_Job: 3365_x000a_Location: Chicago &amp; Drake"/>
    <x v="2"/>
    <x v="23"/>
    <s v="13448"/>
    <x v="6"/>
    <x v="42"/>
    <s v="Lead Replacement Service"/>
    <n v="3365"/>
    <m/>
    <m/>
    <m/>
    <n v="7.5"/>
    <n v="110"/>
    <n v="825"/>
    <n v="767.25"/>
    <n v="2130383.7999999952"/>
  </r>
  <r>
    <x v="20"/>
    <s v="18"/>
    <x v="3"/>
    <x v="0"/>
    <s v="2668|Lead Replacement Service|9.00|110.00"/>
    <x v="196"/>
    <s v="Truck# CAJ-02_x000a_Hauling Ticket # 14028_x000a_Job: 3365_x000a_Location: Augusta &amp; Drake"/>
    <x v="5"/>
    <x v="41"/>
    <s v="14028"/>
    <x v="6"/>
    <x v="42"/>
    <s v="Lead Replacement Service"/>
    <n v="3365"/>
    <m/>
    <m/>
    <m/>
    <n v="9"/>
    <n v="110"/>
    <n v="990"/>
    <n v="920.7"/>
    <n v="2131373.7999999952"/>
  </r>
  <r>
    <x v="20"/>
    <s v="18"/>
    <x v="3"/>
    <x v="0"/>
    <s v="2668|Lead Replacement Service|9.00|110.00"/>
    <x v="196"/>
    <s v="Truck# MLB-58_x000a_Hauling Ticket # 14354_x000a_Job: 3365_x000a_Location: Augusta &amp; Louis"/>
    <x v="2"/>
    <x v="22"/>
    <s v="14354"/>
    <x v="6"/>
    <x v="42"/>
    <s v="Lead Replacement Service"/>
    <n v="3365"/>
    <m/>
    <m/>
    <m/>
    <n v="9"/>
    <n v="110"/>
    <n v="990"/>
    <n v="920.7"/>
    <n v="2132363.7999999952"/>
  </r>
  <r>
    <x v="20"/>
    <s v="18"/>
    <x v="3"/>
    <x v="0"/>
    <s v="2668|Lead Replacement Service|10.50|110.00"/>
    <x v="196"/>
    <s v="Truck# MLB-82_x000a_Hauling Ticket # 13449_x000a_Job: 3365_x000a_Location: Chicago &amp; Drake"/>
    <x v="2"/>
    <x v="23"/>
    <s v="13449"/>
    <x v="6"/>
    <x v="42"/>
    <s v="Lead Replacement Service"/>
    <n v="3365"/>
    <m/>
    <m/>
    <m/>
    <n v="10.5"/>
    <n v="110"/>
    <n v="1155"/>
    <n v="1074.1500000000001"/>
    <n v="2133518.7999999952"/>
  </r>
  <r>
    <x v="20"/>
    <s v="18"/>
    <x v="3"/>
    <x v="0"/>
    <s v="2668|Lead Replacement Service|9.00|110.00"/>
    <x v="196"/>
    <s v="Truck# CAJ-02_x000a_Hauling Ticket # 14029_x000a_Job: 3365_x000a_Location: Augusta &amp; Drake"/>
    <x v="5"/>
    <x v="41"/>
    <s v="14029"/>
    <x v="6"/>
    <x v="42"/>
    <s v="Lead Replacement Service"/>
    <n v="3365"/>
    <m/>
    <m/>
    <m/>
    <n v="9"/>
    <n v="110"/>
    <n v="990"/>
    <n v="920.7"/>
    <n v="2134508.7999999952"/>
  </r>
  <r>
    <x v="20"/>
    <s v="18"/>
    <x v="3"/>
    <x v="0"/>
    <s v="2668|Lead Replacement Service|9.00|110.00"/>
    <x v="196"/>
    <s v="Truck# MLB-82_x000a_Hauling Ticket # 13450_x000a_Job: 3365_x000a_Location: Chicago &amp; Louis"/>
    <x v="2"/>
    <x v="23"/>
    <s v="13450"/>
    <x v="6"/>
    <x v="42"/>
    <s v="Lead Replacement Service"/>
    <n v="3365"/>
    <m/>
    <m/>
    <m/>
    <n v="9"/>
    <n v="110"/>
    <n v="990"/>
    <n v="920.7"/>
    <n v="2135498.7999999952"/>
  </r>
  <r>
    <x v="20"/>
    <s v="18"/>
    <x v="3"/>
    <x v="0"/>
    <s v="2668|Lead Replacement Service|9.50|110.00"/>
    <x v="196"/>
    <s v="Truck# MLB-82_x000a_Hauling Ticket # 13451_x000a_Job: 3365_x000a_Location: Chicago &amp; Louis"/>
    <x v="2"/>
    <x v="23"/>
    <s v="13451"/>
    <x v="6"/>
    <x v="42"/>
    <s v="Lead Replacement Service"/>
    <n v="3365"/>
    <m/>
    <m/>
    <m/>
    <n v="9.5"/>
    <n v="110"/>
    <n v="1045"/>
    <n v="971.85"/>
    <n v="2136543.7999999952"/>
  </r>
  <r>
    <x v="20"/>
    <s v="18"/>
    <x v="3"/>
    <x v="0"/>
    <s v="2668|Lead Replacement Service|8.50|110.00"/>
    <x v="196"/>
    <s v="Truck# MLB-58_x000a_Hauling Ticket # 14355_x000a_Job: 3365_x000a_Location: Augusta &amp; Louis"/>
    <x v="2"/>
    <x v="22"/>
    <s v="14355"/>
    <x v="6"/>
    <x v="42"/>
    <s v="Lead Replacement Service"/>
    <n v="3365"/>
    <m/>
    <m/>
    <m/>
    <n v="8.5"/>
    <n v="110"/>
    <n v="935"/>
    <n v="869.55000000000007"/>
    <n v="2137478.7999999952"/>
  </r>
  <r>
    <x v="20"/>
    <s v="18"/>
    <x v="3"/>
    <x v="0"/>
    <s v="2668|Lead Replacement Service|10.00|110.00"/>
    <x v="196"/>
    <s v="Truck# LT-515_x000a_Hauling Ticket # 15146_x000a_Job: 3365_x000a_Location: Augusta &amp; Louis"/>
    <x v="0"/>
    <x v="17"/>
    <s v="15146"/>
    <x v="6"/>
    <x v="42"/>
    <s v="Lead Replacement Service"/>
    <n v="3365"/>
    <m/>
    <m/>
    <m/>
    <n v="10"/>
    <n v="110"/>
    <n v="1100"/>
    <n v="1023"/>
    <n v="2138578.7999999952"/>
  </r>
  <r>
    <x v="20"/>
    <s v="18"/>
    <x v="3"/>
    <x v="0"/>
    <s v="2668|Lead Replacement Service|10.00|110.00"/>
    <x v="196"/>
    <s v="Truck# LT-515_x000a_Hauling Ticket # 15148_x000a_Job: 3365_x000a_Location: Augusta &amp; Louis"/>
    <x v="0"/>
    <x v="17"/>
    <s v="15148"/>
    <x v="6"/>
    <x v="42"/>
    <s v="Lead Replacement Service"/>
    <n v="3365"/>
    <m/>
    <m/>
    <m/>
    <n v="10"/>
    <n v="110"/>
    <n v="1100"/>
    <n v="1023"/>
    <n v="2139678.7999999952"/>
  </r>
  <r>
    <x v="20"/>
    <s v="18"/>
    <x v="3"/>
    <x v="0"/>
    <s v="2668|Lead Replacement Service|10.00|110.00"/>
    <x v="196"/>
    <s v="Truck# LT-515_x000a_Hauling Ticket # 15151_x000a_Job: 3365_x000a_Location: Augusta &amp; Louis"/>
    <x v="0"/>
    <x v="17"/>
    <s v="15151"/>
    <x v="6"/>
    <x v="42"/>
    <s v="Lead Replacement Service"/>
    <n v="3365"/>
    <m/>
    <m/>
    <m/>
    <n v="10"/>
    <n v="110"/>
    <n v="1100"/>
    <n v="1023"/>
    <n v="2140778.7999999952"/>
  </r>
  <r>
    <x v="20"/>
    <s v="18"/>
    <x v="3"/>
    <x v="0"/>
    <s v="2668|Lead Replacement Service|9.50|110.00"/>
    <x v="196"/>
    <s v="Truck# LT-515_x000a_Hauling Ticket # 15152_x000a_Job: 3365_x000a_Location: Augusta &amp; Louis"/>
    <x v="0"/>
    <x v="17"/>
    <s v="15152"/>
    <x v="6"/>
    <x v="42"/>
    <s v="Lead Replacement Service"/>
    <n v="3365"/>
    <m/>
    <m/>
    <m/>
    <n v="9.5"/>
    <n v="110"/>
    <n v="1045"/>
    <n v="971.85"/>
    <n v="2141823.7999999952"/>
  </r>
  <r>
    <x v="21"/>
    <s v="25"/>
    <x v="3"/>
    <x v="0"/>
    <s v="2681|Lead Replacement Service|8.00|110.00"/>
    <x v="197"/>
    <s v="Truck# MLB-82_x000a_Hauling Ticket # 13452_x000a_Job: 3365_x000a_Location: Chicago  &amp; St. Louis"/>
    <x v="2"/>
    <x v="23"/>
    <s v="13452"/>
    <x v="6"/>
    <x v="42"/>
    <s v="Lead Replacement Service"/>
    <n v="3365"/>
    <m/>
    <m/>
    <m/>
    <n v="8"/>
    <n v="110"/>
    <n v="880"/>
    <n v="818.40000000000009"/>
    <n v="2267517.4299999941"/>
  </r>
  <r>
    <x v="21"/>
    <s v="25"/>
    <x v="3"/>
    <x v="0"/>
    <s v="2681|Lead Replacement Service|8.00|110.00"/>
    <x v="197"/>
    <s v="Truck# LT-515_x000a_Hauling Ticket # 15153_x000a_Job: 3365_x000a_Location: St. Louis &amp; Augusta"/>
    <x v="0"/>
    <x v="17"/>
    <s v="15153"/>
    <x v="6"/>
    <x v="42"/>
    <s v="Lead Replacement Service"/>
    <n v="3365"/>
    <m/>
    <m/>
    <m/>
    <n v="8"/>
    <n v="110"/>
    <n v="880"/>
    <n v="818.40000000000009"/>
    <n v="2268397.4299999941"/>
  </r>
  <r>
    <x v="21"/>
    <s v="25"/>
    <x v="3"/>
    <x v="0"/>
    <s v="2681|Lead Replacement Service|8.00|110.00"/>
    <x v="197"/>
    <s v="Truck# MLB-82_x000a_Hauling Ticket # 13453_x000a_Job: 3365_x000a_Location: St. Louis &amp; Augusta"/>
    <x v="2"/>
    <x v="23"/>
    <s v="13453"/>
    <x v="6"/>
    <x v="42"/>
    <s v="Lead Replacement Service"/>
    <n v="3365"/>
    <m/>
    <m/>
    <m/>
    <n v="8"/>
    <n v="110"/>
    <n v="880"/>
    <n v="818.40000000000009"/>
    <n v="2269277.4299999941"/>
  </r>
  <r>
    <x v="21"/>
    <s v="25"/>
    <x v="3"/>
    <x v="0"/>
    <s v="2681|Lead Replacement Service|8.00|110.00"/>
    <x v="197"/>
    <s v="Truck# LT-515_x000a_Hauling Ticket # 15154_x000a_Job: 3365_x000a_Location: St. Louis &amp; Augusta"/>
    <x v="0"/>
    <x v="17"/>
    <s v="15154"/>
    <x v="6"/>
    <x v="42"/>
    <s v="Lead Replacement Service"/>
    <n v="3365"/>
    <m/>
    <m/>
    <m/>
    <n v="8"/>
    <n v="110"/>
    <n v="880"/>
    <n v="818.40000000000009"/>
    <n v="2270157.4299999941"/>
  </r>
  <r>
    <x v="21"/>
    <s v="25"/>
    <x v="3"/>
    <x v="0"/>
    <s v="2681|Lead Replacement Service|8.50|110.00"/>
    <x v="197"/>
    <s v="Truck# LT-67_x000a_Hauling Ticket # 14230_x000a_Job: 3365_x000a_Location: St. Louis &amp; Chicago"/>
    <x v="0"/>
    <x v="15"/>
    <s v="14230"/>
    <x v="6"/>
    <x v="42"/>
    <s v="Lead Replacement Service"/>
    <n v="3365"/>
    <m/>
    <m/>
    <m/>
    <n v="8.5"/>
    <n v="110"/>
    <n v="935"/>
    <n v="869.55000000000007"/>
    <n v="2271092.4299999941"/>
  </r>
  <r>
    <x v="21"/>
    <s v="25"/>
    <x v="3"/>
    <x v="0"/>
    <s v="2681|Lead Replacement Service|8.00|110.00"/>
    <x v="197"/>
    <s v="Truck# MLB-198_x000a_Hauling Ticket # 14568_x000a_Job: 3365_x000a_Location: St. Louis &amp; Augusta"/>
    <x v="2"/>
    <x v="34"/>
    <s v="14568"/>
    <x v="6"/>
    <x v="42"/>
    <s v="Lead Replacement Service"/>
    <n v="3365"/>
    <m/>
    <m/>
    <m/>
    <n v="8"/>
    <n v="110"/>
    <n v="880"/>
    <n v="818.40000000000009"/>
    <n v="2271972.4299999941"/>
  </r>
  <r>
    <x v="21"/>
    <s v="25"/>
    <x v="3"/>
    <x v="0"/>
    <s v="2681|Lead Replacement Service|9.00|110.00"/>
    <x v="197"/>
    <s v="Truck# MLB-82_x000a_Hauling Ticket # 13454_x000a_Job: 3365_x000a_Location: St. Louis &amp; Chicago"/>
    <x v="2"/>
    <x v="23"/>
    <s v="13454"/>
    <x v="6"/>
    <x v="42"/>
    <s v="Lead Replacement Service"/>
    <n v="3365"/>
    <m/>
    <m/>
    <m/>
    <n v="9"/>
    <n v="110"/>
    <n v="990"/>
    <n v="920.7"/>
    <n v="2272962.4299999941"/>
  </r>
  <r>
    <x v="21"/>
    <s v="25"/>
    <x v="3"/>
    <x v="0"/>
    <s v="2681|Lead Replacement Service|8.00|110.00"/>
    <x v="197"/>
    <s v="Truck# LT-67_x000a_Hauling Ticket # 14232_x000a_Job: 3365_x000a_Location: St. Louis &amp; Chicago"/>
    <x v="0"/>
    <x v="15"/>
    <s v="14232"/>
    <x v="6"/>
    <x v="42"/>
    <s v="Lead Replacement Service"/>
    <n v="3365"/>
    <m/>
    <m/>
    <m/>
    <n v="8"/>
    <n v="110"/>
    <n v="880"/>
    <n v="818.40000000000009"/>
    <n v="2273842.4299999941"/>
  </r>
  <r>
    <x v="21"/>
    <s v="25"/>
    <x v="3"/>
    <x v="0"/>
    <s v="2681|Lead Replacement Service|9.00|110.00"/>
    <x v="197"/>
    <s v="Truck# LT-67_x000a_Hauling Ticket # 14231_x000a_Job: 3365_x000a_Location: St. Louis &amp; Chicago"/>
    <x v="0"/>
    <x v="15"/>
    <s v="14231"/>
    <x v="6"/>
    <x v="42"/>
    <s v="Lead Replacement Service"/>
    <n v="3365"/>
    <m/>
    <m/>
    <m/>
    <n v="9"/>
    <n v="110"/>
    <n v="990"/>
    <n v="920.7"/>
    <n v="2274832.4299999941"/>
  </r>
  <r>
    <x v="21"/>
    <s v="25"/>
    <x v="3"/>
    <x v="0"/>
    <s v="2681|Lead Replacement Service|8.00|110.00"/>
    <x v="197"/>
    <s v="Truck# MLB-198_x000a_Hauling Ticket # 14570_x000a_Job: 3365_x000a_Location: St. Louis &amp; Chicago"/>
    <x v="2"/>
    <x v="34"/>
    <s v="14570"/>
    <x v="6"/>
    <x v="42"/>
    <s v="Lead Replacement Service"/>
    <n v="3365"/>
    <m/>
    <m/>
    <m/>
    <n v="8"/>
    <n v="110"/>
    <n v="880"/>
    <n v="818.40000000000009"/>
    <n v="2275712.4299999941"/>
  </r>
  <r>
    <x v="5"/>
    <s v="02"/>
    <x v="4"/>
    <x v="0"/>
    <s v="2697|Lead Replacement Service|8.50|110.00"/>
    <x v="198"/>
    <s v="Truck# U-28_x000a_Hauling Ticket # 12492_x000a_Job: 3365_x000a_Location: Louis &amp; Augusta"/>
    <x v="4"/>
    <x v="5"/>
    <s v="12492"/>
    <x v="6"/>
    <x v="42"/>
    <s v="Lead Replacement Service"/>
    <n v="3365"/>
    <m/>
    <m/>
    <m/>
    <n v="8.5"/>
    <n v="110"/>
    <n v="935"/>
    <n v="869.55000000000007"/>
    <n v="2401427.769999994"/>
  </r>
  <r>
    <x v="5"/>
    <s v="02"/>
    <x v="4"/>
    <x v="0"/>
    <s v="2697|Lead Replacement Service|8.50|110.00"/>
    <x v="198"/>
    <s v="Truck# LT-67_x000a_Hauling Ticket # 14234_x000a_Job: 3365_x000a_Location: Louis &amp; Chicago"/>
    <x v="0"/>
    <x v="15"/>
    <s v="14234"/>
    <x v="6"/>
    <x v="42"/>
    <s v="Lead Replacement Service"/>
    <n v="3365"/>
    <m/>
    <m/>
    <m/>
    <n v="8.5"/>
    <n v="110"/>
    <n v="935"/>
    <n v="869.55000000000007"/>
    <n v="2402362.769999994"/>
  </r>
  <r>
    <x v="5"/>
    <s v="02"/>
    <x v="4"/>
    <x v="0"/>
    <s v="2697|Lead Replacement Service|9.00|110.00"/>
    <x v="198"/>
    <s v="Truck# MLB-198_x000a_Hauling Ticket # 14571_x000a_Job: 3365_x000a_Location: Louis &amp; Chicago"/>
    <x v="2"/>
    <x v="34"/>
    <s v="14571"/>
    <x v="6"/>
    <x v="42"/>
    <s v="Lead Replacement Service"/>
    <n v="3365"/>
    <m/>
    <m/>
    <m/>
    <n v="9"/>
    <n v="110"/>
    <n v="990"/>
    <n v="920.7"/>
    <n v="2403352.769999994"/>
  </r>
  <r>
    <x v="5"/>
    <s v="02"/>
    <x v="4"/>
    <x v="0"/>
    <s v="2697|Lead Replacement Service|8.00|110.00"/>
    <x v="198"/>
    <s v="Truck# U-76_x000a_Hauling Ticket # 13120_x000a_Job: 3365_x000a_Location: Louis &amp; Augusta"/>
    <x v="4"/>
    <x v="46"/>
    <s v="13120"/>
    <x v="6"/>
    <x v="42"/>
    <s v="Lead Replacement Service"/>
    <n v="3365"/>
    <m/>
    <m/>
    <m/>
    <n v="8"/>
    <n v="110"/>
    <n v="880"/>
    <n v="0"/>
    <n v="2404232.769999994"/>
  </r>
  <r>
    <x v="5"/>
    <s v="02"/>
    <x v="4"/>
    <x v="0"/>
    <s v="2697|Lead Replacement Service|9.00|110.00"/>
    <x v="198"/>
    <s v="Truck# LT-356_x000a_Hauling Ticket # 14258_x000a_Job: 3365_x000a_Location: Louis &amp; Augusta"/>
    <x v="0"/>
    <x v="7"/>
    <s v="14258"/>
    <x v="6"/>
    <x v="42"/>
    <s v="Lead Replacement Service"/>
    <n v="3365"/>
    <m/>
    <m/>
    <m/>
    <n v="9"/>
    <n v="110"/>
    <n v="990"/>
    <n v="920.7"/>
    <n v="2405222.769999994"/>
  </r>
  <r>
    <x v="5"/>
    <s v="02"/>
    <x v="4"/>
    <x v="0"/>
    <s v="2697|Lead Replacement Service|9.25|110.00"/>
    <x v="198"/>
    <s v="Truck# U-229_x000a_Hauling Ticket # 15049_x000a_Job: 3365_x000a_Location: Louis &amp; Augusta"/>
    <x v="4"/>
    <x v="6"/>
    <s v="15049"/>
    <x v="6"/>
    <x v="42"/>
    <s v="Lead Replacement Service"/>
    <n v="3365"/>
    <m/>
    <m/>
    <m/>
    <n v="9.25"/>
    <n v="110"/>
    <n v="1017.5"/>
    <n v="0"/>
    <n v="2406240.269999994"/>
  </r>
  <r>
    <x v="5"/>
    <s v="02"/>
    <x v="4"/>
    <x v="0"/>
    <s v="2697|Lead Replacement Service|9.50|110.00"/>
    <x v="198"/>
    <s v="Truck# MLB-198_x000a_Hauling Ticket # 14572_x000a_Job: 3365_x000a_Location: Louis &amp; Chicago"/>
    <x v="2"/>
    <x v="34"/>
    <s v="14572"/>
    <x v="6"/>
    <x v="42"/>
    <s v="Lead Replacement Service"/>
    <n v="3365"/>
    <m/>
    <m/>
    <m/>
    <n v="9.5"/>
    <n v="110"/>
    <n v="1045"/>
    <n v="971.85"/>
    <n v="2407285.269999994"/>
  </r>
  <r>
    <x v="22"/>
    <s v="08"/>
    <x v="4"/>
    <x v="0"/>
    <s v="2714|Lead Replacement Service|10.50|110.00"/>
    <x v="199"/>
    <s v="Truck# MLB-82_x000a_Hauling Ticket # 15373_x000a_Job: 3365_x000a_Location: Louis &amp; Augusta"/>
    <x v="2"/>
    <x v="23"/>
    <s v="15373"/>
    <x v="6"/>
    <x v="42"/>
    <s v="Lead Replacement Service"/>
    <n v="3365"/>
    <m/>
    <m/>
    <m/>
    <n v="10.5"/>
    <n v="110"/>
    <n v="1155"/>
    <n v="0"/>
    <n v="2539293.9199999939"/>
  </r>
  <r>
    <x v="22"/>
    <s v="08"/>
    <x v="4"/>
    <x v="0"/>
    <s v="2714|Lead Replacement Service|10.00|110.00"/>
    <x v="199"/>
    <s v="Truck# LT-67_x000a_Hauling Ticket # 14242_x000a_Job: 3365_x000a_Location: Louis &amp; Augusta"/>
    <x v="0"/>
    <x v="15"/>
    <s v="14242"/>
    <x v="6"/>
    <x v="42"/>
    <s v="Lead Replacement Service"/>
    <n v="3365"/>
    <m/>
    <m/>
    <m/>
    <n v="10"/>
    <n v="110"/>
    <n v="1100"/>
    <n v="1023"/>
    <n v="2540393.9199999939"/>
  </r>
  <r>
    <x v="22"/>
    <s v="08"/>
    <x v="4"/>
    <x v="0"/>
    <s v="2714|Lead Replacement Service|9.50|110.00"/>
    <x v="199"/>
    <s v="Truck# MLB-198_x000a_Hauling Ticket # 14579_x000a_Job: 3365_x000a_Location: Chicago &amp; Louis St."/>
    <x v="2"/>
    <x v="34"/>
    <s v="14579"/>
    <x v="6"/>
    <x v="42"/>
    <s v="Lead Replacement Service"/>
    <n v="3365"/>
    <m/>
    <m/>
    <m/>
    <n v="9.5"/>
    <n v="110"/>
    <n v="1045"/>
    <n v="971.85"/>
    <n v="2541438.9199999939"/>
  </r>
  <r>
    <x v="22"/>
    <s v="08"/>
    <x v="4"/>
    <x v="0"/>
    <s v="2714|Lead Replacement Service|5.00|110.00"/>
    <x v="199"/>
    <s v="Truck# HU-380_x000a_Hauling Ticket # 13890_x000a_Job: 3365_x000a_Location: Louis &amp; Augusta"/>
    <x v="18"/>
    <x v="36"/>
    <s v="13890"/>
    <x v="6"/>
    <x v="42"/>
    <s v="Lead Replacement Service"/>
    <n v="3365"/>
    <m/>
    <m/>
    <m/>
    <n v="5"/>
    <n v="110"/>
    <n v="550"/>
    <n v="0"/>
    <n v="2541988.9199999939"/>
  </r>
  <r>
    <x v="22"/>
    <s v="08"/>
    <x v="4"/>
    <x v="0"/>
    <s v="2714|Lead Replacement Service|8.00|110.00"/>
    <x v="199"/>
    <s v="Truck# U-76_x000a_Hauling Ticket # 100446_x000a_Job: 3365_x000a_Location: Louis &amp; Augusta"/>
    <x v="4"/>
    <x v="46"/>
    <s v="100446"/>
    <x v="6"/>
    <x v="42"/>
    <s v="Lead Replacement Service"/>
    <n v="3365"/>
    <m/>
    <m/>
    <m/>
    <n v="8"/>
    <n v="110"/>
    <n v="880"/>
    <n v="0"/>
    <n v="2542868.9199999939"/>
  </r>
  <r>
    <x v="22"/>
    <s v="08"/>
    <x v="4"/>
    <x v="0"/>
    <s v="2714|Lead Replacement Service|8.50|110.00"/>
    <x v="199"/>
    <s v="Truck# MLB-198_x000a_Hauling Ticket # 14580_x000a_Job: 3365_x000a_Location: Louis &amp; Augusta"/>
    <x v="2"/>
    <x v="34"/>
    <s v="14580"/>
    <x v="6"/>
    <x v="42"/>
    <s v="Lead Replacement Service"/>
    <n v="3365"/>
    <m/>
    <m/>
    <m/>
    <n v="8.5"/>
    <n v="110"/>
    <n v="935"/>
    <n v="869.55000000000007"/>
    <n v="2543803.9199999939"/>
  </r>
  <r>
    <x v="23"/>
    <s v="15"/>
    <x v="4"/>
    <x v="0"/>
    <s v="2731|Lead Replacement Service|9.00|110.00"/>
    <x v="200"/>
    <s v="Truck# LT-67_x000a_Hauling Ticket # 12903_x000a_Job: 3365_x000a_Location: Louis &amp; Iowa"/>
    <x v="0"/>
    <x v="15"/>
    <s v="12903"/>
    <x v="6"/>
    <x v="42"/>
    <s v="Lead Replacement Service"/>
    <n v="3365"/>
    <m/>
    <m/>
    <m/>
    <n v="9"/>
    <n v="110"/>
    <n v="990"/>
    <n v="920.7"/>
    <n v="2661601.3499999931"/>
  </r>
  <r>
    <x v="23"/>
    <s v="15"/>
    <x v="4"/>
    <x v="0"/>
    <s v="2731|Lead Replacement Service|8.00|110.00"/>
    <x v="200"/>
    <s v="Truck# WO-201_x000a_Hauling Ticket # 15688_x000a_Job: 3365_x000a_Location: Louis &amp; Iowa"/>
    <x v="9"/>
    <x v="33"/>
    <s v="15688"/>
    <x v="6"/>
    <x v="42"/>
    <s v="Lead Replacement Service"/>
    <n v="3365"/>
    <m/>
    <m/>
    <m/>
    <n v="8"/>
    <n v="110"/>
    <n v="880"/>
    <n v="818.40000000000009"/>
    <n v="2662481.3499999931"/>
  </r>
  <r>
    <x v="23"/>
    <s v="15"/>
    <x v="4"/>
    <x v="0"/>
    <s v="2731|Lead Replacement Service|8.50|110.00"/>
    <x v="200"/>
    <s v="Truck# LT-515_x000a_Hauling Ticket # 15162_x000a_Job: 3365_x000a_Location: Louis &amp; Augusta"/>
    <x v="0"/>
    <x v="17"/>
    <s v="15162"/>
    <x v="6"/>
    <x v="42"/>
    <s v="Lead Replacement Service"/>
    <n v="3365"/>
    <m/>
    <m/>
    <m/>
    <n v="8.5"/>
    <n v="110"/>
    <n v="935"/>
    <n v="869.55000000000007"/>
    <n v="2663416.3499999931"/>
  </r>
  <r>
    <x v="23"/>
    <s v="15"/>
    <x v="4"/>
    <x v="0"/>
    <s v="2731|Lead Replacement Service|8.00|110.00"/>
    <x v="200"/>
    <s v="Truck# MLB-58_x000a_Hauling Ticket # 14394_x000a_Job: 3365_x000a_Location: Louis &amp; Augusta"/>
    <x v="2"/>
    <x v="22"/>
    <s v="14394"/>
    <x v="6"/>
    <x v="42"/>
    <s v="Lead Replacement Service"/>
    <n v="3365"/>
    <m/>
    <m/>
    <m/>
    <n v="8"/>
    <n v="110"/>
    <n v="880"/>
    <n v="818.40000000000009"/>
    <n v="2664296.3499999931"/>
  </r>
  <r>
    <x v="23"/>
    <s v="15"/>
    <x v="4"/>
    <x v="0"/>
    <s v="2731|Lead Replacement Service|8.00|110.00"/>
    <x v="200"/>
    <s v="Truck# LT-515_x000a_Hauling Ticket # 15163_x000a_Job: 3365_x000a_Location: Louis &amp; Augusta"/>
    <x v="0"/>
    <x v="17"/>
    <s v="15163"/>
    <x v="6"/>
    <x v="42"/>
    <s v="Lead Replacement Service"/>
    <n v="3365"/>
    <m/>
    <m/>
    <m/>
    <n v="8"/>
    <n v="110"/>
    <n v="880"/>
    <n v="818.40000000000009"/>
    <n v="2665176.3499999931"/>
  </r>
  <r>
    <x v="31"/>
    <s v="22"/>
    <x v="4"/>
    <x v="0"/>
    <s v="2743|Lead Replacement Service|8.00|110.00"/>
    <x v="201"/>
    <s v="Truck# LT-67_x000a_Hauling Ticket # 14244_x000a_Job: 3365_x000a_Location: Drake &amp; Hanson"/>
    <x v="0"/>
    <x v="15"/>
    <s v="14244"/>
    <x v="6"/>
    <x v="42"/>
    <s v="Lead Replacement Service"/>
    <n v="3365"/>
    <m/>
    <m/>
    <m/>
    <n v="8"/>
    <n v="110"/>
    <n v="880"/>
    <n v="818.40000000000009"/>
    <n v="2723242.6599999932"/>
  </r>
  <r>
    <x v="31"/>
    <s v="22"/>
    <x v="4"/>
    <x v="0"/>
    <s v="2743|Lead Replacement Service|10.00|110.00"/>
    <x v="201"/>
    <s v="Truck# LT-708_x000a_Hauling Ticket # 15301_x000a_Job: 3365_x000a_Location: Drake &amp; Hanson"/>
    <x v="0"/>
    <x v="20"/>
    <s v="15301"/>
    <x v="6"/>
    <x v="42"/>
    <s v="Lead Replacement Service"/>
    <n v="3365"/>
    <m/>
    <m/>
    <m/>
    <n v="10"/>
    <n v="110"/>
    <n v="1100"/>
    <n v="1023"/>
    <n v="2724342.6599999932"/>
  </r>
  <r>
    <x v="31"/>
    <s v="22"/>
    <x v="4"/>
    <x v="0"/>
    <s v="2743|Lead Replacement Service|9.00|110.00"/>
    <x v="201"/>
    <s v="Truck# Li-54_x000a_Hauling Ticket # 15641_x000a_Job: 3365_x000a_Location: Augusta &amp; Louis"/>
    <x v="1"/>
    <x v="1"/>
    <s v="15641"/>
    <x v="6"/>
    <x v="42"/>
    <s v="Lead Replacement Service"/>
    <n v="3365"/>
    <m/>
    <m/>
    <m/>
    <n v="9"/>
    <n v="110"/>
    <n v="990"/>
    <n v="0"/>
    <n v="2725332.6599999932"/>
  </r>
  <r>
    <x v="31"/>
    <s v="22"/>
    <x v="4"/>
    <x v="0"/>
    <s v="2743|Lead Replacement Service|9.50|110.00"/>
    <x v="201"/>
    <s v="Truck# MLB-58_x000a_Hauling Ticket # 14395_x000a_Job: 3365_x000a_Location: Louis &amp; Augusta"/>
    <x v="2"/>
    <x v="22"/>
    <s v="14395"/>
    <x v="6"/>
    <x v="42"/>
    <s v="Lead Replacement Service"/>
    <n v="3365"/>
    <m/>
    <m/>
    <m/>
    <n v="9.5"/>
    <n v="110"/>
    <n v="1045"/>
    <n v="971.85"/>
    <n v="2726377.6599999932"/>
  </r>
  <r>
    <x v="31"/>
    <s v="22"/>
    <x v="4"/>
    <x v="0"/>
    <s v="2743|Lead Replacement Service|10.00|110.00"/>
    <x v="201"/>
    <s v="Truck# LT-515_x000a_Hauling Ticket # 15164_x000a_Job: 3365_x000a_Location: Louis &amp; Augusta"/>
    <x v="0"/>
    <x v="17"/>
    <s v="15164"/>
    <x v="6"/>
    <x v="42"/>
    <s v="Lead Replacement Service"/>
    <n v="3365"/>
    <m/>
    <m/>
    <m/>
    <n v="10"/>
    <n v="110"/>
    <n v="1100"/>
    <n v="1023"/>
    <n v="2727477.6599999932"/>
  </r>
  <r>
    <x v="31"/>
    <s v="22"/>
    <x v="4"/>
    <x v="0"/>
    <s v="2743|Lead Replacement Service|10.00|110.00"/>
    <x v="201"/>
    <s v="Truck# LT-708_x000a_Hauling Ticket # 15302_x000a_Job: 3365_x000a_Location: Louis &amp; Augusta"/>
    <x v="0"/>
    <x v="20"/>
    <s v="15302"/>
    <x v="6"/>
    <x v="42"/>
    <s v="Lead Replacement Service"/>
    <n v="3365"/>
    <m/>
    <m/>
    <m/>
    <n v="10"/>
    <n v="110"/>
    <n v="1100"/>
    <n v="1023"/>
    <n v="2728577.6599999932"/>
  </r>
  <r>
    <x v="31"/>
    <s v="22"/>
    <x v="4"/>
    <x v="0"/>
    <s v="2743|Lead Replacement Service|10.00|110.00"/>
    <x v="201"/>
    <s v="Truck# MLB-58_x000a_Hauling Ticket # 14396_x000a_Job: 3365_x000a_Location: Louis &amp; Augusta"/>
    <x v="2"/>
    <x v="22"/>
    <s v="14396"/>
    <x v="6"/>
    <x v="42"/>
    <s v="Lead Replacement Service"/>
    <n v="3365"/>
    <m/>
    <m/>
    <m/>
    <n v="10"/>
    <n v="110"/>
    <n v="1100"/>
    <n v="1023"/>
    <n v="2729677.6599999932"/>
  </r>
  <r>
    <x v="31"/>
    <s v="22"/>
    <x v="4"/>
    <x v="0"/>
    <s v="2743|Lead Replacement Service|8.00|110.00"/>
    <x v="201"/>
    <s v="Truck# LT-708_x000a_Hauling Ticket # 15303_x000a_Job: 3365_x000a_Location: Louis &amp; Augusta"/>
    <x v="0"/>
    <x v="20"/>
    <s v="15303"/>
    <x v="6"/>
    <x v="42"/>
    <s v="Lead Replacement Service"/>
    <n v="3365"/>
    <m/>
    <m/>
    <m/>
    <n v="8"/>
    <n v="110"/>
    <n v="880"/>
    <n v="818.40000000000009"/>
    <n v="2730557.6599999932"/>
  </r>
  <r>
    <x v="31"/>
    <s v="22"/>
    <x v="4"/>
    <x v="0"/>
    <s v="2743|Lead Replacement Service|8.00|110.00"/>
    <x v="201"/>
    <s v="Truck# MLB-82_x000a_Hauling Ticket # 15384_x000a_Job: 3365_x000a_Location: Drake &amp; Augusta"/>
    <x v="2"/>
    <x v="23"/>
    <s v="15384"/>
    <x v="6"/>
    <x v="42"/>
    <s v="Lead Replacement Service"/>
    <n v="3365"/>
    <m/>
    <m/>
    <m/>
    <n v="8"/>
    <n v="110"/>
    <n v="880"/>
    <n v="818.40000000000009"/>
    <n v="2731437.6599999932"/>
  </r>
  <r>
    <x v="31"/>
    <s v="22"/>
    <x v="4"/>
    <x v="0"/>
    <s v="2743|Lead Replacement Service|11.00|110.00"/>
    <x v="201"/>
    <s v="Truck# LT-708_x000a_Hauling Ticket # 15304_x000a_Job: 3365_x000a_Location: Drake &amp; Augusta"/>
    <x v="0"/>
    <x v="20"/>
    <s v="15304"/>
    <x v="6"/>
    <x v="42"/>
    <s v="Lead Replacement Service"/>
    <n v="3365"/>
    <m/>
    <m/>
    <m/>
    <n v="11"/>
    <n v="110"/>
    <n v="1210"/>
    <n v="1125.3"/>
    <n v="2732647.6599999932"/>
  </r>
  <r>
    <x v="31"/>
    <s v="22"/>
    <x v="4"/>
    <x v="0"/>
    <s v="2743|Lead Replacement Service|6.00|110.00"/>
    <x v="201"/>
    <s v="Truck# KJV-670_x000a_Hauling Ticket # 116_x000a_Job: 3365_x000a_Location: Louis &amp; Hanson"/>
    <x v="15"/>
    <x v="27"/>
    <s v="116"/>
    <x v="6"/>
    <x v="42"/>
    <s v="Lead Replacement Service"/>
    <n v="3365"/>
    <m/>
    <m/>
    <m/>
    <n v="6"/>
    <n v="110"/>
    <n v="660"/>
    <n v="0"/>
    <n v="2733307.6599999932"/>
  </r>
  <r>
    <x v="31"/>
    <s v="22"/>
    <x v="4"/>
    <x v="0"/>
    <s v="2743|Lead Replacement Service|7.00|110.00"/>
    <x v="201"/>
    <s v="Truck# KJV-773_x000a_Hauling Ticket # 10101_x000a_Job: 3365_x000a_Location: Louis &amp; Hanson"/>
    <x v="15"/>
    <x v="66"/>
    <s v="10101"/>
    <x v="6"/>
    <x v="42"/>
    <s v="Lead Replacement Service"/>
    <n v="3365"/>
    <m/>
    <m/>
    <m/>
    <n v="7"/>
    <n v="110"/>
    <n v="770"/>
    <n v="0"/>
    <n v="2734077.6599999932"/>
  </r>
  <r>
    <x v="31"/>
    <s v="22"/>
    <x v="4"/>
    <x v="0"/>
    <s v="2743|Lead Replacement Service|10.00|110.00"/>
    <x v="201"/>
    <s v="Truck# LT-708_x000a_Hauling Ticket # 15305_x000a_Job: 3365_x000a_Location: Louis &amp; Hanson"/>
    <x v="0"/>
    <x v="20"/>
    <s v="15305"/>
    <x v="6"/>
    <x v="42"/>
    <s v="Lead Replacement Service"/>
    <n v="3365"/>
    <m/>
    <m/>
    <m/>
    <n v="10"/>
    <n v="110"/>
    <n v="1100"/>
    <n v="1023"/>
    <n v="2735177.6599999932"/>
  </r>
  <r>
    <x v="32"/>
    <s v="29"/>
    <x v="4"/>
    <x v="0"/>
    <s v="2761|Lead Replacement Service|4.50|110.00"/>
    <x v="202"/>
    <s v="Truck# J&amp;O-19_x000a_Hauling Ticket # 09061_x000a_Job: 3365_x000a_Location: Drake &amp; Augusta"/>
    <x v="10"/>
    <x v="8"/>
    <s v="09061"/>
    <x v="6"/>
    <x v="42"/>
    <s v="Lead Replacement Service"/>
    <n v="3365"/>
    <m/>
    <m/>
    <m/>
    <n v="4.5"/>
    <n v="110"/>
    <n v="495"/>
    <n v="0"/>
    <n v="2820734.1599999922"/>
  </r>
  <r>
    <x v="32"/>
    <s v="29"/>
    <x v="4"/>
    <x v="0"/>
    <s v="2761|Lead Replacement Service|10.00|110.00"/>
    <x v="202"/>
    <s v="Truck# LT-708_x000a_Hauling Ticket # 15307_x000a_Job: 3365_x000a_Location: Drake &amp; Augusta"/>
    <x v="0"/>
    <x v="20"/>
    <s v="15307"/>
    <x v="6"/>
    <x v="42"/>
    <s v="Lead Replacement Service"/>
    <n v="3365"/>
    <m/>
    <m/>
    <m/>
    <n v="10"/>
    <n v="110"/>
    <n v="1100"/>
    <n v="1023"/>
    <n v="2821834.1599999922"/>
  </r>
  <r>
    <x v="32"/>
    <s v="29"/>
    <x v="4"/>
    <x v="0"/>
    <s v="2761|Lead Replacement Service|10.50|110.00"/>
    <x v="202"/>
    <s v="Truck# LT-708_x000a_Hauling Ticket # 15309_x000a_Job: 3365_x000a_Location: Drake &amp; Augusta"/>
    <x v="0"/>
    <x v="20"/>
    <s v="15309"/>
    <x v="6"/>
    <x v="42"/>
    <s v="Lead Replacement Service"/>
    <n v="3365"/>
    <m/>
    <m/>
    <m/>
    <n v="10.5"/>
    <n v="110"/>
    <n v="1155"/>
    <n v="1074.1500000000001"/>
    <n v="2822989.1599999922"/>
  </r>
  <r>
    <x v="32"/>
    <s v="29"/>
    <x v="4"/>
    <x v="0"/>
    <s v="2761|Lead Replacement Service|8.50|110.00"/>
    <x v="202"/>
    <s v="Truck# MLB-82_x000a_Hauling Ticket # 15394_x000a_Job: 3365_x000a_Location: Drake &amp; Augusta"/>
    <x v="2"/>
    <x v="23"/>
    <s v="15394"/>
    <x v="6"/>
    <x v="42"/>
    <s v="Lead Replacement Service"/>
    <n v="3365"/>
    <m/>
    <m/>
    <m/>
    <n v="8.5"/>
    <n v="110"/>
    <n v="935"/>
    <n v="0"/>
    <n v="2823924.1599999922"/>
  </r>
  <r>
    <x v="32"/>
    <s v="29"/>
    <x v="4"/>
    <x v="0"/>
    <s v="2761|Lead Replacement Service|7.25|110.00"/>
    <x v="202"/>
    <s v="Truck# CAJ-606_x000a_Hauling Ticket # 12994_x000a_Job: 3365_x000a_Location: Drake &amp; Augusta"/>
    <x v="5"/>
    <x v="47"/>
    <s v="12994"/>
    <x v="6"/>
    <x v="42"/>
    <s v="Lead Replacement Service"/>
    <n v="3365"/>
    <m/>
    <m/>
    <m/>
    <n v="7.25"/>
    <n v="110"/>
    <n v="797.5"/>
    <n v="0"/>
    <n v="2824721.6599999922"/>
  </r>
  <r>
    <x v="32"/>
    <s v="29"/>
    <x v="4"/>
    <x v="0"/>
    <s v="2761|Lead Replacement Service|10.00|110.00"/>
    <x v="202"/>
    <s v="Truck# LT-708_x000a_Hauling Ticket # 15310_x000a_Job: 3365_x000a_Location: Drake &amp; Augusta"/>
    <x v="0"/>
    <x v="20"/>
    <s v="15310"/>
    <x v="6"/>
    <x v="42"/>
    <s v="Lead Replacement Service"/>
    <n v="3365"/>
    <m/>
    <m/>
    <m/>
    <n v="10"/>
    <n v="110"/>
    <n v="1100"/>
    <n v="1023"/>
    <n v="2825821.6599999922"/>
  </r>
  <r>
    <x v="32"/>
    <s v="29"/>
    <x v="4"/>
    <x v="0"/>
    <s v="2761|Lead Replacement Service|12.00|110.00"/>
    <x v="202"/>
    <s v="Truck# LT-708_x000a_Hauling Ticket # 15311_x000a_Job: 3365_x000a_Location: Drake &amp; Augusta"/>
    <x v="0"/>
    <x v="20"/>
    <s v="15311"/>
    <x v="6"/>
    <x v="42"/>
    <s v="Lead Replacement Service"/>
    <n v="3365"/>
    <m/>
    <m/>
    <m/>
    <n v="12"/>
    <n v="110"/>
    <n v="1320"/>
    <n v="1227.6000000000001"/>
    <n v="2827141.6599999922"/>
  </r>
  <r>
    <x v="32"/>
    <s v="29"/>
    <x v="4"/>
    <x v="0"/>
    <s v="2761|Lead Replacement Service|7.50|110.00"/>
    <x v="202"/>
    <s v="Truck# LT-515_x000a_Hauling Ticket # 15485_x000a_Job: 3365_x000a_Location: Drake &amp; Augusta"/>
    <x v="0"/>
    <x v="17"/>
    <s v="15485"/>
    <x v="6"/>
    <x v="42"/>
    <s v="Lead Replacement Service"/>
    <n v="3365"/>
    <m/>
    <m/>
    <m/>
    <n v="7.5"/>
    <n v="110"/>
    <n v="825"/>
    <n v="767.25"/>
    <n v="2827966.6599999922"/>
  </r>
  <r>
    <x v="32"/>
    <s v="29"/>
    <x v="4"/>
    <x v="0"/>
    <s v="2761|Lead Replacement Service|7.50|110.00"/>
    <x v="202"/>
    <s v="Truck# MLB-82_x000a_Hauling Ticket # 15396_x000a_Job: 3365_x000a_Location: Drake &amp; Augusta"/>
    <x v="2"/>
    <x v="23"/>
    <s v="15396"/>
    <x v="6"/>
    <x v="42"/>
    <s v="Lead Replacement Service"/>
    <n v="3365"/>
    <m/>
    <m/>
    <m/>
    <n v="7.5"/>
    <n v="110"/>
    <n v="825"/>
    <n v="767.25"/>
    <n v="2828791.6599999922"/>
  </r>
  <r>
    <x v="32"/>
    <s v="29"/>
    <x v="4"/>
    <x v="0"/>
    <s v="2761|Lead Replacement Service|8.50|110.00"/>
    <x v="202"/>
    <s v="Truck# CAJ-54_x000a_Hauling Ticket # 15797_x000a_Job: 3365_x000a_Location: Drake &amp; Augusta"/>
    <x v="5"/>
    <x v="1"/>
    <s v="15797"/>
    <x v="6"/>
    <x v="42"/>
    <s v="Lead Replacement Service"/>
    <n v="3365"/>
    <m/>
    <m/>
    <m/>
    <n v="8.5"/>
    <n v="110"/>
    <n v="935"/>
    <n v="0"/>
    <n v="2829726.6599999922"/>
  </r>
  <r>
    <x v="24"/>
    <s v="06"/>
    <x v="8"/>
    <x v="0"/>
    <s v="2780|Lead Replacement Service|9.00|110.00"/>
    <x v="203"/>
    <s v="Truck# LT-708_x000a_Hauling Ticket # 15312_x000a_Job: 3365_x000a_Location: 936 N. Drake"/>
    <x v="0"/>
    <x v="20"/>
    <s v="15312"/>
    <x v="6"/>
    <x v="42"/>
    <s v="Lead Replacement Service"/>
    <n v="3365"/>
    <m/>
    <m/>
    <m/>
    <n v="9"/>
    <n v="110"/>
    <n v="990"/>
    <n v="920.7"/>
    <n v="2967627.5599999931"/>
  </r>
  <r>
    <x v="24"/>
    <s v="06"/>
    <x v="8"/>
    <x v="0"/>
    <s v="2780|Lead Replacement Service|7.00|110.00"/>
    <x v="203"/>
    <s v="Truck# MLB-58_x000a_Hauling Ticket # 15983_x000a_Job: 3365_x000a_Location: 936 N. Drake"/>
    <x v="2"/>
    <x v="22"/>
    <s v="15983"/>
    <x v="6"/>
    <x v="42"/>
    <s v="Lead Replacement Service"/>
    <n v="3365"/>
    <m/>
    <m/>
    <m/>
    <n v="7"/>
    <n v="110"/>
    <n v="770"/>
    <n v="716.1"/>
    <n v="2968397.5599999931"/>
  </r>
  <r>
    <x v="24"/>
    <s v="06"/>
    <x v="8"/>
    <x v="0"/>
    <s v="2780|Lead Replacement Service|8.50|110.00"/>
    <x v="203"/>
    <s v="Truck# LT-708_x000a_Hauling Ticket # 15313_x000a_Job: 3365_x000a_Location: 1046 N. Drake"/>
    <x v="0"/>
    <x v="20"/>
    <s v="15313"/>
    <x v="6"/>
    <x v="42"/>
    <s v="Lead Replacement Service"/>
    <n v="3365"/>
    <m/>
    <m/>
    <m/>
    <n v="8.5"/>
    <n v="110"/>
    <n v="935"/>
    <n v="869.55000000000007"/>
    <n v="2969332.5599999931"/>
  </r>
  <r>
    <x v="24"/>
    <s v="06"/>
    <x v="8"/>
    <x v="0"/>
    <s v="2780|Lead Replacement Service|8.50|110.00"/>
    <x v="203"/>
    <s v="Truck# MLB-58_x000a_Hauling Ticket # 15984_x000a_Job: 3365_x000a_Location: 1046 N. Drake"/>
    <x v="2"/>
    <x v="22"/>
    <s v="15984"/>
    <x v="6"/>
    <x v="42"/>
    <s v="Lead Replacement Service"/>
    <n v="3365"/>
    <m/>
    <m/>
    <m/>
    <n v="8.5"/>
    <n v="110"/>
    <n v="935"/>
    <n v="869.55000000000007"/>
    <n v="2970267.5599999931"/>
  </r>
  <r>
    <x v="24"/>
    <s v="06"/>
    <x v="8"/>
    <x v="0"/>
    <s v="2780|Lead Replacement Service|7.50|110.00"/>
    <x v="203"/>
    <s v="Truck# LT-617_x000a_Hauling Ticket # 12629_x000a_Job: 3365_x000a_Location: 1046 N. Drake"/>
    <x v="0"/>
    <x v="3"/>
    <s v="12629"/>
    <x v="6"/>
    <x v="42"/>
    <s v="Lead Replacement Service"/>
    <n v="3365"/>
    <m/>
    <m/>
    <m/>
    <n v="7.5"/>
    <n v="110"/>
    <n v="825"/>
    <n v="767.25"/>
    <n v="2971092.5599999931"/>
  </r>
  <r>
    <x v="24"/>
    <s v="06"/>
    <x v="8"/>
    <x v="0"/>
    <s v="2780|Lead Replacement Service|9.50|110.00"/>
    <x v="203"/>
    <s v="Truck# LT-708_x000a_Hauling Ticket # 15314_x000a_Job: 3365_x000a_Location: 1046 N. Drake"/>
    <x v="0"/>
    <x v="20"/>
    <s v="15314"/>
    <x v="6"/>
    <x v="42"/>
    <s v="Lead Replacement Service"/>
    <n v="3365"/>
    <m/>
    <m/>
    <m/>
    <n v="9.5"/>
    <n v="110"/>
    <n v="1045"/>
    <n v="971.85"/>
    <n v="2972137.5599999931"/>
  </r>
  <r>
    <x v="24"/>
    <s v="06"/>
    <x v="8"/>
    <x v="0"/>
    <s v="2780|Lead Replacement Service|8.50|110.00"/>
    <x v="203"/>
    <s v="Truck# MLB-11_x000a_Hauling Ticket # 15440_x000a_Job: 3365_x000a_Location: 1046 N. Drake"/>
    <x v="2"/>
    <x v="11"/>
    <s v="15440"/>
    <x v="6"/>
    <x v="42"/>
    <s v="Lead Replacement Service"/>
    <n v="3365"/>
    <m/>
    <m/>
    <m/>
    <n v="8.5"/>
    <n v="110"/>
    <n v="935"/>
    <n v="869.55000000000007"/>
    <n v="2973072.5599999931"/>
  </r>
  <r>
    <x v="24"/>
    <s v="06"/>
    <x v="8"/>
    <x v="0"/>
    <s v="2780|Lead Replacement Service|8.50|110.00"/>
    <x v="203"/>
    <s v="Truck# LT-708_x000a_Hauling Ticket # 15315_x000a_Job: 3365_x000a_Location: 1046 N. Drake"/>
    <x v="0"/>
    <x v="20"/>
    <s v="15315"/>
    <x v="6"/>
    <x v="42"/>
    <s v="Lead Replacement Service"/>
    <n v="3365"/>
    <m/>
    <m/>
    <m/>
    <n v="8.5"/>
    <n v="110"/>
    <n v="935"/>
    <n v="869.55000000000007"/>
    <n v="2974007.5599999931"/>
  </r>
  <r>
    <x v="24"/>
    <s v="06"/>
    <x v="8"/>
    <x v="0"/>
    <s v="2780|Lead Replacement Service|8.50|110.00"/>
    <x v="203"/>
    <s v="Truck# MLB-11_x000a_Hauling Ticket # 15441_x000a_Job: 3365_x000a_Location: 1046 N. Drake"/>
    <x v="2"/>
    <x v="11"/>
    <s v="15441"/>
    <x v="6"/>
    <x v="42"/>
    <s v="Lead Replacement Service"/>
    <n v="3365"/>
    <m/>
    <m/>
    <m/>
    <n v="8.5"/>
    <n v="110"/>
    <n v="935"/>
    <n v="869.55000000000007"/>
    <n v="2974942.5599999931"/>
  </r>
  <r>
    <x v="25"/>
    <s v="13"/>
    <x v="8"/>
    <x v="0"/>
    <s v="2795|Lead Replacement Service|10.00|110.00"/>
    <x v="204"/>
    <s v="Truck# LT-708_x000a_Hauling Ticket # 15317_x000a_Job: 3365_x000a_Location: 1024 N. Drake "/>
    <x v="0"/>
    <x v="20"/>
    <s v="15317"/>
    <x v="6"/>
    <x v="42"/>
    <s v="Lead Replacement Service"/>
    <n v="3365"/>
    <m/>
    <m/>
    <m/>
    <n v="10"/>
    <n v="110"/>
    <n v="1100"/>
    <n v="1023"/>
    <n v="3083519.9299999941"/>
  </r>
  <r>
    <x v="25"/>
    <s v="13"/>
    <x v="8"/>
    <x v="0"/>
    <s v="2795|Lead Replacement Service|4.00|110.00"/>
    <x v="204"/>
    <s v="Truck# LT-708_x000a_Hauling Ticket # 15318_x000a_Job: 3365_x000a_Location: 1031 N. Drake "/>
    <x v="0"/>
    <x v="20"/>
    <s v="15318"/>
    <x v="6"/>
    <x v="42"/>
    <s v="Lead Replacement Service"/>
    <n v="3365"/>
    <m/>
    <m/>
    <m/>
    <n v="4"/>
    <n v="110"/>
    <n v="440"/>
    <n v="409.20000000000005"/>
    <n v="3083959.9299999941"/>
  </r>
  <r>
    <x v="25"/>
    <s v="13"/>
    <x v="8"/>
    <x v="0"/>
    <s v="2795|Lead Replacement Service|6.50|110.00"/>
    <x v="204"/>
    <s v="Truck# LT-617_x000a_Hauling Ticket # 13577_x000a_Job: 3365_x000a_Location: 1046 N. Drake "/>
    <x v="0"/>
    <x v="3"/>
    <s v="13577"/>
    <x v="6"/>
    <x v="42"/>
    <s v="Lead Replacement Service"/>
    <n v="3365"/>
    <m/>
    <m/>
    <m/>
    <n v="6.5"/>
    <n v="110"/>
    <n v="715"/>
    <n v="664.95"/>
    <n v="3084674.9299999941"/>
  </r>
  <r>
    <x v="25"/>
    <s v="13"/>
    <x v="8"/>
    <x v="0"/>
    <s v="2795|Lead Replacement Service|7.00|110.00"/>
    <x v="204"/>
    <s v="Truck# LT-617_x000a_Hauling Ticket # 13578_x000a_Job: 3365_x000a_Location: 1046 N. Drake "/>
    <x v="0"/>
    <x v="3"/>
    <s v="13578"/>
    <x v="6"/>
    <x v="42"/>
    <s v="Lead Replacement Service"/>
    <n v="3365"/>
    <m/>
    <m/>
    <m/>
    <n v="7"/>
    <n v="110"/>
    <n v="770"/>
    <n v="716.1"/>
    <n v="3085444.9299999941"/>
  </r>
  <r>
    <x v="25"/>
    <s v="13"/>
    <x v="8"/>
    <x v="0"/>
    <s v="2795|Lead Replacement Service|8.00|110.00"/>
    <x v="204"/>
    <s v="Truck# LT-617_x000a_Hauling Ticket # 13579_x000a_Job: 3365_x000a_Location: 1046 N. Drake "/>
    <x v="0"/>
    <x v="3"/>
    <s v="13579"/>
    <x v="6"/>
    <x v="42"/>
    <s v="Lead Replacement Service"/>
    <n v="3365"/>
    <m/>
    <m/>
    <m/>
    <n v="8"/>
    <n v="110"/>
    <n v="880"/>
    <n v="818.40000000000009"/>
    <n v="3086324.9299999941"/>
  </r>
  <r>
    <x v="25"/>
    <s v="13"/>
    <x v="8"/>
    <x v="0"/>
    <s v="2795|Lead Replacement Service|6.75|110.00"/>
    <x v="204"/>
    <s v="Truck# MLB-11_x000a_Hauling Ticket # 15247_x000a_Job: 3365_x000a_Location: 1004 N. St. Louis "/>
    <x v="2"/>
    <x v="11"/>
    <s v="15247"/>
    <x v="6"/>
    <x v="42"/>
    <s v="Lead Replacement Service"/>
    <n v="3365"/>
    <m/>
    <m/>
    <m/>
    <n v="6.75"/>
    <n v="110"/>
    <n v="742.5"/>
    <n v="690.52500000000009"/>
    <n v="3087067.4299999941"/>
  </r>
  <r>
    <x v="25"/>
    <s v="13"/>
    <x v="8"/>
    <x v="0"/>
    <s v="2795|Lead Replacement Service|8.50|110.00"/>
    <x v="204"/>
    <s v="Truck# LT-114_x000a_Hauling Ticket # 15359_x000a_Job: 3365_x000a_Location: 1046 N. Drake "/>
    <x v="0"/>
    <x v="25"/>
    <s v="15359"/>
    <x v="6"/>
    <x v="42"/>
    <s v="Lead Replacement Service"/>
    <n v="3365"/>
    <m/>
    <m/>
    <m/>
    <n v="8.5"/>
    <n v="110"/>
    <n v="935"/>
    <n v="869.55000000000007"/>
    <n v="3088002.4299999941"/>
  </r>
  <r>
    <x v="25"/>
    <s v="13"/>
    <x v="8"/>
    <x v="0"/>
    <s v="2795|Lead Replacement Service|7.50|110.00"/>
    <x v="204"/>
    <s v="Truck# MLB-82_x000a_Hauling Ticket # 15403_x000a_Job: 3365_x000a_Location: 1046 N. Drake "/>
    <x v="2"/>
    <x v="23"/>
    <s v="15403"/>
    <x v="6"/>
    <x v="42"/>
    <s v="Lead Replacement Service"/>
    <n v="3365"/>
    <m/>
    <m/>
    <m/>
    <n v="7.5"/>
    <n v="110"/>
    <n v="825"/>
    <n v="0"/>
    <n v="3088827.4299999941"/>
  </r>
  <r>
    <x v="25"/>
    <s v="13"/>
    <x v="8"/>
    <x v="0"/>
    <s v="2795|Lead Replacement Service|12.00|110.00"/>
    <x v="204"/>
    <s v="Truck# LT-708_x000a_Hauling Ticket # 15319_x000a_Job: 3365_x000a_Location: 1031 N. Drake "/>
    <x v="0"/>
    <x v="20"/>
    <s v="15319"/>
    <x v="6"/>
    <x v="42"/>
    <s v="Lead Replacement Service"/>
    <n v="3365"/>
    <m/>
    <m/>
    <m/>
    <n v="12"/>
    <n v="110"/>
    <n v="1320"/>
    <n v="1227.6000000000001"/>
    <n v="3090147.4299999941"/>
  </r>
  <r>
    <x v="25"/>
    <s v="13"/>
    <x v="8"/>
    <x v="0"/>
    <s v="2795|Lead Replacement Service|7.75|110.00"/>
    <x v="204"/>
    <s v="Truck# MLB-11_x000a_Hauling Ticket # 15454_x000a_Job: 3365_x000a_Location: 1046 N. Drake "/>
    <x v="2"/>
    <x v="11"/>
    <s v="15454"/>
    <x v="6"/>
    <x v="42"/>
    <s v="Lead Replacement Service"/>
    <n v="3365"/>
    <m/>
    <m/>
    <m/>
    <n v="7.75"/>
    <n v="110"/>
    <n v="852.5"/>
    <n v="792.82500000000005"/>
    <n v="3090999.9299999941"/>
  </r>
  <r>
    <x v="25"/>
    <s v="13"/>
    <x v="8"/>
    <x v="0"/>
    <s v="2795|Lead Replacement Service|10.50|110.00"/>
    <x v="204"/>
    <s v="Truck# LT-708_x000a_Hauling Ticket # 15320_x000a_Job: 3365_x000a_Location: 1004 N. Drake "/>
    <x v="0"/>
    <x v="20"/>
    <s v="15320"/>
    <x v="6"/>
    <x v="42"/>
    <s v="Lead Replacement Service"/>
    <n v="3365"/>
    <m/>
    <m/>
    <m/>
    <n v="10.5"/>
    <n v="110"/>
    <n v="1155"/>
    <n v="1074.1500000000001"/>
    <n v="3092154.9299999941"/>
  </r>
  <r>
    <x v="25"/>
    <s v="13"/>
    <x v="8"/>
    <x v="0"/>
    <s v="2795|Lead Replacement Service|8.50|110.00"/>
    <x v="204"/>
    <s v="Truck# MLB-11_x000a_Hauling Ticket # 15452_x000a_Job: 3365_x000a_Location: 1004 N. Drake "/>
    <x v="2"/>
    <x v="11"/>
    <s v="15452"/>
    <x v="6"/>
    <x v="42"/>
    <s v="Lead Replacement Service"/>
    <n v="3365"/>
    <m/>
    <m/>
    <m/>
    <n v="8.5"/>
    <n v="110"/>
    <n v="935"/>
    <n v="869.55000000000007"/>
    <n v="3093089.9299999941"/>
  </r>
  <r>
    <x v="25"/>
    <s v="13"/>
    <x v="8"/>
    <x v="0"/>
    <s v="2795|Lead Replacement Service|9.50|110.00"/>
    <x v="204"/>
    <s v="Truck# LT-708_x000a_Hauling Ticket # 15321_x000a_Job: 3365_x000a_Location: 1017 N. St. Louis "/>
    <x v="0"/>
    <x v="20"/>
    <s v="15321"/>
    <x v="6"/>
    <x v="42"/>
    <s v="Lead Replacement Service"/>
    <n v="3365"/>
    <m/>
    <m/>
    <m/>
    <n v="9.5"/>
    <n v="110"/>
    <n v="1045"/>
    <n v="971.85"/>
    <n v="3094134.9299999941"/>
  </r>
  <r>
    <x v="6"/>
    <s v="10"/>
    <x v="5"/>
    <x v="0"/>
    <s v="2867|Lead Replacement Service|7.75|110.00"/>
    <x v="205"/>
    <s v="Truck# MLB-82_x000a_Hauling Ticket # 14882_x000a_Job: 3365_x000a_Location: Grand &amp; Oak Park"/>
    <x v="2"/>
    <x v="23"/>
    <s v="14882"/>
    <x v="6"/>
    <x v="42"/>
    <s v="Lead Replacement Service"/>
    <n v="3365"/>
    <m/>
    <m/>
    <m/>
    <n v="7.75"/>
    <n v="110"/>
    <n v="852.5"/>
    <n v="792.82500000000005"/>
    <n v="3590310.4999999958"/>
  </r>
  <r>
    <x v="6"/>
    <s v="10"/>
    <x v="5"/>
    <x v="0"/>
    <s v="2867|Lead Replacement Service|8.00|110.00"/>
    <x v="205"/>
    <s v="Truck# RB-13_x000a_Hauling Ticket # 15913_x000a_Job: 3365_x000a_Location: Grand &amp; Oak Park"/>
    <x v="36"/>
    <x v="67"/>
    <s v="15913"/>
    <x v="6"/>
    <x v="42"/>
    <s v="Lead Replacement Service"/>
    <n v="3365"/>
    <m/>
    <m/>
    <m/>
    <n v="8"/>
    <n v="110"/>
    <n v="880"/>
    <n v="818.40000000000009"/>
    <n v="3591190.4999999958"/>
  </r>
  <r>
    <x v="6"/>
    <s v="10"/>
    <x v="5"/>
    <x v="0"/>
    <s v="2867|Lead Replacement Service|8.00|110.00"/>
    <x v="205"/>
    <s v="Truck# MLB-82_x000a_Hauling Ticket # 12550_x000a_Job: 3365_x000a_Location: Augusta &amp; Drake"/>
    <x v="2"/>
    <x v="23"/>
    <s v="12550"/>
    <x v="6"/>
    <x v="42"/>
    <s v="Lead Replacement Service"/>
    <n v="3365"/>
    <m/>
    <m/>
    <m/>
    <n v="8"/>
    <n v="110"/>
    <n v="880"/>
    <n v="818.40000000000009"/>
    <n v="3592070.4999999958"/>
  </r>
  <r>
    <x v="6"/>
    <s v="10"/>
    <x v="5"/>
    <x v="0"/>
    <s v="2867|Lead Replacement Service|8.25|110.00"/>
    <x v="205"/>
    <s v="Truck# LT-617_x000a_Hauling Ticket # 15712_x000a_Job: 3365_x000a_Location: Augusta &amp; Drake"/>
    <x v="0"/>
    <x v="3"/>
    <s v="15712"/>
    <x v="6"/>
    <x v="42"/>
    <s v="Lead Replacement Service"/>
    <n v="3365"/>
    <m/>
    <m/>
    <m/>
    <n v="8.25"/>
    <n v="110"/>
    <n v="907.5"/>
    <n v="843.97500000000002"/>
    <n v="3592977.9999999958"/>
  </r>
  <r>
    <x v="6"/>
    <s v="10"/>
    <x v="5"/>
    <x v="0"/>
    <s v="2867|Lead Replacement Service|8.00|110.00"/>
    <x v="205"/>
    <s v="Truck# LT-356_x000a_Hauling Ticket # 15817_x000a_Job: 3365_x000a_Location: Iowa &amp; Drake"/>
    <x v="0"/>
    <x v="7"/>
    <s v="15817"/>
    <x v="6"/>
    <x v="42"/>
    <s v="Lead Replacement Service"/>
    <n v="3365"/>
    <m/>
    <m/>
    <m/>
    <n v="8"/>
    <n v="110"/>
    <n v="880"/>
    <n v="818.40000000000009"/>
    <n v="3593857.9999999958"/>
  </r>
  <r>
    <x v="7"/>
    <s v="17"/>
    <x v="5"/>
    <x v="0"/>
    <s v="2888|Lead Replacement Service|8.75|110.00"/>
    <x v="206"/>
    <s v="Truck# AAA-308_x000a_Hauling Ticket # 14978_x000a_Job: 3365_x000a_Location: Grand &amp; Oak Park"/>
    <x v="11"/>
    <x v="24"/>
    <s v="14978"/>
    <x v="6"/>
    <x v="42"/>
    <s v="Lead Replacement Service"/>
    <n v="3365"/>
    <m/>
    <m/>
    <m/>
    <n v="8.75"/>
    <n v="110"/>
    <n v="962.5"/>
    <n v="895.125"/>
    <n v="3725568.1899999981"/>
  </r>
  <r>
    <x v="7"/>
    <s v="17"/>
    <x v="5"/>
    <x v="0"/>
    <s v="2888|Lead Replacement Service|8.75|110.00"/>
    <x v="206"/>
    <s v="Truck# LT-325_x000a_Hauling Ticket # 15607_x000a_Job: 3365_x000a_Location: Grand &amp; Oak Park"/>
    <x v="0"/>
    <x v="21"/>
    <s v="15607"/>
    <x v="6"/>
    <x v="42"/>
    <s v="Lead Replacement Service"/>
    <n v="3365"/>
    <m/>
    <m/>
    <m/>
    <n v="8.75"/>
    <n v="110"/>
    <n v="962.5"/>
    <n v="895.125"/>
    <n v="3726530.6899999981"/>
  </r>
  <r>
    <x v="7"/>
    <s v="17"/>
    <x v="5"/>
    <x v="0"/>
    <s v="2888|Lead Replacement Service|7.25|110.00"/>
    <x v="206"/>
    <s v="Truck# LT-617_x000a_Hauling Ticket # 15716_x000a_Job: 3365_x000a_Location: Thomas &amp; Drake"/>
    <x v="0"/>
    <x v="3"/>
    <s v="15716"/>
    <x v="6"/>
    <x v="42"/>
    <s v="Lead Replacement Service"/>
    <n v="3365"/>
    <m/>
    <m/>
    <m/>
    <n v="7.25"/>
    <n v="110"/>
    <n v="797.5"/>
    <n v="741.67500000000007"/>
    <n v="3727328.1899999981"/>
  </r>
  <r>
    <x v="7"/>
    <s v="17"/>
    <x v="5"/>
    <x v="0"/>
    <s v="2888|Lead Replacement Service|7.75|110.00"/>
    <x v="206"/>
    <s v="Truck# WO-102_x000a_Hauling Ticket # 15750_x000a_Job: 3365_x000a_Location: Grand &amp; Oak Park"/>
    <x v="9"/>
    <x v="37"/>
    <s v="15750"/>
    <x v="6"/>
    <x v="42"/>
    <s v="Lead Replacement Service"/>
    <n v="3365"/>
    <m/>
    <m/>
    <m/>
    <n v="7.75"/>
    <n v="110"/>
    <n v="852.5"/>
    <n v="0"/>
    <n v="3728180.6899999981"/>
  </r>
  <r>
    <x v="7"/>
    <s v="17"/>
    <x v="5"/>
    <x v="0"/>
    <s v="2888|Lead Replacement Service|7.25|110.00"/>
    <x v="206"/>
    <s v="Truck# LT-708_x000a_Hauling Ticket # 15206_x000a_Job: 3365_x000a_Location: Thomas &amp; Drake"/>
    <x v="0"/>
    <x v="20"/>
    <s v="15206"/>
    <x v="6"/>
    <x v="42"/>
    <s v="Lead Replacement Service"/>
    <n v="3365"/>
    <m/>
    <m/>
    <m/>
    <n v="7.25"/>
    <n v="110"/>
    <n v="797.5"/>
    <n v="741.67500000000007"/>
    <n v="3728978.1899999981"/>
  </r>
  <r>
    <x v="7"/>
    <s v="17"/>
    <x v="5"/>
    <x v="0"/>
    <s v="2888|Lead Replacement Service|7.50|110.00"/>
    <x v="206"/>
    <s v="Truck# MLB-82_x000a_Hauling Ticket # 12504_x000a_Job: 3365_x000a_Location: Thomas &amp; Drake"/>
    <x v="2"/>
    <x v="23"/>
    <s v="12504"/>
    <x v="6"/>
    <x v="42"/>
    <s v="Lead Replacement Service"/>
    <n v="3365"/>
    <m/>
    <m/>
    <m/>
    <n v="7.5"/>
    <n v="110"/>
    <n v="825"/>
    <n v="767.25"/>
    <n v="3729803.1899999981"/>
  </r>
  <r>
    <x v="8"/>
    <s v="24"/>
    <x v="5"/>
    <x v="0"/>
    <s v="2909|Lead Replacement Service|7.50|110.00"/>
    <x v="207"/>
    <s v="Truck# WO-201_x000a_Hauling Ticket # 15140_x000a_Job: 3365-5006_x000a_Location: 7203 St. Lawrence"/>
    <x v="9"/>
    <x v="33"/>
    <s v="15140"/>
    <x v="6"/>
    <x v="43"/>
    <s v="Lead Replacement Service"/>
    <n v="3365"/>
    <m/>
    <m/>
    <m/>
    <n v="7.5"/>
    <n v="110"/>
    <n v="825"/>
    <n v="0"/>
    <n v="3847017.7099999981"/>
  </r>
  <r>
    <x v="8"/>
    <s v="24"/>
    <x v="5"/>
    <x v="0"/>
    <s v="2909|Lead Replacement Service|8.00|110.00"/>
    <x v="207"/>
    <s v="Truck# J&amp;O-506_x000a_Hauling Ticket # 15142_x000a_Job: 3365-5006_x000a_Location: 7203 St. Lawrence"/>
    <x v="10"/>
    <x v="68"/>
    <s v="15142"/>
    <x v="6"/>
    <x v="43"/>
    <s v="Lead Replacement Service"/>
    <n v="3365"/>
    <m/>
    <m/>
    <m/>
    <n v="8"/>
    <n v="110"/>
    <n v="880"/>
    <n v="0"/>
    <n v="3847897.7099999981"/>
  </r>
  <r>
    <x v="8"/>
    <s v="24"/>
    <x v="5"/>
    <x v="0"/>
    <s v="2909|Lead Replacement Service|9.50|110.00"/>
    <x v="207"/>
    <s v="Truck# MLB-82_x000a_Hauling Ticket # 15863_x000a_Job: 3365-5006_x000a_Location: 21st Albany"/>
    <x v="2"/>
    <x v="23"/>
    <s v="15863"/>
    <x v="6"/>
    <x v="43"/>
    <s v="Lead Replacement Service"/>
    <n v="3365"/>
    <m/>
    <m/>
    <m/>
    <n v="9.5"/>
    <n v="110"/>
    <n v="1045"/>
    <n v="971.85"/>
    <n v="3848942.7099999981"/>
  </r>
  <r>
    <x v="16"/>
    <s v="12"/>
    <x v="0"/>
    <x v="0"/>
    <s v="2462|Lead Replacement Service|8.00|110.00"/>
    <x v="208"/>
    <s v="Truck# MLB-198_x000a_Hauling Ticket # 11424_x000a_Job: 3366_x000a_Location: Hirsch &amp; Wastenaw"/>
    <x v="2"/>
    <x v="34"/>
    <s v="11424"/>
    <x v="6"/>
    <x v="44"/>
    <s v="Lead Replacement Service"/>
    <n v="3366"/>
    <m/>
    <m/>
    <m/>
    <n v="8"/>
    <n v="110"/>
    <n v="880"/>
    <n v="818.40000000000009"/>
    <n v="682492.81000000017"/>
  </r>
  <r>
    <x v="16"/>
    <s v="12"/>
    <x v="0"/>
    <x v="0"/>
    <s v="2462|Lead Replacement Service|8.25|110.00"/>
    <x v="208"/>
    <s v="Truck# MLB-108_x000a_Hauling Ticket # 11498_x000a_Job: 3366_x000a_Location: Hirsch &amp; Wastenaw"/>
    <x v="2"/>
    <x v="2"/>
    <s v="11498"/>
    <x v="6"/>
    <x v="44"/>
    <s v="Lead Replacement Service"/>
    <n v="3366"/>
    <m/>
    <m/>
    <m/>
    <n v="8.25"/>
    <n v="110"/>
    <n v="907.5"/>
    <n v="843.97500000000002"/>
    <n v="683400.31000000017"/>
  </r>
  <r>
    <x v="16"/>
    <s v="12"/>
    <x v="0"/>
    <x v="0"/>
    <s v="2462|Lead Replacement Service|7.75|110.00"/>
    <x v="208"/>
    <s v="Truck# MLB-19_x000a_Hauling Ticket # 12548_x000a_Job: 3366_x000a_Location: Hirsch &amp; Wastenaw"/>
    <x v="2"/>
    <x v="8"/>
    <s v="12548"/>
    <x v="6"/>
    <x v="44"/>
    <s v="Lead Replacement Service"/>
    <n v="3366"/>
    <m/>
    <m/>
    <m/>
    <n v="7.75"/>
    <n v="110"/>
    <n v="852.5"/>
    <n v="792.82500000000005"/>
    <n v="684252.81000000017"/>
  </r>
  <r>
    <x v="16"/>
    <s v="12"/>
    <x v="0"/>
    <x v="0"/>
    <s v="2462|Lead Replacement Service|9.00|110.00"/>
    <x v="208"/>
    <s v="Truck# LT-617_x000a_Hauling Ticket # 12743_x000a_Job: 3366_x000a_Location: Hirsch &amp; Wastenaw"/>
    <x v="0"/>
    <x v="3"/>
    <s v="12743"/>
    <x v="6"/>
    <x v="44"/>
    <s v="Lead Replacement Service"/>
    <n v="3366"/>
    <m/>
    <m/>
    <m/>
    <n v="9"/>
    <n v="110"/>
    <n v="990"/>
    <n v="920.7"/>
    <n v="685242.81000000017"/>
  </r>
  <r>
    <x v="16"/>
    <s v="12"/>
    <x v="0"/>
    <x v="0"/>
    <s v="2462|Lead Replacement Service|7.75|110.00"/>
    <x v="208"/>
    <s v="Truck# MLB-82_x000a_Hauling Ticket # 107760_x000a_Job: 3366_x000a_Location: Hirsch &amp; Wastenaw"/>
    <x v="2"/>
    <x v="23"/>
    <s v="107760"/>
    <x v="6"/>
    <x v="44"/>
    <s v="Lead Replacement Service"/>
    <n v="3366"/>
    <m/>
    <m/>
    <m/>
    <n v="7.75"/>
    <n v="110"/>
    <n v="852.5"/>
    <n v="792.82500000000005"/>
    <n v="686095.31000000017"/>
  </r>
  <r>
    <x v="16"/>
    <s v="12"/>
    <x v="0"/>
    <x v="0"/>
    <s v="2462|Lead Replacement Service|8.25|110.00"/>
    <x v="208"/>
    <s v="Truck# LT-515_x000a_Hauling Ticket # 12783_x000a_Job: 3366_x000a_Location: Hirsch &amp; Wastenaw"/>
    <x v="0"/>
    <x v="17"/>
    <s v="12783"/>
    <x v="6"/>
    <x v="44"/>
    <s v="Lead Replacement Service"/>
    <n v="3366"/>
    <m/>
    <m/>
    <m/>
    <n v="8.25"/>
    <n v="110"/>
    <n v="907.5"/>
    <n v="843.97500000000002"/>
    <n v="687002.81000000017"/>
  </r>
  <r>
    <x v="12"/>
    <s v="09"/>
    <x v="1"/>
    <x v="0"/>
    <s v="2521|Lead Replacement Service|8.00|110.00"/>
    <x v="209"/>
    <s v="Truck# LT-67_x000a_Hauling Ticket # 3068_x000a_Job: 3366_x000a_Location: Rockwell &amp; Hirsch  "/>
    <x v="0"/>
    <x v="15"/>
    <s v="3068"/>
    <x v="6"/>
    <x v="44"/>
    <s v="Lead Replacement Service"/>
    <n v="3366"/>
    <m/>
    <m/>
    <m/>
    <n v="8"/>
    <n v="110"/>
    <n v="880"/>
    <n v="818.40000000000009"/>
    <n v="997075.75000000058"/>
  </r>
  <r>
    <x v="12"/>
    <s v="09"/>
    <x v="1"/>
    <x v="0"/>
    <s v="2521|Lead Replacement Service|8.50|110.00"/>
    <x v="209"/>
    <s v="Truck# LT-114_x000a_Hauling Ticket # 13350_x000a_Job: 3366_x000a_Location: Rockwell &amp; Hirsch "/>
    <x v="0"/>
    <x v="25"/>
    <s v="13350"/>
    <x v="6"/>
    <x v="44"/>
    <s v="Lead Replacement Service"/>
    <n v="3366"/>
    <m/>
    <m/>
    <m/>
    <n v="8.5"/>
    <n v="110"/>
    <n v="935"/>
    <n v="869.55000000000007"/>
    <n v="998010.75000000058"/>
  </r>
  <r>
    <x v="12"/>
    <s v="09"/>
    <x v="1"/>
    <x v="0"/>
    <s v="2521|Lead Replacement Service|8.50|110.00"/>
    <x v="209"/>
    <s v="Truck# LT-515_x000a_Hauling Ticket # 13538_x000a_Job: 3366_x000a_Location: Rockwell &amp; Hirsch "/>
    <x v="0"/>
    <x v="17"/>
    <s v="13538"/>
    <x v="6"/>
    <x v="44"/>
    <s v="Lead Replacement Service"/>
    <n v="3366"/>
    <m/>
    <m/>
    <m/>
    <n v="8.5"/>
    <n v="110"/>
    <n v="935"/>
    <n v="869.55000000000007"/>
    <n v="998945.75000000058"/>
  </r>
  <r>
    <x v="12"/>
    <s v="09"/>
    <x v="1"/>
    <x v="0"/>
    <s v="2521|Lead Replacement Service|7.50|110.00"/>
    <x v="209"/>
    <s v="Truck# MLB-82_x000a_Hauling Ticket # 13859_x000a_Job: 3366_x000a_Location: Rockwell &amp; Hirsch "/>
    <x v="2"/>
    <x v="23"/>
    <s v="13859"/>
    <x v="6"/>
    <x v="44"/>
    <s v="Lead Replacement Service"/>
    <n v="3366"/>
    <m/>
    <m/>
    <m/>
    <n v="7.5"/>
    <n v="110"/>
    <n v="825"/>
    <n v="767.25"/>
    <n v="999770.75000000058"/>
  </r>
  <r>
    <x v="17"/>
    <s v="23"/>
    <x v="1"/>
    <x v="0"/>
    <s v="2551|Lead Replacement Service|6.50|110.00"/>
    <x v="210"/>
    <s v="Truck# RGS-57_x000a_Hauling Ticket # 12598_x000a_Job: 3366_x000a_Location: Rockwell &amp; Division"/>
    <x v="34"/>
    <x v="62"/>
    <s v="12598"/>
    <x v="6"/>
    <x v="44"/>
    <s v="Lead Replacement Service"/>
    <n v="3366"/>
    <m/>
    <m/>
    <m/>
    <n v="6.5"/>
    <n v="110"/>
    <n v="715"/>
    <n v="0"/>
    <n v="1177960.28"/>
  </r>
  <r>
    <x v="17"/>
    <s v="23"/>
    <x v="1"/>
    <x v="0"/>
    <s v="2551|Lead Replacement Service|9.00|110.00"/>
    <x v="210"/>
    <s v="Truck# MLB-58_x000a_Hauling Ticket # 13122_x000a_Job: 3366_x000a_Location: Rockwell &amp; Division"/>
    <x v="2"/>
    <x v="22"/>
    <s v="13122"/>
    <x v="6"/>
    <x v="44"/>
    <s v="Lead Replacement Service"/>
    <n v="3366"/>
    <m/>
    <m/>
    <m/>
    <n v="9"/>
    <n v="110"/>
    <n v="990"/>
    <n v="920.7"/>
    <n v="1178950.28"/>
  </r>
  <r>
    <x v="17"/>
    <s v="23"/>
    <x v="1"/>
    <x v="0"/>
    <s v="2551|Lead Replacement Service|8.00|110.00"/>
    <x v="210"/>
    <s v="Truck# MLB-11_x000a_Hauling Ticket # 13256_x000a_Job: 3366_x000a_Location: Rockwell &amp; Division"/>
    <x v="2"/>
    <x v="11"/>
    <s v="13256"/>
    <x v="6"/>
    <x v="44"/>
    <s v="Lead Replacement Service"/>
    <n v="3366"/>
    <m/>
    <m/>
    <m/>
    <n v="8"/>
    <n v="110"/>
    <n v="880"/>
    <n v="818.40000000000009"/>
    <n v="1179830.28"/>
  </r>
  <r>
    <x v="17"/>
    <s v="23"/>
    <x v="1"/>
    <x v="0"/>
    <s v="2551|Lead Replacement Service|8.00|110.00"/>
    <x v="210"/>
    <s v="Truck# BBR-25_x000a_Hauling Ticket # 13381_x000a_Job: 3366_x000a_Location: Rockwell &amp; Division"/>
    <x v="27"/>
    <x v="54"/>
    <s v="13381"/>
    <x v="6"/>
    <x v="44"/>
    <s v="Lead Replacement Service"/>
    <n v="3366"/>
    <m/>
    <m/>
    <m/>
    <n v="8"/>
    <n v="110"/>
    <n v="880"/>
    <n v="818.40000000000009"/>
    <n v="1180710.28"/>
  </r>
  <r>
    <x v="17"/>
    <s v="23"/>
    <x v="1"/>
    <x v="0"/>
    <s v="2551|Lead Replacement Service|8.00|110.00"/>
    <x v="210"/>
    <s v="Truck# MLB-82_x000a_Hauling Ticket # 13836_x000a_Job: 3366_x000a_Location: Rockwell &amp; Division"/>
    <x v="2"/>
    <x v="23"/>
    <s v="13836"/>
    <x v="6"/>
    <x v="44"/>
    <s v="Lead Replacement Service"/>
    <n v="3366"/>
    <m/>
    <m/>
    <m/>
    <n v="8"/>
    <n v="110"/>
    <n v="880"/>
    <n v="818.40000000000009"/>
    <n v="1181590.28"/>
  </r>
  <r>
    <x v="17"/>
    <s v="23"/>
    <x v="1"/>
    <x v="0"/>
    <s v="2551|Lead Replacement Service|7.00|110.00"/>
    <x v="210"/>
    <s v="Truck# U-76_x000a_Hauling Ticket # 13382_x000a_Job: 3366_x000a_Location: Rockwell &amp; Division"/>
    <x v="4"/>
    <x v="46"/>
    <s v="13382"/>
    <x v="6"/>
    <x v="44"/>
    <s v="Lead Replacement Service"/>
    <n v="3366"/>
    <m/>
    <m/>
    <m/>
    <n v="7"/>
    <n v="110"/>
    <n v="770"/>
    <n v="0"/>
    <n v="1182360.28"/>
  </r>
  <r>
    <x v="30"/>
    <s v="14"/>
    <x v="2"/>
    <x v="0"/>
    <s v="2595|Lead Replacement Service|7.25|110.00"/>
    <x v="211"/>
    <s v="Truck# LT-708_x000a_Hauling Ticket # 8916_x000a_Job: 3366_x000a_Location: Rockwell &amp; Division"/>
    <x v="0"/>
    <x v="20"/>
    <s v="8916"/>
    <x v="6"/>
    <x v="44"/>
    <s v="Lead Replacement Service"/>
    <n v="3366"/>
    <m/>
    <m/>
    <m/>
    <n v="7.25"/>
    <n v="110"/>
    <n v="797.5"/>
    <n v="741.67500000000007"/>
    <n v="1506405.7599999961"/>
  </r>
  <r>
    <x v="30"/>
    <s v="14"/>
    <x v="2"/>
    <x v="0"/>
    <s v="2595|Lead Replacement Service|7.50|110.00"/>
    <x v="211"/>
    <s v="Truck# CAJ-54_x000a_Hauling Ticket # 13224_x000a_Job: 3366_x000a_Location: Rockwell &amp; Division"/>
    <x v="5"/>
    <x v="1"/>
    <s v="13224"/>
    <x v="6"/>
    <x v="44"/>
    <s v="Lead Replacement Service"/>
    <n v="3366"/>
    <m/>
    <m/>
    <m/>
    <n v="7.5"/>
    <n v="110"/>
    <n v="825"/>
    <n v="0"/>
    <n v="1507230.7599999961"/>
  </r>
  <r>
    <x v="30"/>
    <s v="14"/>
    <x v="2"/>
    <x v="0"/>
    <s v="2595|Lead Replacement Service|8.00|110.00"/>
    <x v="211"/>
    <s v="Truck# U-661_x000a_Hauling Ticket # 13069_x000a_Job: 3366_x000a_Location: Rockwell &amp; Division"/>
    <x v="4"/>
    <x v="60"/>
    <s v="13069"/>
    <x v="6"/>
    <x v="44"/>
    <s v="Lead Replacement Service"/>
    <n v="3366"/>
    <m/>
    <m/>
    <m/>
    <n v="8"/>
    <n v="110"/>
    <n v="880"/>
    <n v="0"/>
    <n v="1508110.7599999961"/>
  </r>
  <r>
    <x v="26"/>
    <s v="20"/>
    <x v="8"/>
    <x v="0"/>
    <s v="2810|Lead Replacement Service|12.50|110.00"/>
    <x v="212"/>
    <s v="Truck# LT-708_x000a_Hauling Ticket # 15324_x000a_Job: 3367_x000a_Location: Hazel Crets"/>
    <x v="0"/>
    <x v="20"/>
    <s v="15324"/>
    <x v="6"/>
    <x v="45"/>
    <s v="Lead Replacement Service"/>
    <n v="3367"/>
    <m/>
    <m/>
    <m/>
    <n v="12.5"/>
    <n v="110"/>
    <n v="1375"/>
    <n v="1278.75"/>
    <n v="3229844.4199999929"/>
  </r>
  <r>
    <x v="26"/>
    <s v="20"/>
    <x v="8"/>
    <x v="0"/>
    <s v="2810|Lead Replacement Service|8.00|110.00"/>
    <x v="212"/>
    <s v="Truck# CAJ-20_x000a_Hauling Ticket # 15173_x000a_Job: 3367_x000a_Location: 17053 Winchester Ave"/>
    <x v="5"/>
    <x v="10"/>
    <s v="15173"/>
    <x v="6"/>
    <x v="45"/>
    <s v="Lead Replacement Service"/>
    <n v="3367"/>
    <m/>
    <m/>
    <m/>
    <n v="8"/>
    <n v="110"/>
    <n v="880"/>
    <n v="0"/>
    <n v="3230724.4199999929"/>
  </r>
  <r>
    <x v="26"/>
    <s v="20"/>
    <x v="8"/>
    <x v="0"/>
    <s v="2810|Lead Replacement Service|12.00|110.00"/>
    <x v="212"/>
    <s v="Truck# LT-708_x000a_Hauling Ticket # 15325_x000a_Job: 3367_x000a_Location: 17053 Winchester Ave"/>
    <x v="0"/>
    <x v="20"/>
    <s v="15325"/>
    <x v="6"/>
    <x v="45"/>
    <s v="Lead Replacement Service"/>
    <n v="3367"/>
    <m/>
    <m/>
    <m/>
    <n v="12"/>
    <n v="110"/>
    <n v="1320"/>
    <n v="1227.6000000000001"/>
    <n v="3232044.4199999929"/>
  </r>
  <r>
    <x v="27"/>
    <s v="27"/>
    <x v="8"/>
    <x v="0"/>
    <s v="2832|Lead Replacement Service|11.50|110.00"/>
    <x v="213"/>
    <s v="Truck# LT-708_x000a_Hauling Ticket # 15328_x000a_Job: 3367_x000a_Location: 16935 S. Page"/>
    <x v="0"/>
    <x v="20"/>
    <s v="15328"/>
    <x v="6"/>
    <x v="45"/>
    <s v="Lead Replacement Service"/>
    <n v="3367"/>
    <m/>
    <m/>
    <m/>
    <n v="11.5"/>
    <n v="110"/>
    <n v="1265"/>
    <n v="1176.45"/>
    <n v="3329421.0299999928"/>
  </r>
  <r>
    <x v="27"/>
    <s v="27"/>
    <x v="8"/>
    <x v="0"/>
    <s v="2832|Lead Replacement Service|11.50|110.00"/>
    <x v="213"/>
    <s v="Truck# LT-708_x000a_Hauling Ticket # 15329_x000a_Job: 3367_x000a_Location: 16910 Wood St"/>
    <x v="0"/>
    <x v="20"/>
    <s v="15329"/>
    <x v="6"/>
    <x v="45"/>
    <s v="Lead Replacement Service"/>
    <n v="3367"/>
    <m/>
    <m/>
    <m/>
    <n v="11.5"/>
    <n v="110"/>
    <n v="1265"/>
    <n v="1176.45"/>
    <n v="3330686.0299999928"/>
  </r>
  <r>
    <x v="27"/>
    <s v="27"/>
    <x v="8"/>
    <x v="0"/>
    <s v="2832|Lead Replacement Service|11.50|110.00"/>
    <x v="213"/>
    <s v="Truck# LT-708_x000a_Hauling Ticket # 15330_x000a_Job: 3367_x000a_Location: 16728 Wood St"/>
    <x v="0"/>
    <x v="20"/>
    <s v="15330"/>
    <x v="6"/>
    <x v="45"/>
    <s v="Lead Replacement Service"/>
    <n v="3367"/>
    <m/>
    <m/>
    <m/>
    <n v="11.5"/>
    <n v="110"/>
    <n v="1265"/>
    <n v="1176.45"/>
    <n v="3331951.0299999928"/>
  </r>
  <r>
    <x v="28"/>
    <s v="03"/>
    <x v="5"/>
    <x v="0"/>
    <s v="2849|Lead Replacement Service|10.00|110.00"/>
    <x v="214"/>
    <s v="Truck# LT-708_x000a_Hauling Ticket # 15331_x000a_Job: 3367_x000a_Location: 1906 168th Hazel Crest"/>
    <x v="0"/>
    <x v="20"/>
    <s v="15331"/>
    <x v="6"/>
    <x v="45"/>
    <s v="Lead Replacement Service"/>
    <n v="3367"/>
    <m/>
    <m/>
    <m/>
    <n v="10"/>
    <n v="110"/>
    <n v="1100"/>
    <n v="1023"/>
    <n v="3446344.6599999941"/>
  </r>
  <r>
    <x v="28"/>
    <s v="03"/>
    <x v="5"/>
    <x v="0"/>
    <s v="2849|Lead Replacement Service|11.00|110.00"/>
    <x v="214"/>
    <s v="Truck# LT-708_x000a_Hauling Ticket # 15332_x000a_Job: 3367_x000a_Location: 16822 Lincoln"/>
    <x v="0"/>
    <x v="20"/>
    <s v="15332"/>
    <x v="6"/>
    <x v="45"/>
    <s v="Lead Replacement Service"/>
    <n v="3367"/>
    <m/>
    <m/>
    <m/>
    <n v="11"/>
    <n v="110"/>
    <n v="1210"/>
    <n v="1125.3"/>
    <n v="3447554.6599999941"/>
  </r>
  <r>
    <x v="28"/>
    <s v="03"/>
    <x v="5"/>
    <x v="0"/>
    <s v="2849|Lead Replacement Service|13.00|110.00"/>
    <x v="214"/>
    <s v="Truck# LT-708_x000a_Hauling Ticket # 15198_x000a_Job: 3367_x000a_Location: 16953 S. Page"/>
    <x v="0"/>
    <x v="20"/>
    <s v="15198"/>
    <x v="6"/>
    <x v="45"/>
    <s v="Lead Replacement Service"/>
    <n v="3367"/>
    <m/>
    <m/>
    <m/>
    <n v="13"/>
    <n v="110"/>
    <n v="1430"/>
    <n v="1329.9"/>
    <n v="3448984.6599999941"/>
  </r>
  <r>
    <x v="28"/>
    <s v="03"/>
    <x v="5"/>
    <x v="0"/>
    <s v="2849|Lead Replacement Service|11.50|110.00"/>
    <x v="214"/>
    <s v="Truck# LT-708_x000a_Hauling Ticket # 15199_x000a_Job: 3367_x000a_Location: 1713 Chorleston"/>
    <x v="0"/>
    <x v="20"/>
    <s v="15199"/>
    <x v="6"/>
    <x v="45"/>
    <s v="Lead Replacement Service"/>
    <n v="3367"/>
    <m/>
    <m/>
    <m/>
    <n v="11.5"/>
    <n v="110"/>
    <n v="1265"/>
    <n v="1176.45"/>
    <n v="3450249.6599999941"/>
  </r>
  <r>
    <x v="6"/>
    <s v="10"/>
    <x v="5"/>
    <x v="0"/>
    <s v="2868|Lead Replacement Service|10.00|110.00"/>
    <x v="215"/>
    <s v="Truck# LT-708_x000a_Hauling Ticket # 15201_x000a_Job: 3367_x000a_Location: 1915 W. 167th"/>
    <x v="0"/>
    <x v="20"/>
    <s v="15201"/>
    <x v="6"/>
    <x v="45"/>
    <s v="Lead Replacement Service"/>
    <n v="3367"/>
    <m/>
    <m/>
    <m/>
    <n v="10"/>
    <n v="110"/>
    <n v="1100"/>
    <n v="1023"/>
    <n v="3594957.9999999958"/>
  </r>
  <r>
    <x v="6"/>
    <s v="10"/>
    <x v="5"/>
    <x v="0"/>
    <s v="2868|Lead Replacement Service|8.00|110.00"/>
    <x v="215"/>
    <s v="Truck# LT-708_x000a_Hauling Ticket # 15202_x000a_Job: 3367_x000a_Location: 16727 Dixic "/>
    <x v="0"/>
    <x v="20"/>
    <s v="15202"/>
    <x v="6"/>
    <x v="45"/>
    <s v="Lead Replacement Service"/>
    <n v="3367"/>
    <m/>
    <m/>
    <m/>
    <n v="8"/>
    <n v="110"/>
    <n v="880"/>
    <n v="818.40000000000009"/>
    <n v="3595837.9999999958"/>
  </r>
  <r>
    <x v="6"/>
    <s v="10"/>
    <x v="5"/>
    <x v="0"/>
    <s v="2868|Lead Replacement Service|9.00|110.00"/>
    <x v="215"/>
    <s v="Truck# LT-708_x000a_Hauling Ticket # 15203_x000a_Job: 3367_x000a_Location: 16718 Lincoln St"/>
    <x v="0"/>
    <x v="20"/>
    <s v="15203"/>
    <x v="6"/>
    <x v="45"/>
    <s v="Lead Replacement Service"/>
    <n v="3367"/>
    <m/>
    <m/>
    <m/>
    <n v="9"/>
    <n v="110"/>
    <n v="990"/>
    <n v="920.7"/>
    <n v="3596827.9999999958"/>
  </r>
  <r>
    <x v="6"/>
    <s v="10"/>
    <x v="5"/>
    <x v="0"/>
    <s v="2868|Lead Replacement Service|9.50|110.00"/>
    <x v="215"/>
    <s v="Truck# LT-708_x000a_Hauling Ticket # 15204_x000a_Job: 3367_x000a_Location: 16715 Dixic"/>
    <x v="0"/>
    <x v="20"/>
    <s v="15204"/>
    <x v="6"/>
    <x v="45"/>
    <s v="Lead Replacement Service"/>
    <n v="3367"/>
    <m/>
    <m/>
    <m/>
    <n v="9.5"/>
    <n v="110"/>
    <n v="1045"/>
    <n v="971.85"/>
    <n v="3597872.9999999958"/>
  </r>
  <r>
    <x v="6"/>
    <s v="10"/>
    <x v="5"/>
    <x v="0"/>
    <s v="2868|Lead Replacement Service|10.50|110.00"/>
    <x v="215"/>
    <s v="Truck# LT-708_x000a_Hauling Ticket # 15205_x000a_Job: 3367_x000a_Location: 17064 Winchster"/>
    <x v="0"/>
    <x v="20"/>
    <s v="15205"/>
    <x v="6"/>
    <x v="45"/>
    <s v="Lead Replacement Service"/>
    <n v="3367"/>
    <m/>
    <m/>
    <m/>
    <n v="10.5"/>
    <n v="110"/>
    <n v="1155"/>
    <n v="1074.1500000000001"/>
    <n v="3599027.9999999958"/>
  </r>
  <r>
    <x v="7"/>
    <s v="17"/>
    <x v="5"/>
    <x v="0"/>
    <s v="2889|Lead Replacement Service|10.50|110.00"/>
    <x v="216"/>
    <s v="Truck# LT-708_x000a_Hauling Ticket # 15207_x000a_Job: 3367_x000a_Location: 16902 Lincoln"/>
    <x v="0"/>
    <x v="20"/>
    <s v="15207"/>
    <x v="6"/>
    <x v="45"/>
    <s v="Lead Replacement Service"/>
    <n v="3367"/>
    <m/>
    <m/>
    <m/>
    <n v="10.5"/>
    <n v="110"/>
    <n v="1155"/>
    <n v="1074.1500000000001"/>
    <n v="3730958.1899999981"/>
  </r>
  <r>
    <x v="3"/>
    <s v="28"/>
    <x v="2"/>
    <x v="0"/>
    <s v="2622|Lead Replacement Service|7.00|110.00"/>
    <x v="217"/>
    <s v="Truck# MLB-82_x000a_Hauling Ticket # 13436_x000a_Job: 3369_x000a_Location: Belmont &amp; Normandy"/>
    <x v="2"/>
    <x v="23"/>
    <s v="13436"/>
    <x v="6"/>
    <x v="46"/>
    <s v="Lead Replacement Service"/>
    <n v="3369"/>
    <m/>
    <m/>
    <m/>
    <n v="7"/>
    <n v="110"/>
    <n v="770"/>
    <n v="716.1"/>
    <n v="1801278.619999995"/>
  </r>
  <r>
    <x v="3"/>
    <s v="28"/>
    <x v="2"/>
    <x v="0"/>
    <s v="2622|Lead Replacement Service|8.50|110.00"/>
    <x v="217"/>
    <s v="Truck# KJV-612_x000a_Hauling Ticket # 062_x000a_Job: 3369_x000a_Location: Belmont &amp; Normandy"/>
    <x v="15"/>
    <x v="63"/>
    <s v="062"/>
    <x v="6"/>
    <x v="46"/>
    <s v="Lead Replacement Service"/>
    <n v="3369"/>
    <m/>
    <m/>
    <m/>
    <n v="8.5"/>
    <n v="110"/>
    <n v="935"/>
    <n v="0"/>
    <n v="1802213.619999995"/>
  </r>
  <r>
    <x v="23"/>
    <s v="15"/>
    <x v="4"/>
    <x v="0"/>
    <s v="2732|Lead Replacement Service|10.50|110.00"/>
    <x v="218"/>
    <s v="Truck# LT-708_x000a_Hauling Ticket # 15299_x000a_Job: 3370_x000a_Location: 31085 Lawndale"/>
    <x v="0"/>
    <x v="20"/>
    <s v="15299"/>
    <x v="6"/>
    <x v="47"/>
    <s v="Lead Replacement Service"/>
    <n v="3370"/>
    <m/>
    <m/>
    <m/>
    <n v="10.5"/>
    <n v="110"/>
    <n v="1155"/>
    <n v="1074.1500000000001"/>
    <n v="2666331.3499999931"/>
  </r>
  <r>
    <x v="31"/>
    <s v="22"/>
    <x v="4"/>
    <x v="0"/>
    <s v="2744|Lead Replacement Service|8.00|110.00"/>
    <x v="219"/>
    <s v="Truck# MLB-82_x000a_Hauling Ticket # 15382_x000a_Job: 3370_x000a_Location: 941 N. Drake"/>
    <x v="2"/>
    <x v="23"/>
    <s v="15382"/>
    <x v="6"/>
    <x v="47"/>
    <s v="Lead Replacement Service"/>
    <n v="3370"/>
    <m/>
    <m/>
    <m/>
    <n v="8"/>
    <n v="110"/>
    <n v="880"/>
    <n v="818.40000000000009"/>
    <n v="2736057.6599999932"/>
  </r>
  <r>
    <x v="31"/>
    <s v="22"/>
    <x v="4"/>
    <x v="0"/>
    <s v="2744|Lead Replacement Service|5.00|110.00"/>
    <x v="219"/>
    <s v="Truck# LT-515_x000a_Hauling Ticket # 15166_x000a_Job: 3370_x000a_Location: 941 N. Drake"/>
    <x v="0"/>
    <x v="17"/>
    <s v="15166"/>
    <x v="6"/>
    <x v="47"/>
    <s v="Lead Replacement Service"/>
    <n v="3370"/>
    <m/>
    <m/>
    <m/>
    <n v="5"/>
    <n v="110"/>
    <n v="550"/>
    <n v="511.5"/>
    <n v="2736607.6599999932"/>
  </r>
  <r>
    <x v="31"/>
    <s v="22"/>
    <x v="4"/>
    <x v="0"/>
    <s v="2744|Lead Replacement Service|5.50|110.00"/>
    <x v="219"/>
    <s v="Truck# WO-04_x000a_Hauling Ticket # 15708_x000a_Job: 3370_x000a_Location: 941 N. Drake"/>
    <x v="9"/>
    <x v="31"/>
    <s v="15708"/>
    <x v="6"/>
    <x v="47"/>
    <s v="Lead Replacement Service"/>
    <n v="3370"/>
    <m/>
    <m/>
    <m/>
    <n v="5.5"/>
    <n v="110"/>
    <n v="605"/>
    <n v="0"/>
    <n v="2737212.6599999932"/>
  </r>
  <r>
    <x v="31"/>
    <s v="22"/>
    <x v="4"/>
    <x v="0"/>
    <s v="2744|Lead Replacement Service|7.50|110.00"/>
    <x v="219"/>
    <s v="Truck# LT-617_x000a_Hauling Ticket # 12630_x000a_Job: 3370_x000a_Location: 941 N. Drake"/>
    <x v="0"/>
    <x v="3"/>
    <s v="12630"/>
    <x v="6"/>
    <x v="47"/>
    <s v="Lead Replacement Service"/>
    <n v="3370"/>
    <m/>
    <m/>
    <m/>
    <n v="7.5"/>
    <n v="110"/>
    <n v="825"/>
    <n v="767.25"/>
    <n v="2738037.6599999932"/>
  </r>
  <r>
    <x v="31"/>
    <s v="22"/>
    <x v="4"/>
    <x v="0"/>
    <s v="2744|Lead Replacement Service|7.00|110.00"/>
    <x v="219"/>
    <s v="Truck# U-620_x000a_Hauling Ticket # 6790_x000a_Job: 3370_x000a_Location: 941 N. Drake"/>
    <x v="4"/>
    <x v="65"/>
    <s v="6790"/>
    <x v="6"/>
    <x v="47"/>
    <s v="Lead Replacement Service"/>
    <n v="3370"/>
    <m/>
    <m/>
    <m/>
    <n v="7"/>
    <n v="110"/>
    <n v="770"/>
    <n v="0"/>
    <n v="2738807.6599999932"/>
  </r>
  <r>
    <x v="31"/>
    <s v="22"/>
    <x v="4"/>
    <x v="0"/>
    <s v="2744|Lead Replacement Service|7.00|110.00"/>
    <x v="219"/>
    <s v="Truck# U-661_x000a_Hauling Ticket # 14664_x000a_Job: 3370_x000a_Location: 941 N. Drake"/>
    <x v="4"/>
    <x v="60"/>
    <s v="14664"/>
    <x v="6"/>
    <x v="47"/>
    <s v="Lead Replacement Service"/>
    <n v="3370"/>
    <m/>
    <m/>
    <m/>
    <n v="7"/>
    <n v="110"/>
    <n v="770"/>
    <n v="0"/>
    <n v="2739577.6599999932"/>
  </r>
  <r>
    <x v="31"/>
    <s v="22"/>
    <x v="4"/>
    <x v="0"/>
    <s v="2744|Lead Replacement Service|8.00|110.00"/>
    <x v="219"/>
    <s v="Truck# U-76_x000a_Hauling Ticket # 15464_x000a_Job: 3370_x000a_Location: 941 N. Drake"/>
    <x v="4"/>
    <x v="46"/>
    <s v="15464"/>
    <x v="6"/>
    <x v="47"/>
    <s v="Lead Replacement Service"/>
    <n v="3370"/>
    <m/>
    <m/>
    <m/>
    <n v="8"/>
    <n v="110"/>
    <n v="880"/>
    <n v="818.40000000000009"/>
    <n v="2740457.6599999932"/>
  </r>
  <r>
    <x v="10"/>
    <s v="07"/>
    <x v="2"/>
    <x v="0"/>
    <s v="2579|Lead Replacement Service|8.00|110.00"/>
    <x v="220"/>
    <s v="Truck# MLB-58_x000a_Hauling Ticket # 13132_x000a_Job: 3373_x000a_Location: 135th &amp; Harding"/>
    <x v="2"/>
    <x v="22"/>
    <s v="13132"/>
    <x v="6"/>
    <x v="48"/>
    <s v="Lead Replacement Service"/>
    <n v="3373"/>
    <m/>
    <m/>
    <m/>
    <n v="8"/>
    <n v="110"/>
    <n v="880"/>
    <n v="818.40000000000009"/>
    <n v="1415117.4299999969"/>
  </r>
  <r>
    <x v="10"/>
    <s v="07"/>
    <x v="2"/>
    <x v="0"/>
    <s v="2579|Lead Replacement Service|13.00|110.00"/>
    <x v="220"/>
    <s v="Truck# MLB-58_x000a_Hauling Ticket # 13133_x000a_Job: 3373_x000a_Location: 135th &amp; Harding"/>
    <x v="2"/>
    <x v="22"/>
    <s v="13133"/>
    <x v="6"/>
    <x v="48"/>
    <s v="Lead Replacement Service"/>
    <n v="3373"/>
    <m/>
    <m/>
    <m/>
    <n v="13"/>
    <n v="110"/>
    <n v="1430"/>
    <n v="1329.9"/>
    <n v="1416547.4299999969"/>
  </r>
  <r>
    <x v="14"/>
    <s v="28"/>
    <x v="7"/>
    <x v="0"/>
    <s v="2437||9.50|115.50"/>
    <x v="221"/>
    <s v="Truck# LT-515_x000a_Hauling Ticket# 170123_x000a_Job: AR Term"/>
    <x v="0"/>
    <x v="17"/>
    <s v="170123"/>
    <x v="7"/>
    <x v="49"/>
    <m/>
    <m/>
    <m/>
    <m/>
    <m/>
    <n v="9.5"/>
    <n v="115.5"/>
    <n v="1097.25"/>
    <n v="0"/>
    <n v="548044.80000000005"/>
  </r>
  <r>
    <x v="14"/>
    <s v="28"/>
    <x v="7"/>
    <x v="0"/>
    <s v="2437|AR Term|10.50|115.50"/>
    <x v="221"/>
    <s v="Truck# MLB-58_x000a_Hauling Ticket# 170141_x000a_Job: AR Term"/>
    <x v="2"/>
    <x v="22"/>
    <s v="170141"/>
    <x v="7"/>
    <x v="49"/>
    <s v="AR Term"/>
    <m/>
    <m/>
    <m/>
    <m/>
    <n v="10.5"/>
    <n v="115.5"/>
    <n v="1212.75"/>
    <n v="1127.8575000000001"/>
    <n v="549257.55000000005"/>
  </r>
  <r>
    <x v="15"/>
    <s v="05"/>
    <x v="0"/>
    <x v="0"/>
    <s v="2450|AR Term|8.50|115.50"/>
    <x v="222"/>
    <s v="Truck# AAA-308_x000a_Hauling Ticket# 163757_x000a_Job: AR Term"/>
    <x v="11"/>
    <x v="24"/>
    <s v="163757"/>
    <x v="7"/>
    <x v="49"/>
    <s v="AR Term"/>
    <m/>
    <m/>
    <m/>
    <m/>
    <n v="8.5"/>
    <n v="115.5"/>
    <n v="981.75"/>
    <n v="913.02750000000003"/>
    <n v="624608.46000000008"/>
  </r>
  <r>
    <x v="15"/>
    <s v="05"/>
    <x v="0"/>
    <x v="0"/>
    <s v="2450|AR Term|8.25|115.50"/>
    <x v="222"/>
    <s v="Truck# LT-114_x000a_Hauling Ticket# 163774_x000a_Job: AR Term"/>
    <x v="0"/>
    <x v="25"/>
    <s v="163774"/>
    <x v="7"/>
    <x v="49"/>
    <s v="AR Term"/>
    <m/>
    <m/>
    <m/>
    <m/>
    <n v="8.25"/>
    <n v="115.5"/>
    <n v="952.88"/>
    <n v="886.17375000000004"/>
    <n v="625561.34000000008"/>
  </r>
  <r>
    <x v="15"/>
    <s v="05"/>
    <x v="0"/>
    <x v="0"/>
    <s v="2450|AR Term|8.50|115.50"/>
    <x v="222"/>
    <s v="Truck# LT-114_x000a_Hauling Ticket# 159227_x000a_Job: AR Term"/>
    <x v="0"/>
    <x v="25"/>
    <s v="159227"/>
    <x v="7"/>
    <x v="49"/>
    <s v="AR Term"/>
    <m/>
    <m/>
    <m/>
    <m/>
    <n v="8.5"/>
    <n v="115.5"/>
    <n v="981.75"/>
    <n v="913.02750000000003"/>
    <n v="626543.09000000008"/>
  </r>
  <r>
    <x v="15"/>
    <s v="05"/>
    <x v="0"/>
    <x v="0"/>
    <s v="2450|AR Term|8.50|115.50"/>
    <x v="222"/>
    <s v="Truck# MLB-108_x000a_Hauling Ticket# 159228_x000a_Job: AR Term"/>
    <x v="2"/>
    <x v="2"/>
    <s v="159228"/>
    <x v="7"/>
    <x v="49"/>
    <s v="AR Term"/>
    <m/>
    <m/>
    <m/>
    <m/>
    <n v="8.5"/>
    <n v="115.5"/>
    <n v="981.75"/>
    <n v="913.02750000000003"/>
    <n v="627524.84000000008"/>
  </r>
  <r>
    <x v="15"/>
    <s v="05"/>
    <x v="0"/>
    <x v="0"/>
    <s v="2450|AR Term|10.00|115.50"/>
    <x v="222"/>
    <s v="Truck# LT-114_x000a_Hauling Ticket# 163666_x000a_Job: AR Term"/>
    <x v="0"/>
    <x v="25"/>
    <s v="163666"/>
    <x v="7"/>
    <x v="49"/>
    <s v="AR Term"/>
    <m/>
    <m/>
    <m/>
    <m/>
    <n v="10"/>
    <n v="115.5"/>
    <n v="1155"/>
    <n v="1074.1500000000001"/>
    <n v="628679.84000000008"/>
  </r>
  <r>
    <x v="15"/>
    <s v="05"/>
    <x v="0"/>
    <x v="0"/>
    <s v="2450|AR Term|9.25|115.50"/>
    <x v="222"/>
    <s v="Truck# MLB-108_x000a_Hauling Ticket# 163668_x000a_Job: AR Term"/>
    <x v="2"/>
    <x v="2"/>
    <s v="163668"/>
    <x v="7"/>
    <x v="49"/>
    <s v="AR Term"/>
    <m/>
    <m/>
    <m/>
    <m/>
    <n v="9.25"/>
    <n v="115.5"/>
    <n v="1068.3800000000001"/>
    <n v="993.58875"/>
    <n v="629748.22000000009"/>
  </r>
  <r>
    <x v="16"/>
    <s v="12"/>
    <x v="0"/>
    <x v="0"/>
    <s v="2464|AR Term|8.75|115.50"/>
    <x v="223"/>
    <s v="Truck# LT-114_x000a_Hauling Ticket# 163790_x000a_Job: AR Term"/>
    <x v="0"/>
    <x v="25"/>
    <s v="163790"/>
    <x v="7"/>
    <x v="49"/>
    <s v="AR Term"/>
    <m/>
    <m/>
    <m/>
    <m/>
    <n v="8.75"/>
    <n v="115.5"/>
    <n v="1010.63"/>
    <n v="939.88125000000002"/>
    <n v="694476.31000000029"/>
  </r>
  <r>
    <x v="16"/>
    <s v="12"/>
    <x v="0"/>
    <x v="0"/>
    <s v="2464|AR Term|10.25|115.50"/>
    <x v="223"/>
    <s v="Truck# MLB-19_x000a_Hauling Ticket# 163791_x000a_Job: AR Term"/>
    <x v="2"/>
    <x v="8"/>
    <s v="163791"/>
    <x v="7"/>
    <x v="49"/>
    <s v="AR Term"/>
    <m/>
    <m/>
    <m/>
    <m/>
    <n v="10.25"/>
    <n v="115.5"/>
    <n v="1183.8800000000001"/>
    <n v="1101.0037500000001"/>
    <n v="695660.19000000029"/>
  </r>
  <r>
    <x v="16"/>
    <s v="12"/>
    <x v="0"/>
    <x v="0"/>
    <s v="2464|AR Term|10.00|115.50"/>
    <x v="223"/>
    <s v="Truck# MLB-19_x000a_Hauling Ticket# 163703_x000a_Job: AR Term"/>
    <x v="2"/>
    <x v="8"/>
    <s v="163703"/>
    <x v="7"/>
    <x v="49"/>
    <s v="AR Term"/>
    <m/>
    <m/>
    <m/>
    <m/>
    <n v="10"/>
    <n v="115.5"/>
    <n v="1155"/>
    <n v="1074.1500000000001"/>
    <n v="696815.19000000029"/>
  </r>
  <r>
    <x v="16"/>
    <s v="12"/>
    <x v="0"/>
    <x v="0"/>
    <s v="2464|AR Term|10.50|115.50"/>
    <x v="223"/>
    <s v="Truck# MLB-108_x000a_Hauling Ticket# 163705_x000a_Job: AR Term"/>
    <x v="2"/>
    <x v="2"/>
    <s v="163705"/>
    <x v="7"/>
    <x v="49"/>
    <s v="AR Term"/>
    <m/>
    <m/>
    <m/>
    <m/>
    <n v="10.5"/>
    <n v="115.5"/>
    <n v="1212.75"/>
    <n v="1127.8575000000001"/>
    <n v="698027.94000000029"/>
  </r>
  <r>
    <x v="16"/>
    <s v="12"/>
    <x v="0"/>
    <x v="0"/>
    <s v="2464|AR Term|7.25|115.50"/>
    <x v="223"/>
    <s v="Truck# MLB-19_x000a_Hauling Ticket# 163727_x000a_Job: AR Term"/>
    <x v="2"/>
    <x v="8"/>
    <s v="163727"/>
    <x v="7"/>
    <x v="49"/>
    <s v="AR Term"/>
    <m/>
    <m/>
    <m/>
    <m/>
    <n v="7.25"/>
    <n v="115.5"/>
    <n v="837.38"/>
    <n v="778.75875000000008"/>
    <n v="698865.3200000003"/>
  </r>
  <r>
    <x v="16"/>
    <s v="12"/>
    <x v="0"/>
    <x v="0"/>
    <s v="2464|AR Term|9.25|115.50"/>
    <x v="223"/>
    <s v="Truck# LT-114_x000a_Hauling Ticket# 163745_x000a_Job: AR Term"/>
    <x v="0"/>
    <x v="25"/>
    <s v="163745"/>
    <x v="7"/>
    <x v="49"/>
    <s v="AR Term"/>
    <m/>
    <m/>
    <m/>
    <m/>
    <n v="9.25"/>
    <n v="115.5"/>
    <n v="1068.3800000000001"/>
    <n v="993.58875"/>
    <n v="699933.7000000003"/>
  </r>
  <r>
    <x v="16"/>
    <s v="12"/>
    <x v="0"/>
    <x v="0"/>
    <s v="2464|AR Term|8.75|115.50"/>
    <x v="223"/>
    <s v="Truck# LT-114_x000a_Hauling Ticket# 163609_x000a_Job: AR Term"/>
    <x v="0"/>
    <x v="25"/>
    <s v="163609"/>
    <x v="7"/>
    <x v="49"/>
    <s v="AR Term"/>
    <m/>
    <m/>
    <m/>
    <m/>
    <n v="8.75"/>
    <n v="115.5"/>
    <n v="1010.63"/>
    <n v="939.88125000000002"/>
    <n v="700944.33000000031"/>
  </r>
  <r>
    <x v="0"/>
    <s v="19"/>
    <x v="0"/>
    <x v="0"/>
    <s v="2479|AR Term|9.75|115.50"/>
    <x v="224"/>
    <s v="Truck# MLB-11_x000a_Hauling Ticket# 163616_x000a_Job: AR Term"/>
    <x v="2"/>
    <x v="11"/>
    <s v="163616"/>
    <x v="7"/>
    <x v="49"/>
    <s v="AR Term"/>
    <m/>
    <m/>
    <m/>
    <m/>
    <n v="9.75"/>
    <n v="115.5"/>
    <n v="1126.1300000000001"/>
    <n v="1047.2962500000001"/>
    <n v="773249.06000000041"/>
  </r>
  <r>
    <x v="0"/>
    <s v="19"/>
    <x v="0"/>
    <x v="0"/>
    <s v="2479|AR Term|7.50|115.50"/>
    <x v="224"/>
    <s v="Truck# LT-114_x000a_Hauling Ticket# 163638_x000a_Job: AR Term"/>
    <x v="0"/>
    <x v="25"/>
    <s v="163638"/>
    <x v="7"/>
    <x v="49"/>
    <s v="AR Term"/>
    <m/>
    <m/>
    <m/>
    <m/>
    <n v="7.5"/>
    <n v="115.5"/>
    <n v="866.25"/>
    <n v="805.61250000000007"/>
    <n v="774115.31000000041"/>
  </r>
  <r>
    <x v="0"/>
    <s v="19"/>
    <x v="0"/>
    <x v="0"/>
    <s v="2479|AR Term|7.50|115.50"/>
    <x v="224"/>
    <s v="Truck# J&amp;O-685_x000a_Hauling Ticket# 163700_x000a_Job: AR Term"/>
    <x v="10"/>
    <x v="56"/>
    <s v="163700"/>
    <x v="7"/>
    <x v="49"/>
    <s v="AR Term"/>
    <m/>
    <m/>
    <m/>
    <m/>
    <n v="7.5"/>
    <n v="115.5"/>
    <n v="866.25"/>
    <n v="805.61250000000007"/>
    <n v="774981.56000000041"/>
  </r>
  <r>
    <x v="0"/>
    <s v="19"/>
    <x v="0"/>
    <x v="0"/>
    <s v="2479|AR Term|8.50|115.50"/>
    <x v="224"/>
    <s v="Truck# Li-54_x000a_Hauling Ticket# 163683_x000a_Job: AR Term"/>
    <x v="1"/>
    <x v="1"/>
    <s v="163683"/>
    <x v="7"/>
    <x v="49"/>
    <s v="AR Term"/>
    <m/>
    <m/>
    <m/>
    <m/>
    <n v="8.5"/>
    <n v="115.5"/>
    <n v="981.75"/>
    <n v="913.02750000000003"/>
    <n v="775963.31000000041"/>
  </r>
  <r>
    <x v="0"/>
    <s v="19"/>
    <x v="0"/>
    <x v="0"/>
    <s v="2479|AR Term|6.75|115.50"/>
    <x v="224"/>
    <s v="Truck# MJV-670_x000a_Hauling Ticket#  163574_x000a_Job: AR Term"/>
    <x v="14"/>
    <x v="27"/>
    <s v="163574"/>
    <x v="7"/>
    <x v="49"/>
    <s v="AR Term"/>
    <m/>
    <m/>
    <m/>
    <m/>
    <n v="6.75"/>
    <n v="115.5"/>
    <n v="779.63"/>
    <n v="0"/>
    <n v="776742.94000000041"/>
  </r>
  <r>
    <x v="0"/>
    <s v="19"/>
    <x v="0"/>
    <x v="0"/>
    <s v="2479|AR Term|7.25|115.50"/>
    <x v="224"/>
    <s v="Truck# LT-114_x000a_Hauling Ticket# 163575_x000a_Job: AR Term"/>
    <x v="0"/>
    <x v="25"/>
    <s v="163575"/>
    <x v="7"/>
    <x v="49"/>
    <s v="AR Term"/>
    <m/>
    <m/>
    <m/>
    <m/>
    <n v="7.25"/>
    <n v="115.5"/>
    <n v="837.38"/>
    <n v="778.75875000000008"/>
    <n v="777580.32000000041"/>
  </r>
  <r>
    <x v="0"/>
    <s v="19"/>
    <x v="0"/>
    <x v="0"/>
    <s v="2479|AR Term|8.00|115.50"/>
    <x v="224"/>
    <s v="Truck# RB-13_x000a_Hauling Ticket#  163570_x000a_Job: AR Term"/>
    <x v="36"/>
    <x v="67"/>
    <s v="163570"/>
    <x v="7"/>
    <x v="49"/>
    <s v="AR Term"/>
    <m/>
    <m/>
    <m/>
    <m/>
    <n v="8"/>
    <n v="115.5"/>
    <n v="924"/>
    <n v="0"/>
    <n v="778504.32000000041"/>
  </r>
  <r>
    <x v="0"/>
    <s v="19"/>
    <x v="0"/>
    <x v="0"/>
    <s v="2479|AR Term|7.75|115.50"/>
    <x v="224"/>
    <s v="Truck# RB-13_x000a_Hauling Ticket#  163697_x000a_Job: AR Term"/>
    <x v="36"/>
    <x v="67"/>
    <s v="163697"/>
    <x v="7"/>
    <x v="49"/>
    <s v="AR Term"/>
    <m/>
    <m/>
    <m/>
    <m/>
    <n v="7.75"/>
    <n v="115.5"/>
    <n v="895.13"/>
    <n v="0"/>
    <n v="779399.45000000042"/>
  </r>
  <r>
    <x v="0"/>
    <s v="19"/>
    <x v="0"/>
    <x v="0"/>
    <s v="2479|AR Term|8.50|115.50"/>
    <x v="224"/>
    <s v="Truck# MLB-11_x000a_Hauling Ticket# 163684_x000a_Job: AR Term"/>
    <x v="2"/>
    <x v="11"/>
    <s v="163684"/>
    <x v="7"/>
    <x v="49"/>
    <s v="AR Term"/>
    <m/>
    <m/>
    <m/>
    <m/>
    <n v="8.5"/>
    <n v="115.5"/>
    <n v="981.75"/>
    <n v="913.02750000000003"/>
    <n v="780445.40000000037"/>
  </r>
  <r>
    <x v="1"/>
    <s v="26"/>
    <x v="0"/>
    <x v="0"/>
    <s v="2494|AR Term|8.00|118.00"/>
    <x v="225"/>
    <s v="Truck# LT-114_x000a_Hauling Ticket# 163578_x000a_Job: AR Term"/>
    <x v="0"/>
    <x v="25"/>
    <s v="163578"/>
    <x v="7"/>
    <x v="49"/>
    <s v="AR Term"/>
    <m/>
    <m/>
    <m/>
    <m/>
    <n v="8"/>
    <n v="118"/>
    <n v="944"/>
    <n v="0"/>
    <n v="853183.88000000035"/>
  </r>
  <r>
    <x v="1"/>
    <s v="26"/>
    <x v="0"/>
    <x v="0"/>
    <s v="2494|AR Term|7.75|118.00"/>
    <x v="225"/>
    <s v="Truck# CAJ-606_x000a_Hauling Ticket# 163579_x000a_Job: AR Term"/>
    <x v="5"/>
    <x v="47"/>
    <s v="163579"/>
    <x v="7"/>
    <x v="49"/>
    <s v="AR Term"/>
    <m/>
    <m/>
    <m/>
    <m/>
    <n v="7.75"/>
    <n v="118"/>
    <n v="914.5"/>
    <n v="0"/>
    <n v="854098.38000000035"/>
  </r>
  <r>
    <x v="1"/>
    <s v="26"/>
    <x v="0"/>
    <x v="0"/>
    <s v="2494|AR Term|6.75|118.00"/>
    <x v="225"/>
    <s v="Truck# MLB-58_x000a_Hauling Ticket# 163649_x000a_Job: AR Term"/>
    <x v="2"/>
    <x v="22"/>
    <s v="163649"/>
    <x v="7"/>
    <x v="49"/>
    <s v="AR Term"/>
    <m/>
    <m/>
    <m/>
    <m/>
    <n v="6.75"/>
    <n v="118"/>
    <n v="796.5"/>
    <n v="0"/>
    <n v="854894.88000000035"/>
  </r>
  <r>
    <x v="1"/>
    <s v="26"/>
    <x v="0"/>
    <x v="0"/>
    <s v="2494|AR Term|6.75|118.00"/>
    <x v="225"/>
    <s v="Truck# LT-617_x000a_Hauling Ticket# 163802_x000a_Job: AR Term"/>
    <x v="0"/>
    <x v="3"/>
    <s v="163802"/>
    <x v="7"/>
    <x v="49"/>
    <s v="AR Term"/>
    <m/>
    <m/>
    <m/>
    <m/>
    <n v="6.75"/>
    <n v="118"/>
    <n v="796.5"/>
    <n v="0"/>
    <n v="855747.4300000004"/>
  </r>
  <r>
    <x v="1"/>
    <s v="26"/>
    <x v="0"/>
    <x v="0"/>
    <s v="2494|AR Term|7.25|118.00"/>
    <x v="225"/>
    <s v="Truck# LT-114_x000a_Hauling Ticket# 163803_x000a_Job: AR Term"/>
    <x v="0"/>
    <x v="25"/>
    <s v="163803"/>
    <x v="7"/>
    <x v="49"/>
    <s v="AR Term"/>
    <m/>
    <m/>
    <m/>
    <m/>
    <n v="7.25"/>
    <n v="118"/>
    <n v="855.5"/>
    <n v="0"/>
    <n v="856602.9300000004"/>
  </r>
  <r>
    <x v="1"/>
    <s v="26"/>
    <x v="0"/>
    <x v="0"/>
    <s v="2494|AR Term|7.00|118.00"/>
    <x v="225"/>
    <s v="Truck# LT-103_x000a_Hauling Ticket# 171303_x000a_Job: AR Term"/>
    <x v="0"/>
    <x v="0"/>
    <s v="171303"/>
    <x v="7"/>
    <x v="49"/>
    <s v="AR Term"/>
    <m/>
    <m/>
    <m/>
    <m/>
    <n v="7"/>
    <n v="118"/>
    <n v="826"/>
    <n v="0"/>
    <n v="857428.9300000004"/>
  </r>
  <r>
    <x v="1"/>
    <s v="26"/>
    <x v="0"/>
    <x v="0"/>
    <s v="2494|AR Term|8.00|118.00"/>
    <x v="225"/>
    <s v="Truck# J&amp;O-679_x000a_Hauling Ticket# 163580_x000a_Job: AR Term"/>
    <x v="10"/>
    <x v="69"/>
    <s v="163580"/>
    <x v="7"/>
    <x v="49"/>
    <s v="AR Term"/>
    <m/>
    <m/>
    <m/>
    <m/>
    <n v="8"/>
    <n v="118"/>
    <n v="944"/>
    <n v="0"/>
    <n v="858539.03000000038"/>
  </r>
  <r>
    <x v="11"/>
    <s v="02"/>
    <x v="1"/>
    <x v="0"/>
    <s v="2507|AR Term|9.50|115.50"/>
    <x v="226"/>
    <s v="Truck# MJV-773_x000a_Hauling Ticket# 163813_x000a_Job: AR Term"/>
    <x v="14"/>
    <x v="66"/>
    <s v="163813"/>
    <x v="7"/>
    <x v="49"/>
    <s v="AR Term"/>
    <m/>
    <m/>
    <m/>
    <m/>
    <n v="9.5"/>
    <n v="115.5"/>
    <n v="1097.25"/>
    <n v="0"/>
    <n v="935081.90000000037"/>
  </r>
  <r>
    <x v="11"/>
    <s v="02"/>
    <x v="1"/>
    <x v="0"/>
    <s v="2507|AR Term|7.75|115.50"/>
    <x v="226"/>
    <s v="Truck# LT-114_x000a_Hauling Ticket# 163816_x000a_Job: AR Term"/>
    <x v="0"/>
    <x v="25"/>
    <s v="163816"/>
    <x v="7"/>
    <x v="49"/>
    <s v="AR Term"/>
    <m/>
    <m/>
    <m/>
    <m/>
    <n v="7.75"/>
    <n v="115.5"/>
    <n v="895.13"/>
    <n v="0"/>
    <n v="935977.03000000038"/>
  </r>
  <r>
    <x v="11"/>
    <s v="02"/>
    <x v="1"/>
    <x v="0"/>
    <s v="2507|AR Term|8.75|115.50"/>
    <x v="226"/>
    <s v="Truck# LT-114_x000a_Hauling Ticket# 163818_x000a_Job: AR Term"/>
    <x v="0"/>
    <x v="25"/>
    <s v="163818"/>
    <x v="7"/>
    <x v="49"/>
    <s v="AR Term"/>
    <m/>
    <m/>
    <m/>
    <m/>
    <n v="8.75"/>
    <n v="115.5"/>
    <n v="1010.63"/>
    <n v="939.88125000000002"/>
    <n v="936987.66000000038"/>
  </r>
  <r>
    <x v="11"/>
    <s v="02"/>
    <x v="1"/>
    <x v="0"/>
    <s v="2507|AR Term|8.25|115.50"/>
    <x v="226"/>
    <s v="Truck# LT-617_x000a_Hauling Ticket# 163852_x000a_Job: AR Term"/>
    <x v="0"/>
    <x v="3"/>
    <s v="163852"/>
    <x v="7"/>
    <x v="49"/>
    <s v="AR Term"/>
    <m/>
    <m/>
    <m/>
    <m/>
    <n v="8.25"/>
    <n v="115.5"/>
    <n v="952.88"/>
    <n v="886.17375000000004"/>
    <n v="937940.54000000039"/>
  </r>
  <r>
    <x v="12"/>
    <s v="09"/>
    <x v="1"/>
    <x v="0"/>
    <s v="2523|AR Term|9.00|118.00"/>
    <x v="227"/>
    <s v="Truck# LT-617_x000a_Hauling Ticket# 163861_x000a_Job: AR Term"/>
    <x v="0"/>
    <x v="3"/>
    <s v="163861"/>
    <x v="7"/>
    <x v="49"/>
    <s v="AR Term"/>
    <m/>
    <m/>
    <m/>
    <m/>
    <n v="9"/>
    <n v="118"/>
    <n v="1062"/>
    <n v="0"/>
    <n v="1006076.030000001"/>
  </r>
  <r>
    <x v="12"/>
    <s v="09"/>
    <x v="1"/>
    <x v="0"/>
    <s v="2523|AR Term|9.25|118.00"/>
    <x v="227"/>
    <s v="Truck# LT-617_x000a_Hauling Ticket# 163871_x000a_Job: AR Term"/>
    <x v="0"/>
    <x v="3"/>
    <s v="163871"/>
    <x v="7"/>
    <x v="49"/>
    <s v="AR Term"/>
    <m/>
    <m/>
    <m/>
    <m/>
    <n v="9.25"/>
    <n v="118"/>
    <n v="1091.5"/>
    <n v="0"/>
    <n v="1007167.530000001"/>
  </r>
  <r>
    <x v="2"/>
    <s v="16"/>
    <x v="1"/>
    <x v="0"/>
    <s v="2536|AR Term|6.75|118.00"/>
    <x v="228"/>
    <s v="Truck# LT-617_x000a_Hauling Ticket# 163888_x000a_Job: AR Term"/>
    <x v="0"/>
    <x v="3"/>
    <s v="163888"/>
    <x v="7"/>
    <x v="49"/>
    <s v="AR Term"/>
    <m/>
    <m/>
    <m/>
    <m/>
    <n v="6.75"/>
    <n v="118"/>
    <n v="796.5"/>
    <n v="0"/>
    <n v="1076365.580000001"/>
  </r>
  <r>
    <x v="2"/>
    <s v="16"/>
    <x v="1"/>
    <x v="0"/>
    <s v="2536|AR Term|10.50|118.00"/>
    <x v="228"/>
    <s v="Truck# LT-67_x000a_Hauling Ticket# 163905_x000a_Job: AR Term"/>
    <x v="0"/>
    <x v="15"/>
    <s v="163905"/>
    <x v="7"/>
    <x v="49"/>
    <s v="AR Term"/>
    <m/>
    <m/>
    <m/>
    <m/>
    <n v="10.5"/>
    <n v="118"/>
    <n v="1239"/>
    <n v="0"/>
    <n v="1077604.580000001"/>
  </r>
  <r>
    <x v="2"/>
    <s v="16"/>
    <x v="1"/>
    <x v="0"/>
    <s v="2536|AR Term|10.50|118.00"/>
    <x v="228"/>
    <s v="Truck# LT-114_x000a_Hauling Ticket# 163889_x000a_Job: AR Term"/>
    <x v="0"/>
    <x v="25"/>
    <s v="163889"/>
    <x v="7"/>
    <x v="49"/>
    <s v="AR Term"/>
    <m/>
    <m/>
    <m/>
    <m/>
    <n v="10.5"/>
    <n v="118"/>
    <n v="1239"/>
    <n v="0"/>
    <n v="1078843.580000001"/>
  </r>
  <r>
    <x v="2"/>
    <s v="16"/>
    <x v="1"/>
    <x v="0"/>
    <s v="2536|AR Term|10.75|118.00"/>
    <x v="228"/>
    <s v="Truck# LT-114_x000a_Hauling Ticket# 163914_x000a_Job: AR Term"/>
    <x v="0"/>
    <x v="25"/>
    <s v="163914"/>
    <x v="7"/>
    <x v="49"/>
    <s v="AR Term"/>
    <m/>
    <m/>
    <m/>
    <m/>
    <n v="10.75"/>
    <n v="118"/>
    <n v="1268.5"/>
    <n v="0"/>
    <n v="1080112.080000001"/>
  </r>
  <r>
    <x v="2"/>
    <s v="16"/>
    <x v="1"/>
    <x v="0"/>
    <s v="2536|AR Term|10.00|118.00"/>
    <x v="228"/>
    <s v="Truck# LT-617_x000a_Hauling Ticket# 163916_x000a_Job: AR Term"/>
    <x v="0"/>
    <x v="3"/>
    <s v="163916"/>
    <x v="7"/>
    <x v="49"/>
    <s v="AR Term"/>
    <m/>
    <m/>
    <m/>
    <m/>
    <n v="10"/>
    <n v="118"/>
    <n v="1180"/>
    <n v="0"/>
    <n v="1081292.080000001"/>
  </r>
  <r>
    <x v="17"/>
    <s v="23"/>
    <x v="1"/>
    <x v="0"/>
    <s v="2554|AR Term|10.25|115.50"/>
    <x v="229"/>
    <s v="Truck# LT-114_x000a_Hauling Ticket# 163933_x000a_Job:  AR Term"/>
    <x v="0"/>
    <x v="25"/>
    <s v="163933"/>
    <x v="7"/>
    <x v="49"/>
    <s v="AR Term"/>
    <m/>
    <m/>
    <m/>
    <m/>
    <n v="10.25"/>
    <n v="115.5"/>
    <n v="1183.8800000000001"/>
    <n v="0"/>
    <n v="1207971.96"/>
  </r>
  <r>
    <x v="17"/>
    <s v="23"/>
    <x v="1"/>
    <x v="0"/>
    <s v="2554|AR Term|8.00|115.50"/>
    <x v="229"/>
    <s v="Truck# MLB-58_x000a_Hauling Ticket# 163968_x000a_Job:  AR Term"/>
    <x v="2"/>
    <x v="22"/>
    <s v="163968"/>
    <x v="7"/>
    <x v="49"/>
    <s v="AR Term"/>
    <m/>
    <m/>
    <m/>
    <m/>
    <n v="8"/>
    <n v="115.5"/>
    <n v="924"/>
    <n v="0"/>
    <n v="1208895.96"/>
  </r>
  <r>
    <x v="17"/>
    <s v="23"/>
    <x v="1"/>
    <x v="0"/>
    <s v="2554|AR Term|8.00|115.50"/>
    <x v="229"/>
    <s v="Truck# LT-114_x000a_Hauling Ticket# 163947_x000a_Job:  AR Term"/>
    <x v="0"/>
    <x v="25"/>
    <s v="163947"/>
    <x v="7"/>
    <x v="49"/>
    <s v="AR Term"/>
    <m/>
    <m/>
    <m/>
    <m/>
    <n v="8"/>
    <n v="115.5"/>
    <n v="924"/>
    <n v="0"/>
    <n v="1209819.96"/>
  </r>
  <r>
    <x v="17"/>
    <s v="23"/>
    <x v="1"/>
    <x v="0"/>
    <s v="2554|AR Term|8.75|115.50"/>
    <x v="229"/>
    <s v="Truck# LT-325_x000a_Hauling Ticket# 163970_x000a_Job:  AR Term"/>
    <x v="0"/>
    <x v="21"/>
    <s v="163970"/>
    <x v="7"/>
    <x v="49"/>
    <s v="AR Term"/>
    <m/>
    <m/>
    <m/>
    <m/>
    <n v="8.75"/>
    <n v="115.5"/>
    <n v="1010.63"/>
    <n v="0"/>
    <n v="1210830.5900000001"/>
  </r>
  <r>
    <x v="17"/>
    <s v="23"/>
    <x v="1"/>
    <x v="0"/>
    <s v="2554|AR Term|11.00|115.50"/>
    <x v="229"/>
    <s v="Truck# LT-325_x000a_Hauling Ticket# 163934_x000a_Job:  AR Term"/>
    <x v="0"/>
    <x v="21"/>
    <s v="163934"/>
    <x v="7"/>
    <x v="49"/>
    <s v="AR Term"/>
    <m/>
    <m/>
    <m/>
    <m/>
    <n v="11"/>
    <n v="115.5"/>
    <n v="1270.5"/>
    <n v="0"/>
    <n v="1212101.0900000001"/>
  </r>
  <r>
    <x v="17"/>
    <s v="23"/>
    <x v="1"/>
    <x v="0"/>
    <s v="2554|AR Term|8.00|115.50"/>
    <x v="229"/>
    <s v="Truck# LT-325_x000a_Hauling Ticket# 163979_x000a_Job:  AR Term"/>
    <x v="0"/>
    <x v="21"/>
    <s v="163979"/>
    <x v="7"/>
    <x v="49"/>
    <s v="AR Term"/>
    <m/>
    <m/>
    <m/>
    <m/>
    <n v="8"/>
    <n v="115.5"/>
    <n v="924"/>
    <n v="0"/>
    <n v="1213025.0900000001"/>
  </r>
  <r>
    <x v="18"/>
    <s v="30"/>
    <x v="1"/>
    <x v="0"/>
    <s v="2567|AR Term|8.25|118.00"/>
    <x v="230"/>
    <s v="Truck# LT-114_x000a_Hauling Ticket# 171329_x000a_Job: AR Term"/>
    <x v="0"/>
    <x v="25"/>
    <s v="171329"/>
    <x v="7"/>
    <x v="49"/>
    <s v="AR Term"/>
    <m/>
    <m/>
    <m/>
    <m/>
    <n v="8.25"/>
    <n v="118"/>
    <n v="973.5"/>
    <n v="0"/>
    <n v="1308018.2799999979"/>
  </r>
  <r>
    <x v="18"/>
    <s v="30"/>
    <x v="1"/>
    <x v="0"/>
    <s v="2567|AR Term|9.25|118.00"/>
    <x v="230"/>
    <s v="Truck# LT-114_x000a_Hauling Ticket# 171334_x000a_Job: AR Term"/>
    <x v="0"/>
    <x v="25"/>
    <s v="171334"/>
    <x v="7"/>
    <x v="49"/>
    <s v="AR Term"/>
    <m/>
    <m/>
    <m/>
    <m/>
    <n v="9.25"/>
    <n v="118"/>
    <n v="1091.5"/>
    <n v="0"/>
    <n v="1309109.7799999979"/>
  </r>
  <r>
    <x v="18"/>
    <s v="30"/>
    <x v="1"/>
    <x v="0"/>
    <s v="2567|AR Term|12.25|118.00"/>
    <x v="230"/>
    <s v="Truck# LT-114_x000a_Hauling Ticket# 171338_x000a_Job: AR Term"/>
    <x v="0"/>
    <x v="25"/>
    <s v="171338"/>
    <x v="7"/>
    <x v="49"/>
    <s v="AR Term"/>
    <m/>
    <m/>
    <m/>
    <m/>
    <n v="12.25"/>
    <n v="118"/>
    <n v="1445.5"/>
    <n v="0"/>
    <n v="1310555.2799999979"/>
  </r>
  <r>
    <x v="18"/>
    <s v="30"/>
    <x v="1"/>
    <x v="0"/>
    <s v="2567|AR Term|10.00|118.00"/>
    <x v="230"/>
    <s v="Truck# MLB-58_x000a_Hauling Ticket# 164005_x000a_Job: AR Term"/>
    <x v="2"/>
    <x v="22"/>
    <s v="164005"/>
    <x v="7"/>
    <x v="49"/>
    <s v="AR Term"/>
    <m/>
    <m/>
    <m/>
    <m/>
    <n v="10"/>
    <n v="118"/>
    <n v="1180"/>
    <n v="0"/>
    <n v="1311735.2799999979"/>
  </r>
  <r>
    <x v="18"/>
    <s v="30"/>
    <x v="1"/>
    <x v="0"/>
    <s v="2567|AR Term|10.00|118.00"/>
    <x v="230"/>
    <s v="Truck# LT-114_x000a_Hauling Ticket# 164008_x000a_Job: AR Term"/>
    <x v="0"/>
    <x v="25"/>
    <s v="164008"/>
    <x v="7"/>
    <x v="49"/>
    <s v="AR Term"/>
    <m/>
    <m/>
    <m/>
    <m/>
    <n v="10"/>
    <n v="118"/>
    <n v="1180"/>
    <n v="0"/>
    <n v="1312915.2799999979"/>
  </r>
  <r>
    <x v="18"/>
    <s v="30"/>
    <x v="1"/>
    <x v="0"/>
    <s v="2567|AR Term|9.00|118.00"/>
    <x v="230"/>
    <s v="Truck# LT-114_x000a_Hauling Ticket# 174310_x000a_Job: AR Term"/>
    <x v="0"/>
    <x v="25"/>
    <s v="174310"/>
    <x v="7"/>
    <x v="49"/>
    <s v="AR Term"/>
    <m/>
    <m/>
    <m/>
    <m/>
    <n v="9"/>
    <n v="118"/>
    <n v="1062"/>
    <n v="0"/>
    <n v="1313977.2799999979"/>
  </r>
  <r>
    <x v="10"/>
    <s v="07"/>
    <x v="2"/>
    <x v="0"/>
    <s v="2582|AR Term|8.25|118.00"/>
    <x v="231"/>
    <s v="Truck# LT-114_x000a_Hauling Ticket# 164019_x000a_Job:  AR Term"/>
    <x v="0"/>
    <x v="25"/>
    <s v="164019"/>
    <x v="7"/>
    <x v="49"/>
    <s v="AR Term"/>
    <m/>
    <m/>
    <m/>
    <m/>
    <n v="8.25"/>
    <n v="118"/>
    <n v="973.5"/>
    <n v="905.35500000000002"/>
    <n v="1426733.4299999969"/>
  </r>
  <r>
    <x v="10"/>
    <s v="07"/>
    <x v="2"/>
    <x v="0"/>
    <s v="2582|AR Term|7.00|118.00"/>
    <x v="231"/>
    <s v="Truck# LT-114_x000a_Hauling Ticket# 164031_x000a_Job:  AR Term"/>
    <x v="0"/>
    <x v="25"/>
    <s v="164031"/>
    <x v="7"/>
    <x v="49"/>
    <s v="AR Term"/>
    <m/>
    <m/>
    <m/>
    <m/>
    <n v="7"/>
    <n v="118"/>
    <n v="826"/>
    <n v="768.18000000000006"/>
    <n v="1427559.4299999969"/>
  </r>
  <r>
    <x v="10"/>
    <s v="07"/>
    <x v="2"/>
    <x v="0"/>
    <s v="2582|AR Term|6.25|118.00"/>
    <x v="231"/>
    <s v="Truck# MJV-612_x000a_Hauling Ticket# 164033_x000a_Job:  AR Term"/>
    <x v="14"/>
    <x v="63"/>
    <s v="164033"/>
    <x v="7"/>
    <x v="49"/>
    <s v="AR Term"/>
    <m/>
    <m/>
    <m/>
    <m/>
    <n v="6.25"/>
    <n v="118"/>
    <n v="737.5"/>
    <n v="0"/>
    <n v="1428296.9299999969"/>
  </r>
  <r>
    <x v="10"/>
    <s v="07"/>
    <x v="2"/>
    <x v="0"/>
    <s v="2582|AR Term|8.50|118.00"/>
    <x v="231"/>
    <s v="Truck# LT-103_x000a_Hauling Ticket# 174329_x000a_Job:  AR Term"/>
    <x v="0"/>
    <x v="0"/>
    <s v="174329"/>
    <x v="7"/>
    <x v="49"/>
    <s v="AR Term"/>
    <m/>
    <m/>
    <m/>
    <m/>
    <n v="8.5"/>
    <n v="118"/>
    <n v="1003"/>
    <n v="932.79000000000008"/>
    <n v="1429299.9299999969"/>
  </r>
  <r>
    <x v="30"/>
    <s v="14"/>
    <x v="2"/>
    <x v="0"/>
    <s v="2597|AR Term|9.00|118.00"/>
    <x v="232"/>
    <s v="Truck# LT-617_x000a_Hauling Ticket# 164038_x000a_Job:  AR Term"/>
    <x v="0"/>
    <x v="3"/>
    <s v="164038"/>
    <x v="7"/>
    <x v="49"/>
    <s v="AR Term"/>
    <m/>
    <m/>
    <m/>
    <m/>
    <n v="9"/>
    <n v="118"/>
    <n v="1062"/>
    <n v="987.66000000000008"/>
    <n v="1527350.2599999961"/>
  </r>
  <r>
    <x v="30"/>
    <s v="14"/>
    <x v="2"/>
    <x v="0"/>
    <s v="2597|AR Term|10.50|118.00"/>
    <x v="232"/>
    <s v="Truck# LT-515_x000a_Hauling Ticket# 174337_x000a_Job:  AR Term"/>
    <x v="0"/>
    <x v="17"/>
    <s v="174337"/>
    <x v="7"/>
    <x v="49"/>
    <s v="AR Term"/>
    <m/>
    <m/>
    <m/>
    <m/>
    <n v="10.5"/>
    <n v="118"/>
    <n v="1239"/>
    <n v="1152.27"/>
    <n v="1528589.2599999961"/>
  </r>
  <r>
    <x v="30"/>
    <s v="14"/>
    <x v="2"/>
    <x v="0"/>
    <s v="2597|AR Term|10.50|118.00"/>
    <x v="232"/>
    <s v="Truck# LT-617_x000a_Hauling Ticket# 174338_x000a_Job:  AR Term"/>
    <x v="0"/>
    <x v="3"/>
    <s v="174338"/>
    <x v="7"/>
    <x v="49"/>
    <s v="AR Term"/>
    <m/>
    <m/>
    <m/>
    <m/>
    <n v="10.5"/>
    <n v="118"/>
    <n v="1239"/>
    <n v="1152.27"/>
    <n v="1529828.2599999961"/>
  </r>
  <r>
    <x v="30"/>
    <s v="14"/>
    <x v="2"/>
    <x v="0"/>
    <s v="2597|AR Term|7.75|118.00"/>
    <x v="232"/>
    <s v="Truck# U-76_x000a_Hauling Ticket# 164042_x000a_Job:  AR Term"/>
    <x v="4"/>
    <x v="46"/>
    <s v="164042"/>
    <x v="7"/>
    <x v="49"/>
    <s v="AR Term"/>
    <m/>
    <m/>
    <m/>
    <m/>
    <n v="7.75"/>
    <n v="118"/>
    <n v="914.5"/>
    <n v="0"/>
    <n v="1530742.7599999961"/>
  </r>
  <r>
    <x v="19"/>
    <s v="21"/>
    <x v="2"/>
    <x v="0"/>
    <s v="2610|AR Term|10.00|118.00"/>
    <x v="233"/>
    <s v="Truck# LT-617_x000a_Hauling Ticket# 174350_x000a_Job:  AR Term"/>
    <x v="0"/>
    <x v="3"/>
    <s v="174350"/>
    <x v="7"/>
    <x v="49"/>
    <s v="AR Term"/>
    <m/>
    <m/>
    <m/>
    <m/>
    <n v="10"/>
    <n v="118"/>
    <n v="1180"/>
    <n v="1097.4000000000001"/>
    <n v="1682381.3499999959"/>
  </r>
  <r>
    <x v="19"/>
    <s v="21"/>
    <x v="2"/>
    <x v="0"/>
    <s v="2610|AR Term|10.00|118.00"/>
    <x v="233"/>
    <s v="Truck# LT-617_x000a_Hauling Ticket# 173806_x000a_Job:  AR Term"/>
    <x v="0"/>
    <x v="3"/>
    <s v="173806"/>
    <x v="7"/>
    <x v="49"/>
    <s v="AR Term"/>
    <m/>
    <m/>
    <m/>
    <m/>
    <n v="10"/>
    <n v="118"/>
    <n v="1180"/>
    <n v="1097.4000000000001"/>
    <n v="1683561.3499999959"/>
  </r>
  <r>
    <x v="19"/>
    <s v="21"/>
    <x v="2"/>
    <x v="0"/>
    <s v="2610|AR Term|11.75|118.00"/>
    <x v="233"/>
    <s v="Truck# LT-617_x000a_Hauling Ticket# 173818_x000a_Job:  AR Term"/>
    <x v="0"/>
    <x v="3"/>
    <s v="173818"/>
    <x v="7"/>
    <x v="49"/>
    <s v="AR Term"/>
    <m/>
    <m/>
    <m/>
    <m/>
    <n v="11.75"/>
    <n v="118"/>
    <n v="1386.5"/>
    <n v="1289.4450000000002"/>
    <n v="1684947.8499999959"/>
  </r>
  <r>
    <x v="19"/>
    <s v="21"/>
    <x v="2"/>
    <x v="0"/>
    <s v="2610|AR Term|9.50|118.00"/>
    <x v="233"/>
    <s v="Truck# LT-617_x000a_Hauling Ticket# 173823_x000a_Job:  AR Term"/>
    <x v="0"/>
    <x v="3"/>
    <s v="173823"/>
    <x v="7"/>
    <x v="49"/>
    <s v="AR Term"/>
    <m/>
    <m/>
    <m/>
    <m/>
    <n v="9.5"/>
    <n v="118"/>
    <n v="1121"/>
    <n v="1042.53"/>
    <n v="1686068.8499999959"/>
  </r>
  <r>
    <x v="19"/>
    <s v="21"/>
    <x v="2"/>
    <x v="0"/>
    <s v="2610|AR Term|9.00|118.00"/>
    <x v="233"/>
    <s v="Truck# LT-617_x000a_Hauling Ticket# 173827_x000a_Job:  AR Term"/>
    <x v="0"/>
    <x v="3"/>
    <s v="173827"/>
    <x v="7"/>
    <x v="49"/>
    <s v="AR Term"/>
    <m/>
    <m/>
    <m/>
    <m/>
    <n v="9"/>
    <n v="118"/>
    <n v="1062"/>
    <n v="987.66000000000008"/>
    <n v="1687130.8499999959"/>
  </r>
  <r>
    <x v="3"/>
    <s v="28"/>
    <x v="2"/>
    <x v="0"/>
    <s v="2627|AR Term|9.75|118.00"/>
    <x v="234"/>
    <s v="Truck# LT-617_x000a_Hauling Ticket# 173840_x000a_Job:  AR Term"/>
    <x v="0"/>
    <x v="3"/>
    <s v="173840"/>
    <x v="7"/>
    <x v="49"/>
    <s v="AR Term"/>
    <m/>
    <m/>
    <m/>
    <m/>
    <n v="9.75"/>
    <n v="118"/>
    <n v="1150.5"/>
    <n v="0"/>
    <n v="1844998.889999995"/>
  </r>
  <r>
    <x v="4"/>
    <s v="04"/>
    <x v="3"/>
    <x v="0"/>
    <s v="2643|AR Term|8.75|118.00"/>
    <x v="235"/>
    <s v="Truck# LT-617_x000a_Hauling Ticket# 159308_x000a_Job:  AR Term"/>
    <x v="0"/>
    <x v="3"/>
    <s v="159308"/>
    <x v="7"/>
    <x v="49"/>
    <s v="AR Term"/>
    <m/>
    <m/>
    <m/>
    <m/>
    <n v="8.75"/>
    <n v="118"/>
    <n v="1032.5"/>
    <n v="960.22500000000002"/>
    <n v="1968753.079999995"/>
  </r>
  <r>
    <x v="4"/>
    <s v="04"/>
    <x v="3"/>
    <x v="0"/>
    <s v="2643|AR Term|9.25|118.00"/>
    <x v="235"/>
    <s v="Truck# LT-617_x000a_Hauling Ticket# 159316_x000a_Job:  AR Term"/>
    <x v="0"/>
    <x v="3"/>
    <s v="159316"/>
    <x v="7"/>
    <x v="49"/>
    <s v="AR Term"/>
    <m/>
    <m/>
    <m/>
    <m/>
    <n v="9.25"/>
    <n v="118"/>
    <n v="1091.5"/>
    <n v="1015.095"/>
    <n v="1969844.579999995"/>
  </r>
  <r>
    <x v="4"/>
    <s v="04"/>
    <x v="3"/>
    <x v="0"/>
    <s v="2643|AR Term|8.25|118.00"/>
    <x v="235"/>
    <s v="Truck# LT-617_x000a_Hauling Ticket# 159322_x000a_Job:  AR Term"/>
    <x v="0"/>
    <x v="3"/>
    <s v="159322"/>
    <x v="7"/>
    <x v="49"/>
    <s v="AR Term"/>
    <m/>
    <m/>
    <m/>
    <m/>
    <n v="8.25"/>
    <n v="118"/>
    <n v="973.5"/>
    <n v="905.35500000000002"/>
    <n v="1970818.079999995"/>
  </r>
  <r>
    <x v="4"/>
    <s v="04"/>
    <x v="3"/>
    <x v="0"/>
    <s v="2643|AR Term|6.75|118.00"/>
    <x v="235"/>
    <s v="Truck# LT-617_x000a_Hauling Ticket# 159335_x000a_Job:  AR Term"/>
    <x v="0"/>
    <x v="3"/>
    <s v="159335"/>
    <x v="7"/>
    <x v="49"/>
    <s v="AR Term"/>
    <m/>
    <m/>
    <m/>
    <m/>
    <n v="6.75"/>
    <n v="118"/>
    <n v="796.5"/>
    <n v="740.745"/>
    <n v="1971614.579999995"/>
  </r>
  <r>
    <x v="40"/>
    <s v="11"/>
    <x v="3"/>
    <x v="0"/>
    <s v="2658|AR Term|8.75|118.00"/>
    <x v="236"/>
    <s v="Truck# LT-103_x000a_Hauling Ticket# 159341_x000a_Job:  AR Term"/>
    <x v="0"/>
    <x v="0"/>
    <s v="159341"/>
    <x v="7"/>
    <x v="49"/>
    <s v="AR Term"/>
    <m/>
    <m/>
    <m/>
    <m/>
    <n v="8.75"/>
    <n v="118"/>
    <n v="1032.5"/>
    <n v="960.22500000000002"/>
    <n v="2077903.4499999951"/>
  </r>
  <r>
    <x v="40"/>
    <s v="11"/>
    <x v="3"/>
    <x v="0"/>
    <s v="2658|AR Term|8.75|118.00"/>
    <x v="236"/>
    <s v="Truck# LT-356_x000a_Hauling Ticket# 169931_x000a_Job:  AR Term"/>
    <x v="0"/>
    <x v="7"/>
    <s v="169931"/>
    <x v="7"/>
    <x v="49"/>
    <s v="AR Term"/>
    <m/>
    <m/>
    <m/>
    <m/>
    <n v="8.75"/>
    <n v="118"/>
    <n v="1032.5"/>
    <n v="960.22500000000002"/>
    <n v="2078935.9499999951"/>
  </r>
  <r>
    <x v="21"/>
    <s v="25"/>
    <x v="3"/>
    <x v="0"/>
    <s v="2686|AR Term|2.00|118.00"/>
    <x v="237"/>
    <s v="Truck# LT-617_x000a_Hauling Ticket# 169938_x000a_Job:  AR Term"/>
    <x v="0"/>
    <x v="3"/>
    <s v="169938"/>
    <x v="7"/>
    <x v="49"/>
    <s v="AR Term"/>
    <m/>
    <m/>
    <m/>
    <m/>
    <n v="2"/>
    <n v="118"/>
    <n v="236"/>
    <n v="219.48000000000002"/>
    <n v="2309485.0999999959"/>
  </r>
  <r>
    <x v="21"/>
    <s v="25"/>
    <x v="3"/>
    <x v="0"/>
    <s v="2686|AR Term|9.00|118.00"/>
    <x v="237"/>
    <s v="Truck# LT-356_x000a_Hauling Ticket# 169939_x000a_Job:  AR Term"/>
    <x v="0"/>
    <x v="7"/>
    <s v="169939"/>
    <x v="7"/>
    <x v="49"/>
    <s v="AR Term"/>
    <m/>
    <m/>
    <m/>
    <m/>
    <n v="9"/>
    <n v="118"/>
    <n v="1062"/>
    <n v="987.66000000000008"/>
    <n v="2310547.0999999959"/>
  </r>
  <r>
    <x v="21"/>
    <s v="25"/>
    <x v="3"/>
    <x v="0"/>
    <s v="2686|AR Term|8.00|118.00"/>
    <x v="237"/>
    <s v="Truck# LT-617_x000a_Hauling Ticket# 169945_x000a_Job:  AR Term"/>
    <x v="0"/>
    <x v="3"/>
    <s v="169945"/>
    <x v="7"/>
    <x v="49"/>
    <s v="AR Term"/>
    <m/>
    <m/>
    <m/>
    <m/>
    <n v="8"/>
    <n v="118"/>
    <n v="944"/>
    <n v="877.92000000000007"/>
    <n v="2311491.0999999959"/>
  </r>
  <r>
    <x v="5"/>
    <s v="02"/>
    <x v="4"/>
    <x v="0"/>
    <s v="2702|AR Term|7.75|118.00"/>
    <x v="238"/>
    <s v="Truck# LT-617_x000a_Hauling Ticket# 169559_x000a_Job:  AR Term"/>
    <x v="0"/>
    <x v="3"/>
    <s v="169559"/>
    <x v="7"/>
    <x v="49"/>
    <s v="AR Term"/>
    <m/>
    <m/>
    <m/>
    <m/>
    <n v="7.75"/>
    <n v="118"/>
    <n v="914.5"/>
    <n v="850.48500000000001"/>
    <n v="2440463.2999999952"/>
  </r>
  <r>
    <x v="5"/>
    <s v="02"/>
    <x v="4"/>
    <x v="0"/>
    <s v="2702|AR Term|7.75|118.00"/>
    <x v="238"/>
    <s v="Truck# LT-617_x000a_Hauling Ticket# 169566_x000a_Job:  AR Term"/>
    <x v="0"/>
    <x v="3"/>
    <s v="169566"/>
    <x v="7"/>
    <x v="49"/>
    <s v="AR Term"/>
    <m/>
    <m/>
    <m/>
    <m/>
    <n v="7.75"/>
    <n v="118"/>
    <n v="914.5"/>
    <n v="850.48500000000001"/>
    <n v="2441377.7999999952"/>
  </r>
  <r>
    <x v="5"/>
    <s v="02"/>
    <x v="4"/>
    <x v="0"/>
    <s v="2702|AR Term|9.50|118.00"/>
    <x v="238"/>
    <s v="Truck# LT-617_x000a_Hauling Ticket# 169571_x000a_Job:  AR Term"/>
    <x v="0"/>
    <x v="3"/>
    <s v="169571"/>
    <x v="7"/>
    <x v="49"/>
    <s v="AR Term"/>
    <m/>
    <m/>
    <m/>
    <m/>
    <n v="9.5"/>
    <n v="118"/>
    <n v="1121"/>
    <n v="1042.53"/>
    <n v="2442498.7999999952"/>
  </r>
  <r>
    <x v="5"/>
    <s v="02"/>
    <x v="4"/>
    <x v="0"/>
    <s v="2702|AR Term|11.50|118.00"/>
    <x v="238"/>
    <s v="Truck# LT-617_x000a_Hauling Ticket# 169576_x000a_Job:  AR Term"/>
    <x v="0"/>
    <x v="3"/>
    <s v="169576"/>
    <x v="7"/>
    <x v="49"/>
    <s v="AR Term"/>
    <m/>
    <m/>
    <m/>
    <m/>
    <n v="11.5"/>
    <n v="118"/>
    <n v="1357"/>
    <n v="1262.01"/>
    <n v="2443855.7999999952"/>
  </r>
  <r>
    <x v="5"/>
    <s v="02"/>
    <x v="4"/>
    <x v="0"/>
    <s v="2702|AR Term|7.25|118.00"/>
    <x v="238"/>
    <s v="Truck# LT-617_x000a_Hauling Ticket# 169589_x000a_Job:  AR Term"/>
    <x v="0"/>
    <x v="3"/>
    <s v="169589"/>
    <x v="7"/>
    <x v="49"/>
    <s v="AR Term"/>
    <m/>
    <m/>
    <m/>
    <m/>
    <n v="7.25"/>
    <n v="118"/>
    <n v="855.5"/>
    <n v="795.61500000000001"/>
    <n v="2444711.2999999952"/>
  </r>
  <r>
    <x v="22"/>
    <s v="08"/>
    <x v="4"/>
    <x v="0"/>
    <s v="2718|AR Term|9.00|118.00"/>
    <x v="239"/>
    <s v="Truck# LT-617_x000a_Hauling Ticket# 159592_x000a_Job:  AR Term"/>
    <x v="0"/>
    <x v="3"/>
    <s v="159592"/>
    <x v="7"/>
    <x v="49"/>
    <s v="AR Term"/>
    <m/>
    <m/>
    <m/>
    <m/>
    <n v="9"/>
    <n v="118"/>
    <n v="1062"/>
    <n v="987.66000000000008"/>
    <n v="2566720.2199999942"/>
  </r>
  <r>
    <x v="22"/>
    <s v="08"/>
    <x v="4"/>
    <x v="0"/>
    <s v="2718|AR Term|9.25|118.00"/>
    <x v="239"/>
    <s v="Truck# LT-617_x000a_Hauling Ticket# 159600_x000a_Job:  AR Term"/>
    <x v="0"/>
    <x v="3"/>
    <s v="159600"/>
    <x v="7"/>
    <x v="49"/>
    <s v="AR Term"/>
    <m/>
    <m/>
    <m/>
    <m/>
    <n v="9.25"/>
    <n v="118"/>
    <n v="1091.5"/>
    <n v="1015.095"/>
    <n v="2567811.7199999942"/>
  </r>
  <r>
    <x v="22"/>
    <s v="08"/>
    <x v="4"/>
    <x v="0"/>
    <s v="2718|AR Term|9.00|118.00"/>
    <x v="239"/>
    <s v="Truck# LT-617_x000a_Hauling Ticket# 159360_x000a_Job:  AR Term"/>
    <x v="0"/>
    <x v="3"/>
    <s v="159360"/>
    <x v="7"/>
    <x v="49"/>
    <s v="AR Term"/>
    <m/>
    <m/>
    <m/>
    <m/>
    <n v="9"/>
    <n v="118"/>
    <n v="1062"/>
    <n v="987.66000000000008"/>
    <n v="2568873.7199999942"/>
  </r>
  <r>
    <x v="22"/>
    <s v="08"/>
    <x v="4"/>
    <x v="0"/>
    <s v="2718|AR Term|13.50|118.00"/>
    <x v="239"/>
    <s v="Truck# LT-617_x000a_Hauling Ticket# 159365_x000a_Job:  AR Term"/>
    <x v="0"/>
    <x v="3"/>
    <s v="159365"/>
    <x v="7"/>
    <x v="49"/>
    <s v="AR Term"/>
    <m/>
    <m/>
    <m/>
    <m/>
    <n v="13.5"/>
    <n v="118"/>
    <n v="1593"/>
    <n v="1481.49"/>
    <n v="2570466.7199999942"/>
  </r>
  <r>
    <x v="22"/>
    <s v="08"/>
    <x v="4"/>
    <x v="0"/>
    <s v="2718|AR Term|8.00|118.00"/>
    <x v="239"/>
    <s v="Truck# U-76_x000a_Hauling Ticket# 163985_x000a_Job:  AR Term"/>
    <x v="4"/>
    <x v="46"/>
    <s v="163985"/>
    <x v="7"/>
    <x v="49"/>
    <s v="AR Term"/>
    <m/>
    <m/>
    <m/>
    <m/>
    <n v="8"/>
    <n v="118"/>
    <n v="944"/>
    <n v="0"/>
    <n v="2571410.7199999942"/>
  </r>
  <r>
    <x v="23"/>
    <s v="15"/>
    <x v="4"/>
    <x v="0"/>
    <s v="2737|AR Term|11.00|118.00"/>
    <x v="240"/>
    <s v="Truck# LT-617_x000a_Hauling Ticket# 159406_x000a_Job:  AR Term"/>
    <x v="0"/>
    <x v="3"/>
    <s v="159406"/>
    <x v="7"/>
    <x v="49"/>
    <s v="AR Term"/>
    <m/>
    <m/>
    <m/>
    <m/>
    <n v="11"/>
    <n v="118"/>
    <n v="1298"/>
    <n v="1207.1400000000001"/>
    <n v="2693741.0299999928"/>
  </r>
  <r>
    <x v="23"/>
    <s v="15"/>
    <x v="4"/>
    <x v="0"/>
    <s v="2737|AR Term|9.00|118.00"/>
    <x v="240"/>
    <s v="Truck# LT-617_x000a_Hauling Ticket# 159373_x000a_Job:  AR Term"/>
    <x v="0"/>
    <x v="3"/>
    <s v="159373"/>
    <x v="7"/>
    <x v="49"/>
    <s v="AR Term"/>
    <m/>
    <m/>
    <m/>
    <m/>
    <n v="9"/>
    <n v="118"/>
    <n v="1062"/>
    <n v="987.66000000000008"/>
    <n v="2694803.0299999928"/>
  </r>
  <r>
    <x v="23"/>
    <s v="15"/>
    <x v="4"/>
    <x v="0"/>
    <s v="2737|AR Term|8.25|118.00"/>
    <x v="240"/>
    <s v="Truck# WO-201_x000a_Hauling Ticket# 159506_x000a_Job:  AR Term"/>
    <x v="9"/>
    <x v="33"/>
    <s v="159506"/>
    <x v="7"/>
    <x v="49"/>
    <s v="AR Term"/>
    <m/>
    <m/>
    <m/>
    <m/>
    <n v="8.25"/>
    <n v="118"/>
    <n v="973.5"/>
    <n v="0"/>
    <n v="2695776.5299999928"/>
  </r>
  <r>
    <x v="23"/>
    <s v="15"/>
    <x v="4"/>
    <x v="0"/>
    <s v="2737|AR Term|8.50|118.00"/>
    <x v="240"/>
    <s v="Truck# LT-617_x000a_Hauling Ticket# 159511_x000a_Job:  AR Term"/>
    <x v="0"/>
    <x v="3"/>
    <s v="159511"/>
    <x v="7"/>
    <x v="49"/>
    <s v="AR Term"/>
    <m/>
    <m/>
    <m/>
    <m/>
    <n v="8.5"/>
    <n v="118"/>
    <n v="1003"/>
    <n v="932.79000000000008"/>
    <n v="2696779.5299999928"/>
  </r>
  <r>
    <x v="23"/>
    <s v="15"/>
    <x v="4"/>
    <x v="0"/>
    <s v="2737|AR Term|8.75|118.00"/>
    <x v="240"/>
    <s v="Truck# LT-617_x000a_Hauling Ticket# 164160_x000a_Job:  AR Term"/>
    <x v="0"/>
    <x v="3"/>
    <s v="164160"/>
    <x v="7"/>
    <x v="49"/>
    <s v="AR Term"/>
    <m/>
    <m/>
    <m/>
    <m/>
    <n v="8.75"/>
    <n v="118"/>
    <n v="1032.5"/>
    <n v="960.22500000000002"/>
    <n v="2697812.0299999928"/>
  </r>
  <r>
    <x v="23"/>
    <s v="15"/>
    <x v="4"/>
    <x v="0"/>
    <s v="2737|AR Term|4.00|118.00"/>
    <x v="240"/>
    <s v="Truck# LT-617_x000a_Hauling Ticket# 169604_x000a_Job:  AR Term"/>
    <x v="0"/>
    <x v="3"/>
    <s v="169604"/>
    <x v="7"/>
    <x v="49"/>
    <s v="AR Term"/>
    <m/>
    <m/>
    <m/>
    <m/>
    <n v="4"/>
    <n v="118"/>
    <n v="472"/>
    <n v="0"/>
    <n v="2698284.0299999928"/>
  </r>
  <r>
    <x v="31"/>
    <s v="22"/>
    <x v="4"/>
    <x v="0"/>
    <s v="2751|AR Term|9.50|118.00"/>
    <x v="241"/>
    <s v="Truck# LT-617_x000a_Hauling Ticket# 164209_x000a_Job:  AR Term"/>
    <x v="0"/>
    <x v="3"/>
    <s v="164209"/>
    <x v="7"/>
    <x v="49"/>
    <s v="AR Term"/>
    <m/>
    <m/>
    <m/>
    <m/>
    <n v="9.5"/>
    <n v="118"/>
    <n v="1121"/>
    <n v="1042.53"/>
    <n v="2788823.959999992"/>
  </r>
  <r>
    <x v="31"/>
    <s v="22"/>
    <x v="4"/>
    <x v="0"/>
    <s v="2751|AR Term|10.00|118.00"/>
    <x v="241"/>
    <s v="Truck# MLB-58_x000a_Hauling Ticket# 164210_x000a_Job:  AR Term"/>
    <x v="2"/>
    <x v="22"/>
    <s v="164210"/>
    <x v="7"/>
    <x v="49"/>
    <s v="AR Term"/>
    <m/>
    <m/>
    <m/>
    <m/>
    <n v="10"/>
    <n v="118"/>
    <n v="1180"/>
    <n v="1097.4000000000001"/>
    <n v="2790003.959999992"/>
  </r>
  <r>
    <x v="31"/>
    <s v="22"/>
    <x v="4"/>
    <x v="0"/>
    <s v="2751|AR Term|9.50|118.00"/>
    <x v="241"/>
    <s v="Truck# LT-103_x000a_Hauling Ticket# 164221_x000a_Job:  AR Term"/>
    <x v="0"/>
    <x v="0"/>
    <s v="164221"/>
    <x v="7"/>
    <x v="49"/>
    <s v="AR Term"/>
    <m/>
    <m/>
    <m/>
    <m/>
    <n v="9.5"/>
    <n v="118"/>
    <n v="1121"/>
    <n v="1042.53"/>
    <n v="2791124.959999992"/>
  </r>
  <r>
    <x v="31"/>
    <s v="22"/>
    <x v="4"/>
    <x v="0"/>
    <s v="2751|AR Term|8.00|118.00"/>
    <x v="241"/>
    <s v="Truck# CAJ-02_x000a_Hauling Ticket# 164223_x000a_Job:  AR Term"/>
    <x v="5"/>
    <x v="41"/>
    <s v="164223"/>
    <x v="7"/>
    <x v="49"/>
    <s v="AR Term"/>
    <m/>
    <m/>
    <m/>
    <m/>
    <n v="8"/>
    <n v="118"/>
    <n v="944"/>
    <n v="0"/>
    <n v="2792068.959999992"/>
  </r>
  <r>
    <x v="31"/>
    <s v="22"/>
    <x v="4"/>
    <x v="0"/>
    <s v="2751|AR Term|2.00|118.00"/>
    <x v="241"/>
    <s v="Truck# LT-617_x000a_Hauling Ticket# 164230_x000a_Job:  AR Term"/>
    <x v="0"/>
    <x v="3"/>
    <s v="164230"/>
    <x v="7"/>
    <x v="49"/>
    <s v="AR Term"/>
    <m/>
    <m/>
    <m/>
    <m/>
    <n v="2"/>
    <n v="118"/>
    <n v="236"/>
    <n v="219.48000000000002"/>
    <n v="2792304.959999992"/>
  </r>
  <r>
    <x v="31"/>
    <s v="22"/>
    <x v="4"/>
    <x v="0"/>
    <s v="2751|AR Term|7.50|118.00"/>
    <x v="241"/>
    <s v="Truck# LT-356_x000a_Hauling Ticket# 159385_x000a_Job:  AR Term"/>
    <x v="0"/>
    <x v="7"/>
    <s v="159385"/>
    <x v="7"/>
    <x v="49"/>
    <s v="AR Term"/>
    <m/>
    <m/>
    <m/>
    <m/>
    <n v="7.5"/>
    <n v="118"/>
    <n v="885"/>
    <n v="823.05000000000007"/>
    <n v="2793189.959999992"/>
  </r>
  <r>
    <x v="31"/>
    <s v="22"/>
    <x v="4"/>
    <x v="0"/>
    <s v="2751|AR Term|7.50|118.00"/>
    <x v="241"/>
    <s v="Truck# LT-617_x000a_Hauling Ticket# 159396_x000a_Job:  AR Term"/>
    <x v="0"/>
    <x v="3"/>
    <s v="159396"/>
    <x v="7"/>
    <x v="49"/>
    <s v="AR Term"/>
    <m/>
    <m/>
    <m/>
    <m/>
    <n v="7.5"/>
    <n v="118"/>
    <n v="885"/>
    <n v="823.05000000000007"/>
    <n v="2794074.959999992"/>
  </r>
  <r>
    <x v="31"/>
    <s v="22"/>
    <x v="4"/>
    <x v="0"/>
    <s v="2751|AR Term|8.00|118.00"/>
    <x v="241"/>
    <s v="Truck# U-76_x000a_Hauling Ticket# 159399_x000a_Job:  AR Term"/>
    <x v="4"/>
    <x v="46"/>
    <s v="159399"/>
    <x v="7"/>
    <x v="49"/>
    <s v="AR Term"/>
    <m/>
    <m/>
    <m/>
    <m/>
    <n v="8"/>
    <n v="118"/>
    <n v="944"/>
    <n v="0"/>
    <n v="2795018.959999992"/>
  </r>
  <r>
    <x v="32"/>
    <s v="29"/>
    <x v="4"/>
    <x v="0"/>
    <s v="2770|AR Term|10.50|118.00"/>
    <x v="242"/>
    <s v="Truck# LT-617_x000a_Hauling Ticket# 159409_x000a_Job:  AR Term"/>
    <x v="0"/>
    <x v="3"/>
    <s v="159409"/>
    <x v="7"/>
    <x v="49"/>
    <s v="AR Term"/>
    <m/>
    <m/>
    <m/>
    <m/>
    <n v="10.5"/>
    <n v="118"/>
    <n v="1239"/>
    <n v="1152.27"/>
    <n v="2925719.0599999931"/>
  </r>
  <r>
    <x v="32"/>
    <s v="29"/>
    <x v="4"/>
    <x v="0"/>
    <s v="2770|AR Term|10.50|118.00"/>
    <x v="242"/>
    <s v="Truck# LT-617_x000a_Hauling Ticket# 164255_x000a_Job:  AR Term"/>
    <x v="0"/>
    <x v="3"/>
    <s v="164255"/>
    <x v="7"/>
    <x v="49"/>
    <s v="AR Term"/>
    <m/>
    <m/>
    <m/>
    <m/>
    <n v="10.5"/>
    <n v="118"/>
    <n v="1239"/>
    <n v="1152.27"/>
    <n v="2926958.0599999931"/>
  </r>
  <r>
    <x v="32"/>
    <s v="29"/>
    <x v="4"/>
    <x v="0"/>
    <s v="2770|AR Term|9.50|118.00"/>
    <x v="242"/>
    <s v="Truck# LT-617_x000a_Hauling Ticket# 159414_x000a_Job:  AR Term"/>
    <x v="0"/>
    <x v="3"/>
    <s v="159414"/>
    <x v="7"/>
    <x v="49"/>
    <s v="AR Term"/>
    <m/>
    <m/>
    <m/>
    <m/>
    <n v="9.5"/>
    <n v="118"/>
    <n v="1121"/>
    <n v="1042.53"/>
    <n v="2928079.0599999931"/>
  </r>
  <r>
    <x v="24"/>
    <s v="06"/>
    <x v="8"/>
    <x v="0"/>
    <s v="2786|AR Term|9.50|118.00"/>
    <x v="243"/>
    <s v="Truck# LT-356_x000a_Hauling Ticket# 169609_x000a_Job:  AR Term"/>
    <x v="0"/>
    <x v="7"/>
    <s v="169609"/>
    <x v="7"/>
    <x v="49"/>
    <s v="AR Term"/>
    <m/>
    <m/>
    <m/>
    <m/>
    <n v="9.5"/>
    <n v="118"/>
    <n v="1121"/>
    <n v="1042.53"/>
    <n v="3051643.7499999939"/>
  </r>
  <r>
    <x v="24"/>
    <s v="06"/>
    <x v="8"/>
    <x v="0"/>
    <s v="2786|AR Term|8.75|118.00"/>
    <x v="243"/>
    <s v="Truck# LT-617_x000a_Hauling Ticket# 169615_x000a_Job:  AR Term"/>
    <x v="0"/>
    <x v="3"/>
    <s v="169615"/>
    <x v="7"/>
    <x v="49"/>
    <s v="AR Term"/>
    <m/>
    <m/>
    <m/>
    <m/>
    <n v="8.75"/>
    <n v="118"/>
    <n v="1032.5"/>
    <n v="960.22500000000002"/>
    <n v="3052676.2499999939"/>
  </r>
  <r>
    <x v="25"/>
    <s v="13"/>
    <x v="8"/>
    <x v="0"/>
    <s v="2800|AR Term|8.75|118.00"/>
    <x v="244"/>
    <s v="Truck# LT-515_x000a_Hauling Ticket# 169617_x000a_Job:  AR Term"/>
    <x v="0"/>
    <x v="17"/>
    <s v="169617"/>
    <x v="7"/>
    <x v="49"/>
    <s v="AR Term"/>
    <m/>
    <m/>
    <m/>
    <m/>
    <n v="8.75"/>
    <n v="118"/>
    <n v="1032.5"/>
    <n v="0"/>
    <n v="3180869.209999993"/>
  </r>
  <r>
    <x v="26"/>
    <s v="20"/>
    <x v="8"/>
    <x v="0"/>
    <s v="2817|AR Term|8.50|118.00"/>
    <x v="245"/>
    <s v="Truck# LT-515_x000a_Hauling Ticket# 169623_x000a_Job:  AR Term"/>
    <x v="0"/>
    <x v="17"/>
    <s v="169623"/>
    <x v="7"/>
    <x v="49"/>
    <s v="AR Term"/>
    <m/>
    <m/>
    <m/>
    <m/>
    <n v="8.5"/>
    <n v="118"/>
    <n v="1003"/>
    <n v="932.79000000000008"/>
    <n v="3279844.849999994"/>
  </r>
  <r>
    <x v="26"/>
    <s v="20"/>
    <x v="8"/>
    <x v="0"/>
    <s v="2817|AR Term|8.00|118.00"/>
    <x v="245"/>
    <s v="Truck# LT-114_x000a_Hauling Ticket# 169627_x000a_Job:  AR Term"/>
    <x v="0"/>
    <x v="25"/>
    <s v="169627"/>
    <x v="7"/>
    <x v="49"/>
    <s v="AR Term"/>
    <m/>
    <m/>
    <m/>
    <m/>
    <n v="8"/>
    <n v="118"/>
    <n v="944"/>
    <n v="877.92000000000007"/>
    <n v="3280788.849999994"/>
  </r>
  <r>
    <x v="27"/>
    <s v="27"/>
    <x v="8"/>
    <x v="0"/>
    <s v="2839|AR Term|9.00|118.00"/>
    <x v="246"/>
    <s v="Truck# LT-325_x000a_Hauling Ticket# 169630_x000a_Job:  AR Term"/>
    <x v="0"/>
    <x v="21"/>
    <s v="169630"/>
    <x v="7"/>
    <x v="49"/>
    <s v="AR Term"/>
    <m/>
    <m/>
    <m/>
    <m/>
    <n v="9"/>
    <n v="118"/>
    <n v="1062"/>
    <n v="987.66000000000008"/>
    <n v="3387781.6199999931"/>
  </r>
  <r>
    <x v="27"/>
    <s v="27"/>
    <x v="8"/>
    <x v="0"/>
    <s v="2839|AR Term|7.75|118.00"/>
    <x v="246"/>
    <s v="Truck# LT-103_x000a_Hauling Ticket# 169636_x000a_Job:  AR Term"/>
    <x v="0"/>
    <x v="0"/>
    <s v="169636"/>
    <x v="7"/>
    <x v="49"/>
    <s v="AR Term"/>
    <m/>
    <m/>
    <m/>
    <m/>
    <n v="7.75"/>
    <n v="118"/>
    <n v="914.5"/>
    <n v="850.48500000000001"/>
    <n v="3388696.1199999931"/>
  </r>
  <r>
    <x v="27"/>
    <s v="27"/>
    <x v="8"/>
    <x v="0"/>
    <s v="2839|AR Term|9.00|118.00"/>
    <x v="246"/>
    <s v="Truck# LT-515_x000a_Hauling Ticket# 169641_x000a_Job:  AR Term"/>
    <x v="0"/>
    <x v="17"/>
    <s v="169641"/>
    <x v="7"/>
    <x v="49"/>
    <s v="AR Term"/>
    <m/>
    <m/>
    <m/>
    <m/>
    <n v="9"/>
    <n v="118"/>
    <n v="1062"/>
    <n v="987.66000000000008"/>
    <n v="3389758.1199999931"/>
  </r>
  <r>
    <x v="28"/>
    <s v="03"/>
    <x v="5"/>
    <x v="0"/>
    <s v="2857|AR Term|7.75|118.00"/>
    <x v="247"/>
    <s v="Truck# LT-515_x000a_Hauling Ticket# 159425_x000a_Job:  AR Term"/>
    <x v="0"/>
    <x v="17"/>
    <s v="159425"/>
    <x v="7"/>
    <x v="49"/>
    <s v="AR Term"/>
    <m/>
    <m/>
    <m/>
    <m/>
    <n v="7.75"/>
    <n v="118"/>
    <n v="914.5"/>
    <n v="850.48500000000001"/>
    <n v="3527025.2699999958"/>
  </r>
  <r>
    <x v="28"/>
    <s v="03"/>
    <x v="5"/>
    <x v="0"/>
    <s v="2857|AR Term|8.75|118.00"/>
    <x v="247"/>
    <s v="Truck# LT-617_x000a_Hauling Ticket# 159458_x000a_Job:  AR Term"/>
    <x v="0"/>
    <x v="3"/>
    <s v="159458"/>
    <x v="7"/>
    <x v="49"/>
    <s v="AR Term"/>
    <m/>
    <m/>
    <m/>
    <m/>
    <n v="8.75"/>
    <n v="118"/>
    <n v="1032.5"/>
    <n v="960.22500000000002"/>
    <n v="3528057.7699999958"/>
  </r>
  <r>
    <x v="28"/>
    <s v="03"/>
    <x v="5"/>
    <x v="0"/>
    <s v="2857|AR Term|9.75|118.00"/>
    <x v="247"/>
    <s v="Truck# U-661_x000a_Hauling Ticket# 164168_x000a_Job:  AR Term"/>
    <x v="4"/>
    <x v="60"/>
    <s v="164168"/>
    <x v="7"/>
    <x v="49"/>
    <s v="AR Term"/>
    <m/>
    <m/>
    <m/>
    <m/>
    <n v="9.75"/>
    <n v="118"/>
    <n v="1150.5"/>
    <n v="0"/>
    <n v="3529208.2699999958"/>
  </r>
  <r>
    <x v="28"/>
    <s v="03"/>
    <x v="5"/>
    <x v="0"/>
    <s v="2857|AR Term|10.75|118.00"/>
    <x v="247"/>
    <s v="Truck# LT-103_x000a_Hauling Ticket# 169648_x000a_Job:  AR Term"/>
    <x v="0"/>
    <x v="0"/>
    <s v="169648"/>
    <x v="7"/>
    <x v="49"/>
    <s v="AR Term"/>
    <m/>
    <m/>
    <m/>
    <m/>
    <n v="10.75"/>
    <n v="118"/>
    <n v="1268.5"/>
    <n v="1179.7050000000002"/>
    <n v="3530476.7699999958"/>
  </r>
  <r>
    <x v="28"/>
    <s v="03"/>
    <x v="5"/>
    <x v="0"/>
    <s v="2857|AR Term|8.00|118.00"/>
    <x v="247"/>
    <s v="Truck# U-28_x000a_Hauling Ticket# 171502_x000a_Job:  AR Term"/>
    <x v="4"/>
    <x v="5"/>
    <s v="171502"/>
    <x v="7"/>
    <x v="49"/>
    <s v="AR Term"/>
    <m/>
    <m/>
    <m/>
    <m/>
    <n v="8"/>
    <n v="118"/>
    <n v="944"/>
    <n v="0"/>
    <n v="3531420.7699999958"/>
  </r>
  <r>
    <x v="28"/>
    <s v="03"/>
    <x v="5"/>
    <x v="0"/>
    <s v="2857|AR Term|7.50|118.00"/>
    <x v="247"/>
    <s v="Truck# U-229_x000a_Hauling Ticket# 171505_x000a_Job:  AR Term"/>
    <x v="4"/>
    <x v="6"/>
    <s v="171505"/>
    <x v="7"/>
    <x v="49"/>
    <s v="AR Term"/>
    <m/>
    <m/>
    <m/>
    <m/>
    <n v="7.5"/>
    <n v="118"/>
    <n v="885"/>
    <n v="0"/>
    <n v="3532305.7699999958"/>
  </r>
  <r>
    <x v="6"/>
    <s v="10"/>
    <x v="5"/>
    <x v="0"/>
    <s v="2877|AR Term|6.25|118.00"/>
    <x v="248"/>
    <s v="Truck# MEM-15_x000a_Hauling Ticket# 173916_x000a_Job:  AR Term"/>
    <x v="26"/>
    <x v="38"/>
    <s v="173916"/>
    <x v="7"/>
    <x v="49"/>
    <s v="AR Term"/>
    <m/>
    <m/>
    <m/>
    <m/>
    <n v="6.25"/>
    <n v="118"/>
    <n v="737.5"/>
    <n v="0"/>
    <n v="3686359.6699999981"/>
  </r>
  <r>
    <x v="6"/>
    <s v="10"/>
    <x v="5"/>
    <x v="0"/>
    <s v="2877|AR Term|8.75|118.00"/>
    <x v="248"/>
    <s v="Truck# J&amp;O-566_x000a_Hauling Ticket# 169701_x000a_Job:  AR Term"/>
    <x v="10"/>
    <x v="70"/>
    <s v="169701"/>
    <x v="7"/>
    <x v="49"/>
    <s v="AR Term"/>
    <m/>
    <m/>
    <m/>
    <m/>
    <n v="8.75"/>
    <n v="118"/>
    <n v="1032.5"/>
    <n v="0"/>
    <n v="3687392.1699999981"/>
  </r>
  <r>
    <x v="6"/>
    <s v="10"/>
    <x v="5"/>
    <x v="0"/>
    <s v="2877|AR Term|7.00|118.00"/>
    <x v="248"/>
    <s v="Truck# J&amp;O-566_x000a_Hauling Ticket# 169708_x000a_Job:  AR Term"/>
    <x v="10"/>
    <x v="70"/>
    <s v="169708"/>
    <x v="7"/>
    <x v="49"/>
    <s v="AR Term"/>
    <m/>
    <m/>
    <m/>
    <m/>
    <n v="7"/>
    <n v="118"/>
    <n v="826"/>
    <n v="0"/>
    <n v="3688218.1699999981"/>
  </r>
  <r>
    <x v="7"/>
    <s v="17"/>
    <x v="5"/>
    <x v="0"/>
    <s v="2898|AR Term|7.25|118.00"/>
    <x v="249"/>
    <s v="Truck# LT-515_x000a_Hauling Ticket# 169712_x000a_Job:  AR Term"/>
    <x v="0"/>
    <x v="17"/>
    <s v="169712"/>
    <x v="7"/>
    <x v="49"/>
    <s v="AR Term"/>
    <m/>
    <m/>
    <m/>
    <m/>
    <n v="7.25"/>
    <n v="118"/>
    <n v="855.5"/>
    <n v="795.61500000000001"/>
    <n v="3804766.4099999978"/>
  </r>
  <r>
    <x v="7"/>
    <s v="17"/>
    <x v="5"/>
    <x v="0"/>
    <s v="2898|AR Term|9.25|118.00"/>
    <x v="249"/>
    <s v="Truck# J&amp;O-566_x000a_Hauling Ticket# 169718_x000a_Job:  AR Term"/>
    <x v="10"/>
    <x v="70"/>
    <s v="169718"/>
    <x v="7"/>
    <x v="49"/>
    <s v="AR Term"/>
    <m/>
    <m/>
    <m/>
    <m/>
    <n v="9.25"/>
    <n v="118"/>
    <n v="1091.5"/>
    <n v="0"/>
    <n v="3805857.9099999978"/>
  </r>
  <r>
    <x v="8"/>
    <s v="24"/>
    <x v="5"/>
    <x v="0"/>
    <s v="2917|AR Term|6.50|118.00"/>
    <x v="250"/>
    <s v="Truck# LT-67_x000a_Hauling Ticket# 169874_x000a_Job:  AR Term"/>
    <x v="0"/>
    <x v="15"/>
    <s v="169874"/>
    <x v="7"/>
    <x v="49"/>
    <s v="AR Term"/>
    <m/>
    <m/>
    <m/>
    <m/>
    <n v="6.5"/>
    <n v="118"/>
    <n v="767"/>
    <n v="0"/>
    <n v="3923250.2199999979"/>
  </r>
  <r>
    <x v="8"/>
    <s v="24"/>
    <x v="5"/>
    <x v="0"/>
    <s v="2917|AR Term|11.25|118.00"/>
    <x v="250"/>
    <s v="Truck# J&amp;O-28_x000a_Hauling Ticket# 169728_x000a_Job:  AR Term"/>
    <x v="10"/>
    <x v="5"/>
    <s v="169728"/>
    <x v="7"/>
    <x v="49"/>
    <s v="AR Term"/>
    <m/>
    <m/>
    <m/>
    <m/>
    <n v="11.25"/>
    <n v="118"/>
    <n v="1327.5"/>
    <n v="0"/>
    <n v="3924577.7199999979"/>
  </r>
  <r>
    <x v="0"/>
    <s v="19"/>
    <x v="0"/>
    <x v="0"/>
    <s v="2479|AR Term|1.00|64.20"/>
    <x v="224"/>
    <s v="Truck# MLB-11_x000a_Hauling Ticket# 163684_x000a_Job: AR Term_x000a_TOLLS"/>
    <x v="2"/>
    <x v="11"/>
    <s v="163684"/>
    <x v="7"/>
    <x v="50"/>
    <s v="AR Term"/>
    <m/>
    <m/>
    <m/>
    <m/>
    <n v="1"/>
    <n v="64.2"/>
    <n v="64.2"/>
    <n v="64.2"/>
    <n v="779463.65000000037"/>
  </r>
  <r>
    <x v="0"/>
    <s v="19"/>
    <x v="0"/>
    <x v="0"/>
    <s v="2479|AR Term|1.00|42.80"/>
    <x v="224"/>
    <s v="Truck# LT-114_x000a_Hauling Ticket# 163575_x000a_Job: AR Term_x000a_TOLLS"/>
    <x v="0"/>
    <x v="25"/>
    <s v="163575"/>
    <x v="7"/>
    <x v="50"/>
    <s v="AR Term"/>
    <m/>
    <m/>
    <m/>
    <m/>
    <n v="1"/>
    <n v="42.8"/>
    <n v="42.8"/>
    <n v="0"/>
    <n v="780488.20000000042"/>
  </r>
  <r>
    <x v="0"/>
    <s v="19"/>
    <x v="0"/>
    <x v="0"/>
    <s v="2479|AR Term|1.00|64.20"/>
    <x v="224"/>
    <s v="Truck# Li-54_x000a_Hauling Ticket# 163683_x000a_Job: AR Term_x000a_TOLLS"/>
    <x v="1"/>
    <x v="1"/>
    <s v="163683"/>
    <x v="7"/>
    <x v="50"/>
    <s v="AR Term"/>
    <m/>
    <m/>
    <m/>
    <m/>
    <n v="1"/>
    <n v="64.2"/>
    <n v="64.2"/>
    <n v="64.2"/>
    <n v="780552.40000000037"/>
  </r>
  <r>
    <x v="1"/>
    <s v="26"/>
    <x v="0"/>
    <x v="0"/>
    <s v="2494|AR Term|1.00|56.05"/>
    <x v="225"/>
    <s v="Truck# MLB-58_x000a_Hauling Ticket# 163649_x000a_Job: AR Term_x000a_TOLLS"/>
    <x v="2"/>
    <x v="22"/>
    <s v="163649"/>
    <x v="7"/>
    <x v="50"/>
    <s v="AR Term"/>
    <m/>
    <m/>
    <m/>
    <m/>
    <n v="1"/>
    <n v="56.05"/>
    <n v="56.05"/>
    <n v="56.05"/>
    <n v="854950.9300000004"/>
  </r>
  <r>
    <x v="1"/>
    <s v="26"/>
    <x v="0"/>
    <x v="0"/>
    <s v="2494|AR Term|1.00|64.20"/>
    <x v="225"/>
    <s v="Truck# LT-114_x000a_Hauling Ticket# 163578_x000a_Job: AR Term_x000a_TOLLS"/>
    <x v="0"/>
    <x v="25"/>
    <s v="163578"/>
    <x v="7"/>
    <x v="50"/>
    <s v="AR Term"/>
    <m/>
    <m/>
    <m/>
    <m/>
    <n v="1"/>
    <n v="64.2"/>
    <n v="64.2"/>
    <n v="0"/>
    <n v="857493.13000000035"/>
  </r>
  <r>
    <x v="1"/>
    <s v="26"/>
    <x v="0"/>
    <x v="0"/>
    <s v="2494|AR Term|1.00|59.10"/>
    <x v="225"/>
    <s v="Truck# LT-114_x000a_Hauling Ticket# 163803_x000a_Job: AR Term_x000a_TOLLS"/>
    <x v="0"/>
    <x v="25"/>
    <s v="163803"/>
    <x v="7"/>
    <x v="50"/>
    <s v="AR Term"/>
    <m/>
    <m/>
    <m/>
    <m/>
    <n v="1"/>
    <n v="59.1"/>
    <n v="59.1"/>
    <n v="0"/>
    <n v="857552.23000000033"/>
  </r>
  <r>
    <x v="1"/>
    <s v="26"/>
    <x v="0"/>
    <x v="0"/>
    <s v="2494|AR Term|1.00|42.80"/>
    <x v="225"/>
    <s v="Truck# LT-617_x000a_Hauling Ticket# 163802_x000a_Job: AR Term_x000a_TOLLS"/>
    <x v="0"/>
    <x v="3"/>
    <s v="163802"/>
    <x v="7"/>
    <x v="50"/>
    <s v="AR Term"/>
    <m/>
    <m/>
    <m/>
    <m/>
    <n v="1"/>
    <n v="42.8"/>
    <n v="42.8"/>
    <n v="0"/>
    <n v="857595.03000000038"/>
  </r>
  <r>
    <x v="36"/>
    <s v="24"/>
    <x v="10"/>
    <x v="0"/>
    <s v="2376|Canal #2 |1.00|186.00"/>
    <x v="251"/>
    <s v="Truck# LT-114_x000a_Hauling Ticket# 11955_x000a_Job Name: Canal #2_x000a_Job# 6227_x000a_Location: Canal &amp; Van buren_x000a_Deliver: Vulcan McCook_x000a_Scale Ticket# 14440476"/>
    <x v="0"/>
    <x v="25"/>
    <s v="11955"/>
    <x v="8"/>
    <x v="51"/>
    <s v="Canal #2 "/>
    <n v="6227"/>
    <s v="Vulcan McCook"/>
    <s v="14440476"/>
    <s v="Scale"/>
    <n v="1"/>
    <n v="186"/>
    <n v="186"/>
    <n v="0"/>
    <n v="227914.65"/>
  </r>
  <r>
    <x v="36"/>
    <s v="24"/>
    <x v="10"/>
    <x v="0"/>
    <s v="2376|Canal #2 |20.83|24.50"/>
    <x v="251"/>
    <s v="Truck# LT-114_x000a_Hauling Ticket# 11969_x000a_Job Name: Canal #2_x000a_Job# 6227_x000a_Location: Clinton &amp; Cabrini_x000a_Deliver: Vulcan McCook_x000a_CA7_x000a_Scale Ticket# 12462328"/>
    <x v="0"/>
    <x v="25"/>
    <s v="11969"/>
    <x v="8"/>
    <x v="51"/>
    <s v="Canal #2 "/>
    <n v="6227"/>
    <s v="Vulcan McCook"/>
    <s v="12462328"/>
    <s v="CA7 Scale"/>
    <n v="20.83"/>
    <n v="24.5"/>
    <n v="510.34"/>
    <n v="0"/>
    <n v="229517.49"/>
  </r>
  <r>
    <x v="37"/>
    <s v="31"/>
    <x v="10"/>
    <x v="0"/>
    <s v="2384|Canal #2 |17.00|28.00"/>
    <x v="252"/>
    <s v="Truck# MLB-11_x000a_Hauling Ticket# 11723_x000a_Job Name: Canal #2_x000a_Job# 6227_x000a_Location: Canal &amp; Van Buren_x000a_Deliver: Gateway_x000a_DUMP FEE_x000a_SCALE TICKET_x000a_149730 "/>
    <x v="2"/>
    <x v="11"/>
    <s v="11723"/>
    <x v="8"/>
    <x v="51"/>
    <s v="Canal #2 "/>
    <n v="6227"/>
    <s v="Gateway"/>
    <n v="149730"/>
    <s v="DUMP FEESCALE"/>
    <n v="17"/>
    <n v="28"/>
    <n v="476"/>
    <n v="0"/>
    <n v="271596.33"/>
  </r>
  <r>
    <x v="37"/>
    <s v="31"/>
    <x v="10"/>
    <x v="0"/>
    <s v="2384|Canal #2 |0.25|132.30"/>
    <x v="252"/>
    <s v="Truck# U-661_x000a_Hauling Ticket# 11883_x000a_Job Name: Canal #2_x000a_Job# 6227_x000a_Location: Jackson &amp; Canal _x000a_Deliver: Vulcan Pershing_x000a_WATING TIME"/>
    <x v="4"/>
    <x v="60"/>
    <s v="11883"/>
    <x v="8"/>
    <x v="51"/>
    <s v="Canal #2 "/>
    <n v="6227"/>
    <s v="Vulcan Pershing"/>
    <m/>
    <s v="WATING TIME"/>
    <n v="0.25"/>
    <n v="132.30000000000001"/>
    <n v="33.08"/>
    <n v="0"/>
    <n v="274823.93"/>
  </r>
  <r>
    <x v="0"/>
    <s v="19"/>
    <x v="0"/>
    <x v="0"/>
    <s v="2470|Canal #2 |1.00|199.50"/>
    <x v="253"/>
    <s v="Truck# LT-67_x000a_Hauling Ticket# 11661_x000a_Job Name: Canal #2_x000a_Job# 6227_x000a_Location: Clinton &amp; Cabrini_x000a_Deliver: Vulcan Pershing"/>
    <x v="0"/>
    <x v="15"/>
    <s v="11661"/>
    <x v="8"/>
    <x v="51"/>
    <s v="Canal #2 "/>
    <n v="6227"/>
    <s v="Vulcan Pershing"/>
    <m/>
    <m/>
    <n v="1"/>
    <n v="199.5"/>
    <n v="199.5"/>
    <n v="0"/>
    <n v="735132.6800000004"/>
  </r>
  <r>
    <x v="0"/>
    <s v="19"/>
    <x v="0"/>
    <x v="0"/>
    <s v="2470|Canal #2 |1.00|56.50"/>
    <x v="253"/>
    <s v="Truck# LT-67_x000a_Hauling Ticket# 11661_x000a_Job Name: Canal #2_x000a_Job# 6227_x000a_Location: Clinton &amp; Cabrini_x000a_Deliver: Pershing Recycle CA1_x000a_Scale Ticket# 14669525"/>
    <x v="0"/>
    <x v="15"/>
    <s v="11661"/>
    <x v="8"/>
    <x v="51"/>
    <s v="Canal #2 "/>
    <n v="6227"/>
    <s v="Pershing Recycle"/>
    <s v="14669525"/>
    <s v="CA1"/>
    <n v="1"/>
    <n v="56.5"/>
    <n v="56.5"/>
    <n v="0"/>
    <n v="735189.1800000004"/>
  </r>
  <r>
    <x v="0"/>
    <s v="19"/>
    <x v="0"/>
    <x v="0"/>
    <s v="2470|Canal #2 |1.00|199.50"/>
    <x v="253"/>
    <s v="Truck# LT-67_x000a_Hauling Ticket# 11662_x000a_Job Name: Canal #2_x000a_Job# 6227_x000a_Location: Clinton &amp; Cabrini_x000a_Deliver: Vulcan Pershing"/>
    <x v="0"/>
    <x v="15"/>
    <s v="11662"/>
    <x v="8"/>
    <x v="51"/>
    <s v="Canal #2 "/>
    <n v="6227"/>
    <s v="Vulcan Pershing"/>
    <m/>
    <m/>
    <n v="1"/>
    <n v="199.5"/>
    <n v="199.5"/>
    <n v="0"/>
    <n v="735388.6800000004"/>
  </r>
  <r>
    <x v="0"/>
    <s v="19"/>
    <x v="0"/>
    <x v="0"/>
    <s v="2470|Canal #2 |1.00|56.50"/>
    <x v="253"/>
    <s v="Truck# LT-67_x000a_Hauling Ticket# 11662_x000a_Job Name: Canal #2_x000a_Job# 6227_x000a_Location: Clinton &amp; Cabrini_x000a_Deliver: Pershing Recycle CA1_x000a_Scale Ticket# 14669537"/>
    <x v="0"/>
    <x v="15"/>
    <s v="11662"/>
    <x v="8"/>
    <x v="51"/>
    <s v="Canal #2 "/>
    <n v="6227"/>
    <s v="Pershing Recycle"/>
    <s v="14669537"/>
    <s v="CA1"/>
    <n v="1"/>
    <n v="56.5"/>
    <n v="56.5"/>
    <n v="0"/>
    <n v="735445.1800000004"/>
  </r>
  <r>
    <x v="0"/>
    <s v="19"/>
    <x v="0"/>
    <x v="0"/>
    <s v="2470|Canal #2 |1.00|199.50"/>
    <x v="253"/>
    <s v="Truck# LT-67_x000a_Hauling Ticket# 11663_x000a_Job Name: Canal #2_x000a_Job# 6227_x000a_Location: Roosevelt &amp; Wells_x000a_Deliver: Vulcan Pershing "/>
    <x v="0"/>
    <x v="15"/>
    <s v="11663"/>
    <x v="8"/>
    <x v="51"/>
    <s v="Canal #2 "/>
    <n v="6227"/>
    <s v="Vulcan Pershing"/>
    <m/>
    <m/>
    <n v="1"/>
    <n v="199.5"/>
    <n v="199.5"/>
    <n v="0"/>
    <n v="735644.6800000004"/>
  </r>
  <r>
    <x v="0"/>
    <s v="19"/>
    <x v="0"/>
    <x v="0"/>
    <s v="2470|Canal #2 |1.00|364.00"/>
    <x v="253"/>
    <s v="Truck# LT-67_x000a_Hauling Ticket# 11663_x000a_Job Name: Canal #2_x000a_Job# 6227_x000a_Location: Roosevelt &amp; Wells_x000a_Deliver: Pershing Recycle (8LWG1)_x000a_Scale Ticket# 14669550_x000a_OVERSIZED LOAD"/>
    <x v="0"/>
    <x v="15"/>
    <s v="11663"/>
    <x v="8"/>
    <x v="51"/>
    <s v="Canal #2 "/>
    <n v="6227"/>
    <s v="Pershing Recycle"/>
    <s v="14669550"/>
    <s v="8LWG1"/>
    <n v="1"/>
    <n v="364"/>
    <n v="364"/>
    <n v="0"/>
    <n v="736008.6800000004"/>
  </r>
  <r>
    <x v="12"/>
    <s v="09"/>
    <x v="1"/>
    <x v="0"/>
    <s v="2513|Canal #2 |1.00|199.50"/>
    <x v="254"/>
    <s v="Truck# LT-67_x000a_Hauling Ticket# 3062_x000a_Job Name: Canal #2_x000a_Job# 6227_x000a_Location: Canal &amp; Jackson_x000a_Deliver: Vulcan Pershing"/>
    <x v="0"/>
    <x v="15"/>
    <s v="3062"/>
    <x v="8"/>
    <x v="51"/>
    <s v="Canal #2 "/>
    <n v="6227"/>
    <s v="Vulcan Pershing"/>
    <m/>
    <m/>
    <n v="1"/>
    <n v="199.5"/>
    <n v="199.5"/>
    <n v="185.535"/>
    <n v="961058.19000000053"/>
  </r>
  <r>
    <x v="12"/>
    <s v="09"/>
    <x v="1"/>
    <x v="0"/>
    <s v="2513|Canal #2 |1.00|56.50"/>
    <x v="254"/>
    <s v="Truck# LT-67_x000a_Hauling Ticket# 3062_x000a_Job Name: Canal #2_x000a_Job# 6227_x000a_Location: Canal &amp; Jackson_x000a_Deliver: Pershing Recycle CA1_x000a_Scale Ticket# 14669969"/>
    <x v="0"/>
    <x v="15"/>
    <s v="3062"/>
    <x v="8"/>
    <x v="51"/>
    <s v="Canal #2 "/>
    <n v="6227"/>
    <s v="Pershing Recycle"/>
    <s v="14669969"/>
    <s v="CA1"/>
    <n v="1"/>
    <n v="56.5"/>
    <n v="56.5"/>
    <n v="0"/>
    <n v="961114.69000000053"/>
  </r>
  <r>
    <x v="12"/>
    <s v="09"/>
    <x v="1"/>
    <x v="0"/>
    <s v="2513|Canal #2 |1.00|199.50"/>
    <x v="254"/>
    <s v="Truck# LT-67_x000a_Hauling Ticket# 3063_x000a_Job Name: Canal #2_x000a_Job# 6227_x000a_Location: Canal &amp; Jackson_x000a_Deliver: Vulcan Pershing"/>
    <x v="0"/>
    <x v="15"/>
    <s v="3063"/>
    <x v="8"/>
    <x v="51"/>
    <s v="Canal #2 "/>
    <n v="6227"/>
    <s v="Vulcan Pershing"/>
    <m/>
    <m/>
    <n v="1"/>
    <n v="199.5"/>
    <n v="199.5"/>
    <n v="185.535"/>
    <n v="961314.19000000053"/>
  </r>
  <r>
    <x v="12"/>
    <s v="09"/>
    <x v="1"/>
    <x v="0"/>
    <s v="2513|Canal #2 |1.00|56.50"/>
    <x v="254"/>
    <s v="Truck# LT-67_x000a_Hauling Ticket# 3063_x000a_Job Name: Canal #2_x000a_Job# 6227_x000a_Location: Canal &amp; Jackson_x000a_Deliver: Pershing Recycle CA1_x000a_Scale Ticket# 14669975"/>
    <x v="0"/>
    <x v="15"/>
    <s v="3063"/>
    <x v="8"/>
    <x v="51"/>
    <s v="Canal #2 "/>
    <n v="6227"/>
    <s v="Pershing Recycle"/>
    <s v="14669975"/>
    <s v="CA1"/>
    <n v="1"/>
    <n v="56.5"/>
    <n v="56.5"/>
    <n v="0"/>
    <n v="961370.69000000053"/>
  </r>
  <r>
    <x v="12"/>
    <s v="09"/>
    <x v="1"/>
    <x v="0"/>
    <s v="2513|Canal #2 |1.00|199.50"/>
    <x v="254"/>
    <s v="Truck# LT-67_x000a_Hauling Ticket# 3064_x000a_Job Name: Canal #2_x000a_Job# 6227_x000a_Location: Canal &amp; Jackson_x000a_Deliver: Vulcan Pershing"/>
    <x v="0"/>
    <x v="15"/>
    <s v="3064"/>
    <x v="8"/>
    <x v="51"/>
    <s v="Canal #2 "/>
    <n v="6227"/>
    <s v="Vulcan Pershing"/>
    <m/>
    <m/>
    <n v="1"/>
    <n v="199.5"/>
    <n v="199.5"/>
    <n v="185.535"/>
    <n v="961570.19000000053"/>
  </r>
  <r>
    <x v="12"/>
    <s v="09"/>
    <x v="1"/>
    <x v="0"/>
    <s v="2513|Canal #2 |1.00|56.50"/>
    <x v="254"/>
    <s v="Truck# LT-67_x000a_Hauling Ticket# 3064_x000a_Job Name: Canal #2_x000a_Job# 6227_x000a_Location: Canal &amp; Jackson_x000a_Deliver: Pershing Recycle CA1_x000a_Scale Ticket# 14669984"/>
    <x v="0"/>
    <x v="15"/>
    <s v="3064"/>
    <x v="8"/>
    <x v="51"/>
    <s v="Canal #2 "/>
    <n v="6227"/>
    <s v="Pershing Recycle"/>
    <s v="14669984"/>
    <s v="CA1"/>
    <n v="1"/>
    <n v="56.5"/>
    <n v="56.5"/>
    <n v="0"/>
    <n v="961626.69000000053"/>
  </r>
  <r>
    <x v="12"/>
    <s v="09"/>
    <x v="1"/>
    <x v="0"/>
    <s v="2513|Canal #2 |1.00|199.50"/>
    <x v="254"/>
    <s v="Truck# LT-67_x000a_Hauling Ticket# 3065_x000a_Job Name: Canal #2_x000a_Job# 6227_x000a_Location: Canal &amp; Jackson_x000a_Deliver: Vulcan Pershing"/>
    <x v="0"/>
    <x v="15"/>
    <s v="3065"/>
    <x v="8"/>
    <x v="51"/>
    <s v="Canal #2 "/>
    <n v="6227"/>
    <s v="Vulcan Pershing"/>
    <m/>
    <m/>
    <n v="1"/>
    <n v="199.5"/>
    <n v="199.5"/>
    <n v="185.535"/>
    <n v="961826.19000000053"/>
  </r>
  <r>
    <x v="12"/>
    <s v="09"/>
    <x v="1"/>
    <x v="0"/>
    <s v="2513|Canal #2 |1.00|56.50"/>
    <x v="254"/>
    <s v="Truck# LT-67_x000a_Hauling Ticket# 3065_x000a_Job Name: Canal #2_x000a_Job# 6227_x000a_Location: Canal &amp; Jackson_x000a_Deliver: Pershing Recycle CA1_x000a_Scale Ticket# 14669992"/>
    <x v="0"/>
    <x v="15"/>
    <s v="3065"/>
    <x v="8"/>
    <x v="51"/>
    <s v="Canal #2 "/>
    <n v="6227"/>
    <s v="Pershing Recycle"/>
    <s v="14669992"/>
    <s v="CA1"/>
    <n v="1"/>
    <n v="56.5"/>
    <n v="56.5"/>
    <n v="0"/>
    <n v="961882.69000000053"/>
  </r>
  <r>
    <x v="12"/>
    <s v="09"/>
    <x v="1"/>
    <x v="0"/>
    <s v="2513|Canal #2 |1.00|199.50"/>
    <x v="254"/>
    <s v="Truck# LT-67_x000a_Hauling Ticket# 3066_x000a_Job Name: Canal #2_x000a_Job# 6227_x000a_Location: Canal &amp; Jackson_x000a_Deliver: Vulcan Pershing"/>
    <x v="0"/>
    <x v="15"/>
    <s v="3066"/>
    <x v="8"/>
    <x v="51"/>
    <s v="Canal #2 "/>
    <n v="6227"/>
    <s v="Vulcan Pershing"/>
    <m/>
    <m/>
    <n v="1"/>
    <n v="199.5"/>
    <n v="199.5"/>
    <n v="185.535"/>
    <n v="962082.19000000053"/>
  </r>
  <r>
    <x v="12"/>
    <s v="09"/>
    <x v="1"/>
    <x v="0"/>
    <s v="2513|Canal #2 |1.00|56.50"/>
    <x v="254"/>
    <s v="Truck# LT-67_x000a_Hauling Ticket# 3066_x000a_Job Name: Canal #2_x000a_Job# 6227_x000a_Location: Canal &amp; Jackson_x000a_Deliver: Pershing Recycle CA1_x000a_Scale Ticket# 14670001"/>
    <x v="0"/>
    <x v="15"/>
    <s v="3066"/>
    <x v="8"/>
    <x v="51"/>
    <s v="Canal #2 "/>
    <n v="6227"/>
    <s v="Pershing Recycle"/>
    <s v="14670001"/>
    <s v="CA1"/>
    <n v="1"/>
    <n v="56.5"/>
    <n v="56.5"/>
    <n v="0"/>
    <n v="962138.69000000053"/>
  </r>
  <r>
    <x v="30"/>
    <s v="14"/>
    <x v="2"/>
    <x v="0"/>
    <s v="2586|Canal #2 |6.00|132.30"/>
    <x v="255"/>
    <s v="Truck# Li-54_x000a_Hauling Ticket# 13173_x000a_Job Name: Canal #2_x000a_Job# 6227_x000a_Location: 1215 S. Wells_x000a_Deliver: On site_x000a_6 Hrs Minimum"/>
    <x v="1"/>
    <x v="1"/>
    <s v="13173"/>
    <x v="8"/>
    <x v="51"/>
    <s v="Canal #2 "/>
    <n v="6227"/>
    <s v="On site 6 Hrs Minimum"/>
    <m/>
    <m/>
    <n v="6"/>
    <n v="132.30000000000001"/>
    <n v="793.8"/>
    <n v="0"/>
    <n v="1446405.829999997"/>
  </r>
  <r>
    <x v="3"/>
    <s v="28"/>
    <x v="2"/>
    <x v="0"/>
    <s v="2615|Canal #2 |1.00|199.50"/>
    <x v="256"/>
    <s v="Truck# LT-67_x000a_Hauling Ticket# 017_x000a_Job Name: Canal #2_x000a_Job# 6227_x000a_Location: Canal &amp; Jackson_x000a_Deliver: Vulcan Pershing"/>
    <x v="0"/>
    <x v="15"/>
    <s v="017"/>
    <x v="8"/>
    <x v="51"/>
    <s v="Canal #2 "/>
    <n v="6227"/>
    <s v="Vulcan Pershing"/>
    <m/>
    <m/>
    <n v="1"/>
    <n v="199.5"/>
    <n v="199.5"/>
    <n v="185.535"/>
    <n v="1741358.449999996"/>
  </r>
  <r>
    <x v="3"/>
    <s v="28"/>
    <x v="2"/>
    <x v="0"/>
    <s v="2615|Canal #2 |1.00|199.50"/>
    <x v="256"/>
    <s v="Truck# LT-67_x000a_Hauling Ticket# 018_x000a_Job Name: Canal #2_x000a_Job# 6227_x000a_Location: Canal &amp; Jackson_x000a_Deliver: Vulcan Pershing"/>
    <x v="0"/>
    <x v="15"/>
    <s v="018"/>
    <x v="8"/>
    <x v="51"/>
    <s v="Canal #2 "/>
    <n v="6227"/>
    <s v="Vulcan Pershing"/>
    <m/>
    <m/>
    <n v="1"/>
    <n v="199.5"/>
    <n v="199.5"/>
    <n v="185.535"/>
    <n v="1741557.949999996"/>
  </r>
  <r>
    <x v="3"/>
    <s v="28"/>
    <x v="2"/>
    <x v="0"/>
    <s v="2615|Canal #2 |1.00|199.50"/>
    <x v="256"/>
    <s v="Truck# LT-67_x000a_Hauling Ticket# 022_x000a_Job Name: Canal #2_x000a_Job# 6227_x000a_Location: Canal &amp; Jackson_x000a_Deliver: Vulcan Pershing"/>
    <x v="0"/>
    <x v="15"/>
    <s v="022"/>
    <x v="8"/>
    <x v="51"/>
    <s v="Canal #2 "/>
    <n v="6227"/>
    <s v="Vulcan Pershing"/>
    <m/>
    <m/>
    <n v="1"/>
    <n v="199.5"/>
    <n v="199.5"/>
    <n v="185.535"/>
    <n v="1741757.449999996"/>
  </r>
  <r>
    <x v="3"/>
    <s v="28"/>
    <x v="2"/>
    <x v="0"/>
    <s v="2615|Canal #2 |1.00|199.50"/>
    <x v="256"/>
    <s v="Truck# LT-67_x000a_Hauling Ticket# 023_x000a_Job Name: Canal #2_x000a_Job# 6227_x000a_Location: Canal &amp; Jackson_x000a_Deliver: Vulcan Pershing"/>
    <x v="0"/>
    <x v="15"/>
    <s v="023"/>
    <x v="8"/>
    <x v="51"/>
    <s v="Canal #2 "/>
    <n v="6227"/>
    <s v="Vulcan Pershing"/>
    <m/>
    <m/>
    <n v="1"/>
    <n v="199.5"/>
    <n v="199.5"/>
    <n v="185.535"/>
    <n v="1741956.949999996"/>
  </r>
  <r>
    <x v="3"/>
    <s v="28"/>
    <x v="2"/>
    <x v="0"/>
    <s v="2615|Canal #2 |1.00|199.50"/>
    <x v="256"/>
    <s v="Truck# LT-67_x000a_Hauling Ticket# 024_x000a_Job Name: Canal #2_x000a_Job# 6227_x000a_Location: Canal &amp; Cabrini_x000a_Deliver: Vulcan Pershing"/>
    <x v="0"/>
    <x v="15"/>
    <s v="024"/>
    <x v="8"/>
    <x v="51"/>
    <s v="Canal #2 "/>
    <n v="6227"/>
    <s v="Vulcan Pershing"/>
    <m/>
    <m/>
    <n v="1"/>
    <n v="199.5"/>
    <n v="199.5"/>
    <n v="185.535"/>
    <n v="1742156.449999996"/>
  </r>
  <r>
    <x v="3"/>
    <s v="28"/>
    <x v="2"/>
    <x v="0"/>
    <s v="2615|Canal #2 |1.00|199.50"/>
    <x v="256"/>
    <s v="Truck# LT-67_x000a_Hauling Ticket# 025_x000a_Job Name: Canal #2_x000a_Job# 6227_x000a_Location: Canal &amp; Cabrini_x000a_Deliver: Vulcan Pershing"/>
    <x v="0"/>
    <x v="15"/>
    <s v="025"/>
    <x v="8"/>
    <x v="51"/>
    <s v="Canal #2 "/>
    <n v="6227"/>
    <s v="Vulcan Pershing"/>
    <m/>
    <m/>
    <n v="1"/>
    <n v="199.5"/>
    <n v="199.5"/>
    <n v="185.535"/>
    <n v="1742355.949999996"/>
  </r>
  <r>
    <x v="3"/>
    <s v="28"/>
    <x v="2"/>
    <x v="0"/>
    <s v="2615|Canal #2 |1.00|199.50"/>
    <x v="256"/>
    <s v="Truck# MLB-198_x000a_Hauling Ticket# 12792_x000a_Job Name: Canal #2_x000a_Job# 6227_x000a_Location: Canal &amp; Cabrini_x000a_Deliver: Vulcan Pershing"/>
    <x v="2"/>
    <x v="34"/>
    <s v="12792"/>
    <x v="8"/>
    <x v="51"/>
    <s v="Canal #2 "/>
    <n v="6227"/>
    <s v="Vulcan Pershing"/>
    <m/>
    <m/>
    <n v="1"/>
    <n v="199.5"/>
    <n v="199.5"/>
    <n v="185.535"/>
    <n v="1742555.449999996"/>
  </r>
  <r>
    <x v="3"/>
    <s v="28"/>
    <x v="2"/>
    <x v="0"/>
    <s v="2615|Canal #2 |1.00|199.50"/>
    <x v="256"/>
    <s v="Truck# MLB-198_x000a_Hauling Ticket# 12793_x000a_Job Name: Canal #2_x000a_Job# 6227_x000a_Location: Canal &amp; Cabrini_x000a_Deliver: Vulcan Pershing"/>
    <x v="2"/>
    <x v="34"/>
    <s v="12793"/>
    <x v="8"/>
    <x v="51"/>
    <s v="Canal #2 "/>
    <n v="6227"/>
    <s v="Vulcan Pershing"/>
    <m/>
    <m/>
    <n v="1"/>
    <n v="199.5"/>
    <n v="199.5"/>
    <n v="185.535"/>
    <n v="1742754.949999996"/>
  </r>
  <r>
    <x v="3"/>
    <s v="28"/>
    <x v="2"/>
    <x v="0"/>
    <s v="2615|Canal #2 |1.00|199.50"/>
    <x v="256"/>
    <s v="Truck# MLB-198_x000a_Hauling Ticket# 12794_x000a_Job Name: Canal #2_x000a_Job# 6227_x000a_Location: Canal &amp; Cabrini_x000a_Deliver: Vulcan Pershing"/>
    <x v="2"/>
    <x v="34"/>
    <s v="12794"/>
    <x v="8"/>
    <x v="51"/>
    <s v="Canal #2 "/>
    <n v="6227"/>
    <s v="Vulcan Pershing"/>
    <m/>
    <m/>
    <n v="1"/>
    <n v="199.5"/>
    <n v="199.5"/>
    <n v="185.535"/>
    <n v="1742954.449999996"/>
  </r>
  <r>
    <x v="3"/>
    <s v="28"/>
    <x v="2"/>
    <x v="0"/>
    <s v="2615|Canal #2 |1.00|199.50"/>
    <x v="256"/>
    <s v="Truck# MLB-198_x000a_Hauling Ticket# 12795_x000a_Job Name: Canal #2_x000a_Job# 6227_x000a_Location: Canal &amp; Cabrini_x000a_Deliver: Vulcan Pershing"/>
    <x v="2"/>
    <x v="34"/>
    <s v="12795"/>
    <x v="8"/>
    <x v="51"/>
    <s v="Canal #2 "/>
    <n v="6227"/>
    <s v="Vulcan Pershing"/>
    <m/>
    <m/>
    <n v="1"/>
    <n v="199.5"/>
    <n v="199.5"/>
    <n v="185.535"/>
    <n v="1743153.949999996"/>
  </r>
  <r>
    <x v="3"/>
    <s v="28"/>
    <x v="2"/>
    <x v="0"/>
    <s v="2615|Canal #2 |1.00|199.50"/>
    <x v="256"/>
    <s v="Truck# MLB-198_x000a_Hauling Ticket# 12796_x000a_Job Name: Canal #2_x000a_Job# 6227_x000a_Location: Canal &amp; Cabrini_x000a_Deliver: Vulcan Pershing"/>
    <x v="2"/>
    <x v="34"/>
    <s v="12796"/>
    <x v="8"/>
    <x v="51"/>
    <s v="Canal #2 "/>
    <n v="6227"/>
    <s v="Vulcan Pershing"/>
    <m/>
    <m/>
    <n v="1"/>
    <n v="199.5"/>
    <n v="199.5"/>
    <n v="185.535"/>
    <n v="1743353.449999996"/>
  </r>
  <r>
    <x v="3"/>
    <s v="28"/>
    <x v="2"/>
    <x v="0"/>
    <s v="2615|Canal #2 |1.00|199.50"/>
    <x v="256"/>
    <s v="Truck# MLB-198_x000a_Hauling Ticket# 13674_x000a_Job Name: Canal #2_x000a_Job# 6227_x000a_Location: Canal &amp; Cabrini_x000a_Deliver: Vulcan Pershing"/>
    <x v="2"/>
    <x v="34"/>
    <s v="13674"/>
    <x v="8"/>
    <x v="51"/>
    <s v="Canal #2 "/>
    <n v="6227"/>
    <s v="Vulcan Pershing"/>
    <m/>
    <m/>
    <n v="1"/>
    <n v="199.5"/>
    <n v="199.5"/>
    <n v="185.535"/>
    <n v="1743552.949999996"/>
  </r>
  <r>
    <x v="3"/>
    <s v="28"/>
    <x v="2"/>
    <x v="0"/>
    <s v="2615|Canal #2 |1.00|199.50"/>
    <x v="256"/>
    <s v="Truck# MLB-198_x000a_Hauling Ticket# 13675_x000a_Job Name: Canal #2_x000a_Job# 6227_x000a_Location: Canal &amp; Cabrini_x000a_Deliver: Vulcan Pershing"/>
    <x v="2"/>
    <x v="34"/>
    <s v="13675"/>
    <x v="8"/>
    <x v="51"/>
    <s v="Canal #2 "/>
    <n v="6227"/>
    <s v="Vulcan Pershing"/>
    <m/>
    <m/>
    <n v="1"/>
    <n v="199.5"/>
    <n v="199.5"/>
    <n v="185.535"/>
    <n v="1743752.449999996"/>
  </r>
  <r>
    <x v="3"/>
    <s v="28"/>
    <x v="2"/>
    <x v="0"/>
    <s v="2615|Canal #2 |1.00|199.50"/>
    <x v="256"/>
    <s v="Truck# LT-67_x000a_Hauling Ticket# 14201_x000a_Job Name: Canal #2_x000a_Job# 6227_x000a_Location: Canal &amp; Cabrini_x000a_Deliver: Vulcan Pershing"/>
    <x v="0"/>
    <x v="15"/>
    <s v="14201"/>
    <x v="8"/>
    <x v="51"/>
    <s v="Canal #2 "/>
    <n v="6227"/>
    <s v="Vulcan Pershing"/>
    <m/>
    <m/>
    <n v="1"/>
    <n v="199.5"/>
    <n v="199.5"/>
    <n v="185.535"/>
    <n v="1743951.949999996"/>
  </r>
  <r>
    <x v="3"/>
    <s v="28"/>
    <x v="2"/>
    <x v="0"/>
    <s v="2615|Canal #2 |1.00|199.50"/>
    <x v="256"/>
    <s v="Truck# LT-67_x000a_Hauling Ticket# 14202_x000a_Job Name: Canal #2_x000a_Job# 6227_x000a_Location: Canal &amp; Cabrini_x000a_Deliver: Vulcan Pershing"/>
    <x v="0"/>
    <x v="15"/>
    <s v="14202"/>
    <x v="8"/>
    <x v="51"/>
    <s v="Canal #2 "/>
    <n v="6227"/>
    <s v="Vulcan Pershing"/>
    <m/>
    <m/>
    <n v="1"/>
    <n v="199.5"/>
    <n v="199.5"/>
    <n v="185.535"/>
    <n v="1744151.449999996"/>
  </r>
  <r>
    <x v="3"/>
    <s v="28"/>
    <x v="2"/>
    <x v="0"/>
    <s v="2615|Canal #2 |1.00|199.50"/>
    <x v="256"/>
    <s v="Truck# LT-67_x000a_Hauling Ticket# 14203_x000a_Job Name: Canal #2_x000a_Job# 6227_x000a_Location: Canal &amp; Cabrini_x000a_Deliver: Vulcan Pershing"/>
    <x v="0"/>
    <x v="15"/>
    <s v="14203"/>
    <x v="8"/>
    <x v="51"/>
    <s v="Canal #2 "/>
    <n v="6227"/>
    <s v="Vulcan Pershing"/>
    <m/>
    <m/>
    <n v="1"/>
    <n v="199.5"/>
    <n v="199.5"/>
    <n v="185.535"/>
    <n v="1744350.949999996"/>
  </r>
  <r>
    <x v="3"/>
    <s v="28"/>
    <x v="2"/>
    <x v="0"/>
    <s v="2615|Canal #2 |1.00|199.50"/>
    <x v="256"/>
    <s v="Truck# LT-67_x000a_Hauling Ticket# 14204_x000a_Job Name: Canal #2_x000a_Job# 6227_x000a_Location: Canal &amp; Cabrini_x000a_Deliver: Vulcan Pershing"/>
    <x v="0"/>
    <x v="15"/>
    <s v="14204"/>
    <x v="8"/>
    <x v="51"/>
    <s v="Canal #2 "/>
    <n v="6227"/>
    <s v="Vulcan Pershing"/>
    <m/>
    <m/>
    <n v="1"/>
    <n v="199.5"/>
    <n v="199.5"/>
    <n v="185.535"/>
    <n v="1744550.449999996"/>
  </r>
  <r>
    <x v="3"/>
    <s v="28"/>
    <x v="2"/>
    <x v="0"/>
    <s v="2615|Canal #2 |2.00|132.30"/>
    <x v="256"/>
    <s v="Truck# LT-67_x000a_Hauling Ticket# 14205_x000a_Job Name: Canal #2_x000a_Job# 6227_x000a_Location: Canal &amp; Cabrini_x000a_Deliver: Vulcan Pershing_x000a_WAITING TIME"/>
    <x v="0"/>
    <x v="15"/>
    <s v="14205"/>
    <x v="8"/>
    <x v="51"/>
    <s v="Canal #2 "/>
    <n v="6227"/>
    <s v="Vulcan Pershing"/>
    <m/>
    <s v="WAITING TIME"/>
    <n v="2"/>
    <n v="132.30000000000001"/>
    <n v="264.60000000000002"/>
    <n v="246.07800000000003"/>
    <n v="1744815.0499999961"/>
  </r>
  <r>
    <x v="3"/>
    <s v="28"/>
    <x v="2"/>
    <x v="0"/>
    <s v="2615|Canal #2 |1.00|56.50"/>
    <x v="256"/>
    <s v="TTruck# LT-67_x000a_Hauling Ticket# 017_x000a_Job Name: Canal #2_x000a_Job# 6227_x000a_Location: Canal &amp; Jackson_x000a_Deliver: Vulcan Pershing _x000a_Scale Ticket# 14670868"/>
    <x v="0"/>
    <x v="15"/>
    <s v="017"/>
    <x v="8"/>
    <x v="51"/>
    <s v="Canal #2 "/>
    <n v="6227"/>
    <s v="Vulcan Pershing"/>
    <s v="14670868"/>
    <m/>
    <n v="1"/>
    <n v="56.5"/>
    <n v="56.5"/>
    <n v="0"/>
    <n v="1744871.5499999961"/>
  </r>
  <r>
    <x v="3"/>
    <s v="28"/>
    <x v="2"/>
    <x v="0"/>
    <s v="2615|Canal #2 |1.00|56.50"/>
    <x v="256"/>
    <s v="Truck# LT-67_x000a_Hauling Ticket# 018_x000a_Job Name: Canal #2_x000a_Job# 6227_x000a_Location: Canal &amp; Jackson_x000a_Deliver: Vulcan Pershing _x000a_Scale Ticket# 14670886"/>
    <x v="0"/>
    <x v="15"/>
    <s v="018"/>
    <x v="8"/>
    <x v="51"/>
    <s v="Canal #2 "/>
    <n v="6227"/>
    <s v="Vulcan Pershing"/>
    <s v="14670886"/>
    <m/>
    <n v="1"/>
    <n v="56.5"/>
    <n v="56.5"/>
    <n v="0"/>
    <n v="1744928.0499999961"/>
  </r>
  <r>
    <x v="3"/>
    <s v="28"/>
    <x v="2"/>
    <x v="0"/>
    <s v="2615|Canal #2 |1.00|56.50"/>
    <x v="256"/>
    <s v="Truck# LT-67_x000a_Hauling Ticket# 022_x000a_Job Name: Canal #2_x000a_Job# 6227_x000a_Location: Canal &amp; Jackson_x000a_Deliver: Vulcan Pershing _x000a_Scale Ticket# 14670876"/>
    <x v="0"/>
    <x v="15"/>
    <s v="022"/>
    <x v="8"/>
    <x v="51"/>
    <s v="Canal #2 "/>
    <n v="6227"/>
    <s v="Vulcan Pershing"/>
    <s v="14670876"/>
    <m/>
    <n v="1"/>
    <n v="56.5"/>
    <n v="56.5"/>
    <n v="0"/>
    <n v="1744984.5499999961"/>
  </r>
  <r>
    <x v="3"/>
    <s v="28"/>
    <x v="2"/>
    <x v="0"/>
    <s v="2615|Canal #2 |1.00|182.00"/>
    <x v="256"/>
    <s v="Truck# LT-67_x000a_Hauling Ticket# 023_x000a_Job Name: Canal #2_x000a_Job# 6227_x000a_Location: Canal &amp; Jackson_x000a_Deliver: Vulcan Pershing _x000a_(8LAF1)_x000a_Scale Ticket# 14670897"/>
    <x v="0"/>
    <x v="15"/>
    <s v="023"/>
    <x v="8"/>
    <x v="51"/>
    <s v="Canal #2 "/>
    <n v="6227"/>
    <s v="Vulcan Pershing"/>
    <s v="14670897"/>
    <s v="8LAF1"/>
    <n v="1"/>
    <n v="182"/>
    <n v="182"/>
    <n v="0"/>
    <n v="1745166.5499999961"/>
  </r>
  <r>
    <x v="3"/>
    <s v="28"/>
    <x v="2"/>
    <x v="0"/>
    <s v="2615|Canal #2 |1.00|364.00"/>
    <x v="256"/>
    <s v="Truck# LT-67_x000a_Hauling Ticket# 024_x000a_Job Name: Canal #2_x000a_Job# 6227_x000a_Location: Canal &amp; Cabrini_x000a_Deliver: Vulcan Pershing _x000a_Hard to Handle Concrete_x000a_Scale Ticket# 14670911"/>
    <x v="0"/>
    <x v="15"/>
    <s v="024"/>
    <x v="8"/>
    <x v="51"/>
    <s v="Canal #2 "/>
    <n v="6227"/>
    <s v="Vulcan Pershing"/>
    <s v="14670911"/>
    <s v="Hard to Handle Concrete"/>
    <n v="1"/>
    <n v="364"/>
    <n v="364"/>
    <n v="0"/>
    <n v="1745530.5499999961"/>
  </r>
  <r>
    <x v="3"/>
    <s v="28"/>
    <x v="2"/>
    <x v="0"/>
    <s v="2615|Canal #2 |1.00|56.50"/>
    <x v="256"/>
    <s v="Truck# LT-67_x000a_Hauling Ticket# 025_x000a_Job Name: Canal #2_x000a_Job# 6227_x000a_Location: Canal &amp; Cabrini_x000a_Deliver: Vulcan Pershing _x000a_Scale Ticket# 14670919"/>
    <x v="0"/>
    <x v="15"/>
    <s v="025"/>
    <x v="8"/>
    <x v="51"/>
    <s v="Canal #2 "/>
    <n v="6227"/>
    <s v="Vulcan Pershing"/>
    <s v="14670919"/>
    <m/>
    <n v="1"/>
    <n v="56.5"/>
    <n v="56.5"/>
    <n v="0"/>
    <n v="1745587.0499999961"/>
  </r>
  <r>
    <x v="3"/>
    <s v="28"/>
    <x v="2"/>
    <x v="0"/>
    <s v="2615|Canal #2 |1.00|56.50"/>
    <x v="256"/>
    <s v="Truck# MLB-198_x000a_Hauling Ticket# 12792_x000a_Job Name: Canal #2_x000a_Job# 6227_x000a_Location: Canal &amp; Cabrini_x000a_Deliver: Vulcan Pershing _x000a_Scale Ticket# 14670892"/>
    <x v="2"/>
    <x v="34"/>
    <s v="12792"/>
    <x v="8"/>
    <x v="51"/>
    <s v="Canal #2 "/>
    <n v="6227"/>
    <s v="Vulcan Pershing"/>
    <s v="14670892"/>
    <m/>
    <n v="1"/>
    <n v="56.5"/>
    <n v="56.5"/>
    <n v="0"/>
    <n v="1745643.5499999961"/>
  </r>
  <r>
    <x v="3"/>
    <s v="28"/>
    <x v="2"/>
    <x v="0"/>
    <s v="2615|Canal #2 |1.00|56.50"/>
    <x v="256"/>
    <s v="Truck# MLB-198_x000a_Hauling Ticket# 12793_x000a_Job Name: Canal #2_x000a_Job# 6227_x000a_Location: Canal &amp; Cabrini_x000a_Deliver: Vulcan Pershing _x000a_Scale Ticket# 14670867"/>
    <x v="2"/>
    <x v="34"/>
    <s v="12793"/>
    <x v="8"/>
    <x v="51"/>
    <s v="Canal #2 "/>
    <n v="6227"/>
    <s v="Vulcan Pershing"/>
    <s v="14670867"/>
    <m/>
    <n v="1"/>
    <n v="56.5"/>
    <n v="56.5"/>
    <n v="0"/>
    <n v="1745700.0499999961"/>
  </r>
  <r>
    <x v="3"/>
    <s v="28"/>
    <x v="2"/>
    <x v="0"/>
    <s v="2615|Canal #2 |1.00|56.50"/>
    <x v="256"/>
    <s v="Truck# MLB-198_x000a_Hauling Ticket# 12794_x000a_Job Name: Canal #2_x000a_Job# 6227_x000a_Location: Canal &amp; Cabrini_x000a_Deliver: Vulcan Pershing _x000a_Scale Ticket# 14670875"/>
    <x v="2"/>
    <x v="34"/>
    <s v="12794"/>
    <x v="8"/>
    <x v="51"/>
    <s v="Canal #2 "/>
    <n v="6227"/>
    <s v="Vulcan Pershing"/>
    <s v="14670875"/>
    <m/>
    <n v="1"/>
    <n v="56.5"/>
    <n v="56.5"/>
    <n v="0"/>
    <n v="1745756.5499999961"/>
  </r>
  <r>
    <x v="3"/>
    <s v="28"/>
    <x v="2"/>
    <x v="0"/>
    <s v="2615|Canal #2 |1.00|56.50"/>
    <x v="256"/>
    <s v="Truck# MLB-198_x000a_Hauling Ticket# 12795_x000a_Job Name: Canal #2_x000a_Job# 6227_x000a_Location: Canal &amp; Cabrini_x000a_Deliver: Vulcan Pershing _x000a_Scale Ticket# 14670884"/>
    <x v="2"/>
    <x v="34"/>
    <s v="12795"/>
    <x v="8"/>
    <x v="51"/>
    <s v="Canal #2 "/>
    <n v="6227"/>
    <s v="Vulcan Pershing"/>
    <s v="14670884"/>
    <m/>
    <n v="1"/>
    <n v="56.5"/>
    <n v="56.5"/>
    <n v="0"/>
    <n v="1745813.0499999961"/>
  </r>
  <r>
    <x v="3"/>
    <s v="28"/>
    <x v="2"/>
    <x v="0"/>
    <s v="2615|Canal #2 |1.00|182.00"/>
    <x v="256"/>
    <s v="Truck# MLB-198_x000a_Hauling Ticket# 12796_x000a_Job Name: Canal #2_x000a_Job# 6227_x000a_Location: Canal &amp; Cabrini_x000a_Deliver: Vulcan Pershing _x000a_(8LAF1)_x000a_Scale Ticket# 14670901"/>
    <x v="2"/>
    <x v="34"/>
    <s v="12796"/>
    <x v="8"/>
    <x v="51"/>
    <s v="Canal #2 "/>
    <n v="6227"/>
    <s v="Vulcan Pershing"/>
    <s v="14670901"/>
    <s v="8LAF1"/>
    <n v="1"/>
    <n v="182"/>
    <n v="182"/>
    <n v="0"/>
    <n v="1745995.0499999961"/>
  </r>
  <r>
    <x v="3"/>
    <s v="28"/>
    <x v="2"/>
    <x v="0"/>
    <s v="2615|Canal #2 |1.00|56.50"/>
    <x v="256"/>
    <s v="Truck# MLB-198_x000a_Hauling Ticket# 13674_x000a_Job Name: Canal #2_x000a_Job# 6227_x000a_Location: Canal &amp; Cabrini_x000a_Deliver: Vulcan Pershing _x000a_Scale Ticket# 14670915"/>
    <x v="2"/>
    <x v="34"/>
    <s v="13674"/>
    <x v="8"/>
    <x v="51"/>
    <s v="Canal #2 "/>
    <n v="6227"/>
    <s v="Vulcan Pershing"/>
    <s v="14670915"/>
    <m/>
    <n v="1"/>
    <n v="56.5"/>
    <n v="56.5"/>
    <n v="0"/>
    <n v="1746051.5499999961"/>
  </r>
  <r>
    <x v="3"/>
    <s v="28"/>
    <x v="2"/>
    <x v="0"/>
    <s v="2615|Canal #2 |1.00|364.00"/>
    <x v="256"/>
    <s v="Truck# MLB-198_x000a_Hauling Ticket# 13675_x000a_Job Name: Canal #2_x000a_Job# 6227_x000a_Location: Canal &amp; Cabrini_x000a_Deliver: Vulcan Pershing _x000a_Hard to Handle Concrete_x000a_Scale Ticket# 14670923"/>
    <x v="2"/>
    <x v="34"/>
    <s v="13675"/>
    <x v="8"/>
    <x v="51"/>
    <s v="Canal #2 "/>
    <n v="6227"/>
    <s v="Vulcan Pershing"/>
    <s v="14670923"/>
    <s v="Hard to Handle Concrete"/>
    <n v="1"/>
    <n v="364"/>
    <n v="364"/>
    <n v="0"/>
    <n v="1746415.5499999961"/>
  </r>
  <r>
    <x v="3"/>
    <s v="28"/>
    <x v="2"/>
    <x v="0"/>
    <s v="2615|Canal #2 |1.00|364.00"/>
    <x v="256"/>
    <s v="Truck# LT-67_x000a_Hauling Ticket# 14201_x000a_Job Name: Canal #2_x000a_Job# 6227_x000a_Location: Canal &amp; Cabrini_x000a_Deliver: Vulcan Pershing _x000a_Hard to Handle Concrete_x000a_Scale Ticket# 14670928"/>
    <x v="0"/>
    <x v="15"/>
    <s v="14201"/>
    <x v="8"/>
    <x v="51"/>
    <s v="Canal #2 "/>
    <n v="6227"/>
    <s v="Vulcan Pershing"/>
    <s v="14670928"/>
    <s v="Hard to Handle Concrete"/>
    <n v="1"/>
    <n v="364"/>
    <n v="364"/>
    <n v="0"/>
    <n v="1746779.5499999961"/>
  </r>
  <r>
    <x v="3"/>
    <s v="28"/>
    <x v="2"/>
    <x v="0"/>
    <s v="2615|Canal #2 |1.00|364.00"/>
    <x v="256"/>
    <s v="Truck# LT-67_x000a_Hauling Ticket# 14202_x000a_Job Name: Canal #2_x000a_Job# 6227_x000a_Location: Canal &amp; Cabrini_x000a_Deliver: Vulcan Pershing _x000a_Hard to Handle Concrete_x000a_Scale Ticket# 14670942"/>
    <x v="0"/>
    <x v="15"/>
    <s v="14202"/>
    <x v="8"/>
    <x v="51"/>
    <s v="Canal #2 "/>
    <n v="6227"/>
    <s v="Vulcan Pershing"/>
    <s v="14670942"/>
    <s v="Hard to Handle Concrete"/>
    <n v="1"/>
    <n v="364"/>
    <n v="364"/>
    <n v="0"/>
    <n v="1747143.5499999961"/>
  </r>
  <r>
    <x v="3"/>
    <s v="28"/>
    <x v="2"/>
    <x v="0"/>
    <s v="2615|Canal #2 |1.00|56.50"/>
    <x v="256"/>
    <s v="Truck# LT-67_x000a_Hauling Ticket# 14203_x000a_Job Name: Canal #2_x000a_Job# 6227_x000a_Location: Canal &amp; Cabrini_x000a_Deliver: Vulcan Pershing _x000a_Scale Ticket# 14670996"/>
    <x v="0"/>
    <x v="15"/>
    <s v="14203"/>
    <x v="8"/>
    <x v="51"/>
    <s v="Canal #2 "/>
    <n v="6227"/>
    <s v="Vulcan Pershing"/>
    <s v="14670996"/>
    <m/>
    <n v="1"/>
    <n v="56.5"/>
    <n v="56.5"/>
    <n v="0"/>
    <n v="1747200.0499999961"/>
  </r>
  <r>
    <x v="3"/>
    <s v="28"/>
    <x v="2"/>
    <x v="0"/>
    <s v="2615|Canal #2 |1.00|56.50"/>
    <x v="256"/>
    <s v="Truck# LT-67_x000a_Hauling Ticket# 14204_x000a_Job Name: Canal #2_x000a_Job# 6227_x000a_Location: Canal &amp; Cabrini_x000a_Deliver: Vulcan Pershing_x000a_Scale Ticket# 14670963"/>
    <x v="0"/>
    <x v="15"/>
    <s v="14204"/>
    <x v="8"/>
    <x v="51"/>
    <s v="Canal #2 "/>
    <n v="6227"/>
    <s v="Vulcan Pershing"/>
    <s v="14670963"/>
    <m/>
    <n v="1"/>
    <n v="56.5"/>
    <n v="56.5"/>
    <n v="0"/>
    <n v="1747256.5499999961"/>
  </r>
  <r>
    <x v="5"/>
    <s v="02"/>
    <x v="4"/>
    <x v="0"/>
    <s v="2692|Canal #2 |1.00|199.50"/>
    <x v="257"/>
    <s v="Truck# LT-114_x000a_Hauling Ticket# 14132_x000a_Job Name: Canal #2_x000a_Job# 6227_x000a_Location: Canal &amp; Harrison_x000a_Deliver: Vulcan Pershing"/>
    <x v="0"/>
    <x v="25"/>
    <s v="14132"/>
    <x v="8"/>
    <x v="51"/>
    <s v="Canal #2 "/>
    <n v="6227"/>
    <s v="Vulcan Pershing"/>
    <m/>
    <m/>
    <n v="1"/>
    <n v="199.5"/>
    <n v="199.5"/>
    <n v="185.535"/>
    <n v="2339398.1499999962"/>
  </r>
  <r>
    <x v="5"/>
    <s v="02"/>
    <x v="4"/>
    <x v="0"/>
    <s v="2692|Canal #2 |1.00|199.50"/>
    <x v="257"/>
    <s v="Truck# LT-114_x000a_Hauling Ticket# 14133_x000a_Job Name: Canal #2_x000a_Job# 6227_x000a_Location: Canal &amp; Harrison_x000a_Deliver: Vulcan Pershing"/>
    <x v="0"/>
    <x v="25"/>
    <s v="14133"/>
    <x v="8"/>
    <x v="51"/>
    <s v="Canal #2 "/>
    <n v="6227"/>
    <s v="Vulcan Pershing"/>
    <m/>
    <m/>
    <n v="1"/>
    <n v="199.5"/>
    <n v="199.5"/>
    <n v="185.535"/>
    <n v="2339597.6499999962"/>
  </r>
  <r>
    <x v="5"/>
    <s v="02"/>
    <x v="4"/>
    <x v="0"/>
    <s v="2692|Canal #2 |1.00|199.50"/>
    <x v="257"/>
    <s v="Truck# LT-114_x000a_Hauling Ticket# 14134_x000a_Job Name: Canal #2_x000a_Job# 6227_x000a_Location: Canal &amp; Harrison_x000a_Deliver: Vulcan Pershing"/>
    <x v="0"/>
    <x v="25"/>
    <s v="14134"/>
    <x v="8"/>
    <x v="51"/>
    <s v="Canal #2 "/>
    <n v="6227"/>
    <s v="Vulcan Pershing"/>
    <m/>
    <m/>
    <n v="1"/>
    <n v="199.5"/>
    <n v="199.5"/>
    <n v="185.535"/>
    <n v="2339797.1499999962"/>
  </r>
  <r>
    <x v="5"/>
    <s v="02"/>
    <x v="4"/>
    <x v="0"/>
    <s v="2692|Canal #2 |1.00|199.50"/>
    <x v="257"/>
    <s v="Truck# LT-114_x000a_Hauling Ticket# 14135_x000a_Job Name: Canal #2_x000a_Job# 6227_x000a_Location: Canal &amp; Harrison_x000a_Deliver: Vulcan Pershing"/>
    <x v="0"/>
    <x v="25"/>
    <s v="14135"/>
    <x v="8"/>
    <x v="51"/>
    <s v="Canal #2 "/>
    <n v="6227"/>
    <s v="Vulcan Pershing"/>
    <m/>
    <m/>
    <n v="1"/>
    <n v="199.5"/>
    <n v="199.5"/>
    <n v="185.535"/>
    <n v="2339996.6499999962"/>
  </r>
  <r>
    <x v="5"/>
    <s v="02"/>
    <x v="4"/>
    <x v="0"/>
    <s v="2692|Canal #2 |1.00|199.50"/>
    <x v="257"/>
    <s v="Truck# LT-114_x000a_Hauling Ticket# 14136_x000a_Job Name: Canal #2_x000a_Job# 6227_x000a_Location: Canal &amp; Harrison_x000a_Deliver: Vulcan Pershing"/>
    <x v="0"/>
    <x v="25"/>
    <s v="14136"/>
    <x v="8"/>
    <x v="51"/>
    <s v="Canal #2 "/>
    <n v="6227"/>
    <s v="Vulcan Pershing"/>
    <m/>
    <m/>
    <n v="1"/>
    <n v="199.5"/>
    <n v="199.5"/>
    <n v="185.535"/>
    <n v="2340196.1499999962"/>
  </r>
  <r>
    <x v="5"/>
    <s v="02"/>
    <x v="4"/>
    <x v="0"/>
    <s v="2692|Canal #2 |1.00|199.50"/>
    <x v="257"/>
    <s v="Truck# LT-114_x000a_Hauling Ticket# 14137_x000a_Job Name: Canal #2_x000a_Job# 6227_x000a_Location: Canal &amp; Harrison_x000a_Deliver: Vulcan Pershing"/>
    <x v="0"/>
    <x v="25"/>
    <s v="14137"/>
    <x v="8"/>
    <x v="51"/>
    <s v="Canal #2 "/>
    <n v="6227"/>
    <s v="Vulcan Pershing"/>
    <m/>
    <m/>
    <n v="1"/>
    <n v="199.5"/>
    <n v="199.5"/>
    <n v="185.535"/>
    <n v="2340395.6499999962"/>
  </r>
  <r>
    <x v="5"/>
    <s v="02"/>
    <x v="4"/>
    <x v="0"/>
    <s v="2692|Canal #2 |1.00|199.50"/>
    <x v="257"/>
    <s v="Truck# LT-114_x000a_Hauling Ticket# 14138_x000a_Job Name: Canal #2_x000a_Job# 6227_x000a_Location: Canal &amp; Harrison_x000a_Deliver: Vulcan Pershing"/>
    <x v="0"/>
    <x v="25"/>
    <s v="14138"/>
    <x v="8"/>
    <x v="51"/>
    <s v="Canal #2 "/>
    <n v="6227"/>
    <s v="Vulcan Pershing"/>
    <m/>
    <m/>
    <n v="1"/>
    <n v="199.5"/>
    <n v="199.5"/>
    <n v="185.535"/>
    <n v="2340595.1499999962"/>
  </r>
  <r>
    <x v="5"/>
    <s v="02"/>
    <x v="4"/>
    <x v="0"/>
    <s v="2692|Canal #2 |1.00|199.50"/>
    <x v="257"/>
    <s v="Truck# LT-114_x000a_Hauling Ticket# 14139_x000a_Job Name: Canal #2_x000a_Job# 6227_x000a_Location: Canal &amp; Harrison_x000a_Deliver: Vulcan Pershing"/>
    <x v="0"/>
    <x v="25"/>
    <s v="14139"/>
    <x v="8"/>
    <x v="51"/>
    <s v="Canal #2 "/>
    <n v="6227"/>
    <s v="Vulcan Pershing"/>
    <m/>
    <m/>
    <n v="1"/>
    <n v="199.5"/>
    <n v="199.5"/>
    <n v="185.535"/>
    <n v="2340794.6499999962"/>
  </r>
  <r>
    <x v="5"/>
    <s v="02"/>
    <x v="4"/>
    <x v="0"/>
    <s v="2692|Canal #2 |1.00|199.50"/>
    <x v="257"/>
    <s v="Truck# LT-114_x000a_Hauling Ticket# 14140_x000a_Job Name: Canal #2_x000a_Job# 6227_x000a_Location: Canal &amp; Harrison_x000a_Deliver: Vulcan Pershing"/>
    <x v="0"/>
    <x v="25"/>
    <s v="14140"/>
    <x v="8"/>
    <x v="51"/>
    <s v="Canal #2 "/>
    <n v="6227"/>
    <s v="Vulcan Pershing"/>
    <m/>
    <m/>
    <n v="1"/>
    <n v="199.5"/>
    <n v="199.5"/>
    <n v="185.535"/>
    <n v="2340994.1499999962"/>
  </r>
  <r>
    <x v="5"/>
    <s v="02"/>
    <x v="4"/>
    <x v="0"/>
    <s v="2692|Canal #2 |1.00|199.50"/>
    <x v="257"/>
    <s v="Truck# LT-114_x000a_Hauling Ticket# 14141_x000a_Job Name: Canal #2_x000a_Job# 6227_x000a_Location: Canal &amp; Harrison_x000a_Deliver: Vulcan Pershing"/>
    <x v="0"/>
    <x v="25"/>
    <s v="14141"/>
    <x v="8"/>
    <x v="51"/>
    <s v="Canal #2 "/>
    <n v="6227"/>
    <s v="Vulcan Pershing"/>
    <m/>
    <m/>
    <n v="1"/>
    <n v="199.5"/>
    <n v="199.5"/>
    <n v="185.535"/>
    <n v="2341193.6499999962"/>
  </r>
  <r>
    <x v="5"/>
    <s v="02"/>
    <x v="4"/>
    <x v="0"/>
    <s v="2692|Canal #2 |1.00|357.00"/>
    <x v="257"/>
    <s v="Truck# LT-67_x000a_Hauling Ticket# 14237_x000a_Job Name: Canal #2_x000a_Job# 6227_x000a_Location: Canal &amp; Harrison_x000a_Deliver: Gateway"/>
    <x v="0"/>
    <x v="15"/>
    <s v="14237"/>
    <x v="8"/>
    <x v="51"/>
    <s v="Canal #2 "/>
    <n v="6227"/>
    <s v="Gateway"/>
    <m/>
    <m/>
    <n v="1"/>
    <n v="357"/>
    <n v="357"/>
    <n v="332.01"/>
    <n v="2341550.6499999962"/>
  </r>
  <r>
    <x v="5"/>
    <s v="02"/>
    <x v="4"/>
    <x v="0"/>
    <s v="2692|Canal #2 |1.00|357.00"/>
    <x v="257"/>
    <s v="Truck# LT-67_x000a_Hauling Ticket# 14238_x000a_Job Name: Canal #2_x000a_Job# 6227_x000a_Location: Canal &amp; Harrison_x000a_Deliver: Gateway"/>
    <x v="0"/>
    <x v="15"/>
    <s v="14238"/>
    <x v="8"/>
    <x v="51"/>
    <s v="Canal #2 "/>
    <n v="6227"/>
    <s v="Gateway"/>
    <m/>
    <m/>
    <n v="1"/>
    <n v="357"/>
    <n v="357"/>
    <n v="332.01"/>
    <n v="2341907.6499999962"/>
  </r>
  <r>
    <x v="5"/>
    <s v="02"/>
    <x v="4"/>
    <x v="0"/>
    <s v="2692|Canal #2 |1.00|357.00"/>
    <x v="257"/>
    <s v="Truck# LT-67_x000a_Hauling Ticket# 14239_x000a_Job Name: Canal #2_x000a_Job# 6227_x000a_Location: Canal &amp; Harrison_x000a_Deliver: Gateway"/>
    <x v="0"/>
    <x v="15"/>
    <s v="14239"/>
    <x v="8"/>
    <x v="51"/>
    <s v="Canal #2 "/>
    <n v="6227"/>
    <s v="Gateway"/>
    <m/>
    <m/>
    <n v="1"/>
    <n v="357"/>
    <n v="357"/>
    <n v="332.01"/>
    <n v="2342264.6499999962"/>
  </r>
  <r>
    <x v="5"/>
    <s v="02"/>
    <x v="4"/>
    <x v="0"/>
    <s v="2692|Canal #2 |1.00|357.00"/>
    <x v="257"/>
    <s v="Truck# MLB-11_x000a_Hauling Ticket# 14429_x000a_Job Name: Canal #2_x000a_Job# 6227_x000a_Location: Canal &amp; Harrison_x000a_Deliver: Gateway"/>
    <x v="2"/>
    <x v="11"/>
    <s v="14429"/>
    <x v="8"/>
    <x v="51"/>
    <s v="Canal #2 "/>
    <n v="6227"/>
    <s v="Gateway"/>
    <m/>
    <m/>
    <n v="1"/>
    <n v="357"/>
    <n v="357"/>
    <n v="332.01"/>
    <n v="2342621.6499999962"/>
  </r>
  <r>
    <x v="5"/>
    <s v="02"/>
    <x v="4"/>
    <x v="0"/>
    <s v="2692|Canal #2 |1.00|357.00"/>
    <x v="257"/>
    <s v="Truck# MLB-11_x000a_Hauling Ticket# 14430_x000a_Job Name: Canal #2_x000a_Job# 6227_x000a_Location: Canal &amp; Harrison_x000a_Deliver: Gateway"/>
    <x v="2"/>
    <x v="11"/>
    <s v="14430"/>
    <x v="8"/>
    <x v="51"/>
    <s v="Canal #2 "/>
    <n v="6227"/>
    <s v="Gateway"/>
    <m/>
    <m/>
    <n v="1"/>
    <n v="357"/>
    <n v="357"/>
    <n v="332.01"/>
    <n v="2342978.6499999962"/>
  </r>
  <r>
    <x v="5"/>
    <s v="02"/>
    <x v="4"/>
    <x v="0"/>
    <s v="2692|Canal #2 |1.00|357.00"/>
    <x v="257"/>
    <s v="Truck# MLB-11_x000a_Hauling Ticket# 14431_x000a_Job Name: Canal #2_x000a_Job# 6227_x000a_Location: Canal &amp; Harrison_x000a_Deliver: Gateway"/>
    <x v="2"/>
    <x v="11"/>
    <s v="14431"/>
    <x v="8"/>
    <x v="51"/>
    <s v="Canal #2 "/>
    <n v="6227"/>
    <s v="Gateway"/>
    <m/>
    <m/>
    <n v="1"/>
    <n v="357"/>
    <n v="357"/>
    <n v="332.01"/>
    <n v="2343335.6499999962"/>
  </r>
  <r>
    <x v="5"/>
    <s v="02"/>
    <x v="4"/>
    <x v="0"/>
    <s v="2692|Canal #2 |1.00|357.00"/>
    <x v="257"/>
    <s v="Truck# MLB-198_x000a_Hauling Ticket# 14574_x000a_Job Name: Canal #2_x000a_Job# 6227_x000a_Location: Canal &amp; Harrison_x000a_Deliver: Gateway"/>
    <x v="2"/>
    <x v="34"/>
    <s v="14574"/>
    <x v="8"/>
    <x v="51"/>
    <s v="Canal #2 "/>
    <n v="6227"/>
    <s v="Gateway"/>
    <m/>
    <m/>
    <n v="1"/>
    <n v="357"/>
    <n v="357"/>
    <n v="332.01"/>
    <n v="2343692.6499999962"/>
  </r>
  <r>
    <x v="5"/>
    <s v="02"/>
    <x v="4"/>
    <x v="0"/>
    <s v="2692|Canal #2 |1.00|357.00"/>
    <x v="257"/>
    <s v="Truck# MLB-198_x000a_Hauling Ticket# 14575_x000a_Job Name: Canal #2_x000a_Job# 6227_x000a_Location: Canal &amp; Harrison_x000a_Deliver: Gateway"/>
    <x v="2"/>
    <x v="34"/>
    <s v="14575"/>
    <x v="8"/>
    <x v="51"/>
    <s v="Canal #2 "/>
    <n v="6227"/>
    <s v="Gateway"/>
    <m/>
    <m/>
    <n v="1"/>
    <n v="357"/>
    <n v="357"/>
    <n v="332.01"/>
    <n v="2344049.6499999962"/>
  </r>
  <r>
    <x v="5"/>
    <s v="02"/>
    <x v="4"/>
    <x v="0"/>
    <s v="2692|Canal #2 |1.00|357.00"/>
    <x v="257"/>
    <s v="Truck# MLB-198_x000a_Hauling Ticket# 14755_x000a_Job Name: Canal #2_x000a_Job# 6227_x000a_Location: Canal &amp; Harrison_x000a_Deliver: Gateway"/>
    <x v="2"/>
    <x v="34"/>
    <s v="14755"/>
    <x v="8"/>
    <x v="51"/>
    <s v="Canal #2 "/>
    <n v="6227"/>
    <s v="Gateway"/>
    <m/>
    <m/>
    <n v="1"/>
    <n v="357"/>
    <n v="357"/>
    <n v="332.01"/>
    <n v="2344406.6499999962"/>
  </r>
  <r>
    <x v="5"/>
    <s v="02"/>
    <x v="4"/>
    <x v="0"/>
    <s v="2692|Canal #2 |1.00|364.00"/>
    <x v="257"/>
    <s v="Truck# LT-114_x000a_Hauling Ticket# 14132_x000a_Job Name: Canal #2_x000a_Job# 6227_x000a_Location: Canal &amp; Harrison_x000a_Deliver: Vulcan Pershing _x000a_Hard to Handle Concrete_x000a_Scale Ticket# 14671747"/>
    <x v="0"/>
    <x v="25"/>
    <s v="14132"/>
    <x v="8"/>
    <x v="51"/>
    <s v="Canal #2 "/>
    <n v="6227"/>
    <s v="Vulcan Pershing"/>
    <s v="14671747"/>
    <s v="Hard to Handle Concrete"/>
    <n v="1"/>
    <n v="364"/>
    <n v="364"/>
    <n v="0"/>
    <n v="2344770.6499999962"/>
  </r>
  <r>
    <x v="5"/>
    <s v="02"/>
    <x v="4"/>
    <x v="0"/>
    <s v="2692|Canal #2 |1.00|364.00"/>
    <x v="257"/>
    <s v="Truck# LT-114_x000a_Hauling Ticket# 14133_x000a_Job Name: Canal #2_x000a_Job# 6227_x000a_Location: Canal &amp; Harrison_x000a_Deliver: Vulcan Pershing_x000a_Hard to Handle Concrete_x000a_Scale Ticket# 14671755"/>
    <x v="0"/>
    <x v="25"/>
    <s v="14133"/>
    <x v="8"/>
    <x v="51"/>
    <s v="Canal #2 "/>
    <n v="6227"/>
    <s v="Vulcan Pershing"/>
    <s v="14671755"/>
    <s v="Hard to Handle Concrete"/>
    <n v="1"/>
    <n v="364"/>
    <n v="364"/>
    <n v="0"/>
    <n v="2345134.6499999962"/>
  </r>
  <r>
    <x v="5"/>
    <s v="02"/>
    <x v="4"/>
    <x v="0"/>
    <s v="2692|Canal #2 |1.00|364.00"/>
    <x v="257"/>
    <s v="Truck# LT-114_x000a_Hauling Ticket# 14134_x000a_Job Name: Canal #2_x000a_Job# 6227_x000a_Location: Canal &amp; Harrison_x000a_Deliver: Vulcan Pershing_x000a_Hard to Handle Concrete_x000a_Scale Ticket# 14671762"/>
    <x v="0"/>
    <x v="25"/>
    <s v="14134"/>
    <x v="8"/>
    <x v="51"/>
    <s v="Canal #2 "/>
    <n v="6227"/>
    <s v="Vulcan Pershing"/>
    <s v="14671762"/>
    <s v="Hard to Handle Concrete"/>
    <n v="1"/>
    <n v="364"/>
    <n v="364"/>
    <n v="0"/>
    <n v="2345498.6499999962"/>
  </r>
  <r>
    <x v="5"/>
    <s v="02"/>
    <x v="4"/>
    <x v="0"/>
    <s v="2692|Canal #2 |1.00|364.00"/>
    <x v="257"/>
    <s v="Truck# LT-114_x000a_Hauling Ticket# 14135_x000a_Job Name: Canal #2_x000a_Job# 6227_x000a_Location: Canal &amp; Harrison_x000a_Deliver: Vulcan Pershing_x000a_Hard to Handle Concrete_x000a_Scale Ticket# 14671763"/>
    <x v="0"/>
    <x v="25"/>
    <s v="14135"/>
    <x v="8"/>
    <x v="51"/>
    <s v="Canal #2 "/>
    <n v="6227"/>
    <s v="Vulcan Pershing"/>
    <s v="14671763"/>
    <s v="Hard to Handle Concrete"/>
    <n v="1"/>
    <n v="364"/>
    <n v="364"/>
    <n v="0"/>
    <n v="2345862.6499999962"/>
  </r>
  <r>
    <x v="5"/>
    <s v="02"/>
    <x v="4"/>
    <x v="0"/>
    <s v="2692|Canal #2 |1.00|364.00"/>
    <x v="257"/>
    <s v="Truck# LT-114_x000a_Hauling Ticket# 14136_x000a_Job Name: Canal #2_x000a_Job# 6227_x000a_Location: Canal &amp; Harrison_x000a_Deliver: Vulcan Pershing_x000a_Hard to Handle Concrete_x000a_Scale Ticket# 14671769"/>
    <x v="0"/>
    <x v="25"/>
    <s v="14136"/>
    <x v="8"/>
    <x v="51"/>
    <s v="Canal #2 "/>
    <n v="6227"/>
    <s v="Vulcan Pershing"/>
    <s v="14671769"/>
    <s v="Hard to Handle Concrete"/>
    <n v="1"/>
    <n v="364"/>
    <n v="364"/>
    <n v="0"/>
    <n v="2346226.6499999962"/>
  </r>
  <r>
    <x v="5"/>
    <s v="02"/>
    <x v="4"/>
    <x v="0"/>
    <s v="2692|Canal #2 |1.00|364.00"/>
    <x v="257"/>
    <s v="Truck# LT-114_x000a_Hauling Ticket# 14137_x000a_Job Name: Canal #2_x000a_Job# 6227_x000a_Location: Canal &amp; Harrison_x000a_Deliver: Vulcan Pershing_x000a_Hard to Handle Concrete_x000a_Scale Ticket# 14671770"/>
    <x v="0"/>
    <x v="25"/>
    <s v="14137"/>
    <x v="8"/>
    <x v="51"/>
    <s v="Canal #2 "/>
    <n v="6227"/>
    <s v="Vulcan Pershing"/>
    <s v="14671770"/>
    <s v="Hard to Handle Concrete"/>
    <n v="1"/>
    <n v="364"/>
    <n v="364"/>
    <n v="0"/>
    <n v="2346590.6499999962"/>
  </r>
  <r>
    <x v="5"/>
    <s v="02"/>
    <x v="4"/>
    <x v="0"/>
    <s v="2692|Canal #2 |1.00|364.00"/>
    <x v="257"/>
    <s v="Truck# LT-114_x000a_Hauling Ticket# 14138_x000a_Job Name: Canal #2_x000a_Job# 6227_x000a_Location: Canal &amp; Harrison_x000a_Deliver: Vulcan Pershing_x000a_Hard to Handle Concrete_x000a_Scale Ticket# 14671772"/>
    <x v="0"/>
    <x v="25"/>
    <s v="14138"/>
    <x v="8"/>
    <x v="51"/>
    <s v="Canal #2 "/>
    <n v="6227"/>
    <s v="Vulcan Pershing"/>
    <s v="14671772"/>
    <s v="Hard to Handle Concrete"/>
    <n v="1"/>
    <n v="364"/>
    <n v="364"/>
    <n v="0"/>
    <n v="2346954.6499999962"/>
  </r>
  <r>
    <x v="5"/>
    <s v="02"/>
    <x v="4"/>
    <x v="0"/>
    <s v="2692|Canal #2 |1.00|364.00"/>
    <x v="257"/>
    <s v="Truck# LT-114_x000a_Hauling Ticket# 14139_x000a_Job Name: Canal #2_x000a_Job# 6227_x000a_Location: Canal &amp; Harrison_x000a_Deliver: Vulcan Pershing_x000a_Hard to Handle Concrete_x000a_Scale Ticket# 14671774"/>
    <x v="0"/>
    <x v="25"/>
    <s v="14139"/>
    <x v="8"/>
    <x v="51"/>
    <s v="Canal #2 "/>
    <n v="6227"/>
    <s v="Vulcan Pershing"/>
    <s v="14671774"/>
    <s v="Hard to Handle Concrete"/>
    <n v="1"/>
    <n v="364"/>
    <n v="364"/>
    <n v="0"/>
    <n v="2347318.6499999962"/>
  </r>
  <r>
    <x v="5"/>
    <s v="02"/>
    <x v="4"/>
    <x v="0"/>
    <s v="2692|Canal #2 |1.00|364.00"/>
    <x v="257"/>
    <s v="Truck# LT-114_x000a_Hauling Ticket# 14140_x000a_Job Name: Canal #2_x000a_Job# 6227_x000a_Location: Canal &amp; Harrison_x000a_Deliver: Vulcan Pershing_x000a_Hard to Handle Concrete_x000a_Scale Ticket# 14671777"/>
    <x v="0"/>
    <x v="25"/>
    <s v="14140"/>
    <x v="8"/>
    <x v="51"/>
    <s v="Canal #2 "/>
    <n v="6227"/>
    <s v="Vulcan Pershing"/>
    <s v="14671777"/>
    <s v="Hard to Handle Concrete"/>
    <n v="1"/>
    <n v="364"/>
    <n v="364"/>
    <n v="0"/>
    <n v="2347682.6499999962"/>
  </r>
  <r>
    <x v="5"/>
    <s v="02"/>
    <x v="4"/>
    <x v="0"/>
    <s v="2692|Canal #2 |1.00|364.00"/>
    <x v="257"/>
    <s v="Truck# LT-114_x000a_Hauling Ticket# 14141_x000a_Job Name: Canal #2_x000a_Job# 6227_x000a_Location: Canal &amp; Harrison_x000a_Deliver: Vulcan Pershing_x000a_Hard to Handle Concrete_x000a_Scale Ticket# 14671782"/>
    <x v="0"/>
    <x v="25"/>
    <s v="14141"/>
    <x v="8"/>
    <x v="51"/>
    <s v="Canal #2 "/>
    <n v="6227"/>
    <s v="Vulcan Pershing"/>
    <s v="14671782"/>
    <s v="Hard to Handle Concrete"/>
    <n v="1"/>
    <n v="364"/>
    <n v="364"/>
    <n v="0"/>
    <n v="2348046.6499999962"/>
  </r>
  <r>
    <x v="5"/>
    <s v="02"/>
    <x v="4"/>
    <x v="0"/>
    <s v="2692|Canal #2 |21.01|18.50"/>
    <x v="257"/>
    <s v="Truck# LT-67_x000a_Hauling Ticket# 14237_x000a_Job Name: Canal #2_x000a_Job# 6227_x000a_Location: Canal &amp; Harrison_x000a_Deliver: Gateway_x000a_DUMP FEE_x000a_Scale Ticket# _x000a_162262"/>
    <x v="0"/>
    <x v="15"/>
    <s v="14237"/>
    <x v="8"/>
    <x v="51"/>
    <s v="Canal #2 "/>
    <n v="6227"/>
    <s v="Gateway"/>
    <s v="162262"/>
    <s v="DUMP FEE"/>
    <n v="21.01"/>
    <n v="18.5"/>
    <n v="388.69"/>
    <n v="0"/>
    <n v="2348435.3399999961"/>
  </r>
  <r>
    <x v="5"/>
    <s v="02"/>
    <x v="4"/>
    <x v="0"/>
    <s v="2692|Canal #2 |21.92|18.50"/>
    <x v="257"/>
    <s v="Truck# LT-67_x000a_Hauling Ticket# 14238_x000a_Job Name: Canal #2_x000a_Job# 6227_x000a_Location: Canal &amp; Harrison_x000a_Deliver: Gateway_x000a_DUMP FEE_x000a_Scale Ticket# _x000a_162310"/>
    <x v="0"/>
    <x v="15"/>
    <s v="14238"/>
    <x v="8"/>
    <x v="51"/>
    <s v="Canal #2 "/>
    <n v="6227"/>
    <s v="Gateway"/>
    <s v="162310"/>
    <s v="DUMP FEE"/>
    <n v="21.92"/>
    <n v="18.5"/>
    <n v="405.52"/>
    <n v="0"/>
    <n v="2348840.8599999961"/>
  </r>
  <r>
    <x v="5"/>
    <s v="02"/>
    <x v="4"/>
    <x v="0"/>
    <s v="2692|Canal #2 |23.98|18.50"/>
    <x v="257"/>
    <s v="Truck# LT-67_x000a_Hauling Ticket# 14239_x000a_Job Name: Canal #2_x000a_Job# 6227_x000a_Location: Canal &amp; Harrison_x000a_Deliver: Gateway_x000a_DUMP FEE_x000a_Scale Ticket# _x000a_162357"/>
    <x v="0"/>
    <x v="15"/>
    <s v="14239"/>
    <x v="8"/>
    <x v="51"/>
    <s v="Canal #2 "/>
    <n v="6227"/>
    <s v="Gateway"/>
    <s v="162357"/>
    <s v="DUMP FEE"/>
    <n v="23.98"/>
    <n v="18.5"/>
    <n v="443.63"/>
    <n v="0"/>
    <n v="2349284.489999996"/>
  </r>
  <r>
    <x v="5"/>
    <s v="02"/>
    <x v="4"/>
    <x v="0"/>
    <s v="2692|Canal #2 |19.15|18.50"/>
    <x v="257"/>
    <s v="Truck# MLB-11_x000a_Hauling Ticket# 14429_x000a_Job Name: Canal #2_x000a_Job# 6227_x000a_Location: Canal &amp; Harrison_x000a_Deliver: Gateway_x000a_DUMP FEE_x000a_Scale Ticket# _x000a_162255"/>
    <x v="2"/>
    <x v="11"/>
    <s v="14429"/>
    <x v="8"/>
    <x v="51"/>
    <s v="Canal #2 "/>
    <n v="6227"/>
    <s v="Gateway"/>
    <s v="162255"/>
    <s v="DUMP FEE"/>
    <n v="19.149999999999999"/>
    <n v="18.5"/>
    <n v="354.28"/>
    <n v="0"/>
    <n v="2349638.7699999949"/>
  </r>
  <r>
    <x v="5"/>
    <s v="02"/>
    <x v="4"/>
    <x v="0"/>
    <s v="2692|Canal #2 |20.02|18.50"/>
    <x v="257"/>
    <s v="Truck# MLB-11_x000a_Hauling Ticket# 14430_x000a_Job Name: Canal #2_x000a_Job# 6227_x000a_Location: Canal &amp; Harrison_x000a_Deliver: Gateway_x000a_DUMP FEE_x000a_Scale Ticket# _x000a_162304"/>
    <x v="2"/>
    <x v="11"/>
    <s v="14430"/>
    <x v="8"/>
    <x v="51"/>
    <s v="Canal #2 "/>
    <n v="6227"/>
    <s v="Gateway"/>
    <s v="162304"/>
    <s v="DUMP FEE"/>
    <n v="20.02"/>
    <n v="18.5"/>
    <n v="370.37"/>
    <n v="0"/>
    <n v="2350009.139999995"/>
  </r>
  <r>
    <x v="5"/>
    <s v="02"/>
    <x v="4"/>
    <x v="0"/>
    <s v="2692|Canal #2 |21.41|18.50"/>
    <x v="257"/>
    <s v="Truck# MLB-11_x000a_Hauling Ticket# 14431_x000a_Job Name: Canal #2_x000a_Job# 6227_x000a_Location: Canal &amp; Harrison_x000a_Deliver: Gateway_x000a_DUMP FEE_x000a_Scale Ticket# _x000a_162354"/>
    <x v="2"/>
    <x v="11"/>
    <s v="14431"/>
    <x v="8"/>
    <x v="51"/>
    <s v="Canal #2 "/>
    <n v="6227"/>
    <s v="Gateway"/>
    <s v="162354"/>
    <s v="DUMP FEE"/>
    <n v="21.41"/>
    <n v="18.5"/>
    <n v="396.09"/>
    <n v="0"/>
    <n v="2350405.2299999949"/>
  </r>
  <r>
    <x v="5"/>
    <s v="02"/>
    <x v="4"/>
    <x v="0"/>
    <s v="2692|Canal #2 |22.44|18.50"/>
    <x v="257"/>
    <s v="Truck# MLB-198_x000a_Hauling Ticket# 14574_x000a_Job Name: Canal #2_x000a_Job# 6227_x000a_Location: Canal &amp; Harrison_x000a_Deliver: Gateway_x000a_DUMP FEE_x000a_Scale Ticket# _x000a_162268"/>
    <x v="2"/>
    <x v="34"/>
    <s v="14574"/>
    <x v="8"/>
    <x v="51"/>
    <s v="Canal #2 "/>
    <n v="6227"/>
    <s v="Gateway"/>
    <s v="162268"/>
    <s v="DUMP FEE"/>
    <n v="22.44"/>
    <n v="18.5"/>
    <n v="415.14"/>
    <n v="0"/>
    <n v="2350820.369999995"/>
  </r>
  <r>
    <x v="5"/>
    <s v="02"/>
    <x v="4"/>
    <x v="0"/>
    <s v="2692|Canal #2 |22.72|18.50"/>
    <x v="257"/>
    <s v="Truck# MLB-198_x000a_Hauling Ticket# 14575_x000a_Job Name: Canal #2_x000a_Job# 6227_x000a_Location: Canal &amp; Harrison_x000a_Deliver: Gateway_x000a_DUMP FEE_x000a_Scale Ticket# _x000a_162314"/>
    <x v="2"/>
    <x v="34"/>
    <s v="14575"/>
    <x v="8"/>
    <x v="51"/>
    <s v="Canal #2 "/>
    <n v="6227"/>
    <s v="Gateway"/>
    <s v="162314"/>
    <s v="DUMP FEE"/>
    <n v="22.72"/>
    <n v="18.5"/>
    <n v="420.32"/>
    <n v="0"/>
    <n v="2351240.6899999948"/>
  </r>
  <r>
    <x v="5"/>
    <s v="02"/>
    <x v="4"/>
    <x v="0"/>
    <s v="2692|Canal #2 |24.13|18.50"/>
    <x v="257"/>
    <s v="Truck# MLB-198_x000a_Hauling Ticket# 14755_x000a_Job Name: Canal #2_x000a_Job# 6227_x000a_Location: Canal &amp; Harrison_x000a_Deliver: Gateway_x000a_DUMP FEE_x000a_Scale Ticket# _x000a_162358"/>
    <x v="2"/>
    <x v="34"/>
    <s v="14755"/>
    <x v="8"/>
    <x v="51"/>
    <s v="Canal #2 "/>
    <n v="6227"/>
    <s v="Gateway"/>
    <s v="162358"/>
    <s v="DUMP FEE"/>
    <n v="24.13"/>
    <n v="18.5"/>
    <n v="446.41"/>
    <n v="0"/>
    <n v="2351687.099999995"/>
  </r>
  <r>
    <x v="22"/>
    <s v="08"/>
    <x v="4"/>
    <x v="0"/>
    <s v="2708|Canal #2 |1.00|357.00"/>
    <x v="258"/>
    <s v="Truck# HE-92_x000a_Hauling Ticket# 09704_x000a_Job Name: Canal #2_x000a_Job# 6227_x000a_Location: Canal &amp; Harrison_x000a_Deliver: Gateway"/>
    <x v="32"/>
    <x v="59"/>
    <s v="09704"/>
    <x v="8"/>
    <x v="51"/>
    <s v="Canal #2 "/>
    <n v="6227"/>
    <s v="Gateway"/>
    <m/>
    <m/>
    <n v="1"/>
    <n v="357"/>
    <n v="357"/>
    <n v="332.01"/>
    <n v="2498014.7799999951"/>
  </r>
  <r>
    <x v="22"/>
    <s v="08"/>
    <x v="4"/>
    <x v="0"/>
    <s v="2708|Canal #2 |1.00|357.00"/>
    <x v="258"/>
    <s v="Truck# HE-92_x000a_Hauling Ticket# 09727_x000a_Job Name: Canal #2_x000a_Job# 6227_x000a_Location: Canal &amp; Harrison_x000a_Deliver: Gateway"/>
    <x v="32"/>
    <x v="59"/>
    <s v="09727"/>
    <x v="8"/>
    <x v="51"/>
    <s v="Canal #2 "/>
    <n v="6227"/>
    <s v="Gateway"/>
    <m/>
    <m/>
    <n v="1"/>
    <n v="357"/>
    <n v="357"/>
    <n v="332.01"/>
    <n v="2498371.7799999951"/>
  </r>
  <r>
    <x v="22"/>
    <s v="08"/>
    <x v="4"/>
    <x v="0"/>
    <s v="2708|Canal #2 |1.00|357.00"/>
    <x v="258"/>
    <s v="Truck# HE-92_x000a_Hauling Ticket# 09761_x000a_Job Name: Canal #2_x000a_Job# 6227_x000a_Location: Canal &amp; Harrison_x000a_Deliver: Gateway"/>
    <x v="32"/>
    <x v="59"/>
    <s v="09761"/>
    <x v="8"/>
    <x v="51"/>
    <s v="Canal #2 "/>
    <n v="6227"/>
    <s v="Gateway"/>
    <m/>
    <m/>
    <n v="1"/>
    <n v="357"/>
    <n v="357"/>
    <n v="332.01"/>
    <n v="2498728.7799999951"/>
  </r>
  <r>
    <x v="22"/>
    <s v="08"/>
    <x v="4"/>
    <x v="0"/>
    <s v="2708|Canal #2 |1.00|357.00"/>
    <x v="258"/>
    <s v="Truck# HE-92_x000a_Hauling Ticket# 09762_x000a_Job Name: Canal #2_x000a_Job# 6227_x000a_Location: Canal &amp; Harrison_x000a_Deliver: Gateway"/>
    <x v="32"/>
    <x v="59"/>
    <s v="09762"/>
    <x v="8"/>
    <x v="51"/>
    <s v="Canal #2 "/>
    <n v="6227"/>
    <s v="Gateway"/>
    <m/>
    <m/>
    <n v="1"/>
    <n v="357"/>
    <n v="357"/>
    <n v="332.01"/>
    <n v="2499085.7799999951"/>
  </r>
  <r>
    <x v="22"/>
    <s v="08"/>
    <x v="4"/>
    <x v="0"/>
    <s v="2708|Canal #2 |1.00|357.00"/>
    <x v="258"/>
    <s v="Truck# MLB-19_x000a_Hauling Ticket# 12100_x000a_Job Name: Canal #2_x000a_Job# 6227_x000a_Location: Canal &amp; Harrison_x000a_Deliver: Gateway"/>
    <x v="2"/>
    <x v="8"/>
    <s v="12100"/>
    <x v="8"/>
    <x v="51"/>
    <s v="Canal #2 "/>
    <n v="6227"/>
    <s v="Gateway"/>
    <m/>
    <m/>
    <n v="1"/>
    <n v="357"/>
    <n v="357"/>
    <n v="332.01"/>
    <n v="2499442.7799999951"/>
  </r>
  <r>
    <x v="22"/>
    <s v="08"/>
    <x v="4"/>
    <x v="0"/>
    <s v="2708|Canal #2 |1.00|357.00"/>
    <x v="258"/>
    <s v="Truck# MLB-19_x000a_Hauling Ticket# 14752_x000a_Job Name: Canal #2_x000a_Job# 6227_x000a_Location: Canal &amp; Harrison_x000a_Deliver: Gateway"/>
    <x v="2"/>
    <x v="8"/>
    <s v="14752"/>
    <x v="8"/>
    <x v="51"/>
    <s v="Canal #2 "/>
    <n v="6227"/>
    <s v="Gateway"/>
    <m/>
    <m/>
    <n v="1"/>
    <n v="357"/>
    <n v="357"/>
    <n v="332.01"/>
    <n v="2499799.7799999951"/>
  </r>
  <r>
    <x v="22"/>
    <s v="08"/>
    <x v="4"/>
    <x v="0"/>
    <s v="2708|Canal #2 |1.00|357.00"/>
    <x v="258"/>
    <s v="Truck# MLB-19_x000a_Hauling Ticket# 14753_x000a_Job Name: Canal #2_x000a_Job# 6227_x000a_Location: Canal &amp; Harrison_x000a_Deliver: Gateway"/>
    <x v="2"/>
    <x v="8"/>
    <s v="14753"/>
    <x v="8"/>
    <x v="51"/>
    <s v="Canal #2 "/>
    <n v="6227"/>
    <s v="Gateway"/>
    <m/>
    <m/>
    <n v="1"/>
    <n v="357"/>
    <n v="357"/>
    <n v="332.01"/>
    <n v="2500156.7799999951"/>
  </r>
  <r>
    <x v="22"/>
    <s v="08"/>
    <x v="4"/>
    <x v="0"/>
    <s v="2708|Canal #2 |1.00|357.00"/>
    <x v="258"/>
    <s v="Truck# MLB-19_x000a_Hauling Ticket# 14754_x000a_Job Name: Canal #2_x000a_Job# 6227_x000a_Location: Canal &amp; Harrison_x000a_Deliver: Gateway"/>
    <x v="2"/>
    <x v="8"/>
    <s v="14754"/>
    <x v="8"/>
    <x v="51"/>
    <s v="Canal #2 "/>
    <n v="6227"/>
    <s v="Gateway"/>
    <m/>
    <m/>
    <n v="1"/>
    <n v="357"/>
    <n v="357"/>
    <n v="332.01"/>
    <n v="2500513.7799999951"/>
  </r>
  <r>
    <x v="22"/>
    <s v="08"/>
    <x v="4"/>
    <x v="0"/>
    <s v="2708|Canal #2 |1.00|357.00"/>
    <x v="258"/>
    <s v="Truck# J&amp;O-30_x000a_Hauling Ticket# 35149_x000a_Job Name: Canal #2_x000a_Job# 6227_x000a_Location: Canal &amp; Harrison_x000a_Deliver: Gateway"/>
    <x v="10"/>
    <x v="71"/>
    <s v="35149"/>
    <x v="8"/>
    <x v="51"/>
    <s v="Canal #2 "/>
    <n v="6227"/>
    <s v="Gateway"/>
    <m/>
    <m/>
    <n v="1"/>
    <n v="357"/>
    <n v="357"/>
    <n v="332.01"/>
    <n v="2500870.7799999951"/>
  </r>
  <r>
    <x v="22"/>
    <s v="08"/>
    <x v="4"/>
    <x v="0"/>
    <s v="2708|Canal #2 |1.00|357.00"/>
    <x v="258"/>
    <s v="Truck# J&amp;O-30_x000a_Hauling Ticket# 35150_x000a_Job Name: Canal #2_x000a_Job# 6227_x000a_Location: Canal &amp; Harrison_x000a_Deliver: Gateway"/>
    <x v="10"/>
    <x v="71"/>
    <s v="35150"/>
    <x v="8"/>
    <x v="51"/>
    <s v="Canal #2 "/>
    <n v="6227"/>
    <s v="Gateway"/>
    <m/>
    <m/>
    <n v="1"/>
    <n v="357"/>
    <n v="357"/>
    <n v="332.01"/>
    <n v="2501227.7799999951"/>
  </r>
  <r>
    <x v="22"/>
    <s v="08"/>
    <x v="4"/>
    <x v="0"/>
    <s v="2708|Canal #2 |1.00|357.00"/>
    <x v="258"/>
    <s v="Truck# J&amp;O-30_x000a_Hauling Ticket# 35151_x000a_Job Name: Canal #2_x000a_Job# 6227_x000a_Location: Canal &amp; Harrison_x000a_Deliver: Gateway"/>
    <x v="10"/>
    <x v="71"/>
    <s v="35151"/>
    <x v="8"/>
    <x v="51"/>
    <s v="Canal #2 "/>
    <n v="6227"/>
    <s v="Gateway"/>
    <m/>
    <m/>
    <n v="1"/>
    <n v="357"/>
    <n v="357"/>
    <n v="332.01"/>
    <n v="2501584.7799999951"/>
  </r>
  <r>
    <x v="22"/>
    <s v="08"/>
    <x v="4"/>
    <x v="0"/>
    <s v="2708|Canal #2 |1.00|357.00"/>
    <x v="258"/>
    <s v="Truck# J&amp;O-30_x000a_Hauling Ticket# 35152_x000a_Job Name: Canal #2_x000a_Job# 6227_x000a_Location: Canal &amp; Harrison_x000a_Deliver: Gateway"/>
    <x v="10"/>
    <x v="71"/>
    <s v="35152"/>
    <x v="8"/>
    <x v="51"/>
    <s v="Canal #2 "/>
    <n v="6227"/>
    <s v="Gateway"/>
    <m/>
    <m/>
    <n v="1"/>
    <n v="357"/>
    <n v="357"/>
    <n v="332.01"/>
    <n v="2501941.7799999951"/>
  </r>
  <r>
    <x v="22"/>
    <s v="08"/>
    <x v="4"/>
    <x v="0"/>
    <s v="2708|Canal #2 |20.62|18.50"/>
    <x v="258"/>
    <s v="Truck# HE-92_x000a_Hauling Ticket# 09704_x000a_Job Name: Canal #2_x000a_Job# 6227_x000a_Location: Canal &amp; Harrison_x000a_Deliver: Gateway_x000a_DUMP FEE_x000a_Scale Ticket# _x000a_162389"/>
    <x v="32"/>
    <x v="59"/>
    <s v="09704"/>
    <x v="8"/>
    <x v="51"/>
    <s v="Canal #2 "/>
    <n v="6227"/>
    <s v="Gateway"/>
    <s v="162389"/>
    <s v="DUMP FEE"/>
    <n v="20.62"/>
    <n v="18.5"/>
    <n v="381.47"/>
    <n v="0"/>
    <n v="2502323.2499999949"/>
  </r>
  <r>
    <x v="22"/>
    <s v="08"/>
    <x v="4"/>
    <x v="0"/>
    <s v="2708|Canal #2 |19.30|18.50"/>
    <x v="258"/>
    <s v="Truck# HE-92_x000a_Hauling Ticket# 09727_x000a_Job Name: Canal #2_x000a_Job# 6227_x000a_Location: Canal &amp; Harrison_x000a_Deliver: Gateway_x000a_DUMP FEE_x000a_Scale Ticket# _x000a_162417"/>
    <x v="32"/>
    <x v="59"/>
    <s v="09727"/>
    <x v="8"/>
    <x v="51"/>
    <s v="Canal #2 "/>
    <n v="6227"/>
    <s v="Gateway"/>
    <s v="162417"/>
    <s v="DUMP FEE"/>
    <n v="19.3"/>
    <n v="18.5"/>
    <n v="357.05"/>
    <n v="0"/>
    <n v="2502680.2999999952"/>
  </r>
  <r>
    <x v="22"/>
    <s v="08"/>
    <x v="4"/>
    <x v="0"/>
    <s v="2708|Canal #2 |19.80|18.50"/>
    <x v="258"/>
    <s v="Truck# HE-92_x000a_Hauling Ticket# 09761_x000a_Job Name: Canal #2_x000a_Job# 6227_x000a_Location: Canal &amp; Harrison_x000a_Deliver: Gateway_x000a_DUMP FEE_x000a_Scale Ticket# _x000a_162455"/>
    <x v="32"/>
    <x v="59"/>
    <s v="09761"/>
    <x v="8"/>
    <x v="51"/>
    <s v="Canal #2 "/>
    <n v="6227"/>
    <s v="Gateway"/>
    <s v="162455"/>
    <s v="DUMP FEE"/>
    <n v="19.8"/>
    <n v="18.5"/>
    <n v="366.3"/>
    <n v="0"/>
    <n v="2503046.599999995"/>
  </r>
  <r>
    <x v="22"/>
    <s v="08"/>
    <x v="4"/>
    <x v="0"/>
    <s v="2708|Canal #2 |20.95|18.50"/>
    <x v="258"/>
    <s v="Truck# HE-92_x000a_Hauling Ticket# 09762_x000a_Job Name: Canal #2_x000a_Job# 6227_x000a_Location: Canal &amp; Harrison_x000a_Deliver: Gateway_x000a_DUMP FEE_x000a_Scale Ticket# _x000a_162434"/>
    <x v="32"/>
    <x v="59"/>
    <s v="09762"/>
    <x v="8"/>
    <x v="51"/>
    <s v="Canal #2 "/>
    <n v="6227"/>
    <s v="Gateway"/>
    <s v="162434"/>
    <s v="DUMP FEE"/>
    <n v="20.95"/>
    <n v="18.5"/>
    <n v="387.58"/>
    <n v="0"/>
    <n v="2503434.179999995"/>
  </r>
  <r>
    <x v="22"/>
    <s v="08"/>
    <x v="4"/>
    <x v="0"/>
    <s v="2708|Canal #2 |21.68|18.50"/>
    <x v="258"/>
    <s v="Truck# MLB-19_x000a_Hauling Ticket# 12100_x000a_Job Name: Canal #2_x000a_Job# 6227_x000a_Location: Canal &amp; Harrison_x000a_Deliver: Gateway_x000a_DUMP FEE_x000a_Scale Ticket# _x000a_163989"/>
    <x v="2"/>
    <x v="8"/>
    <s v="12100"/>
    <x v="8"/>
    <x v="51"/>
    <s v="Canal #2 "/>
    <n v="6227"/>
    <s v="Gateway"/>
    <s v="163989"/>
    <s v="DUMP FEE"/>
    <n v="21.68"/>
    <n v="18.5"/>
    <n v="401.08"/>
    <n v="0"/>
    <n v="2503835.2599999951"/>
  </r>
  <r>
    <x v="22"/>
    <s v="08"/>
    <x v="4"/>
    <x v="0"/>
    <s v="2708|Canal #2 |19.72|18.50"/>
    <x v="258"/>
    <s v="Truck# MLB-19_x000a_Hauling Ticket# 14752_x000a_Job Name: Canal #2_x000a_Job# 6227_x000a_Location: Canal &amp; Harrison_x000a_Deliver: Gateway_x000a_DUMP FEE_x000a_Scale Ticket# _x000a_164003"/>
    <x v="2"/>
    <x v="8"/>
    <s v="14752"/>
    <x v="8"/>
    <x v="51"/>
    <s v="Canal #2 "/>
    <n v="6227"/>
    <s v="Gateway"/>
    <s v="164003"/>
    <s v="DUMP FEE"/>
    <n v="19.72"/>
    <n v="18.5"/>
    <n v="364.82"/>
    <n v="0"/>
    <n v="2504200.079999995"/>
  </r>
  <r>
    <x v="22"/>
    <s v="08"/>
    <x v="4"/>
    <x v="0"/>
    <s v="2708|Canal #2 |15.85|18.50"/>
    <x v="258"/>
    <s v="Truck# MLB-19_x000a_Hauling Ticket# 14753_x000a_Job Name: Canal #2_x000a_Job# 6227_x000a_Location: Canal &amp; Harrison_x000a_Deliver: Gateway_x000a_DUMP FEE_x000a_Scale Ticket# _x000a_162425"/>
    <x v="2"/>
    <x v="8"/>
    <s v="14753"/>
    <x v="8"/>
    <x v="51"/>
    <s v="Canal #2 "/>
    <n v="6227"/>
    <s v="Gateway"/>
    <s v="162425"/>
    <s v="DUMP FEE"/>
    <n v="15.85"/>
    <n v="18.5"/>
    <n v="293.23"/>
    <n v="0"/>
    <n v="2504493.3099999949"/>
  </r>
  <r>
    <x v="22"/>
    <s v="08"/>
    <x v="4"/>
    <x v="0"/>
    <s v="2708|Canal #2 |19.35|18.50"/>
    <x v="258"/>
    <s v="Truck# MLB-19_x000a_Hauling Ticket# 14754_x000a_Job Name: Canal #2_x000a_Job# 6227_x000a_Location: Canal &amp; Harrison_x000a_Deliver: Gateway_x000a_DUMP FEE_x000a_Scale Ticket# _x000a_164030"/>
    <x v="2"/>
    <x v="8"/>
    <s v="14754"/>
    <x v="8"/>
    <x v="51"/>
    <s v="Canal #2 "/>
    <n v="6227"/>
    <s v="Gateway"/>
    <s v="164030"/>
    <s v="DUMP FEE"/>
    <n v="19.350000000000001"/>
    <n v="18.5"/>
    <n v="357.98"/>
    <n v="0"/>
    <n v="2504851.2899999949"/>
  </r>
  <r>
    <x v="22"/>
    <s v="08"/>
    <x v="4"/>
    <x v="0"/>
    <s v="2708|Canal #2 |23.76|18.50"/>
    <x v="258"/>
    <s v="Truck# J&amp;O-30_x000a_Hauling Ticket# 35149_x000a_Job Name: Canal #2_x000a_Job# 6227_x000a_Location: Canal &amp; Harrison_x000a_Deliver: Gateway_x000a_DUMP FEE_x000a_Scale Ticket# _x000a_163997"/>
    <x v="10"/>
    <x v="71"/>
    <s v="35149"/>
    <x v="8"/>
    <x v="51"/>
    <s v="Canal #2 "/>
    <n v="6227"/>
    <s v="Gateway"/>
    <s v="163997"/>
    <s v="DUMP FEE"/>
    <n v="23.76"/>
    <n v="18.5"/>
    <n v="439.56"/>
    <n v="0"/>
    <n v="2505290.849999995"/>
  </r>
  <r>
    <x v="22"/>
    <s v="08"/>
    <x v="4"/>
    <x v="0"/>
    <s v="2708|Canal #2 |19.92|18.50"/>
    <x v="258"/>
    <s v="Truck# J&amp;O-30_x000a_Hauling Ticket# 35150_x000a_Job Name: Canal #2_x000a_Job# 6227_x000a_Location: Canal &amp; Harrison_x000a_Deliver: Gateway_x000a_DUMP FEE_x000a_Scale Ticket# _x000a_162419"/>
    <x v="10"/>
    <x v="71"/>
    <s v="35150"/>
    <x v="8"/>
    <x v="51"/>
    <s v="Canal #2 "/>
    <n v="6227"/>
    <s v="Gateway"/>
    <s v="162419"/>
    <s v="DUMP FEE"/>
    <n v="19.920000000000002"/>
    <n v="18.5"/>
    <n v="368.52"/>
    <n v="0"/>
    <n v="2505659.369999995"/>
  </r>
  <r>
    <x v="22"/>
    <s v="08"/>
    <x v="4"/>
    <x v="0"/>
    <s v="2708|Canal #2 |20.88|18.50"/>
    <x v="258"/>
    <s v="Truck# J&amp;O-30_x000a_Hauling Ticket# 35151_x000a_Job Name: Canal #2_x000a_Job# 6227_x000a_Location: Canal &amp; Harrison_x000a_Deliver: Gateway_x000a_DUMP FEE_x000a_Scale Ticket# _x000a_162430"/>
    <x v="10"/>
    <x v="71"/>
    <s v="35151"/>
    <x v="8"/>
    <x v="51"/>
    <s v="Canal #2 "/>
    <n v="6227"/>
    <s v="Gateway"/>
    <s v="162430"/>
    <s v="DUMP FEE"/>
    <n v="20.88"/>
    <n v="18.5"/>
    <n v="386.28"/>
    <n v="0"/>
    <n v="2506045.6499999948"/>
  </r>
  <r>
    <x v="22"/>
    <s v="08"/>
    <x v="4"/>
    <x v="0"/>
    <s v="2708|Canal #2 |18.77|18.50"/>
    <x v="258"/>
    <s v="Truck# J&amp;O-30_x000a_Hauling Ticket# 35152_x000a_Job Name: Canal #2_x000a_Job# 6227_x000a_Location: Canal &amp; Harrison_x000a_Deliver: Gateway_x000a_DUMP FEE_x000a_Scale Ticket# _x000a_162449"/>
    <x v="10"/>
    <x v="71"/>
    <s v="35152"/>
    <x v="8"/>
    <x v="51"/>
    <s v="Canal #2 "/>
    <n v="6227"/>
    <s v="Gateway"/>
    <s v="162449"/>
    <s v="DUMP FEE"/>
    <n v="18.77"/>
    <n v="18.5"/>
    <n v="347.25"/>
    <n v="0"/>
    <n v="2506392.8999999948"/>
  </r>
  <r>
    <x v="23"/>
    <s v="15"/>
    <x v="4"/>
    <x v="0"/>
    <s v="2724|Canal #2 |2.00|199.50"/>
    <x v="259"/>
    <s v="Truck# CAJ-606_x000a_Hauling Ticket# 12611_x000a_Job Name: Canal #2_x000a_Job# 6227_x000a_Location: Canal &amp; Harrison_x000a_Deliver: Vulcan Pershing"/>
    <x v="5"/>
    <x v="47"/>
    <s v="12611"/>
    <x v="8"/>
    <x v="51"/>
    <s v="Canal #2 "/>
    <n v="6227"/>
    <s v="Vulcan Pershing"/>
    <m/>
    <m/>
    <n v="2"/>
    <n v="199.5"/>
    <n v="399"/>
    <n v="0"/>
    <n v="2616712.8199999938"/>
  </r>
  <r>
    <x v="23"/>
    <s v="15"/>
    <x v="4"/>
    <x v="0"/>
    <s v="2724|Canal #2 |1.00|357.00"/>
    <x v="259"/>
    <s v="Truck# HU-380_x000a_Hauling Ticket# 13891_x000a_Job Name: Canal #2_x000a_Job# 6227_x000a_Location: Canal &amp; Harrison_x000a_Deliver: Gateway"/>
    <x v="18"/>
    <x v="36"/>
    <s v="13891"/>
    <x v="8"/>
    <x v="51"/>
    <s v="Canal #2 "/>
    <n v="6227"/>
    <s v="Gateway"/>
    <m/>
    <m/>
    <n v="1"/>
    <n v="357"/>
    <n v="357"/>
    <n v="332.01"/>
    <n v="2617069.8199999938"/>
  </r>
  <r>
    <x v="23"/>
    <s v="15"/>
    <x v="4"/>
    <x v="0"/>
    <s v="2724|Canal #2 |1.00|357.00"/>
    <x v="259"/>
    <s v="Truck# HU-380_x000a_Hauling Ticket# 13892_x000a_Job Name: Canal #2_x000a_Job# 6227_x000a_Location: Canal &amp; Harrison_x000a_Deliver: Gateway"/>
    <x v="18"/>
    <x v="36"/>
    <s v="13892"/>
    <x v="8"/>
    <x v="51"/>
    <s v="Canal #2 "/>
    <n v="6227"/>
    <s v="Gateway"/>
    <m/>
    <m/>
    <n v="1"/>
    <n v="357"/>
    <n v="357"/>
    <n v="332.01"/>
    <n v="2617426.8199999938"/>
  </r>
  <r>
    <x v="23"/>
    <s v="15"/>
    <x v="4"/>
    <x v="0"/>
    <s v="2724|Canal #2 |1.00|199.50"/>
    <x v="259"/>
    <s v="Truck# HU-380_x000a_Hauling Ticket# 13893_x000a_Job Name: Canal #2_x000a_Job# 6227_x000a_Location: Canal &amp; Harrison_x000a_Deliver: Vulcan Pershing"/>
    <x v="18"/>
    <x v="36"/>
    <s v="13893"/>
    <x v="8"/>
    <x v="51"/>
    <s v="Canal #2 "/>
    <n v="6227"/>
    <s v="Vulcan Pershing"/>
    <m/>
    <m/>
    <n v="1"/>
    <n v="199.5"/>
    <n v="199.5"/>
    <n v="185.535"/>
    <n v="2617626.3199999938"/>
  </r>
  <r>
    <x v="23"/>
    <s v="15"/>
    <x v="4"/>
    <x v="0"/>
    <s v="2724|Canal #2 |1.00|357.00"/>
    <x v="259"/>
    <s v="Truck# HU-380_x000a_Hauling Ticket# 13894_x000a_Job Name: Canal #2_x000a_Job# 6227_x000a_Location: Canal &amp; Harrison_x000a_Deliver: Gateway"/>
    <x v="18"/>
    <x v="36"/>
    <s v="13894"/>
    <x v="8"/>
    <x v="51"/>
    <s v="Canal #2 "/>
    <n v="6227"/>
    <s v="Gateway"/>
    <m/>
    <m/>
    <n v="1"/>
    <n v="357"/>
    <n v="357"/>
    <n v="332.01"/>
    <n v="2617983.3199999938"/>
  </r>
  <r>
    <x v="23"/>
    <s v="15"/>
    <x v="4"/>
    <x v="0"/>
    <s v="2724|Canal #2 |1.00|357.00"/>
    <x v="259"/>
    <s v="Truck# LT-103_x000a_Hauling Ticket# 14861_x000a_Job Name: Canal #2_x000a_Job# 6227_x000a_Location: Canal &amp; Harrison_x000a_Deliver: Gateway"/>
    <x v="0"/>
    <x v="0"/>
    <s v="14861"/>
    <x v="8"/>
    <x v="51"/>
    <s v="Canal #2 "/>
    <n v="6227"/>
    <s v="Gateway"/>
    <m/>
    <m/>
    <n v="1"/>
    <n v="357"/>
    <n v="357"/>
    <n v="332.01"/>
    <n v="2618340.3199999938"/>
  </r>
  <r>
    <x v="23"/>
    <s v="15"/>
    <x v="4"/>
    <x v="0"/>
    <s v="2724|Canal #2 |1.00|357.00"/>
    <x v="259"/>
    <s v="Truck# LT-103_x000a_Hauling Ticket# 14862_x000a_Job Name: Canal #2_x000a_Job# 6227_x000a_Location: Canal &amp; Harrison_x000a_Deliver: Gateway"/>
    <x v="0"/>
    <x v="0"/>
    <s v="14862"/>
    <x v="8"/>
    <x v="51"/>
    <s v="Canal #2 "/>
    <n v="6227"/>
    <s v="Gateway"/>
    <m/>
    <m/>
    <n v="1"/>
    <n v="357"/>
    <n v="357"/>
    <n v="332.01"/>
    <n v="2618697.3199999938"/>
  </r>
  <r>
    <x v="23"/>
    <s v="15"/>
    <x v="4"/>
    <x v="0"/>
    <s v="2724|Canal #2 |1.00|357.00"/>
    <x v="259"/>
    <s v="Truck# LT-103_x000a_Hauling Ticket# 14863_x000a_Job Name: Canal #2_x000a_Job# 6227_x000a_Location: Canal &amp; Harrison_x000a_Deliver: Gateway"/>
    <x v="0"/>
    <x v="0"/>
    <s v="14863"/>
    <x v="8"/>
    <x v="51"/>
    <s v="Canal #2 "/>
    <n v="6227"/>
    <s v="Gateway"/>
    <m/>
    <m/>
    <n v="1"/>
    <n v="357"/>
    <n v="357"/>
    <n v="332.01"/>
    <n v="2619054.3199999938"/>
  </r>
  <r>
    <x v="23"/>
    <s v="15"/>
    <x v="4"/>
    <x v="0"/>
    <s v="2724|Canal #2 |1.00|199.50"/>
    <x v="259"/>
    <s v="Truck# LT-103_x000a_Hauling Ticket# 14864_x000a_Job Name: Canal #2_x000a_Job# 6227_x000a_Location: Canal &amp; Harrison_x000a_Deliver: Vulcan Pershing"/>
    <x v="0"/>
    <x v="0"/>
    <s v="14864"/>
    <x v="8"/>
    <x v="51"/>
    <s v="Canal #2 "/>
    <n v="6227"/>
    <s v="Vulcan Pershing"/>
    <m/>
    <m/>
    <n v="1"/>
    <n v="199.5"/>
    <n v="199.5"/>
    <n v="185.535"/>
    <n v="2619253.8199999938"/>
  </r>
  <r>
    <x v="23"/>
    <s v="15"/>
    <x v="4"/>
    <x v="0"/>
    <s v="2724|Canal #2 |1.00|357.00"/>
    <x v="259"/>
    <s v="Truck# LT-67_x000a_Hauling Ticket# 12928_x000a_Job Name: Canal #2_x000a_Job# 6227_x000a_Location: Canal &amp; Harrison_x000a_Deliver: Gateway"/>
    <x v="0"/>
    <x v="15"/>
    <s v="12928"/>
    <x v="8"/>
    <x v="51"/>
    <s v="Canal #2 "/>
    <n v="6227"/>
    <s v="Gateway"/>
    <m/>
    <m/>
    <n v="1"/>
    <n v="357"/>
    <n v="357"/>
    <n v="332.01"/>
    <n v="2619610.8199999938"/>
  </r>
  <r>
    <x v="23"/>
    <s v="15"/>
    <x v="4"/>
    <x v="0"/>
    <s v="2724|Canal #2 |1.00|357.00"/>
    <x v="259"/>
    <s v="Truck# LT-67_x000a_Hauling Ticket# 12929_x000a_Job Name: Canal #2_x000a_Job# 6227_x000a_Location: Canal &amp; Harrison_x000a_Deliver: Gateway"/>
    <x v="0"/>
    <x v="15"/>
    <s v="12929"/>
    <x v="8"/>
    <x v="51"/>
    <s v="Canal #2 "/>
    <n v="6227"/>
    <s v="Gateway"/>
    <m/>
    <m/>
    <n v="1"/>
    <n v="357"/>
    <n v="357"/>
    <n v="332.01"/>
    <n v="2619967.8199999938"/>
  </r>
  <r>
    <x v="23"/>
    <s v="15"/>
    <x v="4"/>
    <x v="0"/>
    <s v="2724|Canal #2 |1.00|357.00"/>
    <x v="259"/>
    <s v="Truck# LT-67_x000a_Hauling Ticket# 12930_x000a_Job Name: Canal #2_x000a_Job# 6227_x000a_Location: Canal &amp; Harrison_x000a_Deliver: Gateway"/>
    <x v="0"/>
    <x v="15"/>
    <s v="12930"/>
    <x v="8"/>
    <x v="51"/>
    <s v="Canal #2 "/>
    <n v="6227"/>
    <s v="Gateway"/>
    <m/>
    <m/>
    <n v="1"/>
    <n v="357"/>
    <n v="357"/>
    <n v="332.01"/>
    <n v="2620324.8199999938"/>
  </r>
  <r>
    <x v="23"/>
    <s v="15"/>
    <x v="4"/>
    <x v="0"/>
    <s v="2724|Canal #2 |1.00|357.00"/>
    <x v="259"/>
    <s v="Truck# LT-67_x000a_Hauling Ticket# 12931_x000a_Job Name: Canal #2_x000a_Job# 6227_x000a_Location: Canal &amp; Harrison_x000a_Deliver: Gateway"/>
    <x v="0"/>
    <x v="15"/>
    <s v="12931"/>
    <x v="8"/>
    <x v="51"/>
    <s v="Canal #2 "/>
    <n v="6227"/>
    <s v="Gateway"/>
    <m/>
    <m/>
    <n v="1"/>
    <n v="357"/>
    <n v="357"/>
    <n v="332.01"/>
    <n v="2620681.8199999938"/>
  </r>
  <r>
    <x v="23"/>
    <s v="15"/>
    <x v="4"/>
    <x v="0"/>
    <s v="2724|Canal #2 |1.00|357.00"/>
    <x v="259"/>
    <s v="Truck# LT-67_x000a_Hauling Ticket# 12932_x000a_Job Name: Canal #2_x000a_Job# 6227_x000a_Location: Canal &amp; Harrison_x000a_Deliver: Gateway"/>
    <x v="0"/>
    <x v="15"/>
    <s v="12932"/>
    <x v="8"/>
    <x v="51"/>
    <s v="Canal #2 "/>
    <n v="6227"/>
    <s v="Gateway"/>
    <m/>
    <m/>
    <n v="1"/>
    <n v="357"/>
    <n v="357"/>
    <n v="332.01"/>
    <n v="2621038.8199999938"/>
  </r>
  <r>
    <x v="23"/>
    <s v="15"/>
    <x v="4"/>
    <x v="0"/>
    <s v="2724|Canal #2 |1.00|357.00"/>
    <x v="259"/>
    <s v="Truck# LT-67_x000a_Hauling Ticket# 12933_x000a_Job Name: Canal #2_x000a_Job# 6227_x000a_Location: Canal &amp; Harrison_x000a_Deliver: Gateway"/>
    <x v="0"/>
    <x v="15"/>
    <s v="12933"/>
    <x v="8"/>
    <x v="51"/>
    <s v="Canal #2 "/>
    <n v="6227"/>
    <s v="Gateway"/>
    <m/>
    <m/>
    <n v="1"/>
    <n v="357"/>
    <n v="357"/>
    <n v="332.01"/>
    <n v="2621395.8199999938"/>
  </r>
  <r>
    <x v="23"/>
    <s v="15"/>
    <x v="4"/>
    <x v="0"/>
    <s v="2724|Canal #2 |1.00|357.00"/>
    <x v="259"/>
    <s v="Truck# LT-67_x000a_Hauling Ticket# 12934_x000a_Job Name: Canal #2_x000a_Job# 6227_x000a_Location: Canal &amp; Harrison_x000a_Deliver: Gateway"/>
    <x v="0"/>
    <x v="15"/>
    <s v="12934"/>
    <x v="8"/>
    <x v="51"/>
    <s v="Canal #2 "/>
    <n v="6227"/>
    <s v="Gateway"/>
    <m/>
    <m/>
    <n v="1"/>
    <n v="357"/>
    <n v="357"/>
    <n v="332.01"/>
    <n v="2621752.8199999938"/>
  </r>
  <r>
    <x v="23"/>
    <s v="15"/>
    <x v="4"/>
    <x v="0"/>
    <s v="2724|Canal #2 |1.00|357.00"/>
    <x v="259"/>
    <s v="Truck# LT-67_x000a_Hauling Ticket# 12935_x000a_Job Name: Canal #2_x000a_Job# 6227_x000a_Location: Canal &amp; Harrison_x000a_Deliver: Gateway"/>
    <x v="0"/>
    <x v="15"/>
    <s v="12935"/>
    <x v="8"/>
    <x v="51"/>
    <s v="Canal #2 "/>
    <n v="6227"/>
    <s v="Gateway"/>
    <m/>
    <m/>
    <n v="1"/>
    <n v="357"/>
    <n v="357"/>
    <n v="332.01"/>
    <n v="2622109.8199999938"/>
  </r>
  <r>
    <x v="23"/>
    <s v="15"/>
    <x v="4"/>
    <x v="0"/>
    <s v="2724|Canal #2 |2.00|364.00"/>
    <x v="259"/>
    <s v="Truck# CAJ-606_x000a_Hauling Ticket# 12611_x000a_Job Name: Canal #2_x000a_Job# 6227_x000a_Location: Canal &amp; Harrison_x000a_Deliver: Vulcan Pershing_x000a_Hard to Handle Concrete_x000a_Scale Ticket# _x000a_14671905, 14671907"/>
    <x v="5"/>
    <x v="47"/>
    <s v="12611"/>
    <x v="8"/>
    <x v="51"/>
    <s v="Canal #2 "/>
    <n v="6227"/>
    <s v="Vulcan Pershing"/>
    <s v="14671905, 14671907"/>
    <s v="Hard to Handle Concrete"/>
    <n v="2"/>
    <n v="364"/>
    <n v="728"/>
    <n v="0"/>
    <n v="2622837.8199999938"/>
  </r>
  <r>
    <x v="23"/>
    <s v="15"/>
    <x v="4"/>
    <x v="0"/>
    <s v="2724|Canal #2 |2.00|357.00"/>
    <x v="259"/>
    <s v="Truck# CAJ-606_x000a_Hauling Ticket# 12611_x000a_Job Name: Canal #2_x000a_Job# 6227_x000a_Location: Canal &amp; Harrison_x000a_Deliver: Gateway"/>
    <x v="5"/>
    <x v="47"/>
    <s v="12611"/>
    <x v="8"/>
    <x v="51"/>
    <s v="Canal #2 "/>
    <n v="6227"/>
    <s v="Gateway"/>
    <m/>
    <m/>
    <n v="2"/>
    <n v="357"/>
    <n v="714"/>
    <n v="0"/>
    <n v="2623551.8199999938"/>
  </r>
  <r>
    <x v="23"/>
    <s v="15"/>
    <x v="4"/>
    <x v="0"/>
    <s v="2724|Canal #2 |38.34|18.50"/>
    <x v="259"/>
    <s v="Truck# CAJ-606_x000a_Hauling Ticket# 12611_x000a_Job Name: Canal #2_x000a_Job# 6227_x000a_Location: Canal &amp; Harrison_x000a_Deliver: Gateway_x000a_DUMP FEE_x000a_Scale Ticket# _x000a_162994, 164387"/>
    <x v="5"/>
    <x v="47"/>
    <s v="12611"/>
    <x v="8"/>
    <x v="51"/>
    <s v="Canal #2 "/>
    <n v="6227"/>
    <s v="Gateway"/>
    <s v="162994, 164387"/>
    <s v="DUMP FEE"/>
    <n v="38.340000000000003"/>
    <n v="18.5"/>
    <n v="709.29"/>
    <n v="0"/>
    <n v="2624261.1099999938"/>
  </r>
  <r>
    <x v="23"/>
    <s v="15"/>
    <x v="4"/>
    <x v="0"/>
    <s v="2724|Canal #2 |19.19|18.50"/>
    <x v="259"/>
    <s v="Truck# HU-380_x000a_Hauling Ticket# 13891_x000a_Job Name: Canal #2_x000a_Job# 6227_x000a_Location: Canal &amp; Harrison_x000a_Deliver: Gateway_x000a_DUMP FEE_x000a_Scale Ticket# _x000a_162957"/>
    <x v="18"/>
    <x v="36"/>
    <s v="13891"/>
    <x v="8"/>
    <x v="51"/>
    <s v="Canal #2 "/>
    <n v="6227"/>
    <s v="Gateway"/>
    <s v="162957"/>
    <s v="DUMP FEE"/>
    <n v="19.190000000000001"/>
    <n v="18.5"/>
    <n v="355.02"/>
    <n v="0"/>
    <n v="2624616.1299999938"/>
  </r>
  <r>
    <x v="23"/>
    <s v="15"/>
    <x v="4"/>
    <x v="0"/>
    <s v="2724|Canal #2 |21.85|18.50"/>
    <x v="259"/>
    <s v="Truck# HU-380_x000a_Hauling Ticket# 13892_x000a_Job Name: Canal #2_x000a_Job# 6227_x000a_Location: Canal &amp; Harrison_x000a_Deliver: Gateway_x000a_DUMP FEE_x000a_Scale Ticket# _x000a_162931"/>
    <x v="18"/>
    <x v="36"/>
    <s v="13892"/>
    <x v="8"/>
    <x v="51"/>
    <s v="Canal #2 "/>
    <n v="6227"/>
    <s v="Gateway"/>
    <s v="162931"/>
    <s v="DUMP FEE"/>
    <n v="21.85"/>
    <n v="18.5"/>
    <n v="404.23"/>
    <n v="0"/>
    <n v="2625020.3599999938"/>
  </r>
  <r>
    <x v="23"/>
    <s v="15"/>
    <x v="4"/>
    <x v="0"/>
    <s v="2724|Canal #2 |1.00|56.50"/>
    <x v="259"/>
    <s v="Truck# HU-380_x000a_Hauling Ticket# 13893_x000a_Job Name: Canal #2_x000a_Job# 6227_x000a_Location: Canal &amp; Harrison_x000a_Deliver: Vulcan Pershing_x000a_Scale Ticket# 14671910"/>
    <x v="18"/>
    <x v="36"/>
    <s v="13893"/>
    <x v="8"/>
    <x v="51"/>
    <s v="Canal #2 "/>
    <n v="6227"/>
    <s v="Vulcan Pershing"/>
    <s v="14671910"/>
    <m/>
    <n v="1"/>
    <n v="56.5"/>
    <n v="56.5"/>
    <n v="0"/>
    <n v="2625076.8599999938"/>
  </r>
  <r>
    <x v="23"/>
    <s v="15"/>
    <x v="4"/>
    <x v="0"/>
    <s v="2724|Canal #2 |19.64|18.50"/>
    <x v="259"/>
    <s v="Truck# HU-380_x000a_Hauling Ticket# 13894_x000a_Job Name: Canal #2_x000a_Job# 6227_x000a_Location: Canal &amp; Harrison_x000a_Deliver: Gateway_x000a_DUMP FEE_x000a_Scale Ticket# _x000a_163016"/>
    <x v="18"/>
    <x v="36"/>
    <s v="13894"/>
    <x v="8"/>
    <x v="51"/>
    <s v="Canal #2 "/>
    <n v="6227"/>
    <s v="Gateway"/>
    <s v="163016"/>
    <s v="DUMP FEE"/>
    <n v="19.64"/>
    <n v="18.5"/>
    <n v="363.34"/>
    <n v="0"/>
    <n v="2625440.1999999941"/>
  </r>
  <r>
    <x v="23"/>
    <s v="15"/>
    <x v="4"/>
    <x v="0"/>
    <s v="2724|Canal #2 |21.56|18.50"/>
    <x v="259"/>
    <s v="Truck# LT-103_x000a_Hauling Ticket# 14861_x000a_Job Name: Canal #2_x000a_Job# 6227_x000a_Location: Canal &amp; Harrison_x000a_Deliver: Gateway_x000a_DUMP FEE_x000a_Scale Ticket# _x000a_164380"/>
    <x v="0"/>
    <x v="0"/>
    <s v="14861"/>
    <x v="8"/>
    <x v="51"/>
    <s v="Canal #2 "/>
    <n v="6227"/>
    <s v="Gateway"/>
    <s v="164380"/>
    <s v="DUMP FEE"/>
    <n v="21.56"/>
    <n v="18.5"/>
    <n v="398.86"/>
    <n v="0"/>
    <n v="2625839.059999994"/>
  </r>
  <r>
    <x v="23"/>
    <s v="15"/>
    <x v="4"/>
    <x v="0"/>
    <s v="2724|Canal #2 |19.78|18.50"/>
    <x v="259"/>
    <s v="Truck# LT-103_x000a_Hauling Ticket# 14862_x000a_Job Name: Canal #2_x000a_Job# 6227_x000a_Location: Canal &amp; Harrison_x000a_Deliver: Gateway_x000a_DUMP FEE_x000a_Scale Ticket# _x000a_164406"/>
    <x v="0"/>
    <x v="0"/>
    <s v="14862"/>
    <x v="8"/>
    <x v="51"/>
    <s v="Canal #2 "/>
    <n v="6227"/>
    <s v="Gateway"/>
    <s v="164406"/>
    <s v="DUMP FEE"/>
    <n v="19.78"/>
    <n v="18.5"/>
    <n v="365.93"/>
    <n v="0"/>
    <n v="2626204.9899999942"/>
  </r>
  <r>
    <x v="23"/>
    <s v="15"/>
    <x v="4"/>
    <x v="0"/>
    <s v="2724|Canal #2 |15.87|18.50"/>
    <x v="259"/>
    <s v="Truck# LT-103_x000a_Hauling Ticket# 14863_x000a_Job Name: Canal #2_x000a_Job# 6227_x000a_Location: Canal &amp; Harrison_x000a_Deliver: Gateway_x000a_DUMP FEE_x000a_Scale Ticket# _x000a_163009"/>
    <x v="0"/>
    <x v="0"/>
    <s v="14863"/>
    <x v="8"/>
    <x v="51"/>
    <s v="Canal #2 "/>
    <n v="6227"/>
    <s v="Gateway"/>
    <s v="163009"/>
    <s v="DUMP FEE"/>
    <n v="15.87"/>
    <n v="18.5"/>
    <n v="293.60000000000002"/>
    <n v="0"/>
    <n v="2626498.5899999938"/>
  </r>
  <r>
    <x v="23"/>
    <s v="15"/>
    <x v="4"/>
    <x v="0"/>
    <s v="2724|Canal #2 |1.00|364.00"/>
    <x v="259"/>
    <s v="Truck# LT-103_x000a_Hauling Ticket# 14864_x000a_Job Name: Canal #2_x000a_Job# 6227_x000a_Location: Canal &amp; Harrison_x000a_Deliver: Vulcan Pershing_x000a_Hard to Handle Concrete_x000a_Scale Ticket# 14671909"/>
    <x v="0"/>
    <x v="0"/>
    <s v="14864"/>
    <x v="8"/>
    <x v="51"/>
    <s v="Canal #2 "/>
    <n v="6227"/>
    <s v="Vulcan Pershing"/>
    <s v="14671909"/>
    <s v="Hard to Handle Concrete"/>
    <n v="1"/>
    <n v="364"/>
    <n v="364"/>
    <n v="0"/>
    <n v="2626862.5899999938"/>
  </r>
  <r>
    <x v="23"/>
    <s v="15"/>
    <x v="4"/>
    <x v="0"/>
    <s v="2724|Canal #2 |17.96|18.50"/>
    <x v="259"/>
    <s v="Truck# LT-67_x000a_Hauling Ticket# 12928_x000a_Job Name: Canal #2_x000a_Job# 6227_x000a_Location: Canal &amp; Harrison_x000a_Deliver: Gateway_x000a_DUMP FEE_x000a_Scale Ticket# _x000a_163052"/>
    <x v="0"/>
    <x v="15"/>
    <s v="12928"/>
    <x v="8"/>
    <x v="51"/>
    <s v="Canal #2 "/>
    <n v="6227"/>
    <s v="Gateway"/>
    <s v="163052"/>
    <s v="DUMP FEE"/>
    <n v="17.96"/>
    <n v="18.5"/>
    <n v="332.26"/>
    <n v="0"/>
    <n v="2627194.849999994"/>
  </r>
  <r>
    <x v="23"/>
    <s v="15"/>
    <x v="4"/>
    <x v="0"/>
    <s v="2724|Canal #2 |19.46|18.50"/>
    <x v="259"/>
    <s v="Truck# LT-67_x000a_Hauling Ticket# 12929_x000a_Job Name: Canal #2_x000a_Job# 6227_x000a_Location: Canal &amp; Harrison_x000a_Deliver: Gateway_x000a_DUMP FEE_x000a_Scale Ticket# _x000a_163081"/>
    <x v="0"/>
    <x v="15"/>
    <s v="12929"/>
    <x v="8"/>
    <x v="51"/>
    <s v="Canal #2 "/>
    <n v="6227"/>
    <s v="Gateway"/>
    <s v="163081"/>
    <s v="DUMP FEE"/>
    <n v="19.46"/>
    <n v="18.5"/>
    <n v="360.01"/>
    <n v="0"/>
    <n v="2627554.8599999938"/>
  </r>
  <r>
    <x v="23"/>
    <s v="15"/>
    <x v="4"/>
    <x v="0"/>
    <s v="2724|Canal #2 |20.98|18.50"/>
    <x v="259"/>
    <s v="Truck# LT-67_x000a_Hauling Ticket# 12930_x000a_Job Name: Canal #2_x000a_Job# 6227_x000a_Location: Canal &amp; Harrison_x000a_Deliver: Gateway_x000a_DUMP FEE_x000a_Scale Ticket# _x000a_163114"/>
    <x v="0"/>
    <x v="15"/>
    <s v="12930"/>
    <x v="8"/>
    <x v="51"/>
    <s v="Canal #2 "/>
    <n v="6227"/>
    <s v="Gateway"/>
    <s v="163114"/>
    <s v="DUMP FEE"/>
    <n v="20.98"/>
    <n v="18.5"/>
    <n v="388.13"/>
    <n v="0"/>
    <n v="2627942.9899999942"/>
  </r>
  <r>
    <x v="23"/>
    <s v="15"/>
    <x v="4"/>
    <x v="0"/>
    <s v="2724|Canal #2 |21.64|18.50"/>
    <x v="259"/>
    <s v="Truck# LT-67_x000a_Hauling Ticket# 12931_x000a_Job Name: Canal #2_x000a_Job# 6227_x000a_Location: Canal &amp; Harrison_x000a_Deliver: Gateway_x000a_DUMP FEE_x000a_Scale Ticket# _x000a_163147"/>
    <x v="0"/>
    <x v="15"/>
    <s v="12931"/>
    <x v="8"/>
    <x v="51"/>
    <s v="Canal #2 "/>
    <n v="6227"/>
    <s v="Gateway"/>
    <s v="163147"/>
    <s v="DUMP FEE"/>
    <n v="21.64"/>
    <n v="18.5"/>
    <n v="400.34"/>
    <n v="0"/>
    <n v="2628343.329999994"/>
  </r>
  <r>
    <x v="23"/>
    <s v="15"/>
    <x v="4"/>
    <x v="0"/>
    <s v="2724|Canal #2 |16.58|18.50"/>
    <x v="259"/>
    <s v="Truck# LT-67_x000a_Hauling Ticket# 12932_x000a_Job Name: Canal #2_x000a_Job# 6227_x000a_Location: Canal &amp; Harrison_x000a_Deliver: Gateway_x000a_DUMP FEE_x000a_Scale Ticket# _x000a_163171"/>
    <x v="0"/>
    <x v="15"/>
    <s v="12932"/>
    <x v="8"/>
    <x v="51"/>
    <s v="Canal #2 "/>
    <n v="6227"/>
    <s v="Gateway"/>
    <s v="163171"/>
    <s v="DUMP FEE"/>
    <n v="16.579999999999998"/>
    <n v="18.5"/>
    <n v="306.73"/>
    <n v="0"/>
    <n v="2628650.059999994"/>
  </r>
  <r>
    <x v="23"/>
    <s v="15"/>
    <x v="4"/>
    <x v="0"/>
    <s v="2724|Canal #2 |19.68|18.50"/>
    <x v="259"/>
    <s v="Truck# LT-67_x000a_Hauling Ticket# 12933_x000a_Job Name: Canal #2_x000a_Job# 6227_x000a_Location: Canal &amp; Harrison_x000a_Deliver: Gateway_x000a_DUMP FEE_x000a_Scale Ticket# _x000a_164518"/>
    <x v="0"/>
    <x v="15"/>
    <s v="12933"/>
    <x v="8"/>
    <x v="51"/>
    <s v="Canal #2 "/>
    <n v="6227"/>
    <s v="Gateway"/>
    <s v="164518"/>
    <s v="DUMP FEE"/>
    <n v="19.68"/>
    <n v="18.5"/>
    <n v="364.08"/>
    <n v="0"/>
    <n v="2629014.1399999941"/>
  </r>
  <r>
    <x v="23"/>
    <s v="15"/>
    <x v="4"/>
    <x v="0"/>
    <s v="2724|Canal #2 |17.65|18.50"/>
    <x v="259"/>
    <s v="Truck# LT-67_x000a_Hauling Ticket# 12934_x000a_Job Name: Canal #2_x000a_Job# 6227_x000a_Location: Canal &amp; Harrison_x000a_Deliver: Gateway_x000a_DUMP FEE_x000a_Scale Ticket# _x000a_164534"/>
    <x v="0"/>
    <x v="15"/>
    <s v="12934"/>
    <x v="8"/>
    <x v="51"/>
    <s v="Canal #2 "/>
    <n v="6227"/>
    <s v="Gateway"/>
    <s v="164534"/>
    <s v="DUMP FEE"/>
    <n v="17.649999999999999"/>
    <n v="18.5"/>
    <n v="326.52999999999997"/>
    <n v="0"/>
    <n v="2629340.6699999929"/>
  </r>
  <r>
    <x v="23"/>
    <s v="15"/>
    <x v="4"/>
    <x v="0"/>
    <s v="2724|Canal #2 |23.93|28.00"/>
    <x v="259"/>
    <s v="Truck# LT-67_x000a_Hauling Ticket# 12935_x000a_Job Name: Canal #2_x000a_Job# 6227_x000a_Location: Canal &amp; Harrison_x000a_Deliver: Gateway_x000a_DUMP FEE_x000a_Scale Ticket# _x000a_163220_x000a_Offspec Material "/>
    <x v="0"/>
    <x v="15"/>
    <s v="12935"/>
    <x v="8"/>
    <x v="51"/>
    <s v="Canal #2 "/>
    <n v="6227"/>
    <s v="Gateway"/>
    <s v="163220"/>
    <s v="DUMP FEE"/>
    <n v="23.93"/>
    <n v="28"/>
    <n v="670.04"/>
    <n v="0"/>
    <n v="2630010.709999993"/>
  </r>
  <r>
    <x v="24"/>
    <s v="06"/>
    <x v="8"/>
    <x v="0"/>
    <s v="2776|Canal #2 |7.00|199.50"/>
    <x v="260"/>
    <s v="Truck# LT-67_x000a_Hauling Ticket# 12910_x000a_Job Name: Canal #2_x000a_Job# 6227_x000a_Location: Canal &amp; Harrison_x000a_Deliver: Vulcan Pershing"/>
    <x v="0"/>
    <x v="15"/>
    <s v="12910"/>
    <x v="8"/>
    <x v="51"/>
    <s v="Canal #2 "/>
    <n v="6227"/>
    <s v="Vulcan Pershing"/>
    <m/>
    <m/>
    <n v="7"/>
    <n v="199.5"/>
    <n v="1396.5"/>
    <n v="1298.7450000000001"/>
    <n v="2949212.6599999932"/>
  </r>
  <r>
    <x v="24"/>
    <s v="06"/>
    <x v="8"/>
    <x v="0"/>
    <s v="2776|Canal #2 |142.23|17.20"/>
    <x v="260"/>
    <s v="Truck# LT-67_x000a_Hauling Ticket# 12910_x000a_Job Name: Canal #2_x000a_Job# 6227_x000a_Location: Canal &amp; Harrison_x000a_Deliver: Vulcan Pershing_x000a_CM-6_x000a_Scale Ticket# _x000a_14672063, 14672064, 14672065, 14672066, 14672067, 14672068, 14672069."/>
    <x v="0"/>
    <x v="15"/>
    <s v="12910"/>
    <x v="8"/>
    <x v="51"/>
    <s v="Canal #2 "/>
    <n v="6227"/>
    <s v="Vulcan Pershing"/>
    <s v="14672063, 14672064, 14672065, 14672066, 14672067, 14672068, 14672069"/>
    <m/>
    <n v="142.22999999999999"/>
    <n v="17.2"/>
    <n v="2446.36"/>
    <n v="0"/>
    <n v="2951659.019999993"/>
  </r>
  <r>
    <x v="24"/>
    <s v="06"/>
    <x v="8"/>
    <x v="0"/>
    <s v="2776|Canal #2 |4.00|199.50"/>
    <x v="260"/>
    <s v="Truck# LT-67_x000a_Hauling Ticket# 12912_x000a_Job Name: Canal #2_x000a_Job# 6227_x000a_Location: Canal &amp; Harrison_x000a_Deliver: Vulcan Pershing"/>
    <x v="0"/>
    <x v="15"/>
    <s v="12912"/>
    <x v="8"/>
    <x v="51"/>
    <s v="Canal #2 "/>
    <n v="6227"/>
    <s v="Vulcan Pershing"/>
    <m/>
    <m/>
    <n v="4"/>
    <n v="199.5"/>
    <n v="798"/>
    <n v="742.14"/>
    <n v="2952457.019999993"/>
  </r>
  <r>
    <x v="24"/>
    <s v="06"/>
    <x v="8"/>
    <x v="0"/>
    <s v="2776|Canal #2 |81.79|17.20"/>
    <x v="260"/>
    <s v="Truck# LT-67_x000a_Hauling Ticket# 12912_x000a_Job Name: Canal #2_x000a_Job# 6227_x000a_Location: Canal &amp; Harrison_x000a_Deliver: Vulcan Pershing_x000a_CM-6_x000a_Scale Ticket# _x000a_14672071, 14672072, 14672073, 14672074."/>
    <x v="0"/>
    <x v="15"/>
    <s v="12912"/>
    <x v="8"/>
    <x v="51"/>
    <s v="Canal #2 "/>
    <n v="6227"/>
    <s v="Vulcan Pershing"/>
    <s v="14672071, 14672072, 14672073, 14672074"/>
    <m/>
    <n v="81.790000000000006"/>
    <n v="17.2"/>
    <n v="1406.79"/>
    <n v="0"/>
    <n v="2953863.8099999931"/>
  </r>
  <r>
    <x v="26"/>
    <s v="20"/>
    <x v="8"/>
    <x v="0"/>
    <s v="2805|Canal #2 |1.00|357.00"/>
    <x v="261"/>
    <s v="Truck# LT-67_x000a_Hauling Ticket# 15222_x000a_Job Name: Canal #2_x000a_Job# 6227_x000a_Location: Canal &amp; VanBuren_x000a_Deliver: Gateway"/>
    <x v="0"/>
    <x v="15"/>
    <s v="15222"/>
    <x v="8"/>
    <x v="51"/>
    <s v="Canal #2 "/>
    <n v="6227"/>
    <s v="Gateway"/>
    <m/>
    <m/>
    <n v="1"/>
    <n v="357"/>
    <n v="357"/>
    <n v="332.01"/>
    <n v="3201443.7599999942"/>
  </r>
  <r>
    <x v="26"/>
    <s v="20"/>
    <x v="8"/>
    <x v="0"/>
    <s v="2805|Canal #2 |21.11|28.00"/>
    <x v="261"/>
    <s v="Truck# LT-67_x000a_Hauling Ticket# 15222_x000a_Job Name: Canal #2_x000a_Job# 6227_x000a_Location: Canal &amp; VanBuren_x000a_Deliver: Gateway_x000a_DUMP FEE_x000a_Scale Ticket# _x000a_170092_x000a_Offspec Material "/>
    <x v="0"/>
    <x v="15"/>
    <s v="15222"/>
    <x v="8"/>
    <x v="51"/>
    <s v="Canal #2 "/>
    <n v="6227"/>
    <s v="Gateway"/>
    <s v="170092"/>
    <s v="DUMP FEE"/>
    <n v="21.11"/>
    <n v="28"/>
    <n v="591.08000000000004"/>
    <n v="0"/>
    <n v="3202034.8399999938"/>
  </r>
  <r>
    <x v="26"/>
    <s v="20"/>
    <x v="8"/>
    <x v="0"/>
    <s v="2805|Canal #2 |1.00|357.00"/>
    <x v="261"/>
    <s v="Truck# LT-67_x000a_Hauling Ticket# 15223_x000a_Job Name: Canal #2_x000a_Job# 6227_x000a_Location: Canal &amp; VanBuren_x000a_Deliver: Gateway"/>
    <x v="0"/>
    <x v="15"/>
    <s v="15223"/>
    <x v="8"/>
    <x v="51"/>
    <s v="Canal #2 "/>
    <n v="6227"/>
    <s v="Gateway"/>
    <m/>
    <m/>
    <n v="1"/>
    <n v="357"/>
    <n v="357"/>
    <n v="332.01"/>
    <n v="3202391.8399999938"/>
  </r>
  <r>
    <x v="26"/>
    <s v="20"/>
    <x v="8"/>
    <x v="0"/>
    <s v="2805|Canal #2 |22.03|28.00"/>
    <x v="261"/>
    <s v="Truck# LT-67_x000a_Hauling Ticket# 15223_x000a_Job Name: Canal #2_x000a_Job# 6227_x000a_Location: Canal &amp; VanBuren_x000a_Deliver: Gateway_x000a_DUMP FEE_x000a_Scale Ticket# _x000a_170117_x000a_Offspec Material "/>
    <x v="0"/>
    <x v="15"/>
    <s v="15223"/>
    <x v="8"/>
    <x v="51"/>
    <s v="Canal #2 "/>
    <n v="6227"/>
    <s v="Gateway"/>
    <s v="170117"/>
    <s v="DUMP FEE"/>
    <n v="22.03"/>
    <n v="28"/>
    <n v="616.84"/>
    <n v="0"/>
    <n v="3203008.6799999941"/>
  </r>
  <r>
    <x v="26"/>
    <s v="20"/>
    <x v="8"/>
    <x v="0"/>
    <s v="2805|Canal #2 |1.00|357.00"/>
    <x v="261"/>
    <s v="Truck# LT-67_x000a_Hauling Ticket# 15224_x000a_Job Name: Canal #2_x000a_Job# 6227_x000a_Location: Canal &amp; VanBuren_x000a_Deliver: Gateway"/>
    <x v="0"/>
    <x v="15"/>
    <s v="15224"/>
    <x v="8"/>
    <x v="51"/>
    <s v="Canal #2 "/>
    <n v="6227"/>
    <s v="Gateway"/>
    <m/>
    <m/>
    <n v="1"/>
    <n v="357"/>
    <n v="357"/>
    <n v="332.01"/>
    <n v="3203365.6799999941"/>
  </r>
  <r>
    <x v="26"/>
    <s v="20"/>
    <x v="8"/>
    <x v="0"/>
    <s v="2805|Canal #2 |22.82|18.50"/>
    <x v="261"/>
    <s v="Truck# LT-67_x000a_Hauling Ticket# 15224_x000a_Job Name: Canal #2_x000a_Job# 6227_x000a_Location: Canal &amp; VanBuren_x000a_Deliver: Gateway_x000a_DUMP FEE_x000a_Scale Ticket# _x000a_170141"/>
    <x v="0"/>
    <x v="15"/>
    <s v="15224"/>
    <x v="8"/>
    <x v="51"/>
    <s v="Canal #2 "/>
    <n v="6227"/>
    <s v="Gateway"/>
    <s v="170141"/>
    <s v="DUMP FEE"/>
    <n v="22.82"/>
    <n v="18.5"/>
    <n v="422.17"/>
    <n v="0"/>
    <n v="3203787.849999994"/>
  </r>
  <r>
    <x v="26"/>
    <s v="20"/>
    <x v="8"/>
    <x v="0"/>
    <s v="2805|Canal #2 |1.00|357.00"/>
    <x v="261"/>
    <s v="Truck# LT-67_x000a_Hauling Ticket# 15225_x000a_Job Name: Canal #2_x000a_Job# 6227_x000a_Location: Canal &amp; VanBuren_x000a_Deliver: Gateway"/>
    <x v="0"/>
    <x v="15"/>
    <s v="15225"/>
    <x v="8"/>
    <x v="51"/>
    <s v="Canal #2 "/>
    <n v="6227"/>
    <s v="Gateway"/>
    <m/>
    <m/>
    <n v="1"/>
    <n v="357"/>
    <n v="357"/>
    <n v="332.01"/>
    <n v="3204144.849999994"/>
  </r>
  <r>
    <x v="26"/>
    <s v="20"/>
    <x v="8"/>
    <x v="0"/>
    <s v="2805|Canal #2 |21.76|18.50"/>
    <x v="261"/>
    <s v="Truck# LT-67_x000a_Hauling Ticket# 15225_x000a_Job Name: Canal #2_x000a_Job# 6227_x000a_Location: Canal &amp; VanBuren_x000a_Deliver: Gateway_x000a_DUMP FEE_x000a_Scale Ticket# _x000a_170170"/>
    <x v="0"/>
    <x v="15"/>
    <s v="15225"/>
    <x v="8"/>
    <x v="51"/>
    <s v="Canal #2 "/>
    <n v="6227"/>
    <s v="Gateway"/>
    <s v="170170"/>
    <s v="DUMP FEE"/>
    <n v="21.76"/>
    <n v="18.5"/>
    <n v="402.56"/>
    <n v="0"/>
    <n v="3204547.4099999941"/>
  </r>
  <r>
    <x v="26"/>
    <s v="20"/>
    <x v="8"/>
    <x v="0"/>
    <s v="2805|Canal #2 |1.00|357.00"/>
    <x v="261"/>
    <s v="Truck# LT-67_x000a_Hauling Ticket# 15226_x000a_Job Name: Canal #2_x000a_Job# 6227_x000a_Location: Canal &amp; VanBuren_x000a_Deliver: Gateway"/>
    <x v="0"/>
    <x v="15"/>
    <s v="15226"/>
    <x v="8"/>
    <x v="51"/>
    <s v="Canal #2 "/>
    <n v="6227"/>
    <s v="Gateway"/>
    <m/>
    <m/>
    <n v="1"/>
    <n v="357"/>
    <n v="357"/>
    <n v="332.01"/>
    <n v="3204904.4099999941"/>
  </r>
  <r>
    <x v="26"/>
    <s v="20"/>
    <x v="8"/>
    <x v="0"/>
    <s v="2805|Canal #2 |19.42|28.00"/>
    <x v="261"/>
    <s v="Truck# LT-67_x000a_Hauling Ticket# 15226_x000a_Job Name: Canal #2_x000a_Job# 6227_x000a_Location: Canal &amp; VanBuren_x000a_Deliver: Gateway_x000a_DUMP FEE_x000a_Scale Ticket# _x000a_169465_x000a_Offspec Material "/>
    <x v="0"/>
    <x v="15"/>
    <s v="15226"/>
    <x v="8"/>
    <x v="51"/>
    <s v="Canal #2 "/>
    <n v="6227"/>
    <s v="Gateway"/>
    <s v="169465"/>
    <s v="DUMP FEE"/>
    <n v="19.420000000000002"/>
    <n v="28"/>
    <n v="543.76"/>
    <n v="0"/>
    <n v="3205448.1699999929"/>
  </r>
  <r>
    <x v="26"/>
    <s v="20"/>
    <x v="8"/>
    <x v="0"/>
    <s v="2805|Canal #2 |1.00|357.00"/>
    <x v="261"/>
    <s v="Truck# LT-67_x000a_Hauling Ticket# 15227_x000a_Job Name: Canal #2_x000a_Job# 6227_x000a_Location: Canal &amp; VanBuren_x000a_Deliver: Gateway"/>
    <x v="0"/>
    <x v="15"/>
    <s v="15227"/>
    <x v="8"/>
    <x v="51"/>
    <s v="Canal #2 "/>
    <n v="6227"/>
    <s v="Gateway"/>
    <m/>
    <m/>
    <n v="1"/>
    <n v="357"/>
    <n v="357"/>
    <n v="332.01"/>
    <n v="3205805.1699999929"/>
  </r>
  <r>
    <x v="26"/>
    <s v="20"/>
    <x v="8"/>
    <x v="0"/>
    <s v="2805|Canal #2 |20.58|28.00"/>
    <x v="261"/>
    <s v="Truck# LT-67_x000a_Hauling Ticket# 15227_x000a_Job Name: Canal #2_x000a_Job# 6227_x000a_Location: Canal &amp; VanBuren_x000a_Deliver: Gateway_x000a_DUMP FEE_x000a_Scale Ticket# _x000a_169470_x000a_Offspec Material "/>
    <x v="0"/>
    <x v="15"/>
    <s v="15227"/>
    <x v="8"/>
    <x v="51"/>
    <s v="Canal #2 "/>
    <n v="6227"/>
    <s v="Gateway"/>
    <s v="169470"/>
    <s v="DUMP FEE"/>
    <n v="20.58"/>
    <n v="28"/>
    <n v="576.24"/>
    <n v="0"/>
    <n v="3206381.4099999941"/>
  </r>
  <r>
    <x v="27"/>
    <s v="27"/>
    <x v="8"/>
    <x v="0"/>
    <s v="2823|Canal #2 |1.00|357.00"/>
    <x v="262"/>
    <s v="Truck# Li-73_x000a_Hauling Ticket# 14886_x000a_Job Name: Canal #2_x000a_Job# 6227_x000a_Location: Harrison &amp; Canal _x000a_Deliver: Gateway"/>
    <x v="1"/>
    <x v="9"/>
    <s v="14886"/>
    <x v="8"/>
    <x v="51"/>
    <s v="Canal #2 "/>
    <n v="6227"/>
    <s v="Gateway"/>
    <m/>
    <m/>
    <n v="1"/>
    <n v="357"/>
    <n v="357"/>
    <n v="332.01"/>
    <n v="3290630.749999993"/>
  </r>
  <r>
    <x v="27"/>
    <s v="27"/>
    <x v="8"/>
    <x v="0"/>
    <s v="2823|Canal #2 |19.88|18.50"/>
    <x v="262"/>
    <s v="Truck# Li-73_x000a_Hauling Ticket# 14886_x000a_Job Name: Canal #2_x000a_Job# 6227_x000a_Location: Harrison &amp; Canal _x000a_Deliver: Gateway_x000a_DUMP FEE_x000a_SCALE TICKET_x000a_170481"/>
    <x v="1"/>
    <x v="9"/>
    <s v="14886"/>
    <x v="8"/>
    <x v="51"/>
    <s v="Canal #2 "/>
    <n v="6227"/>
    <s v="Gateway"/>
    <n v="170481"/>
    <s v="DUMP FEE"/>
    <n v="19.88"/>
    <n v="18.5"/>
    <n v="367.78"/>
    <n v="0"/>
    <n v="3290998.5299999928"/>
  </r>
  <r>
    <x v="27"/>
    <s v="27"/>
    <x v="8"/>
    <x v="0"/>
    <s v="2823|Canal #2 |1.00|357.00"/>
    <x v="262"/>
    <s v="Truck# Li-73_x000a_Hauling Ticket# 14888_x000a_Job Name: Canal #2_x000a_Job# 6227_x000a_Location: Harrison &amp; Canal _x000a_Deliver: Gateway"/>
    <x v="1"/>
    <x v="9"/>
    <s v="14888"/>
    <x v="8"/>
    <x v="51"/>
    <s v="Canal #2 "/>
    <n v="6227"/>
    <s v="Gateway"/>
    <m/>
    <m/>
    <n v="1"/>
    <n v="357"/>
    <n v="357"/>
    <n v="332.01"/>
    <n v="3291355.5299999928"/>
  </r>
  <r>
    <x v="27"/>
    <s v="27"/>
    <x v="8"/>
    <x v="0"/>
    <s v="2823|Canal #2 |17.21|18.50"/>
    <x v="262"/>
    <s v="Truck# Li-73_x000a_Hauling Ticket# 14888_x000a_Job Name: Canal #2_x000a_Job# 6227_x000a_Location: Harrison &amp; Canal _x000a_Deliver: Gateway_x000a_DUMP FEE_x000a_SCALE TICKET_x000a_170572"/>
    <x v="1"/>
    <x v="9"/>
    <s v="14888"/>
    <x v="8"/>
    <x v="51"/>
    <s v="Canal #2 "/>
    <n v="6227"/>
    <s v="Gateway"/>
    <n v="170572"/>
    <s v="DUMP FEE"/>
    <n v="17.21"/>
    <n v="18.5"/>
    <n v="318.39"/>
    <n v="0"/>
    <n v="3291673.9199999929"/>
  </r>
  <r>
    <x v="27"/>
    <s v="27"/>
    <x v="8"/>
    <x v="0"/>
    <s v="2823|Canal #2 |1.00|357.00"/>
    <x v="262"/>
    <s v="Truck# LT-67_x000a_Hauling Ticket# 15230_x000a_Job Name: Canal #2_x000a_Job# 6227_x000a_Location: Harrison &amp; Canal _x000a_Deliver: Gateway"/>
    <x v="0"/>
    <x v="15"/>
    <s v="15230"/>
    <x v="8"/>
    <x v="51"/>
    <s v="Canal #2 "/>
    <n v="6227"/>
    <s v="Gateway"/>
    <m/>
    <m/>
    <n v="1"/>
    <n v="357"/>
    <n v="357"/>
    <n v="332.01"/>
    <n v="3292030.9199999929"/>
  </r>
  <r>
    <x v="27"/>
    <s v="27"/>
    <x v="8"/>
    <x v="0"/>
    <s v="2823|Canal #2 |19.73|18.50"/>
    <x v="262"/>
    <s v="Truck# LT-67_x000a_Hauling Ticket# 15230_x000a_Job Name: Canal #2_x000a_Job# 6227_x000a_Location: Harrison &amp; Canal _x000a_Deliver: Gateway_x000a_DUMP FEE_x000a_SCALE TICKET_x000a_170741"/>
    <x v="0"/>
    <x v="15"/>
    <s v="15230"/>
    <x v="8"/>
    <x v="51"/>
    <s v="Canal #2 "/>
    <n v="6227"/>
    <s v="Gateway"/>
    <n v="170741"/>
    <s v="DUMP FEE"/>
    <n v="19.73"/>
    <n v="18.5"/>
    <n v="365.01"/>
    <n v="0"/>
    <n v="3292395.9299999932"/>
  </r>
  <r>
    <x v="27"/>
    <s v="27"/>
    <x v="8"/>
    <x v="0"/>
    <s v="2823|Canal #2 |1.00|357.00"/>
    <x v="262"/>
    <s v="Truck# LT-67_x000a_Hauling Ticket# 15231_x000a_Job Name: Canal #2_x000a_Job# 6227_x000a_Location: Harrison &amp; Canal _x000a_Deliver: Gateway"/>
    <x v="0"/>
    <x v="15"/>
    <s v="15231"/>
    <x v="8"/>
    <x v="51"/>
    <s v="Canal #2 "/>
    <n v="6227"/>
    <s v="Gateway"/>
    <m/>
    <m/>
    <n v="1"/>
    <n v="357"/>
    <n v="357"/>
    <n v="332.01"/>
    <n v="3292752.9299999932"/>
  </r>
  <r>
    <x v="27"/>
    <s v="27"/>
    <x v="8"/>
    <x v="0"/>
    <s v="2823|Canal #2 |19.85|18.50"/>
    <x v="262"/>
    <s v="Truck# LT-67_x000a_Hauling Ticket# 15231_x000a_Job Name: Canal #2_x000a_Job# 6227_x000a_Location: Harrison &amp; Canal _x000a_Deliver: Gateway_x000a_DUMP FEE_x000a_SCALE TICKET_x000a_170773"/>
    <x v="0"/>
    <x v="15"/>
    <s v="15231"/>
    <x v="8"/>
    <x v="51"/>
    <s v="Canal #2 "/>
    <n v="6227"/>
    <s v="Gateway"/>
    <n v="170773"/>
    <s v="DUMP FEE"/>
    <n v="19.850000000000001"/>
    <n v="18.5"/>
    <n v="367.23"/>
    <n v="0"/>
    <n v="3293120.1599999932"/>
  </r>
  <r>
    <x v="27"/>
    <s v="27"/>
    <x v="8"/>
    <x v="0"/>
    <s v="2823|Canal #2 |1.00|199.50"/>
    <x v="262"/>
    <s v="Truck# LT-67_x000a_Hauling Ticket# 15233_x000a_Job Name: Canal #2_x000a_Job# 6227_x000a_Location: Harrison &amp; Canal _x000a_Deliver: Vulcan Pershing"/>
    <x v="0"/>
    <x v="15"/>
    <s v="15233"/>
    <x v="8"/>
    <x v="51"/>
    <s v="Canal #2 "/>
    <n v="6227"/>
    <s v="Vulcan Pershing"/>
    <m/>
    <m/>
    <n v="1"/>
    <n v="199.5"/>
    <n v="199.5"/>
    <n v="185.535"/>
    <n v="3293319.6599999932"/>
  </r>
  <r>
    <x v="27"/>
    <s v="27"/>
    <x v="8"/>
    <x v="0"/>
    <s v="2823|Canal #2 |20.45|17.20"/>
    <x v="262"/>
    <s v="Truck# LT-67_x000a_Hauling Ticket# 15233_x000a_Job Name: Canal #2_x000a_Job# 6227_x000a_Location: Harrison &amp; Canal _x000a_Deliver: Vulcan Pershing_x000a_CM-6_x000a_Scale Ticket# 14672176"/>
    <x v="0"/>
    <x v="15"/>
    <s v="15233"/>
    <x v="8"/>
    <x v="51"/>
    <s v="Canal #2 "/>
    <n v="6227"/>
    <s v="Vulcan Pershing"/>
    <s v="14672176"/>
    <m/>
    <n v="20.45"/>
    <n v="17.2"/>
    <n v="351.74"/>
    <n v="0"/>
    <n v="3293671.3999999929"/>
  </r>
  <r>
    <x v="27"/>
    <s v="27"/>
    <x v="8"/>
    <x v="0"/>
    <s v="2823|Canal #2 |1.00|132.30"/>
    <x v="262"/>
    <s v="Truck# LT-67_x000a_Hauling Ticket# 15234_x000a_Job Name: Canal #2_x000a_Job# 6227_x000a_Location: Harrison &amp; Canal _x000a_Deliver: Vulcan Pershing_x000a_WATING TIME"/>
    <x v="0"/>
    <x v="15"/>
    <s v="15234"/>
    <x v="8"/>
    <x v="51"/>
    <s v="Canal #2 "/>
    <n v="6227"/>
    <s v="Vulcan Pershing"/>
    <m/>
    <s v="WATING TIME"/>
    <n v="1"/>
    <n v="132.30000000000001"/>
    <n v="132.30000000000001"/>
    <n v="0"/>
    <n v="3293803.6999999932"/>
  </r>
  <r>
    <x v="27"/>
    <s v="27"/>
    <x v="8"/>
    <x v="0"/>
    <s v="2823|Canal #2 |1.00|199.50"/>
    <x v="262"/>
    <s v="Truck# LT-67_x000a_Hauling Ticket# 15235_x000a_Job Name: Canal #2_x000a_Job# 6227_x000a_Location: Jackson &amp; Canal _x000a_Deliver: Vulcan Pershing"/>
    <x v="0"/>
    <x v="15"/>
    <s v="15235"/>
    <x v="8"/>
    <x v="51"/>
    <s v="Canal #2 "/>
    <n v="6227"/>
    <s v="Vulcan Pershing"/>
    <m/>
    <m/>
    <n v="1"/>
    <n v="199.5"/>
    <n v="199.5"/>
    <n v="185.535"/>
    <n v="3294003.1999999932"/>
  </r>
  <r>
    <x v="27"/>
    <s v="27"/>
    <x v="8"/>
    <x v="0"/>
    <s v="2823|Canal #2 |20.05|17.20"/>
    <x v="262"/>
    <s v="Truck# LT-67_x000a_Hauling Ticket# 15235_x000a_Job Name: Canal #2_x000a_Job# 6227_x000a_Location: Jackson &amp; Canal _x000a_Deliver: Vulcan Pershing_x000a_CM-6_x000a_Scale Ticket# 14672177"/>
    <x v="0"/>
    <x v="15"/>
    <s v="15235"/>
    <x v="8"/>
    <x v="51"/>
    <s v="Canal #2 "/>
    <n v="6227"/>
    <s v="Vulcan Pershing"/>
    <s v="14672177"/>
    <m/>
    <n v="20.05"/>
    <n v="17.2"/>
    <n v="344.86"/>
    <n v="0"/>
    <n v="3294348.0599999931"/>
  </r>
  <r>
    <x v="27"/>
    <s v="27"/>
    <x v="8"/>
    <x v="0"/>
    <s v="2823|Canal #2 |1.00|357.00"/>
    <x v="262"/>
    <s v="Truck# Li-73_x000a_Hauling Ticket# 14887_x000a_Job Name: Canal #2_x000a_Job# 6227_x000a_Location: Harrison &amp; Canal _x000a_Deliver: Gateway"/>
    <x v="1"/>
    <x v="9"/>
    <s v="14887"/>
    <x v="8"/>
    <x v="51"/>
    <s v="Canal #2 "/>
    <n v="6227"/>
    <s v="Gateway"/>
    <m/>
    <m/>
    <n v="1"/>
    <n v="357"/>
    <n v="357"/>
    <n v="332.01"/>
    <n v="3294705.0599999931"/>
  </r>
  <r>
    <x v="27"/>
    <s v="27"/>
    <x v="8"/>
    <x v="0"/>
    <s v="2823|Canal #2 |19.64|18.50"/>
    <x v="262"/>
    <s v="Truck# Li-73_x000a_Hauling Ticket# 14887_x000a_Job Name: Canal #2_x000a_Job# 6227_x000a_Location: Harrison &amp; Canal _x000a_Deliver: Gateway_x000a_DUMP FEE_x000a_SCALE TICKET_x000a_170530"/>
    <x v="1"/>
    <x v="9"/>
    <s v="14887"/>
    <x v="8"/>
    <x v="51"/>
    <s v="Canal #2 "/>
    <n v="6227"/>
    <s v="Gateway"/>
    <n v="170530"/>
    <s v="DUMP FEE"/>
    <n v="19.64"/>
    <n v="18.5"/>
    <n v="363.34"/>
    <n v="0"/>
    <n v="3295068.3999999929"/>
  </r>
  <r>
    <x v="28"/>
    <s v="03"/>
    <x v="5"/>
    <x v="0"/>
    <s v="2842|Canal #2 |1.00|357.00"/>
    <x v="263"/>
    <s v="Truck# Li-54_x000a_Hauling Ticket# 14526_x000a_Job Name: Canal #2_x000a_Job# 6227_x000a_Location: Canal &amp; Jackson_x000a_Deliver: Gateway"/>
    <x v="1"/>
    <x v="1"/>
    <s v="14526"/>
    <x v="8"/>
    <x v="51"/>
    <s v="Canal #2 "/>
    <n v="6227"/>
    <s v="Gateway"/>
    <m/>
    <m/>
    <n v="1"/>
    <n v="357"/>
    <n v="357"/>
    <n v="332.01"/>
    <n v="3399505.1199999931"/>
  </r>
  <r>
    <x v="28"/>
    <s v="03"/>
    <x v="5"/>
    <x v="0"/>
    <s v="2842|Canal #2 |18.50|18.50"/>
    <x v="263"/>
    <s v="Truck# Li-54_x000a_Hauling Ticket# 14526_x000a_Job Name: Canal #2_x000a_Job# 6227_x000a_Location: Canal &amp; Jackson_x000a_Deliver: Gateway_x000a_DUMP FEE_x000a_SCALE TICKET_x000a_171798"/>
    <x v="1"/>
    <x v="1"/>
    <s v="14526"/>
    <x v="8"/>
    <x v="51"/>
    <s v="Canal #2 "/>
    <n v="6227"/>
    <s v="Gateway"/>
    <n v="170798"/>
    <s v="DUMP FEE"/>
    <n v="18.5"/>
    <n v="18.5"/>
    <n v="342.25"/>
    <n v="0"/>
    <n v="3399847.3699999931"/>
  </r>
  <r>
    <x v="28"/>
    <s v="03"/>
    <x v="5"/>
    <x v="0"/>
    <s v="2842|Canal #2 |1.00|357.00"/>
    <x v="263"/>
    <s v="Truck# Li-54_x000a_Hauling Ticket# 14527_x000a_Job Name: Canal #2_x000a_Job# 6227_x000a_Location: Canal &amp; Jackson_x000a_Deliver: Gateway"/>
    <x v="1"/>
    <x v="1"/>
    <s v="14527"/>
    <x v="8"/>
    <x v="51"/>
    <s v="Canal #2 "/>
    <n v="6227"/>
    <s v="Gateway"/>
    <m/>
    <m/>
    <n v="1"/>
    <n v="357"/>
    <n v="357"/>
    <n v="332.01"/>
    <n v="3400204.3699999931"/>
  </r>
  <r>
    <x v="28"/>
    <s v="03"/>
    <x v="5"/>
    <x v="0"/>
    <s v="2842|Canal #2 |19.89|18.50"/>
    <x v="263"/>
    <s v="Truck# Li-54_x000a_Hauling Ticket# 14527_x000a_Job Name: Canal #2_x000a_Job# 6227_x000a_Location: Canal &amp; Jackson_x000a_Deliver: Gateway_x000a_DUMP FEE_x000a_SCALE TICKET_x000a_170961"/>
    <x v="1"/>
    <x v="1"/>
    <s v="14527"/>
    <x v="8"/>
    <x v="51"/>
    <s v="Canal #2 "/>
    <n v="6227"/>
    <s v="Gateway"/>
    <n v="170961"/>
    <s v="DUMP FEE"/>
    <n v="19.89"/>
    <n v="18.5"/>
    <n v="367.97"/>
    <n v="0"/>
    <n v="3400572.3399999929"/>
  </r>
  <r>
    <x v="28"/>
    <s v="03"/>
    <x v="5"/>
    <x v="0"/>
    <s v="2842|Canal #2 |1.00|357.00"/>
    <x v="263"/>
    <s v="Truck# Li-54_x000a_Hauling Ticket# 14528_x000a_Job Name: Canal #2_x000a_Job# 6227_x000a_Location: Canal &amp; Jackson_x000a_Deliver: Gateway"/>
    <x v="1"/>
    <x v="1"/>
    <s v="14528"/>
    <x v="8"/>
    <x v="51"/>
    <s v="Canal #2 "/>
    <n v="6227"/>
    <s v="Gateway"/>
    <m/>
    <m/>
    <n v="1"/>
    <n v="357"/>
    <n v="357"/>
    <n v="332.01"/>
    <n v="3400929.3399999929"/>
  </r>
  <r>
    <x v="28"/>
    <s v="03"/>
    <x v="5"/>
    <x v="0"/>
    <s v="2842|Canal #2 |20.04|28.00"/>
    <x v="263"/>
    <s v="Truck# Li-54_x000a_Hauling Ticket# 14528_x000a_Job Name: Canal #2_x000a_Job# 6227_x000a_Location: Canal &amp; Jackson_x000a_Deliver: Gateway_x000a_DUMP FEE_x000a_SCALE TICKET_x000a_171841_x000a_Offspec Material "/>
    <x v="1"/>
    <x v="1"/>
    <s v="14528"/>
    <x v="8"/>
    <x v="51"/>
    <s v="Canal #2 "/>
    <n v="6227"/>
    <s v="Gateway"/>
    <n v="170841"/>
    <s v="DUMP FEE"/>
    <n v="20.04"/>
    <n v="28"/>
    <n v="561.12"/>
    <n v="0"/>
    <n v="3401490.459999993"/>
  </r>
  <r>
    <x v="28"/>
    <s v="03"/>
    <x v="5"/>
    <x v="0"/>
    <s v="2842|Canal #2 |1.00|357.00"/>
    <x v="263"/>
    <s v="Truck# Li-54_x000a_Hauling Ticket# 14529_x000a_Job Name: Canal #2_x000a_Job# 6227_x000a_Location: Canal &amp; Jackson_x000a_Deliver: Gateway"/>
    <x v="1"/>
    <x v="1"/>
    <s v="14529"/>
    <x v="8"/>
    <x v="51"/>
    <s v="Canal #2 "/>
    <n v="6227"/>
    <s v="Gateway"/>
    <m/>
    <m/>
    <n v="1"/>
    <n v="357"/>
    <n v="357"/>
    <n v="332.01"/>
    <n v="3401847.459999993"/>
  </r>
  <r>
    <x v="28"/>
    <s v="03"/>
    <x v="5"/>
    <x v="0"/>
    <s v="2842|Canal #2 |18.99|18.50"/>
    <x v="263"/>
    <s v="Truck# Li-54_x000a_Hauling Ticket# 14529_x000a_Job Name: Canal #2_x000a_Job# 6227_x000a_Location: Canal &amp; Jackson_x000a_Deliver: Gateway_x000a_DUMP FEE_x000a_SCALE TICKET_x000a_171853"/>
    <x v="1"/>
    <x v="1"/>
    <s v="14529"/>
    <x v="8"/>
    <x v="51"/>
    <s v="Canal #2 "/>
    <n v="6227"/>
    <s v="Gateway"/>
    <n v="170853"/>
    <s v="DUMP FEE"/>
    <n v="18.989999999999998"/>
    <n v="18.5"/>
    <n v="351.32"/>
    <n v="0"/>
    <n v="3402198.7799999928"/>
  </r>
  <r>
    <x v="28"/>
    <s v="03"/>
    <x v="5"/>
    <x v="0"/>
    <s v="2842|Canal #2 |1.00|357.00"/>
    <x v="263"/>
    <s v="Truck# LT-67_x000a_Hauling Ticket# 12919_x000a_Job Name: Canal #2_x000a_Job# 6227_x000a_Location: Cabrini &amp; Clinton_x000a_Deliver: Gateway"/>
    <x v="0"/>
    <x v="15"/>
    <s v="12919"/>
    <x v="8"/>
    <x v="51"/>
    <s v="Canal #2 "/>
    <n v="6227"/>
    <s v="Gateway"/>
    <m/>
    <m/>
    <n v="1"/>
    <n v="357"/>
    <n v="357"/>
    <n v="332.01"/>
    <n v="3402555.7799999928"/>
  </r>
  <r>
    <x v="28"/>
    <s v="03"/>
    <x v="5"/>
    <x v="0"/>
    <s v="2842|Canal #2 |19.83|18.50"/>
    <x v="263"/>
    <s v="Truck# LT-67_x000a_Hauling Ticket# 12919_x000a_Job Name: Canal #2_x000a_Job# 6227_x000a_Location: Cabrini &amp; Clinton_x000a_Deliver: Gateway_x000a_DUMP FEE_x000a_SCALE TICKET_x000a_171879"/>
    <x v="0"/>
    <x v="15"/>
    <s v="12919"/>
    <x v="8"/>
    <x v="51"/>
    <s v="Canal #2 "/>
    <n v="6227"/>
    <s v="Gateway"/>
    <n v="170879"/>
    <s v="DUMP FEE"/>
    <n v="19.829999999999998"/>
    <n v="18.5"/>
    <n v="366.86"/>
    <n v="0"/>
    <n v="3402922.6399999931"/>
  </r>
  <r>
    <x v="28"/>
    <s v="03"/>
    <x v="5"/>
    <x v="0"/>
    <s v="2842|Canal #2 |1.00|357.00"/>
    <x v="263"/>
    <s v="Truck# LT-67_x000a_Hauling Ticket# 12920_x000a_Job Name: Canal #2_x000a_Job# 6227_x000a_Location: Cabrini &amp; Clinton_x000a_Deliver: Gateway"/>
    <x v="0"/>
    <x v="15"/>
    <s v="12920"/>
    <x v="8"/>
    <x v="51"/>
    <s v="Canal #2 "/>
    <n v="6227"/>
    <s v="Gateway"/>
    <m/>
    <m/>
    <n v="1"/>
    <n v="357"/>
    <n v="357"/>
    <n v="332.01"/>
    <n v="3403279.6399999931"/>
  </r>
  <r>
    <x v="28"/>
    <s v="03"/>
    <x v="5"/>
    <x v="0"/>
    <s v="2842|Canal #2 |25.45|28.00"/>
    <x v="263"/>
    <s v="Truck# LT-67_x000a_Hauling Ticket# 12920_x000a_Job Name: Canal #2_x000a_Job# 6227_x000a_Location: Cabrini &amp; Clinton_x000a_Deliver: Gateway_x000a_DUMP FEE_x000a_SCALE TICKET_x000a_170991_x000a_Offspec Material "/>
    <x v="0"/>
    <x v="15"/>
    <s v="12920"/>
    <x v="8"/>
    <x v="51"/>
    <s v="Canal #2 "/>
    <n v="6227"/>
    <s v="Gateway"/>
    <n v="170991"/>
    <s v="DUMP FEE"/>
    <n v="25.45"/>
    <n v="28"/>
    <n v="712.6"/>
    <n v="0"/>
    <n v="3403992.2399999928"/>
  </r>
  <r>
    <x v="28"/>
    <s v="03"/>
    <x v="5"/>
    <x v="0"/>
    <s v="2842|Canal #2 |1.00|357.00"/>
    <x v="263"/>
    <s v="Truck# LT-67_x000a_Hauling Ticket# 12921_x000a_Job Name: Canal #2_x000a_Job# 6227_x000a_Location: Cabrini &amp; Clinton_x000a_Deliver: Gateway"/>
    <x v="0"/>
    <x v="15"/>
    <s v="12921"/>
    <x v="8"/>
    <x v="51"/>
    <s v="Canal #2 "/>
    <n v="6227"/>
    <s v="Gateway"/>
    <m/>
    <m/>
    <n v="1"/>
    <n v="357"/>
    <n v="357"/>
    <n v="332.01"/>
    <n v="3404349.2399999928"/>
  </r>
  <r>
    <x v="28"/>
    <s v="03"/>
    <x v="5"/>
    <x v="0"/>
    <s v="2842|Canal #2 |20.45|18.50"/>
    <x v="263"/>
    <s v="Truck# LT-67_x000a_Hauling Ticket# 12921_x000a_Job Name: Canal #2_x000a_Job# 6227_x000a_Location: Cabrini &amp; Clinton_x000a_Deliver: Gateway_x000a_DUMP FEE_x000a_SCALE TICKET_x000a_171914"/>
    <x v="0"/>
    <x v="15"/>
    <s v="12921"/>
    <x v="8"/>
    <x v="51"/>
    <s v="Canal #2 "/>
    <n v="6227"/>
    <s v="Gateway"/>
    <n v="171914"/>
    <s v="DUMP FEE"/>
    <n v="20.45"/>
    <n v="18.5"/>
    <n v="378.33"/>
    <n v="0"/>
    <n v="3404727.5699999928"/>
  </r>
  <r>
    <x v="28"/>
    <s v="03"/>
    <x v="5"/>
    <x v="0"/>
    <s v="2842|Canal #2 |1.00|357.00"/>
    <x v="263"/>
    <s v="Truck# LT-67_x000a_Hauling Ticket# 12922_x000a_Job Name: Canal #2_x000a_Job# 6227_x000a_Location: Cabrini &amp; Clinton_x000a_Deliver: Gateway"/>
    <x v="0"/>
    <x v="15"/>
    <s v="12922"/>
    <x v="8"/>
    <x v="51"/>
    <s v="Canal #2 "/>
    <n v="6227"/>
    <s v="Gateway"/>
    <m/>
    <m/>
    <n v="1"/>
    <n v="357"/>
    <n v="357"/>
    <n v="332.01"/>
    <n v="3405084.5699999928"/>
  </r>
  <r>
    <x v="28"/>
    <s v="03"/>
    <x v="5"/>
    <x v="0"/>
    <s v="2842|Canal #2 |18.84|28.00"/>
    <x v="263"/>
    <s v="Truck# LT-67_x000a_Hauling Ticket# 12922_x000a_Job Name: Canal #2_x000a_Job# 6227_x000a_Location: Cabrini &amp; Clinton_x000a_Deliver: Gateway_x000a_DUMP FEE_x000a_SCALE TICKET_x000a_171933_x000a_Offspec Material "/>
    <x v="0"/>
    <x v="15"/>
    <s v="12922"/>
    <x v="8"/>
    <x v="51"/>
    <s v="Canal #2 "/>
    <n v="6227"/>
    <s v="Gateway"/>
    <n v="171933"/>
    <s v="DUMP FEE"/>
    <n v="18.84"/>
    <n v="28"/>
    <n v="527.52"/>
    <n v="0"/>
    <n v="3405612.0899999929"/>
  </r>
  <r>
    <x v="28"/>
    <s v="03"/>
    <x v="5"/>
    <x v="0"/>
    <s v="2842|Canal #2 |1.00|357.00"/>
    <x v="263"/>
    <s v="Truck# Li-54_x000a_Hauling Ticket# 14534_x000a_Job Name: Canal #2_x000a_Job# 6227_x000a_Location: Canal &amp; Cabrini_x000a_Deliver: Gateway"/>
    <x v="1"/>
    <x v="1"/>
    <s v="14534"/>
    <x v="8"/>
    <x v="51"/>
    <s v="Canal #2 "/>
    <n v="6227"/>
    <s v="Gateway"/>
    <m/>
    <m/>
    <n v="1"/>
    <n v="357"/>
    <n v="357"/>
    <n v="332.01"/>
    <n v="3405969.0899999929"/>
  </r>
  <r>
    <x v="28"/>
    <s v="03"/>
    <x v="5"/>
    <x v="0"/>
    <s v="2842|Canal #2 |15.74|28.00"/>
    <x v="263"/>
    <s v="Truck# Li-54_x000a_Hauling Ticket# 14534_x000a_Job Name: Canal #2_x000a_Job# 6227_x000a_Location: Canal &amp; Cabrini_x000a_Deliver: Gateway_x000a_DUMP FEE_x000a_SCALE TICKET_x000a_172041_x000a_Offspec Material "/>
    <x v="1"/>
    <x v="1"/>
    <s v="14534"/>
    <x v="8"/>
    <x v="51"/>
    <s v="Canal #2 "/>
    <n v="6227"/>
    <s v="Gateway"/>
    <n v="172041"/>
    <s v="DUMP FEE"/>
    <n v="15.74"/>
    <n v="28"/>
    <n v="440.72"/>
    <n v="0"/>
    <n v="3406409.809999994"/>
  </r>
  <r>
    <x v="28"/>
    <s v="03"/>
    <x v="5"/>
    <x v="0"/>
    <s v="2842|Canal #2 |1.00|276.00"/>
    <x v="263"/>
    <s v="Truck# Li-54_x000a_Hauling Ticket# 14535_x000a_Job Name: Canal #2_x000a_Job# 6227_x000a_Location: Canal &amp; Cabrini_x000a_Deliver: Vulcan McCook"/>
    <x v="1"/>
    <x v="1"/>
    <s v="14535"/>
    <x v="8"/>
    <x v="51"/>
    <s v="Canal #2 "/>
    <n v="6227"/>
    <s v="Vulcan McCook"/>
    <m/>
    <m/>
    <n v="1"/>
    <n v="276"/>
    <n v="276"/>
    <n v="0"/>
    <n v="3406685.809999994"/>
  </r>
  <r>
    <x v="28"/>
    <s v="03"/>
    <x v="5"/>
    <x v="0"/>
    <s v="2842|Canal #2 |1.00|56.50"/>
    <x v="263"/>
    <s v="Truck# Li-54_x000a_Hauling Ticket# 14535_x000a_Job Name: Canal #2_x000a_Job# 6227_x000a_Location: Canal &amp; Cabrini_x000a_Deliver: Vulcan McCook_x000a_8LCA1_x000a_Scale Ticket# 14307718"/>
    <x v="1"/>
    <x v="1"/>
    <s v="14535"/>
    <x v="8"/>
    <x v="51"/>
    <s v="Canal #2 "/>
    <n v="6227"/>
    <s v="Vulcan McCook"/>
    <s v="14307718"/>
    <s v="CA1"/>
    <n v="1"/>
    <n v="56.5"/>
    <n v="56.5"/>
    <n v="0"/>
    <n v="3406742.309999994"/>
  </r>
  <r>
    <x v="28"/>
    <s v="03"/>
    <x v="5"/>
    <x v="0"/>
    <s v="2842|Canal #2 |2.50|132.30"/>
    <x v="263"/>
    <s v="Truck# Li-54_x000a_Hauling Ticket# 14537_x000a_Job Name: Canal #2_x000a_Job# 6227_x000a_Location: Harrison &amp; Canal _x000a_Deliver: On site"/>
    <x v="1"/>
    <x v="1"/>
    <s v="14537"/>
    <x v="8"/>
    <x v="51"/>
    <s v="Canal #2 "/>
    <n v="6227"/>
    <s v="On Site"/>
    <m/>
    <m/>
    <n v="2.5"/>
    <n v="132.30000000000001"/>
    <n v="330.75"/>
    <n v="0"/>
    <n v="3407073.059999994"/>
  </r>
  <r>
    <x v="28"/>
    <s v="03"/>
    <x v="5"/>
    <x v="0"/>
    <s v="2842|Canal #2 |4.00|357.00"/>
    <x v="263"/>
    <s v="Truck# LT-356_x000a_Hauling Ticket# 15424_x000a_Job Name: Canal #2_x000a_Job# 6227_x000a_Location: Canal &amp; Jackson_x000a_Deliver: Gateway"/>
    <x v="0"/>
    <x v="7"/>
    <s v="15424"/>
    <x v="8"/>
    <x v="51"/>
    <s v="Canal #2 "/>
    <n v="6227"/>
    <s v="Gateway"/>
    <m/>
    <m/>
    <n v="4"/>
    <n v="357"/>
    <n v="1428"/>
    <n v="1328.04"/>
    <n v="3408501.059999994"/>
  </r>
  <r>
    <x v="28"/>
    <s v="03"/>
    <x v="5"/>
    <x v="0"/>
    <s v="2842|Canal #2 |64.27|18.50"/>
    <x v="263"/>
    <s v="Truck# LT-356_x000a_Hauling Ticket# 15424_x000a_Job Name: Canal #2_x000a_Job# 6227_x000a_Location: Canal &amp; Jackson_x000a_Deliver: Gateway_x000a_DUMP FEE_x000a_SCALE TICKET_x000a_170958, 170963, 170973."/>
    <x v="0"/>
    <x v="7"/>
    <s v="15424"/>
    <x v="8"/>
    <x v="51"/>
    <s v="Canal #2 "/>
    <n v="6227"/>
    <s v="Gateway"/>
    <s v="170958, 170963, 170973"/>
    <s v="DUMP FEE"/>
    <n v="64.27"/>
    <n v="18.5"/>
    <n v="1189"/>
    <n v="0"/>
    <n v="3409690.059999994"/>
  </r>
  <r>
    <x v="28"/>
    <s v="03"/>
    <x v="5"/>
    <x v="0"/>
    <s v="2842|Canal #2 |1.00|276.00"/>
    <x v="263"/>
    <s v="Truck# Li-54_x000a_Hauling Ticket# 14536_x000a_Job Name: Canal #2_x000a_Job# 6227_x000a_Location: Canal &amp; Cabrini_x000a_Deliver: Vulcan McCook"/>
    <x v="1"/>
    <x v="1"/>
    <s v="14536"/>
    <x v="8"/>
    <x v="51"/>
    <s v="Canal #2 "/>
    <n v="6227"/>
    <s v="Vulcan McCook"/>
    <m/>
    <m/>
    <n v="1"/>
    <n v="276"/>
    <n v="276"/>
    <n v="0"/>
    <n v="3409966.059999994"/>
  </r>
  <r>
    <x v="28"/>
    <s v="03"/>
    <x v="5"/>
    <x v="0"/>
    <s v="2842|Canal #2 |1.00|56.50"/>
    <x v="263"/>
    <s v="Truck# Li-54_x000a_Hauling Ticket# 14538_x000a_Job Name: Canal #2_x000a_Job# 6227_x000a_Location: Canal &amp; Cabrini_x000a_Deliver: Vulcan McCook_x000a_8LCA1_x000a_Scale Ticket# 14307759"/>
    <x v="1"/>
    <x v="1"/>
    <s v="14538"/>
    <x v="8"/>
    <x v="51"/>
    <s v="Canal #2 "/>
    <n v="6227"/>
    <s v="Vulcan McCook"/>
    <s v="14307759"/>
    <s v="CA1"/>
    <n v="1"/>
    <n v="56.5"/>
    <n v="56.5"/>
    <n v="0"/>
    <n v="3410022.559999994"/>
  </r>
  <r>
    <x v="28"/>
    <s v="03"/>
    <x v="5"/>
    <x v="0"/>
    <s v="2842|Canal #2 |1.00|56.50"/>
    <x v="263"/>
    <s v="Truck# Li-54_x000a_Hauling Ticket# 14536_x000a_Job Name: Canal #2_x000a_Job# 6227_x000a_Location: Canal &amp; Cabrini_x000a_Deliver: Vulcan McCook_x000a_8LCA1_x000a_Scale Ticket# 14307741"/>
    <x v="1"/>
    <x v="1"/>
    <s v="14536"/>
    <x v="8"/>
    <x v="51"/>
    <s v="Canal #2 "/>
    <n v="6227"/>
    <s v="Vulcan McCook"/>
    <s v="14307741"/>
    <s v="CA1"/>
    <n v="1"/>
    <n v="56.5"/>
    <n v="56.5"/>
    <n v="0"/>
    <n v="3410079.059999994"/>
  </r>
  <r>
    <x v="28"/>
    <s v="03"/>
    <x v="5"/>
    <x v="0"/>
    <s v="2842|Canal #2 |1.00|276.00"/>
    <x v="263"/>
    <s v="Truck# Li-54_x000a_Hauling Ticket# 14538_x000a_Job Name: Canal #2_x000a_Job# 6227_x000a_Location: Canal &amp; Cabrini_x000a_Deliver: Vulcan McCook"/>
    <x v="1"/>
    <x v="1"/>
    <s v="14538"/>
    <x v="8"/>
    <x v="51"/>
    <s v="Canal #2 "/>
    <n v="6227"/>
    <s v="Vulcan McCook"/>
    <m/>
    <m/>
    <n v="1"/>
    <n v="276"/>
    <n v="276"/>
    <n v="0"/>
    <n v="3410355.059999994"/>
  </r>
  <r>
    <x v="28"/>
    <s v="03"/>
    <x v="5"/>
    <x v="0"/>
    <s v="2842|Canal #2 |19.99|28.00"/>
    <x v="263"/>
    <s v="Truck# LT-356_x000a_Hauling Ticket# 15424_x000a_Job Name: Canal #2_x000a_Job# 6227_x000a_Location: Canal &amp; Jackson_x000a_Deliver: Gateway_x000a_DUMP FEE_x000a_SCALE TICKET_x000a_171843_x000a_Offspec Material "/>
    <x v="0"/>
    <x v="7"/>
    <s v="15424"/>
    <x v="8"/>
    <x v="51"/>
    <s v="Canal #2 "/>
    <n v="6227"/>
    <s v="Gateway"/>
    <n v="171843"/>
    <s v="DUMP FEE"/>
    <n v="19.989999999999998"/>
    <n v="28"/>
    <n v="559.72"/>
    <n v="0"/>
    <n v="3410914.7799999942"/>
  </r>
  <r>
    <x v="6"/>
    <s v="10"/>
    <x v="5"/>
    <x v="0"/>
    <s v="2862|Canal #2 |1.00|357.00"/>
    <x v="264"/>
    <s v="Truck# Li-73_x000a_Hauling Ticket# 13050_x000a_Job Name: Canal #2_x000a_Job# 6227_x000a_Location: Canal &amp; Harrison_x000a_Deliver: Gateway"/>
    <x v="1"/>
    <x v="9"/>
    <s v="13050"/>
    <x v="8"/>
    <x v="51"/>
    <s v="Canal #2 "/>
    <n v="6227"/>
    <s v="Gateway"/>
    <m/>
    <m/>
    <n v="1"/>
    <n v="357"/>
    <n v="357"/>
    <n v="332.01"/>
    <n v="3546241.5199999958"/>
  </r>
  <r>
    <x v="6"/>
    <s v="10"/>
    <x v="5"/>
    <x v="0"/>
    <s v="2862|Canal #2 |21.87|18.50"/>
    <x v="264"/>
    <s v="Truck# Li-73_x000a_Hauling Ticket# 13050_x000a_Job Name: Canal #2_x000a_Job# 6227_x000a_Location: Canal &amp; Harrison_x000a_Deliver: Gateway_x000a_DUMP FEE_x000a_SCALE TICKET_x000a_172453"/>
    <x v="1"/>
    <x v="9"/>
    <s v="13050"/>
    <x v="8"/>
    <x v="51"/>
    <s v="Canal #2 "/>
    <n v="6227"/>
    <s v="Gateway"/>
    <n v="172453"/>
    <s v="DUMP FEESCALE"/>
    <n v="21.87"/>
    <n v="18.5"/>
    <n v="404.6"/>
    <n v="0"/>
    <n v="3546646.1199999959"/>
  </r>
  <r>
    <x v="6"/>
    <s v="10"/>
    <x v="5"/>
    <x v="0"/>
    <s v="2862|Canal #2 |1.00|357.00"/>
    <x v="264"/>
    <s v="Truck# Li-73_x000a_Hauling Ticket# 13051_x000a_Job Name: Canal #2_x000a_Job# 6227_x000a_Location: Canal &amp; Harrison_x000a_Deliver: Gateway"/>
    <x v="1"/>
    <x v="9"/>
    <s v="13051"/>
    <x v="8"/>
    <x v="51"/>
    <s v="Canal #2 "/>
    <n v="6227"/>
    <s v="Gateway"/>
    <m/>
    <m/>
    <n v="1"/>
    <n v="357"/>
    <n v="357"/>
    <n v="332.01"/>
    <n v="3547003.1199999959"/>
  </r>
  <r>
    <x v="6"/>
    <s v="10"/>
    <x v="5"/>
    <x v="0"/>
    <s v="2862|Canal #2 |22.33|18.50"/>
    <x v="264"/>
    <s v="Truck# Li-73_x000a_Hauling Ticket# 13051_x000a_Job Name: Canal #2_x000a_Job# 6227_x000a_Location: Canal &amp; Harrison_x000a_Deliver: Gateway_x000a_DUMP FEE_x000a_SCALE TICKET_x000a_171246"/>
    <x v="1"/>
    <x v="9"/>
    <s v="13051"/>
    <x v="8"/>
    <x v="51"/>
    <s v="Canal #2 "/>
    <n v="6227"/>
    <s v="Gateway"/>
    <n v="171246"/>
    <s v="DUMP FEESCALE"/>
    <n v="22.33"/>
    <n v="18.5"/>
    <n v="413.11"/>
    <n v="0"/>
    <n v="3547416.2299999958"/>
  </r>
  <r>
    <x v="6"/>
    <s v="10"/>
    <x v="5"/>
    <x v="0"/>
    <s v="2862|Canal #2 |1.00|357.00"/>
    <x v="264"/>
    <s v="Truck# Li-73_x000a_Hauling Ticket# 13052_x000a_Job Name: Canal #2_x000a_Job# 6227_x000a_Location: Canal &amp; Harrison_x000a_Deliver: Gateway"/>
    <x v="1"/>
    <x v="9"/>
    <s v="13052"/>
    <x v="8"/>
    <x v="51"/>
    <s v="Canal #2 "/>
    <n v="6227"/>
    <s v="Gateway"/>
    <m/>
    <m/>
    <n v="1"/>
    <n v="357"/>
    <n v="357"/>
    <n v="332.01"/>
    <n v="3547773.2299999958"/>
  </r>
  <r>
    <x v="6"/>
    <s v="10"/>
    <x v="5"/>
    <x v="0"/>
    <s v="2862|Canal #2 |19.47|18.50"/>
    <x v="264"/>
    <s v="Truck# Li-73_x000a_Hauling Ticket# 13052_x000a_Job Name: Canal #2_x000a_Job# 6227_x000a_Location: Canal &amp; Harrison_x000a_Deliver: Gateway_x000a_DUMP FEE_x000a_SCALE TICKET_x000a_171265"/>
    <x v="1"/>
    <x v="9"/>
    <s v="13052"/>
    <x v="8"/>
    <x v="51"/>
    <s v="Canal #2 "/>
    <n v="6227"/>
    <s v="Gateway"/>
    <n v="171265"/>
    <s v="DUMP FEESCALE"/>
    <n v="19.47"/>
    <n v="18.5"/>
    <n v="360.2"/>
    <n v="0"/>
    <n v="3548133.429999996"/>
  </r>
  <r>
    <x v="6"/>
    <s v="10"/>
    <x v="5"/>
    <x v="0"/>
    <s v="2862|Canal #2 |1.00|357.00"/>
    <x v="264"/>
    <s v="Truck# Li-73_x000a_Hauling Ticket# 13053_x000a_Job Name: Canal #2_x000a_Job# 6227_x000a_Location: Canal &amp; Harrison_x000a_Deliver: Gateway"/>
    <x v="1"/>
    <x v="9"/>
    <s v="13053"/>
    <x v="8"/>
    <x v="51"/>
    <s v="Canal #2 "/>
    <n v="6227"/>
    <s v="Gateway"/>
    <m/>
    <m/>
    <n v="1"/>
    <n v="357"/>
    <n v="357"/>
    <n v="332.01"/>
    <n v="3548490.429999996"/>
  </r>
  <r>
    <x v="6"/>
    <s v="10"/>
    <x v="5"/>
    <x v="0"/>
    <s v="2862|Canal #2 |23.03|18.50"/>
    <x v="264"/>
    <s v="Truck# Li-73_x000a_Hauling Ticket# 13053_x000a_Job Name: Canal #2_x000a_Job# 6227_x000a_Location: Canal &amp; Harrison_x000a_Deliver: Gateway_x000a_DUMP FEE_x000a_SCALE TICKET_x000a_172485"/>
    <x v="1"/>
    <x v="9"/>
    <s v="13053"/>
    <x v="8"/>
    <x v="51"/>
    <s v="Canal #2 "/>
    <n v="6227"/>
    <s v="Gateway"/>
    <n v="172485"/>
    <s v="DUMP FEESCALE"/>
    <n v="23.03"/>
    <n v="18.5"/>
    <n v="426.06"/>
    <n v="0"/>
    <n v="3548916.489999996"/>
  </r>
  <r>
    <x v="6"/>
    <s v="10"/>
    <x v="5"/>
    <x v="0"/>
    <s v="2862|Canal #2 |1.00|357.00"/>
    <x v="264"/>
    <s v="Truck# Li-73_x000a_Hauling Ticket# 13054_x000a_Job Name: Canal #2_x000a_Job# 6227_x000a_Location: Canal &amp; Harrison_x000a_Deliver: Gateway"/>
    <x v="1"/>
    <x v="9"/>
    <s v="13054"/>
    <x v="8"/>
    <x v="51"/>
    <s v="Canal #2 "/>
    <n v="6227"/>
    <s v="Gateway"/>
    <m/>
    <m/>
    <n v="1"/>
    <n v="357"/>
    <n v="357"/>
    <n v="332.01"/>
    <n v="3549273.489999996"/>
  </r>
  <r>
    <x v="6"/>
    <s v="10"/>
    <x v="5"/>
    <x v="0"/>
    <s v="2862|Canal #2 |1.00|357.00"/>
    <x v="264"/>
    <s v="Truck# Li-73_x000a_Hauling Ticket# 13055_x000a_Job Name: Canal #2_x000a_Job# 6227_x000a_Location: Canal &amp; Harrison_x000a_Deliver: Gateway"/>
    <x v="1"/>
    <x v="9"/>
    <s v="13055"/>
    <x v="8"/>
    <x v="51"/>
    <s v="Canal #2 "/>
    <n v="6227"/>
    <s v="Gateway"/>
    <m/>
    <m/>
    <n v="1"/>
    <n v="357"/>
    <n v="357"/>
    <n v="332.01"/>
    <n v="3549630.489999996"/>
  </r>
  <r>
    <x v="6"/>
    <s v="10"/>
    <x v="5"/>
    <x v="0"/>
    <s v="2862|Canal #2 |19.07|18.50"/>
    <x v="264"/>
    <s v="Truck# Li-73_x000a_Hauling Ticket# 13055_x000a_Job Name: Canal #2_x000a_Job# 6227_x000a_Location: Canal &amp; Harrison_x000a_Deliver: Gateway_x000a_DUMP FEE_x000a_SCALE TICKET_x000a_173437"/>
    <x v="1"/>
    <x v="9"/>
    <s v="13055"/>
    <x v="8"/>
    <x v="51"/>
    <s v="Canal #2 "/>
    <n v="6227"/>
    <s v="Gateway"/>
    <n v="173437"/>
    <s v="DUMP FEESCALE"/>
    <n v="19.07"/>
    <n v="18.5"/>
    <n v="352.8"/>
    <n v="0"/>
    <n v="3549983.2899999958"/>
  </r>
  <r>
    <x v="6"/>
    <s v="10"/>
    <x v="5"/>
    <x v="0"/>
    <s v="2862|Canal #2 |16.73|18.50"/>
    <x v="264"/>
    <s v="Truck# Li-73_x000a_Hauling Ticket# 13054_x000a_Job Name: Canal #2_x000a_Job# 6227_x000a_Location: Canal &amp; Harrison_x000a_Deliver: Gateway_x000a_DUMP FEE_x000a_SCALE TICKET_x000a_173415"/>
    <x v="1"/>
    <x v="9"/>
    <s v="13054"/>
    <x v="8"/>
    <x v="51"/>
    <s v="Canal #2 "/>
    <n v="6227"/>
    <s v="Gateway"/>
    <n v="173415"/>
    <s v="DUMP FEESCALE"/>
    <n v="16.73"/>
    <n v="18.5"/>
    <n v="309.51"/>
    <n v="0"/>
    <n v="3550292.7999999961"/>
  </r>
  <r>
    <x v="6"/>
    <s v="10"/>
    <x v="5"/>
    <x v="0"/>
    <s v="2862|Canal #2 |1.00|357.00"/>
    <x v="264"/>
    <s v="Truck# Li-73_x000a_Hauling Ticket# 13056_x000a_Job Name: Canal #2_x000a_Job# 6227_x000a_Location: Canal &amp; Harrison_x000a_Deliver: Gateway"/>
    <x v="1"/>
    <x v="9"/>
    <s v="13056"/>
    <x v="8"/>
    <x v="51"/>
    <s v="Canal #2 "/>
    <n v="6227"/>
    <s v="Gateway"/>
    <m/>
    <m/>
    <n v="1"/>
    <n v="357"/>
    <n v="357"/>
    <n v="332.01"/>
    <n v="3550649.7999999961"/>
  </r>
  <r>
    <x v="6"/>
    <s v="10"/>
    <x v="5"/>
    <x v="0"/>
    <s v="2862|Canal #2 |17.98|18.50"/>
    <x v="264"/>
    <s v="Truck# Li-73_x000a_Hauling Ticket# 13056_x000a_Job Name: Canal #2_x000a_Job# 6227_x000a_Location: Canal &amp; Harrison_x000a_Deliver: Gateway_x000a_DUMP FEE_x000a_SCALE TICKET_x000a_171330"/>
    <x v="1"/>
    <x v="9"/>
    <s v="13056"/>
    <x v="8"/>
    <x v="51"/>
    <s v="Canal #2 "/>
    <n v="6227"/>
    <s v="Gateway"/>
    <n v="171330"/>
    <s v="DUMP FEESCALE"/>
    <n v="17.98"/>
    <n v="18.5"/>
    <n v="332.63"/>
    <n v="0"/>
    <n v="3550982.429999996"/>
  </r>
  <r>
    <x v="6"/>
    <s v="10"/>
    <x v="5"/>
    <x v="0"/>
    <s v="2862|Canal #2 |1.00|357.00"/>
    <x v="264"/>
    <s v="Truck# Li-73_x000a_Hauling Ticket# 13057_x000a_Job Name: Canal #2_x000a_Job# 6227_x000a_Location: Canal &amp; Harrison_x000a_Deliver: Gateway"/>
    <x v="1"/>
    <x v="9"/>
    <s v="13057"/>
    <x v="8"/>
    <x v="51"/>
    <s v="Canal #2 "/>
    <n v="6227"/>
    <s v="Gateway"/>
    <m/>
    <m/>
    <n v="1"/>
    <n v="357"/>
    <n v="357"/>
    <n v="332.01"/>
    <n v="3551339.429999996"/>
  </r>
  <r>
    <x v="6"/>
    <s v="10"/>
    <x v="5"/>
    <x v="0"/>
    <s v="2862|Canal #2 |19.12|18.50"/>
    <x v="264"/>
    <s v="Truck# Li-73_x000a_Hauling Ticket# 13057_x000a_Job Name: Canal #2_x000a_Job# 6227_x000a_Location: Canal &amp; Harrison_x000a_Deliver: Gateway_x000a_DUMP FEE_x000a_SCALE TICKET_x000a_173478"/>
    <x v="1"/>
    <x v="9"/>
    <s v="13057"/>
    <x v="8"/>
    <x v="51"/>
    <s v="Canal #2 "/>
    <n v="6227"/>
    <s v="Gateway"/>
    <n v="173478"/>
    <s v="DUMP FEESCALE"/>
    <n v="19.12"/>
    <n v="18.5"/>
    <n v="353.72"/>
    <n v="0"/>
    <n v="3551693.1499999962"/>
  </r>
  <r>
    <x v="6"/>
    <s v="10"/>
    <x v="5"/>
    <x v="0"/>
    <s v="2862|Canal #2 |1.00|357.00"/>
    <x v="264"/>
    <s v="Truck# J&amp;O-676_x000a_Hauling Ticket# 13059_x000a_Job Name: Canal #2_x000a_Job# 6227_x000a_Location: Canal &amp; Harrison_x000a_Deliver: Gateway"/>
    <x v="10"/>
    <x v="43"/>
    <s v="13059"/>
    <x v="8"/>
    <x v="51"/>
    <s v="Canal #2 "/>
    <n v="6227"/>
    <s v="Gateway"/>
    <m/>
    <m/>
    <n v="1"/>
    <n v="357"/>
    <n v="357"/>
    <n v="332.01"/>
    <n v="3552050.1499999962"/>
  </r>
  <r>
    <x v="6"/>
    <s v="10"/>
    <x v="5"/>
    <x v="0"/>
    <s v="2862|Canal #2 |17.47|18.50"/>
    <x v="264"/>
    <s v="Truck# J&amp;O-676_x000a_Hauling Ticket# 13059_x000a_Job Name: Canal #2_x000a_Job# 6227_x000a_Location: Canal &amp; Harrison_x000a_Deliver: Gateway_x000a_DUMP FEE_x000a_SCALE TICKET_x000a_173471"/>
    <x v="10"/>
    <x v="43"/>
    <s v="13059"/>
    <x v="8"/>
    <x v="51"/>
    <s v="Canal #2 "/>
    <n v="6227"/>
    <s v="Gateway"/>
    <n v="173471"/>
    <s v="DUMP FEESCALE"/>
    <n v="17.47"/>
    <n v="18.5"/>
    <n v="323.2"/>
    <n v="0"/>
    <n v="3552373.3499999959"/>
  </r>
  <r>
    <x v="6"/>
    <s v="10"/>
    <x v="5"/>
    <x v="0"/>
    <s v="2862|Canal #2 |1.00|357.00"/>
    <x v="264"/>
    <s v="Truck# J&amp;O-676_x000a_Hauling Ticket# 13060_x000a_Job Name: Canal #2_x000a_Job# 6227_x000a_Location: Canal &amp; Harrison_x000a_Deliver: Gateway"/>
    <x v="10"/>
    <x v="43"/>
    <s v="13060"/>
    <x v="8"/>
    <x v="51"/>
    <s v="Canal #2 "/>
    <n v="6227"/>
    <s v="Gateway"/>
    <m/>
    <m/>
    <n v="1"/>
    <n v="357"/>
    <n v="357"/>
    <n v="332.01"/>
    <n v="3552730.3499999959"/>
  </r>
  <r>
    <x v="6"/>
    <s v="10"/>
    <x v="5"/>
    <x v="0"/>
    <s v="2862|Canal #2 |19.83|18.50"/>
    <x v="264"/>
    <s v="Truck# J&amp;O-676_x000a_Hauling Ticket# 13060_x000a_Job Name: Canal #2_x000a_Job# 6227_x000a_Location: Canal &amp; Harrison_x000a_Deliver: Gateway_x000a_DUMP FEE_x000a_SCALE TICKET_x000a_173446"/>
    <x v="10"/>
    <x v="43"/>
    <s v="13060"/>
    <x v="8"/>
    <x v="51"/>
    <s v="Canal #2 "/>
    <n v="6227"/>
    <s v="Gateway"/>
    <n v="173446"/>
    <s v="DUMP FEESCALE"/>
    <n v="19.829999999999998"/>
    <n v="18.5"/>
    <n v="366.86"/>
    <n v="0"/>
    <n v="3553097.2099999958"/>
  </r>
  <r>
    <x v="6"/>
    <s v="10"/>
    <x v="5"/>
    <x v="0"/>
    <s v="2862|Canal #2 |1.00|357.00"/>
    <x v="264"/>
    <s v="Truck# J&amp;O-676_x000a_Hauling Ticket# 14741_x000a_Job Name: Canal #2_x000a_Job# 6227_x000a_Location: Canal &amp; Harrison_x000a_Deliver: Gateway"/>
    <x v="10"/>
    <x v="43"/>
    <s v="14741"/>
    <x v="8"/>
    <x v="51"/>
    <s v="Canal #2 "/>
    <n v="6227"/>
    <s v="Gateway"/>
    <m/>
    <m/>
    <n v="1"/>
    <n v="357"/>
    <n v="357"/>
    <n v="332.01"/>
    <n v="3553454.2099999958"/>
  </r>
  <r>
    <x v="6"/>
    <s v="10"/>
    <x v="5"/>
    <x v="0"/>
    <s v="2862|Canal #2 |19.60|18.50"/>
    <x v="264"/>
    <s v="Truck# J&amp;O-676_x000a_Hauling Ticket# 14741_x000a_Job Name: Canal #2_x000a_Job# 6227_x000a_Location: Canal &amp; Harrison_x000a_Deliver: Gateway_x000a_DUMP FEE_x000a_SCALE TICKET_x000a_173417"/>
    <x v="10"/>
    <x v="43"/>
    <s v="14741"/>
    <x v="8"/>
    <x v="51"/>
    <s v="Canal #2 "/>
    <n v="6227"/>
    <s v="Gateway"/>
    <n v="173417"/>
    <s v="DUMP FEESCALE"/>
    <n v="19.600000000000001"/>
    <n v="18.5"/>
    <n v="362.6"/>
    <n v="0"/>
    <n v="3553816.8099999959"/>
  </r>
  <r>
    <x v="6"/>
    <s v="10"/>
    <x v="5"/>
    <x v="0"/>
    <s v="2862|Canal #2 |1.00|357.00"/>
    <x v="264"/>
    <s v="Truck# J&amp;O-676_x000a_Hauling Ticket# 14742_x000a_Job Name: Canal #2_x000a_Job# 6227_x000a_Location: Canal &amp; Harrison_x000a_Deliver: Gateway"/>
    <x v="10"/>
    <x v="43"/>
    <s v="14742"/>
    <x v="8"/>
    <x v="51"/>
    <s v="Canal #2 "/>
    <n v="6227"/>
    <s v="Gateway"/>
    <m/>
    <m/>
    <n v="1"/>
    <n v="357"/>
    <n v="357"/>
    <n v="332.01"/>
    <n v="3554173.8099999959"/>
  </r>
  <r>
    <x v="6"/>
    <s v="10"/>
    <x v="5"/>
    <x v="0"/>
    <s v="2862|Canal #2 |18.71|18.50"/>
    <x v="264"/>
    <s v="Truck# J&amp;O-676_x000a_Hauling Ticket# 14742_x000a_Job Name: Canal #2_x000a_Job# 6227_x000a_Location: Canal &amp; Harrison_x000a_Deliver: Gateway_x000a_DUMP FEE_x000a_SCALE TICKET_x000a_173493"/>
    <x v="10"/>
    <x v="43"/>
    <s v="14742"/>
    <x v="8"/>
    <x v="51"/>
    <s v="Canal #2 "/>
    <n v="6227"/>
    <s v="Gateway"/>
    <n v="173493"/>
    <s v="DUMP FEESCALE"/>
    <n v="18.71"/>
    <n v="18.5"/>
    <n v="346.14"/>
    <n v="0"/>
    <n v="3554519.949999996"/>
  </r>
  <r>
    <x v="6"/>
    <s v="10"/>
    <x v="5"/>
    <x v="0"/>
    <s v="2862|Canal #2 |1.00|357.00"/>
    <x v="264"/>
    <s v="Truck# MLB-108_x000a_Hauling Ticket# 14738_x000a_Job Name: Canal #2_x000a_Job# 6227_x000a_Location: Canal &amp; Harrison_x000a_Deliver: Gateway"/>
    <x v="2"/>
    <x v="2"/>
    <s v="14738"/>
    <x v="8"/>
    <x v="51"/>
    <s v="Canal #2 "/>
    <n v="6227"/>
    <s v="Gateway"/>
    <m/>
    <m/>
    <n v="1"/>
    <n v="357"/>
    <n v="357"/>
    <n v="332.01"/>
    <n v="3554876.949999996"/>
  </r>
  <r>
    <x v="6"/>
    <s v="10"/>
    <x v="5"/>
    <x v="0"/>
    <s v="2862|Canal #2 |20.34|18.50"/>
    <x v="264"/>
    <s v="Truck# MLB-108_x000a_Hauling Ticket# 14738_x000a_Job Name: Canal #2_x000a_Job# 6227_x000a_Location: Canal &amp; Harrison_x000a_Deliver: Gateway_x000a_DUMP FEE_x000a_SCALE TICKET_x000a_171314"/>
    <x v="2"/>
    <x v="2"/>
    <s v="14738"/>
    <x v="8"/>
    <x v="51"/>
    <s v="Canal #2 "/>
    <n v="6227"/>
    <s v="Gateway"/>
    <n v="171314"/>
    <s v="DUMP FEESCALE"/>
    <n v="20.34"/>
    <n v="18.5"/>
    <n v="376.29"/>
    <n v="0"/>
    <n v="3555253.239999996"/>
  </r>
  <r>
    <x v="6"/>
    <s v="10"/>
    <x v="5"/>
    <x v="0"/>
    <s v="2862|Canal #2 |1.00|357.00"/>
    <x v="264"/>
    <s v="Truck# MLB-108_x000a_Hauling Ticket# 14739_x000a_Job Name: Canal #2_x000a_Job# 6227_x000a_Location: Canal &amp; Harrison_x000a_Deliver: Gateway"/>
    <x v="2"/>
    <x v="2"/>
    <s v="14739"/>
    <x v="8"/>
    <x v="51"/>
    <s v="Canal #2 "/>
    <n v="6227"/>
    <s v="Gateway"/>
    <m/>
    <m/>
    <n v="1"/>
    <n v="357"/>
    <n v="357"/>
    <n v="332.01"/>
    <n v="3555610.239999996"/>
  </r>
  <r>
    <x v="6"/>
    <s v="10"/>
    <x v="5"/>
    <x v="0"/>
    <s v="2862|Canal #2 |18.76|18.50"/>
    <x v="264"/>
    <s v="Truck# MLB-108_x000a_Hauling Ticket# 14739_x000a_Job Name: Canal #2_x000a_Job# 6227_x000a_Location: Canal &amp; Harrison_x000a_Deliver: Gateway_x000a_DUMP FEE_x000a_SCALE TICKET_x000a_171335"/>
    <x v="2"/>
    <x v="2"/>
    <s v="14739"/>
    <x v="8"/>
    <x v="51"/>
    <s v="Canal #2 "/>
    <n v="6227"/>
    <s v="Gateway"/>
    <n v="171335"/>
    <s v="DUMP FEESCALE"/>
    <n v="18.760000000000002"/>
    <n v="18.5"/>
    <n v="347.06"/>
    <n v="0"/>
    <n v="3555957.2999999961"/>
  </r>
  <r>
    <x v="6"/>
    <s v="10"/>
    <x v="5"/>
    <x v="0"/>
    <s v="2862|Canal #2 |1.00|357.00"/>
    <x v="264"/>
    <s v="Truck# MLB-108_x000a_Hauling Ticket# 14740_x000a_Job Name: Canal #2_x000a_Job# 6227_x000a_Location: Canal &amp; Harrison_x000a_Deliver: Gateway"/>
    <x v="2"/>
    <x v="2"/>
    <s v="14740"/>
    <x v="8"/>
    <x v="51"/>
    <s v="Canal #2 "/>
    <n v="6227"/>
    <s v="Gateway"/>
    <m/>
    <m/>
    <n v="1"/>
    <n v="357"/>
    <n v="357"/>
    <n v="332.01"/>
    <n v="3556314.2999999961"/>
  </r>
  <r>
    <x v="6"/>
    <s v="10"/>
    <x v="5"/>
    <x v="0"/>
    <s v="2862|Canal #2 |22.06|18.50"/>
    <x v="264"/>
    <s v="Truck# MLB-108_x000a_Hauling Ticket# 14740_x000a_Job Name: Canal #2_x000a_Job# 6227_x000a_Location: Canal &amp; Harrison_x000a_Deliver: Gateway_x000a_DUMP FEE_x000a_SCALE TICKET_x000a_173413"/>
    <x v="2"/>
    <x v="2"/>
    <s v="14740"/>
    <x v="8"/>
    <x v="51"/>
    <s v="Canal #2 "/>
    <n v="6227"/>
    <s v="Gateway"/>
    <n v="173413"/>
    <s v="DUMP FEESCALE"/>
    <n v="22.06"/>
    <n v="18.5"/>
    <n v="408.11"/>
    <n v="0"/>
    <n v="3556722.409999996"/>
  </r>
  <r>
    <x v="6"/>
    <s v="10"/>
    <x v="5"/>
    <x v="0"/>
    <s v="2862|Canal #2 |1.00|357.00"/>
    <x v="264"/>
    <s v="Truck# MLB-108_x000a_Hauling Ticket# 14743_x000a_Job Name: Canal #2_x000a_Job# 6227_x000a_Location: Canal &amp; Harrison_x000a_Deliver: Gateway"/>
    <x v="2"/>
    <x v="2"/>
    <s v="14743"/>
    <x v="8"/>
    <x v="51"/>
    <s v="Canal #2 "/>
    <n v="6227"/>
    <s v="Gateway"/>
    <m/>
    <m/>
    <n v="1"/>
    <n v="357"/>
    <n v="357"/>
    <n v="332.01"/>
    <n v="3557079.409999996"/>
  </r>
  <r>
    <x v="6"/>
    <s v="10"/>
    <x v="5"/>
    <x v="0"/>
    <s v="2862|Canal #2 |20.32|18.50"/>
    <x v="264"/>
    <s v="Truck# MLB-108_x000a_Hauling Ticket# 14743_x000a_Job Name: Canal #2_x000a_Job# 6227_x000a_Location: Canal &amp; Harrison_x000a_Deliver: Gateway_x000a_DUMP FEE_x000a_SCALE TICKET_x000a_171329"/>
    <x v="2"/>
    <x v="2"/>
    <s v="14743"/>
    <x v="8"/>
    <x v="51"/>
    <s v="Canal #2 "/>
    <n v="6227"/>
    <s v="Gateway"/>
    <n v="171329"/>
    <s v="DUMP FEESCALE"/>
    <n v="20.32"/>
    <n v="18.5"/>
    <n v="375.92"/>
    <n v="0"/>
    <n v="3557455.3299999959"/>
  </r>
  <r>
    <x v="6"/>
    <s v="10"/>
    <x v="5"/>
    <x v="0"/>
    <s v="2862|Canal #2 |1.00|357.00"/>
    <x v="264"/>
    <s v="Truck# MLB-108_x000a_Hauling Ticket# 14744_x000a_Job Name: Canal #2_x000a_Job# 6227_x000a_Location: Canal &amp; Harrison_x000a_Deliver: Gateway"/>
    <x v="2"/>
    <x v="2"/>
    <s v="14744"/>
    <x v="8"/>
    <x v="51"/>
    <s v="Canal #2 "/>
    <n v="6227"/>
    <s v="Gateway"/>
    <m/>
    <m/>
    <n v="1"/>
    <n v="357"/>
    <n v="357"/>
    <n v="332.01"/>
    <n v="3557812.3299999959"/>
  </r>
  <r>
    <x v="6"/>
    <s v="10"/>
    <x v="5"/>
    <x v="0"/>
    <s v="2862|Canal #2 |23.38|18.50"/>
    <x v="264"/>
    <s v="Truck# MLB-108_x000a_Hauling Ticket# 14744_x000a_Job Name: Canal #2_x000a_Job# 6227_x000a_Location: Canal &amp; Harrison_x000a_Deliver: Gateway_x000a_DUMP FEE_x000a_SCALE TICKET_x000a_172486"/>
    <x v="2"/>
    <x v="2"/>
    <s v="14744"/>
    <x v="8"/>
    <x v="51"/>
    <s v="Canal #2 "/>
    <n v="6227"/>
    <s v="Gateway"/>
    <n v="172486"/>
    <s v="DUMP FEESCALE"/>
    <n v="23.38"/>
    <n v="18.5"/>
    <n v="432.53"/>
    <n v="0"/>
    <n v="3558244.8599999961"/>
  </r>
  <r>
    <x v="6"/>
    <s v="10"/>
    <x v="5"/>
    <x v="0"/>
    <s v="2862|Canal #2 |1.00|357.00"/>
    <x v="264"/>
    <s v="Truck# MLB-108_x000a_Hauling Ticket# 14745_x000a_Job Name: Canal #2_x000a_Job# 6227_x000a_Location: Canal &amp; Harrison_x000a_Deliver: Gateway"/>
    <x v="2"/>
    <x v="2"/>
    <s v="14745"/>
    <x v="8"/>
    <x v="51"/>
    <s v="Canal #2 "/>
    <n v="6227"/>
    <s v="Gateway"/>
    <m/>
    <m/>
    <n v="1"/>
    <n v="357"/>
    <n v="357"/>
    <n v="332.01"/>
    <n v="3558601.8599999961"/>
  </r>
  <r>
    <x v="6"/>
    <s v="10"/>
    <x v="5"/>
    <x v="0"/>
    <s v="2862|Canal #2 |18.86|18.50"/>
    <x v="264"/>
    <s v="Truck# MLB-108_x000a_Hauling Ticket# 14745_x000a_Job Name: Canal #2_x000a_Job# 6227_x000a_Location: Canal &amp; Harrison_x000a_Deliver: Gateway_x000a_DUMP FEE_x000a_SCALE TICKET_x000a_171263"/>
    <x v="2"/>
    <x v="2"/>
    <s v="14745"/>
    <x v="8"/>
    <x v="51"/>
    <s v="Canal #2 "/>
    <n v="6227"/>
    <s v="Gateway"/>
    <n v="171263"/>
    <s v="DUMP FEESCALE"/>
    <n v="18.86"/>
    <n v="18.5"/>
    <n v="348.91"/>
    <n v="0"/>
    <n v="3558950.7699999958"/>
  </r>
  <r>
    <x v="6"/>
    <s v="10"/>
    <x v="5"/>
    <x v="0"/>
    <s v="2862|Canal #2 |1.00|357.00"/>
    <x v="264"/>
    <s v="Truck# MLB-108_x000a_Hauling Ticket# 14746_x000a_Job Name: Canal #2_x000a_Job# 6227_x000a_Location: Canal &amp; Harrison_x000a_Deliver: Gateway"/>
    <x v="2"/>
    <x v="2"/>
    <s v="14746"/>
    <x v="8"/>
    <x v="51"/>
    <s v="Canal #2 "/>
    <n v="6227"/>
    <s v="Gateway"/>
    <m/>
    <m/>
    <n v="1"/>
    <n v="357"/>
    <n v="357"/>
    <n v="332.01"/>
    <n v="3559307.7699999958"/>
  </r>
  <r>
    <x v="6"/>
    <s v="10"/>
    <x v="5"/>
    <x v="0"/>
    <s v="2862|Canal #2 |22.48|18.50"/>
    <x v="264"/>
    <s v="Truck# MLB-108_x000a_Hauling Ticket# 14746_x000a_Job Name: Canal #2_x000a_Job# 6227_x000a_Location: Canal &amp; Harrison_x000a_Deliver: Gateway_x000a_DUMP FEE_x000a_SCALE TICKET_x000a_172451"/>
    <x v="2"/>
    <x v="2"/>
    <s v="14746"/>
    <x v="8"/>
    <x v="51"/>
    <s v="Canal #2 "/>
    <n v="6227"/>
    <s v="Gateway"/>
    <n v="172451"/>
    <s v="DUMP FEESCALE"/>
    <n v="22.48"/>
    <n v="18.5"/>
    <n v="415.88"/>
    <n v="0"/>
    <n v="3559723.6499999962"/>
  </r>
  <r>
    <x v="6"/>
    <s v="10"/>
    <x v="5"/>
    <x v="0"/>
    <s v="2862|Canal #2 |1.00|357.00"/>
    <x v="264"/>
    <s v="Truck# MLB-108_x000a_Hauling Ticket# 14747_x000a_Job Name: Canal #2_x000a_Job# 6227_x000a_Location: Canal &amp; Harrison_x000a_Deliver: Gateway"/>
    <x v="2"/>
    <x v="2"/>
    <s v="14747"/>
    <x v="8"/>
    <x v="51"/>
    <s v="Canal #2 "/>
    <n v="6227"/>
    <s v="Gateway"/>
    <m/>
    <m/>
    <n v="1"/>
    <n v="357"/>
    <n v="357"/>
    <n v="332.01"/>
    <n v="3560080.6499999962"/>
  </r>
  <r>
    <x v="6"/>
    <s v="10"/>
    <x v="5"/>
    <x v="0"/>
    <s v="2862|Canal #2 |18.34|18.50"/>
    <x v="264"/>
    <s v="Truck# MLB-108_x000a_Hauling Ticket# 14747_x000a_Job Name: Canal #2_x000a_Job# 6227_x000a_Location: Canal &amp; Harrison_x000a_Deliver: Gateway_x000a_DUMP FEE_x000a_SCALE TICKET_x000a_172425"/>
    <x v="2"/>
    <x v="2"/>
    <s v="14747"/>
    <x v="8"/>
    <x v="51"/>
    <s v="Canal #2 "/>
    <n v="6227"/>
    <s v="Gateway"/>
    <n v="172425"/>
    <s v="DUMP FEESCALE"/>
    <n v="18.34"/>
    <n v="18.5"/>
    <n v="339.29"/>
    <n v="0"/>
    <n v="3560419.9399999962"/>
  </r>
  <r>
    <x v="6"/>
    <s v="10"/>
    <x v="5"/>
    <x v="0"/>
    <s v="2862|Canal #2 |1.00|357.00"/>
    <x v="264"/>
    <s v="Truck# LT-67_x000a_Hauling Ticket# 15579_x000a_Job Name: Canal #2_x000a_Job# 6227_x000a_Location: Canal &amp; Harrison_x000a_Deliver: Gateway"/>
    <x v="0"/>
    <x v="15"/>
    <s v="15579"/>
    <x v="8"/>
    <x v="51"/>
    <s v="Canal #2 "/>
    <n v="6227"/>
    <s v="Gateway"/>
    <m/>
    <m/>
    <n v="1"/>
    <n v="357"/>
    <n v="357"/>
    <n v="332.01"/>
    <n v="3560776.9399999962"/>
  </r>
  <r>
    <x v="6"/>
    <s v="10"/>
    <x v="5"/>
    <x v="0"/>
    <s v="2862|Canal #2 |21.94|18.50"/>
    <x v="264"/>
    <s v="Truck# LT-67_x000a_Hauling Ticket# 15579_x000a_Job Name: Canal #2_x000a_Job# 6227_x000a_Location: Canal &amp; Harrison_x000a_Deliver: Gateway_x000a_DUMP FEE_x000a_SCALE TICKET_x000a_172437"/>
    <x v="0"/>
    <x v="15"/>
    <s v="15579"/>
    <x v="8"/>
    <x v="51"/>
    <s v="Canal #2 "/>
    <n v="6227"/>
    <s v="Gateway"/>
    <n v="172437"/>
    <s v="DUMP FEESCALE"/>
    <n v="21.94"/>
    <n v="18.5"/>
    <n v="405.89"/>
    <n v="0"/>
    <n v="3561182.8299999959"/>
  </r>
  <r>
    <x v="6"/>
    <s v="10"/>
    <x v="5"/>
    <x v="0"/>
    <s v="2862|Canal #2 |1.00|357.00"/>
    <x v="264"/>
    <s v="Truck# LT-67_x000a_Hauling Ticket# 15580_x000a_Job Name: Canal #2_x000a_Job# 6227_x000a_Location: Canal &amp; Harrison_x000a_Deliver: Gateway"/>
    <x v="0"/>
    <x v="15"/>
    <s v="15580"/>
    <x v="8"/>
    <x v="51"/>
    <s v="Canal #2 "/>
    <n v="6227"/>
    <s v="Gateway"/>
    <m/>
    <m/>
    <n v="1"/>
    <n v="357"/>
    <n v="357"/>
    <n v="332.01"/>
    <n v="3561539.8299999959"/>
  </r>
  <r>
    <x v="6"/>
    <s v="10"/>
    <x v="5"/>
    <x v="0"/>
    <s v="2862|Canal #2 |20.94|18.50"/>
    <x v="264"/>
    <s v="Truck# LT-67_x000a_Hauling Ticket# 15580_x000a_Job Name: Canal #2_x000a_Job# 6227_x000a_Location: Canal &amp; Harrison_x000a_Deliver: Gateway_x000a_DUMP FEE_x000a_SCALE TICKET_x000a_172454"/>
    <x v="0"/>
    <x v="15"/>
    <s v="15580"/>
    <x v="8"/>
    <x v="51"/>
    <s v="Canal #2 "/>
    <n v="6227"/>
    <s v="Gateway"/>
    <n v="172454"/>
    <s v="DUMP FEESCALE"/>
    <n v="20.94"/>
    <n v="18.5"/>
    <n v="387.39"/>
    <n v="0"/>
    <n v="3561927.219999996"/>
  </r>
  <r>
    <x v="6"/>
    <s v="10"/>
    <x v="5"/>
    <x v="0"/>
    <s v="2862|Canal #2 |1.00|357.00"/>
    <x v="264"/>
    <s v="Truck# LT-67_x000a_Hauling Ticket# 15581_x000a_Job Name: Canal #2_x000a_Job# 6227_x000a_Location: Canal &amp; Harrison_x000a_Deliver: Gateway"/>
    <x v="0"/>
    <x v="15"/>
    <s v="15581"/>
    <x v="8"/>
    <x v="51"/>
    <s v="Canal #2 "/>
    <n v="6227"/>
    <s v="Gateway"/>
    <m/>
    <m/>
    <n v="1"/>
    <n v="357"/>
    <n v="357"/>
    <n v="332.01"/>
    <n v="3562284.219999996"/>
  </r>
  <r>
    <x v="6"/>
    <s v="10"/>
    <x v="5"/>
    <x v="0"/>
    <s v="2862|Canal #2 |18.82|18.50"/>
    <x v="264"/>
    <s v="Truck# LT-67_x000a_Hauling Ticket# 15581_x000a_Job Name: Canal #2_x000a_Job# 6227_x000a_Location: Canal &amp; Harrison_x000a_Deliver: Gateway_x000a_DUMP FEE_x000a_SCALE TICKET_x000a_171264"/>
    <x v="0"/>
    <x v="15"/>
    <s v="15581"/>
    <x v="8"/>
    <x v="51"/>
    <s v="Canal #2 "/>
    <n v="6227"/>
    <s v="Gateway"/>
    <n v="171264"/>
    <s v="DUMP FEESCALE"/>
    <n v="18.82"/>
    <n v="18.5"/>
    <n v="348.17"/>
    <n v="0"/>
    <n v="3562632.3899999959"/>
  </r>
  <r>
    <x v="6"/>
    <s v="10"/>
    <x v="5"/>
    <x v="0"/>
    <s v="2862|Canal #2 |1.00|357.00"/>
    <x v="264"/>
    <s v="Truck# LT-67_x000a_Hauling Ticket# 15582_x000a_Job Name: Canal #2_x000a_Job# 6227_x000a_Location: Canal &amp; Harrison_x000a_Deliver: Gateway"/>
    <x v="0"/>
    <x v="15"/>
    <s v="15582"/>
    <x v="8"/>
    <x v="51"/>
    <s v="Canal #2 "/>
    <n v="6227"/>
    <s v="Gateway"/>
    <m/>
    <m/>
    <n v="1"/>
    <n v="357"/>
    <n v="357"/>
    <n v="332.01"/>
    <n v="3562989.3899999959"/>
  </r>
  <r>
    <x v="6"/>
    <s v="10"/>
    <x v="5"/>
    <x v="0"/>
    <s v="2862|Canal #2 |23.02|18.50"/>
    <x v="264"/>
    <s v="Truck# LT-67_x000a_Hauling Ticket# 15582_x000a_Job Name: Canal #2_x000a_Job# 6227_x000a_Location: Canal &amp; Harrison_x000a_Deliver: Gateway_x000a_DUMP FEE_x000a_SCALE TICKET_x000a_171285"/>
    <x v="0"/>
    <x v="15"/>
    <s v="15582"/>
    <x v="8"/>
    <x v="51"/>
    <s v="Canal #2 "/>
    <n v="6227"/>
    <s v="Gateway"/>
    <n v="171285"/>
    <s v="DUMP FEESCALE"/>
    <n v="23.02"/>
    <n v="18.5"/>
    <n v="425.87"/>
    <n v="0"/>
    <n v="3563415.2599999961"/>
  </r>
  <r>
    <x v="6"/>
    <s v="10"/>
    <x v="5"/>
    <x v="0"/>
    <s v="2862|Canal #2 |1.00|357.00"/>
    <x v="264"/>
    <s v="Truck# LT-67_x000a_Hauling Ticket# 15232_x000a_Job Name: Canal #2_x000a_Job# 6227_x000a_Location: Canal &amp; Harrison_x000a_Deliver: Gateway"/>
    <x v="0"/>
    <x v="15"/>
    <s v="15232"/>
    <x v="8"/>
    <x v="51"/>
    <s v="Canal #2 "/>
    <n v="6227"/>
    <s v="Gateway"/>
    <m/>
    <m/>
    <n v="1"/>
    <n v="357"/>
    <n v="357"/>
    <n v="332.01"/>
    <n v="3563772.2599999961"/>
  </r>
  <r>
    <x v="6"/>
    <s v="10"/>
    <x v="5"/>
    <x v="0"/>
    <s v="2862|Canal #2 |17.44|18.50"/>
    <x v="264"/>
    <s v="Truck# LT-67_x000a_Hauling Ticket# 15232_x000a_Job Name: Canal #2_x000a_Job# 6227_x000a_Location: Canal &amp; Harrison_x000a_Deliver: Gateway_x000a_DUMP FEE_x000a_SCALE TICKET_x000a_171300"/>
    <x v="0"/>
    <x v="15"/>
    <s v="15232"/>
    <x v="8"/>
    <x v="51"/>
    <s v="Canal #2 "/>
    <n v="6227"/>
    <s v="Gateway"/>
    <n v="171300"/>
    <s v="DUMP FEESCALE"/>
    <n v="17.440000000000001"/>
    <n v="18.5"/>
    <n v="322.64"/>
    <n v="0"/>
    <n v="3564094.8999999962"/>
  </r>
  <r>
    <x v="6"/>
    <s v="10"/>
    <x v="5"/>
    <x v="0"/>
    <s v="2862|Canal #2 |1.00|357.00"/>
    <x v="264"/>
    <s v="Truck# LT-67_x000a_Hauling Ticket# 15583_x000a_Job Name: Canal #2_x000a_Job# 6227_x000a_Location: Canal &amp; Harrison_x000a_Deliver: Gateway"/>
    <x v="0"/>
    <x v="15"/>
    <s v="15583"/>
    <x v="8"/>
    <x v="51"/>
    <s v="Canal #2 "/>
    <n v="6227"/>
    <s v="Gateway"/>
    <m/>
    <m/>
    <n v="1"/>
    <n v="357"/>
    <n v="357"/>
    <n v="332.01"/>
    <n v="3564451.8999999962"/>
  </r>
  <r>
    <x v="6"/>
    <s v="10"/>
    <x v="5"/>
    <x v="0"/>
    <s v="2862|Canal #2 |21.71|18.50"/>
    <x v="264"/>
    <s v="Truck# LT-67_x000a_Hauling Ticket# 15583_x000a_Job Name: Canal #2_x000a_Job# 6227_x000a_Location: Canal &amp; Harrison_x000a_Deliver: Gateway_x000a_DUMP FEE_x000a_SCALE TICKET_x000a_173435"/>
    <x v="0"/>
    <x v="15"/>
    <s v="15583"/>
    <x v="8"/>
    <x v="51"/>
    <s v="Canal #2 "/>
    <n v="6227"/>
    <s v="Gateway"/>
    <n v="173435"/>
    <s v="DUMP FEESCALE"/>
    <n v="21.71"/>
    <n v="18.5"/>
    <n v="401.64"/>
    <n v="0"/>
    <n v="3564853.5399999958"/>
  </r>
  <r>
    <x v="6"/>
    <s v="10"/>
    <x v="5"/>
    <x v="0"/>
    <s v="2862|Canal #2 |1.00|357.00"/>
    <x v="264"/>
    <s v="Truck# LT-67_x000a_Hauling Ticket# 15584_x000a_Job Name: Canal #2_x000a_Job# 6227_x000a_Location: Canal &amp; Harrison_x000a_Deliver: Gateway"/>
    <x v="0"/>
    <x v="15"/>
    <s v="15584"/>
    <x v="8"/>
    <x v="51"/>
    <s v="Canal #2 "/>
    <n v="6227"/>
    <s v="Gateway"/>
    <m/>
    <m/>
    <n v="1"/>
    <n v="357"/>
    <n v="357"/>
    <n v="332.01"/>
    <n v="3565210.5399999958"/>
  </r>
  <r>
    <x v="6"/>
    <s v="10"/>
    <x v="5"/>
    <x v="0"/>
    <s v="2862|Canal #2 |20.63|18.50"/>
    <x v="264"/>
    <s v="Truck# LT-67_x000a_Hauling Ticket# 15584_x000a_Job Name: Canal #2_x000a_Job# 6227_x000a_Location: Canal &amp; Harrison_x000a_Deliver: Gateway_x000a_DUMP FEE_x000a_SCALE TICKET_x000a_173451"/>
    <x v="0"/>
    <x v="15"/>
    <s v="15584"/>
    <x v="8"/>
    <x v="51"/>
    <s v="Canal #2 "/>
    <n v="6227"/>
    <s v="Gateway"/>
    <n v="173451"/>
    <s v="DUMP FEESCALE"/>
    <n v="20.63"/>
    <n v="18.5"/>
    <n v="381.66"/>
    <n v="0"/>
    <n v="3565592.199999996"/>
  </r>
  <r>
    <x v="6"/>
    <s v="10"/>
    <x v="5"/>
    <x v="0"/>
    <s v="2862|Canal #2 |1.00|357.00"/>
    <x v="264"/>
    <s v="Truck# LT-67_x000a_Hauling Ticket# 15585_x000a_Job Name: Canal #2_x000a_Job# 6227_x000a_Location: Canal &amp; Harrison_x000a_Deliver: Gateway"/>
    <x v="0"/>
    <x v="15"/>
    <s v="15585"/>
    <x v="8"/>
    <x v="51"/>
    <s v="Canal #2 "/>
    <n v="6227"/>
    <s v="Gateway"/>
    <m/>
    <m/>
    <n v="1"/>
    <n v="357"/>
    <n v="357"/>
    <n v="332.01"/>
    <n v="3565949.199999996"/>
  </r>
  <r>
    <x v="6"/>
    <s v="10"/>
    <x v="5"/>
    <x v="0"/>
    <s v="2862|Canal #2 |17.81|18.50"/>
    <x v="264"/>
    <s v="Truck# LT-67_x000a_Hauling Ticket# 15585_x000a_Job Name: Canal #2_x000a_Job# 6227_x000a_Location: Canal &amp; Harrison_x000a_Deliver: Gateway_x000a_DUMP FEE_x000a_SCALE TICKET_x000a_173474"/>
    <x v="0"/>
    <x v="15"/>
    <s v="15585"/>
    <x v="8"/>
    <x v="51"/>
    <s v="Canal #2 "/>
    <n v="6227"/>
    <s v="Gateway"/>
    <n v="173474"/>
    <s v="DUMP FEESCALE"/>
    <n v="17.809999999999999"/>
    <n v="18.5"/>
    <n v="329.49"/>
    <n v="0"/>
    <n v="3566278.6899999972"/>
  </r>
  <r>
    <x v="6"/>
    <s v="10"/>
    <x v="5"/>
    <x v="0"/>
    <s v="2862|Canal #2 |1.00|132.30"/>
    <x v="264"/>
    <s v="Truck# J&amp;O-676_x000a_Hauling Ticket# 16992_x000a_Job Name: Canal #2_x000a_Job# 6227_x000a_Location: Canal &amp; Harrison_x000a_Deliver: Gateway"/>
    <x v="10"/>
    <x v="43"/>
    <s v="16992"/>
    <x v="8"/>
    <x v="51"/>
    <s v="Canal #2 "/>
    <n v="6227"/>
    <s v="Gateway"/>
    <m/>
    <m/>
    <n v="1"/>
    <n v="132.30000000000001"/>
    <n v="132.30000000000001"/>
    <n v="0"/>
    <n v="3566410.989999996"/>
  </r>
  <r>
    <x v="7"/>
    <s v="17"/>
    <x v="5"/>
    <x v="0"/>
    <s v="2881|Canal #2 |1.00|357.00"/>
    <x v="265"/>
    <s v="Truck# Li-54_x000a_Hauling Ticket# 14546_x000a_Job Name: Canal #2_x000a_Job# 6227_x000a_Location: Canal &amp; VanBuren_x000a_Deliver: Gateway"/>
    <x v="1"/>
    <x v="1"/>
    <s v="14546"/>
    <x v="8"/>
    <x v="51"/>
    <s v="Canal #2 "/>
    <n v="6227"/>
    <s v="Gateway"/>
    <m/>
    <m/>
    <n v="1"/>
    <n v="357"/>
    <n v="357"/>
    <n v="332.01"/>
    <n v="3699513.9199999981"/>
  </r>
  <r>
    <x v="7"/>
    <s v="17"/>
    <x v="5"/>
    <x v="0"/>
    <s v="2881|Canal #2 |18.47|18.50"/>
    <x v="265"/>
    <s v="Truck# Li-54_x000a_Hauling Ticket# 14546_x000a_Job Name: Canal #2_x000a_Job# 6227_x000a_Location: Canal &amp; VanBuren_x000a_Deliver: Gateway_x000a_DUMP FEE_x000a_SCALE TICKET_x000a_173600"/>
    <x v="1"/>
    <x v="1"/>
    <s v="14546"/>
    <x v="8"/>
    <x v="51"/>
    <s v="Canal #2 "/>
    <n v="6227"/>
    <s v="Gateway"/>
    <n v="173600"/>
    <s v="DUMP FEESCALE"/>
    <n v="18.47"/>
    <n v="18.5"/>
    <n v="341.7"/>
    <n v="0"/>
    <n v="3699855.6199999978"/>
  </r>
  <r>
    <x v="7"/>
    <s v="17"/>
    <x v="5"/>
    <x v="0"/>
    <s v="2881|Canal #2 |1.00|357.00"/>
    <x v="265"/>
    <s v="Truck# Li-54_x000a_Hauling Ticket# 14547_x000a_Job Name: Canal #2_x000a_Job# 6227_x000a_Location: Canal &amp; VanBuren_x000a_Deliver: Gateway"/>
    <x v="1"/>
    <x v="1"/>
    <s v="14547"/>
    <x v="8"/>
    <x v="51"/>
    <s v="Canal #2 "/>
    <n v="6227"/>
    <s v="Gateway"/>
    <m/>
    <m/>
    <n v="1"/>
    <n v="357"/>
    <n v="357"/>
    <n v="332.01"/>
    <n v="3700212.6199999978"/>
  </r>
  <r>
    <x v="7"/>
    <s v="17"/>
    <x v="5"/>
    <x v="0"/>
    <s v="2881|Canal #2 |19.24|18.50"/>
    <x v="265"/>
    <s v="Truck# Li-54_x000a_Hauling Ticket# 14547_x000a_Job Name: Canal #2_x000a_Job# 6227_x000a_Location: Canal &amp; VanBuren_x000a_Deliver: Gateway_x000a_DUMP FEE_x000a_SCALE TICKET_x000a_173611"/>
    <x v="1"/>
    <x v="1"/>
    <s v="14547"/>
    <x v="8"/>
    <x v="51"/>
    <s v="Canal #2 "/>
    <n v="6227"/>
    <s v="Gateway"/>
    <n v="173611"/>
    <s v="DUMP FEESCALE"/>
    <n v="19.239999999999998"/>
    <n v="18.5"/>
    <n v="355.94"/>
    <n v="0"/>
    <n v="3700568.5599999982"/>
  </r>
  <r>
    <x v="7"/>
    <s v="17"/>
    <x v="5"/>
    <x v="0"/>
    <s v="2881|Canal #2 |3.50|132.30"/>
    <x v="265"/>
    <s v="Truck# Li-54_x000a_Hauling Ticket# 14548_x000a_Job Name: Canal #2_x000a_Job# 6227_x000a_Location: Canal &amp; VanBuren_x000a_Deliver: Gateway"/>
    <x v="1"/>
    <x v="1"/>
    <s v="14548"/>
    <x v="8"/>
    <x v="51"/>
    <s v="Canal #2 "/>
    <n v="6227"/>
    <s v="Gateway"/>
    <m/>
    <m/>
    <n v="3.5"/>
    <n v="132.30000000000001"/>
    <n v="463.05"/>
    <n v="0"/>
    <n v="3701031.609999998"/>
  </r>
  <r>
    <x v="7"/>
    <s v="17"/>
    <x v="5"/>
    <x v="0"/>
    <s v="2881|Canal #2 |2.50|132.30"/>
    <x v="265"/>
    <s v="Truck# MLB-108_x000a_Hauling Ticket# 14732_x000a_Job Name: Canal #2_x000a_Job# 6227_x000a_Location: Canal &amp; VanBuren_x000a_Deliver: Gateway"/>
    <x v="2"/>
    <x v="2"/>
    <s v="14732"/>
    <x v="8"/>
    <x v="51"/>
    <s v="Canal #2 "/>
    <n v="6227"/>
    <s v="Gateway"/>
    <m/>
    <m/>
    <n v="2.5"/>
    <n v="132.30000000000001"/>
    <n v="330.75"/>
    <n v="307.59750000000003"/>
    <n v="3701362.359999998"/>
  </r>
  <r>
    <x v="7"/>
    <s v="17"/>
    <x v="5"/>
    <x v="0"/>
    <s v="2881|Canal #2 |1.00|357.00"/>
    <x v="265"/>
    <s v="Truck# MLB-108_x000a_Hauling Ticket# 14733_x000a_Job Name: Canal #2_x000a_Job# 6227_x000a_Location: Canal &amp; VanBuren_x000a_Deliver: Gateway"/>
    <x v="2"/>
    <x v="2"/>
    <s v="14733"/>
    <x v="8"/>
    <x v="51"/>
    <s v="Canal #2 "/>
    <n v="6227"/>
    <s v="Gateway"/>
    <m/>
    <m/>
    <n v="1"/>
    <n v="357"/>
    <n v="357"/>
    <n v="332.01"/>
    <n v="3701719.359999998"/>
  </r>
  <r>
    <x v="7"/>
    <s v="17"/>
    <x v="5"/>
    <x v="0"/>
    <s v="2881|Canal #2 |21.54|18.50"/>
    <x v="265"/>
    <s v="Truck# MLB-108_x000a_Hauling Ticket# 14733_x000a_Job Name: Canal #2_x000a_Job# 6227_x000a_Location: Canal &amp; VanBuren_x000a_Deliver: Gateway_x000a_DUMP FEE_x000a_SCALE TICKET_x000a_171369"/>
    <x v="2"/>
    <x v="2"/>
    <s v="14733"/>
    <x v="8"/>
    <x v="51"/>
    <s v="Canal #2 "/>
    <n v="6227"/>
    <s v="Gateway"/>
    <n v="171369"/>
    <s v="DUMP FEESCALE"/>
    <n v="21.54"/>
    <n v="18.5"/>
    <n v="398.49"/>
    <n v="0"/>
    <n v="3702117.8499999982"/>
  </r>
  <r>
    <x v="7"/>
    <s v="17"/>
    <x v="5"/>
    <x v="0"/>
    <s v="2881|Canal #2 |1.00|357.00"/>
    <x v="265"/>
    <s v="Truck# MLB-108_x000a_Hauling Ticket# 14735_x000a_Job Name: Canal #2_x000a_Job# 6227_x000a_Location: Canal &amp; VanBuren_x000a_Deliver: Gateway"/>
    <x v="2"/>
    <x v="2"/>
    <s v="14735"/>
    <x v="8"/>
    <x v="51"/>
    <s v="Canal #2 "/>
    <n v="6227"/>
    <s v="Gateway"/>
    <m/>
    <m/>
    <n v="1"/>
    <n v="357"/>
    <n v="357"/>
    <n v="332.01"/>
    <n v="3702474.8499999982"/>
  </r>
  <r>
    <x v="7"/>
    <s v="17"/>
    <x v="5"/>
    <x v="0"/>
    <s v="2881|Canal #2 |19.18|18.50"/>
    <x v="265"/>
    <s v="Truck# MLB-108_x000a_Hauling Ticket# 14735_x000a_Job Name: Canal #2_x000a_Job# 6227_x000a_Location: Canal &amp; VanBuren_x000a_Deliver: Gateway_x000a_DUMP FEE_x000a_SCALE TICKET_x000a_171372"/>
    <x v="2"/>
    <x v="2"/>
    <s v="14735"/>
    <x v="8"/>
    <x v="51"/>
    <s v="Canal #2 "/>
    <n v="6227"/>
    <s v="Gateway"/>
    <n v="171372"/>
    <s v="DUMP FEESCALE"/>
    <n v="19.18"/>
    <n v="18.5"/>
    <n v="354.83"/>
    <n v="0"/>
    <n v="3702829.6799999978"/>
  </r>
  <r>
    <x v="7"/>
    <s v="17"/>
    <x v="5"/>
    <x v="0"/>
    <s v="2881|Canal #2 |1.00|357.00"/>
    <x v="265"/>
    <s v="Truck# LT-67_x000a_Hauling Ticket# 15588_x000a_Job Name: Canal #2_x000a_Job# 6227_x000a_Location: Canal &amp; VanBuren_x000a_Deliver: Gateway"/>
    <x v="0"/>
    <x v="15"/>
    <s v="15588"/>
    <x v="8"/>
    <x v="51"/>
    <s v="Canal #2 "/>
    <n v="6227"/>
    <s v="Gateway"/>
    <m/>
    <m/>
    <n v="1"/>
    <n v="357"/>
    <n v="357"/>
    <n v="332.01"/>
    <n v="3703186.6799999978"/>
  </r>
  <r>
    <x v="7"/>
    <s v="17"/>
    <x v="5"/>
    <x v="0"/>
    <s v="2881|Canal #2 |18.12|18.50"/>
    <x v="265"/>
    <s v="Truck# LT-67_x000a_Hauling Ticket# 15588_x000a_Job Name: Canal #2_x000a_Job# 6227_x000a_Location: Canal &amp; VanBuren_x000a_Deliver: Gateway_x000a_DUMP FEE_x000a_SCALE TICKET_x000a_173599"/>
    <x v="0"/>
    <x v="15"/>
    <s v="15588"/>
    <x v="8"/>
    <x v="51"/>
    <s v="Canal #2 "/>
    <n v="6227"/>
    <s v="Gateway"/>
    <n v="173599"/>
    <s v="DUMP FEESCALE"/>
    <n v="18.12"/>
    <n v="18.5"/>
    <n v="335.22"/>
    <n v="0"/>
    <n v="3703521.899999999"/>
  </r>
  <r>
    <x v="7"/>
    <s v="17"/>
    <x v="5"/>
    <x v="0"/>
    <s v="2881|Canal #2 |1.00|357.00"/>
    <x v="265"/>
    <s v="Truck# LT-67_x000a_Hauling Ticket# 15589_x000a_Job Name: Canal #2_x000a_Job# 6227_x000a_Location: Canal &amp; VanBuren_x000a_Deliver: Gateway"/>
    <x v="0"/>
    <x v="15"/>
    <s v="15589"/>
    <x v="8"/>
    <x v="51"/>
    <s v="Canal #2 "/>
    <n v="6227"/>
    <s v="Gateway"/>
    <m/>
    <m/>
    <n v="1"/>
    <n v="357"/>
    <n v="357"/>
    <n v="332.01"/>
    <n v="3703878.899999999"/>
  </r>
  <r>
    <x v="7"/>
    <s v="17"/>
    <x v="5"/>
    <x v="0"/>
    <s v="2881|Canal #2 |19.35|18.50"/>
    <x v="265"/>
    <s v="Truck# LT-67_x000a_Hauling Ticket# 15589_x000a_Job Name: Canal #2_x000a_Job# 6227_x000a_Location: Canal &amp; VanBuren_x000a_Deliver: Gateway_x000a_DUMP FEE_x000a_SCALE TICKET_x000a_173610"/>
    <x v="0"/>
    <x v="15"/>
    <s v="15589"/>
    <x v="8"/>
    <x v="51"/>
    <s v="Canal #2 "/>
    <n v="6227"/>
    <s v="Gateway"/>
    <n v="173610"/>
    <s v="DUMP FEESCALE"/>
    <n v="19.350000000000001"/>
    <n v="18.5"/>
    <n v="357.98"/>
    <n v="0"/>
    <n v="3704236.879999998"/>
  </r>
  <r>
    <x v="7"/>
    <s v="17"/>
    <x v="5"/>
    <x v="0"/>
    <s v="2881|Canal #2 |1.00|357.00"/>
    <x v="265"/>
    <s v="Truck# LT-67_x000a_Hauling Ticket# 15590_x000a_Job Name: Canal #2_x000a_Job# 6227_x000a_Location: Canal &amp; VanBuren_x000a_Deliver: Gateway"/>
    <x v="0"/>
    <x v="15"/>
    <s v="15590"/>
    <x v="8"/>
    <x v="51"/>
    <s v="Canal #2 "/>
    <n v="6227"/>
    <s v="Gateway"/>
    <m/>
    <m/>
    <n v="1"/>
    <n v="357"/>
    <n v="357"/>
    <n v="332.01"/>
    <n v="3704593.879999998"/>
  </r>
  <r>
    <x v="7"/>
    <s v="17"/>
    <x v="5"/>
    <x v="0"/>
    <s v="2881|Canal #2 |17.34|18.50"/>
    <x v="265"/>
    <s v="Truck# LT-67_x000a_Hauling Ticket# 15590_x000a_Job Name: Canal #2_x000a_Job# 6227_x000a_Location: Canal &amp; VanBuren_x000a_Deliver: Gateway_x000a_DUMP FEE_x000a_SCALE TICKET_x000a_173618"/>
    <x v="0"/>
    <x v="15"/>
    <s v="15590"/>
    <x v="8"/>
    <x v="51"/>
    <s v="Canal #2 "/>
    <n v="6227"/>
    <s v="Gateway"/>
    <n v="173618"/>
    <s v="DUMP FEESCALE"/>
    <n v="17.34"/>
    <n v="18.5"/>
    <n v="320.79000000000002"/>
    <n v="0"/>
    <n v="3704914.669999999"/>
  </r>
  <r>
    <x v="8"/>
    <s v="24"/>
    <x v="5"/>
    <x v="0"/>
    <s v="2902|Canal #2 |5.00|132.50"/>
    <x v="266"/>
    <s v="Truck# LT-67_x000a_Hauling Ticket# 15594_x000a_Job Name: Canal #2_x000a_Job# 6227_x000a_Location: Canal &amp; Harrison_x000a_Deliver: Vulcan Pershing"/>
    <x v="0"/>
    <x v="15"/>
    <s v="15594"/>
    <x v="8"/>
    <x v="51"/>
    <s v="Canal #2 "/>
    <n v="6227"/>
    <s v="Vulcan Pershing"/>
    <m/>
    <m/>
    <n v="5"/>
    <n v="132.5"/>
    <n v="662.5"/>
    <n v="0"/>
    <n v="3815602.9099999978"/>
  </r>
  <r>
    <x v="8"/>
    <s v="24"/>
    <x v="5"/>
    <x v="0"/>
    <s v="2902|Canal #2 |1.00|357.00"/>
    <x v="266"/>
    <s v="Truck# LT-67_x000a_Hauling Ticket# 15596_x000a_Job Name: Canal #2_x000a_Job# 6227_x000a_Location: Canal &amp; VanBuren_x000a_Deliver: Gateway"/>
    <x v="0"/>
    <x v="15"/>
    <s v="15596"/>
    <x v="8"/>
    <x v="51"/>
    <s v="Canal #2 "/>
    <n v="6227"/>
    <s v="Gateway"/>
    <m/>
    <m/>
    <n v="1"/>
    <n v="357"/>
    <n v="357"/>
    <n v="332.01"/>
    <n v="3815959.9099999978"/>
  </r>
  <r>
    <x v="8"/>
    <s v="24"/>
    <x v="5"/>
    <x v="0"/>
    <s v="2902|Canal #2 |18.52|18.50"/>
    <x v="266"/>
    <s v="Truck# LT-67_x000a_Hauling Ticket# 15596_x000a_Job Name: Canal #2_x000a_Job# 6227_x000a_Location: Canal &amp; Harrison_x000a_Deliver: Gateway_x000a_DUMP FEE_x000a_SCALE TICKET_x000a_173806"/>
    <x v="0"/>
    <x v="15"/>
    <s v="15596"/>
    <x v="8"/>
    <x v="51"/>
    <s v="Canal #2 "/>
    <n v="6227"/>
    <s v="Gateway"/>
    <n v="173806"/>
    <s v="DUMP FEESCALE"/>
    <n v="18.52"/>
    <n v="18.5"/>
    <n v="342.62"/>
    <n v="0"/>
    <n v="3816302.5299999979"/>
  </r>
  <r>
    <x v="8"/>
    <s v="24"/>
    <x v="5"/>
    <x v="0"/>
    <s v="2902|Canal #2 |1.00|357.00"/>
    <x v="266"/>
    <s v="Truck# LT-67_x000a_Hauling Ticket# 15597_x000a_Job Name: Canal #2_x000a_Job# 6227_x000a_Location: Canal &amp; VanBuren_x000a_Deliver: Gateway"/>
    <x v="0"/>
    <x v="15"/>
    <s v="15597"/>
    <x v="8"/>
    <x v="51"/>
    <s v="Canal #2 "/>
    <n v="6227"/>
    <s v="Gateway"/>
    <m/>
    <m/>
    <n v="1"/>
    <n v="357"/>
    <n v="357"/>
    <n v="332.01"/>
    <n v="3816659.5299999979"/>
  </r>
  <r>
    <x v="8"/>
    <s v="24"/>
    <x v="5"/>
    <x v="0"/>
    <s v="2902|Canal #2 |18.39|18.50"/>
    <x v="266"/>
    <s v="Truck# LT-67_x000a_Hauling Ticket# 15597_x000a_Job Name: Canal #2_x000a_Job# 6227_x000a_Location: Canal &amp; Harrison_x000a_Deliver: Gateway_x000a_DUMP FEE_x000a_SCALE TICKET_x000a_173824"/>
    <x v="0"/>
    <x v="15"/>
    <s v="15597"/>
    <x v="8"/>
    <x v="51"/>
    <s v="Canal #2 "/>
    <n v="6227"/>
    <s v="Gateway"/>
    <n v="173824"/>
    <s v="DUMP FEESCALE"/>
    <n v="18.39"/>
    <n v="18.5"/>
    <n v="340.22"/>
    <n v="0"/>
    <n v="3816999.7499999981"/>
  </r>
  <r>
    <x v="8"/>
    <s v="24"/>
    <x v="5"/>
    <x v="0"/>
    <s v="2902|Canal #2 |1.00|357.00"/>
    <x v="266"/>
    <s v="Truck# WO-201_x000a_Hauling Ticket# 15141_x000a_Job Name: Canal #2_x000a_Job# 6227_x000a_Location: Canal &amp; VanBuren_x000a_Deliver: Gateway"/>
    <x v="9"/>
    <x v="33"/>
    <s v="15141"/>
    <x v="8"/>
    <x v="51"/>
    <s v="Canal #2 "/>
    <n v="6227"/>
    <s v="Gateway"/>
    <m/>
    <m/>
    <n v="1"/>
    <n v="357"/>
    <n v="357"/>
    <n v="332.01"/>
    <n v="3817356.7499999981"/>
  </r>
  <r>
    <x v="8"/>
    <s v="24"/>
    <x v="5"/>
    <x v="0"/>
    <s v="2902|Canal #2 |14.19|18.50"/>
    <x v="266"/>
    <s v="Truck# WO-201_x000a_Hauling Ticket# 15141_x000a_Job Name: Canal #2_x000a_Job# 6227_x000a_Location: Canal &amp; Harrison_x000a_Deliver: Gateway_x000a_DUMP FEE_x000a_SCALE TICKET_x000a_173829"/>
    <x v="9"/>
    <x v="33"/>
    <s v="15141"/>
    <x v="8"/>
    <x v="51"/>
    <s v="Canal #2 "/>
    <n v="6227"/>
    <s v="Gateway"/>
    <n v="173829"/>
    <s v="DUMP FEESCALE"/>
    <n v="14.19"/>
    <n v="18.5"/>
    <n v="262.52"/>
    <n v="0"/>
    <n v="3817619.2699999982"/>
  </r>
  <r>
    <x v="8"/>
    <s v="24"/>
    <x v="5"/>
    <x v="0"/>
    <s v="2902|Canal #2 |1.00|357.00"/>
    <x v="266"/>
    <s v="Truck# WO-201_x000a_Hauling Ticket# 15147_x000a_Job Name: Canal #2_x000a_Job# 6227_x000a_Location: Canal &amp; VanBuren_x000a_Deliver: Gateway"/>
    <x v="9"/>
    <x v="33"/>
    <s v="15147"/>
    <x v="8"/>
    <x v="51"/>
    <s v="Canal #2 "/>
    <n v="6227"/>
    <s v="Gateway"/>
    <m/>
    <m/>
    <n v="1"/>
    <n v="357"/>
    <n v="357"/>
    <n v="332.01"/>
    <n v="3817976.2699999982"/>
  </r>
  <r>
    <x v="8"/>
    <s v="24"/>
    <x v="5"/>
    <x v="0"/>
    <s v="2902|Canal #2 |17.39|18.50"/>
    <x v="266"/>
    <s v="Truck# WO-201_x000a_Hauling Ticket# 15147_x000a_Job Name: Canal #2_x000a_Job# 6227_x000a_Location: Canal &amp; Harrison_x000a_Deliver: Gateway_x000a_DUMP FEE_x000a_SCALE TICKET_x000a_172514"/>
    <x v="9"/>
    <x v="33"/>
    <s v="15147"/>
    <x v="8"/>
    <x v="51"/>
    <s v="Canal #2 "/>
    <n v="6227"/>
    <s v="Gateway"/>
    <n v="172514"/>
    <s v="DUMP FEESCALE"/>
    <n v="17.39"/>
    <n v="18.5"/>
    <n v="321.72000000000003"/>
    <n v="0"/>
    <n v="3818297.9899999979"/>
  </r>
  <r>
    <x v="8"/>
    <s v="24"/>
    <x v="5"/>
    <x v="0"/>
    <s v="2902|Canal #2 |1.00|357.00"/>
    <x v="266"/>
    <s v="Truck# Li-73_x000a_Hauling Ticket# 15659_x000a_Job Name: Canal #2_x000a_Job# 6227_x000a_Location: Canal &amp; Harrison_x000a_Deliver: Gateway"/>
    <x v="1"/>
    <x v="9"/>
    <s v="15659"/>
    <x v="8"/>
    <x v="51"/>
    <s v="Canal #2 "/>
    <n v="6227"/>
    <s v="Gateway"/>
    <m/>
    <m/>
    <n v="1"/>
    <n v="357"/>
    <n v="357"/>
    <n v="332.01"/>
    <n v="3818654.9899999979"/>
  </r>
  <r>
    <x v="8"/>
    <s v="24"/>
    <x v="5"/>
    <x v="0"/>
    <s v="2902|Canal #2 |20.12|18.50"/>
    <x v="266"/>
    <s v="Truck# Li-73_x000a_Hauling Ticket# 15659_x000a_Job Name: Canal #2_x000a_Job# 6227_x000a_Location: Canal &amp; Harrison_x000a_Deliver: Gateway_x000a_DUMP FEE_x000a_SCALE TICKET_x000a_172515"/>
    <x v="1"/>
    <x v="9"/>
    <s v="15659"/>
    <x v="8"/>
    <x v="51"/>
    <s v="Canal #2 "/>
    <n v="6227"/>
    <s v="Gateway"/>
    <n v="172515"/>
    <s v="DUMP FEESCALE"/>
    <n v="20.12"/>
    <n v="18.5"/>
    <n v="372.22"/>
    <n v="0"/>
    <n v="3819027.209999999"/>
  </r>
  <r>
    <x v="8"/>
    <s v="24"/>
    <x v="5"/>
    <x v="0"/>
    <s v="2902|Canal #2 |78.48|17.20"/>
    <x v="266"/>
    <s v="Truck# LT-67_x000a_Hauling Ticket# 15594_x000a_Job Name: Canal #2_x000a_Job# 6227_x000a_Location: Canal &amp; Harrison_x000a_Deliver: Vulcan Pershing_x000a_SCALE TICKET_x000a_1023974, 1023978, 14672261,  14672265"/>
    <x v="0"/>
    <x v="15"/>
    <s v="15594"/>
    <x v="8"/>
    <x v="51"/>
    <s v="Canal #2 "/>
    <n v="6227"/>
    <s v="Vulcan Pershing"/>
    <m/>
    <m/>
    <n v="78.48"/>
    <n v="17.2"/>
    <n v="1349.86"/>
    <n v="0"/>
    <n v="3820377.069999998"/>
  </r>
  <r>
    <x v="44"/>
    <s v="20"/>
    <x v="11"/>
    <x v="0"/>
    <s v="2331|Canal #2 |1.00|199.50"/>
    <x v="267"/>
    <s v="Truck# LT-67Hauling Ticket# 11614Job Name: Canal #2Job# 6227Location: Clinton &amp; CabriniDeliver: Vulcan Pershing"/>
    <x v="0"/>
    <x v="15"/>
    <s v="11614"/>
    <x v="8"/>
    <x v="52"/>
    <s v="Canal #2 "/>
    <n v="6227"/>
    <s v="Vulcan Pershing"/>
    <m/>
    <m/>
    <n v="1"/>
    <n v="199.5"/>
    <n v="199.5"/>
    <n v="0"/>
    <n v="8337.4500000000007"/>
  </r>
  <r>
    <x v="44"/>
    <s v="20"/>
    <x v="11"/>
    <x v="0"/>
    <s v="2331|Canal #2 |1.50|132.30"/>
    <x v="267"/>
    <s v="Truck# LT-67Hauling Ticket# 11615Job Name: Canal #2Job# 6227Location: Clinton &amp; CabriniDeliver: Vulcan PershingWAITING TIME"/>
    <x v="0"/>
    <x v="15"/>
    <s v="11615"/>
    <x v="8"/>
    <x v="52"/>
    <s v="Canal #2 "/>
    <n v="6227"/>
    <s v="Vulcan Pershing"/>
    <m/>
    <s v="WAITING TIME"/>
    <n v="1.5"/>
    <n v="132.30000000000001"/>
    <n v="198.45"/>
    <n v="0"/>
    <n v="8535.9000000000015"/>
  </r>
  <r>
    <x v="44"/>
    <s v="20"/>
    <x v="11"/>
    <x v="0"/>
    <s v="2331|Canal #2 |1.00|199.50"/>
    <x v="267"/>
    <s v="Truck# LT-67Hauling Ticket# 11616Job Name: Canal #2Job# 6227Location: Clinton &amp; CabriniDeliver: Vulcan Pershing"/>
    <x v="0"/>
    <x v="15"/>
    <s v="11616"/>
    <x v="8"/>
    <x v="52"/>
    <s v="Canal #2 "/>
    <n v="6227"/>
    <s v="Vulcan Pershing"/>
    <m/>
    <m/>
    <n v="1"/>
    <n v="199.5"/>
    <n v="199.5"/>
    <n v="0"/>
    <n v="8735.4000000000015"/>
  </r>
  <r>
    <x v="44"/>
    <s v="20"/>
    <x v="11"/>
    <x v="0"/>
    <s v="2331|Canal #2 |1.00|199.50"/>
    <x v="267"/>
    <s v="Truck# LT-67Hauling Ticket# 11617Job Name: Canal #2Job# 6227Location: Clinton &amp; CabriniDeliver: Vulcan Pershing"/>
    <x v="0"/>
    <x v="15"/>
    <s v="11617"/>
    <x v="8"/>
    <x v="52"/>
    <s v="Canal #2 "/>
    <n v="6227"/>
    <s v="Vulcan Pershing"/>
    <m/>
    <m/>
    <n v="1"/>
    <n v="199.5"/>
    <n v="199.5"/>
    <n v="0"/>
    <n v="8934.9000000000015"/>
  </r>
  <r>
    <x v="44"/>
    <s v="20"/>
    <x v="11"/>
    <x v="0"/>
    <s v="2331|Canal #2 |1.00|199.50"/>
    <x v="267"/>
    <s v="Truck# LT-67Hauling Ticket# 11618Job Name: Canal #2Job# 6227Location: Clinton &amp; CabriniDeliver: Vulcan Pershing"/>
    <x v="0"/>
    <x v="15"/>
    <s v="11618"/>
    <x v="8"/>
    <x v="52"/>
    <s v="Canal #2 "/>
    <n v="6227"/>
    <s v="Vulcan Pershing"/>
    <m/>
    <m/>
    <n v="1"/>
    <n v="199.5"/>
    <n v="199.5"/>
    <n v="0"/>
    <n v="9134.4000000000015"/>
  </r>
  <r>
    <x v="44"/>
    <s v="20"/>
    <x v="11"/>
    <x v="0"/>
    <s v="2331|Canal #2 |1.00|199.50"/>
    <x v="267"/>
    <s v="Truck# LT-67Hauling Ticket# 11622Job Name: Canal #2Job# 6227Location: Clinton &amp; CabriniDeliver: Vulcan Pershing"/>
    <x v="0"/>
    <x v="15"/>
    <s v="11622"/>
    <x v="8"/>
    <x v="52"/>
    <s v="Canal #2 "/>
    <n v="6227"/>
    <s v="Vulcan Pershing"/>
    <m/>
    <m/>
    <n v="1"/>
    <n v="199.5"/>
    <n v="199.5"/>
    <n v="0"/>
    <n v="9333.9000000000015"/>
  </r>
  <r>
    <x v="44"/>
    <s v="20"/>
    <x v="11"/>
    <x v="0"/>
    <s v="2331|Canal #2 |1.00|199.50"/>
    <x v="267"/>
    <s v="Truck# MLB-19Hauling Ticket# 11682Job Name: Canal #2Job# 6227Location: Clinton &amp; CabriniDeliver: Vulcan Pershing"/>
    <x v="2"/>
    <x v="8"/>
    <s v="11682"/>
    <x v="8"/>
    <x v="52"/>
    <s v="Canal #2 "/>
    <n v="6227"/>
    <s v="Vulcan Pershing"/>
    <m/>
    <m/>
    <n v="1"/>
    <n v="199.5"/>
    <n v="199.5"/>
    <n v="0"/>
    <n v="9533.4000000000015"/>
  </r>
  <r>
    <x v="44"/>
    <s v="20"/>
    <x v="11"/>
    <x v="0"/>
    <s v="2331|Canal #2 |1.00|199.50"/>
    <x v="267"/>
    <s v="Truck# MLB-19Hauling Ticket# 11683Job Name: Canal #2Job# 6227Location: Clinton &amp; CabriniDeliver: Vulcan Pershing"/>
    <x v="2"/>
    <x v="8"/>
    <s v="11683"/>
    <x v="8"/>
    <x v="52"/>
    <s v="Canal #2 "/>
    <n v="6227"/>
    <s v="Vulcan Pershing"/>
    <m/>
    <m/>
    <n v="1"/>
    <n v="199.5"/>
    <n v="199.5"/>
    <n v="0"/>
    <n v="9732.9000000000015"/>
  </r>
  <r>
    <x v="44"/>
    <s v="20"/>
    <x v="11"/>
    <x v="0"/>
    <s v="2331|Canal #2 |1.75|132.30"/>
    <x v="267"/>
    <s v="Truck# MLB-19Hauling Ticket# 11684Job Name: Canal #2Job# 6227Location: Clinton &amp; CabriniDeliver: Vulcan PershingWAITING TIME"/>
    <x v="2"/>
    <x v="8"/>
    <s v="11684"/>
    <x v="8"/>
    <x v="52"/>
    <s v="Canal #2 "/>
    <n v="6227"/>
    <s v="Vulcan Pershing"/>
    <m/>
    <s v="WAITING TIME"/>
    <n v="1.75"/>
    <n v="132.30000000000001"/>
    <n v="231.53"/>
    <n v="0"/>
    <n v="9964.4300000000021"/>
  </r>
  <r>
    <x v="44"/>
    <s v="20"/>
    <x v="11"/>
    <x v="0"/>
    <s v="2331|Canal #2 |1.00|199.50"/>
    <x v="267"/>
    <s v="Truck# MLB-19Hauling Ticket# 11685Job Name: Canal #2Job# 6227Location: Clinton &amp; CabriniDeliver: Vulcan Pershing"/>
    <x v="2"/>
    <x v="8"/>
    <s v="11685"/>
    <x v="8"/>
    <x v="52"/>
    <s v="Canal #2 "/>
    <n v="6227"/>
    <s v="Vulcan Pershing"/>
    <m/>
    <m/>
    <n v="1"/>
    <n v="199.5"/>
    <n v="199.5"/>
    <n v="0"/>
    <n v="10163.93"/>
  </r>
  <r>
    <x v="44"/>
    <s v="20"/>
    <x v="11"/>
    <x v="0"/>
    <s v="2331|Canal #2 |1.00|199.50"/>
    <x v="267"/>
    <s v="Truck# MLB-19Hauling Ticket# 11686Job Name: Canal #2Job# 6227Location: Clinton &amp; CabriniDeliver: Vulcan Pershing"/>
    <x v="2"/>
    <x v="8"/>
    <s v="11686"/>
    <x v="8"/>
    <x v="52"/>
    <s v="Canal #2 "/>
    <n v="6227"/>
    <s v="Vulcan Pershing"/>
    <m/>
    <m/>
    <n v="1"/>
    <n v="199.5"/>
    <n v="199.5"/>
    <n v="0"/>
    <n v="10363.43"/>
  </r>
  <r>
    <x v="45"/>
    <s v="27"/>
    <x v="11"/>
    <x v="0"/>
    <s v="2335|Canal #2 |1.00|199.50"/>
    <x v="268"/>
    <s v="Truck# LT-67Hauling Ticket# 11619Job Name: Canal #2Job# 6227Location: Clinton &amp; CabriniDeliver: Vulcan Pershing"/>
    <x v="0"/>
    <x v="15"/>
    <s v="11619"/>
    <x v="8"/>
    <x v="52"/>
    <s v="Canal #2 "/>
    <n v="6227"/>
    <s v="Vulcan Pershing"/>
    <m/>
    <m/>
    <n v="1"/>
    <n v="199.5"/>
    <n v="199.5"/>
    <n v="0"/>
    <n v="26535.39"/>
  </r>
  <r>
    <x v="45"/>
    <s v="27"/>
    <x v="11"/>
    <x v="0"/>
    <s v="2335|Canal #2 |1.00|199.50"/>
    <x v="268"/>
    <s v="Truck# LT-67Hauling Ticket# 11620Job Name: Canal #2Job# 6227Location: Clinton &amp; CabriniDeliver: Vulcan Pershing"/>
    <x v="0"/>
    <x v="15"/>
    <s v="11620"/>
    <x v="8"/>
    <x v="52"/>
    <s v="Canal #2 "/>
    <n v="6227"/>
    <s v="Vulcan Pershing"/>
    <m/>
    <m/>
    <n v="1"/>
    <n v="199.5"/>
    <n v="199.5"/>
    <n v="0"/>
    <n v="26734.89"/>
  </r>
  <r>
    <x v="45"/>
    <s v="27"/>
    <x v="11"/>
    <x v="0"/>
    <s v="2335|Canal #2 |1.00|199.50"/>
    <x v="268"/>
    <s v="Truck# LT-67Hauling Ticket# 11621Job Name: Canal #2Job# 6227Location: Clinton &amp; CabriniDeliver: Vulcan Pershing"/>
    <x v="0"/>
    <x v="15"/>
    <s v="11621"/>
    <x v="8"/>
    <x v="52"/>
    <s v="Canal #2 "/>
    <n v="6227"/>
    <s v="Vulcan Pershing"/>
    <m/>
    <m/>
    <n v="1"/>
    <n v="199.5"/>
    <n v="199.5"/>
    <n v="0"/>
    <n v="26934.39"/>
  </r>
  <r>
    <x v="45"/>
    <s v="27"/>
    <x v="11"/>
    <x v="0"/>
    <s v="2335|Canal #2 |1.00|199.50"/>
    <x v="268"/>
    <s v="Truck# LT-67Hauling Ticket# 11623Job Name: Canal #2Job# 6227Location: Clinton &amp; CabriniDeliver: Vulcan Pershing"/>
    <x v="0"/>
    <x v="15"/>
    <s v="11623"/>
    <x v="8"/>
    <x v="52"/>
    <s v="Canal #2 "/>
    <n v="6227"/>
    <s v="Vulcan Pershing"/>
    <m/>
    <m/>
    <n v="1"/>
    <n v="199.5"/>
    <n v="199.5"/>
    <n v="0"/>
    <n v="27133.89"/>
  </r>
  <r>
    <x v="45"/>
    <s v="27"/>
    <x v="11"/>
    <x v="0"/>
    <s v="2335|Canal #2 |1.00|199.50"/>
    <x v="268"/>
    <s v="Truck# LT-67Hauling Ticket# 11624Job Name: Canal #2Job# 6227Location: Clinton &amp; CabriniDeliver: Vulcan Pershing"/>
    <x v="0"/>
    <x v="15"/>
    <s v="11624"/>
    <x v="8"/>
    <x v="52"/>
    <s v="Canal #2 "/>
    <n v="6227"/>
    <s v="Vulcan Pershing"/>
    <m/>
    <m/>
    <n v="1"/>
    <n v="199.5"/>
    <n v="199.5"/>
    <n v="0"/>
    <n v="27333.39"/>
  </r>
  <r>
    <x v="45"/>
    <s v="27"/>
    <x v="11"/>
    <x v="0"/>
    <s v="2335|Canal #2 |1.00|199.50"/>
    <x v="268"/>
    <s v="Truck# LT-67Hauling Ticket# 11625Job Name: Canal #2Job# 6227Location: Clinton &amp; CabriniDeliver: Vulcan Pershing"/>
    <x v="0"/>
    <x v="15"/>
    <s v="11625"/>
    <x v="8"/>
    <x v="52"/>
    <s v="Canal #2 "/>
    <n v="6227"/>
    <s v="Vulcan Pershing"/>
    <m/>
    <m/>
    <n v="1"/>
    <n v="199.5"/>
    <n v="199.5"/>
    <n v="0"/>
    <n v="27532.89"/>
  </r>
  <r>
    <x v="45"/>
    <s v="27"/>
    <x v="11"/>
    <x v="0"/>
    <s v="2335|Canal #2 |1.00|56.50"/>
    <x v="268"/>
    <s v="Truck# LT-67Hauling Ticket# 11619Job Name: Canal #2Job# 6227Location: Clinton &amp; CabriniDeliver: Pershing Recycle CA1Scale Ticket# 14668757"/>
    <x v="0"/>
    <x v="15"/>
    <s v="11619"/>
    <x v="8"/>
    <x v="52"/>
    <s v="Canal #2 "/>
    <n v="6227"/>
    <s v="Pershing Recycle"/>
    <s v="14668757"/>
    <s v="CA1"/>
    <n v="1"/>
    <n v="56.5"/>
    <n v="56.5"/>
    <n v="0"/>
    <n v="27589.39"/>
  </r>
  <r>
    <x v="45"/>
    <s v="27"/>
    <x v="11"/>
    <x v="0"/>
    <s v="2335|Canal #2 |1.00|56.50"/>
    <x v="268"/>
    <s v="Truck# LT-67Hauling Ticket# 11620Job Name: Canal #2Job# 6227Location: Clinton &amp; CabriniDeliver: Pershing Recycle CA1Scale Ticket# 14668760"/>
    <x v="0"/>
    <x v="15"/>
    <s v="11620"/>
    <x v="8"/>
    <x v="52"/>
    <s v="Canal #2 "/>
    <n v="6227"/>
    <s v="Pershing Recycle"/>
    <s v="14668760"/>
    <s v="CA1"/>
    <n v="1"/>
    <n v="56.5"/>
    <n v="56.5"/>
    <n v="0"/>
    <n v="27645.89"/>
  </r>
  <r>
    <x v="45"/>
    <s v="27"/>
    <x v="11"/>
    <x v="0"/>
    <s v="2335|Canal #2 |1.00|56.50"/>
    <x v="268"/>
    <s v="Truck# LT-67Hauling Ticket# 11621Job Name: Canal #2Job# 6227Location: Clinton &amp; CabriniDeliver: Pershing Recycle CA1Scale Ticket# 14668762"/>
    <x v="0"/>
    <x v="15"/>
    <s v="11621"/>
    <x v="8"/>
    <x v="52"/>
    <s v="Canal #2 "/>
    <n v="6227"/>
    <s v="Pershing Recycle"/>
    <s v="14668762"/>
    <s v="CA1"/>
    <n v="1"/>
    <n v="56.5"/>
    <n v="56.5"/>
    <n v="0"/>
    <n v="27702.39"/>
  </r>
  <r>
    <x v="45"/>
    <s v="27"/>
    <x v="11"/>
    <x v="0"/>
    <s v="2335|Canal #2 |1.00|56.50"/>
    <x v="268"/>
    <s v="Truck# LT-67Hauling Ticket# 11623Job Name: Canal #2Job# 6227Location: Clinton &amp; CabriniDeliver: Pershing Recycle CA1Scale Ticket# 14668766"/>
    <x v="0"/>
    <x v="15"/>
    <s v="11623"/>
    <x v="8"/>
    <x v="52"/>
    <s v="Canal #2 "/>
    <n v="6227"/>
    <s v="Pershing Recycle"/>
    <s v="14668766"/>
    <s v="CA1"/>
    <n v="1"/>
    <n v="56.5"/>
    <n v="56.5"/>
    <n v="0"/>
    <n v="27758.89"/>
  </r>
  <r>
    <x v="45"/>
    <s v="27"/>
    <x v="11"/>
    <x v="0"/>
    <s v="2335|Canal #2 |1.00|56.50"/>
    <x v="268"/>
    <s v="Truck# LT-67Hauling Ticket# 11624Job Name: Canal #2Job# 6227Location: Clinton &amp; CabriniDeliver: Pershing Recycle CA1Scale Ticket# 14668772"/>
    <x v="0"/>
    <x v="15"/>
    <s v="11624"/>
    <x v="8"/>
    <x v="52"/>
    <s v="Canal #2 "/>
    <n v="6227"/>
    <s v="Pershing Recycle"/>
    <s v="14668772"/>
    <s v="CA1"/>
    <n v="1"/>
    <n v="56.5"/>
    <n v="56.5"/>
    <n v="0"/>
    <n v="27815.39"/>
  </r>
  <r>
    <x v="45"/>
    <s v="27"/>
    <x v="11"/>
    <x v="0"/>
    <s v="2335|Canal #2 |1.00|56.50"/>
    <x v="268"/>
    <s v="Truck# LT-67Hauling Ticket# 11625Job Name: Canal #2Job# 6227Location: Clinton &amp; CabriniDeliver: Pershing Recycle CA1Scale Ticket# 14668778"/>
    <x v="0"/>
    <x v="15"/>
    <s v="11625"/>
    <x v="8"/>
    <x v="52"/>
    <s v="Canal #2 "/>
    <n v="6227"/>
    <s v="Pershing Recycle"/>
    <s v="14668778"/>
    <s v="CA1"/>
    <n v="1"/>
    <n v="56.5"/>
    <n v="56.5"/>
    <n v="0"/>
    <n v="27871.89"/>
  </r>
  <r>
    <x v="33"/>
    <s v="03"/>
    <x v="9"/>
    <x v="0"/>
    <s v="2340|Canal #2 |1.00|199.50"/>
    <x v="269"/>
    <s v="Truck# MLB-108Hauling Ticket# 11553Job Name: Canal #2Job# 6227Location: Jackson Blvd. and Canal St.Deliver: Vulcan Pershing"/>
    <x v="2"/>
    <x v="2"/>
    <s v="11553"/>
    <x v="8"/>
    <x v="52"/>
    <s v="Canal #2 "/>
    <n v="6227"/>
    <s v="Vulcan Pershing"/>
    <m/>
    <m/>
    <n v="1"/>
    <n v="199.5"/>
    <n v="199.5"/>
    <n v="0"/>
    <n v="38785.53"/>
  </r>
  <r>
    <x v="33"/>
    <s v="03"/>
    <x v="9"/>
    <x v="0"/>
    <s v="2340|Canal #2 |1.00|199.50"/>
    <x v="269"/>
    <s v="Truck# MLB-108Hauling Ticket# 11575Job Name: Canal #2Job# 6227Location: Jackson Blvd. and Canal St.Deliver: Vulcan Pershing"/>
    <x v="2"/>
    <x v="2"/>
    <s v="11575"/>
    <x v="8"/>
    <x v="52"/>
    <s v="Canal #2 "/>
    <n v="6227"/>
    <s v="Vulcan Pershing"/>
    <m/>
    <m/>
    <n v="1"/>
    <n v="199.5"/>
    <n v="199.5"/>
    <n v="0"/>
    <n v="38985.03"/>
  </r>
  <r>
    <x v="33"/>
    <s v="03"/>
    <x v="9"/>
    <x v="0"/>
    <s v="2340|Canal #2 |1.00|199.50"/>
    <x v="269"/>
    <s v="Truck# MLB-108Hauling Ticket# 11577Job Name: Canal #2Job# 6227Location: Jackson Blvd. and Canal St.Deliver: Vulcan Pershing"/>
    <x v="2"/>
    <x v="2"/>
    <s v="11577"/>
    <x v="8"/>
    <x v="52"/>
    <s v="Canal #2 "/>
    <n v="6227"/>
    <s v="Vulcan Pershing"/>
    <m/>
    <m/>
    <n v="1"/>
    <n v="199.5"/>
    <n v="199.5"/>
    <n v="0"/>
    <n v="39184.53"/>
  </r>
  <r>
    <x v="33"/>
    <s v="03"/>
    <x v="9"/>
    <x v="0"/>
    <s v="2340|Canal #2 |1.00|199.50"/>
    <x v="269"/>
    <s v="Truck# MLB-108Hauling Ticket# 11578Job Name: Canal #2Job# 6227Location: Jackson Blvd. and Canal St.Deliver: Vulcan Pershing"/>
    <x v="2"/>
    <x v="2"/>
    <s v="11578"/>
    <x v="8"/>
    <x v="52"/>
    <s v="Canal #2 "/>
    <n v="6227"/>
    <s v="Vulcan Pershing"/>
    <m/>
    <m/>
    <n v="1"/>
    <n v="199.5"/>
    <n v="199.5"/>
    <n v="0"/>
    <n v="39384.03"/>
  </r>
  <r>
    <x v="33"/>
    <s v="03"/>
    <x v="9"/>
    <x v="0"/>
    <s v="2340|Canal #2 |1.00|199.50"/>
    <x v="269"/>
    <s v="Truck# MLB-108Hauling Ticket# 11579Job Name: Canal #2Job# 6227Location: Jackson Blvd. and Canal St.Deliver: Vulcan Pershing"/>
    <x v="2"/>
    <x v="2"/>
    <s v="11579"/>
    <x v="8"/>
    <x v="52"/>
    <s v="Canal #2 "/>
    <n v="6227"/>
    <s v="Vulcan Pershing"/>
    <m/>
    <m/>
    <n v="1"/>
    <n v="199.5"/>
    <n v="199.5"/>
    <n v="0"/>
    <n v="39583.53"/>
  </r>
  <r>
    <x v="33"/>
    <s v="03"/>
    <x v="9"/>
    <x v="0"/>
    <s v="2340|Canal #2 |1.00|199.50"/>
    <x v="269"/>
    <s v="Truck# LT-515Hauling Ticket# 11750Job Name: Canal #2Job# 6227Location: Jackson Blvd. and Canal St.Deliver: Vulcan Pershing"/>
    <x v="0"/>
    <x v="17"/>
    <s v="11750"/>
    <x v="8"/>
    <x v="52"/>
    <s v="Canal #2 "/>
    <n v="6227"/>
    <s v="Vulcan Pershing"/>
    <m/>
    <m/>
    <n v="1"/>
    <n v="199.5"/>
    <n v="199.5"/>
    <n v="0"/>
    <n v="39783.03"/>
  </r>
  <r>
    <x v="33"/>
    <s v="03"/>
    <x v="9"/>
    <x v="0"/>
    <s v="2340|Canal #2 |1.00|199.50"/>
    <x v="269"/>
    <s v="Truck# LT-515Hauling Ticket# 11752Job Name: Canal #2Job# 6227Location: Jackson Blvd. and Canal St.Deliver: Vulcan Pershing"/>
    <x v="0"/>
    <x v="17"/>
    <s v="11752"/>
    <x v="8"/>
    <x v="52"/>
    <s v="Canal #2 "/>
    <n v="6227"/>
    <s v="Vulcan Pershing"/>
    <m/>
    <m/>
    <n v="1"/>
    <n v="199.5"/>
    <n v="199.5"/>
    <n v="0"/>
    <n v="39982.53"/>
  </r>
  <r>
    <x v="33"/>
    <s v="03"/>
    <x v="9"/>
    <x v="0"/>
    <s v="2340|Canal #2 |1.00|199.50"/>
    <x v="269"/>
    <s v="Truck# LT-515Hauling Ticket# 11768Job Name: Canal #2Job# 6227Location: Jackson Blvd. and Canal St.Deliver: Vulcan Pershing"/>
    <x v="0"/>
    <x v="17"/>
    <s v="11768"/>
    <x v="8"/>
    <x v="52"/>
    <s v="Canal #2 "/>
    <n v="6227"/>
    <s v="Vulcan Pershing"/>
    <m/>
    <m/>
    <n v="1"/>
    <n v="199.5"/>
    <n v="199.5"/>
    <n v="0"/>
    <n v="40182.03"/>
  </r>
  <r>
    <x v="33"/>
    <s v="03"/>
    <x v="9"/>
    <x v="0"/>
    <s v="2340|Canal #2 |1.00|199.50"/>
    <x v="269"/>
    <s v="Truck# LT-515Hauling Ticket# 11769Job Name: Canal #2Job# 6227Location: Jackson Blvd. and Canal St.Deliver: Vulcan Pershing"/>
    <x v="0"/>
    <x v="17"/>
    <s v="11769"/>
    <x v="8"/>
    <x v="52"/>
    <s v="Canal #2 "/>
    <n v="6227"/>
    <s v="Vulcan Pershing"/>
    <m/>
    <m/>
    <n v="1"/>
    <n v="199.5"/>
    <n v="199.5"/>
    <n v="0"/>
    <n v="40381.53"/>
  </r>
  <r>
    <x v="33"/>
    <s v="03"/>
    <x v="9"/>
    <x v="0"/>
    <s v="2340|Canal #2 |1.00|199.50"/>
    <x v="269"/>
    <s v="Truck# LT-515Hauling Ticket# 11770Job Name: Canal #2Job# 6227Location: Jackson Blvd. and Canal St.Deliver: Vulcan Pershing"/>
    <x v="0"/>
    <x v="17"/>
    <s v="11770"/>
    <x v="8"/>
    <x v="52"/>
    <s v="Canal #2 "/>
    <n v="6227"/>
    <s v="Vulcan Pershing"/>
    <m/>
    <m/>
    <n v="1"/>
    <n v="199.5"/>
    <n v="199.5"/>
    <n v="0"/>
    <n v="40581.03"/>
  </r>
  <r>
    <x v="33"/>
    <s v="03"/>
    <x v="9"/>
    <x v="0"/>
    <s v="2340|Canal #2 |1.00|56.50"/>
    <x v="269"/>
    <s v="Truck# MLB-108Hauling Ticket# 11553Job Name: Canal #2Job# 6227Location: Jackson Blvd. and Canal St.Deliver: Pershing Recycle CA1Scale Ticket# 14668786"/>
    <x v="2"/>
    <x v="2"/>
    <s v="11553"/>
    <x v="8"/>
    <x v="52"/>
    <s v="Canal #2 "/>
    <n v="6227"/>
    <s v="Pershing Recycle"/>
    <s v="14668786"/>
    <s v="CA1"/>
    <n v="1"/>
    <n v="56.5"/>
    <n v="56.5"/>
    <n v="0"/>
    <n v="40637.53"/>
  </r>
  <r>
    <x v="33"/>
    <s v="03"/>
    <x v="9"/>
    <x v="0"/>
    <s v="2340|Canal #2 |1.00|56.50"/>
    <x v="269"/>
    <s v="Truck# MLB-108Hauling Ticket# 11575Job Name: Canal #2Job# 6227Location: Jackson Blvd. and Canal St.Deliver: Pershing Recycle CA1Scale Ticket# 14668789"/>
    <x v="2"/>
    <x v="2"/>
    <s v="11575"/>
    <x v="8"/>
    <x v="52"/>
    <s v="Canal #2 "/>
    <n v="6227"/>
    <s v="Pershing Recycle"/>
    <s v="14668789"/>
    <s v="CA1"/>
    <n v="1"/>
    <n v="56.5"/>
    <n v="56.5"/>
    <n v="0"/>
    <n v="40694.03"/>
  </r>
  <r>
    <x v="33"/>
    <s v="03"/>
    <x v="9"/>
    <x v="0"/>
    <s v="2340|Canal #2 |1.00|56.50"/>
    <x v="269"/>
    <s v="Truck# MLB-108Hauling Ticket# 11577Job Name: Canal #2Job# 6227Location: Jackson Blvd. and Canal St.Deliver: Pershing Recycle CA1Scale Ticket# 14668795"/>
    <x v="2"/>
    <x v="2"/>
    <s v="11577"/>
    <x v="8"/>
    <x v="52"/>
    <s v="Canal #2 "/>
    <n v="6227"/>
    <s v="Pershing Recycle"/>
    <s v="14668795"/>
    <s v="CA1"/>
    <n v="1"/>
    <n v="56.5"/>
    <n v="56.5"/>
    <n v="0"/>
    <n v="40750.53"/>
  </r>
  <r>
    <x v="33"/>
    <s v="03"/>
    <x v="9"/>
    <x v="0"/>
    <s v="2340|Canal #2 |1.00|56.50"/>
    <x v="269"/>
    <s v="Truck# MLB-108Hauling Ticket# 11578Job Name: Canal #2Job# 6227Location: Jackson Blvd. and Canal St.Deliver: Pershing Recycle CA1Scale Ticket# 14668791"/>
    <x v="2"/>
    <x v="2"/>
    <s v="11578"/>
    <x v="8"/>
    <x v="52"/>
    <s v="Canal #2 "/>
    <n v="6227"/>
    <s v="Pershing Recycle"/>
    <s v="14668791"/>
    <s v="CA1"/>
    <n v="1"/>
    <n v="56.5"/>
    <n v="56.5"/>
    <n v="0"/>
    <n v="40807.03"/>
  </r>
  <r>
    <x v="33"/>
    <s v="03"/>
    <x v="9"/>
    <x v="0"/>
    <s v="2340|Canal #2 |1.00|56.50"/>
    <x v="269"/>
    <s v="Truck# MLB-108Hauling Ticket# 11579Job Name: Canal #2Job# 6227Location: Jackson Blvd. and Canal St.Deliver: Pershing Recycle CA1Scale Ticket# 14668793"/>
    <x v="2"/>
    <x v="2"/>
    <s v="11579"/>
    <x v="8"/>
    <x v="52"/>
    <s v="Canal #2 "/>
    <n v="6227"/>
    <s v="Pershing Recycle"/>
    <s v="14668793"/>
    <s v="CA1"/>
    <n v="1"/>
    <n v="56.5"/>
    <n v="56.5"/>
    <n v="0"/>
    <n v="40863.53"/>
  </r>
  <r>
    <x v="33"/>
    <s v="03"/>
    <x v="9"/>
    <x v="0"/>
    <s v="2340|Canal #2 |1.00|56.50"/>
    <x v="269"/>
    <s v="Truck# LT-515Hauling Ticket# 11750Job Name: Canal #2Job# 6227Location: Jackson Blvd. and Canal St.Deliver: Pershing Recycle CA1Scale Ticket# 14668794"/>
    <x v="0"/>
    <x v="17"/>
    <s v="11750"/>
    <x v="8"/>
    <x v="52"/>
    <s v="Canal #2 "/>
    <n v="6227"/>
    <s v="Pershing Recycle"/>
    <s v="14668794"/>
    <s v="CA1"/>
    <n v="1"/>
    <n v="56.5"/>
    <n v="56.5"/>
    <n v="0"/>
    <n v="40920.03"/>
  </r>
  <r>
    <x v="33"/>
    <s v="03"/>
    <x v="9"/>
    <x v="0"/>
    <s v="2340|Canal #2 |1.00|56.50"/>
    <x v="269"/>
    <s v="Truck# LT-515Hauling Ticket# 11752Job Name: Canal #2Job# 6227Location: Jackson Blvd. and Canal St.Deliver: Pershing Recycle CA1Scale Ticket# 14668788"/>
    <x v="0"/>
    <x v="17"/>
    <s v="11752"/>
    <x v="8"/>
    <x v="52"/>
    <s v="Canal #2 "/>
    <n v="6227"/>
    <s v="Pershing Recycle"/>
    <s v="14668788"/>
    <s v="CA1"/>
    <n v="1"/>
    <n v="56.5"/>
    <n v="56.5"/>
    <n v="0"/>
    <n v="40976.53"/>
  </r>
  <r>
    <x v="33"/>
    <s v="03"/>
    <x v="9"/>
    <x v="0"/>
    <s v="2340|Canal #2 |1.00|56.50"/>
    <x v="269"/>
    <s v="Truck# LT-515Hauling Ticket# 11768Job Name: Canal #2Job# 6227Location: Jackson Blvd. and Canal St.Deliver: Pershing Recycle CA1Scale Ticket# 14668790"/>
    <x v="0"/>
    <x v="17"/>
    <s v="11768"/>
    <x v="8"/>
    <x v="52"/>
    <s v="Canal #2 "/>
    <n v="6227"/>
    <s v="Pershing Recycle"/>
    <s v="14668790"/>
    <s v="CA1"/>
    <n v="1"/>
    <n v="56.5"/>
    <n v="56.5"/>
    <n v="0"/>
    <n v="41033.03"/>
  </r>
  <r>
    <x v="33"/>
    <s v="03"/>
    <x v="9"/>
    <x v="0"/>
    <s v="2340|Canal #2 |1.00|56.50"/>
    <x v="269"/>
    <s v="Truck# LT-515Hauling Ticket# 11769Job Name: Canal #2Job# 6227Location: Jackson Blvd. and Canal St.Deliver: Pershing Recycle CA1Scale Ticket# 14668792"/>
    <x v="0"/>
    <x v="17"/>
    <s v="11769"/>
    <x v="8"/>
    <x v="52"/>
    <s v="Canal #2 "/>
    <n v="6227"/>
    <s v="Pershing Recycle"/>
    <s v="14668792"/>
    <s v="CA1"/>
    <n v="1"/>
    <n v="56.5"/>
    <n v="56.5"/>
    <n v="0"/>
    <n v="41089.53"/>
  </r>
  <r>
    <x v="33"/>
    <s v="03"/>
    <x v="9"/>
    <x v="0"/>
    <s v="2340|Canal #2 |1.00|56.50"/>
    <x v="269"/>
    <s v="Truck# LT-515Hauling Ticket# 11770Job Name: Canal #2Job# 6227Location: Jackson Blvd. and Canal St.Deliver: Pershing Recycle CA1Scale Ticket# 14668785"/>
    <x v="0"/>
    <x v="17"/>
    <s v="11770"/>
    <x v="8"/>
    <x v="52"/>
    <s v="Canal #2 "/>
    <n v="6227"/>
    <s v="Pershing Recycle"/>
    <s v="14668785"/>
    <s v="CA1"/>
    <n v="1"/>
    <n v="56.5"/>
    <n v="56.5"/>
    <n v="0"/>
    <n v="41146.03"/>
  </r>
  <r>
    <x v="29"/>
    <s v="10"/>
    <x v="9"/>
    <x v="0"/>
    <s v="2346|Canal #2 |1.25|132.30"/>
    <x v="270"/>
    <s v="Truck# MLB-19Hauling Ticket# 10734Job Name: Canal #2Job# 6227Location: Clinton &amp; CabriniDeliver: Vulcan PershingWAITING TIME"/>
    <x v="2"/>
    <x v="8"/>
    <s v="10734"/>
    <x v="8"/>
    <x v="52"/>
    <s v="Canal #2 "/>
    <n v="6227"/>
    <s v="Vulcan Pershing"/>
    <m/>
    <s v="WAITING TIME"/>
    <n v="1.25"/>
    <n v="132.30000000000001"/>
    <n v="165.38"/>
    <n v="0"/>
    <n v="57808.69"/>
  </r>
  <r>
    <x v="29"/>
    <s v="10"/>
    <x v="9"/>
    <x v="0"/>
    <s v="2346|Canal #2 |1.00|199.50"/>
    <x v="270"/>
    <s v="Truck# MLB-19Hauling Ticket# 10750Job Name: Canal #2Job# 6227Location: Clinton &amp; CabriniDeliver: Vulcan Pershing"/>
    <x v="2"/>
    <x v="8"/>
    <s v="10750"/>
    <x v="8"/>
    <x v="52"/>
    <s v="Canal #2 "/>
    <n v="6227"/>
    <s v="Vulcan Pershing"/>
    <m/>
    <m/>
    <n v="1"/>
    <n v="199.5"/>
    <n v="199.5"/>
    <n v="0"/>
    <n v="58008.19"/>
  </r>
  <r>
    <x v="29"/>
    <s v="10"/>
    <x v="9"/>
    <x v="0"/>
    <s v="2346|Canal #2 |1.00|199.50"/>
    <x v="270"/>
    <s v="Truck# MLB-19Hauling Ticket# 11673Job Name: Canal #2Job# 6227Location: Clinton &amp; CabriniDeliver: Vulcan Pershing"/>
    <x v="2"/>
    <x v="8"/>
    <s v="11673"/>
    <x v="8"/>
    <x v="52"/>
    <s v="Canal #2 "/>
    <n v="6227"/>
    <s v="Vulcan Pershing"/>
    <m/>
    <m/>
    <n v="1"/>
    <n v="199.5"/>
    <n v="199.5"/>
    <n v="0"/>
    <n v="58207.69"/>
  </r>
  <r>
    <x v="29"/>
    <s v="10"/>
    <x v="9"/>
    <x v="0"/>
    <s v="2346|Canal #2 |1.00|199.50"/>
    <x v="270"/>
    <s v="Truck# MLB-19Hauling Ticket# 11674Job Name: Canal #2Job# 6227Location: Clinton &amp; CabriniDeliver: Vulcan Pershing"/>
    <x v="2"/>
    <x v="8"/>
    <s v="11674"/>
    <x v="8"/>
    <x v="52"/>
    <s v="Canal #2 "/>
    <n v="6227"/>
    <s v="Vulcan Pershing"/>
    <m/>
    <m/>
    <n v="1"/>
    <n v="199.5"/>
    <n v="199.5"/>
    <n v="0"/>
    <n v="58407.19"/>
  </r>
  <r>
    <x v="29"/>
    <s v="10"/>
    <x v="9"/>
    <x v="0"/>
    <s v="2346|Canal #2 |1.00|199.50"/>
    <x v="270"/>
    <s v="Truck# MLB-19Hauling Ticket# 11675Job Name: Canal #2Job# 6227Location: Clinton &amp; CabriniDeliver: Vulcan Pershing"/>
    <x v="2"/>
    <x v="8"/>
    <s v="11675"/>
    <x v="8"/>
    <x v="52"/>
    <s v="Canal #2 "/>
    <n v="6227"/>
    <s v="Vulcan Pershing"/>
    <m/>
    <m/>
    <n v="1"/>
    <n v="199.5"/>
    <n v="199.5"/>
    <n v="0"/>
    <n v="58606.69"/>
  </r>
  <r>
    <x v="29"/>
    <s v="10"/>
    <x v="9"/>
    <x v="0"/>
    <s v="2346|Canal #2 |1.00|199.50"/>
    <x v="270"/>
    <s v="Truck# MLB-19Hauling Ticket# 11676Job Name: Canal #2Job# 6227Location: Clinton &amp; CabriniDeliver: Vulcan Pershing"/>
    <x v="2"/>
    <x v="8"/>
    <s v="11676"/>
    <x v="8"/>
    <x v="52"/>
    <s v="Canal #2 "/>
    <n v="6227"/>
    <s v="Vulcan Pershing"/>
    <m/>
    <m/>
    <n v="1"/>
    <n v="199.5"/>
    <n v="199.5"/>
    <n v="0"/>
    <n v="58806.19"/>
  </r>
  <r>
    <x v="29"/>
    <s v="10"/>
    <x v="9"/>
    <x v="0"/>
    <s v="2346|Canal #2 |1.00|199.50"/>
    <x v="270"/>
    <s v="Truck# MLB-19Hauling Ticket# 11677Job Name: Canal #2Job# 6227Location: Clinton &amp; CabriniDeliver: Vulcan Pershing"/>
    <x v="2"/>
    <x v="8"/>
    <s v="11677"/>
    <x v="8"/>
    <x v="52"/>
    <s v="Canal #2 "/>
    <n v="6227"/>
    <s v="Vulcan Pershing"/>
    <m/>
    <m/>
    <n v="1"/>
    <n v="199.5"/>
    <n v="199.5"/>
    <n v="0"/>
    <n v="59005.69"/>
  </r>
  <r>
    <x v="29"/>
    <s v="10"/>
    <x v="9"/>
    <x v="0"/>
    <s v="2346|Canal #2 |1.00|199.50"/>
    <x v="270"/>
    <s v="Truck# LT-67Hauling Ticket# 11629Job Name: Canal #2Job# 6227Location: Blvd. Jackson - SB CanalDeliver: Vulcan Pershing"/>
    <x v="0"/>
    <x v="15"/>
    <s v="11629"/>
    <x v="8"/>
    <x v="52"/>
    <s v="Canal #2 "/>
    <n v="6227"/>
    <s v="Vulcan Pershing"/>
    <m/>
    <m/>
    <n v="1"/>
    <n v="199.5"/>
    <n v="199.5"/>
    <n v="0"/>
    <n v="59205.19"/>
  </r>
  <r>
    <x v="29"/>
    <s v="10"/>
    <x v="9"/>
    <x v="0"/>
    <s v="2346|Canal #2 |1.00|273.00"/>
    <x v="270"/>
    <s v="Truck# LT-67Hauling Ticket# 11630Job Name: Canal #2Job# 6227Location: Blvd. Jackson - SB CanalDeliver: Vulcan McCook"/>
    <x v="0"/>
    <x v="15"/>
    <s v="11630"/>
    <x v="8"/>
    <x v="52"/>
    <s v="Canal #2 "/>
    <n v="6227"/>
    <s v="Vulcan McCook"/>
    <m/>
    <m/>
    <n v="1"/>
    <n v="273"/>
    <n v="273"/>
    <n v="253.89000000000001"/>
    <n v="59478.19"/>
  </r>
  <r>
    <x v="29"/>
    <s v="10"/>
    <x v="9"/>
    <x v="0"/>
    <s v="2346|Canal #2 |1.00|199.50"/>
    <x v="270"/>
    <s v="Truck# LT-67Hauling Ticket# 11631Job Name: Canal #2Job# 6227Location: Blvd. Jackson - SB CanalDeliver: Vulcan Pershing"/>
    <x v="0"/>
    <x v="15"/>
    <s v="11631"/>
    <x v="8"/>
    <x v="52"/>
    <s v="Canal #2 "/>
    <n v="6227"/>
    <s v="Vulcan Pershing"/>
    <m/>
    <m/>
    <n v="1"/>
    <n v="199.5"/>
    <n v="199.5"/>
    <n v="0"/>
    <n v="59677.69"/>
  </r>
  <r>
    <x v="29"/>
    <s v="10"/>
    <x v="9"/>
    <x v="0"/>
    <s v="2346|Canal #2 |1.00|199.50"/>
    <x v="270"/>
    <s v="Truck# LT-67Hauling Ticket# 11632Job Name: Canal #2Job# 6227Location: Blvd. Jackson - SB CanalDeliver: Vulcan Pershing"/>
    <x v="0"/>
    <x v="15"/>
    <s v="11632"/>
    <x v="8"/>
    <x v="52"/>
    <s v="Canal #2 "/>
    <n v="6227"/>
    <s v="Vulcan Pershing"/>
    <m/>
    <m/>
    <n v="1"/>
    <n v="199.5"/>
    <n v="199.5"/>
    <n v="0"/>
    <n v="59877.19"/>
  </r>
  <r>
    <x v="29"/>
    <s v="10"/>
    <x v="9"/>
    <x v="0"/>
    <s v="2346|Canal #2 |1.00|199.50"/>
    <x v="270"/>
    <s v="Truck# LT-67Hauling Ticket# 11633Job Name: Canal #2Job# 6227Location: Blvd. Jackson - SB CanalDeliver: Vulcan Pershing"/>
    <x v="0"/>
    <x v="15"/>
    <s v="11633"/>
    <x v="8"/>
    <x v="52"/>
    <s v="Canal #2 "/>
    <n v="6227"/>
    <s v="Vulcan Pershing"/>
    <m/>
    <m/>
    <n v="1"/>
    <n v="199.5"/>
    <n v="199.5"/>
    <n v="0"/>
    <n v="60076.69"/>
  </r>
  <r>
    <x v="29"/>
    <s v="10"/>
    <x v="9"/>
    <x v="0"/>
    <s v="2346|Canal #2 |1.00|199.50"/>
    <x v="270"/>
    <s v="Truck# LT-67Hauling Ticket# 11634Job Name: Canal #2Job# 6227Location: Cabrini - CanalDeliver: Vulcan Pershing"/>
    <x v="0"/>
    <x v="15"/>
    <s v="11634"/>
    <x v="8"/>
    <x v="52"/>
    <s v="Canal #2 "/>
    <n v="6227"/>
    <s v="Vulcan Pershing"/>
    <m/>
    <m/>
    <n v="1"/>
    <n v="199.5"/>
    <n v="199.5"/>
    <n v="0"/>
    <n v="60276.19"/>
  </r>
  <r>
    <x v="29"/>
    <s v="10"/>
    <x v="9"/>
    <x v="0"/>
    <s v="2346|Canal #2 |1.00|199.50"/>
    <x v="270"/>
    <s v="Truck# LT-356Hauling Ticket# 12010Job Name: Canal #2Job# 6227Location: Clinton &amp; CabriniDeliver: Vulcan Pershing"/>
    <x v="0"/>
    <x v="7"/>
    <s v="12010"/>
    <x v="8"/>
    <x v="52"/>
    <s v="Canal #2 "/>
    <n v="6227"/>
    <s v="Vulcan Pershing"/>
    <m/>
    <m/>
    <n v="1"/>
    <n v="199.5"/>
    <n v="199.5"/>
    <n v="0"/>
    <n v="60475.69"/>
  </r>
  <r>
    <x v="29"/>
    <s v="10"/>
    <x v="9"/>
    <x v="0"/>
    <s v="2346|Canal #2 |1.00|199.50"/>
    <x v="270"/>
    <s v="Truck# LT-356Hauling Ticket# 12011Job Name: Canal #2Job# 6227Location: Clinton &amp; CabriniDeliver: Vulcan Pershing"/>
    <x v="0"/>
    <x v="7"/>
    <s v="12011"/>
    <x v="8"/>
    <x v="52"/>
    <s v="Canal #2 "/>
    <n v="6227"/>
    <s v="Vulcan Pershing"/>
    <m/>
    <m/>
    <n v="1"/>
    <n v="199.5"/>
    <n v="199.5"/>
    <n v="0"/>
    <n v="60675.19"/>
  </r>
  <r>
    <x v="29"/>
    <s v="10"/>
    <x v="9"/>
    <x v="0"/>
    <s v="2346|Canal #2 |1.00|199.50"/>
    <x v="270"/>
    <s v="Truck# LT-356Hauling Ticket# 12013Job Name: Canal #2Job# 6227Location: Clinton &amp; CabriniDeliver: Vulcan Pershing"/>
    <x v="0"/>
    <x v="7"/>
    <s v="12013"/>
    <x v="8"/>
    <x v="52"/>
    <s v="Canal #2 "/>
    <n v="6227"/>
    <s v="Vulcan Pershing"/>
    <m/>
    <m/>
    <n v="1"/>
    <n v="199.5"/>
    <n v="199.5"/>
    <n v="0"/>
    <n v="60874.69"/>
  </r>
  <r>
    <x v="29"/>
    <s v="10"/>
    <x v="9"/>
    <x v="0"/>
    <s v="2346|Canal #2 |1.00|199.50"/>
    <x v="270"/>
    <s v="Truck# LT-356Hauling Ticket# 12014Job Name: Canal #2Job# 6227Location: Clinton &amp; CabriniDeliver: Vulcan Pershing"/>
    <x v="0"/>
    <x v="7"/>
    <s v="12014"/>
    <x v="8"/>
    <x v="52"/>
    <s v="Canal #2 "/>
    <n v="6227"/>
    <s v="Vulcan Pershing"/>
    <m/>
    <m/>
    <n v="1"/>
    <n v="199.5"/>
    <n v="199.5"/>
    <n v="0"/>
    <n v="61074.19"/>
  </r>
  <r>
    <x v="29"/>
    <s v="10"/>
    <x v="9"/>
    <x v="0"/>
    <s v="2346|Canal #2 |1.00|199.50"/>
    <x v="270"/>
    <s v="Truck# LT-356Hauling Ticket# 12015Job Name: Canal #2Job# 6227Location: Clinton &amp; CabriniDeliver: Vulcan Pershing"/>
    <x v="0"/>
    <x v="7"/>
    <s v="12015"/>
    <x v="8"/>
    <x v="52"/>
    <s v="Canal #2 "/>
    <n v="6227"/>
    <s v="Vulcan Pershing"/>
    <m/>
    <m/>
    <n v="1"/>
    <n v="199.5"/>
    <n v="199.5"/>
    <n v="0"/>
    <n v="61273.69"/>
  </r>
  <r>
    <x v="29"/>
    <s v="10"/>
    <x v="9"/>
    <x v="0"/>
    <s v="2346|Canal #2 |1.00|132.30"/>
    <x v="270"/>
    <s v="Truck# LT-356Hauling Ticket# 12016Job Name: Canal #2Job# 6227Location: Clinton &amp; CabriniDeliver: Vulcan PershingWAITING TIME"/>
    <x v="0"/>
    <x v="7"/>
    <s v="12016"/>
    <x v="8"/>
    <x v="52"/>
    <s v="Canal #2 "/>
    <n v="6227"/>
    <s v="Vulcan Pershing"/>
    <m/>
    <s v="WAITING TIME"/>
    <n v="1"/>
    <n v="132.30000000000001"/>
    <n v="132.30000000000001"/>
    <n v="0"/>
    <n v="61405.99"/>
  </r>
  <r>
    <x v="29"/>
    <s v="10"/>
    <x v="9"/>
    <x v="0"/>
    <s v="2346|Canal #2 |1.00|56.50"/>
    <x v="270"/>
    <s v="Truck# LT-67Hauling Ticket# 11631Job Name: Canal #2Job# 6227Location: Blvd. Jackson - SB CanalDeliver: Pershing Recycle CA1Scale Ticket# 14668820"/>
    <x v="0"/>
    <x v="15"/>
    <s v="11631"/>
    <x v="8"/>
    <x v="52"/>
    <s v="Canal #2 "/>
    <n v="6227"/>
    <s v="Pershing Recycle"/>
    <s v="14668820"/>
    <s v="CA1"/>
    <n v="1"/>
    <n v="56.5"/>
    <n v="56.5"/>
    <n v="0"/>
    <n v="61462.49"/>
  </r>
  <r>
    <x v="29"/>
    <s v="10"/>
    <x v="9"/>
    <x v="0"/>
    <s v="2346|Canal #2 |1.00|56.50"/>
    <x v="270"/>
    <s v="Truck# LT-67Hauling Ticket# 11632Job Name: Canal #2Job# 6227Location: Blvd. Jackson - SB CanalDeliver: Pershing Recycle CA1Scale Ticket# 14668821"/>
    <x v="0"/>
    <x v="15"/>
    <s v="11632"/>
    <x v="8"/>
    <x v="52"/>
    <s v="Canal #2 "/>
    <n v="6227"/>
    <s v="Pershing Recycle"/>
    <s v="14668821"/>
    <s v="CA1"/>
    <n v="1"/>
    <n v="56.5"/>
    <n v="56.5"/>
    <n v="0"/>
    <n v="61518.99"/>
  </r>
  <r>
    <x v="29"/>
    <s v="10"/>
    <x v="9"/>
    <x v="0"/>
    <s v="2346|Canal #2 |1.00|56.50"/>
    <x v="270"/>
    <s v="Truck# LT-67Hauling Ticket# 11633Job Name: Canal #2Job# 6227Location: Blvd. Jackson - SB CanalDeliver: Pershing Recycle CA1 Scale Ticket# 14668822"/>
    <x v="0"/>
    <x v="15"/>
    <s v="11633"/>
    <x v="8"/>
    <x v="52"/>
    <s v="Canal #2 "/>
    <n v="6227"/>
    <s v="Pershing Recycle"/>
    <s v="14668822"/>
    <s v="CA1"/>
    <n v="1"/>
    <n v="56.5"/>
    <n v="56.5"/>
    <n v="0"/>
    <n v="61575.49"/>
  </r>
  <r>
    <x v="29"/>
    <s v="10"/>
    <x v="9"/>
    <x v="0"/>
    <s v="2346|Canal #2 |1.00|56.50"/>
    <x v="270"/>
    <s v="Truck# LT-67Hauling Ticket# 11634Job Name: Canal #2Job# 6227Location: Cabrini - CanalDeliver: Pershing Recycle CA1Scale Ticket# 14668823"/>
    <x v="0"/>
    <x v="15"/>
    <s v="11634"/>
    <x v="8"/>
    <x v="52"/>
    <s v="Canal #2 "/>
    <n v="6227"/>
    <s v="Pershing Recycle"/>
    <s v="14668823"/>
    <s v="CA1"/>
    <n v="1"/>
    <n v="56.5"/>
    <n v="56.5"/>
    <n v="0"/>
    <n v="61631.99"/>
  </r>
  <r>
    <x v="29"/>
    <s v="10"/>
    <x v="9"/>
    <x v="0"/>
    <s v="2346|Canal #2 |1.00|186.00"/>
    <x v="270"/>
    <s v="Truck# LT-67Hauling Ticket# 11629Job Name: Canal #2Job# 6227Location: Blvd. Jackson - SB CanalDeliver: Pershing Asphalt (8LAF1)Scale Ticket# 14668819VULCAN IS CHARGING IEPA - SEMI"/>
    <x v="0"/>
    <x v="15"/>
    <s v="11629"/>
    <x v="8"/>
    <x v="52"/>
    <s v="Canal #2 "/>
    <n v="6227"/>
    <s v="Pershing Asphalt"/>
    <s v="14668819"/>
    <s v="8LAF1"/>
    <n v="1"/>
    <n v="186"/>
    <n v="186"/>
    <n v="0"/>
    <n v="61817.99"/>
  </r>
  <r>
    <x v="29"/>
    <s v="10"/>
    <x v="9"/>
    <x v="0"/>
    <s v="2346|Canal #2 |1.00|186.00"/>
    <x v="270"/>
    <s v="Truck# LT-67Hauling Ticket# 11630Job Name: Canal #2Job# 6227Location: Blvd. Jackson - SB CanalDeliver: McCook Asphalt (8LAH2)Scale Ticket# 14437641VULCAN IS CHARGING IEPA - SEMI"/>
    <x v="0"/>
    <x v="15"/>
    <s v="11630"/>
    <x v="8"/>
    <x v="52"/>
    <s v="Canal #2 "/>
    <n v="6227"/>
    <s v="McCook Asphalt"/>
    <s v="14437641"/>
    <s v="8LAF2"/>
    <n v="1"/>
    <n v="186"/>
    <n v="186"/>
    <n v="0"/>
    <n v="62003.99"/>
  </r>
  <r>
    <x v="29"/>
    <s v="10"/>
    <x v="9"/>
    <x v="0"/>
    <s v="2346|Canal #2 |1.00|56.50"/>
    <x v="270"/>
    <s v="Truck# MLB-19Hauling Ticket# 10750Job Name: Canal #2Job# 6227Location: Clinton &amp; CabriniDeliver: Pershing Recycle CA1Scale Ticket# 14668817"/>
    <x v="2"/>
    <x v="8"/>
    <s v="10750"/>
    <x v="8"/>
    <x v="52"/>
    <s v="Canal #2 "/>
    <n v="6227"/>
    <s v="Pershing Recycle"/>
    <s v="14668817"/>
    <s v="CA1"/>
    <n v="1"/>
    <n v="56.5"/>
    <n v="56.5"/>
    <n v="0"/>
    <n v="62060.49"/>
  </r>
  <r>
    <x v="29"/>
    <s v="10"/>
    <x v="9"/>
    <x v="0"/>
    <s v="2346|Canal #2 |1.00|56.50"/>
    <x v="270"/>
    <s v="Truck# MLB-19Hauling Ticket# 11673Job Name: Canal #2Job# 6227Location: Clinton &amp; CabriniDeliver: Pershing Recycle CA1Scale Ticket# 14668813"/>
    <x v="2"/>
    <x v="8"/>
    <s v="11673"/>
    <x v="8"/>
    <x v="52"/>
    <s v="Canal #2 "/>
    <n v="6227"/>
    <s v="Pershing Recycle"/>
    <s v="14668813"/>
    <s v="CA1"/>
    <n v="1"/>
    <n v="56.5"/>
    <n v="56.5"/>
    <n v="0"/>
    <n v="62116.99"/>
  </r>
  <r>
    <x v="29"/>
    <s v="10"/>
    <x v="9"/>
    <x v="0"/>
    <s v="2346|Canal #2 |1.00|56.50"/>
    <x v="270"/>
    <s v="Truck# MLB-19Hauling Ticket# 11674Job Name: Canal #2Job# 6227Location: Clinton &amp; CabriniDeliver: Pershing Recycle CA1Scale Ticket# 14668815"/>
    <x v="2"/>
    <x v="8"/>
    <s v="11674"/>
    <x v="8"/>
    <x v="52"/>
    <s v="Canal #2 "/>
    <n v="6227"/>
    <s v="Pershing Recycle"/>
    <s v="14668815"/>
    <s v="CA1"/>
    <n v="1"/>
    <n v="56.5"/>
    <n v="56.5"/>
    <n v="0"/>
    <n v="62173.49"/>
  </r>
  <r>
    <x v="29"/>
    <s v="10"/>
    <x v="9"/>
    <x v="0"/>
    <s v="2346|Canal #2 |1.00|56.50"/>
    <x v="270"/>
    <s v="Truck# MLB-19Hauling Ticket# 11675Job Name: Canal #2Job# 6227Location: Clinton &amp; CabriniDeliver: Pershing Recycle CA1Scale Ticket# 14668811"/>
    <x v="2"/>
    <x v="8"/>
    <s v="11675"/>
    <x v="8"/>
    <x v="52"/>
    <s v="Canal #2 "/>
    <n v="6227"/>
    <s v="Pershing Recycle"/>
    <s v="14668811"/>
    <s v="CA1"/>
    <n v="1"/>
    <n v="56.5"/>
    <n v="56.5"/>
    <n v="0"/>
    <n v="62229.99"/>
  </r>
  <r>
    <x v="29"/>
    <s v="10"/>
    <x v="9"/>
    <x v="0"/>
    <s v="2346|Canal #2 |1.00|56.50"/>
    <x v="270"/>
    <s v="Truck# MLB-19Hauling Ticket# 11676Job Name: Canal #2Job# 6227Location: Clinton &amp; CabriniDeliver: Pershing Recycle CA1Scale Ticket# 14668807"/>
    <x v="2"/>
    <x v="8"/>
    <s v="11676"/>
    <x v="8"/>
    <x v="52"/>
    <s v="Canal #2 "/>
    <n v="6227"/>
    <s v="Pershing Recycle"/>
    <s v="14668807"/>
    <s v="CA1"/>
    <n v="1"/>
    <n v="56.5"/>
    <n v="56.5"/>
    <n v="0"/>
    <n v="62286.49"/>
  </r>
  <r>
    <x v="29"/>
    <s v="10"/>
    <x v="9"/>
    <x v="0"/>
    <s v="2346|Canal #2 |1.00|56.50"/>
    <x v="270"/>
    <s v="Truck# MLB-19Hauling Ticket# 11677Job Name: Canal #2Job# 6227Location: Clinton &amp; CabriniDeliver: Pershing Recycle CA1Scale Ticket# 14668809"/>
    <x v="2"/>
    <x v="8"/>
    <s v="11677"/>
    <x v="8"/>
    <x v="52"/>
    <s v="Canal #2 "/>
    <n v="6227"/>
    <s v="Pershing Recycle"/>
    <s v="14668809"/>
    <s v="CA1"/>
    <n v="1"/>
    <n v="56.5"/>
    <n v="56.5"/>
    <n v="0"/>
    <n v="62342.99"/>
  </r>
  <r>
    <x v="29"/>
    <s v="10"/>
    <x v="9"/>
    <x v="0"/>
    <s v="2346|Canal #2 |1.00|56.50"/>
    <x v="270"/>
    <s v="Truck# LT-356Hauling Ticket# 12010Job Name: Canal #2Job# 6227Location: Clinton &amp; CabriniDeliver: Pershing Recycle CA1Scale Ticket# 14668810"/>
    <x v="0"/>
    <x v="7"/>
    <s v="12010"/>
    <x v="8"/>
    <x v="52"/>
    <s v="Canal #2 "/>
    <n v="6227"/>
    <s v="Pershing Recycle"/>
    <s v="14668810"/>
    <s v="CA1"/>
    <n v="1"/>
    <n v="56.5"/>
    <n v="56.5"/>
    <n v="0"/>
    <n v="62399.49"/>
  </r>
  <r>
    <x v="29"/>
    <s v="10"/>
    <x v="9"/>
    <x v="0"/>
    <s v="2346|Canal #2 |1.00|56.50"/>
    <x v="270"/>
    <s v="Truck# LT-356Hauling Ticket# 12011Job Name: Canal #2Job# 6227Location: Clinton &amp; CabriniDeliver: Pershing Recycle CA1Scale Ticket# 14668812"/>
    <x v="0"/>
    <x v="7"/>
    <s v="12011"/>
    <x v="8"/>
    <x v="52"/>
    <s v="Canal #2 "/>
    <n v="6227"/>
    <s v="Pershing Recycle"/>
    <s v="14668812"/>
    <s v="CA1"/>
    <n v="1"/>
    <n v="56.5"/>
    <n v="56.5"/>
    <n v="0"/>
    <n v="62455.99"/>
  </r>
  <r>
    <x v="29"/>
    <s v="10"/>
    <x v="9"/>
    <x v="0"/>
    <s v="2346|Canal #2 |1.00|56.50"/>
    <x v="270"/>
    <s v="Truck# LT-356Hauling Ticket# 12013Job Name: Canal #2Job# 6227Location: Clinton &amp; CabriniDeliver: Pershing Recycle CA1Scale Ticket# 14668808"/>
    <x v="0"/>
    <x v="7"/>
    <s v="12013"/>
    <x v="8"/>
    <x v="52"/>
    <s v="Canal #2 "/>
    <n v="6227"/>
    <s v="Pershing Recycle"/>
    <s v="14668808"/>
    <s v="CA1"/>
    <n v="1"/>
    <n v="56.5"/>
    <n v="56.5"/>
    <n v="0"/>
    <n v="62512.49"/>
  </r>
  <r>
    <x v="29"/>
    <s v="10"/>
    <x v="9"/>
    <x v="0"/>
    <s v="2346|Canal #2 |1.00|56.50"/>
    <x v="270"/>
    <s v="Truck# LT-356Hauling Ticket# 12014Job Name: Canal #2Job# 6227Location: Clinton &amp; CabriniDeliver: Pershing Recycle CA1Scale Ticket# 14668814"/>
    <x v="0"/>
    <x v="7"/>
    <s v="12014"/>
    <x v="8"/>
    <x v="52"/>
    <s v="Canal #2 "/>
    <n v="6227"/>
    <s v="Pershing Recycle"/>
    <s v="14668814"/>
    <s v="CA1"/>
    <n v="1"/>
    <n v="56.5"/>
    <n v="56.5"/>
    <n v="0"/>
    <n v="62568.99"/>
  </r>
  <r>
    <x v="29"/>
    <s v="10"/>
    <x v="9"/>
    <x v="0"/>
    <s v="2346|Canal #2 |1.00|56.50"/>
    <x v="270"/>
    <s v="Truck# LT-356Hauling Ticket# 12015Job Name: Canal #2Job# 6227Location: Clinton &amp; CabriniDeliver: Pershing Recycle CA1Scale Ticket# 14668816"/>
    <x v="0"/>
    <x v="7"/>
    <s v="12015"/>
    <x v="8"/>
    <x v="52"/>
    <s v="Canal #2 "/>
    <n v="6227"/>
    <s v="Pershing Recycle"/>
    <s v="14668816"/>
    <s v="CA1"/>
    <n v="1"/>
    <n v="56.5"/>
    <n v="56.5"/>
    <n v="0"/>
    <n v="62625.49"/>
  </r>
  <r>
    <x v="34"/>
    <s v="17"/>
    <x v="9"/>
    <x v="0"/>
    <s v="2353|Canal #2 |1.00|199.50"/>
    <x v="271"/>
    <s v="Truck# MLB-19Hauling Ticket# 10768Job Name: Canal #2Job# 6227Location: Clinton &amp; CabriniDeliver: Vulcan Pershing"/>
    <x v="2"/>
    <x v="8"/>
    <s v="10768"/>
    <x v="8"/>
    <x v="52"/>
    <s v="Canal #2 "/>
    <n v="6227"/>
    <s v="Vulcan Pershing"/>
    <m/>
    <m/>
    <n v="1"/>
    <n v="199.5"/>
    <n v="199.5"/>
    <n v="0"/>
    <n v="77198.239999999991"/>
  </r>
  <r>
    <x v="34"/>
    <s v="17"/>
    <x v="9"/>
    <x v="0"/>
    <s v="2353|Canal #2 |1.00|199.50"/>
    <x v="271"/>
    <s v="Truck# MLB-19Hauling Ticket# 10769Job Name: Canal #2Job# 6227Location: Clinton &amp; CabriniDeliver: Vulcan Pershing"/>
    <x v="2"/>
    <x v="8"/>
    <s v="10769"/>
    <x v="8"/>
    <x v="52"/>
    <s v="Canal #2 "/>
    <n v="6227"/>
    <s v="Vulcan Pershing"/>
    <m/>
    <m/>
    <n v="1"/>
    <n v="199.5"/>
    <n v="199.5"/>
    <n v="0"/>
    <n v="77397.739999999991"/>
  </r>
  <r>
    <x v="34"/>
    <s v="17"/>
    <x v="9"/>
    <x v="0"/>
    <s v="2353|Canal #2 |1.00|199.50"/>
    <x v="271"/>
    <s v="Truck# MLB-19Hauling Ticket# 10770Job Name: Canal #2Job# 6227Location: Clinton &amp; CabriniDeliver: Vulcan Pershing"/>
    <x v="2"/>
    <x v="8"/>
    <s v="10770"/>
    <x v="8"/>
    <x v="52"/>
    <s v="Canal #2 "/>
    <n v="6227"/>
    <s v="Vulcan Pershing"/>
    <m/>
    <m/>
    <n v="1"/>
    <n v="199.5"/>
    <n v="199.5"/>
    <n v="0"/>
    <n v="77597.239999999991"/>
  </r>
  <r>
    <x v="34"/>
    <s v="17"/>
    <x v="9"/>
    <x v="0"/>
    <s v="2353|Canal #2 |1.00|199.50"/>
    <x v="271"/>
    <s v="Truck# MLB-19Hauling Ticket# 10771Job Name: Canal #2Job# 6227Location: Clinton &amp; CabriniDeliver: Vulcan Pershing"/>
    <x v="2"/>
    <x v="8"/>
    <s v="10771"/>
    <x v="8"/>
    <x v="52"/>
    <s v="Canal #2 "/>
    <n v="6227"/>
    <s v="Vulcan Pershing"/>
    <m/>
    <m/>
    <n v="1"/>
    <n v="199.5"/>
    <n v="199.5"/>
    <n v="0"/>
    <n v="77796.739999999991"/>
  </r>
  <r>
    <x v="34"/>
    <s v="17"/>
    <x v="9"/>
    <x v="0"/>
    <s v="2353|Canal #2 |1.00|199.50"/>
    <x v="271"/>
    <s v="Truck# MLB-19Hauling Ticket# 10772Job Name: Canal #2Job# 6227Location: Jackson &amp; CanalDeliver: Vulcan Pershing"/>
    <x v="2"/>
    <x v="8"/>
    <s v="10772"/>
    <x v="8"/>
    <x v="52"/>
    <s v="Canal #2 "/>
    <n v="6227"/>
    <s v="Vulcan Pershing"/>
    <m/>
    <m/>
    <n v="1"/>
    <n v="199.5"/>
    <n v="199.5"/>
    <n v="0"/>
    <n v="77996.239999999991"/>
  </r>
  <r>
    <x v="34"/>
    <s v="17"/>
    <x v="9"/>
    <x v="0"/>
    <s v="2353|Canal #2 |1.00|199.50"/>
    <x v="271"/>
    <s v="Truck# MLB-19Hauling Ticket# 10773Job Name: Canal #2Job# 6227Location: Jackson &amp; CanalDeliver: Vulcan Pershing"/>
    <x v="2"/>
    <x v="8"/>
    <s v="10773"/>
    <x v="8"/>
    <x v="52"/>
    <s v="Canal #2 "/>
    <n v="6227"/>
    <s v="Vulcan Pershing"/>
    <m/>
    <m/>
    <n v="1"/>
    <n v="199.5"/>
    <n v="199.5"/>
    <n v="0"/>
    <n v="78195.739999999991"/>
  </r>
  <r>
    <x v="34"/>
    <s v="17"/>
    <x v="9"/>
    <x v="0"/>
    <s v="2353|Canal #2 |1.00|199.50"/>
    <x v="271"/>
    <s v="Truck# MLB-19Hauling Ticket# 10774Job Name: Canal #2Job# 6227Location: Jackson &amp; CanalDeliver: Vulcan Pershing"/>
    <x v="2"/>
    <x v="8"/>
    <s v="10774"/>
    <x v="8"/>
    <x v="52"/>
    <s v="Canal #2 "/>
    <n v="6227"/>
    <s v="Vulcan Pershing"/>
    <m/>
    <m/>
    <n v="1"/>
    <n v="199.5"/>
    <n v="199.5"/>
    <n v="0"/>
    <n v="78395.239999999991"/>
  </r>
  <r>
    <x v="34"/>
    <s v="17"/>
    <x v="9"/>
    <x v="0"/>
    <s v="2353|Canal #2 |1.00|199.50"/>
    <x v="271"/>
    <s v="Truck# LT-67Hauling Ticket# 11635Job Name: Canal #2Job# 6227Location: Jackson &amp; CanalDeliver: Vulcan Pershing"/>
    <x v="0"/>
    <x v="15"/>
    <s v="11635"/>
    <x v="8"/>
    <x v="52"/>
    <s v="Canal #2 "/>
    <n v="6227"/>
    <s v="Vulcan Pershing"/>
    <m/>
    <m/>
    <n v="1"/>
    <n v="199.5"/>
    <n v="199.5"/>
    <n v="0"/>
    <n v="78594.739999999991"/>
  </r>
  <r>
    <x v="34"/>
    <s v="17"/>
    <x v="9"/>
    <x v="0"/>
    <s v="2353|Canal #2 |1.00|199.50"/>
    <x v="271"/>
    <s v="Truck# LT-67Hauling Ticket# 11636Job Name: Canal #2Job# 6227Location: Jackson &amp; CanalDeliver: Vulcan Pershing"/>
    <x v="0"/>
    <x v="15"/>
    <s v="11636"/>
    <x v="8"/>
    <x v="52"/>
    <s v="Canal #2 "/>
    <n v="6227"/>
    <s v="Vulcan Pershing"/>
    <m/>
    <m/>
    <n v="1"/>
    <n v="199.5"/>
    <n v="199.5"/>
    <n v="0"/>
    <n v="78794.239999999991"/>
  </r>
  <r>
    <x v="34"/>
    <s v="17"/>
    <x v="9"/>
    <x v="0"/>
    <s v="2353|Canal #2 |1.00|199.50"/>
    <x v="271"/>
    <s v="Truck# LT-67Hauling Ticket# 11637Job Name: Canal #2Job# 6227Location: Jackson &amp; CanalDeliver: Vulcan Pershing"/>
    <x v="0"/>
    <x v="15"/>
    <s v="11637"/>
    <x v="8"/>
    <x v="52"/>
    <s v="Canal #2 "/>
    <n v="6227"/>
    <s v="Vulcan Pershing"/>
    <m/>
    <m/>
    <n v="1"/>
    <n v="199.5"/>
    <n v="199.5"/>
    <n v="0"/>
    <n v="78993.739999999991"/>
  </r>
  <r>
    <x v="34"/>
    <s v="17"/>
    <x v="9"/>
    <x v="0"/>
    <s v="2353|Canal #2 |1.00|199.50"/>
    <x v="271"/>
    <s v="Truck# LT-67Hauling Ticket# 11638Job Name: Canal #2Job# 6227Location: Jackson &amp; CanalDeliver: Vulcan Pershing"/>
    <x v="0"/>
    <x v="15"/>
    <s v="11638"/>
    <x v="8"/>
    <x v="52"/>
    <s v="Canal #2 "/>
    <n v="6227"/>
    <s v="Vulcan Pershing"/>
    <m/>
    <m/>
    <n v="1"/>
    <n v="199.5"/>
    <n v="199.5"/>
    <n v="0"/>
    <n v="79193.239999999991"/>
  </r>
  <r>
    <x v="34"/>
    <s v="17"/>
    <x v="9"/>
    <x v="0"/>
    <s v="2353|Canal #2 |1.00|199.50"/>
    <x v="271"/>
    <s v="Truck# LT-67Hauling Ticket# 11639Job Name: Canal #2Job# 6227Location: Jackson &amp; CanalDeliver: Vulcan Pershing"/>
    <x v="0"/>
    <x v="15"/>
    <s v="11639"/>
    <x v="8"/>
    <x v="52"/>
    <s v="Canal #2 "/>
    <n v="6227"/>
    <s v="Vulcan Pershing"/>
    <m/>
    <m/>
    <n v="1"/>
    <n v="199.5"/>
    <n v="199.5"/>
    <n v="0"/>
    <n v="79392.739999999991"/>
  </r>
  <r>
    <x v="34"/>
    <s v="17"/>
    <x v="9"/>
    <x v="0"/>
    <s v="2353|Canal #2 |1.00|199.50"/>
    <x v="271"/>
    <s v="Truck# LT-67Hauling Ticket# 11640Job Name: Canal #2Job# 6227Location: Jackson &amp; CanalDeliver: Vulcan Pershing"/>
    <x v="0"/>
    <x v="15"/>
    <s v="11640"/>
    <x v="8"/>
    <x v="52"/>
    <s v="Canal #2 "/>
    <n v="6227"/>
    <s v="Vulcan Pershing"/>
    <m/>
    <m/>
    <n v="1"/>
    <n v="199.5"/>
    <n v="199.5"/>
    <n v="0"/>
    <n v="79592.239999999991"/>
  </r>
  <r>
    <x v="34"/>
    <s v="17"/>
    <x v="9"/>
    <x v="0"/>
    <s v="2353|Canal #2 |1.00|199.50"/>
    <x v="271"/>
    <s v="Truck# LT-356Hauling Ticket# 11564Job Name: Canal #2Job# 6227Location: Canal &amp; Jackson Deliver: Vulcan Pershing"/>
    <x v="0"/>
    <x v="7"/>
    <s v="11564"/>
    <x v="8"/>
    <x v="52"/>
    <s v="Canal #2 "/>
    <n v="6227"/>
    <s v="Vulcan Pershing"/>
    <m/>
    <m/>
    <n v="1"/>
    <n v="199.5"/>
    <n v="199.5"/>
    <n v="0"/>
    <n v="79791.739999999991"/>
  </r>
  <r>
    <x v="34"/>
    <s v="17"/>
    <x v="9"/>
    <x v="0"/>
    <s v="2353|Canal #2 |1.00|199.50"/>
    <x v="271"/>
    <s v="Truck# LT-67Hauling Ticket# 11641Job Name: Canal #2Job# 6227Location: Cabrini &amp; ClintonDeliver: Vulcan Pershing"/>
    <x v="0"/>
    <x v="15"/>
    <s v="11641"/>
    <x v="8"/>
    <x v="52"/>
    <s v="Canal #2 "/>
    <n v="6227"/>
    <s v="Vulcan Pershing"/>
    <m/>
    <m/>
    <n v="1"/>
    <n v="199.5"/>
    <n v="199.5"/>
    <n v="0"/>
    <n v="79991.239999999991"/>
  </r>
  <r>
    <x v="34"/>
    <s v="17"/>
    <x v="9"/>
    <x v="0"/>
    <s v="2353|Canal #2 |1.00|199.50"/>
    <x v="271"/>
    <s v="Truck# LT-67Hauling Ticket# 11642Job Name: Canal #2Job# 6227Location: Jackson &amp; CanalDeliver: Vulcan Pershing"/>
    <x v="0"/>
    <x v="15"/>
    <s v="11642"/>
    <x v="8"/>
    <x v="52"/>
    <s v="Canal #2 "/>
    <n v="6227"/>
    <s v="Vulcan Pershing"/>
    <m/>
    <m/>
    <n v="1"/>
    <n v="199.5"/>
    <n v="199.5"/>
    <n v="0"/>
    <n v="80190.739999999991"/>
  </r>
  <r>
    <x v="34"/>
    <s v="17"/>
    <x v="9"/>
    <x v="0"/>
    <s v="2353|Canal #2 |1.00|199.50"/>
    <x v="271"/>
    <s v="Truck# LT-67Hauling Ticket# 11643Job Name: Canal #2Job# 6227Location: Jackson &amp; CanalDeliver: Vulcan Pershing"/>
    <x v="0"/>
    <x v="15"/>
    <s v="11643"/>
    <x v="8"/>
    <x v="52"/>
    <s v="Canal #2 "/>
    <n v="6227"/>
    <s v="Vulcan Pershing"/>
    <m/>
    <m/>
    <n v="1"/>
    <n v="199.5"/>
    <n v="199.5"/>
    <n v="0"/>
    <n v="80390.239999999991"/>
  </r>
  <r>
    <x v="34"/>
    <s v="17"/>
    <x v="9"/>
    <x v="0"/>
    <s v="2353|Canal #2 |1.00|199.50"/>
    <x v="271"/>
    <s v="Truck# LT-67Hauling Ticket# 11644Job Name: Canal #2Job# 6227Location: Jackson &amp; CanalDeliver: Vulcan Pershing"/>
    <x v="0"/>
    <x v="15"/>
    <s v="11644"/>
    <x v="8"/>
    <x v="52"/>
    <s v="Canal #2 "/>
    <n v="6227"/>
    <s v="Vulcan Pershing"/>
    <m/>
    <m/>
    <n v="1"/>
    <n v="199.5"/>
    <n v="199.5"/>
    <n v="0"/>
    <n v="80589.739999999991"/>
  </r>
  <r>
    <x v="34"/>
    <s v="17"/>
    <x v="9"/>
    <x v="0"/>
    <s v="2353|Canal #2 |1.00|199.50"/>
    <x v="271"/>
    <s v="Truck# LT-67Hauling Ticket# 11645Job Name: Canal #2Job# 6227Location: Jackson &amp; CanalDeliver: Vulcan Pershing"/>
    <x v="0"/>
    <x v="15"/>
    <s v="11645"/>
    <x v="8"/>
    <x v="52"/>
    <s v="Canal #2 "/>
    <n v="6227"/>
    <s v="Vulcan Pershing"/>
    <m/>
    <m/>
    <n v="1"/>
    <n v="199.5"/>
    <n v="199.5"/>
    <n v="0"/>
    <n v="80789.239999999991"/>
  </r>
  <r>
    <x v="34"/>
    <s v="17"/>
    <x v="9"/>
    <x v="0"/>
    <s v="2353|Canal #2 |1.00|199.50"/>
    <x v="271"/>
    <s v="Truck# LT-67Hauling Ticket# 11646Job Name: Canal #2Job# 6227Location: Jackson &amp; CanalDeliver: Vulcan Pershing"/>
    <x v="0"/>
    <x v="15"/>
    <s v="11646"/>
    <x v="8"/>
    <x v="52"/>
    <s v="Canal #2 "/>
    <n v="6227"/>
    <s v="Vulcan Pershing"/>
    <m/>
    <m/>
    <n v="1"/>
    <n v="199.5"/>
    <n v="199.5"/>
    <n v="0"/>
    <n v="80988.739999999991"/>
  </r>
  <r>
    <x v="34"/>
    <s v="17"/>
    <x v="9"/>
    <x v="0"/>
    <s v="2353|Canal #2 |1.00|199.50"/>
    <x v="271"/>
    <s v="Truck# LT-67Hauling Ticket# 11648Job Name: Canal #2Job# 6227Location: Jackson &amp; CanalDeliver: Vulcan Pershing"/>
    <x v="0"/>
    <x v="15"/>
    <s v="11648"/>
    <x v="8"/>
    <x v="52"/>
    <s v="Canal #2 "/>
    <n v="6227"/>
    <s v="Vulcan Pershing"/>
    <m/>
    <m/>
    <n v="1"/>
    <n v="199.5"/>
    <n v="199.5"/>
    <n v="0"/>
    <n v="81188.239999999991"/>
  </r>
  <r>
    <x v="34"/>
    <s v="17"/>
    <x v="9"/>
    <x v="0"/>
    <s v="2353|Canal #2 |1.00|199.50"/>
    <x v="271"/>
    <s v="Truck# LT-67Hauling Ticket# 11649Job Name: Canal #2Job# 6227Location: Jackson &amp; CanalDeliver: Vulcan Pershing"/>
    <x v="0"/>
    <x v="15"/>
    <s v="11649"/>
    <x v="8"/>
    <x v="52"/>
    <s v="Canal #2 "/>
    <n v="6227"/>
    <s v="Vulcan Pershing"/>
    <m/>
    <m/>
    <n v="1"/>
    <n v="199.5"/>
    <n v="199.5"/>
    <n v="0"/>
    <n v="81387.739999999991"/>
  </r>
  <r>
    <x v="34"/>
    <s v="17"/>
    <x v="9"/>
    <x v="0"/>
    <s v="2353|Canal #2 |1.00|199.50"/>
    <x v="271"/>
    <s v="Truck# LT-67Hauling Ticket# 11650Job Name: Canal #2Job# 6227Location: Jackson &amp; CanalDeliver: Vulcan Pershing"/>
    <x v="0"/>
    <x v="15"/>
    <s v="11650"/>
    <x v="8"/>
    <x v="52"/>
    <s v="Canal #2 "/>
    <n v="6227"/>
    <s v="Vulcan Pershing"/>
    <m/>
    <m/>
    <n v="1"/>
    <n v="199.5"/>
    <n v="199.5"/>
    <n v="0"/>
    <n v="81587.239999999991"/>
  </r>
  <r>
    <x v="34"/>
    <s v="17"/>
    <x v="9"/>
    <x v="0"/>
    <s v="2353|Canal #2 |1.00|199.50"/>
    <x v="271"/>
    <s v="Truck# LT-67Hauling Ticket# 11651Job Name: Canal #2Job# 6227Location: Jackson &amp; CanalDeliver: Vulcan Pershing"/>
    <x v="0"/>
    <x v="15"/>
    <s v="11651"/>
    <x v="8"/>
    <x v="52"/>
    <s v="Canal #2 "/>
    <n v="6227"/>
    <s v="Vulcan Pershing"/>
    <m/>
    <m/>
    <n v="1"/>
    <n v="199.5"/>
    <n v="199.5"/>
    <n v="0"/>
    <n v="81786.739999999991"/>
  </r>
  <r>
    <x v="34"/>
    <s v="17"/>
    <x v="9"/>
    <x v="0"/>
    <s v="2353|Canal #2 |1.00|199.50"/>
    <x v="271"/>
    <s v="Truck# LT-67Hauling Ticket# 11652Job Name: Canal #2Job# 6227Location: Jackson &amp; CanalDeliver: Vulcan Pershing"/>
    <x v="0"/>
    <x v="15"/>
    <s v="11652"/>
    <x v="8"/>
    <x v="52"/>
    <s v="Canal #2 "/>
    <n v="6227"/>
    <s v="Vulcan Pershing"/>
    <m/>
    <m/>
    <n v="1"/>
    <n v="199.5"/>
    <n v="199.5"/>
    <n v="0"/>
    <n v="81986.239999999991"/>
  </r>
  <r>
    <x v="34"/>
    <s v="17"/>
    <x v="9"/>
    <x v="0"/>
    <s v="2353|Canal #2 |1.00|199.50"/>
    <x v="271"/>
    <s v="Truck# LT-67Hauling Ticket# 11653Job Name: Canal #2Job# 6227Location: Jackson &amp; CanalDeliver: Vulcan Pershing"/>
    <x v="0"/>
    <x v="15"/>
    <s v="11653"/>
    <x v="8"/>
    <x v="52"/>
    <s v="Canal #2 "/>
    <n v="6227"/>
    <s v="Vulcan Pershing"/>
    <m/>
    <m/>
    <n v="1"/>
    <n v="199.5"/>
    <n v="199.5"/>
    <n v="0"/>
    <n v="82185.739999999991"/>
  </r>
  <r>
    <x v="34"/>
    <s v="17"/>
    <x v="9"/>
    <x v="0"/>
    <s v="2353|Canal #2 |0.75|132.30"/>
    <x v="271"/>
    <s v="Truck# LT-67Hauling Ticket# 11654Job Name: Canal #2Job# 6227Location: Jackson &amp; Canal Deliver: Vulcan PershingWAITING TIMEStarted after 15 mins"/>
    <x v="0"/>
    <x v="15"/>
    <s v="11654"/>
    <x v="8"/>
    <x v="52"/>
    <s v="Canal #2 "/>
    <n v="6227"/>
    <s v="Vulcan Pershing"/>
    <m/>
    <s v="WAITING TIMEStarted after 15 mins"/>
    <n v="0.75"/>
    <n v="132.30000000000001"/>
    <n v="99.23"/>
    <n v="0"/>
    <n v="82284.969999999987"/>
  </r>
  <r>
    <x v="34"/>
    <s v="17"/>
    <x v="9"/>
    <x v="0"/>
    <s v="2353|Canal #2 |1.00|199.50"/>
    <x v="271"/>
    <s v="Truck# LT-67Hauling Ticket# 11655Job Name: Canal #2Job# 6227Location: Jackson &amp; Canal Deliver: Vulcan Pershing"/>
    <x v="0"/>
    <x v="15"/>
    <s v="11655"/>
    <x v="8"/>
    <x v="52"/>
    <s v="Canal #2 "/>
    <n v="6227"/>
    <s v="Vulcan Pershing"/>
    <m/>
    <m/>
    <n v="1"/>
    <n v="199.5"/>
    <n v="199.5"/>
    <n v="0"/>
    <n v="82484.469999999987"/>
  </r>
  <r>
    <x v="34"/>
    <s v="17"/>
    <x v="9"/>
    <x v="0"/>
    <s v="2353|Canal #2 |1.00|199.50"/>
    <x v="271"/>
    <s v="Truck# LT-67Hauling Ticket# 11656Job Name: Canal #2Job# 6227Location: Cabrini &amp; Clinton Deliver: Vulcan Pershing"/>
    <x v="0"/>
    <x v="15"/>
    <s v="11656"/>
    <x v="8"/>
    <x v="52"/>
    <s v="Canal #2 "/>
    <n v="6227"/>
    <s v="Vulcan Pershing"/>
    <m/>
    <m/>
    <n v="1"/>
    <n v="199.5"/>
    <n v="199.5"/>
    <n v="0"/>
    <n v="82683.969999999987"/>
  </r>
  <r>
    <x v="34"/>
    <s v="17"/>
    <x v="9"/>
    <x v="0"/>
    <s v="2353|Canal #2 |1.00|199.50"/>
    <x v="271"/>
    <s v="Truck# LT-356Hauling Ticket# 12006Job Name: Canal #2Job# 6227Location: Jackson &amp; Canal Deliver: Vulcan Pershing"/>
    <x v="0"/>
    <x v="7"/>
    <s v="12006"/>
    <x v="8"/>
    <x v="52"/>
    <s v="Canal #2 "/>
    <n v="6227"/>
    <s v="Vulcan Pershing"/>
    <m/>
    <m/>
    <n v="1"/>
    <n v="199.5"/>
    <n v="199.5"/>
    <n v="0"/>
    <n v="82883.469999999987"/>
  </r>
  <r>
    <x v="34"/>
    <s v="17"/>
    <x v="9"/>
    <x v="0"/>
    <s v="2353|Canal #2 |1.00|199.50"/>
    <x v="271"/>
    <s v="Truck# LT-356Hauling Ticket# 12018Job Name: Canal #2Job# 6227Location: Jackson &amp; Canal Deliver: Vulcan Pershing"/>
    <x v="0"/>
    <x v="7"/>
    <s v="12018"/>
    <x v="8"/>
    <x v="52"/>
    <s v="Canal #2 "/>
    <n v="6227"/>
    <s v="Vulcan Pershing"/>
    <m/>
    <m/>
    <n v="1"/>
    <n v="199.5"/>
    <n v="199.5"/>
    <n v="0"/>
    <n v="83082.969999999987"/>
  </r>
  <r>
    <x v="34"/>
    <s v="17"/>
    <x v="9"/>
    <x v="0"/>
    <s v="2353|Canal #2 |1.00|199.50"/>
    <x v="271"/>
    <s v="Truck# LT-67Hauling Ticket# 11647Job Name: Canal #2Job# 6227Location: Jackson &amp; CanalDeliver: Vulcan Pershing"/>
    <x v="0"/>
    <x v="15"/>
    <s v="11647"/>
    <x v="8"/>
    <x v="52"/>
    <s v="Canal #2 "/>
    <n v="6227"/>
    <s v="Vulcan Pershing"/>
    <m/>
    <m/>
    <n v="1"/>
    <n v="199.5"/>
    <n v="199.5"/>
    <n v="0"/>
    <n v="83282.469999999987"/>
  </r>
  <r>
    <x v="34"/>
    <s v="17"/>
    <x v="9"/>
    <x v="0"/>
    <s v="2353|Canal #2 |1.00|199.50"/>
    <x v="271"/>
    <s v="Truck# LT-67Hauling Ticket# 10375Job Name: Canal #2Job# 6227Location: Clinton &amp; CabriniDeliver: Vulcan Pershing"/>
    <x v="0"/>
    <x v="15"/>
    <s v="10375"/>
    <x v="8"/>
    <x v="52"/>
    <s v="Canal #2 "/>
    <n v="6227"/>
    <s v="Vulcan Pershing"/>
    <m/>
    <m/>
    <n v="1"/>
    <n v="199.5"/>
    <n v="199.5"/>
    <n v="0"/>
    <n v="83481.969999999987"/>
  </r>
  <r>
    <x v="34"/>
    <s v="17"/>
    <x v="9"/>
    <x v="0"/>
    <s v="2353|Canal #2 |1.00|199.50"/>
    <x v="271"/>
    <s v="Truck# LT-67Hauling Ticket# 10382Job Name: Canal #2Job# 6227Location: Jackson &amp; Canal Deliver: Vulcan Pershing"/>
    <x v="0"/>
    <x v="15"/>
    <s v="10382"/>
    <x v="8"/>
    <x v="52"/>
    <s v="Canal #2 "/>
    <n v="6227"/>
    <s v="Vulcan Pershing"/>
    <m/>
    <m/>
    <n v="1"/>
    <n v="199.5"/>
    <n v="199.5"/>
    <n v="0"/>
    <n v="83681.469999999987"/>
  </r>
  <r>
    <x v="34"/>
    <s v="17"/>
    <x v="9"/>
    <x v="0"/>
    <s v="2353|Canal #2 |1.00|199.50"/>
    <x v="271"/>
    <s v="Truck# LT-67Hauling Ticket# 10384Job Name: Canal #2Job# 6227Location: Jackson &amp; Canal Deliver: Vulcan Pershing"/>
    <x v="0"/>
    <x v="15"/>
    <s v="10384"/>
    <x v="8"/>
    <x v="52"/>
    <s v="Canal #2 "/>
    <n v="6227"/>
    <s v="Vulcan Pershing"/>
    <m/>
    <m/>
    <n v="1"/>
    <n v="199.5"/>
    <n v="199.5"/>
    <n v="0"/>
    <n v="83880.969999999987"/>
  </r>
  <r>
    <x v="34"/>
    <s v="17"/>
    <x v="9"/>
    <x v="0"/>
    <s v="2353|Canal #2 |1.00|199.50"/>
    <x v="271"/>
    <s v="Truck# LT-67Hauling Ticket# 10385Job Name: Canal #2Job# 6227Location: Jackson &amp; Canal Deliver: Vulcan Pershing"/>
    <x v="0"/>
    <x v="15"/>
    <s v="10385"/>
    <x v="8"/>
    <x v="52"/>
    <s v="Canal #2 "/>
    <n v="6227"/>
    <s v="Vulcan Pershing"/>
    <m/>
    <m/>
    <n v="1"/>
    <n v="199.5"/>
    <n v="199.5"/>
    <n v="0"/>
    <n v="84080.469999999987"/>
  </r>
  <r>
    <x v="34"/>
    <s v="17"/>
    <x v="9"/>
    <x v="0"/>
    <s v="2353|Canal #2 |1.00|199.50"/>
    <x v="271"/>
    <s v="Truck# LT-67Hauling Ticket# 10386Job Name: Canal #2Job# 6227Location: Jackson &amp; Canal Deliver: Vulcan Pershing"/>
    <x v="0"/>
    <x v="15"/>
    <s v="10386"/>
    <x v="8"/>
    <x v="52"/>
    <s v="Canal #2 "/>
    <n v="6227"/>
    <s v="Vulcan Pershing"/>
    <m/>
    <m/>
    <n v="1"/>
    <n v="199.5"/>
    <n v="199.5"/>
    <n v="0"/>
    <n v="84279.969999999987"/>
  </r>
  <r>
    <x v="34"/>
    <s v="17"/>
    <x v="9"/>
    <x v="0"/>
    <s v="2353|Canal #2 |1.00|199.50"/>
    <x v="271"/>
    <s v="Truck# LT-67Hauling Ticket# 10395Job Name: Canal #2Job# 6227Location: Jackson &amp; Canal Deliver: Vulcan Pershing"/>
    <x v="0"/>
    <x v="15"/>
    <s v="10395"/>
    <x v="8"/>
    <x v="52"/>
    <s v="Canal #2 "/>
    <n v="6227"/>
    <s v="Vulcan Pershing"/>
    <m/>
    <m/>
    <n v="1"/>
    <n v="199.5"/>
    <n v="199.5"/>
    <n v="0"/>
    <n v="84479.469999999987"/>
  </r>
  <r>
    <x v="34"/>
    <s v="17"/>
    <x v="9"/>
    <x v="0"/>
    <s v="2353|Canal #2 |1.00|364.00"/>
    <x v="271"/>
    <s v="Truck# MLB-19Hauling Ticket# 10769Job Name: Canal #2Job# 6227Location: Clinton &amp; CabriniDeliver: Vulcan PershingHard to Handle ConcreteScale Ticket# 14668835"/>
    <x v="2"/>
    <x v="8"/>
    <s v="10769"/>
    <x v="8"/>
    <x v="52"/>
    <s v="Canal #2 "/>
    <n v="6227"/>
    <s v="Vulcan Pershing"/>
    <s v="14668835"/>
    <s v="Hard to Handle Concrete"/>
    <n v="1"/>
    <n v="364"/>
    <n v="364"/>
    <n v="0"/>
    <n v="84843.469999999987"/>
  </r>
  <r>
    <x v="34"/>
    <s v="17"/>
    <x v="9"/>
    <x v="0"/>
    <s v="2353|Canal #2 |1.00|364.00"/>
    <x v="271"/>
    <s v="Truck# MLB-19Hauling Ticket# 10770Job Name: Canal #2Job# 6227Location: Clinton &amp; CabriniDeliver: Vulcan PershingHard to Handle ConcreteScale Ticket# 14668833"/>
    <x v="2"/>
    <x v="8"/>
    <s v="10770"/>
    <x v="8"/>
    <x v="52"/>
    <s v="Canal #2 "/>
    <n v="6227"/>
    <s v="Vulcan Pershing"/>
    <s v="14668833"/>
    <s v="Hard to Handle Concrete"/>
    <n v="1"/>
    <n v="364"/>
    <n v="364"/>
    <n v="0"/>
    <n v="85207.469999999987"/>
  </r>
  <r>
    <x v="34"/>
    <s v="17"/>
    <x v="9"/>
    <x v="0"/>
    <s v="2353|Canal #2 |1.00|56.50"/>
    <x v="271"/>
    <s v="Truck# MLB-19Hauling Ticket# 10771Job Name: Canal #2Job# 6227Location: Clinton &amp; CabriniDeliver: Vulcan PershingScale Ticket# 14668831"/>
    <x v="2"/>
    <x v="8"/>
    <s v="10771"/>
    <x v="8"/>
    <x v="52"/>
    <s v="Canal #2 "/>
    <n v="6227"/>
    <s v="Vulcan Pershing"/>
    <s v="14668831"/>
    <s v="Scale"/>
    <n v="1"/>
    <n v="56.5"/>
    <n v="56.5"/>
    <n v="0"/>
    <n v="85263.969999999987"/>
  </r>
  <r>
    <x v="34"/>
    <s v="17"/>
    <x v="9"/>
    <x v="0"/>
    <s v="2353|Canal #2 |1.00|364.00"/>
    <x v="271"/>
    <s v="Truck# MLB-19Hauling Ticket# 10772Job Name: Canal #2Job# 6227Location: Jackson &amp; CanalDeliver: Vulcan PershingHard to Handle ConcreteScale Ticket: 14668829"/>
    <x v="2"/>
    <x v="8"/>
    <s v="10772"/>
    <x v="8"/>
    <x v="52"/>
    <s v="Canal #2 "/>
    <n v="6227"/>
    <s v="Vulcan Pershing"/>
    <n v="14668829"/>
    <s v="Hard to Handle Concrete"/>
    <n v="1"/>
    <n v="364"/>
    <n v="364"/>
    <n v="0"/>
    <n v="85627.969999999987"/>
  </r>
  <r>
    <x v="34"/>
    <s v="17"/>
    <x v="9"/>
    <x v="0"/>
    <s v="2353|Canal #2 |1.00|364.00"/>
    <x v="271"/>
    <s v="Truck# MLB-19Hauling Ticket# 10773Job Name: Canal #2Job# 6227Location: Jackson &amp; CanalDeliver: Vulcan PershingHard to Handle ConcreteScale Ticket# 14668827"/>
    <x v="2"/>
    <x v="8"/>
    <s v="10773"/>
    <x v="8"/>
    <x v="52"/>
    <s v="Canal #2 "/>
    <n v="6227"/>
    <s v="Vulcan Pershing"/>
    <s v="14668827"/>
    <s v="Hard to Handle Concrete"/>
    <n v="1"/>
    <n v="364"/>
    <n v="364"/>
    <n v="0"/>
    <n v="85991.969999999987"/>
  </r>
  <r>
    <x v="34"/>
    <s v="17"/>
    <x v="9"/>
    <x v="0"/>
    <s v="2353|Canal #2 |1.00|364.00"/>
    <x v="271"/>
    <s v="Truck# MLB-19Hauling Ticket# 10774Job Name: Canal #2Job# 6227Location: Jackson &amp; CanalDeliver: Vulcan PershingHard to Handle ConcreteScale Ticket# 14668825"/>
    <x v="2"/>
    <x v="8"/>
    <s v="10774"/>
    <x v="8"/>
    <x v="52"/>
    <s v="Canal #2 "/>
    <n v="6227"/>
    <s v="Vulcan Pershing"/>
    <s v="14668825"/>
    <s v="Hard to Handle Concrete"/>
    <n v="1"/>
    <n v="364"/>
    <n v="364"/>
    <n v="0"/>
    <n v="86355.969999999987"/>
  </r>
  <r>
    <x v="34"/>
    <s v="17"/>
    <x v="9"/>
    <x v="0"/>
    <s v="2353|Canal #2 |1.00|364.00"/>
    <x v="271"/>
    <s v="Truck# MLB-19Hauling Ticket# 10768Job Name: Canal #2Job# 6227Location: Clinton &amp; Cabrini Deliver: Vulcan PershingHard to Handle ConcreteScale Ticket# 14668837"/>
    <x v="2"/>
    <x v="8"/>
    <s v="10768"/>
    <x v="8"/>
    <x v="52"/>
    <s v="Canal #2 "/>
    <n v="6227"/>
    <s v="Vulcan Pershing"/>
    <s v="14668837"/>
    <s v="Hard to Handle Concrete"/>
    <n v="1"/>
    <n v="364"/>
    <n v="364"/>
    <n v="0"/>
    <n v="86719.969999999987"/>
  </r>
  <r>
    <x v="34"/>
    <s v="17"/>
    <x v="9"/>
    <x v="0"/>
    <s v="2353|Canal #2 |1.00|364.00"/>
    <x v="271"/>
    <s v="Truck# LT-67Hauling Ticket# 11635Job Name: Canal #2Job# 6227Location: Jackson &amp; CanalDeliver: Vulcan PershingHard to Handle ConcreteScale Ticket# 14668824"/>
    <x v="0"/>
    <x v="15"/>
    <s v="11635"/>
    <x v="8"/>
    <x v="52"/>
    <s v="Canal #2 "/>
    <n v="6227"/>
    <s v="Vulcan Pershing"/>
    <s v="14668824"/>
    <s v="Hard to Handle Concrete"/>
    <n v="1"/>
    <n v="364"/>
    <n v="364"/>
    <n v="0"/>
    <n v="87083.969999999987"/>
  </r>
  <r>
    <x v="34"/>
    <s v="17"/>
    <x v="9"/>
    <x v="0"/>
    <s v="2353|Canal #2 |1.00|364.00"/>
    <x v="271"/>
    <s v="Truck# LT-67Hauling Ticket# 11638Job Name: Canal #2Job# 6227Location: Jackson &amp; CanalDeliver: Vulcan PershingHard to Handle ConcreteScale Ticket# 14668826"/>
    <x v="0"/>
    <x v="15"/>
    <s v="11638"/>
    <x v="8"/>
    <x v="52"/>
    <s v="Canal #2 "/>
    <n v="6227"/>
    <s v="Vulcan Pershing"/>
    <s v="14668826"/>
    <s v="Hard to Handle Concrete"/>
    <n v="1"/>
    <n v="364"/>
    <n v="364"/>
    <n v="0"/>
    <n v="87447.969999999987"/>
  </r>
  <r>
    <x v="34"/>
    <s v="17"/>
    <x v="9"/>
    <x v="0"/>
    <s v="2353|Canal #2 |1.00|56.50"/>
    <x v="271"/>
    <s v="Truck# LT-67Hauling Ticket# 11639Job Name: Canal #2Job# 6227Location: Jackson &amp; CanalDeliver: Vulcan PershingScale Ticket# 14668828"/>
    <x v="0"/>
    <x v="15"/>
    <s v="11639"/>
    <x v="8"/>
    <x v="52"/>
    <s v="Canal #2 "/>
    <n v="6227"/>
    <s v="Vulcan Pershing"/>
    <s v="14668828"/>
    <s v="Scale"/>
    <n v="1"/>
    <n v="56.5"/>
    <n v="56.5"/>
    <n v="0"/>
    <n v="87504.469999999987"/>
  </r>
  <r>
    <x v="34"/>
    <s v="17"/>
    <x v="9"/>
    <x v="0"/>
    <s v="2353|Canal #2 |1.00|364.00"/>
    <x v="271"/>
    <s v="Truck# LT-67Hauling Ticket# 11637Job Name: Canal #2Job# 6227Location: Jackson &amp; CanalDeliver: Vulcan PershingHard to Handle ConcreteScale Ticket# 14668830"/>
    <x v="0"/>
    <x v="15"/>
    <s v="11637"/>
    <x v="8"/>
    <x v="52"/>
    <s v="Canal #2 "/>
    <n v="6227"/>
    <s v="Vulcan Pershing"/>
    <s v="14668830"/>
    <s v="Hard to Handle Concrete"/>
    <n v="1"/>
    <n v="364"/>
    <n v="364"/>
    <n v="0"/>
    <n v="87868.469999999987"/>
  </r>
  <r>
    <x v="34"/>
    <s v="17"/>
    <x v="9"/>
    <x v="0"/>
    <s v="2353|Canal #2 |1.00|364.00"/>
    <x v="271"/>
    <s v="Truck# LT-67Hauling Ticket# 11636Job Name: Canal #2Job# 6227Location: Jackson &amp; CanalDeliver: Vulcan PershingHard to Handle ConcreteScale Ticket# 14668832"/>
    <x v="0"/>
    <x v="15"/>
    <s v="11636"/>
    <x v="8"/>
    <x v="52"/>
    <s v="Canal #2 "/>
    <n v="6227"/>
    <s v="Vulcan Pershing"/>
    <s v="14668832"/>
    <s v="Hard to Handle Concrete"/>
    <n v="1"/>
    <n v="364"/>
    <n v="364"/>
    <n v="0"/>
    <n v="88232.469999999987"/>
  </r>
  <r>
    <x v="34"/>
    <s v="17"/>
    <x v="9"/>
    <x v="0"/>
    <s v="2353|Canal #2 |1.00|364.00"/>
    <x v="271"/>
    <s v="Truck# LT-67Hauling Ticket# 11640Job Name: Canal #2Job# 6227Location: Jackson &amp; CanalDeliver: Vulcan PershingHard to Handle ConcreteScale Ticket# 14668834"/>
    <x v="0"/>
    <x v="15"/>
    <s v="11640"/>
    <x v="8"/>
    <x v="52"/>
    <s v="Canal #2 "/>
    <n v="6227"/>
    <s v="Vulcan Pershing"/>
    <s v="14668834"/>
    <s v="Hard to Handle Concrete"/>
    <n v="1"/>
    <n v="364"/>
    <n v="364"/>
    <n v="0"/>
    <n v="88596.469999999987"/>
  </r>
  <r>
    <x v="34"/>
    <s v="17"/>
    <x v="9"/>
    <x v="0"/>
    <s v="2353|Canal #2 |1.00|364.00"/>
    <x v="271"/>
    <s v="Truck# LT-67Hauling Ticket# 11641Job Name: Canal #2Job# 6227Location: Cabrini &amp; ClintonDeliver: Vulcan PershingHard to Handle ConcreteScale Ticket# 14668836"/>
    <x v="0"/>
    <x v="15"/>
    <s v="11641"/>
    <x v="8"/>
    <x v="52"/>
    <s v="Canal #2 "/>
    <n v="6227"/>
    <s v="Vulcan Pershing"/>
    <s v="14668836"/>
    <s v="Hard to Handle Concrete"/>
    <n v="1"/>
    <n v="364"/>
    <n v="364"/>
    <n v="0"/>
    <n v="88960.469999999987"/>
  </r>
  <r>
    <x v="34"/>
    <s v="17"/>
    <x v="9"/>
    <x v="0"/>
    <s v="2353|Canal #2 |1.00|56.50"/>
    <x v="271"/>
    <s v="Truck# LT-67Hauling Ticket# 11647Job Name: Canal #2Job# 6227Location: Jackson &amp; CanalDeliver: Vulcan PershingScale Ticket# 14668852"/>
    <x v="0"/>
    <x v="15"/>
    <s v="11647"/>
    <x v="8"/>
    <x v="52"/>
    <s v="Canal #2 "/>
    <n v="6227"/>
    <s v="Vulcan Pershing"/>
    <s v="14668852"/>
    <s v="Scale"/>
    <n v="1"/>
    <n v="56.5"/>
    <n v="56.5"/>
    <n v="0"/>
    <n v="89016.969999999987"/>
  </r>
  <r>
    <x v="34"/>
    <s v="17"/>
    <x v="9"/>
    <x v="0"/>
    <s v="2353|Canal #2 |1.00|56.50"/>
    <x v="271"/>
    <s v="Truck# LT-67Hauling Ticket# 11648Job Name: Canal #2Job# 6227Location: Jackson &amp; CanalDeliver: Vulcan PershingScale Ticket# 14668858"/>
    <x v="0"/>
    <x v="15"/>
    <s v="11648"/>
    <x v="8"/>
    <x v="52"/>
    <s v="Canal #2 "/>
    <n v="6227"/>
    <s v="Vulcan Pershing"/>
    <s v="14668858"/>
    <s v="Scale"/>
    <n v="1"/>
    <n v="56.5"/>
    <n v="56.5"/>
    <n v="0"/>
    <n v="89073.469999999987"/>
  </r>
  <r>
    <x v="34"/>
    <s v="17"/>
    <x v="9"/>
    <x v="0"/>
    <s v="2353|Canal #2 |1.00|364.00"/>
    <x v="271"/>
    <s v="Truck# LT-67Hauling Ticket# 11642Job Name: Canal #2Job# 6227Location: Jackson &amp; CanalDeliver: Vulcan PershingHard to Handle ConcreteScale Ticket# 14668838"/>
    <x v="0"/>
    <x v="15"/>
    <s v="11642"/>
    <x v="8"/>
    <x v="52"/>
    <s v="Canal #2 "/>
    <n v="6227"/>
    <s v="Vulcan Pershing"/>
    <s v="14668838"/>
    <s v="Hard to Handle Concrete"/>
    <n v="1"/>
    <n v="364"/>
    <n v="364"/>
    <n v="0"/>
    <n v="89437.469999999987"/>
  </r>
  <r>
    <x v="34"/>
    <s v="17"/>
    <x v="9"/>
    <x v="0"/>
    <s v="2353|Canal #2 |1.00|364.00"/>
    <x v="271"/>
    <s v="Truck# LT-67Hauling Ticket# 11644Job Name: Canal #2Job# 6227Location: Jackson &amp; CanalDeliver: Vulcan PershingHard to Handle ConcreteScale Ticket# 14668840"/>
    <x v="0"/>
    <x v="15"/>
    <s v="11644"/>
    <x v="8"/>
    <x v="52"/>
    <s v="Canal #2 "/>
    <n v="6227"/>
    <s v="Vulcan Pershing"/>
    <s v="14668840"/>
    <s v="Hard to Handle Concrete"/>
    <n v="1"/>
    <n v="364"/>
    <n v="364"/>
    <n v="0"/>
    <n v="89801.469999999987"/>
  </r>
  <r>
    <x v="34"/>
    <s v="17"/>
    <x v="9"/>
    <x v="0"/>
    <s v="2353|Canal #2 |1.00|364.00"/>
    <x v="271"/>
    <s v="Truck# LT-67Hauling Ticket# 11645Job Name: Canal #2Job# 6227Location: Jackson &amp; CanalDeliver: Vulcan PershingHard to Handle ConcreteScale Ticket# 14668843"/>
    <x v="0"/>
    <x v="15"/>
    <s v="11645"/>
    <x v="8"/>
    <x v="52"/>
    <s v="Canal #2 "/>
    <n v="6227"/>
    <s v="Vulcan Pershing"/>
    <s v="14668843"/>
    <s v="Hard to Handle Concrete"/>
    <n v="1"/>
    <n v="364"/>
    <n v="364"/>
    <n v="0"/>
    <n v="90165.469999999987"/>
  </r>
  <r>
    <x v="34"/>
    <s v="17"/>
    <x v="9"/>
    <x v="0"/>
    <s v="2353|Canal #2 |1.00|364.00"/>
    <x v="271"/>
    <s v="Truck# LT-67Hauling Ticket# 11646Job Name: Canal #2Job# 6227Location: Jackson &amp; CanalDeliver: Vulcan PershingHard to Handle ConcreteScale Ticket# 14668849"/>
    <x v="0"/>
    <x v="15"/>
    <s v="11646"/>
    <x v="8"/>
    <x v="52"/>
    <s v="Canal #2 "/>
    <n v="6227"/>
    <s v="Vulcan Pershing"/>
    <s v="14668849"/>
    <s v="Hard to Handle Concrete"/>
    <n v="1"/>
    <n v="364"/>
    <n v="364"/>
    <n v="0"/>
    <n v="90529.469999999987"/>
  </r>
  <r>
    <x v="34"/>
    <s v="17"/>
    <x v="9"/>
    <x v="0"/>
    <s v="2353|Canal #2 |1.00|364.00"/>
    <x v="271"/>
    <s v="Truck# LT-67Hauling Ticket# 11643Job Name: Canal #2Job# 6227Location: Jackson &amp; CanalDeliver: Vulcan PershingHard to Handle ConcreteScale Ticket# 14668845"/>
    <x v="0"/>
    <x v="15"/>
    <s v="11643"/>
    <x v="8"/>
    <x v="52"/>
    <s v="Canal #2 "/>
    <n v="6227"/>
    <s v="Vulcan Pershing"/>
    <s v="14668845"/>
    <s v="Hard to Handle Concrete"/>
    <n v="1"/>
    <n v="364"/>
    <n v="364"/>
    <n v="0"/>
    <n v="90893.469999999987"/>
  </r>
  <r>
    <x v="34"/>
    <s v="17"/>
    <x v="9"/>
    <x v="0"/>
    <s v="2353|Canal #2 |1.00|364.00"/>
    <x v="271"/>
    <s v="Truck# LT-67Hauling Ticket# 11649Job Name: Canal #2Job# 6227Location: Jackson &amp; CanalDeliver: Vulcan PershingHard to Handle ConcreteScale Ticket# 14668865"/>
    <x v="0"/>
    <x v="15"/>
    <s v="11649"/>
    <x v="8"/>
    <x v="52"/>
    <s v="Canal #2 "/>
    <n v="6227"/>
    <s v="Vulcan Pershing"/>
    <s v="14668865"/>
    <s v="Hard to Handle Concrete"/>
    <n v="1"/>
    <n v="364"/>
    <n v="364"/>
    <n v="0"/>
    <n v="91257.469999999987"/>
  </r>
  <r>
    <x v="34"/>
    <s v="17"/>
    <x v="9"/>
    <x v="0"/>
    <s v="2353|Canal #2 |1.00|56.50"/>
    <x v="271"/>
    <s v="Truck# LT-67Hauling Ticket# 11656Job Name: Canal #2Job# 6227Location: Cabrini &amp; Clinton Deliver: Vulcan PershingScale Ticket# 15668873"/>
    <x v="0"/>
    <x v="15"/>
    <s v="11656"/>
    <x v="8"/>
    <x v="52"/>
    <s v="Canal #2 "/>
    <n v="6227"/>
    <s v="Vulcan Pershing"/>
    <s v="15668873"/>
    <s v="Scale"/>
    <n v="1"/>
    <n v="56.5"/>
    <n v="56.5"/>
    <n v="0"/>
    <n v="91313.969999999987"/>
  </r>
  <r>
    <x v="34"/>
    <s v="17"/>
    <x v="9"/>
    <x v="0"/>
    <s v="2353|Canal #2 |1.00|364.00"/>
    <x v="271"/>
    <s v="Truck# LT-67Hauling Ticket# 11650Job Name: Canal #2Job# 6227Location: Jackson &amp; CanalDeliver: Vulcan PershingHard to Handle ConcreteScale Ticket# 14668866"/>
    <x v="0"/>
    <x v="15"/>
    <s v="11650"/>
    <x v="8"/>
    <x v="52"/>
    <s v="Canal #2 "/>
    <n v="6227"/>
    <s v="Vulcan Pershing"/>
    <s v="14668866"/>
    <s v="Hard to Handle Concrete"/>
    <n v="1"/>
    <n v="364"/>
    <n v="364"/>
    <n v="0"/>
    <n v="91677.969999999987"/>
  </r>
  <r>
    <x v="34"/>
    <s v="17"/>
    <x v="9"/>
    <x v="0"/>
    <s v="2353|Canal #2 |1.00|364.00"/>
    <x v="271"/>
    <s v="Truck# LT-67Hauling Ticket# 11651Job Name: Canal #2Job# 6227Location: Jackson &amp; CanalDeliver: Vulcan PershingHard to Handle ConcreteScale Ticket# 14668867"/>
    <x v="0"/>
    <x v="15"/>
    <s v="11651"/>
    <x v="8"/>
    <x v="52"/>
    <s v="Canal #2 "/>
    <n v="6227"/>
    <s v="Vulcan Pershing"/>
    <s v="14668867"/>
    <s v="Hard to Handle Concrete"/>
    <n v="1"/>
    <n v="364"/>
    <n v="364"/>
    <n v="0"/>
    <n v="92041.969999999987"/>
  </r>
  <r>
    <x v="34"/>
    <s v="17"/>
    <x v="9"/>
    <x v="0"/>
    <s v="2353|Canal #2 |1.00|364.00"/>
    <x v="271"/>
    <s v="Truck# LT-67Hauling Ticket# 11652Job Name: Canal #2Job# 6227Location: Jackson &amp; CanalDeliver: Vulcan PershingHard to Handle ConcreteScale Ticket# 14668868"/>
    <x v="0"/>
    <x v="15"/>
    <s v="11652"/>
    <x v="8"/>
    <x v="52"/>
    <s v="Canal #2 "/>
    <n v="6227"/>
    <s v="Vulcan Pershing"/>
    <s v="14668868"/>
    <s v="Hard to Handle Concrete"/>
    <n v="1"/>
    <n v="364"/>
    <n v="364"/>
    <n v="0"/>
    <n v="92405.969999999987"/>
  </r>
  <r>
    <x v="34"/>
    <s v="17"/>
    <x v="9"/>
    <x v="0"/>
    <s v="2353|Canal #2 |1.00|364.00"/>
    <x v="271"/>
    <s v="Truck# LT-67Hauling Ticket# 11653Job Name: Canal #2Job# 6227Location: Jackson &amp; CanalDeliver: Vulcan PershingHard to Handle ConcreteScale Ticket# 14668869"/>
    <x v="0"/>
    <x v="15"/>
    <s v="11653"/>
    <x v="8"/>
    <x v="52"/>
    <s v="Canal #2 "/>
    <n v="6227"/>
    <s v="Vulcan Pershing"/>
    <s v="14668869"/>
    <s v="Hard to Handle Concrete"/>
    <n v="1"/>
    <n v="364"/>
    <n v="364"/>
    <n v="0"/>
    <n v="92769.969999999987"/>
  </r>
  <r>
    <x v="34"/>
    <s v="17"/>
    <x v="9"/>
    <x v="0"/>
    <s v="2353|Canal #2 |1.00|364.00"/>
    <x v="271"/>
    <s v="Truck# LT-67Hauling Ticket# 11655Job Name: Canal #2Job# 6227Location: Jackson &amp; Canal Deliver: Vulcan PershingHard to Handle ConcreteScale Ticket# 14668871"/>
    <x v="0"/>
    <x v="15"/>
    <s v="11655"/>
    <x v="8"/>
    <x v="52"/>
    <s v="Canal #2 "/>
    <n v="6227"/>
    <s v="Vulcan Pershing"/>
    <s v="14668871"/>
    <s v="Hard to Handle Concrete"/>
    <n v="1"/>
    <n v="364"/>
    <n v="364"/>
    <n v="0"/>
    <n v="93133.969999999987"/>
  </r>
  <r>
    <x v="34"/>
    <s v="17"/>
    <x v="9"/>
    <x v="0"/>
    <s v="2353|Canal #2 |1.00|56.50"/>
    <x v="271"/>
    <s v="Truck# LT-356Hauling Ticket# 11564Job Name: Canal #2Job# 6227Location: Canal &amp; Jackson Deliver: Vulcan PershingScale Ticket# 14668870"/>
    <x v="0"/>
    <x v="7"/>
    <s v="11564"/>
    <x v="8"/>
    <x v="52"/>
    <s v="Canal #2 "/>
    <n v="6227"/>
    <s v="Vulcan Pershing"/>
    <s v="14668870"/>
    <s v="Scale"/>
    <n v="1"/>
    <n v="56.5"/>
    <n v="56.5"/>
    <n v="0"/>
    <n v="93190.469999999987"/>
  </r>
  <r>
    <x v="34"/>
    <s v="17"/>
    <x v="9"/>
    <x v="0"/>
    <s v="2353|Canal #2 |1.00|56.50"/>
    <x v="271"/>
    <s v="Truck# LT-356Hauling Ticket# 12006Job Name: Canal #2Job# 6227Location: Jackson &amp; Canal Deliver: Vulcan PershingScale Ticket# 14668872"/>
    <x v="0"/>
    <x v="7"/>
    <s v="12006"/>
    <x v="8"/>
    <x v="52"/>
    <s v="Canal #2 "/>
    <n v="6227"/>
    <s v="Vulcan Pershing"/>
    <s v="14668872"/>
    <s v="Scale"/>
    <n v="1"/>
    <n v="56.5"/>
    <n v="56.5"/>
    <n v="0"/>
    <n v="93246.969999999987"/>
  </r>
  <r>
    <x v="34"/>
    <s v="17"/>
    <x v="9"/>
    <x v="0"/>
    <s v="2353|Canal #2 |1.00|56.50"/>
    <x v="271"/>
    <s v="Truck# LT-356Hauling Ticket# 12018Job Name: Canal #2Job# 6227Location: Jackson &amp; Canal Deliver: Vulcan PershingScale Ticket# 14668874"/>
    <x v="0"/>
    <x v="7"/>
    <s v="12018"/>
    <x v="8"/>
    <x v="52"/>
    <s v="Canal #2 "/>
    <n v="6227"/>
    <s v="Vulcan Pershing"/>
    <s v="14668874"/>
    <s v="Scale"/>
    <n v="1"/>
    <n v="56.5"/>
    <n v="56.5"/>
    <n v="0"/>
    <n v="93303.469999999987"/>
  </r>
  <r>
    <x v="34"/>
    <s v="17"/>
    <x v="9"/>
    <x v="0"/>
    <s v="2353|Canal #2 |1.00|56.50"/>
    <x v="271"/>
    <s v="Truck# LT-67Hauling Ticket# 10375Job Name: Canal #2Job# 6227Location: Clinton &amp; CabriniDeliver: Vulcan PershingScale Ticket# 14668893"/>
    <x v="0"/>
    <x v="15"/>
    <s v="10375"/>
    <x v="8"/>
    <x v="52"/>
    <s v="Canal #2 "/>
    <n v="6227"/>
    <s v="Vulcan Pershing"/>
    <s v="14668893"/>
    <s v="Scale"/>
    <n v="1"/>
    <n v="56.5"/>
    <n v="56.5"/>
    <n v="0"/>
    <n v="93359.969999999987"/>
  </r>
  <r>
    <x v="34"/>
    <s v="17"/>
    <x v="9"/>
    <x v="0"/>
    <s v="2353|Canal #2 |1.00|364.00"/>
    <x v="271"/>
    <s v="Truck# LT-67Hauling Ticket# 10382Job Name: Canal #2Job# 6227Location: Jackson &amp; Canal Deliver: Vulcan PershingHard to Handle ConcreteScale Ticket# 14668877"/>
    <x v="0"/>
    <x v="15"/>
    <s v="10382"/>
    <x v="8"/>
    <x v="52"/>
    <s v="Canal #2 "/>
    <n v="6227"/>
    <s v="Vulcan Pershing"/>
    <s v="14668877"/>
    <s v="Hard to Handle Concrete"/>
    <n v="1"/>
    <n v="364"/>
    <n v="364"/>
    <n v="0"/>
    <n v="93723.969999999987"/>
  </r>
  <r>
    <x v="34"/>
    <s v="17"/>
    <x v="9"/>
    <x v="0"/>
    <s v="2353|Canal #2 |1.00|364.00"/>
    <x v="271"/>
    <s v="Truck# LT-67Hauling Ticket# 10384Job Name: Canal #2Job# 6227Location: Jackson &amp; Canal Deliver: Vulcan PershingHard to Handle ConcreteScale Ticket# 14668882"/>
    <x v="0"/>
    <x v="15"/>
    <s v="10384"/>
    <x v="8"/>
    <x v="52"/>
    <s v="Canal #2 "/>
    <n v="6227"/>
    <s v="Vulcan Pershing"/>
    <s v="14668882"/>
    <s v="Hard to Handle Concrete"/>
    <n v="1"/>
    <n v="364"/>
    <n v="364"/>
    <n v="0"/>
    <n v="94087.969999999987"/>
  </r>
  <r>
    <x v="34"/>
    <s v="17"/>
    <x v="9"/>
    <x v="0"/>
    <s v="2353|Canal #2 |1.00|364.00"/>
    <x v="271"/>
    <s v="Truck# LT-67Hauling Ticket# 10385Job Name: Canal #2Job# 6227Location: Jackson &amp; Canal Deliver: Vulcan PershingHard to Handle ConcreteScale Ticket# 14668887"/>
    <x v="0"/>
    <x v="15"/>
    <s v="10385"/>
    <x v="8"/>
    <x v="52"/>
    <s v="Canal #2 "/>
    <n v="6227"/>
    <s v="Vulcan Pershing"/>
    <s v="14668887"/>
    <s v="Hard to Handle Concrete"/>
    <n v="1"/>
    <n v="364"/>
    <n v="364"/>
    <n v="0"/>
    <n v="94451.969999999987"/>
  </r>
  <r>
    <x v="34"/>
    <s v="17"/>
    <x v="9"/>
    <x v="0"/>
    <s v="2353|Canal #2 |1.00|56.50"/>
    <x v="271"/>
    <s v="Truck# LT-67Hauling Ticket# 10386Job Name: Canal #2Job# 6227Location: Jackson &amp; Canal Deliver: Vulcan PershingScale Ticket# 14668890"/>
    <x v="0"/>
    <x v="15"/>
    <s v="10386"/>
    <x v="8"/>
    <x v="52"/>
    <s v="Canal #2 "/>
    <n v="6227"/>
    <s v="Vulcan Pershing"/>
    <s v="14668890"/>
    <s v="Scale"/>
    <n v="1"/>
    <n v="56.5"/>
    <n v="56.5"/>
    <n v="0"/>
    <n v="94508.469999999987"/>
  </r>
  <r>
    <x v="34"/>
    <s v="17"/>
    <x v="9"/>
    <x v="0"/>
    <s v="2353|Canal #2 |1.00|364.00"/>
    <x v="271"/>
    <s v="Truck# LT-67Hauling Ticket# 10395Job Name: Canal #2Job# 6227Location: Jackson &amp; Canal Deliver: Vulcan PershingHard to Handle ConcreteScale Ticket# 14668875"/>
    <x v="0"/>
    <x v="15"/>
    <s v="10395"/>
    <x v="8"/>
    <x v="52"/>
    <s v="Canal #2 "/>
    <n v="6227"/>
    <s v="Vulcan Pershing"/>
    <s v="14668875"/>
    <s v="Hard to Handle Concrete"/>
    <n v="1"/>
    <n v="364"/>
    <n v="364"/>
    <n v="0"/>
    <n v="94872.469999999987"/>
  </r>
  <r>
    <x v="42"/>
    <s v="24"/>
    <x v="9"/>
    <x v="0"/>
    <s v="2358|Canal #2 |1.00|273.00"/>
    <x v="272"/>
    <s v="Truck# LT-103Hauling Ticket# 8785Job Name: Canal #2Job# 6227Location: Canal &amp; JacksonDeliver: Vulcan McCook"/>
    <x v="0"/>
    <x v="0"/>
    <s v="8785"/>
    <x v="8"/>
    <x v="52"/>
    <s v="Canal #2 "/>
    <n v="6227"/>
    <s v="Vulcan McCook"/>
    <m/>
    <m/>
    <n v="1"/>
    <n v="273"/>
    <n v="273"/>
    <n v="0"/>
    <n v="102873.54"/>
  </r>
  <r>
    <x v="42"/>
    <s v="24"/>
    <x v="9"/>
    <x v="0"/>
    <s v="2358|Canal #2 |1.00|186.00"/>
    <x v="272"/>
    <s v="Truck# LT-103Hauling Ticket# 8785Job Name: Canal #2Job# 6227Location: Canal &amp; JacksonDeliver:Vulcan McCook Broken Asphalt (8LAH2)Scale Ticket# 14438039"/>
    <x v="0"/>
    <x v="0"/>
    <s v="8785"/>
    <x v="8"/>
    <x v="52"/>
    <s v="Canal #2 "/>
    <n v="6227"/>
    <s v="Vulcan McCook"/>
    <s v="14438039"/>
    <s v="Broken Asphalt 8LAH2 Scale"/>
    <n v="1"/>
    <n v="186"/>
    <n v="186"/>
    <n v="0"/>
    <n v="103059.54"/>
  </r>
  <r>
    <x v="42"/>
    <s v="24"/>
    <x v="9"/>
    <x v="0"/>
    <s v="2358|Canal #2 |1.00|273.00"/>
    <x v="272"/>
    <s v="Truck# LT-103Hauling Ticket# 11339Job Name: Canal #2Job# 6227Location: Canal &amp; JacksonDeliver: Vulcan McCook"/>
    <x v="0"/>
    <x v="0"/>
    <s v="11339"/>
    <x v="8"/>
    <x v="52"/>
    <s v="Canal #2 "/>
    <n v="6227"/>
    <s v="Vulcan McCook"/>
    <m/>
    <m/>
    <n v="1"/>
    <n v="273"/>
    <n v="273"/>
    <n v="0"/>
    <n v="103332.54"/>
  </r>
  <r>
    <x v="42"/>
    <s v="24"/>
    <x v="9"/>
    <x v="0"/>
    <s v="2358|Canal #2 |1.00|186.00"/>
    <x v="272"/>
    <s v="Truck# LT-103Hauling Ticket# 11339Job Name: Canal #2Job# 6227Deliver:Vulcan McCook Broken Asphalt (8LAH2)Scale Ticket# 14438011"/>
    <x v="0"/>
    <x v="0"/>
    <s v="11339"/>
    <x v="8"/>
    <x v="52"/>
    <s v="Canal #2 "/>
    <n v="6227"/>
    <s v="Vulcan McCook"/>
    <s v="14438011"/>
    <s v="Broken Asphalt 8LAH2 Scale"/>
    <n v="1"/>
    <n v="186"/>
    <n v="186"/>
    <n v="0"/>
    <n v="103518.54"/>
  </r>
  <r>
    <x v="42"/>
    <s v="24"/>
    <x v="9"/>
    <x v="0"/>
    <s v="2358|Canal #2 |1.00|273.00"/>
    <x v="272"/>
    <s v="Truck# LT-103Hauling Ticket# 11340Job Name: Canal #2Job# 6227Location: Canal &amp; JacksonDeliver: Vulcan McCook"/>
    <x v="0"/>
    <x v="0"/>
    <s v="11340"/>
    <x v="8"/>
    <x v="52"/>
    <s v="Canal #2 "/>
    <n v="6227"/>
    <s v="Vulcan McCook"/>
    <m/>
    <m/>
    <n v="1"/>
    <n v="273"/>
    <n v="273"/>
    <n v="0"/>
    <n v="103791.54"/>
  </r>
  <r>
    <x v="42"/>
    <s v="24"/>
    <x v="9"/>
    <x v="0"/>
    <s v="2358|Canal #2 |1.00|186.00"/>
    <x v="272"/>
    <s v="Truck# LT-103Hauling Ticket# 11340Job Name: Canal #2Job# 6227Location: Canal &amp; JacksonDeliver:Vulcan McCook Broken Asphalt (8LAH2)Scale Ticket# 14438054"/>
    <x v="0"/>
    <x v="0"/>
    <s v="11340"/>
    <x v="8"/>
    <x v="52"/>
    <s v="Canal #2 "/>
    <n v="6227"/>
    <s v="Vulcan McCook"/>
    <s v="14438054"/>
    <s v="Broken Asphalt 8LAH2 Scale"/>
    <n v="1"/>
    <n v="186"/>
    <n v="186"/>
    <n v="0"/>
    <n v="103977.54"/>
  </r>
  <r>
    <x v="42"/>
    <s v="24"/>
    <x v="9"/>
    <x v="0"/>
    <s v="2358|Canal #2 |1.00|199.50"/>
    <x v="272"/>
    <s v="Truck# LT-67Hauling Ticket# 11784Job Name: Canal #2Job# 6227Location: Jackson &amp; Canal Deliver: Vulcan Pershing"/>
    <x v="0"/>
    <x v="15"/>
    <s v="11784"/>
    <x v="8"/>
    <x v="52"/>
    <s v="Canal #2 "/>
    <n v="6227"/>
    <s v="Vulcan Pershing"/>
    <m/>
    <m/>
    <n v="1"/>
    <n v="199.5"/>
    <n v="199.5"/>
    <n v="0"/>
    <n v="104177.04"/>
  </r>
  <r>
    <x v="42"/>
    <s v="24"/>
    <x v="9"/>
    <x v="0"/>
    <s v="2358|Canal #2 |1.00|364.00"/>
    <x v="272"/>
    <s v="Truck# LT-67Hauling Ticket# 11784Job Name: Canal #2Job# 6227Location: Jackson &amp; Canal Deliver: Vulcan PershingHard to Handle ConcreteScale Ticket# 14668901"/>
    <x v="0"/>
    <x v="15"/>
    <s v="11784"/>
    <x v="8"/>
    <x v="52"/>
    <s v="Canal #2 "/>
    <n v="6227"/>
    <s v="Vulcan Pershing"/>
    <s v="14668901"/>
    <s v="Hard to Handle Concrete"/>
    <n v="1"/>
    <n v="364"/>
    <n v="364"/>
    <n v="0"/>
    <n v="104541.04"/>
  </r>
  <r>
    <x v="42"/>
    <s v="24"/>
    <x v="9"/>
    <x v="0"/>
    <s v="2358|Canal #2 |1.00|273.00"/>
    <x v="272"/>
    <s v="Truck# LT-103Hauling Ticket# 11341Job Name: Canal #2Job# 6227Location: Canal &amp; JacksonDeliver: Vulcan McCook"/>
    <x v="0"/>
    <x v="0"/>
    <s v="11341"/>
    <x v="8"/>
    <x v="52"/>
    <s v="Canal #2 "/>
    <n v="6227"/>
    <s v="Vulcan McCook"/>
    <m/>
    <m/>
    <n v="1"/>
    <n v="273"/>
    <n v="273"/>
    <n v="0"/>
    <n v="104814.04"/>
  </r>
  <r>
    <x v="42"/>
    <s v="24"/>
    <x v="9"/>
    <x v="0"/>
    <s v="2358|Canal #2 |1.00|186.00"/>
    <x v="272"/>
    <s v="Truck# LT-103Hauling Ticket# 11341Job Name: Canal #2Job# 6227Location: Canal &amp; JacksonDeliver:Vulcan McCook Broken Asphalt (8LAH2)Scale Ticket# 14438029"/>
    <x v="0"/>
    <x v="0"/>
    <s v="11341"/>
    <x v="8"/>
    <x v="52"/>
    <s v="Canal #2 "/>
    <n v="6227"/>
    <s v="Vulcan McCook"/>
    <s v="14438029"/>
    <s v="Broken Asphalt 8LAH2 Scale"/>
    <n v="1"/>
    <n v="186"/>
    <n v="186"/>
    <n v="0"/>
    <n v="105000.04"/>
  </r>
  <r>
    <x v="42"/>
    <s v="24"/>
    <x v="9"/>
    <x v="0"/>
    <s v="2358|Canal #2 |1.00|273.00"/>
    <x v="272"/>
    <s v="Truck# LT-103Hauling Ticket# 11350Job Name: Canal #2Job# 6227Location: Canal &amp; JacksonDeliver: Vulcan McCook"/>
    <x v="0"/>
    <x v="0"/>
    <s v="11350"/>
    <x v="8"/>
    <x v="52"/>
    <s v="Canal #2 "/>
    <n v="6227"/>
    <s v="Vulcan McCook"/>
    <m/>
    <m/>
    <n v="1"/>
    <n v="273"/>
    <n v="273"/>
    <n v="0"/>
    <n v="105273.04"/>
  </r>
  <r>
    <x v="42"/>
    <s v="24"/>
    <x v="9"/>
    <x v="0"/>
    <s v="2358|Canal #2 |1.00|186.00"/>
    <x v="272"/>
    <s v="Truck# LT-103Hauling Ticket# 11350Job Name: Canal #2Job# 6227Location: Canal &amp; JacksonDeliver:Vulcan McCook Broken Asphalt (8LAH2)Scale Ticket# 14437998"/>
    <x v="0"/>
    <x v="0"/>
    <s v="11350"/>
    <x v="8"/>
    <x v="52"/>
    <s v="Canal #2 "/>
    <n v="6227"/>
    <s v="Vulcan McCook"/>
    <s v="14437998"/>
    <s v="Broken Asphalt 8LAH2 Scale"/>
    <n v="1"/>
    <n v="186"/>
    <n v="186"/>
    <n v="0"/>
    <n v="105459.04"/>
  </r>
  <r>
    <x v="42"/>
    <s v="24"/>
    <x v="9"/>
    <x v="0"/>
    <s v="2358|Canal #2 |1.00|199.50"/>
    <x v="272"/>
    <s v="Truck# LT-67Hauling Ticket# 11785Job Name: Canal #2Job# 6227Location: Jackson &amp; Canal Deliver: Vulcan Pershing"/>
    <x v="0"/>
    <x v="15"/>
    <s v="11785"/>
    <x v="8"/>
    <x v="52"/>
    <s v="Canal #2 "/>
    <n v="6227"/>
    <s v="Vulcan Pershing"/>
    <m/>
    <m/>
    <n v="1"/>
    <n v="199.5"/>
    <n v="199.5"/>
    <n v="0"/>
    <n v="105658.54"/>
  </r>
  <r>
    <x v="42"/>
    <s v="24"/>
    <x v="9"/>
    <x v="0"/>
    <s v="2358|Canal #2 |1.00|364.00"/>
    <x v="272"/>
    <s v="Truck# LT-67Hauling Ticket# 11785Job Name: Canal #2Job# 6227Location: Jackson &amp; Canal Deliver: Vulcan PershingHard to Handle ConcreteScale Ticket# 14668903"/>
    <x v="0"/>
    <x v="15"/>
    <s v="11785"/>
    <x v="8"/>
    <x v="52"/>
    <s v="Canal #2 "/>
    <n v="6227"/>
    <s v="Vulcan Pershing"/>
    <s v="14668903"/>
    <s v="Hard to Handle Concrete"/>
    <n v="1"/>
    <n v="364"/>
    <n v="364"/>
    <n v="0"/>
    <n v="106022.54"/>
  </r>
  <r>
    <x v="42"/>
    <s v="24"/>
    <x v="9"/>
    <x v="0"/>
    <s v="2358|Canal #2 |1.00|199.50"/>
    <x v="272"/>
    <s v="Truck# LT-67Hauling Ticket# 11786Job Name: Canal #2Job# 6227Location: Jackson &amp; Canal Deliver: Vulcan Pershing"/>
    <x v="0"/>
    <x v="15"/>
    <s v="11786"/>
    <x v="8"/>
    <x v="52"/>
    <s v="Canal #2 "/>
    <n v="6227"/>
    <s v="Vulcan Pershing"/>
    <m/>
    <m/>
    <n v="1"/>
    <n v="199.5"/>
    <n v="199.5"/>
    <n v="0"/>
    <n v="106222.04"/>
  </r>
  <r>
    <x v="42"/>
    <s v="24"/>
    <x v="9"/>
    <x v="0"/>
    <s v="2358|Canal #2 |1.00|364.00"/>
    <x v="272"/>
    <s v="Truck# LT-67Hauling Ticket# 11786Job Name: Canal #2Job# 6227Location: Jackson &amp; Canal Deliver: Vulcan PershingHard to Handle ConcreteScale Ticket# 14668902"/>
    <x v="0"/>
    <x v="15"/>
    <s v="11786"/>
    <x v="8"/>
    <x v="52"/>
    <s v="Canal #2 "/>
    <n v="6227"/>
    <s v="Vulcan Pershing"/>
    <s v="14668902"/>
    <s v="Hard to Handle Concrete"/>
    <n v="1"/>
    <n v="364"/>
    <n v="364"/>
    <n v="0"/>
    <n v="106586.04"/>
  </r>
  <r>
    <x v="42"/>
    <s v="24"/>
    <x v="9"/>
    <x v="0"/>
    <s v="2358|Canal #2 |1.00|199.50"/>
    <x v="272"/>
    <s v="Truck# LT-67Hauling Ticket# 11787Job Name: Canal #2Job# 6227Location: Jackson &amp; Canal Deliver: Vulcan Pershing"/>
    <x v="0"/>
    <x v="15"/>
    <s v="11787"/>
    <x v="8"/>
    <x v="52"/>
    <s v="Canal #2 "/>
    <n v="6227"/>
    <s v="Vulcan Pershing"/>
    <m/>
    <m/>
    <n v="1"/>
    <n v="199.5"/>
    <n v="199.5"/>
    <n v="0"/>
    <n v="106785.54"/>
  </r>
  <r>
    <x v="42"/>
    <s v="24"/>
    <x v="9"/>
    <x v="0"/>
    <s v="2358|Canal #2 |1.00|364.00"/>
    <x v="272"/>
    <s v="Truck# LT-67Hauling Ticket# 11787Job Name: Canal #2Job# 6227Location: Jackson &amp; Canal Deliver: Vulcan PershingHard to Handle ConcreteScale Ticket# 14668904"/>
    <x v="0"/>
    <x v="15"/>
    <s v="11787"/>
    <x v="8"/>
    <x v="52"/>
    <s v="Canal #2 "/>
    <n v="6227"/>
    <s v="Vulcan Pershing"/>
    <s v="14668904"/>
    <s v="Hard to Handle Concrete"/>
    <n v="1"/>
    <n v="364"/>
    <n v="364"/>
    <n v="0"/>
    <n v="107149.54"/>
  </r>
  <r>
    <x v="42"/>
    <s v="24"/>
    <x v="9"/>
    <x v="0"/>
    <s v="2358|Canal #2 |1.00|199.50"/>
    <x v="272"/>
    <s v="Truck# LT-67Hauling Ticket# 11788Job Name: Canal #2Job# 6227Location: Jackson &amp; Canal Deliver: Vulcan Pershing"/>
    <x v="0"/>
    <x v="15"/>
    <s v="11788"/>
    <x v="8"/>
    <x v="52"/>
    <s v="Canal #2 "/>
    <n v="6227"/>
    <s v="Vulcan Pershing"/>
    <m/>
    <m/>
    <n v="1"/>
    <n v="199.5"/>
    <n v="199.5"/>
    <n v="0"/>
    <n v="107349.04"/>
  </r>
  <r>
    <x v="42"/>
    <s v="24"/>
    <x v="9"/>
    <x v="0"/>
    <s v="2358|Canal #2 |1.00|56.50"/>
    <x v="272"/>
    <s v="Truck# LT-67Hauling Ticket# 11788Job Name: Canal #2Job# 6227Location: Jackson &amp; Canal Deliver: Vulcan PershingScale Ticket# 14668905"/>
    <x v="0"/>
    <x v="15"/>
    <s v="11788"/>
    <x v="8"/>
    <x v="52"/>
    <s v="Canal #2 "/>
    <n v="6227"/>
    <s v="Vulcan Pershing"/>
    <s v="14668905"/>
    <m/>
    <n v="1"/>
    <n v="56.5"/>
    <n v="56.5"/>
    <n v="0"/>
    <n v="107405.54"/>
  </r>
  <r>
    <x v="42"/>
    <s v="24"/>
    <x v="9"/>
    <x v="0"/>
    <s v="2358|Canal #2 |1.00|199.50"/>
    <x v="272"/>
    <s v="Truck# LT-67Hauling Ticket# 11789Job Name: Canal #2Job# 6227Location: Jackson &amp; CanalDeliver: Vulcan Pershing"/>
    <x v="0"/>
    <x v="15"/>
    <s v="11789"/>
    <x v="8"/>
    <x v="52"/>
    <s v="Canal #2 "/>
    <n v="6227"/>
    <s v="Vulcan Pershing"/>
    <m/>
    <m/>
    <n v="1"/>
    <n v="199.5"/>
    <n v="199.5"/>
    <n v="0"/>
    <n v="107605.04"/>
  </r>
  <r>
    <x v="42"/>
    <s v="24"/>
    <x v="9"/>
    <x v="0"/>
    <s v="2358|Canal #2 |1.00|364.00"/>
    <x v="272"/>
    <s v="Truck# LT-67Hauling Ticket# 11789Job Name: Canal #2Job# 6227Location: Jackson &amp; CanalDeliver: Vulcan PershingHard to Handle ConcreteScale Ticket# 14668907"/>
    <x v="0"/>
    <x v="15"/>
    <s v="11789"/>
    <x v="8"/>
    <x v="52"/>
    <s v="Canal #2 "/>
    <n v="6227"/>
    <s v="Vulcan Pershing"/>
    <s v="14668907"/>
    <s v="Hard to Handle Concrete"/>
    <n v="1"/>
    <n v="364"/>
    <n v="364"/>
    <n v="0"/>
    <n v="107969.04"/>
  </r>
  <r>
    <x v="42"/>
    <s v="24"/>
    <x v="9"/>
    <x v="0"/>
    <s v="2358|Canal #2 |1.00|199.50"/>
    <x v="272"/>
    <s v="Truck# LT-67Hauling Ticket# 11790Job Name: Canal #2Job# 6227Location: Jackson &amp; CanalDeliver: Vulcan Pershing"/>
    <x v="0"/>
    <x v="15"/>
    <s v="11790"/>
    <x v="8"/>
    <x v="52"/>
    <s v="Canal #2 "/>
    <n v="6227"/>
    <s v="Vulcan Pershing"/>
    <m/>
    <m/>
    <n v="1"/>
    <n v="199.5"/>
    <n v="199.5"/>
    <n v="0"/>
    <n v="108168.54"/>
  </r>
  <r>
    <x v="42"/>
    <s v="24"/>
    <x v="9"/>
    <x v="0"/>
    <s v="2358|Canal #2 |1.00|364.00"/>
    <x v="272"/>
    <s v="Truck# LT-67Hauling Ticket# 11790Job Name: Canal #2Job# 6227Location: Jackson &amp; CanalDeliver: Vulcan PershingHard to Handle ConcreteScale Ticket# 14668908"/>
    <x v="0"/>
    <x v="15"/>
    <s v="11790"/>
    <x v="8"/>
    <x v="52"/>
    <s v="Canal #2 "/>
    <n v="6227"/>
    <s v="Vulcan Pershing"/>
    <s v="14668908"/>
    <s v="Hard to Handle Concrete"/>
    <n v="1"/>
    <n v="364"/>
    <n v="364"/>
    <n v="0"/>
    <n v="108532.54"/>
  </r>
  <r>
    <x v="42"/>
    <s v="24"/>
    <x v="9"/>
    <x v="0"/>
    <s v="2358|Canal #2 |1.00|199.50"/>
    <x v="272"/>
    <s v="Truck# LT-67Hauling Ticket# 11791Job Name: Canal #2Job# 6227Location: Jackson &amp; CanalDeliver: Vulcan Pershing"/>
    <x v="0"/>
    <x v="15"/>
    <s v="11791"/>
    <x v="8"/>
    <x v="52"/>
    <s v="Canal #2 "/>
    <n v="6227"/>
    <s v="Vulcan Pershing"/>
    <m/>
    <m/>
    <n v="1"/>
    <n v="199.5"/>
    <n v="199.5"/>
    <n v="0"/>
    <n v="108732.04"/>
  </r>
  <r>
    <x v="42"/>
    <s v="24"/>
    <x v="9"/>
    <x v="0"/>
    <s v="2358|Canal #2 |1.00|364.00"/>
    <x v="272"/>
    <s v="Truck# LT-67Hauling Ticket# 11791Job Name: Canal #2Job# 6227Location: Jackson &amp; CanalDeliver: Vulcan PershingHard to Handle ConcreteScale Ticket# 14668909"/>
    <x v="0"/>
    <x v="15"/>
    <s v="11791"/>
    <x v="8"/>
    <x v="52"/>
    <s v="Canal #2 "/>
    <n v="6227"/>
    <s v="Vulcan Pershing"/>
    <s v="14668909"/>
    <s v="Hard to Handle Concrete"/>
    <n v="1"/>
    <n v="364"/>
    <n v="364"/>
    <n v="0"/>
    <n v="109096.04"/>
  </r>
  <r>
    <x v="42"/>
    <s v="24"/>
    <x v="9"/>
    <x v="0"/>
    <s v="2358|Canal #2 |1.00|199.50"/>
    <x v="272"/>
    <s v="Truck# LT-67Hauling Ticket# 11792Job Name: Canal #2Job# 6227Location: Jackson &amp; CanalDeliver: Vulcan Pershing"/>
    <x v="0"/>
    <x v="15"/>
    <s v="11792"/>
    <x v="8"/>
    <x v="52"/>
    <s v="Canal #2 "/>
    <n v="6227"/>
    <s v="Vulcan Pershing"/>
    <m/>
    <m/>
    <n v="1"/>
    <n v="199.5"/>
    <n v="199.5"/>
    <n v="0"/>
    <n v="109295.54"/>
  </r>
  <r>
    <x v="42"/>
    <s v="24"/>
    <x v="9"/>
    <x v="0"/>
    <s v="2358|Canal #2 |1.00|364.00"/>
    <x v="272"/>
    <s v="Truck# LT-67Hauling Ticket# 11792Job Name: Canal #2Job# 6227Location: Jackson &amp; CanalDeliver: Vulcan PershingHard to Handle ConcreteScale Ticket# 14668910"/>
    <x v="0"/>
    <x v="15"/>
    <s v="11792"/>
    <x v="8"/>
    <x v="52"/>
    <s v="Canal #2 "/>
    <n v="6227"/>
    <s v="Vulcan Pershing"/>
    <s v="14668910"/>
    <s v="Hard to Handle Concrete"/>
    <n v="1"/>
    <n v="364"/>
    <n v="364"/>
    <n v="0"/>
    <n v="109659.54"/>
  </r>
  <r>
    <x v="42"/>
    <s v="24"/>
    <x v="9"/>
    <x v="0"/>
    <s v="2358|Canal #2 |1.00|199.50"/>
    <x v="272"/>
    <s v="Truck# LT-67Hauling Ticket# 11793Job Name: Canal #2Job# 6227Location: Cabrini &amp; ClintonDeliver: Vulcan Pershing"/>
    <x v="0"/>
    <x v="15"/>
    <s v="11793"/>
    <x v="8"/>
    <x v="52"/>
    <s v="Canal #2 "/>
    <n v="6227"/>
    <s v="Vulcan Pershing"/>
    <m/>
    <m/>
    <n v="1"/>
    <n v="199.5"/>
    <n v="199.5"/>
    <n v="0"/>
    <n v="109859.04"/>
  </r>
  <r>
    <x v="42"/>
    <s v="24"/>
    <x v="9"/>
    <x v="0"/>
    <s v="2358|Canal #2 |1.00|56.50"/>
    <x v="272"/>
    <s v="Truck# LT-67Hauling Ticket# 11793Job Name: Canal #2Job# 6227Location: Cabrini &amp; ClintonDeliver: Vulcan PershingBroken ConcreteScale Ticket# 14668911"/>
    <x v="0"/>
    <x v="15"/>
    <s v="11793"/>
    <x v="8"/>
    <x v="52"/>
    <s v="Canal #2 "/>
    <n v="6227"/>
    <s v="Vulcan Pershing"/>
    <s v="14668911"/>
    <s v="Broken Concrete Scale"/>
    <n v="1"/>
    <n v="56.5"/>
    <n v="56.5"/>
    <n v="0"/>
    <n v="109915.54"/>
  </r>
  <r>
    <x v="42"/>
    <s v="24"/>
    <x v="9"/>
    <x v="0"/>
    <s v="2358|Canal #2 |1.00|199.50"/>
    <x v="272"/>
    <s v="Truck# LT-67Hauling Ticket# 11794Job Name: Canal #2Job# 6227Location: Cabrini &amp; ClintonDeliver: Vulcan Pershing"/>
    <x v="0"/>
    <x v="15"/>
    <s v="11794"/>
    <x v="8"/>
    <x v="52"/>
    <s v="Canal #2 "/>
    <n v="6227"/>
    <s v="Vulcan Pershing"/>
    <m/>
    <m/>
    <n v="1"/>
    <n v="199.5"/>
    <n v="199.5"/>
    <n v="0"/>
    <n v="110115.04"/>
  </r>
  <r>
    <x v="42"/>
    <s v="24"/>
    <x v="9"/>
    <x v="0"/>
    <s v="2358|Canal #2 |1.00|56.50"/>
    <x v="272"/>
    <s v="Truck# LT-67Hauling Ticket# 11794Job Name: Canal #2Job# 6227Location: Cabrini &amp; ClintonDeliver: Vulcan PershingBroken ConcreteScale Ticket# 14668912"/>
    <x v="0"/>
    <x v="15"/>
    <s v="11794"/>
    <x v="8"/>
    <x v="52"/>
    <s v="Canal #2 "/>
    <n v="6227"/>
    <s v="Vulcan Pershing"/>
    <s v="14668912"/>
    <s v="Broken Concrete Scale"/>
    <n v="1"/>
    <n v="56.5"/>
    <n v="56.5"/>
    <n v="0"/>
    <n v="110171.54"/>
  </r>
  <r>
    <x v="35"/>
    <s v="03"/>
    <x v="10"/>
    <x v="0"/>
    <s v="2362|Canal #2 |1.00|199.50"/>
    <x v="273"/>
    <s v="Truck# LT-67Hauling Ticket# 11795Job Name: Canal #2Job# 6227Location: Jackson Blvd. &amp; Canal St.Deliver: Vulcan Pershing"/>
    <x v="0"/>
    <x v="15"/>
    <s v="11795"/>
    <x v="8"/>
    <x v="52"/>
    <s v="Canal #2 "/>
    <n v="6227"/>
    <s v="Vulcan Pershing"/>
    <m/>
    <m/>
    <n v="1"/>
    <n v="199.5"/>
    <n v="199.5"/>
    <n v="0"/>
    <n v="118100.66"/>
  </r>
  <r>
    <x v="35"/>
    <s v="03"/>
    <x v="10"/>
    <x v="0"/>
    <s v="2362|Canal #2 |1.00|364.00"/>
    <x v="273"/>
    <s v="Truck# LT-67Hauling Ticket# 11795Job Name: Canal #2Job# 6227Location: Jackson Blvd. &amp; Canal St.Deliver: Vulcan PershingHard to Handle ConcreteScale Ticket# 14668913"/>
    <x v="0"/>
    <x v="15"/>
    <s v="11795"/>
    <x v="8"/>
    <x v="52"/>
    <s v="Canal #2 "/>
    <n v="6227"/>
    <s v="Vulcan Pershing"/>
    <s v="14668913"/>
    <s v="Hard to Handle Concrete"/>
    <n v="1"/>
    <n v="364"/>
    <n v="364"/>
    <n v="0"/>
    <n v="118464.66"/>
  </r>
  <r>
    <x v="35"/>
    <s v="03"/>
    <x v="10"/>
    <x v="0"/>
    <s v="2362|Canal #2 |1.00|199.50"/>
    <x v="273"/>
    <s v="Truck# LT-67Hauling Ticket# 11796Job Name: Canal #2Job# 6227Location: Jackson Blvd. &amp; Canal St.Deliver: Vulcan Pershing"/>
    <x v="0"/>
    <x v="15"/>
    <s v="11796"/>
    <x v="8"/>
    <x v="52"/>
    <s v="Canal #2 "/>
    <n v="6227"/>
    <s v="Vulcan Pershing"/>
    <m/>
    <m/>
    <n v="1"/>
    <n v="199.5"/>
    <n v="199.5"/>
    <n v="0"/>
    <n v="118664.16"/>
  </r>
  <r>
    <x v="35"/>
    <s v="03"/>
    <x v="10"/>
    <x v="0"/>
    <s v="2362|Canal #2 |1.00|364.00"/>
    <x v="273"/>
    <s v="Truck# LT-67Hauling Ticket# 11796Job Name: Canal #2Job# 6227Location: Jackson Blvd. &amp; Canal St.Deliver: Vulcan PershingHard to Handle ConcreteScale Ticket# 14668915"/>
    <x v="0"/>
    <x v="15"/>
    <s v="11796"/>
    <x v="8"/>
    <x v="52"/>
    <s v="Canal #2 "/>
    <n v="6227"/>
    <s v="Vulcan Pershing"/>
    <s v="14668915"/>
    <s v="Hard to Handle Concrete"/>
    <n v="1"/>
    <n v="364"/>
    <n v="364"/>
    <n v="0"/>
    <n v="119028.16"/>
  </r>
  <r>
    <x v="35"/>
    <s v="03"/>
    <x v="10"/>
    <x v="0"/>
    <s v="2362|Canal #2 |1.00|199.50"/>
    <x v="273"/>
    <s v="Truck# LT-67Hauling Ticket# 11797Job Name: Canal #2Job# 6227Location: Jackson Blvd. &amp; Canal St.Deliver: Vulcan Pershing"/>
    <x v="0"/>
    <x v="15"/>
    <s v="11797"/>
    <x v="8"/>
    <x v="52"/>
    <s v="Canal #2 "/>
    <n v="6227"/>
    <s v="Vulcan Pershing"/>
    <m/>
    <m/>
    <n v="1"/>
    <n v="199.5"/>
    <n v="199.5"/>
    <n v="0"/>
    <n v="119227.66"/>
  </r>
  <r>
    <x v="35"/>
    <s v="03"/>
    <x v="10"/>
    <x v="0"/>
    <s v="2362|Canal #2 |1.00|364.00"/>
    <x v="273"/>
    <s v="Truck# LT-67Hauling Ticket# 11797Job Name: Canal #2Job# 6227Location: Jackson Blvd. &amp; Canal St.Deliver: Vulcan PershingHard to Handle ConcreteScale Ticket# 14668916"/>
    <x v="0"/>
    <x v="15"/>
    <s v="11797"/>
    <x v="8"/>
    <x v="52"/>
    <s v="Canal #2 "/>
    <n v="6227"/>
    <s v="Vulcan Pershing"/>
    <s v="14668916"/>
    <s v="Hard to Handle Concrete"/>
    <n v="1"/>
    <n v="364"/>
    <n v="364"/>
    <n v="0"/>
    <n v="119591.66"/>
  </r>
  <r>
    <x v="35"/>
    <s v="03"/>
    <x v="10"/>
    <x v="0"/>
    <s v="2362|Canal #2 |1.00|199.50"/>
    <x v="273"/>
    <s v="Truck# LT-67Hauling Ticket# 11798Job Name: Canal #2Job# 6227Location: Jackson Blvd. &amp; Canal St.Deliver: Vulcan Pershing"/>
    <x v="0"/>
    <x v="15"/>
    <s v="11798"/>
    <x v="8"/>
    <x v="52"/>
    <s v="Canal #2 "/>
    <n v="6227"/>
    <s v="Vulcan Pershing"/>
    <m/>
    <m/>
    <n v="1"/>
    <n v="199.5"/>
    <n v="199.5"/>
    <n v="0"/>
    <n v="119791.16"/>
  </r>
  <r>
    <x v="35"/>
    <s v="03"/>
    <x v="10"/>
    <x v="0"/>
    <s v="2362|Canal #2 |1.00|364.00"/>
    <x v="273"/>
    <s v="Truck# LT-67Hauling Ticket# 11798Job Name: Canal #2Job# 6227Location: Jackson Blvd. &amp; Canal St.Deliver: Vulcan PershingHard to Handle ConcreteScale Ticket# 14668919"/>
    <x v="0"/>
    <x v="15"/>
    <s v="11798"/>
    <x v="8"/>
    <x v="52"/>
    <s v="Canal #2 "/>
    <n v="6227"/>
    <s v="Vulcan Pershing"/>
    <s v="14668919"/>
    <s v="Hard to Handle Concrete"/>
    <n v="1"/>
    <n v="364"/>
    <n v="364"/>
    <n v="0"/>
    <n v="120155.16"/>
  </r>
  <r>
    <x v="35"/>
    <s v="03"/>
    <x v="10"/>
    <x v="0"/>
    <s v="2362|Canal #2 |1.00|199.50"/>
    <x v="273"/>
    <s v="Truck# LT-67Hauling Ticket# 11799Job Name: Canal #2Job# 6227Location: Jackson Blvd. &amp; Canal St.Deliver: Vulcan Pershing"/>
    <x v="0"/>
    <x v="15"/>
    <s v="11799"/>
    <x v="8"/>
    <x v="52"/>
    <s v="Canal #2 "/>
    <n v="6227"/>
    <s v="Vulcan Pershing"/>
    <m/>
    <m/>
    <n v="1"/>
    <n v="199.5"/>
    <n v="199.5"/>
    <n v="0"/>
    <n v="120354.66"/>
  </r>
  <r>
    <x v="35"/>
    <s v="03"/>
    <x v="10"/>
    <x v="0"/>
    <s v="2362|Canal #2 |1.00|364.00"/>
    <x v="273"/>
    <s v="Truck# LT-67Hauling Ticket# 11799Job Name: Canal #2Job# 6227Location: Jackson Blvd. &amp; Canal St.Deliver: Vulcan PershingHard to Handle ConcreteScale Ticket# 14668921"/>
    <x v="0"/>
    <x v="15"/>
    <s v="11799"/>
    <x v="8"/>
    <x v="52"/>
    <s v="Canal #2 "/>
    <n v="6227"/>
    <s v="Vulcan Pershing"/>
    <s v="14668921"/>
    <s v="Hard to Handle Concrete"/>
    <n v="1"/>
    <n v="364"/>
    <n v="364"/>
    <n v="0"/>
    <n v="120718.66"/>
  </r>
  <r>
    <x v="35"/>
    <s v="03"/>
    <x v="10"/>
    <x v="0"/>
    <s v="2362|Canal #2 |1.00|199.50"/>
    <x v="273"/>
    <s v="Truck# LT-67Hauling Ticket# 11800Job Name: Canal #2Job# 6227Location: Cabrini &amp; ClintonDeliver: Vulcan Pershing"/>
    <x v="0"/>
    <x v="15"/>
    <s v="11800"/>
    <x v="8"/>
    <x v="52"/>
    <s v="Canal #2 "/>
    <n v="6227"/>
    <s v="Vulcan Pershing"/>
    <m/>
    <m/>
    <n v="1"/>
    <n v="199.5"/>
    <n v="199.5"/>
    <n v="0"/>
    <n v="120918.16"/>
  </r>
  <r>
    <x v="35"/>
    <s v="03"/>
    <x v="10"/>
    <x v="0"/>
    <s v="2362|Canal #2 |1.00|56.50"/>
    <x v="273"/>
    <s v="Truck# LT-67Hauling Ticket# 11800Job Name: Canal #2Job# 6227Location: Cabrini &amp; ClintonDeliver: Vulcan PershingBroken ConcreteScale Ticket# 14668922"/>
    <x v="0"/>
    <x v="15"/>
    <s v="11800"/>
    <x v="8"/>
    <x v="52"/>
    <s v="Canal #2 "/>
    <n v="6227"/>
    <s v="Vulcan Pershing"/>
    <s v="14668922"/>
    <s v="Broken Concrete Scale"/>
    <n v="1"/>
    <n v="56.5"/>
    <n v="56.5"/>
    <n v="0"/>
    <n v="120974.66"/>
  </r>
  <r>
    <x v="35"/>
    <s v="03"/>
    <x v="10"/>
    <x v="0"/>
    <s v="2362|Canal #2 |1.00|199.50"/>
    <x v="273"/>
    <s v="Truck# LT-67Hauling Ticket# 11801Job Name: Canal #2Job# 6227Location: Cabrini &amp; ClintonDeliver: Vulcan Pershing"/>
    <x v="0"/>
    <x v="15"/>
    <s v="11801"/>
    <x v="8"/>
    <x v="52"/>
    <s v="Canal #2 "/>
    <n v="6227"/>
    <s v="Vulcan Pershing"/>
    <m/>
    <m/>
    <n v="1"/>
    <n v="199.5"/>
    <n v="199.5"/>
    <n v="0"/>
    <n v="121174.16"/>
  </r>
  <r>
    <x v="35"/>
    <s v="03"/>
    <x v="10"/>
    <x v="0"/>
    <s v="2362|Canal #2 |1.00|56.50"/>
    <x v="273"/>
    <s v="Truck# LT-67Hauling Ticket# 11801Job Name: Canal #2Job# 6227Location: Cabrini &amp; ClintonDeliver: Vulcan PershingBroken ConcreteScale Ticket# 14668924"/>
    <x v="0"/>
    <x v="15"/>
    <s v="11801"/>
    <x v="8"/>
    <x v="52"/>
    <s v="Canal #2 "/>
    <n v="6227"/>
    <s v="Vulcan Pershing"/>
    <s v="14668924"/>
    <s v="Broken Concrete Scale"/>
    <n v="1"/>
    <n v="56.5"/>
    <n v="56.5"/>
    <n v="0"/>
    <n v="121230.66"/>
  </r>
  <r>
    <x v="35"/>
    <s v="03"/>
    <x v="10"/>
    <x v="0"/>
    <s v="2362|Canal #2 |1.00|199.50"/>
    <x v="273"/>
    <s v="Truck# LT-67Hauling Ticket# 11802Job Name: Canal #2Job# 6227Location: Jackson Blvd. &amp; Canal St.Deliver: Vulcan Pershing"/>
    <x v="0"/>
    <x v="15"/>
    <s v="11802"/>
    <x v="8"/>
    <x v="52"/>
    <s v="Canal #2 "/>
    <n v="6227"/>
    <s v="Vulcan Pershing"/>
    <m/>
    <m/>
    <n v="1"/>
    <n v="199.5"/>
    <n v="199.5"/>
    <n v="0"/>
    <n v="121430.16"/>
  </r>
  <r>
    <x v="35"/>
    <s v="03"/>
    <x v="10"/>
    <x v="0"/>
    <s v="2362|Canal #2 |1.00|364.00"/>
    <x v="273"/>
    <s v="Truck# LT-67Hauling Ticket# 11802Job Name: Canal #2Job# 6227Location: Jackson Blvd. &amp; Canal St.Deliver: Vulcan PershingHard to Handle ConcreteScale Ticket# 14668931"/>
    <x v="0"/>
    <x v="15"/>
    <s v="11802"/>
    <x v="8"/>
    <x v="52"/>
    <s v="Canal #2 "/>
    <n v="6227"/>
    <s v="Vulcan Pershing"/>
    <s v="14668931"/>
    <s v="Hard to Handle Concrete"/>
    <n v="1"/>
    <n v="364"/>
    <n v="364"/>
    <n v="0"/>
    <n v="121794.16"/>
  </r>
  <r>
    <x v="35"/>
    <s v="03"/>
    <x v="10"/>
    <x v="0"/>
    <s v="2362|Canal #2 |1.00|199.50"/>
    <x v="273"/>
    <s v="Truck# LT-67Hauling Ticket# 11803Job Name: Canal #2Job# 6227Location: Jackson Blvd. &amp; Canal St.Deliver: Vulcan Pershing"/>
    <x v="0"/>
    <x v="15"/>
    <s v="11803"/>
    <x v="8"/>
    <x v="52"/>
    <s v="Canal #2 "/>
    <n v="6227"/>
    <s v="Vulcan Pershing"/>
    <m/>
    <m/>
    <n v="1"/>
    <n v="199.5"/>
    <n v="199.5"/>
    <n v="0"/>
    <n v="121993.66"/>
  </r>
  <r>
    <x v="35"/>
    <s v="03"/>
    <x v="10"/>
    <x v="0"/>
    <s v="2362|Canal #2 |1.00|364.00"/>
    <x v="273"/>
    <s v="Truck# LT-67Hauling Ticket# 11803Job Name: Canal #2Job# 6227Location: Jackson Blvd. &amp; Canal St.Deliver: Vulcan PershingHard to Handle ConcreteScale Ticket# 14668933"/>
    <x v="0"/>
    <x v="15"/>
    <s v="11803"/>
    <x v="8"/>
    <x v="52"/>
    <s v="Canal #2 "/>
    <n v="6227"/>
    <s v="Vulcan Pershing"/>
    <s v="14668933"/>
    <s v="Hard to Handle Concrete"/>
    <n v="1"/>
    <n v="364"/>
    <n v="364"/>
    <n v="0"/>
    <n v="122357.66"/>
  </r>
  <r>
    <x v="35"/>
    <s v="03"/>
    <x v="10"/>
    <x v="0"/>
    <s v="2362|Canal #2 |1.00|199.50"/>
    <x v="273"/>
    <s v="Truck# LT-67Hauling Ticket# 11804Job Name: Canal #2Job# 6227Location: Jackson Blvd. &amp; Canal St.Deliver: Vulcan Pershing"/>
    <x v="0"/>
    <x v="15"/>
    <s v="11804"/>
    <x v="8"/>
    <x v="52"/>
    <s v="Canal #2 "/>
    <n v="6227"/>
    <s v="Vulcan Pershing"/>
    <m/>
    <m/>
    <n v="1"/>
    <n v="199.5"/>
    <n v="199.5"/>
    <n v="0"/>
    <n v="122557.16"/>
  </r>
  <r>
    <x v="35"/>
    <s v="03"/>
    <x v="10"/>
    <x v="0"/>
    <s v="2362|Canal #2 |1.00|364.00"/>
    <x v="273"/>
    <s v="Truck# LT-67Hauling Ticket# 11804Job Name: Canal #2Job# 6227Location: Jackson Blvd. &amp; Canal St.Deliver: Vulcan PershingHard to Handle ConcreteScale Ticket# 14668926"/>
    <x v="0"/>
    <x v="15"/>
    <s v="11804"/>
    <x v="8"/>
    <x v="52"/>
    <s v="Canal #2 "/>
    <n v="6227"/>
    <s v="Vulcan Pershing"/>
    <s v="14668926"/>
    <s v="Hard to Handle Concrete"/>
    <n v="1"/>
    <n v="364"/>
    <n v="364"/>
    <n v="0"/>
    <n v="122921.16"/>
  </r>
  <r>
    <x v="35"/>
    <s v="03"/>
    <x v="10"/>
    <x v="0"/>
    <s v="2362|Canal #2 |1.00|199.50"/>
    <x v="273"/>
    <s v="Truck# LT-67Hauling Ticket# 11805Job Name: Canal #2Job# 6227Location: Jackson Blvd. &amp; Canal St.Deliver: Vulcan Pershing"/>
    <x v="0"/>
    <x v="15"/>
    <s v="11805"/>
    <x v="8"/>
    <x v="52"/>
    <s v="Canal #2 "/>
    <n v="6227"/>
    <s v="Vulcan Pershing"/>
    <m/>
    <m/>
    <n v="1"/>
    <n v="199.5"/>
    <n v="199.5"/>
    <n v="0"/>
    <n v="123120.66"/>
  </r>
  <r>
    <x v="35"/>
    <s v="03"/>
    <x v="10"/>
    <x v="0"/>
    <s v="2362|Canal #2 |1.00|364.00"/>
    <x v="273"/>
    <s v="Truck# LT-67Hauling Ticket# 11805Job Name: Canal #2Job# 6227Location: Jackson Blvd. &amp; Canal St.Deliver: Vulcan PershingHard to Handle ConcreteScale Ticket# 14668928"/>
    <x v="0"/>
    <x v="15"/>
    <s v="11805"/>
    <x v="8"/>
    <x v="52"/>
    <s v="Canal #2 "/>
    <n v="6227"/>
    <s v="Vulcan Pershing"/>
    <s v="14668928"/>
    <s v="Hard to Handle Concrete"/>
    <n v="1"/>
    <n v="364"/>
    <n v="364"/>
    <n v="0"/>
    <n v="123484.66"/>
  </r>
  <r>
    <x v="35"/>
    <s v="03"/>
    <x v="10"/>
    <x v="0"/>
    <s v="2362|Canal #2 |1.00|199.50"/>
    <x v="273"/>
    <s v="Truck# LT-67Hauling Ticket# 11806Job Name: Canal #2Job# 6227Location: Jackson Blvd. &amp; Canal St.Deliver: Vulcan Pershing"/>
    <x v="0"/>
    <x v="15"/>
    <s v="11806"/>
    <x v="8"/>
    <x v="52"/>
    <s v="Canal #2 "/>
    <n v="6227"/>
    <s v="Vulcan Pershing"/>
    <m/>
    <m/>
    <n v="1"/>
    <n v="199.5"/>
    <n v="199.5"/>
    <n v="0"/>
    <n v="123684.16"/>
  </r>
  <r>
    <x v="35"/>
    <s v="03"/>
    <x v="10"/>
    <x v="0"/>
    <s v="2362|Canal #2 |1.00|364.00"/>
    <x v="273"/>
    <s v="Truck# LT-67Hauling Ticket# 11806Job Name: Canal #2Job# 6227Location: Jackson Blvd. &amp; Canal St.Deliver: Vulcan PershingHard to Handle ConcreteScale Ticket# 14668935"/>
    <x v="0"/>
    <x v="15"/>
    <s v="11806"/>
    <x v="8"/>
    <x v="52"/>
    <s v="Canal #2 "/>
    <n v="6227"/>
    <s v="Vulcan Pershing"/>
    <s v="14668935"/>
    <s v="Hard to Handle Concrete"/>
    <n v="1"/>
    <n v="364"/>
    <n v="364"/>
    <n v="0"/>
    <n v="124048.16"/>
  </r>
  <r>
    <x v="35"/>
    <s v="03"/>
    <x v="10"/>
    <x v="0"/>
    <s v="2362|Canal #2 |1.00|199.50"/>
    <x v="273"/>
    <s v="Truck# LT-67Hauling Ticket# 11807Job Name: Canal #2Job# 6227Location: Jackson Blvd. &amp; Canal St.Deliver: Vulcan Pershing"/>
    <x v="0"/>
    <x v="15"/>
    <s v="11807"/>
    <x v="8"/>
    <x v="52"/>
    <s v="Canal #2 "/>
    <n v="6227"/>
    <s v="Vulcan Pershing"/>
    <m/>
    <m/>
    <n v="1"/>
    <n v="199.5"/>
    <n v="199.5"/>
    <n v="0"/>
    <n v="124247.66"/>
  </r>
  <r>
    <x v="35"/>
    <s v="03"/>
    <x v="10"/>
    <x v="0"/>
    <s v="2362|Canal #2 |1.00|364.00"/>
    <x v="273"/>
    <s v="Truck# LT-67Hauling Ticket# 11807Job Name: Canal #2Job# 6227Location: Jackson Blvd. &amp; Canal St.Deliver: Vulcan PershingHard to Handle ConcreteScale Ticket# 14668936"/>
    <x v="0"/>
    <x v="15"/>
    <s v="11807"/>
    <x v="8"/>
    <x v="52"/>
    <s v="Canal #2 "/>
    <n v="6227"/>
    <s v="Vulcan Pershing"/>
    <s v="14668936"/>
    <s v="Hard to Handle Concrete"/>
    <n v="1"/>
    <n v="364"/>
    <n v="364"/>
    <n v="0"/>
    <n v="124611.66"/>
  </r>
  <r>
    <x v="35"/>
    <s v="03"/>
    <x v="10"/>
    <x v="0"/>
    <s v="2362|Canal #2 |1.00|199.50"/>
    <x v="273"/>
    <s v="Truck# LT-67Hauling Ticket# 11808Job Name: Canal #2Job# 6227Location: Jackson Blvd. &amp; Canal St.Deliver: Vulcan Pershing"/>
    <x v="0"/>
    <x v="15"/>
    <s v="11808"/>
    <x v="8"/>
    <x v="52"/>
    <s v="Canal #2 "/>
    <n v="6227"/>
    <s v="Vulcan Pershing"/>
    <m/>
    <m/>
    <n v="1"/>
    <n v="199.5"/>
    <n v="199.5"/>
    <n v="0"/>
    <n v="124811.16"/>
  </r>
  <r>
    <x v="35"/>
    <s v="03"/>
    <x v="10"/>
    <x v="0"/>
    <s v="2362|Canal #2 |1.00|56.50"/>
    <x v="273"/>
    <s v="Truck# LT-67Hauling Ticket# 11808Job Name: Canal #2Job# 6227Location: Jackson Blvd. &amp; Canal St.Deliver: Vulcan PershingBroken ConcreteScale Ticket# 14668938"/>
    <x v="0"/>
    <x v="15"/>
    <s v="11808"/>
    <x v="8"/>
    <x v="52"/>
    <s v="Canal #2 "/>
    <n v="6227"/>
    <s v="Vulcan Pershing"/>
    <s v="14668938"/>
    <s v="Broken Concrete Scale"/>
    <n v="1"/>
    <n v="56.5"/>
    <n v="56.5"/>
    <n v="0"/>
    <n v="124867.66"/>
  </r>
  <r>
    <x v="35"/>
    <s v="03"/>
    <x v="10"/>
    <x v="0"/>
    <s v="2362|Canal #2 |1.00|199.50"/>
    <x v="273"/>
    <s v="Truck# LT-67Hauling Ticket# 11809Job Name: Canal #2Job# 6227Location: Jackson Blvd. &amp; Canal St.Deliver: Vulcan Pershing"/>
    <x v="0"/>
    <x v="15"/>
    <s v="11809"/>
    <x v="8"/>
    <x v="52"/>
    <s v="Canal #2 "/>
    <n v="6227"/>
    <s v="Vulcan Pershing"/>
    <m/>
    <m/>
    <n v="1"/>
    <n v="199.5"/>
    <n v="199.5"/>
    <n v="0"/>
    <n v="125067.16"/>
  </r>
  <r>
    <x v="35"/>
    <s v="03"/>
    <x v="10"/>
    <x v="0"/>
    <s v="2362|Canal #2 |1.00|364.00"/>
    <x v="273"/>
    <s v="Truck# LT-67Hauling Ticket# 11809Job Name: Canal #2Job# 6227Location: Jackson Blvd. &amp; Canal St.Deliver: Vulcan PershingHard to Handle ConcreteScale Ticket# 14668943"/>
    <x v="0"/>
    <x v="15"/>
    <s v="11809"/>
    <x v="8"/>
    <x v="52"/>
    <s v="Canal #2 "/>
    <n v="6227"/>
    <s v="Vulcan Pershing"/>
    <s v="14668943"/>
    <s v="Hard to Handle Concrete"/>
    <n v="1"/>
    <n v="364"/>
    <n v="364"/>
    <n v="0"/>
    <n v="125431.16"/>
  </r>
  <r>
    <x v="35"/>
    <s v="03"/>
    <x v="10"/>
    <x v="0"/>
    <s v="2362|Canal #2 |1.00|199.50"/>
    <x v="273"/>
    <s v="Truck# LT-67Hauling Ticket# 11810Job Name: Canal #2Job# 6227Location: Jackson Blvd. &amp; Canal St.Deliver: Vulcan Pershing"/>
    <x v="0"/>
    <x v="15"/>
    <s v="11810"/>
    <x v="8"/>
    <x v="52"/>
    <s v="Canal #2 "/>
    <n v="6227"/>
    <s v="Vulcan Pershing"/>
    <m/>
    <m/>
    <n v="1"/>
    <n v="199.5"/>
    <n v="199.5"/>
    <n v="0"/>
    <n v="125630.66"/>
  </r>
  <r>
    <x v="35"/>
    <s v="03"/>
    <x v="10"/>
    <x v="0"/>
    <s v="2362|Canal #2 |1.00|56.50"/>
    <x v="273"/>
    <s v="Truck# LT-67Hauling Ticket# 11810Job Name: Canal #2Job# 6227Location: Jackson Blvd. &amp; Canal St.Deliver: Vulcan PershingBroken ConcreteScale Ticket# 14668946"/>
    <x v="0"/>
    <x v="15"/>
    <s v="11810"/>
    <x v="8"/>
    <x v="52"/>
    <s v="Canal #2 "/>
    <n v="6227"/>
    <s v="Vulcan Pershing"/>
    <s v="14668946"/>
    <s v="Broken Concrete Scale"/>
    <n v="1"/>
    <n v="56.5"/>
    <n v="56.5"/>
    <n v="0"/>
    <n v="125687.16"/>
  </r>
  <r>
    <x v="35"/>
    <s v="03"/>
    <x v="10"/>
    <x v="0"/>
    <s v="2362|Canal #2 |1.00|199.50"/>
    <x v="273"/>
    <s v="Truck# LT-67Hauling Ticket# 11811Job Name: Canal #2Job# 6227Location: Jackson Blvd. &amp; Canal St.Deliver: Vulcan Pershing"/>
    <x v="0"/>
    <x v="15"/>
    <s v="11811"/>
    <x v="8"/>
    <x v="52"/>
    <s v="Canal #2 "/>
    <n v="6227"/>
    <s v="Vulcan Pershing"/>
    <m/>
    <m/>
    <n v="1"/>
    <n v="199.5"/>
    <n v="199.5"/>
    <n v="0"/>
    <n v="125886.66"/>
  </r>
  <r>
    <x v="35"/>
    <s v="03"/>
    <x v="10"/>
    <x v="0"/>
    <s v="2362|Canal #2 |1.00|364.00"/>
    <x v="273"/>
    <s v="Truck# LT-67Hauling Ticket# 11811Job Name: Canal #2Job# 6227Location: Jackson Blvd. &amp; Canal St.Deliver: Vulcan PershingHard to Handle ConcreteScale Ticket# 14668945"/>
    <x v="0"/>
    <x v="15"/>
    <s v="11811"/>
    <x v="8"/>
    <x v="52"/>
    <s v="Canal #2 "/>
    <n v="6227"/>
    <s v="Vulcan Pershing"/>
    <s v="14668945"/>
    <s v="Hard to Handle Concrete"/>
    <n v="1"/>
    <n v="364"/>
    <n v="364"/>
    <n v="0"/>
    <n v="126250.66"/>
  </r>
  <r>
    <x v="35"/>
    <s v="03"/>
    <x v="10"/>
    <x v="0"/>
    <s v="2362|Canal #2 |1.00|199.50"/>
    <x v="273"/>
    <s v="Truck# LT-67Hauling Ticket# 11812Job Name: Canal #2Job# 6227Location: Jackson Blvd. &amp; Canal St.Deliver: Vulcan Pershing"/>
    <x v="0"/>
    <x v="15"/>
    <s v="11812"/>
    <x v="8"/>
    <x v="52"/>
    <s v="Canal #2 "/>
    <n v="6227"/>
    <s v="Vulcan Pershing"/>
    <m/>
    <m/>
    <n v="1"/>
    <n v="199.5"/>
    <n v="199.5"/>
    <n v="0"/>
    <n v="126450.16"/>
  </r>
  <r>
    <x v="35"/>
    <s v="03"/>
    <x v="10"/>
    <x v="0"/>
    <s v="2362|Canal #2 |1.00|364.00"/>
    <x v="273"/>
    <s v="Truck# LT-67Hauling Ticket# 11812Job Name: Canal #2Job# 6227Location: Jackson Blvd. &amp; Canal St.Deliver: Vulcan PershingHard to Handle ConcreteScale Ticket# 14668940"/>
    <x v="0"/>
    <x v="15"/>
    <s v="11812"/>
    <x v="8"/>
    <x v="52"/>
    <s v="Canal #2 "/>
    <n v="6227"/>
    <s v="Vulcan Pershing"/>
    <s v="14668940"/>
    <s v="Hard to Handle Concrete"/>
    <n v="1"/>
    <n v="364"/>
    <n v="364"/>
    <n v="0"/>
    <n v="126814.16"/>
  </r>
  <r>
    <x v="35"/>
    <s v="03"/>
    <x v="10"/>
    <x v="0"/>
    <s v="2362|Canal #2 |1.00|199.50"/>
    <x v="273"/>
    <s v="Truck# LT-67Hauling Ticket# 11813Job Name: Canal #2Job# 6227Location: Jackson Blvd. &amp; Canal St.Deliver: Vulcan Pershing"/>
    <x v="0"/>
    <x v="15"/>
    <s v="11813"/>
    <x v="8"/>
    <x v="52"/>
    <s v="Canal #2 "/>
    <n v="6227"/>
    <s v="Vulcan Pershing"/>
    <m/>
    <m/>
    <n v="1"/>
    <n v="199.5"/>
    <n v="199.5"/>
    <n v="0"/>
    <n v="127013.66"/>
  </r>
  <r>
    <x v="35"/>
    <s v="03"/>
    <x v="10"/>
    <x v="0"/>
    <s v="2362|Canal #2 |1.00|56.50"/>
    <x v="273"/>
    <s v="Truck# LT-67Hauling Ticket# 11813Job Name: Canal #2Job# 6227Location: Jackson Blvd. &amp; Canal St.Deliver: Vulcan PershingBroken ConcreteScale Ticket# 14668948"/>
    <x v="0"/>
    <x v="15"/>
    <s v="11813"/>
    <x v="8"/>
    <x v="52"/>
    <s v="Canal #2 "/>
    <n v="6227"/>
    <s v="Vulcan Pershing"/>
    <s v="14668948"/>
    <s v="Broken Concrete Scale"/>
    <n v="1"/>
    <n v="56.5"/>
    <n v="56.5"/>
    <n v="0"/>
    <n v="127070.16"/>
  </r>
  <r>
    <x v="35"/>
    <s v="03"/>
    <x v="10"/>
    <x v="0"/>
    <s v="2362|Canal #2 |1.00|199.50"/>
    <x v="273"/>
    <s v="Truck# LT-67Hauling Ticket# 11814Job Name: Canal #2Job# 6227Location: Jackson Blvd. &amp; Canal St.Deliver: Vulcan Pershing"/>
    <x v="0"/>
    <x v="15"/>
    <s v="11814"/>
    <x v="8"/>
    <x v="52"/>
    <s v="Canal #2 "/>
    <n v="6227"/>
    <s v="Vulcan Pershing"/>
    <m/>
    <m/>
    <n v="1"/>
    <n v="199.5"/>
    <n v="199.5"/>
    <n v="0"/>
    <n v="127269.66"/>
  </r>
  <r>
    <x v="35"/>
    <s v="03"/>
    <x v="10"/>
    <x v="0"/>
    <s v="2362|Canal #2 |1.00|364.00"/>
    <x v="273"/>
    <s v="Truck# LT-67Hauling Ticket# 11814Job Name: Canal #2Job# 6227Location: Jackson Blvd. &amp; Canal St.Deliver: Vulcan PershingHard to Handle ConcreteTicket# 14668949"/>
    <x v="0"/>
    <x v="15"/>
    <s v="11814"/>
    <x v="8"/>
    <x v="52"/>
    <s v="Canal #2 "/>
    <n v="6227"/>
    <s v="Vulcan Pershing"/>
    <m/>
    <s v="Hard to Handle Concrete"/>
    <n v="1"/>
    <n v="364"/>
    <n v="364"/>
    <n v="0"/>
    <n v="127633.66"/>
  </r>
  <r>
    <x v="35"/>
    <s v="03"/>
    <x v="10"/>
    <x v="0"/>
    <s v="2362|Canal #2 |1.00|199.50"/>
    <x v="273"/>
    <s v="Truck# LT-67Hauling Ticket# 11815Job Name: Canal #2Job# 6227Location: Jackson Blvd. &amp; Canal St.Deliver: Vulcan Pershing"/>
    <x v="0"/>
    <x v="15"/>
    <s v="11815"/>
    <x v="8"/>
    <x v="52"/>
    <s v="Canal #2 "/>
    <n v="6227"/>
    <s v="Vulcan Pershing"/>
    <m/>
    <m/>
    <n v="1"/>
    <n v="199.5"/>
    <n v="199.5"/>
    <n v="0"/>
    <n v="127833.16"/>
  </r>
  <r>
    <x v="35"/>
    <s v="03"/>
    <x v="10"/>
    <x v="0"/>
    <s v="2362|Canal #2 |1.00|364.00"/>
    <x v="273"/>
    <s v="Truck# LT-67Hauling Ticket# 11815Job Name: Canal #2Job# 6227Location: Jackson Blvd. &amp; Canal St.Deliver: Vulcan PershingHard to Handle ConcreteScale Ticket# 14668951"/>
    <x v="0"/>
    <x v="15"/>
    <s v="11815"/>
    <x v="8"/>
    <x v="52"/>
    <s v="Canal #2 "/>
    <n v="6227"/>
    <s v="Vulcan Pershing"/>
    <s v="14668951"/>
    <s v="Hard to Handle Concrete"/>
    <n v="1"/>
    <n v="364"/>
    <n v="364"/>
    <n v="0"/>
    <n v="128197.16"/>
  </r>
  <r>
    <x v="35"/>
    <s v="03"/>
    <x v="10"/>
    <x v="0"/>
    <s v="2362|Canal #2 |1.00|199.50"/>
    <x v="273"/>
    <s v="Truck# LT-114Hauling Ticket# 11938Job Name: Canal #2Job# 6227Location: Jackson Blvd. &amp; Canal St.Deliver: Vulcan Pershing"/>
    <x v="0"/>
    <x v="25"/>
    <s v="11938"/>
    <x v="8"/>
    <x v="52"/>
    <s v="Canal #2 "/>
    <n v="6227"/>
    <s v="Vulcan Pershing"/>
    <m/>
    <m/>
    <n v="1"/>
    <n v="199.5"/>
    <n v="199.5"/>
    <n v="0"/>
    <n v="128396.66"/>
  </r>
  <r>
    <x v="35"/>
    <s v="03"/>
    <x v="10"/>
    <x v="0"/>
    <s v="2362|Canal #2 |1.00|364.00"/>
    <x v="273"/>
    <s v="Truck# LT-114Hauling Ticket# 11938Job Name: Canal #2Job# 6227Location: Jackson Blvd. &amp; Canal St.Deliver: Vulcan PershingHard to Handle ConcreteScale Ticket# 14668954"/>
    <x v="0"/>
    <x v="25"/>
    <s v="11938"/>
    <x v="8"/>
    <x v="52"/>
    <s v="Canal #2 "/>
    <n v="6227"/>
    <s v="Vulcan Pershing"/>
    <s v="14668954"/>
    <s v="Hard to Handle Concrete"/>
    <n v="1"/>
    <n v="364"/>
    <n v="364"/>
    <n v="0"/>
    <n v="128760.66"/>
  </r>
  <r>
    <x v="35"/>
    <s v="03"/>
    <x v="10"/>
    <x v="0"/>
    <s v="2362|Canal #2 |1.00|199.50"/>
    <x v="273"/>
    <s v="Truck# LT-114Hauling Ticket# 11943Job Name: Canal #2Job# 6227Location: Jackson Blvd. &amp; Canal St.Deliver: Vulcan Pershing"/>
    <x v="0"/>
    <x v="25"/>
    <s v="11943"/>
    <x v="8"/>
    <x v="52"/>
    <s v="Canal #2 "/>
    <n v="6227"/>
    <s v="Vulcan Pershing"/>
    <m/>
    <m/>
    <n v="1"/>
    <n v="199.5"/>
    <n v="199.5"/>
    <n v="0"/>
    <n v="128960.16"/>
  </r>
  <r>
    <x v="35"/>
    <s v="03"/>
    <x v="10"/>
    <x v="0"/>
    <s v="2362|Canal #2 |1.00|364.00"/>
    <x v="273"/>
    <s v="Truck# LT-114Hauling Ticket# 11943Job Name: Canal #2Job# 6227Location: Jackson Blvd. &amp; Canal St.Deliver: Vulcan PershingHard to Handle ConcreteScale Ticket# 14668952"/>
    <x v="0"/>
    <x v="25"/>
    <s v="11943"/>
    <x v="8"/>
    <x v="52"/>
    <s v="Canal #2 "/>
    <n v="6227"/>
    <s v="Vulcan Pershing"/>
    <s v="14668952"/>
    <s v="Hard to Handle Concrete"/>
    <n v="1"/>
    <n v="364"/>
    <n v="364"/>
    <n v="0"/>
    <n v="129324.16"/>
  </r>
  <r>
    <x v="35"/>
    <s v="03"/>
    <x v="10"/>
    <x v="0"/>
    <s v="2362|Canal #2 |1.00|199.50"/>
    <x v="273"/>
    <s v="Truck# LT-114Hauling Ticket# 11944Job Name: Canal #2Job# 6227Location: Jackson Blvd. &amp; Canal St.Deliver: Vulcan Pershing"/>
    <x v="0"/>
    <x v="25"/>
    <s v="11944"/>
    <x v="8"/>
    <x v="52"/>
    <s v="Canal #2 "/>
    <n v="6227"/>
    <s v="Vulcan Pershing"/>
    <m/>
    <m/>
    <n v="1"/>
    <n v="199.5"/>
    <n v="199.5"/>
    <n v="0"/>
    <n v="129523.66"/>
  </r>
  <r>
    <x v="35"/>
    <s v="03"/>
    <x v="10"/>
    <x v="0"/>
    <s v="2362|Canal #2 |1.00|364.00"/>
    <x v="273"/>
    <s v="Truck# LT-114Hauling Ticket# 11944Job Name: Canal #2Job# 6227Location: Jackson Blvd. &amp; Canal St.Deliver: Vulcan PershingHard to Handle ConcreteScale Ticket# 14668965"/>
    <x v="0"/>
    <x v="25"/>
    <s v="11944"/>
    <x v="8"/>
    <x v="52"/>
    <s v="Canal #2 "/>
    <n v="6227"/>
    <s v="Vulcan Pershing"/>
    <s v="14668965"/>
    <s v="Hard to Handle Concrete"/>
    <n v="1"/>
    <n v="364"/>
    <n v="364"/>
    <n v="0"/>
    <n v="129887.66"/>
  </r>
  <r>
    <x v="35"/>
    <s v="03"/>
    <x v="10"/>
    <x v="0"/>
    <s v="2362|Canal #2 |1.00|199.50"/>
    <x v="273"/>
    <s v="Truck# LT-114Hauling Ticket# 11945Job Name: Canal #2Job# 6227Location: Jackson Blvd. &amp; Canal St.Deliver: Vulcan Pershing"/>
    <x v="0"/>
    <x v="25"/>
    <s v="11945"/>
    <x v="8"/>
    <x v="52"/>
    <s v="Canal #2 "/>
    <n v="6227"/>
    <s v="Vulcan Pershing"/>
    <m/>
    <m/>
    <n v="1"/>
    <n v="199.5"/>
    <n v="199.5"/>
    <n v="0"/>
    <n v="130087.16"/>
  </r>
  <r>
    <x v="35"/>
    <s v="03"/>
    <x v="10"/>
    <x v="0"/>
    <s v="2362|Canal #2 |1.00|364.00"/>
    <x v="273"/>
    <s v="Truck# LT-114Hauling Ticket# 11945Job Name: Canal #2Job# 6227Location: Jackson Blvd. &amp; Canal St.Deliver: Vulcan PershingHard to Handle ConcreteScale Ticket# 14668959"/>
    <x v="0"/>
    <x v="25"/>
    <s v="11945"/>
    <x v="8"/>
    <x v="52"/>
    <s v="Canal #2 "/>
    <n v="6227"/>
    <s v="Vulcan Pershing"/>
    <s v="14668959"/>
    <s v="Hard to Handle Concrete"/>
    <n v="1"/>
    <n v="364"/>
    <n v="364"/>
    <n v="0"/>
    <n v="130451.16"/>
  </r>
  <r>
    <x v="35"/>
    <s v="03"/>
    <x v="10"/>
    <x v="0"/>
    <s v="2362|Canal #2 |1.00|199.50"/>
    <x v="273"/>
    <s v="Truck# LT-114Hauling Ticket# 11946Job Name: Canal #2Job# 6227Location: Jackson Blvd. &amp; Canal St.Deliver: Vulcan Pershing"/>
    <x v="0"/>
    <x v="25"/>
    <s v="11946"/>
    <x v="8"/>
    <x v="52"/>
    <s v="Canal #2 "/>
    <n v="6227"/>
    <s v="Vulcan Pershing"/>
    <m/>
    <m/>
    <n v="1"/>
    <n v="199.5"/>
    <n v="199.5"/>
    <n v="0"/>
    <n v="130650.66"/>
  </r>
  <r>
    <x v="35"/>
    <s v="03"/>
    <x v="10"/>
    <x v="0"/>
    <s v="2362|Canal #2 |1.00|364.00"/>
    <x v="273"/>
    <s v="Truck# LT-114Hauling Ticket# 11946Job Name: Canal #2Job# 6227Location: Jackson Blvd. &amp; Canal St.Deliver: Vulcan PershingHard to Handle ConcreteScale Ticket# 14668975"/>
    <x v="0"/>
    <x v="25"/>
    <s v="11946"/>
    <x v="8"/>
    <x v="52"/>
    <s v="Canal #2 "/>
    <n v="6227"/>
    <s v="Vulcan Pershing"/>
    <s v="14668975"/>
    <s v="Hard to Handle Concrete"/>
    <n v="1"/>
    <n v="364"/>
    <n v="364"/>
    <n v="0"/>
    <n v="131014.66"/>
  </r>
  <r>
    <x v="35"/>
    <s v="03"/>
    <x v="10"/>
    <x v="0"/>
    <s v="2362|Canal #2 |1.00|199.50"/>
    <x v="273"/>
    <s v="Truck# LT-114Hauling Ticket# 11947Job Name: Canal #2Job# 6227Location: Jackson Blvd. &amp; Canal St.Deliver: Vulcan Pershing"/>
    <x v="0"/>
    <x v="25"/>
    <s v="11947"/>
    <x v="8"/>
    <x v="52"/>
    <s v="Canal #2 "/>
    <n v="6227"/>
    <s v="Vulcan Pershing"/>
    <m/>
    <m/>
    <n v="1"/>
    <n v="199.5"/>
    <n v="199.5"/>
    <n v="0"/>
    <n v="131214.16"/>
  </r>
  <r>
    <x v="35"/>
    <s v="03"/>
    <x v="10"/>
    <x v="0"/>
    <s v="2362|Canal #2 |1.00|364.00"/>
    <x v="273"/>
    <s v="Truck# LT-114Hauling Ticket# 11947Job Name: Canal #2Job# 6227Location: Jackson Blvd. &amp; Canal St.Deliver: Vulcan PershingHard to Handle ConcreteScale Ticket# 14668969"/>
    <x v="0"/>
    <x v="25"/>
    <s v="11947"/>
    <x v="8"/>
    <x v="52"/>
    <s v="Canal #2 "/>
    <n v="6227"/>
    <s v="Vulcan Pershing"/>
    <s v="14668969"/>
    <s v="Hard to Handle Concrete"/>
    <n v="1"/>
    <n v="364"/>
    <n v="364"/>
    <n v="0"/>
    <n v="131578.16"/>
  </r>
  <r>
    <x v="35"/>
    <s v="03"/>
    <x v="10"/>
    <x v="0"/>
    <s v="2362|Canal #2 |1.00|199.50"/>
    <x v="273"/>
    <s v="Truck# LT-114Hauling Ticket# 11948Job Name: Canal #2Job# 6227Location: Jackson Blvd. &amp; Canal St.Deliver: Vulcan Pershing"/>
    <x v="0"/>
    <x v="25"/>
    <s v="11948"/>
    <x v="8"/>
    <x v="52"/>
    <s v="Canal #2 "/>
    <n v="6227"/>
    <s v="Vulcan Pershing"/>
    <m/>
    <m/>
    <n v="1"/>
    <n v="199.5"/>
    <n v="199.5"/>
    <n v="0"/>
    <n v="131777.66"/>
  </r>
  <r>
    <x v="35"/>
    <s v="03"/>
    <x v="10"/>
    <x v="0"/>
    <s v="2362|Canal #2 |1.00|364.00"/>
    <x v="273"/>
    <s v="Truck# LT-114Hauling Ticket# 11948Job Name: Canal #2Job# 6227Location: Jackson Blvd. &amp; Canal St.Deliver: Vulcan PershingHard to Handle ConcreteScale Ticket# 14668972"/>
    <x v="0"/>
    <x v="25"/>
    <s v="11948"/>
    <x v="8"/>
    <x v="52"/>
    <s v="Canal #2 "/>
    <n v="6227"/>
    <s v="Vulcan Pershing"/>
    <s v="14668972"/>
    <s v="Hard to Handle Concrete"/>
    <n v="1"/>
    <n v="364"/>
    <n v="364"/>
    <n v="0"/>
    <n v="132141.66"/>
  </r>
  <r>
    <x v="35"/>
    <s v="03"/>
    <x v="10"/>
    <x v="0"/>
    <s v="2362|Canal #2 |1.00|199.50"/>
    <x v="273"/>
    <s v="Truck# LT-103Hauling Ticket# 8786Job Name: Canal #2Job# 6227Location: Canal &amp; JacksonDeliver: Vulcan Pershing"/>
    <x v="0"/>
    <x v="0"/>
    <s v="8786"/>
    <x v="8"/>
    <x v="52"/>
    <s v="Canal #2 "/>
    <n v="6227"/>
    <s v="Vulcan Pershing"/>
    <m/>
    <m/>
    <n v="1"/>
    <n v="199.5"/>
    <n v="199.5"/>
    <n v="0"/>
    <n v="132341.16"/>
  </r>
  <r>
    <x v="35"/>
    <s v="03"/>
    <x v="10"/>
    <x v="0"/>
    <s v="2362|Canal #2 |1.00|364.00"/>
    <x v="273"/>
    <s v="Truck# LT-103Hauling Ticket# 8786Job Name: Canal #2Job# 6227Location: Canal &amp; JacksonDeliver: Vulcan PershingHard to Handle ConcreteScale Ticket# 14668985"/>
    <x v="0"/>
    <x v="0"/>
    <s v="8786"/>
    <x v="8"/>
    <x v="52"/>
    <s v="Canal #2 "/>
    <n v="6227"/>
    <s v="Vulcan Pershing"/>
    <s v="14668985"/>
    <s v="Hard to Handle Concrete"/>
    <n v="1"/>
    <n v="364"/>
    <n v="364"/>
    <n v="0"/>
    <n v="132705.16"/>
  </r>
  <r>
    <x v="35"/>
    <s v="03"/>
    <x v="10"/>
    <x v="0"/>
    <s v="2362|Canal #2 |1.00|199.50"/>
    <x v="273"/>
    <s v="Truck# LT-103 Hauling Ticket# 8787Job Name: Canal #2Job# 6227Location: Canal &amp; JacksonDeliver: Vulcan Pershing"/>
    <x v="0"/>
    <x v="0"/>
    <s v="8787"/>
    <x v="8"/>
    <x v="52"/>
    <s v="Canal #2 "/>
    <n v="6227"/>
    <s v="Vulcan Pershing"/>
    <m/>
    <m/>
    <n v="1"/>
    <n v="199.5"/>
    <n v="199.5"/>
    <n v="0"/>
    <n v="132904.66"/>
  </r>
  <r>
    <x v="35"/>
    <s v="03"/>
    <x v="10"/>
    <x v="0"/>
    <s v="2362|Canal #2 |1.00|364.00"/>
    <x v="273"/>
    <s v="Truck# LT-103Hauling Ticket# 8787Job Name: Canal #2Job# 6227Location: Canal &amp; JacksonDeliver: Vulcan PershingHard to Handle ConcreteScale Ticket# 14668999"/>
    <x v="0"/>
    <x v="0"/>
    <s v="8787"/>
    <x v="8"/>
    <x v="52"/>
    <s v="Canal #2 "/>
    <n v="6227"/>
    <s v="Vulcan Pershing"/>
    <s v="14668999"/>
    <s v="Hard to Handle Concrete"/>
    <n v="1"/>
    <n v="364"/>
    <n v="364"/>
    <n v="0"/>
    <n v="133268.66"/>
  </r>
  <r>
    <x v="35"/>
    <s v="03"/>
    <x v="10"/>
    <x v="0"/>
    <s v="2362|Canal #2 |1.00|199.50"/>
    <x v="273"/>
    <s v="Truck# LT-103Hauling Ticket# 8788Job Name: Canal #2Job# 6227Location: Canal &amp; JacksonDeliver: Vulcan Pershing"/>
    <x v="0"/>
    <x v="0"/>
    <s v="8788"/>
    <x v="8"/>
    <x v="52"/>
    <s v="Canal #2 "/>
    <n v="6227"/>
    <s v="Vulcan Pershing"/>
    <m/>
    <m/>
    <n v="1"/>
    <n v="199.5"/>
    <n v="199.5"/>
    <n v="0"/>
    <n v="133468.16"/>
  </r>
  <r>
    <x v="35"/>
    <s v="03"/>
    <x v="10"/>
    <x v="0"/>
    <s v="2362|Canal #2 |1.00|56.50"/>
    <x v="273"/>
    <s v="Truck# LT-103Hauling Ticket# 8788Job Name: Canal #2Job# 6227Location: Canal &amp; JacksonDeliver: Vulcan PershingBroken ConcreteScale Ticket# 14668991"/>
    <x v="0"/>
    <x v="0"/>
    <s v="8788"/>
    <x v="8"/>
    <x v="52"/>
    <s v="Canal #2 "/>
    <n v="6227"/>
    <s v="Vulcan Pershing"/>
    <s v="14668991"/>
    <s v="Broken Concrete Scale"/>
    <n v="1"/>
    <n v="56.5"/>
    <n v="56.5"/>
    <n v="0"/>
    <n v="133524.66"/>
  </r>
  <r>
    <x v="35"/>
    <s v="03"/>
    <x v="10"/>
    <x v="0"/>
    <s v="2362|Canal #2 |1.00|199.50"/>
    <x v="273"/>
    <s v="Truck# LT-103Hauling Ticket# 8789Job Name: Canal #2Job# 6227Location: Canal &amp; JacksonDeliver: Vulcan Pershing"/>
    <x v="0"/>
    <x v="0"/>
    <s v="8789"/>
    <x v="8"/>
    <x v="52"/>
    <s v="Canal #2 "/>
    <n v="6227"/>
    <s v="Vulcan Pershing"/>
    <m/>
    <m/>
    <n v="1"/>
    <n v="199.5"/>
    <n v="199.5"/>
    <n v="0"/>
    <n v="133724.16"/>
  </r>
  <r>
    <x v="35"/>
    <s v="03"/>
    <x v="10"/>
    <x v="0"/>
    <s v="2362|Canal #2 |1.00|364.00"/>
    <x v="273"/>
    <s v="Truck# LT-103Hauling Ticket# 8789Job Name: Canal #2Job# 6227Location: Canal &amp; JacksonDeliver: Vulcan PershingHard to Handle ConcreteScale Ticket# 14668978"/>
    <x v="0"/>
    <x v="0"/>
    <s v="8789"/>
    <x v="8"/>
    <x v="52"/>
    <s v="Canal #2 "/>
    <n v="6227"/>
    <s v="Vulcan Pershing"/>
    <s v="14668978"/>
    <s v="Hard to Handle Concrete"/>
    <n v="1"/>
    <n v="364"/>
    <n v="364"/>
    <n v="0"/>
    <n v="134088.16"/>
  </r>
  <r>
    <x v="35"/>
    <s v="03"/>
    <x v="10"/>
    <x v="0"/>
    <s v="2362|Canal #2 |1.00|199.50"/>
    <x v="273"/>
    <s v="Truck# LT-103Hauling Ticket# 8790Job Name: Canal #2Job# 6227Location: Canal &amp; JacksonDeliver: Vulcan Pershing"/>
    <x v="0"/>
    <x v="0"/>
    <s v="8790"/>
    <x v="8"/>
    <x v="52"/>
    <s v="Canal #2 "/>
    <n v="6227"/>
    <s v="Vulcan Pershing"/>
    <m/>
    <m/>
    <n v="1"/>
    <n v="199.5"/>
    <n v="199.5"/>
    <n v="0"/>
    <n v="134287.66"/>
  </r>
  <r>
    <x v="35"/>
    <s v="03"/>
    <x v="10"/>
    <x v="0"/>
    <s v="2362|Canal #2 |1.00|364.00"/>
    <x v="273"/>
    <s v="Truck# LT-103Hauling Ticket# 8790Job Name: Canal #2Job# 6227Location: Canal &amp; JacksonDeliver: Vulcan PershingHard to Handle ConcreteScale Ticket# 14668981"/>
    <x v="0"/>
    <x v="0"/>
    <s v="8790"/>
    <x v="8"/>
    <x v="52"/>
    <s v="Canal #2 "/>
    <n v="6227"/>
    <s v="Vulcan Pershing"/>
    <s v="14668981"/>
    <s v="Hard to Handle Concrete"/>
    <n v="1"/>
    <n v="364"/>
    <n v="364"/>
    <n v="0"/>
    <n v="134651.66"/>
  </r>
  <r>
    <x v="35"/>
    <s v="03"/>
    <x v="10"/>
    <x v="0"/>
    <s v="2362|Canal #2 |1.00|199.50"/>
    <x v="273"/>
    <s v="Truck# LT-103Hauling Ticket# 8791Job Name: Canal #2Job# 6227Location: Cabrini &amp; ClintonDeliver: Vulcan Pershing"/>
    <x v="0"/>
    <x v="0"/>
    <s v="8791"/>
    <x v="8"/>
    <x v="52"/>
    <s v="Canal #2 "/>
    <n v="6227"/>
    <s v="Vulcan Pershing"/>
    <m/>
    <m/>
    <n v="1"/>
    <n v="199.5"/>
    <n v="199.5"/>
    <n v="0"/>
    <n v="134851.16"/>
  </r>
  <r>
    <x v="35"/>
    <s v="03"/>
    <x v="10"/>
    <x v="0"/>
    <s v="2362|Canal #2 |1.00|56.50"/>
    <x v="273"/>
    <s v="Truck# LT-103Hauling Ticket# 8791Job Name: Canal #2Job# 6227Location: Cabrini &amp; ClintonDeliver: Vulcan PershingScale Ticket# 14668995"/>
    <x v="0"/>
    <x v="0"/>
    <s v="8791"/>
    <x v="8"/>
    <x v="52"/>
    <s v="Canal #2 "/>
    <n v="6227"/>
    <s v="Vulcan Pershing"/>
    <s v="14668995"/>
    <m/>
    <n v="1"/>
    <n v="56.5"/>
    <n v="56.5"/>
    <n v="0"/>
    <n v="134907.66"/>
  </r>
  <r>
    <x v="35"/>
    <s v="03"/>
    <x v="10"/>
    <x v="0"/>
    <s v="2362|Canal #2 |1.00|199.50"/>
    <x v="273"/>
    <s v="Truck# LT-356Hauling Ticket# 12024Job Name: Canal #2Job# 6227Location: Jackson Blvd. &amp; Canal St.Deliver: Vulcan Pershing"/>
    <x v="0"/>
    <x v="7"/>
    <s v="12024"/>
    <x v="8"/>
    <x v="52"/>
    <s v="Canal #2 "/>
    <n v="6227"/>
    <s v="Vulcan Pershing"/>
    <m/>
    <m/>
    <n v="1"/>
    <n v="199.5"/>
    <n v="199.5"/>
    <n v="0"/>
    <n v="135107.16"/>
  </r>
  <r>
    <x v="35"/>
    <s v="03"/>
    <x v="10"/>
    <x v="0"/>
    <s v="2362|Canal #2 |1.00|364.00"/>
    <x v="273"/>
    <s v="Truck# LT-356Hauling Ticket# 12024Job Name: Canal #2Job# 6227Location: Jackson Blvd. &amp; Canal St.Deliver: Vulcan PershingHard to Handle ConcreteScale Ticket# 14668979"/>
    <x v="0"/>
    <x v="7"/>
    <s v="12024"/>
    <x v="8"/>
    <x v="52"/>
    <s v="Canal #2 "/>
    <n v="6227"/>
    <s v="Vulcan Pershing"/>
    <s v="14668979"/>
    <s v="Hard to Handle Concrete"/>
    <n v="1"/>
    <n v="364"/>
    <n v="364"/>
    <n v="0"/>
    <n v="135471.16"/>
  </r>
  <r>
    <x v="35"/>
    <s v="03"/>
    <x v="10"/>
    <x v="0"/>
    <s v="2362|Canal #2 |1.00|199.50"/>
    <x v="273"/>
    <s v="Truck# LT-356Hauling Ticket# 12025Job Name: Canal #2Job# 6227Location: Jackson Blvd. &amp; Canal St.Deliver: Vulcan Pershing"/>
    <x v="0"/>
    <x v="7"/>
    <s v="12025"/>
    <x v="8"/>
    <x v="52"/>
    <s v="Canal #2 "/>
    <n v="6227"/>
    <s v="Vulcan Pershing"/>
    <m/>
    <m/>
    <n v="1"/>
    <n v="199.5"/>
    <n v="199.5"/>
    <n v="0"/>
    <n v="135670.66"/>
  </r>
  <r>
    <x v="35"/>
    <s v="03"/>
    <x v="10"/>
    <x v="0"/>
    <s v="2362|Canal #2 |1.00|364.00"/>
    <x v="273"/>
    <s v="Truck# LT-356Hauling Ticket# 12025Job Name: Canal #2Job# 6227Location: Jackson Blvd. &amp; Canal St.Deliver: Vulcan PershingHard to Handle ConcreteScale Ticket# 14668983"/>
    <x v="0"/>
    <x v="7"/>
    <s v="12025"/>
    <x v="8"/>
    <x v="52"/>
    <s v="Canal #2 "/>
    <n v="6227"/>
    <s v="Vulcan Pershing"/>
    <s v="14668983"/>
    <s v="Hard to Handle Concrete"/>
    <n v="1"/>
    <n v="364"/>
    <n v="364"/>
    <n v="0"/>
    <n v="136034.66"/>
  </r>
  <r>
    <x v="35"/>
    <s v="03"/>
    <x v="10"/>
    <x v="0"/>
    <s v="2362|Canal #2 |1.00|199.50"/>
    <x v="273"/>
    <s v="Truck# LT-356Hauling Ticket# 12026Job Name: Canal #2Job# 6227Location: Jackson Blvd. &amp; Canal St.Deliver: Vulcan Pershing"/>
    <x v="0"/>
    <x v="7"/>
    <s v="12026"/>
    <x v="8"/>
    <x v="52"/>
    <s v="Canal #2 "/>
    <n v="6227"/>
    <s v="Vulcan Pershing"/>
    <m/>
    <m/>
    <n v="1"/>
    <n v="199.5"/>
    <n v="199.5"/>
    <n v="0"/>
    <n v="136234.16"/>
  </r>
  <r>
    <x v="35"/>
    <s v="03"/>
    <x v="10"/>
    <x v="0"/>
    <s v="2362|Canal #2 |1.00|364.00"/>
    <x v="273"/>
    <s v="Truck# LT-356Hauling Ticket# 12026Job Name: Canal #2Job# 6227Location: Jackson Blvd. &amp; Canal St.Deliver: Vulcan PershingHard to Handle ConcreteScale Ticket# 14668987"/>
    <x v="0"/>
    <x v="7"/>
    <s v="12026"/>
    <x v="8"/>
    <x v="52"/>
    <s v="Canal #2 "/>
    <n v="6227"/>
    <s v="Vulcan Pershing"/>
    <s v="14668987"/>
    <s v="Hard to Handle Concrete"/>
    <n v="1"/>
    <n v="364"/>
    <n v="364"/>
    <n v="0"/>
    <n v="136598.16"/>
  </r>
  <r>
    <x v="35"/>
    <s v="03"/>
    <x v="10"/>
    <x v="0"/>
    <s v="2362|Canal #2 |1.00|199.50"/>
    <x v="273"/>
    <s v="Truck# LT-356Hauling Ticket# 12027Job Name: Canal #2Job# 6227Location: Jackson Blvd. &amp; Canal St.Deliver: Vulcan Pershing"/>
    <x v="0"/>
    <x v="7"/>
    <s v="12027"/>
    <x v="8"/>
    <x v="52"/>
    <s v="Canal #2 "/>
    <n v="6227"/>
    <s v="Vulcan Pershing"/>
    <m/>
    <m/>
    <n v="1"/>
    <n v="199.5"/>
    <n v="199.5"/>
    <n v="0"/>
    <n v="136797.66"/>
  </r>
  <r>
    <x v="35"/>
    <s v="03"/>
    <x v="10"/>
    <x v="0"/>
    <s v="2362|Canal #2 |1.00|56.50"/>
    <x v="273"/>
    <s v="Truck# LT-356Hauling Ticket# 12027Job Name: Canal #2Job# 6227Location: Jackson Blvd. &amp; Canal St.Deliver: Vulcan PershingBroken ConcreteScale Ticket# 14668992"/>
    <x v="0"/>
    <x v="7"/>
    <s v="12027"/>
    <x v="8"/>
    <x v="52"/>
    <s v="Canal #2 "/>
    <n v="6227"/>
    <s v="Vulcan Pershing"/>
    <s v="14668992"/>
    <s v="Broken Concrete Scale"/>
    <n v="1"/>
    <n v="56.5"/>
    <n v="56.5"/>
    <n v="0"/>
    <n v="136854.16"/>
  </r>
  <r>
    <x v="35"/>
    <s v="03"/>
    <x v="10"/>
    <x v="0"/>
    <s v="2362|Canal #2 |1.00|199.50"/>
    <x v="273"/>
    <s v="Truck# LT-356Hauling Ticket# 12028Job Name: Canal #2Job# 6227Location: Jackson Blvd. &amp; Canal St.Deliver: Vulcan Pershing"/>
    <x v="0"/>
    <x v="7"/>
    <s v="12028"/>
    <x v="8"/>
    <x v="52"/>
    <s v="Canal #2 "/>
    <n v="6227"/>
    <s v="Vulcan Pershing"/>
    <m/>
    <m/>
    <n v="1"/>
    <n v="199.5"/>
    <n v="199.5"/>
    <n v="0"/>
    <n v="137053.66"/>
  </r>
  <r>
    <x v="35"/>
    <s v="03"/>
    <x v="10"/>
    <x v="0"/>
    <s v="2362|Canal #2 |1.00|56.50"/>
    <x v="273"/>
    <s v="Truck# LT-356Hauling Ticket# 12028Job Name: Canal #2Job# 6227Location: Jackson Blvd. &amp; Canal St.Deliver: Vulcan PershingBroken ConcreteScale Ticket# 14668997"/>
    <x v="0"/>
    <x v="7"/>
    <s v="12028"/>
    <x v="8"/>
    <x v="52"/>
    <s v="Canal #2 "/>
    <n v="6227"/>
    <s v="Vulcan Pershing"/>
    <s v="14668997"/>
    <s v="Broken Concrete Scale"/>
    <n v="1"/>
    <n v="56.5"/>
    <n v="56.5"/>
    <n v="0"/>
    <n v="137110.16"/>
  </r>
  <r>
    <x v="35"/>
    <s v="03"/>
    <x v="10"/>
    <x v="0"/>
    <s v="2362|Canal #2 |1.00|273.00"/>
    <x v="273"/>
    <s v="Truck# LT-356Hauling Ticket# 12029Job Name: Canal #2Job# 6227Location: Jackson Blvd. &amp; Canal St.Deliver: Vulcan McCook"/>
    <x v="0"/>
    <x v="7"/>
    <s v="12029"/>
    <x v="8"/>
    <x v="52"/>
    <s v="Canal #2 "/>
    <n v="6227"/>
    <s v="Vulcan McCook"/>
    <m/>
    <m/>
    <n v="1"/>
    <n v="273"/>
    <n v="273"/>
    <n v="253.89000000000001"/>
    <n v="137383.16"/>
  </r>
  <r>
    <x v="35"/>
    <s v="03"/>
    <x v="10"/>
    <x v="0"/>
    <s v="2362|Canal #2 |1.00|186.00"/>
    <x v="273"/>
    <s v="Truck# LT-356Hauling Ticket# 12029Job Name: Canal #2Job# 6227Location: Jackson Blvd. &amp; Canal St.Deliver: Vulcan McCook Broken Asphalt (8LAH2)Scale Ticket# 14438966"/>
    <x v="0"/>
    <x v="7"/>
    <s v="12029"/>
    <x v="8"/>
    <x v="52"/>
    <s v="Canal #2 "/>
    <n v="6227"/>
    <s v="Vulcan McCook"/>
    <s v="14438966"/>
    <s v="Broken Asphalt 8LAH2 Scale"/>
    <n v="1"/>
    <n v="186"/>
    <n v="186"/>
    <n v="0"/>
    <n v="137569.16"/>
  </r>
  <r>
    <x v="41"/>
    <s v="10"/>
    <x v="10"/>
    <x v="0"/>
    <s v="2366|Canal #2 |1.00|199.50"/>
    <x v="274"/>
    <s v="Truck# LT-67Hauling Ticket# 11848Job Name: Canal #2Job# 6227Location: Jackson &amp; CanalDeliver: Vulcan Pershing"/>
    <x v="0"/>
    <x v="15"/>
    <s v="11848"/>
    <x v="8"/>
    <x v="52"/>
    <s v="Canal #2 "/>
    <n v="6227"/>
    <s v="Vulcan Pershing"/>
    <m/>
    <m/>
    <n v="1"/>
    <n v="199.5"/>
    <n v="199.5"/>
    <n v="0"/>
    <n v="152703.91"/>
  </r>
  <r>
    <x v="41"/>
    <s v="10"/>
    <x v="10"/>
    <x v="0"/>
    <s v="2366|Canal #2 |1.00|364.00"/>
    <x v="274"/>
    <s v="Truck# LT-67Hauling Ticket# 11848Job Name: Canal #2Job# 6227Location: Jackson &amp; CanalDeliver: Vulcan PershingHard to Handle ConcreteScale Ticket# 14669007"/>
    <x v="0"/>
    <x v="15"/>
    <s v="11848"/>
    <x v="8"/>
    <x v="52"/>
    <s v="Canal #2 "/>
    <n v="6227"/>
    <s v="Vulcan Pershing"/>
    <s v="14669007"/>
    <s v="Hard to Handle Concrete"/>
    <n v="1"/>
    <n v="364"/>
    <n v="364"/>
    <n v="0"/>
    <n v="153067.91"/>
  </r>
  <r>
    <x v="41"/>
    <s v="10"/>
    <x v="10"/>
    <x v="0"/>
    <s v="2366|Canal #2 |1.00|199.50"/>
    <x v="274"/>
    <s v="Truck# LT-67Hauling Ticket# 11849Job Name: Canal #2Job# 6227Location: Jackson &amp; CanalDeliver: Vulcan Pershing"/>
    <x v="0"/>
    <x v="15"/>
    <s v="11849"/>
    <x v="8"/>
    <x v="52"/>
    <s v="Canal #2 "/>
    <n v="6227"/>
    <s v="Vulcan Pershing"/>
    <m/>
    <m/>
    <n v="1"/>
    <n v="199.5"/>
    <n v="199.5"/>
    <n v="0"/>
    <n v="153267.41"/>
  </r>
  <r>
    <x v="41"/>
    <s v="10"/>
    <x v="10"/>
    <x v="0"/>
    <s v="2366|Canal #2 |1.00|364.00"/>
    <x v="274"/>
    <s v="Truck# LT-67Hauling Ticket# 11849Job Name: Canal #2Job# 6227Location: Jackson &amp; CanalDeliver: Vulcan PershingHard to Handle ConcreteScale Ticket# 14669013"/>
    <x v="0"/>
    <x v="15"/>
    <s v="11849"/>
    <x v="8"/>
    <x v="52"/>
    <s v="Canal #2 "/>
    <n v="6227"/>
    <s v="Vulcan Pershing"/>
    <s v="14669013"/>
    <s v="Hard to Handle Concrete"/>
    <n v="1"/>
    <n v="364"/>
    <n v="364"/>
    <n v="0"/>
    <n v="153631.41"/>
  </r>
  <r>
    <x v="41"/>
    <s v="10"/>
    <x v="10"/>
    <x v="0"/>
    <s v="2366|Canal #2 |1.00|199.50"/>
    <x v="274"/>
    <s v="Truck# LT-67Hauling Ticket# 11850Job Name: Canal #2Job# 6227Location: Jackson &amp; CanalDeliver: Vulcan Pershing"/>
    <x v="0"/>
    <x v="15"/>
    <s v="11850"/>
    <x v="8"/>
    <x v="52"/>
    <s v="Canal #2 "/>
    <n v="6227"/>
    <s v="Vulcan Pershing"/>
    <m/>
    <m/>
    <n v="1"/>
    <n v="199.5"/>
    <n v="199.5"/>
    <n v="0"/>
    <n v="153830.91"/>
  </r>
  <r>
    <x v="41"/>
    <s v="10"/>
    <x v="10"/>
    <x v="0"/>
    <s v="2366|Canal #2 |1.00|364.00"/>
    <x v="274"/>
    <s v="Truck# LT-67Hauling Ticket# 11850Job Name: Canal #2Job# 6227Location: Jackson &amp; CanalDeliver: Vulcan PershingHard to Handle ConcreteScale Ticket# 14669017"/>
    <x v="0"/>
    <x v="15"/>
    <s v="11850"/>
    <x v="8"/>
    <x v="52"/>
    <s v="Canal #2 "/>
    <n v="6227"/>
    <s v="Vulcan Pershing"/>
    <s v="14669017"/>
    <s v="Hard to Handle Concrete"/>
    <n v="1"/>
    <n v="364"/>
    <n v="364"/>
    <n v="0"/>
    <n v="154194.91"/>
  </r>
  <r>
    <x v="41"/>
    <s v="10"/>
    <x v="10"/>
    <x v="0"/>
    <s v="2366|Canal #2 |20.82|10.50"/>
    <x v="274"/>
    <s v="Truck# LT-67Hauling Ticket# 11851Job Name: Canal #2Job# 6227Location: Jackson &amp; CanalDeliver: Vulcan Pershing"/>
    <x v="0"/>
    <x v="15"/>
    <s v="11851"/>
    <x v="8"/>
    <x v="52"/>
    <s v="Canal #2 "/>
    <n v="6227"/>
    <s v="Vulcan Pershing"/>
    <m/>
    <m/>
    <n v="20.82"/>
    <n v="10.5"/>
    <n v="218.61"/>
    <n v="203.30730000000003"/>
    <n v="154413.51999999999"/>
  </r>
  <r>
    <x v="41"/>
    <s v="10"/>
    <x v="10"/>
    <x v="0"/>
    <s v="2366|Canal #2 |20.82|16.50"/>
    <x v="274"/>
    <s v="Truck# LT-67Hauling Ticket# 11851Job Name: Canal #2Job# 6227Location: Jackson &amp; CanalDeliver: Vulcan Pershing CM6Scale Ticket# 14669019"/>
    <x v="0"/>
    <x v="15"/>
    <s v="11851"/>
    <x v="8"/>
    <x v="52"/>
    <s v="Canal #2 "/>
    <n v="6227"/>
    <s v="Vulcan Pershing"/>
    <s v="14669019"/>
    <m/>
    <n v="20.82"/>
    <n v="16.5"/>
    <n v="343.53"/>
    <n v="0"/>
    <n v="154757.04999999999"/>
  </r>
  <r>
    <x v="41"/>
    <s v="10"/>
    <x v="10"/>
    <x v="0"/>
    <s v="2366|Canal #2 |1.00|199.50"/>
    <x v="274"/>
    <s v="Truck# LT-67Hauling Ticket# 11852Job Name: Canal #2Job# 6227Location: Jackson &amp; CanalDeliver: Vulcan Pershing"/>
    <x v="0"/>
    <x v="15"/>
    <s v="11852"/>
    <x v="8"/>
    <x v="52"/>
    <s v="Canal #2 "/>
    <n v="6227"/>
    <s v="Vulcan Pershing"/>
    <m/>
    <m/>
    <n v="1"/>
    <n v="199.5"/>
    <n v="199.5"/>
    <n v="0"/>
    <n v="154956.54999999999"/>
  </r>
  <r>
    <x v="41"/>
    <s v="10"/>
    <x v="10"/>
    <x v="0"/>
    <s v="2366|Canal #2 |1.00|364.00"/>
    <x v="274"/>
    <s v="Truck# LT-67Hauling Ticket# 11852Job Name: Canal #2Job# 6227Location: Jackson &amp; CanalDeliver: Vulcan PershingHard to Handle ConcreteScale Ticket# 14669022"/>
    <x v="0"/>
    <x v="15"/>
    <s v="11852"/>
    <x v="8"/>
    <x v="52"/>
    <s v="Canal #2 "/>
    <n v="6227"/>
    <s v="Vulcan Pershing"/>
    <s v="14669022"/>
    <s v="Hard to Handle Concrete"/>
    <n v="1"/>
    <n v="364"/>
    <n v="364"/>
    <n v="0"/>
    <n v="155320.54999999999"/>
  </r>
  <r>
    <x v="41"/>
    <s v="10"/>
    <x v="10"/>
    <x v="0"/>
    <s v="2366|Canal #2 |19.33|10.50"/>
    <x v="274"/>
    <s v="Truck# LT-67Hauling Ticket# 11853Job Name: Canal #2Job# 6227Location: Jackson &amp; CanalDeliver: Vulcan Pershing"/>
    <x v="0"/>
    <x v="15"/>
    <s v="11853"/>
    <x v="8"/>
    <x v="52"/>
    <s v="Canal #2 "/>
    <n v="6227"/>
    <s v="Vulcan Pershing"/>
    <m/>
    <m/>
    <n v="19.329999999999998"/>
    <n v="10.5"/>
    <n v="202.97"/>
    <n v="188.75744999999998"/>
    <n v="155523.51999999999"/>
  </r>
  <r>
    <x v="41"/>
    <s v="10"/>
    <x v="10"/>
    <x v="0"/>
    <s v="2366|Canal #2 |19.33|16.50"/>
    <x v="274"/>
    <s v="Truck# LT-67Hauling Ticket# 11853Job Name: Canal #2Job# 6227Location: Jackson &amp; CanalDeliver: Vulcan Pershing CM6Scale Ticket# 14669023"/>
    <x v="0"/>
    <x v="15"/>
    <s v="11853"/>
    <x v="8"/>
    <x v="52"/>
    <s v="Canal #2 "/>
    <n v="6227"/>
    <s v="Vulcan Pershing"/>
    <s v="14669023"/>
    <m/>
    <n v="19.329999999999998"/>
    <n v="16.5"/>
    <n v="318.95"/>
    <n v="0"/>
    <n v="155842.47"/>
  </r>
  <r>
    <x v="41"/>
    <s v="10"/>
    <x v="10"/>
    <x v="0"/>
    <s v="2366|Canal #2 |18.84|10.50"/>
    <x v="274"/>
    <s v="Truck# LT-67Hauling Ticket# 11854Job Name: Canal #2Job# 6227Location: Jackson &amp; CanalDeliver: Vulcan Pershing"/>
    <x v="0"/>
    <x v="15"/>
    <s v="11854"/>
    <x v="8"/>
    <x v="52"/>
    <s v="Canal #2 "/>
    <n v="6227"/>
    <s v="Vulcan Pershing"/>
    <m/>
    <m/>
    <n v="18.84"/>
    <n v="10.5"/>
    <n v="197.82"/>
    <n v="183.9726"/>
    <n v="156040.29"/>
  </r>
  <r>
    <x v="41"/>
    <s v="10"/>
    <x v="10"/>
    <x v="0"/>
    <s v="2366|Canal #2 |18.84|16.50"/>
    <x v="274"/>
    <s v="Truck# LT-67Hauling Ticket# 11854Job Name: Canal #2Job# 6227Location: Jackson &amp; CanalDeliver: Vulcan Pershing CM6Scale Ticket# 14669027"/>
    <x v="0"/>
    <x v="15"/>
    <s v="11854"/>
    <x v="8"/>
    <x v="52"/>
    <s v="Canal #2 "/>
    <n v="6227"/>
    <s v="Vulcan Pershing"/>
    <s v="14669027"/>
    <m/>
    <n v="18.84"/>
    <n v="16.5"/>
    <n v="310.86"/>
    <n v="0"/>
    <n v="156351.15"/>
  </r>
  <r>
    <x v="41"/>
    <s v="10"/>
    <x v="10"/>
    <x v="0"/>
    <s v="2366|Canal #2 |1.00|199.50"/>
    <x v="274"/>
    <s v="Truck# LT-67Hauling Ticket# 11855Job Name: Canal #2Job# 6227Location: Jackson &amp; CanalDeliver: Vulcan Pershing"/>
    <x v="0"/>
    <x v="15"/>
    <s v="11855"/>
    <x v="8"/>
    <x v="52"/>
    <s v="Canal #2 "/>
    <n v="6227"/>
    <s v="Vulcan Pershing"/>
    <m/>
    <m/>
    <n v="1"/>
    <n v="199.5"/>
    <n v="199.5"/>
    <n v="0"/>
    <n v="156550.65"/>
  </r>
  <r>
    <x v="41"/>
    <s v="10"/>
    <x v="10"/>
    <x v="0"/>
    <s v="2366|Canal #2 |1.00|364.00"/>
    <x v="274"/>
    <s v="Truck# LT-67Hauling Ticket# 11855Job Name: Canal #2Job# 6227Location: Jackson &amp; CanalDeliver: Vulcan PershingHard to Handle ConcreteScale Ticket# 14669026"/>
    <x v="0"/>
    <x v="15"/>
    <s v="11855"/>
    <x v="8"/>
    <x v="52"/>
    <s v="Canal #2 "/>
    <n v="6227"/>
    <s v="Vulcan Pershing"/>
    <s v="14669026"/>
    <s v="Hard to Handle Concrete"/>
    <n v="1"/>
    <n v="364"/>
    <n v="364"/>
    <n v="0"/>
    <n v="156914.65"/>
  </r>
  <r>
    <x v="41"/>
    <s v="10"/>
    <x v="10"/>
    <x v="0"/>
    <s v="2366|Canal #2 |19.36|10.50"/>
    <x v="274"/>
    <s v="Truck# LT-67Hauling Ticket# 11856Job Name: Canal #2Job# 6227Location: Jackson &amp; CanalDeliver: Vulcan Pershing"/>
    <x v="0"/>
    <x v="15"/>
    <s v="11856"/>
    <x v="8"/>
    <x v="52"/>
    <s v="Canal #2 "/>
    <n v="6227"/>
    <s v="Vulcan Pershing"/>
    <m/>
    <m/>
    <n v="19.36"/>
    <n v="10.5"/>
    <n v="203.28"/>
    <n v="189.05040000000002"/>
    <n v="157117.93"/>
  </r>
  <r>
    <x v="41"/>
    <s v="10"/>
    <x v="10"/>
    <x v="0"/>
    <s v="2366|Canal #2 |19.36|16.50"/>
    <x v="274"/>
    <s v="Truck# LT-67Hauling Ticket# 11856Job Name: Canal #2Job# 6227Location: Jackson &amp; CanalDeliver: Vulcan Pershing CM6Scale Ticket# 14669028"/>
    <x v="0"/>
    <x v="15"/>
    <s v="11856"/>
    <x v="8"/>
    <x v="52"/>
    <s v="Canal #2 "/>
    <n v="6227"/>
    <s v="Vulcan Pershing"/>
    <s v="14669028"/>
    <m/>
    <n v="19.36"/>
    <n v="16.5"/>
    <n v="319.44"/>
    <n v="0"/>
    <n v="157437.37"/>
  </r>
  <r>
    <x v="41"/>
    <s v="10"/>
    <x v="10"/>
    <x v="0"/>
    <s v="2366|Canal #2 |1.00|199.50"/>
    <x v="274"/>
    <s v="Truck# LT-356Hauling Ticket# 12020Job Name: Canal #2Job# 6227Location: Jackson &amp; CanalDeliver: Vulcan Pershing"/>
    <x v="0"/>
    <x v="7"/>
    <s v="12020"/>
    <x v="8"/>
    <x v="52"/>
    <s v="Canal #2 "/>
    <n v="6227"/>
    <s v="Vulcan Pershing"/>
    <m/>
    <m/>
    <n v="1"/>
    <n v="199.5"/>
    <n v="199.5"/>
    <n v="0"/>
    <n v="157636.87"/>
  </r>
  <r>
    <x v="41"/>
    <s v="10"/>
    <x v="10"/>
    <x v="0"/>
    <s v="2366|Canal #2 |1.00|364.00"/>
    <x v="274"/>
    <s v="Truck# LT-356Hauling Ticket# 12020Job Name: Canal #2Job# 6227Location: Jackson &amp; CanalDeliver: Vulcan PershingHard to Handle ConcreteScale Ticket# 14669006"/>
    <x v="0"/>
    <x v="7"/>
    <s v="12020"/>
    <x v="8"/>
    <x v="52"/>
    <s v="Canal #2 "/>
    <n v="6227"/>
    <s v="Vulcan Pershing"/>
    <s v="14669006"/>
    <s v="Hard to Handle Concrete"/>
    <n v="1"/>
    <n v="364"/>
    <n v="364"/>
    <n v="0"/>
    <n v="158000.87"/>
  </r>
  <r>
    <x v="41"/>
    <s v="10"/>
    <x v="10"/>
    <x v="0"/>
    <s v="2366|Canal #2 |1.00|199.50"/>
    <x v="274"/>
    <s v="Truck# LT-356Hauling Ticket# 12021Job Name: Canal #2Job# 6227Location: Jackson &amp; CanalDeliver: Vulcan Pershing"/>
    <x v="0"/>
    <x v="7"/>
    <s v="12021"/>
    <x v="8"/>
    <x v="52"/>
    <s v="Canal #2 "/>
    <n v="6227"/>
    <s v="Vulcan Pershing"/>
    <m/>
    <m/>
    <n v="1"/>
    <n v="199.5"/>
    <n v="199.5"/>
    <n v="0"/>
    <n v="158200.37"/>
  </r>
  <r>
    <x v="41"/>
    <s v="10"/>
    <x v="10"/>
    <x v="0"/>
    <s v="2366|Canal #2 |1.00|364.00"/>
    <x v="274"/>
    <s v="Truck# LT-356Hauling Ticket# 12021Job Name: Canal #2Job# 6227Location: Jackson &amp; CanalDeliver: Vulcan PershingHard to Handle ConcreteScale Ticket# 14669016"/>
    <x v="0"/>
    <x v="7"/>
    <s v="12021"/>
    <x v="8"/>
    <x v="52"/>
    <s v="Canal #2 "/>
    <n v="6227"/>
    <s v="Vulcan Pershing"/>
    <s v="14669016"/>
    <s v="Hard to Handle Concrete"/>
    <n v="1"/>
    <n v="364"/>
    <n v="364"/>
    <n v="0"/>
    <n v="158564.37"/>
  </r>
  <r>
    <x v="41"/>
    <s v="10"/>
    <x v="10"/>
    <x v="0"/>
    <s v="2366|Canal #2 |1.00|199.50"/>
    <x v="274"/>
    <s v="Truck# LT-356Hauling Ticket# 12022Job Name: Canal #2Job# 6227Location: Jackson &amp; CanalDeliver: Vulcan Pershing"/>
    <x v="0"/>
    <x v="7"/>
    <s v="12022"/>
    <x v="8"/>
    <x v="52"/>
    <s v="Canal #2 "/>
    <n v="6227"/>
    <s v="Vulcan Pershing"/>
    <m/>
    <m/>
    <n v="1"/>
    <n v="199.5"/>
    <n v="199.5"/>
    <n v="0"/>
    <n v="158763.87"/>
  </r>
  <r>
    <x v="41"/>
    <s v="10"/>
    <x v="10"/>
    <x v="0"/>
    <s v="2366|Canal #2 |1.00|364.00"/>
    <x v="274"/>
    <s v="Truck# LT-356Hauling Ticket# 12022Job Name: Canal #2Job# 6227Location: Jackson &amp; CanalDeliver: Vulcan PershingHard to Handle ConcreteScale Ticket# 14669020"/>
    <x v="0"/>
    <x v="7"/>
    <s v="12022"/>
    <x v="8"/>
    <x v="52"/>
    <s v="Canal #2 "/>
    <n v="6227"/>
    <s v="Vulcan Pershing"/>
    <s v="14669020"/>
    <s v="Hard to Handle Concrete"/>
    <n v="1"/>
    <n v="364"/>
    <n v="364"/>
    <n v="0"/>
    <n v="159127.87"/>
  </r>
  <r>
    <x v="41"/>
    <s v="10"/>
    <x v="10"/>
    <x v="0"/>
    <s v="2366|Canal #2 |1.00|199.50"/>
    <x v="274"/>
    <s v="Truck# LT-356Hauling Ticket# 12023Job Name: Canal #2Job# 6227Location: Jackson &amp; CanalDeliver: Vulcan Pershing"/>
    <x v="0"/>
    <x v="7"/>
    <s v="12023"/>
    <x v="8"/>
    <x v="52"/>
    <s v="Canal #2 "/>
    <n v="6227"/>
    <s v="Vulcan Pershing"/>
    <m/>
    <m/>
    <n v="1"/>
    <n v="199.5"/>
    <n v="199.5"/>
    <n v="0"/>
    <n v="159327.37"/>
  </r>
  <r>
    <x v="41"/>
    <s v="10"/>
    <x v="10"/>
    <x v="0"/>
    <s v="2366|Canal #2 |1.00|364.00"/>
    <x v="274"/>
    <s v="Truck# LT-356Hauling Ticket# 12023Job Name: Canal #2Job# 6227Location: Jackson &amp; CanalDeliver: Vulcan PershingHard to Handle ConcreteScale Ticket# 14669025"/>
    <x v="0"/>
    <x v="7"/>
    <s v="12023"/>
    <x v="8"/>
    <x v="52"/>
    <s v="Canal #2 "/>
    <n v="6227"/>
    <s v="Vulcan Pershing"/>
    <s v="14669025"/>
    <s v="Hard to Handle Concrete"/>
    <n v="1"/>
    <n v="364"/>
    <n v="364"/>
    <n v="0"/>
    <n v="159691.37"/>
  </r>
  <r>
    <x v="41"/>
    <s v="10"/>
    <x v="10"/>
    <x v="0"/>
    <s v="2366|Canal #2 |1.00|199.50"/>
    <x v="274"/>
    <s v="Truck# LT-356Hauling Ticket# 12030Job Name: Canal #2Job# 6227Location: Jackson &amp; CanalDeliver: Vulcan Pershing"/>
    <x v="0"/>
    <x v="7"/>
    <s v="12030"/>
    <x v="8"/>
    <x v="52"/>
    <s v="Canal #2 "/>
    <n v="6227"/>
    <s v="Vulcan Pershing"/>
    <m/>
    <m/>
    <n v="1"/>
    <n v="199.5"/>
    <n v="199.5"/>
    <n v="0"/>
    <n v="159890.87"/>
  </r>
  <r>
    <x v="41"/>
    <s v="10"/>
    <x v="10"/>
    <x v="0"/>
    <s v="2366|Canal #2 |1.00|364.00"/>
    <x v="274"/>
    <s v="Truck# LT-356Hauling Ticket# 12030Job Name: Canal #2Job# 6227Location: Jackson &amp; CanalDeliver: Vulcan PershingHard to Handle ConcreteScale Ticket# 14669012"/>
    <x v="0"/>
    <x v="7"/>
    <s v="12030"/>
    <x v="8"/>
    <x v="52"/>
    <s v="Canal #2 "/>
    <n v="6227"/>
    <s v="Vulcan Pershing"/>
    <s v="14669012"/>
    <s v="Hard to Handle Concrete"/>
    <n v="1"/>
    <n v="364"/>
    <n v="364"/>
    <n v="0"/>
    <n v="160254.87"/>
  </r>
  <r>
    <x v="41"/>
    <s v="10"/>
    <x v="10"/>
    <x v="0"/>
    <s v="2366|Canal #2 |8.00|150.00"/>
    <x v="274"/>
    <s v="Truck# MLB-19Hauling Ticket# 11669Job Name: Canal #2Job# 6227Location: 18th St. &amp; S. Wentworth Ave.FLATBED"/>
    <x v="2"/>
    <x v="8"/>
    <s v="11669"/>
    <x v="8"/>
    <x v="52"/>
    <s v="Canal #2 "/>
    <n v="6227"/>
    <m/>
    <m/>
    <m/>
    <n v="8"/>
    <n v="150"/>
    <n v="1200"/>
    <n v="0"/>
    <n v="161454.87"/>
  </r>
  <r>
    <x v="41"/>
    <s v="10"/>
    <x v="10"/>
    <x v="0"/>
    <s v="2366|Canal #2 |7.50|150.00"/>
    <x v="274"/>
    <s v="Truck# LT-67Hauling Ticket# 11858Job Name: Canal #2Job# 6227Location: 18th St. &amp; S. Wentworth Ave.FLATBED"/>
    <x v="0"/>
    <x v="15"/>
    <s v="11858"/>
    <x v="8"/>
    <x v="52"/>
    <s v="Canal #2 "/>
    <n v="6227"/>
    <m/>
    <m/>
    <m/>
    <n v="7.5"/>
    <n v="150"/>
    <n v="1125"/>
    <n v="0"/>
    <n v="162579.87"/>
  </r>
  <r>
    <x v="41"/>
    <s v="10"/>
    <x v="10"/>
    <x v="0"/>
    <s v="2366|Canal #2 |8.00|150.00"/>
    <x v="274"/>
    <s v="Truck# LT-103Hauling Ticket# 12060Job Name: Canal #2Job# 6227Location: 168th St. &amp; S. Wentworth Ave.FLATBED"/>
    <x v="0"/>
    <x v="0"/>
    <s v="12060"/>
    <x v="8"/>
    <x v="52"/>
    <s v="Canal #2 "/>
    <n v="6227"/>
    <m/>
    <m/>
    <m/>
    <n v="8"/>
    <n v="150"/>
    <n v="1200"/>
    <n v="0"/>
    <n v="163779.87"/>
  </r>
  <r>
    <x v="41"/>
    <s v="10"/>
    <x v="10"/>
    <x v="0"/>
    <s v="2366|Canal #2 |11.50|150.00"/>
    <x v="274"/>
    <s v="Truck# LT-103Hauling Ticket# 8792Job Name: Canal #2Job# 6227Location: 18th St. &amp; S. Wentworth Ave.FLATBED"/>
    <x v="0"/>
    <x v="0"/>
    <s v="8792"/>
    <x v="8"/>
    <x v="52"/>
    <s v="Canal #2 "/>
    <n v="6227"/>
    <m/>
    <m/>
    <m/>
    <n v="11.5"/>
    <n v="150"/>
    <n v="1725"/>
    <n v="0"/>
    <n v="165504.87"/>
  </r>
  <r>
    <x v="41"/>
    <s v="10"/>
    <x v="10"/>
    <x v="0"/>
    <s v="2366|Canal #2 |8.00|150.00"/>
    <x v="274"/>
    <s v="Truck# LT-67Hauling Ticket# 11857Job Name: Canal #2Job# 6227Location: 18th St. &amp; S. Wentworth Ave.FLATBED"/>
    <x v="0"/>
    <x v="15"/>
    <s v="11857"/>
    <x v="8"/>
    <x v="52"/>
    <s v="Canal #2 "/>
    <n v="6227"/>
    <m/>
    <m/>
    <m/>
    <n v="8"/>
    <n v="150"/>
    <n v="1200"/>
    <n v="0"/>
    <n v="166704.87"/>
  </r>
  <r>
    <x v="46"/>
    <s v="17"/>
    <x v="10"/>
    <x v="0"/>
    <s v="2370|Canal #2 |9.75|150.00"/>
    <x v="275"/>
    <s v="Truck# LT-103Hauling Ticket# 6918Job Name: Canal #2Job# 6227Location: 18th St. &amp; Wentworth Ave.Deliver: Bvl. Duke JolietFLATBED"/>
    <x v="0"/>
    <x v="0"/>
    <s v="6918"/>
    <x v="8"/>
    <x v="52"/>
    <s v="Canal #2 "/>
    <n v="6227"/>
    <s v="Bvl. Duke Joliet"/>
    <m/>
    <s v="FLATBED"/>
    <n v="9.75"/>
    <n v="150"/>
    <n v="1462.5"/>
    <n v="0"/>
    <n v="184190.87"/>
  </r>
  <r>
    <x v="46"/>
    <s v="17"/>
    <x v="10"/>
    <x v="0"/>
    <s v="2370|Canal #2 |9.75|150.00"/>
    <x v="275"/>
    <s v="Truck# MLB-19Hauling Ticket# 11670Job Name: Canal #2Job# 6227Location: 18th St. &amp; Wentworth Ave.Deliver: Bvl. Duke JolietFLATBED"/>
    <x v="2"/>
    <x v="8"/>
    <s v="11670"/>
    <x v="8"/>
    <x v="52"/>
    <s v="Canal #2 "/>
    <n v="6227"/>
    <s v="Bvl. Duke Joliet"/>
    <m/>
    <s v="FLATBED"/>
    <n v="9.75"/>
    <n v="150"/>
    <n v="1462.5"/>
    <n v="0"/>
    <n v="185653.37"/>
  </r>
  <r>
    <x v="46"/>
    <s v="17"/>
    <x v="10"/>
    <x v="0"/>
    <s v="2370|Canal #2 |9.75|150.00"/>
    <x v="275"/>
    <s v="Truck# LT-67Hauling Ticket# 11859Job Name: Canal #2Job# 6227Location: 18th St. &amp; Wentworth Ave.Deliver: Bvl. Duke JolietFLATBED"/>
    <x v="0"/>
    <x v="15"/>
    <s v="11859"/>
    <x v="8"/>
    <x v="52"/>
    <s v="Canal #2 "/>
    <n v="6227"/>
    <s v="Bvl. Duke Joliet"/>
    <m/>
    <s v="FLATBED"/>
    <n v="9.75"/>
    <n v="150"/>
    <n v="1462.5"/>
    <n v="0"/>
    <n v="187115.87"/>
  </r>
  <r>
    <x v="46"/>
    <s v="17"/>
    <x v="10"/>
    <x v="0"/>
    <s v="2370|Canal #2 |10.00|150.00"/>
    <x v="275"/>
    <s v="Truck# LT-103Hauling Ticket# 6309Job Name: Canal #2Job# 6227Location: 18th St. &amp; Wentworth Ave.Deliver: Bvl. Duke JolietFLATBED"/>
    <x v="0"/>
    <x v="0"/>
    <s v="6309"/>
    <x v="8"/>
    <x v="52"/>
    <s v="Canal #2 "/>
    <n v="6227"/>
    <s v="Bvl. Duke Joliet"/>
    <m/>
    <s v="FLATBED"/>
    <n v="10"/>
    <n v="150"/>
    <n v="1500"/>
    <n v="0"/>
    <n v="188615.87"/>
  </r>
  <r>
    <x v="46"/>
    <s v="17"/>
    <x v="10"/>
    <x v="0"/>
    <s v="2370|Canal #2 |10.50|150.00"/>
    <x v="275"/>
    <s v="Truck# LT-67Hauling Ticket# 11860Job Name: Canal #2Job# 6227Location: 18th St. &amp; Wentworth Ave.Deliver: Bvl. Duke JolieFLATBED"/>
    <x v="0"/>
    <x v="15"/>
    <s v="11860"/>
    <x v="8"/>
    <x v="52"/>
    <s v="Canal #2 "/>
    <n v="6227"/>
    <s v="Bvl. Duke Joliet"/>
    <m/>
    <s v="FLATBED"/>
    <n v="10.5"/>
    <n v="150"/>
    <n v="1575"/>
    <n v="0"/>
    <n v="190190.87"/>
  </r>
  <r>
    <x v="46"/>
    <s v="17"/>
    <x v="10"/>
    <x v="0"/>
    <s v="2370|Canal #2 |7.75|150.00"/>
    <x v="275"/>
    <s v="Truck# LT-114Hauling Ticket# 11939Job Name: Canal #2Job# 6227Location: 18th St. &amp; Wentworth Ave.Deliver: Bvl. Duke JolietFLATBED"/>
    <x v="0"/>
    <x v="25"/>
    <s v="11939"/>
    <x v="8"/>
    <x v="52"/>
    <s v="Canal #2 "/>
    <n v="6227"/>
    <s v="Bvl. Duke Joliet"/>
    <m/>
    <s v="FLATBED"/>
    <n v="7.75"/>
    <n v="150"/>
    <n v="1162.5"/>
    <n v="0"/>
    <n v="191353.37"/>
  </r>
  <r>
    <x v="46"/>
    <s v="17"/>
    <x v="10"/>
    <x v="0"/>
    <s v="2370|Canal #2 |10.00|150.00"/>
    <x v="275"/>
    <s v="Truck# MLB-19Hauling Ticket# 12062Job Name: Canal #2Job# 6227Location: 18th St. &amp; Wentworth Ave.Deliver: Bvl. Duke JolietFLATBED"/>
    <x v="2"/>
    <x v="8"/>
    <s v="12062"/>
    <x v="8"/>
    <x v="52"/>
    <s v="Canal #2 "/>
    <n v="6227"/>
    <s v="Bvl. Duke Joliet"/>
    <m/>
    <s v="FLATBED"/>
    <n v="10"/>
    <n v="150"/>
    <n v="1500"/>
    <n v="0"/>
    <n v="192853.37"/>
  </r>
  <r>
    <x v="46"/>
    <s v="17"/>
    <x v="10"/>
    <x v="0"/>
    <s v="2370|Canal #2 |1.00|199.50"/>
    <x v="275"/>
    <s v="Truck# MLB-11Hauling Ticket# 11728Job Name: Canal #2Job# 6227Location: Canal St. &amp; JacksonDeliver: Vulcan Pershing"/>
    <x v="2"/>
    <x v="11"/>
    <s v="11728"/>
    <x v="8"/>
    <x v="52"/>
    <s v="Canal #2 "/>
    <n v="6227"/>
    <s v="Vulcan Pershing"/>
    <m/>
    <m/>
    <n v="1"/>
    <n v="199.5"/>
    <n v="199.5"/>
    <n v="0"/>
    <n v="193052.87"/>
  </r>
  <r>
    <x v="46"/>
    <s v="17"/>
    <x v="10"/>
    <x v="0"/>
    <s v="2370|Canal #2 |1.00|199.50"/>
    <x v="275"/>
    <s v="Truck# MLB-11Hauling Ticket# 11729Job Name: Canal #2Job# 6227Location: Canal St. &amp; JacksonDeliver: Vulcan Pershing"/>
    <x v="2"/>
    <x v="11"/>
    <s v="11729"/>
    <x v="8"/>
    <x v="52"/>
    <s v="Canal #2 "/>
    <n v="6227"/>
    <s v="Vulcan Pershing"/>
    <m/>
    <m/>
    <n v="1"/>
    <n v="199.5"/>
    <n v="199.5"/>
    <n v="0"/>
    <n v="193252.37"/>
  </r>
  <r>
    <x v="46"/>
    <s v="17"/>
    <x v="10"/>
    <x v="0"/>
    <s v="2370|Canal #2 |1.00|199.50"/>
    <x v="275"/>
    <s v="Truck# MLB-11Hauling Ticket# 11730Job Name: Canal #2Job# 6227Location: Canal St. &amp; JacksonDeliver: Vulcan Pershing"/>
    <x v="2"/>
    <x v="11"/>
    <s v="11730"/>
    <x v="8"/>
    <x v="52"/>
    <s v="Canal #2 "/>
    <n v="6227"/>
    <s v="Vulcan Pershing"/>
    <m/>
    <m/>
    <n v="1"/>
    <n v="199.5"/>
    <n v="199.5"/>
    <n v="0"/>
    <n v="193451.87"/>
  </r>
  <r>
    <x v="46"/>
    <s v="17"/>
    <x v="10"/>
    <x v="0"/>
    <s v="2370|Canal #2 |3.00|132.30"/>
    <x v="275"/>
    <s v="Truck# MLB-11Hauling Ticket# 11731Job Name: Canal #2Job# 6227Location: Canal St. &amp; JacksonDeliver: Onsite"/>
    <x v="2"/>
    <x v="11"/>
    <s v="11731"/>
    <x v="8"/>
    <x v="52"/>
    <s v="Canal #2 "/>
    <n v="6227"/>
    <s v="Onsite"/>
    <m/>
    <m/>
    <n v="3"/>
    <n v="132.30000000000001"/>
    <n v="396.9"/>
    <n v="0"/>
    <n v="193848.77"/>
  </r>
  <r>
    <x v="46"/>
    <s v="17"/>
    <x v="10"/>
    <x v="0"/>
    <s v="2370|Canal #2 |1.00|199.50"/>
    <x v="275"/>
    <s v="Truck# Li-54Hauling Ticket# 11078Job Name: Canal #2Job# 6227Location: Clinton &amp; CabriniDeliver: Vulcan Pershing"/>
    <x v="1"/>
    <x v="1"/>
    <s v="11078"/>
    <x v="8"/>
    <x v="52"/>
    <s v="Canal #2 "/>
    <n v="6227"/>
    <s v="Vulcan Pershing"/>
    <m/>
    <m/>
    <n v="1"/>
    <n v="199.5"/>
    <n v="199.5"/>
    <n v="0"/>
    <n v="194048.27"/>
  </r>
  <r>
    <x v="46"/>
    <s v="17"/>
    <x v="10"/>
    <x v="0"/>
    <s v="2370|Canal #2 |1.00|199.50"/>
    <x v="275"/>
    <s v="Truck# Li-54Hauling Ticket# 11079Job Name: Canal #2Job# 6227Location: Clinton &amp; CabriniDeliver: Vulcan Pershing"/>
    <x v="1"/>
    <x v="1"/>
    <s v="11079"/>
    <x v="8"/>
    <x v="52"/>
    <s v="Canal #2 "/>
    <n v="6227"/>
    <s v="Vulcan Pershing"/>
    <m/>
    <m/>
    <n v="1"/>
    <n v="199.5"/>
    <n v="199.5"/>
    <n v="0"/>
    <n v="194247.77"/>
  </r>
  <r>
    <x v="46"/>
    <s v="17"/>
    <x v="10"/>
    <x v="0"/>
    <s v="2370|Canal #2 |1.00|199.50"/>
    <x v="275"/>
    <s v="Truck# Li-54Hauling Ticket# 11080Job Name: Canal #2Job# 6227Location: Canal &amp; CabriniDeliver: Vulcan Pershing"/>
    <x v="1"/>
    <x v="1"/>
    <s v="11080"/>
    <x v="8"/>
    <x v="52"/>
    <s v="Canal #2 "/>
    <n v="6227"/>
    <s v="Vulcan Pershing"/>
    <m/>
    <m/>
    <n v="1"/>
    <n v="199.5"/>
    <n v="199.5"/>
    <n v="0"/>
    <n v="194447.27"/>
  </r>
  <r>
    <x v="46"/>
    <s v="17"/>
    <x v="10"/>
    <x v="0"/>
    <s v="2370|Canal #2 |1.00|199.50"/>
    <x v="275"/>
    <s v="Truck# Li-54Hauling Ticket# 11081Job Name: Canal #2Job# 6227Location: Canal &amp; CabriniDeliver: Vulcan Pershing"/>
    <x v="1"/>
    <x v="1"/>
    <s v="11081"/>
    <x v="8"/>
    <x v="52"/>
    <s v="Canal #2 "/>
    <n v="6227"/>
    <s v="Vulcan Pershing"/>
    <m/>
    <m/>
    <n v="1"/>
    <n v="199.5"/>
    <n v="199.5"/>
    <n v="0"/>
    <n v="194646.77"/>
  </r>
  <r>
    <x v="46"/>
    <s v="17"/>
    <x v="10"/>
    <x v="0"/>
    <s v="2370|Canal #2 |1.00|199.50"/>
    <x v="275"/>
    <s v="Truck# Li-54Hauling Ticket# 11082Job Name: Canal #2Job# 6227Location: Canal &amp; CabriniDeliver: Vulcan Pershing"/>
    <x v="1"/>
    <x v="1"/>
    <s v="11082"/>
    <x v="8"/>
    <x v="52"/>
    <s v="Canal #2 "/>
    <n v="6227"/>
    <s v="Vulcan Pershing"/>
    <m/>
    <m/>
    <n v="1"/>
    <n v="199.5"/>
    <n v="199.5"/>
    <n v="0"/>
    <n v="194846.27"/>
  </r>
  <r>
    <x v="46"/>
    <s v="17"/>
    <x v="10"/>
    <x v="0"/>
    <s v="2370|Canal #2 |1.00|199.50"/>
    <x v="275"/>
    <s v="Truck# Li-54Hauling Ticket# 11083Job Name: Canal #2Job# 6227Location: Canal &amp; CabriniDeliver: Vulcan Pershing"/>
    <x v="1"/>
    <x v="1"/>
    <s v="11083"/>
    <x v="8"/>
    <x v="52"/>
    <s v="Canal #2 "/>
    <n v="6227"/>
    <s v="Vulcan Pershing"/>
    <m/>
    <m/>
    <n v="1"/>
    <n v="199.5"/>
    <n v="199.5"/>
    <n v="0"/>
    <n v="195045.77"/>
  </r>
  <r>
    <x v="46"/>
    <s v="17"/>
    <x v="10"/>
    <x v="0"/>
    <s v="2370|Canal #2 |1.00|199.50"/>
    <x v="275"/>
    <s v="Truck# Li-54Hauling Ticket# 11084Job Name: Canal #2Job# 6227Location: Canal &amp; CabriniDeliver: Vulcan Pershing"/>
    <x v="1"/>
    <x v="1"/>
    <s v="11084"/>
    <x v="8"/>
    <x v="52"/>
    <s v="Canal #2 "/>
    <n v="6227"/>
    <s v="Vulcan Pershing"/>
    <m/>
    <m/>
    <n v="1"/>
    <n v="199.5"/>
    <n v="199.5"/>
    <n v="0"/>
    <n v="195245.27"/>
  </r>
  <r>
    <x v="46"/>
    <s v="17"/>
    <x v="10"/>
    <x v="0"/>
    <s v="2370|Canal #2 |1.00|199.50"/>
    <x v="275"/>
    <s v="Truck# LT-67Hauling Ticket# 11861Job Name: Canal #2Job# 6227Location: Clinton &amp; CabriniDeliver: Vulcan Pershing"/>
    <x v="0"/>
    <x v="15"/>
    <s v="11861"/>
    <x v="8"/>
    <x v="52"/>
    <s v="Canal #2 "/>
    <n v="6227"/>
    <s v="Vulcan Pershing"/>
    <m/>
    <m/>
    <n v="1"/>
    <n v="199.5"/>
    <n v="199.5"/>
    <n v="0"/>
    <n v="195444.77"/>
  </r>
  <r>
    <x v="46"/>
    <s v="17"/>
    <x v="10"/>
    <x v="0"/>
    <s v="2370|Canal #2 |1.00|199.50"/>
    <x v="275"/>
    <s v="Truck# LT-67Hauling Ticket# 11862Job Name: Canal #2Job# 6227Location: Clinton &amp; CabriniDeliver: Vulcan Pershing"/>
    <x v="0"/>
    <x v="15"/>
    <s v="11862"/>
    <x v="8"/>
    <x v="52"/>
    <s v="Canal #2 "/>
    <n v="6227"/>
    <s v="Vulcan Pershing"/>
    <m/>
    <m/>
    <n v="1"/>
    <n v="199.5"/>
    <n v="199.5"/>
    <n v="0"/>
    <n v="195644.27"/>
  </r>
  <r>
    <x v="46"/>
    <s v="17"/>
    <x v="10"/>
    <x v="0"/>
    <s v="2370|Canal #2 |1.00|199.50"/>
    <x v="275"/>
    <s v="Truck# LT-67Hauling Ticket# 11863Job Name: Canal #2Job# 6227Location: Clinton &amp; CabriniDeliver: Vulcan Pershing"/>
    <x v="0"/>
    <x v="15"/>
    <s v="11863"/>
    <x v="8"/>
    <x v="52"/>
    <s v="Canal #2 "/>
    <n v="6227"/>
    <s v="Vulcan Pershing"/>
    <m/>
    <m/>
    <n v="1"/>
    <n v="199.5"/>
    <n v="199.5"/>
    <n v="0"/>
    <n v="195843.77"/>
  </r>
  <r>
    <x v="46"/>
    <s v="17"/>
    <x v="10"/>
    <x v="0"/>
    <s v="2370|Canal #2 |1.00|199.50"/>
    <x v="275"/>
    <s v="Truck# LT-67Hauling Ticket# 11864Job Name: Canal #2Job# 6227Location: Clinton &amp; CabriniDeliver: Vulcan Pershing"/>
    <x v="0"/>
    <x v="15"/>
    <s v="11864"/>
    <x v="8"/>
    <x v="52"/>
    <s v="Canal #2 "/>
    <n v="6227"/>
    <s v="Vulcan Pershing"/>
    <m/>
    <m/>
    <n v="1"/>
    <n v="199.5"/>
    <n v="199.5"/>
    <n v="0"/>
    <n v="196043.27"/>
  </r>
  <r>
    <x v="46"/>
    <s v="17"/>
    <x v="10"/>
    <x v="0"/>
    <s v="2370|Canal #2 |1.00|199.50"/>
    <x v="275"/>
    <s v="Truck# LT-67Hauling Ticket# 11865Job Name: Canal #2Job# 6227Location: Cabrini &amp; ClintonDeliver: Vulcan Pershing"/>
    <x v="0"/>
    <x v="15"/>
    <s v="11865"/>
    <x v="8"/>
    <x v="52"/>
    <s v="Canal #2 "/>
    <n v="6227"/>
    <s v="Vulcan Pershing"/>
    <m/>
    <m/>
    <n v="1"/>
    <n v="199.5"/>
    <n v="199.5"/>
    <n v="0"/>
    <n v="196242.77"/>
  </r>
  <r>
    <x v="46"/>
    <s v="17"/>
    <x v="10"/>
    <x v="0"/>
    <s v="2370|Canal #2 |1.00|199.50"/>
    <x v="275"/>
    <s v="Truck# LT-67Hauling Ticket# 11866Job Name: Canal #2Job# 6227Location: Cabrini &amp; ClintonDeliver: Vulcan Pershing"/>
    <x v="0"/>
    <x v="15"/>
    <s v="11866"/>
    <x v="8"/>
    <x v="52"/>
    <s v="Canal #2 "/>
    <n v="6227"/>
    <s v="Vulcan Pershing"/>
    <m/>
    <m/>
    <n v="1"/>
    <n v="199.5"/>
    <n v="199.5"/>
    <n v="0"/>
    <n v="196442.27"/>
  </r>
  <r>
    <x v="46"/>
    <s v="17"/>
    <x v="10"/>
    <x v="0"/>
    <s v="2370|Canal #2 |1.00|199.50"/>
    <x v="275"/>
    <s v="Truck# LT-67Hauling Ticket# 11867Job Name: Canal #2Job# 6227Location: Jackson Blvd. &amp; Canal St.Deliver: Vulcan Pershing"/>
    <x v="0"/>
    <x v="15"/>
    <s v="11867"/>
    <x v="8"/>
    <x v="52"/>
    <s v="Canal #2 "/>
    <n v="6227"/>
    <s v="Vulcan Pershing"/>
    <m/>
    <m/>
    <n v="1"/>
    <n v="199.5"/>
    <n v="199.5"/>
    <n v="0"/>
    <n v="196641.77"/>
  </r>
  <r>
    <x v="46"/>
    <s v="17"/>
    <x v="10"/>
    <x v="0"/>
    <s v="2370|Canal #2 |1.00|199.50"/>
    <x v="275"/>
    <s v="Truck# MLB-11Hauling Ticket# 11712Job Name: Canal #2Job# 6227Location: Jackson Blvd. &amp; Canal St.Deliver: Vulcan Pershing"/>
    <x v="2"/>
    <x v="11"/>
    <s v="11712"/>
    <x v="8"/>
    <x v="52"/>
    <s v="Canal #2 "/>
    <n v="6227"/>
    <s v="Vulcan Pershing"/>
    <m/>
    <m/>
    <n v="1"/>
    <n v="199.5"/>
    <n v="199.5"/>
    <n v="0"/>
    <n v="196841.27"/>
  </r>
  <r>
    <x v="46"/>
    <s v="17"/>
    <x v="10"/>
    <x v="0"/>
    <s v="2370|Canal #2 |1.00|199.50"/>
    <x v="275"/>
    <s v="Truck# MLB-11Hauling Ticket# 11713Job Name: Canal #2Job# 6227Location: Jackson Blvd. &amp; Canal St.Deliver: Vulcan Pershing"/>
    <x v="2"/>
    <x v="11"/>
    <s v="11713"/>
    <x v="8"/>
    <x v="52"/>
    <s v="Canal #2 "/>
    <n v="6227"/>
    <s v="Vulcan Pershing"/>
    <m/>
    <m/>
    <n v="1"/>
    <n v="199.5"/>
    <n v="199.5"/>
    <n v="0"/>
    <n v="197040.77"/>
  </r>
  <r>
    <x v="46"/>
    <s v="17"/>
    <x v="10"/>
    <x v="0"/>
    <s v="2370|Canal #2 |1.00|199.50"/>
    <x v="275"/>
    <s v="Truck# MLB-11Hauling Ticket# 11714Job Name: Canal #2Job# 6227Location: Jackson Blvd. &amp; Canal St.Deliver: Vulcan Pershing"/>
    <x v="2"/>
    <x v="11"/>
    <s v="11714"/>
    <x v="8"/>
    <x v="52"/>
    <s v="Canal #2 "/>
    <n v="6227"/>
    <s v="Vulcan Pershing"/>
    <m/>
    <m/>
    <n v="1"/>
    <n v="199.5"/>
    <n v="199.5"/>
    <n v="0"/>
    <n v="197240.27"/>
  </r>
  <r>
    <x v="46"/>
    <s v="17"/>
    <x v="10"/>
    <x v="0"/>
    <s v="2370|Canal #2 |1.00|199.50"/>
    <x v="275"/>
    <s v="Truck# MLB-11Hauling Ticket# 11715Job Name: Canal #2Job# 6227Location: Jackson Blvd. &amp; Canal St.Deliver: Vulcan Pershing"/>
    <x v="2"/>
    <x v="11"/>
    <s v="11715"/>
    <x v="8"/>
    <x v="52"/>
    <s v="Canal #2 "/>
    <n v="6227"/>
    <s v="Vulcan Pershing"/>
    <m/>
    <m/>
    <n v="1"/>
    <n v="199.5"/>
    <n v="199.5"/>
    <n v="0"/>
    <n v="197439.77"/>
  </r>
  <r>
    <x v="46"/>
    <s v="17"/>
    <x v="10"/>
    <x v="0"/>
    <s v="2370|Canal #2 |1.00|199.50"/>
    <x v="275"/>
    <s v="Truck# MLB-11Hauling Ticket# 11716Job Name: Canal #2Job# 6227Location: Jackson Blvd. &amp; Canal St.Deliver: Vulcan Pershing"/>
    <x v="2"/>
    <x v="11"/>
    <s v="11716"/>
    <x v="8"/>
    <x v="52"/>
    <s v="Canal #2 "/>
    <n v="6227"/>
    <s v="Vulcan Pershing"/>
    <m/>
    <m/>
    <n v="1"/>
    <n v="199.5"/>
    <n v="199.5"/>
    <n v="0"/>
    <n v="197639.27"/>
  </r>
  <r>
    <x v="46"/>
    <s v="17"/>
    <x v="10"/>
    <x v="0"/>
    <s v="2370|Canal #2 |1.00|199.50"/>
    <x v="275"/>
    <s v="Truck# MLB-11Hauling Ticket# 11717Job Name: Canal #2Job# 6227Location: Jackson Blvd. &amp; Canal St.Deliver: Vulcan Pershing"/>
    <x v="2"/>
    <x v="11"/>
    <s v="11717"/>
    <x v="8"/>
    <x v="52"/>
    <s v="Canal #2 "/>
    <n v="6227"/>
    <s v="Vulcan Pershing"/>
    <m/>
    <m/>
    <n v="1"/>
    <n v="199.5"/>
    <n v="199.5"/>
    <n v="0"/>
    <n v="197838.77"/>
  </r>
  <r>
    <x v="46"/>
    <s v="17"/>
    <x v="10"/>
    <x v="0"/>
    <s v="2370|Canal #2 |1.00|199.50"/>
    <x v="275"/>
    <s v="Truck# MLB-11Hauling Ticket# 11718Job Name: Canal #2Job# 6227Location: Jackson Blvd. &amp; Canal St.Deliver: Vulcan Pershing"/>
    <x v="2"/>
    <x v="11"/>
    <s v="11718"/>
    <x v="8"/>
    <x v="52"/>
    <s v="Canal #2 "/>
    <n v="6227"/>
    <s v="Vulcan Pershing"/>
    <m/>
    <m/>
    <n v="1"/>
    <n v="199.5"/>
    <n v="199.5"/>
    <n v="0"/>
    <n v="198038.27"/>
  </r>
  <r>
    <x v="46"/>
    <s v="17"/>
    <x v="10"/>
    <x v="0"/>
    <s v="2370|Canal #2 |1.00|56.50"/>
    <x v="275"/>
    <s v="Truck# MLB-11Hauling Ticket# 11728Job Name: Canal #2Job# 6227Location: Canal St. &amp; JacksonDeliver: Vulcan PershingBroken ConcreteScale Ticket# 14669079"/>
    <x v="2"/>
    <x v="11"/>
    <s v="11728"/>
    <x v="8"/>
    <x v="52"/>
    <s v="Canal #2 "/>
    <n v="6227"/>
    <s v="Vulcan Pershing"/>
    <s v="14669079"/>
    <s v="Broken Concrete Scale"/>
    <n v="1"/>
    <n v="56.5"/>
    <n v="56.5"/>
    <n v="0"/>
    <n v="198094.77"/>
  </r>
  <r>
    <x v="46"/>
    <s v="17"/>
    <x v="10"/>
    <x v="0"/>
    <s v="2370|Canal #2 |1.00|56.50"/>
    <x v="275"/>
    <s v="Truck# MLB-11Hauling Ticket# 11729Job Name: Canal #2Job# 6227Location: Canal St. &amp; JacksonDeliver: Vulcan PershingBroken ConcreteScale Ticket# 14669082"/>
    <x v="2"/>
    <x v="11"/>
    <s v="11729"/>
    <x v="8"/>
    <x v="52"/>
    <s v="Canal #2 "/>
    <n v="6227"/>
    <s v="Vulcan Pershing"/>
    <s v="14669082"/>
    <s v="Broken Concrete Scale"/>
    <n v="1"/>
    <n v="56.5"/>
    <n v="56.5"/>
    <n v="0"/>
    <n v="198151.27"/>
  </r>
  <r>
    <x v="46"/>
    <s v="17"/>
    <x v="10"/>
    <x v="0"/>
    <s v="2370|Canal #2 |1.00|56.50"/>
    <x v="275"/>
    <s v="Truck# MLB-11Hauling Ticket# 11730Job Name: Canal #2Job# 6227Location: Canal St. &amp; JacksonDeliver: Vulcan PershingBroken ConcreteScale Ticket# 14669076"/>
    <x v="2"/>
    <x v="11"/>
    <s v="11730"/>
    <x v="8"/>
    <x v="52"/>
    <s v="Canal #2 "/>
    <n v="6227"/>
    <s v="Vulcan Pershing"/>
    <s v="14669076"/>
    <s v="Broken Concrete Scale"/>
    <n v="1"/>
    <n v="56.5"/>
    <n v="56.5"/>
    <n v="0"/>
    <n v="198207.77"/>
  </r>
  <r>
    <x v="46"/>
    <s v="17"/>
    <x v="10"/>
    <x v="0"/>
    <s v="2370|Canal #2 |1.00|56.50"/>
    <x v="275"/>
    <s v="Truck# Li-54Hauling Ticket# 11078Job Name: Canal #2Job# 6227Location: Clinton &amp; CabriniDeliver: Vulcan PershingBroken ConcreteScale Ticket# 14669086"/>
    <x v="1"/>
    <x v="1"/>
    <s v="11078"/>
    <x v="8"/>
    <x v="52"/>
    <s v="Canal #2 "/>
    <n v="6227"/>
    <s v="Vulcan Pershing"/>
    <s v="14669086"/>
    <s v="Broken Concrete Scale"/>
    <n v="1"/>
    <n v="56.5"/>
    <n v="56.5"/>
    <n v="0"/>
    <n v="198264.27"/>
  </r>
  <r>
    <x v="46"/>
    <s v="17"/>
    <x v="10"/>
    <x v="0"/>
    <s v="2370|Canal #2 |1.00|56.50"/>
    <x v="275"/>
    <s v="Truck# Li-54Hauling Ticket# 11079Job Name: Canal #2Job# 6227Location: Clinton &amp; CabriniDeliver: Vulcan PershingBroken ConcreteScale Ticket# 110525"/>
    <x v="1"/>
    <x v="1"/>
    <s v="11079"/>
    <x v="8"/>
    <x v="52"/>
    <s v="Canal #2 "/>
    <n v="6227"/>
    <s v="Vulcan Pershing"/>
    <s v="110525"/>
    <s v="Broken Concrete Scale"/>
    <n v="1"/>
    <n v="56.5"/>
    <n v="56.5"/>
    <n v="0"/>
    <n v="198320.77"/>
  </r>
  <r>
    <x v="46"/>
    <s v="17"/>
    <x v="10"/>
    <x v="0"/>
    <s v="2370|Canal #2 |1.00|56.50"/>
    <x v="275"/>
    <s v="Truck# Li-54Hauling Ticket# 11080Job Name: Canal #2Job# 6227Location: Canal &amp; CabriniDeliver: Vulcan PershingBroken ConcreteScale Ticket# 14669088"/>
    <x v="1"/>
    <x v="1"/>
    <s v="11080"/>
    <x v="8"/>
    <x v="52"/>
    <s v="Canal #2 "/>
    <n v="6227"/>
    <s v="Vulcan Pershing"/>
    <s v="14669088"/>
    <s v="Broken Concrete Scale"/>
    <n v="1"/>
    <n v="56.5"/>
    <n v="56.5"/>
    <n v="0"/>
    <n v="198377.27"/>
  </r>
  <r>
    <x v="46"/>
    <s v="17"/>
    <x v="10"/>
    <x v="0"/>
    <s v="2370|Canal #2 |1.00|56.50"/>
    <x v="275"/>
    <s v="Truck# Li-54Hauling Ticket# 11081Job Name: Canal #2Job# 6227Location: Canal &amp; CabriniDeliver: Vulcan PershingBroken ConcreteScale Ticket# 14669090"/>
    <x v="1"/>
    <x v="1"/>
    <s v="11081"/>
    <x v="8"/>
    <x v="52"/>
    <s v="Canal #2 "/>
    <n v="6227"/>
    <s v="Vulcan Pershing"/>
    <s v="14669090"/>
    <s v="Broken Concrete Scale"/>
    <n v="1"/>
    <n v="56.5"/>
    <n v="56.5"/>
    <n v="0"/>
    <n v="198433.77"/>
  </r>
  <r>
    <x v="46"/>
    <s v="17"/>
    <x v="10"/>
    <x v="0"/>
    <s v="2370|Canal #2 |1.00|56.50"/>
    <x v="275"/>
    <s v="Truck# Li-54Hauling Ticket# 11082Job Name: Canal #2Job# 6227Location: Canal &amp; CabriniDeliver: Vulcan PershingBroken ConcreteScale Ticket# 14669092"/>
    <x v="1"/>
    <x v="1"/>
    <s v="11082"/>
    <x v="8"/>
    <x v="52"/>
    <s v="Canal #2 "/>
    <n v="6227"/>
    <s v="Vulcan Pershing"/>
    <s v="14669092"/>
    <s v="Broken Concrete Scale"/>
    <n v="1"/>
    <n v="56.5"/>
    <n v="56.5"/>
    <n v="0"/>
    <n v="198490.27"/>
  </r>
  <r>
    <x v="46"/>
    <s v="17"/>
    <x v="10"/>
    <x v="0"/>
    <s v="2370|Canal #2 |1.00|56.50"/>
    <x v="275"/>
    <s v="Truck# Li-54Hauling Ticket# 11083Job Name: Canal #2Job# 6227Location: Canal &amp; CabriniDeliver: Vulcan PershingBroken ConcreteScale Ticket# 14669094"/>
    <x v="1"/>
    <x v="1"/>
    <s v="11083"/>
    <x v="8"/>
    <x v="52"/>
    <s v="Canal #2 "/>
    <n v="6227"/>
    <s v="Vulcan Pershing"/>
    <s v="14669094"/>
    <s v="Broken Concrete Scale"/>
    <n v="1"/>
    <n v="56.5"/>
    <n v="56.5"/>
    <n v="0"/>
    <n v="198546.77"/>
  </r>
  <r>
    <x v="46"/>
    <s v="17"/>
    <x v="10"/>
    <x v="0"/>
    <s v="2370|Canal #2 |1.00|56.50"/>
    <x v="275"/>
    <s v="Truck# Li-54Hauling Ticket# 11084Job Name: Canal #2Job# 6227Location: Canal &amp; CabriniDeliver: Vulcan PershingBroken ConcreteScale Ticket# 14669097"/>
    <x v="1"/>
    <x v="1"/>
    <s v="11084"/>
    <x v="8"/>
    <x v="52"/>
    <s v="Canal #2 "/>
    <n v="6227"/>
    <s v="Vulcan Pershing"/>
    <s v="14669097"/>
    <s v="Broken Concrete Scale"/>
    <n v="1"/>
    <n v="56.5"/>
    <n v="56.5"/>
    <n v="0"/>
    <n v="198603.27"/>
  </r>
  <r>
    <x v="46"/>
    <s v="17"/>
    <x v="10"/>
    <x v="0"/>
    <s v="2370|Canal #2 |1.00|56.50"/>
    <x v="275"/>
    <s v="Truck# LT-67Hauling Ticket# 11861Job Name: Canal #2Job# 6227Location: Clinton &amp; CabriniDeliver: Vulcan PershingBroken ConcreteScale Ticket# 110524"/>
    <x v="0"/>
    <x v="15"/>
    <s v="11861"/>
    <x v="8"/>
    <x v="52"/>
    <s v="Canal #2 "/>
    <n v="6227"/>
    <s v="Vulcan Pershing"/>
    <s v="110524"/>
    <s v="Broken Concrete Scale"/>
    <n v="1"/>
    <n v="56.5"/>
    <n v="56.5"/>
    <n v="0"/>
    <n v="198659.77"/>
  </r>
  <r>
    <x v="46"/>
    <s v="17"/>
    <x v="10"/>
    <x v="0"/>
    <s v="2370|Canal #2 |1.00|56.50"/>
    <x v="275"/>
    <s v="Truck# LT-67Hauling Ticket# 11862Job Name: Canal #2Job# 6227Location: Clinton &amp; CabriniDeliver: Vulcan PershingBroken ConcreteScale Ticket# 14669089"/>
    <x v="0"/>
    <x v="15"/>
    <s v="11862"/>
    <x v="8"/>
    <x v="52"/>
    <s v="Canal #2 "/>
    <n v="6227"/>
    <s v="Vulcan Pershing"/>
    <s v="14669089"/>
    <s v="Broken Concrete Scale"/>
    <n v="1"/>
    <n v="56.5"/>
    <n v="56.5"/>
    <n v="0"/>
    <n v="198716.27"/>
  </r>
  <r>
    <x v="46"/>
    <s v="17"/>
    <x v="10"/>
    <x v="0"/>
    <s v="2370|Canal #2 |1.00|56.50"/>
    <x v="275"/>
    <s v="Truck# LT-67Hauling Ticket# 11863Job Name: Canal #2Job# 6227Location: Clinton &amp; CabriniDeliver: Vulcan PershingBroken ConcreteScale Ticket# 14669091"/>
    <x v="0"/>
    <x v="15"/>
    <s v="11863"/>
    <x v="8"/>
    <x v="52"/>
    <s v="Canal #2 "/>
    <n v="6227"/>
    <s v="Vulcan Pershing"/>
    <s v="14669091"/>
    <s v="Broken Concrete Scale"/>
    <n v="1"/>
    <n v="56.5"/>
    <n v="56.5"/>
    <n v="0"/>
    <n v="198772.77"/>
  </r>
  <r>
    <x v="46"/>
    <s v="17"/>
    <x v="10"/>
    <x v="0"/>
    <s v="2370|Canal #2 |1.00|56.50"/>
    <x v="275"/>
    <s v="Truck# LT-67Hauling Ticket# 11864Job Name: Canal #2Job# 6227Location: Clinton &amp; CabriniDeliver: Vulcan PershingBroken ConcreteScale Ticket# 14669087"/>
    <x v="0"/>
    <x v="15"/>
    <s v="11864"/>
    <x v="8"/>
    <x v="52"/>
    <s v="Canal #2 "/>
    <n v="6227"/>
    <s v="Vulcan Pershing"/>
    <s v="14669087"/>
    <s v="Broken Concrete Scale"/>
    <n v="1"/>
    <n v="56.5"/>
    <n v="56.5"/>
    <n v="0"/>
    <n v="198829.27"/>
  </r>
  <r>
    <x v="46"/>
    <s v="17"/>
    <x v="10"/>
    <x v="0"/>
    <s v="2370|Canal #2 |1.00|56.50"/>
    <x v="275"/>
    <s v="Truck# LT-67Hauling Ticket# 11865Job Name: Canal #2Job# 6227Location: Cabrini &amp; ClintonDeliver: Vulcan PershingBroken ConcreteScale Ticket# 14669093"/>
    <x v="0"/>
    <x v="15"/>
    <s v="11865"/>
    <x v="8"/>
    <x v="52"/>
    <s v="Canal #2 "/>
    <n v="6227"/>
    <s v="Vulcan Pershing"/>
    <s v="14669093"/>
    <s v="Broken Concrete Scale"/>
    <n v="1"/>
    <n v="56.5"/>
    <n v="56.5"/>
    <n v="0"/>
    <n v="198885.77"/>
  </r>
  <r>
    <x v="46"/>
    <s v="17"/>
    <x v="10"/>
    <x v="0"/>
    <s v="2370|Canal #2 |1.00|56.50"/>
    <x v="275"/>
    <s v="Truck# LT-67Hauling Ticket# 11866Job Name: Canal #2Job# 6227Location: Cabrini &amp; ClintonDeliver: Vulcan PershingBroken ConcreteScale Ticket# 14669085"/>
    <x v="0"/>
    <x v="15"/>
    <s v="11866"/>
    <x v="8"/>
    <x v="52"/>
    <s v="Canal #2 "/>
    <n v="6227"/>
    <s v="Vulcan Pershing"/>
    <s v="14669085"/>
    <s v="Broken Concrete Scale"/>
    <n v="1"/>
    <n v="56.5"/>
    <n v="56.5"/>
    <n v="0"/>
    <n v="198942.27"/>
  </r>
  <r>
    <x v="46"/>
    <s v="17"/>
    <x v="10"/>
    <x v="0"/>
    <s v="2370|Canal #2 |1.00|56.50"/>
    <x v="275"/>
    <s v="Truck# LT-67Hauling Ticket# 11867Job Name: Canal #2Job# 6227Location: Jackson Blvd. &amp; Canal St.Deliver: Vulcan PershingBroken ConcreteScale Ticket# 14669096"/>
    <x v="0"/>
    <x v="15"/>
    <s v="11867"/>
    <x v="8"/>
    <x v="52"/>
    <s v="Canal #2 "/>
    <n v="6227"/>
    <s v="Vulcan Pershing"/>
    <s v="14669096"/>
    <s v="Broken Concrete Scale"/>
    <n v="1"/>
    <n v="56.5"/>
    <n v="56.5"/>
    <n v="0"/>
    <n v="198998.77"/>
  </r>
  <r>
    <x v="46"/>
    <s v="17"/>
    <x v="10"/>
    <x v="0"/>
    <s v="2370|Canal #2 |1.00|56.50"/>
    <x v="275"/>
    <s v="Truck# MLB-11Hauling Ticket# 11712Job Name: Canal #2Job# 6227Location: Jackson Blvd. &amp; Canal St.Deliver: Vulcan PershingBroken ConcreteScale Ticket# 14669104"/>
    <x v="2"/>
    <x v="11"/>
    <s v="11712"/>
    <x v="8"/>
    <x v="52"/>
    <s v="Canal #2 "/>
    <n v="6227"/>
    <s v="Vulcan Pershing"/>
    <s v="14669104"/>
    <s v="Broken Concrete Scale"/>
    <n v="1"/>
    <n v="56.5"/>
    <n v="56.5"/>
    <n v="0"/>
    <n v="199055.27"/>
  </r>
  <r>
    <x v="46"/>
    <s v="17"/>
    <x v="10"/>
    <x v="0"/>
    <s v="2370|Canal #2 |1.00|56.50"/>
    <x v="275"/>
    <s v="Truck# MLB-11Hauling Ticket# 11713Job Name: Canal #2Job# 6227Location: Jackson Blvd. &amp; Canal St.Deliver: Vulcan PershingBroken ConcreteScale Ticket# 14669103"/>
    <x v="2"/>
    <x v="11"/>
    <s v="11713"/>
    <x v="8"/>
    <x v="52"/>
    <s v="Canal #2 "/>
    <n v="6227"/>
    <s v="Vulcan Pershing"/>
    <s v="14669103"/>
    <s v="Broken Concrete Scale"/>
    <n v="1"/>
    <n v="56.5"/>
    <n v="56.5"/>
    <n v="0"/>
    <n v="199111.77"/>
  </r>
  <r>
    <x v="46"/>
    <s v="17"/>
    <x v="10"/>
    <x v="0"/>
    <s v="2370|Canal #2 |1.00|56.50"/>
    <x v="275"/>
    <s v="Truck# MLB-11Hauling Ticket# 11714Job Name: Canal #2Job# 6227Location: Jackson Blvd. &amp; Canal St.Deliver: Vulcan PershingBroken ConcreteScale Ticket# 14669102"/>
    <x v="2"/>
    <x v="11"/>
    <s v="11714"/>
    <x v="8"/>
    <x v="52"/>
    <s v="Canal #2 "/>
    <n v="6227"/>
    <s v="Vulcan Pershing"/>
    <s v="14669102"/>
    <s v="Broken Concrete Scale"/>
    <n v="1"/>
    <n v="56.5"/>
    <n v="56.5"/>
    <n v="0"/>
    <n v="199168.27"/>
  </r>
  <r>
    <x v="46"/>
    <s v="17"/>
    <x v="10"/>
    <x v="0"/>
    <s v="2370|Canal #2 |1.00|56.50"/>
    <x v="275"/>
    <s v="Truck# MLB-11Hauling Ticket# 11715Job Name: Canal #2Job# 6227Location: Jackson Blvd. &amp; Canal St.Deliver: Vulcan PershingBroken ConcreteScale Ticket# 14669101"/>
    <x v="2"/>
    <x v="11"/>
    <s v="11715"/>
    <x v="8"/>
    <x v="52"/>
    <s v="Canal #2 "/>
    <n v="6227"/>
    <s v="Vulcan Pershing"/>
    <s v="14669101"/>
    <s v="Broken Concrete Scale"/>
    <n v="1"/>
    <n v="56.5"/>
    <n v="56.5"/>
    <n v="0"/>
    <n v="199224.77"/>
  </r>
  <r>
    <x v="46"/>
    <s v="17"/>
    <x v="10"/>
    <x v="0"/>
    <s v="2370|Canal #2 |1.00|56.50"/>
    <x v="275"/>
    <s v="Truck# MLB-11Hauling Ticket# 11716Job Name: Canal #2Job# 6227Location: Jackson Blvd. &amp; Canal St.Deliver: Vulcan PershingBroken ConcreteScale Ticket# 14669105"/>
    <x v="2"/>
    <x v="11"/>
    <s v="11716"/>
    <x v="8"/>
    <x v="52"/>
    <s v="Canal #2 "/>
    <n v="6227"/>
    <s v="Vulcan Pershing"/>
    <s v="14669105"/>
    <s v="Broken Concrete Scale"/>
    <n v="1"/>
    <n v="56.5"/>
    <n v="56.5"/>
    <n v="0"/>
    <n v="199281.27"/>
  </r>
  <r>
    <x v="46"/>
    <s v="17"/>
    <x v="10"/>
    <x v="0"/>
    <s v="2370|Canal #2 |1.00|56.50"/>
    <x v="275"/>
    <s v="Truck# MLB-11Hauling Ticket# 11717Job Name: Canal #2Job# 6227Location: Jackson Blvd. &amp; Canal St.Deliver: Vulcan PershingBroken Concrete Scale Ticket# 14669106"/>
    <x v="2"/>
    <x v="11"/>
    <s v="11717"/>
    <x v="8"/>
    <x v="52"/>
    <s v="Canal #2 "/>
    <n v="6227"/>
    <s v="Vulcan Pershing"/>
    <s v="14669106"/>
    <s v="Broken Concrete Scale"/>
    <n v="1"/>
    <n v="56.5"/>
    <n v="56.5"/>
    <n v="0"/>
    <n v="199337.77"/>
  </r>
  <r>
    <x v="46"/>
    <s v="17"/>
    <x v="10"/>
    <x v="0"/>
    <s v="2370|Canal #2 |1.00|186.00"/>
    <x v="275"/>
    <s v="Truck# MLB-11Hauling Ticket# 11718Job Name: Canal #2Job# 6227Location: Jackson Blvd. &amp; Canal St.Deliver: Vulcan Pershing Broken Asphalt (8LAF1)Scale Ticket# 14669107"/>
    <x v="2"/>
    <x v="11"/>
    <s v="11718"/>
    <x v="8"/>
    <x v="52"/>
    <s v="Canal #2 "/>
    <n v="6227"/>
    <s v="Vulcan Pershing"/>
    <s v="14669107"/>
    <s v="Broken Asphalt 8LAF1"/>
    <n v="1"/>
    <n v="186"/>
    <n v="186"/>
    <n v="0"/>
    <n v="199523.77"/>
  </r>
  <r>
    <x v="36"/>
    <s v="24"/>
    <x v="10"/>
    <x v="0"/>
    <s v="2376|Canal #2 |1.00|199.50"/>
    <x v="251"/>
    <s v="Truck# LT-103Hauling Ticket# 3971Job Name: Canal #2Job# 6227Location: Van Buren St &amp; Canal Deliver: Vulcan Pershing"/>
    <x v="0"/>
    <x v="0"/>
    <s v="3971"/>
    <x v="8"/>
    <x v="52"/>
    <s v="Canal #2 "/>
    <n v="6227"/>
    <s v="Vulcan Pershing"/>
    <m/>
    <m/>
    <n v="1"/>
    <n v="199.5"/>
    <n v="199.5"/>
    <n v="0"/>
    <n v="223019.9"/>
  </r>
  <r>
    <x v="36"/>
    <s v="24"/>
    <x v="10"/>
    <x v="0"/>
    <s v="2376|Canal #2 |1.00|364.00"/>
    <x v="251"/>
    <s v="Truck# LT-103Hauling Ticket# 3971Job Name: Canal #2Job# 6227Location: Van Buren St &amp; Canal Deliver: Vulcan PershingHard to Handle ConcreteScale Ticket# 14669114"/>
    <x v="0"/>
    <x v="0"/>
    <s v="3971"/>
    <x v="8"/>
    <x v="52"/>
    <s v="Canal #2 "/>
    <n v="6227"/>
    <s v="Vulcan Pershing"/>
    <s v="14669114"/>
    <s v="Hard to Handle Concrete"/>
    <n v="1"/>
    <n v="364"/>
    <n v="364"/>
    <n v="0"/>
    <n v="223383.9"/>
  </r>
  <r>
    <x v="36"/>
    <s v="24"/>
    <x v="10"/>
    <x v="0"/>
    <s v="2376|Canal #2 |1.00|199.50"/>
    <x v="251"/>
    <s v="Truck# LT-103Hauling Ticket# 4445Job Name: Canal #2Job# 6227Location: Van Buren St &amp; Canal Deliver: Vulcan Pershing"/>
    <x v="0"/>
    <x v="0"/>
    <s v="4445"/>
    <x v="8"/>
    <x v="52"/>
    <s v="Canal #2 "/>
    <n v="6227"/>
    <s v="Vulcan Pershing"/>
    <m/>
    <m/>
    <n v="1"/>
    <n v="199.5"/>
    <n v="199.5"/>
    <n v="0"/>
    <n v="223583.4"/>
  </r>
  <r>
    <x v="36"/>
    <s v="24"/>
    <x v="10"/>
    <x v="0"/>
    <s v="2376|Canal #2 |1.00|56.50"/>
    <x v="251"/>
    <s v="Truck# LT-103Hauling Ticket# 4445Job Name: Canal #2Job# 6227Location: Van Buren St &amp; Canal Deliver: Vulcan PershingBroken Concrete Scale Ticket# 14669113"/>
    <x v="0"/>
    <x v="0"/>
    <s v="4445"/>
    <x v="8"/>
    <x v="52"/>
    <s v="Canal #2 "/>
    <n v="6227"/>
    <s v="Vulcan Pershing"/>
    <s v="14669113"/>
    <s v="Broken Concrete Scale"/>
    <n v="1"/>
    <n v="56.5"/>
    <n v="56.5"/>
    <n v="0"/>
    <n v="223639.9"/>
  </r>
  <r>
    <x v="36"/>
    <s v="24"/>
    <x v="10"/>
    <x v="0"/>
    <s v="2376|Canal #2 |1.00|199.50"/>
    <x v="251"/>
    <s v="Truck# LT-103Hauling Ticket# 4446Job Name: Canal #2Job# 6227Location: Van Buren St &amp; Canal Deliver: Vulcan Pershing"/>
    <x v="0"/>
    <x v="0"/>
    <s v="4446"/>
    <x v="8"/>
    <x v="52"/>
    <s v="Canal #2 "/>
    <n v="6227"/>
    <s v="Vulcan Pershing"/>
    <m/>
    <m/>
    <n v="1"/>
    <n v="199.5"/>
    <n v="199.5"/>
    <n v="0"/>
    <n v="223839.4"/>
  </r>
  <r>
    <x v="36"/>
    <s v="24"/>
    <x v="10"/>
    <x v="0"/>
    <s v="2376|Canal #2 |1.00|364.00"/>
    <x v="251"/>
    <s v="Truck# LT-103Hauling Ticket# 4446Job Name: Canal #2Job# 6227Location: Van Buren St &amp; Canal Deliver: Vulcan PershingHard to Handle ConcreteScale Ticket# 14669115"/>
    <x v="0"/>
    <x v="0"/>
    <s v="4446"/>
    <x v="8"/>
    <x v="52"/>
    <s v="Canal #2 "/>
    <n v="6227"/>
    <s v="Vulcan Pershing"/>
    <s v="14669115"/>
    <s v="Hard to Handle Concrete"/>
    <n v="1"/>
    <n v="364"/>
    <n v="364"/>
    <n v="0"/>
    <n v="224203.4"/>
  </r>
  <r>
    <x v="36"/>
    <s v="24"/>
    <x v="10"/>
    <x v="0"/>
    <s v="2376|Canal #2 |1.00|199.50"/>
    <x v="251"/>
    <s v="Truck# LT-103Hauling Ticket# 4447Job Name: Canal #2Job# 6227Location: Van Buren St &amp; Canal Deliver: Vulcan Pershing"/>
    <x v="0"/>
    <x v="0"/>
    <s v="4447"/>
    <x v="8"/>
    <x v="52"/>
    <s v="Canal #2 "/>
    <n v="6227"/>
    <s v="Vulcan Pershing"/>
    <m/>
    <m/>
    <n v="1"/>
    <n v="199.5"/>
    <n v="199.5"/>
    <n v="0"/>
    <n v="224402.9"/>
  </r>
  <r>
    <x v="36"/>
    <s v="24"/>
    <x v="10"/>
    <x v="0"/>
    <s v="2376|Canal #2 |1.00|364.00"/>
    <x v="251"/>
    <s v="Truck# LT-103Hauling Ticket# 4447Job Name: Canal #2Job# 6227Location: Van Buren St &amp; Canal Deliver: Vulcan PershingHard to Handle ConcreteScale Ticket# 14669116"/>
    <x v="0"/>
    <x v="0"/>
    <s v="4447"/>
    <x v="8"/>
    <x v="52"/>
    <s v="Canal #2 "/>
    <n v="6227"/>
    <s v="Vulcan Pershing"/>
    <s v="14669116"/>
    <s v="Hard to Handle Concrete"/>
    <n v="1"/>
    <n v="364"/>
    <n v="364"/>
    <n v="0"/>
    <n v="224766.9"/>
  </r>
  <r>
    <x v="36"/>
    <s v="24"/>
    <x v="10"/>
    <x v="0"/>
    <s v="2376|Canal #2 |1.00|199.50"/>
    <x v="251"/>
    <s v="Truck# LT-103Hauling Ticket# 4448Job Name: Canal #2Job# 6227Location: Van Buren St &amp; Canal Deliver: Vulcan Pershing"/>
    <x v="0"/>
    <x v="0"/>
    <s v="4448"/>
    <x v="8"/>
    <x v="52"/>
    <s v="Canal #2 "/>
    <n v="6227"/>
    <s v="Vulcan Pershing"/>
    <m/>
    <m/>
    <n v="1"/>
    <n v="199.5"/>
    <n v="199.5"/>
    <n v="0"/>
    <n v="224966.39999999999"/>
  </r>
  <r>
    <x v="36"/>
    <s v="24"/>
    <x v="10"/>
    <x v="0"/>
    <s v="2376|Canal #2 |1.00|56.50"/>
    <x v="251"/>
    <s v="Truck# LT-103Hauling Ticket# 4448Job Name: Canal #2Job# 6227Location: Van Buren St &amp; Canal Deliver: Vulcan PershingBroken Concrete Scale Ticket# 14669117"/>
    <x v="0"/>
    <x v="0"/>
    <s v="4448"/>
    <x v="8"/>
    <x v="52"/>
    <s v="Canal #2 "/>
    <n v="6227"/>
    <s v="Vulcan Pershing"/>
    <s v="14669117"/>
    <s v="Broken Concrete Scale"/>
    <n v="1"/>
    <n v="56.5"/>
    <n v="56.5"/>
    <n v="0"/>
    <n v="225022.9"/>
  </r>
  <r>
    <x v="36"/>
    <s v="24"/>
    <x v="10"/>
    <x v="0"/>
    <s v="2376|Canal #2 |1.00|199.50"/>
    <x v="251"/>
    <s v="Truck# LT-103Hauling Ticket# 4449Job Name: Canal #2Job# 6227Location: Clinton &amp; CabriniDeliver: Vulcan Pershing"/>
    <x v="0"/>
    <x v="0"/>
    <s v="4449"/>
    <x v="8"/>
    <x v="52"/>
    <s v="Canal #2 "/>
    <n v="6227"/>
    <s v="Vulcan Pershing"/>
    <m/>
    <m/>
    <n v="1"/>
    <n v="199.5"/>
    <n v="199.5"/>
    <n v="0"/>
    <n v="225222.39999999999"/>
  </r>
  <r>
    <x v="36"/>
    <s v="24"/>
    <x v="10"/>
    <x v="0"/>
    <s v="2376|Canal #2 |1.00|56.50"/>
    <x v="251"/>
    <s v="Truck# LT-103Hauling Ticket# 4449Job Name: Canal #2Job# 6227Location: Clinton &amp; CabriniDeliver: Vulcan PershingBroken Concrete Scale Ticket# 14669118"/>
    <x v="0"/>
    <x v="0"/>
    <s v="4449"/>
    <x v="8"/>
    <x v="52"/>
    <s v="Canal #2 "/>
    <n v="6227"/>
    <s v="Vulcan Pershing"/>
    <s v="14669118"/>
    <s v="Broken Concrete Scale"/>
    <n v="1"/>
    <n v="56.5"/>
    <n v="56.5"/>
    <n v="0"/>
    <n v="225278.9"/>
  </r>
  <r>
    <x v="36"/>
    <s v="24"/>
    <x v="10"/>
    <x v="0"/>
    <s v="2376|Canal #2 |1.00|199.50"/>
    <x v="251"/>
    <s v="Truck# LT-67Hauling Ticket# 11869Job Name: Canal #2Job# 6227Location: Van Buren St &amp; Canal Deliver: Vulcan Pershing"/>
    <x v="0"/>
    <x v="15"/>
    <s v="11869"/>
    <x v="8"/>
    <x v="52"/>
    <s v="Canal #2 "/>
    <n v="6227"/>
    <s v="Vulcan Pershing"/>
    <m/>
    <m/>
    <n v="1"/>
    <n v="199.5"/>
    <n v="199.5"/>
    <n v="0"/>
    <n v="225478.39999999999"/>
  </r>
  <r>
    <x v="36"/>
    <s v="24"/>
    <x v="10"/>
    <x v="0"/>
    <s v="2376|Canal #2 |1.00|56.50"/>
    <x v="251"/>
    <s v="Truck# LT-67Hauling Ticket# 11869Job Name: Canal #2Job# 6227Location: Van Buren St &amp; Canal Deliver: Vulcan PershingBroken Concrete Scale Ticket# 14669121"/>
    <x v="0"/>
    <x v="15"/>
    <s v="11869"/>
    <x v="8"/>
    <x v="52"/>
    <s v="Canal #2 "/>
    <n v="6227"/>
    <s v="Vulcan Pershing"/>
    <s v="14669121"/>
    <s v="Broken Concrete Scale"/>
    <n v="1"/>
    <n v="56.5"/>
    <n v="56.5"/>
    <n v="0"/>
    <n v="225534.9"/>
  </r>
  <r>
    <x v="36"/>
    <s v="24"/>
    <x v="10"/>
    <x v="0"/>
    <s v="2376|Canal #2 |1.00|199.50"/>
    <x v="251"/>
    <s v="Truck# LT-67Hauling Ticket# 11870Job Name: Canal #2Job# 6227Location: Van Buren St &amp; Canal Deliver: Vulcan Pershing"/>
    <x v="0"/>
    <x v="15"/>
    <s v="11870"/>
    <x v="8"/>
    <x v="52"/>
    <s v="Canal #2 "/>
    <n v="6227"/>
    <s v="Vulcan Pershing"/>
    <m/>
    <m/>
    <n v="1"/>
    <n v="199.5"/>
    <n v="199.5"/>
    <n v="0"/>
    <n v="225734.39999999999"/>
  </r>
  <r>
    <x v="36"/>
    <s v="24"/>
    <x v="10"/>
    <x v="0"/>
    <s v="2376|Canal #2 |1.00|56.50"/>
    <x v="251"/>
    <s v="Truck# LT-67Hauling Ticket# 11870Job Name: Canal #2Job# 6227Location: Van Buren St &amp; Canal Deliver: Vulcan PershingBroken Concrete Scale Ticket# 14669123"/>
    <x v="0"/>
    <x v="15"/>
    <s v="11870"/>
    <x v="8"/>
    <x v="52"/>
    <s v="Canal #2 "/>
    <n v="6227"/>
    <s v="Vulcan Pershing"/>
    <s v="14669123"/>
    <s v="Broken Concrete Scale"/>
    <n v="1"/>
    <n v="56.5"/>
    <n v="56.5"/>
    <n v="0"/>
    <n v="225790.9"/>
  </r>
  <r>
    <x v="36"/>
    <s v="24"/>
    <x v="10"/>
    <x v="0"/>
    <s v="2376|Canal #2 |1.00|199.50"/>
    <x v="251"/>
    <s v="Truck# LT-67Hauling Ticket# 11871Job Name: Canal #2Job# 6227Location: Van Buren St &amp; Canal Deliver: Vulcan Pershing"/>
    <x v="0"/>
    <x v="15"/>
    <s v="11871"/>
    <x v="8"/>
    <x v="52"/>
    <s v="Canal #2 "/>
    <n v="6227"/>
    <s v="Vulcan Pershing"/>
    <m/>
    <m/>
    <n v="1"/>
    <n v="199.5"/>
    <n v="199.5"/>
    <n v="0"/>
    <n v="225990.39999999999"/>
  </r>
  <r>
    <x v="36"/>
    <s v="24"/>
    <x v="10"/>
    <x v="0"/>
    <s v="2376|Canal #2 |1.00|56.50"/>
    <x v="251"/>
    <s v="Truck# LT-67Hauling Ticket# 11871Job Name: Canal #2Job# 6227Location: Van Buren St &amp; Canal Deliver: Vulcan PershingBroken Concrete Scale Ticket# 14669128"/>
    <x v="0"/>
    <x v="15"/>
    <s v="11871"/>
    <x v="8"/>
    <x v="52"/>
    <s v="Canal #2 "/>
    <n v="6227"/>
    <s v="Vulcan Pershing"/>
    <s v="14669128"/>
    <s v="Broken Concrete Scale"/>
    <n v="1"/>
    <n v="56.5"/>
    <n v="56.5"/>
    <n v="0"/>
    <n v="226046.9"/>
  </r>
  <r>
    <x v="36"/>
    <s v="24"/>
    <x v="10"/>
    <x v="0"/>
    <s v="2376|Canal #2 |2.50|133.30"/>
    <x v="251"/>
    <s v="Truck# LT-67Hauling Ticket# 11872Job Name: Canal #2Job# 6227Location: Van Buren St &amp; Canal Deliver: Vulcan Pershing"/>
    <x v="0"/>
    <x v="15"/>
    <s v="11872"/>
    <x v="8"/>
    <x v="52"/>
    <s v="Canal #2 "/>
    <n v="6227"/>
    <s v="Vulcan Pershing"/>
    <m/>
    <m/>
    <n v="2.5"/>
    <n v="133.30000000000001"/>
    <n v="333.25"/>
    <n v="0"/>
    <n v="226380.15"/>
  </r>
  <r>
    <x v="36"/>
    <s v="24"/>
    <x v="10"/>
    <x v="0"/>
    <s v="2376|Canal #2 |1.00|199.50"/>
    <x v="251"/>
    <s v="Truck# LT-114Hauling Ticket# 11919Job Name: Canal #2Job# 6227Location: Canal &amp; Van Buren St Deliver: Vulcan Pershing"/>
    <x v="0"/>
    <x v="25"/>
    <s v="11919"/>
    <x v="8"/>
    <x v="52"/>
    <s v="Canal #2 "/>
    <n v="6227"/>
    <s v="Vulcan Pershing"/>
    <m/>
    <m/>
    <n v="1"/>
    <n v="199.5"/>
    <n v="199.5"/>
    <n v="0"/>
    <n v="226579.65"/>
  </r>
  <r>
    <x v="36"/>
    <s v="24"/>
    <x v="10"/>
    <x v="0"/>
    <s v="2376|Canal #2 |1.00|364.00"/>
    <x v="251"/>
    <s v="Truck# LT-114Hauling Ticket# 11919Job Name: Canal #2Job# 6227Location: Canal &amp; Van Buren StDeliver: Vulcan PershingHard to Handle ConcreteScale Ticket# 14669108"/>
    <x v="0"/>
    <x v="25"/>
    <s v="11919"/>
    <x v="8"/>
    <x v="52"/>
    <s v="Canal #2 "/>
    <n v="6227"/>
    <s v="Vulcan Pershing"/>
    <s v="14669108"/>
    <s v="Hard to Handle Concrete"/>
    <n v="1"/>
    <n v="364"/>
    <n v="364"/>
    <n v="0"/>
    <n v="226943.65"/>
  </r>
  <r>
    <x v="36"/>
    <s v="24"/>
    <x v="10"/>
    <x v="0"/>
    <s v="2376|Canal #2 |1.00|199.50"/>
    <x v="251"/>
    <s v="Truck# LT-114Hauling Ticket# 11931Job Name: Canal #2Job# 6227Location: Clinton &amp; CabriniDeliver: Vulcan Pershing"/>
    <x v="0"/>
    <x v="25"/>
    <s v="11931"/>
    <x v="8"/>
    <x v="52"/>
    <s v="Canal #2 "/>
    <n v="6227"/>
    <s v="Vulcan Pershing"/>
    <m/>
    <m/>
    <n v="1"/>
    <n v="199.5"/>
    <n v="199.5"/>
    <n v="0"/>
    <n v="227143.15"/>
  </r>
  <r>
    <x v="36"/>
    <s v="24"/>
    <x v="10"/>
    <x v="0"/>
    <s v="2376|Canal #2 |1.00|56.50"/>
    <x v="251"/>
    <s v="Truck# LT-114Hauling Ticket# 11931Job Name: Canal #2Job# 6227Location: Clinton &amp; CabriniDeliver: Vulcan PershingBroken ConcreteScale Ticket# 14669111"/>
    <x v="0"/>
    <x v="25"/>
    <s v="11931"/>
    <x v="8"/>
    <x v="52"/>
    <s v="Canal #2 "/>
    <n v="6227"/>
    <s v="Vulcan Pershing"/>
    <s v="14669111"/>
    <s v="Broken Concrete Scale"/>
    <n v="1"/>
    <n v="56.5"/>
    <n v="56.5"/>
    <n v="0"/>
    <n v="227199.65"/>
  </r>
  <r>
    <x v="36"/>
    <s v="24"/>
    <x v="10"/>
    <x v="0"/>
    <s v="2376|Canal #2 |1.00|199.50"/>
    <x v="251"/>
    <s v="Truck# LT-114Hauling Ticket# 11932Job Name: Canal #2Job# 6227Location: Clinton &amp; CabriniDeliver: Vulcan Pershing"/>
    <x v="0"/>
    <x v="25"/>
    <s v="11932"/>
    <x v="8"/>
    <x v="52"/>
    <s v="Canal #2 "/>
    <n v="6227"/>
    <s v="Vulcan Pershing"/>
    <m/>
    <m/>
    <n v="1"/>
    <n v="199.5"/>
    <n v="199.5"/>
    <n v="0"/>
    <n v="227399.15"/>
  </r>
  <r>
    <x v="36"/>
    <s v="24"/>
    <x v="10"/>
    <x v="0"/>
    <s v="2376|Canal #2 |1.00|56.50"/>
    <x v="251"/>
    <s v="Truck# LT-114Hauling Ticket# 11932Job Name: Canal #2Job# 6227Location: Clinton &amp; CabriniDeliver: Vulcan PershingBroken ConcreteScale Ticket# 14669112"/>
    <x v="0"/>
    <x v="25"/>
    <s v="11932"/>
    <x v="8"/>
    <x v="52"/>
    <s v="Canal #2 "/>
    <n v="6227"/>
    <s v="Vulcan Pershing"/>
    <s v="14669112"/>
    <s v="Broken Concrete Scale"/>
    <n v="1"/>
    <n v="56.5"/>
    <n v="56.5"/>
    <n v="0"/>
    <n v="227455.65"/>
  </r>
  <r>
    <x v="36"/>
    <s v="24"/>
    <x v="10"/>
    <x v="0"/>
    <s v="2376|Canal #2 |1.00|273.00"/>
    <x v="251"/>
    <s v="Truck# LT-114Hauling Ticket# 11955Job Name: Canal #2Job# 6227Location: Canal &amp; Van burenDeliver: Vulcan McCookCA7"/>
    <x v="0"/>
    <x v="25"/>
    <s v="11955"/>
    <x v="8"/>
    <x v="52"/>
    <s v="Canal #2 "/>
    <n v="6227"/>
    <s v="Vulcan McCook"/>
    <m/>
    <s v="CA7"/>
    <n v="1"/>
    <n v="273"/>
    <n v="273"/>
    <n v="0"/>
    <n v="227728.65"/>
  </r>
  <r>
    <x v="36"/>
    <s v="24"/>
    <x v="10"/>
    <x v="0"/>
    <s v="2376|Canal #2 |1.00|199.50"/>
    <x v="251"/>
    <s v="Truck# LT-114Hauling Ticket# 11956Job Name: Canal #2Job# 6227Location: Canal &amp; Van BurenDeliver: Vulcan Pershing"/>
    <x v="0"/>
    <x v="25"/>
    <s v="11956"/>
    <x v="8"/>
    <x v="52"/>
    <s v="Canal #2 "/>
    <n v="6227"/>
    <s v="Vulcan Pershing"/>
    <m/>
    <m/>
    <n v="1"/>
    <n v="199.5"/>
    <n v="199.5"/>
    <n v="0"/>
    <n v="228114.15"/>
  </r>
  <r>
    <x v="36"/>
    <s v="24"/>
    <x v="10"/>
    <x v="0"/>
    <s v="2376|Canal #2 |1.00|364.00"/>
    <x v="251"/>
    <s v="Truck# LT-114Hauling Ticket# 11956Job Name: Canal #2Job# 6227Location: Canal &amp; Van burenDeliver: Vulcan PershingHard to Handle ConcreteScale Ticket# 14669109"/>
    <x v="0"/>
    <x v="25"/>
    <s v="11956"/>
    <x v="8"/>
    <x v="52"/>
    <s v="Canal #2 "/>
    <n v="6227"/>
    <s v="Vulcan Pershing"/>
    <s v="14669109"/>
    <s v="Hard to Handle Concrete"/>
    <n v="1"/>
    <n v="364"/>
    <n v="364"/>
    <n v="0"/>
    <n v="228478.15"/>
  </r>
  <r>
    <x v="36"/>
    <s v="24"/>
    <x v="10"/>
    <x v="0"/>
    <s v="2376|Canal #2 |1.00|199.50"/>
    <x v="251"/>
    <s v="Truck# LT-114Hauling Ticket# 11957Job Name: Canal #2Job# 6227Location: Canal &amp; Van BurenDeliver: Vulcan Pershing"/>
    <x v="0"/>
    <x v="25"/>
    <s v="11957"/>
    <x v="8"/>
    <x v="52"/>
    <s v="Canal #2 "/>
    <n v="6227"/>
    <s v="Vulcan Pershing"/>
    <m/>
    <m/>
    <n v="1"/>
    <n v="199.5"/>
    <n v="199.5"/>
    <n v="0"/>
    <n v="228677.65"/>
  </r>
  <r>
    <x v="36"/>
    <s v="24"/>
    <x v="10"/>
    <x v="0"/>
    <s v="2376|Canal #2 |1.00|56.50"/>
    <x v="251"/>
    <s v="Truck# LT-114Hauling Ticket# 11957Job Name: Canal #2Job# 6227Location: Canal &amp; Van burenDeliver: Vulcan PershingBroken ConcreteScale Ticket# 14669110"/>
    <x v="0"/>
    <x v="25"/>
    <s v="11957"/>
    <x v="8"/>
    <x v="52"/>
    <s v="Canal #2 "/>
    <n v="6227"/>
    <s v="Vulcan Pershing"/>
    <s v="14669110"/>
    <s v="Broken Concrete Scale"/>
    <n v="1"/>
    <n v="56.5"/>
    <n v="56.5"/>
    <n v="0"/>
    <n v="228734.15"/>
  </r>
  <r>
    <x v="36"/>
    <s v="24"/>
    <x v="10"/>
    <x v="0"/>
    <s v="2376|Canal #2 |1.00|273.00"/>
    <x v="251"/>
    <s v="Truck# LT-114Hauling Ticket# 11969Job Name: Canal #2Job# 6227Location: Clinton &amp; CabriniDeliver: Vulcan McCookCA7 "/>
    <x v="0"/>
    <x v="25"/>
    <s v="11969"/>
    <x v="8"/>
    <x v="52"/>
    <s v="Canal #2 "/>
    <n v="6227"/>
    <s v="Vulcan McCook"/>
    <m/>
    <s v="CA7"/>
    <n v="1"/>
    <n v="273"/>
    <n v="273"/>
    <n v="0"/>
    <n v="229007.15"/>
  </r>
  <r>
    <x v="37"/>
    <s v="31"/>
    <x v="10"/>
    <x v="0"/>
    <s v="2384|Canal #2 |1.00|357.00"/>
    <x v="252"/>
    <s v="Truck# LT-67Hauling Ticket# 11875Job Name: Canal #2Job# 6227Location: Jackson &amp; Canal Deliver: Gateway"/>
    <x v="0"/>
    <x v="15"/>
    <s v="11875"/>
    <x v="8"/>
    <x v="52"/>
    <s v="Canal #2 "/>
    <n v="6227"/>
    <s v="Gateway"/>
    <m/>
    <m/>
    <n v="1"/>
    <n v="357"/>
    <n v="357"/>
    <n v="0"/>
    <n v="264529.99"/>
  </r>
  <r>
    <x v="37"/>
    <s v="31"/>
    <x v="10"/>
    <x v="0"/>
    <s v="2384|Canal #2 |18.68|18.50"/>
    <x v="252"/>
    <s v="Truck# LT-67Hauling Ticket# 11875Job Name: Canal #2Job# 6227Location: Jackson &amp; Canal Deliver: GatewayDUMP FEESCALE TICKET149578"/>
    <x v="0"/>
    <x v="15"/>
    <s v="11875"/>
    <x v="8"/>
    <x v="52"/>
    <s v="Canal #2 "/>
    <n v="6227"/>
    <s v="Gateway"/>
    <n v="149578"/>
    <s v="DUMP FEESCALE"/>
    <n v="18.68"/>
    <n v="18.5"/>
    <n v="345.58"/>
    <n v="0"/>
    <n v="264875.57"/>
  </r>
  <r>
    <x v="37"/>
    <s v="31"/>
    <x v="10"/>
    <x v="0"/>
    <s v="2384|Canal #2 |1.00|357.00"/>
    <x v="252"/>
    <s v="Truck# LT-67Hauling Ticket# 11876Job Name: Canal #2Job# 6227Location: Jackson &amp; Canal Deliver: Gateway"/>
    <x v="0"/>
    <x v="15"/>
    <s v="11876"/>
    <x v="8"/>
    <x v="52"/>
    <s v="Canal #2 "/>
    <n v="6227"/>
    <s v="Gateway"/>
    <m/>
    <m/>
    <n v="1"/>
    <n v="357"/>
    <n v="357"/>
    <n v="0"/>
    <n v="265232.57"/>
  </r>
  <r>
    <x v="37"/>
    <s v="31"/>
    <x v="10"/>
    <x v="0"/>
    <s v="2384|Canal #2 |15.89|18.50"/>
    <x v="252"/>
    <s v="Truck# LT-67Hauling Ticket# 11876Job Name: Canal #2Job# 6227Location: Jackson &amp; Canal Deliver: GatewayDUMP FEESCALE TICKET149564"/>
    <x v="0"/>
    <x v="15"/>
    <s v="11876"/>
    <x v="8"/>
    <x v="52"/>
    <s v="Canal #2 "/>
    <n v="6227"/>
    <s v="Gateway"/>
    <n v="149564"/>
    <s v="DUMP FEESCALE"/>
    <n v="15.89"/>
    <n v="18.5"/>
    <n v="293.97000000000003"/>
    <n v="0"/>
    <n v="265526.53999999998"/>
  </r>
  <r>
    <x v="37"/>
    <s v="31"/>
    <x v="10"/>
    <x v="0"/>
    <s v="2384|Canal #2 |1.00|273.00"/>
    <x v="252"/>
    <s v="Truck# LT-67Hauling Ticket# 11877Job Name: Canal #2Job# 6227Location: Jackson &amp; Canal Deliver: Vulcan McCook"/>
    <x v="0"/>
    <x v="15"/>
    <s v="11877"/>
    <x v="8"/>
    <x v="52"/>
    <s v="Canal #2 "/>
    <n v="6227"/>
    <s v="Vulcan McCook"/>
    <m/>
    <m/>
    <n v="1"/>
    <n v="273"/>
    <n v="273"/>
    <n v="253.89000000000001"/>
    <n v="265799.53999999998"/>
  </r>
  <r>
    <x v="37"/>
    <s v="31"/>
    <x v="10"/>
    <x v="0"/>
    <s v="2384|Canal #2 |1.00|186.00"/>
    <x v="252"/>
    <s v="Truck# LT-67Hauling Ticket# 11877Job Name: Canal #2Job# 6227Location: Jackson &amp; Canal Deliver: Vulcan McCook Asphalt (8LAH2)Scale Ticket# 14441275 IEPA - SEMI"/>
    <x v="0"/>
    <x v="15"/>
    <s v="11877"/>
    <x v="8"/>
    <x v="52"/>
    <s v="Canal #2 "/>
    <n v="6227"/>
    <s v="Vulcan McCook"/>
    <s v="14441275"/>
    <s v="Asphalt 8LAH2 Scale"/>
    <n v="1"/>
    <n v="186"/>
    <n v="186"/>
    <n v="0"/>
    <n v="265985.53999999998"/>
  </r>
  <r>
    <x v="37"/>
    <s v="31"/>
    <x v="10"/>
    <x v="0"/>
    <s v="2384|Canal #2 |1.00|357.00"/>
    <x v="252"/>
    <s v="Truck# LT-67Hauling Ticket# 11878Job Name: Canal #2Job# 6227Location: Jackson &amp; Canal Deliver: Gateway"/>
    <x v="0"/>
    <x v="15"/>
    <s v="11878"/>
    <x v="8"/>
    <x v="52"/>
    <s v="Canal #2 "/>
    <n v="6227"/>
    <s v="Gateway"/>
    <m/>
    <m/>
    <n v="1"/>
    <n v="357"/>
    <n v="357"/>
    <n v="0"/>
    <n v="266342.53999999998"/>
  </r>
  <r>
    <x v="37"/>
    <s v="31"/>
    <x v="10"/>
    <x v="0"/>
    <s v="2384|Canal #2 |13.33|18.50"/>
    <x v="252"/>
    <s v="Truck# LT-67Hauling Ticket# 11878Job Name: Canal #2Job# 6227Location: Jackson &amp; Canal Deliver: GatewayDUMP FEESCALE TICKET149596"/>
    <x v="0"/>
    <x v="15"/>
    <s v="11878"/>
    <x v="8"/>
    <x v="52"/>
    <s v="Canal #2 "/>
    <n v="6227"/>
    <s v="Gateway"/>
    <n v="149596"/>
    <s v="DUMP FEESCALE"/>
    <n v="13.33"/>
    <n v="18.5"/>
    <n v="246.61"/>
    <n v="0"/>
    <n v="266589.15000000002"/>
  </r>
  <r>
    <x v="37"/>
    <s v="31"/>
    <x v="10"/>
    <x v="0"/>
    <s v="2384|Canal #2 |1.00|357.00"/>
    <x v="252"/>
    <s v="Truck# MLB-11Hauling Ticket# 12133Job Name: Canal #2Job# 6227Location: Jackson &amp; Canal Deliver: Gateway"/>
    <x v="2"/>
    <x v="11"/>
    <s v="12133"/>
    <x v="8"/>
    <x v="52"/>
    <s v="Canal #2 "/>
    <n v="6227"/>
    <s v="Gateway"/>
    <m/>
    <m/>
    <n v="1"/>
    <n v="357"/>
    <n v="357"/>
    <n v="0"/>
    <n v="266946.15000000002"/>
  </r>
  <r>
    <x v="37"/>
    <s v="31"/>
    <x v="10"/>
    <x v="0"/>
    <s v="2384|Canal #2 |13.53|18.50"/>
    <x v="252"/>
    <s v="Truck# MLB-11Hauling Ticket# 12133Job Name: Canal #2Job# 6227Location: Jackson &amp; Canal Deliver: GatewayDUMP FEESCALE TICKET149568"/>
    <x v="2"/>
    <x v="11"/>
    <s v="12133"/>
    <x v="8"/>
    <x v="52"/>
    <s v="Canal #2 "/>
    <n v="6227"/>
    <s v="Gateway"/>
    <n v="149568"/>
    <s v="DUMP FEESCALE"/>
    <n v="13.53"/>
    <n v="18.5"/>
    <n v="250.31"/>
    <n v="0"/>
    <n v="267196.46000000002"/>
  </r>
  <r>
    <x v="37"/>
    <s v="31"/>
    <x v="10"/>
    <x v="0"/>
    <s v="2384|Canal #2 |1.00|357.00"/>
    <x v="252"/>
    <s v="Truck# MLB-11Hauling Ticket# 12134Job Name: Canal #2Job# 6227Location: Jackson &amp; Canal Deliver: Gateway"/>
    <x v="2"/>
    <x v="11"/>
    <s v="12134"/>
    <x v="8"/>
    <x v="52"/>
    <s v="Canal #2 "/>
    <n v="6227"/>
    <s v="Gateway"/>
    <m/>
    <m/>
    <n v="1"/>
    <n v="357"/>
    <n v="357"/>
    <n v="0"/>
    <n v="267553.46000000002"/>
  </r>
  <r>
    <x v="37"/>
    <s v="31"/>
    <x v="10"/>
    <x v="0"/>
    <s v="2384|Canal #2 |24.63|18.50"/>
    <x v="252"/>
    <s v="Truck# MLB-11Hauling Ticket# 12134Job Name: Canal #2Job# 6227Location: Jackson &amp; Canal Deliver: GatewayDUMP FEESCALE TICKET149581"/>
    <x v="2"/>
    <x v="11"/>
    <s v="12134"/>
    <x v="8"/>
    <x v="52"/>
    <s v="Canal #2 "/>
    <n v="6227"/>
    <s v="Gateway"/>
    <n v="149581"/>
    <s v="DUMP FEESCALE"/>
    <n v="24.63"/>
    <n v="18.5"/>
    <n v="455.66"/>
    <n v="0"/>
    <n v="268009.11999999988"/>
  </r>
  <r>
    <x v="37"/>
    <s v="31"/>
    <x v="10"/>
    <x v="0"/>
    <s v="2384|Canal #2 |1.00|357.00"/>
    <x v="252"/>
    <s v="Truck# MLB-11Hauling Ticket# 12135Job Name: Canal #2Job# 6227Location: Jackson &amp; Canal Deliver: Gateway"/>
    <x v="2"/>
    <x v="11"/>
    <s v="12135"/>
    <x v="8"/>
    <x v="52"/>
    <s v="Canal #2 "/>
    <n v="6227"/>
    <s v="Gateway"/>
    <m/>
    <m/>
    <n v="1"/>
    <n v="357"/>
    <n v="357"/>
    <n v="0"/>
    <n v="268366.11999999988"/>
  </r>
  <r>
    <x v="37"/>
    <s v="31"/>
    <x v="10"/>
    <x v="0"/>
    <s v="2384|Canal #2 |10.89|18.50"/>
    <x v="252"/>
    <s v="Truck# MLB-11Hauling Ticket# 12135Job Name: Canal #2Job# 6227Location: Jackson &amp; Canal Deliver: GatewayDUMP FEESCALE TICKET149593"/>
    <x v="2"/>
    <x v="11"/>
    <s v="12135"/>
    <x v="8"/>
    <x v="52"/>
    <s v="Canal #2 "/>
    <n v="6227"/>
    <s v="Gateway"/>
    <n v="149593"/>
    <s v="DUMP FEESCALE"/>
    <n v="10.89"/>
    <n v="18.5"/>
    <n v="201.47"/>
    <n v="0"/>
    <n v="268567.58999999991"/>
  </r>
  <r>
    <x v="37"/>
    <s v="31"/>
    <x v="10"/>
    <x v="0"/>
    <s v="2384|Canal #2 |1.00|199.50"/>
    <x v="252"/>
    <s v="Truck# AAA-308Hauling Ticket# 11008Job Name: Canal #2Job# 6227Location: Canal &amp; Van BurenDeliver: Vulcan Pershing"/>
    <x v="11"/>
    <x v="24"/>
    <s v="11008"/>
    <x v="8"/>
    <x v="52"/>
    <s v="Canal #2 "/>
    <n v="6227"/>
    <s v="Vulcan Pershing"/>
    <m/>
    <m/>
    <n v="1"/>
    <n v="199.5"/>
    <n v="199.5"/>
    <n v="0"/>
    <n v="268767.08999999991"/>
  </r>
  <r>
    <x v="37"/>
    <s v="31"/>
    <x v="10"/>
    <x v="0"/>
    <s v="2384|Canal #2 |1.00|56.50"/>
    <x v="252"/>
    <s v="Truck# AAA-308Hauling Ticket# 11008Job Name: Canal #2Job# 6227Location: Canal &amp; Van BurenDeliver: Vulcan PershingBroken ConcreteScale Ticket# 14669164"/>
    <x v="11"/>
    <x v="24"/>
    <s v="11008"/>
    <x v="8"/>
    <x v="52"/>
    <s v="Canal #2 "/>
    <n v="6227"/>
    <s v="Vulcan Pershing"/>
    <s v="14669164"/>
    <s v="Broken Concrete Scale"/>
    <n v="1"/>
    <n v="56.5"/>
    <n v="56.5"/>
    <n v="0"/>
    <n v="268823.58999999991"/>
  </r>
  <r>
    <x v="37"/>
    <s v="31"/>
    <x v="10"/>
    <x v="0"/>
    <s v="2384|Canal #2 |1.00|199.50"/>
    <x v="252"/>
    <s v="Truck# AAA-308Hauling Ticket# 11009Job Name: Canal #2Job# 6227Location: Canal &amp; Van BurenDeliver: Vulcan Pershing"/>
    <x v="11"/>
    <x v="24"/>
    <s v="11009"/>
    <x v="8"/>
    <x v="52"/>
    <s v="Canal #2 "/>
    <n v="6227"/>
    <s v="Vulcan Pershing"/>
    <m/>
    <m/>
    <n v="1"/>
    <n v="199.5"/>
    <n v="199.5"/>
    <n v="0"/>
    <n v="269023.08999999991"/>
  </r>
  <r>
    <x v="37"/>
    <s v="31"/>
    <x v="10"/>
    <x v="0"/>
    <s v="2384|Canal #2 |1.00|56.50"/>
    <x v="252"/>
    <s v="Truck# AAA-308Hauling Ticket# 11009Job Name: Canal #2Job# 6227Location: Canal &amp; Van BurenDeliver: Vulcan PershingBroken ConcreteScale Ticket# 14669166"/>
    <x v="11"/>
    <x v="24"/>
    <s v="11009"/>
    <x v="8"/>
    <x v="52"/>
    <s v="Canal #2 "/>
    <n v="6227"/>
    <s v="Vulcan Pershing"/>
    <s v="14669166"/>
    <s v="Broken Concrete Scale"/>
    <n v="1"/>
    <n v="56.5"/>
    <n v="56.5"/>
    <n v="0"/>
    <n v="269079.58999999991"/>
  </r>
  <r>
    <x v="37"/>
    <s v="31"/>
    <x v="10"/>
    <x v="0"/>
    <s v="2384|Canal #2 |1.00|199.50"/>
    <x v="252"/>
    <s v="Truck# AAA-308Hauling Ticket# 11010Job Name: Canal #2Job# 6227Location: Canal &amp; Van BurenDeliver: Vulcan Pershing"/>
    <x v="11"/>
    <x v="24"/>
    <s v="11010"/>
    <x v="8"/>
    <x v="52"/>
    <s v="Canal #2 "/>
    <n v="6227"/>
    <s v="Vulcan Pershing"/>
    <m/>
    <m/>
    <n v="1"/>
    <n v="199.5"/>
    <n v="199.5"/>
    <n v="0"/>
    <n v="269279.08999999991"/>
  </r>
  <r>
    <x v="37"/>
    <s v="31"/>
    <x v="10"/>
    <x v="0"/>
    <s v="2384|Canal #2 |1.00|56.50"/>
    <x v="252"/>
    <s v="Truck# AAA-308Hauling Ticket# 11010Job Name: Canal #2Job# 6227Location: Canal &amp; Van BurenDeliver: Vulcan PershingBroken ConcreteScale Ticket# 14669168"/>
    <x v="11"/>
    <x v="24"/>
    <s v="11010"/>
    <x v="8"/>
    <x v="52"/>
    <s v="Canal #2 "/>
    <n v="6227"/>
    <s v="Vulcan Pershing"/>
    <s v="14669168"/>
    <s v="Broken Concrete Scale"/>
    <n v="1"/>
    <n v="56.5"/>
    <n v="56.5"/>
    <n v="0"/>
    <n v="269335.58999999991"/>
  </r>
  <r>
    <x v="37"/>
    <s v="31"/>
    <x v="10"/>
    <x v="0"/>
    <s v="2384|Canal #2 |1.00|357.00"/>
    <x v="252"/>
    <s v="Truck# AAA-308Hauling Ticket# 11124Job Name: Canal #2Job# 6227Location: Canal &amp; Van BurenDeliver: Gateway"/>
    <x v="11"/>
    <x v="24"/>
    <s v="11124"/>
    <x v="8"/>
    <x v="52"/>
    <s v="Canal #2 "/>
    <n v="6227"/>
    <s v="Gateway"/>
    <m/>
    <m/>
    <n v="1"/>
    <n v="357"/>
    <n v="357"/>
    <n v="0"/>
    <n v="269692.58999999991"/>
  </r>
  <r>
    <x v="37"/>
    <s v="31"/>
    <x v="10"/>
    <x v="0"/>
    <s v="2384|Canal #2 |19.93|18.50"/>
    <x v="252"/>
    <s v="Truck# AAA-308Hauling Ticket# 11124Job Name: Canal #2Job# 6227Location: Canal &amp; Van BurenDeliver: GatewayDUMP FEESCALE TICKET149727"/>
    <x v="11"/>
    <x v="24"/>
    <s v="11124"/>
    <x v="8"/>
    <x v="52"/>
    <s v="Canal #2 "/>
    <n v="6227"/>
    <s v="Gateway"/>
    <n v="149727"/>
    <s v="DUMP FEESCALE"/>
    <n v="19.93"/>
    <n v="18.5"/>
    <n v="368.71"/>
    <n v="0"/>
    <n v="270061.29999999987"/>
  </r>
  <r>
    <x v="37"/>
    <s v="31"/>
    <x v="10"/>
    <x v="0"/>
    <s v="2384|Canal #2 |1.00|357.00"/>
    <x v="252"/>
    <s v="Truck# AAA-308Hauling Ticket# 11125Job Name: Canal #2Job# 6227Location: Canal &amp; Van BurenDeliver: Gateway"/>
    <x v="11"/>
    <x v="24"/>
    <s v="11125"/>
    <x v="8"/>
    <x v="52"/>
    <s v="Canal #2 "/>
    <n v="6227"/>
    <s v="Gateway"/>
    <m/>
    <m/>
    <n v="1"/>
    <n v="357"/>
    <n v="357"/>
    <n v="0"/>
    <n v="270418.29999999987"/>
  </r>
  <r>
    <x v="37"/>
    <s v="31"/>
    <x v="10"/>
    <x v="0"/>
    <s v="2384|Canal #2 |18.65|18.50"/>
    <x v="252"/>
    <s v="Truck# AAA-308Hauling Ticket# 11125Job Name: Canal #2Job# 6227Location: Canal &amp; Van BurenDeliver: GatewayDUMP FEESCALE TICKET149739"/>
    <x v="11"/>
    <x v="24"/>
    <s v="11125"/>
    <x v="8"/>
    <x v="52"/>
    <s v="Canal #2 "/>
    <n v="6227"/>
    <s v="Gateway"/>
    <n v="149739"/>
    <s v="DUMP FEESCALE"/>
    <n v="18.649999999999999"/>
    <n v="18.5"/>
    <n v="345.03"/>
    <n v="0"/>
    <n v="270763.33"/>
  </r>
  <r>
    <x v="37"/>
    <s v="31"/>
    <x v="10"/>
    <x v="0"/>
    <s v="2384|Canal #2 |1.00|357.00"/>
    <x v="252"/>
    <s v="Truck# MLB-11Hauling Ticket# 11723Job Name: Canal #2Job# 6227Location: Canal &amp; Van BurenDeliver: Gateway"/>
    <x v="2"/>
    <x v="11"/>
    <s v="11723"/>
    <x v="8"/>
    <x v="52"/>
    <s v="Canal #2 "/>
    <n v="6227"/>
    <s v="Gateway"/>
    <m/>
    <m/>
    <n v="1"/>
    <n v="357"/>
    <n v="357"/>
    <n v="0"/>
    <n v="271120.33"/>
  </r>
  <r>
    <x v="37"/>
    <s v="31"/>
    <x v="10"/>
    <x v="0"/>
    <s v="2384|Canal #2 |1.00|357.00"/>
    <x v="252"/>
    <s v="Truck# MLB-11Hauling Ticket# 11724Job Name: Canal #2Job# 6227Location: Canal &amp; Van BurenDeliver: Gateway"/>
    <x v="2"/>
    <x v="11"/>
    <s v="11724"/>
    <x v="8"/>
    <x v="52"/>
    <s v="Canal #2 "/>
    <n v="6227"/>
    <s v="Gateway"/>
    <m/>
    <m/>
    <n v="1"/>
    <n v="357"/>
    <n v="357"/>
    <n v="0"/>
    <n v="271953.33"/>
  </r>
  <r>
    <x v="37"/>
    <s v="31"/>
    <x v="10"/>
    <x v="0"/>
    <s v="2384|Canal #2 |19.19|18.50"/>
    <x v="252"/>
    <s v="Truck# MLB-11Hauling Ticket# 11724Job Name: Canal #2Job# 6227Location: Canal &amp; Van BurenDeliver: GatewayDUMP FEESCALE TICKET147129 "/>
    <x v="2"/>
    <x v="11"/>
    <s v="11724"/>
    <x v="8"/>
    <x v="52"/>
    <s v="Canal #2 "/>
    <n v="6227"/>
    <s v="Gateway"/>
    <n v="147129"/>
    <s v="DUMP FEESCALE"/>
    <n v="19.190000000000001"/>
    <n v="18.5"/>
    <n v="355.02"/>
    <n v="0"/>
    <n v="272308.34999999998"/>
  </r>
  <r>
    <x v="37"/>
    <s v="31"/>
    <x v="10"/>
    <x v="0"/>
    <s v="2384|Canal #2 |1.00|199.50"/>
    <x v="252"/>
    <s v="Truck# MLB-11Hauling Ticket# 11725Job Name: Canal #2Job# 6227Location: Canal &amp; Van BurenDeliver: Vulcan Pershing"/>
    <x v="2"/>
    <x v="11"/>
    <s v="11725"/>
    <x v="8"/>
    <x v="52"/>
    <s v="Canal #2 "/>
    <n v="6227"/>
    <s v="Vulcan Pershing"/>
    <m/>
    <m/>
    <n v="1"/>
    <n v="199.5"/>
    <n v="199.5"/>
    <n v="0"/>
    <n v="272507.84999999998"/>
  </r>
  <r>
    <x v="37"/>
    <s v="31"/>
    <x v="10"/>
    <x v="0"/>
    <s v="2384|Canal #2 |1.00|56.50"/>
    <x v="252"/>
    <s v="Truck# MLB-11Hauling Ticket# 11725Job Name: Canal #2Job# 6227Location: Canal &amp; Van BurenDeliver: Vulcan Pershing Broken ConcreteScale Ticket# 14669165 "/>
    <x v="2"/>
    <x v="11"/>
    <s v="11725"/>
    <x v="8"/>
    <x v="52"/>
    <s v="Canal #2 "/>
    <n v="6227"/>
    <s v="Vulcan Pershing"/>
    <s v="14669165"/>
    <s v="Broken Concrete Scale"/>
    <n v="1"/>
    <n v="56.5"/>
    <n v="56.5"/>
    <n v="0"/>
    <n v="272564.34999999998"/>
  </r>
  <r>
    <x v="37"/>
    <s v="31"/>
    <x v="10"/>
    <x v="0"/>
    <s v="2384|Canal #2 |1.00|357.00"/>
    <x v="252"/>
    <s v="Truck# MLB-11Hauling Ticket# 12136Job Name: Canal #2Job# 6227Location: Canal &amp; Van BurenDeliver: Gateway"/>
    <x v="2"/>
    <x v="11"/>
    <s v="12136"/>
    <x v="8"/>
    <x v="52"/>
    <s v="Canal #2 "/>
    <n v="6227"/>
    <s v="Gateway"/>
    <m/>
    <m/>
    <n v="1"/>
    <n v="357"/>
    <n v="357"/>
    <n v="0"/>
    <n v="272921.34999999998"/>
  </r>
  <r>
    <x v="37"/>
    <s v="31"/>
    <x v="10"/>
    <x v="0"/>
    <s v="2384|Canal #2 |17.25|18.50"/>
    <x v="252"/>
    <s v="Truck# MLB-11Hauling Ticket# 12136Job Name: Canal #2Job# 6227Location: Canal &amp; Van BurenDeliver: GatewayDUMP FEESCALE TICKET147148"/>
    <x v="2"/>
    <x v="11"/>
    <s v="12136"/>
    <x v="8"/>
    <x v="52"/>
    <s v="Canal #2 "/>
    <n v="6227"/>
    <s v="Gateway"/>
    <n v="147148"/>
    <s v="DUMP FEESCALE"/>
    <n v="17.25"/>
    <n v="18.5"/>
    <n v="319.13"/>
    <n v="0"/>
    <n v="273240.48"/>
  </r>
  <r>
    <x v="37"/>
    <s v="31"/>
    <x v="10"/>
    <x v="0"/>
    <s v="2384|Canal #2 |1.00|199.50"/>
    <x v="252"/>
    <s v="Truck# MLB-11Hauling Ticket# 12137Job Name: Canal #2Job# 6227Location: Canal &amp; Van BurenDeliver: Vulcan Pershing"/>
    <x v="2"/>
    <x v="11"/>
    <s v="12137"/>
    <x v="8"/>
    <x v="52"/>
    <s v="Canal #2 "/>
    <n v="6227"/>
    <s v="Vulcan Pershing"/>
    <m/>
    <m/>
    <n v="1"/>
    <n v="199.5"/>
    <n v="199.5"/>
    <n v="0"/>
    <n v="273439.98"/>
  </r>
  <r>
    <x v="37"/>
    <s v="31"/>
    <x v="10"/>
    <x v="0"/>
    <s v="2384|Canal #2 |1.00|56.50"/>
    <x v="252"/>
    <s v="Truck# MLB-11Hauling Ticket# 12137Job Name: Canal #2Job# 6227Location: Canal &amp; Van BurenDeliver: Vulcan Pershing Broken ConcreteScale Ticket# 14669167 "/>
    <x v="2"/>
    <x v="11"/>
    <s v="12137"/>
    <x v="8"/>
    <x v="52"/>
    <s v="Canal #2 "/>
    <n v="6227"/>
    <s v="Vulcan Pershing"/>
    <s v="14669167"/>
    <s v="Broken Concrete Scale"/>
    <n v="1"/>
    <n v="56.5"/>
    <n v="56.5"/>
    <n v="0"/>
    <n v="273496.48"/>
  </r>
  <r>
    <x v="37"/>
    <s v="31"/>
    <x v="10"/>
    <x v="0"/>
    <s v="2384|Canal #2 |1.00|270.37"/>
    <x v="252"/>
    <s v="Truck# LT-356Hauling Ticket# 12036Job Name: Canal #2Job# 6227Location: Canal &amp; Jackson Deliver: Vulcan BROKEN TARP INVOICE: 201"/>
    <x v="0"/>
    <x v="7"/>
    <s v="12036"/>
    <x v="8"/>
    <x v="52"/>
    <s v="Canal #2 "/>
    <n v="6227"/>
    <m/>
    <m/>
    <m/>
    <n v="1"/>
    <n v="270.37"/>
    <n v="270.37"/>
    <n v="0"/>
    <n v="273766.84999999998"/>
  </r>
  <r>
    <x v="37"/>
    <s v="31"/>
    <x v="10"/>
    <x v="0"/>
    <s v="2384|Canal #2 |1.00|199.50"/>
    <x v="252"/>
    <s v="Truck# U-661Hauling Ticket# 11880Job Name: Canal #2Job# 6227Location: Jackson &amp; Canal Deliver: Vulcan Pershing"/>
    <x v="4"/>
    <x v="60"/>
    <s v="11880"/>
    <x v="8"/>
    <x v="52"/>
    <s v="Canal #2 "/>
    <n v="6227"/>
    <s v="Vulcan Pershing"/>
    <m/>
    <m/>
    <n v="1"/>
    <n v="199.5"/>
    <n v="199.5"/>
    <n v="0"/>
    <n v="273966.34999999998"/>
  </r>
  <r>
    <x v="37"/>
    <s v="31"/>
    <x v="10"/>
    <x v="0"/>
    <s v="2384|Canal #2 |1.00|56.50"/>
    <x v="252"/>
    <s v="Truck# U-661Hauling Ticket# 11880Job Name: Canal #2Job# 6227Location: Jackson &amp; Canal Deliver: Vulcan PershingBroken ConcreteScale Ticket# 14669145"/>
    <x v="4"/>
    <x v="60"/>
    <s v="11880"/>
    <x v="8"/>
    <x v="52"/>
    <s v="Canal #2 "/>
    <n v="6227"/>
    <s v="Vulcan Pershing"/>
    <s v="14669145"/>
    <s v="Broken Concrete Scale"/>
    <n v="1"/>
    <n v="56.5"/>
    <n v="56.5"/>
    <n v="0"/>
    <n v="274022.84999999998"/>
  </r>
  <r>
    <x v="37"/>
    <s v="31"/>
    <x v="10"/>
    <x v="0"/>
    <s v="2384|Canal #2 |1.00|199.50"/>
    <x v="252"/>
    <s v="Truck# U-661Hauling Ticket# 11881Job Name: Canal #2Job# 6227Location: Jackson &amp; Canal Deliver: Vulcan Pershing"/>
    <x v="4"/>
    <x v="60"/>
    <s v="11881"/>
    <x v="8"/>
    <x v="52"/>
    <s v="Canal #2 "/>
    <n v="6227"/>
    <s v="Vulcan Pershing"/>
    <m/>
    <m/>
    <n v="1"/>
    <n v="199.5"/>
    <n v="199.5"/>
    <n v="0"/>
    <n v="274222.34999999998"/>
  </r>
  <r>
    <x v="37"/>
    <s v="31"/>
    <x v="10"/>
    <x v="0"/>
    <s v="2384|Canal #2 |1.00|56.50"/>
    <x v="252"/>
    <s v="Truck# U-661Hauling Ticket# 11881Job Name: Canal #2Job# 6227Location: Jackson &amp; Canal Deliver: Vulcan PershingBroken ConcreteScale Ticket# 14669141"/>
    <x v="4"/>
    <x v="60"/>
    <s v="11881"/>
    <x v="8"/>
    <x v="52"/>
    <s v="Canal #2 "/>
    <n v="6227"/>
    <s v="Vulcan Pershing"/>
    <s v="14669141"/>
    <s v="Broken Concrete Scale"/>
    <n v="1"/>
    <n v="56.5"/>
    <n v="56.5"/>
    <n v="0"/>
    <n v="274278.84999999998"/>
  </r>
  <r>
    <x v="37"/>
    <s v="31"/>
    <x v="10"/>
    <x v="0"/>
    <s v="2384|Canal #2 |1.00|199.50"/>
    <x v="252"/>
    <s v="Truck# U-661Hauling Ticket# 11882Job Name: Canal #2Job# 6227Location: Jackson &amp; Canal Deliver: Vulcan Pershing"/>
    <x v="4"/>
    <x v="60"/>
    <s v="11882"/>
    <x v="8"/>
    <x v="52"/>
    <s v="Canal #2 "/>
    <n v="6227"/>
    <s v="Vulcan Pershing"/>
    <m/>
    <m/>
    <n v="1"/>
    <n v="199.5"/>
    <n v="199.5"/>
    <n v="0"/>
    <n v="274478.34999999998"/>
  </r>
  <r>
    <x v="37"/>
    <s v="31"/>
    <x v="10"/>
    <x v="0"/>
    <s v="2384|Canal #2 |1.00|56.50"/>
    <x v="252"/>
    <s v="Truck# U-661Hauling Ticket# 11882Job Name: Canal #2Job# 6227Location: Jackson &amp; Canal Deliver: Vulcan PershingBroken ConcreteScale Ticket# 14669143"/>
    <x v="4"/>
    <x v="60"/>
    <s v="11882"/>
    <x v="8"/>
    <x v="52"/>
    <s v="Canal #2 "/>
    <n v="6227"/>
    <s v="Vulcan Pershing"/>
    <s v="14669143"/>
    <s v="Broken Concrete Scale"/>
    <n v="1"/>
    <n v="56.5"/>
    <n v="56.5"/>
    <n v="0"/>
    <n v="274534.84999999998"/>
  </r>
  <r>
    <x v="37"/>
    <s v="31"/>
    <x v="10"/>
    <x v="0"/>
    <s v="2384|Canal #2 |1.00|199.50"/>
    <x v="252"/>
    <s v="Truck# U-661Hauling Ticket# 11883Job Name: Canal #2Job# 6227Location: Jackson &amp; Canal Deliver: Vulcan Pershing"/>
    <x v="4"/>
    <x v="60"/>
    <s v="11883"/>
    <x v="8"/>
    <x v="52"/>
    <s v="Canal #2 "/>
    <n v="6227"/>
    <s v="Vulcan Pershing"/>
    <m/>
    <m/>
    <n v="1"/>
    <n v="199.5"/>
    <n v="199.5"/>
    <n v="0"/>
    <n v="274734.34999999998"/>
  </r>
  <r>
    <x v="37"/>
    <s v="31"/>
    <x v="10"/>
    <x v="0"/>
    <s v="2384|Canal #2 |1.00|56.50"/>
    <x v="252"/>
    <s v="Truck# U-661Hauling Ticket# 11883Job Name: Canal #2Job# 6227Location: Jackson &amp; Canal Deliver: Vulcan PershingBroken ConcreteScale Ticket# 14669146"/>
    <x v="4"/>
    <x v="60"/>
    <s v="11883"/>
    <x v="8"/>
    <x v="52"/>
    <s v="Canal #2 "/>
    <n v="6227"/>
    <s v="Vulcan Pershing"/>
    <s v="14669146"/>
    <s v="Broken Concrete Scale"/>
    <n v="1"/>
    <n v="56.5"/>
    <n v="56.5"/>
    <n v="0"/>
    <n v="274790.84999999998"/>
  </r>
  <r>
    <x v="37"/>
    <s v="31"/>
    <x v="10"/>
    <x v="0"/>
    <s v="2384|Canal #2 |1.00|199.50"/>
    <x v="252"/>
    <s v="Truck# U-661Hauling Ticket# 11884Job Name: Canal #2Job# 6227Location: Jackson &amp; Canal Deliver: Vulcan Pershing"/>
    <x v="4"/>
    <x v="60"/>
    <s v="11884"/>
    <x v="8"/>
    <x v="52"/>
    <s v="Canal #2 "/>
    <n v="6227"/>
    <s v="Vulcan Pershing"/>
    <m/>
    <m/>
    <n v="1"/>
    <n v="199.5"/>
    <n v="199.5"/>
    <n v="0"/>
    <n v="275023.43"/>
  </r>
  <r>
    <x v="37"/>
    <s v="31"/>
    <x v="10"/>
    <x v="0"/>
    <s v="2384|Canal #2 |1.00|56.50"/>
    <x v="252"/>
    <s v="Truck# U-661Hauling Ticket# 11884Job Name: Canal #2Job# 6227Location: Jackson &amp; Canal Deliver: Vulcan PershingBroken ConcreteScale Ticket# 14669147"/>
    <x v="4"/>
    <x v="60"/>
    <s v="11884"/>
    <x v="8"/>
    <x v="52"/>
    <s v="Canal #2 "/>
    <n v="6227"/>
    <s v="Vulcan Pershing"/>
    <s v="14669147"/>
    <s v="Broken Concrete Scale"/>
    <n v="1"/>
    <n v="56.5"/>
    <n v="56.5"/>
    <n v="0"/>
    <n v="275079.93"/>
  </r>
  <r>
    <x v="37"/>
    <s v="31"/>
    <x v="10"/>
    <x v="0"/>
    <s v="2384|Canal #2 |1.00|199.50"/>
    <x v="252"/>
    <s v="Truck# U-661Hauling Ticket# 11886Job Name: Canal #2Job# 6227Location: Jackson &amp; Canal Deliver: Vulcan Pershing"/>
    <x v="4"/>
    <x v="60"/>
    <s v="11886"/>
    <x v="8"/>
    <x v="52"/>
    <s v="Canal #2 "/>
    <n v="6227"/>
    <s v="Vulcan Pershing"/>
    <m/>
    <m/>
    <n v="1"/>
    <n v="199.5"/>
    <n v="199.5"/>
    <n v="0"/>
    <n v="275279.43"/>
  </r>
  <r>
    <x v="37"/>
    <s v="31"/>
    <x v="10"/>
    <x v="0"/>
    <s v="2384|Canal #2 |1.00|56.50"/>
    <x v="252"/>
    <s v="Truck# U-661Hauling Ticket# 11886Job Name: Canal #2Job# 6227Location: Jackson &amp; Canal Deliver: Vulcan PershingBroken ConcreteScale Ticket# 14669152"/>
    <x v="4"/>
    <x v="60"/>
    <s v="11886"/>
    <x v="8"/>
    <x v="52"/>
    <s v="Canal #2 "/>
    <n v="6227"/>
    <s v="Vulcan Pershing"/>
    <s v="14669152"/>
    <s v="Broken Concrete Scale"/>
    <n v="1"/>
    <n v="56.5"/>
    <n v="56.5"/>
    <n v="0"/>
    <n v="275335.93"/>
  </r>
  <r>
    <x v="37"/>
    <s v="31"/>
    <x v="10"/>
    <x v="0"/>
    <s v="2384|Canal #2 |1.00|357.00"/>
    <x v="252"/>
    <s v="Truck# MJV-664Hauling Ticket# 277Job Name: Canal #2Job# 6227Location: Canal &amp; HarrisonDeliver: Gateway"/>
    <x v="14"/>
    <x v="64"/>
    <s v="277"/>
    <x v="8"/>
    <x v="52"/>
    <s v="Canal #2 "/>
    <n v="6227"/>
    <s v="Gateway"/>
    <m/>
    <m/>
    <n v="1"/>
    <n v="357"/>
    <n v="357"/>
    <n v="0"/>
    <n v="275692.93"/>
  </r>
  <r>
    <x v="37"/>
    <s v="31"/>
    <x v="10"/>
    <x v="0"/>
    <s v="2384|Canal #2 |18.58|18.50"/>
    <x v="252"/>
    <s v="Truck# MJV-664Hauling Ticket# 277Job Name: Canal #2Job# 6227Location: Canal &amp; HarrisonDeliver: GatewayDUMP FEESCALE TICKET147072"/>
    <x v="14"/>
    <x v="64"/>
    <s v="277"/>
    <x v="8"/>
    <x v="52"/>
    <s v="Canal #2 "/>
    <n v="6227"/>
    <s v="Gateway"/>
    <n v="147072"/>
    <s v="DUMP FEESCALE"/>
    <n v="18.579999999999998"/>
    <n v="18.5"/>
    <n v="343.73"/>
    <n v="0"/>
    <n v="276036.65999999997"/>
  </r>
  <r>
    <x v="37"/>
    <s v="31"/>
    <x v="10"/>
    <x v="0"/>
    <s v="2384|Canal #2 |1.00|357.00"/>
    <x v="252"/>
    <s v="Truck# NGT-101Hauling Ticket# 6240Job Name: Canal #2Job# 6227Location: Jackson &amp; Canal Deliver: Gateway"/>
    <x v="37"/>
    <x v="72"/>
    <s v="6240"/>
    <x v="8"/>
    <x v="52"/>
    <s v="Canal #2 "/>
    <n v="6227"/>
    <s v="Gateway"/>
    <m/>
    <m/>
    <n v="1"/>
    <n v="357"/>
    <n v="357"/>
    <n v="0"/>
    <n v="276393.65999999997"/>
  </r>
  <r>
    <x v="37"/>
    <s v="31"/>
    <x v="10"/>
    <x v="0"/>
    <s v="2384|Canal #2 |14.56|18.50"/>
    <x v="252"/>
    <s v="Truck# NGT-101Hauling Ticket# 6240Job Name: Canal #2Job# 6227Location: Jackson &amp; Canal Deliver: GatewayDUMP FEESCALE TICKET147071"/>
    <x v="37"/>
    <x v="72"/>
    <s v="6240"/>
    <x v="8"/>
    <x v="52"/>
    <s v="Canal #2 "/>
    <n v="6227"/>
    <s v="Gateway"/>
    <n v="147071"/>
    <s v="DUMP FEESCALE"/>
    <n v="14.56"/>
    <n v="18.5"/>
    <n v="269.36"/>
    <n v="0"/>
    <n v="276663.02"/>
  </r>
  <r>
    <x v="37"/>
    <s v="31"/>
    <x v="10"/>
    <x v="0"/>
    <s v="2384|Canal #2 |1.00|357.00"/>
    <x v="252"/>
    <s v="Truck# NGT-101Hauling Ticket# 6241Job Name: Canal #2Job# 6227Location: Jackson &amp; Canal Deliver: Gateway"/>
    <x v="37"/>
    <x v="72"/>
    <s v="6241"/>
    <x v="8"/>
    <x v="52"/>
    <s v="Canal #2 "/>
    <n v="6227"/>
    <s v="Gateway"/>
    <m/>
    <m/>
    <n v="1"/>
    <n v="357"/>
    <n v="357"/>
    <n v="0"/>
    <n v="277020.02"/>
  </r>
  <r>
    <x v="37"/>
    <s v="31"/>
    <x v="10"/>
    <x v="0"/>
    <s v="2384|Canal #2 |15.30|18.50"/>
    <x v="252"/>
    <s v="Truck# NGT-101Hauling Ticket# 6241Job Name: Canal #2Job# 6227Location: Jackson &amp; Canal Deliver: GatewayDUMP FEESCALE TICKET147089"/>
    <x v="37"/>
    <x v="72"/>
    <s v="6241"/>
    <x v="8"/>
    <x v="52"/>
    <s v="Canal #2 "/>
    <n v="6227"/>
    <s v="Gateway"/>
    <n v="147089"/>
    <s v="DUMP FEESCALE"/>
    <n v="15.3"/>
    <n v="18.5"/>
    <n v="283.05"/>
    <n v="0"/>
    <n v="277303.06999999989"/>
  </r>
  <r>
    <x v="38"/>
    <s v="07"/>
    <x v="7"/>
    <x v="0"/>
    <s v="2393|Canal #2 |1.00|357.00"/>
    <x v="276"/>
    <s v="Truck# MLB-11Hauling Ticket# 12138Job Name: Canal #2Job# 6227Location: Van Buren &amp; CanalDeliver: Gateway"/>
    <x v="2"/>
    <x v="11"/>
    <s v="12138"/>
    <x v="8"/>
    <x v="52"/>
    <s v="Canal #2 "/>
    <n v="6227"/>
    <s v="Gateway"/>
    <m/>
    <m/>
    <n v="1"/>
    <n v="357"/>
    <n v="357"/>
    <n v="0"/>
    <n v="325693.99999999988"/>
  </r>
  <r>
    <x v="38"/>
    <s v="07"/>
    <x v="7"/>
    <x v="0"/>
    <s v="2393|Canal #2 |17.36|18.50"/>
    <x v="276"/>
    <s v="Truck# MLB-11Hauling Ticket# 12138Job Name: Canal #2Job# 6227Location: Van Buren &amp; CanalDeliver: GatewayDUMP FEESCALE TICKET149806"/>
    <x v="2"/>
    <x v="11"/>
    <s v="12138"/>
    <x v="8"/>
    <x v="52"/>
    <s v="Canal #2 "/>
    <n v="6227"/>
    <s v="Gateway"/>
    <n v="149806"/>
    <s v="DUMP FEESCALE"/>
    <n v="17.36"/>
    <n v="18.5"/>
    <n v="321.16000000000003"/>
    <n v="0"/>
    <n v="326015.15999999992"/>
  </r>
  <r>
    <x v="38"/>
    <s v="07"/>
    <x v="7"/>
    <x v="0"/>
    <s v="2393|Canal #2 |1.00|357.00"/>
    <x v="276"/>
    <s v="Truck# MLB-11Hauling Ticket# 12139Job Name: Canal #2Job# 6227Location: Van Buren &amp; CanalDeliver: Gateway"/>
    <x v="2"/>
    <x v="11"/>
    <s v="12139"/>
    <x v="8"/>
    <x v="52"/>
    <s v="Canal #2 "/>
    <n v="6227"/>
    <s v="Gateway"/>
    <m/>
    <m/>
    <n v="1"/>
    <n v="357"/>
    <n v="357"/>
    <n v="0"/>
    <n v="326372.15999999992"/>
  </r>
  <r>
    <x v="38"/>
    <s v="07"/>
    <x v="7"/>
    <x v="0"/>
    <s v="2393|Canal #2 |18.27|18.50"/>
    <x v="276"/>
    <s v="Truck# MLB-11Hauling Ticket# 12139Job Name: Canal #2Job# 6227Location: Van Buren &amp; CanalDeliver: GatewayDUMP FEESCALE TICKET149823"/>
    <x v="2"/>
    <x v="11"/>
    <s v="12139"/>
    <x v="8"/>
    <x v="52"/>
    <s v="Canal #2 "/>
    <n v="6227"/>
    <s v="Gateway"/>
    <n v="149823"/>
    <s v="DUMP FEESCALE"/>
    <n v="18.27"/>
    <n v="18.5"/>
    <n v="338"/>
    <n v="0"/>
    <n v="326710.15999999992"/>
  </r>
  <r>
    <x v="38"/>
    <s v="07"/>
    <x v="7"/>
    <x v="0"/>
    <s v="2393|Canal #2 |1.00|357.00"/>
    <x v="276"/>
    <s v="Truck# MLB-11Hauling Ticket# 12140Job Name: Canal #2Job# 6227Location: Canal &amp; Van Buren Deliver: Gateway"/>
    <x v="2"/>
    <x v="11"/>
    <s v="12140"/>
    <x v="8"/>
    <x v="52"/>
    <s v="Canal #2 "/>
    <n v="6227"/>
    <s v="Gateway"/>
    <m/>
    <m/>
    <n v="1"/>
    <n v="357"/>
    <n v="357"/>
    <n v="0"/>
    <n v="327067.15999999992"/>
  </r>
  <r>
    <x v="38"/>
    <s v="07"/>
    <x v="7"/>
    <x v="0"/>
    <s v="2393|Canal #2 |15.57|18.50"/>
    <x v="276"/>
    <s v="Truck# MLB-11Hauling Ticket# 12140Job Name: Canal #2Job# 6227Location: Canal &amp; Van Buren Deliver: GatewayDUMP FEESCALE TICKET147161"/>
    <x v="2"/>
    <x v="11"/>
    <s v="12140"/>
    <x v="8"/>
    <x v="52"/>
    <s v="Canal #2 "/>
    <n v="6227"/>
    <s v="Gateway"/>
    <n v="147161"/>
    <s v="DUMP FEESCALE"/>
    <n v="15.57"/>
    <n v="18.5"/>
    <n v="288.05"/>
    <n v="0"/>
    <n v="327355.2099999999"/>
  </r>
  <r>
    <x v="38"/>
    <s v="07"/>
    <x v="7"/>
    <x v="0"/>
    <s v="2393|Canal #2 |1.00|357.00"/>
    <x v="276"/>
    <s v="Truck# MLB-11Hauling Ticket# 12141Job Name: Canal #2Job# 6227Location: Van Buren &amp; CanalDeliver: Gateway"/>
    <x v="2"/>
    <x v="11"/>
    <s v="12141"/>
    <x v="8"/>
    <x v="52"/>
    <s v="Canal #2 "/>
    <n v="6227"/>
    <s v="Gateway"/>
    <m/>
    <m/>
    <n v="1"/>
    <n v="357"/>
    <n v="357"/>
    <n v="0"/>
    <n v="327712.2099999999"/>
  </r>
  <r>
    <x v="38"/>
    <s v="07"/>
    <x v="7"/>
    <x v="0"/>
    <s v="2393|Canal #2 |17.74|18.50"/>
    <x v="276"/>
    <s v="Truck# MLB-11Hauling Ticket# 12141Job Name: Canal #2Job# 6227Location: Van Buren &amp; CanalDeliver: GatewayDUMP FEESCALE TICKET147172"/>
    <x v="2"/>
    <x v="11"/>
    <s v="12141"/>
    <x v="8"/>
    <x v="52"/>
    <s v="Canal #2 "/>
    <n v="6227"/>
    <s v="Gateway"/>
    <n v="147172"/>
    <s v="DUMP FEESCALE"/>
    <n v="17.739999999999998"/>
    <n v="18.5"/>
    <n v="328.19"/>
    <n v="0"/>
    <n v="328040.39999999991"/>
  </r>
  <r>
    <x v="38"/>
    <s v="07"/>
    <x v="7"/>
    <x v="0"/>
    <s v="2393|Canal #2 |1.00|357.00"/>
    <x v="276"/>
    <s v="Truck# AAA-308Hauling Ticket# 11012Job Name: Canal #2Job# 6227Location: Canal &amp; Van Buren Deliver: Gateway"/>
    <x v="11"/>
    <x v="24"/>
    <s v="11012"/>
    <x v="8"/>
    <x v="52"/>
    <s v="Canal #2 "/>
    <n v="6227"/>
    <s v="Gateway"/>
    <m/>
    <m/>
    <n v="1"/>
    <n v="357"/>
    <n v="357"/>
    <n v="0"/>
    <n v="328397.39999999991"/>
  </r>
  <r>
    <x v="38"/>
    <s v="07"/>
    <x v="7"/>
    <x v="0"/>
    <s v="2393|Canal #2 |20.52|18.50"/>
    <x v="276"/>
    <s v="Truck# AAA-308Hauling Ticket# 11012Job Name: Canal #2Job# 6227Location: Canal &amp; Van Buren Deliver: GatewayDUMP FEESCALE TICKET147184"/>
    <x v="11"/>
    <x v="24"/>
    <s v="11012"/>
    <x v="8"/>
    <x v="52"/>
    <s v="Canal #2 "/>
    <n v="6227"/>
    <s v="Gateway"/>
    <n v="147184"/>
    <s v="DUMP FEESCALE"/>
    <n v="20.52"/>
    <n v="18.5"/>
    <n v="379.62"/>
    <n v="0"/>
    <n v="328777.0199999999"/>
  </r>
  <r>
    <x v="38"/>
    <s v="07"/>
    <x v="7"/>
    <x v="0"/>
    <s v="2393|Canal #2 |1.00|357.00"/>
    <x v="276"/>
    <s v="Truck# AAA-308Hauling Ticket# 11013Job Name: Canal #2Job# 6227Location: Canal &amp; Van Buren Deliver: Gateway"/>
    <x v="11"/>
    <x v="24"/>
    <s v="11013"/>
    <x v="8"/>
    <x v="52"/>
    <s v="Canal #2 "/>
    <n v="6227"/>
    <s v="Gateway"/>
    <m/>
    <m/>
    <n v="1"/>
    <n v="357"/>
    <n v="357"/>
    <n v="0"/>
    <n v="329134.0199999999"/>
  </r>
  <r>
    <x v="38"/>
    <s v="07"/>
    <x v="7"/>
    <x v="0"/>
    <s v="2393|Canal #2 |14.36|18.50"/>
    <x v="276"/>
    <s v="Truck# AAA-308Hauling Ticket# 11013Job Name: Canal #2Job# 6227Location: Canal &amp; Van Buren Deliver: GatewayDUMP FEESCALE TICKET149854"/>
    <x v="11"/>
    <x v="24"/>
    <s v="11013"/>
    <x v="8"/>
    <x v="52"/>
    <s v="Canal #2 "/>
    <n v="6227"/>
    <s v="Gateway"/>
    <n v="149854"/>
    <s v="DUMP FEESCALE"/>
    <n v="14.36"/>
    <n v="18.5"/>
    <n v="265.66000000000003"/>
    <n v="0"/>
    <n v="329399.67999999988"/>
  </r>
  <r>
    <x v="38"/>
    <s v="07"/>
    <x v="7"/>
    <x v="0"/>
    <s v="2393|Canal #2 |1.00|357.00"/>
    <x v="276"/>
    <s v="Truck# AAA-308Hauling Ticket# 11014Job Name: Canal #2Job# 6227Location: Canal &amp; Van Buren Deliver: Gateway"/>
    <x v="11"/>
    <x v="24"/>
    <s v="11014"/>
    <x v="8"/>
    <x v="52"/>
    <s v="Canal #2 "/>
    <n v="6227"/>
    <s v="Gateway"/>
    <m/>
    <m/>
    <n v="1"/>
    <n v="357"/>
    <n v="357"/>
    <n v="0"/>
    <n v="329756.67999999988"/>
  </r>
  <r>
    <x v="38"/>
    <s v="07"/>
    <x v="7"/>
    <x v="0"/>
    <s v="2393|Canal #2 |19.47|18.50"/>
    <x v="276"/>
    <s v="Truck# AAA-308Hauling Ticket# 11014Job Name: Canal #2Job# 6227Location: Canal &amp; Van Buren Deliver: GatewayDUMP FEESCALE TICKET147219"/>
    <x v="11"/>
    <x v="24"/>
    <s v="11014"/>
    <x v="8"/>
    <x v="52"/>
    <s v="Canal #2 "/>
    <n v="6227"/>
    <s v="Gateway"/>
    <n v="147219"/>
    <s v="DUMP FEESCALE"/>
    <n v="19.47"/>
    <n v="18.5"/>
    <n v="360.2"/>
    <n v="0"/>
    <n v="330116.87999999989"/>
  </r>
  <r>
    <x v="38"/>
    <s v="07"/>
    <x v="7"/>
    <x v="0"/>
    <s v="2393|Canal #2 |1.00|199.50"/>
    <x v="276"/>
    <s v="Truck# AAA-308Hauling Ticket# 11015Job Name: Canal #2Job# 6227Location: Canal &amp; Van Buren Deliver: Vulcan Pershing"/>
    <x v="11"/>
    <x v="24"/>
    <s v="11015"/>
    <x v="8"/>
    <x v="52"/>
    <s v="Canal #2 "/>
    <n v="6227"/>
    <s v="Vulcan Pershing"/>
    <m/>
    <m/>
    <n v="1"/>
    <n v="199.5"/>
    <n v="199.5"/>
    <n v="185.535"/>
    <n v="330316.37999999989"/>
  </r>
  <r>
    <x v="38"/>
    <s v="07"/>
    <x v="7"/>
    <x v="0"/>
    <s v="2393|Canal #2 |1.00|56.50"/>
    <x v="276"/>
    <s v="Truck# AAA-308Hauling Ticket# 11015Job Name: Canal #2Job# 6227Location: Canal &amp; Van Buren Deliver: Vulcan Pershing Broken ConcreteScale Ticket# 14669177"/>
    <x v="11"/>
    <x v="24"/>
    <s v="11015"/>
    <x v="8"/>
    <x v="52"/>
    <s v="Canal #2 "/>
    <n v="6227"/>
    <s v="Vulcan Pershing"/>
    <s v="14669177"/>
    <s v="Broken Concrete Scale"/>
    <n v="1"/>
    <n v="56.5"/>
    <n v="56.5"/>
    <n v="0"/>
    <n v="330372.87999999989"/>
  </r>
  <r>
    <x v="38"/>
    <s v="07"/>
    <x v="7"/>
    <x v="0"/>
    <s v="2393|Canal #2 |1.00|199.50"/>
    <x v="276"/>
    <s v="Truck# LT-67Hauling Ticket# 11820Job Name: Canal #2Job# 6227Location: Clinton &amp; CabriniDeliver: Vulcan Pershing"/>
    <x v="0"/>
    <x v="15"/>
    <s v="11820"/>
    <x v="8"/>
    <x v="52"/>
    <s v="Canal #2 "/>
    <n v="6227"/>
    <s v="Vulcan Pershing"/>
    <m/>
    <m/>
    <n v="1"/>
    <n v="199.5"/>
    <n v="199.5"/>
    <n v="185.535"/>
    <n v="330572.37999999989"/>
  </r>
  <r>
    <x v="38"/>
    <s v="07"/>
    <x v="7"/>
    <x v="0"/>
    <s v="2393|Canal #2 |1.00|56.50"/>
    <x v="276"/>
    <s v="Truck# LT-67Hauling Ticket# 11820Job Name: Canal #2Job# 6227Location: Clinton &amp; CabriniDeliver: Vulcan Pershing Broken ConcreteScale Ticket# 14669178"/>
    <x v="0"/>
    <x v="15"/>
    <s v="11820"/>
    <x v="8"/>
    <x v="52"/>
    <s v="Canal #2 "/>
    <n v="6227"/>
    <s v="Vulcan Pershing"/>
    <s v="14669178"/>
    <s v="Broken Concrete Scale"/>
    <n v="1"/>
    <n v="56.5"/>
    <n v="56.5"/>
    <n v="0"/>
    <n v="330628.87999999989"/>
  </r>
  <r>
    <x v="38"/>
    <s v="07"/>
    <x v="7"/>
    <x v="0"/>
    <s v="2393|Canal #2 |1.00|199.50"/>
    <x v="276"/>
    <s v="Truck# LT-67Hauling Ticket# 11821Job Name: Canal #2Job# 6227Location: Clinton &amp; CabriniDeliver: Vulcan Pershing"/>
    <x v="0"/>
    <x v="15"/>
    <s v="11821"/>
    <x v="8"/>
    <x v="52"/>
    <s v="Canal #2 "/>
    <n v="6227"/>
    <s v="Vulcan Pershing"/>
    <m/>
    <m/>
    <n v="1"/>
    <n v="199.5"/>
    <n v="199.5"/>
    <n v="185.535"/>
    <n v="330828.37999999989"/>
  </r>
  <r>
    <x v="38"/>
    <s v="07"/>
    <x v="7"/>
    <x v="0"/>
    <s v="2393|Canal #2 |1.00|56.50"/>
    <x v="276"/>
    <s v="Truck# LT-67Hauling Ticket# 11821Job Name: Canal #2Job# 6227Location: Clinton &amp; CabriniDeliver: Vulcan Pershing Broken ConcreteScale Ticket# 14669179"/>
    <x v="0"/>
    <x v="15"/>
    <s v="11821"/>
    <x v="8"/>
    <x v="52"/>
    <s v="Canal #2 "/>
    <n v="6227"/>
    <s v="Vulcan Pershing"/>
    <s v="14669179"/>
    <s v="Broken Concrete Scale"/>
    <n v="1"/>
    <n v="56.5"/>
    <n v="56.5"/>
    <n v="0"/>
    <n v="330884.87999999989"/>
  </r>
  <r>
    <x v="38"/>
    <s v="07"/>
    <x v="7"/>
    <x v="0"/>
    <s v="2393|Canal #2 |1.00|199.50"/>
    <x v="276"/>
    <s v="Truck# LT-67Hauling Ticket# 11822Job Name: Canal #2Job# 6227Location: Clinton &amp; CabriniDeliver: Vulcan Pershing"/>
    <x v="0"/>
    <x v="15"/>
    <s v="11822"/>
    <x v="8"/>
    <x v="52"/>
    <s v="Canal #2 "/>
    <n v="6227"/>
    <s v="Vulcan Pershing"/>
    <m/>
    <m/>
    <n v="1"/>
    <n v="199.5"/>
    <n v="199.5"/>
    <n v="185.535"/>
    <n v="331084.37999999989"/>
  </r>
  <r>
    <x v="38"/>
    <s v="07"/>
    <x v="7"/>
    <x v="0"/>
    <s v="2393|Canal #2 |1.00|56.50"/>
    <x v="276"/>
    <s v="Truck# LT-67Hauling Ticket# 11822Job Name: Canal #2Job# 6227Location: Clinton &amp; CabriniDeliver: Vulcan Pershing Broken ConcreteScale Ticket# 14669180"/>
    <x v="0"/>
    <x v="15"/>
    <s v="11822"/>
    <x v="8"/>
    <x v="52"/>
    <s v="Canal #2 "/>
    <n v="6227"/>
    <s v="Vulcan Pershing"/>
    <s v="14669180"/>
    <s v="Broken Concrete Scale"/>
    <n v="1"/>
    <n v="56.5"/>
    <n v="56.5"/>
    <n v="0"/>
    <n v="331140.87999999989"/>
  </r>
  <r>
    <x v="38"/>
    <s v="07"/>
    <x v="7"/>
    <x v="0"/>
    <s v="2393|Canal #2 |1.00|199.50"/>
    <x v="276"/>
    <s v="Truck# LT-67Hauling Ticket# 11823Job Name: Canal #2Job# 6227Location: Clinton &amp; CabriniDeliver: Vulcan Pershing"/>
    <x v="0"/>
    <x v="15"/>
    <s v="11823"/>
    <x v="8"/>
    <x v="52"/>
    <s v="Canal #2 "/>
    <n v="6227"/>
    <s v="Vulcan Pershing"/>
    <m/>
    <m/>
    <n v="1"/>
    <n v="199.5"/>
    <n v="199.5"/>
    <n v="185.535"/>
    <n v="331340.37999999989"/>
  </r>
  <r>
    <x v="38"/>
    <s v="07"/>
    <x v="7"/>
    <x v="0"/>
    <s v="2393|Canal #2 |1.00|56.50"/>
    <x v="276"/>
    <s v="Truck# LT-67Hauling Ticket# 11823Job Name: Canal #2Job# 6227Location: Clinton &amp; CabriniDeliver: Vulcan Pershing Broken ConcreteScale Ticket# 14669181"/>
    <x v="0"/>
    <x v="15"/>
    <s v="11823"/>
    <x v="8"/>
    <x v="52"/>
    <s v="Canal #2 "/>
    <n v="6227"/>
    <s v="Vulcan Pershing"/>
    <s v="14669181"/>
    <s v="Broken Concrete Scale"/>
    <n v="1"/>
    <n v="56.5"/>
    <n v="56.5"/>
    <n v="0"/>
    <n v="331396.87999999989"/>
  </r>
  <r>
    <x v="38"/>
    <s v="07"/>
    <x v="7"/>
    <x v="0"/>
    <s v="2393|Canal #2 |1.00|199.50"/>
    <x v="276"/>
    <s v="Truck# LT-67Hauling Ticket# 11824Job Name: Canal #2Job# 6227Location: Clinton &amp; CabriniDeliver: Vulcan Pershing"/>
    <x v="0"/>
    <x v="15"/>
    <s v="11824"/>
    <x v="8"/>
    <x v="52"/>
    <s v="Canal #2 "/>
    <n v="6227"/>
    <s v="Vulcan Pershing"/>
    <m/>
    <m/>
    <n v="1"/>
    <n v="199.5"/>
    <n v="199.5"/>
    <n v="185.535"/>
    <n v="331596.37999999989"/>
  </r>
  <r>
    <x v="38"/>
    <s v="07"/>
    <x v="7"/>
    <x v="0"/>
    <s v="2393|Canal #2 |1.00|56.50"/>
    <x v="276"/>
    <s v="Truck# LT-67Hauling Ticket# 11824Job Name: Canal #2Job# 6227Location: Clinton &amp; CabriniDeliver: Vulcan Pershing Broken ConcreteScale Ticket# 14669182"/>
    <x v="0"/>
    <x v="15"/>
    <s v="11824"/>
    <x v="8"/>
    <x v="52"/>
    <s v="Canal #2 "/>
    <n v="6227"/>
    <s v="Vulcan Pershing"/>
    <s v="14669182"/>
    <s v="Broken Concrete Scale"/>
    <n v="1"/>
    <n v="56.5"/>
    <n v="56.5"/>
    <n v="0"/>
    <n v="331652.87999999989"/>
  </r>
  <r>
    <x v="17"/>
    <s v="23"/>
    <x v="1"/>
    <x v="0"/>
    <s v="2553|CDOT S-2-337 Job# S-603|8.00|115.00"/>
    <x v="277"/>
    <s v="Truck# MLB-58_x000a_Hauling Ticket# 13121_x000a_Job Name: CDOT S-2-337_x000a_Job# S-603"/>
    <x v="2"/>
    <x v="22"/>
    <s v="13121"/>
    <x v="9"/>
    <x v="53"/>
    <s v="CDOT S-2-337 Job# S-603"/>
    <m/>
    <m/>
    <m/>
    <m/>
    <n v="8"/>
    <n v="115"/>
    <n v="920"/>
    <n v="0"/>
    <n v="1206788.08"/>
  </r>
  <r>
    <x v="4"/>
    <s v="04"/>
    <x v="3"/>
    <x v="0"/>
    <s v="2641|CDOT S-403|9.50|115.00"/>
    <x v="278"/>
    <s v="Truck# LT-325_x000a_Hauling Ticket# 13614_x000a_Job Name: CDOT S-403"/>
    <x v="0"/>
    <x v="21"/>
    <s v="13614"/>
    <x v="9"/>
    <x v="54"/>
    <s v="CDOT S-403"/>
    <m/>
    <m/>
    <m/>
    <m/>
    <n v="9.5"/>
    <n v="115"/>
    <n v="1092.5"/>
    <n v="1016.0250000000001"/>
    <n v="1948975.579999995"/>
  </r>
  <r>
    <x v="4"/>
    <s v="04"/>
    <x v="3"/>
    <x v="0"/>
    <s v="2641|CDOT S-403|10.00|115.00"/>
    <x v="278"/>
    <s v="Truck# LT-325_x000a_Hauling Ticket# 13615_x000a_Job Name: CDOT S-403"/>
    <x v="0"/>
    <x v="21"/>
    <s v="13615"/>
    <x v="9"/>
    <x v="54"/>
    <s v="CDOT S-403"/>
    <m/>
    <m/>
    <m/>
    <m/>
    <n v="10"/>
    <n v="115"/>
    <n v="1150"/>
    <n v="1069.5"/>
    <n v="1950125.579999995"/>
  </r>
  <r>
    <x v="4"/>
    <s v="04"/>
    <x v="3"/>
    <x v="0"/>
    <s v="2641|CDOT S-403|8.50|115.00"/>
    <x v="278"/>
    <s v="Truck# LT-325_x000a_Hauling Ticket# 13616_x000a_Job Name: CDOT S-403"/>
    <x v="0"/>
    <x v="21"/>
    <s v="13616"/>
    <x v="9"/>
    <x v="54"/>
    <s v="CDOT S-403"/>
    <m/>
    <m/>
    <m/>
    <m/>
    <n v="8.5"/>
    <n v="115"/>
    <n v="977.5"/>
    <n v="909.07500000000005"/>
    <n v="1951103.079999995"/>
  </r>
  <r>
    <x v="4"/>
    <s v="04"/>
    <x v="3"/>
    <x v="0"/>
    <s v="2641|CDOT S-403|8.50|115.00"/>
    <x v="278"/>
    <s v="Truck# CAJ-54_x000a_Hauling Ticket# 14013_x000a_Job Name: CDOT S-403"/>
    <x v="5"/>
    <x v="1"/>
    <s v="14013"/>
    <x v="9"/>
    <x v="54"/>
    <s v="CDOT S-403"/>
    <m/>
    <m/>
    <m/>
    <m/>
    <n v="8.5"/>
    <n v="115"/>
    <n v="977.5"/>
    <n v="909.07500000000005"/>
    <n v="1952080.579999995"/>
  </r>
  <r>
    <x v="40"/>
    <s v="11"/>
    <x v="3"/>
    <x v="0"/>
    <s v="2656|CDOT S-403|9.00|115.00"/>
    <x v="279"/>
    <s v="Truck# LT-325_x000a_Hauling Ticket# 13617_x000a_Job Name: CDOT S-403"/>
    <x v="0"/>
    <x v="21"/>
    <s v="13617"/>
    <x v="9"/>
    <x v="54"/>
    <s v="CDOT S-403"/>
    <m/>
    <m/>
    <m/>
    <m/>
    <n v="9"/>
    <n v="115"/>
    <n v="1035"/>
    <n v="962.55000000000007"/>
    <n v="2058039.6999999951"/>
  </r>
  <r>
    <x v="40"/>
    <s v="11"/>
    <x v="3"/>
    <x v="0"/>
    <s v="2656|CDOT S-403|10.50|115.00"/>
    <x v="279"/>
    <s v="Truck# LT-325_x000a_Hauling Ticket# 12687_x000a_Job Name: CDOT S-403"/>
    <x v="0"/>
    <x v="21"/>
    <s v="12687"/>
    <x v="9"/>
    <x v="54"/>
    <s v="CDOT S-403"/>
    <m/>
    <m/>
    <m/>
    <m/>
    <n v="10.5"/>
    <n v="115"/>
    <n v="1207.5"/>
    <n v="1122.9750000000001"/>
    <n v="2059247.1999999951"/>
  </r>
  <r>
    <x v="40"/>
    <s v="11"/>
    <x v="3"/>
    <x v="0"/>
    <s v="2656|CDOT S-403|9.25|115.00"/>
    <x v="279"/>
    <s v="Truck# LT-325_x000a_Hauling Ticket# 15826_x000a_Job Name: CDOT S-403"/>
    <x v="0"/>
    <x v="21"/>
    <s v="15826"/>
    <x v="9"/>
    <x v="54"/>
    <s v="CDOT S-403"/>
    <m/>
    <m/>
    <m/>
    <m/>
    <n v="9.25"/>
    <n v="115"/>
    <n v="1063.75"/>
    <n v="989.28750000000002"/>
    <n v="2060310.9499999951"/>
  </r>
  <r>
    <x v="40"/>
    <s v="11"/>
    <x v="3"/>
    <x v="0"/>
    <s v="2656|CDOT S-403|10.50|115.00"/>
    <x v="279"/>
    <s v="Truck# BBR-25_x000a_Hauling Ticket# 4886_x000a_Job Name: CDOT S-403"/>
    <x v="27"/>
    <x v="54"/>
    <s v="4886"/>
    <x v="9"/>
    <x v="54"/>
    <s v="CDOT S-403"/>
    <m/>
    <m/>
    <m/>
    <m/>
    <n v="10.5"/>
    <n v="115"/>
    <n v="1207.5"/>
    <n v="1122.9750000000001"/>
    <n v="2061518.4499999951"/>
  </r>
  <r>
    <x v="40"/>
    <s v="11"/>
    <x v="3"/>
    <x v="0"/>
    <s v="2656|CDOT S-403|10.50|115.00"/>
    <x v="279"/>
    <s v="Truck# LT-325_x000a_Hauling Ticket# 12689_x000a_Job Name: CDOT S-403"/>
    <x v="0"/>
    <x v="21"/>
    <s v="12689"/>
    <x v="9"/>
    <x v="54"/>
    <s v="CDOT S-403"/>
    <m/>
    <m/>
    <m/>
    <m/>
    <n v="10.5"/>
    <n v="115"/>
    <n v="1207.5"/>
    <n v="1122.9750000000001"/>
    <n v="2062725.9499999951"/>
  </r>
  <r>
    <x v="40"/>
    <s v="11"/>
    <x v="3"/>
    <x v="0"/>
    <s v="2656|CDOT S-403|8.00|115.00"/>
    <x v="279"/>
    <s v="Truck# U-661_x000a_Hauling Ticket# 12606_x000a_Job Name: CDOT S-403"/>
    <x v="4"/>
    <x v="60"/>
    <s v="12606"/>
    <x v="9"/>
    <x v="54"/>
    <s v="CDOT S-403"/>
    <m/>
    <m/>
    <m/>
    <m/>
    <n v="8"/>
    <n v="115"/>
    <n v="920"/>
    <n v="0"/>
    <n v="2063645.9499999951"/>
  </r>
  <r>
    <x v="40"/>
    <s v="11"/>
    <x v="3"/>
    <x v="0"/>
    <s v="2656|CDOT S-403|9.50|115.00"/>
    <x v="279"/>
    <s v="Truck# U-661_x000a_Hauling Ticket# 12686_x000a_Job Name: CDOT S-403"/>
    <x v="4"/>
    <x v="60"/>
    <s v="12686"/>
    <x v="9"/>
    <x v="54"/>
    <s v="CDOT S-403"/>
    <m/>
    <m/>
    <m/>
    <m/>
    <n v="9.5"/>
    <n v="115"/>
    <n v="1092.5"/>
    <n v="1016.0250000000001"/>
    <n v="2064738.4499999951"/>
  </r>
  <r>
    <x v="40"/>
    <s v="11"/>
    <x v="3"/>
    <x v="0"/>
    <s v="2656|CDOT S-403|9.00|115.00"/>
    <x v="279"/>
    <s v="Truck# U-661_x000a_Hauling Ticket# 1104_x000a_Job Name: CDOT S-403"/>
    <x v="4"/>
    <x v="60"/>
    <s v="1104"/>
    <x v="9"/>
    <x v="54"/>
    <s v="CDOT S-403"/>
    <m/>
    <m/>
    <m/>
    <m/>
    <n v="9"/>
    <n v="115"/>
    <n v="1035"/>
    <n v="962.55000000000007"/>
    <n v="2065773.4499999951"/>
  </r>
  <r>
    <x v="40"/>
    <s v="11"/>
    <x v="3"/>
    <x v="0"/>
    <s v="2656|CDOT S-403|9.50|115.00"/>
    <x v="279"/>
    <s v="Truck# LT-325_x000a_Hauling Ticket# 13618_x000a_Job Name: CDOT S-403"/>
    <x v="0"/>
    <x v="21"/>
    <s v="13618"/>
    <x v="9"/>
    <x v="54"/>
    <s v="CDOT S-403"/>
    <m/>
    <m/>
    <m/>
    <m/>
    <n v="9.5"/>
    <n v="115"/>
    <n v="1092.5"/>
    <n v="1016.0250000000001"/>
    <n v="2066865.9499999951"/>
  </r>
  <r>
    <x v="20"/>
    <s v="18"/>
    <x v="3"/>
    <x v="0"/>
    <s v="2669|CDOT S-403|9.00|115.00"/>
    <x v="280"/>
    <s v="Truck# BBR-25_x000a_Hauling Ticket# 108323_x000a_Job Name: CDOT S-403"/>
    <x v="27"/>
    <x v="54"/>
    <s v="108323"/>
    <x v="9"/>
    <x v="54"/>
    <s v="CDOT S-403"/>
    <m/>
    <m/>
    <m/>
    <m/>
    <n v="9"/>
    <n v="115"/>
    <n v="1035"/>
    <n v="962.55000000000007"/>
    <n v="2142858.7999999952"/>
  </r>
  <r>
    <x v="20"/>
    <s v="18"/>
    <x v="3"/>
    <x v="0"/>
    <s v="2669|CDOT S-403|10.00|115.00"/>
    <x v="280"/>
    <s v="Truck# LT-325_x000a_Hauling Ticket# 15827_x000a_Job Name: CDOT S-403"/>
    <x v="0"/>
    <x v="21"/>
    <s v="15827"/>
    <x v="9"/>
    <x v="54"/>
    <s v="CDOT S-403"/>
    <m/>
    <m/>
    <m/>
    <m/>
    <n v="10"/>
    <n v="115"/>
    <n v="1150"/>
    <n v="1069.5"/>
    <n v="2144008.7999999952"/>
  </r>
  <r>
    <x v="20"/>
    <s v="18"/>
    <x v="3"/>
    <x v="0"/>
    <s v="2669|CDOT S-403|8.00|115.00"/>
    <x v="280"/>
    <s v="Truck# U-28_x000a_Hauling Ticket# 15031_x000a_Job Name: CDOT S-403"/>
    <x v="4"/>
    <x v="5"/>
    <s v="15031"/>
    <x v="9"/>
    <x v="54"/>
    <s v="CDOT S-403"/>
    <m/>
    <m/>
    <m/>
    <m/>
    <n v="8"/>
    <n v="115"/>
    <n v="920"/>
    <n v="855.6"/>
    <n v="2144928.7999999952"/>
  </r>
  <r>
    <x v="20"/>
    <s v="18"/>
    <x v="3"/>
    <x v="0"/>
    <s v="2669|CDOT S-403|8.00|115.00"/>
    <x v="280"/>
    <s v="Truck# U-28_x000a_Hauling Ticket# 15550_x000a_Job Name: CDOT S-403"/>
    <x v="4"/>
    <x v="5"/>
    <s v="15550"/>
    <x v="9"/>
    <x v="54"/>
    <s v="CDOT S-403"/>
    <m/>
    <m/>
    <m/>
    <m/>
    <n v="8"/>
    <n v="115"/>
    <n v="920"/>
    <n v="855.6"/>
    <n v="2145848.7999999952"/>
  </r>
  <r>
    <x v="20"/>
    <s v="18"/>
    <x v="3"/>
    <x v="0"/>
    <s v="2669|CDOT S-403|9.00|115.00"/>
    <x v="280"/>
    <s v="Truck# LT-325_x000a_Hauling Ticket# 15830_x000a_Job Name: CDOT S-403"/>
    <x v="0"/>
    <x v="21"/>
    <s v="15830"/>
    <x v="9"/>
    <x v="54"/>
    <s v="CDOT S-403"/>
    <m/>
    <m/>
    <m/>
    <m/>
    <n v="9"/>
    <n v="115"/>
    <n v="1035"/>
    <n v="962.55000000000007"/>
    <n v="2146883.7999999952"/>
  </r>
  <r>
    <x v="20"/>
    <s v="18"/>
    <x v="3"/>
    <x v="0"/>
    <s v="2669|CDOT S-403|8.50|115.00"/>
    <x v="280"/>
    <s v="Truck# HE-92_x000a_Hauling Ticket# 09703_x000a_Job Name: CDOT S-403"/>
    <x v="32"/>
    <x v="59"/>
    <s v="09703"/>
    <x v="9"/>
    <x v="54"/>
    <s v="CDOT S-403"/>
    <m/>
    <m/>
    <m/>
    <m/>
    <n v="8.5"/>
    <n v="115"/>
    <n v="977.5"/>
    <n v="0"/>
    <n v="2147861.2999999952"/>
  </r>
  <r>
    <x v="20"/>
    <s v="18"/>
    <x v="3"/>
    <x v="0"/>
    <s v="2669|CDOT S-403|10.00|115.00"/>
    <x v="280"/>
    <s v="Truck# LT-325_x000a_Hauling Ticket# 15831_x000a_Job Name: CDOT S-403"/>
    <x v="0"/>
    <x v="21"/>
    <s v="15831"/>
    <x v="9"/>
    <x v="54"/>
    <s v="CDOT S-403"/>
    <m/>
    <m/>
    <m/>
    <m/>
    <n v="10"/>
    <n v="115"/>
    <n v="1150"/>
    <n v="1069.5"/>
    <n v="2149011.2999999952"/>
  </r>
  <r>
    <x v="20"/>
    <s v="18"/>
    <x v="3"/>
    <x v="0"/>
    <s v="2669|CDOT S-403|9.50|115.00"/>
    <x v="280"/>
    <s v="Truck# BBR-25_x000a_Hauling Ticket# 11570_x000a_Job Name: CDOT S-403"/>
    <x v="27"/>
    <x v="54"/>
    <s v="11570"/>
    <x v="9"/>
    <x v="54"/>
    <s v="CDOT S-403"/>
    <m/>
    <m/>
    <m/>
    <m/>
    <n v="9.5"/>
    <n v="115"/>
    <n v="1092.5"/>
    <n v="0"/>
    <n v="2150103.7999999952"/>
  </r>
  <r>
    <x v="20"/>
    <s v="18"/>
    <x v="3"/>
    <x v="0"/>
    <s v="2669|CDOT S-403|8.00|115.00"/>
    <x v="280"/>
    <s v="Truck# MLB-82_x000a_Hauling Ticket# 13447_x000a_Job Name: CDOT S-403"/>
    <x v="2"/>
    <x v="23"/>
    <s v="13447"/>
    <x v="9"/>
    <x v="54"/>
    <s v="CDOT S-403"/>
    <m/>
    <m/>
    <m/>
    <m/>
    <n v="8"/>
    <n v="115"/>
    <n v="920"/>
    <n v="855.6"/>
    <n v="2151023.7999999952"/>
  </r>
  <r>
    <x v="20"/>
    <s v="18"/>
    <x v="3"/>
    <x v="0"/>
    <s v="2669|CDOT S-403|8.00|115.00"/>
    <x v="280"/>
    <s v="Truck# LT-325_x000a_Hauling Ticket# 15828_x000a_Job Name: CDOT S-403"/>
    <x v="0"/>
    <x v="21"/>
    <s v="15828"/>
    <x v="9"/>
    <x v="54"/>
    <s v="CDOT S-403"/>
    <m/>
    <m/>
    <m/>
    <m/>
    <n v="8"/>
    <n v="115"/>
    <n v="920"/>
    <n v="855.6"/>
    <n v="2151943.7999999952"/>
  </r>
  <r>
    <x v="20"/>
    <s v="18"/>
    <x v="3"/>
    <x v="0"/>
    <s v="2669|CDOT S-403|10.00|115.00"/>
    <x v="280"/>
    <s v="Truck# LT-325_x000a_Hauling Ticket# 15829_x000a_Job Name: CDOT S-403"/>
    <x v="0"/>
    <x v="21"/>
    <s v="15829"/>
    <x v="9"/>
    <x v="54"/>
    <s v="CDOT S-403"/>
    <m/>
    <m/>
    <m/>
    <m/>
    <n v="10"/>
    <n v="115"/>
    <n v="1150"/>
    <n v="1069.5"/>
    <n v="2153093.7999999952"/>
  </r>
  <r>
    <x v="21"/>
    <s v="25"/>
    <x v="3"/>
    <x v="0"/>
    <s v="2682|CDOT S-403|9.50|115.00"/>
    <x v="281"/>
    <s v="Truck# LT-325_x000a_Hauling Ticket# 13619_x000a_Job Name: CDOT S-403"/>
    <x v="0"/>
    <x v="21"/>
    <s v="13619"/>
    <x v="9"/>
    <x v="54"/>
    <s v="CDOT S-403"/>
    <m/>
    <m/>
    <m/>
    <m/>
    <n v="9.5"/>
    <n v="115"/>
    <n v="1092.5"/>
    <n v="1016.0250000000001"/>
    <n v="2276804.9299999941"/>
  </r>
  <r>
    <x v="21"/>
    <s v="25"/>
    <x v="3"/>
    <x v="0"/>
    <s v="2682|CDOT S-403|7.00|115.00"/>
    <x v="281"/>
    <s v="Truck# MLB-19_x000a_Hauling Ticket# 11672_x000a_Job Name: CDOT S-403"/>
    <x v="2"/>
    <x v="8"/>
    <s v="11672"/>
    <x v="9"/>
    <x v="54"/>
    <s v="CDOT S-403"/>
    <m/>
    <m/>
    <m/>
    <m/>
    <n v="7"/>
    <n v="115"/>
    <n v="805"/>
    <n v="748.65000000000009"/>
    <n v="2277609.9299999941"/>
  </r>
  <r>
    <x v="21"/>
    <s v="25"/>
    <x v="3"/>
    <x v="0"/>
    <s v="2682|CDOT S-403|8.00|115.00"/>
    <x v="281"/>
    <s v="Truck# LT-325_x000a_Hauling Ticket# 13620_x000a_Job Name: CDOT S-403"/>
    <x v="0"/>
    <x v="21"/>
    <s v="13620"/>
    <x v="9"/>
    <x v="54"/>
    <s v="CDOT S-403"/>
    <m/>
    <m/>
    <m/>
    <m/>
    <n v="8"/>
    <n v="115"/>
    <n v="920"/>
    <n v="855.6"/>
    <n v="2278529.9299999941"/>
  </r>
  <r>
    <x v="21"/>
    <s v="25"/>
    <x v="3"/>
    <x v="0"/>
    <s v="2682|CDOT S-403|8.00|115.00"/>
    <x v="281"/>
    <s v="Truck# LT-356_x000a_Hauling Ticket# 13879_x000a_Job Name: CDOT S-403"/>
    <x v="0"/>
    <x v="7"/>
    <s v="13879"/>
    <x v="9"/>
    <x v="54"/>
    <s v="CDOT S-403"/>
    <m/>
    <m/>
    <m/>
    <m/>
    <n v="8"/>
    <n v="115"/>
    <n v="920"/>
    <n v="855.6"/>
    <n v="2279449.9299999941"/>
  </r>
  <r>
    <x v="21"/>
    <s v="25"/>
    <x v="3"/>
    <x v="0"/>
    <s v="2682|CDOT S-403|8.00|115.00"/>
    <x v="281"/>
    <s v="Truck# LT-515_x000a_Hauling Ticket# 15155_x000a_Job Name: CDOT S-403"/>
    <x v="0"/>
    <x v="17"/>
    <s v="15155"/>
    <x v="9"/>
    <x v="54"/>
    <s v="CDOT S-403"/>
    <m/>
    <m/>
    <m/>
    <m/>
    <n v="8"/>
    <n v="115"/>
    <n v="920"/>
    <n v="855.6"/>
    <n v="2280369.9299999941"/>
  </r>
  <r>
    <x v="21"/>
    <s v="25"/>
    <x v="3"/>
    <x v="0"/>
    <s v="2682|CDOT S-403|8.00|115.00"/>
    <x v="281"/>
    <s v="Truck# MLB-19_x000a_Hauling Ticket# 10757_x000a_Job Name: CDOT S-403"/>
    <x v="2"/>
    <x v="8"/>
    <s v="10757"/>
    <x v="9"/>
    <x v="54"/>
    <s v="CDOT S-403"/>
    <m/>
    <m/>
    <m/>
    <m/>
    <n v="8"/>
    <n v="115"/>
    <n v="920"/>
    <n v="855.6"/>
    <n v="2281289.9299999941"/>
  </r>
  <r>
    <x v="21"/>
    <s v="25"/>
    <x v="3"/>
    <x v="0"/>
    <s v="2682|CDOT S-403|8.50|115.00"/>
    <x v="281"/>
    <s v="Truck# LT-325_x000a_Hauling Ticket# 15832_x000a_Job Name: CDOT S-403"/>
    <x v="0"/>
    <x v="21"/>
    <s v="15832"/>
    <x v="9"/>
    <x v="54"/>
    <s v="CDOT S-403"/>
    <m/>
    <m/>
    <m/>
    <m/>
    <n v="8.5"/>
    <n v="115"/>
    <n v="977.5"/>
    <n v="909.07500000000005"/>
    <n v="2282267.4299999941"/>
  </r>
  <r>
    <x v="21"/>
    <s v="25"/>
    <x v="3"/>
    <x v="0"/>
    <s v="2682|CDOT S-403|9.00|115.00"/>
    <x v="281"/>
    <s v="Truck# WO-102_x000a_Hauling Ticket# 14805_x000a_Job Name: CDOT S-403"/>
    <x v="9"/>
    <x v="37"/>
    <s v="14805"/>
    <x v="9"/>
    <x v="54"/>
    <s v="CDOT S-403"/>
    <m/>
    <m/>
    <m/>
    <m/>
    <n v="9"/>
    <n v="115"/>
    <n v="1035"/>
    <n v="0"/>
    <n v="2283302.4299999941"/>
  </r>
  <r>
    <x v="21"/>
    <s v="25"/>
    <x v="3"/>
    <x v="0"/>
    <s v="2682|CDOT S-403|8.00|115.00"/>
    <x v="281"/>
    <s v="Truck# LT-325_x000a_Hauling Ticket# 15833_x000a_Job Name: CDOT S-403"/>
    <x v="0"/>
    <x v="21"/>
    <s v="15833"/>
    <x v="9"/>
    <x v="54"/>
    <s v="CDOT S-403"/>
    <m/>
    <m/>
    <m/>
    <m/>
    <n v="8"/>
    <n v="115"/>
    <n v="920"/>
    <n v="855.6"/>
    <n v="2284222.4299999941"/>
  </r>
  <r>
    <x v="5"/>
    <s v="02"/>
    <x v="4"/>
    <x v="0"/>
    <s v="2698|CDOT S-403|7.50|115.00"/>
    <x v="282"/>
    <s v="Truck# U-76_x000a_Hauling Ticket# 13119_x000a_Job Name: CDOT S-403"/>
    <x v="4"/>
    <x v="46"/>
    <s v="13119"/>
    <x v="9"/>
    <x v="54"/>
    <s v="CDOT S-403"/>
    <m/>
    <m/>
    <m/>
    <m/>
    <n v="7.5"/>
    <n v="115"/>
    <n v="862.5"/>
    <n v="0"/>
    <n v="2408147.769999994"/>
  </r>
  <r>
    <x v="5"/>
    <s v="02"/>
    <x v="4"/>
    <x v="0"/>
    <s v="2698|CDOT S-403|8.00|115.00"/>
    <x v="282"/>
    <s v="Truck# LT-114_x000a_Hauling Ticket# 14131_x000a_Job Name: CDOT S-403"/>
    <x v="0"/>
    <x v="25"/>
    <s v="14131"/>
    <x v="9"/>
    <x v="54"/>
    <s v="CDOT S-403"/>
    <m/>
    <m/>
    <m/>
    <m/>
    <n v="8"/>
    <n v="115"/>
    <n v="920"/>
    <n v="855.6"/>
    <n v="2409067.769999994"/>
  </r>
  <r>
    <x v="5"/>
    <s v="02"/>
    <x v="4"/>
    <x v="0"/>
    <s v="2698|CDOT S-403|8.00|115.00"/>
    <x v="282"/>
    <s v="Truck# MLB-82_x000a_Hauling Ticket# 13458_x000a_Job Name: CDOT S-403"/>
    <x v="2"/>
    <x v="23"/>
    <s v="13458"/>
    <x v="9"/>
    <x v="54"/>
    <s v="CDOT S-403"/>
    <m/>
    <m/>
    <m/>
    <m/>
    <n v="8"/>
    <n v="115"/>
    <n v="920"/>
    <n v="855.6"/>
    <n v="2409987.769999994"/>
  </r>
  <r>
    <x v="5"/>
    <s v="02"/>
    <x v="4"/>
    <x v="0"/>
    <s v="2698|CDOT S-403|9.00|115.00"/>
    <x v="282"/>
    <s v="Truck# CAJ-606_x000a_Hauling Ticket# 13236_x000a_Job Name: CDOT S-403"/>
    <x v="5"/>
    <x v="47"/>
    <s v="13236"/>
    <x v="9"/>
    <x v="54"/>
    <s v="CDOT S-403"/>
    <m/>
    <m/>
    <m/>
    <m/>
    <n v="9"/>
    <n v="115"/>
    <n v="1035"/>
    <n v="962.55000000000007"/>
    <n v="2411022.769999994"/>
  </r>
  <r>
    <x v="5"/>
    <s v="02"/>
    <x v="4"/>
    <x v="0"/>
    <s v="2698|CDOT S-403|8.00|115.00"/>
    <x v="282"/>
    <s v="Truck# LT-356_x000a_Hauling Ticket# 14259_x000a_Job Name: CDOT S-403"/>
    <x v="0"/>
    <x v="7"/>
    <s v="14259"/>
    <x v="9"/>
    <x v="54"/>
    <s v="CDOT S-403"/>
    <m/>
    <m/>
    <m/>
    <m/>
    <n v="8"/>
    <n v="115"/>
    <n v="920"/>
    <n v="855.6"/>
    <n v="2411942.769999994"/>
  </r>
  <r>
    <x v="5"/>
    <s v="02"/>
    <x v="4"/>
    <x v="0"/>
    <s v="2698|CDOT S-403|8.50|115.00"/>
    <x v="282"/>
    <s v="Truck# U-28_x000a_Hauling Ticket# 14655_x000a_Job Name: CDOT S-403"/>
    <x v="4"/>
    <x v="5"/>
    <s v="14655"/>
    <x v="9"/>
    <x v="54"/>
    <s v="CDOT S-403"/>
    <m/>
    <m/>
    <m/>
    <m/>
    <n v="8.5"/>
    <n v="115"/>
    <n v="977.5"/>
    <n v="0"/>
    <n v="2412920.269999994"/>
  </r>
  <r>
    <x v="5"/>
    <s v="02"/>
    <x v="4"/>
    <x v="0"/>
    <s v="2698|CDOT S-403|8.00|115.00"/>
    <x v="282"/>
    <s v="Truck# LT-356_x000a_Hauling Ticket# 14260_x000a_Job Name: CDOT S-403"/>
    <x v="0"/>
    <x v="7"/>
    <s v="14260"/>
    <x v="9"/>
    <x v="54"/>
    <s v="CDOT S-403"/>
    <m/>
    <m/>
    <m/>
    <m/>
    <n v="8"/>
    <n v="115"/>
    <n v="920"/>
    <n v="855.6"/>
    <n v="2413840.269999994"/>
  </r>
  <r>
    <x v="5"/>
    <s v="02"/>
    <x v="4"/>
    <x v="0"/>
    <s v="2698|CDOT S-403|7.50|115.00"/>
    <x v="282"/>
    <s v="Truck# U-28_x000a_Hauling Ticket# 15340_x000a_Job Name: CDOT S-403"/>
    <x v="4"/>
    <x v="5"/>
    <s v="15340"/>
    <x v="9"/>
    <x v="54"/>
    <s v="CDOT S-403"/>
    <m/>
    <m/>
    <m/>
    <m/>
    <n v="7.5"/>
    <n v="115"/>
    <n v="862.5"/>
    <n v="0"/>
    <n v="2414702.769999994"/>
  </r>
  <r>
    <x v="5"/>
    <s v="02"/>
    <x v="4"/>
    <x v="0"/>
    <s v="2698|CDOT S-403|9.00|115.00"/>
    <x v="282"/>
    <s v="Truck# LT-325_x000a_Hauling Ticket# 15834_x000a_Job Name: CDOT S-403"/>
    <x v="0"/>
    <x v="21"/>
    <s v="15834"/>
    <x v="9"/>
    <x v="54"/>
    <s v="CDOT S-403"/>
    <m/>
    <m/>
    <m/>
    <m/>
    <n v="9"/>
    <n v="115"/>
    <n v="1035"/>
    <n v="962.55000000000007"/>
    <n v="2415737.769999994"/>
  </r>
  <r>
    <x v="5"/>
    <s v="02"/>
    <x v="4"/>
    <x v="0"/>
    <s v="2698|CDOT S-403|10.25|115.00"/>
    <x v="282"/>
    <s v="Truck# CAJ-54_x000a_Hauling Ticket# 15064_x000a_Job Name: CDOT S-403"/>
    <x v="5"/>
    <x v="1"/>
    <s v="15064"/>
    <x v="9"/>
    <x v="54"/>
    <s v="CDOT S-403"/>
    <m/>
    <m/>
    <m/>
    <m/>
    <n v="10.25"/>
    <n v="115"/>
    <n v="1178.75"/>
    <n v="0"/>
    <n v="2416916.519999994"/>
  </r>
  <r>
    <x v="5"/>
    <s v="02"/>
    <x v="4"/>
    <x v="0"/>
    <s v="2698|CDOT S-403|9.00|115.00"/>
    <x v="282"/>
    <s v="Truck# MLB-82_x000a_Hauling Ticket# 15372_x000a_Job Name: CDOT S-403"/>
    <x v="2"/>
    <x v="23"/>
    <s v="15372"/>
    <x v="9"/>
    <x v="54"/>
    <s v="CDOT S-403"/>
    <m/>
    <m/>
    <m/>
    <m/>
    <n v="9"/>
    <n v="115"/>
    <n v="1035"/>
    <n v="962.55000000000007"/>
    <n v="2417951.519999994"/>
  </r>
  <r>
    <x v="22"/>
    <s v="08"/>
    <x v="4"/>
    <x v="0"/>
    <s v="2715|CDOT S-403|7.00|115.00"/>
    <x v="283"/>
    <s v="Truck# KJV-773_x000a_Hauling Ticket# 15844_x000a_Job Name: CDOT S-403"/>
    <x v="15"/>
    <x v="66"/>
    <s v="15844"/>
    <x v="9"/>
    <x v="54"/>
    <s v="CDOT S-403"/>
    <m/>
    <m/>
    <m/>
    <m/>
    <n v="7"/>
    <n v="115"/>
    <n v="805"/>
    <n v="0"/>
    <n v="2544608.9199999939"/>
  </r>
  <r>
    <x v="22"/>
    <s v="08"/>
    <x v="4"/>
    <x v="0"/>
    <s v="2715|CDOT S-403|9.50|115.00"/>
    <x v="283"/>
    <s v="Truck# LT-325_x000a_Hauling Ticket# 15843_x000a_Job Name: CDOT S-403"/>
    <x v="0"/>
    <x v="21"/>
    <s v="15843"/>
    <x v="9"/>
    <x v="54"/>
    <s v="CDOT S-403"/>
    <m/>
    <m/>
    <m/>
    <m/>
    <n v="9.5"/>
    <n v="115"/>
    <n v="1092.5"/>
    <n v="1016.0250000000001"/>
    <n v="2545701.4199999939"/>
  </r>
  <r>
    <x v="22"/>
    <s v="08"/>
    <x v="4"/>
    <x v="0"/>
    <s v="2715|CDOT S-403|8.00|115.00"/>
    <x v="283"/>
    <s v="Truck# MLB-82_x000a_Hauling Ticket# 15374_x000a_Job Name: CDOT S-403"/>
    <x v="2"/>
    <x v="23"/>
    <s v="15374"/>
    <x v="9"/>
    <x v="54"/>
    <s v="CDOT S-403"/>
    <m/>
    <m/>
    <m/>
    <m/>
    <n v="8"/>
    <n v="115"/>
    <n v="920"/>
    <n v="855.6"/>
    <n v="2546621.4199999939"/>
  </r>
  <r>
    <x v="22"/>
    <s v="08"/>
    <x v="4"/>
    <x v="0"/>
    <s v="2715|CDOT S-403|8.00|115.00"/>
    <x v="283"/>
    <s v="Truck# LT-325_x000a_Hauling Ticket# 15845_x000a_Job Name: CDOT S-403"/>
    <x v="0"/>
    <x v="21"/>
    <s v="15845"/>
    <x v="9"/>
    <x v="54"/>
    <s v="CDOT S-403"/>
    <m/>
    <m/>
    <m/>
    <m/>
    <n v="8"/>
    <n v="115"/>
    <n v="920"/>
    <n v="855.6"/>
    <n v="2547541.4199999939"/>
  </r>
  <r>
    <x v="22"/>
    <s v="08"/>
    <x v="4"/>
    <x v="0"/>
    <s v="2715|CDOT S-403|8.00|115.00"/>
    <x v="283"/>
    <s v="Truck# MLB-82_x000a_Hauling Ticket# 15375_x000a_Job Name: CDOT S-403"/>
    <x v="2"/>
    <x v="23"/>
    <s v="15375"/>
    <x v="9"/>
    <x v="54"/>
    <s v="CDOT S-403"/>
    <m/>
    <m/>
    <m/>
    <m/>
    <n v="8"/>
    <n v="115"/>
    <n v="920"/>
    <n v="855.6"/>
    <n v="2548461.4199999939"/>
  </r>
  <r>
    <x v="22"/>
    <s v="08"/>
    <x v="4"/>
    <x v="0"/>
    <s v="2715|CDOT S-403|9.00|115.00"/>
    <x v="283"/>
    <s v="Truck# LT-325_x000a_Hauling Ticket# 15846_x000a_Job Name: CDOT S-403"/>
    <x v="0"/>
    <x v="21"/>
    <s v="15846"/>
    <x v="9"/>
    <x v="54"/>
    <s v="CDOT S-403"/>
    <m/>
    <m/>
    <m/>
    <m/>
    <n v="9"/>
    <n v="115"/>
    <n v="1035"/>
    <n v="962.55000000000007"/>
    <n v="2549496.4199999939"/>
  </r>
  <r>
    <x v="22"/>
    <s v="08"/>
    <x v="4"/>
    <x v="0"/>
    <s v="2715|CDOT S-403|8.50|115.00"/>
    <x v="283"/>
    <s v="Truck# MLB-82_x000a_Hauling Ticket# 15376_x000a_Job Name: CDOT S-403"/>
    <x v="2"/>
    <x v="23"/>
    <s v="15376"/>
    <x v="9"/>
    <x v="54"/>
    <s v="CDOT S-403"/>
    <m/>
    <m/>
    <m/>
    <m/>
    <n v="8.5"/>
    <n v="115"/>
    <n v="977.5"/>
    <n v="909.07500000000005"/>
    <n v="2550473.9199999939"/>
  </r>
  <r>
    <x v="22"/>
    <s v="08"/>
    <x v="4"/>
    <x v="0"/>
    <s v="2715|CDOT S-403|8.00|115.00"/>
    <x v="283"/>
    <s v="Truck# WO-07_x000a_Hauling Ticket# 15678_x000a_Job Name: CDOT S-403"/>
    <x v="9"/>
    <x v="16"/>
    <s v="15678"/>
    <x v="9"/>
    <x v="54"/>
    <s v="CDOT S-403"/>
    <m/>
    <m/>
    <m/>
    <m/>
    <n v="8"/>
    <n v="115"/>
    <n v="920"/>
    <n v="855.6"/>
    <n v="2551393.9199999939"/>
  </r>
  <r>
    <x v="23"/>
    <s v="15"/>
    <x v="4"/>
    <x v="0"/>
    <s v="2733|CDOT S-403|10.00|115.00"/>
    <x v="284"/>
    <s v="Truck# MLB-198_x000a_Hauling Ticket# 14582_x000a_Job Name: CDOT S-403"/>
    <x v="2"/>
    <x v="34"/>
    <s v="14582"/>
    <x v="9"/>
    <x v="54"/>
    <s v="CDOT S-403"/>
    <m/>
    <m/>
    <m/>
    <m/>
    <n v="10"/>
    <n v="115"/>
    <n v="1150"/>
    <n v="1069.5"/>
    <n v="2667481.3499999931"/>
  </r>
  <r>
    <x v="23"/>
    <s v="15"/>
    <x v="4"/>
    <x v="0"/>
    <s v="2733|CDOT S-403|8.50|115.00"/>
    <x v="284"/>
    <s v="Truck# MLB-82_x000a_Hauling Ticket# 15377_x000a_Job Name: CDOT S-403"/>
    <x v="2"/>
    <x v="23"/>
    <s v="15377"/>
    <x v="9"/>
    <x v="54"/>
    <s v="CDOT S-403"/>
    <m/>
    <m/>
    <m/>
    <m/>
    <n v="8.5"/>
    <n v="115"/>
    <n v="977.5"/>
    <n v="909.07500000000005"/>
    <n v="2668458.8499999931"/>
  </r>
  <r>
    <x v="23"/>
    <s v="15"/>
    <x v="4"/>
    <x v="0"/>
    <s v="2733|CDOT S-403|9.25|115.00"/>
    <x v="284"/>
    <s v="Truck# ALY-01_x000a_Hauling Ticket# 8563_x000a_Job Name: CDOT S-403"/>
    <x v="7"/>
    <x v="39"/>
    <s v="8563"/>
    <x v="9"/>
    <x v="54"/>
    <s v="CDOT S-403"/>
    <m/>
    <m/>
    <m/>
    <m/>
    <n v="9.25"/>
    <n v="115"/>
    <n v="1063.75"/>
    <n v="0"/>
    <n v="2669522.5999999931"/>
  </r>
  <r>
    <x v="23"/>
    <s v="15"/>
    <x v="4"/>
    <x v="0"/>
    <s v="2733|CDOT S-403|11.00|115.00"/>
    <x v="284"/>
    <s v="Truck# MLB-198_x000a_Hauling Ticket# 14583_x000a_Job Name: CDOT S-403"/>
    <x v="2"/>
    <x v="34"/>
    <s v="14583"/>
    <x v="9"/>
    <x v="54"/>
    <s v="CDOT S-403"/>
    <m/>
    <m/>
    <m/>
    <m/>
    <n v="11"/>
    <n v="115"/>
    <n v="1265"/>
    <n v="1176.45"/>
    <n v="2670787.5999999931"/>
  </r>
  <r>
    <x v="23"/>
    <s v="15"/>
    <x v="4"/>
    <x v="0"/>
    <s v="2733|CDOT S-403|9.00|115.00"/>
    <x v="284"/>
    <s v="Truck# MLB-198_x000a_Hauling Ticket# 14584_x000a_Job Name: CDOT S-403"/>
    <x v="2"/>
    <x v="34"/>
    <s v="14584"/>
    <x v="9"/>
    <x v="54"/>
    <s v="CDOT S-403"/>
    <m/>
    <m/>
    <m/>
    <m/>
    <n v="9"/>
    <n v="115"/>
    <n v="1035"/>
    <n v="962.55000000000007"/>
    <n v="2671822.5999999931"/>
  </r>
  <r>
    <x v="23"/>
    <s v="15"/>
    <x v="4"/>
    <x v="0"/>
    <s v="2733|CDOT S-403|8.00|115.00"/>
    <x v="284"/>
    <s v="Truck# U-76_x000a_Hauling Ticket# 15457_x000a_Job Name: CDOT S-403"/>
    <x v="4"/>
    <x v="46"/>
    <s v="15457"/>
    <x v="9"/>
    <x v="54"/>
    <s v="CDOT S-403"/>
    <m/>
    <m/>
    <m/>
    <m/>
    <n v="8"/>
    <n v="115"/>
    <n v="920"/>
    <n v="855.6"/>
    <n v="2672742.5999999931"/>
  </r>
  <r>
    <x v="23"/>
    <s v="15"/>
    <x v="4"/>
    <x v="0"/>
    <s v="2733|CDOT S-403|8.00|115.00"/>
    <x v="284"/>
    <s v="Truck# LT-325_x000a_Hauling Ticket# 15458_x000a_Job Name: CDOT S-403"/>
    <x v="0"/>
    <x v="21"/>
    <s v="15458"/>
    <x v="9"/>
    <x v="54"/>
    <s v="CDOT S-403"/>
    <m/>
    <m/>
    <m/>
    <m/>
    <n v="8"/>
    <n v="115"/>
    <n v="920"/>
    <n v="855.6"/>
    <n v="2673662.5999999931"/>
  </r>
  <r>
    <x v="23"/>
    <s v="15"/>
    <x v="4"/>
    <x v="0"/>
    <s v="2733|CDOT S-403|8.50|115.00"/>
    <x v="284"/>
    <s v="Truck# U-76_x000a_Hauling Ticket# 15461_x000a_Job Name: CDOT S-403"/>
    <x v="4"/>
    <x v="46"/>
    <s v="15461"/>
    <x v="9"/>
    <x v="54"/>
    <s v="CDOT S-403"/>
    <m/>
    <m/>
    <m/>
    <m/>
    <n v="8.5"/>
    <n v="115"/>
    <n v="977.5"/>
    <n v="909.07500000000005"/>
    <n v="2674640.0999999931"/>
  </r>
  <r>
    <x v="23"/>
    <s v="15"/>
    <x v="4"/>
    <x v="0"/>
    <s v="2733|CDOT S-403|8.00|115.00"/>
    <x v="284"/>
    <s v="Truck# MEM-15_x000a_Hauling Ticket# 13499_x000a_Job Name: CDOT S-403"/>
    <x v="26"/>
    <x v="38"/>
    <s v="13499"/>
    <x v="9"/>
    <x v="54"/>
    <s v="CDOT S-403"/>
    <m/>
    <m/>
    <m/>
    <m/>
    <n v="8"/>
    <n v="115"/>
    <n v="920"/>
    <n v="855.6"/>
    <n v="2675560.0999999931"/>
  </r>
  <r>
    <x v="23"/>
    <s v="15"/>
    <x v="4"/>
    <x v="0"/>
    <s v="2733|CDOT S-403|8.00|115.00"/>
    <x v="284"/>
    <s v="Truck# LT-325_x000a_Hauling Ticket# 15459_x000a_Job Name: CDOT S-403"/>
    <x v="0"/>
    <x v="21"/>
    <s v="15459"/>
    <x v="9"/>
    <x v="54"/>
    <s v="CDOT S-403"/>
    <m/>
    <m/>
    <m/>
    <m/>
    <n v="8"/>
    <n v="115"/>
    <n v="920"/>
    <n v="855.6"/>
    <n v="2676480.0999999931"/>
  </r>
  <r>
    <x v="31"/>
    <s v="22"/>
    <x v="4"/>
    <x v="0"/>
    <s v="2745|CDOT S-403|8.00|115.00"/>
    <x v="285"/>
    <s v="Truck# MLB-198_x000a_Hauling Ticket# 14594_x000a_Job Name: CDOT S-403"/>
    <x v="2"/>
    <x v="34"/>
    <s v="14594"/>
    <x v="9"/>
    <x v="54"/>
    <s v="CDOT S-403"/>
    <m/>
    <m/>
    <m/>
    <m/>
    <n v="8"/>
    <n v="115"/>
    <n v="920"/>
    <n v="855.6"/>
    <n v="2741377.6599999932"/>
  </r>
  <r>
    <x v="31"/>
    <s v="22"/>
    <x v="4"/>
    <x v="0"/>
    <s v="2745|CDOT S-403|8.50|115.00"/>
    <x v="285"/>
    <s v="Truck# LT-325_x000a_Hauling Ticket# 15460_x000a_Job Name: CDOT S-403"/>
    <x v="0"/>
    <x v="21"/>
    <s v="15460"/>
    <x v="9"/>
    <x v="54"/>
    <s v="CDOT S-403"/>
    <m/>
    <m/>
    <m/>
    <m/>
    <n v="8.5"/>
    <n v="115"/>
    <n v="977.5"/>
    <n v="909.07500000000005"/>
    <n v="2742355.1599999932"/>
  </r>
  <r>
    <x v="31"/>
    <s v="22"/>
    <x v="4"/>
    <x v="0"/>
    <s v="2745|CDOT S-403|9.25|115.00"/>
    <x v="285"/>
    <s v="Truck# MLB-198_x000a_Hauling Ticket# 14595_x000a_Job Name: CDOT S-403"/>
    <x v="2"/>
    <x v="34"/>
    <s v="14595"/>
    <x v="9"/>
    <x v="54"/>
    <s v="CDOT S-403"/>
    <m/>
    <m/>
    <m/>
    <m/>
    <n v="9.25"/>
    <n v="115"/>
    <n v="1063.75"/>
    <n v="989.28750000000002"/>
    <n v="2743418.9099999932"/>
  </r>
  <r>
    <x v="31"/>
    <s v="22"/>
    <x v="4"/>
    <x v="0"/>
    <s v="2745|CDOT S-403|8.50|115.00"/>
    <x v="285"/>
    <s v="Truck# LT-325_x000a_Hauling Ticket# 14596_x000a_Job Name: CDOT S-403"/>
    <x v="0"/>
    <x v="21"/>
    <s v="14596"/>
    <x v="9"/>
    <x v="54"/>
    <s v="CDOT S-403"/>
    <m/>
    <m/>
    <m/>
    <m/>
    <n v="8.5"/>
    <n v="115"/>
    <n v="977.5"/>
    <n v="909.07500000000005"/>
    <n v="2744396.4099999932"/>
  </r>
  <r>
    <x v="31"/>
    <s v="22"/>
    <x v="4"/>
    <x v="0"/>
    <s v="2745|CDOT S-403|8.00|115.00"/>
    <x v="285"/>
    <s v="Truck# LT-356_x000a_Hauling Ticket# 14273_x000a_Job Name: CDOT S-403"/>
    <x v="0"/>
    <x v="7"/>
    <s v="14273"/>
    <x v="9"/>
    <x v="54"/>
    <s v="CDOT S-403"/>
    <m/>
    <m/>
    <m/>
    <m/>
    <n v="8"/>
    <n v="115"/>
    <n v="920"/>
    <n v="855.6"/>
    <n v="2745316.4099999932"/>
  </r>
  <r>
    <x v="31"/>
    <s v="22"/>
    <x v="4"/>
    <x v="0"/>
    <s v="2745|CDOT S-403|8.00|115.00"/>
    <x v="285"/>
    <s v="Truck# MLB-198_x000a_Hauling Ticket# 14597_x000a_Job Name: CDOT S-403"/>
    <x v="2"/>
    <x v="34"/>
    <s v="14597"/>
    <x v="9"/>
    <x v="54"/>
    <s v="CDOT S-403"/>
    <m/>
    <m/>
    <m/>
    <m/>
    <n v="8"/>
    <n v="115"/>
    <n v="920"/>
    <n v="855.6"/>
    <n v="2746236.4099999932"/>
  </r>
  <r>
    <x v="31"/>
    <s v="22"/>
    <x v="4"/>
    <x v="0"/>
    <s v="2745|CDOT S-403|8.75|115.00"/>
    <x v="285"/>
    <s v="Truck# MLB-198_x000a_Hauling Ticket# 14598_x000a_Job Name: CDOT S-403"/>
    <x v="2"/>
    <x v="34"/>
    <s v="14598"/>
    <x v="9"/>
    <x v="54"/>
    <s v="CDOT S-403"/>
    <m/>
    <m/>
    <m/>
    <m/>
    <n v="8.75"/>
    <n v="115"/>
    <n v="1006.25"/>
    <n v="935.8125"/>
    <n v="2747242.6599999932"/>
  </r>
  <r>
    <x v="31"/>
    <s v="22"/>
    <x v="4"/>
    <x v="0"/>
    <s v="2745|CDOT S-403|8.50|115.00"/>
    <x v="285"/>
    <s v="Truck# MLB-82_x000a_Hauling Ticket# 15385_x000a_Job Name: CDOT S-403"/>
    <x v="2"/>
    <x v="23"/>
    <s v="15385"/>
    <x v="9"/>
    <x v="54"/>
    <s v="CDOT S-403"/>
    <m/>
    <m/>
    <m/>
    <m/>
    <n v="8.5"/>
    <n v="115"/>
    <n v="977.5"/>
    <n v="909.07500000000005"/>
    <n v="2748220.1599999932"/>
  </r>
  <r>
    <x v="31"/>
    <s v="22"/>
    <x v="4"/>
    <x v="0"/>
    <s v="2745|CDOT S-403|8.00|115.00"/>
    <x v="285"/>
    <s v="Truck# MLB-82_x000a_Hauling Ticket# 15386_x000a_Job Name: CDOT S-403"/>
    <x v="2"/>
    <x v="23"/>
    <s v="15386"/>
    <x v="9"/>
    <x v="54"/>
    <s v="CDOT S-403"/>
    <m/>
    <m/>
    <m/>
    <m/>
    <n v="8"/>
    <n v="115"/>
    <n v="920"/>
    <n v="855.6"/>
    <n v="2749140.1599999932"/>
  </r>
  <r>
    <x v="31"/>
    <s v="22"/>
    <x v="4"/>
    <x v="0"/>
    <s v="2745|CDOT S-403|8.50|115.00"/>
    <x v="285"/>
    <s v="Truck# MLB-198_x000a_Hauling Ticket# 14599_x000a_Job Name: CDOT S-403"/>
    <x v="2"/>
    <x v="34"/>
    <s v="14599"/>
    <x v="9"/>
    <x v="54"/>
    <s v="CDOT S-403"/>
    <m/>
    <m/>
    <m/>
    <m/>
    <n v="8.5"/>
    <n v="115"/>
    <n v="977.5"/>
    <n v="909.07500000000005"/>
    <n v="2750117.6599999932"/>
  </r>
  <r>
    <x v="32"/>
    <s v="29"/>
    <x v="4"/>
    <x v="0"/>
    <s v="2762|CDOT S-403|8.00|115.00"/>
    <x v="286"/>
    <s v="Truck# Li-54_x000a_Hauling Ticket# 15653_x000a_Job Name: CDOT S-403"/>
    <x v="1"/>
    <x v="1"/>
    <s v="15653"/>
    <x v="9"/>
    <x v="54"/>
    <s v="CDOT S-403"/>
    <m/>
    <m/>
    <m/>
    <m/>
    <n v="8"/>
    <n v="115"/>
    <n v="920"/>
    <n v="855.6"/>
    <n v="2830646.6599999922"/>
  </r>
  <r>
    <x v="32"/>
    <s v="29"/>
    <x v="4"/>
    <x v="0"/>
    <s v="2762|CDOT S-403|8.25|115.00"/>
    <x v="286"/>
    <s v="Truck# MLB-198_x000a_Hauling Ticket# 15960_x000a_Job Name: CDOT S-403"/>
    <x v="2"/>
    <x v="34"/>
    <s v="15960"/>
    <x v="9"/>
    <x v="54"/>
    <s v="CDOT S-403"/>
    <m/>
    <m/>
    <m/>
    <m/>
    <n v="8.25"/>
    <n v="115"/>
    <n v="948.75"/>
    <n v="882.33750000000009"/>
    <n v="2831595.4099999922"/>
  </r>
  <r>
    <x v="32"/>
    <s v="29"/>
    <x v="4"/>
    <x v="0"/>
    <s v="2762|CDOT S-403|8.00|115.00"/>
    <x v="286"/>
    <s v="Truck# J&amp;O-20_x000a_Hauling Ticket# 10046_x000a_Job Name: CDOT S-403"/>
    <x v="10"/>
    <x v="10"/>
    <s v="10046"/>
    <x v="9"/>
    <x v="54"/>
    <s v="CDOT S-403"/>
    <m/>
    <m/>
    <m/>
    <m/>
    <n v="8"/>
    <n v="115"/>
    <n v="920"/>
    <n v="855.6"/>
    <n v="2832515.4099999922"/>
  </r>
  <r>
    <x v="32"/>
    <s v="29"/>
    <x v="4"/>
    <x v="0"/>
    <s v="2762|CDOT S-403|8.50|115.00"/>
    <x v="286"/>
    <s v="Truck# MLB-198_x000a_Hauling Ticket# 15959_x000a_Job Name: CDOT S-403"/>
    <x v="2"/>
    <x v="34"/>
    <s v="15959"/>
    <x v="9"/>
    <x v="54"/>
    <s v="CDOT S-403"/>
    <m/>
    <m/>
    <m/>
    <m/>
    <n v="8.5"/>
    <n v="115"/>
    <n v="977.5"/>
    <n v="909.07500000000005"/>
    <n v="2833492.9099999922"/>
  </r>
  <r>
    <x v="32"/>
    <s v="29"/>
    <x v="4"/>
    <x v="0"/>
    <s v="2762|CDOT S-403|10.00|115.00"/>
    <x v="286"/>
    <s v="Truck# KJV-670_x000a_Hauling Ticket# 118_x000a_Job Name: CDOT S-403"/>
    <x v="15"/>
    <x v="27"/>
    <s v="118"/>
    <x v="9"/>
    <x v="54"/>
    <s v="CDOT S-403"/>
    <m/>
    <m/>
    <m/>
    <m/>
    <n v="10"/>
    <n v="115"/>
    <n v="1150"/>
    <n v="0"/>
    <n v="2834642.9099999922"/>
  </r>
  <r>
    <x v="32"/>
    <s v="29"/>
    <x v="4"/>
    <x v="0"/>
    <s v="2762|CDOT S-403|8.00|115.00"/>
    <x v="286"/>
    <s v="Truck# MLB-198_x000a_Hauling Ticket# 15958_x000a_Job Name: CDOT S-403"/>
    <x v="2"/>
    <x v="34"/>
    <s v="15958"/>
    <x v="9"/>
    <x v="54"/>
    <s v="CDOT S-403"/>
    <m/>
    <m/>
    <m/>
    <m/>
    <n v="8"/>
    <n v="115"/>
    <n v="920"/>
    <n v="855.6"/>
    <n v="2835562.9099999922"/>
  </r>
  <r>
    <x v="32"/>
    <s v="29"/>
    <x v="4"/>
    <x v="0"/>
    <s v="2762|CDOT S-403|7.75|115.00"/>
    <x v="286"/>
    <s v="Truck# MLB-82_x000a_Hauling Ticket# 15395_x000a_Job Name: CDOT S-403"/>
    <x v="2"/>
    <x v="23"/>
    <s v="15395"/>
    <x v="9"/>
    <x v="54"/>
    <s v="CDOT S-403"/>
    <m/>
    <m/>
    <m/>
    <m/>
    <n v="7.75"/>
    <n v="115"/>
    <n v="891.25"/>
    <n v="828.86250000000007"/>
    <n v="2836454.1599999922"/>
  </r>
  <r>
    <x v="32"/>
    <s v="29"/>
    <x v="4"/>
    <x v="0"/>
    <s v="2762|CDOT S-403|8.00|115.00"/>
    <x v="286"/>
    <s v="Truck# MLB-198_x000a_Hauling Ticket# 15957_x000a_Job Name: CDOT S-403"/>
    <x v="2"/>
    <x v="34"/>
    <s v="15957"/>
    <x v="9"/>
    <x v="54"/>
    <s v="CDOT S-403"/>
    <m/>
    <m/>
    <m/>
    <m/>
    <n v="8"/>
    <n v="115"/>
    <n v="920"/>
    <n v="855.6"/>
    <n v="2837374.1599999922"/>
  </r>
  <r>
    <x v="32"/>
    <s v="29"/>
    <x v="4"/>
    <x v="0"/>
    <s v="2762|CDOT S-403|8.00|115.00"/>
    <x v="286"/>
    <s v="Truck# MLB-198_x000a_Hauling Ticket# 15956_x000a_Job Name: CDOT S-403"/>
    <x v="2"/>
    <x v="34"/>
    <s v="15956"/>
    <x v="9"/>
    <x v="54"/>
    <s v="CDOT S-403"/>
    <m/>
    <m/>
    <m/>
    <m/>
    <n v="8"/>
    <n v="115"/>
    <n v="920"/>
    <n v="855.6"/>
    <n v="2838294.1599999922"/>
  </r>
  <r>
    <x v="32"/>
    <s v="29"/>
    <x v="4"/>
    <x v="0"/>
    <s v="2762|CDOT S-403|8.50|115.00"/>
    <x v="286"/>
    <s v="Truck# MLB-58_x000a_Hauling Ticket# 15978_x000a_Job Name: CDOT S-403"/>
    <x v="2"/>
    <x v="22"/>
    <s v="15978"/>
    <x v="9"/>
    <x v="54"/>
    <s v="CDOT S-403"/>
    <m/>
    <m/>
    <m/>
    <m/>
    <n v="8.5"/>
    <n v="115"/>
    <n v="977.5"/>
    <n v="909.07500000000005"/>
    <n v="2839271.6599999922"/>
  </r>
  <r>
    <x v="24"/>
    <s v="06"/>
    <x v="8"/>
    <x v="0"/>
    <s v="2781|CDOT S-403|9.00|115.00"/>
    <x v="287"/>
    <s v="Truck# MLB-82_x000a_Hauling Ticket# 15397_x000a_Job Name: CDOT S-403"/>
    <x v="2"/>
    <x v="23"/>
    <s v="15397"/>
    <x v="9"/>
    <x v="54"/>
    <s v="CDOT S-403"/>
    <m/>
    <m/>
    <m/>
    <m/>
    <n v="9"/>
    <n v="115"/>
    <n v="1035"/>
    <n v="962.55000000000007"/>
    <n v="2975977.5599999931"/>
  </r>
  <r>
    <x v="24"/>
    <s v="06"/>
    <x v="8"/>
    <x v="0"/>
    <s v="2781|CDOT S-403|9.00|115.00"/>
    <x v="287"/>
    <s v="Truck# MLB-198_x000a_Hauling Ticket# 15955_x000a_Job Name: CDOT S-403"/>
    <x v="2"/>
    <x v="34"/>
    <s v="15955"/>
    <x v="9"/>
    <x v="54"/>
    <s v="CDOT S-403"/>
    <m/>
    <m/>
    <m/>
    <m/>
    <n v="9"/>
    <n v="115"/>
    <n v="1035"/>
    <n v="962.55000000000007"/>
    <n v="2977012.5599999931"/>
  </r>
  <r>
    <x v="24"/>
    <s v="06"/>
    <x v="8"/>
    <x v="0"/>
    <s v="2781|CDOT S-403|10.25|115.00"/>
    <x v="287"/>
    <s v="Truck# KJV-670_x000a_Hauling Ticket# 278_x000a_Job Name: CDOT S-403"/>
    <x v="15"/>
    <x v="27"/>
    <s v="278"/>
    <x v="9"/>
    <x v="54"/>
    <s v="CDOT S-403"/>
    <m/>
    <m/>
    <m/>
    <m/>
    <n v="10.25"/>
    <n v="115"/>
    <n v="1178.75"/>
    <n v="0"/>
    <n v="2978191.3099999931"/>
  </r>
  <r>
    <x v="24"/>
    <s v="06"/>
    <x v="8"/>
    <x v="0"/>
    <s v="2781|CDOT S-403|9.00|115.00"/>
    <x v="287"/>
    <s v="Truck# MLB-82_x000a_Hauling Ticket# 15398_x000a_Job Name: CDOT S-403"/>
    <x v="2"/>
    <x v="23"/>
    <s v="15398"/>
    <x v="9"/>
    <x v="54"/>
    <s v="CDOT S-403"/>
    <m/>
    <m/>
    <m/>
    <m/>
    <n v="9"/>
    <n v="115"/>
    <n v="1035"/>
    <n v="962.55000000000007"/>
    <n v="2979226.3099999931"/>
  </r>
  <r>
    <x v="24"/>
    <s v="06"/>
    <x v="8"/>
    <x v="0"/>
    <s v="2781|CDOT S-403|9.00|115.00"/>
    <x v="287"/>
    <s v="Truck# MLB-198_x000a_Hauling Ticket# 15954_x000a_Job Name: CDOT S-403"/>
    <x v="2"/>
    <x v="34"/>
    <s v="15954"/>
    <x v="9"/>
    <x v="54"/>
    <s v="CDOT S-403"/>
    <m/>
    <m/>
    <m/>
    <m/>
    <n v="9"/>
    <n v="115"/>
    <n v="1035"/>
    <n v="962.55000000000007"/>
    <n v="2980261.3099999931"/>
  </r>
  <r>
    <x v="24"/>
    <s v="06"/>
    <x v="8"/>
    <x v="0"/>
    <s v="2781|CDOT S-403|9.50|115.00"/>
    <x v="287"/>
    <s v="Truck# LT-67_x000a_Hauling Ticket# 12911_x000a_Job Name: CDOT S-403"/>
    <x v="0"/>
    <x v="15"/>
    <s v="12911"/>
    <x v="9"/>
    <x v="54"/>
    <s v="CDOT S-403"/>
    <m/>
    <m/>
    <m/>
    <m/>
    <n v="9.5"/>
    <n v="115"/>
    <n v="1092.5"/>
    <n v="0"/>
    <n v="2981353.8099999931"/>
  </r>
  <r>
    <x v="24"/>
    <s v="06"/>
    <x v="8"/>
    <x v="0"/>
    <s v="2781|CDOT S-403|8.00|115.00"/>
    <x v="287"/>
    <s v="Truck# MLB-108_x000a_Hauling Ticket# 14093_x000a_Job Name: CDOT S-403"/>
    <x v="2"/>
    <x v="2"/>
    <s v="14093"/>
    <x v="9"/>
    <x v="54"/>
    <s v="CDOT S-403"/>
    <m/>
    <m/>
    <m/>
    <m/>
    <n v="8"/>
    <n v="115"/>
    <n v="920"/>
    <n v="855.6"/>
    <n v="2982273.8099999931"/>
  </r>
  <r>
    <x v="24"/>
    <s v="06"/>
    <x v="8"/>
    <x v="0"/>
    <s v="2781|CDOT S-403|8.50|115.00"/>
    <x v="287"/>
    <s v="Truck# MLB-198_x000a_Hauling Ticket# 15952_x000a_Job Name: CDOT S-403"/>
    <x v="2"/>
    <x v="34"/>
    <s v="15952"/>
    <x v="9"/>
    <x v="54"/>
    <s v="CDOT S-403"/>
    <m/>
    <m/>
    <m/>
    <m/>
    <n v="8.5"/>
    <n v="115"/>
    <n v="977.5"/>
    <n v="909.07500000000005"/>
    <n v="2983251.3099999931"/>
  </r>
  <r>
    <x v="24"/>
    <s v="06"/>
    <x v="8"/>
    <x v="0"/>
    <s v="2781|CDOT S-403|8.00|115.00"/>
    <x v="287"/>
    <s v="Truck# MLB-82_x000a_Hauling Ticket# 15400_x000a_Job Name: CDOT S-403"/>
    <x v="2"/>
    <x v="23"/>
    <s v="15400"/>
    <x v="9"/>
    <x v="54"/>
    <s v="CDOT S-403"/>
    <m/>
    <m/>
    <m/>
    <m/>
    <n v="8"/>
    <n v="115"/>
    <n v="920"/>
    <n v="855.6"/>
    <n v="2984171.3099999931"/>
  </r>
  <r>
    <x v="24"/>
    <s v="06"/>
    <x v="8"/>
    <x v="0"/>
    <s v="2781|CDOT S-403|8.50|115.00"/>
    <x v="287"/>
    <s v="Truck# MLB-198_x000a_Hauling Ticket# 15951_x000a_Job Name: CDOT S-403"/>
    <x v="2"/>
    <x v="34"/>
    <s v="15951"/>
    <x v="9"/>
    <x v="54"/>
    <s v="CDOT S-403"/>
    <m/>
    <m/>
    <m/>
    <m/>
    <n v="8.5"/>
    <n v="115"/>
    <n v="977.5"/>
    <n v="909.07500000000005"/>
    <n v="2985148.8099999931"/>
  </r>
  <r>
    <x v="24"/>
    <s v="06"/>
    <x v="8"/>
    <x v="0"/>
    <s v="2781|CDOT S-403|10.00|115.00"/>
    <x v="287"/>
    <s v="Truck# MLB-82_x000a_Hauling Ticket# 15399_x000a_Job Name: CDOT S-403"/>
    <x v="2"/>
    <x v="23"/>
    <s v="15399"/>
    <x v="9"/>
    <x v="54"/>
    <s v="CDOT S-403"/>
    <m/>
    <m/>
    <m/>
    <m/>
    <n v="10"/>
    <n v="115"/>
    <n v="1150"/>
    <n v="0"/>
    <n v="2986298.8099999931"/>
  </r>
  <r>
    <x v="25"/>
    <s v="13"/>
    <x v="8"/>
    <x v="0"/>
    <s v="2796|CDOT S-403|9.00|115.00"/>
    <x v="288"/>
    <s v="Truck# MLB-11_x000a_Hauling Ticket# 15453_x000a_Job Name: CDOT S-403"/>
    <x v="2"/>
    <x v="11"/>
    <s v="15453"/>
    <x v="9"/>
    <x v="54"/>
    <s v="CDOT S-403"/>
    <m/>
    <m/>
    <m/>
    <m/>
    <n v="9"/>
    <n v="115"/>
    <n v="1035"/>
    <n v="962.55000000000007"/>
    <n v="3095169.9299999941"/>
  </r>
  <r>
    <x v="25"/>
    <s v="13"/>
    <x v="8"/>
    <x v="0"/>
    <s v="2796|CDOT S-403|8.00|115.00"/>
    <x v="288"/>
    <s v="Truck# MLB-198_x000a_Hauling Ticket# 15950_x000a_Job Name: CDOT S-403"/>
    <x v="2"/>
    <x v="34"/>
    <s v="15950"/>
    <x v="9"/>
    <x v="54"/>
    <s v="CDOT S-403"/>
    <m/>
    <m/>
    <m/>
    <m/>
    <n v="8"/>
    <n v="115"/>
    <n v="920"/>
    <n v="855.6"/>
    <n v="3096089.9299999941"/>
  </r>
  <r>
    <x v="25"/>
    <s v="13"/>
    <x v="8"/>
    <x v="0"/>
    <s v="2796|CDOT S-403|8.00|115.00"/>
    <x v="288"/>
    <s v="Truck# MLB-82_x000a_Hauling Ticket# 15404_x000a_Job Name: CDOT S-403"/>
    <x v="2"/>
    <x v="23"/>
    <s v="15404"/>
    <x v="9"/>
    <x v="54"/>
    <s v="CDOT S-403"/>
    <m/>
    <m/>
    <m/>
    <m/>
    <n v="8"/>
    <n v="115"/>
    <n v="920"/>
    <n v="855.6"/>
    <n v="3097009.9299999941"/>
  </r>
  <r>
    <x v="25"/>
    <s v="13"/>
    <x v="8"/>
    <x v="0"/>
    <s v="2796|CDOT S-403|8.75|115.00"/>
    <x v="288"/>
    <s v="Truck# MLB-198_x000a_Hauling Ticket# 15949_x000a_Job Name: CDOT S-403"/>
    <x v="2"/>
    <x v="34"/>
    <s v="15949"/>
    <x v="9"/>
    <x v="54"/>
    <s v="CDOT S-403"/>
    <m/>
    <m/>
    <m/>
    <m/>
    <n v="8.75"/>
    <n v="115"/>
    <n v="1006.25"/>
    <n v="935.8125"/>
    <n v="3098016.1799999941"/>
  </r>
  <r>
    <x v="25"/>
    <s v="13"/>
    <x v="8"/>
    <x v="0"/>
    <s v="2796|CDOT S-403|8.00|115.00"/>
    <x v="288"/>
    <s v="Truck# MLB-82_x000a_Hauling Ticket# 15405_x000a_Job Name: CDOT S-403"/>
    <x v="2"/>
    <x v="23"/>
    <s v="15405"/>
    <x v="9"/>
    <x v="54"/>
    <s v="CDOT S-403"/>
    <m/>
    <m/>
    <m/>
    <m/>
    <n v="8"/>
    <n v="115"/>
    <n v="920"/>
    <n v="855.6"/>
    <n v="3098936.1799999941"/>
  </r>
  <r>
    <x v="25"/>
    <s v="13"/>
    <x v="8"/>
    <x v="0"/>
    <s v="2796|CDOT S-403|8.00|115.00"/>
    <x v="288"/>
    <s v="Truck# MLB-198_x000a_Hauling Ticket# 15948_x000a_Job Name: CDOT S-403"/>
    <x v="2"/>
    <x v="34"/>
    <s v="15948"/>
    <x v="9"/>
    <x v="54"/>
    <s v="CDOT S-403"/>
    <m/>
    <m/>
    <m/>
    <m/>
    <n v="8"/>
    <n v="115"/>
    <n v="920"/>
    <n v="855.6"/>
    <n v="3099856.1799999941"/>
  </r>
  <r>
    <x v="25"/>
    <s v="13"/>
    <x v="8"/>
    <x v="0"/>
    <s v="2796|CDOT S-403|8.00|115.00"/>
    <x v="288"/>
    <s v="Truck# MLB-82_x000a_Hauling Ticket# 15406_x000a_Job Name: CDOT S-403"/>
    <x v="2"/>
    <x v="23"/>
    <s v="15406"/>
    <x v="9"/>
    <x v="54"/>
    <s v="CDOT S-403"/>
    <m/>
    <m/>
    <m/>
    <m/>
    <n v="8"/>
    <n v="115"/>
    <n v="920"/>
    <n v="855.6"/>
    <n v="3100776.1799999941"/>
  </r>
  <r>
    <x v="25"/>
    <s v="13"/>
    <x v="8"/>
    <x v="0"/>
    <s v="2796|CDOT S-403|9.25|115.00"/>
    <x v="288"/>
    <s v="Truck# MLB-198_x000a_Hauling Ticket# 15947_x000a_Job Name: CDOT S-403"/>
    <x v="2"/>
    <x v="34"/>
    <s v="15947"/>
    <x v="9"/>
    <x v="54"/>
    <s v="CDOT S-403"/>
    <m/>
    <m/>
    <m/>
    <m/>
    <n v="9.25"/>
    <n v="115"/>
    <n v="1063.75"/>
    <n v="989.28750000000002"/>
    <n v="3101839.9299999941"/>
  </r>
  <r>
    <x v="26"/>
    <s v="20"/>
    <x v="8"/>
    <x v="0"/>
    <s v="2811|CDOT S-403|8.00|115.00"/>
    <x v="289"/>
    <s v="Truck# LT-515_x000a_Hauling Ticket# 15243_x000a_Job Name: CDOT S-403"/>
    <x v="0"/>
    <x v="17"/>
    <s v="15243"/>
    <x v="9"/>
    <x v="54"/>
    <s v="CDOT S-403"/>
    <m/>
    <m/>
    <m/>
    <m/>
    <n v="8"/>
    <n v="115"/>
    <n v="920"/>
    <n v="855.6"/>
    <n v="3232964.4199999929"/>
  </r>
  <r>
    <x v="26"/>
    <s v="20"/>
    <x v="8"/>
    <x v="0"/>
    <s v="2811|CDOT S-403|8.00|115.00"/>
    <x v="289"/>
    <s v="Truck# MLB-82_x000a_Hauling Ticket# 15407_x000a_Job Name: CDOT S-403"/>
    <x v="2"/>
    <x v="23"/>
    <s v="15407"/>
    <x v="9"/>
    <x v="54"/>
    <s v="CDOT S-403"/>
    <m/>
    <m/>
    <m/>
    <m/>
    <n v="8"/>
    <n v="115"/>
    <n v="920"/>
    <n v="855.6"/>
    <n v="3233884.4199999929"/>
  </r>
  <r>
    <x v="26"/>
    <s v="20"/>
    <x v="8"/>
    <x v="0"/>
    <s v="2811|CDOT S-403|9.00|115.00"/>
    <x v="289"/>
    <s v="Truck# MLB-82_x000a_Hauling Ticket# 15408_x000a_Job Name: CDOT S-403"/>
    <x v="2"/>
    <x v="23"/>
    <s v="15408"/>
    <x v="9"/>
    <x v="54"/>
    <s v="CDOT S-403"/>
    <m/>
    <m/>
    <m/>
    <m/>
    <n v="9"/>
    <n v="115"/>
    <n v="1035"/>
    <n v="962.55000000000007"/>
    <n v="3234919.4199999929"/>
  </r>
  <r>
    <x v="26"/>
    <s v="20"/>
    <x v="8"/>
    <x v="0"/>
    <s v="2811|CDOT S-403|8.00|115.00"/>
    <x v="289"/>
    <s v="Truck# MLB-198_x000a_Hauling Ticket# 15946_x000a_Job Name: CDOT S-403"/>
    <x v="2"/>
    <x v="34"/>
    <s v="15946"/>
    <x v="9"/>
    <x v="54"/>
    <s v="CDOT S-403"/>
    <m/>
    <m/>
    <m/>
    <m/>
    <n v="8"/>
    <n v="115"/>
    <n v="920"/>
    <n v="855.6"/>
    <n v="3235839.4199999929"/>
  </r>
  <r>
    <x v="26"/>
    <s v="20"/>
    <x v="8"/>
    <x v="0"/>
    <s v="2811|CDOT S-403|9.00|115.00"/>
    <x v="289"/>
    <s v="Truck# MLB-82_x000a_Hauling Ticket# 15402_x000a_Job Name: CDOT S-403"/>
    <x v="2"/>
    <x v="23"/>
    <s v="15402"/>
    <x v="9"/>
    <x v="54"/>
    <s v="CDOT S-403"/>
    <m/>
    <m/>
    <m/>
    <m/>
    <n v="9"/>
    <n v="115"/>
    <n v="1035"/>
    <n v="962.55000000000007"/>
    <n v="3236874.4199999929"/>
  </r>
  <r>
    <x v="26"/>
    <s v="20"/>
    <x v="8"/>
    <x v="0"/>
    <s v="2811|CDOT S-403|8.00|115.00"/>
    <x v="289"/>
    <s v="Truck# MLB-198_x000a_Hauling Ticket# 15945_x000a_Job Name: CDOT S-403"/>
    <x v="2"/>
    <x v="34"/>
    <s v="15945"/>
    <x v="9"/>
    <x v="54"/>
    <s v="CDOT S-403"/>
    <m/>
    <m/>
    <m/>
    <m/>
    <n v="8"/>
    <n v="115"/>
    <n v="920"/>
    <n v="855.6"/>
    <n v="3237794.4199999929"/>
  </r>
  <r>
    <x v="26"/>
    <s v="20"/>
    <x v="8"/>
    <x v="0"/>
    <s v="2811|CDOT S-403|9.00|115.00"/>
    <x v="289"/>
    <s v="Truck# MLB-82_x000a_Hauling Ticket# 15455_x000a_Job Name: CDOT S-403"/>
    <x v="2"/>
    <x v="23"/>
    <s v="15455"/>
    <x v="9"/>
    <x v="54"/>
    <s v="CDOT S-403"/>
    <m/>
    <m/>
    <m/>
    <m/>
    <n v="9"/>
    <n v="115"/>
    <n v="1035"/>
    <n v="962.55000000000007"/>
    <n v="3238829.4199999929"/>
  </r>
  <r>
    <x v="26"/>
    <s v="20"/>
    <x v="8"/>
    <x v="0"/>
    <s v="2811|CDOT S-403|9.50|115.00"/>
    <x v="289"/>
    <s v="Truck# MLB-198_x000a_Hauling Ticket# 15944_x000a_Job Name: CDOT S-403"/>
    <x v="2"/>
    <x v="34"/>
    <s v="15944"/>
    <x v="9"/>
    <x v="54"/>
    <s v="CDOT S-403"/>
    <m/>
    <m/>
    <m/>
    <m/>
    <n v="9.5"/>
    <n v="115"/>
    <n v="1092.5"/>
    <n v="1016.0250000000001"/>
    <n v="3239921.9199999929"/>
  </r>
  <r>
    <x v="26"/>
    <s v="20"/>
    <x v="8"/>
    <x v="0"/>
    <s v="2811|CDOT S-403|9.00|115.00"/>
    <x v="289"/>
    <s v="Truck# MLB-82_x000a_Hauling Ticket# 13460_x000a_Job Name: CDOT S-403"/>
    <x v="2"/>
    <x v="23"/>
    <s v="13460"/>
    <x v="9"/>
    <x v="54"/>
    <s v="CDOT S-403"/>
    <m/>
    <m/>
    <m/>
    <m/>
    <n v="9"/>
    <n v="115"/>
    <n v="1035"/>
    <n v="962.55000000000007"/>
    <n v="3240956.9199999929"/>
  </r>
  <r>
    <x v="26"/>
    <s v="20"/>
    <x v="8"/>
    <x v="0"/>
    <s v="2811|CDOT S-403|9.00|115.00"/>
    <x v="289"/>
    <s v="Truck# MLB-198_x000a_Hauling Ticket# 15963_x000a_Job Name: CDOT S-403"/>
    <x v="2"/>
    <x v="34"/>
    <s v="15963"/>
    <x v="9"/>
    <x v="54"/>
    <s v="CDOT S-403"/>
    <m/>
    <m/>
    <m/>
    <m/>
    <n v="9"/>
    <n v="115"/>
    <n v="1035"/>
    <n v="962.55000000000007"/>
    <n v="3241991.9199999929"/>
  </r>
  <r>
    <x v="27"/>
    <s v="27"/>
    <x v="8"/>
    <x v="0"/>
    <s v="2833|CDOT S-403|8.00|115.00"/>
    <x v="290"/>
    <s v="Truck# MLB-82_x000a_Hauling Ticket# 15456_x000a_Job Name: CDOT S-403"/>
    <x v="2"/>
    <x v="23"/>
    <s v="15456"/>
    <x v="9"/>
    <x v="54"/>
    <s v="CDOT S-403"/>
    <m/>
    <m/>
    <m/>
    <m/>
    <n v="8"/>
    <n v="115"/>
    <n v="920"/>
    <n v="855.6"/>
    <n v="3332871.0299999928"/>
  </r>
  <r>
    <x v="27"/>
    <s v="27"/>
    <x v="8"/>
    <x v="0"/>
    <s v="2833|CDOT S-403|8.00|115.00"/>
    <x v="290"/>
    <s v="Truck# MLB-198_x000a_Hauling Ticket# 15962_x000a_Job Name: CDOT S-403"/>
    <x v="2"/>
    <x v="34"/>
    <s v="15962"/>
    <x v="9"/>
    <x v="54"/>
    <s v="CDOT S-403"/>
    <m/>
    <m/>
    <m/>
    <m/>
    <n v="8"/>
    <n v="115"/>
    <n v="920"/>
    <n v="855.6"/>
    <n v="3333791.0299999928"/>
  </r>
  <r>
    <x v="27"/>
    <s v="27"/>
    <x v="8"/>
    <x v="0"/>
    <s v="2833|CDOT S-403|8.00|115.00"/>
    <x v="290"/>
    <s v="Truck# LT-114_x000a_Hauling Ticket# 15334_x000a_Job Name: CDOT S-403"/>
    <x v="0"/>
    <x v="25"/>
    <s v="15334"/>
    <x v="9"/>
    <x v="54"/>
    <s v="CDOT S-403"/>
    <m/>
    <m/>
    <m/>
    <m/>
    <n v="8"/>
    <n v="115"/>
    <n v="920"/>
    <n v="855.6"/>
    <n v="3334711.0299999928"/>
  </r>
  <r>
    <x v="27"/>
    <s v="27"/>
    <x v="8"/>
    <x v="0"/>
    <s v="2833|CDOT S-403|10.00|115.00"/>
    <x v="290"/>
    <s v="Truck# MLB-82_x000a_Hauling Ticket# 15457_x000a_Job Name: CDOT S-403"/>
    <x v="2"/>
    <x v="23"/>
    <s v="15457"/>
    <x v="9"/>
    <x v="54"/>
    <s v="CDOT S-403"/>
    <m/>
    <m/>
    <m/>
    <m/>
    <n v="10"/>
    <n v="115"/>
    <n v="1150"/>
    <n v="1069.5"/>
    <n v="3335861.0299999928"/>
  </r>
  <r>
    <x v="27"/>
    <s v="27"/>
    <x v="8"/>
    <x v="0"/>
    <s v="2833|CDOT S-403|9.00|115.00"/>
    <x v="290"/>
    <s v="Truck# MLB-198_x000a_Hauling Ticket# 15961_x000a_Job Name: CDOT S-403"/>
    <x v="2"/>
    <x v="34"/>
    <s v="15961"/>
    <x v="9"/>
    <x v="54"/>
    <s v="CDOT S-403"/>
    <m/>
    <m/>
    <m/>
    <m/>
    <n v="9"/>
    <n v="115"/>
    <n v="1035"/>
    <n v="962.55000000000007"/>
    <n v="3336896.0299999928"/>
  </r>
  <r>
    <x v="27"/>
    <s v="27"/>
    <x v="8"/>
    <x v="0"/>
    <s v="2833|CDOT S-403|8.00|115.00"/>
    <x v="290"/>
    <s v="Truck# MLB-198_x000a_Hauling Ticket# 15476_x000a_Job Name: CDOT S-403"/>
    <x v="2"/>
    <x v="34"/>
    <s v="15476"/>
    <x v="9"/>
    <x v="54"/>
    <s v="CDOT S-403"/>
    <m/>
    <m/>
    <m/>
    <m/>
    <n v="8"/>
    <n v="115"/>
    <n v="920"/>
    <n v="855.6"/>
    <n v="3337816.0299999928"/>
  </r>
  <r>
    <x v="27"/>
    <s v="27"/>
    <x v="8"/>
    <x v="0"/>
    <s v="2833|CDOT S-403|8.00|115.00"/>
    <x v="290"/>
    <s v="Truck# MLB-82_x000a_Hauling Ticket# 15477_x000a_Job Name: CDOT S-403"/>
    <x v="2"/>
    <x v="23"/>
    <s v="15477"/>
    <x v="9"/>
    <x v="54"/>
    <s v="CDOT S-403"/>
    <m/>
    <m/>
    <m/>
    <m/>
    <n v="8"/>
    <n v="115"/>
    <n v="920"/>
    <n v="855.6"/>
    <n v="3338736.0299999928"/>
  </r>
  <r>
    <x v="27"/>
    <s v="27"/>
    <x v="8"/>
    <x v="0"/>
    <s v="2833|CDOT S-403|8.50|115.00"/>
    <x v="290"/>
    <s v="Truck# MLB-198_x000a_Hauling Ticket# 15475_x000a_Job Name: CDOT S-403"/>
    <x v="2"/>
    <x v="34"/>
    <s v="15475"/>
    <x v="9"/>
    <x v="54"/>
    <s v="CDOT S-403"/>
    <m/>
    <m/>
    <m/>
    <m/>
    <n v="8.5"/>
    <n v="115"/>
    <n v="977.5"/>
    <n v="909.07500000000005"/>
    <n v="3339713.5299999928"/>
  </r>
  <r>
    <x v="27"/>
    <s v="27"/>
    <x v="8"/>
    <x v="0"/>
    <s v="2833|CDOT S-403|8.00|115.00"/>
    <x v="290"/>
    <s v="Truck# MLB-82_x000a_Hauling Ticket# 15478_x000a_Job Name: CDOT S-403"/>
    <x v="2"/>
    <x v="23"/>
    <s v="15478"/>
    <x v="9"/>
    <x v="54"/>
    <s v="CDOT S-403"/>
    <m/>
    <m/>
    <m/>
    <m/>
    <n v="8"/>
    <n v="115"/>
    <n v="920"/>
    <n v="855.6"/>
    <n v="3340633.5299999928"/>
  </r>
  <r>
    <x v="27"/>
    <s v="27"/>
    <x v="8"/>
    <x v="0"/>
    <s v="2833|CDOT S-403|8.00|115.00"/>
    <x v="290"/>
    <s v="Truck# MLB-198_x000a_Hauling Ticket# 15474_x000a_Job Name: CDOT S-403"/>
    <x v="2"/>
    <x v="34"/>
    <s v="15474"/>
    <x v="9"/>
    <x v="54"/>
    <s v="CDOT S-403"/>
    <m/>
    <m/>
    <m/>
    <m/>
    <n v="8"/>
    <n v="115"/>
    <n v="920"/>
    <n v="855.6"/>
    <n v="3341553.5299999928"/>
  </r>
  <r>
    <x v="27"/>
    <s v="27"/>
    <x v="8"/>
    <x v="0"/>
    <s v="2833|CDOT S-403|9.00|115.00"/>
    <x v="290"/>
    <s v="Truck# MLB-82_x000a_Hauling Ticket# 15479_x000a_Job Name: CDOT S-403"/>
    <x v="2"/>
    <x v="23"/>
    <s v="15479"/>
    <x v="9"/>
    <x v="54"/>
    <s v="CDOT S-403"/>
    <m/>
    <m/>
    <m/>
    <m/>
    <n v="9"/>
    <n v="115"/>
    <n v="1035"/>
    <n v="962.55000000000007"/>
    <n v="3342588.5299999928"/>
  </r>
  <r>
    <x v="28"/>
    <s v="03"/>
    <x v="5"/>
    <x v="0"/>
    <s v="2850|CDOT S-403|8.00|115.00"/>
    <x v="291"/>
    <s v="Truck# MLB-198_x000a_Hauling Ticket# 15472_x000a_Job Name: CDOT S-403"/>
    <x v="2"/>
    <x v="34"/>
    <s v="15472"/>
    <x v="9"/>
    <x v="54"/>
    <s v="CDOT S-403"/>
    <m/>
    <m/>
    <m/>
    <m/>
    <n v="8"/>
    <n v="115"/>
    <n v="920"/>
    <n v="855.6"/>
    <n v="3451169.6599999941"/>
  </r>
  <r>
    <x v="28"/>
    <s v="03"/>
    <x v="5"/>
    <x v="0"/>
    <s v="2850|CDOT S-403|8.00|115.00"/>
    <x v="291"/>
    <s v="Truck# MLB-82_x000a_Hauling Ticket# 15480_x000a_Job Name: CDOT S-403"/>
    <x v="2"/>
    <x v="23"/>
    <s v="15480"/>
    <x v="9"/>
    <x v="54"/>
    <s v="CDOT S-403"/>
    <m/>
    <m/>
    <m/>
    <m/>
    <n v="8"/>
    <n v="115"/>
    <n v="920"/>
    <n v="855.6"/>
    <n v="3452089.6599999941"/>
  </r>
  <r>
    <x v="28"/>
    <s v="03"/>
    <x v="5"/>
    <x v="0"/>
    <s v="2850|CDOT S-403|8.00|115.00"/>
    <x v="291"/>
    <s v="Truck# MLB-198_x000a_Hauling Ticket# 15473_x000a_Job Name: CDOT S-403"/>
    <x v="2"/>
    <x v="34"/>
    <s v="15473"/>
    <x v="9"/>
    <x v="54"/>
    <s v="CDOT S-403"/>
    <m/>
    <m/>
    <m/>
    <m/>
    <n v="8"/>
    <n v="115"/>
    <n v="920"/>
    <n v="855.6"/>
    <n v="3453009.6599999941"/>
  </r>
  <r>
    <x v="28"/>
    <s v="03"/>
    <x v="5"/>
    <x v="0"/>
    <s v="2850|CDOT S-403|8.00|115.00"/>
    <x v="291"/>
    <s v="Truck# MLB-82_x000a_Hauling Ticket# 15481_x000a_Job Name: CDOT S-403"/>
    <x v="2"/>
    <x v="23"/>
    <s v="15481"/>
    <x v="9"/>
    <x v="54"/>
    <s v="CDOT S-403"/>
    <m/>
    <m/>
    <m/>
    <m/>
    <n v="8"/>
    <n v="115"/>
    <n v="920"/>
    <n v="855.6"/>
    <n v="3453929.6599999941"/>
  </r>
  <r>
    <x v="28"/>
    <s v="03"/>
    <x v="5"/>
    <x v="0"/>
    <s v="2850|CDOT S-403|9.00|115.00"/>
    <x v="291"/>
    <s v="Truck# MLB-198_x000a_Hauling Ticket# 15471_x000a_Job Name: CDOT S-403"/>
    <x v="2"/>
    <x v="34"/>
    <s v="15471"/>
    <x v="9"/>
    <x v="54"/>
    <s v="CDOT S-403"/>
    <m/>
    <m/>
    <m/>
    <m/>
    <n v="9"/>
    <n v="115"/>
    <n v="1035"/>
    <n v="962.55000000000007"/>
    <n v="3454964.6599999941"/>
  </r>
  <r>
    <x v="28"/>
    <s v="03"/>
    <x v="5"/>
    <x v="0"/>
    <s v="2850|CDOT S-403|8.00|115.00"/>
    <x v="291"/>
    <s v="Truck# MLB-82_x000a_Hauling Ticket# 15482_x000a_Job Name: CDOT S-403"/>
    <x v="2"/>
    <x v="23"/>
    <s v="15482"/>
    <x v="9"/>
    <x v="54"/>
    <s v="CDOT S-403"/>
    <m/>
    <m/>
    <m/>
    <m/>
    <n v="8"/>
    <n v="115"/>
    <n v="920"/>
    <n v="855.6"/>
    <n v="3455884.6599999941"/>
  </r>
  <r>
    <x v="28"/>
    <s v="03"/>
    <x v="5"/>
    <x v="0"/>
    <s v="2850|CDOT S-403|9.50|115.00"/>
    <x v="291"/>
    <s v="Truck# MLB-198_x000a_Hauling Ticket# 15470_x000a_Job Name: CDOT S-403"/>
    <x v="2"/>
    <x v="34"/>
    <s v="15470"/>
    <x v="9"/>
    <x v="54"/>
    <s v="CDOT S-403"/>
    <m/>
    <m/>
    <m/>
    <m/>
    <n v="9.5"/>
    <n v="115"/>
    <n v="1092.5"/>
    <n v="1016.0250000000001"/>
    <n v="3456977.1599999941"/>
  </r>
  <r>
    <x v="28"/>
    <s v="03"/>
    <x v="5"/>
    <x v="0"/>
    <s v="2850|CDOT S-403|9.00|115.00"/>
    <x v="291"/>
    <s v="Truck# MLB-82_x000a_Hauling Ticket# 15487_x000a_Job Name: CDOT S-403"/>
    <x v="2"/>
    <x v="23"/>
    <s v="15487"/>
    <x v="9"/>
    <x v="54"/>
    <s v="CDOT S-403"/>
    <m/>
    <m/>
    <m/>
    <m/>
    <n v="9"/>
    <n v="115"/>
    <n v="1035"/>
    <n v="962.55000000000007"/>
    <n v="3458012.1599999941"/>
  </r>
  <r>
    <x v="28"/>
    <s v="03"/>
    <x v="5"/>
    <x v="0"/>
    <s v="2850|CDOT S-403|9.00|115.00"/>
    <x v="291"/>
    <s v="Truck# MM-2212_x000a_Hauling Ticket# 64069_x000a_Job Name: CDOT S-403"/>
    <x v="38"/>
    <x v="73"/>
    <s v="64069"/>
    <x v="9"/>
    <x v="54"/>
    <s v="CDOT S-403"/>
    <m/>
    <m/>
    <m/>
    <m/>
    <n v="9"/>
    <n v="115"/>
    <n v="1035"/>
    <n v="962.55000000000007"/>
    <n v="3459047.1599999941"/>
  </r>
  <r>
    <x v="28"/>
    <s v="03"/>
    <x v="5"/>
    <x v="0"/>
    <s v="2850|CDOT S-403|8.00|115.00"/>
    <x v="291"/>
    <s v="Truck# U-661_x000a_Hauling Ticket# 14672_x000a_Job Name: CDOT S-403"/>
    <x v="4"/>
    <x v="60"/>
    <s v="14672"/>
    <x v="9"/>
    <x v="54"/>
    <s v="CDOT S-403"/>
    <m/>
    <m/>
    <m/>
    <m/>
    <n v="8"/>
    <n v="115"/>
    <n v="920"/>
    <n v="855.6"/>
    <n v="3459967.1599999941"/>
  </r>
  <r>
    <x v="28"/>
    <s v="03"/>
    <x v="5"/>
    <x v="0"/>
    <s v="2850|CDOT S-403|8.00|115.00"/>
    <x v="291"/>
    <s v="Truck# LT-325_x000a_Hauling Ticket# 14880_x000a_Job Name: CDOT S-403"/>
    <x v="0"/>
    <x v="21"/>
    <s v="14880"/>
    <x v="9"/>
    <x v="54"/>
    <s v="CDOT S-403"/>
    <m/>
    <m/>
    <m/>
    <m/>
    <n v="8"/>
    <n v="115"/>
    <n v="920"/>
    <n v="855.6"/>
    <n v="3460887.1599999941"/>
  </r>
  <r>
    <x v="28"/>
    <s v="03"/>
    <x v="5"/>
    <x v="0"/>
    <s v="2850|CDOT S-403|9.00|115.00"/>
    <x v="291"/>
    <s v="Truck# MLB-82_x000a_Hauling Ticket# 15488_x000a_Job Name: CDOT S-403"/>
    <x v="2"/>
    <x v="23"/>
    <s v="15488"/>
    <x v="9"/>
    <x v="54"/>
    <s v="CDOT S-403"/>
    <m/>
    <m/>
    <m/>
    <m/>
    <n v="9"/>
    <n v="115"/>
    <n v="1035"/>
    <n v="962.55000000000007"/>
    <n v="3461922.1599999941"/>
  </r>
  <r>
    <x v="6"/>
    <s v="10"/>
    <x v="5"/>
    <x v="0"/>
    <s v="2869|CDOT S-403|10.00|115.00"/>
    <x v="292"/>
    <s v="Truck# LT-325_x000a_Hauling Ticket# 15602_x000a_Job Name: CDOT S-403"/>
    <x v="0"/>
    <x v="21"/>
    <s v="15602"/>
    <x v="9"/>
    <x v="54"/>
    <s v="CDOT S-403"/>
    <m/>
    <m/>
    <m/>
    <m/>
    <n v="10"/>
    <n v="115"/>
    <n v="1150"/>
    <n v="1069.5"/>
    <n v="3600177.9999999958"/>
  </r>
  <r>
    <x v="6"/>
    <s v="10"/>
    <x v="5"/>
    <x v="0"/>
    <s v="2869|CDOT S-403|8.00|115.00"/>
    <x v="292"/>
    <s v="Truck# KJV-664_x000a_Hauling Ticket# 15083_x000a_Job Name: CDOT S-403"/>
    <x v="15"/>
    <x v="64"/>
    <s v="15083"/>
    <x v="9"/>
    <x v="54"/>
    <s v="CDOT S-403"/>
    <m/>
    <m/>
    <m/>
    <m/>
    <n v="8"/>
    <n v="115"/>
    <n v="920"/>
    <n v="855.6"/>
    <n v="3601097.9999999958"/>
  </r>
  <r>
    <x v="6"/>
    <s v="10"/>
    <x v="5"/>
    <x v="0"/>
    <s v="2869|CDOT S-403|8.00|115.00"/>
    <x v="292"/>
    <s v="Truck# MLB-198_x000a_Hauling Ticket# 15854_x000a_Job Name: CDOT S-403"/>
    <x v="2"/>
    <x v="34"/>
    <s v="15854"/>
    <x v="9"/>
    <x v="54"/>
    <s v="CDOT S-403"/>
    <m/>
    <m/>
    <m/>
    <m/>
    <n v="8"/>
    <n v="115"/>
    <n v="920"/>
    <n v="855.6"/>
    <n v="3602017.9999999958"/>
  </r>
  <r>
    <x v="6"/>
    <s v="10"/>
    <x v="5"/>
    <x v="0"/>
    <s v="2869|CDOT S-403|9.00|115.00"/>
    <x v="292"/>
    <s v="Truck# LT-325_x000a_Hauling Ticket# 15877_x000a_Job Name: CDOT S-403"/>
    <x v="0"/>
    <x v="21"/>
    <s v="15877"/>
    <x v="9"/>
    <x v="54"/>
    <s v="CDOT S-403"/>
    <m/>
    <m/>
    <m/>
    <m/>
    <n v="9"/>
    <n v="115"/>
    <n v="1035"/>
    <n v="962.55000000000007"/>
    <n v="3603052.9999999958"/>
  </r>
  <r>
    <x v="6"/>
    <s v="10"/>
    <x v="5"/>
    <x v="0"/>
    <s v="2869|CDOT S-403|7.75|115.00"/>
    <x v="292"/>
    <s v="Truck# CAJ-606_x000a_Hauling Ticket# 15206_x000a_Job Name: CDOT S-403"/>
    <x v="5"/>
    <x v="47"/>
    <s v="15206"/>
    <x v="9"/>
    <x v="54"/>
    <s v="CDOT S-403"/>
    <m/>
    <m/>
    <m/>
    <m/>
    <n v="7.75"/>
    <n v="115"/>
    <n v="891.25"/>
    <n v="0"/>
    <n v="3603944.2499999958"/>
  </r>
  <r>
    <x v="6"/>
    <s v="10"/>
    <x v="5"/>
    <x v="0"/>
    <s v="2869|CDOT S-403|8.25|115.00"/>
    <x v="292"/>
    <s v="Truck# LT-325_x000a_Hauling Ticket# 15606_x000a_Job Name: CDOT S-403"/>
    <x v="0"/>
    <x v="21"/>
    <s v="15606"/>
    <x v="9"/>
    <x v="54"/>
    <s v="CDOT S-403"/>
    <m/>
    <m/>
    <m/>
    <m/>
    <n v="8.25"/>
    <n v="115"/>
    <n v="948.75"/>
    <n v="882.33750000000009"/>
    <n v="3604892.9999999958"/>
  </r>
  <r>
    <x v="7"/>
    <s v="17"/>
    <x v="5"/>
    <x v="0"/>
    <s v="2890|CDOT S-403|8.00|115.00"/>
    <x v="293"/>
    <s v="Truck# MLB-198_x000a_Hauling Ticket# 15603_x000a_Job Name: CDOT S-403"/>
    <x v="2"/>
    <x v="34"/>
    <s v="15603"/>
    <x v="9"/>
    <x v="54"/>
    <s v="CDOT S-403"/>
    <m/>
    <m/>
    <m/>
    <m/>
    <n v="8"/>
    <n v="115"/>
    <n v="920"/>
    <n v="855.6"/>
    <n v="3731878.1899999981"/>
  </r>
  <r>
    <x v="7"/>
    <s v="17"/>
    <x v="5"/>
    <x v="0"/>
    <s v="2890|CDOT S-403|8.50|115.00"/>
    <x v="293"/>
    <s v="Truck# Li-73_x000a_Hauling Ticket# 13058_x000a_Job Name: CDOT S-403"/>
    <x v="1"/>
    <x v="9"/>
    <s v="13058"/>
    <x v="9"/>
    <x v="54"/>
    <s v="CDOT S-403"/>
    <m/>
    <m/>
    <m/>
    <m/>
    <n v="8.5"/>
    <n v="115"/>
    <n v="977.5"/>
    <n v="0"/>
    <n v="3732855.6899999981"/>
  </r>
  <r>
    <x v="7"/>
    <s v="17"/>
    <x v="5"/>
    <x v="0"/>
    <s v="2890|CDOT S-403|8.00|115.00"/>
    <x v="293"/>
    <s v="Truck# LT-356_x000a_Hauling Ticket# 15820_x000a_Job Name: CDOT S-403"/>
    <x v="0"/>
    <x v="7"/>
    <s v="15820"/>
    <x v="9"/>
    <x v="54"/>
    <s v="CDOT S-403"/>
    <m/>
    <m/>
    <m/>
    <m/>
    <n v="8"/>
    <n v="115"/>
    <n v="920"/>
    <n v="855.6"/>
    <n v="3733775.6899999981"/>
  </r>
  <r>
    <x v="7"/>
    <s v="17"/>
    <x v="5"/>
    <x v="0"/>
    <s v="2890|CDOT S-403|8.00|115.00"/>
    <x v="293"/>
    <s v="Truck# LT-356_x000a_Hauling Ticket# 15821_x000a_Job Name: CDOT S-403"/>
    <x v="0"/>
    <x v="7"/>
    <s v="15821"/>
    <x v="9"/>
    <x v="54"/>
    <s v="CDOT S-403"/>
    <m/>
    <m/>
    <m/>
    <m/>
    <n v="8"/>
    <n v="115"/>
    <n v="920"/>
    <n v="855.6"/>
    <n v="3734695.6899999981"/>
  </r>
  <r>
    <x v="7"/>
    <s v="17"/>
    <x v="5"/>
    <x v="0"/>
    <s v="2890|CDOT S-403|9.50|115.00"/>
    <x v="293"/>
    <s v="Truck# MLB-198_x000a_Hauling Ticket# 15861_x000a_Job Name: CDOT S-403"/>
    <x v="2"/>
    <x v="34"/>
    <s v="15861"/>
    <x v="9"/>
    <x v="54"/>
    <s v="CDOT S-403"/>
    <m/>
    <m/>
    <m/>
    <m/>
    <n v="9.5"/>
    <n v="115"/>
    <n v="1092.5"/>
    <n v="1016.0250000000001"/>
    <n v="3735788.1899999981"/>
  </r>
  <r>
    <x v="7"/>
    <s v="17"/>
    <x v="5"/>
    <x v="0"/>
    <s v="2890|CDOT S-403|8.00|115.00"/>
    <x v="293"/>
    <s v="Truck# LT-67_x000a_Hauling Ticket# 15592_x000a_Job Name: CDOT S-403"/>
    <x v="0"/>
    <x v="15"/>
    <s v="15592"/>
    <x v="9"/>
    <x v="54"/>
    <s v="CDOT S-403"/>
    <m/>
    <m/>
    <m/>
    <m/>
    <n v="8"/>
    <n v="115"/>
    <n v="920"/>
    <n v="855.6"/>
    <n v="3736708.1899999981"/>
  </r>
  <r>
    <x v="7"/>
    <s v="17"/>
    <x v="5"/>
    <x v="0"/>
    <s v="2890|CDOT S-403|8.00|115.00"/>
    <x v="293"/>
    <s v="Truck# MLB-198_x000a_Hauling Ticket# 15862_x000a_Job Name: CDOT S-403"/>
    <x v="2"/>
    <x v="34"/>
    <s v="15862"/>
    <x v="9"/>
    <x v="54"/>
    <s v="CDOT S-403"/>
    <m/>
    <m/>
    <m/>
    <m/>
    <n v="8"/>
    <n v="115"/>
    <n v="920"/>
    <n v="855.6"/>
    <n v="3737628.1899999981"/>
  </r>
  <r>
    <x v="7"/>
    <s v="17"/>
    <x v="5"/>
    <x v="0"/>
    <s v="2890|CDOT S-403|8.00|115.00"/>
    <x v="293"/>
    <s v="Truck# WO-201_x000a_Hauling Ticket# 15138_x000a_Job Name: CDOT S-403"/>
    <x v="9"/>
    <x v="33"/>
    <s v="15138"/>
    <x v="9"/>
    <x v="54"/>
    <s v="CDOT S-403"/>
    <m/>
    <m/>
    <m/>
    <m/>
    <n v="8"/>
    <n v="115"/>
    <n v="920"/>
    <n v="855.6"/>
    <n v="3738548.1899999981"/>
  </r>
  <r>
    <x v="7"/>
    <s v="17"/>
    <x v="5"/>
    <x v="0"/>
    <s v="2890|CDOT S-403|8.00|115.00"/>
    <x v="293"/>
    <s v="Truck# LT-67_x000a_Hauling Ticket# 15593_x000a_Job Name: CDOT S-403"/>
    <x v="0"/>
    <x v="15"/>
    <s v="15593"/>
    <x v="9"/>
    <x v="54"/>
    <s v="CDOT S-403"/>
    <m/>
    <m/>
    <m/>
    <m/>
    <n v="8"/>
    <n v="115"/>
    <n v="920"/>
    <n v="855.6"/>
    <n v="3739468.1899999981"/>
  </r>
  <r>
    <x v="7"/>
    <s v="17"/>
    <x v="5"/>
    <x v="0"/>
    <s v="2890|CDOT S-403|8.00|115.00"/>
    <x v="293"/>
    <s v="Truck# Li-54_x000a_Hauling Ticket# 15778_x000a_Job Name: CDOT S-403"/>
    <x v="1"/>
    <x v="1"/>
    <s v="15778"/>
    <x v="9"/>
    <x v="54"/>
    <s v="CDOT S-403"/>
    <m/>
    <m/>
    <m/>
    <m/>
    <n v="8"/>
    <n v="115"/>
    <n v="920"/>
    <n v="855.6"/>
    <n v="3740388.1899999981"/>
  </r>
  <r>
    <x v="7"/>
    <s v="17"/>
    <x v="5"/>
    <x v="0"/>
    <s v="2890|CDOT S-403|8.00|115.00"/>
    <x v="293"/>
    <s v="Truck# U-661_x000a_Hauling Ticket# 14673_x000a_Job Name: CDOT S-403"/>
    <x v="4"/>
    <x v="60"/>
    <s v="14673"/>
    <x v="9"/>
    <x v="54"/>
    <s v="CDOT S-403"/>
    <m/>
    <m/>
    <m/>
    <m/>
    <n v="8"/>
    <n v="115"/>
    <n v="920"/>
    <n v="855.6"/>
    <n v="3741308.1899999981"/>
  </r>
  <r>
    <x v="8"/>
    <s v="24"/>
    <x v="5"/>
    <x v="0"/>
    <s v="2910|CDOT S-403|8.00|115.00"/>
    <x v="294"/>
    <s v="Truck# WO-07_x000a_Hauling Ticket# 15205_x000a_Job Name: CDOT S-403"/>
    <x v="9"/>
    <x v="16"/>
    <s v="15205"/>
    <x v="9"/>
    <x v="54"/>
    <s v="CDOT S-403"/>
    <m/>
    <m/>
    <m/>
    <m/>
    <n v="8"/>
    <n v="115"/>
    <n v="920"/>
    <n v="855.6"/>
    <n v="3849862.7099999981"/>
  </r>
  <r>
    <x v="8"/>
    <s v="24"/>
    <x v="5"/>
    <x v="0"/>
    <s v="2910|CDOT S-403|9.00|115.00"/>
    <x v="294"/>
    <s v="Truck# LT-325_x000a_Hauling Ticket# 15611_x000a_Job Name: CDOT S-403"/>
    <x v="0"/>
    <x v="21"/>
    <s v="15611"/>
    <x v="9"/>
    <x v="54"/>
    <s v="CDOT S-403"/>
    <m/>
    <m/>
    <m/>
    <m/>
    <n v="9"/>
    <n v="115"/>
    <n v="1035"/>
    <n v="962.55000000000007"/>
    <n v="3850897.7099999981"/>
  </r>
  <r>
    <x v="8"/>
    <s v="24"/>
    <x v="5"/>
    <x v="0"/>
    <s v="2910|CDOT S-403|9.00|115.00"/>
    <x v="294"/>
    <s v="Truck# MLB-108_x000a_Hauling Ticket# 14724_x000a_Job Name: CDOT S-403"/>
    <x v="2"/>
    <x v="2"/>
    <s v="14724"/>
    <x v="9"/>
    <x v="54"/>
    <s v="CDOT S-403"/>
    <m/>
    <m/>
    <m/>
    <m/>
    <n v="9"/>
    <n v="115"/>
    <n v="1035"/>
    <n v="962.55000000000007"/>
    <n v="3851932.7099999981"/>
  </r>
  <r>
    <x v="8"/>
    <s v="24"/>
    <x v="5"/>
    <x v="0"/>
    <s v="2910|CDOT S-403|8.75|115.00"/>
    <x v="294"/>
    <s v="Truck# LT-325_x000a_Hauling Ticket# 15612_x000a_Job Name: CDOT S-403"/>
    <x v="0"/>
    <x v="21"/>
    <s v="15612"/>
    <x v="9"/>
    <x v="54"/>
    <s v="CDOT S-403"/>
    <m/>
    <m/>
    <m/>
    <m/>
    <n v="8.75"/>
    <n v="115"/>
    <n v="1006.25"/>
    <n v="935.8125"/>
    <n v="3852938.9599999981"/>
  </r>
  <r>
    <x v="8"/>
    <s v="24"/>
    <x v="5"/>
    <x v="0"/>
    <s v="2910|CDOT S-403|8.25|115.00"/>
    <x v="294"/>
    <s v="Truck# MLB-58_x000a_Hauling Ticket# 15399_x000a_Job Name: CDOT S-403"/>
    <x v="2"/>
    <x v="22"/>
    <s v="15399"/>
    <x v="9"/>
    <x v="54"/>
    <s v="CDOT S-403"/>
    <m/>
    <m/>
    <m/>
    <m/>
    <n v="8.25"/>
    <n v="115"/>
    <n v="948.75"/>
    <n v="882.33750000000009"/>
    <n v="3853887.7099999981"/>
  </r>
  <r>
    <x v="8"/>
    <s v="24"/>
    <x v="5"/>
    <x v="0"/>
    <s v="2910|CDOT S-403|8.00|115.00"/>
    <x v="294"/>
    <s v="Truck# LT-325_x000a_Hauling Ticket# 15613_x000a_Job Name: CDOT S-403"/>
    <x v="0"/>
    <x v="21"/>
    <s v="15613"/>
    <x v="9"/>
    <x v="54"/>
    <s v="CDOT S-403"/>
    <m/>
    <m/>
    <m/>
    <m/>
    <n v="8"/>
    <n v="115"/>
    <n v="920"/>
    <n v="855.6"/>
    <n v="3854807.7099999981"/>
  </r>
  <r>
    <x v="8"/>
    <s v="24"/>
    <x v="5"/>
    <x v="0"/>
    <s v="2910|CDOT S-403|9.00|115.00"/>
    <x v="294"/>
    <s v="Truck# MLB-58_x000a_Hauling Ticket# 15385_x000a_Job Name: CDOT S-403"/>
    <x v="2"/>
    <x v="22"/>
    <s v="15385"/>
    <x v="9"/>
    <x v="54"/>
    <s v="CDOT S-403"/>
    <m/>
    <m/>
    <m/>
    <m/>
    <n v="9"/>
    <n v="115"/>
    <n v="1035"/>
    <n v="962.55000000000007"/>
    <n v="3855842.7099999981"/>
  </r>
  <r>
    <x v="8"/>
    <s v="24"/>
    <x v="5"/>
    <x v="0"/>
    <s v="2910|CDOT S-403|8.00|115.00"/>
    <x v="294"/>
    <s v="Truck# LT-67_x000a_Hauling Ticket# 15599_x000a_Job Name: CDOT S-403"/>
    <x v="0"/>
    <x v="15"/>
    <s v="15599"/>
    <x v="9"/>
    <x v="54"/>
    <s v="CDOT S-403"/>
    <m/>
    <m/>
    <m/>
    <m/>
    <n v="8"/>
    <n v="115"/>
    <n v="920"/>
    <n v="855.6"/>
    <n v="3856762.7099999981"/>
  </r>
  <r>
    <x v="8"/>
    <s v="24"/>
    <x v="5"/>
    <x v="0"/>
    <s v="2910|CDOT S-403|8.75|115.00"/>
    <x v="294"/>
    <s v="Truck# LT-325_x000a_Hauling Ticket# 15614_x000a_Job Name: CDOT S-403"/>
    <x v="0"/>
    <x v="21"/>
    <s v="15614"/>
    <x v="9"/>
    <x v="54"/>
    <s v="CDOT S-403"/>
    <m/>
    <m/>
    <m/>
    <m/>
    <n v="8.75"/>
    <n v="115"/>
    <n v="1006.25"/>
    <n v="935.8125"/>
    <n v="3857768.9599999981"/>
  </r>
  <r>
    <x v="8"/>
    <s v="24"/>
    <x v="5"/>
    <x v="0"/>
    <s v="2910|CDOT S-403|8.00|115.00"/>
    <x v="294"/>
    <s v="Truck# Li-54_x000a_Hauling Ticket# 15783_x000a_Job Name: CDOT S-403"/>
    <x v="1"/>
    <x v="1"/>
    <s v="15783"/>
    <x v="9"/>
    <x v="54"/>
    <s v="CDOT S-403"/>
    <m/>
    <m/>
    <m/>
    <m/>
    <n v="8"/>
    <n v="115"/>
    <n v="920"/>
    <n v="855.6"/>
    <n v="3858688.9599999981"/>
  </r>
  <r>
    <x v="9"/>
    <s v="01"/>
    <x v="6"/>
    <x v="0"/>
    <s v="2925|CDOT S-403|4.00|115.00"/>
    <x v="295"/>
    <s v="Truck# A-308_x000a_Hauling Ticket# 15785_x000a_Job Name: CDOT S-403"/>
    <x v="39"/>
    <x v="24"/>
    <s v="15785"/>
    <x v="9"/>
    <x v="54"/>
    <s v="CDOT S-403"/>
    <m/>
    <m/>
    <m/>
    <m/>
    <n v="4"/>
    <n v="115"/>
    <n v="460"/>
    <n v="427.8"/>
    <n v="3944126.5999999982"/>
  </r>
  <r>
    <x v="9"/>
    <s v="01"/>
    <x v="6"/>
    <x v="0"/>
    <s v="2925|CDOT S-403|8.00|115.00"/>
    <x v="295"/>
    <s v="Truck# Li-54_x000a_Hauling Ticket# 15784_x000a_Job Name: CDOT S-403"/>
    <x v="1"/>
    <x v="1"/>
    <s v="15784"/>
    <x v="9"/>
    <x v="54"/>
    <s v="CDOT S-403"/>
    <m/>
    <m/>
    <m/>
    <m/>
    <n v="8"/>
    <n v="115"/>
    <n v="920"/>
    <n v="855.6"/>
    <n v="3945046.5999999982"/>
  </r>
  <r>
    <x v="9"/>
    <s v="01"/>
    <x v="6"/>
    <x v="0"/>
    <s v="2925|CDOT S-403|3.50|115.00"/>
    <x v="295"/>
    <s v="Truck# LT-67_x000a_Hauling Ticket# 16027_x000a_Job Name: CDOT S-403"/>
    <x v="0"/>
    <x v="15"/>
    <s v="16027"/>
    <x v="9"/>
    <x v="54"/>
    <s v="CDOT S-403"/>
    <m/>
    <m/>
    <m/>
    <m/>
    <n v="3.5"/>
    <n v="115"/>
    <n v="402.5"/>
    <n v="374.32500000000005"/>
    <n v="3945449.0999999982"/>
  </r>
  <r>
    <x v="9"/>
    <s v="01"/>
    <x v="6"/>
    <x v="0"/>
    <s v="2925|CDOT S-403|8.50|115.00"/>
    <x v="295"/>
    <s v="Truck# Li-54_x000a_Hauling Ticket# 15786_x000a_Job Name: CDOT S-403"/>
    <x v="1"/>
    <x v="1"/>
    <s v="15786"/>
    <x v="9"/>
    <x v="54"/>
    <s v="CDOT S-403"/>
    <m/>
    <m/>
    <m/>
    <m/>
    <n v="8.5"/>
    <n v="115"/>
    <n v="977.5"/>
    <n v="0"/>
    <n v="3946426.5999999982"/>
  </r>
  <r>
    <x v="9"/>
    <s v="01"/>
    <x v="6"/>
    <x v="0"/>
    <s v="2925|CDOT S-403|8.00|115.00"/>
    <x v="295"/>
    <s v="Truck# LT-67_x000a_Hauling Ticket# 16028_x000a_Job Name: CDOT S-403"/>
    <x v="0"/>
    <x v="15"/>
    <s v="16028"/>
    <x v="9"/>
    <x v="54"/>
    <s v="CDOT S-403"/>
    <m/>
    <m/>
    <m/>
    <m/>
    <n v="8"/>
    <n v="115"/>
    <n v="920"/>
    <n v="855.6"/>
    <n v="3947346.5999999982"/>
  </r>
  <r>
    <x v="9"/>
    <s v="01"/>
    <x v="6"/>
    <x v="0"/>
    <s v="2925|CDOT S-403|9.25|115.00"/>
    <x v="295"/>
    <s v="Truck# LT-325_x000a_Hauling Ticket# 16117_x000a_Job Name: CDOT S-403"/>
    <x v="0"/>
    <x v="21"/>
    <s v="16117"/>
    <x v="9"/>
    <x v="54"/>
    <s v="CDOT S-403"/>
    <m/>
    <m/>
    <m/>
    <m/>
    <n v="9.25"/>
    <n v="115"/>
    <n v="1063.75"/>
    <n v="989.28750000000002"/>
    <n v="3948410.3499999982"/>
  </r>
  <r>
    <x v="9"/>
    <s v="01"/>
    <x v="6"/>
    <x v="0"/>
    <s v="2925|CDOT S-403|9.00|115.00"/>
    <x v="295"/>
    <s v="Truck# Li-73_x000a_Hauling Ticket# 15669_x000a_Job Name: CDOT S-403"/>
    <x v="1"/>
    <x v="9"/>
    <s v="15669"/>
    <x v="9"/>
    <x v="54"/>
    <s v="CDOT S-403"/>
    <m/>
    <m/>
    <m/>
    <m/>
    <n v="9"/>
    <n v="115"/>
    <n v="1035"/>
    <n v="0"/>
    <n v="3949445.3499999982"/>
  </r>
  <r>
    <x v="3"/>
    <s v="28"/>
    <x v="2"/>
    <x v="0"/>
    <s v="2626|CDOT S-603|8.00|115.00"/>
    <x v="296"/>
    <s v="Truck# WO-102_x000a_Hauling Ticket# 11658_x000a_Job Name: CDOT S-603"/>
    <x v="9"/>
    <x v="37"/>
    <s v="11658"/>
    <x v="9"/>
    <x v="55"/>
    <s v="CDOT S-603"/>
    <m/>
    <m/>
    <m/>
    <m/>
    <n v="8"/>
    <n v="115"/>
    <n v="920"/>
    <n v="0"/>
    <n v="1825362.139999995"/>
  </r>
  <r>
    <x v="3"/>
    <s v="28"/>
    <x v="2"/>
    <x v="0"/>
    <s v="2626|CDOT S-603|11.50|115.00"/>
    <x v="296"/>
    <s v="Truck# LT-114_x000a_Hauling Ticket# 11960_x000a_Job Name: CDOT S-603"/>
    <x v="0"/>
    <x v="25"/>
    <s v="11960"/>
    <x v="9"/>
    <x v="55"/>
    <s v="CDOT S-603"/>
    <m/>
    <m/>
    <m/>
    <m/>
    <n v="11.5"/>
    <n v="115"/>
    <n v="1322.5"/>
    <n v="0"/>
    <n v="1826684.639999995"/>
  </r>
  <r>
    <x v="3"/>
    <s v="28"/>
    <x v="2"/>
    <x v="0"/>
    <s v="2626|CDOT S-603|8.00|115.00"/>
    <x v="296"/>
    <s v="Truck# LT-356_x000a_Hauling Ticket# 12046_x000a_Job Name: CDOT S-603"/>
    <x v="0"/>
    <x v="7"/>
    <s v="12046"/>
    <x v="9"/>
    <x v="55"/>
    <s v="CDOT S-603"/>
    <m/>
    <m/>
    <m/>
    <m/>
    <n v="8"/>
    <n v="115"/>
    <n v="920"/>
    <n v="0"/>
    <n v="1827604.639999995"/>
  </r>
  <r>
    <x v="3"/>
    <s v="28"/>
    <x v="2"/>
    <x v="0"/>
    <s v="2626|CDOT S-603|9.00|115.00"/>
    <x v="296"/>
    <s v="Truck# WO-07_x000a_Hauling Ticket# 7145_x000a_Job Name: CDOT S-603"/>
    <x v="9"/>
    <x v="16"/>
    <s v="7145"/>
    <x v="9"/>
    <x v="55"/>
    <s v="CDOT S-603"/>
    <m/>
    <m/>
    <m/>
    <m/>
    <n v="9"/>
    <n v="115"/>
    <n v="1035"/>
    <n v="0"/>
    <n v="1828639.639999995"/>
  </r>
  <r>
    <x v="3"/>
    <s v="28"/>
    <x v="2"/>
    <x v="0"/>
    <s v="2626|CDOT S-603|7.50|115.00"/>
    <x v="296"/>
    <s v="Truck# CAJ-54_x000a_Hauling Ticket# 13233_x000a_Job Name: CDOT S-603"/>
    <x v="5"/>
    <x v="1"/>
    <s v="13233"/>
    <x v="9"/>
    <x v="55"/>
    <s v="CDOT S-603"/>
    <m/>
    <m/>
    <m/>
    <m/>
    <n v="7.5"/>
    <n v="115"/>
    <n v="862.5"/>
    <n v="0"/>
    <n v="1829502.139999995"/>
  </r>
  <r>
    <x v="3"/>
    <s v="28"/>
    <x v="2"/>
    <x v="0"/>
    <s v="2626|CDOT S-603|10.50|115.00"/>
    <x v="296"/>
    <s v="Truck# LT-325_x000a_Hauling Ticket# 13607_x000a_Job Name: CDOT S-603"/>
    <x v="0"/>
    <x v="21"/>
    <s v="13607"/>
    <x v="9"/>
    <x v="55"/>
    <s v="CDOT S-603"/>
    <m/>
    <m/>
    <m/>
    <m/>
    <n v="10.5"/>
    <n v="115"/>
    <n v="1207.5"/>
    <n v="0"/>
    <n v="1830709.639999995"/>
  </r>
  <r>
    <x v="3"/>
    <s v="28"/>
    <x v="2"/>
    <x v="0"/>
    <s v="2626|CDOT S-603|7.00|115.00"/>
    <x v="296"/>
    <s v="Truck# LT-114_x000a_Hauling Ticket# 14101_x000a_Job Name: CDOT S-603"/>
    <x v="0"/>
    <x v="25"/>
    <s v="14101"/>
    <x v="9"/>
    <x v="55"/>
    <s v="CDOT S-603"/>
    <m/>
    <m/>
    <m/>
    <m/>
    <n v="7"/>
    <n v="115"/>
    <n v="805"/>
    <n v="0"/>
    <n v="1831514.639999995"/>
  </r>
  <r>
    <x v="3"/>
    <s v="28"/>
    <x v="2"/>
    <x v="0"/>
    <s v="2626|CDOT S-603|7.50|115.00"/>
    <x v="296"/>
    <s v="Truck# MLB-82_x000a_Hauling Ticket# 13433_x000a_Job Name: CDOT S-603"/>
    <x v="2"/>
    <x v="23"/>
    <s v="13433"/>
    <x v="9"/>
    <x v="55"/>
    <s v="CDOT S-603"/>
    <m/>
    <m/>
    <m/>
    <m/>
    <n v="7.5"/>
    <n v="115"/>
    <n v="862.5"/>
    <n v="0"/>
    <n v="1832377.139999995"/>
  </r>
  <r>
    <x v="3"/>
    <s v="28"/>
    <x v="2"/>
    <x v="0"/>
    <s v="2626|CDOT S-603|9.00|115.00"/>
    <x v="296"/>
    <s v="Truck# LT-325_x000a_Hauling Ticket# 13608_x000a_Job Name: CDOT S-603"/>
    <x v="0"/>
    <x v="21"/>
    <s v="13608"/>
    <x v="9"/>
    <x v="55"/>
    <s v="CDOT S-603"/>
    <m/>
    <m/>
    <m/>
    <m/>
    <n v="9"/>
    <n v="115"/>
    <n v="1035"/>
    <n v="0"/>
    <n v="1833412.139999995"/>
  </r>
  <r>
    <x v="3"/>
    <s v="28"/>
    <x v="2"/>
    <x v="0"/>
    <s v="2626|CDOT S-603|8.75|115.00"/>
    <x v="296"/>
    <s v="Truck# LT-515_x000a_Hauling Ticket# 14155_x000a_Job Name: CDOT S-603"/>
    <x v="0"/>
    <x v="17"/>
    <s v="14155"/>
    <x v="9"/>
    <x v="55"/>
    <s v="CDOT S-603"/>
    <m/>
    <m/>
    <m/>
    <m/>
    <n v="8.75"/>
    <n v="115"/>
    <n v="1006.25"/>
    <n v="0"/>
    <n v="1834418.389999995"/>
  </r>
  <r>
    <x v="3"/>
    <s v="28"/>
    <x v="2"/>
    <x v="0"/>
    <s v="2626|CDOT S-603|9.00|115.00"/>
    <x v="296"/>
    <s v="Truck# LT-356_x000a_Hauling Ticket# 4488_x000a_Job Name: CDOT S-603"/>
    <x v="0"/>
    <x v="7"/>
    <s v="4488"/>
    <x v="9"/>
    <x v="55"/>
    <s v="CDOT S-603"/>
    <m/>
    <m/>
    <m/>
    <m/>
    <n v="9"/>
    <n v="115"/>
    <n v="1035"/>
    <n v="0"/>
    <n v="1835453.389999995"/>
  </r>
  <r>
    <x v="3"/>
    <s v="28"/>
    <x v="2"/>
    <x v="0"/>
    <s v="2626|CDOT S-603|11.00|115.00"/>
    <x v="296"/>
    <s v="Truck# LT-325_x000a_Hauling Ticket# 13609_x000a_Job Name: CDOT S-603"/>
    <x v="0"/>
    <x v="21"/>
    <s v="13609"/>
    <x v="9"/>
    <x v="55"/>
    <s v="CDOT S-603"/>
    <m/>
    <m/>
    <m/>
    <m/>
    <n v="11"/>
    <n v="115"/>
    <n v="1265"/>
    <n v="0"/>
    <n v="1836718.389999995"/>
  </r>
  <r>
    <x v="3"/>
    <s v="28"/>
    <x v="2"/>
    <x v="0"/>
    <s v="2626|CDOT S-603|10.00|115.00"/>
    <x v="296"/>
    <s v="Truck# LT-325_x000a_Hauling Ticket# 13611_x000a_Job Name: CDOT S-603"/>
    <x v="0"/>
    <x v="21"/>
    <s v="13611"/>
    <x v="9"/>
    <x v="55"/>
    <s v="CDOT S-603"/>
    <m/>
    <m/>
    <m/>
    <m/>
    <n v="10"/>
    <n v="115"/>
    <n v="1150"/>
    <n v="0"/>
    <n v="1837868.389999995"/>
  </r>
  <r>
    <x v="3"/>
    <s v="28"/>
    <x v="2"/>
    <x v="0"/>
    <s v="2626|CDOT S-603|7.00|115.00"/>
    <x v="296"/>
    <s v="Truck# LT-114_x000a_Hauling Ticket# 14109_x000a_Job Name: CDOT S-603"/>
    <x v="0"/>
    <x v="25"/>
    <s v="14109"/>
    <x v="9"/>
    <x v="55"/>
    <s v="CDOT S-603"/>
    <m/>
    <m/>
    <m/>
    <m/>
    <n v="7"/>
    <n v="115"/>
    <n v="805"/>
    <n v="0"/>
    <n v="1838673.389999995"/>
  </r>
  <r>
    <x v="3"/>
    <s v="28"/>
    <x v="2"/>
    <x v="0"/>
    <s v="2626|CDOT S-603|6.50|115.00"/>
    <x v="296"/>
    <s v="Truck# MLB-198_x000a_Hauling Ticket# 15535_x000a_Job Name: CDOT S-603"/>
    <x v="2"/>
    <x v="34"/>
    <s v="15535"/>
    <x v="9"/>
    <x v="55"/>
    <s v="CDOT S-603"/>
    <m/>
    <m/>
    <m/>
    <m/>
    <n v="6.5"/>
    <n v="115"/>
    <n v="747.5"/>
    <n v="0"/>
    <n v="1839420.889999995"/>
  </r>
  <r>
    <x v="3"/>
    <s v="28"/>
    <x v="2"/>
    <x v="0"/>
    <s v="2626|CDOT S-603|10.00|115.00"/>
    <x v="296"/>
    <s v="Truck#J&amp;O-568_x000a_Hauling Ticket# 34402_x000a_Job Name: CDOT S-603"/>
    <x v="10"/>
    <x v="74"/>
    <s v="34402"/>
    <x v="9"/>
    <x v="55"/>
    <s v="CDOT S-603"/>
    <m/>
    <m/>
    <m/>
    <m/>
    <n v="10"/>
    <n v="115"/>
    <n v="1150"/>
    <n v="0"/>
    <n v="1840570.889999995"/>
  </r>
  <r>
    <x v="3"/>
    <s v="28"/>
    <x v="2"/>
    <x v="0"/>
    <s v="2626|CDOT S-603|8.50|115.00"/>
    <x v="296"/>
    <s v="Truck# ALY-62_x000a_Hauling Ticket# 7521_x000a_Job Name: CDOT S-603"/>
    <x v="7"/>
    <x v="52"/>
    <s v="7521"/>
    <x v="9"/>
    <x v="55"/>
    <s v="CDOT S-603"/>
    <m/>
    <m/>
    <m/>
    <m/>
    <n v="8.5"/>
    <n v="115"/>
    <n v="977.5"/>
    <n v="0"/>
    <n v="1841548.389999995"/>
  </r>
  <r>
    <x v="3"/>
    <s v="28"/>
    <x v="2"/>
    <x v="0"/>
    <s v="2626|CDOT S-603|9.50|115.00"/>
    <x v="296"/>
    <s v="Truck# U-28_x000a_Hauling Ticket# 100424_x000a_Job Name: CDOT S-603"/>
    <x v="4"/>
    <x v="5"/>
    <s v="100424"/>
    <x v="9"/>
    <x v="55"/>
    <s v="CDOT S-603"/>
    <m/>
    <m/>
    <m/>
    <m/>
    <n v="9.5"/>
    <n v="115"/>
    <n v="1092.5"/>
    <n v="0"/>
    <n v="1842640.889999995"/>
  </r>
  <r>
    <x v="3"/>
    <s v="28"/>
    <x v="2"/>
    <x v="0"/>
    <s v="2626|CDOT S-603|10.50|115.00"/>
    <x v="296"/>
    <s v="Truck# U-229_x000a_Hauling Ticket# 15057_x000a_Job Name: CDOT S-603"/>
    <x v="4"/>
    <x v="6"/>
    <s v="15057"/>
    <x v="9"/>
    <x v="55"/>
    <s v="CDOT S-603"/>
    <m/>
    <m/>
    <m/>
    <m/>
    <n v="10.5"/>
    <n v="115"/>
    <n v="1207.5"/>
    <n v="0"/>
    <n v="1843848.389999995"/>
  </r>
  <r>
    <x v="4"/>
    <s v="04"/>
    <x v="3"/>
    <x v="0"/>
    <s v="2642|CDOT S-603|9.00|115.00"/>
    <x v="297"/>
    <s v="Truck# J&amp;O-676_x000a_Hauling Ticket# 11743_x000a_Job Name: CDOT S-603"/>
    <x v="10"/>
    <x v="43"/>
    <s v="11743"/>
    <x v="9"/>
    <x v="55"/>
    <s v="CDOT S-603"/>
    <m/>
    <m/>
    <m/>
    <m/>
    <n v="9"/>
    <n v="115"/>
    <n v="1035"/>
    <n v="962.55000000000007"/>
    <n v="1953115.579999995"/>
  </r>
  <r>
    <x v="4"/>
    <s v="04"/>
    <x v="3"/>
    <x v="0"/>
    <s v="2642|CDOT S-603|10.50|115.00"/>
    <x v="297"/>
    <s v="Truck# LT-325_x000a_Hauling Ticket# 13612_x000a_Job Name: CDOT S-603"/>
    <x v="0"/>
    <x v="21"/>
    <s v="13612"/>
    <x v="9"/>
    <x v="55"/>
    <s v="CDOT S-603"/>
    <m/>
    <m/>
    <m/>
    <m/>
    <n v="10.5"/>
    <n v="115"/>
    <n v="1207.5"/>
    <n v="1122.9750000000001"/>
    <n v="1954323.079999995"/>
  </r>
  <r>
    <x v="4"/>
    <s v="04"/>
    <x v="3"/>
    <x v="0"/>
    <s v="2642|CDOT S-603|9.50|115.00"/>
    <x v="297"/>
    <s v="Truck# LT-114_x000a_Hauling Ticket# 14110_x000a_Job Name: CDOT S-603"/>
    <x v="0"/>
    <x v="25"/>
    <s v="14110"/>
    <x v="9"/>
    <x v="55"/>
    <s v="CDOT S-603"/>
    <m/>
    <m/>
    <m/>
    <m/>
    <n v="9.5"/>
    <n v="115"/>
    <n v="1092.5"/>
    <n v="1016.0250000000001"/>
    <n v="1955415.579999995"/>
  </r>
  <r>
    <x v="4"/>
    <s v="04"/>
    <x v="3"/>
    <x v="0"/>
    <s v="2642|CDOT S-603|7.75|115.00"/>
    <x v="297"/>
    <s v="Truck# LT-67_x000a_Hauling Ticket# 14211_x000a_Job Name: CDOT S-603"/>
    <x v="0"/>
    <x v="15"/>
    <s v="14211"/>
    <x v="9"/>
    <x v="55"/>
    <s v="CDOT S-603"/>
    <m/>
    <m/>
    <m/>
    <m/>
    <n v="7.75"/>
    <n v="115"/>
    <n v="891.25"/>
    <n v="828.86250000000007"/>
    <n v="1956306.829999995"/>
  </r>
  <r>
    <x v="4"/>
    <s v="04"/>
    <x v="3"/>
    <x v="0"/>
    <s v="2642|CDOT S-603|9.00|115.00"/>
    <x v="297"/>
    <s v="Truck# J&amp;O-676_x000a_Hauling Ticket# 11734_x000a_Job Name: CDOT S-603"/>
    <x v="10"/>
    <x v="43"/>
    <s v="11734"/>
    <x v="9"/>
    <x v="55"/>
    <s v="CDOT S-603"/>
    <m/>
    <m/>
    <m/>
    <m/>
    <n v="9"/>
    <n v="115"/>
    <n v="1035"/>
    <n v="962.55000000000007"/>
    <n v="1957341.829999995"/>
  </r>
  <r>
    <x v="4"/>
    <s v="04"/>
    <x v="3"/>
    <x v="0"/>
    <s v="2642|CDOT S-603|10.00|115.00"/>
    <x v="297"/>
    <s v="Truck# LT-325_x000a_Hauling Ticket# 13613_x000a_Job Name: CDOT S-603"/>
    <x v="0"/>
    <x v="21"/>
    <s v="13613"/>
    <x v="9"/>
    <x v="55"/>
    <s v="CDOT S-603"/>
    <m/>
    <m/>
    <m/>
    <m/>
    <n v="10"/>
    <n v="115"/>
    <n v="1150"/>
    <n v="1069.5"/>
    <n v="1958491.829999995"/>
  </r>
  <r>
    <x v="4"/>
    <s v="04"/>
    <x v="3"/>
    <x v="0"/>
    <s v="2642|CDOT S-603|9.00|115.00"/>
    <x v="297"/>
    <s v="Truck# LT-114_x000a_Hauling Ticket# 14111_x000a_Job Name: CDOT S-603"/>
    <x v="0"/>
    <x v="25"/>
    <s v="14111"/>
    <x v="9"/>
    <x v="55"/>
    <s v="CDOT S-603"/>
    <m/>
    <m/>
    <m/>
    <m/>
    <n v="9"/>
    <n v="115"/>
    <n v="1035"/>
    <n v="962.55000000000007"/>
    <n v="1959526.829999995"/>
  </r>
  <r>
    <x v="4"/>
    <s v="04"/>
    <x v="3"/>
    <x v="0"/>
    <s v="2642|CDOT S-603|10.00|115.00"/>
    <x v="297"/>
    <s v="Truck# MLB-82_x000a_Hauling Ticket# 14556_x000a_Job Name: CDOT S-603"/>
    <x v="2"/>
    <x v="23"/>
    <s v="14556"/>
    <x v="9"/>
    <x v="55"/>
    <s v="CDOT S-603"/>
    <m/>
    <m/>
    <m/>
    <m/>
    <n v="10"/>
    <n v="115"/>
    <n v="1150"/>
    <n v="1069.5"/>
    <n v="1960676.829999995"/>
  </r>
  <r>
    <x v="4"/>
    <s v="04"/>
    <x v="3"/>
    <x v="0"/>
    <s v="2642|CDOT S-603|7.00|115.00"/>
    <x v="297"/>
    <s v="Truck# BR-371_x000a_Hauling Ticket# 6496_x000a_Job Name: CDOT S-603"/>
    <x v="3"/>
    <x v="4"/>
    <s v="6496"/>
    <x v="9"/>
    <x v="55"/>
    <s v="CDOT S-603"/>
    <m/>
    <m/>
    <m/>
    <m/>
    <n v="7"/>
    <n v="115"/>
    <n v="805"/>
    <n v="0"/>
    <n v="1961481.829999995"/>
  </r>
  <r>
    <x v="4"/>
    <s v="04"/>
    <x v="3"/>
    <x v="0"/>
    <s v="2642|CDOT S-603|8.50|115.00"/>
    <x v="297"/>
    <s v="Truck# LT-114_x000a_Hauling Ticket# 14112_x000a_Job Name: CDOT S-603"/>
    <x v="0"/>
    <x v="25"/>
    <s v="14112"/>
    <x v="9"/>
    <x v="55"/>
    <s v="CDOT S-603"/>
    <m/>
    <m/>
    <m/>
    <m/>
    <n v="8.5"/>
    <n v="115"/>
    <n v="977.5"/>
    <n v="909.07500000000005"/>
    <n v="1962459.329999995"/>
  </r>
  <r>
    <x v="4"/>
    <s v="04"/>
    <x v="3"/>
    <x v="0"/>
    <s v="2642|CDOT S-603|9.00|115.00"/>
    <x v="297"/>
    <s v="Truck# WL-683_x000a_Hauling Ticket# 34539_x000a_Job Name: CDOT S-603"/>
    <x v="29"/>
    <x v="75"/>
    <s v="34539"/>
    <x v="9"/>
    <x v="55"/>
    <s v="CDOT S-603"/>
    <m/>
    <m/>
    <m/>
    <m/>
    <n v="9"/>
    <n v="115"/>
    <n v="1035"/>
    <n v="962.55000000000007"/>
    <n v="1963494.329999995"/>
  </r>
  <r>
    <x v="4"/>
    <s v="04"/>
    <x v="3"/>
    <x v="0"/>
    <s v="2642|CDOT S-603|9.50|115.00"/>
    <x v="297"/>
    <s v="Truck# LT-114_x000a_Hauling Ticket# 14113_x000a_Job Name: CDOT S-603"/>
    <x v="0"/>
    <x v="25"/>
    <s v="14113"/>
    <x v="9"/>
    <x v="55"/>
    <s v="CDOT S-603"/>
    <m/>
    <m/>
    <m/>
    <m/>
    <n v="9.5"/>
    <n v="115"/>
    <n v="1092.5"/>
    <n v="1016.0250000000001"/>
    <n v="1964586.829999995"/>
  </r>
  <r>
    <x v="4"/>
    <s v="04"/>
    <x v="3"/>
    <x v="0"/>
    <s v="2642|CDOT S-603|9.00|115.00"/>
    <x v="297"/>
    <s v="Truck# U-28_x000a_Hauling Ticket# 15022_x000a_Job Name: CDOT S-603"/>
    <x v="4"/>
    <x v="5"/>
    <s v="15022"/>
    <x v="9"/>
    <x v="55"/>
    <s v="CDOT S-603"/>
    <m/>
    <m/>
    <m/>
    <m/>
    <n v="9"/>
    <n v="115"/>
    <n v="1035"/>
    <n v="962.55000000000007"/>
    <n v="1965621.829999995"/>
  </r>
  <r>
    <x v="4"/>
    <s v="04"/>
    <x v="3"/>
    <x v="0"/>
    <s v="2642|CDOT S-603|9.00|115.00"/>
    <x v="297"/>
    <s v="Truck# LT-114_x000a_Hauling Ticket# 14114_x000a_Job Name: CDOT S-603"/>
    <x v="0"/>
    <x v="25"/>
    <s v="14114"/>
    <x v="9"/>
    <x v="55"/>
    <s v="CDOT S-603"/>
    <m/>
    <m/>
    <m/>
    <m/>
    <n v="9"/>
    <n v="115"/>
    <n v="1035"/>
    <n v="962.55000000000007"/>
    <n v="1966656.829999995"/>
  </r>
  <r>
    <x v="4"/>
    <s v="04"/>
    <x v="3"/>
    <x v="0"/>
    <s v="2642|CDOT S-603|9.25|115.00"/>
    <x v="297"/>
    <s v="Truck# U-28_x000a_Hauling Ticket# 18024_x000a_Job Name: CDOT S-603"/>
    <x v="4"/>
    <x v="5"/>
    <s v="18024"/>
    <x v="9"/>
    <x v="55"/>
    <s v="CDOT S-603"/>
    <m/>
    <m/>
    <m/>
    <m/>
    <n v="9.25"/>
    <n v="115"/>
    <n v="1063.75"/>
    <n v="0"/>
    <n v="1967720.579999995"/>
  </r>
  <r>
    <x v="40"/>
    <s v="11"/>
    <x v="3"/>
    <x v="0"/>
    <s v="2657|CDOT S-603|9.50|115.00"/>
    <x v="298"/>
    <s v="Truck# LT-356_x000a_Hauling Ticket# 13865_x000a_Job Name: CDOT S-603"/>
    <x v="0"/>
    <x v="7"/>
    <s v="13865"/>
    <x v="9"/>
    <x v="55"/>
    <s v="CDOT S-603"/>
    <m/>
    <m/>
    <m/>
    <m/>
    <n v="9.5"/>
    <n v="115"/>
    <n v="1092.5"/>
    <n v="1016.0250000000001"/>
    <n v="2067958.4499999951"/>
  </r>
  <r>
    <x v="40"/>
    <s v="11"/>
    <x v="3"/>
    <x v="0"/>
    <s v="2657|CDOT S-603|10.00|115.00"/>
    <x v="298"/>
    <s v="Truck# MLB-11_x000a_Hauling Ticket# 14406_x000a_Job Name: CDOT S-603"/>
    <x v="2"/>
    <x v="11"/>
    <s v="14406"/>
    <x v="9"/>
    <x v="55"/>
    <s v="CDOT S-603"/>
    <m/>
    <m/>
    <m/>
    <m/>
    <n v="10"/>
    <n v="115"/>
    <n v="1150"/>
    <n v="1069.5"/>
    <n v="2069108.4499999951"/>
  </r>
  <r>
    <x v="40"/>
    <s v="11"/>
    <x v="3"/>
    <x v="0"/>
    <s v="2657|CDOT S-603|11.00|115.00"/>
    <x v="298"/>
    <s v="Truck# MLB-11_x000a_Hauling Ticket# 14407_x000a_Job Name: CDOT S-603"/>
    <x v="2"/>
    <x v="11"/>
    <s v="14407"/>
    <x v="9"/>
    <x v="55"/>
    <s v="CDOT S-603"/>
    <m/>
    <m/>
    <m/>
    <m/>
    <n v="11"/>
    <n v="115"/>
    <n v="1265"/>
    <n v="1176.45"/>
    <n v="2070373.4499999951"/>
  </r>
  <r>
    <x v="40"/>
    <s v="11"/>
    <x v="3"/>
    <x v="0"/>
    <s v="2657|CDOT S-603|9.75|115.00"/>
    <x v="298"/>
    <s v="Truck# MLB-11_x000a_Hauling Ticket# 14408_x000a_Job Name: CDOT S-603"/>
    <x v="2"/>
    <x v="11"/>
    <s v="14408"/>
    <x v="9"/>
    <x v="55"/>
    <s v="CDOT S-603"/>
    <m/>
    <m/>
    <m/>
    <m/>
    <n v="9.75"/>
    <n v="115"/>
    <n v="1121.25"/>
    <n v="1042.7625"/>
    <n v="2071494.6999999951"/>
  </r>
  <r>
    <x v="40"/>
    <s v="11"/>
    <x v="3"/>
    <x v="0"/>
    <s v="2657|CDOT S-603|8.75|115.00"/>
    <x v="298"/>
    <s v="Truck# LT-356_x000a_Hauling Ticket# 13867_x000a_Job Name: CDOT S-603"/>
    <x v="0"/>
    <x v="7"/>
    <s v="13867"/>
    <x v="9"/>
    <x v="55"/>
    <s v="CDOT S-603"/>
    <m/>
    <m/>
    <m/>
    <m/>
    <n v="8.75"/>
    <n v="115"/>
    <n v="1006.25"/>
    <n v="935.8125"/>
    <n v="2072500.9499999951"/>
  </r>
  <r>
    <x v="40"/>
    <s v="11"/>
    <x v="3"/>
    <x v="0"/>
    <s v="2657|CDOT S-603|9.00|115.00"/>
    <x v="298"/>
    <s v="Truck# MLB-11_x000a_Hauling Ticket# 14409_x000a_Job Name: CDOT S-603"/>
    <x v="2"/>
    <x v="11"/>
    <s v="14409"/>
    <x v="9"/>
    <x v="55"/>
    <s v="CDOT S-603"/>
    <m/>
    <m/>
    <m/>
    <m/>
    <n v="9"/>
    <n v="115"/>
    <n v="1035"/>
    <n v="962.55000000000007"/>
    <n v="2073535.9499999951"/>
  </r>
  <r>
    <x v="40"/>
    <s v="11"/>
    <x v="3"/>
    <x v="0"/>
    <s v="2657|CDOT S-603|10.00|115.00"/>
    <x v="298"/>
    <s v="Truck# MLB-11_x000a_Hauling Ticket# 14410_x000a_Job Name: CDOT S-603"/>
    <x v="2"/>
    <x v="11"/>
    <s v="14410"/>
    <x v="9"/>
    <x v="55"/>
    <s v="CDOT S-603"/>
    <m/>
    <m/>
    <m/>
    <m/>
    <n v="10"/>
    <n v="115"/>
    <n v="1150"/>
    <n v="1069.5"/>
    <n v="2074685.9499999951"/>
  </r>
  <r>
    <x v="40"/>
    <s v="11"/>
    <x v="3"/>
    <x v="0"/>
    <s v="2657|CDOT S-603|10.00|115.00"/>
    <x v="298"/>
    <s v="Truck# MLB-198_x000a_Hauling Ticket# 14561_x000a_Job Name: CDOT S-603"/>
    <x v="2"/>
    <x v="34"/>
    <s v="14561"/>
    <x v="9"/>
    <x v="55"/>
    <s v="CDOT S-603"/>
    <m/>
    <m/>
    <m/>
    <m/>
    <n v="10"/>
    <n v="115"/>
    <n v="1150"/>
    <n v="1069.5"/>
    <n v="2075835.9499999951"/>
  </r>
  <r>
    <x v="40"/>
    <s v="11"/>
    <x v="3"/>
    <x v="0"/>
    <s v="2657|CDOT S-603|9.00|115.00"/>
    <x v="298"/>
    <s v="Truck# ALY-701_x000a_Hauling Ticket# 4885_x000a_Job Name: CDOT S-603"/>
    <x v="7"/>
    <x v="13"/>
    <s v="4885"/>
    <x v="9"/>
    <x v="55"/>
    <s v="CDOT S-603"/>
    <m/>
    <m/>
    <m/>
    <m/>
    <n v="9"/>
    <n v="115"/>
    <n v="1035"/>
    <n v="962.55000000000007"/>
    <n v="2076870.9499999951"/>
  </r>
  <r>
    <x v="20"/>
    <s v="18"/>
    <x v="3"/>
    <x v="0"/>
    <s v="2670|CDOT S-603|8.50|115.00"/>
    <x v="299"/>
    <s v="Truck# LT-114_x000a_Hauling Ticket# 14120_x000a_Job Name: CDOT S-603"/>
    <x v="0"/>
    <x v="25"/>
    <s v="14120"/>
    <x v="9"/>
    <x v="55"/>
    <s v="CDOT S-603"/>
    <m/>
    <m/>
    <m/>
    <m/>
    <n v="8.5"/>
    <n v="115"/>
    <n v="977.5"/>
    <n v="909.07500000000005"/>
    <n v="2154071.2999999952"/>
  </r>
  <r>
    <x v="20"/>
    <s v="18"/>
    <x v="3"/>
    <x v="0"/>
    <s v="2670|CDOT S-603|10.00|115.00"/>
    <x v="299"/>
    <s v="Truck# MLB-11_x000a_Hauling Ticket# 14411_x000a_Job Name: CDOT S-603"/>
    <x v="2"/>
    <x v="11"/>
    <s v="14411"/>
    <x v="9"/>
    <x v="55"/>
    <s v="CDOT S-603"/>
    <m/>
    <m/>
    <m/>
    <m/>
    <n v="10"/>
    <n v="115"/>
    <n v="1150"/>
    <n v="1069.5"/>
    <n v="2155221.2999999952"/>
  </r>
  <r>
    <x v="20"/>
    <s v="18"/>
    <x v="3"/>
    <x v="0"/>
    <s v="2670|CDOT S-603|10.25|115.00"/>
    <x v="299"/>
    <s v="Truck# LT-114_x000a_Hauling Ticket# 14121_x000a_Job Name: CDOT S-603"/>
    <x v="0"/>
    <x v="25"/>
    <s v="14121"/>
    <x v="9"/>
    <x v="55"/>
    <s v="CDOT S-603"/>
    <m/>
    <m/>
    <m/>
    <m/>
    <n v="10.25"/>
    <n v="115"/>
    <n v="1178.75"/>
    <n v="1096.2375"/>
    <n v="2156400.0499999952"/>
  </r>
  <r>
    <x v="20"/>
    <s v="18"/>
    <x v="3"/>
    <x v="0"/>
    <s v="2670|CDOT S-603|8.00|115.00"/>
    <x v="299"/>
    <s v="Truck# MLB-11_x000a_Hauling Ticket# 14412_x000a_Job Name: CDOT S-603"/>
    <x v="2"/>
    <x v="11"/>
    <s v="14412"/>
    <x v="9"/>
    <x v="55"/>
    <s v="CDOT S-603"/>
    <m/>
    <m/>
    <m/>
    <m/>
    <n v="8"/>
    <n v="115"/>
    <n v="920"/>
    <n v="855.6"/>
    <n v="2157320.0499999952"/>
  </r>
  <r>
    <x v="20"/>
    <s v="18"/>
    <x v="3"/>
    <x v="0"/>
    <s v="2670|CDOT S-603|9.50|115.00"/>
    <x v="299"/>
    <s v="Truck# LT-114_x000a_Hauling Ticket# 14122_x000a_Job Name: CDOT S-603"/>
    <x v="0"/>
    <x v="25"/>
    <s v="14122"/>
    <x v="9"/>
    <x v="55"/>
    <s v="CDOT S-603"/>
    <m/>
    <m/>
    <m/>
    <m/>
    <n v="9.5"/>
    <n v="115"/>
    <n v="1092.5"/>
    <n v="1016.0250000000001"/>
    <n v="2158412.5499999952"/>
  </r>
  <r>
    <x v="20"/>
    <s v="18"/>
    <x v="3"/>
    <x v="0"/>
    <s v="2670|CDOT S-603|9.50|115.00"/>
    <x v="299"/>
    <s v="Truck# MLB-11_x000a_Hauling Ticket# 14413_x000a_Job Name: CDOT S-603"/>
    <x v="2"/>
    <x v="11"/>
    <s v="14413"/>
    <x v="9"/>
    <x v="55"/>
    <s v="CDOT S-603"/>
    <m/>
    <m/>
    <m/>
    <m/>
    <n v="9.5"/>
    <n v="115"/>
    <n v="1092.5"/>
    <n v="1016.0250000000001"/>
    <n v="2159505.0499999952"/>
  </r>
  <r>
    <x v="20"/>
    <s v="18"/>
    <x v="3"/>
    <x v="0"/>
    <s v="2670|CDOT S-603|7.50|115.00"/>
    <x v="299"/>
    <s v="Truck# J&amp;O-676_x000a_Hauling Ticket# 11783_x000a_Job Name: CDOT S-603"/>
    <x v="10"/>
    <x v="43"/>
    <s v="11783"/>
    <x v="9"/>
    <x v="55"/>
    <s v="CDOT S-603"/>
    <m/>
    <m/>
    <m/>
    <m/>
    <n v="7.5"/>
    <n v="115"/>
    <n v="862.5"/>
    <n v="0"/>
    <n v="2160367.5499999952"/>
  </r>
  <r>
    <x v="20"/>
    <s v="18"/>
    <x v="3"/>
    <x v="0"/>
    <s v="2670|CDOT S-603|9.50|115.00"/>
    <x v="299"/>
    <s v="Truck# LT-114_x000a_Hauling Ticket# 14123_x000a_Job Name: CDOT S-603"/>
    <x v="0"/>
    <x v="25"/>
    <s v="14123"/>
    <x v="9"/>
    <x v="55"/>
    <s v="CDOT S-603"/>
    <m/>
    <m/>
    <m/>
    <m/>
    <n v="9.5"/>
    <n v="115"/>
    <n v="1092.5"/>
    <n v="1016.0250000000001"/>
    <n v="2161460.0499999952"/>
  </r>
  <r>
    <x v="20"/>
    <s v="18"/>
    <x v="3"/>
    <x v="0"/>
    <s v="2670|CDOT S-603|8.00|115.00"/>
    <x v="299"/>
    <s v="Truck# LT-114_x000a_Hauling Ticket# 14124_x000a_Job Name: CDOT S-603"/>
    <x v="0"/>
    <x v="25"/>
    <s v="14124"/>
    <x v="9"/>
    <x v="55"/>
    <s v="CDOT S-603"/>
    <m/>
    <m/>
    <m/>
    <m/>
    <n v="8"/>
    <n v="115"/>
    <n v="920"/>
    <n v="855.6"/>
    <n v="2162380.0499999952"/>
  </r>
  <r>
    <x v="20"/>
    <s v="18"/>
    <x v="3"/>
    <x v="0"/>
    <s v="2670|CDOT S-603|9.00|115.00"/>
    <x v="299"/>
    <s v="Truck# MLB-58_x000a_Hauling Ticket# 14358_x000a_Job Name: CDOT S-603"/>
    <x v="2"/>
    <x v="22"/>
    <s v="14358"/>
    <x v="9"/>
    <x v="55"/>
    <s v="CDOT S-603"/>
    <m/>
    <m/>
    <m/>
    <m/>
    <n v="9"/>
    <n v="115"/>
    <n v="1035"/>
    <n v="962.55000000000007"/>
    <n v="2163415.0499999952"/>
  </r>
  <r>
    <x v="20"/>
    <s v="18"/>
    <x v="3"/>
    <x v="0"/>
    <s v="2670|CDOT S-603|8.50|115.00"/>
    <x v="299"/>
    <s v="Truck# U-661_x000a_Hauling Ticket# 14651_x000a_Job Name: CDOT S-603"/>
    <x v="4"/>
    <x v="60"/>
    <s v="14651"/>
    <x v="9"/>
    <x v="55"/>
    <s v="CDOT S-603"/>
    <m/>
    <m/>
    <m/>
    <m/>
    <n v="8.5"/>
    <n v="115"/>
    <n v="977.5"/>
    <n v="909.07500000000005"/>
    <n v="2164392.5499999952"/>
  </r>
  <r>
    <x v="21"/>
    <s v="25"/>
    <x v="3"/>
    <x v="0"/>
    <s v="2683|CDOT S-603|7.75|115.00"/>
    <x v="300"/>
    <s v="Truck# HE-92_x000a_Hauling Ticket# 14802_x000a_Job Name: CDOT S-603"/>
    <x v="32"/>
    <x v="59"/>
    <s v="14802"/>
    <x v="9"/>
    <x v="55"/>
    <s v="CDOT S-603"/>
    <m/>
    <m/>
    <m/>
    <m/>
    <n v="7.75"/>
    <n v="115"/>
    <n v="891.25"/>
    <n v="0"/>
    <n v="2285113.6799999941"/>
  </r>
  <r>
    <x v="21"/>
    <s v="25"/>
    <x v="3"/>
    <x v="0"/>
    <s v="2683|CDOT S-603|9.25|115.00"/>
    <x v="300"/>
    <s v="Truck# MLB-198_x000a_Hauling Ticket# 14566_x000a_Job Name: CDOT S-603"/>
    <x v="2"/>
    <x v="34"/>
    <s v="14566"/>
    <x v="9"/>
    <x v="55"/>
    <s v="CDOT S-603"/>
    <m/>
    <m/>
    <m/>
    <m/>
    <n v="9.25"/>
    <n v="115"/>
    <n v="1063.75"/>
    <n v="989.28750000000002"/>
    <n v="2286177.4299999941"/>
  </r>
  <r>
    <x v="21"/>
    <s v="25"/>
    <x v="3"/>
    <x v="0"/>
    <s v="2683|CDOT S-603|10.00|115.00"/>
    <x v="300"/>
    <s v="Truck# LT-114_x000a_Hauling Ticket# 14126_x000a_Job Name: CDOT S-603"/>
    <x v="0"/>
    <x v="25"/>
    <s v="14126"/>
    <x v="9"/>
    <x v="55"/>
    <s v="CDOT S-603"/>
    <m/>
    <m/>
    <m/>
    <m/>
    <n v="10"/>
    <n v="115"/>
    <n v="1150"/>
    <n v="1069.5"/>
    <n v="2287327.4299999941"/>
  </r>
  <r>
    <x v="21"/>
    <s v="25"/>
    <x v="3"/>
    <x v="0"/>
    <s v="2683|CDOT S-603|8.50|115.00"/>
    <x v="300"/>
    <s v="Truck# MLB-198_x000a_Hauling Ticket# 14567_x000a_Job Name: CDOT S-603"/>
    <x v="2"/>
    <x v="34"/>
    <s v="14567"/>
    <x v="9"/>
    <x v="55"/>
    <s v="CDOT S-603"/>
    <m/>
    <m/>
    <m/>
    <m/>
    <n v="8.5"/>
    <n v="115"/>
    <n v="977.5"/>
    <n v="909.07500000000005"/>
    <n v="2288304.9299999941"/>
  </r>
  <r>
    <x v="21"/>
    <s v="25"/>
    <x v="3"/>
    <x v="0"/>
    <s v="2683|CDOT S-603|9.50|115.00"/>
    <x v="300"/>
    <s v="Truck# LT-114_x000a_Hauling Ticket# 14127_x000a_Job Name: CDOT S-603"/>
    <x v="0"/>
    <x v="25"/>
    <s v="14127"/>
    <x v="9"/>
    <x v="55"/>
    <s v="CDOT S-603"/>
    <m/>
    <m/>
    <m/>
    <m/>
    <n v="9.5"/>
    <n v="115"/>
    <n v="1092.5"/>
    <n v="1016.0250000000001"/>
    <n v="2289397.4299999941"/>
  </r>
  <r>
    <x v="21"/>
    <s v="25"/>
    <x v="3"/>
    <x v="0"/>
    <s v="2683|CDOT S-603|7.50|115.00"/>
    <x v="300"/>
    <s v="Truck# LT-617_x000a_Hauling Ticket# 15574_x000a_Job Name: CDOT S-603"/>
    <x v="0"/>
    <x v="3"/>
    <s v="15574"/>
    <x v="9"/>
    <x v="55"/>
    <s v="CDOT S-603"/>
    <m/>
    <m/>
    <m/>
    <m/>
    <n v="7.5"/>
    <n v="115"/>
    <n v="862.5"/>
    <n v="802.125"/>
    <n v="2290259.9299999941"/>
  </r>
  <r>
    <x v="21"/>
    <s v="25"/>
    <x v="3"/>
    <x v="0"/>
    <s v="2683|CDOT S-603|8.50|115.00"/>
    <x v="300"/>
    <s v="Truck# LT-114_x000a_Hauling Ticket# 14128_x000a_Job Name: CDOT S-603"/>
    <x v="0"/>
    <x v="25"/>
    <s v="14128"/>
    <x v="9"/>
    <x v="55"/>
    <s v="CDOT S-603"/>
    <m/>
    <m/>
    <m/>
    <m/>
    <n v="8.5"/>
    <n v="115"/>
    <n v="977.5"/>
    <n v="909.07500000000005"/>
    <n v="2291237.4299999941"/>
  </r>
  <r>
    <x v="21"/>
    <s v="25"/>
    <x v="3"/>
    <x v="0"/>
    <s v="2683|CDOT S-603|9.50|115.00"/>
    <x v="300"/>
    <s v="Truck# Li-54_x000a_Hauling Ticket# 15624_x000a_Job Name: CDOT S-603"/>
    <x v="1"/>
    <x v="1"/>
    <s v="15624"/>
    <x v="9"/>
    <x v="55"/>
    <s v="CDOT S-603"/>
    <m/>
    <m/>
    <m/>
    <m/>
    <n v="9.5"/>
    <n v="115"/>
    <n v="1092.5"/>
    <n v="1016.0250000000001"/>
    <n v="2292329.9299999941"/>
  </r>
  <r>
    <x v="21"/>
    <s v="25"/>
    <x v="3"/>
    <x v="0"/>
    <s v="2683|CDOT S-603|8.75|115.00"/>
    <x v="300"/>
    <s v="Truck# LT-114_x000a_Hauling Ticket# 14129_x000a_Job Name: CDOT S-603"/>
    <x v="0"/>
    <x v="25"/>
    <s v="14129"/>
    <x v="9"/>
    <x v="55"/>
    <s v="CDOT S-603"/>
    <m/>
    <m/>
    <m/>
    <m/>
    <n v="8.75"/>
    <n v="115"/>
    <n v="1006.25"/>
    <n v="935.8125"/>
    <n v="2293336.1799999941"/>
  </r>
  <r>
    <x v="21"/>
    <s v="25"/>
    <x v="3"/>
    <x v="0"/>
    <s v="2683|CDOT S-603|9.00|115.00"/>
    <x v="300"/>
    <s v="Truck# LT-114_x000a_Hauling Ticket# 14125_x000a_Job Name: CDOT S-603"/>
    <x v="0"/>
    <x v="25"/>
    <s v="14125"/>
    <x v="9"/>
    <x v="55"/>
    <s v="CDOT S-603"/>
    <m/>
    <m/>
    <m/>
    <m/>
    <n v="9"/>
    <n v="115"/>
    <n v="1035"/>
    <n v="962.55000000000007"/>
    <n v="2294371.1799999941"/>
  </r>
  <r>
    <x v="21"/>
    <s v="25"/>
    <x v="3"/>
    <x v="0"/>
    <s v="2683|CDOT S-603|8.25|115.00"/>
    <x v="300"/>
    <s v="Truck# U-76_x000a_Hauling Ticket# 100410_x000a_Job Name: CDOT S-603"/>
    <x v="4"/>
    <x v="46"/>
    <s v="100410"/>
    <x v="9"/>
    <x v="55"/>
    <s v="CDOT S-603"/>
    <m/>
    <m/>
    <m/>
    <m/>
    <n v="8.25"/>
    <n v="115"/>
    <n v="948.75"/>
    <n v="0"/>
    <n v="2295319.9299999941"/>
  </r>
  <r>
    <x v="5"/>
    <s v="02"/>
    <x v="4"/>
    <x v="0"/>
    <s v="2699|CDOT S-603|10.00|115.00"/>
    <x v="301"/>
    <s v="Truck# LT-114_x000a_Hauling Ticket# 14130_x000a_Job Name: CDOT S-603"/>
    <x v="0"/>
    <x v="25"/>
    <s v="14130"/>
    <x v="9"/>
    <x v="55"/>
    <s v="CDOT S-603"/>
    <m/>
    <m/>
    <m/>
    <m/>
    <n v="10"/>
    <n v="115"/>
    <n v="1150"/>
    <n v="1069.5"/>
    <n v="2419101.519999994"/>
  </r>
  <r>
    <x v="5"/>
    <s v="02"/>
    <x v="4"/>
    <x v="0"/>
    <s v="2699|CDOT S-603|10.00|115.00"/>
    <x v="301"/>
    <s v="Truck# MLB-58_x000a_Hauling Ticket# 14368_x000a_Job Name: CDOT S-603"/>
    <x v="2"/>
    <x v="22"/>
    <s v="14368"/>
    <x v="9"/>
    <x v="55"/>
    <s v="CDOT S-603"/>
    <m/>
    <m/>
    <m/>
    <m/>
    <n v="10"/>
    <n v="115"/>
    <n v="1150"/>
    <n v="1069.5"/>
    <n v="2420251.519999994"/>
  </r>
  <r>
    <x v="5"/>
    <s v="02"/>
    <x v="4"/>
    <x v="0"/>
    <s v="2699|CDOT S-603|9.00|115.00"/>
    <x v="301"/>
    <s v="Truck# U-661_x000a_Hauling Ticket# 14653_x000a_Job Name: CDOT S-603"/>
    <x v="4"/>
    <x v="60"/>
    <s v="14653"/>
    <x v="9"/>
    <x v="55"/>
    <s v="CDOT S-603"/>
    <m/>
    <m/>
    <m/>
    <m/>
    <n v="9"/>
    <n v="115"/>
    <n v="1035"/>
    <n v="962.55000000000007"/>
    <n v="2421286.519999994"/>
  </r>
  <r>
    <x v="5"/>
    <s v="02"/>
    <x v="4"/>
    <x v="0"/>
    <s v="2699|CDOT S-603|8.75|115.00"/>
    <x v="301"/>
    <s v="Truck# WO-302_x000a_Hauling Ticket# 365_x000a_Job Name: CDOT S-603"/>
    <x v="9"/>
    <x v="40"/>
    <s v="365"/>
    <x v="9"/>
    <x v="55"/>
    <s v="CDOT S-603"/>
    <m/>
    <m/>
    <m/>
    <m/>
    <n v="8.75"/>
    <n v="115"/>
    <n v="1006.25"/>
    <n v="0"/>
    <n v="2422292.769999994"/>
  </r>
  <r>
    <x v="5"/>
    <s v="02"/>
    <x v="4"/>
    <x v="0"/>
    <s v="2699|CDOT S-603|9.00|115.00"/>
    <x v="301"/>
    <s v="Truck# MLB-58_x000a_Hauling Ticket# 14369_x000a_Job Name: CDOT S-603"/>
    <x v="2"/>
    <x v="22"/>
    <s v="14369"/>
    <x v="9"/>
    <x v="55"/>
    <s v="CDOT S-603"/>
    <m/>
    <m/>
    <m/>
    <m/>
    <n v="9"/>
    <n v="115"/>
    <n v="1035"/>
    <n v="962.55000000000007"/>
    <n v="2423327.769999994"/>
  </r>
  <r>
    <x v="5"/>
    <s v="02"/>
    <x v="4"/>
    <x v="0"/>
    <s v="2699|CDOT S-603|10.50|115.00"/>
    <x v="301"/>
    <s v="Truck# MLB-58_x000a_Hauling Ticket# 14370_x000a_Job Name: CDOT S-603"/>
    <x v="2"/>
    <x v="22"/>
    <s v="14370"/>
    <x v="9"/>
    <x v="55"/>
    <s v="CDOT S-603"/>
    <m/>
    <m/>
    <m/>
    <m/>
    <n v="10.5"/>
    <n v="115"/>
    <n v="1207.5"/>
    <n v="1122.9750000000001"/>
    <n v="2424535.269999994"/>
  </r>
  <r>
    <x v="5"/>
    <s v="02"/>
    <x v="4"/>
    <x v="0"/>
    <s v="2699|CDOT S-603|8.50|115.00"/>
    <x v="301"/>
    <s v="Truck# MLB-58_x000a_Hauling Ticket# 14371_x000a_Job Name: CDOT S-603"/>
    <x v="2"/>
    <x v="22"/>
    <s v="14371"/>
    <x v="9"/>
    <x v="55"/>
    <s v="CDOT S-603"/>
    <m/>
    <m/>
    <m/>
    <m/>
    <n v="8.5"/>
    <n v="115"/>
    <n v="977.5"/>
    <n v="909.07500000000005"/>
    <n v="2425512.769999994"/>
  </r>
  <r>
    <x v="5"/>
    <s v="02"/>
    <x v="4"/>
    <x v="0"/>
    <s v="2699|CDOT S-603|7.75|115.00"/>
    <x v="301"/>
    <s v="Truck# LT-325_x000a_Hauling Ticket# 15836_x000a_Job Name: CDOT S-603"/>
    <x v="0"/>
    <x v="21"/>
    <s v="15836"/>
    <x v="9"/>
    <x v="55"/>
    <s v="CDOT S-603"/>
    <m/>
    <m/>
    <m/>
    <m/>
    <n v="7.75"/>
    <n v="115"/>
    <n v="891.25"/>
    <n v="828.86250000000007"/>
    <n v="2426404.019999994"/>
  </r>
  <r>
    <x v="22"/>
    <s v="08"/>
    <x v="4"/>
    <x v="0"/>
    <s v="2716|CDOT S-603|10.00|115.00"/>
    <x v="302"/>
    <s v="Truck# KJV -664_x000a_Hauling Ticket# 09255_x000a_Job Name: CDOT S-603"/>
    <x v="22"/>
    <x v="48"/>
    <s v="09255"/>
    <x v="9"/>
    <x v="55"/>
    <s v="CDOT S-603"/>
    <m/>
    <m/>
    <m/>
    <m/>
    <n v="10"/>
    <n v="115"/>
    <n v="1150"/>
    <n v="0"/>
    <n v="2552543.9199999939"/>
  </r>
  <r>
    <x v="22"/>
    <s v="08"/>
    <x v="4"/>
    <x v="0"/>
    <s v="2716|CDOT S-603|10.50|115.00"/>
    <x v="302"/>
    <s v="Truck# LT-114_x000a_Hauling Ticket# 14142_x000a_Job Name: CDOT S-603"/>
    <x v="0"/>
    <x v="25"/>
    <s v="14142"/>
    <x v="9"/>
    <x v="55"/>
    <s v="CDOT S-603"/>
    <m/>
    <m/>
    <m/>
    <m/>
    <n v="10.5"/>
    <n v="115"/>
    <n v="1207.5"/>
    <n v="1122.9750000000001"/>
    <n v="2553751.4199999939"/>
  </r>
  <r>
    <x v="22"/>
    <s v="08"/>
    <x v="4"/>
    <x v="0"/>
    <s v="2716|CDOT S-603|11.00|115.00"/>
    <x v="302"/>
    <s v="Truck# LT-114_x000a_Hauling Ticket# 14143_x000a_Job Name: CDOT S-603"/>
    <x v="0"/>
    <x v="25"/>
    <s v="14143"/>
    <x v="9"/>
    <x v="55"/>
    <s v="CDOT S-603"/>
    <m/>
    <m/>
    <m/>
    <m/>
    <n v="11"/>
    <n v="115"/>
    <n v="1265"/>
    <n v="1176.45"/>
    <n v="2555016.4199999939"/>
  </r>
  <r>
    <x v="22"/>
    <s v="08"/>
    <x v="4"/>
    <x v="0"/>
    <s v="2716|CDOT S-603|9.00|115.00"/>
    <x v="302"/>
    <s v="Truck# LT-515_x000a_Hauling Ticket# 15156_x000a_Job Name: CDOT S-603"/>
    <x v="0"/>
    <x v="17"/>
    <s v="15156"/>
    <x v="9"/>
    <x v="55"/>
    <s v="CDOT S-603"/>
    <m/>
    <m/>
    <m/>
    <m/>
    <n v="9"/>
    <n v="115"/>
    <n v="1035"/>
    <n v="962.55000000000007"/>
    <n v="2556051.4199999939"/>
  </r>
  <r>
    <x v="22"/>
    <s v="08"/>
    <x v="4"/>
    <x v="0"/>
    <s v="2716|CDOT S-603|8.00|115.00"/>
    <x v="302"/>
    <s v="Truck# LT-114_x000a_Hauling Ticket# 14144_x000a_Job Name: CDOT S-603"/>
    <x v="0"/>
    <x v="25"/>
    <s v="14144"/>
    <x v="9"/>
    <x v="55"/>
    <s v="CDOT S-603"/>
    <m/>
    <m/>
    <m/>
    <m/>
    <n v="8"/>
    <n v="115"/>
    <n v="920"/>
    <n v="855.6"/>
    <n v="2556971.4199999939"/>
  </r>
  <r>
    <x v="22"/>
    <s v="08"/>
    <x v="4"/>
    <x v="0"/>
    <s v="2716|CDOT S-603|8.50|115.00"/>
    <x v="302"/>
    <s v="Truck# WO-102_x000a_Hauling Ticket# 15683_x000a_Job Name: CDOT S-603"/>
    <x v="9"/>
    <x v="37"/>
    <s v="15683"/>
    <x v="9"/>
    <x v="55"/>
    <s v="CDOT S-603"/>
    <m/>
    <m/>
    <m/>
    <m/>
    <n v="8.5"/>
    <n v="115"/>
    <n v="977.5"/>
    <n v="909.07500000000005"/>
    <n v="2557948.9199999939"/>
  </r>
  <r>
    <x v="22"/>
    <s v="08"/>
    <x v="4"/>
    <x v="0"/>
    <s v="2716|CDOT S-603|8.50|115.00"/>
    <x v="302"/>
    <s v="Truck# LT-114_x000a_Hauling Ticket# 14145_x000a_Job Name: CDOT S-603"/>
    <x v="0"/>
    <x v="25"/>
    <s v="14145"/>
    <x v="9"/>
    <x v="55"/>
    <s v="CDOT S-603"/>
    <m/>
    <m/>
    <m/>
    <m/>
    <n v="8.5"/>
    <n v="115"/>
    <n v="977.5"/>
    <n v="909.07500000000005"/>
    <n v="2558926.4199999939"/>
  </r>
  <r>
    <x v="22"/>
    <s v="08"/>
    <x v="4"/>
    <x v="0"/>
    <s v="2716|CDOT S-603|7.50|115.00"/>
    <x v="302"/>
    <s v="Truck# LT-356_x000a_Hauling Ticket# 14268_x000a_Job Name: CDOT S-603"/>
    <x v="0"/>
    <x v="7"/>
    <s v="14268"/>
    <x v="9"/>
    <x v="55"/>
    <s v="CDOT S-603"/>
    <m/>
    <m/>
    <m/>
    <m/>
    <n v="7.5"/>
    <n v="115"/>
    <n v="862.5"/>
    <n v="802.125"/>
    <n v="2559788.9199999939"/>
  </r>
  <r>
    <x v="22"/>
    <s v="08"/>
    <x v="4"/>
    <x v="0"/>
    <s v="2716|CDOT S-603|7.50|115.00"/>
    <x v="302"/>
    <s v="Truck# MLB-198_x000a_Hauling Ticket# 14581_x000a_Job Name: CDOT S-603"/>
    <x v="2"/>
    <x v="34"/>
    <s v="14581"/>
    <x v="9"/>
    <x v="55"/>
    <s v="CDOT S-603"/>
    <m/>
    <m/>
    <m/>
    <m/>
    <n v="7.5"/>
    <n v="115"/>
    <n v="862.5"/>
    <n v="802.125"/>
    <n v="2560651.4199999939"/>
  </r>
  <r>
    <x v="22"/>
    <s v="08"/>
    <x v="4"/>
    <x v="0"/>
    <s v="2716|CDOT S-603|5.25|115.00"/>
    <x v="302"/>
    <s v="Truck# Li-54_x000a_Hauling Ticket# 15635_x000a_Job Name: CDOT S-603"/>
    <x v="1"/>
    <x v="1"/>
    <s v="15635"/>
    <x v="9"/>
    <x v="55"/>
    <s v="CDOT S-603"/>
    <m/>
    <m/>
    <m/>
    <m/>
    <n v="5.25"/>
    <n v="115"/>
    <n v="603.75"/>
    <n v="0"/>
    <n v="2561255.1699999939"/>
  </r>
  <r>
    <x v="22"/>
    <s v="08"/>
    <x v="4"/>
    <x v="0"/>
    <s v="2716|CDOT S-603|9.00|115.00"/>
    <x v="302"/>
    <s v="Truck# U-28_x000a_Hauling Ticket# 203159_x000a_Job Name: CDOT S-603"/>
    <x v="4"/>
    <x v="5"/>
    <s v="203159"/>
    <x v="9"/>
    <x v="55"/>
    <s v="CDOT S-603"/>
    <m/>
    <m/>
    <m/>
    <m/>
    <n v="9"/>
    <n v="115"/>
    <n v="1035"/>
    <n v="962.55000000000007"/>
    <n v="2562290.1699999939"/>
  </r>
  <r>
    <x v="23"/>
    <s v="15"/>
    <x v="4"/>
    <x v="0"/>
    <s v="2734|CDOT S-603|9.50|115.00"/>
    <x v="303"/>
    <s v="Truck# LT-67_x000a_Hauling Ticket# 12902_x000a_Job Name: CDOT S-603"/>
    <x v="0"/>
    <x v="15"/>
    <s v="12902"/>
    <x v="9"/>
    <x v="55"/>
    <s v="CDOT S-603"/>
    <m/>
    <m/>
    <m/>
    <m/>
    <n v="9.5"/>
    <n v="115"/>
    <n v="1092.5"/>
    <n v="1016.0250000000001"/>
    <n v="2677572.5999999931"/>
  </r>
  <r>
    <x v="23"/>
    <s v="15"/>
    <x v="4"/>
    <x v="0"/>
    <s v="2734|CDOT S-603|10.50|115.00"/>
    <x v="303"/>
    <s v="Truck# LT-114_x000a_Hauling Ticket# 14146_x000a_Job Name: CDOT S-603"/>
    <x v="0"/>
    <x v="25"/>
    <s v="14146"/>
    <x v="9"/>
    <x v="55"/>
    <s v="CDOT S-603"/>
    <m/>
    <m/>
    <m/>
    <m/>
    <n v="10.5"/>
    <n v="115"/>
    <n v="1207.5"/>
    <n v="1122.9750000000001"/>
    <n v="2678780.0999999931"/>
  </r>
  <r>
    <x v="23"/>
    <s v="15"/>
    <x v="4"/>
    <x v="0"/>
    <s v="2734|CDOT S-603|9.25|115.00"/>
    <x v="303"/>
    <s v="Truck# LT-114_x000a_Hauling Ticket# 14147_x000a_Job Name: CDOT S-603"/>
    <x v="0"/>
    <x v="25"/>
    <s v="14147"/>
    <x v="9"/>
    <x v="55"/>
    <s v="CDOT S-603"/>
    <m/>
    <m/>
    <m/>
    <m/>
    <n v="9.25"/>
    <n v="115"/>
    <n v="1063.75"/>
    <n v="989.28750000000002"/>
    <n v="2679843.8499999931"/>
  </r>
  <r>
    <x v="23"/>
    <s v="15"/>
    <x v="4"/>
    <x v="0"/>
    <s v="2734|CDOT S-603|10.50|115.00"/>
    <x v="303"/>
    <s v="Truck# MLB-82_x000a_Hauling Ticket# 15378_x000a_Job Name: CDOT S-603"/>
    <x v="2"/>
    <x v="23"/>
    <s v="15378"/>
    <x v="9"/>
    <x v="55"/>
    <s v="CDOT S-603"/>
    <m/>
    <m/>
    <m/>
    <m/>
    <n v="10.5"/>
    <n v="115"/>
    <n v="1207.5"/>
    <n v="1122.9750000000001"/>
    <n v="2681051.3499999931"/>
  </r>
  <r>
    <x v="23"/>
    <s v="15"/>
    <x v="4"/>
    <x v="0"/>
    <s v="2734|CDOT S-603|9.25|115.00"/>
    <x v="303"/>
    <s v="Truck# LT-114_x000a_Hauling Ticket# 14148_x000a_Job Name: CDOT S-603"/>
    <x v="0"/>
    <x v="25"/>
    <s v="14148"/>
    <x v="9"/>
    <x v="55"/>
    <s v="CDOT S-603"/>
    <m/>
    <m/>
    <m/>
    <m/>
    <n v="9.25"/>
    <n v="115"/>
    <n v="1063.75"/>
    <n v="989.28750000000002"/>
    <n v="2682115.0999999931"/>
  </r>
  <r>
    <x v="23"/>
    <s v="15"/>
    <x v="4"/>
    <x v="0"/>
    <s v="2734|CDOT S-603|8.50|115.00"/>
    <x v="303"/>
    <s v="Truck# MLB-82_x000a_Hauling Ticket# 14865_x000a_Job Name: CDOT S-603"/>
    <x v="2"/>
    <x v="23"/>
    <s v="14865"/>
    <x v="9"/>
    <x v="55"/>
    <s v="CDOT S-603"/>
    <m/>
    <m/>
    <m/>
    <m/>
    <n v="8.5"/>
    <n v="115"/>
    <n v="977.5"/>
    <n v="909.07500000000005"/>
    <n v="2683092.5999999931"/>
  </r>
  <r>
    <x v="23"/>
    <s v="15"/>
    <x v="4"/>
    <x v="0"/>
    <s v="2734|CDOT S-603|9.25|115.00"/>
    <x v="303"/>
    <s v="Truck# LT-114_x000a_Hauling Ticket# 14150_x000a_Job Name: CDOT S-603"/>
    <x v="0"/>
    <x v="25"/>
    <s v="14150"/>
    <x v="9"/>
    <x v="55"/>
    <s v="CDOT S-603"/>
    <m/>
    <m/>
    <m/>
    <m/>
    <n v="9.25"/>
    <n v="115"/>
    <n v="1063.75"/>
    <n v="989.28750000000002"/>
    <n v="2684156.3499999931"/>
  </r>
  <r>
    <x v="23"/>
    <s v="15"/>
    <x v="4"/>
    <x v="0"/>
    <s v="2734|CDOT S-603|8.50|115.00"/>
    <x v="303"/>
    <s v="Truck# MLB-82_x000a_Hauling Ticket# 15380_x000a_Job Name: CDOT S-603"/>
    <x v="2"/>
    <x v="23"/>
    <s v="15380"/>
    <x v="9"/>
    <x v="55"/>
    <s v="CDOT S-603"/>
    <m/>
    <m/>
    <m/>
    <m/>
    <n v="8.5"/>
    <n v="115"/>
    <n v="977.5"/>
    <n v="909.07500000000005"/>
    <n v="2685133.8499999931"/>
  </r>
  <r>
    <x v="23"/>
    <s v="15"/>
    <x v="4"/>
    <x v="0"/>
    <s v="2734|CDOT S-603|8.00|115.00"/>
    <x v="303"/>
    <s v="Truck# CAJ-606_x000a_Hauling Ticket# 14866_x000a_Job Name: CDOT S-603"/>
    <x v="5"/>
    <x v="47"/>
    <s v="14866"/>
    <x v="9"/>
    <x v="55"/>
    <s v="CDOT S-603"/>
    <m/>
    <m/>
    <m/>
    <m/>
    <n v="8"/>
    <n v="115"/>
    <n v="920"/>
    <n v="0"/>
    <n v="2686053.8499999931"/>
  </r>
  <r>
    <x v="23"/>
    <s v="15"/>
    <x v="4"/>
    <x v="0"/>
    <s v="2734|CDOT S-603|9.25|115.00"/>
    <x v="303"/>
    <s v="Truck# MLB-82_x000a_Hauling Ticket# 15381_x000a_Job Name: CDOT S-603"/>
    <x v="2"/>
    <x v="23"/>
    <s v="15381"/>
    <x v="9"/>
    <x v="55"/>
    <s v="CDOT S-603"/>
    <m/>
    <m/>
    <m/>
    <m/>
    <n v="9.25"/>
    <n v="115"/>
    <n v="1063.75"/>
    <n v="989.28750000000002"/>
    <n v="2687117.5999999931"/>
  </r>
  <r>
    <x v="31"/>
    <s v="22"/>
    <x v="4"/>
    <x v="0"/>
    <s v="2746|CDOT S-603|9.50|115.00"/>
    <x v="304"/>
    <s v="Truck# LT-114_x000a_Hauling Ticket# 15905_x000a_Job Name: CDOT S-603"/>
    <x v="0"/>
    <x v="25"/>
    <s v="15905"/>
    <x v="9"/>
    <x v="55"/>
    <s v="CDOT S-603"/>
    <m/>
    <m/>
    <m/>
    <m/>
    <n v="9.5"/>
    <n v="115"/>
    <n v="1092.5"/>
    <n v="1016.0250000000001"/>
    <n v="2751210.1599999932"/>
  </r>
  <r>
    <x v="31"/>
    <s v="22"/>
    <x v="4"/>
    <x v="0"/>
    <s v="2746|CDOT S-603|9.00|115.00"/>
    <x v="304"/>
    <s v="Truck# MLB-82_x000a_Hauling Ticket# 15383_x000a_Job Name: CDOT S-603"/>
    <x v="2"/>
    <x v="23"/>
    <s v="15383"/>
    <x v="9"/>
    <x v="55"/>
    <s v="CDOT S-603"/>
    <m/>
    <m/>
    <m/>
    <m/>
    <n v="9"/>
    <n v="115"/>
    <n v="1035"/>
    <n v="962.55000000000007"/>
    <n v="2752245.1599999932"/>
  </r>
  <r>
    <x v="31"/>
    <s v="22"/>
    <x v="4"/>
    <x v="0"/>
    <s v="2746|CDOT S-603|12.00|115.00"/>
    <x v="304"/>
    <s v="Truck# LT-114_x000a_Hauling Ticket# 15897_x000a_Job Name: CDOT S-603"/>
    <x v="0"/>
    <x v="25"/>
    <s v="15897"/>
    <x v="9"/>
    <x v="55"/>
    <s v="CDOT S-603"/>
    <m/>
    <m/>
    <m/>
    <m/>
    <n v="12"/>
    <n v="115"/>
    <n v="1380"/>
    <n v="1283.4000000000001"/>
    <n v="2753625.1599999932"/>
  </r>
  <r>
    <x v="31"/>
    <s v="22"/>
    <x v="4"/>
    <x v="0"/>
    <s v="2746|CDOT S-603|9.75|115.00"/>
    <x v="304"/>
    <s v="Truck# MLB-11_x000a_Hauling Ticket# 14867_x000a_Job Name: CDOT S-603"/>
    <x v="2"/>
    <x v="11"/>
    <s v="14867"/>
    <x v="9"/>
    <x v="55"/>
    <s v="CDOT S-603"/>
    <m/>
    <m/>
    <m/>
    <m/>
    <n v="9.75"/>
    <n v="115"/>
    <n v="1121.25"/>
    <n v="1042.7625"/>
    <n v="2754746.4099999932"/>
  </r>
  <r>
    <x v="31"/>
    <s v="22"/>
    <x v="4"/>
    <x v="0"/>
    <s v="2746|CDOT S-603|9.50|115.00"/>
    <x v="304"/>
    <s v="Truck# LT-114_x000a_Hauling Ticket# 15898_x000a_Job Name: CDOT S-603"/>
    <x v="0"/>
    <x v="25"/>
    <s v="15898"/>
    <x v="9"/>
    <x v="55"/>
    <s v="CDOT S-603"/>
    <m/>
    <m/>
    <m/>
    <m/>
    <n v="9.5"/>
    <n v="115"/>
    <n v="1092.5"/>
    <n v="1016.0250000000001"/>
    <n v="2755838.9099999932"/>
  </r>
  <r>
    <x v="31"/>
    <s v="22"/>
    <x v="4"/>
    <x v="0"/>
    <s v="2746|CDOT S-603|9.75|115.00"/>
    <x v="304"/>
    <s v="Truck# MLB-11_x000a_Hauling Ticket# 14869_x000a_Job Name: CDOT S-603"/>
    <x v="2"/>
    <x v="11"/>
    <s v="14869"/>
    <x v="9"/>
    <x v="55"/>
    <s v="CDOT S-603"/>
    <m/>
    <m/>
    <m/>
    <m/>
    <n v="9.75"/>
    <n v="115"/>
    <n v="1121.25"/>
    <n v="1042.7625"/>
    <n v="2756960.1599999932"/>
  </r>
  <r>
    <x v="31"/>
    <s v="22"/>
    <x v="4"/>
    <x v="0"/>
    <s v="2746|CDOT S-603|9.25|115.00"/>
    <x v="304"/>
    <s v="Truck# LT-114_x000a_Hauling Ticket# 15899_x000a_Job Name: CDOT S-603"/>
    <x v="0"/>
    <x v="25"/>
    <s v="15899"/>
    <x v="9"/>
    <x v="55"/>
    <s v="CDOT S-603"/>
    <m/>
    <m/>
    <m/>
    <m/>
    <n v="9.25"/>
    <n v="115"/>
    <n v="1063.75"/>
    <n v="989.28750000000002"/>
    <n v="2758023.9099999932"/>
  </r>
  <r>
    <x v="31"/>
    <s v="22"/>
    <x v="4"/>
    <x v="0"/>
    <s v="2746|CDOT S-603|8.75|115.00"/>
    <x v="304"/>
    <s v="Truck# MLB-11_x000a_Hauling Ticket# 14870_x000a_Job Name: CDOT S-603"/>
    <x v="2"/>
    <x v="11"/>
    <s v="14870"/>
    <x v="9"/>
    <x v="55"/>
    <s v="CDOT S-603"/>
    <m/>
    <m/>
    <m/>
    <m/>
    <n v="8.75"/>
    <n v="115"/>
    <n v="1006.25"/>
    <n v="935.8125"/>
    <n v="2759030.1599999932"/>
  </r>
  <r>
    <x v="31"/>
    <s v="22"/>
    <x v="4"/>
    <x v="0"/>
    <s v="2746|CDOT S-603|7.50|115.00"/>
    <x v="304"/>
    <s v="Truck# LT-114_x000a_Hauling Ticket# 15900_x000a_Job Name: CDOT S-603"/>
    <x v="0"/>
    <x v="25"/>
    <s v="15900"/>
    <x v="9"/>
    <x v="55"/>
    <s v="CDOT S-603"/>
    <m/>
    <m/>
    <m/>
    <m/>
    <n v="7.5"/>
    <n v="115"/>
    <n v="862.5"/>
    <n v="802.125"/>
    <n v="2759892.6599999932"/>
  </r>
  <r>
    <x v="31"/>
    <s v="22"/>
    <x v="4"/>
    <x v="0"/>
    <s v="2746|CDOT S-603|9.50|115.00"/>
    <x v="304"/>
    <s v="Truck# MLB-198_x000a_Hauling Ticket# 14600_x000a_Job Name: CDOT S-603"/>
    <x v="2"/>
    <x v="34"/>
    <s v="14600"/>
    <x v="9"/>
    <x v="55"/>
    <s v="CDOT S-603"/>
    <m/>
    <m/>
    <m/>
    <m/>
    <n v="9.5"/>
    <n v="115"/>
    <n v="1092.5"/>
    <n v="1016.0250000000001"/>
    <n v="2760985.1599999932"/>
  </r>
  <r>
    <x v="31"/>
    <s v="22"/>
    <x v="4"/>
    <x v="0"/>
    <s v="2746|CDOT S-603|7.25|115.00"/>
    <x v="304"/>
    <s v="Truck# MLB-11_x000a_Hauling Ticket# 14871_x000a_Job Name: CDOT S-603"/>
    <x v="2"/>
    <x v="11"/>
    <s v="14871"/>
    <x v="9"/>
    <x v="55"/>
    <s v="CDOT S-603"/>
    <m/>
    <m/>
    <m/>
    <m/>
    <n v="7.25"/>
    <n v="115"/>
    <n v="833.75"/>
    <n v="775.38750000000005"/>
    <n v="2761818.9099999932"/>
  </r>
  <r>
    <x v="31"/>
    <s v="22"/>
    <x v="4"/>
    <x v="0"/>
    <s v="2746|CDOT S-603|9.00|115.00"/>
    <x v="304"/>
    <s v="Truck# Li-54_x000a_Hauling Ticket# 15652_x000a_Job Name: CDOT S-603"/>
    <x v="1"/>
    <x v="1"/>
    <s v="15652"/>
    <x v="9"/>
    <x v="55"/>
    <s v="CDOT S-603"/>
    <m/>
    <m/>
    <m/>
    <m/>
    <n v="9"/>
    <n v="115"/>
    <n v="1035"/>
    <n v="962.55000000000007"/>
    <n v="2762853.9099999932"/>
  </r>
  <r>
    <x v="31"/>
    <s v="22"/>
    <x v="4"/>
    <x v="0"/>
    <s v="2746|CDOT S-603|9.25|115.00"/>
    <x v="304"/>
    <s v="Truck# U-229_x000a_Hauling Ticket# 14771_x000a_Job Name: CDOT S-603"/>
    <x v="4"/>
    <x v="6"/>
    <s v="14771"/>
    <x v="9"/>
    <x v="55"/>
    <s v="CDOT S-603"/>
    <m/>
    <m/>
    <m/>
    <m/>
    <n v="9.25"/>
    <n v="115"/>
    <n v="1063.75"/>
    <n v="989.28750000000002"/>
    <n v="2763917.6599999932"/>
  </r>
  <r>
    <x v="32"/>
    <s v="29"/>
    <x v="4"/>
    <x v="0"/>
    <s v="2763|CDOT S-603|9.50|115.00"/>
    <x v="305"/>
    <s v="Truck# MLB-11_x000a_Hauling Ticket# 14872_x000a_Job Name: CDOT S-603"/>
    <x v="2"/>
    <x v="11"/>
    <s v="14872"/>
    <x v="9"/>
    <x v="55"/>
    <s v="CDOT S-603"/>
    <m/>
    <m/>
    <m/>
    <m/>
    <n v="9.5"/>
    <n v="115"/>
    <n v="1092.5"/>
    <n v="1016.0250000000001"/>
    <n v="2840364.1599999922"/>
  </r>
  <r>
    <x v="32"/>
    <s v="29"/>
    <x v="4"/>
    <x v="0"/>
    <s v="2763|CDOT S-603|9.00|115.00"/>
    <x v="305"/>
    <s v="Truck# MLB-82_x000a_Hauling Ticket# 15387_x000a_Job Name: CDOT S-603"/>
    <x v="2"/>
    <x v="23"/>
    <s v="15387"/>
    <x v="9"/>
    <x v="55"/>
    <s v="CDOT S-603"/>
    <m/>
    <m/>
    <m/>
    <m/>
    <n v="9"/>
    <n v="115"/>
    <n v="1035"/>
    <n v="962.55000000000007"/>
    <n v="2841399.1599999922"/>
  </r>
  <r>
    <x v="32"/>
    <s v="29"/>
    <x v="4"/>
    <x v="0"/>
    <s v="2763|CDOT S-603|9.25|115.00"/>
    <x v="305"/>
    <s v="Truck# KJV-670_x000a_Hauling Ticket# 117_x000a_Job Name: CDOT S-603"/>
    <x v="15"/>
    <x v="27"/>
    <s v="117"/>
    <x v="9"/>
    <x v="55"/>
    <s v="CDOT S-603"/>
    <m/>
    <m/>
    <m/>
    <m/>
    <n v="9.25"/>
    <n v="115"/>
    <n v="1063.75"/>
    <n v="0"/>
    <n v="2842462.9099999922"/>
  </r>
  <r>
    <x v="32"/>
    <s v="29"/>
    <x v="4"/>
    <x v="0"/>
    <s v="2763|CDOT S-603|8.50|115.00"/>
    <x v="305"/>
    <s v="Truck# MLB-11_x000a_Hauling Ticket# 15430_x000a_Job Name: CDOT S-603"/>
    <x v="2"/>
    <x v="11"/>
    <s v="15430"/>
    <x v="9"/>
    <x v="55"/>
    <s v="CDOT S-603"/>
    <m/>
    <m/>
    <m/>
    <m/>
    <n v="8.5"/>
    <n v="115"/>
    <n v="977.5"/>
    <n v="909.07500000000005"/>
    <n v="2843440.4099999922"/>
  </r>
  <r>
    <x v="32"/>
    <s v="29"/>
    <x v="4"/>
    <x v="0"/>
    <s v="2763|CDOT S-603|11.00|115.00"/>
    <x v="305"/>
    <s v="Truck# KJV-642_x000a_Hauling Ticket# 10087_x000a_Job Name: CDOT S-603"/>
    <x v="15"/>
    <x v="76"/>
    <s v="10087"/>
    <x v="9"/>
    <x v="55"/>
    <s v="CDOT S-603"/>
    <m/>
    <m/>
    <m/>
    <m/>
    <n v="11"/>
    <n v="115"/>
    <n v="1265"/>
    <n v="0"/>
    <n v="2844705.4099999922"/>
  </r>
  <r>
    <x v="32"/>
    <s v="29"/>
    <x v="4"/>
    <x v="0"/>
    <s v="2763|CDOT S-603|10.75|115.00"/>
    <x v="305"/>
    <s v="Truck# LT-114_x000a_Hauling Ticket# 15908_x000a_Job Name: CDOT S-603"/>
    <x v="0"/>
    <x v="25"/>
    <s v="15908"/>
    <x v="9"/>
    <x v="55"/>
    <s v="CDOT S-603"/>
    <m/>
    <m/>
    <m/>
    <m/>
    <n v="10.75"/>
    <n v="115"/>
    <n v="1236.25"/>
    <n v="1149.7125000000001"/>
    <n v="2845941.6599999922"/>
  </r>
  <r>
    <x v="32"/>
    <s v="29"/>
    <x v="4"/>
    <x v="0"/>
    <s v="2763|CDOT S-603|9.50|115.00"/>
    <x v="305"/>
    <s v="Truck# KJV-670_x000a_Hauling Ticket# 119_x000a_Job Name: CDOT S-603"/>
    <x v="15"/>
    <x v="27"/>
    <s v="119"/>
    <x v="9"/>
    <x v="55"/>
    <s v="CDOT S-603"/>
    <m/>
    <m/>
    <m/>
    <m/>
    <n v="9.5"/>
    <n v="115"/>
    <n v="1092.5"/>
    <n v="1016.0250000000001"/>
    <n v="2847034.1599999922"/>
  </r>
  <r>
    <x v="32"/>
    <s v="29"/>
    <x v="4"/>
    <x v="0"/>
    <s v="2763|CDOT S-603|9.50|115.00"/>
    <x v="305"/>
    <s v="Truck# LT-114_x000a_Hauling Ticket# 15906_x000a_Job Name: CDOT S-603"/>
    <x v="0"/>
    <x v="25"/>
    <s v="15906"/>
    <x v="9"/>
    <x v="55"/>
    <s v="CDOT S-603"/>
    <m/>
    <m/>
    <m/>
    <m/>
    <n v="9.5"/>
    <n v="115"/>
    <n v="1092.5"/>
    <n v="1016.0250000000001"/>
    <n v="2848126.6599999922"/>
  </r>
  <r>
    <x v="32"/>
    <s v="29"/>
    <x v="4"/>
    <x v="0"/>
    <s v="2763|CDOT S-603|8.50|115.00"/>
    <x v="305"/>
    <s v="Truck# LT-356_x000a_Hauling Ticket# 14286_x000a_Job Name: CDOT S-603"/>
    <x v="0"/>
    <x v="7"/>
    <s v="14286"/>
    <x v="9"/>
    <x v="55"/>
    <s v="CDOT S-603"/>
    <m/>
    <m/>
    <m/>
    <m/>
    <n v="8.5"/>
    <n v="115"/>
    <n v="977.5"/>
    <n v="909.07500000000005"/>
    <n v="2849104.1599999922"/>
  </r>
  <r>
    <x v="32"/>
    <s v="29"/>
    <x v="4"/>
    <x v="0"/>
    <s v="2763|CDOT S-603|8.50|115.00"/>
    <x v="305"/>
    <s v="Truck# LT-114_x000a_Hauling Ticket# 15907_x000a_Job Name: CDOT S-603"/>
    <x v="0"/>
    <x v="25"/>
    <s v="15907"/>
    <x v="9"/>
    <x v="55"/>
    <s v="CDOT S-603"/>
    <m/>
    <m/>
    <m/>
    <m/>
    <n v="8.5"/>
    <n v="115"/>
    <n v="977.5"/>
    <n v="909.07500000000005"/>
    <n v="2850081.6599999922"/>
  </r>
  <r>
    <x v="24"/>
    <s v="06"/>
    <x v="8"/>
    <x v="0"/>
    <s v="2782|CDOT S-603|9.50|115.00"/>
    <x v="306"/>
    <s v="Truck# MLB-108_x000a_Hauling Ticket# 14090_x000a_Job Name: CDOT S-603"/>
    <x v="2"/>
    <x v="2"/>
    <s v="14090"/>
    <x v="9"/>
    <x v="55"/>
    <s v="CDOT S-603"/>
    <m/>
    <m/>
    <m/>
    <m/>
    <n v="9.5"/>
    <n v="115"/>
    <n v="1092.5"/>
    <n v="1016.0250000000001"/>
    <n v="2987391.3099999931"/>
  </r>
  <r>
    <x v="24"/>
    <s v="06"/>
    <x v="8"/>
    <x v="0"/>
    <s v="2782|CDOT S-603|9.50|115.00"/>
    <x v="306"/>
    <s v="Truck# LT-114_x000a_Hauling Ticket# 15904_x000a_Job Name: CDOT S-603"/>
    <x v="0"/>
    <x v="25"/>
    <s v="15904"/>
    <x v="9"/>
    <x v="55"/>
    <s v="CDOT S-603"/>
    <m/>
    <m/>
    <m/>
    <m/>
    <n v="9.5"/>
    <n v="115"/>
    <n v="1092.5"/>
    <n v="1016.0250000000001"/>
    <n v="2988483.8099999931"/>
  </r>
  <r>
    <x v="24"/>
    <s v="06"/>
    <x v="8"/>
    <x v="0"/>
    <s v="2782|CDOT S-603|9.50|115.00"/>
    <x v="306"/>
    <s v="Truck# LT-114_x000a_Hauling Ticket# 15903_x000a_Job Name: CDOT S-603"/>
    <x v="0"/>
    <x v="25"/>
    <s v="15903"/>
    <x v="9"/>
    <x v="55"/>
    <s v="CDOT S-603"/>
    <m/>
    <m/>
    <m/>
    <m/>
    <n v="9.5"/>
    <n v="115"/>
    <n v="1092.5"/>
    <n v="1016.0250000000001"/>
    <n v="2989576.3099999931"/>
  </r>
  <r>
    <x v="24"/>
    <s v="06"/>
    <x v="8"/>
    <x v="0"/>
    <s v="2782|CDOT S-603|8.00|115.00"/>
    <x v="306"/>
    <s v="Truck# LT-103_x000a_Hauling Ticket# 14849_x000a_Job Name: CDOT S-603"/>
    <x v="0"/>
    <x v="0"/>
    <s v="14849"/>
    <x v="9"/>
    <x v="55"/>
    <s v="CDOT S-603"/>
    <m/>
    <m/>
    <m/>
    <m/>
    <n v="8"/>
    <n v="115"/>
    <n v="920"/>
    <n v="855.6"/>
    <n v="2990496.3099999931"/>
  </r>
  <r>
    <x v="24"/>
    <s v="06"/>
    <x v="8"/>
    <x v="0"/>
    <s v="2782|CDOT S-603|9.25|115.00"/>
    <x v="306"/>
    <s v="Truck# LT-114_x000a_Hauling Ticket# 15902_x000a_Job Name: CDOT S-603"/>
    <x v="0"/>
    <x v="25"/>
    <s v="15902"/>
    <x v="9"/>
    <x v="55"/>
    <s v="CDOT S-603"/>
    <m/>
    <m/>
    <m/>
    <m/>
    <n v="9.25"/>
    <n v="115"/>
    <n v="1063.75"/>
    <n v="989.28750000000002"/>
    <n v="2991560.0599999931"/>
  </r>
  <r>
    <x v="24"/>
    <s v="06"/>
    <x v="8"/>
    <x v="0"/>
    <s v="2782|CDOT S-603|8.00|115.00"/>
    <x v="306"/>
    <s v="Truck# MLB-198_x000a_Hauling Ticket# 15953_x000a_Job Name: CDOT S-603"/>
    <x v="2"/>
    <x v="34"/>
    <s v="15953"/>
    <x v="9"/>
    <x v="55"/>
    <s v="CDOT S-603"/>
    <m/>
    <m/>
    <m/>
    <m/>
    <n v="8"/>
    <n v="115"/>
    <n v="920"/>
    <n v="855.6"/>
    <n v="2992480.0599999931"/>
  </r>
  <r>
    <x v="24"/>
    <s v="06"/>
    <x v="8"/>
    <x v="0"/>
    <s v="2782|CDOT S-603|10.50|115.00"/>
    <x v="306"/>
    <s v="Truck# LT-114_x000a_Hauling Ticket# 15350_x000a_Job Name: CDOT S-603"/>
    <x v="0"/>
    <x v="25"/>
    <s v="15350"/>
    <x v="9"/>
    <x v="55"/>
    <s v="CDOT S-603"/>
    <m/>
    <m/>
    <m/>
    <m/>
    <n v="10.5"/>
    <n v="115"/>
    <n v="1207.5"/>
    <n v="1122.9750000000001"/>
    <n v="2993687.5599999931"/>
  </r>
  <r>
    <x v="24"/>
    <s v="06"/>
    <x v="8"/>
    <x v="0"/>
    <s v="2782|CDOT S-603|8.50|115.00"/>
    <x v="306"/>
    <s v="Truck# MLB-58_x000a_Hauling Ticket# 15985_x000a_Job Name: CDOT S-603"/>
    <x v="2"/>
    <x v="22"/>
    <s v="15985"/>
    <x v="9"/>
    <x v="55"/>
    <s v="CDOT S-603"/>
    <m/>
    <m/>
    <m/>
    <m/>
    <n v="8.5"/>
    <n v="115"/>
    <n v="977.5"/>
    <n v="909.07500000000005"/>
    <n v="2994665.0599999931"/>
  </r>
  <r>
    <x v="24"/>
    <s v="06"/>
    <x v="8"/>
    <x v="0"/>
    <s v="2782|CDOT S-603|9.25|115.00"/>
    <x v="306"/>
    <s v="Truck# LT-114_x000a_Hauling Ticket# 15360_x000a_Job Name: CDOT S-603"/>
    <x v="0"/>
    <x v="25"/>
    <s v="15360"/>
    <x v="9"/>
    <x v="55"/>
    <s v="CDOT S-603"/>
    <m/>
    <m/>
    <m/>
    <m/>
    <n v="9.25"/>
    <n v="115"/>
    <n v="1063.75"/>
    <n v="989.28750000000002"/>
    <n v="2995728.8099999931"/>
  </r>
  <r>
    <x v="24"/>
    <s v="06"/>
    <x v="8"/>
    <x v="0"/>
    <s v="2782|CDOT S-603|9.25|115.00"/>
    <x v="306"/>
    <s v="Truck# Li-54_x000a_Hauling Ticket# 14873_x000a_Job Name: CDOT S-603"/>
    <x v="1"/>
    <x v="1"/>
    <s v="14873"/>
    <x v="9"/>
    <x v="55"/>
    <s v="CDOT S-603"/>
    <m/>
    <m/>
    <m/>
    <m/>
    <n v="9.25"/>
    <n v="115"/>
    <n v="1063.75"/>
    <n v="989.28750000000002"/>
    <n v="2996792.5599999931"/>
  </r>
  <r>
    <x v="24"/>
    <s v="06"/>
    <x v="8"/>
    <x v="0"/>
    <s v="2782|CDOT S-603|8.00|115.00"/>
    <x v="306"/>
    <s v="Truck# LT-325_x000a_Hauling Ticket# 15939_x000a_Job Name: CDOT S-603"/>
    <x v="0"/>
    <x v="21"/>
    <s v="15939"/>
    <x v="9"/>
    <x v="55"/>
    <s v="CDOT S-603"/>
    <m/>
    <m/>
    <m/>
    <m/>
    <n v="8"/>
    <n v="115"/>
    <n v="920"/>
    <n v="855.6"/>
    <n v="2997712.5599999931"/>
  </r>
  <r>
    <x v="24"/>
    <s v="06"/>
    <x v="8"/>
    <x v="0"/>
    <s v="2782|CDOT S-603|8.50|115.00"/>
    <x v="306"/>
    <s v="Truck# U-28_x000a_Hauling Ticket# 15853_x000a_Job Name: CDOT S-603"/>
    <x v="4"/>
    <x v="5"/>
    <s v="15853"/>
    <x v="9"/>
    <x v="55"/>
    <s v="CDOT S-603"/>
    <m/>
    <m/>
    <m/>
    <m/>
    <n v="8.5"/>
    <n v="115"/>
    <n v="977.5"/>
    <n v="909.07500000000005"/>
    <n v="2998690.0599999931"/>
  </r>
  <r>
    <x v="25"/>
    <s v="13"/>
    <x v="8"/>
    <x v="0"/>
    <s v="2797|CDOT S-603|10.50|115.00"/>
    <x v="307"/>
    <s v="Truck# LT-67_x000a_Hauling Ticket# 12913_x000a_Job Name: CDOT S-603"/>
    <x v="0"/>
    <x v="15"/>
    <s v="12913"/>
    <x v="9"/>
    <x v="55"/>
    <s v="CDOT S-603"/>
    <m/>
    <m/>
    <m/>
    <m/>
    <n v="10.5"/>
    <n v="115"/>
    <n v="1207.5"/>
    <n v="1122.9750000000001"/>
    <n v="3103047.4299999941"/>
  </r>
  <r>
    <x v="25"/>
    <s v="13"/>
    <x v="8"/>
    <x v="0"/>
    <s v="2797|CDOT S-603|10.50|115.00"/>
    <x v="307"/>
    <s v="Truck# MLB-58_x000a_Hauling Ticket# 15980_x000a_Job Name: CDOT S-603"/>
    <x v="2"/>
    <x v="22"/>
    <s v="15980"/>
    <x v="9"/>
    <x v="55"/>
    <s v="CDOT S-603"/>
    <m/>
    <m/>
    <m/>
    <m/>
    <n v="10.5"/>
    <n v="115"/>
    <n v="1207.5"/>
    <n v="1122.9750000000001"/>
    <n v="3104254.9299999941"/>
  </r>
  <r>
    <x v="25"/>
    <s v="13"/>
    <x v="8"/>
    <x v="0"/>
    <s v="2797|CDOT S-603|10.00|115.00"/>
    <x v="307"/>
    <s v="Truck# LT-114_x000a_Hauling Ticket# 15364_x000a_Job Name: CDOT S-603"/>
    <x v="0"/>
    <x v="25"/>
    <s v="15364"/>
    <x v="9"/>
    <x v="55"/>
    <s v="CDOT S-603"/>
    <m/>
    <m/>
    <m/>
    <m/>
    <n v="10"/>
    <n v="115"/>
    <n v="1150"/>
    <n v="1069.5"/>
    <n v="3105404.9299999941"/>
  </r>
  <r>
    <x v="25"/>
    <s v="13"/>
    <x v="8"/>
    <x v="0"/>
    <s v="2797|CDOT S-603|8.50|115.00"/>
    <x v="307"/>
    <s v="Truck# MLB-58_x000a_Hauling Ticket# 15981_x000a_Job Name: CDOT S-603"/>
    <x v="2"/>
    <x v="22"/>
    <s v="15981"/>
    <x v="9"/>
    <x v="55"/>
    <s v="CDOT S-603"/>
    <m/>
    <m/>
    <m/>
    <m/>
    <n v="8.5"/>
    <n v="115"/>
    <n v="977.5"/>
    <n v="909.07500000000005"/>
    <n v="3106382.4299999941"/>
  </r>
  <r>
    <x v="25"/>
    <s v="13"/>
    <x v="8"/>
    <x v="0"/>
    <s v="2797|CDOT S-603|9.50|115.00"/>
    <x v="307"/>
    <s v="Truck# LT-114_x000a_Hauling Ticket# 15327_x000a_Job Name: CDOT S-603"/>
    <x v="0"/>
    <x v="25"/>
    <s v="15327"/>
    <x v="9"/>
    <x v="55"/>
    <s v="CDOT S-603"/>
    <m/>
    <m/>
    <m/>
    <m/>
    <n v="9.5"/>
    <n v="115"/>
    <n v="1092.5"/>
    <n v="1016.0250000000001"/>
    <n v="3107474.9299999941"/>
  </r>
  <r>
    <x v="25"/>
    <s v="13"/>
    <x v="8"/>
    <x v="0"/>
    <s v="2797|CDOT S-603|9.00|115.00"/>
    <x v="307"/>
    <s v="Truck# MLB-58_x000a_Hauling Ticket# 15375_x000a_Job Name: CDOT S-603"/>
    <x v="2"/>
    <x v="22"/>
    <s v="15375"/>
    <x v="9"/>
    <x v="55"/>
    <s v="CDOT S-603"/>
    <m/>
    <m/>
    <m/>
    <m/>
    <n v="9"/>
    <n v="115"/>
    <n v="1035"/>
    <n v="962.55000000000007"/>
    <n v="3108509.9299999941"/>
  </r>
  <r>
    <x v="25"/>
    <s v="13"/>
    <x v="8"/>
    <x v="0"/>
    <s v="2797|CDOT S-603|9.00|115.00"/>
    <x v="307"/>
    <s v="Truck# MLB-108_x000a_Hauling Ticket# 14097_x000a_Job Name: CDOT S-603"/>
    <x v="2"/>
    <x v="2"/>
    <s v="14097"/>
    <x v="9"/>
    <x v="55"/>
    <s v="CDOT S-603"/>
    <m/>
    <m/>
    <m/>
    <m/>
    <n v="9"/>
    <n v="115"/>
    <n v="1035"/>
    <n v="962.55000000000007"/>
    <n v="3109544.9299999941"/>
  </r>
  <r>
    <x v="25"/>
    <s v="13"/>
    <x v="8"/>
    <x v="0"/>
    <s v="2797|CDOT S-603|8.00|115.00"/>
    <x v="307"/>
    <s v="Truck# LT-114_x000a_Hauling Ticket# 15361_x000a_Job Name: CDOT S-603"/>
    <x v="0"/>
    <x v="25"/>
    <s v="15361"/>
    <x v="9"/>
    <x v="55"/>
    <s v="CDOT S-603"/>
    <m/>
    <m/>
    <m/>
    <m/>
    <n v="8"/>
    <n v="115"/>
    <n v="920"/>
    <n v="855.6"/>
    <n v="3110464.9299999941"/>
  </r>
  <r>
    <x v="26"/>
    <s v="20"/>
    <x v="8"/>
    <x v="0"/>
    <s v="2812|CDOT S-603|8.00|115.00"/>
    <x v="308"/>
    <s v="Truck# LT-708_x000a_Hauling Ticket# 15248_x000a_Job Name: CDOT S-603"/>
    <x v="0"/>
    <x v="20"/>
    <s v="15248"/>
    <x v="9"/>
    <x v="55"/>
    <s v="CDOT S-603"/>
    <m/>
    <m/>
    <m/>
    <m/>
    <n v="8"/>
    <n v="115"/>
    <n v="920"/>
    <n v="855.6"/>
    <n v="3242911.9199999929"/>
  </r>
  <r>
    <x v="26"/>
    <s v="20"/>
    <x v="8"/>
    <x v="0"/>
    <s v="2812|CDOT S-603|9.50|115.00"/>
    <x v="308"/>
    <s v="Truck# MLB-58_x000a_Hauling Ticket# 15394_x000a_Job Name: CDOT S-603"/>
    <x v="2"/>
    <x v="22"/>
    <s v="15394"/>
    <x v="9"/>
    <x v="55"/>
    <s v="CDOT S-603"/>
    <m/>
    <m/>
    <m/>
    <m/>
    <n v="9.5"/>
    <n v="115"/>
    <n v="1092.5"/>
    <n v="1016.0250000000001"/>
    <n v="3244004.4199999929"/>
  </r>
  <r>
    <x v="26"/>
    <s v="20"/>
    <x v="8"/>
    <x v="0"/>
    <s v="2812|CDOT S-603|9.25|115.00"/>
    <x v="308"/>
    <s v="Truck# LT-114_x000a_Hauling Ticket# 15330_x000a_Job Name: CDOT S-603"/>
    <x v="0"/>
    <x v="25"/>
    <s v="15330"/>
    <x v="9"/>
    <x v="55"/>
    <s v="CDOT S-603"/>
    <m/>
    <m/>
    <m/>
    <m/>
    <n v="9.25"/>
    <n v="115"/>
    <n v="1063.75"/>
    <n v="989.28750000000002"/>
    <n v="3245068.1699999929"/>
  </r>
  <r>
    <x v="26"/>
    <s v="20"/>
    <x v="8"/>
    <x v="0"/>
    <s v="2812|CDOT S-603|8.50|115.00"/>
    <x v="308"/>
    <s v="Truck# MLB-58_x000a_Hauling Ticket# 15986_x000a_Job Name: CDOT S-603"/>
    <x v="2"/>
    <x v="22"/>
    <s v="15986"/>
    <x v="9"/>
    <x v="55"/>
    <s v="CDOT S-603"/>
    <m/>
    <m/>
    <m/>
    <m/>
    <n v="8.5"/>
    <n v="115"/>
    <n v="977.5"/>
    <n v="909.07500000000005"/>
    <n v="3246045.6699999929"/>
  </r>
  <r>
    <x v="26"/>
    <s v="20"/>
    <x v="8"/>
    <x v="0"/>
    <s v="2812|CDOT S-603|9.00|115.00"/>
    <x v="308"/>
    <s v="Truck# LT-114_x000a_Hauling Ticket# 15331_x000a_Job Name: CDOT S-603"/>
    <x v="0"/>
    <x v="25"/>
    <s v="15331"/>
    <x v="9"/>
    <x v="55"/>
    <s v="CDOT S-603"/>
    <m/>
    <m/>
    <m/>
    <m/>
    <n v="9"/>
    <n v="115"/>
    <n v="1035"/>
    <n v="962.55000000000007"/>
    <n v="3247080.6699999929"/>
  </r>
  <r>
    <x v="26"/>
    <s v="20"/>
    <x v="8"/>
    <x v="0"/>
    <s v="2812|CDOT S-603|6.50|115.00"/>
    <x v="308"/>
    <s v="Truck# MLB-58_x000a_Hauling Ticket# 15987_x000a_Job Name: CDOT S-603"/>
    <x v="2"/>
    <x v="22"/>
    <s v="15987"/>
    <x v="9"/>
    <x v="55"/>
    <s v="CDOT S-603"/>
    <m/>
    <m/>
    <m/>
    <m/>
    <n v="6.5"/>
    <n v="115"/>
    <n v="747.5"/>
    <n v="695.17500000000007"/>
    <n v="3247828.1699999929"/>
  </r>
  <r>
    <x v="26"/>
    <s v="20"/>
    <x v="8"/>
    <x v="0"/>
    <s v="2812|CDOT S-603|8.75|115.00"/>
    <x v="308"/>
    <s v="Truck# LT-114_x000a_Hauling Ticket# 15332_x000a_Job Name: CDOT S-603"/>
    <x v="0"/>
    <x v="25"/>
    <s v="15332"/>
    <x v="9"/>
    <x v="55"/>
    <s v="CDOT S-603"/>
    <m/>
    <m/>
    <m/>
    <m/>
    <n v="8.75"/>
    <n v="115"/>
    <n v="1006.25"/>
    <n v="935.8125"/>
    <n v="3248834.4199999929"/>
  </r>
  <r>
    <x v="26"/>
    <s v="20"/>
    <x v="8"/>
    <x v="0"/>
    <s v="2812|CDOT S-603|9.00|115.00"/>
    <x v="308"/>
    <s v="Truck# MLB-58_x000a_Hauling Ticket# 15988_x000a_Job Name: CDOT S-603"/>
    <x v="2"/>
    <x v="22"/>
    <s v="15988"/>
    <x v="9"/>
    <x v="55"/>
    <s v="CDOT S-603"/>
    <m/>
    <m/>
    <m/>
    <m/>
    <n v="9"/>
    <n v="115"/>
    <n v="1035"/>
    <n v="962.55000000000007"/>
    <n v="3249869.4199999929"/>
  </r>
  <r>
    <x v="26"/>
    <s v="20"/>
    <x v="8"/>
    <x v="0"/>
    <s v="2812|CDOT S-603|9.50|115.00"/>
    <x v="308"/>
    <s v="Truck# MLB-58_x000a_Hauling Ticket# 15381_x000a_Job Name: CDOT S-603"/>
    <x v="2"/>
    <x v="22"/>
    <s v="15381"/>
    <x v="9"/>
    <x v="55"/>
    <s v="CDOT S-603"/>
    <m/>
    <m/>
    <m/>
    <m/>
    <n v="9.5"/>
    <n v="115"/>
    <n v="1092.5"/>
    <n v="1016.0250000000001"/>
    <n v="3250961.9199999929"/>
  </r>
  <r>
    <x v="26"/>
    <s v="20"/>
    <x v="8"/>
    <x v="0"/>
    <s v="2812|CDOT S-603|8.50|115.00"/>
    <x v="308"/>
    <s v="Truck# LT-356_x000a_Hauling Ticket# 15419_x000a_Job Name: CDOT S-603"/>
    <x v="0"/>
    <x v="7"/>
    <s v="15419"/>
    <x v="9"/>
    <x v="55"/>
    <s v="CDOT S-603"/>
    <m/>
    <m/>
    <m/>
    <m/>
    <n v="8.5"/>
    <n v="115"/>
    <n v="977.5"/>
    <n v="909.07500000000005"/>
    <n v="3251939.4199999929"/>
  </r>
  <r>
    <x v="27"/>
    <s v="27"/>
    <x v="8"/>
    <x v="0"/>
    <s v="2834|CDOT S-603|9.50|115.00"/>
    <x v="309"/>
    <s v="Truck# LT-515_x000a_Hauling Ticket# 15245_x000a_Job Name: CDOT S-603"/>
    <x v="0"/>
    <x v="17"/>
    <s v="15245"/>
    <x v="9"/>
    <x v="55"/>
    <s v="CDOT S-603"/>
    <m/>
    <m/>
    <m/>
    <m/>
    <n v="9.5"/>
    <n v="115"/>
    <n v="1092.5"/>
    <n v="1016.0250000000001"/>
    <n v="3343681.0299999928"/>
  </r>
  <r>
    <x v="27"/>
    <s v="27"/>
    <x v="8"/>
    <x v="0"/>
    <s v="2834|CDOT S-603|10.75|115.00"/>
    <x v="309"/>
    <s v="Truck# LT-114_x000a_Hauling Ticket# 15333_x000a_Job Name: CDOT S-603"/>
    <x v="0"/>
    <x v="25"/>
    <s v="15333"/>
    <x v="9"/>
    <x v="55"/>
    <s v="CDOT S-603"/>
    <m/>
    <m/>
    <m/>
    <m/>
    <n v="10.75"/>
    <n v="115"/>
    <n v="1236.25"/>
    <n v="1149.7125000000001"/>
    <n v="3344917.2799999928"/>
  </r>
  <r>
    <x v="27"/>
    <s v="27"/>
    <x v="8"/>
    <x v="0"/>
    <s v="2834|CDOT S-603|10.00|115.00"/>
    <x v="309"/>
    <s v="Truck# LT-356_x000a_Hauling Ticket# 15421_x000a_Job Name: CDOT S-603"/>
    <x v="0"/>
    <x v="7"/>
    <s v="15421"/>
    <x v="9"/>
    <x v="55"/>
    <s v="CDOT S-603"/>
    <m/>
    <m/>
    <m/>
    <m/>
    <n v="10"/>
    <n v="115"/>
    <n v="1150"/>
    <n v="1069.5"/>
    <n v="3346067.2799999928"/>
  </r>
  <r>
    <x v="27"/>
    <s v="27"/>
    <x v="8"/>
    <x v="0"/>
    <s v="2834|CDOT S-603|8.50|115.00"/>
    <x v="309"/>
    <s v="Truck# LT-114_x000a_Hauling Ticket# 15335_x000a_Job Name: CDOT S-603"/>
    <x v="0"/>
    <x v="25"/>
    <s v="15335"/>
    <x v="9"/>
    <x v="55"/>
    <s v="CDOT S-603"/>
    <m/>
    <m/>
    <m/>
    <m/>
    <n v="8.5"/>
    <n v="115"/>
    <n v="977.5"/>
    <n v="909.07500000000005"/>
    <n v="3347044.7799999928"/>
  </r>
  <r>
    <x v="27"/>
    <s v="27"/>
    <x v="8"/>
    <x v="0"/>
    <s v="2834|CDOT S-603|9.50|115.00"/>
    <x v="309"/>
    <s v="Truck# LT-356_x000a_Hauling Ticket# 15422_x000a_Job Name: CDOT S-603"/>
    <x v="0"/>
    <x v="7"/>
    <s v="15422"/>
    <x v="9"/>
    <x v="55"/>
    <s v="CDOT S-603"/>
    <m/>
    <m/>
    <m/>
    <m/>
    <n v="9.5"/>
    <n v="115"/>
    <n v="1092.5"/>
    <n v="1016.0250000000001"/>
    <n v="3348137.2799999928"/>
  </r>
  <r>
    <x v="27"/>
    <s v="27"/>
    <x v="8"/>
    <x v="0"/>
    <s v="2834|CDOT S-603|8.00|115.00"/>
    <x v="309"/>
    <s v="Truck# LT-325_x000a_Hauling Ticket# 14879_x000a_Job Name: CDOT S-603"/>
    <x v="0"/>
    <x v="21"/>
    <s v="14879"/>
    <x v="9"/>
    <x v="55"/>
    <s v="CDOT S-603"/>
    <m/>
    <m/>
    <m/>
    <m/>
    <n v="8"/>
    <n v="115"/>
    <n v="920"/>
    <n v="855.6"/>
    <n v="3349057.2799999928"/>
  </r>
  <r>
    <x v="27"/>
    <s v="27"/>
    <x v="8"/>
    <x v="0"/>
    <s v="2834|CDOT S-603|7.50|115.00"/>
    <x v="309"/>
    <s v="Truck# LT-356_x000a_Hauling Ticket# 15423_x000a_Job Name: CDOT S-603"/>
    <x v="0"/>
    <x v="7"/>
    <s v="15423"/>
    <x v="9"/>
    <x v="55"/>
    <s v="CDOT S-603"/>
    <m/>
    <m/>
    <m/>
    <m/>
    <n v="7.5"/>
    <n v="115"/>
    <n v="862.5"/>
    <n v="802.125"/>
    <n v="3349919.7799999928"/>
  </r>
  <r>
    <x v="27"/>
    <s v="27"/>
    <x v="8"/>
    <x v="0"/>
    <s v="2834|CDOT S-603|8.75|115.00"/>
    <x v="309"/>
    <s v="Truck# LT-114_x000a_Hauling Ticket# 15358_x000a_Job Name: CDOT S-603"/>
    <x v="0"/>
    <x v="25"/>
    <s v="15358"/>
    <x v="9"/>
    <x v="55"/>
    <s v="CDOT S-603"/>
    <m/>
    <m/>
    <m/>
    <m/>
    <n v="8.75"/>
    <n v="115"/>
    <n v="1006.25"/>
    <n v="935.8125"/>
    <n v="3350926.0299999928"/>
  </r>
  <r>
    <x v="27"/>
    <s v="27"/>
    <x v="8"/>
    <x v="0"/>
    <s v="2834|CDOT S-603|8.00|115.00"/>
    <x v="309"/>
    <s v="Truck# LT-325_x000a_Hauling Ticket# 15722_x000a_Job Name: CDOT S-603"/>
    <x v="0"/>
    <x v="21"/>
    <s v="15722"/>
    <x v="9"/>
    <x v="55"/>
    <s v="CDOT S-603"/>
    <m/>
    <m/>
    <m/>
    <m/>
    <n v="8"/>
    <n v="115"/>
    <n v="920"/>
    <n v="855.6"/>
    <n v="3351846.0299999928"/>
  </r>
  <r>
    <x v="28"/>
    <s v="03"/>
    <x v="5"/>
    <x v="0"/>
    <s v="2851|CDOT S-603|8.75|115.00"/>
    <x v="310"/>
    <s v="Truck# LT-114_x000a_Hauling Ticket# 15336_x000a_Job Name: CDOT S-603"/>
    <x v="0"/>
    <x v="25"/>
    <s v="15336"/>
    <x v="9"/>
    <x v="55"/>
    <s v="CDOT S-603"/>
    <m/>
    <m/>
    <m/>
    <m/>
    <n v="8.75"/>
    <n v="115"/>
    <n v="1006.25"/>
    <n v="935.8125"/>
    <n v="3462928.4099999941"/>
  </r>
  <r>
    <x v="28"/>
    <s v="03"/>
    <x v="5"/>
    <x v="0"/>
    <s v="2851|CDOT S-603|8.00|115.00"/>
    <x v="310"/>
    <s v="Truck# LT-325_x000a_Hauling Ticket# 15723_x000a_Job Name: CDOT S-603"/>
    <x v="0"/>
    <x v="21"/>
    <s v="15723"/>
    <x v="9"/>
    <x v="55"/>
    <s v="CDOT S-603"/>
    <m/>
    <m/>
    <m/>
    <m/>
    <n v="8"/>
    <n v="115"/>
    <n v="920"/>
    <n v="855.6"/>
    <n v="3463848.4099999941"/>
  </r>
  <r>
    <x v="28"/>
    <s v="03"/>
    <x v="5"/>
    <x v="0"/>
    <s v="2851|CDOT S-603|9.00|115.00"/>
    <x v="310"/>
    <s v="Truck# LT-325_x000a_Hauling Ticket# 15724_x000a_Job Name: CDOT S-603"/>
    <x v="0"/>
    <x v="21"/>
    <s v="15724"/>
    <x v="9"/>
    <x v="55"/>
    <s v="CDOT S-603"/>
    <m/>
    <m/>
    <m/>
    <m/>
    <n v="9"/>
    <n v="115"/>
    <n v="1035"/>
    <n v="962.55000000000007"/>
    <n v="3464883.4099999941"/>
  </r>
  <r>
    <x v="28"/>
    <s v="03"/>
    <x v="5"/>
    <x v="0"/>
    <s v="2851|CDOT S-603|7.50|115.00"/>
    <x v="310"/>
    <s v="Truck# LT-325_x000a_Hauling Ticket# 15725_x000a_Job Name: CDOT S-603"/>
    <x v="0"/>
    <x v="21"/>
    <s v="15725"/>
    <x v="9"/>
    <x v="55"/>
    <s v="CDOT S-603"/>
    <m/>
    <m/>
    <m/>
    <m/>
    <n v="7.5"/>
    <n v="115"/>
    <n v="862.5"/>
    <n v="802.125"/>
    <n v="3465745.9099999941"/>
  </r>
  <r>
    <x v="28"/>
    <s v="03"/>
    <x v="5"/>
    <x v="0"/>
    <s v="2851|CDOT S-603|8.50|115.00"/>
    <x v="310"/>
    <s v="Truck# LT-325_x000a_Hauling Ticket# 15726_x000a_Job Name: CDOT S-603"/>
    <x v="0"/>
    <x v="21"/>
    <s v="15726"/>
    <x v="9"/>
    <x v="55"/>
    <s v="CDOT S-603"/>
    <m/>
    <m/>
    <m/>
    <m/>
    <n v="8.5"/>
    <n v="115"/>
    <n v="977.5"/>
    <n v="909.07500000000005"/>
    <n v="3466723.4099999941"/>
  </r>
  <r>
    <x v="6"/>
    <s v="10"/>
    <x v="5"/>
    <x v="0"/>
    <s v="2870|CDOT S-603|9.00|115.00"/>
    <x v="311"/>
    <s v="Truck# MLB-82_x000a_Hauling Ticket# 15492_x000a_Job Name: CDOT S-603"/>
    <x v="2"/>
    <x v="23"/>
    <s v="15492"/>
    <x v="9"/>
    <x v="55"/>
    <s v="CDOT S-603"/>
    <m/>
    <m/>
    <m/>
    <m/>
    <n v="9"/>
    <n v="115"/>
    <n v="1035"/>
    <n v="962.55000000000007"/>
    <n v="3605927.9999999958"/>
  </r>
  <r>
    <x v="6"/>
    <s v="10"/>
    <x v="5"/>
    <x v="0"/>
    <s v="2870|CDOT S-603|8.75|115.00"/>
    <x v="311"/>
    <s v="Truck# MLB-82_x000a_Hauling Ticket# 14881_x000a_Job Name: CDOT S-603"/>
    <x v="2"/>
    <x v="23"/>
    <s v="14881"/>
    <x v="9"/>
    <x v="55"/>
    <s v="CDOT S-603"/>
    <m/>
    <m/>
    <m/>
    <m/>
    <n v="8.75"/>
    <n v="115"/>
    <n v="1006.25"/>
    <n v="935.8125"/>
    <n v="3606934.2499999958"/>
  </r>
  <r>
    <x v="6"/>
    <s v="10"/>
    <x v="5"/>
    <x v="0"/>
    <s v="2870|CDOT S-603|9.50|115.00"/>
    <x v="311"/>
    <s v="Truck# LT-325_x000a_Hauling Ticket# 15604_x000a_Job Name: CDOT S-603"/>
    <x v="0"/>
    <x v="21"/>
    <s v="15604"/>
    <x v="9"/>
    <x v="55"/>
    <s v="CDOT S-603"/>
    <m/>
    <m/>
    <m/>
    <m/>
    <n v="9.5"/>
    <n v="115"/>
    <n v="1092.5"/>
    <n v="1016.0250000000001"/>
    <n v="3608026.7499999958"/>
  </r>
  <r>
    <x v="6"/>
    <s v="10"/>
    <x v="5"/>
    <x v="0"/>
    <s v="2870|CDOT S-603|9.25|115.00"/>
    <x v="311"/>
    <s v="Truck# LT-103_x000a_Hauling Ticket# 15283_x000a_Job Name: CDOT S-603"/>
    <x v="0"/>
    <x v="0"/>
    <s v="15283"/>
    <x v="9"/>
    <x v="55"/>
    <s v="CDOT S-603"/>
    <m/>
    <m/>
    <m/>
    <m/>
    <n v="9.25"/>
    <n v="115"/>
    <n v="1063.75"/>
    <n v="989.28750000000002"/>
    <n v="3609090.4999999958"/>
  </r>
  <r>
    <x v="6"/>
    <s v="10"/>
    <x v="5"/>
    <x v="0"/>
    <s v="2870|CDOT S-603|8.00|115.00"/>
    <x v="311"/>
    <s v="Truck# LT-325_x000a_Hauling Ticket# 15605_x000a_Job Name: CDOT S-603"/>
    <x v="0"/>
    <x v="21"/>
    <s v="15605"/>
    <x v="9"/>
    <x v="55"/>
    <s v="CDOT S-603"/>
    <m/>
    <m/>
    <m/>
    <m/>
    <n v="8"/>
    <n v="115"/>
    <n v="920"/>
    <n v="855.6"/>
    <n v="3610010.4999999958"/>
  </r>
  <r>
    <x v="6"/>
    <s v="10"/>
    <x v="5"/>
    <x v="0"/>
    <s v="2870|CDOT S-603|9.00|115.00"/>
    <x v="311"/>
    <s v="Truck# MLB-198_x000a_Hauling Ticket# 15853_x000a_Job Name: CDOT S-603"/>
    <x v="2"/>
    <x v="34"/>
    <s v="15853"/>
    <x v="9"/>
    <x v="55"/>
    <s v="CDOT S-603"/>
    <m/>
    <m/>
    <m/>
    <m/>
    <n v="9"/>
    <n v="115"/>
    <n v="1035"/>
    <n v="962.55000000000007"/>
    <n v="3611045.4999999958"/>
  </r>
  <r>
    <x v="6"/>
    <s v="10"/>
    <x v="5"/>
    <x v="0"/>
    <s v="2870|CDOT S-603|9.00|115.00"/>
    <x v="311"/>
    <s v="Truck# CAJ-01_x000a_Hauling Ticket# 14809_x000a_Job Name: CDOT S-603"/>
    <x v="5"/>
    <x v="39"/>
    <s v="14809"/>
    <x v="9"/>
    <x v="55"/>
    <s v="CDOT S-603"/>
    <m/>
    <m/>
    <m/>
    <m/>
    <n v="9"/>
    <n v="115"/>
    <n v="1035"/>
    <n v="962.55000000000007"/>
    <n v="3612080.4999999958"/>
  </r>
  <r>
    <x v="6"/>
    <s v="10"/>
    <x v="5"/>
    <x v="0"/>
    <s v="2870|CDOT S-603|10.00|115.00"/>
    <x v="311"/>
    <s v="Truck# LT-103_x000a_Hauling Ticket# 14810_x000a_Job Name: CDOT S-603"/>
    <x v="0"/>
    <x v="0"/>
    <s v="14810"/>
    <x v="9"/>
    <x v="55"/>
    <s v="CDOT S-603"/>
    <m/>
    <m/>
    <m/>
    <m/>
    <n v="10"/>
    <n v="115"/>
    <n v="1150"/>
    <n v="1069.5"/>
    <n v="3613230.4999999958"/>
  </r>
  <r>
    <x v="6"/>
    <s v="10"/>
    <x v="5"/>
    <x v="0"/>
    <s v="2870|CDOT S-603|8.00|115.00"/>
    <x v="311"/>
    <s v="Truck# MLB-82_x000a_Hauling Ticket# 12503_x000a_Job Name: CDOT S-603"/>
    <x v="2"/>
    <x v="23"/>
    <s v="12503"/>
    <x v="9"/>
    <x v="55"/>
    <s v="CDOT S-603"/>
    <m/>
    <m/>
    <m/>
    <m/>
    <n v="8"/>
    <n v="115"/>
    <n v="920"/>
    <n v="855.6"/>
    <n v="3614150.4999999958"/>
  </r>
  <r>
    <x v="6"/>
    <s v="10"/>
    <x v="5"/>
    <x v="0"/>
    <s v="2870|CDOT S-603|8.00|115.00"/>
    <x v="311"/>
    <s v="Truck# WO-201_x000a_Hauling Ticket# 15137_x000a_Job Name: CDOT S-603"/>
    <x v="9"/>
    <x v="33"/>
    <s v="15137"/>
    <x v="9"/>
    <x v="55"/>
    <s v="CDOT S-603"/>
    <m/>
    <m/>
    <m/>
    <m/>
    <n v="8"/>
    <n v="115"/>
    <n v="920"/>
    <n v="855.6"/>
    <n v="3615070.4999999958"/>
  </r>
  <r>
    <x v="7"/>
    <s v="17"/>
    <x v="5"/>
    <x v="0"/>
    <s v="2891|CDOT S-603|10.00|115.00"/>
    <x v="312"/>
    <s v="Truck# LT-356_x000a_Hauling Ticket# 15819_x000a_Job Name: CDOT S-603"/>
    <x v="0"/>
    <x v="7"/>
    <s v="15819"/>
    <x v="9"/>
    <x v="55"/>
    <s v="CDOT S-603"/>
    <m/>
    <m/>
    <m/>
    <m/>
    <n v="10"/>
    <n v="115"/>
    <n v="1150"/>
    <n v="1069.5"/>
    <n v="3742458.1899999981"/>
  </r>
  <r>
    <x v="7"/>
    <s v="17"/>
    <x v="5"/>
    <x v="0"/>
    <s v="2891|CDOT S-603|9.00|115.00"/>
    <x v="312"/>
    <s v="Truck# MLB-198_x000a_Hauling Ticket# 15859_x000a_Job Name: CDOT S-603"/>
    <x v="2"/>
    <x v="34"/>
    <s v="15859"/>
    <x v="9"/>
    <x v="55"/>
    <s v="CDOT S-603"/>
    <m/>
    <m/>
    <m/>
    <m/>
    <n v="9"/>
    <n v="115"/>
    <n v="1035"/>
    <n v="962.55000000000007"/>
    <n v="3743493.1899999981"/>
  </r>
  <r>
    <x v="7"/>
    <s v="17"/>
    <x v="5"/>
    <x v="0"/>
    <s v="2891|CDOT S-603|8.00|115.00"/>
    <x v="312"/>
    <s v="Truck# LT-515_x000a_Hauling Ticket# 15286_x000a_Job Name: CDOT S-603"/>
    <x v="0"/>
    <x v="17"/>
    <s v="15286"/>
    <x v="9"/>
    <x v="55"/>
    <s v="CDOT S-603"/>
    <m/>
    <m/>
    <m/>
    <m/>
    <n v="8"/>
    <n v="115"/>
    <n v="920"/>
    <n v="855.6"/>
    <n v="3744413.1899999981"/>
  </r>
  <r>
    <x v="7"/>
    <s v="17"/>
    <x v="5"/>
    <x v="0"/>
    <s v="2891|CDOT S-603|10.50|115.00"/>
    <x v="312"/>
    <s v="Truck# LT-103_x000a_Hauling Ticket# 15310_x000a_Job Name: CDOT S-603"/>
    <x v="0"/>
    <x v="0"/>
    <s v="15310"/>
    <x v="9"/>
    <x v="55"/>
    <s v="CDOT S-603"/>
    <m/>
    <m/>
    <m/>
    <m/>
    <n v="10.5"/>
    <n v="115"/>
    <n v="1207.5"/>
    <n v="1122.9750000000001"/>
    <n v="3745620.6899999981"/>
  </r>
  <r>
    <x v="7"/>
    <s v="17"/>
    <x v="5"/>
    <x v="0"/>
    <s v="2891|CDOT S-603|7.75|115.00"/>
    <x v="312"/>
    <s v="Truck# MLB-198_x000a_Hauling Ticket# 15860_x000a_Job Name: CDOT S-603"/>
    <x v="2"/>
    <x v="34"/>
    <s v="15860"/>
    <x v="9"/>
    <x v="55"/>
    <s v="CDOT S-603"/>
    <m/>
    <m/>
    <m/>
    <m/>
    <n v="7.75"/>
    <n v="115"/>
    <n v="891.25"/>
    <n v="828.86250000000007"/>
    <n v="3746511.9399999981"/>
  </r>
  <r>
    <x v="7"/>
    <s v="17"/>
    <x v="5"/>
    <x v="0"/>
    <s v="2891|CDOT S-603|11.00|115.00"/>
    <x v="312"/>
    <s v="Truck# LT-103_x000a_Hauling Ticket# 14846_x000a_Job Name: CDOT S-603"/>
    <x v="0"/>
    <x v="0"/>
    <s v="14846"/>
    <x v="9"/>
    <x v="55"/>
    <s v="CDOT S-603"/>
    <m/>
    <m/>
    <m/>
    <m/>
    <n v="11"/>
    <n v="115"/>
    <n v="1265"/>
    <n v="1176.45"/>
    <n v="3747776.9399999981"/>
  </r>
  <r>
    <x v="7"/>
    <s v="17"/>
    <x v="5"/>
    <x v="0"/>
    <s v="2891|CDOT S-603|11.00|115.00"/>
    <x v="312"/>
    <s v="Truck# LT-325_x000a_Hauling Ticket# 15608_x000a_Job Name: CDOT S-603"/>
    <x v="0"/>
    <x v="21"/>
    <s v="15608"/>
    <x v="9"/>
    <x v="55"/>
    <s v="CDOT S-603"/>
    <m/>
    <m/>
    <m/>
    <m/>
    <n v="11"/>
    <n v="115"/>
    <n v="1265"/>
    <n v="1176.45"/>
    <n v="3749041.9399999981"/>
  </r>
  <r>
    <x v="7"/>
    <s v="17"/>
    <x v="5"/>
    <x v="0"/>
    <s v="2891|CDOT S-603|10.00|115.00"/>
    <x v="312"/>
    <s v="Truck# LT-103_x000a_Hauling Ticket# 15308_x000a_Job Name: CDOT S-603"/>
    <x v="0"/>
    <x v="0"/>
    <s v="15308"/>
    <x v="9"/>
    <x v="55"/>
    <s v="CDOT S-603"/>
    <m/>
    <m/>
    <m/>
    <m/>
    <n v="10"/>
    <n v="115"/>
    <n v="1150"/>
    <n v="1069.5"/>
    <n v="3750191.9399999981"/>
  </r>
  <r>
    <x v="7"/>
    <s v="17"/>
    <x v="5"/>
    <x v="0"/>
    <s v="2891|CDOT S-603|8.25|115.00"/>
    <x v="312"/>
    <s v="Truck# LT-325_x000a_Hauling Ticket# 15609_x000a_Job Name: CDOT S-603"/>
    <x v="0"/>
    <x v="21"/>
    <s v="15609"/>
    <x v="9"/>
    <x v="55"/>
    <s v="CDOT S-603"/>
    <m/>
    <m/>
    <m/>
    <m/>
    <n v="8.25"/>
    <n v="115"/>
    <n v="948.75"/>
    <n v="882.33750000000009"/>
    <n v="3751140.6899999981"/>
  </r>
  <r>
    <x v="7"/>
    <s v="17"/>
    <x v="5"/>
    <x v="0"/>
    <s v="2891|CDOT S-603|9.00|115.00"/>
    <x v="312"/>
    <s v="Truck# LT-103_x000a_Hauling Ticket# 15312_x000a_Job Name: CDOT S-603"/>
    <x v="0"/>
    <x v="0"/>
    <s v="15312"/>
    <x v="9"/>
    <x v="55"/>
    <s v="CDOT S-603"/>
    <m/>
    <m/>
    <m/>
    <m/>
    <n v="9"/>
    <n v="115"/>
    <n v="1035"/>
    <n v="962.55000000000007"/>
    <n v="3752175.6899999981"/>
  </r>
  <r>
    <x v="7"/>
    <s v="17"/>
    <x v="5"/>
    <x v="0"/>
    <s v="2891|CDOT S-603|8.00|115.00"/>
    <x v="312"/>
    <s v="Truck# LT-325_x000a_Hauling Ticket# 15818_x000a_Job Name: CDOT S-603"/>
    <x v="0"/>
    <x v="21"/>
    <s v="15818"/>
    <x v="9"/>
    <x v="55"/>
    <s v="CDOT S-603"/>
    <m/>
    <m/>
    <m/>
    <m/>
    <n v="8"/>
    <n v="115"/>
    <n v="920"/>
    <n v="855.6"/>
    <n v="3753095.6899999981"/>
  </r>
  <r>
    <x v="7"/>
    <s v="17"/>
    <x v="5"/>
    <x v="0"/>
    <s v="2891|CDOT S-603|9.50|115.00"/>
    <x v="312"/>
    <s v="Truck# LT-325_x000a_Hauling Ticket# 15610_x000a_Job Name: CDOT S-603"/>
    <x v="0"/>
    <x v="21"/>
    <s v="15610"/>
    <x v="9"/>
    <x v="55"/>
    <s v="CDOT S-603"/>
    <m/>
    <m/>
    <m/>
    <m/>
    <n v="9.5"/>
    <n v="115"/>
    <n v="1092.5"/>
    <n v="1016.0250000000001"/>
    <n v="3754188.1899999981"/>
  </r>
  <r>
    <x v="8"/>
    <s v="24"/>
    <x v="5"/>
    <x v="0"/>
    <s v="2911|CDOT S-603|9.50|115.00"/>
    <x v="313"/>
    <s v="Truck# AAA-308_x000a_Hauling Ticket# 14989_x000a_Job Name: CDOT S-603"/>
    <x v="11"/>
    <x v="24"/>
    <s v="14989"/>
    <x v="9"/>
    <x v="55"/>
    <s v="CDOT S-603"/>
    <m/>
    <m/>
    <m/>
    <m/>
    <n v="9.5"/>
    <n v="115"/>
    <n v="1092.5"/>
    <n v="1016.0250000000001"/>
    <n v="3859781.4599999981"/>
  </r>
  <r>
    <x v="8"/>
    <s v="24"/>
    <x v="5"/>
    <x v="0"/>
    <s v="2911|CDOT S-603|9.25|115.00"/>
    <x v="313"/>
    <s v="Truck# LT-103_x000a_Hauling Ticket# 15300_x000a_Job Name: CDOT S-603"/>
    <x v="0"/>
    <x v="0"/>
    <s v="15300"/>
    <x v="9"/>
    <x v="55"/>
    <s v="CDOT S-603"/>
    <m/>
    <m/>
    <m/>
    <m/>
    <n v="9.25"/>
    <n v="115"/>
    <n v="1063.75"/>
    <n v="989.28750000000002"/>
    <n v="3860845.2099999981"/>
  </r>
  <r>
    <x v="8"/>
    <s v="24"/>
    <x v="5"/>
    <x v="0"/>
    <s v="2911|CDOT S-603|9.00|115.00"/>
    <x v="313"/>
    <s v="Truck# AAA-308_x000a_Hauling Ticket# 14990_x000a_Job Name: CDOT S-603"/>
    <x v="11"/>
    <x v="24"/>
    <s v="14990"/>
    <x v="9"/>
    <x v="55"/>
    <s v="CDOT S-603"/>
    <m/>
    <m/>
    <m/>
    <m/>
    <n v="9"/>
    <n v="115"/>
    <n v="1035"/>
    <n v="962.55000000000007"/>
    <n v="3861880.2099999981"/>
  </r>
  <r>
    <x v="8"/>
    <s v="24"/>
    <x v="5"/>
    <x v="0"/>
    <s v="2911|CDOT S-603|8.00|115.00"/>
    <x v="313"/>
    <s v="Truck# MLB-58_x000a_Hauling Ticket# 15502_x000a_Job Name: CDOT S-603"/>
    <x v="2"/>
    <x v="22"/>
    <s v="15502"/>
    <x v="9"/>
    <x v="55"/>
    <s v="CDOT S-603"/>
    <m/>
    <m/>
    <m/>
    <m/>
    <n v="8"/>
    <n v="115"/>
    <n v="920"/>
    <n v="855.6"/>
    <n v="3862800.2099999981"/>
  </r>
  <r>
    <x v="8"/>
    <s v="24"/>
    <x v="5"/>
    <x v="0"/>
    <s v="2911|CDOT S-603|9.50|115.00"/>
    <x v="313"/>
    <s v="Truck# AAA-308_x000a_Hauling Ticket# 14991_x000a_Job Name: CDOT S-603"/>
    <x v="11"/>
    <x v="24"/>
    <s v="14991"/>
    <x v="9"/>
    <x v="55"/>
    <s v="CDOT S-603"/>
    <m/>
    <m/>
    <m/>
    <m/>
    <n v="9.5"/>
    <n v="115"/>
    <n v="1092.5"/>
    <n v="1016.0250000000001"/>
    <n v="3863892.7099999981"/>
  </r>
  <r>
    <x v="8"/>
    <s v="24"/>
    <x v="5"/>
    <x v="0"/>
    <s v="2911|CDOT S-603|10.50|115.00"/>
    <x v="313"/>
    <s v="Truck# MLB-82_x000a_Hauling Ticket# 15864_x000a_Job Name: CDOT S-603"/>
    <x v="2"/>
    <x v="23"/>
    <s v="15864"/>
    <x v="9"/>
    <x v="55"/>
    <s v="CDOT S-603"/>
    <m/>
    <m/>
    <m/>
    <m/>
    <n v="10.5"/>
    <n v="115"/>
    <n v="1207.5"/>
    <n v="1122.9750000000001"/>
    <n v="3865100.2099999981"/>
  </r>
  <r>
    <x v="8"/>
    <s v="24"/>
    <x v="5"/>
    <x v="0"/>
    <s v="2911|CDOT S-603|9.50|115.00"/>
    <x v="313"/>
    <s v="Truck# AAA-308_x000a_Hauling Ticket# 14992_x000a_Job Name: CDOT S-603"/>
    <x v="11"/>
    <x v="24"/>
    <s v="14992"/>
    <x v="9"/>
    <x v="55"/>
    <s v="CDOT S-603"/>
    <m/>
    <m/>
    <m/>
    <m/>
    <n v="9.5"/>
    <n v="115"/>
    <n v="1092.5"/>
    <n v="1016.0250000000001"/>
    <n v="3866192.7099999981"/>
  </r>
  <r>
    <x v="8"/>
    <s v="24"/>
    <x v="5"/>
    <x v="0"/>
    <s v="2911|CDOT S-603|9.75|115.00"/>
    <x v="313"/>
    <s v="Truck# MLB-82_x000a_Hauling Ticket# 15865_x000a_Job Name: CDOT S-603"/>
    <x v="2"/>
    <x v="23"/>
    <s v="15865"/>
    <x v="9"/>
    <x v="55"/>
    <s v="CDOT S-603"/>
    <m/>
    <m/>
    <m/>
    <m/>
    <n v="9.75"/>
    <n v="115"/>
    <n v="1121.25"/>
    <n v="1042.7625"/>
    <n v="3867313.9599999981"/>
  </r>
  <r>
    <x v="8"/>
    <s v="24"/>
    <x v="5"/>
    <x v="0"/>
    <s v="2911|CDOT S-603|8.00|115.00"/>
    <x v="313"/>
    <s v="Truck# AAA-308_x000a_Hauling Ticket# 14993_x000a_Job Name: CDOT S-603"/>
    <x v="11"/>
    <x v="24"/>
    <s v="14993"/>
    <x v="9"/>
    <x v="55"/>
    <s v="CDOT S-603"/>
    <m/>
    <m/>
    <m/>
    <m/>
    <n v="8"/>
    <n v="115"/>
    <n v="920"/>
    <n v="855.6"/>
    <n v="3868233.9599999981"/>
  </r>
  <r>
    <x v="8"/>
    <s v="24"/>
    <x v="5"/>
    <x v="0"/>
    <s v="2911|CDOT S-603|7.50|115.00"/>
    <x v="313"/>
    <s v="Truck# MLB-82_x000a_Hauling Ticket# 15866_x000a_Job Name: CDOT S-603"/>
    <x v="2"/>
    <x v="23"/>
    <s v="15866"/>
    <x v="9"/>
    <x v="55"/>
    <s v="CDOT S-603"/>
    <m/>
    <m/>
    <m/>
    <m/>
    <n v="7.5"/>
    <n v="115"/>
    <n v="862.5"/>
    <n v="802.125"/>
    <n v="3869096.4599999981"/>
  </r>
  <r>
    <x v="9"/>
    <s v="01"/>
    <x v="6"/>
    <x v="0"/>
    <s v="2926|CDOT S-603|8.50|115.00"/>
    <x v="314"/>
    <s v="Truck# MLB-198_x000a_Hauling Ticket# 15867_x000a_Job Name: CDOT S-603"/>
    <x v="2"/>
    <x v="34"/>
    <s v="15867"/>
    <x v="9"/>
    <x v="55"/>
    <s v="CDOT S-603"/>
    <m/>
    <m/>
    <m/>
    <m/>
    <n v="8.5"/>
    <n v="115"/>
    <n v="977.5"/>
    <n v="909.07500000000005"/>
    <n v="3950422.8499999982"/>
  </r>
  <r>
    <x v="9"/>
    <s v="01"/>
    <x v="6"/>
    <x v="0"/>
    <s v="2926|CDOT S-603|8.00|115.00"/>
    <x v="314"/>
    <s v="Truck# LT-617_x000a_Hauling Ticket# 16110_x000a_Job Name: CDOT S-603"/>
    <x v="0"/>
    <x v="3"/>
    <s v="16110"/>
    <x v="9"/>
    <x v="55"/>
    <s v="CDOT S-603"/>
    <m/>
    <m/>
    <m/>
    <m/>
    <n v="8"/>
    <n v="115"/>
    <n v="920"/>
    <n v="855.6"/>
    <n v="3951342.8499999982"/>
  </r>
  <r>
    <x v="9"/>
    <s v="01"/>
    <x v="6"/>
    <x v="0"/>
    <s v="2926|CDOT S-603|9.00|115.00"/>
    <x v="314"/>
    <s v="Truck# LT-103_x000a_Hauling Ticket# 16053_x000a_Job Name: CDOT S-603"/>
    <x v="0"/>
    <x v="0"/>
    <s v="16053"/>
    <x v="9"/>
    <x v="55"/>
    <s v="CDOT S-603"/>
    <m/>
    <m/>
    <m/>
    <m/>
    <n v="9"/>
    <n v="115"/>
    <n v="1035"/>
    <n v="962.55000000000007"/>
    <n v="3952377.8499999982"/>
  </r>
  <r>
    <x v="9"/>
    <s v="01"/>
    <x v="6"/>
    <x v="0"/>
    <s v="2926|CDOT S-603|8.50|115.00"/>
    <x v="314"/>
    <s v="Truck# MLB-198_x000a_Hauling Ticket# 15868_x000a_Job Name: CDOT S-603"/>
    <x v="2"/>
    <x v="34"/>
    <s v="15868"/>
    <x v="9"/>
    <x v="55"/>
    <s v="CDOT S-603"/>
    <m/>
    <m/>
    <m/>
    <m/>
    <n v="8.5"/>
    <n v="115"/>
    <n v="977.5"/>
    <n v="909.07500000000005"/>
    <n v="3953355.3499999982"/>
  </r>
  <r>
    <x v="32"/>
    <s v="29"/>
    <x v="4"/>
    <x v="0"/>
    <s v="2763|CDOT S-603|1.00|250.00"/>
    <x v="305"/>
    <s v="Truck# MLB-11_x000a_Hauling Ticket# 15429_x000a_Job Name: CDOT S-603_x000a_DAMAGED TARP"/>
    <x v="2"/>
    <x v="11"/>
    <s v="15429"/>
    <x v="9"/>
    <x v="56"/>
    <s v="CDOT S-603"/>
    <m/>
    <m/>
    <m/>
    <m/>
    <n v="1"/>
    <n v="250"/>
    <n v="250"/>
    <n v="0"/>
    <n v="2850331.6599999922"/>
  </r>
  <r>
    <x v="27"/>
    <s v="27"/>
    <x v="8"/>
    <x v="0"/>
    <s v="2825|Chicago Heights|8.00|115.50"/>
    <x v="315"/>
    <s v="Truck# MLB-108_x000a_Hauling Ticket# 14704_x000a_Job: Chicago _x000a_Location: 910 S. Mayfield"/>
    <x v="2"/>
    <x v="2"/>
    <s v="14704"/>
    <x v="10"/>
    <x v="57"/>
    <s v="Chicago Heights"/>
    <m/>
    <m/>
    <m/>
    <m/>
    <n v="8"/>
    <n v="115.5"/>
    <n v="924"/>
    <n v="859.32"/>
    <n v="3299755.7799999928"/>
  </r>
  <r>
    <x v="4"/>
    <s v="04"/>
    <x v="3"/>
    <x v="0"/>
    <s v="2639|Chicago Heights|9.25|128.00"/>
    <x v="316"/>
    <s v="Truck# CAJ-02_x000a_Hauling Ticket# 14007_x000a_Job# Chicago Height_x000a_Location: Green Street &amp; RT30"/>
    <x v="5"/>
    <x v="41"/>
    <s v="14007"/>
    <x v="5"/>
    <x v="58"/>
    <s v="Chicago Heights"/>
    <m/>
    <m/>
    <m/>
    <m/>
    <n v="9.25"/>
    <n v="128"/>
    <n v="1184"/>
    <n v="0"/>
    <n v="1930171.079999995"/>
  </r>
  <r>
    <x v="4"/>
    <s v="04"/>
    <x v="3"/>
    <x v="0"/>
    <s v="2639|Chicago Heights|9.00|128.00"/>
    <x v="316"/>
    <s v="Truck# WO-07_x000a_Hauling Ticket# 14108_x000a_Job# Chicago Height_x000a_Location: Green Street &amp; RT30"/>
    <x v="9"/>
    <x v="16"/>
    <s v="14108"/>
    <x v="5"/>
    <x v="58"/>
    <s v="Chicago Heights"/>
    <m/>
    <m/>
    <m/>
    <m/>
    <n v="9"/>
    <n v="128"/>
    <n v="1152"/>
    <n v="0"/>
    <n v="1931323.079999995"/>
  </r>
  <r>
    <x v="4"/>
    <s v="04"/>
    <x v="3"/>
    <x v="0"/>
    <s v="2639|Chicago Heights|9.50|128.00"/>
    <x v="316"/>
    <s v="Truck# LT-67_x000a_Hauling Ticket# 14212_x000a_Job# Chicago Height_x000a_Location: Green Street &amp; RT30"/>
    <x v="0"/>
    <x v="15"/>
    <s v="14212"/>
    <x v="5"/>
    <x v="58"/>
    <s v="Chicago Heights"/>
    <m/>
    <m/>
    <m/>
    <m/>
    <n v="9.5"/>
    <n v="128"/>
    <n v="1216"/>
    <n v="1130.8800000000001"/>
    <n v="1932539.079999995"/>
  </r>
  <r>
    <x v="4"/>
    <s v="04"/>
    <x v="3"/>
    <x v="0"/>
    <s v="2639|Chicago Heights|10.50|128.00"/>
    <x v="316"/>
    <s v="Truck# MLB-198_x000a_Hauling Ticket# 14559_x000a_Job# Chicago Height_x000a_Location: Green Street &amp; RT30"/>
    <x v="2"/>
    <x v="34"/>
    <s v="14559"/>
    <x v="5"/>
    <x v="58"/>
    <s v="Chicago Heights"/>
    <m/>
    <m/>
    <m/>
    <m/>
    <n v="10.5"/>
    <n v="128"/>
    <n v="1344"/>
    <n v="1249.92"/>
    <n v="1933883.079999995"/>
  </r>
  <r>
    <x v="4"/>
    <s v="04"/>
    <x v="3"/>
    <x v="0"/>
    <s v="2639|Chicago Heights|9.50|128.00"/>
    <x v="316"/>
    <s v="Truck# U-28_x000a_Hauling Ticket# 15030_x000a_Job# Chicago Height_x000a_Location: Green Street &amp; RT30"/>
    <x v="4"/>
    <x v="5"/>
    <s v="15030"/>
    <x v="5"/>
    <x v="58"/>
    <s v="Chicago Heights"/>
    <m/>
    <m/>
    <m/>
    <m/>
    <n v="9.5"/>
    <n v="128"/>
    <n v="1216"/>
    <n v="1130.8800000000001"/>
    <n v="1935099.079999995"/>
  </r>
  <r>
    <x v="4"/>
    <s v="04"/>
    <x v="3"/>
    <x v="0"/>
    <s v="2639|Chicago Heights|6.50|128.00"/>
    <x v="316"/>
    <s v="Truck# CAJ-02_x000a_Hauling Ticket# 14009_x000a_Job# Chicago Height_x000a_Location: Green Street &amp; RT30"/>
    <x v="5"/>
    <x v="41"/>
    <s v="14009"/>
    <x v="5"/>
    <x v="58"/>
    <s v="Chicago Heights"/>
    <m/>
    <m/>
    <m/>
    <m/>
    <n v="6.5"/>
    <n v="128"/>
    <n v="832"/>
    <n v="0"/>
    <n v="1935931.079999995"/>
  </r>
  <r>
    <x v="4"/>
    <s v="04"/>
    <x v="3"/>
    <x v="0"/>
    <s v="2639|Chicago Heights|6.00|128.00"/>
    <x v="316"/>
    <s v="Truck# WO-102_x000a_Hauling Ticket# 14162_x000a_Job# Chicago Height_x000a_Location: Green Street &amp; RT30"/>
    <x v="9"/>
    <x v="37"/>
    <s v="14162"/>
    <x v="5"/>
    <x v="58"/>
    <s v="Chicago Heights"/>
    <m/>
    <m/>
    <m/>
    <m/>
    <n v="6"/>
    <n v="128"/>
    <n v="768"/>
    <n v="0"/>
    <n v="1936699.079999995"/>
  </r>
  <r>
    <x v="4"/>
    <s v="04"/>
    <x v="3"/>
    <x v="0"/>
    <s v="2639|Chicago Heights|6.25|128.00"/>
    <x v="316"/>
    <s v="Truck# LT-515_x000a_Hauling Ticket# 14163_x000a_Job# Chicago Height_x000a_Location: Green Street &amp; RT30"/>
    <x v="0"/>
    <x v="17"/>
    <s v="14163"/>
    <x v="5"/>
    <x v="58"/>
    <s v="Chicago Heights"/>
    <m/>
    <m/>
    <m/>
    <m/>
    <n v="6.25"/>
    <n v="128"/>
    <n v="800"/>
    <n v="744"/>
    <n v="1937499.079999995"/>
  </r>
  <r>
    <x v="4"/>
    <s v="04"/>
    <x v="3"/>
    <x v="0"/>
    <s v="2639|Chicago Heights|8.00|128.00"/>
    <x v="316"/>
    <s v="Truck# U-661_x000a_Hauling Ticket# 13080_x000a_Job# Chicago Height_x000a_Location: Green Street &amp; RT30"/>
    <x v="4"/>
    <x v="60"/>
    <s v="13080"/>
    <x v="5"/>
    <x v="58"/>
    <s v="Chicago Heights"/>
    <m/>
    <m/>
    <m/>
    <m/>
    <n v="8"/>
    <n v="128"/>
    <n v="1024"/>
    <n v="952.32"/>
    <n v="1938523.079999995"/>
  </r>
  <r>
    <x v="4"/>
    <s v="04"/>
    <x v="3"/>
    <x v="0"/>
    <s v="2639|Chicago Heights|8.00|128.00"/>
    <x v="316"/>
    <s v="Truck# LT-515_x000a_Hauling Ticket# 14164_x000a_Job# Chicago Height_x000a_Location: Green Street &amp; RT30"/>
    <x v="0"/>
    <x v="17"/>
    <s v="14164"/>
    <x v="5"/>
    <x v="58"/>
    <s v="Chicago Heights"/>
    <m/>
    <m/>
    <m/>
    <m/>
    <n v="8"/>
    <n v="128"/>
    <n v="1024"/>
    <n v="952.32"/>
    <n v="1939547.079999995"/>
  </r>
  <r>
    <x v="4"/>
    <s v="04"/>
    <x v="3"/>
    <x v="0"/>
    <s v="2639|Chicago Heights|7.75|128.00"/>
    <x v="316"/>
    <s v="Truck# WO-302_x000a_Hauling Ticket# 14166_x000a_Job# Chicago Height_x000a_Location: Green Street &amp; RT30"/>
    <x v="9"/>
    <x v="40"/>
    <s v="14166"/>
    <x v="5"/>
    <x v="58"/>
    <s v="Chicago Heights"/>
    <m/>
    <m/>
    <m/>
    <m/>
    <n v="7.75"/>
    <n v="128"/>
    <n v="992"/>
    <n v="0"/>
    <n v="1940539.079999995"/>
  </r>
  <r>
    <x v="4"/>
    <s v="04"/>
    <x v="3"/>
    <x v="0"/>
    <s v="2639|Chicago Heights|7.75|128.00"/>
    <x v="316"/>
    <s v="Truck# CAJ-01_x000a_Hauling Ticket# 14552_x000a_Job# Chicago Height_x000a_Location: Green Street &amp; RT30"/>
    <x v="5"/>
    <x v="39"/>
    <s v="14552"/>
    <x v="5"/>
    <x v="58"/>
    <s v="Chicago Heights"/>
    <m/>
    <m/>
    <m/>
    <m/>
    <n v="7.75"/>
    <n v="128"/>
    <n v="992"/>
    <n v="0"/>
    <n v="1941531.079999995"/>
  </r>
  <r>
    <x v="4"/>
    <s v="04"/>
    <x v="3"/>
    <x v="0"/>
    <s v="2639|Chicago Heights|8.00|128.00"/>
    <x v="316"/>
    <s v="Truck# LT-515_x000a_Hauling Ticket# 14167_x000a_Job# Chicago Height_x000a_Location: Green Street &amp; RT30"/>
    <x v="0"/>
    <x v="17"/>
    <s v="14167"/>
    <x v="5"/>
    <x v="58"/>
    <s v="Chicago Heights"/>
    <m/>
    <m/>
    <m/>
    <m/>
    <n v="8"/>
    <n v="128"/>
    <n v="1024"/>
    <n v="952.32"/>
    <n v="1942555.079999995"/>
  </r>
  <r>
    <x v="4"/>
    <s v="04"/>
    <x v="3"/>
    <x v="0"/>
    <s v="2639|Chicago Heights|8.00|128.00"/>
    <x v="316"/>
    <s v="Truck# MLB-19_x000a_Hauling Ticket# 14751_x000a_Job# Chicago Height_x000a_Location: Green Street &amp; RT30"/>
    <x v="2"/>
    <x v="8"/>
    <s v="14751"/>
    <x v="5"/>
    <x v="58"/>
    <s v="Chicago Heights"/>
    <m/>
    <m/>
    <m/>
    <m/>
    <n v="8"/>
    <n v="128"/>
    <n v="1024"/>
    <n v="952.32"/>
    <n v="1943579.079999995"/>
  </r>
  <r>
    <x v="4"/>
    <s v="04"/>
    <x v="3"/>
    <x v="0"/>
    <s v="2639|Chicago Heights|6.50|128.00"/>
    <x v="316"/>
    <s v="Truck# WO-07_x000a_Hauling Ticket# 15048_x000a_Job# Chicago Height_x000a_Location: Green Street &amp; RT30"/>
    <x v="9"/>
    <x v="16"/>
    <s v="15048"/>
    <x v="5"/>
    <x v="58"/>
    <s v="Chicago Heights"/>
    <m/>
    <m/>
    <m/>
    <m/>
    <n v="6.5"/>
    <n v="128"/>
    <n v="832"/>
    <n v="0"/>
    <n v="1944411.079999995"/>
  </r>
  <r>
    <x v="4"/>
    <s v="04"/>
    <x v="3"/>
    <x v="0"/>
    <s v="2639|Chicago Heights|5.00|128.00"/>
    <x v="316"/>
    <s v="Truck# U-229_x000a_Hauling Ticket# 15053_x000a_Job# Chicago Height_x000a_Location: Green Street &amp; RT30"/>
    <x v="4"/>
    <x v="6"/>
    <s v="15053"/>
    <x v="5"/>
    <x v="58"/>
    <s v="Chicago Heights"/>
    <m/>
    <m/>
    <m/>
    <m/>
    <n v="5"/>
    <n v="128"/>
    <n v="640"/>
    <n v="0"/>
    <n v="1945051.079999995"/>
  </r>
  <r>
    <x v="4"/>
    <s v="04"/>
    <x v="3"/>
    <x v="0"/>
    <s v="2639|Chicago Heights|6.50|128.00"/>
    <x v="316"/>
    <s v="Truck# J&amp;O-801_x000a_Hauling Ticket# 073_x000a_Job# Chicago Height_x000a_Location: Green Street &amp; RT30"/>
    <x v="10"/>
    <x v="77"/>
    <s v="073"/>
    <x v="5"/>
    <x v="58"/>
    <s v="Chicago Heights"/>
    <m/>
    <m/>
    <m/>
    <m/>
    <n v="6.5"/>
    <n v="128"/>
    <n v="832"/>
    <n v="0"/>
    <n v="1945883.079999995"/>
  </r>
  <r>
    <x v="40"/>
    <s v="11"/>
    <x v="3"/>
    <x v="0"/>
    <s v="2650|Chicago Heights|10.00|128.00"/>
    <x v="317"/>
    <s v="Truck# LT-515_x000a_Hauling Ticket# 14168_x000a_Job# Chicago Height_x000a_Location: Green Street &amp; RT30"/>
    <x v="0"/>
    <x v="17"/>
    <s v="14168"/>
    <x v="5"/>
    <x v="58"/>
    <s v="Chicago Heights"/>
    <m/>
    <m/>
    <m/>
    <m/>
    <n v="10"/>
    <n v="128"/>
    <n v="1280"/>
    <n v="1190.4000000000001"/>
    <n v="1994082.6899999951"/>
  </r>
  <r>
    <x v="40"/>
    <s v="11"/>
    <x v="3"/>
    <x v="0"/>
    <s v="2650|Chicago Heights|9.50|128.00"/>
    <x v="317"/>
    <s v="Truck# MLB-19_x000a_Hauling Ticket# 12118_x000a_Job# Chicago Height_x000a_Location: Shield 15th"/>
    <x v="2"/>
    <x v="8"/>
    <s v="12118"/>
    <x v="5"/>
    <x v="58"/>
    <s v="Chicago Heights"/>
    <m/>
    <m/>
    <m/>
    <m/>
    <n v="9.5"/>
    <n v="128"/>
    <n v="1216"/>
    <n v="1130.8800000000001"/>
    <n v="1995298.6899999951"/>
  </r>
  <r>
    <x v="40"/>
    <s v="11"/>
    <x v="3"/>
    <x v="0"/>
    <s v="2650|Chicago Heights|9.50|128.00"/>
    <x v="317"/>
    <s v="Truck# MLB-19_x000a_Hauling Ticket# 12119_x000a_Job# Chicago Height_x000a_Location: Shield 15th"/>
    <x v="2"/>
    <x v="8"/>
    <s v="12119"/>
    <x v="5"/>
    <x v="58"/>
    <s v="Chicago Heights"/>
    <m/>
    <m/>
    <m/>
    <m/>
    <n v="9.5"/>
    <n v="128"/>
    <n v="1216"/>
    <n v="1130.8800000000001"/>
    <n v="1996514.6899999951"/>
  </r>
  <r>
    <x v="40"/>
    <s v="11"/>
    <x v="3"/>
    <x v="0"/>
    <s v="2650|Chicago Heights|10.75|128.00"/>
    <x v="317"/>
    <s v="Truck# LT-103_x000a_Hauling Ticket# 14607_x000a_Job# Chicago Height_x000a_Location: Green Street &amp; RT30"/>
    <x v="0"/>
    <x v="0"/>
    <s v="14607"/>
    <x v="5"/>
    <x v="58"/>
    <s v="Chicago Heights"/>
    <m/>
    <m/>
    <m/>
    <m/>
    <n v="10.75"/>
    <n v="128"/>
    <n v="1376"/>
    <n v="1279.68"/>
    <n v="1997890.6899999951"/>
  </r>
  <r>
    <x v="40"/>
    <s v="11"/>
    <x v="3"/>
    <x v="0"/>
    <s v="2650|Chicago Heights|9.50|128.00"/>
    <x v="317"/>
    <s v="Truck# U-76_x000a_Hauling Ticket# 15003_x000a_Job# Chicago Height_x000a_Location: Green Street &amp; RT30"/>
    <x v="4"/>
    <x v="46"/>
    <s v="15003"/>
    <x v="5"/>
    <x v="58"/>
    <s v="Chicago Heights"/>
    <m/>
    <m/>
    <m/>
    <m/>
    <n v="9.5"/>
    <n v="128"/>
    <n v="1216"/>
    <n v="1130.8800000000001"/>
    <n v="1999106.6899999951"/>
  </r>
  <r>
    <x v="40"/>
    <s v="11"/>
    <x v="3"/>
    <x v="0"/>
    <s v="2650|Chicago Heights|9.00|128.00"/>
    <x v="317"/>
    <s v="Truck# LT-515_x000a_Hauling Ticket# 14169_x000a_Job# Chicago Height_x000a_Location: Shield 15th"/>
    <x v="0"/>
    <x v="17"/>
    <s v="14169"/>
    <x v="5"/>
    <x v="58"/>
    <s v="Chicago Heights"/>
    <m/>
    <m/>
    <m/>
    <m/>
    <n v="9"/>
    <n v="128"/>
    <n v="1152"/>
    <n v="1071.3600000000001"/>
    <n v="2000258.6899999951"/>
  </r>
  <r>
    <x v="40"/>
    <s v="11"/>
    <x v="3"/>
    <x v="0"/>
    <s v="2650|Chicago Heights|9.75|128.00"/>
    <x v="317"/>
    <s v="Truck# U-76_x000a_Hauling Ticket# 15004_x000a_Job# Chicago Height_x000a_Location: Shield 15th"/>
    <x v="4"/>
    <x v="46"/>
    <s v="15004"/>
    <x v="5"/>
    <x v="58"/>
    <s v="Chicago Heights"/>
    <m/>
    <m/>
    <m/>
    <m/>
    <n v="9.75"/>
    <n v="128"/>
    <n v="1248"/>
    <n v="0"/>
    <n v="2001506.6899999951"/>
  </r>
  <r>
    <x v="40"/>
    <s v="11"/>
    <x v="3"/>
    <x v="0"/>
    <s v="2650|Chicago Heights|9.25|128.00"/>
    <x v="317"/>
    <s v="Truck# Li-54_x000a_Hauling Ticket# 15612_x000a_Job# Chicago Height_x000a_Location: Shield 15th"/>
    <x v="1"/>
    <x v="1"/>
    <s v="15612"/>
    <x v="5"/>
    <x v="58"/>
    <s v="Chicago Heights"/>
    <m/>
    <m/>
    <m/>
    <m/>
    <n v="9.25"/>
    <n v="128"/>
    <n v="1184"/>
    <n v="1101.1200000000001"/>
    <n v="2002690.6899999951"/>
  </r>
  <r>
    <x v="40"/>
    <s v="11"/>
    <x v="3"/>
    <x v="0"/>
    <s v="2650|Chicago Heights|10.25|128.00"/>
    <x v="317"/>
    <s v="Truck# LT-617_x000a_Hauling Ticket# 15557_x000a_Job# Chicago Height_x000a_Location: Shield 15th"/>
    <x v="0"/>
    <x v="3"/>
    <s v="15557"/>
    <x v="5"/>
    <x v="58"/>
    <s v="Chicago Heights"/>
    <m/>
    <m/>
    <m/>
    <m/>
    <n v="10.25"/>
    <n v="128"/>
    <n v="1312"/>
    <n v="1220.1600000000001"/>
    <n v="2004002.6899999951"/>
  </r>
  <r>
    <x v="40"/>
    <s v="11"/>
    <x v="3"/>
    <x v="0"/>
    <s v="2650|Chicago Heights|8.50|128.00"/>
    <x v="317"/>
    <s v="Truck# Li-54_x000a_Hauling Ticket# 15613_x000a_Job# Chicago Height_x000a_Location: Shield 15th"/>
    <x v="1"/>
    <x v="1"/>
    <s v="15613"/>
    <x v="5"/>
    <x v="58"/>
    <s v="Chicago Heights"/>
    <m/>
    <m/>
    <m/>
    <m/>
    <n v="8.5"/>
    <n v="128"/>
    <n v="1088"/>
    <n v="0"/>
    <n v="2005090.6899999951"/>
  </r>
  <r>
    <x v="40"/>
    <s v="11"/>
    <x v="3"/>
    <x v="0"/>
    <s v="2650|Chicago Heights|10.25|128.00"/>
    <x v="317"/>
    <s v="Truck# LT-356_x000a_Hauling Ticket# 13866_x000a_Job# Chicago Height_x000a_Location: Green Street &amp; RT30"/>
    <x v="0"/>
    <x v="7"/>
    <s v="13866"/>
    <x v="5"/>
    <x v="58"/>
    <s v="Chicago Heights"/>
    <m/>
    <m/>
    <m/>
    <m/>
    <n v="10.25"/>
    <n v="128"/>
    <n v="1312"/>
    <n v="1220.1600000000001"/>
    <n v="2006402.6899999951"/>
  </r>
  <r>
    <x v="40"/>
    <s v="11"/>
    <x v="3"/>
    <x v="0"/>
    <s v="2650|Chicago Heights|9.25|128.00"/>
    <x v="317"/>
    <s v="Truck# WO-102_x000a_Hauling Ticket# 14801_x000a_Job# Chicago Height_x000a_Location: Green Street &amp; RT30"/>
    <x v="9"/>
    <x v="37"/>
    <s v="14801"/>
    <x v="5"/>
    <x v="58"/>
    <s v="Chicago Heights"/>
    <m/>
    <m/>
    <m/>
    <m/>
    <n v="9.25"/>
    <n v="128"/>
    <n v="1184"/>
    <n v="1101.1200000000001"/>
    <n v="2007586.6899999951"/>
  </r>
  <r>
    <x v="40"/>
    <s v="11"/>
    <x v="3"/>
    <x v="0"/>
    <s v="2650|Chicago Heights|8.00|128.00"/>
    <x v="317"/>
    <s v="Truck# LT-103_x000a_Hauling Ticket# 13300_x000a_Job# Chicago Height_x000a_Location: Shield 15th"/>
    <x v="0"/>
    <x v="0"/>
    <s v="13300"/>
    <x v="5"/>
    <x v="58"/>
    <s v="Chicago Heights"/>
    <m/>
    <m/>
    <m/>
    <m/>
    <n v="8"/>
    <n v="128"/>
    <n v="1024"/>
    <n v="952.32"/>
    <n v="2008610.6899999951"/>
  </r>
  <r>
    <x v="40"/>
    <s v="11"/>
    <x v="3"/>
    <x v="0"/>
    <s v="2650|Chicago Heights|10.00|128.00"/>
    <x v="317"/>
    <s v="Truck# LT-617_x000a_Hauling Ticket# 15555_x000a_Job# Chicago Height_x000a_Location: Green Street &amp; RT30"/>
    <x v="0"/>
    <x v="3"/>
    <s v="15555"/>
    <x v="5"/>
    <x v="58"/>
    <s v="Chicago Heights"/>
    <m/>
    <m/>
    <m/>
    <m/>
    <n v="10"/>
    <n v="128"/>
    <n v="1280"/>
    <n v="1190.4000000000001"/>
    <n v="2009890.6899999951"/>
  </r>
  <r>
    <x v="40"/>
    <s v="11"/>
    <x v="3"/>
    <x v="0"/>
    <s v="2650|Chicago Heights|9.25|128.00"/>
    <x v="317"/>
    <s v="Truck# LT-617_x000a_Hauling Ticket# 15556_x000a_Job# Chicago Height_x000a_Location: Shield 15th"/>
    <x v="0"/>
    <x v="3"/>
    <s v="15556"/>
    <x v="5"/>
    <x v="58"/>
    <s v="Chicago Heights"/>
    <m/>
    <m/>
    <m/>
    <m/>
    <n v="9.25"/>
    <n v="128"/>
    <n v="1184"/>
    <n v="1101.1200000000001"/>
    <n v="2011074.6899999951"/>
  </r>
  <r>
    <x v="40"/>
    <s v="11"/>
    <x v="3"/>
    <x v="0"/>
    <s v="2650|Chicago Heights|8.50|128.00"/>
    <x v="317"/>
    <s v="Truck# U-76_x000a_Hauling Ticket# 15005_x000a_Job# Chicago Height_x000a_Location: Shield 15th"/>
    <x v="4"/>
    <x v="46"/>
    <s v="15005"/>
    <x v="5"/>
    <x v="58"/>
    <s v="Chicago Heights"/>
    <m/>
    <m/>
    <m/>
    <m/>
    <n v="8.5"/>
    <n v="128"/>
    <n v="1088"/>
    <n v="0"/>
    <n v="2012162.6899999951"/>
  </r>
  <r>
    <x v="20"/>
    <s v="18"/>
    <x v="3"/>
    <x v="0"/>
    <s v="2664|Chicago Heights|8.75|128.00"/>
    <x v="318"/>
    <s v="Truck# LT-67_x000a_Hauling Ticket# 14224_x000a_Job# Chicago Height_x000a_Location: Shields &amp;15th"/>
    <x v="0"/>
    <x v="15"/>
    <s v="14224"/>
    <x v="5"/>
    <x v="58"/>
    <s v="Chicago Heights"/>
    <m/>
    <m/>
    <m/>
    <m/>
    <n v="8.75"/>
    <n v="128"/>
    <n v="1120"/>
    <n v="1041.6000000000001"/>
    <n v="2106107.5499999952"/>
  </r>
  <r>
    <x v="20"/>
    <s v="18"/>
    <x v="3"/>
    <x v="0"/>
    <s v="2664|Chicago Heights|8.00|128.00"/>
    <x v="318"/>
    <s v="Truck# LT-617_x000a_Hauling Ticket# 15561_x000a_Job# Chicago Height_x000a_Location: Shields &amp;15th"/>
    <x v="0"/>
    <x v="3"/>
    <s v="15561"/>
    <x v="5"/>
    <x v="58"/>
    <s v="Chicago Heights"/>
    <m/>
    <m/>
    <m/>
    <m/>
    <n v="8"/>
    <n v="128"/>
    <n v="1024"/>
    <n v="952.32"/>
    <n v="2107131.5499999952"/>
  </r>
  <r>
    <x v="20"/>
    <s v="18"/>
    <x v="3"/>
    <x v="0"/>
    <s v="2664|Chicago Heights|8.00|128.00"/>
    <x v="318"/>
    <s v="Truck# MLB-198_x000a_Hauling Ticket# 14564_x000a_Job# Chicago Height_x000a_Location: Shields &amp;15th"/>
    <x v="2"/>
    <x v="34"/>
    <s v="14564"/>
    <x v="5"/>
    <x v="58"/>
    <s v="Chicago Heights"/>
    <m/>
    <m/>
    <m/>
    <m/>
    <n v="8"/>
    <n v="128"/>
    <n v="1024"/>
    <n v="952.32"/>
    <n v="2108155.5499999952"/>
  </r>
  <r>
    <x v="22"/>
    <s v="08"/>
    <x v="4"/>
    <x v="0"/>
    <s v="2754|Chicago Heights|9.75|128.00"/>
    <x v="319"/>
    <s v="Truck# U-28_x000a_Hauling Ticket# 15025_x000a_Job# Chicago Height_x000a_Location: Green Street &amp; RT30"/>
    <x v="4"/>
    <x v="5"/>
    <s v="15025"/>
    <x v="5"/>
    <x v="58"/>
    <s v="Chicago Heights"/>
    <m/>
    <m/>
    <m/>
    <m/>
    <n v="9.75"/>
    <n v="128"/>
    <n v="1248"/>
    <n v="0"/>
    <n v="2576073.7199999942"/>
  </r>
  <r>
    <x v="14"/>
    <s v="28"/>
    <x v="7"/>
    <x v="0"/>
    <s v="2427|Chicago Heights|8.50|128.00"/>
    <x v="320"/>
    <s v="Truck# MLB-58_x000a_Hauling Ticket# 12584_x000a_Job: Chicago Heights_x000a_Location: Stewart Ave &amp; 15th"/>
    <x v="2"/>
    <x v="22"/>
    <s v="12584"/>
    <x v="5"/>
    <x v="59"/>
    <s v="Chicago Heights"/>
    <m/>
    <m/>
    <m/>
    <m/>
    <n v="8.5"/>
    <n v="128"/>
    <n v="1088"/>
    <n v="1011.84"/>
    <n v="496349.36999999988"/>
  </r>
  <r>
    <x v="14"/>
    <s v="28"/>
    <x v="7"/>
    <x v="0"/>
    <s v="2427|Chicago Heights|9.00|128.00"/>
    <x v="320"/>
    <s v="Truck# Li-73_x000a_Hauling Ticket# 12727_x000a_Job: Chicago Heights_x000a_Location: Stewart Ave &amp; 15th"/>
    <x v="1"/>
    <x v="9"/>
    <s v="12727"/>
    <x v="5"/>
    <x v="59"/>
    <s v="Chicago Heights"/>
    <m/>
    <m/>
    <m/>
    <m/>
    <n v="9"/>
    <n v="128"/>
    <n v="1152"/>
    <n v="0"/>
    <n v="497501.36999999988"/>
  </r>
  <r>
    <x v="14"/>
    <s v="28"/>
    <x v="7"/>
    <x v="0"/>
    <s v="2427|Chicago Heights|7.50|128.00"/>
    <x v="320"/>
    <s v="Truck# LT-114_x000a_Hauling Ticket# 11922_x000a_Job: Chicago Heights_x000a_Location: Stewart Ave &amp; 15th "/>
    <x v="0"/>
    <x v="25"/>
    <s v="11922"/>
    <x v="5"/>
    <x v="59"/>
    <s v="Chicago Heights"/>
    <m/>
    <m/>
    <m/>
    <m/>
    <n v="7.5"/>
    <n v="128"/>
    <n v="960"/>
    <n v="892.80000000000007"/>
    <n v="498461.36999999988"/>
  </r>
  <r>
    <x v="14"/>
    <s v="28"/>
    <x v="7"/>
    <x v="0"/>
    <s v="2427|Chicago Heights|8.75|128.00"/>
    <x v="320"/>
    <s v="Truck# LT-708_x000a_Hauling Ticket# 12517_x000a_Job: Chicago Heights_x000a_Location: Stewart Ave &amp; 15th "/>
    <x v="0"/>
    <x v="20"/>
    <s v="12517"/>
    <x v="5"/>
    <x v="59"/>
    <s v="Chicago Heights"/>
    <m/>
    <m/>
    <m/>
    <m/>
    <n v="8.75"/>
    <n v="128"/>
    <n v="1120"/>
    <n v="1041.6000000000001"/>
    <n v="499581.36999999988"/>
  </r>
  <r>
    <x v="14"/>
    <s v="28"/>
    <x v="7"/>
    <x v="0"/>
    <s v="2427|Chicago Heights|9.00|128.00"/>
    <x v="320"/>
    <s v="Truck# Li-73_x000a_Hauling Ticket# 12728_x000a_Job: Chicago Heights_x000a_Location: Stewart Ave &amp; 15th "/>
    <x v="1"/>
    <x v="9"/>
    <s v="12728"/>
    <x v="5"/>
    <x v="59"/>
    <s v="Chicago Heights"/>
    <m/>
    <m/>
    <m/>
    <m/>
    <n v="9"/>
    <n v="128"/>
    <n v="1152"/>
    <n v="0"/>
    <n v="500733.36999999988"/>
  </r>
  <r>
    <x v="14"/>
    <s v="28"/>
    <x v="7"/>
    <x v="0"/>
    <s v="2427|Chicago Heights|7.00|128.00"/>
    <x v="320"/>
    <s v="Truck# Li-73_x000a_Hauling Ticket# 12729_x000a_Job: Chicago Heights_x000a_Location: Stewart Ave &amp; 15th"/>
    <x v="1"/>
    <x v="9"/>
    <s v="12729"/>
    <x v="5"/>
    <x v="59"/>
    <s v="Chicago Heights"/>
    <m/>
    <m/>
    <m/>
    <m/>
    <n v="7"/>
    <n v="128"/>
    <n v="896"/>
    <n v="0"/>
    <n v="501629.36999999988"/>
  </r>
  <r>
    <x v="14"/>
    <s v="28"/>
    <x v="7"/>
    <x v="0"/>
    <s v="2427|Chicago Heights|6.25|128.00"/>
    <x v="320"/>
    <s v="Truck# LT-515_x000a_Hauling Ticket# 12780_x000a_Job: Chicago Heights_x000a_Location: Stewart Ave &amp; 15th"/>
    <x v="0"/>
    <x v="17"/>
    <s v="12780"/>
    <x v="5"/>
    <x v="59"/>
    <s v="Chicago Heights"/>
    <m/>
    <m/>
    <m/>
    <m/>
    <n v="6.25"/>
    <n v="128"/>
    <n v="800"/>
    <n v="744"/>
    <n v="502429.36999999988"/>
  </r>
  <r>
    <x v="15"/>
    <s v="05"/>
    <x v="0"/>
    <x v="0"/>
    <s v="2442|Chicago Heights|8.50|128.00"/>
    <x v="321"/>
    <s v="Truck# LT-103_x000a_Hauling Ticket# 12567_x000a_Job: Chicago Heights_x000a_Location: Stewart Ave. &amp; 15th St."/>
    <x v="0"/>
    <x v="0"/>
    <s v="12567"/>
    <x v="5"/>
    <x v="59"/>
    <s v="Chicago Heights"/>
    <m/>
    <m/>
    <m/>
    <m/>
    <n v="8.5"/>
    <n v="128"/>
    <n v="1088"/>
    <n v="1011.84"/>
    <n v="563056.07000000007"/>
  </r>
  <r>
    <x v="15"/>
    <s v="05"/>
    <x v="0"/>
    <x v="0"/>
    <s v="2442|Chicago Heights|8.50|128.00"/>
    <x v="321"/>
    <s v="Truck# LT-103_x000a_Hauling Ticket# 12568_x000a_Job: Chicago Heights_x000a_Location: Stewart Ave. &amp; 15th St."/>
    <x v="0"/>
    <x v="0"/>
    <s v="12568"/>
    <x v="5"/>
    <x v="59"/>
    <s v="Chicago Heights"/>
    <m/>
    <m/>
    <m/>
    <m/>
    <n v="8.5"/>
    <n v="128"/>
    <n v="1088"/>
    <n v="1011.84"/>
    <n v="564144.07000000007"/>
  </r>
  <r>
    <x v="15"/>
    <s v="05"/>
    <x v="0"/>
    <x v="0"/>
    <s v="2442|Chicago Heights|8.25|128.00"/>
    <x v="321"/>
    <s v="Truck# Li-73_x000a_Hauling Ticket# 12731_x000a_Job: Chicago Heights_x000a_Location: Stewart Ave. &amp; 15th St."/>
    <x v="1"/>
    <x v="9"/>
    <s v="12731"/>
    <x v="5"/>
    <x v="59"/>
    <s v="Chicago Heights"/>
    <m/>
    <m/>
    <m/>
    <m/>
    <n v="8.25"/>
    <n v="128"/>
    <n v="1056"/>
    <n v="0"/>
    <n v="565200.07000000007"/>
  </r>
  <r>
    <x v="15"/>
    <s v="05"/>
    <x v="0"/>
    <x v="0"/>
    <s v="2442|Chicago Heights|9.25|128.00"/>
    <x v="321"/>
    <s v="Truck# LT-103_x000a_Hauling Ticket# 11910_x000a_Job: Chicago Heights_x000a_Location: Stewart Ave. &amp; 15th St."/>
    <x v="0"/>
    <x v="0"/>
    <s v="11910"/>
    <x v="5"/>
    <x v="59"/>
    <s v="Chicago Heights"/>
    <m/>
    <m/>
    <m/>
    <m/>
    <n v="9.25"/>
    <n v="128"/>
    <n v="1184"/>
    <n v="1101.1200000000001"/>
    <n v="566384.07000000007"/>
  </r>
  <r>
    <x v="15"/>
    <s v="05"/>
    <x v="0"/>
    <x v="0"/>
    <s v="2442|Chicago Heights|9.50|128.00"/>
    <x v="321"/>
    <s v="Truck# LT-708_x000a_Hauling Ticket# 12514_x000a_Job: Chicago Heights_x000a_Location: Stewart Ave. &amp; 15th St."/>
    <x v="0"/>
    <x v="20"/>
    <s v="12514"/>
    <x v="5"/>
    <x v="59"/>
    <s v="Chicago Heights"/>
    <m/>
    <m/>
    <m/>
    <m/>
    <n v="9.5"/>
    <n v="128"/>
    <n v="1216"/>
    <n v="1130.8800000000001"/>
    <n v="567600.07000000007"/>
  </r>
  <r>
    <x v="15"/>
    <s v="05"/>
    <x v="0"/>
    <x v="0"/>
    <s v="2442|Chicago Heights|8.50|128.00"/>
    <x v="321"/>
    <s v="Truck# Li-73_x000a_Hauling Ticket# 12732_x000a_Job: Chicago Heights_x000a_Location: Wille Bros"/>
    <x v="1"/>
    <x v="9"/>
    <s v="12732"/>
    <x v="5"/>
    <x v="59"/>
    <s v="Chicago Heights"/>
    <m/>
    <m/>
    <m/>
    <m/>
    <n v="8.5"/>
    <n v="128"/>
    <n v="1088"/>
    <n v="1011.84"/>
    <n v="568688.07000000007"/>
  </r>
  <r>
    <x v="15"/>
    <s v="05"/>
    <x v="0"/>
    <x v="0"/>
    <s v="2442|Chicago Heights|8.75|128.00"/>
    <x v="321"/>
    <s v="Truck# MLB-11_x000a_Hauling Ticket# 12767_x000a_Job: Chicago Heights_x000a_Location: Stewart Ave. &amp; 15th St."/>
    <x v="2"/>
    <x v="11"/>
    <s v="12767"/>
    <x v="5"/>
    <x v="59"/>
    <s v="Chicago Heights"/>
    <m/>
    <m/>
    <m/>
    <m/>
    <n v="8.75"/>
    <n v="128"/>
    <n v="1120"/>
    <n v="1041.6000000000001"/>
    <n v="569808.07000000007"/>
  </r>
  <r>
    <x v="15"/>
    <s v="05"/>
    <x v="0"/>
    <x v="0"/>
    <s v="2442|Chicago Heights|8.00|128.00"/>
    <x v="321"/>
    <s v="Truck# LT-103_x000a_Hauling Ticket# 11909_x000a_Job: Chicago Heights_x000a_Location: Stewart Ave. &amp; 15th St."/>
    <x v="0"/>
    <x v="0"/>
    <s v="11909"/>
    <x v="5"/>
    <x v="59"/>
    <s v="Chicago Heights"/>
    <m/>
    <m/>
    <m/>
    <m/>
    <n v="8"/>
    <n v="128"/>
    <n v="1024"/>
    <n v="952.32"/>
    <n v="570832.07000000007"/>
  </r>
  <r>
    <x v="15"/>
    <s v="05"/>
    <x v="0"/>
    <x v="0"/>
    <s v="2442|Chicago Heights|8.00|128.00"/>
    <x v="321"/>
    <s v="Truck# Li-73_x000a_Hauling Ticket# 12719_x000a_Job: Chicago Heights_x000a_Location: Stewart Ave. &amp; 15th St."/>
    <x v="1"/>
    <x v="9"/>
    <s v="12719"/>
    <x v="5"/>
    <x v="59"/>
    <s v="Chicago Heights"/>
    <m/>
    <m/>
    <m/>
    <m/>
    <n v="8"/>
    <n v="128"/>
    <n v="1024"/>
    <n v="952.32"/>
    <n v="571856.07000000007"/>
  </r>
  <r>
    <x v="15"/>
    <s v="05"/>
    <x v="0"/>
    <x v="0"/>
    <s v="2442|Chicago Heights|8.00|128.00"/>
    <x v="321"/>
    <s v="Truck# MLB-11_x000a_Hauling Ticket# 12768_x000a_Job: Chicago Heights_x000a_Location: Stewart Ave. &amp; 15th St."/>
    <x v="2"/>
    <x v="11"/>
    <s v="12768"/>
    <x v="5"/>
    <x v="59"/>
    <s v="Chicago Heights"/>
    <m/>
    <m/>
    <m/>
    <m/>
    <n v="8"/>
    <n v="128"/>
    <n v="1024"/>
    <n v="952.32"/>
    <n v="572880.07000000007"/>
  </r>
  <r>
    <x v="15"/>
    <s v="05"/>
    <x v="0"/>
    <x v="0"/>
    <s v="2442|Chicago Heights|8.50|128.00"/>
    <x v="321"/>
    <s v="Truck# MLB-11_x000a_Hauling Ticket# 12769_x000a_Job: Chicago Heights_x000a_Location: Stewart Ave. &amp; 15th St."/>
    <x v="2"/>
    <x v="11"/>
    <s v="12769"/>
    <x v="5"/>
    <x v="59"/>
    <s v="Chicago Heights"/>
    <m/>
    <m/>
    <m/>
    <m/>
    <n v="8.5"/>
    <n v="128"/>
    <n v="1088"/>
    <n v="1011.84"/>
    <n v="573968.07000000007"/>
  </r>
  <r>
    <x v="15"/>
    <s v="05"/>
    <x v="0"/>
    <x v="0"/>
    <s v="2442|Chicago Heights|8.50|128.00"/>
    <x v="321"/>
    <s v="Truck# Li-73_x000a_Hauling Ticket# 12720_x000a_Job: Chicago Heights_x000a_Location: Stewart Ave. &amp; 15th St."/>
    <x v="1"/>
    <x v="9"/>
    <s v="12720"/>
    <x v="5"/>
    <x v="59"/>
    <s v="Chicago Heights"/>
    <m/>
    <m/>
    <m/>
    <m/>
    <n v="8.5"/>
    <n v="128"/>
    <n v="1088"/>
    <n v="1011.84"/>
    <n v="575056.07000000007"/>
  </r>
  <r>
    <x v="15"/>
    <s v="05"/>
    <x v="0"/>
    <x v="0"/>
    <s v="2442|Chicago Heights|8.50|128.00"/>
    <x v="321"/>
    <s v="Truck# Li-73_x000a_Hauling Ticket# 12730_x000a_Job: Chicago Heights_x000a_Location: Stewart Ave. &amp; 15th St."/>
    <x v="1"/>
    <x v="9"/>
    <s v="12730"/>
    <x v="5"/>
    <x v="59"/>
    <s v="Chicago Heights"/>
    <m/>
    <m/>
    <m/>
    <m/>
    <n v="8.5"/>
    <n v="128"/>
    <n v="1088"/>
    <n v="1011.84"/>
    <n v="576144.07000000007"/>
  </r>
  <r>
    <x v="15"/>
    <s v="05"/>
    <x v="0"/>
    <x v="0"/>
    <s v="2442|Chicago Heights|8.25|128.00"/>
    <x v="321"/>
    <s v="Truck# Li-54_x000a_Hauling Ticket# 12624_x000a_Job: Chicago Heights_x000a_Location: Stewart Ave. &amp; 15th St."/>
    <x v="1"/>
    <x v="1"/>
    <s v="12624"/>
    <x v="5"/>
    <x v="59"/>
    <s v="Chicago Heights"/>
    <m/>
    <m/>
    <m/>
    <m/>
    <n v="8.25"/>
    <n v="128"/>
    <n v="1056"/>
    <n v="0"/>
    <n v="577200.07000000007"/>
  </r>
  <r>
    <x v="15"/>
    <s v="05"/>
    <x v="0"/>
    <x v="0"/>
    <s v="2442|Chicago Heights|9.00|128.00"/>
    <x v="321"/>
    <s v="Truck# LT-103_x000a_Hauling Ticket# 12718_x000a_Job: Chicago Heights_x000a_Location: Stewart Ave. &amp; 15th St."/>
    <x v="0"/>
    <x v="0"/>
    <s v="12718"/>
    <x v="5"/>
    <x v="59"/>
    <s v="Chicago Heights"/>
    <m/>
    <m/>
    <m/>
    <m/>
    <n v="9"/>
    <n v="128"/>
    <n v="1152"/>
    <n v="1071.3600000000001"/>
    <n v="578352.07000000007"/>
  </r>
  <r>
    <x v="16"/>
    <s v="12"/>
    <x v="0"/>
    <x v="0"/>
    <s v="2457|Chicago Heights|7.00|128.00"/>
    <x v="322"/>
    <s v="Truck# LT-356_x000a_Hauling Ticket# 12052_x000a_Job: Chicago Heights_x000a_Location: Stewart Ave. &amp; 15th St."/>
    <x v="0"/>
    <x v="7"/>
    <s v="12052"/>
    <x v="5"/>
    <x v="59"/>
    <s v="Chicago Heights"/>
    <m/>
    <m/>
    <m/>
    <m/>
    <n v="7"/>
    <n v="128"/>
    <n v="896"/>
    <n v="833.28000000000009"/>
    <n v="645476.81000000017"/>
  </r>
  <r>
    <x v="16"/>
    <s v="12"/>
    <x v="0"/>
    <x v="0"/>
    <s v="2457|Chicago Heights|9.00|128.00"/>
    <x v="322"/>
    <s v="Truck# LT-103_x000a_Hauling Ticket# 12569_x000a_Job: Chicago Heights_x000a_Location: Stewart Ave. &amp; 15th St."/>
    <x v="0"/>
    <x v="0"/>
    <s v="12569"/>
    <x v="5"/>
    <x v="59"/>
    <s v="Chicago Heights"/>
    <m/>
    <m/>
    <m/>
    <m/>
    <n v="9"/>
    <n v="128"/>
    <n v="1152"/>
    <n v="1071.3600000000001"/>
    <n v="646628.81000000017"/>
  </r>
  <r>
    <x v="16"/>
    <s v="12"/>
    <x v="0"/>
    <x v="0"/>
    <s v="2457|Chicago Heights|9.00|128.00"/>
    <x v="322"/>
    <s v="Truck# Li-73_x000a_Hauling Ticket# 12721_x000a_Job: Chicago Heights_x000a_Location: 15th St. &amp; Portland"/>
    <x v="1"/>
    <x v="9"/>
    <s v="12721"/>
    <x v="5"/>
    <x v="59"/>
    <s v="Chicago Heights"/>
    <m/>
    <m/>
    <m/>
    <m/>
    <n v="9"/>
    <n v="128"/>
    <n v="1152"/>
    <n v="1071.3600000000001"/>
    <n v="647780.81000000017"/>
  </r>
  <r>
    <x v="16"/>
    <s v="12"/>
    <x v="0"/>
    <x v="0"/>
    <s v="2457|Chicago Heights|8.50|128.00"/>
    <x v="322"/>
    <s v="Truck# LT-103_x000a_Hauling Ticket# 12570_x000a_Job: Chicago Heights_x000a_Location: Stewart Ave. &amp; 15th St."/>
    <x v="0"/>
    <x v="0"/>
    <s v="12570"/>
    <x v="5"/>
    <x v="59"/>
    <s v="Chicago Heights"/>
    <m/>
    <m/>
    <m/>
    <m/>
    <n v="8.5"/>
    <n v="128"/>
    <n v="1088"/>
    <n v="1011.84"/>
    <n v="648868.81000000017"/>
  </r>
  <r>
    <x v="16"/>
    <s v="12"/>
    <x v="0"/>
    <x v="0"/>
    <s v="2457|Chicago Heights|8.50|128.00"/>
    <x v="322"/>
    <s v="Truck# Li-73_x000a_Hauling Ticket# 12571_x000a_Job: Chicago Heights_x000a_Location: 15th St. &amp; Fifth"/>
    <x v="1"/>
    <x v="9"/>
    <s v="12571"/>
    <x v="5"/>
    <x v="59"/>
    <s v="Chicago Heights"/>
    <m/>
    <m/>
    <m/>
    <m/>
    <n v="8.5"/>
    <n v="128"/>
    <n v="1088"/>
    <n v="1011.84"/>
    <n v="649956.81000000017"/>
  </r>
  <r>
    <x v="16"/>
    <s v="12"/>
    <x v="0"/>
    <x v="0"/>
    <s v="2457|Chicago Heights|8.50|128.00"/>
    <x v="322"/>
    <s v="Truck# LT-103_x000a_Hauling Ticket# 12572_x000a_Job: Chicago Heights_x000a_Location: Stewart Ave. &amp; 15th St."/>
    <x v="0"/>
    <x v="0"/>
    <s v="12572"/>
    <x v="5"/>
    <x v="59"/>
    <s v="Chicago Heights"/>
    <m/>
    <m/>
    <m/>
    <m/>
    <n v="8.5"/>
    <n v="128"/>
    <n v="1088"/>
    <n v="1011.84"/>
    <n v="651044.81000000017"/>
  </r>
  <r>
    <x v="16"/>
    <s v="12"/>
    <x v="0"/>
    <x v="0"/>
    <s v="2457|Chicago Heights|8.50|128.00"/>
    <x v="322"/>
    <s v="Truck# Li-73_x000a_Hauling Ticket# 12722_x000a_Job: Chicago Heights_x000a_Location: 15th St. &amp; Fifth"/>
    <x v="1"/>
    <x v="9"/>
    <s v="12722"/>
    <x v="5"/>
    <x v="59"/>
    <s v="Chicago Heights"/>
    <m/>
    <m/>
    <m/>
    <m/>
    <n v="8.5"/>
    <n v="128"/>
    <n v="1088"/>
    <n v="1011.84"/>
    <n v="652132.81000000017"/>
  </r>
  <r>
    <x v="16"/>
    <s v="12"/>
    <x v="0"/>
    <x v="0"/>
    <s v="2457|Chicago Heights|9.00|128.00"/>
    <x v="322"/>
    <s v="Truck# LT-617_x000a_Hauling Ticket# 12744_x000a_Job: Chicago Heights_x000a_Location: Stewart Ave. &amp; 15th St."/>
    <x v="0"/>
    <x v="3"/>
    <s v="12744"/>
    <x v="5"/>
    <x v="59"/>
    <s v="Chicago Heights"/>
    <m/>
    <m/>
    <m/>
    <m/>
    <n v="9"/>
    <n v="128"/>
    <n v="1152"/>
    <n v="1071.3600000000001"/>
    <n v="653284.81000000017"/>
  </r>
  <r>
    <x v="16"/>
    <s v="12"/>
    <x v="0"/>
    <x v="0"/>
    <s v="2457|Chicago Heights|8.50|128.00"/>
    <x v="322"/>
    <s v="Truck# Li-73_x000a_Hauling Ticket# 12723_x000a_Job: Chicago Heights_x000a_Location: 15th St. "/>
    <x v="1"/>
    <x v="9"/>
    <s v="12723"/>
    <x v="5"/>
    <x v="59"/>
    <s v="Chicago Heights"/>
    <m/>
    <m/>
    <m/>
    <m/>
    <n v="8.5"/>
    <n v="128"/>
    <n v="1088"/>
    <n v="1011.84"/>
    <n v="654372.81000000017"/>
  </r>
  <r>
    <x v="16"/>
    <s v="12"/>
    <x v="0"/>
    <x v="0"/>
    <s v="2457|Chicago Heights|6.50|128.00"/>
    <x v="322"/>
    <s v="Truck# Li-73_x000a_Hauling Ticket# 12724_x000a_Job: Chicago Heights_x000a_Location: Stewart Ave. &amp; 15th St."/>
    <x v="1"/>
    <x v="9"/>
    <s v="12724"/>
    <x v="5"/>
    <x v="59"/>
    <s v="Chicago Heights"/>
    <m/>
    <m/>
    <m/>
    <m/>
    <n v="6.5"/>
    <n v="128"/>
    <n v="832"/>
    <n v="0"/>
    <n v="655204.81000000017"/>
  </r>
  <r>
    <x v="16"/>
    <s v="12"/>
    <x v="0"/>
    <x v="0"/>
    <s v="2457|Chicago Heights|9.00|128.00"/>
    <x v="322"/>
    <s v="Truck# LT-515_x000a_Hauling Ticket# 12637_x000a_Job: Chicago Heights_x000a_Location: Stewart Ave. &amp; 15th St."/>
    <x v="0"/>
    <x v="17"/>
    <s v="12637"/>
    <x v="5"/>
    <x v="59"/>
    <s v="Chicago Heights"/>
    <m/>
    <m/>
    <m/>
    <m/>
    <n v="9"/>
    <n v="128"/>
    <n v="1152"/>
    <n v="1071.3600000000001"/>
    <n v="656356.81000000017"/>
  </r>
  <r>
    <x v="0"/>
    <s v="19"/>
    <x v="0"/>
    <x v="0"/>
    <s v="2473|Chicago Heights|8.75|128.00"/>
    <x v="323"/>
    <s v="Truck# Li-73_x000a_Hauling Ticket# 12725_x000a_Job: Chicago Heights_x000a_Location: 15th / Willes"/>
    <x v="1"/>
    <x v="9"/>
    <s v="12725"/>
    <x v="5"/>
    <x v="59"/>
    <s v="Chicago Heights"/>
    <m/>
    <m/>
    <m/>
    <m/>
    <n v="8.75"/>
    <n v="128"/>
    <n v="1120"/>
    <n v="0"/>
    <n v="747087.9300000004"/>
  </r>
  <r>
    <x v="0"/>
    <s v="19"/>
    <x v="0"/>
    <x v="0"/>
    <s v="2473|Chicago Heights|8.75|128.00"/>
    <x v="323"/>
    <s v="Truck# Li-73_x000a_Hauling Ticket# 12692_x000a_Job: Chicago Heights_x000a_Location: 15th / Willes"/>
    <x v="1"/>
    <x v="9"/>
    <s v="12692"/>
    <x v="5"/>
    <x v="59"/>
    <s v="Chicago Heights"/>
    <m/>
    <m/>
    <m/>
    <m/>
    <n v="8.75"/>
    <n v="128"/>
    <n v="1120"/>
    <n v="0"/>
    <n v="748207.9300000004"/>
  </r>
  <r>
    <x v="0"/>
    <s v="19"/>
    <x v="0"/>
    <x v="0"/>
    <s v="2473|Chicago Heights|8.00|128.00"/>
    <x v="323"/>
    <s v="Truck# Li-73_x000a_Hauling Ticket# 12694_x000a_Job: Chicago Heights_x000a_Location: 15th / Willes"/>
    <x v="1"/>
    <x v="9"/>
    <s v="12694"/>
    <x v="5"/>
    <x v="59"/>
    <s v="Chicago Heights"/>
    <m/>
    <m/>
    <m/>
    <m/>
    <n v="8"/>
    <n v="128"/>
    <n v="1024"/>
    <n v="0"/>
    <n v="749231.9300000004"/>
  </r>
  <r>
    <x v="12"/>
    <s v="09"/>
    <x v="1"/>
    <x v="0"/>
    <s v="2515|Chicago Heights|8.00|128.00"/>
    <x v="324"/>
    <s v="Truck# LT-515_x000a_Hauling Ticket# 13534_x000a_Job: Chicago Heights_x000a_Location: Stewart / 15th"/>
    <x v="0"/>
    <x v="17"/>
    <s v="13534"/>
    <x v="5"/>
    <x v="59"/>
    <s v="Chicago Heights"/>
    <m/>
    <m/>
    <m/>
    <m/>
    <n v="8"/>
    <n v="128"/>
    <n v="1024"/>
    <n v="952.32"/>
    <n v="967969.69000000053"/>
  </r>
  <r>
    <x v="12"/>
    <s v="09"/>
    <x v="1"/>
    <x v="0"/>
    <s v="2515|Chicago Heights|8.00|128.00"/>
    <x v="324"/>
    <s v="Truck# MLB-198_x000a_Hauling Ticket# 13641_x000a_Job: Chicago Heights_x000a_Location: Stewart / 15th"/>
    <x v="2"/>
    <x v="34"/>
    <s v="13641"/>
    <x v="5"/>
    <x v="59"/>
    <s v="Chicago Heights"/>
    <m/>
    <m/>
    <m/>
    <m/>
    <n v="8"/>
    <n v="128"/>
    <n v="1024"/>
    <n v="952.32"/>
    <n v="968993.69000000053"/>
  </r>
  <r>
    <x v="12"/>
    <s v="09"/>
    <x v="1"/>
    <x v="0"/>
    <s v="2515|Chicago Heights|8.75|128.00"/>
    <x v="324"/>
    <s v="Truck# LT-617_x000a_Hauling Ticket# 12636_x000a_Job: Chicago Heights_x000a_Location: Stewart / 15th"/>
    <x v="0"/>
    <x v="3"/>
    <s v="12636"/>
    <x v="5"/>
    <x v="59"/>
    <s v="Chicago Heights"/>
    <m/>
    <m/>
    <m/>
    <m/>
    <n v="8.75"/>
    <n v="128"/>
    <n v="1120"/>
    <n v="1041.6000000000001"/>
    <n v="970113.69000000053"/>
  </r>
  <r>
    <x v="12"/>
    <s v="09"/>
    <x v="1"/>
    <x v="0"/>
    <s v="2515|Chicago Heights|9.75|128.00"/>
    <x v="324"/>
    <s v="Truck# Li-54_x000a_Hauling Ticket# 13626_x000a_Job: Chicago Heights_x000a_Location: Stewart / 15th"/>
    <x v="1"/>
    <x v="1"/>
    <s v="13626"/>
    <x v="5"/>
    <x v="59"/>
    <s v="Chicago Heights"/>
    <m/>
    <m/>
    <m/>
    <m/>
    <n v="9.75"/>
    <n v="128"/>
    <n v="1248"/>
    <n v="0"/>
    <n v="971361.69000000053"/>
  </r>
  <r>
    <x v="12"/>
    <s v="09"/>
    <x v="1"/>
    <x v="0"/>
    <s v="2515|Chicago Heights|8.50|128.00"/>
    <x v="324"/>
    <s v="Truck# MLB-198_x000a_Hauling Ticket# 13642_x000a_Job: Chicago Heights_x000a_Location: Stewart / 15th"/>
    <x v="2"/>
    <x v="34"/>
    <s v="13642"/>
    <x v="5"/>
    <x v="59"/>
    <s v="Chicago Heights"/>
    <m/>
    <m/>
    <m/>
    <m/>
    <n v="8.5"/>
    <n v="128"/>
    <n v="1088"/>
    <n v="1011.84"/>
    <n v="972449.69000000053"/>
  </r>
  <r>
    <x v="12"/>
    <s v="09"/>
    <x v="1"/>
    <x v="0"/>
    <s v="2515|Chicago Heights|8.00|128.00"/>
    <x v="324"/>
    <s v="Truck# LT-617_x000a_Hauling Ticket# 12635_x000a_Job: Chicago Heights_x000a_Location: Stewart / 15th"/>
    <x v="0"/>
    <x v="3"/>
    <s v="12635"/>
    <x v="5"/>
    <x v="59"/>
    <s v="Chicago Heights"/>
    <m/>
    <m/>
    <m/>
    <m/>
    <n v="8"/>
    <n v="128"/>
    <n v="1024"/>
    <n v="952.32"/>
    <n v="973473.69000000053"/>
  </r>
  <r>
    <x v="12"/>
    <s v="09"/>
    <x v="1"/>
    <x v="0"/>
    <s v="2515|Chicago Heights|8.50|128.00"/>
    <x v="324"/>
    <s v="Truck# MLB-198_x000a_Hauling Ticket# 13643_x000a_Job: Chicago Heights_x000a_Location: Stewart / 15th"/>
    <x v="2"/>
    <x v="34"/>
    <s v="13643"/>
    <x v="5"/>
    <x v="59"/>
    <s v="Chicago Heights"/>
    <m/>
    <m/>
    <m/>
    <m/>
    <n v="8.5"/>
    <n v="128"/>
    <n v="1088"/>
    <n v="1011.84"/>
    <n v="974561.69000000053"/>
  </r>
  <r>
    <x v="12"/>
    <s v="09"/>
    <x v="1"/>
    <x v="0"/>
    <s v="2515|Chicago Heights|1.00|16.30"/>
    <x v="324"/>
    <s v="Truck# Li-54_x000a_Hauling Ticket# 13626_x000a_Job: Chicago Heights_x000a_Location: Stewart / 15th_x000a_TOLLS"/>
    <x v="1"/>
    <x v="1"/>
    <s v="13626"/>
    <x v="5"/>
    <x v="59"/>
    <s v="Chicago Heights"/>
    <m/>
    <m/>
    <m/>
    <m/>
    <n v="1"/>
    <n v="16.3"/>
    <n v="16.3"/>
    <n v="0"/>
    <n v="974577.99000000057"/>
  </r>
  <r>
    <x v="2"/>
    <s v="16"/>
    <x v="1"/>
    <x v="0"/>
    <s v="2528|Chicago Heights|8.50|128.00"/>
    <x v="325"/>
    <s v="Truck# LT-67_x000a_Hauling Ticket# 3069_x000a_Job: Chicago Heights_x000a_Location: Stewart / 15th"/>
    <x v="0"/>
    <x v="15"/>
    <s v="3069"/>
    <x v="5"/>
    <x v="59"/>
    <s v="Chicago Heights"/>
    <m/>
    <m/>
    <m/>
    <m/>
    <n v="8.5"/>
    <n v="128"/>
    <n v="1088"/>
    <n v="1011.84"/>
    <n v="1043990.330000001"/>
  </r>
  <r>
    <x v="2"/>
    <s v="16"/>
    <x v="1"/>
    <x v="0"/>
    <s v="2528|Chicago Heights|8.75|128.00"/>
    <x v="325"/>
    <s v="Truck# LT-67_x000a_Hauling Ticket# 3070_x000a_Job: Chicago Heights_x000a_Location: Stewart / 15th"/>
    <x v="0"/>
    <x v="15"/>
    <s v="3070"/>
    <x v="5"/>
    <x v="59"/>
    <s v="Chicago Heights"/>
    <m/>
    <m/>
    <m/>
    <m/>
    <n v="8.75"/>
    <n v="128"/>
    <n v="1120"/>
    <n v="1041.6000000000001"/>
    <n v="1045110.330000001"/>
  </r>
  <r>
    <x v="2"/>
    <s v="16"/>
    <x v="1"/>
    <x v="0"/>
    <s v="2528|Chicago Heights|8.50|128.00"/>
    <x v="325"/>
    <s v="Truck# LT-67_x000a_Hauling Ticket# 3071_x000a_Job: Chicago Heights_x000a_Location: Stewart / 15th"/>
    <x v="0"/>
    <x v="15"/>
    <s v="3071"/>
    <x v="5"/>
    <x v="59"/>
    <s v="Chicago Heights"/>
    <m/>
    <m/>
    <m/>
    <m/>
    <n v="8.5"/>
    <n v="128"/>
    <n v="1088"/>
    <n v="1011.84"/>
    <n v="1046198.330000001"/>
  </r>
  <r>
    <x v="17"/>
    <s v="23"/>
    <x v="1"/>
    <x v="0"/>
    <s v="2544|Chicago Heights|9.50|128.00"/>
    <x v="326"/>
    <s v="Truck# LT-617_x000a_Hauling Ticket# 09643_x000a_Job: Chicago Heights_x000a_Location: 15th / Green St"/>
    <x v="0"/>
    <x v="3"/>
    <s v="09643"/>
    <x v="5"/>
    <x v="59"/>
    <s v="Chicago Heights"/>
    <m/>
    <m/>
    <m/>
    <m/>
    <n v="9.5"/>
    <n v="128"/>
    <n v="1216"/>
    <n v="1130.8800000000001"/>
    <n v="1142145.6399999999"/>
  </r>
  <r>
    <x v="26"/>
    <s v="20"/>
    <x v="8"/>
    <x v="0"/>
    <s v="2809|Drain Program|11.00|115.50"/>
    <x v="327"/>
    <s v="Truck# MLB-11_x000a_Hauling Ticket# 15450_x000a_Job: Drain Program _x000a_Location: 3806 N. Nordica"/>
    <x v="2"/>
    <x v="11"/>
    <s v="15450"/>
    <x v="10"/>
    <x v="60"/>
    <s v="Drain Program"/>
    <m/>
    <m/>
    <m/>
    <m/>
    <n v="11"/>
    <n v="115.5"/>
    <n v="1270.5"/>
    <n v="1181.5650000000001"/>
    <n v="3222954.289999994"/>
  </r>
  <r>
    <x v="26"/>
    <s v="20"/>
    <x v="8"/>
    <x v="0"/>
    <s v="2809|Drain Program|10.00|115.50"/>
    <x v="327"/>
    <s v="Truck# MLB-11_x000a_Hauling Ticket# 15248_x000a_Job: Drain Program _x000a_Location: 4905 N Neenah"/>
    <x v="2"/>
    <x v="11"/>
    <s v="15248"/>
    <x v="10"/>
    <x v="60"/>
    <s v="Drain Program"/>
    <m/>
    <m/>
    <m/>
    <m/>
    <n v="10"/>
    <n v="115.5"/>
    <n v="1155"/>
    <n v="1074.1500000000001"/>
    <n v="3224109.289999994"/>
  </r>
  <r>
    <x v="26"/>
    <s v="20"/>
    <x v="8"/>
    <x v="0"/>
    <s v="2809|Drain Program|10.00|115.50"/>
    <x v="327"/>
    <s v="Truck# MLB-11_x000a_Hauling Ticket# 15249_x000a_Job: Drain Program _x000a_Location: 3235 N Natchez"/>
    <x v="2"/>
    <x v="11"/>
    <s v="15249"/>
    <x v="10"/>
    <x v="60"/>
    <s v="Drain Program"/>
    <m/>
    <m/>
    <m/>
    <m/>
    <n v="10"/>
    <n v="115.5"/>
    <n v="1155"/>
    <n v="1074.1500000000001"/>
    <n v="3225264.289999994"/>
  </r>
  <r>
    <x v="26"/>
    <s v="20"/>
    <x v="8"/>
    <x v="0"/>
    <s v="2809|Drain Program|9.00|115.50"/>
    <x v="327"/>
    <s v="Truck# MLB-11_x000a_Hauling Ticket# 15250_x000a_Job: Drain Program _x000a_Location: 1870 N Newcastle"/>
    <x v="2"/>
    <x v="11"/>
    <s v="15250"/>
    <x v="10"/>
    <x v="60"/>
    <s v="Drain Program"/>
    <m/>
    <m/>
    <m/>
    <m/>
    <n v="9"/>
    <n v="115.5"/>
    <n v="1039.5"/>
    <n v="966.73500000000001"/>
    <n v="3226303.789999994"/>
  </r>
  <r>
    <x v="26"/>
    <s v="20"/>
    <x v="8"/>
    <x v="0"/>
    <s v="2809|Drain Program|8.50|115.50"/>
    <x v="327"/>
    <s v="Truck# MLB-11_x000a_Hauling Ticket# 15251_x000a_Job: Drain Program _x000a_Location: 4734 W. Berenice Ave."/>
    <x v="2"/>
    <x v="11"/>
    <s v="15251"/>
    <x v="10"/>
    <x v="60"/>
    <s v="Drain Program"/>
    <m/>
    <m/>
    <m/>
    <m/>
    <n v="8.5"/>
    <n v="115.5"/>
    <n v="981.75"/>
    <n v="913.02750000000003"/>
    <n v="3227285.539999994"/>
  </r>
  <r>
    <x v="26"/>
    <s v="20"/>
    <x v="8"/>
    <x v="0"/>
    <s v="2809|Drain Program|10.25|115.50"/>
    <x v="327"/>
    <s v="Truck# LT-617_x000a_Hauling Ticket# 15737_x000a_Job: Drain Program _x000a_Location: 4335 S. Western Blvd."/>
    <x v="0"/>
    <x v="3"/>
    <s v="15737"/>
    <x v="10"/>
    <x v="60"/>
    <s v="Drain Program"/>
    <m/>
    <m/>
    <m/>
    <m/>
    <n v="10.25"/>
    <n v="115.5"/>
    <n v="1183.8800000000001"/>
    <n v="1101.0037500000001"/>
    <n v="3228469.4199999929"/>
  </r>
  <r>
    <x v="27"/>
    <s v="27"/>
    <x v="8"/>
    <x v="0"/>
    <s v="2829|Drain Program|8.00|115.50"/>
    <x v="328"/>
    <s v="Truck# MLB-11_x000a_Hauling Ticket# 15252_x000a_Job: Drain Program _x000a_Location: 4221 W. Melrose Street"/>
    <x v="2"/>
    <x v="11"/>
    <s v="15252"/>
    <x v="10"/>
    <x v="60"/>
    <s v="Drain Program"/>
    <m/>
    <m/>
    <m/>
    <m/>
    <n v="8"/>
    <n v="115.5"/>
    <n v="924"/>
    <n v="859.32"/>
    <n v="3313731.2799999928"/>
  </r>
  <r>
    <x v="27"/>
    <s v="27"/>
    <x v="8"/>
    <x v="0"/>
    <s v="2829|Drain Program|8.50|115.50"/>
    <x v="328"/>
    <s v="Truck# MLB-11_x000a_Hauling Ticket# 15253_x000a_Job: Drain Program _x000a_Location: 3711 N. Keeler"/>
    <x v="2"/>
    <x v="11"/>
    <s v="15253"/>
    <x v="10"/>
    <x v="60"/>
    <s v="Drain Program"/>
    <m/>
    <m/>
    <m/>
    <m/>
    <n v="8.5"/>
    <n v="115.5"/>
    <n v="981.75"/>
    <n v="913.02750000000003"/>
    <n v="3314713.0299999928"/>
  </r>
  <r>
    <x v="27"/>
    <s v="27"/>
    <x v="8"/>
    <x v="0"/>
    <s v="2829|Drain Program|8.00|115.50"/>
    <x v="328"/>
    <s v="Truck# MLB-11_x000a_Hauling Ticket# 15254_x000a_Job: Drain Program _x000a_Location: 4102 N. Bernard"/>
    <x v="2"/>
    <x v="11"/>
    <s v="15254"/>
    <x v="10"/>
    <x v="60"/>
    <s v="Drain Program"/>
    <m/>
    <m/>
    <m/>
    <m/>
    <n v="8"/>
    <n v="115.5"/>
    <n v="924"/>
    <n v="859.32"/>
    <n v="3315637.0299999928"/>
  </r>
  <r>
    <x v="27"/>
    <s v="27"/>
    <x v="8"/>
    <x v="0"/>
    <s v="2829|Drain Program|8.50|115.50"/>
    <x v="328"/>
    <s v="Truck# MLB-11_x000a_Hauling Ticket# 15255_x000a_Job: Drain Program _x000a_Location: 3516 W. Melrose"/>
    <x v="2"/>
    <x v="11"/>
    <s v="15255"/>
    <x v="10"/>
    <x v="60"/>
    <s v="Drain Program"/>
    <m/>
    <m/>
    <m/>
    <m/>
    <n v="8.5"/>
    <n v="115.5"/>
    <n v="981.75"/>
    <n v="913.02750000000003"/>
    <n v="3316618.7799999928"/>
  </r>
  <r>
    <x v="27"/>
    <s v="27"/>
    <x v="8"/>
    <x v="0"/>
    <s v="2829|Drain Program|11.50|115.50"/>
    <x v="328"/>
    <s v="Truck# MLB-11_x000a_Hauling Ticket# 15257_x000a_Job: Drain Program _x000a_Location: 856 Fullerton Ave."/>
    <x v="2"/>
    <x v="11"/>
    <s v="15257"/>
    <x v="10"/>
    <x v="60"/>
    <s v="Drain Program"/>
    <m/>
    <m/>
    <m/>
    <m/>
    <n v="11.5"/>
    <n v="115.5"/>
    <n v="1328.25"/>
    <n v="1235.2725"/>
    <n v="3317947.0299999928"/>
  </r>
  <r>
    <x v="28"/>
    <s v="03"/>
    <x v="5"/>
    <x v="0"/>
    <s v="2846|Drain Program|9.50|115.50"/>
    <x v="329"/>
    <s v="Truck# MLB-11_x000a_Hauling Ticket# 15258_x000a_Job: Drain Program _x000a_Location: 856 W. Fullerton Ave."/>
    <x v="2"/>
    <x v="11"/>
    <s v="15258"/>
    <x v="10"/>
    <x v="60"/>
    <s v="Drain Program"/>
    <m/>
    <m/>
    <m/>
    <m/>
    <n v="9.5"/>
    <n v="115.5"/>
    <n v="1097.25"/>
    <n v="1020.4425000000001"/>
    <n v="3422616.0299999942"/>
  </r>
  <r>
    <x v="28"/>
    <s v="03"/>
    <x v="5"/>
    <x v="0"/>
    <s v="2846|Drain Program|9.00|115.50"/>
    <x v="329"/>
    <s v="Truck# LT-515_x000a_Hauling Ticket# 15242_x000a_Job: Drain Program _x000a_Location: 6628 N. Ocanto Ave."/>
    <x v="0"/>
    <x v="17"/>
    <s v="15242"/>
    <x v="10"/>
    <x v="60"/>
    <s v="Drain Program"/>
    <m/>
    <m/>
    <m/>
    <m/>
    <n v="9"/>
    <n v="115.5"/>
    <n v="1039.5"/>
    <n v="966.73500000000001"/>
    <n v="3423655.5299999942"/>
  </r>
  <r>
    <x v="28"/>
    <s v="03"/>
    <x v="5"/>
    <x v="0"/>
    <s v="2846|Drain Program|10.00|115.50"/>
    <x v="329"/>
    <s v="Truck# LT-515_x000a_Hauling Ticket# 15246_x000a_Job: Drain Program _x000a_Location: 7305 N. Ocanto Ave."/>
    <x v="0"/>
    <x v="17"/>
    <s v="15246"/>
    <x v="10"/>
    <x v="60"/>
    <s v="Drain Program"/>
    <m/>
    <m/>
    <m/>
    <m/>
    <n v="10"/>
    <n v="115.5"/>
    <n v="1155"/>
    <n v="1074.1500000000001"/>
    <n v="3424810.5299999942"/>
  </r>
  <r>
    <x v="28"/>
    <s v="03"/>
    <x v="5"/>
    <x v="0"/>
    <s v="2846|Drain Program|10.00|115.50"/>
    <x v="329"/>
    <s v="Truck# MLB-11_x000a_Hauling Ticket# 15259_x000a_Job: Drain Program _x000a_Location: 2635 N. Wilton Ave."/>
    <x v="2"/>
    <x v="11"/>
    <s v="15259"/>
    <x v="10"/>
    <x v="60"/>
    <s v="Drain Program"/>
    <m/>
    <m/>
    <m/>
    <m/>
    <n v="10"/>
    <n v="115.5"/>
    <n v="1155"/>
    <n v="1074.1500000000001"/>
    <n v="3425965.5299999942"/>
  </r>
  <r>
    <x v="28"/>
    <s v="03"/>
    <x v="5"/>
    <x v="0"/>
    <s v="2846|Drain Program|12.00|115.50"/>
    <x v="329"/>
    <s v="Truck# MLB-11_x000a_Hauling Ticket# 15260_x000a_Job: Drain Program _x000a_Location: 2640 W. Crystal"/>
    <x v="2"/>
    <x v="11"/>
    <s v="15260"/>
    <x v="10"/>
    <x v="60"/>
    <s v="Drain Program"/>
    <m/>
    <m/>
    <m/>
    <m/>
    <n v="12"/>
    <n v="115.5"/>
    <n v="1386"/>
    <n v="1288.98"/>
    <n v="3427351.5299999942"/>
  </r>
  <r>
    <x v="28"/>
    <s v="03"/>
    <x v="5"/>
    <x v="0"/>
    <s v="2846|Drain Program|11.00|115.50"/>
    <x v="329"/>
    <s v="Truck# MLB-11_x000a_Hauling Ticket# 15261_x000a_Job: Drain Program _x000a_Location: 3829 N. Hamilton"/>
    <x v="2"/>
    <x v="11"/>
    <s v="15261"/>
    <x v="10"/>
    <x v="60"/>
    <s v="Drain Program"/>
    <m/>
    <m/>
    <m/>
    <m/>
    <n v="11"/>
    <n v="115.5"/>
    <n v="1270.5"/>
    <n v="1181.5650000000001"/>
    <n v="3428622.0299999942"/>
  </r>
  <r>
    <x v="28"/>
    <s v="03"/>
    <x v="5"/>
    <x v="0"/>
    <s v="2846|Drain Program|10.75|115.50"/>
    <x v="329"/>
    <s v="Truck# LT-114_x000a_Hauling Ticket# 15341_x000a_Job: Drain Program _x000a_Location: 6048 N. Christiana"/>
    <x v="0"/>
    <x v="25"/>
    <s v="15341"/>
    <x v="10"/>
    <x v="60"/>
    <s v="Drain Program"/>
    <m/>
    <m/>
    <m/>
    <m/>
    <n v="10.75"/>
    <n v="115.5"/>
    <n v="1241.6300000000001"/>
    <n v="1154.7112500000001"/>
    <n v="3429863.6599999941"/>
  </r>
  <r>
    <x v="28"/>
    <s v="03"/>
    <x v="5"/>
    <x v="0"/>
    <s v="2846|Drain Program|8.00|115.50"/>
    <x v="329"/>
    <s v="Truck# LT-617_x000a_Hauling Ticket# 15733_x000a_Job: Drain Program _x000a_Location: Millenium yard"/>
    <x v="0"/>
    <x v="3"/>
    <s v="15733"/>
    <x v="10"/>
    <x v="60"/>
    <s v="Drain Program"/>
    <m/>
    <m/>
    <m/>
    <m/>
    <n v="8"/>
    <n v="115.5"/>
    <n v="924"/>
    <n v="859.32"/>
    <n v="3430787.6599999941"/>
  </r>
  <r>
    <x v="28"/>
    <s v="03"/>
    <x v="5"/>
    <x v="0"/>
    <s v="2846|Drain Program|10.00|115.50"/>
    <x v="329"/>
    <s v="Truck# MLB-11_x000a_Hauling Ticket# 15262_x000a_Job: Drain Program _x000a_Location: 4511 N. Richmond"/>
    <x v="2"/>
    <x v="11"/>
    <s v="15262"/>
    <x v="10"/>
    <x v="60"/>
    <s v="Drain Program"/>
    <m/>
    <m/>
    <m/>
    <m/>
    <n v="10"/>
    <n v="115.5"/>
    <n v="1155"/>
    <n v="1074.1500000000001"/>
    <n v="3431942.6599999941"/>
  </r>
  <r>
    <x v="28"/>
    <s v="03"/>
    <x v="5"/>
    <x v="0"/>
    <s v="2846|Drain Program|8.00|115.50"/>
    <x v="329"/>
    <s v="Truck# LT-114_x000a_Hauling Ticket# 15338_x000a_Job: Drain Program _x000a_Location: 6048 N. Christiana"/>
    <x v="0"/>
    <x v="25"/>
    <s v="15338"/>
    <x v="10"/>
    <x v="60"/>
    <s v="Drain Program"/>
    <m/>
    <m/>
    <m/>
    <m/>
    <n v="8"/>
    <n v="115.5"/>
    <n v="924"/>
    <n v="859.32"/>
    <n v="3432866.6599999941"/>
  </r>
  <r>
    <x v="6"/>
    <s v="10"/>
    <x v="5"/>
    <x v="0"/>
    <s v="2865|Drain Program|7.50|115.50"/>
    <x v="330"/>
    <s v="Truck# MLB-11_x000a_Hauling Ticket# 15263_x000a_Job: Drain Program _x000a_Location: 848 W. Junior Terrance."/>
    <x v="2"/>
    <x v="11"/>
    <s v="15263"/>
    <x v="10"/>
    <x v="60"/>
    <s v="Drain Program"/>
    <m/>
    <m/>
    <m/>
    <m/>
    <n v="7.5"/>
    <n v="115.5"/>
    <n v="866.25"/>
    <n v="805.61250000000007"/>
    <n v="3578711.739999996"/>
  </r>
  <r>
    <x v="6"/>
    <s v="10"/>
    <x v="5"/>
    <x v="0"/>
    <s v="2865|Drain Program|9.00|115.50"/>
    <x v="330"/>
    <s v="Truck# LT-114_x000a_Hauling Ticket# 15337_x000a_Job: Drain Program _x000a_Location: 4732 N. Monticella"/>
    <x v="0"/>
    <x v="25"/>
    <s v="15337"/>
    <x v="10"/>
    <x v="60"/>
    <s v="Drain Program"/>
    <m/>
    <m/>
    <m/>
    <m/>
    <n v="9"/>
    <n v="115.5"/>
    <n v="1039.5"/>
    <n v="966.73500000000001"/>
    <n v="3579751.239999996"/>
  </r>
  <r>
    <x v="6"/>
    <s v="10"/>
    <x v="5"/>
    <x v="0"/>
    <s v="2865|Drain Program|7.50|115.50"/>
    <x v="330"/>
    <s v="Truck# MLB-11_x000a_Hauling Ticket# 15264_x000a_Job: Drain Program _x000a_Location: 934 W. Gunnison"/>
    <x v="2"/>
    <x v="11"/>
    <s v="15264"/>
    <x v="10"/>
    <x v="60"/>
    <s v="Drain Program"/>
    <m/>
    <m/>
    <m/>
    <m/>
    <n v="7.5"/>
    <n v="115.5"/>
    <n v="866.25"/>
    <n v="805.61250000000007"/>
    <n v="3580617.489999996"/>
  </r>
  <r>
    <x v="6"/>
    <s v="10"/>
    <x v="5"/>
    <x v="0"/>
    <s v="2865|Drain Program|9.75|115.50"/>
    <x v="330"/>
    <s v="Truck# LT-114_x000a_Hauling Ticket# 15342_x000a_Job: Drain Program _x000a_Location: 2850 W. Morse"/>
    <x v="0"/>
    <x v="25"/>
    <s v="15342"/>
    <x v="10"/>
    <x v="60"/>
    <s v="Drain Program"/>
    <m/>
    <m/>
    <m/>
    <m/>
    <n v="9.75"/>
    <n v="115.5"/>
    <n v="1126.1300000000001"/>
    <n v="1047.2962500000001"/>
    <n v="3581743.6199999959"/>
  </r>
  <r>
    <x v="6"/>
    <s v="10"/>
    <x v="5"/>
    <x v="0"/>
    <s v="2865|Drain Program|9.50|115.50"/>
    <x v="330"/>
    <s v="Truck# MLB-11_x000a_Hauling Ticket# 15267_x000a_Job: Drain Program _x000a_Location: 4446 N. Francisco Ave."/>
    <x v="2"/>
    <x v="11"/>
    <s v="15267"/>
    <x v="10"/>
    <x v="60"/>
    <s v="Drain Program"/>
    <m/>
    <m/>
    <m/>
    <m/>
    <n v="9.5"/>
    <n v="115.5"/>
    <n v="1097.25"/>
    <n v="1020.4425000000001"/>
    <n v="3582840.8699999959"/>
  </r>
  <r>
    <x v="6"/>
    <s v="10"/>
    <x v="5"/>
    <x v="0"/>
    <s v="2865|Drain Program|10.25|115.50"/>
    <x v="330"/>
    <s v="Truck# LT-114_x000a_Hauling Ticket# 15343_x000a_Job: Drain Program _x000a_Location: 1720 W. Esters"/>
    <x v="0"/>
    <x v="25"/>
    <s v="15343"/>
    <x v="10"/>
    <x v="60"/>
    <s v="Drain Program"/>
    <m/>
    <m/>
    <m/>
    <m/>
    <n v="10.25"/>
    <n v="115.5"/>
    <n v="1183.8800000000001"/>
    <n v="1101.0037500000001"/>
    <n v="3584024.7499999958"/>
  </r>
  <r>
    <x v="6"/>
    <s v="10"/>
    <x v="5"/>
    <x v="0"/>
    <s v="2865|Drain Program|9.00|115.50"/>
    <x v="330"/>
    <s v="Truck# MLB-11_x000a_Hauling Ticket# 15266_x000a_Job: Drain Program _x000a_Location: 4511 N. Richmond St"/>
    <x v="2"/>
    <x v="11"/>
    <s v="15266"/>
    <x v="10"/>
    <x v="60"/>
    <s v="Drain Program"/>
    <m/>
    <m/>
    <m/>
    <m/>
    <n v="9"/>
    <n v="115.5"/>
    <n v="1039.5"/>
    <n v="966.73500000000001"/>
    <n v="3585064.2499999958"/>
  </r>
  <r>
    <x v="6"/>
    <s v="10"/>
    <x v="5"/>
    <x v="0"/>
    <s v="2865|Drain Program|12.00|115.50"/>
    <x v="330"/>
    <s v="Truck# LT-114_x000a_Hauling Ticket# 15344_x000a_Job: Drain Program _x000a_Location: 2217 W. Carmen"/>
    <x v="0"/>
    <x v="25"/>
    <s v="15344"/>
    <x v="10"/>
    <x v="60"/>
    <s v="Drain Program"/>
    <m/>
    <m/>
    <m/>
    <m/>
    <n v="12"/>
    <n v="115.5"/>
    <n v="1386"/>
    <n v="1288.98"/>
    <n v="3586450.2499999958"/>
  </r>
  <r>
    <x v="6"/>
    <s v="10"/>
    <x v="5"/>
    <x v="0"/>
    <s v="2865|Drain Program|12.00|115.50"/>
    <x v="330"/>
    <s v="Truck# LT-114_x000a_Hauling Ticket# 15346_x000a_Job: Drain Program _x000a_Location: 1644 W. Edgewater"/>
    <x v="0"/>
    <x v="25"/>
    <s v="15346"/>
    <x v="10"/>
    <x v="60"/>
    <s v="Drain Program"/>
    <m/>
    <m/>
    <m/>
    <m/>
    <n v="12"/>
    <n v="115.5"/>
    <n v="1386"/>
    <n v="1288.98"/>
    <n v="3587836.2499999958"/>
  </r>
  <r>
    <x v="6"/>
    <s v="10"/>
    <x v="5"/>
    <x v="0"/>
    <s v="2865|Drain Program|8.50|115.50"/>
    <x v="330"/>
    <s v="Truck# MLB-11_x000a_Hauling Ticket# 15446_x000a_Job: Drain Program _x000a_Location: 2549 W. Logan Blvd."/>
    <x v="2"/>
    <x v="11"/>
    <s v="15446"/>
    <x v="10"/>
    <x v="60"/>
    <s v="Drain Program"/>
    <m/>
    <m/>
    <m/>
    <m/>
    <n v="8.5"/>
    <n v="115.5"/>
    <n v="981.75"/>
    <n v="913.02750000000003"/>
    <n v="3588817.9999999958"/>
  </r>
  <r>
    <x v="7"/>
    <s v="17"/>
    <x v="5"/>
    <x v="0"/>
    <s v="2885|Drain Program|7.50|115.50"/>
    <x v="331"/>
    <s v="Truck# LT-103_x000a_Hauling Ticket# 15298_x000a_Job: Drain Program _x000a_Location: Millenium Yard"/>
    <x v="0"/>
    <x v="0"/>
    <s v="15298"/>
    <x v="10"/>
    <x v="60"/>
    <s v="Drain Program"/>
    <m/>
    <m/>
    <m/>
    <m/>
    <n v="7.5"/>
    <n v="115.5"/>
    <n v="866.25"/>
    <n v="805.61250000000007"/>
    <n v="3713144.049999998"/>
  </r>
  <r>
    <x v="7"/>
    <s v="17"/>
    <x v="5"/>
    <x v="0"/>
    <s v="2885|Drain Program|8.25|115.50"/>
    <x v="331"/>
    <s v="Truck# LT-114_x000a_Hauling Ticket# 15347_x000a_Job: Drain Program _x000a_Location: 4313 N. Monitor"/>
    <x v="0"/>
    <x v="25"/>
    <s v="15347"/>
    <x v="10"/>
    <x v="60"/>
    <s v="Drain Program"/>
    <m/>
    <m/>
    <m/>
    <m/>
    <n v="8.25"/>
    <n v="115.5"/>
    <n v="952.88"/>
    <n v="886.17375000000004"/>
    <n v="3714096.9299999978"/>
  </r>
  <r>
    <x v="7"/>
    <s v="17"/>
    <x v="5"/>
    <x v="0"/>
    <s v="2885|Drain Program|8.50|115.50"/>
    <x v="331"/>
    <s v="Truck# MLB-11_x000a_Hauling Ticket# 15447_x000a_Job: Drain Program _x000a_Location: 1732 N. Albany"/>
    <x v="2"/>
    <x v="11"/>
    <s v="15447"/>
    <x v="10"/>
    <x v="60"/>
    <s v="Drain Program"/>
    <m/>
    <m/>
    <m/>
    <m/>
    <n v="8.5"/>
    <n v="115.5"/>
    <n v="981.75"/>
    <n v="913.02750000000003"/>
    <n v="3715078.6799999978"/>
  </r>
  <r>
    <x v="7"/>
    <s v="17"/>
    <x v="5"/>
    <x v="0"/>
    <s v="2885|Drain Program|10.75|115.50"/>
    <x v="331"/>
    <s v="Truck# LT-114_x000a_Hauling Ticket# 15348_x000a_Job: Drain Program _x000a_Location: 4314 N. Monitor"/>
    <x v="0"/>
    <x v="25"/>
    <s v="15348"/>
    <x v="10"/>
    <x v="60"/>
    <s v="Drain Program"/>
    <m/>
    <m/>
    <m/>
    <m/>
    <n v="10.75"/>
    <n v="115.5"/>
    <n v="1241.6300000000001"/>
    <n v="1154.7112500000001"/>
    <n v="3716320.3099999982"/>
  </r>
  <r>
    <x v="7"/>
    <s v="17"/>
    <x v="5"/>
    <x v="0"/>
    <s v="2885|Drain Program|8.00|115.50"/>
    <x v="331"/>
    <s v="Truck# MLB-11_x000a_Hauling Ticket# 15448_x000a_Job: Drain Program _x000a_Location: 1446 N. Kedzi"/>
    <x v="2"/>
    <x v="11"/>
    <s v="15448"/>
    <x v="10"/>
    <x v="60"/>
    <s v="Drain Program"/>
    <m/>
    <m/>
    <m/>
    <m/>
    <n v="8"/>
    <n v="115.5"/>
    <n v="924"/>
    <n v="859.32"/>
    <n v="3717244.3099999982"/>
  </r>
  <r>
    <x v="7"/>
    <s v="17"/>
    <x v="5"/>
    <x v="0"/>
    <s v="2885|Drain Program|9.25|115.50"/>
    <x v="331"/>
    <s v="Truck# LT-114_x000a_Hauling Ticket# 15345_x000a_Job: Drain Program _x000a_Location: 6209 W. Belleplaine"/>
    <x v="0"/>
    <x v="25"/>
    <s v="15345"/>
    <x v="10"/>
    <x v="60"/>
    <s v="Drain Program"/>
    <m/>
    <m/>
    <m/>
    <m/>
    <n v="9.25"/>
    <n v="115.5"/>
    <n v="1068.3800000000001"/>
    <n v="993.58875"/>
    <n v="3718312.6899999981"/>
  </r>
  <r>
    <x v="7"/>
    <s v="17"/>
    <x v="5"/>
    <x v="0"/>
    <s v="2885|Drain Program|10.00|115.50"/>
    <x v="331"/>
    <s v="Truck# MLB-11_x000a_Hauling Ticket# 15449_x000a_Job: Drain Program _x000a_Location: 1446 N. Kedzi"/>
    <x v="2"/>
    <x v="11"/>
    <s v="15449"/>
    <x v="10"/>
    <x v="60"/>
    <s v="Drain Program"/>
    <m/>
    <m/>
    <m/>
    <m/>
    <n v="10"/>
    <n v="115.5"/>
    <n v="1155"/>
    <n v="1074.1500000000001"/>
    <n v="3719467.6899999981"/>
  </r>
  <r>
    <x v="7"/>
    <s v="17"/>
    <x v="5"/>
    <x v="0"/>
    <s v="2885|Drain Program|10.00|115.50"/>
    <x v="331"/>
    <s v="Truck# LT-114_x000a_Hauling Ticket# 15349_x000a_Job: Drain Program _x000a_Location: 5860 N. Magnolia"/>
    <x v="0"/>
    <x v="25"/>
    <s v="15349"/>
    <x v="10"/>
    <x v="60"/>
    <s v="Drain Program"/>
    <m/>
    <m/>
    <m/>
    <m/>
    <n v="10"/>
    <n v="115.5"/>
    <n v="1155"/>
    <n v="1074.1500000000001"/>
    <n v="3720622.6899999981"/>
  </r>
  <r>
    <x v="7"/>
    <s v="17"/>
    <x v="5"/>
    <x v="0"/>
    <s v="2885|Drain Program|8.00|115.50"/>
    <x v="331"/>
    <s v="Truck# MLB-11_x000a_Hauling Ticket# 15451_x000a_Job: Drain Program _x000a_Location: 3720 N. Harlem"/>
    <x v="2"/>
    <x v="11"/>
    <s v="15451"/>
    <x v="10"/>
    <x v="60"/>
    <s v="Drain Program"/>
    <m/>
    <m/>
    <m/>
    <m/>
    <n v="8"/>
    <n v="115.5"/>
    <n v="924"/>
    <n v="859.32"/>
    <n v="3721546.6899999981"/>
  </r>
  <r>
    <x v="8"/>
    <s v="24"/>
    <x v="5"/>
    <x v="0"/>
    <s v="2906|Drain Program|8.00|115.50"/>
    <x v="332"/>
    <s v="Truck# MLB-11_x000a_Hauling Ticket# 15978_x000a_Job: Drain Program _x000a_Location: 3720 N. Harlem"/>
    <x v="2"/>
    <x v="11"/>
    <s v="15978"/>
    <x v="10"/>
    <x v="60"/>
    <s v="Drain Program"/>
    <m/>
    <m/>
    <m/>
    <m/>
    <n v="8"/>
    <n v="115.5"/>
    <n v="924"/>
    <n v="859.32"/>
    <n v="3828346.569999998"/>
  </r>
  <r>
    <x v="8"/>
    <s v="24"/>
    <x v="5"/>
    <x v="0"/>
    <s v="2906|Drain Program|8.00|115.50"/>
    <x v="332"/>
    <s v="Truck# MLB-11_x000a_Hauling Ticket# 15979_x000a_Job: Drain Program _x000a_Location: 3049 N. Mason "/>
    <x v="2"/>
    <x v="11"/>
    <s v="15979"/>
    <x v="10"/>
    <x v="60"/>
    <s v="Drain Program"/>
    <m/>
    <m/>
    <m/>
    <m/>
    <n v="8"/>
    <n v="115.5"/>
    <n v="924"/>
    <n v="859.32"/>
    <n v="3829270.569999998"/>
  </r>
  <r>
    <x v="8"/>
    <s v="24"/>
    <x v="5"/>
    <x v="0"/>
    <s v="2906|Drain Program|8.00|115.50"/>
    <x v="332"/>
    <s v="Truck# MLB-11_x000a_Hauling Ticket# 15980_x000a_Job: Drain Program _x000a_Location: 3417 N. Pacific Ave."/>
    <x v="2"/>
    <x v="11"/>
    <s v="15980"/>
    <x v="10"/>
    <x v="60"/>
    <s v="Drain Program"/>
    <m/>
    <m/>
    <m/>
    <m/>
    <n v="8"/>
    <n v="115.5"/>
    <n v="924"/>
    <n v="859.32"/>
    <n v="3830194.569999998"/>
  </r>
  <r>
    <x v="8"/>
    <s v="24"/>
    <x v="5"/>
    <x v="0"/>
    <s v="2906|Drain Program|11.00|115.50"/>
    <x v="332"/>
    <s v="Truck# MLB-11_x000a_Hauling Ticket# 15981_x000a_Job: Drain Program _x000a_Location: 3417 N. Pacific Ave."/>
    <x v="2"/>
    <x v="11"/>
    <s v="15981"/>
    <x v="10"/>
    <x v="60"/>
    <s v="Drain Program"/>
    <m/>
    <m/>
    <m/>
    <m/>
    <n v="11"/>
    <n v="115.5"/>
    <n v="1270.5"/>
    <n v="1181.5650000000001"/>
    <n v="3831465.069999998"/>
  </r>
  <r>
    <x v="8"/>
    <s v="24"/>
    <x v="5"/>
    <x v="0"/>
    <s v="2906|Drain Program|8.00|115.50"/>
    <x v="332"/>
    <s v="Truck# MLB-11_x000a_Hauling Ticket# 15982_x000a_Job: Drain Program _x000a_Location: 5946 W. Cornelia"/>
    <x v="2"/>
    <x v="11"/>
    <s v="15982"/>
    <x v="10"/>
    <x v="60"/>
    <s v="Drain Program"/>
    <m/>
    <m/>
    <m/>
    <m/>
    <n v="8"/>
    <n v="115.5"/>
    <n v="924"/>
    <n v="859.32"/>
    <n v="3832389.069999998"/>
  </r>
  <r>
    <x v="8"/>
    <s v="24"/>
    <x v="5"/>
    <x v="0"/>
    <s v="2907|Drain Program|7.50|115.50"/>
    <x v="333"/>
    <s v="Truck# LT-114_x000a_Hauling Ticket# 15350_x000a_Job: Drain Program _x000a_Location: 4446 N. Merrinac Ave."/>
    <x v="0"/>
    <x v="25"/>
    <s v="15350"/>
    <x v="10"/>
    <x v="60"/>
    <s v="Drain Program"/>
    <m/>
    <m/>
    <m/>
    <m/>
    <n v="7.5"/>
    <n v="115.5"/>
    <n v="866.25"/>
    <n v="0"/>
    <n v="3833255.319999998"/>
  </r>
  <r>
    <x v="8"/>
    <s v="24"/>
    <x v="5"/>
    <x v="0"/>
    <s v="2907|Drain Program|10.25|115.50"/>
    <x v="333"/>
    <s v="Truck# LT-114_x000a_Hauling Ticket# 15351_x000a_Job: Drain Program _x000a_Location: 6433 N. Fairfield Ave."/>
    <x v="0"/>
    <x v="25"/>
    <s v="15351"/>
    <x v="10"/>
    <x v="60"/>
    <s v="Drain Program"/>
    <m/>
    <m/>
    <m/>
    <m/>
    <n v="10.25"/>
    <n v="115.5"/>
    <n v="1183.8800000000001"/>
    <n v="0"/>
    <n v="3834439.1999999979"/>
  </r>
  <r>
    <x v="8"/>
    <s v="24"/>
    <x v="5"/>
    <x v="0"/>
    <s v="2907|Drain Program|11.25|115.50"/>
    <x v="333"/>
    <s v="Truck# LT-114_x000a_Hauling Ticket# 15352_x000a_Job: Drain Program _x000a_Location: 2133 Touhy."/>
    <x v="0"/>
    <x v="25"/>
    <s v="15352"/>
    <x v="10"/>
    <x v="60"/>
    <s v="Drain Program"/>
    <m/>
    <m/>
    <m/>
    <m/>
    <n v="11.25"/>
    <n v="115.5"/>
    <n v="1299.3800000000001"/>
    <n v="0"/>
    <n v="3835738.5799999982"/>
  </r>
  <r>
    <x v="8"/>
    <s v="24"/>
    <x v="5"/>
    <x v="0"/>
    <s v="2907|Drain Program|6.50|115.50"/>
    <x v="333"/>
    <s v="Truck# LT-114_x000a_Hauling Ticket# 15353_x000a_Job: Drain Program _x000a_Location: 7015 N. Oaklay"/>
    <x v="0"/>
    <x v="25"/>
    <s v="15353"/>
    <x v="10"/>
    <x v="60"/>
    <s v="Drain Program"/>
    <m/>
    <m/>
    <m/>
    <m/>
    <n v="6.5"/>
    <n v="115.5"/>
    <n v="750.75"/>
    <n v="0"/>
    <n v="3836489.3299999982"/>
  </r>
  <r>
    <x v="8"/>
    <s v="24"/>
    <x v="5"/>
    <x v="0"/>
    <s v="2907|Drain Program|9.25|115.50"/>
    <x v="333"/>
    <s v="Truck# LT-114_x000a_Hauling Ticket# 15354_x000a_Job: Drain Program _x000a_Location: 7015 N. Oaklay"/>
    <x v="0"/>
    <x v="25"/>
    <s v="15354"/>
    <x v="10"/>
    <x v="60"/>
    <s v="Drain Program"/>
    <m/>
    <m/>
    <m/>
    <m/>
    <n v="9.25"/>
    <n v="115.5"/>
    <n v="1068.3800000000001"/>
    <n v="0"/>
    <n v="3837557.7099999981"/>
  </r>
  <r>
    <x v="9"/>
    <s v="01"/>
    <x v="6"/>
    <x v="0"/>
    <s v="2923|Drain Program|10.25|115.50"/>
    <x v="334"/>
    <s v="Truck# LT-114_x000a_Hauling Ticket# 16002_x000a_Job: Drain Program _x000a_Location: 2518 W. Eastood"/>
    <x v="0"/>
    <x v="25"/>
    <s v="16002"/>
    <x v="10"/>
    <x v="60"/>
    <s v="Drain Program"/>
    <m/>
    <m/>
    <m/>
    <m/>
    <n v="10.25"/>
    <n v="115.5"/>
    <n v="1183.8800000000001"/>
    <n v="1101.0037500000001"/>
    <n v="3935479.8499999982"/>
  </r>
  <r>
    <x v="9"/>
    <s v="01"/>
    <x v="6"/>
    <x v="0"/>
    <s v="2923|Drain Program|12.00|115.50"/>
    <x v="334"/>
    <s v="Truck# MLB-11_x000a_Hauling Ticket# 16187_x000a_Job: Drain Program _x000a_Location: 5515 W. Eddy St"/>
    <x v="2"/>
    <x v="11"/>
    <s v="16187"/>
    <x v="10"/>
    <x v="60"/>
    <s v="Drain Program"/>
    <m/>
    <m/>
    <m/>
    <m/>
    <n v="12"/>
    <n v="115.5"/>
    <n v="1386"/>
    <n v="1288.98"/>
    <n v="3936865.8499999982"/>
  </r>
  <r>
    <x v="9"/>
    <s v="01"/>
    <x v="6"/>
    <x v="0"/>
    <s v="2923|Drain Program|9.00|115.50"/>
    <x v="334"/>
    <s v="Truck# LT-114_x000a_Hauling Ticket# 16025_x000a_Job: Drain Program _x000a_Location: 2518 W. Eastood"/>
    <x v="0"/>
    <x v="25"/>
    <s v="16025"/>
    <x v="10"/>
    <x v="60"/>
    <s v="Drain Program"/>
    <m/>
    <m/>
    <m/>
    <m/>
    <n v="9"/>
    <n v="115.5"/>
    <n v="1039.5"/>
    <n v="966.73500000000001"/>
    <n v="3937905.3499999982"/>
  </r>
  <r>
    <x v="9"/>
    <s v="01"/>
    <x v="6"/>
    <x v="0"/>
    <s v="2923|Drain Program|8.00|115.50"/>
    <x v="334"/>
    <s v="Truck# MLB-11_x000a_Hauling Ticket# 16188_x000a_Job: Drain Program _x000a_Location: 5032 W. Warwick"/>
    <x v="2"/>
    <x v="11"/>
    <s v="16188"/>
    <x v="10"/>
    <x v="60"/>
    <s v="Drain Program"/>
    <m/>
    <m/>
    <m/>
    <m/>
    <n v="8"/>
    <n v="115.5"/>
    <n v="924"/>
    <n v="859.32"/>
    <n v="3938829.3499999982"/>
  </r>
  <r>
    <x v="9"/>
    <s v="01"/>
    <x v="6"/>
    <x v="0"/>
    <s v="2923|Drain Program|9.50|115.50"/>
    <x v="334"/>
    <s v="Truck# MLB-82_x000a_Hauling Ticket# 16158_x000a_Job: Drain Program _x000a_Location: Millenium Park"/>
    <x v="2"/>
    <x v="23"/>
    <s v="16158"/>
    <x v="10"/>
    <x v="60"/>
    <s v="Drain Program"/>
    <m/>
    <m/>
    <m/>
    <m/>
    <n v="9.5"/>
    <n v="115.5"/>
    <n v="1097.25"/>
    <n v="1020.4425000000001"/>
    <n v="3939926.5999999982"/>
  </r>
  <r>
    <x v="21"/>
    <s v="25"/>
    <x v="3"/>
    <x v="0"/>
    <s v="2678|Evanston|7.50|115.50"/>
    <x v="335"/>
    <s v="Truck# T-764_x000a_Hauling Ticket# 09496_x000a_Job: Evanston _x000a_Location: Hartrey Ave &amp; Lyons St"/>
    <x v="17"/>
    <x v="78"/>
    <s v="09496"/>
    <x v="10"/>
    <x v="61"/>
    <s v="Evanston"/>
    <m/>
    <m/>
    <m/>
    <m/>
    <n v="7.5"/>
    <n v="115.5"/>
    <n v="866.25"/>
    <n v="805.61250000000007"/>
    <n v="2241488.659999995"/>
  </r>
  <r>
    <x v="21"/>
    <s v="25"/>
    <x v="3"/>
    <x v="0"/>
    <s v="2678|Evanston|6.00|115.50"/>
    <x v="335"/>
    <s v="Truck# U-76_x000a_Hauling Ticket# 15010_x000a_Job: Evanston _x000a_Location: Hartrey Ave &amp; Lyons St"/>
    <x v="4"/>
    <x v="46"/>
    <s v="15010"/>
    <x v="10"/>
    <x v="61"/>
    <s v="Evanston"/>
    <m/>
    <m/>
    <m/>
    <m/>
    <n v="6"/>
    <n v="115.5"/>
    <n v="693"/>
    <n v="0"/>
    <n v="2242181.659999995"/>
  </r>
  <r>
    <x v="21"/>
    <s v="25"/>
    <x v="3"/>
    <x v="0"/>
    <s v="2678|Evanston|7.75|115.50"/>
    <x v="335"/>
    <s v="Truck# AAA-308_x000a_Hauling Ticket# 14459_x000a_Job: Evanston _x000a_Location: Hartrey Ave &amp; Lyons St"/>
    <x v="11"/>
    <x v="24"/>
    <s v="14459"/>
    <x v="10"/>
    <x v="61"/>
    <s v="Evanston"/>
    <m/>
    <m/>
    <m/>
    <m/>
    <n v="7.75"/>
    <n v="115.5"/>
    <n v="895.13"/>
    <n v="832.46625000000006"/>
    <n v="2243076.789999994"/>
  </r>
  <r>
    <x v="21"/>
    <s v="25"/>
    <x v="3"/>
    <x v="0"/>
    <s v="2678|Evanston|7.50|115.50"/>
    <x v="335"/>
    <s v="Truck# WO-302_x000a_Hauling Ticket# 367_x000a_Job: Evanston _x000a_Location: Hartrey Ave &amp; Lyons St"/>
    <x v="9"/>
    <x v="40"/>
    <s v="367"/>
    <x v="10"/>
    <x v="61"/>
    <s v="Evanston"/>
    <m/>
    <m/>
    <m/>
    <m/>
    <n v="7.5"/>
    <n v="115.5"/>
    <n v="866.25"/>
    <n v="805.61250000000007"/>
    <n v="2243943.039999994"/>
  </r>
  <r>
    <x v="21"/>
    <s v="25"/>
    <x v="3"/>
    <x v="0"/>
    <s v="2678|Evanston|8.50|115.50"/>
    <x v="335"/>
    <s v="Truck# MLB-198_x000a_Hauling Ticket# 14569_x000a_Job: Evanston _x000a_Location: Hartrey Ave &amp; Lyons St"/>
    <x v="2"/>
    <x v="34"/>
    <s v="14569"/>
    <x v="10"/>
    <x v="61"/>
    <s v="Evanston"/>
    <m/>
    <m/>
    <m/>
    <m/>
    <n v="8.5"/>
    <n v="115.5"/>
    <n v="981.75"/>
    <n v="913.02750000000003"/>
    <n v="2244924.789999994"/>
  </r>
  <r>
    <x v="21"/>
    <s v="25"/>
    <x v="3"/>
    <x v="0"/>
    <s v="2678|Evanston|7.25|115.50"/>
    <x v="335"/>
    <s v="Truck# KJV-562_x000a_Hauling Ticket# 063_x000a_Job: Evanston _x000a_Location: Hartrey Ave &amp; Lyons St"/>
    <x v="15"/>
    <x v="79"/>
    <s v="063"/>
    <x v="10"/>
    <x v="61"/>
    <s v="Evanston"/>
    <m/>
    <m/>
    <m/>
    <m/>
    <n v="7.25"/>
    <n v="115.5"/>
    <n v="837.38"/>
    <n v="778.75875000000008"/>
    <n v="2245762.1699999939"/>
  </r>
  <r>
    <x v="21"/>
    <s v="25"/>
    <x v="3"/>
    <x v="0"/>
    <s v="2678|Evanston|8.25|115.50"/>
    <x v="335"/>
    <s v="Truck# RB-13_x000a_Hauling Ticket# 107506_x000a_Job: Evanston _x000a_Location: Hartrey Ave &amp; Lyons St"/>
    <x v="36"/>
    <x v="67"/>
    <s v="107506"/>
    <x v="10"/>
    <x v="61"/>
    <s v="Evanston"/>
    <m/>
    <m/>
    <m/>
    <m/>
    <n v="8.25"/>
    <n v="115.5"/>
    <n v="952.88"/>
    <n v="0"/>
    <n v="2246715.0499999942"/>
  </r>
  <r>
    <x v="21"/>
    <s v="25"/>
    <x v="3"/>
    <x v="0"/>
    <s v="2678|Evanston|7.25|115.50"/>
    <x v="335"/>
    <s v="Truck# MLB-58_x000a_Hauling Ticket# 14359_x000a_Job: Evanston _x000a_Location: Hartrey Ave &amp; Lyons St"/>
    <x v="2"/>
    <x v="22"/>
    <s v="14359"/>
    <x v="10"/>
    <x v="61"/>
    <s v="Evanston"/>
    <m/>
    <m/>
    <m/>
    <m/>
    <n v="7.25"/>
    <n v="115.5"/>
    <n v="837.38"/>
    <n v="778.75875000000008"/>
    <n v="2247552.4299999941"/>
  </r>
  <r>
    <x v="21"/>
    <s v="25"/>
    <x v="3"/>
    <x v="0"/>
    <s v="2678|Evanston|10.50|115.50"/>
    <x v="335"/>
    <s v="Truck# AAA-308_x000a_Hauling Ticket# 14460_x000a_Job: Evanston _x000a_Location: Hartrey Ave &amp; Lyons St"/>
    <x v="11"/>
    <x v="24"/>
    <s v="14460"/>
    <x v="10"/>
    <x v="61"/>
    <s v="Evanston"/>
    <m/>
    <m/>
    <m/>
    <m/>
    <n v="10.5"/>
    <n v="115.5"/>
    <n v="1212.75"/>
    <n v="1127.8575000000001"/>
    <n v="2248765.1799999941"/>
  </r>
  <r>
    <x v="21"/>
    <s v="25"/>
    <x v="3"/>
    <x v="0"/>
    <s v="2678|Evanston|10.00|115.50"/>
    <x v="335"/>
    <s v="Truck# T-764_x000a_Hauling Ticket# 09497_x000a_Job: Evanston _x000a_Location: Hartrey Ave &amp; Lyons St"/>
    <x v="17"/>
    <x v="78"/>
    <s v="09497"/>
    <x v="10"/>
    <x v="61"/>
    <s v="Evanston"/>
    <m/>
    <m/>
    <m/>
    <m/>
    <n v="10"/>
    <n v="115.5"/>
    <n v="1155"/>
    <n v="1074.1500000000001"/>
    <n v="2249920.1799999941"/>
  </r>
  <r>
    <x v="21"/>
    <s v="25"/>
    <x v="3"/>
    <x v="0"/>
    <s v="2678|Evanston|9.00|115.50"/>
    <x v="335"/>
    <s v="Truck# MLB-19_x000a_Hauling Ticket# 10758_x000a_Job: Evanston _x000a_Location: Hartrey Ave &amp; Lyons St"/>
    <x v="2"/>
    <x v="8"/>
    <s v="10758"/>
    <x v="10"/>
    <x v="61"/>
    <s v="Evanston"/>
    <m/>
    <m/>
    <m/>
    <m/>
    <n v="9"/>
    <n v="115.5"/>
    <n v="1039.5"/>
    <n v="966.73500000000001"/>
    <n v="2250959.6799999941"/>
  </r>
  <r>
    <x v="21"/>
    <s v="25"/>
    <x v="3"/>
    <x v="0"/>
    <s v="2678|Evanston|5.50|115.50"/>
    <x v="335"/>
    <s v="Truck# CAJ-54_x000a_Hauling Ticket# 175308_x000a_Job: Evanston _x000a_Location: Hartrey Ave &amp; Lyons St"/>
    <x v="5"/>
    <x v="1"/>
    <s v="175308"/>
    <x v="10"/>
    <x v="61"/>
    <s v="Evanston"/>
    <m/>
    <m/>
    <m/>
    <m/>
    <n v="5.5"/>
    <n v="115.5"/>
    <n v="635.25"/>
    <n v="0"/>
    <n v="2251594.9299999941"/>
  </r>
  <r>
    <x v="21"/>
    <s v="25"/>
    <x v="3"/>
    <x v="0"/>
    <s v="2678|Evanston|11.00|115.50"/>
    <x v="335"/>
    <s v="Truck# MLB-82_x000a_Hauling Ticket# 13455_x000a_Job: Evanston _x000a_Location: Hartrey Ave &amp; Lyons St"/>
    <x v="2"/>
    <x v="23"/>
    <s v="13455"/>
    <x v="10"/>
    <x v="61"/>
    <s v="Evanston"/>
    <m/>
    <m/>
    <m/>
    <m/>
    <n v="11"/>
    <n v="115.5"/>
    <n v="1270.5"/>
    <n v="1181.5650000000001"/>
    <n v="2252865.4299999941"/>
  </r>
  <r>
    <x v="21"/>
    <s v="25"/>
    <x v="3"/>
    <x v="0"/>
    <s v="2678|Evanston|10.00|115.50"/>
    <x v="335"/>
    <s v="Truck# AAA-308_x000a_Hauling Ticket# 14461_x000a_Job: Evanston _x000a_Location: Hartrey Ave &amp; Lyons St"/>
    <x v="11"/>
    <x v="24"/>
    <s v="14461"/>
    <x v="10"/>
    <x v="61"/>
    <s v="Evanston"/>
    <m/>
    <m/>
    <m/>
    <m/>
    <n v="10"/>
    <n v="115.5"/>
    <n v="1155"/>
    <n v="1074.1500000000001"/>
    <n v="2254020.4299999941"/>
  </r>
  <r>
    <x v="21"/>
    <s v="25"/>
    <x v="3"/>
    <x v="0"/>
    <s v="2678|Evanston|7.50|115.50"/>
    <x v="335"/>
    <s v="Truck# U-229_x000a_Hauling Ticket# 15050_x000a_Job: Evanston _x000a_Location: Hartrey Ave &amp; Lyons St"/>
    <x v="4"/>
    <x v="6"/>
    <s v="15050"/>
    <x v="10"/>
    <x v="61"/>
    <s v="Evanston"/>
    <m/>
    <m/>
    <m/>
    <m/>
    <n v="7.5"/>
    <n v="115.5"/>
    <n v="866.25"/>
    <n v="805.61250000000007"/>
    <n v="2254886.6799999941"/>
  </r>
  <r>
    <x v="21"/>
    <s v="25"/>
    <x v="3"/>
    <x v="0"/>
    <s v="2678|Evanston|7.50|115.50"/>
    <x v="335"/>
    <s v="Truck# LT-617_x000a_Hauling Ticket# 15573_x000a_Job: Evanston _x000a_Location: Hartrey Ave &amp; Lyons St"/>
    <x v="0"/>
    <x v="3"/>
    <s v="15573"/>
    <x v="10"/>
    <x v="61"/>
    <s v="Evanston"/>
    <m/>
    <m/>
    <m/>
    <m/>
    <n v="7.5"/>
    <n v="115.5"/>
    <n v="866.25"/>
    <n v="805.61250000000007"/>
    <n v="2255752.9299999941"/>
  </r>
  <r>
    <x v="21"/>
    <s v="25"/>
    <x v="3"/>
    <x v="0"/>
    <s v="2678|Evanston|9.00|115.50"/>
    <x v="335"/>
    <s v="Truck# HE-92_x000a_Hauling Ticket# 6304_x000a_Job: Evanston _x000a_Location: Hartrey Ave &amp; Lyons St"/>
    <x v="32"/>
    <x v="59"/>
    <s v="6304"/>
    <x v="10"/>
    <x v="61"/>
    <s v="Evanston"/>
    <m/>
    <m/>
    <m/>
    <m/>
    <n v="9"/>
    <n v="115.5"/>
    <n v="1039.5"/>
    <n v="966.73500000000001"/>
    <n v="2256792.4299999941"/>
  </r>
  <r>
    <x v="5"/>
    <s v="02"/>
    <x v="4"/>
    <x v="0"/>
    <s v="2695|Evanston|8.50|115.50"/>
    <x v="336"/>
    <s v="Truck# KJV-670_x000a_Hauling Ticket# 075_x000a_Job: Evanston _x000a_Location: Hartrey Ave &amp; Lyons St"/>
    <x v="15"/>
    <x v="27"/>
    <s v="075"/>
    <x v="10"/>
    <x v="61"/>
    <s v="Evanston"/>
    <m/>
    <m/>
    <m/>
    <m/>
    <n v="8.5"/>
    <n v="115.5"/>
    <n v="981.75"/>
    <n v="913.02750000000003"/>
    <n v="2377108.1299999952"/>
  </r>
  <r>
    <x v="5"/>
    <s v="02"/>
    <x v="4"/>
    <x v="0"/>
    <s v="2695|Evanston|7.50|115.50"/>
    <x v="336"/>
    <s v="Truck# WO-302_x000a_Hauling Ticket# 366_x000a_Job: Evanston _x000a_Location: Hartrey Ave &amp; Lyons St"/>
    <x v="9"/>
    <x v="40"/>
    <s v="366"/>
    <x v="10"/>
    <x v="61"/>
    <s v="Evanston"/>
    <m/>
    <m/>
    <m/>
    <m/>
    <n v="7.5"/>
    <n v="115.5"/>
    <n v="866.25"/>
    <n v="805.61250000000007"/>
    <n v="2377974.3799999952"/>
  </r>
  <r>
    <x v="5"/>
    <s v="02"/>
    <x v="4"/>
    <x v="0"/>
    <s v="2695|Evanston|8.25|115.50"/>
    <x v="336"/>
    <s v="Truck# MLB-82_x000a_Hauling Ticket# 13456_x000a_Job: Evanston _x000a_Location: Hartrey Ave &amp; Lyons St"/>
    <x v="2"/>
    <x v="23"/>
    <s v="13456"/>
    <x v="10"/>
    <x v="61"/>
    <s v="Evanston"/>
    <m/>
    <m/>
    <m/>
    <m/>
    <n v="8.25"/>
    <n v="115.5"/>
    <n v="952.88"/>
    <n v="886.17375000000004"/>
    <n v="2378927.2599999951"/>
  </r>
  <r>
    <x v="5"/>
    <s v="02"/>
    <x v="4"/>
    <x v="0"/>
    <s v="2695|Evanston|8.25|115.50"/>
    <x v="336"/>
    <s v="Truck# MEM-15_x000a_Hauling Ticket# 13498_x000a_Job: Evanston _x000a_Location: Hartrey Ave &amp; Lyons St"/>
    <x v="26"/>
    <x v="38"/>
    <s v="13498"/>
    <x v="10"/>
    <x v="61"/>
    <s v="Evanston"/>
    <m/>
    <m/>
    <m/>
    <m/>
    <n v="8.25"/>
    <n v="115.5"/>
    <n v="952.88"/>
    <n v="886.17375000000004"/>
    <n v="2379880.139999995"/>
  </r>
  <r>
    <x v="5"/>
    <s v="02"/>
    <x v="4"/>
    <x v="0"/>
    <s v="2695|Evanston|9.00|115.50"/>
    <x v="336"/>
    <s v="Truck# AAA-308_x000a_Hauling Ticket# 14462_x000a_Job: Evanston _x000a_Location: Hartrey Ave &amp; Lyons St"/>
    <x v="11"/>
    <x v="24"/>
    <s v="14462"/>
    <x v="10"/>
    <x v="61"/>
    <s v="Evanston"/>
    <m/>
    <m/>
    <m/>
    <m/>
    <n v="9"/>
    <n v="115.5"/>
    <n v="1039.5"/>
    <n v="966.73500000000001"/>
    <n v="2380919.639999995"/>
  </r>
  <r>
    <x v="5"/>
    <s v="02"/>
    <x v="4"/>
    <x v="0"/>
    <s v="2695|Evanston|9.25|115.50"/>
    <x v="336"/>
    <s v="Truck# BBR-25_x000a_Hauling Ticket# 15063_x000a_Job: Evanston _x000a_Location: Hartrey Ave &amp; Lyons St"/>
    <x v="27"/>
    <x v="54"/>
    <s v="15063"/>
    <x v="10"/>
    <x v="61"/>
    <s v="Evanston"/>
    <m/>
    <m/>
    <m/>
    <m/>
    <n v="9.25"/>
    <n v="115.5"/>
    <n v="1068.3800000000001"/>
    <n v="0"/>
    <n v="2381988.019999994"/>
  </r>
  <r>
    <x v="5"/>
    <s v="02"/>
    <x v="4"/>
    <x v="0"/>
    <s v="2695|Evanston|7.50|115.50"/>
    <x v="336"/>
    <s v="Truck# MLB-82_x000a_Hauling Ticket# 13457_x000a_Job: Evanston _x000a_Location: Hartrey Ave &amp; Lyons St"/>
    <x v="2"/>
    <x v="23"/>
    <s v="13457"/>
    <x v="10"/>
    <x v="61"/>
    <s v="Evanston"/>
    <m/>
    <m/>
    <m/>
    <m/>
    <n v="7.5"/>
    <n v="115.5"/>
    <n v="866.25"/>
    <n v="805.61250000000007"/>
    <n v="2382854.269999994"/>
  </r>
  <r>
    <x v="5"/>
    <s v="02"/>
    <x v="4"/>
    <x v="0"/>
    <s v="2695|Evanston|6.00|115.50"/>
    <x v="336"/>
    <s v="Truck# CAJ-20_x000a_Hauling Ticket# 14030_x000a_Job: Evanston _x000a_Location: Hartrey Ave &amp; Lyons St_x000a_APPROVED BY JOSE"/>
    <x v="5"/>
    <x v="10"/>
    <s v="14030"/>
    <x v="10"/>
    <x v="61"/>
    <s v="Evanston"/>
    <m/>
    <m/>
    <m/>
    <m/>
    <n v="6"/>
    <n v="115.5"/>
    <n v="693"/>
    <n v="0"/>
    <n v="2383547.269999994"/>
  </r>
  <r>
    <x v="5"/>
    <s v="02"/>
    <x v="4"/>
    <x v="0"/>
    <s v="2695|Evanston|8.00|115.50"/>
    <x v="336"/>
    <s v="Truck# CAJ-54_x000a_Hauling Ticket# 14032_x000a_Job: Evanston _x000a_Location: Hartrey Ave &amp; Lyons St"/>
    <x v="5"/>
    <x v="1"/>
    <s v="14032"/>
    <x v="10"/>
    <x v="61"/>
    <s v="Evanston"/>
    <m/>
    <m/>
    <m/>
    <m/>
    <n v="8"/>
    <n v="115.5"/>
    <n v="924"/>
    <n v="0"/>
    <n v="2384471.269999994"/>
  </r>
  <r>
    <x v="5"/>
    <s v="02"/>
    <x v="4"/>
    <x v="0"/>
    <s v="2695|Evanston|9.00|115.50"/>
    <x v="336"/>
    <s v="Truck# AAA-308_x000a_Hauling Ticket# 14463_x000a_Job: Evanston _x000a_Location: Hartrey Ave &amp; Lyons St"/>
    <x v="11"/>
    <x v="24"/>
    <s v="14463"/>
    <x v="10"/>
    <x v="61"/>
    <s v="Evanston"/>
    <m/>
    <m/>
    <m/>
    <m/>
    <n v="9"/>
    <n v="115.5"/>
    <n v="1039.5"/>
    <n v="966.73500000000001"/>
    <n v="2385510.769999994"/>
  </r>
  <r>
    <x v="5"/>
    <s v="02"/>
    <x v="4"/>
    <x v="0"/>
    <s v="2695|Evanston|7.00|115.50"/>
    <x v="336"/>
    <s v="Truck# WO-102_x000a_Hauling Ticket# 14803_x000a_Job: Evanston _x000a_Location: Hartrey Ave &amp; Lyons St"/>
    <x v="9"/>
    <x v="37"/>
    <s v="14803"/>
    <x v="10"/>
    <x v="61"/>
    <s v="Evanston"/>
    <m/>
    <m/>
    <m/>
    <m/>
    <n v="7"/>
    <n v="115.5"/>
    <n v="808.5"/>
    <n v="0"/>
    <n v="2386319.269999994"/>
  </r>
  <r>
    <x v="5"/>
    <s v="02"/>
    <x v="4"/>
    <x v="0"/>
    <s v="2695|Evanston|7.00|115.50"/>
    <x v="336"/>
    <s v="Truck# BBR-25_x000a_Hauling Ticket# 15062_x000a_Job: Evanston _x000a_Location: Hartrey Ave &amp; Lyons St"/>
    <x v="27"/>
    <x v="54"/>
    <s v="15062"/>
    <x v="10"/>
    <x v="61"/>
    <s v="Evanston"/>
    <m/>
    <m/>
    <m/>
    <m/>
    <n v="7"/>
    <n v="115.5"/>
    <n v="808.5"/>
    <n v="0"/>
    <n v="2387127.769999994"/>
  </r>
  <r>
    <x v="5"/>
    <s v="02"/>
    <x v="4"/>
    <x v="0"/>
    <s v="2695|Evanston|8.50|115.50"/>
    <x v="336"/>
    <s v="Truck# AAA-308_x000a_Hauling Ticket# 14464_x000a_Job: Evanston _x000a_Location: Hartrey Ave &amp; Lyons St"/>
    <x v="11"/>
    <x v="24"/>
    <s v="14464"/>
    <x v="10"/>
    <x v="61"/>
    <s v="Evanston"/>
    <m/>
    <m/>
    <m/>
    <m/>
    <n v="8.5"/>
    <n v="115.5"/>
    <n v="981.75"/>
    <n v="913.02750000000003"/>
    <n v="2388109.519999994"/>
  </r>
  <r>
    <x v="5"/>
    <s v="02"/>
    <x v="4"/>
    <x v="0"/>
    <s v="2695|Evanston|9.00|115.50"/>
    <x v="336"/>
    <s v="Truck# Li-54_x000a_Hauling Ticket# 15628_x000a_Job: Evanston _x000a_Location: Hartrey Ave &amp; Lyons St"/>
    <x v="1"/>
    <x v="1"/>
    <s v="15628"/>
    <x v="10"/>
    <x v="61"/>
    <s v="Evanston"/>
    <m/>
    <m/>
    <m/>
    <m/>
    <n v="9"/>
    <n v="115.5"/>
    <n v="1039.5"/>
    <n v="966.73500000000001"/>
    <n v="2389149.019999994"/>
  </r>
  <r>
    <x v="5"/>
    <s v="02"/>
    <x v="4"/>
    <x v="0"/>
    <s v="2695|Evanston|9.50|115.50"/>
    <x v="336"/>
    <s v="Truck# AAA-308_x000a_Hauling Ticket# 14465_x000a_Job: Evanston _x000a_Location: Hartrey Ave &amp; Lyons St"/>
    <x v="11"/>
    <x v="24"/>
    <s v="14465"/>
    <x v="10"/>
    <x v="61"/>
    <s v="Evanston"/>
    <m/>
    <m/>
    <m/>
    <m/>
    <n v="9.5"/>
    <n v="115.5"/>
    <n v="1097.25"/>
    <n v="1020.4425000000001"/>
    <n v="2390246.269999994"/>
  </r>
  <r>
    <x v="5"/>
    <s v="02"/>
    <x v="4"/>
    <x v="0"/>
    <s v="2695|Evanston|8.00|115.50"/>
    <x v="336"/>
    <s v="Truck# Li-54_x000a_Hauling Ticket# 15629_x000a_Job: Evanston _x000a_Location: Hartrey Ave &amp; Lyons St"/>
    <x v="1"/>
    <x v="1"/>
    <s v="15629"/>
    <x v="10"/>
    <x v="61"/>
    <s v="Evanston"/>
    <m/>
    <m/>
    <m/>
    <m/>
    <n v="8"/>
    <n v="115.5"/>
    <n v="924"/>
    <n v="0"/>
    <n v="2391170.269999994"/>
  </r>
  <r>
    <x v="5"/>
    <s v="02"/>
    <x v="4"/>
    <x v="0"/>
    <s v="2695|Evanston|8.50|115.50"/>
    <x v="336"/>
    <s v="Truck# AAA-308_x000a_Hauling Ticket# 14466_x000a_Job: Evanston _x000a_Location: Hartrey Ave &amp; Lyons St"/>
    <x v="11"/>
    <x v="24"/>
    <s v="14466"/>
    <x v="10"/>
    <x v="61"/>
    <s v="Evanston"/>
    <m/>
    <m/>
    <m/>
    <m/>
    <n v="8.5"/>
    <n v="115.5"/>
    <n v="981.75"/>
    <n v="913.02750000000003"/>
    <n v="2392152.019999994"/>
  </r>
  <r>
    <x v="5"/>
    <s v="02"/>
    <x v="4"/>
    <x v="0"/>
    <s v="2695|Evanston|10.00|115.50"/>
    <x v="336"/>
    <s v="Truck# Li-54_x000a_Hauling Ticket# 15630_x000a_Job: Evanston _x000a_Location: Hartrey Ave &amp; Lyons St"/>
    <x v="1"/>
    <x v="1"/>
    <s v="15630"/>
    <x v="10"/>
    <x v="61"/>
    <s v="Evanston"/>
    <m/>
    <m/>
    <m/>
    <m/>
    <n v="10"/>
    <n v="115.5"/>
    <n v="1155"/>
    <n v="0"/>
    <n v="2393307.019999994"/>
  </r>
  <r>
    <x v="5"/>
    <s v="02"/>
    <x v="4"/>
    <x v="0"/>
    <s v="2695|Evanston|8.00|115.50"/>
    <x v="336"/>
    <s v="Truck# Li-54_x000a_Hauling Ticket# 15627_x000a_Job: Evanston _x000a_Location: Hartrey Ave &amp; Lyons St"/>
    <x v="1"/>
    <x v="1"/>
    <s v="15627"/>
    <x v="10"/>
    <x v="61"/>
    <s v="Evanston"/>
    <m/>
    <m/>
    <m/>
    <m/>
    <n v="8"/>
    <n v="115.5"/>
    <n v="924"/>
    <n v="0"/>
    <n v="2394231.019999994"/>
  </r>
  <r>
    <x v="5"/>
    <s v="02"/>
    <x v="4"/>
    <x v="0"/>
    <s v="2695|Evanston|8.50|115.50"/>
    <x v="336"/>
    <s v="Truck# RB-13_x000a_Hauling Ticket# 15258_x000a_Job: Evanston _x000a_Location: Hartrey Ave &amp; Lyons St"/>
    <x v="36"/>
    <x v="67"/>
    <s v="15258"/>
    <x v="10"/>
    <x v="61"/>
    <s v="Evanston"/>
    <m/>
    <m/>
    <m/>
    <m/>
    <n v="8.5"/>
    <n v="115.5"/>
    <n v="981.75"/>
    <n v="913.02750000000003"/>
    <n v="2395212.769999994"/>
  </r>
  <r>
    <x v="22"/>
    <s v="08"/>
    <x v="4"/>
    <x v="0"/>
    <s v="2711|Evanston|9.00|115.50"/>
    <x v="337"/>
    <s v="Truck# AAA-308_x000a_Hauling Ticket# 14469_x000a_Job: Evanston _x000a_Location: Hartrey Ave &amp; Lyons St"/>
    <x v="11"/>
    <x v="24"/>
    <s v="14469"/>
    <x v="10"/>
    <x v="61"/>
    <s v="Evanston"/>
    <m/>
    <m/>
    <m/>
    <m/>
    <n v="9"/>
    <n v="115.5"/>
    <n v="1039.5"/>
    <n v="966.73500000000001"/>
    <n v="2521938.6699999939"/>
  </r>
  <r>
    <x v="22"/>
    <s v="08"/>
    <x v="4"/>
    <x v="0"/>
    <s v="2711|Evanston|9.00|115.50"/>
    <x v="337"/>
    <s v="Truck# Li-54_x000a_Hauling Ticket# 15631_x000a_Job: Evanston _x000a_Location: Hartrey Ave &amp; Lyons St"/>
    <x v="1"/>
    <x v="1"/>
    <s v="15631"/>
    <x v="10"/>
    <x v="61"/>
    <s v="Evanston"/>
    <m/>
    <m/>
    <m/>
    <m/>
    <n v="9"/>
    <n v="115.5"/>
    <n v="1039.5"/>
    <n v="966.73500000000001"/>
    <n v="2522978.1699999939"/>
  </r>
  <r>
    <x v="22"/>
    <s v="08"/>
    <x v="4"/>
    <x v="0"/>
    <s v="2711|Evanston|9.50|115.50"/>
    <x v="337"/>
    <s v="Truck# AAA-308_x000a_Hauling Ticket# 14468_x000a_Job: Evanston _x000a_Location: Hartrey Ave &amp; Lyons St"/>
    <x v="11"/>
    <x v="24"/>
    <s v="14468"/>
    <x v="10"/>
    <x v="61"/>
    <s v="Evanston"/>
    <m/>
    <m/>
    <m/>
    <m/>
    <n v="9.5"/>
    <n v="115.5"/>
    <n v="1097.25"/>
    <n v="1020.4425000000001"/>
    <n v="2524075.4199999939"/>
  </r>
  <r>
    <x v="22"/>
    <s v="08"/>
    <x v="4"/>
    <x v="0"/>
    <s v="2711|Evanston|9.00|115.50"/>
    <x v="337"/>
    <s v="Truck# Li-54_x000a_Hauling Ticket# 15632_x000a_Job: Evanston _x000a_Location: Hartrey Ave &amp; Lyons St"/>
    <x v="1"/>
    <x v="1"/>
    <s v="15632"/>
    <x v="10"/>
    <x v="61"/>
    <s v="Evanston"/>
    <m/>
    <m/>
    <m/>
    <m/>
    <n v="9"/>
    <n v="115.5"/>
    <n v="1039.5"/>
    <n v="966.73500000000001"/>
    <n v="2525114.9199999939"/>
  </r>
  <r>
    <x v="22"/>
    <s v="08"/>
    <x v="4"/>
    <x v="0"/>
    <s v="2711|Evanston|9.00|115.50"/>
    <x v="337"/>
    <s v="Truck# AAA-308_x000a_Hauling Ticket# 14470_x000a_Job: Evanston _x000a_Location: Hartrey Ave &amp; Lyons St"/>
    <x v="11"/>
    <x v="24"/>
    <s v="14470"/>
    <x v="10"/>
    <x v="61"/>
    <s v="Evanston"/>
    <m/>
    <m/>
    <m/>
    <m/>
    <n v="9"/>
    <n v="115.5"/>
    <n v="1039.5"/>
    <n v="966.73500000000001"/>
    <n v="2526154.4199999939"/>
  </r>
  <r>
    <x v="22"/>
    <s v="08"/>
    <x v="4"/>
    <x v="0"/>
    <s v="2711|Evanston|9.00|115.50"/>
    <x v="337"/>
    <s v="Truck# Li-54_x000a_Hauling Ticket# 15633_x000a_Job: Evanston _x000a_Location: Hartrey Ave &amp; Lyons St"/>
    <x v="1"/>
    <x v="1"/>
    <s v="15633"/>
    <x v="10"/>
    <x v="61"/>
    <s v="Evanston"/>
    <m/>
    <m/>
    <m/>
    <m/>
    <n v="9"/>
    <n v="115.5"/>
    <n v="1039.5"/>
    <n v="966.73500000000001"/>
    <n v="2527193.9199999939"/>
  </r>
  <r>
    <x v="22"/>
    <s v="08"/>
    <x v="4"/>
    <x v="0"/>
    <s v="2711|Evanston|9.50|115.50"/>
    <x v="337"/>
    <s v="Truck# AAA-308_x000a_Hauling Ticket# 14471_x000a_Job: Evanston _x000a_Location: Hartrey Ave &amp; Lyons St"/>
    <x v="11"/>
    <x v="24"/>
    <s v="14471"/>
    <x v="10"/>
    <x v="61"/>
    <s v="Evanston"/>
    <m/>
    <m/>
    <m/>
    <m/>
    <n v="9.5"/>
    <n v="115.5"/>
    <n v="1097.25"/>
    <n v="1020.4425000000001"/>
    <n v="2528291.1699999939"/>
  </r>
  <r>
    <x v="22"/>
    <s v="08"/>
    <x v="4"/>
    <x v="0"/>
    <s v="2711|Evanston|7.00|115.50"/>
    <x v="337"/>
    <s v="Truck# Li-54_x000a_Hauling Ticket# 15634_x000a_Job: Evanston _x000a_Location: Hartrey Ave &amp; Lyons St"/>
    <x v="1"/>
    <x v="1"/>
    <s v="15634"/>
    <x v="10"/>
    <x v="61"/>
    <s v="Evanston"/>
    <m/>
    <m/>
    <m/>
    <m/>
    <n v="7"/>
    <n v="115.5"/>
    <n v="808.5"/>
    <n v="0"/>
    <n v="2529099.6699999939"/>
  </r>
  <r>
    <x v="22"/>
    <s v="08"/>
    <x v="4"/>
    <x v="0"/>
    <s v="2711|Evanston|8.50|115.50"/>
    <x v="337"/>
    <s v="Truck# U-229_x000a_Hauling Ticket# 14859_x000a_Job: Evanston _x000a_Location: Hartrey Ave &amp; Lyons St"/>
    <x v="4"/>
    <x v="6"/>
    <s v="14859"/>
    <x v="10"/>
    <x v="61"/>
    <s v="Evanston"/>
    <m/>
    <m/>
    <m/>
    <m/>
    <n v="8.5"/>
    <n v="115.5"/>
    <n v="981.75"/>
    <n v="0"/>
    <n v="2530081.4199999939"/>
  </r>
  <r>
    <x v="23"/>
    <s v="15"/>
    <x v="4"/>
    <x v="0"/>
    <s v="2727|Evanston|8.00|115.50"/>
    <x v="338"/>
    <s v="Truck# AAA-308_x000a_Hauling Ticket# 14472_x000a_Job: Evanston _x000a_Location: Hartrey Ave &amp; Lyons St"/>
    <x v="11"/>
    <x v="24"/>
    <s v="14472"/>
    <x v="10"/>
    <x v="61"/>
    <s v="Evanston"/>
    <m/>
    <m/>
    <m/>
    <m/>
    <n v="8"/>
    <n v="115.5"/>
    <n v="924"/>
    <n v="859.32"/>
    <n v="2640893.8499999931"/>
  </r>
  <r>
    <x v="23"/>
    <s v="15"/>
    <x v="4"/>
    <x v="0"/>
    <s v="2727|Evanston|7.50|115.50"/>
    <x v="338"/>
    <s v="Truck# U-76_x000a_Hauling Ticket# 15456_x000a_Job: Evanston _x000a_Location: Hartrey Ave &amp; Lyons St"/>
    <x v="4"/>
    <x v="46"/>
    <s v="15456"/>
    <x v="10"/>
    <x v="61"/>
    <s v="Evanston"/>
    <m/>
    <m/>
    <m/>
    <m/>
    <n v="7.5"/>
    <n v="115.5"/>
    <n v="866.25"/>
    <n v="0"/>
    <n v="2641760.0999999931"/>
  </r>
  <r>
    <x v="23"/>
    <s v="15"/>
    <x v="4"/>
    <x v="0"/>
    <s v="2727|Evanston|9.00|115.50"/>
    <x v="338"/>
    <s v="Truck# Li-54_x000a_Hauling Ticket# 15636_x000a_Job: Evanston _x000a_Location: Hartrey Ave &amp; Lyons St"/>
    <x v="1"/>
    <x v="1"/>
    <s v="15636"/>
    <x v="10"/>
    <x v="61"/>
    <s v="Evanston"/>
    <m/>
    <m/>
    <m/>
    <m/>
    <n v="9"/>
    <n v="115.5"/>
    <n v="1039.5"/>
    <n v="966.73500000000001"/>
    <n v="2642799.5999999931"/>
  </r>
  <r>
    <x v="23"/>
    <s v="15"/>
    <x v="4"/>
    <x v="0"/>
    <s v="2727|Evanston|10.00|115.50"/>
    <x v="338"/>
    <s v="Truck# AAA-308_x000a_Hauling Ticket# 14473_x000a_Job: Evanston _x000a_Location: Hartrey Ave &amp; Lyons St"/>
    <x v="11"/>
    <x v="24"/>
    <s v="14473"/>
    <x v="10"/>
    <x v="61"/>
    <s v="Evanston"/>
    <m/>
    <m/>
    <m/>
    <m/>
    <n v="10"/>
    <n v="115.5"/>
    <n v="1155"/>
    <n v="1074.1500000000001"/>
    <n v="2643954.5999999931"/>
  </r>
  <r>
    <x v="23"/>
    <s v="15"/>
    <x v="4"/>
    <x v="0"/>
    <s v="2727|Evanston|9.50|115.50"/>
    <x v="338"/>
    <s v="Truck# RB-13_x000a_Hauling Ticket# 15261_x000a_Job: Evanston _x000a_Location: Hartrey Ave &amp; Lyons St"/>
    <x v="36"/>
    <x v="67"/>
    <s v="15261"/>
    <x v="10"/>
    <x v="61"/>
    <s v="Evanston"/>
    <m/>
    <m/>
    <m/>
    <m/>
    <n v="9.5"/>
    <n v="115.5"/>
    <n v="1097.25"/>
    <n v="0"/>
    <n v="2645051.8499999931"/>
  </r>
  <r>
    <x v="23"/>
    <s v="15"/>
    <x v="4"/>
    <x v="0"/>
    <s v="2727|Evanston|9.00|115.50"/>
    <x v="338"/>
    <s v="Truck# Li-54_x000a_Hauling Ticket# 15637_x000a_Job: Evanston _x000a_Location: Hartrey Ave &amp; Lyons St"/>
    <x v="1"/>
    <x v="1"/>
    <s v="15637"/>
    <x v="10"/>
    <x v="61"/>
    <s v="Evanston"/>
    <m/>
    <m/>
    <m/>
    <m/>
    <n v="9"/>
    <n v="115.5"/>
    <n v="1039.5"/>
    <n v="966.73500000000001"/>
    <n v="2646091.3499999931"/>
  </r>
  <r>
    <x v="23"/>
    <s v="15"/>
    <x v="4"/>
    <x v="0"/>
    <s v="2727|Evanston|10.50|115.50"/>
    <x v="338"/>
    <s v="Truck# LT-356_x000a_Hauling Ticket# 14271_x000a_Job: Evanston _x000a_Location: Hartrey Ave &amp; Lyons St"/>
    <x v="0"/>
    <x v="7"/>
    <s v="14271"/>
    <x v="10"/>
    <x v="61"/>
    <s v="Evanston"/>
    <m/>
    <m/>
    <m/>
    <m/>
    <n v="10.5"/>
    <n v="115.5"/>
    <n v="1212.75"/>
    <n v="1127.8575000000001"/>
    <n v="2647304.0999999931"/>
  </r>
  <r>
    <x v="23"/>
    <s v="15"/>
    <x v="4"/>
    <x v="0"/>
    <s v="2727|Evanston|8.50|115.50"/>
    <x v="338"/>
    <s v="Truck# RB-13_x000a_Hauling Ticket# 15259_x000a_Job: Evanston _x000a_Location: Hartrey Ave &amp; Lyons St"/>
    <x v="36"/>
    <x v="67"/>
    <s v="15259"/>
    <x v="10"/>
    <x v="61"/>
    <s v="Evanston"/>
    <m/>
    <m/>
    <m/>
    <m/>
    <n v="8.5"/>
    <n v="115.5"/>
    <n v="981.75"/>
    <n v="913.02750000000003"/>
    <n v="2648285.8499999931"/>
  </r>
  <r>
    <x v="23"/>
    <s v="15"/>
    <x v="4"/>
    <x v="0"/>
    <s v="2727|Evanston|9.00|115.50"/>
    <x v="338"/>
    <s v="Truck# Li-54_x000a_Hauling Ticket# 15638_x000a_Job: Evanston _x000a_Location: Hartrey Ave &amp; Lyons St"/>
    <x v="1"/>
    <x v="1"/>
    <s v="15638"/>
    <x v="10"/>
    <x v="61"/>
    <s v="Evanston"/>
    <m/>
    <m/>
    <m/>
    <m/>
    <n v="9"/>
    <n v="115.5"/>
    <n v="1039.5"/>
    <n v="966.73500000000001"/>
    <n v="2649325.3499999931"/>
  </r>
  <r>
    <x v="23"/>
    <s v="15"/>
    <x v="4"/>
    <x v="0"/>
    <s v="2727|Evanston|8.50|115.50"/>
    <x v="338"/>
    <s v="Truck# AAA-308_x000a_Hauling Ticket# 14477_x000a_Job: Evanston _x000a_Location: Hartrey Ave &amp; Lyons St"/>
    <x v="11"/>
    <x v="24"/>
    <s v="14477"/>
    <x v="10"/>
    <x v="61"/>
    <s v="Evanston"/>
    <m/>
    <m/>
    <m/>
    <m/>
    <n v="8.5"/>
    <n v="115.5"/>
    <n v="981.75"/>
    <n v="913.02750000000003"/>
    <n v="2650307.0999999931"/>
  </r>
  <r>
    <x v="23"/>
    <s v="15"/>
    <x v="4"/>
    <x v="0"/>
    <s v="2727|Evanston|8.50|115.50"/>
    <x v="338"/>
    <s v="Truck# Li-54_x000a_Hauling Ticket# 15639_x000a_Job: Evanston _x000a_Location: Hartrey Ave &amp; Lyons St"/>
    <x v="1"/>
    <x v="1"/>
    <s v="15639"/>
    <x v="10"/>
    <x v="61"/>
    <s v="Evanston"/>
    <m/>
    <m/>
    <m/>
    <m/>
    <n v="8.5"/>
    <n v="115.5"/>
    <n v="981.75"/>
    <n v="913.02750000000003"/>
    <n v="2651288.8499999931"/>
  </r>
  <r>
    <x v="23"/>
    <s v="15"/>
    <x v="4"/>
    <x v="0"/>
    <s v="2727|Evanston|9.00|115.50"/>
    <x v="338"/>
    <s v="Truck# AAA-308_x000a_Hauling Ticket# 14478_x000a_Job: Evanston _x000a_Location: Hartrey Ave &amp; Lyons St"/>
    <x v="11"/>
    <x v="24"/>
    <s v="14478"/>
    <x v="10"/>
    <x v="61"/>
    <s v="Evanston"/>
    <m/>
    <m/>
    <m/>
    <m/>
    <n v="9"/>
    <n v="115.5"/>
    <n v="1039.5"/>
    <n v="966.73500000000001"/>
    <n v="2652328.3499999931"/>
  </r>
  <r>
    <x v="23"/>
    <s v="15"/>
    <x v="4"/>
    <x v="0"/>
    <s v="2727|Evanston|11.00|115.50"/>
    <x v="338"/>
    <s v="Truck# AAA-308_x000a_Hauling Ticket# 14476_x000a_Job: Evanston _x000a_Location: Hartrey Ave &amp; Lyons St"/>
    <x v="11"/>
    <x v="24"/>
    <s v="14476"/>
    <x v="10"/>
    <x v="61"/>
    <s v="Evanston"/>
    <m/>
    <m/>
    <m/>
    <m/>
    <n v="11"/>
    <n v="115.5"/>
    <n v="1270.5"/>
    <n v="1181.5650000000001"/>
    <n v="2653598.8499999931"/>
  </r>
  <r>
    <x v="23"/>
    <s v="15"/>
    <x v="4"/>
    <x v="0"/>
    <s v="2727|Evanston|11.00|115.50"/>
    <x v="338"/>
    <s v="Truck# RB-13_x000a_Hauling Ticket# 15260_x000a_Job: Evanston _x000a_Location: Hartrey Ave &amp; Lyons St"/>
    <x v="36"/>
    <x v="67"/>
    <s v="15260"/>
    <x v="10"/>
    <x v="61"/>
    <s v="Evanston"/>
    <m/>
    <m/>
    <m/>
    <m/>
    <n v="11"/>
    <n v="115.5"/>
    <n v="1270.5"/>
    <n v="1181.5650000000001"/>
    <n v="2654869.3499999931"/>
  </r>
  <r>
    <x v="31"/>
    <s v="22"/>
    <x v="4"/>
    <x v="0"/>
    <s v="2742|Evanston|8.00|115.50"/>
    <x v="339"/>
    <s v="Truck# AAA-308_x000a_Hauling Ticket# 14479_x000a_Job: Evanston _x000a_Location: Hartrey Ave &amp; Lyons St"/>
    <x v="11"/>
    <x v="24"/>
    <s v="14479"/>
    <x v="10"/>
    <x v="61"/>
    <s v="Evanston"/>
    <m/>
    <m/>
    <m/>
    <m/>
    <n v="8"/>
    <n v="115.5"/>
    <n v="924"/>
    <n v="859.32"/>
    <n v="2718435.6599999932"/>
  </r>
  <r>
    <x v="31"/>
    <s v="22"/>
    <x v="4"/>
    <x v="0"/>
    <s v="2742|Evanston|9.50|115.50"/>
    <x v="339"/>
    <s v="Truck# AAA-308_x000a_Hauling Ticket# 14480_x000a_Job: Evanston _x000a_Location: Hartrey Ave &amp; Lyons St"/>
    <x v="11"/>
    <x v="24"/>
    <s v="14480"/>
    <x v="10"/>
    <x v="61"/>
    <s v="Evanston"/>
    <m/>
    <m/>
    <m/>
    <m/>
    <n v="9.5"/>
    <n v="115.5"/>
    <n v="1097.25"/>
    <n v="1020.4425000000001"/>
    <n v="2719532.9099999932"/>
  </r>
  <r>
    <x v="31"/>
    <s v="22"/>
    <x v="4"/>
    <x v="0"/>
    <s v="2742|Evanston|7.00|115.50"/>
    <x v="339"/>
    <s v="Truck# MEM-15_x000a_Hauling Ticket# 13500_x000a_Job: Evanston _x000a_Location: Hartrey Ave &amp; Lyons St"/>
    <x v="26"/>
    <x v="38"/>
    <s v="13500"/>
    <x v="10"/>
    <x v="61"/>
    <s v="Evanston"/>
    <m/>
    <m/>
    <m/>
    <m/>
    <n v="7"/>
    <n v="115.5"/>
    <n v="808.5"/>
    <n v="0"/>
    <n v="2720341.4099999932"/>
  </r>
  <r>
    <x v="31"/>
    <s v="22"/>
    <x v="4"/>
    <x v="0"/>
    <s v="2742|Evanston|9.50|115.50"/>
    <x v="339"/>
    <s v="Truck# AAA-308_x000a_Hauling Ticket# 14485_x000a_Job: Evanston _x000a_Location: Hartrey Ave &amp; Lyons St"/>
    <x v="11"/>
    <x v="24"/>
    <s v="14485"/>
    <x v="10"/>
    <x v="61"/>
    <s v="Evanston"/>
    <m/>
    <m/>
    <m/>
    <m/>
    <n v="9.5"/>
    <n v="115.5"/>
    <n v="1097.25"/>
    <n v="1020.4425000000001"/>
    <n v="2721438.6599999932"/>
  </r>
  <r>
    <x v="31"/>
    <s v="22"/>
    <x v="4"/>
    <x v="0"/>
    <s v="2742|Evanston|8.00|115.50"/>
    <x v="339"/>
    <s v="Truck# AAA-308_x000a_Hauling Ticket# 14486_x000a_Job: Evanston _x000a_Location: Hartrey Ave &amp; Lyons St"/>
    <x v="11"/>
    <x v="24"/>
    <s v="14486"/>
    <x v="10"/>
    <x v="61"/>
    <s v="Evanston"/>
    <m/>
    <m/>
    <m/>
    <m/>
    <n v="8"/>
    <n v="115.5"/>
    <n v="924"/>
    <n v="859.32"/>
    <n v="2722362.6599999932"/>
  </r>
  <r>
    <x v="32"/>
    <s v="29"/>
    <x v="4"/>
    <x v="0"/>
    <s v="2759|Evanston|9.50|115.50"/>
    <x v="340"/>
    <s v="Truck# AAA-308_x000a_Hauling Ticket# 14499_x000a_Job: Evanston _x000a_Location: Brown Ave. &amp; Simpson"/>
    <x v="11"/>
    <x v="24"/>
    <s v="14499"/>
    <x v="10"/>
    <x v="61"/>
    <s v="Evanston"/>
    <m/>
    <m/>
    <m/>
    <m/>
    <n v="9.5"/>
    <n v="115.5"/>
    <n v="1097.25"/>
    <n v="1020.4425000000001"/>
    <n v="2816199.4099999922"/>
  </r>
  <r>
    <x v="32"/>
    <s v="29"/>
    <x v="4"/>
    <x v="0"/>
    <s v="2759|Evanston|8.00|115.50"/>
    <x v="340"/>
    <s v="Truck# AAA-308_x000a_Hauling Ticket# 14500_x000a_Job: Evanston _x000a_Location: Brown Ave. &amp; Simpson"/>
    <x v="11"/>
    <x v="24"/>
    <s v="14500"/>
    <x v="10"/>
    <x v="61"/>
    <s v="Evanston"/>
    <m/>
    <m/>
    <m/>
    <m/>
    <n v="8"/>
    <n v="115.5"/>
    <n v="924"/>
    <n v="859.32"/>
    <n v="2817123.4099999922"/>
  </r>
  <r>
    <x v="32"/>
    <s v="29"/>
    <x v="4"/>
    <x v="0"/>
    <s v="2759|Evanston|7.00|115.50"/>
    <x v="340"/>
    <s v="Truck# AAA-308_x000a_Hauling Ticket# 14951_x000a_Job: Evanston _x000a_Location: Brown Ave. &amp; Simpson"/>
    <x v="11"/>
    <x v="24"/>
    <s v="14951"/>
    <x v="10"/>
    <x v="61"/>
    <s v="Evanston"/>
    <m/>
    <m/>
    <m/>
    <m/>
    <n v="7"/>
    <n v="115.5"/>
    <n v="808.5"/>
    <n v="751.90500000000009"/>
    <n v="2817931.9099999922"/>
  </r>
  <r>
    <x v="32"/>
    <s v="29"/>
    <x v="4"/>
    <x v="0"/>
    <s v="2759|Evanston|9.50|115.50"/>
    <x v="340"/>
    <s v="Truck# AAA-308_x000a_Hauling Ticket# 15998_x000a_Job: Evanston _x000a_Location: Hartrey Ave &amp; Lyons St"/>
    <x v="11"/>
    <x v="24"/>
    <s v="15998"/>
    <x v="10"/>
    <x v="61"/>
    <s v="Evanston"/>
    <m/>
    <m/>
    <m/>
    <m/>
    <n v="9.5"/>
    <n v="115.5"/>
    <n v="1097.25"/>
    <n v="1020.4425000000001"/>
    <n v="2819029.1599999922"/>
  </r>
  <r>
    <x v="24"/>
    <s v="06"/>
    <x v="8"/>
    <x v="0"/>
    <s v="2778|Evanston|8.50|115.50"/>
    <x v="341"/>
    <s v="Truck# AAA-308_x000a_Hauling Ticket# 15997_x000a_Job: Evanston _x000a_Location: Hartrey Ave &amp; Lyons St"/>
    <x v="11"/>
    <x v="24"/>
    <s v="15997"/>
    <x v="10"/>
    <x v="61"/>
    <s v="Evanston"/>
    <m/>
    <m/>
    <m/>
    <m/>
    <n v="8.5"/>
    <n v="115.5"/>
    <n v="981.75"/>
    <n v="913.02750000000003"/>
    <n v="2955769.5599999931"/>
  </r>
  <r>
    <x v="24"/>
    <s v="06"/>
    <x v="8"/>
    <x v="0"/>
    <s v="2778|Evanston|11.00|115.50"/>
    <x v="341"/>
    <s v="Truck# AAA-308_x000a_Hauling Ticket# 15999_x000a_Job: Evanston _x000a_Location: Hartrey Ave &amp; Lyons St"/>
    <x v="11"/>
    <x v="24"/>
    <s v="15999"/>
    <x v="10"/>
    <x v="61"/>
    <s v="Evanston"/>
    <m/>
    <m/>
    <m/>
    <m/>
    <n v="11"/>
    <n v="115.5"/>
    <n v="1270.5"/>
    <n v="1181.5650000000001"/>
    <n v="2957040.0599999931"/>
  </r>
  <r>
    <x v="24"/>
    <s v="06"/>
    <x v="8"/>
    <x v="0"/>
    <s v="2778|Evanston|10.50|115.50"/>
    <x v="341"/>
    <s v="Truck# Li-54_x000a_Hauling Ticket# 14507_x000a_Job: Evanston _x000a_Location: Hartrey Ave &amp; Lyons St"/>
    <x v="1"/>
    <x v="1"/>
    <s v="14507"/>
    <x v="10"/>
    <x v="61"/>
    <s v="Evanston"/>
    <m/>
    <m/>
    <m/>
    <m/>
    <n v="10.5"/>
    <n v="115.5"/>
    <n v="1212.75"/>
    <n v="0"/>
    <n v="2958252.8099999931"/>
  </r>
  <r>
    <x v="24"/>
    <s v="06"/>
    <x v="8"/>
    <x v="0"/>
    <s v="2778|Evanston|8.00|115.50"/>
    <x v="341"/>
    <s v="Truck# LT-515_x000a_Hauling Ticket# 15487_x000a_Job: Evanston _x000a_Location: Hartrey Ave &amp; Lyons St"/>
    <x v="0"/>
    <x v="17"/>
    <s v="15487"/>
    <x v="10"/>
    <x v="61"/>
    <s v="Evanston"/>
    <m/>
    <m/>
    <m/>
    <m/>
    <n v="8"/>
    <n v="115.5"/>
    <n v="924"/>
    <n v="859.32"/>
    <n v="2959176.8099999931"/>
  </r>
  <r>
    <x v="24"/>
    <s v="06"/>
    <x v="8"/>
    <x v="0"/>
    <s v="2778|Evanston|9.50|115.50"/>
    <x v="341"/>
    <s v="Truck# AAA-308_x000a_Hauling Ticket# 16000_x000a_Job: Evanston _x000a_Location: Hartrey Ave &amp; Lyons St"/>
    <x v="11"/>
    <x v="24"/>
    <s v="16000"/>
    <x v="10"/>
    <x v="61"/>
    <s v="Evanston"/>
    <m/>
    <m/>
    <m/>
    <m/>
    <n v="9.5"/>
    <n v="115.5"/>
    <n v="1097.25"/>
    <n v="1020.4425000000001"/>
    <n v="2960274.0599999931"/>
  </r>
  <r>
    <x v="24"/>
    <s v="06"/>
    <x v="8"/>
    <x v="0"/>
    <s v="2778|Evanston|12.00|115.50"/>
    <x v="341"/>
    <s v="Truck# Li-54_x000a_Hauling Ticket# 14508_x000a_Job: Evanston _x000a_Location: Hartrey Ave &amp; Lyons St"/>
    <x v="1"/>
    <x v="1"/>
    <s v="14508"/>
    <x v="10"/>
    <x v="61"/>
    <s v="Evanston"/>
    <m/>
    <m/>
    <m/>
    <m/>
    <n v="12"/>
    <n v="115.5"/>
    <n v="1386"/>
    <n v="0"/>
    <n v="2961660.0599999931"/>
  </r>
  <r>
    <x v="24"/>
    <s v="06"/>
    <x v="8"/>
    <x v="0"/>
    <s v="2778|Evanston|10.00|115.50"/>
    <x v="341"/>
    <s v="Truck# AAA-308_x000a_Hauling Ticket# 15994_x000a_Job: Evanston _x000a_Location: Hartrey Ave &amp; Lyons St"/>
    <x v="11"/>
    <x v="24"/>
    <s v="15994"/>
    <x v="10"/>
    <x v="61"/>
    <s v="Evanston"/>
    <m/>
    <m/>
    <m/>
    <m/>
    <n v="10"/>
    <n v="115.5"/>
    <n v="1155"/>
    <n v="1074.1500000000001"/>
    <n v="2962815.0599999931"/>
  </r>
  <r>
    <x v="24"/>
    <s v="06"/>
    <x v="8"/>
    <x v="0"/>
    <s v="2778|Evanston|7.00|115.50"/>
    <x v="341"/>
    <s v="Truck# Li-54_x000a_Hauling Ticket# 14509_x000a_Job: Evanston _x000a_Location: Hartrey Ave &amp; Lyons St"/>
    <x v="1"/>
    <x v="1"/>
    <s v="14509"/>
    <x v="10"/>
    <x v="61"/>
    <s v="Evanston"/>
    <m/>
    <m/>
    <m/>
    <m/>
    <n v="7"/>
    <n v="115.5"/>
    <n v="808.5"/>
    <n v="0"/>
    <n v="2963623.5599999931"/>
  </r>
  <r>
    <x v="24"/>
    <s v="06"/>
    <x v="8"/>
    <x v="0"/>
    <s v="2778|Evanston|8.00|115.50"/>
    <x v="341"/>
    <s v="Truck# AAA-308_x000a_Hauling Ticket# 15995_x000a_Job: Evanston _x000a_Location: Hartrey Ave &amp; Lyons St"/>
    <x v="11"/>
    <x v="24"/>
    <s v="15995"/>
    <x v="10"/>
    <x v="61"/>
    <s v="Evanston"/>
    <m/>
    <m/>
    <m/>
    <m/>
    <n v="8"/>
    <n v="115.5"/>
    <n v="924"/>
    <n v="859.32"/>
    <n v="2964547.5599999931"/>
  </r>
  <r>
    <x v="25"/>
    <s v="13"/>
    <x v="8"/>
    <x v="0"/>
    <s v="2794|Evanston|8.00|115.50"/>
    <x v="342"/>
    <s v="Truck# LT-617_x000a_Hauling Ticket# 13576_x000a_Job: Evanston _x000a_Location: Hartrey &amp; Lyons"/>
    <x v="0"/>
    <x v="3"/>
    <s v="13576"/>
    <x v="10"/>
    <x v="61"/>
    <s v="Evanston"/>
    <m/>
    <m/>
    <m/>
    <m/>
    <n v="8"/>
    <n v="115.5"/>
    <n v="924"/>
    <n v="859.32"/>
    <n v="3073497.5499999942"/>
  </r>
  <r>
    <x v="25"/>
    <s v="13"/>
    <x v="8"/>
    <x v="0"/>
    <s v="2794|Evanston|9.75|115.50"/>
    <x v="342"/>
    <s v="Truck# Li-54_x000a_Hauling Ticket# 14510_x000a_Job: Evanston _x000a_Location: Hartrey &amp; Lyons"/>
    <x v="1"/>
    <x v="1"/>
    <s v="14510"/>
    <x v="10"/>
    <x v="61"/>
    <s v="Evanston"/>
    <m/>
    <m/>
    <m/>
    <m/>
    <n v="9.75"/>
    <n v="115.5"/>
    <n v="1126.1300000000001"/>
    <n v="0"/>
    <n v="3074623.6799999941"/>
  </r>
  <r>
    <x v="25"/>
    <s v="13"/>
    <x v="8"/>
    <x v="0"/>
    <s v="2794|Evanston|10.00|115.50"/>
    <x v="342"/>
    <s v="Truck# Li-54_x000a_Hauling Ticket# 14511_x000a_Job: Evanston _x000a_Location: Hartrey &amp; Lyons"/>
    <x v="1"/>
    <x v="1"/>
    <s v="14511"/>
    <x v="10"/>
    <x v="61"/>
    <s v="Evanston"/>
    <m/>
    <m/>
    <m/>
    <m/>
    <n v="10"/>
    <n v="115.5"/>
    <n v="1155"/>
    <n v="1074.1500000000001"/>
    <n v="3075778.6799999941"/>
  </r>
  <r>
    <x v="25"/>
    <s v="13"/>
    <x v="8"/>
    <x v="0"/>
    <s v="2794|Evanston|9.00|115.50"/>
    <x v="342"/>
    <s v="Truck# AAA-308_x000a_Hauling Ticket# 15497_x000a_Job: Evanston _x000a_Location: Hartrey &amp; Lyons"/>
    <x v="11"/>
    <x v="24"/>
    <s v="15497"/>
    <x v="10"/>
    <x v="61"/>
    <s v="Evanston"/>
    <m/>
    <m/>
    <m/>
    <m/>
    <n v="9"/>
    <n v="115.5"/>
    <n v="1039.5"/>
    <n v="966.73500000000001"/>
    <n v="3076818.1799999941"/>
  </r>
  <r>
    <x v="25"/>
    <s v="13"/>
    <x v="8"/>
    <x v="0"/>
    <s v="2794|Evanston|9.00|115.50"/>
    <x v="342"/>
    <s v="Truck# Li-54_x000a_Hauling Ticket# 14512_x000a_Job: Evanston _x000a_Location: Hartrey &amp; Lyons"/>
    <x v="1"/>
    <x v="1"/>
    <s v="14512"/>
    <x v="10"/>
    <x v="61"/>
    <s v="Evanston"/>
    <m/>
    <m/>
    <m/>
    <m/>
    <n v="9"/>
    <n v="115.5"/>
    <n v="1039.5"/>
    <n v="966.73500000000001"/>
    <n v="3077857.6799999941"/>
  </r>
  <r>
    <x v="25"/>
    <s v="13"/>
    <x v="8"/>
    <x v="0"/>
    <s v="2794|Evanston|12.00|115.50"/>
    <x v="342"/>
    <s v="Truck# AAA-308_x000a_Hauling Ticket# 15498_x000a_Job: Evanston _x000a_Location: Hartrey &amp; Lyons"/>
    <x v="11"/>
    <x v="24"/>
    <s v="15498"/>
    <x v="10"/>
    <x v="61"/>
    <s v="Evanston"/>
    <m/>
    <m/>
    <m/>
    <m/>
    <n v="12"/>
    <n v="115.5"/>
    <n v="1386"/>
    <n v="1288.98"/>
    <n v="3079243.6799999941"/>
  </r>
  <r>
    <x v="25"/>
    <s v="13"/>
    <x v="8"/>
    <x v="0"/>
    <s v="2794|Evanston|9.50|115.50"/>
    <x v="342"/>
    <s v="Truck# Li-54_x000a_Hauling Ticket# 14513_x000a_Job: Evanston _x000a_Location: Hartrey &amp; Lyons"/>
    <x v="1"/>
    <x v="1"/>
    <s v="14513"/>
    <x v="10"/>
    <x v="61"/>
    <s v="Evanston"/>
    <m/>
    <m/>
    <m/>
    <m/>
    <n v="9.5"/>
    <n v="115.5"/>
    <n v="1097.25"/>
    <n v="0"/>
    <n v="3080340.9299999941"/>
  </r>
  <r>
    <x v="25"/>
    <s v="13"/>
    <x v="8"/>
    <x v="0"/>
    <s v="2794|Evanston|10.00|115.50"/>
    <x v="342"/>
    <s v="Truck# AAA-308_x000a_Hauling Ticket# 15499_x000a_Job: Evanston _x000a_Location: Hartrey &amp; Lyons"/>
    <x v="11"/>
    <x v="24"/>
    <s v="15499"/>
    <x v="10"/>
    <x v="61"/>
    <s v="Evanston"/>
    <m/>
    <m/>
    <m/>
    <m/>
    <n v="10"/>
    <n v="115.5"/>
    <n v="1155"/>
    <n v="1074.1500000000001"/>
    <n v="3081495.9299999941"/>
  </r>
  <r>
    <x v="25"/>
    <s v="13"/>
    <x v="8"/>
    <x v="0"/>
    <s v="2794|Evanston|8.00|115.50"/>
    <x v="342"/>
    <s v="Truck# AAA-308_x000a_Hauling Ticket# 15500_x000a_Job: Evanston _x000a_Location: Hartrey &amp; Lyons"/>
    <x v="11"/>
    <x v="24"/>
    <s v="15500"/>
    <x v="10"/>
    <x v="61"/>
    <s v="Evanston"/>
    <m/>
    <m/>
    <m/>
    <m/>
    <n v="8"/>
    <n v="115.5"/>
    <n v="924"/>
    <n v="859.32"/>
    <n v="3082419.9299999941"/>
  </r>
  <r>
    <x v="26"/>
    <s v="20"/>
    <x v="8"/>
    <x v="0"/>
    <s v="2808|Evanston|9.00|115.50"/>
    <x v="343"/>
    <s v="Truck# Li-54_x000a_Hauling Ticket# 14515_x000a_Job: Evanston _x000a_Location: Hartrey Ave &amp; Lyons St"/>
    <x v="1"/>
    <x v="1"/>
    <s v="14515"/>
    <x v="10"/>
    <x v="61"/>
    <s v="Evanston"/>
    <m/>
    <m/>
    <m/>
    <m/>
    <n v="9"/>
    <n v="115.5"/>
    <n v="1039.5"/>
    <n v="966.73500000000001"/>
    <n v="3214060.789999994"/>
  </r>
  <r>
    <x v="26"/>
    <s v="20"/>
    <x v="8"/>
    <x v="0"/>
    <s v="2808|Evanston|9.00|115.50"/>
    <x v="343"/>
    <s v="Truck# AAA-308_x000a_Hauling Ticket# 14952_x000a_Job: Evanston _x000a_Location: Hartrey Ave &amp; Lyons St"/>
    <x v="11"/>
    <x v="24"/>
    <s v="14952"/>
    <x v="10"/>
    <x v="61"/>
    <s v="Evanston"/>
    <m/>
    <m/>
    <m/>
    <m/>
    <n v="9"/>
    <n v="115.5"/>
    <n v="1039.5"/>
    <n v="966.73500000000001"/>
    <n v="3215100.289999994"/>
  </r>
  <r>
    <x v="26"/>
    <s v="20"/>
    <x v="8"/>
    <x v="0"/>
    <s v="2808|Evanston|9.50|115.50"/>
    <x v="343"/>
    <s v="Truck# Li-54_x000a_Hauling Ticket# 14516_x000a_Job: Evanston _x000a_Location: Hartrey Ave &amp; Lyons St"/>
    <x v="1"/>
    <x v="1"/>
    <s v="14516"/>
    <x v="10"/>
    <x v="61"/>
    <s v="Evanston"/>
    <m/>
    <m/>
    <m/>
    <m/>
    <n v="9.5"/>
    <n v="115.5"/>
    <n v="1097.25"/>
    <n v="1020.4425000000001"/>
    <n v="3216197.539999994"/>
  </r>
  <r>
    <x v="26"/>
    <s v="20"/>
    <x v="8"/>
    <x v="0"/>
    <s v="2808|Evanston|9.00|115.50"/>
    <x v="343"/>
    <s v="Truck# AAA-308_x000a_Hauling Ticket# 14953_x000a_Job: Evanston _x000a_Location: Hartrey Ave &amp; Lyons St"/>
    <x v="11"/>
    <x v="24"/>
    <s v="14953"/>
    <x v="10"/>
    <x v="61"/>
    <s v="Evanston"/>
    <m/>
    <m/>
    <m/>
    <m/>
    <n v="9"/>
    <n v="115.5"/>
    <n v="1039.5"/>
    <n v="966.73500000000001"/>
    <n v="3217237.039999994"/>
  </r>
  <r>
    <x v="26"/>
    <s v="20"/>
    <x v="8"/>
    <x v="0"/>
    <s v="2808|Evanston|8.50|115.50"/>
    <x v="343"/>
    <s v="Truck# Li-54_x000a_Hauling Ticket# 14517_x000a_Job: Evanston _x000a_Location: Hartrey Ave &amp; Lyons St"/>
    <x v="1"/>
    <x v="1"/>
    <s v="14517"/>
    <x v="10"/>
    <x v="61"/>
    <s v="Evanston"/>
    <m/>
    <m/>
    <m/>
    <m/>
    <n v="8.5"/>
    <n v="115.5"/>
    <n v="981.75"/>
    <n v="0"/>
    <n v="3218218.789999994"/>
  </r>
  <r>
    <x v="26"/>
    <s v="20"/>
    <x v="8"/>
    <x v="0"/>
    <s v="2808|Evanston|9.50|115.50"/>
    <x v="343"/>
    <s v="Truck# AAA-308_x000a_Hauling Ticket# 14954_x000a_Job: Evanston _x000a_Location: Hartrey Ave &amp; Lyons St"/>
    <x v="11"/>
    <x v="24"/>
    <s v="14954"/>
    <x v="10"/>
    <x v="61"/>
    <s v="Evanston"/>
    <m/>
    <m/>
    <m/>
    <m/>
    <n v="9.5"/>
    <n v="115.5"/>
    <n v="1097.25"/>
    <n v="1020.4425000000001"/>
    <n v="3219316.039999994"/>
  </r>
  <r>
    <x v="26"/>
    <s v="20"/>
    <x v="8"/>
    <x v="0"/>
    <s v="2808|Evanston|9.50|115.50"/>
    <x v="343"/>
    <s v="Truck# AAA-308_x000a_Hauling Ticket# 14955_x000a_Job: Evanston _x000a_Location: Hartrey Ave &amp; Lyons St"/>
    <x v="11"/>
    <x v="24"/>
    <s v="14955"/>
    <x v="10"/>
    <x v="61"/>
    <s v="Evanston"/>
    <m/>
    <m/>
    <m/>
    <m/>
    <n v="9.5"/>
    <n v="115.5"/>
    <n v="1097.25"/>
    <n v="1020.4425000000001"/>
    <n v="3220413.289999994"/>
  </r>
  <r>
    <x v="26"/>
    <s v="20"/>
    <x v="8"/>
    <x v="0"/>
    <s v="2808|Evanston|11.00|115.50"/>
    <x v="343"/>
    <s v="Truck# AAA-308_x000a_Hauling Ticket# 14956_x000a_Job: Evanston _x000a_Location: Hartrey Ave &amp; Lyons St"/>
    <x v="11"/>
    <x v="24"/>
    <s v="14956"/>
    <x v="10"/>
    <x v="61"/>
    <s v="Evanston"/>
    <m/>
    <m/>
    <m/>
    <m/>
    <n v="11"/>
    <n v="115.5"/>
    <n v="1270.5"/>
    <n v="1181.5650000000001"/>
    <n v="3221683.789999994"/>
  </r>
  <r>
    <x v="27"/>
    <s v="27"/>
    <x v="8"/>
    <x v="0"/>
    <s v="2828|Evanston|9.50|115.50"/>
    <x v="344"/>
    <s v="Truck# AAA-308_x000a_Hauling Ticket# 14957_x000a_Job: Evanston _x000a_Location: Hartrey &amp; Lyons"/>
    <x v="11"/>
    <x v="24"/>
    <s v="14957"/>
    <x v="10"/>
    <x v="61"/>
    <s v="Evanston"/>
    <m/>
    <m/>
    <m/>
    <m/>
    <n v="9.5"/>
    <n v="115.5"/>
    <n v="1097.25"/>
    <n v="1020.4425000000001"/>
    <n v="3303856.0299999928"/>
  </r>
  <r>
    <x v="27"/>
    <s v="27"/>
    <x v="8"/>
    <x v="0"/>
    <s v="2828|Evanston|8.50|115.50"/>
    <x v="344"/>
    <s v="Truck# MLB-58_x000a_Hauling Ticket# 15382_x000a_Job: Evanston _x000a_Location: Hartrey &amp; Lyons"/>
    <x v="2"/>
    <x v="22"/>
    <s v="15382"/>
    <x v="10"/>
    <x v="61"/>
    <s v="Evanston"/>
    <m/>
    <m/>
    <m/>
    <m/>
    <n v="8.5"/>
    <n v="115.5"/>
    <n v="981.75"/>
    <n v="913.02750000000003"/>
    <n v="3304837.7799999928"/>
  </r>
  <r>
    <x v="27"/>
    <s v="27"/>
    <x v="8"/>
    <x v="0"/>
    <s v="2828|Evanston|9.00|115.50"/>
    <x v="344"/>
    <s v="Truck# AAA-308_x000a_Hauling Ticket# 14958_x000a_Job: Evanston _x000a_Location: Hartrey &amp; Lyons"/>
    <x v="11"/>
    <x v="24"/>
    <s v="14958"/>
    <x v="10"/>
    <x v="61"/>
    <s v="Evanston"/>
    <m/>
    <m/>
    <m/>
    <m/>
    <n v="9"/>
    <n v="115.5"/>
    <n v="1039.5"/>
    <n v="966.73500000000001"/>
    <n v="3305877.2799999928"/>
  </r>
  <r>
    <x v="27"/>
    <s v="27"/>
    <x v="8"/>
    <x v="0"/>
    <s v="2828|Evanston|7.00|115.50"/>
    <x v="344"/>
    <s v="Truck# MLB-58_x000a_Hauling Ticket# 15390_x000a_Job: Evanston _x000a_Location: Hartrey &amp; Lyons"/>
    <x v="2"/>
    <x v="22"/>
    <s v="15390"/>
    <x v="10"/>
    <x v="61"/>
    <s v="Evanston"/>
    <m/>
    <m/>
    <m/>
    <m/>
    <n v="7"/>
    <n v="115.5"/>
    <n v="808.5"/>
    <n v="751.90500000000009"/>
    <n v="3306685.7799999928"/>
  </r>
  <r>
    <x v="27"/>
    <s v="27"/>
    <x v="8"/>
    <x v="0"/>
    <s v="2828|Evanston|9.00|115.50"/>
    <x v="344"/>
    <s v="Truck# AAA-308_x000a_Hauling Ticket# 14960_x000a_Job: Evanston _x000a_Location: Hartrey &amp; Lyons"/>
    <x v="11"/>
    <x v="24"/>
    <s v="14960"/>
    <x v="10"/>
    <x v="61"/>
    <s v="Evanston"/>
    <m/>
    <m/>
    <m/>
    <m/>
    <n v="9"/>
    <n v="115.5"/>
    <n v="1039.5"/>
    <n v="966.73500000000001"/>
    <n v="3307725.2799999928"/>
  </r>
  <r>
    <x v="27"/>
    <s v="27"/>
    <x v="8"/>
    <x v="0"/>
    <s v="2828|Evanston|9.00|115.50"/>
    <x v="344"/>
    <s v="Truck# MLB-58_x000a_Hauling Ticket# 15413_x000a_Job: Evanston _x000a_Location: Hartrey &amp; Lyons"/>
    <x v="2"/>
    <x v="22"/>
    <s v="15413"/>
    <x v="10"/>
    <x v="61"/>
    <s v="Evanston"/>
    <m/>
    <m/>
    <m/>
    <m/>
    <n v="9"/>
    <n v="115.5"/>
    <n v="1039.5"/>
    <n v="966.73500000000001"/>
    <n v="3308764.7799999928"/>
  </r>
  <r>
    <x v="27"/>
    <s v="27"/>
    <x v="8"/>
    <x v="0"/>
    <s v="2828|Evanston|10.00|115.50"/>
    <x v="344"/>
    <s v="Truck# AAA-308_x000a_Hauling Ticket# 14963_x000a_Job: Evanston _x000a_Location: Hartrey &amp; Lyons"/>
    <x v="11"/>
    <x v="24"/>
    <s v="14963"/>
    <x v="10"/>
    <x v="61"/>
    <s v="Evanston"/>
    <m/>
    <m/>
    <m/>
    <m/>
    <n v="10"/>
    <n v="115.5"/>
    <n v="1155"/>
    <n v="1074.1500000000001"/>
    <n v="3309919.7799999928"/>
  </r>
  <r>
    <x v="27"/>
    <s v="27"/>
    <x v="8"/>
    <x v="0"/>
    <s v="2828|Evanston|9.00|115.50"/>
    <x v="344"/>
    <s v="Truck# MLB-58_x000a_Hauling Ticket# 15383_x000a_Job: Evanston _x000a_Location: Hartrey &amp; Lyons"/>
    <x v="2"/>
    <x v="22"/>
    <s v="15383"/>
    <x v="10"/>
    <x v="61"/>
    <s v="Evanston"/>
    <m/>
    <m/>
    <m/>
    <m/>
    <n v="9"/>
    <n v="115.5"/>
    <n v="1039.5"/>
    <n v="966.73500000000001"/>
    <n v="3310959.2799999928"/>
  </r>
  <r>
    <x v="27"/>
    <s v="27"/>
    <x v="8"/>
    <x v="0"/>
    <s v="2828|Evanston|8.00|115.50"/>
    <x v="344"/>
    <s v="Truck# MLB-108_x000a_Hauling Ticket# 14708_x000a_Job: Evanston _x000a_Location: Hartrey &amp; Lyons"/>
    <x v="2"/>
    <x v="2"/>
    <s v="14708"/>
    <x v="10"/>
    <x v="61"/>
    <s v="Evanston"/>
    <m/>
    <m/>
    <m/>
    <m/>
    <n v="8"/>
    <n v="115.5"/>
    <n v="924"/>
    <n v="859.32"/>
    <n v="3311883.2799999928"/>
  </r>
  <r>
    <x v="27"/>
    <s v="27"/>
    <x v="8"/>
    <x v="0"/>
    <s v="2828|Evanston|8.00|115.50"/>
    <x v="344"/>
    <s v="Truck# AAA-308_x000a_Hauling Ticket# 14965_x000a_Job: Evanston _x000a_Location: Hartrey &amp; Lyons"/>
    <x v="11"/>
    <x v="24"/>
    <s v="14965"/>
    <x v="10"/>
    <x v="61"/>
    <s v="Evanston"/>
    <m/>
    <m/>
    <m/>
    <m/>
    <n v="8"/>
    <n v="115.5"/>
    <n v="924"/>
    <n v="859.32"/>
    <n v="3312807.2799999928"/>
  </r>
  <r>
    <x v="28"/>
    <s v="03"/>
    <x v="5"/>
    <x v="0"/>
    <s v="2845|Evanston|11.50|115.50"/>
    <x v="345"/>
    <s v="Truck# MLB-108_x000a_Hauling Ticket# 14709_x000a_Job: Evanston _x000a_Location: Hartrey &amp; Lyons"/>
    <x v="2"/>
    <x v="2"/>
    <s v="14709"/>
    <x v="10"/>
    <x v="61"/>
    <s v="Evanston"/>
    <m/>
    <m/>
    <m/>
    <m/>
    <n v="11.5"/>
    <n v="115.5"/>
    <n v="1328.25"/>
    <n v="1235.2725"/>
    <n v="3415397.2799999942"/>
  </r>
  <r>
    <x v="28"/>
    <s v="03"/>
    <x v="5"/>
    <x v="0"/>
    <s v="2845|Evanston|10.50|115.50"/>
    <x v="345"/>
    <s v="Truck# AAA-308_x000a_Hauling Ticket# 14966_x000a_Job: Evanston _x000a_Location: Hartrey &amp; Lyons"/>
    <x v="11"/>
    <x v="24"/>
    <s v="14966"/>
    <x v="10"/>
    <x v="61"/>
    <s v="Evanston"/>
    <m/>
    <m/>
    <m/>
    <m/>
    <n v="10.5"/>
    <n v="115.5"/>
    <n v="1212.75"/>
    <n v="1127.8575000000001"/>
    <n v="3416610.0299999942"/>
  </r>
  <r>
    <x v="28"/>
    <s v="03"/>
    <x v="5"/>
    <x v="0"/>
    <s v="2845|Evanston|8.00|115.50"/>
    <x v="345"/>
    <s v="Truck# MLB-108_x000a_Hauling Ticket# 14710_x000a_Job: Evanston _x000a_Location: Hartrey &amp; Lyons"/>
    <x v="2"/>
    <x v="2"/>
    <s v="14710"/>
    <x v="10"/>
    <x v="61"/>
    <s v="Evanston"/>
    <m/>
    <m/>
    <m/>
    <m/>
    <n v="8"/>
    <n v="115.5"/>
    <n v="924"/>
    <n v="859.32"/>
    <n v="3417534.0299999942"/>
  </r>
  <r>
    <x v="28"/>
    <s v="03"/>
    <x v="5"/>
    <x v="0"/>
    <s v="2845|Evanston|8.50|115.50"/>
    <x v="345"/>
    <s v="Truck# AAA-308_x000a_Hauling Ticket# 14967_x000a_Job: Evanston _x000a_Location: Hartrey &amp; Lyons"/>
    <x v="11"/>
    <x v="24"/>
    <s v="14967"/>
    <x v="10"/>
    <x v="61"/>
    <s v="Evanston"/>
    <m/>
    <m/>
    <m/>
    <m/>
    <n v="8.5"/>
    <n v="115.5"/>
    <n v="981.75"/>
    <n v="913.02750000000003"/>
    <n v="3418515.7799999942"/>
  </r>
  <r>
    <x v="28"/>
    <s v="03"/>
    <x v="5"/>
    <x v="0"/>
    <s v="2845|Evanston|8.00|115.50"/>
    <x v="345"/>
    <s v="Truck# AAA-308_x000a_Hauling Ticket# 14968_x000a_Job: Evanston _x000a_Location: Hartrey &amp; Lyons"/>
    <x v="11"/>
    <x v="24"/>
    <s v="14968"/>
    <x v="10"/>
    <x v="61"/>
    <s v="Evanston"/>
    <m/>
    <m/>
    <m/>
    <m/>
    <n v="8"/>
    <n v="115.5"/>
    <n v="924"/>
    <n v="859.32"/>
    <n v="3419439.7799999942"/>
  </r>
  <r>
    <x v="28"/>
    <s v="03"/>
    <x v="5"/>
    <x v="0"/>
    <s v="2845|Evanston|9.00|115.50"/>
    <x v="345"/>
    <s v="Truck# MLB-108_x000a_Hauling Ticket# 14713_x000a_Job: Evanston _x000a_Location: Brown Av. &amp; Simpson"/>
    <x v="2"/>
    <x v="2"/>
    <s v="14713"/>
    <x v="10"/>
    <x v="61"/>
    <s v="Evanston"/>
    <m/>
    <m/>
    <m/>
    <m/>
    <n v="9"/>
    <n v="115.5"/>
    <n v="1039.5"/>
    <n v="966.73500000000001"/>
    <n v="3420479.2799999942"/>
  </r>
  <r>
    <x v="28"/>
    <s v="03"/>
    <x v="5"/>
    <x v="0"/>
    <s v="2845|Evanston|9.00|115.50"/>
    <x v="345"/>
    <s v="Truck# AAA-308_x000a_Hauling Ticket# 14969_x000a_Job: Evanston _x000a_Location: Hartrey &amp; Lyons"/>
    <x v="11"/>
    <x v="24"/>
    <s v="14969"/>
    <x v="10"/>
    <x v="61"/>
    <s v="Evanston"/>
    <m/>
    <m/>
    <m/>
    <m/>
    <n v="9"/>
    <n v="115.5"/>
    <n v="1039.5"/>
    <n v="966.73500000000001"/>
    <n v="3421518.7799999942"/>
  </r>
  <r>
    <x v="6"/>
    <s v="10"/>
    <x v="5"/>
    <x v="0"/>
    <s v="2864|Evanston|8.00|115.50"/>
    <x v="346"/>
    <s v="Truck# MLB-108_x000a_Hauling Ticket# 14718_x000a_Job: Evanston _x000a_Location: Brown &amp; Everson"/>
    <x v="2"/>
    <x v="2"/>
    <s v="14718"/>
    <x v="10"/>
    <x v="61"/>
    <s v="Evanston"/>
    <m/>
    <m/>
    <m/>
    <m/>
    <n v="8"/>
    <n v="115.5"/>
    <n v="924"/>
    <n v="859.32"/>
    <n v="3572301.489999996"/>
  </r>
  <r>
    <x v="6"/>
    <s v="10"/>
    <x v="5"/>
    <x v="0"/>
    <s v="2864|Evanston|8.00|115.50"/>
    <x v="346"/>
    <s v="Truck# AAA-308_x000a_Hauling Ticket# 14971_x000a_Job: Evanston _x000a_Location: Brown &amp; Simpson"/>
    <x v="11"/>
    <x v="24"/>
    <s v="14971"/>
    <x v="10"/>
    <x v="61"/>
    <s v="Evanston"/>
    <m/>
    <m/>
    <m/>
    <m/>
    <n v="8"/>
    <n v="115.5"/>
    <n v="924"/>
    <n v="859.32"/>
    <n v="3573225.489999996"/>
  </r>
  <r>
    <x v="6"/>
    <s v="10"/>
    <x v="5"/>
    <x v="0"/>
    <s v="2864|Evanston|8.00|115.50"/>
    <x v="346"/>
    <s v="Truck# MLB-108_x000a_Hauling Ticket# 14750_x000a_Job: Evanston _x000a_Location: Brown &amp; Everson"/>
    <x v="2"/>
    <x v="2"/>
    <s v="14750"/>
    <x v="10"/>
    <x v="61"/>
    <s v="Evanston"/>
    <m/>
    <m/>
    <m/>
    <m/>
    <n v="8"/>
    <n v="115.5"/>
    <n v="924"/>
    <n v="859.32"/>
    <n v="3574149.489999996"/>
  </r>
  <r>
    <x v="6"/>
    <s v="10"/>
    <x v="5"/>
    <x v="0"/>
    <s v="2864|Evanston|8.00|115.50"/>
    <x v="346"/>
    <s v="Truck# AAA-308_x000a_Hauling Ticket# 14972_x000a_Job: Evanston _x000a_Location: Brown &amp; Simpson"/>
    <x v="11"/>
    <x v="24"/>
    <s v="14972"/>
    <x v="10"/>
    <x v="61"/>
    <s v="Evanston"/>
    <m/>
    <m/>
    <m/>
    <m/>
    <n v="8"/>
    <n v="115.5"/>
    <n v="924"/>
    <n v="859.32"/>
    <n v="3575073.489999996"/>
  </r>
  <r>
    <x v="6"/>
    <s v="10"/>
    <x v="5"/>
    <x v="0"/>
    <s v="2864|Evanston|8.00|115.50"/>
    <x v="346"/>
    <s v="Truck# AAA-308_x000a_Hauling Ticket# 14975_x000a_Job: Evanston _x000a_Location: Brown &amp; Simpson"/>
    <x v="11"/>
    <x v="24"/>
    <s v="14975"/>
    <x v="10"/>
    <x v="61"/>
    <s v="Evanston"/>
    <m/>
    <m/>
    <m/>
    <m/>
    <n v="8"/>
    <n v="115.5"/>
    <n v="924"/>
    <n v="859.32"/>
    <n v="3575997.489999996"/>
  </r>
  <r>
    <x v="6"/>
    <s v="10"/>
    <x v="5"/>
    <x v="0"/>
    <s v="2864|Evanston|8.00|115.50"/>
    <x v="346"/>
    <s v="Truck# AAA-308_x000a_Hauling Ticket# 14976_x000a_Job: Evanston _x000a_Location: Hartery &amp; Lyons"/>
    <x v="11"/>
    <x v="24"/>
    <s v="14976"/>
    <x v="10"/>
    <x v="61"/>
    <s v="Evanston"/>
    <m/>
    <m/>
    <m/>
    <m/>
    <n v="8"/>
    <n v="115.5"/>
    <n v="924"/>
    <n v="859.32"/>
    <n v="3576921.489999996"/>
  </r>
  <r>
    <x v="6"/>
    <s v="10"/>
    <x v="5"/>
    <x v="0"/>
    <s v="2864|Evanston|8.00|115.50"/>
    <x v="346"/>
    <s v="Truck# AAA-308_x000a_Hauling Ticket# 14977_x000a_Job: Evanston _x000a_Location: Hartery &amp; Lyons"/>
    <x v="11"/>
    <x v="24"/>
    <s v="14977"/>
    <x v="10"/>
    <x v="61"/>
    <s v="Evanston"/>
    <m/>
    <m/>
    <m/>
    <m/>
    <n v="8"/>
    <n v="115.5"/>
    <n v="924"/>
    <n v="859.32"/>
    <n v="3577845.489999996"/>
  </r>
  <r>
    <x v="7"/>
    <s v="17"/>
    <x v="5"/>
    <x v="0"/>
    <s v="2884|Evanston|8.00|115.50"/>
    <x v="347"/>
    <s v="Truck# AAA-308_x000a_Hauling Ticket# 14979_x000a_Job: Evanston _x000a_Location: Brown &amp; Foster"/>
    <x v="11"/>
    <x v="24"/>
    <s v="14979"/>
    <x v="10"/>
    <x v="61"/>
    <s v="Evanston"/>
    <m/>
    <m/>
    <m/>
    <m/>
    <n v="8"/>
    <n v="115.5"/>
    <n v="924"/>
    <n v="859.32"/>
    <n v="3710141.049999998"/>
  </r>
  <r>
    <x v="7"/>
    <s v="17"/>
    <x v="5"/>
    <x v="0"/>
    <s v="2884|Evanston|10.50|115.50"/>
    <x v="347"/>
    <s v="Truck# AAA-308_x000a_Hauling Ticket# 14981_x000a_Job: Evanston _x000a_Location: Brown &amp; Foster"/>
    <x v="11"/>
    <x v="24"/>
    <s v="14981"/>
    <x v="10"/>
    <x v="61"/>
    <s v="Evanston"/>
    <m/>
    <m/>
    <m/>
    <m/>
    <n v="10.5"/>
    <n v="115.5"/>
    <n v="1212.75"/>
    <n v="1127.8575000000001"/>
    <n v="3711353.799999998"/>
  </r>
  <r>
    <x v="7"/>
    <s v="17"/>
    <x v="5"/>
    <x v="0"/>
    <s v="2884|Evanston|8.00|115.50"/>
    <x v="347"/>
    <s v="Truck# AAA-308_x000a_Hauling Ticket# 14982_x000a_Job: Evanston _x000a_Location: Brown &amp; Foster"/>
    <x v="11"/>
    <x v="24"/>
    <s v="14982"/>
    <x v="10"/>
    <x v="61"/>
    <s v="Evanston"/>
    <m/>
    <m/>
    <m/>
    <m/>
    <n v="8"/>
    <n v="115.5"/>
    <n v="924"/>
    <n v="859.32"/>
    <n v="3712277.799999998"/>
  </r>
  <r>
    <x v="8"/>
    <s v="24"/>
    <x v="5"/>
    <x v="0"/>
    <s v="2905|Evanston|11.00|115.50"/>
    <x v="348"/>
    <s v="Truck# MLB-108_x000a_Hauling Ticket# 15641_x000a_Job: Evanston _x000a_Location: Brown &amp; Simpson"/>
    <x v="2"/>
    <x v="2"/>
    <s v="15641"/>
    <x v="10"/>
    <x v="61"/>
    <s v="Evanston"/>
    <m/>
    <m/>
    <m/>
    <m/>
    <n v="11"/>
    <n v="115.5"/>
    <n v="1270.5"/>
    <n v="1181.5650000000001"/>
    <n v="3827422.569999998"/>
  </r>
  <r>
    <x v="32"/>
    <s v="29"/>
    <x v="4"/>
    <x v="0"/>
    <s v="2766|First Nations Garden|8.00|120.00"/>
    <x v="349"/>
    <s v="Truck# LT-617_x000a_Hauling Ticket# 15578_x000a_Job: First Nations Garden_x000a_Location: 2900 W. Ferdinand St"/>
    <x v="0"/>
    <x v="3"/>
    <s v="15578"/>
    <x v="11"/>
    <x v="62"/>
    <s v="First Nations Garden"/>
    <m/>
    <m/>
    <m/>
    <m/>
    <n v="8"/>
    <n v="120"/>
    <n v="960"/>
    <n v="0"/>
    <n v="2853623.5699999919"/>
  </r>
  <r>
    <x v="32"/>
    <s v="29"/>
    <x v="4"/>
    <x v="0"/>
    <s v="2766|First Nations Garden|8.00|120.00"/>
    <x v="349"/>
    <s v="Truck# Li-54_x000a_Hauling Ticket# 15657_x000a_Job: First Nations Garden_x000a_Location: 2900 W. Ferdinand St"/>
    <x v="1"/>
    <x v="1"/>
    <s v="15657"/>
    <x v="11"/>
    <x v="62"/>
    <s v="First Nations Garden"/>
    <m/>
    <m/>
    <m/>
    <m/>
    <n v="8"/>
    <n v="120"/>
    <n v="960"/>
    <n v="0"/>
    <n v="2854583.5699999919"/>
  </r>
  <r>
    <x v="0"/>
    <s v="19"/>
    <x v="0"/>
    <x v="0"/>
    <s v="2472|Flossmore IL|8.50|128.00"/>
    <x v="350"/>
    <s v="Truck# LT-67_x000a_Hauling Ticket# 11660_x000a_Job: Flossmore IL_x000a_Location: 1105 - 1101 Berry "/>
    <x v="0"/>
    <x v="15"/>
    <s v="11660"/>
    <x v="5"/>
    <x v="63"/>
    <s v="Flossmore IL"/>
    <m/>
    <m/>
    <m/>
    <m/>
    <n v="8.5"/>
    <n v="128"/>
    <n v="1088"/>
    <n v="1011.84"/>
    <n v="739183.9300000004"/>
  </r>
  <r>
    <x v="0"/>
    <s v="19"/>
    <x v="0"/>
    <x v="0"/>
    <s v="2472|Flossmore IL|9.50|128.00"/>
    <x v="350"/>
    <s v="Truck# Li-73_x000a_Hauling Ticket# 12693_x000a_Job: Flossmore IL_x000a_Location: 1105 - 1101 Berry "/>
    <x v="1"/>
    <x v="9"/>
    <s v="12693"/>
    <x v="5"/>
    <x v="63"/>
    <s v="Flossmore IL"/>
    <m/>
    <m/>
    <m/>
    <m/>
    <n v="9.5"/>
    <n v="128"/>
    <n v="1216"/>
    <n v="0"/>
    <n v="740399.9300000004"/>
  </r>
  <r>
    <x v="0"/>
    <s v="19"/>
    <x v="0"/>
    <x v="0"/>
    <s v="2472|Flossmore IL|9.50|128.00"/>
    <x v="350"/>
    <s v="Truck# U-28_x000a_Hauling Ticket# 13523_x000a_Job: Flossmore IL_x000a_Location: Willie Bros "/>
    <x v="4"/>
    <x v="5"/>
    <s v="13523"/>
    <x v="5"/>
    <x v="63"/>
    <s v="Flossmore IL"/>
    <m/>
    <m/>
    <m/>
    <m/>
    <n v="9.5"/>
    <n v="128"/>
    <n v="1216"/>
    <n v="0"/>
    <n v="741615.9300000004"/>
  </r>
  <r>
    <x v="0"/>
    <s v="19"/>
    <x v="0"/>
    <x v="0"/>
    <s v="2472|Flossmore IL|9.00|128.00"/>
    <x v="350"/>
    <s v="Truck# LT-67_x000a_Hauling Ticket# 11664_x000a_Job: Flossmore IL_x000a_Location: 1105 - 1101 Berry "/>
    <x v="0"/>
    <x v="15"/>
    <s v="11664"/>
    <x v="5"/>
    <x v="63"/>
    <s v="Flossmore IL"/>
    <m/>
    <m/>
    <m/>
    <m/>
    <n v="9"/>
    <n v="128"/>
    <n v="1152"/>
    <n v="1071.3600000000001"/>
    <n v="743919.9300000004"/>
  </r>
  <r>
    <x v="0"/>
    <s v="19"/>
    <x v="0"/>
    <x v="0"/>
    <s v="2472|Flossmore IL|8.00|128.00"/>
    <x v="350"/>
    <s v="Truck# CAJ-606_x000a_Hauling Ticket# 12607_x000a_Job: Flossmore IL_x000a_Location: 1105 - 1101 Berry "/>
    <x v="5"/>
    <x v="47"/>
    <s v="12607"/>
    <x v="5"/>
    <x v="63"/>
    <s v="Flossmore IL"/>
    <m/>
    <m/>
    <m/>
    <m/>
    <n v="8"/>
    <n v="128"/>
    <n v="1024"/>
    <n v="952.32"/>
    <n v="744943.9300000004"/>
  </r>
  <r>
    <x v="0"/>
    <s v="19"/>
    <x v="0"/>
    <x v="0"/>
    <s v="2472|Flossmore IL|8.00|128.00"/>
    <x v="350"/>
    <s v="Truck# LT-515_x000a_Hauling Ticket# 13522_x000a_Job: Flossmore IL_x000a_Location: 8710 Springfield"/>
    <x v="0"/>
    <x v="17"/>
    <s v="13522"/>
    <x v="5"/>
    <x v="63"/>
    <s v="Flossmore IL"/>
    <m/>
    <m/>
    <m/>
    <m/>
    <n v="8"/>
    <n v="128"/>
    <n v="1024"/>
    <n v="952.32"/>
    <n v="745967.9300000004"/>
  </r>
  <r>
    <x v="1"/>
    <s v="26"/>
    <x v="0"/>
    <x v="0"/>
    <s v="2487|Flossmore IL|8.00|128.00"/>
    <x v="351"/>
    <s v="Truck# U-229_x000a_Hauling Ticket# 12157_x000a_Job: Flossmore IL_x000a_Location: 1105 - 1101 Berry "/>
    <x v="4"/>
    <x v="6"/>
    <s v="12157"/>
    <x v="5"/>
    <x v="63"/>
    <s v="Flossmore IL"/>
    <m/>
    <m/>
    <m/>
    <m/>
    <n v="8"/>
    <n v="128"/>
    <n v="1024"/>
    <n v="0"/>
    <n v="823095.75000000035"/>
  </r>
  <r>
    <x v="1"/>
    <s v="26"/>
    <x v="0"/>
    <x v="0"/>
    <s v="2487|Flossmore IL|10.25|128.00"/>
    <x v="351"/>
    <s v="Truck# LT-67_x000a_Hauling Ticket# 3053_x000a_Job: Flossmore IL_x000a_Location: 1105 - 1101 Berry "/>
    <x v="0"/>
    <x v="15"/>
    <s v="3053"/>
    <x v="5"/>
    <x v="63"/>
    <s v="Flossmore IL"/>
    <m/>
    <m/>
    <m/>
    <m/>
    <n v="10.25"/>
    <n v="128"/>
    <n v="1312"/>
    <n v="0"/>
    <n v="824407.75000000035"/>
  </r>
  <r>
    <x v="1"/>
    <s v="26"/>
    <x v="0"/>
    <x v="0"/>
    <s v="2487|Flossmore IL|9.25|128.00"/>
    <x v="351"/>
    <s v="Truck# LT-617_x000a_Hauling Ticket# 12740_x000a_Job: Flossmore IL_x000a_Location: 1105 - 1101 Berry "/>
    <x v="0"/>
    <x v="3"/>
    <s v="12740"/>
    <x v="5"/>
    <x v="63"/>
    <s v="Flossmore IL"/>
    <m/>
    <m/>
    <m/>
    <m/>
    <n v="9.25"/>
    <n v="128"/>
    <n v="1184"/>
    <n v="1101.1200000000001"/>
    <n v="825591.75000000035"/>
  </r>
  <r>
    <x v="0"/>
    <s v="19"/>
    <x v="0"/>
    <x v="0"/>
    <s v="2472|Flossmore IL|9.00|128.00"/>
    <x v="350"/>
    <s v="Truck# U-76_x000a_Hauling Ticket# 11314_x000a_Job: Flossmour IL_x000a_Location: Douglas / Flossmour"/>
    <x v="4"/>
    <x v="46"/>
    <s v="11314"/>
    <x v="5"/>
    <x v="64"/>
    <s v="Flossmore IL"/>
    <m/>
    <m/>
    <m/>
    <m/>
    <n v="9"/>
    <n v="128"/>
    <n v="1152"/>
    <n v="1071.3600000000001"/>
    <n v="742767.9300000004"/>
  </r>
  <r>
    <x v="36"/>
    <s v="24"/>
    <x v="10"/>
    <x v="0"/>
    <s v="2378|Glencoe|7.00|115.50"/>
    <x v="352"/>
    <s v="Truck# MLB-11Hauling Ticket# 11720Job: Glencoe Location: 530 Dundee Rd Glencoe"/>
    <x v="2"/>
    <x v="11"/>
    <s v="11720"/>
    <x v="10"/>
    <x v="65"/>
    <s v="Glencoe"/>
    <m/>
    <m/>
    <m/>
    <m/>
    <n v="7"/>
    <n v="115.5"/>
    <n v="808.5"/>
    <n v="751.90500000000009"/>
    <n v="233502.24"/>
  </r>
  <r>
    <x v="36"/>
    <s v="24"/>
    <x v="10"/>
    <x v="0"/>
    <s v="2378|Glencoe|7.50|115.50"/>
    <x v="352"/>
    <s v="Truck# MLB-11Hauling Ticket# 10819Job: Glencoe Location: 530 Dundee Rd Glencoe"/>
    <x v="2"/>
    <x v="11"/>
    <s v="10819"/>
    <x v="10"/>
    <x v="65"/>
    <s v="Glencoe"/>
    <m/>
    <m/>
    <m/>
    <m/>
    <n v="7.5"/>
    <n v="115.5"/>
    <n v="866.25"/>
    <n v="805.61250000000007"/>
    <n v="234368.49"/>
  </r>
  <r>
    <x v="36"/>
    <s v="24"/>
    <x v="10"/>
    <x v="0"/>
    <s v="2378|Glencoe|8.00|115.50"/>
    <x v="352"/>
    <s v="Truck# AAA-308Hauling Ticket# 11120Job: Glencoe Location: 530 Dundee Rd Glencoe"/>
    <x v="11"/>
    <x v="24"/>
    <s v="11120"/>
    <x v="10"/>
    <x v="65"/>
    <s v="Glencoe"/>
    <m/>
    <m/>
    <m/>
    <m/>
    <n v="8"/>
    <n v="115.5"/>
    <n v="924"/>
    <n v="859.32"/>
    <n v="235292.49"/>
  </r>
  <r>
    <x v="36"/>
    <s v="24"/>
    <x v="10"/>
    <x v="0"/>
    <s v="2378|Glencoe|7.50|115.50"/>
    <x v="352"/>
    <s v="Truck# LT-515Hauling Ticket# 11761Job: Glencoe Location: 530 Dundee Rd Glencoe"/>
    <x v="0"/>
    <x v="17"/>
    <s v="11761"/>
    <x v="10"/>
    <x v="65"/>
    <s v="Glencoe"/>
    <m/>
    <m/>
    <m/>
    <m/>
    <n v="7.5"/>
    <n v="115.5"/>
    <n v="866.25"/>
    <n v="805.61250000000007"/>
    <n v="236158.74"/>
  </r>
  <r>
    <x v="37"/>
    <s v="31"/>
    <x v="10"/>
    <x v="0"/>
    <s v="2388|Glencoe|8.00|115.50"/>
    <x v="353"/>
    <s v="Truck# Li-54Hauling Ticket# 11090Job: Glencoe Location: 530 Dundee Rd Glencoe"/>
    <x v="1"/>
    <x v="1"/>
    <s v="11090"/>
    <x v="10"/>
    <x v="65"/>
    <s v="Glencoe"/>
    <m/>
    <m/>
    <m/>
    <m/>
    <n v="8"/>
    <n v="115.5"/>
    <n v="924"/>
    <n v="859.32"/>
    <n v="286949.11999999988"/>
  </r>
  <r>
    <x v="37"/>
    <s v="31"/>
    <x v="10"/>
    <x v="0"/>
    <s v="2388|Glencoe|7.50|115.50"/>
    <x v="353"/>
    <s v="Truck# MLB-19Hauling Ticket# 11462Job: Glencoe Location: 530 Dundee Rd Glencoe"/>
    <x v="2"/>
    <x v="8"/>
    <s v="11462"/>
    <x v="10"/>
    <x v="65"/>
    <s v="Glencoe"/>
    <m/>
    <m/>
    <m/>
    <m/>
    <n v="7.5"/>
    <n v="115.5"/>
    <n v="866.25"/>
    <n v="805.61250000000007"/>
    <n v="287815.36999999988"/>
  </r>
  <r>
    <x v="37"/>
    <s v="31"/>
    <x v="10"/>
    <x v="0"/>
    <s v="2388|Glencoe|8.00|115.50"/>
    <x v="353"/>
    <s v="Truck# AAA-308Hauling Ticket# 11122Job: Glencoe Location: 530 Dundee Rd Glencoe"/>
    <x v="11"/>
    <x v="24"/>
    <s v="11122"/>
    <x v="10"/>
    <x v="65"/>
    <s v="Glencoe"/>
    <m/>
    <m/>
    <m/>
    <m/>
    <n v="8"/>
    <n v="115.5"/>
    <n v="924"/>
    <n v="859.32"/>
    <n v="288739.36999999988"/>
  </r>
  <r>
    <x v="37"/>
    <s v="31"/>
    <x v="10"/>
    <x v="0"/>
    <s v="2388|Glencoe|8.50|115.50"/>
    <x v="353"/>
    <s v="Truck# MLB-108Hauling Ticket# 11589Job: Glencoe Location: 530 Dundee Rd Glencoe"/>
    <x v="2"/>
    <x v="2"/>
    <s v="11589"/>
    <x v="10"/>
    <x v="65"/>
    <s v="Glencoe"/>
    <m/>
    <m/>
    <m/>
    <m/>
    <n v="8.5"/>
    <n v="115.5"/>
    <n v="981.75"/>
    <n v="913.02750000000003"/>
    <n v="289721.11999999988"/>
  </r>
  <r>
    <x v="37"/>
    <s v="31"/>
    <x v="10"/>
    <x v="0"/>
    <s v="2388|Glencoe|8.00|115.50"/>
    <x v="353"/>
    <s v="Truck# AAA-308Hauling Ticket# 11123Job: Glencoe Location: 530 Dundee Rd Glencoe"/>
    <x v="11"/>
    <x v="24"/>
    <s v="11123"/>
    <x v="10"/>
    <x v="65"/>
    <s v="Glencoe"/>
    <m/>
    <m/>
    <m/>
    <m/>
    <n v="8"/>
    <n v="115.5"/>
    <n v="924"/>
    <n v="859.32"/>
    <n v="290645.11999999988"/>
  </r>
  <r>
    <x v="37"/>
    <s v="31"/>
    <x v="10"/>
    <x v="0"/>
    <s v="2388|Glencoe|7.25|115.50"/>
    <x v="353"/>
    <s v="Truck# U-661Hauling Ticket# 11885Job: Glencoe Location: 530 Dundee Rd Glencoe"/>
    <x v="4"/>
    <x v="60"/>
    <s v="11885"/>
    <x v="10"/>
    <x v="65"/>
    <s v="Glencoe"/>
    <m/>
    <m/>
    <m/>
    <m/>
    <n v="7.25"/>
    <n v="115.5"/>
    <n v="837.38"/>
    <n v="0"/>
    <n v="291482.49999999988"/>
  </r>
  <r>
    <x v="37"/>
    <s v="31"/>
    <x v="10"/>
    <x v="0"/>
    <s v="2388|Glencoe|6.00|115.50"/>
    <x v="353"/>
    <s v="Truck# MLB-108Hauling Ticket# 11590Job: Glencoe Location: Grove St."/>
    <x v="2"/>
    <x v="2"/>
    <s v="11590"/>
    <x v="10"/>
    <x v="65"/>
    <s v="Glencoe"/>
    <m/>
    <m/>
    <m/>
    <m/>
    <n v="6"/>
    <n v="115.5"/>
    <n v="693"/>
    <n v="0"/>
    <n v="292175.49999999988"/>
  </r>
  <r>
    <x v="37"/>
    <s v="31"/>
    <x v="10"/>
    <x v="0"/>
    <s v="2388|Glencoe|9.00|115.50"/>
    <x v="353"/>
    <s v="Truck# LT-515Hauling Ticket# 11756Job: Glencoe Location: 530 Dundee Rd Glencoe"/>
    <x v="0"/>
    <x v="17"/>
    <s v="11756"/>
    <x v="10"/>
    <x v="65"/>
    <s v="Glencoe"/>
    <m/>
    <m/>
    <m/>
    <m/>
    <n v="9"/>
    <n v="115.5"/>
    <n v="1039.5"/>
    <n v="966.73500000000001"/>
    <n v="293214.99999999988"/>
  </r>
  <r>
    <x v="37"/>
    <s v="31"/>
    <x v="10"/>
    <x v="0"/>
    <s v="2388|Glencoe|9.50|115.50"/>
    <x v="353"/>
    <s v="Truck# LT-356Hauling Ticket# 12034Job: Glencoe Location: 530 Dundee Rd Glencoe"/>
    <x v="0"/>
    <x v="7"/>
    <s v="12034"/>
    <x v="10"/>
    <x v="65"/>
    <s v="Glencoe"/>
    <m/>
    <m/>
    <m/>
    <m/>
    <n v="9.5"/>
    <n v="115.5"/>
    <n v="1097.25"/>
    <n v="1020.4425000000001"/>
    <n v="294312.24999999988"/>
  </r>
  <r>
    <x v="37"/>
    <s v="31"/>
    <x v="10"/>
    <x v="0"/>
    <s v="2388|Glencoe|7.00|115.50"/>
    <x v="353"/>
    <s v="Truck# MJV-560Hauling Ticket# 10075Job: Glencoe Location: 530 Dundee Rd Glencoe"/>
    <x v="14"/>
    <x v="80"/>
    <s v="10075"/>
    <x v="10"/>
    <x v="65"/>
    <s v="Glencoe"/>
    <m/>
    <m/>
    <m/>
    <m/>
    <n v="7"/>
    <n v="115.5"/>
    <n v="808.5"/>
    <n v="0"/>
    <n v="295120.74999999988"/>
  </r>
  <r>
    <x v="38"/>
    <s v="07"/>
    <x v="7"/>
    <x v="0"/>
    <s v="2396|Glencoe|6.00|115.50"/>
    <x v="354"/>
    <s v="Truck# AAA-308Hauling Ticket# 11011Job: Glencoe Location: 530 Dundee Rd Glencoe"/>
    <x v="11"/>
    <x v="24"/>
    <s v="11011"/>
    <x v="10"/>
    <x v="65"/>
    <s v="Glencoe"/>
    <m/>
    <m/>
    <m/>
    <m/>
    <n v="6"/>
    <n v="115.5"/>
    <n v="693"/>
    <n v="644.49"/>
    <n v="341145.89999999991"/>
  </r>
  <r>
    <x v="38"/>
    <s v="07"/>
    <x v="7"/>
    <x v="0"/>
    <s v="2396|Glencoe|7.50|115.50"/>
    <x v="354"/>
    <s v="Truck# LT-325Hauling Ticket# 11388Job: Glencoe Location: 530 Dundee Rd Glencoe"/>
    <x v="0"/>
    <x v="21"/>
    <s v="11388"/>
    <x v="10"/>
    <x v="65"/>
    <s v="Glencoe"/>
    <m/>
    <m/>
    <m/>
    <m/>
    <n v="7.5"/>
    <n v="115.5"/>
    <n v="866.25"/>
    <n v="805.61250000000007"/>
    <n v="342012.14999999991"/>
  </r>
  <r>
    <x v="38"/>
    <s v="07"/>
    <x v="7"/>
    <x v="0"/>
    <s v="2396|Glencoe|3.50|115.50"/>
    <x v="354"/>
    <s v="Truck# Li-54Hauling Ticket# 11095Job: Glencoe Location: 530 Dundee Rd GlencoePreload"/>
    <x v="1"/>
    <x v="1"/>
    <s v="11095"/>
    <x v="10"/>
    <x v="65"/>
    <s v="Glencoe"/>
    <m/>
    <m/>
    <m/>
    <m/>
    <n v="3.5"/>
    <n v="115.5"/>
    <n v="404.25"/>
    <n v="0"/>
    <n v="342416.39999999991"/>
  </r>
  <r>
    <x v="38"/>
    <s v="07"/>
    <x v="7"/>
    <x v="0"/>
    <s v="2396|Glencoe|9.00|115.50"/>
    <x v="354"/>
    <s v="Truck# LT-103Hauling Ticket# 11133Job: Glencoe Location: 530 Dundee Rd Glencoe"/>
    <x v="0"/>
    <x v="0"/>
    <s v="11133"/>
    <x v="10"/>
    <x v="65"/>
    <s v="Glencoe"/>
    <m/>
    <m/>
    <m/>
    <m/>
    <n v="9"/>
    <n v="115.5"/>
    <n v="1039.5"/>
    <n v="966.73500000000001"/>
    <n v="343455.89999999991"/>
  </r>
  <r>
    <x v="38"/>
    <s v="07"/>
    <x v="7"/>
    <x v="0"/>
    <s v="2396|Glencoe|6.50|115.50"/>
    <x v="354"/>
    <s v="Truck# LT-515Hauling Ticket# 11763Job: Glencoe Location: 530 Dundee Rd Glencoe"/>
    <x v="0"/>
    <x v="17"/>
    <s v="11763"/>
    <x v="10"/>
    <x v="65"/>
    <s v="Glencoe"/>
    <m/>
    <m/>
    <m/>
    <m/>
    <n v="6.5"/>
    <n v="115.5"/>
    <n v="750.75"/>
    <n v="698.19749999999999"/>
    <n v="344206.64999999991"/>
  </r>
  <r>
    <x v="38"/>
    <s v="07"/>
    <x v="7"/>
    <x v="0"/>
    <s v="2396|Glencoe|9.00|115.50"/>
    <x v="354"/>
    <s v="Truck# AAA-308Hauling Ticket# 11016Job: Glencoe Location: 530 Dundee Rd Glencoe"/>
    <x v="11"/>
    <x v="24"/>
    <s v="11016"/>
    <x v="10"/>
    <x v="65"/>
    <s v="Glencoe"/>
    <m/>
    <m/>
    <m/>
    <m/>
    <n v="9"/>
    <n v="115.5"/>
    <n v="1039.5"/>
    <n v="966.73500000000001"/>
    <n v="345246.14999999991"/>
  </r>
  <r>
    <x v="38"/>
    <s v="07"/>
    <x v="7"/>
    <x v="0"/>
    <s v="2396|Glencoe|8.00|115.50"/>
    <x v="354"/>
    <s v="Truck# MLB-198Hauling Ticket# 11468Job: Glencoe Location: 530 Dundee Rd Glencoe"/>
    <x v="2"/>
    <x v="34"/>
    <s v="11468"/>
    <x v="10"/>
    <x v="65"/>
    <s v="Glencoe"/>
    <m/>
    <m/>
    <m/>
    <m/>
    <n v="8"/>
    <n v="115.5"/>
    <n v="924"/>
    <n v="859.32"/>
    <n v="346170.14999999991"/>
  </r>
  <r>
    <x v="38"/>
    <s v="07"/>
    <x v="7"/>
    <x v="0"/>
    <s v="2396|Glencoe|9.50|115.50"/>
    <x v="354"/>
    <s v="Truck# AAA-308Hauling Ticket# 11017Job: Glencoe Location: 530 Dundee Rd Glencoe"/>
    <x v="11"/>
    <x v="24"/>
    <s v="11017"/>
    <x v="10"/>
    <x v="65"/>
    <s v="Glencoe"/>
    <m/>
    <m/>
    <m/>
    <m/>
    <n v="9.5"/>
    <n v="115.5"/>
    <n v="1097.25"/>
    <n v="1020.4425000000001"/>
    <n v="347267.39999999991"/>
  </r>
  <r>
    <x v="38"/>
    <s v="07"/>
    <x v="7"/>
    <x v="0"/>
    <s v="2396|Glencoe|9.00|115.50"/>
    <x v="354"/>
    <s v="Truck# Li-54Hauling Ticket# 11099Job: Glencoe Location: 530 Dundee Rd Glencoe"/>
    <x v="1"/>
    <x v="1"/>
    <s v="11099"/>
    <x v="10"/>
    <x v="65"/>
    <s v="Glencoe"/>
    <m/>
    <m/>
    <m/>
    <m/>
    <n v="9"/>
    <n v="115.5"/>
    <n v="1039.5"/>
    <n v="966.73500000000001"/>
    <n v="348306.89999999991"/>
  </r>
  <r>
    <x v="38"/>
    <s v="07"/>
    <x v="7"/>
    <x v="0"/>
    <s v="2396|Glencoe|8.50|115.50"/>
    <x v="354"/>
    <s v="Truck# MLB-198Hauling Ticket# 11469Job: Glencoe Location: 530 Dundee Rd Glencoe"/>
    <x v="2"/>
    <x v="34"/>
    <s v="11469"/>
    <x v="10"/>
    <x v="65"/>
    <s v="Glencoe"/>
    <m/>
    <m/>
    <m/>
    <m/>
    <n v="8.5"/>
    <n v="115.5"/>
    <n v="981.75"/>
    <n v="913.02750000000003"/>
    <n v="349288.64999999991"/>
  </r>
  <r>
    <x v="39"/>
    <s v="14"/>
    <x v="7"/>
    <x v="0"/>
    <s v="2407|Glencoe|8.25|115.50"/>
    <x v="355"/>
    <s v="Truck# LT-325Hauling Ticket# 11390Job: Glencoe Location: 530 Dundee Rd Glencoe"/>
    <x v="0"/>
    <x v="21"/>
    <s v="11390"/>
    <x v="10"/>
    <x v="65"/>
    <s v="Glencoe"/>
    <m/>
    <m/>
    <m/>
    <m/>
    <n v="8.25"/>
    <n v="115.5"/>
    <n v="952.88"/>
    <n v="886.17375000000004"/>
    <n v="391783.02999999991"/>
  </r>
  <r>
    <x v="39"/>
    <s v="14"/>
    <x v="7"/>
    <x v="0"/>
    <s v="2407|Glencoe|9.75|115.50"/>
    <x v="355"/>
    <s v="Truck# MLB-108Hauling Ticket# 11595Job: Glencoe Location: 530 Dundee Rd Glencoe"/>
    <x v="2"/>
    <x v="2"/>
    <s v="11595"/>
    <x v="10"/>
    <x v="65"/>
    <s v="Glencoe"/>
    <m/>
    <m/>
    <m/>
    <m/>
    <n v="9.75"/>
    <n v="115.5"/>
    <n v="1126.1300000000001"/>
    <n v="1047.2962500000001"/>
    <n v="392909.15999999992"/>
  </r>
  <r>
    <x v="39"/>
    <s v="14"/>
    <x v="7"/>
    <x v="0"/>
    <s v="2407|Glencoe|8.00|115.50"/>
    <x v="355"/>
    <s v="Truck# MLB-11Hauling Ticket# 12161Job: Glencoe Location: 530 Dundee Rd Glencoe"/>
    <x v="2"/>
    <x v="11"/>
    <s v="12161"/>
    <x v="10"/>
    <x v="65"/>
    <s v="Glencoe"/>
    <m/>
    <m/>
    <m/>
    <m/>
    <n v="8"/>
    <n v="115.5"/>
    <n v="924"/>
    <n v="859.32"/>
    <n v="393833.15999999992"/>
  </r>
  <r>
    <x v="39"/>
    <s v="14"/>
    <x v="7"/>
    <x v="0"/>
    <s v="2407|Glencoe|8.75|115.50"/>
    <x v="355"/>
    <s v="Truck# LT-356Hauling Ticket# 5708Job: Glencoe Location: 530 Dundee Rd Glencoe"/>
    <x v="0"/>
    <x v="7"/>
    <s v="5708"/>
    <x v="10"/>
    <x v="65"/>
    <s v="Glencoe"/>
    <m/>
    <m/>
    <m/>
    <m/>
    <n v="8.75"/>
    <n v="115.5"/>
    <n v="1010.63"/>
    <n v="939.88125000000002"/>
    <n v="394843.78999999992"/>
  </r>
  <r>
    <x v="39"/>
    <s v="14"/>
    <x v="7"/>
    <x v="0"/>
    <s v="2407|Glencoe|10.50|115.50"/>
    <x v="355"/>
    <s v="Truck# AAA-308Hauling Ticket# 11018Job: Glencoe Location: 530 Dundee Rd Glencoe"/>
    <x v="11"/>
    <x v="24"/>
    <s v="11018"/>
    <x v="10"/>
    <x v="65"/>
    <s v="Glencoe"/>
    <m/>
    <m/>
    <m/>
    <m/>
    <n v="10.5"/>
    <n v="115.5"/>
    <n v="1212.75"/>
    <n v="1127.8575000000001"/>
    <n v="396056.53999999992"/>
  </r>
  <r>
    <x v="39"/>
    <s v="14"/>
    <x v="7"/>
    <x v="0"/>
    <s v="2407|Glencoe|8.50|115.50"/>
    <x v="355"/>
    <s v="Truck# AAA-308Hauling Ticket# 11019Job: Glencoe Location: 530 Dundee Rd Glencoe"/>
    <x v="11"/>
    <x v="24"/>
    <s v="11019"/>
    <x v="10"/>
    <x v="65"/>
    <s v="Glencoe"/>
    <m/>
    <m/>
    <m/>
    <m/>
    <n v="8.5"/>
    <n v="115.5"/>
    <n v="981.75"/>
    <n v="913.02750000000003"/>
    <n v="397038.28999999992"/>
  </r>
  <r>
    <x v="39"/>
    <s v="14"/>
    <x v="7"/>
    <x v="0"/>
    <s v="2407|Glencoe|5.50|115.50"/>
    <x v="355"/>
    <s v="Truck# MLB-108Hauling Ticket# 11598Job: Glencoe Location: 530 Dundee Rd Glencoe"/>
    <x v="2"/>
    <x v="2"/>
    <s v="11598"/>
    <x v="10"/>
    <x v="65"/>
    <s v="Glencoe"/>
    <m/>
    <m/>
    <m/>
    <m/>
    <n v="5.5"/>
    <n v="115.5"/>
    <n v="635.25"/>
    <n v="590.78250000000003"/>
    <n v="397673.53999999992"/>
  </r>
  <r>
    <x v="39"/>
    <s v="14"/>
    <x v="7"/>
    <x v="0"/>
    <s v="2407|Glencoe|6.00|115.50"/>
    <x v="355"/>
    <s v="Truck# MLB-11Hauling Ticket# 12158Job: Glencoe Location: 530 Dundee Rd Glencoe"/>
    <x v="2"/>
    <x v="11"/>
    <s v="12158"/>
    <x v="10"/>
    <x v="65"/>
    <s v="Glencoe"/>
    <m/>
    <m/>
    <m/>
    <m/>
    <n v="6"/>
    <n v="115.5"/>
    <n v="693"/>
    <n v="644.49"/>
    <n v="398366.53999999992"/>
  </r>
  <r>
    <x v="39"/>
    <s v="14"/>
    <x v="7"/>
    <x v="0"/>
    <s v="2407|Glencoe|7.00|115.50"/>
    <x v="355"/>
    <s v="Truck# MLB-108Hauling Ticket# 12156Job: Glencoe Location: 530 Dundee Rd Glencoe"/>
    <x v="2"/>
    <x v="2"/>
    <s v="12156"/>
    <x v="10"/>
    <x v="65"/>
    <s v="Glencoe"/>
    <m/>
    <m/>
    <m/>
    <m/>
    <n v="7"/>
    <n v="115.5"/>
    <n v="808.5"/>
    <n v="751.90500000000009"/>
    <n v="399175.03999999992"/>
  </r>
  <r>
    <x v="39"/>
    <s v="14"/>
    <x v="7"/>
    <x v="0"/>
    <s v="2407|Glencoe|9.50|115.50"/>
    <x v="355"/>
    <s v="Truck# MLB-11Hauling Ticket# 12159Job: Glencoe Location: 530 Dundee Rd Glencoe"/>
    <x v="2"/>
    <x v="11"/>
    <s v="12159"/>
    <x v="10"/>
    <x v="65"/>
    <s v="Glencoe"/>
    <m/>
    <m/>
    <m/>
    <m/>
    <n v="9.5"/>
    <n v="115.5"/>
    <n v="1097.25"/>
    <n v="1020.4425000000001"/>
    <n v="400272.28999999992"/>
  </r>
  <r>
    <x v="39"/>
    <s v="14"/>
    <x v="7"/>
    <x v="0"/>
    <s v="2407|Glencoe|8.50|115.50"/>
    <x v="355"/>
    <s v="Truck# LT-325Hauling Ticket# 11391Job: Glencoe Location: 530 Dundee Rd Glencoe"/>
    <x v="0"/>
    <x v="21"/>
    <s v="11391"/>
    <x v="10"/>
    <x v="65"/>
    <s v="Glencoe"/>
    <m/>
    <m/>
    <m/>
    <m/>
    <n v="8.5"/>
    <n v="115.5"/>
    <n v="981.75"/>
    <n v="913.02750000000003"/>
    <n v="401254.03999999992"/>
  </r>
  <r>
    <x v="39"/>
    <s v="14"/>
    <x v="7"/>
    <x v="0"/>
    <s v="2407|Glencoe|7.50|115.50"/>
    <x v="355"/>
    <s v="Truck# MLB-108Hauling Ticket# 11597Job: Glencoe Location: 530 Dundee Rd Glencoe"/>
    <x v="2"/>
    <x v="2"/>
    <s v="11597"/>
    <x v="10"/>
    <x v="65"/>
    <s v="Glencoe"/>
    <m/>
    <m/>
    <m/>
    <m/>
    <n v="7.5"/>
    <n v="115.5"/>
    <n v="866.25"/>
    <n v="805.61250000000007"/>
    <n v="402120.28999999992"/>
  </r>
  <r>
    <x v="13"/>
    <s v="21"/>
    <x v="7"/>
    <x v="0"/>
    <s v="2418|Glencoe|8.50|115.50"/>
    <x v="356"/>
    <s v="Truck# AAA-308Hauling Ticket# 11020Job: Glencoe Location: 530 Dundee Rd Glencoe"/>
    <x v="11"/>
    <x v="24"/>
    <s v="11020"/>
    <x v="10"/>
    <x v="65"/>
    <s v="Glencoe"/>
    <m/>
    <m/>
    <m/>
    <m/>
    <n v="8.5"/>
    <n v="115.5"/>
    <n v="981.75"/>
    <n v="913.02750000000003"/>
    <n v="438200.78999999992"/>
  </r>
  <r>
    <x v="13"/>
    <s v="21"/>
    <x v="7"/>
    <x v="0"/>
    <s v="2418|Glencoe|9.50|115.50"/>
    <x v="356"/>
    <s v="Truck# MLB-108Hauling Ticket# 107748Job: Glencoe Location: 530 Dundee Rd Glencoe"/>
    <x v="2"/>
    <x v="2"/>
    <s v="107748"/>
    <x v="10"/>
    <x v="65"/>
    <s v="Glencoe"/>
    <m/>
    <m/>
    <m/>
    <m/>
    <n v="9.5"/>
    <n v="115.5"/>
    <n v="1097.25"/>
    <n v="1020.4425000000001"/>
    <n v="439298.03999999992"/>
  </r>
  <r>
    <x v="13"/>
    <s v="21"/>
    <x v="7"/>
    <x v="0"/>
    <s v="2418|Glencoe|8.50|115.50"/>
    <x v="356"/>
    <s v="Truck# AA-308Hauling Ticket# 11022Job: Glencoe Location: 530 Dundee Rd Glencoe"/>
    <x v="40"/>
    <x v="24"/>
    <s v="11022"/>
    <x v="10"/>
    <x v="65"/>
    <s v="Glencoe"/>
    <m/>
    <m/>
    <m/>
    <m/>
    <n v="8.5"/>
    <n v="115.5"/>
    <n v="981.75"/>
    <n v="913.02750000000003"/>
    <n v="440279.78999999992"/>
  </r>
  <r>
    <x v="13"/>
    <s v="21"/>
    <x v="7"/>
    <x v="0"/>
    <s v="2418|Glencoe|7.75|115.50"/>
    <x v="356"/>
    <s v="Truck# MLB-108Hauling Ticket# 107461Job: Glencoe Location: 530 Dundee Rd Glencoe"/>
    <x v="2"/>
    <x v="2"/>
    <s v="107461"/>
    <x v="10"/>
    <x v="65"/>
    <s v="Glencoe"/>
    <m/>
    <m/>
    <m/>
    <m/>
    <n v="7.75"/>
    <n v="115.5"/>
    <n v="895.13"/>
    <n v="832.46625000000006"/>
    <n v="441174.91999999993"/>
  </r>
  <r>
    <x v="13"/>
    <s v="21"/>
    <x v="7"/>
    <x v="0"/>
    <s v="2418|Glencoe|10.50|115.50"/>
    <x v="356"/>
    <s v="Truck# AAA-308Hauling Ticket# 11023Job: Glencoe Location: 530 Dundee Rd Glencoe"/>
    <x v="11"/>
    <x v="24"/>
    <s v="11023"/>
    <x v="10"/>
    <x v="65"/>
    <s v="Glencoe"/>
    <m/>
    <m/>
    <m/>
    <m/>
    <n v="10.5"/>
    <n v="115.5"/>
    <n v="1212.75"/>
    <n v="1127.8575000000001"/>
    <n v="442387.66999999993"/>
  </r>
  <r>
    <x v="13"/>
    <s v="21"/>
    <x v="7"/>
    <x v="0"/>
    <s v="2418|Glencoe|7.00|115.50"/>
    <x v="356"/>
    <s v="Truck# MLB-108Hauling Ticket# 107457Job: Glencoe Location: 530 Dundee Rd Glencoe"/>
    <x v="2"/>
    <x v="2"/>
    <s v="107457"/>
    <x v="10"/>
    <x v="65"/>
    <s v="Glencoe"/>
    <m/>
    <m/>
    <m/>
    <m/>
    <n v="7"/>
    <n v="115.5"/>
    <n v="808.5"/>
    <n v="751.90500000000009"/>
    <n v="443196.16999999993"/>
  </r>
  <r>
    <x v="13"/>
    <s v="21"/>
    <x v="7"/>
    <x v="0"/>
    <s v="2418|Glencoe|8.00|115.50"/>
    <x v="356"/>
    <s v="Truck# AAA-308Hauling Ticket# 11024Job: Glencoe Location: 530 Dundee Rd Glencoe"/>
    <x v="11"/>
    <x v="24"/>
    <s v="11024"/>
    <x v="10"/>
    <x v="65"/>
    <s v="Glencoe"/>
    <m/>
    <m/>
    <m/>
    <m/>
    <n v="8"/>
    <n v="115.5"/>
    <n v="924"/>
    <n v="859.32"/>
    <n v="444120.16999999993"/>
  </r>
  <r>
    <x v="13"/>
    <s v="21"/>
    <x v="7"/>
    <x v="0"/>
    <s v="2418|Glencoe|7.50|115.50"/>
    <x v="356"/>
    <s v="Truck# MLB-82Hauling Ticket# 107754Job: Glencoe Location: 530 Dundee Rd Glencoe"/>
    <x v="2"/>
    <x v="23"/>
    <s v="107754"/>
    <x v="10"/>
    <x v="65"/>
    <s v="Glencoe"/>
    <m/>
    <m/>
    <m/>
    <m/>
    <n v="7.5"/>
    <n v="115.5"/>
    <n v="866.25"/>
    <n v="805.61250000000007"/>
    <n v="444986.41999999993"/>
  </r>
  <r>
    <x v="13"/>
    <s v="21"/>
    <x v="7"/>
    <x v="0"/>
    <s v="2418|Glencoe|8.00|115.50"/>
    <x v="356"/>
    <s v="Truck# AAA-308Hauling Ticket# 11025Job: Glencoe Location: 530 Dundee Rd Glencoe"/>
    <x v="11"/>
    <x v="24"/>
    <s v="11025"/>
    <x v="10"/>
    <x v="65"/>
    <s v="Glencoe"/>
    <m/>
    <m/>
    <m/>
    <m/>
    <n v="8"/>
    <n v="115.5"/>
    <n v="924"/>
    <n v="859.32"/>
    <n v="445910.41999999993"/>
  </r>
  <r>
    <x v="13"/>
    <s v="21"/>
    <x v="7"/>
    <x v="0"/>
    <s v="2418|Glencoe|8.00|115.50"/>
    <x v="356"/>
    <s v="Truck# LT-325Hauling Ticket# 11392Job: Glencoe Location: 530 Dundee Rd Glencoe"/>
    <x v="0"/>
    <x v="21"/>
    <s v="11392"/>
    <x v="10"/>
    <x v="65"/>
    <s v="Glencoe"/>
    <m/>
    <m/>
    <m/>
    <m/>
    <n v="8"/>
    <n v="115.5"/>
    <n v="924"/>
    <n v="859.32"/>
    <n v="446834.41999999993"/>
  </r>
  <r>
    <x v="13"/>
    <s v="21"/>
    <x v="7"/>
    <x v="0"/>
    <s v="2418|Glencoe|8.00|115.50"/>
    <x v="356"/>
    <s v="Truck# MLB-82Hauling Ticket# 107853Job: Glencoe Location: 530 Dundee Rd Glencoe"/>
    <x v="2"/>
    <x v="23"/>
    <s v="107853"/>
    <x v="10"/>
    <x v="65"/>
    <s v="Glencoe"/>
    <m/>
    <m/>
    <m/>
    <m/>
    <n v="8"/>
    <n v="115.5"/>
    <n v="924"/>
    <n v="859.32"/>
    <n v="447758.41999999993"/>
  </r>
  <r>
    <x v="14"/>
    <s v="28"/>
    <x v="7"/>
    <x v="0"/>
    <s v="2431|Glencoe|8.00|115.50"/>
    <x v="357"/>
    <s v="Truck# AAA-308Hauling Ticket# 7387Job: Glencoe Location: 530 Dundee Rd Glencoe"/>
    <x v="11"/>
    <x v="24"/>
    <s v="7387"/>
    <x v="10"/>
    <x v="65"/>
    <s v="Glencoe"/>
    <m/>
    <m/>
    <m/>
    <m/>
    <n v="8"/>
    <n v="115.5"/>
    <n v="924"/>
    <n v="859.32"/>
    <n v="509070.61999999988"/>
  </r>
  <r>
    <x v="14"/>
    <s v="28"/>
    <x v="7"/>
    <x v="0"/>
    <s v="2431|Glencoe|6.75|115.50"/>
    <x v="357"/>
    <s v="Truck# LT-114Hauling Ticket# 11936Job: Glencoe Location: 530 Dundee Rd Glencoe"/>
    <x v="0"/>
    <x v="25"/>
    <s v="11936"/>
    <x v="10"/>
    <x v="65"/>
    <s v="Glencoe"/>
    <m/>
    <m/>
    <m/>
    <m/>
    <n v="6.75"/>
    <n v="115.5"/>
    <n v="779.63"/>
    <n v="725.05124999999998"/>
    <n v="509850.24999999988"/>
  </r>
  <r>
    <x v="14"/>
    <s v="28"/>
    <x v="7"/>
    <x v="0"/>
    <s v="2431|Glencoe|8.50|115.50"/>
    <x v="357"/>
    <s v="Truck# AAA-308Hauling Ticket# 7388Job: Glencoe Location: 530 Dundee Rd Glencoe"/>
    <x v="11"/>
    <x v="24"/>
    <s v="7388"/>
    <x v="10"/>
    <x v="65"/>
    <s v="Glencoe"/>
    <m/>
    <m/>
    <m/>
    <m/>
    <n v="8.5"/>
    <n v="115.5"/>
    <n v="981.75"/>
    <n v="913.02750000000003"/>
    <n v="510831.99999999988"/>
  </r>
  <r>
    <x v="14"/>
    <s v="28"/>
    <x v="7"/>
    <x v="0"/>
    <s v="2431|Glencoe|5.00|115.50"/>
    <x v="357"/>
    <s v="Truck# MLB-82Hauling Ticket# S/NJob: Glencoe Location: 530 Dundee Rd Glencoe"/>
    <x v="2"/>
    <x v="23"/>
    <m/>
    <x v="10"/>
    <x v="65"/>
    <s v="Glencoe"/>
    <m/>
    <m/>
    <m/>
    <m/>
    <n v="5"/>
    <n v="115.5"/>
    <n v="577.5"/>
    <n v="537.07500000000005"/>
    <n v="511409.49999999988"/>
  </r>
  <r>
    <x v="14"/>
    <s v="28"/>
    <x v="7"/>
    <x v="0"/>
    <s v="2431|Glencoe|10.00|115.50"/>
    <x v="357"/>
    <s v="Truck# MLB-82Hauling Ticket# 12788Job: Glencoe Location: 530 Dundee Rd Glencoe"/>
    <x v="2"/>
    <x v="23"/>
    <s v="12788"/>
    <x v="10"/>
    <x v="65"/>
    <s v="Glencoe"/>
    <m/>
    <m/>
    <m/>
    <m/>
    <n v="10"/>
    <n v="115.5"/>
    <n v="1155"/>
    <n v="1074.1500000000001"/>
    <n v="512564.49999999988"/>
  </r>
  <r>
    <x v="14"/>
    <s v="28"/>
    <x v="7"/>
    <x v="0"/>
    <s v="2431|Glencoe|8.00|115.50"/>
    <x v="357"/>
    <s v="Truck# MLB-82Hauling Ticket# 12787Job: Glencoe Location: 530 Dundee Rd Glencoe"/>
    <x v="2"/>
    <x v="23"/>
    <s v="12787"/>
    <x v="10"/>
    <x v="65"/>
    <s v="Glencoe"/>
    <m/>
    <m/>
    <m/>
    <m/>
    <n v="8"/>
    <n v="115.5"/>
    <n v="924"/>
    <n v="859.32"/>
    <n v="513488.49999999988"/>
  </r>
  <r>
    <x v="15"/>
    <s v="05"/>
    <x v="0"/>
    <x v="0"/>
    <s v="2445|Glencoe|7.00|115.50"/>
    <x v="358"/>
    <s v="Truck# MLB-82_x000a_Hauling Ticket# 12800_x000a_Job: Glencoe _x000a_Location: 530 Dundee Rd Glencoe"/>
    <x v="2"/>
    <x v="23"/>
    <s v="12800"/>
    <x v="10"/>
    <x v="65"/>
    <s v="Glencoe"/>
    <m/>
    <m/>
    <m/>
    <m/>
    <n v="7"/>
    <n v="115.5"/>
    <n v="808.5"/>
    <n v="751.90500000000009"/>
    <n v="583908.57000000007"/>
  </r>
  <r>
    <x v="15"/>
    <s v="05"/>
    <x v="0"/>
    <x v="0"/>
    <s v="2445|Glencoe|9.50|115.50"/>
    <x v="358"/>
    <s v="Truck# AAA-308_x000a_Hauling Ticket# 7394_x000a_Job: Glencoe _x000a_Location: 530 Dundee Rd Glencoe"/>
    <x v="11"/>
    <x v="24"/>
    <s v="7394"/>
    <x v="10"/>
    <x v="65"/>
    <s v="Glencoe"/>
    <m/>
    <m/>
    <m/>
    <m/>
    <n v="9.5"/>
    <n v="115.5"/>
    <n v="1097.25"/>
    <n v="1020.4425000000001"/>
    <n v="585005.82000000007"/>
  </r>
  <r>
    <x v="15"/>
    <s v="05"/>
    <x v="0"/>
    <x v="0"/>
    <s v="2445|Glencoe|8.50|115.50"/>
    <x v="358"/>
    <s v="Truck# AAA-308_x000a_Hauling Ticket# 7395_x000a_Job: Glencoe _x000a_Location: 530 Dundee Rd Glencoe"/>
    <x v="11"/>
    <x v="24"/>
    <s v="7395"/>
    <x v="10"/>
    <x v="65"/>
    <s v="Glencoe"/>
    <m/>
    <m/>
    <m/>
    <m/>
    <n v="8.5"/>
    <n v="115.5"/>
    <n v="981.75"/>
    <n v="913.02750000000003"/>
    <n v="585987.57000000007"/>
  </r>
  <r>
    <x v="15"/>
    <s v="05"/>
    <x v="0"/>
    <x v="0"/>
    <s v="2445|Glencoe|10.00|115.50"/>
    <x v="358"/>
    <s v="Truck# MLB-82_x000a_Hauling Ticket# 12786_x000a_Job: Glencoe _x000a_Location: 530 Dundee Rd Glencoe"/>
    <x v="2"/>
    <x v="23"/>
    <s v="12786"/>
    <x v="10"/>
    <x v="65"/>
    <s v="Glencoe"/>
    <m/>
    <m/>
    <m/>
    <m/>
    <n v="10"/>
    <n v="115.5"/>
    <n v="1155"/>
    <n v="1074.1500000000001"/>
    <n v="587142.57000000007"/>
  </r>
  <r>
    <x v="15"/>
    <s v="05"/>
    <x v="0"/>
    <x v="0"/>
    <s v="2445|Glencoe|5.50|115.50"/>
    <x v="358"/>
    <s v="Truck# AAA-308_x000a_Hauling Ticket# 7396 _x000a_Job: Glencoe _x000a_Location: 530 Dundee Rd Glencoe"/>
    <x v="11"/>
    <x v="24"/>
    <s v="7396"/>
    <x v="10"/>
    <x v="65"/>
    <s v="Glencoe"/>
    <m/>
    <m/>
    <m/>
    <m/>
    <n v="5.5"/>
    <n v="115.5"/>
    <n v="635.25"/>
    <n v="590.78250000000003"/>
    <n v="587777.82000000007"/>
  </r>
  <r>
    <x v="15"/>
    <s v="05"/>
    <x v="0"/>
    <x v="0"/>
    <s v="2445|Glencoe|5.00|115.50"/>
    <x v="358"/>
    <s v="Truck# MLB-82_x000a_Hauling Ticket# 107462_x000a_Job: Glencoe _x000a_Location: 530 Dundee Rd Glencoe"/>
    <x v="2"/>
    <x v="23"/>
    <s v="107462"/>
    <x v="10"/>
    <x v="65"/>
    <s v="Glencoe"/>
    <m/>
    <m/>
    <m/>
    <m/>
    <n v="5"/>
    <n v="115.5"/>
    <n v="577.5"/>
    <n v="537.07500000000005"/>
    <n v="588355.32000000007"/>
  </r>
  <r>
    <x v="15"/>
    <s v="05"/>
    <x v="0"/>
    <x v="0"/>
    <s v="2445|Glencoe|8.00|115.50"/>
    <x v="358"/>
    <s v="Truck# AAA-308_x000a_Hauling Ticket# 7397_x000a_Job: Glencoe _x000a_Location: 530 Dundee Rd Glencoe"/>
    <x v="11"/>
    <x v="24"/>
    <s v="7397"/>
    <x v="10"/>
    <x v="65"/>
    <s v="Glencoe"/>
    <m/>
    <m/>
    <m/>
    <m/>
    <n v="8"/>
    <n v="115.5"/>
    <n v="924"/>
    <n v="859.32"/>
    <n v="589279.32000000007"/>
  </r>
  <r>
    <x v="15"/>
    <s v="05"/>
    <x v="0"/>
    <x v="0"/>
    <s v="2445|Glencoe|9.00|115.50"/>
    <x v="358"/>
    <s v="Truck# RB-13_x000a_Hauling Ticket# 107511_x000a_Job: Glencoe _x000a_Location: 530 Dundee Rd Glencoe"/>
    <x v="36"/>
    <x v="67"/>
    <s v="107511"/>
    <x v="10"/>
    <x v="65"/>
    <s v="Glencoe"/>
    <m/>
    <m/>
    <m/>
    <m/>
    <n v="9"/>
    <n v="115.5"/>
    <n v="1039.5"/>
    <n v="966.73500000000001"/>
    <n v="590318.82000000007"/>
  </r>
  <r>
    <x v="15"/>
    <s v="05"/>
    <x v="0"/>
    <x v="0"/>
    <s v="2445|Glencoe|8.00|115.50"/>
    <x v="358"/>
    <s v="Truck# LT-356_x000a_Hauling Ticket# 12035_x000a_Job: Glencoe _x000a_Location: 530 Dundee Rd Glencoe"/>
    <x v="0"/>
    <x v="7"/>
    <s v="12035"/>
    <x v="10"/>
    <x v="65"/>
    <s v="Glencoe"/>
    <m/>
    <m/>
    <m/>
    <m/>
    <n v="8"/>
    <n v="115.5"/>
    <n v="924"/>
    <n v="859.32"/>
    <n v="591242.82000000007"/>
  </r>
  <r>
    <x v="15"/>
    <s v="05"/>
    <x v="0"/>
    <x v="0"/>
    <s v="2445|Glencoe|7.50|115.50"/>
    <x v="358"/>
    <s v="Truck# RB-13_x000a_Hauling Ticket# 107507_x000a_Job: Glencoe _x000a_Location: 530 Dundee Rd Glencoe"/>
    <x v="36"/>
    <x v="67"/>
    <s v="107507"/>
    <x v="10"/>
    <x v="65"/>
    <s v="Glencoe"/>
    <m/>
    <m/>
    <m/>
    <m/>
    <n v="7.5"/>
    <n v="115.5"/>
    <n v="866.25"/>
    <n v="0"/>
    <n v="592109.07000000007"/>
  </r>
  <r>
    <x v="15"/>
    <s v="05"/>
    <x v="0"/>
    <x v="0"/>
    <s v="2445|Glencoe|6.50|115.50"/>
    <x v="358"/>
    <s v="Truck# MLB-82_x000a_Hauling Ticket# 12785_x000a_Job: Glencoe _x000a_Location: 530 Dundee Rd Glencoe"/>
    <x v="2"/>
    <x v="23"/>
    <s v="12785"/>
    <x v="10"/>
    <x v="65"/>
    <s v="Glencoe"/>
    <m/>
    <m/>
    <m/>
    <m/>
    <n v="6.5"/>
    <n v="115.5"/>
    <n v="750.75"/>
    <n v="698.19749999999999"/>
    <n v="592859.82000000007"/>
  </r>
  <r>
    <x v="15"/>
    <s v="05"/>
    <x v="0"/>
    <x v="0"/>
    <s v="2445|Glencoe|9.00|115.50"/>
    <x v="358"/>
    <s v="Truck# MLB-82_x000a_Hauling Ticket# 107755_x000a_Job: Glencoe _x000a_Location: 530 Dundee Rd Glencoe"/>
    <x v="2"/>
    <x v="23"/>
    <s v="107755"/>
    <x v="10"/>
    <x v="65"/>
    <s v="Glencoe"/>
    <m/>
    <m/>
    <m/>
    <m/>
    <n v="9"/>
    <n v="115.5"/>
    <n v="1039.5"/>
    <n v="966.73500000000001"/>
    <n v="593899.32000000007"/>
  </r>
  <r>
    <x v="15"/>
    <s v="05"/>
    <x v="0"/>
    <x v="0"/>
    <s v="2445|Glencoe|7.00|115.50"/>
    <x v="358"/>
    <s v="Truck# MLB-82_x000a_Hauling Ticket# 107756_x000a_Job: Glencoe _x000a_Location: 530 Dundee Rd Glencoe"/>
    <x v="2"/>
    <x v="23"/>
    <s v="107756"/>
    <x v="10"/>
    <x v="65"/>
    <s v="Glencoe"/>
    <m/>
    <m/>
    <m/>
    <m/>
    <n v="7"/>
    <n v="115.5"/>
    <n v="808.5"/>
    <n v="751.90500000000009"/>
    <n v="594707.82000000007"/>
  </r>
  <r>
    <x v="16"/>
    <s v="12"/>
    <x v="0"/>
    <x v="0"/>
    <s v="2455|Glencoe|0.00|0.00"/>
    <x v="359"/>
    <s v="Truck# Li73_x000a_Hauling Ticket # _x000a_Job: Glencoe"/>
    <x v="1"/>
    <x v="9"/>
    <m/>
    <x v="10"/>
    <x v="65"/>
    <s v="Glencoe"/>
    <m/>
    <m/>
    <m/>
    <m/>
    <n v="0"/>
    <m/>
    <n v="0"/>
    <n v="0"/>
    <n v="639090.81000000017"/>
  </r>
  <r>
    <x v="16"/>
    <s v="12"/>
    <x v="0"/>
    <x v="0"/>
    <s v="2459|Glencoe|6.50|115.50"/>
    <x v="360"/>
    <s v="Truck# AAA-308_x000a_Hauling Ticket# 7398_x000a_Job: Glencoe _x000a_Location: 530 Dundee Rd Glencoe"/>
    <x v="11"/>
    <x v="24"/>
    <s v="7398"/>
    <x v="10"/>
    <x v="65"/>
    <s v="Glencoe"/>
    <m/>
    <m/>
    <m/>
    <m/>
    <n v="6.5"/>
    <n v="115.5"/>
    <n v="750.75"/>
    <n v="698.19749999999999"/>
    <n v="662074.06000000017"/>
  </r>
  <r>
    <x v="16"/>
    <s v="12"/>
    <x v="0"/>
    <x v="0"/>
    <s v="2459|Glencoe|9.00|115.50"/>
    <x v="360"/>
    <s v="Truck# MLB-108_x000a_Hauling Ticket# 11497_x000a_Job: Glencoe _x000a_Location: Millenium Yard"/>
    <x v="2"/>
    <x v="2"/>
    <s v="11497"/>
    <x v="10"/>
    <x v="65"/>
    <s v="Glencoe"/>
    <m/>
    <m/>
    <m/>
    <m/>
    <n v="9"/>
    <n v="115.5"/>
    <n v="1039.5"/>
    <n v="966.73500000000001"/>
    <n v="663113.56000000017"/>
  </r>
  <r>
    <x v="16"/>
    <s v="12"/>
    <x v="0"/>
    <x v="0"/>
    <s v="2459|Glencoe|8.00|115.50"/>
    <x v="360"/>
    <s v="Truck# MLB-11_x000a_Hauling Ticket# 12770_x000a_Job: Glencoe _x000a_Location: 530 Dundee Rd Glencoe"/>
    <x v="2"/>
    <x v="11"/>
    <s v="12770"/>
    <x v="10"/>
    <x v="65"/>
    <s v="Glencoe"/>
    <m/>
    <m/>
    <m/>
    <m/>
    <n v="8"/>
    <n v="115.5"/>
    <n v="924"/>
    <n v="859.32"/>
    <n v="664037.56000000017"/>
  </r>
  <r>
    <x v="16"/>
    <s v="12"/>
    <x v="0"/>
    <x v="0"/>
    <s v="2459|Glencoe|8.50|115.50"/>
    <x v="360"/>
    <s v="Truck# AAA-308_x000a_Hauling Ticket# 7399_x000a_Job: Glencoe _x000a_Location: 530 Dundee Rd Glencoe"/>
    <x v="11"/>
    <x v="24"/>
    <s v="7399"/>
    <x v="10"/>
    <x v="65"/>
    <s v="Glencoe"/>
    <m/>
    <m/>
    <m/>
    <m/>
    <n v="8.5"/>
    <n v="115.5"/>
    <n v="981.75"/>
    <n v="913.02750000000003"/>
    <n v="665019.31000000017"/>
  </r>
  <r>
    <x v="16"/>
    <s v="12"/>
    <x v="0"/>
    <x v="0"/>
    <s v="2459|Glencoe|6.50|115.50"/>
    <x v="360"/>
    <s v="Truck# MLB-82_x000a_Hauling Ticket# 107757_x000a_Job: Glencoe _x000a_Location: 530 Dundee Rd Glencoe"/>
    <x v="2"/>
    <x v="23"/>
    <s v="107757"/>
    <x v="10"/>
    <x v="65"/>
    <s v="Glencoe"/>
    <m/>
    <m/>
    <m/>
    <m/>
    <n v="6.5"/>
    <n v="115.5"/>
    <n v="750.75"/>
    <n v="698.19749999999999"/>
    <n v="665770.06000000017"/>
  </r>
  <r>
    <x v="16"/>
    <s v="12"/>
    <x v="0"/>
    <x v="0"/>
    <s v="2459|Glencoe|12.50|115.50"/>
    <x v="360"/>
    <s v="Truck# AAA-308_x000a_Hauling Ticket# 10883_x000a_Job: Glencoe _x000a_Location: 530 Dundee Rd Glencoe"/>
    <x v="11"/>
    <x v="24"/>
    <s v="10883"/>
    <x v="10"/>
    <x v="65"/>
    <s v="Glencoe"/>
    <m/>
    <m/>
    <m/>
    <m/>
    <n v="12.5"/>
    <n v="115.5"/>
    <n v="1443.75"/>
    <n v="1342.6875"/>
    <n v="667213.81000000017"/>
  </r>
  <r>
    <x v="16"/>
    <s v="12"/>
    <x v="0"/>
    <x v="0"/>
    <s v="2459|Glencoe|12.00|115.50"/>
    <x v="360"/>
    <s v="Truck# MLB-11_x000a_Hauling Ticket# 12772_x000a_Job: Glencoe _x000a_Location: 530 Dundee Rd Glencoe"/>
    <x v="2"/>
    <x v="11"/>
    <s v="12772"/>
    <x v="10"/>
    <x v="65"/>
    <s v="Glencoe"/>
    <m/>
    <m/>
    <m/>
    <m/>
    <n v="12"/>
    <n v="115.5"/>
    <n v="1386"/>
    <n v="1288.98"/>
    <n v="668599.81000000017"/>
  </r>
  <r>
    <x v="16"/>
    <s v="12"/>
    <x v="0"/>
    <x v="0"/>
    <s v="2459|Glencoe|8.00|115.50"/>
    <x v="360"/>
    <s v="Truck# AAA-308_x000a_Hauling Ticket# 10884_x000a_Job: Glencoe _x000a_Location: 530 Dundee Rd Glencoe"/>
    <x v="11"/>
    <x v="24"/>
    <s v="10884"/>
    <x v="10"/>
    <x v="65"/>
    <s v="Glencoe"/>
    <m/>
    <m/>
    <m/>
    <m/>
    <n v="8"/>
    <n v="115.5"/>
    <n v="924"/>
    <n v="859.32"/>
    <n v="669523.81000000017"/>
  </r>
  <r>
    <x v="16"/>
    <s v="12"/>
    <x v="0"/>
    <x v="0"/>
    <s v="2459|Glencoe|8.00|115.50"/>
    <x v="360"/>
    <s v="Truck# AAA-308_x000a_Hauling Ticket# 7400_x000a_Job: Glencoe _x000a_Location: 530 Dundee Rd Glencoe"/>
    <x v="11"/>
    <x v="24"/>
    <s v="7400"/>
    <x v="10"/>
    <x v="65"/>
    <s v="Glencoe"/>
    <m/>
    <m/>
    <m/>
    <m/>
    <n v="8"/>
    <n v="115.5"/>
    <n v="924"/>
    <n v="859.32"/>
    <n v="670447.81000000017"/>
  </r>
  <r>
    <x v="0"/>
    <s v="19"/>
    <x v="0"/>
    <x v="0"/>
    <s v="2475|Glencoe|6.00|115.50"/>
    <x v="361"/>
    <s v="Truck# AAA-308_x000a_Hauling Ticket# 12790_x000a_Job: Glencoe _x000a_Location: 530 Dundee Rd Glencoe"/>
    <x v="11"/>
    <x v="24"/>
    <s v="12790"/>
    <x v="10"/>
    <x v="65"/>
    <s v="Glencoe"/>
    <m/>
    <m/>
    <m/>
    <m/>
    <n v="6"/>
    <n v="115.5"/>
    <n v="693"/>
    <n v="644.49"/>
    <n v="751657.4300000004"/>
  </r>
  <r>
    <x v="0"/>
    <s v="19"/>
    <x v="0"/>
    <x v="0"/>
    <s v="2475|Glencoe|5.50|115.50"/>
    <x v="361"/>
    <s v="Truck# MLB-198_x000a_Hauling Ticket# 13322_x000a_Job: Glencoe _x000a_Location: 530 Dundee Rd Glencoe"/>
    <x v="2"/>
    <x v="34"/>
    <s v="13322"/>
    <x v="10"/>
    <x v="65"/>
    <s v="Glencoe"/>
    <m/>
    <m/>
    <m/>
    <m/>
    <n v="5.5"/>
    <n v="115.5"/>
    <n v="635.25"/>
    <n v="590.78250000000003"/>
    <n v="752292.6800000004"/>
  </r>
  <r>
    <x v="0"/>
    <s v="19"/>
    <x v="0"/>
    <x v="0"/>
    <s v="2475|Glencoe|5.50|115.50"/>
    <x v="361"/>
    <s v="Truck# AAA-308_x000a_Hauling Ticket# 13323_x000a_Job: Glencoe _x000a_Location: 530 Dundee Rd Glencoe"/>
    <x v="11"/>
    <x v="24"/>
    <s v="13323"/>
    <x v="10"/>
    <x v="65"/>
    <s v="Glencoe"/>
    <m/>
    <m/>
    <m/>
    <m/>
    <n v="5.5"/>
    <n v="115.5"/>
    <n v="635.25"/>
    <n v="590.78250000000003"/>
    <n v="752927.9300000004"/>
  </r>
  <r>
    <x v="0"/>
    <s v="19"/>
    <x v="0"/>
    <x v="0"/>
    <s v="2475|Glencoe|8.00|115.50"/>
    <x v="361"/>
    <s v="Truck# AAA-308_x000a_Hauling Ticket# 10887_x000a_Job: Glencoe _x000a_Location: 530 Dundee Rd Glencoe"/>
    <x v="11"/>
    <x v="24"/>
    <s v="10887"/>
    <x v="10"/>
    <x v="65"/>
    <s v="Glencoe"/>
    <m/>
    <m/>
    <m/>
    <m/>
    <n v="8"/>
    <n v="115.5"/>
    <n v="924"/>
    <n v="859.32"/>
    <n v="753851.9300000004"/>
  </r>
  <r>
    <x v="0"/>
    <s v="19"/>
    <x v="0"/>
    <x v="0"/>
    <s v="2475|Glencoe|9.50|115.50"/>
    <x v="361"/>
    <s v="Truck# AAA-308_x000a_Hauling Ticket# 10888_x000a_Job: Glencoe _x000a_Location: 530 Dundee Rd Glencoe"/>
    <x v="11"/>
    <x v="24"/>
    <s v="10888"/>
    <x v="10"/>
    <x v="65"/>
    <s v="Glencoe"/>
    <m/>
    <m/>
    <m/>
    <m/>
    <n v="9.5"/>
    <n v="115.5"/>
    <n v="1097.25"/>
    <n v="1020.4425000000001"/>
    <n v="754949.1800000004"/>
  </r>
  <r>
    <x v="0"/>
    <s v="19"/>
    <x v="0"/>
    <x v="0"/>
    <s v="2475|Glencoe|7.50|115.50"/>
    <x v="361"/>
    <s v="Truck# AAA-308_x000a_Hauling Ticket# 10889_x000a_Job: Glencoe _x000a_Location: 530 Dundee Rd Glencoe"/>
    <x v="11"/>
    <x v="24"/>
    <s v="10889"/>
    <x v="10"/>
    <x v="65"/>
    <s v="Glencoe"/>
    <m/>
    <m/>
    <m/>
    <m/>
    <n v="7.5"/>
    <n v="115.5"/>
    <n v="866.25"/>
    <n v="805.61250000000007"/>
    <n v="755815.4300000004"/>
  </r>
  <r>
    <x v="1"/>
    <s v="26"/>
    <x v="0"/>
    <x v="0"/>
    <s v="2490|Glencoe|8.00|115.50"/>
    <x v="362"/>
    <s v="Truck# MJV-642_x000a_Hauling Ticket# 10088_x000a_Job: Glencoe _x000a_Location: 530 Dundee Rd Glencoe"/>
    <x v="14"/>
    <x v="76"/>
    <s v="10088"/>
    <x v="10"/>
    <x v="65"/>
    <s v="Glencoe"/>
    <m/>
    <m/>
    <m/>
    <m/>
    <n v="8"/>
    <n v="115.5"/>
    <n v="924"/>
    <n v="859.32"/>
    <n v="831944.25000000035"/>
  </r>
  <r>
    <x v="1"/>
    <s v="26"/>
    <x v="0"/>
    <x v="0"/>
    <s v="2490|Glencoe|4.00|115.50"/>
    <x v="362"/>
    <s v="Truck# AAA-308_x000a_Hauling Ticket# 10890_x000a_Job: Glencoe _x000a_Location: 530 Dundee Rd Glencoe"/>
    <x v="11"/>
    <x v="24"/>
    <s v="10890"/>
    <x v="10"/>
    <x v="65"/>
    <s v="Glencoe"/>
    <m/>
    <m/>
    <m/>
    <m/>
    <n v="4"/>
    <n v="115.5"/>
    <n v="462"/>
    <n v="429.66"/>
    <n v="832406.25000000035"/>
  </r>
  <r>
    <x v="1"/>
    <s v="26"/>
    <x v="0"/>
    <x v="0"/>
    <s v="2490|Glencoe|8.00|115.50"/>
    <x v="362"/>
    <s v="Truck#AAA-308_x000a_Hauling Ticket# 10891_x000a_Job: Glencoe _x000a_Location: 530 Dundee Rd Glencoe"/>
    <x v="11"/>
    <x v="24"/>
    <s v="10891"/>
    <x v="10"/>
    <x v="65"/>
    <s v="Glencoe"/>
    <m/>
    <m/>
    <m/>
    <m/>
    <n v="8"/>
    <n v="115.5"/>
    <n v="924"/>
    <n v="859.32"/>
    <n v="833330.25000000035"/>
  </r>
  <r>
    <x v="1"/>
    <s v="26"/>
    <x v="0"/>
    <x v="0"/>
    <s v="2490|Glencoe|8.50|115.50"/>
    <x v="362"/>
    <s v="Truck# LT-356_x000a_Hauling Ticket# 5712_x000a_Job: Glencoe _x000a_Location: 530 Dundee Rd Glencoe"/>
    <x v="0"/>
    <x v="7"/>
    <s v="5712"/>
    <x v="10"/>
    <x v="65"/>
    <s v="Glencoe"/>
    <m/>
    <m/>
    <m/>
    <m/>
    <n v="8.5"/>
    <n v="115.5"/>
    <n v="981.75"/>
    <n v="913.02750000000003"/>
    <n v="834312.00000000035"/>
  </r>
  <r>
    <x v="1"/>
    <s v="26"/>
    <x v="0"/>
    <x v="0"/>
    <s v="2490|Glencoe|7.00|115.50"/>
    <x v="362"/>
    <s v="Truck# MLB-58_x000a_Hauling Ticket# 13004_x000a_Job: Glencoe _x000a_Location: 530 Dundee Rd Glencoe"/>
    <x v="2"/>
    <x v="22"/>
    <s v="13004"/>
    <x v="10"/>
    <x v="65"/>
    <s v="Glencoe"/>
    <m/>
    <m/>
    <m/>
    <m/>
    <n v="7"/>
    <n v="115.5"/>
    <n v="808.5"/>
    <n v="751.90500000000009"/>
    <n v="835120.50000000035"/>
  </r>
  <r>
    <x v="1"/>
    <s v="26"/>
    <x v="0"/>
    <x v="0"/>
    <s v="2490|Glencoe|8.50|115.50"/>
    <x v="362"/>
    <s v="Truck# MLB-58_x000a_Hauling Ticket# 13005_x000a_Job: Glencoe _x000a_Location: 530 Dundee Rd Glencoe"/>
    <x v="2"/>
    <x v="22"/>
    <s v="13005"/>
    <x v="10"/>
    <x v="65"/>
    <s v="Glencoe"/>
    <m/>
    <m/>
    <m/>
    <m/>
    <n v="8.5"/>
    <n v="115.5"/>
    <n v="981.75"/>
    <n v="913.02750000000003"/>
    <n v="836102.25000000035"/>
  </r>
  <r>
    <x v="1"/>
    <s v="26"/>
    <x v="0"/>
    <x v="0"/>
    <s v="2490|Glencoe|7.50|115.50"/>
    <x v="362"/>
    <s v="Truck#MLB-198_x000a_Hauling Ticket# 13336_x000a_Job: Glencoe _x000a_Location: 530 Dundee Rd Glencoe"/>
    <x v="2"/>
    <x v="34"/>
    <s v="13336"/>
    <x v="10"/>
    <x v="65"/>
    <s v="Glencoe"/>
    <m/>
    <m/>
    <m/>
    <m/>
    <n v="7.5"/>
    <n v="115.5"/>
    <n v="866.25"/>
    <n v="805.61250000000007"/>
    <n v="836968.50000000035"/>
  </r>
  <r>
    <x v="11"/>
    <s v="02"/>
    <x v="1"/>
    <x v="0"/>
    <s v="2503|Glencoe|9.50|115.50"/>
    <x v="363"/>
    <s v="Truck# MJV-642_x000a_Hauling Ticket# 10085_x000a_Job: Glencoe _x000a_Location: 530 Dundee Rd Glencoe"/>
    <x v="14"/>
    <x v="76"/>
    <s v="10085"/>
    <x v="10"/>
    <x v="65"/>
    <s v="Glencoe"/>
    <m/>
    <m/>
    <m/>
    <m/>
    <n v="9.5"/>
    <n v="115.5"/>
    <n v="1097.25"/>
    <n v="1020.4425000000001"/>
    <n v="911616.15000000037"/>
  </r>
  <r>
    <x v="11"/>
    <s v="02"/>
    <x v="1"/>
    <x v="0"/>
    <s v="2503|Glencoe|9.00|115.50"/>
    <x v="363"/>
    <s v="Truck# MLB-58_x000a_Hauling Ticket# 13007_x000a_Job: Glencoe _x000a_Location: 530 Dundee Rd Glencoe"/>
    <x v="2"/>
    <x v="22"/>
    <s v="13007"/>
    <x v="10"/>
    <x v="65"/>
    <s v="Glencoe"/>
    <m/>
    <m/>
    <m/>
    <m/>
    <n v="9"/>
    <n v="115.5"/>
    <n v="1039.5"/>
    <n v="966.73500000000001"/>
    <n v="912655.65000000037"/>
  </r>
  <r>
    <x v="11"/>
    <s v="02"/>
    <x v="1"/>
    <x v="0"/>
    <s v="2503|Glencoe|8.50|115.50"/>
    <x v="363"/>
    <s v="Truck# MLB-108_x000a_Hauling Ticket# 13550_x000a_Job: Glencoe _x000a_Location: 530 Dundee Rd Glencoe"/>
    <x v="2"/>
    <x v="2"/>
    <s v="13550"/>
    <x v="10"/>
    <x v="65"/>
    <s v="Glencoe"/>
    <m/>
    <m/>
    <m/>
    <m/>
    <n v="8.5"/>
    <n v="115.5"/>
    <n v="981.75"/>
    <n v="913.02750000000003"/>
    <n v="913637.40000000037"/>
  </r>
  <r>
    <x v="11"/>
    <s v="02"/>
    <x v="1"/>
    <x v="0"/>
    <s v="2503|Glencoe|8.50|115.50"/>
    <x v="363"/>
    <s v="Truck# MLB-58_x000a_Hauling Ticket# 13008_x000a_Job: Glencoe _x000a_Location: 530 Dundee Rd Glencoe"/>
    <x v="2"/>
    <x v="22"/>
    <s v="13008"/>
    <x v="10"/>
    <x v="65"/>
    <s v="Glencoe"/>
    <m/>
    <m/>
    <m/>
    <m/>
    <n v="8.5"/>
    <n v="115.5"/>
    <n v="981.75"/>
    <n v="913.02750000000003"/>
    <n v="914619.15000000037"/>
  </r>
  <r>
    <x v="11"/>
    <s v="02"/>
    <x v="1"/>
    <x v="0"/>
    <s v="2503|Glencoe|8.50|115.50"/>
    <x v="363"/>
    <s v="Truck# MLB-82_x000a_Hauling Ticket# 13852_x000a_Job: Glencoe _x000a_Location: 530 Dundee Rd Glencoe"/>
    <x v="2"/>
    <x v="23"/>
    <s v="13852"/>
    <x v="10"/>
    <x v="65"/>
    <s v="Glencoe"/>
    <m/>
    <m/>
    <m/>
    <m/>
    <n v="8.5"/>
    <n v="115.5"/>
    <n v="981.75"/>
    <n v="913.02750000000003"/>
    <n v="915600.90000000037"/>
  </r>
  <r>
    <x v="11"/>
    <s v="02"/>
    <x v="1"/>
    <x v="0"/>
    <s v="2503|Glencoe|9.50|115.50"/>
    <x v="363"/>
    <s v="Truck# MLB-58_x000a_Hauling Ticket# 13009_x000a_Job: Glencoe _x000a_Location: 530 Dundee Rd Glencoe"/>
    <x v="2"/>
    <x v="22"/>
    <s v="13009"/>
    <x v="10"/>
    <x v="65"/>
    <s v="Glencoe"/>
    <m/>
    <m/>
    <m/>
    <m/>
    <n v="9.5"/>
    <n v="115.5"/>
    <n v="1097.25"/>
    <n v="1020.4425000000001"/>
    <n v="916698.15000000037"/>
  </r>
  <r>
    <x v="11"/>
    <s v="02"/>
    <x v="1"/>
    <x v="0"/>
    <s v="2503|Glencoe|8.00|115.50"/>
    <x v="363"/>
    <s v="Truck# MLB-58_x000a_Hauling Ticket# 13010_x000a_Job: Glencoe _x000a_Location: 530 Dundee Rd Glencoe"/>
    <x v="2"/>
    <x v="22"/>
    <s v="13010"/>
    <x v="10"/>
    <x v="65"/>
    <s v="Glencoe"/>
    <m/>
    <m/>
    <m/>
    <m/>
    <n v="8"/>
    <n v="115.5"/>
    <n v="924"/>
    <n v="859.32"/>
    <n v="917622.15000000037"/>
  </r>
  <r>
    <x v="11"/>
    <s v="02"/>
    <x v="1"/>
    <x v="0"/>
    <s v="2503|Glencoe|6.00|115.50"/>
    <x v="363"/>
    <s v="Truck# MLB-108_x000a_Hauling Ticket# 13553_x000a_Job: Glencoe _x000a_Location: 530 Dundee Rd Glencoe"/>
    <x v="2"/>
    <x v="2"/>
    <s v="13553"/>
    <x v="10"/>
    <x v="65"/>
    <s v="Glencoe"/>
    <m/>
    <m/>
    <m/>
    <m/>
    <n v="6"/>
    <n v="115.5"/>
    <n v="693"/>
    <n v="644.49"/>
    <n v="918315.15000000037"/>
  </r>
  <r>
    <x v="12"/>
    <s v="09"/>
    <x v="1"/>
    <x v="0"/>
    <s v="2516|Glencoe|6.50|115.50"/>
    <x v="364"/>
    <s v="Truck# MLB-58_x000a_Hauling Ticket# 13011_x000a_Job: Glencoe _x000a_Location: 530 Dundee Rd Glencoe"/>
    <x v="2"/>
    <x v="22"/>
    <s v="13011"/>
    <x v="10"/>
    <x v="65"/>
    <s v="Glencoe"/>
    <m/>
    <m/>
    <m/>
    <m/>
    <n v="6.5"/>
    <n v="115.5"/>
    <n v="750.75"/>
    <n v="698.19749999999999"/>
    <n v="975328.74000000057"/>
  </r>
  <r>
    <x v="12"/>
    <s v="09"/>
    <x v="1"/>
    <x v="0"/>
    <s v="2516|Glencoe|9.50|115.50"/>
    <x v="364"/>
    <s v="Truck# MLB-108_x000a_Hauling Ticket# 13554_x000a_Job: Glencoe _x000a_Location: 530 Dundee Rd Glencoe"/>
    <x v="2"/>
    <x v="2"/>
    <s v="13554"/>
    <x v="10"/>
    <x v="65"/>
    <s v="Glencoe"/>
    <m/>
    <m/>
    <m/>
    <m/>
    <n v="9.5"/>
    <n v="115.5"/>
    <n v="1097.25"/>
    <n v="1020.4425000000001"/>
    <n v="976425.99000000057"/>
  </r>
  <r>
    <x v="12"/>
    <s v="09"/>
    <x v="1"/>
    <x v="0"/>
    <s v="2516|Glencoe|11.50|115.50"/>
    <x v="364"/>
    <s v="Truck# AAA-308_x000a_Hauling Ticket# 10899_x000a_Job: Glencoe _x000a_Location: 530 Dundee Rd Glencoe"/>
    <x v="11"/>
    <x v="24"/>
    <s v="10899"/>
    <x v="10"/>
    <x v="65"/>
    <s v="Glencoe"/>
    <m/>
    <m/>
    <m/>
    <m/>
    <n v="11.5"/>
    <n v="115.5"/>
    <n v="1328.25"/>
    <n v="1235.2725"/>
    <n v="977754.24000000057"/>
  </r>
  <r>
    <x v="12"/>
    <s v="09"/>
    <x v="1"/>
    <x v="0"/>
    <s v="2516|Glencoe|4.50|115.50"/>
    <x v="364"/>
    <s v="Truck# MLB-108_x000a_Hauling Ticket# 13558_x000a_Job: Glencoe _x000a_Location: 530 Dundee Rd Glencoe"/>
    <x v="2"/>
    <x v="2"/>
    <s v="13558"/>
    <x v="10"/>
    <x v="65"/>
    <s v="Glencoe"/>
    <m/>
    <m/>
    <m/>
    <m/>
    <n v="4.5"/>
    <n v="115.5"/>
    <n v="519.75"/>
    <n v="483.36750000000001"/>
    <n v="978273.99000000057"/>
  </r>
  <r>
    <x v="12"/>
    <s v="09"/>
    <x v="1"/>
    <x v="0"/>
    <s v="2516|Glencoe|6.00|115.50"/>
    <x v="364"/>
    <s v="Truck# MLB-58_x000a_Hauling Ticket# 13013_x000a_Job: Glencoe _x000a_Location: 530 Dundee Rd Glencoe"/>
    <x v="2"/>
    <x v="22"/>
    <s v="13013"/>
    <x v="10"/>
    <x v="65"/>
    <s v="Glencoe"/>
    <m/>
    <m/>
    <m/>
    <m/>
    <n v="6"/>
    <n v="115.5"/>
    <n v="693"/>
    <n v="644.49"/>
    <n v="978966.99000000057"/>
  </r>
  <r>
    <x v="12"/>
    <s v="09"/>
    <x v="1"/>
    <x v="0"/>
    <s v="2516|Glencoe|2.75|115.50"/>
    <x v="364"/>
    <s v="Truck# MLB-11_x000a_Hauling Ticket# 13246_x000a_Job: Glencoe _x000a_Location: 530 Dundee Rd Glencoe"/>
    <x v="2"/>
    <x v="11"/>
    <s v="13246"/>
    <x v="10"/>
    <x v="65"/>
    <s v="Glencoe"/>
    <m/>
    <m/>
    <m/>
    <m/>
    <n v="2.75"/>
    <n v="115.5"/>
    <n v="317.63"/>
    <n v="295.39125000000001"/>
    <n v="979284.62000000058"/>
  </r>
  <r>
    <x v="12"/>
    <s v="09"/>
    <x v="1"/>
    <x v="0"/>
    <s v="2516|Glencoe|7.50|115.50"/>
    <x v="364"/>
    <s v="Truck# MLB-58_x000a_Hauling Ticket# 13014_x000a_Job: Glencoe _x000a_Location: 530 Dundee Rd Glencoe"/>
    <x v="2"/>
    <x v="22"/>
    <s v="13014"/>
    <x v="10"/>
    <x v="65"/>
    <s v="Glencoe"/>
    <m/>
    <m/>
    <m/>
    <m/>
    <n v="7.5"/>
    <n v="115.5"/>
    <n v="866.25"/>
    <n v="805.61250000000007"/>
    <n v="980150.87000000058"/>
  </r>
  <r>
    <x v="2"/>
    <s v="16"/>
    <x v="1"/>
    <x v="0"/>
    <s v="2530|Glencoe|4.00|115.50"/>
    <x v="365"/>
    <s v="Truck# MLB-11_x000a_Hauling Ticket# 13250_x000a_Job: Glencoe _x000a_Location: 530 Dundee Rd Glencoe"/>
    <x v="2"/>
    <x v="11"/>
    <s v="13250"/>
    <x v="10"/>
    <x v="65"/>
    <s v="Glencoe"/>
    <m/>
    <m/>
    <m/>
    <m/>
    <n v="4"/>
    <n v="115.5"/>
    <n v="462"/>
    <n v="429.66"/>
    <n v="1048836.330000001"/>
  </r>
  <r>
    <x v="2"/>
    <s v="16"/>
    <x v="1"/>
    <x v="0"/>
    <s v="2530|Glencoe|7.50|115.50"/>
    <x v="365"/>
    <s v="Truck# MLB-58_x000a_Hauling Ticket# 13016_x000a_Job: Glencoe _x000a_Location: 530 Dundee Rd Glencoe"/>
    <x v="2"/>
    <x v="22"/>
    <s v="13016"/>
    <x v="10"/>
    <x v="65"/>
    <s v="Glencoe"/>
    <m/>
    <m/>
    <m/>
    <m/>
    <n v="7.5"/>
    <n v="115.5"/>
    <n v="866.25"/>
    <n v="805.61250000000007"/>
    <n v="1049702.580000001"/>
  </r>
  <r>
    <x v="2"/>
    <s v="16"/>
    <x v="1"/>
    <x v="0"/>
    <s v="2530|Glencoe|7.00|115.50"/>
    <x v="365"/>
    <s v="Truck# MLB-58_x000a_Hauling Ticket# 13017_x000a_Job: Glencoe _x000a_Location: 530 Dundee Rd Glencoe"/>
    <x v="2"/>
    <x v="22"/>
    <s v="13017"/>
    <x v="10"/>
    <x v="65"/>
    <s v="Glencoe"/>
    <m/>
    <m/>
    <m/>
    <m/>
    <n v="7"/>
    <n v="115.5"/>
    <n v="808.5"/>
    <n v="751.90500000000009"/>
    <n v="1050511.080000001"/>
  </r>
  <r>
    <x v="2"/>
    <s v="16"/>
    <x v="1"/>
    <x v="0"/>
    <s v="2530|Glencoe|6.50|115.50"/>
    <x v="365"/>
    <s v="Truck# MLB-108_x000a_Hauling Ticket# 13263_x000a_Job: Glencoe _x000a_Location: 530 Dundee Rd Glencoe"/>
    <x v="2"/>
    <x v="2"/>
    <s v="13263"/>
    <x v="10"/>
    <x v="65"/>
    <s v="Glencoe"/>
    <m/>
    <m/>
    <m/>
    <m/>
    <n v="6.5"/>
    <n v="115.5"/>
    <n v="750.75"/>
    <n v="698.19749999999999"/>
    <n v="1051261.830000001"/>
  </r>
  <r>
    <x v="2"/>
    <s v="16"/>
    <x v="1"/>
    <x v="0"/>
    <s v="2530|Glencoe|6.00|115.50"/>
    <x v="365"/>
    <s v="Truck# MLB-58_x000a_Hauling Ticket# 13019_x000a_Job: Glencoe _x000a_Location: 530 Dundee Rd Glencoe"/>
    <x v="2"/>
    <x v="22"/>
    <s v="13019"/>
    <x v="10"/>
    <x v="65"/>
    <s v="Glencoe"/>
    <m/>
    <m/>
    <m/>
    <m/>
    <n v="6"/>
    <n v="115.5"/>
    <n v="693"/>
    <n v="644.49"/>
    <n v="1051954.830000001"/>
  </r>
  <r>
    <x v="2"/>
    <s v="16"/>
    <x v="1"/>
    <x v="0"/>
    <s v="2530|Glencoe|6.50|115.50"/>
    <x v="365"/>
    <s v="Truck# MLB-108_x000a_Hauling Ticket# 13264_x000a_Job: Glencoe _x000a_Location: 530 Dundee Rd Glencoe"/>
    <x v="2"/>
    <x v="2"/>
    <s v="13264"/>
    <x v="10"/>
    <x v="65"/>
    <s v="Glencoe"/>
    <m/>
    <m/>
    <m/>
    <m/>
    <n v="6.5"/>
    <n v="115.5"/>
    <n v="750.75"/>
    <n v="698.19749999999999"/>
    <n v="1052705.580000001"/>
  </r>
  <r>
    <x v="2"/>
    <s v="16"/>
    <x v="1"/>
    <x v="0"/>
    <s v="2530|Glencoe|5.50|115.50"/>
    <x v="365"/>
    <s v="Truck# MLB-58_x000a_Hauling Ticket# 11049_x000a_Job: Glencoe _x000a_Location: 530 Dundee Rd Glencoe"/>
    <x v="2"/>
    <x v="22"/>
    <s v="11049"/>
    <x v="10"/>
    <x v="65"/>
    <s v="Glencoe"/>
    <m/>
    <m/>
    <m/>
    <m/>
    <n v="5.5"/>
    <n v="115.5"/>
    <n v="635.25"/>
    <n v="590.78250000000003"/>
    <n v="1053340.830000001"/>
  </r>
  <r>
    <x v="2"/>
    <s v="16"/>
    <x v="1"/>
    <x v="0"/>
    <s v="2530|Glencoe|7.50|115.50"/>
    <x v="365"/>
    <s v="Truck# MLB-108_x000a_Hauling Ticket# 13265_x000a_Job: Glencoe _x000a_Location: 530 Dundee Rd Glencoe"/>
    <x v="2"/>
    <x v="2"/>
    <s v="13265"/>
    <x v="10"/>
    <x v="65"/>
    <s v="Glencoe"/>
    <m/>
    <m/>
    <m/>
    <m/>
    <n v="7.5"/>
    <n v="115.5"/>
    <n v="866.25"/>
    <n v="805.61250000000007"/>
    <n v="1054207.080000001"/>
  </r>
  <r>
    <x v="17"/>
    <s v="23"/>
    <x v="1"/>
    <x v="0"/>
    <s v="2546|Glencoe|8.00|115.50"/>
    <x v="366"/>
    <s v="Truck# MLB-108_x000a_Hauling Ticket# 13266_x000a_Job: Glencoe _x000a_Location: 530 Dundee Rd Glencoe"/>
    <x v="2"/>
    <x v="2"/>
    <s v="13266"/>
    <x v="10"/>
    <x v="65"/>
    <s v="Glencoe"/>
    <m/>
    <m/>
    <m/>
    <m/>
    <n v="8"/>
    <n v="115.5"/>
    <n v="924"/>
    <n v="859.32"/>
    <n v="1145726.1399999999"/>
  </r>
  <r>
    <x v="17"/>
    <s v="23"/>
    <x v="1"/>
    <x v="0"/>
    <s v="2546|Glencoe|8.50|115.50"/>
    <x v="366"/>
    <s v="Truck# JCV-11_x000a_Hauling Ticket# 06158_x000a_Job: Glencoe _x000a_Location: 530 Dundee Rd Glencoe"/>
    <x v="25"/>
    <x v="11"/>
    <s v="06158"/>
    <x v="10"/>
    <x v="65"/>
    <s v="Glencoe"/>
    <m/>
    <m/>
    <m/>
    <m/>
    <n v="8.5"/>
    <n v="115.5"/>
    <n v="981.75"/>
    <n v="0"/>
    <n v="1146707.8899999999"/>
  </r>
  <r>
    <x v="17"/>
    <s v="23"/>
    <x v="1"/>
    <x v="0"/>
    <s v="2546|Glencoe|10.00|115.50"/>
    <x v="366"/>
    <s v="Truck# MLB-11_x000a_Hauling Ticket# 13257_x000a_Job: Glencoe _x000a_Location: 530 Dundee Rd Glencoe"/>
    <x v="2"/>
    <x v="11"/>
    <s v="13257"/>
    <x v="10"/>
    <x v="65"/>
    <s v="Glencoe"/>
    <m/>
    <m/>
    <m/>
    <m/>
    <n v="10"/>
    <n v="115.5"/>
    <n v="1155"/>
    <n v="1074.1500000000001"/>
    <n v="1147862.8899999999"/>
  </r>
  <r>
    <x v="17"/>
    <s v="23"/>
    <x v="1"/>
    <x v="0"/>
    <s v="2546|Glencoe|6.00|115.50"/>
    <x v="366"/>
    <s v="Truck# LT-356_x000a_Hauling Ticket# 12038_x000a_Job: Glencoe _x000a_Location: 530 Dundee Rd Glencoe"/>
    <x v="0"/>
    <x v="7"/>
    <s v="12038"/>
    <x v="10"/>
    <x v="65"/>
    <s v="Glencoe"/>
    <m/>
    <m/>
    <m/>
    <m/>
    <n v="6"/>
    <n v="115.5"/>
    <n v="693"/>
    <n v="644.49"/>
    <n v="1148555.8899999999"/>
  </r>
  <r>
    <x v="17"/>
    <s v="23"/>
    <x v="1"/>
    <x v="0"/>
    <s v="2546|Glencoe|6.00|115.50"/>
    <x v="366"/>
    <s v="Truck# LT-515_x000a_Hauling Ticket# 13153_x000a_Job: Glencoe _x000a_Location: 530 Dundee Rd Glencoe"/>
    <x v="0"/>
    <x v="17"/>
    <s v="13153"/>
    <x v="10"/>
    <x v="65"/>
    <s v="Glencoe"/>
    <m/>
    <m/>
    <m/>
    <m/>
    <n v="6"/>
    <n v="115.5"/>
    <n v="693"/>
    <n v="644.49"/>
    <n v="1149248.8899999999"/>
  </r>
  <r>
    <x v="17"/>
    <s v="23"/>
    <x v="1"/>
    <x v="0"/>
    <s v="2546|Glencoe|9.00|115.50"/>
    <x v="366"/>
    <s v="Truck# U-28_x000a_Hauling Ticket# 13086_x000a_Job: Glencoe _x000a_Location: 530 Dundee Rd Glencoe"/>
    <x v="4"/>
    <x v="5"/>
    <s v="13086"/>
    <x v="10"/>
    <x v="65"/>
    <s v="Glencoe"/>
    <m/>
    <m/>
    <m/>
    <m/>
    <n v="9"/>
    <n v="115.5"/>
    <n v="1039.5"/>
    <n v="966.73500000000001"/>
    <n v="1150288.3899999999"/>
  </r>
  <r>
    <x v="17"/>
    <s v="23"/>
    <x v="1"/>
    <x v="0"/>
    <s v="2546|Glencoe|8.25|115.50"/>
    <x v="366"/>
    <s v="Truck# MJV-642_x000a_Hauling Ticket# 6077_x000a_Job: Glencoe _x000a_Location: 530 Dundee Rd Glencoe"/>
    <x v="14"/>
    <x v="76"/>
    <s v="6077"/>
    <x v="10"/>
    <x v="65"/>
    <s v="Glencoe"/>
    <m/>
    <m/>
    <m/>
    <m/>
    <n v="8.25"/>
    <n v="115.5"/>
    <n v="952.88"/>
    <n v="886.17375000000004"/>
    <n v="1151241.27"/>
  </r>
  <r>
    <x v="17"/>
    <s v="23"/>
    <x v="1"/>
    <x v="0"/>
    <s v="2546|Glencoe|8.00|115.50"/>
    <x v="366"/>
    <s v="Truck# JCV-11_x000a_Hauling Ticket# 06177_x000a_Job: Glencoe _x000a_Location: 530 Dundee Rd Glencoe"/>
    <x v="25"/>
    <x v="11"/>
    <s v="06177"/>
    <x v="10"/>
    <x v="65"/>
    <s v="Glencoe"/>
    <m/>
    <m/>
    <m/>
    <m/>
    <n v="8"/>
    <n v="115.5"/>
    <n v="924"/>
    <n v="859.32"/>
    <n v="1152165.27"/>
  </r>
  <r>
    <x v="17"/>
    <s v="23"/>
    <x v="1"/>
    <x v="0"/>
    <s v="2546|Glencoe|9.00|115.50"/>
    <x v="366"/>
    <s v="Truck# MLB-108_x000a_Hauling Ticket# 13268_x000a_Job: Glencoe _x000a_Location: 530 Dundee Rd Glencoe"/>
    <x v="2"/>
    <x v="2"/>
    <s v="13268"/>
    <x v="10"/>
    <x v="65"/>
    <s v="Glencoe"/>
    <m/>
    <m/>
    <m/>
    <m/>
    <n v="9"/>
    <n v="115.5"/>
    <n v="1039.5"/>
    <n v="966.73500000000001"/>
    <n v="1153204.77"/>
  </r>
  <r>
    <x v="17"/>
    <s v="23"/>
    <x v="1"/>
    <x v="0"/>
    <s v="2546|Glencoe|7.50|115.50"/>
    <x v="366"/>
    <s v="Truck# MLB-82_x000a_Hauling Ticket# 13837_x000a_Job: Glencoe _x000a_Location: 530 Dundee Rd Glencoe"/>
    <x v="2"/>
    <x v="23"/>
    <s v="13837"/>
    <x v="10"/>
    <x v="65"/>
    <s v="Glencoe"/>
    <m/>
    <m/>
    <m/>
    <m/>
    <n v="7.5"/>
    <n v="115.5"/>
    <n v="866.25"/>
    <n v="805.61250000000007"/>
    <n v="1154071.02"/>
  </r>
  <r>
    <x v="17"/>
    <s v="23"/>
    <x v="1"/>
    <x v="0"/>
    <s v="2546|Glencoe|9.50|115.50"/>
    <x v="366"/>
    <s v="Truck# MLB-108_x000a_Hauling Ticket# 13269_x000a_Job: Glencoe _x000a_Location: 530 Dundee Rd Glencoe"/>
    <x v="2"/>
    <x v="2"/>
    <s v="13269"/>
    <x v="10"/>
    <x v="65"/>
    <s v="Glencoe"/>
    <m/>
    <m/>
    <m/>
    <m/>
    <n v="9.5"/>
    <n v="115.5"/>
    <n v="1097.25"/>
    <n v="1020.4425000000001"/>
    <n v="1155168.27"/>
  </r>
  <r>
    <x v="17"/>
    <s v="23"/>
    <x v="1"/>
    <x v="0"/>
    <s v="2546|Glencoe|5.50|115.50"/>
    <x v="366"/>
    <s v="Truck# MLB-82_x000a_Hauling Ticket# 13838_x000a_Job: Glencoe _x000a_Location: 530 Dundee Rd Glencoe"/>
    <x v="2"/>
    <x v="23"/>
    <s v="13838"/>
    <x v="10"/>
    <x v="65"/>
    <s v="Glencoe"/>
    <m/>
    <m/>
    <m/>
    <m/>
    <n v="5.5"/>
    <n v="115.5"/>
    <n v="635.25"/>
    <n v="590.78250000000003"/>
    <n v="1155803.52"/>
  </r>
  <r>
    <x v="17"/>
    <s v="23"/>
    <x v="1"/>
    <x v="0"/>
    <s v="2546|Glencoe|8.00|115.50"/>
    <x v="366"/>
    <s v="Truck# MLB-108_x000a_Hauling Ticket# 13270_x000a_Job: Glencoe _x000a_Location: 530 Dundee Rd Glencoe"/>
    <x v="2"/>
    <x v="2"/>
    <s v="13270"/>
    <x v="10"/>
    <x v="65"/>
    <s v="Glencoe"/>
    <m/>
    <m/>
    <m/>
    <m/>
    <n v="8"/>
    <n v="115.5"/>
    <n v="924"/>
    <n v="859.32"/>
    <n v="1156727.52"/>
  </r>
  <r>
    <x v="17"/>
    <s v="23"/>
    <x v="1"/>
    <x v="0"/>
    <s v="2546|Glencoe|6.00|115.50"/>
    <x v="366"/>
    <s v="Truck# AAA-308_x000a_Hauling Ticket# 13512_x000a_Job: Glencoe _x000a_Location: 530 Dundee Rd Glencoe"/>
    <x v="11"/>
    <x v="24"/>
    <s v="13512"/>
    <x v="10"/>
    <x v="65"/>
    <s v="Glencoe"/>
    <m/>
    <m/>
    <m/>
    <m/>
    <n v="6"/>
    <n v="115.5"/>
    <n v="693"/>
    <n v="644.49"/>
    <n v="1157420.52"/>
  </r>
  <r>
    <x v="17"/>
    <s v="23"/>
    <x v="1"/>
    <x v="0"/>
    <s v="2546|Glencoe|6.50|115.50"/>
    <x v="366"/>
    <s v="Truck# LT-515_x000a_Hauling Ticket# 13540_x000a_Job: Glencoe _x000a_Location: 530 Dundee Rd Glencoe"/>
    <x v="0"/>
    <x v="17"/>
    <s v="13540"/>
    <x v="10"/>
    <x v="65"/>
    <s v="Glencoe"/>
    <m/>
    <m/>
    <m/>
    <m/>
    <n v="6.5"/>
    <n v="115.5"/>
    <n v="750.75"/>
    <n v="698.19749999999999"/>
    <n v="1158171.27"/>
  </r>
  <r>
    <x v="17"/>
    <s v="23"/>
    <x v="1"/>
    <x v="0"/>
    <s v="2546|Glencoe|7.00|115.50"/>
    <x v="366"/>
    <s v="Truck# MLB-108_x000a_Hauling Ticket# 13267_x000a_Job: Glencoe _x000a_Location: 530 Dundee Rd Glencoe"/>
    <x v="2"/>
    <x v="2"/>
    <s v="13267"/>
    <x v="10"/>
    <x v="65"/>
    <s v="Glencoe"/>
    <m/>
    <m/>
    <m/>
    <m/>
    <n v="7"/>
    <n v="115.5"/>
    <n v="808.5"/>
    <n v="751.90500000000009"/>
    <n v="1158979.77"/>
  </r>
  <r>
    <x v="17"/>
    <s v="23"/>
    <x v="1"/>
    <x v="0"/>
    <s v="2546|Glencoe|9.00|115.50"/>
    <x v="366"/>
    <s v="Truck# LT-515_x000a_Hauling Ticket# 13151_x000a_Job: Glencoe _x000a_Location: 530 Dundee Rd Glencoe"/>
    <x v="0"/>
    <x v="17"/>
    <s v="13151"/>
    <x v="10"/>
    <x v="65"/>
    <s v="Glencoe"/>
    <m/>
    <m/>
    <m/>
    <m/>
    <n v="9"/>
    <n v="115.5"/>
    <n v="1039.5"/>
    <n v="966.73500000000001"/>
    <n v="1160019.27"/>
  </r>
  <r>
    <x v="17"/>
    <s v="23"/>
    <x v="1"/>
    <x v="0"/>
    <s v="2546|Glencoe|5.50|115.50"/>
    <x v="366"/>
    <s v="Truck# MLB-11_x000a_Hauling Ticket# 13258_x000a_Job: Glencoe _x000a_Location: 530 Dundee Rd Glencoe"/>
    <x v="2"/>
    <x v="11"/>
    <s v="13258"/>
    <x v="10"/>
    <x v="65"/>
    <s v="Glencoe"/>
    <m/>
    <m/>
    <m/>
    <m/>
    <n v="5.5"/>
    <n v="115.5"/>
    <n v="635.25"/>
    <n v="590.78250000000003"/>
    <n v="1160654.52"/>
  </r>
  <r>
    <x v="17"/>
    <s v="23"/>
    <x v="1"/>
    <x v="0"/>
    <s v="2546|Glencoe|8.25|115.50"/>
    <x v="366"/>
    <s v="Truck# MLB-58_x000a_Hauling Ticket# 13124_x000a_Job: Glencoe _x000a_Location: 530 Dundee Rd Glencoe"/>
    <x v="2"/>
    <x v="22"/>
    <s v="13124"/>
    <x v="10"/>
    <x v="65"/>
    <s v="Glencoe"/>
    <m/>
    <m/>
    <m/>
    <m/>
    <n v="8.25"/>
    <n v="115.5"/>
    <n v="952.88"/>
    <n v="886.17375000000004"/>
    <n v="1161607.3999999999"/>
  </r>
  <r>
    <x v="17"/>
    <s v="23"/>
    <x v="1"/>
    <x v="0"/>
    <s v="2546|Glencoe|7.00|115.50"/>
    <x v="366"/>
    <s v="Truck# LT-325_x000a_Hauling Ticket# 12676_x000a_Job: Glencoe _x000a_Location: 530 Dundee Rd Glencoe"/>
    <x v="0"/>
    <x v="21"/>
    <s v="12676"/>
    <x v="10"/>
    <x v="65"/>
    <s v="Glencoe"/>
    <m/>
    <m/>
    <m/>
    <m/>
    <n v="7"/>
    <n v="115.5"/>
    <n v="808.5"/>
    <n v="751.90500000000009"/>
    <n v="1162415.8999999999"/>
  </r>
  <r>
    <x v="17"/>
    <s v="23"/>
    <x v="1"/>
    <x v="0"/>
    <s v="2546|Glencoe|7.25|115.50"/>
    <x v="366"/>
    <s v="Truck# CAJ-606_x000a_Hauling Ticket# 13832_x000a_Job: Glencoe _x000a_Location: 530 Dundee Rd Glencoe"/>
    <x v="5"/>
    <x v="47"/>
    <s v="13832"/>
    <x v="10"/>
    <x v="65"/>
    <s v="Glencoe"/>
    <m/>
    <m/>
    <m/>
    <m/>
    <n v="7.25"/>
    <n v="115.5"/>
    <n v="837.38"/>
    <n v="0"/>
    <n v="1163253.28"/>
  </r>
  <r>
    <x v="18"/>
    <s v="30"/>
    <x v="1"/>
    <x v="0"/>
    <s v="2562|Glencoe|6.50|115.50"/>
    <x v="367"/>
    <s v="Truck# DO-18_x000a_Hauling Ticket# 10181_x000a_Job: Glencoe _x000a_Location: 530 Dundee Rd Glencoe"/>
    <x v="41"/>
    <x v="81"/>
    <s v="10181"/>
    <x v="10"/>
    <x v="65"/>
    <s v="Glencoe"/>
    <m/>
    <m/>
    <m/>
    <m/>
    <n v="6.5"/>
    <n v="115.5"/>
    <n v="750.75"/>
    <n v="0"/>
    <n v="1271806.879999999"/>
  </r>
  <r>
    <x v="18"/>
    <s v="30"/>
    <x v="1"/>
    <x v="0"/>
    <s v="2562|Glencoe|10.50|115.50"/>
    <x v="367"/>
    <s v="Truck# LT-356_x000a_Hauling Ticket# 12049_x000a_Job: Glencoe _x000a_Location: 530 Dundee Rd Glencoe"/>
    <x v="0"/>
    <x v="7"/>
    <s v="12049"/>
    <x v="10"/>
    <x v="65"/>
    <s v="Glencoe"/>
    <m/>
    <m/>
    <m/>
    <m/>
    <n v="10.5"/>
    <n v="115.5"/>
    <n v="1212.75"/>
    <n v="1127.8575000000001"/>
    <n v="1273019.629999999"/>
  </r>
  <r>
    <x v="18"/>
    <s v="30"/>
    <x v="1"/>
    <x v="0"/>
    <s v="2562|Glencoe|8.00|115.50"/>
    <x v="367"/>
    <s v="Truck# MLB-108_x000a_Hauling Ticket# 13276_x000a_Job: Glencoe _x000a_Location: 530 Dundee Rd Glencoe"/>
    <x v="2"/>
    <x v="2"/>
    <s v="13276"/>
    <x v="10"/>
    <x v="65"/>
    <s v="Glencoe"/>
    <m/>
    <m/>
    <m/>
    <m/>
    <n v="8"/>
    <n v="115.5"/>
    <n v="924"/>
    <n v="859.32"/>
    <n v="1273943.629999999"/>
  </r>
  <r>
    <x v="18"/>
    <s v="30"/>
    <x v="1"/>
    <x v="0"/>
    <s v="2562|Glencoe|11.50|115.50"/>
    <x v="367"/>
    <s v="Truck# AAA-308_x000a_Hauling Ticket# 13518_x000a_Job: Glencoe _x000a_Location: 530 Dundee Rd Glencoe"/>
    <x v="11"/>
    <x v="24"/>
    <s v="13518"/>
    <x v="10"/>
    <x v="65"/>
    <s v="Glencoe"/>
    <m/>
    <m/>
    <m/>
    <m/>
    <n v="11.5"/>
    <n v="115.5"/>
    <n v="1328.25"/>
    <n v="1235.2725"/>
    <n v="1275271.879999999"/>
  </r>
  <r>
    <x v="18"/>
    <s v="30"/>
    <x v="1"/>
    <x v="0"/>
    <s v="2562|Glencoe|7.50|115.50"/>
    <x v="367"/>
    <s v="Truck# CAJ-54_x000a_Hauling Ticket# 6362_x000a_Job: Glencoe _x000a_Location: 530 Dundee Rd Glencoe"/>
    <x v="5"/>
    <x v="1"/>
    <s v="6362"/>
    <x v="10"/>
    <x v="65"/>
    <s v="Glencoe"/>
    <m/>
    <m/>
    <m/>
    <m/>
    <n v="7.5"/>
    <n v="115.5"/>
    <n v="866.25"/>
    <n v="0"/>
    <n v="1276138.129999999"/>
  </r>
  <r>
    <x v="18"/>
    <s v="30"/>
    <x v="1"/>
    <x v="0"/>
    <s v="2562|Glencoe|7.25|115.50"/>
    <x v="367"/>
    <s v="Truck# U-229_x000a_Hauling Ticket# 11297_x000a_Job: Glencoe _x000a_Location: 530 Dundee Rd Glencoe"/>
    <x v="4"/>
    <x v="6"/>
    <s v="11297"/>
    <x v="10"/>
    <x v="65"/>
    <s v="Glencoe"/>
    <m/>
    <m/>
    <m/>
    <m/>
    <n v="7.25"/>
    <n v="115.5"/>
    <n v="837.38"/>
    <n v="0"/>
    <n v="1276975.5099999991"/>
  </r>
  <r>
    <x v="10"/>
    <s v="07"/>
    <x v="2"/>
    <x v="0"/>
    <s v="2575|Glencoe|7.50|115.50"/>
    <x v="368"/>
    <s v="Truck# W-201_x000a_Hauling Ticket# 11318_x000a_Job: Glencoe _x000a_Location: 530 Dundee Rd Glencoe"/>
    <x v="42"/>
    <x v="33"/>
    <s v="11318"/>
    <x v="10"/>
    <x v="65"/>
    <s v="Glencoe"/>
    <m/>
    <m/>
    <m/>
    <m/>
    <n v="7.5"/>
    <n v="115.5"/>
    <n v="866.25"/>
    <n v="805.61250000000007"/>
    <n v="1379132.289999997"/>
  </r>
  <r>
    <x v="10"/>
    <s v="07"/>
    <x v="2"/>
    <x v="0"/>
    <s v="2575|Glencoe|8.00|115.50"/>
    <x v="368"/>
    <s v="Truck# BBR-25_x000a_Hauling Ticket# 11568_x000a_Job: Glencoe _x000a_Location: 530 Dundee Rd Glencoe"/>
    <x v="27"/>
    <x v="54"/>
    <s v="11568"/>
    <x v="10"/>
    <x v="65"/>
    <s v="Glencoe"/>
    <m/>
    <m/>
    <m/>
    <m/>
    <n v="8"/>
    <n v="115.5"/>
    <n v="924"/>
    <n v="859.32"/>
    <n v="1380056.289999997"/>
  </r>
  <r>
    <x v="10"/>
    <s v="07"/>
    <x v="2"/>
    <x v="0"/>
    <s v="2575|Glencoe|7.50|115.50"/>
    <x v="368"/>
    <s v="Truck# LT-325_x000a_Hauling Ticket# 12679_x000a_Job: Glencoe _x000a_Location: 530 Dundee Rd Glencoe"/>
    <x v="0"/>
    <x v="21"/>
    <s v="12679"/>
    <x v="10"/>
    <x v="65"/>
    <s v="Glencoe"/>
    <m/>
    <m/>
    <m/>
    <m/>
    <n v="7.5"/>
    <n v="115.5"/>
    <n v="866.25"/>
    <n v="805.61250000000007"/>
    <n v="1380922.539999997"/>
  </r>
  <r>
    <x v="10"/>
    <s v="07"/>
    <x v="2"/>
    <x v="0"/>
    <s v="2575|Glencoe|11.00|115.50"/>
    <x v="368"/>
    <s v="Truck# MLB-108_x000a_Hauling Ticket# 13278_x000a_Job: Glencoe _x000a_Location: 530 Dundee Rd Glencoe"/>
    <x v="2"/>
    <x v="2"/>
    <s v="13278"/>
    <x v="10"/>
    <x v="65"/>
    <s v="Glencoe"/>
    <m/>
    <m/>
    <m/>
    <m/>
    <n v="11"/>
    <n v="115.5"/>
    <n v="1270.5"/>
    <n v="1181.5650000000001"/>
    <n v="1382193.039999997"/>
  </r>
  <r>
    <x v="10"/>
    <s v="07"/>
    <x v="2"/>
    <x v="0"/>
    <s v="2575|Glencoe|11.50|115.50"/>
    <x v="368"/>
    <s v="Truck# AAA-308_x000a_Hauling Ticket# 13519_x000a_Job: Glencoe _x000a_Location: 530 Dundee Rd Glencoe"/>
    <x v="11"/>
    <x v="24"/>
    <s v="13519"/>
    <x v="10"/>
    <x v="65"/>
    <s v="Glencoe"/>
    <m/>
    <m/>
    <m/>
    <m/>
    <n v="11.5"/>
    <n v="115.5"/>
    <n v="1328.25"/>
    <n v="1235.2725"/>
    <n v="1383521.289999997"/>
  </r>
  <r>
    <x v="10"/>
    <s v="07"/>
    <x v="2"/>
    <x v="0"/>
    <s v="2575|Glencoe|9.50|115.50"/>
    <x v="368"/>
    <s v="Truck# J&amp;O-679_x000a_Hauling Ticket# 34342_x000a_Job: Glencoe _x000a_Location: 530 Dundee Rd Glencoe"/>
    <x v="10"/>
    <x v="69"/>
    <s v="34342"/>
    <x v="10"/>
    <x v="65"/>
    <s v="Glencoe"/>
    <m/>
    <m/>
    <m/>
    <m/>
    <n v="9.5"/>
    <n v="115.5"/>
    <n v="1097.25"/>
    <n v="0"/>
    <n v="1384618.539999997"/>
  </r>
  <r>
    <x v="10"/>
    <s v="07"/>
    <x v="2"/>
    <x v="0"/>
    <s v="2575|Glencoe|7.75|115.50"/>
    <x v="368"/>
    <s v="Truck# J&amp;O-685_x000a_Hauling Ticket# 34166_x000a_Job: Glencoe _x000a_Location: 530 Dundee Rd Glencoe"/>
    <x v="10"/>
    <x v="56"/>
    <s v="34166"/>
    <x v="10"/>
    <x v="65"/>
    <s v="Glencoe"/>
    <m/>
    <m/>
    <m/>
    <m/>
    <n v="7.75"/>
    <n v="115.5"/>
    <n v="895.13"/>
    <n v="0"/>
    <n v="1385513.6699999969"/>
  </r>
  <r>
    <x v="10"/>
    <s v="07"/>
    <x v="2"/>
    <x v="0"/>
    <s v="2575|Glencoe|8.75|115.50"/>
    <x v="368"/>
    <s v="Truck# KJV-670_x000a_Hauling Ticket# 043_x000a_Job: Glencoe _x000a_Location: 530 Dundee Rd Glencoe"/>
    <x v="15"/>
    <x v="27"/>
    <s v="043"/>
    <x v="10"/>
    <x v="65"/>
    <s v="Glencoe"/>
    <m/>
    <m/>
    <m/>
    <m/>
    <n v="8.75"/>
    <n v="115.5"/>
    <n v="1010.63"/>
    <n v="0"/>
    <n v="1386524.299999997"/>
  </r>
  <r>
    <x v="10"/>
    <s v="07"/>
    <x v="2"/>
    <x v="0"/>
    <s v="2575|Glencoe|11.00|115.50"/>
    <x v="368"/>
    <s v="Truck# BBR-25_x000a_Hauling Ticket# 11567_x000a_Job: Glencoe _x000a_Location: 530 Dundee Rd Glencoe"/>
    <x v="27"/>
    <x v="54"/>
    <s v="11567"/>
    <x v="10"/>
    <x v="65"/>
    <s v="Glencoe"/>
    <m/>
    <m/>
    <m/>
    <m/>
    <n v="11"/>
    <n v="115.5"/>
    <n v="1270.5"/>
    <n v="1181.5650000000001"/>
    <n v="1387794.799999997"/>
  </r>
  <r>
    <x v="10"/>
    <s v="07"/>
    <x v="2"/>
    <x v="0"/>
    <s v="2575|Glencoe|9.00|115.50"/>
    <x v="368"/>
    <s v="Truck# LT-325_x000a_Hauling Ticket# 12682_x000a_Job: Glencoe _x000a_Location: 530 Dundee Rd Glencoe"/>
    <x v="0"/>
    <x v="21"/>
    <s v="12682"/>
    <x v="10"/>
    <x v="65"/>
    <s v="Glencoe"/>
    <m/>
    <m/>
    <m/>
    <m/>
    <n v="9"/>
    <n v="115.5"/>
    <n v="1039.5"/>
    <n v="966.73500000000001"/>
    <n v="1388834.299999997"/>
  </r>
  <r>
    <x v="10"/>
    <s v="07"/>
    <x v="2"/>
    <x v="0"/>
    <s v="2575|Glencoe|9.00|115.50"/>
    <x v="368"/>
    <s v="Truck# MLB-108_x000a_Hauling Ticket# 13279_x000a_Job: Glencoe _x000a_Location: 530 Dundee Rd Glencoe"/>
    <x v="2"/>
    <x v="2"/>
    <s v="13279"/>
    <x v="10"/>
    <x v="65"/>
    <s v="Glencoe"/>
    <m/>
    <m/>
    <m/>
    <m/>
    <n v="9"/>
    <n v="115.5"/>
    <n v="1039.5"/>
    <n v="966.73500000000001"/>
    <n v="1389873.799999997"/>
  </r>
  <r>
    <x v="10"/>
    <s v="07"/>
    <x v="2"/>
    <x v="0"/>
    <s v="2575|Glencoe|12.00|115.50"/>
    <x v="368"/>
    <s v="Truck# AAA-308_x000a_Hauling Ticket# 13520_x000a_Job: Glencoe _x000a_Location: 530 Dundee Rd Glencoe"/>
    <x v="11"/>
    <x v="24"/>
    <s v="13520"/>
    <x v="10"/>
    <x v="65"/>
    <s v="Glencoe"/>
    <m/>
    <m/>
    <m/>
    <m/>
    <n v="12"/>
    <n v="115.5"/>
    <n v="1386"/>
    <n v="1288.98"/>
    <n v="1391259.799999997"/>
  </r>
  <r>
    <x v="10"/>
    <s v="07"/>
    <x v="2"/>
    <x v="0"/>
    <s v="2575|Glencoe|8.00|115.50"/>
    <x v="368"/>
    <s v="Truck# LT-103_x000a_Hauling Ticket# 13699_x000a_Job: Glencoe _x000a_Location: 530 Dundee Rd Glencoe"/>
    <x v="0"/>
    <x v="0"/>
    <s v="13699"/>
    <x v="10"/>
    <x v="65"/>
    <s v="Glencoe"/>
    <m/>
    <m/>
    <m/>
    <m/>
    <n v="8"/>
    <n v="115.5"/>
    <n v="924"/>
    <n v="859.32"/>
    <n v="1392183.799999997"/>
  </r>
  <r>
    <x v="10"/>
    <s v="07"/>
    <x v="2"/>
    <x v="0"/>
    <s v="2575|Glencoe|8.00|115.50"/>
    <x v="368"/>
    <s v="Truck# U-28_x000a_Hauling Ticket# 100268_x000a_Job: Glencoe _x000a_Location: 530 Dundee Rd Glencoe"/>
    <x v="4"/>
    <x v="5"/>
    <s v="100268"/>
    <x v="10"/>
    <x v="65"/>
    <s v="Glencoe"/>
    <m/>
    <m/>
    <m/>
    <m/>
    <n v="8"/>
    <n v="115.5"/>
    <n v="924"/>
    <n v="859.32"/>
    <n v="1393107.799999997"/>
  </r>
  <r>
    <x v="10"/>
    <s v="07"/>
    <x v="2"/>
    <x v="0"/>
    <s v="2575|Glencoe|7.50|115.50"/>
    <x v="368"/>
    <s v="Truck# KJV-670_x000a_Hauling Ticket# 055_x000a_Job: Glencoe _x000a_Location: 530 Dundee Rd Glencoe"/>
    <x v="15"/>
    <x v="27"/>
    <s v="055"/>
    <x v="10"/>
    <x v="65"/>
    <s v="Glencoe"/>
    <m/>
    <m/>
    <m/>
    <m/>
    <n v="7.5"/>
    <n v="115.5"/>
    <n v="866.25"/>
    <n v="805.61250000000007"/>
    <n v="1393974.049999997"/>
  </r>
  <r>
    <x v="10"/>
    <s v="07"/>
    <x v="2"/>
    <x v="0"/>
    <s v="2575|Glencoe|7.00|115.50"/>
    <x v="368"/>
    <s v="Truck# Aly-62_x000a_Hauling Ticket# 5882_x000a_Job: Glencoe _x000a_Location: 530 Dundee Rd Glencoe"/>
    <x v="7"/>
    <x v="52"/>
    <s v="5882"/>
    <x v="10"/>
    <x v="65"/>
    <s v="Glencoe"/>
    <m/>
    <m/>
    <m/>
    <m/>
    <n v="7"/>
    <n v="115.5"/>
    <n v="808.5"/>
    <n v="751.90500000000009"/>
    <n v="1394782.549999997"/>
  </r>
  <r>
    <x v="10"/>
    <s v="07"/>
    <x v="2"/>
    <x v="0"/>
    <s v="2575|Glencoe|8.00|115.50"/>
    <x v="368"/>
    <s v="Truck# BBR-25_x000a_Hauling Ticket# 11566_x000a_Job: Glencoe _x000a_Location: 530 Dundee Rd Glencoe"/>
    <x v="27"/>
    <x v="54"/>
    <s v="11566"/>
    <x v="10"/>
    <x v="65"/>
    <s v="Glencoe"/>
    <m/>
    <m/>
    <m/>
    <m/>
    <n v="8"/>
    <n v="115.5"/>
    <n v="924"/>
    <n v="859.32"/>
    <n v="1395706.549999997"/>
  </r>
  <r>
    <x v="10"/>
    <s v="07"/>
    <x v="2"/>
    <x v="0"/>
    <s v="2575|Glencoe|7.00|115.50"/>
    <x v="368"/>
    <s v="Truck# MLB-108_x000a_Hauling Ticket# 13280_x000a_Job: Glencoe _x000a_Location: 530 Dundee Rd Glencoe"/>
    <x v="2"/>
    <x v="2"/>
    <s v="13280"/>
    <x v="10"/>
    <x v="65"/>
    <s v="Glencoe"/>
    <m/>
    <m/>
    <m/>
    <m/>
    <n v="7"/>
    <n v="115.5"/>
    <n v="808.5"/>
    <n v="751.90500000000009"/>
    <n v="1396515.049999997"/>
  </r>
  <r>
    <x v="10"/>
    <s v="07"/>
    <x v="2"/>
    <x v="0"/>
    <s v="2575|Glencoe|8.25|115.50"/>
    <x v="368"/>
    <s v="Truck# AAA-308_x000a_Hauling Ticket# 13701_x000a_Job: Glencoe _x000a_Location: 530 Dundee Rd Glencoe"/>
    <x v="11"/>
    <x v="24"/>
    <s v="13701"/>
    <x v="10"/>
    <x v="65"/>
    <s v="Glencoe"/>
    <m/>
    <m/>
    <m/>
    <m/>
    <n v="8.25"/>
    <n v="115.5"/>
    <n v="952.88"/>
    <n v="886.17375000000004"/>
    <n v="1397467.9299999969"/>
  </r>
  <r>
    <x v="10"/>
    <s v="07"/>
    <x v="2"/>
    <x v="0"/>
    <s v="2575|Glencoe|5.00|115.50"/>
    <x v="368"/>
    <s v="Truck# LT-103_x000a_Hauling Ticket# 13702_x000a_Job: Glencoe _x000a_Location: 530 Dundee Rd Glencoe"/>
    <x v="0"/>
    <x v="0"/>
    <s v="13702"/>
    <x v="10"/>
    <x v="65"/>
    <s v="Glencoe"/>
    <m/>
    <m/>
    <m/>
    <m/>
    <n v="5"/>
    <n v="115.5"/>
    <n v="577.5"/>
    <n v="537.07500000000005"/>
    <n v="1398045.4299999969"/>
  </r>
  <r>
    <x v="10"/>
    <s v="07"/>
    <x v="2"/>
    <x v="0"/>
    <s v="2575|Glencoe|7.00|115.50"/>
    <x v="368"/>
    <s v="Truck# CAJ-606_x000a_Hauling Ticket# 298363_x000a_Job: Glencoe _x000a_Location: 530 Dundee Rd Glencoe"/>
    <x v="5"/>
    <x v="47"/>
    <s v="298363"/>
    <x v="10"/>
    <x v="65"/>
    <s v="Glencoe"/>
    <m/>
    <m/>
    <m/>
    <m/>
    <n v="7"/>
    <n v="115.5"/>
    <n v="808.5"/>
    <n v="751.90500000000009"/>
    <n v="1398853.9299999969"/>
  </r>
  <r>
    <x v="10"/>
    <s v="07"/>
    <x v="2"/>
    <x v="0"/>
    <s v="2575|Glencoe|6.00|115.50"/>
    <x v="368"/>
    <s v="Truck# U-620_x000a_Hauling Ticket# 10989_x000a_Job: Glencoe _x000a_Location: 530 Dundee Rd Glencoe"/>
    <x v="4"/>
    <x v="65"/>
    <s v="10989"/>
    <x v="10"/>
    <x v="65"/>
    <s v="Glencoe"/>
    <m/>
    <m/>
    <m/>
    <m/>
    <n v="6"/>
    <n v="115.5"/>
    <n v="693"/>
    <n v="0"/>
    <n v="1399546.9299999969"/>
  </r>
  <r>
    <x v="10"/>
    <s v="07"/>
    <x v="2"/>
    <x v="0"/>
    <s v="2575|Glencoe|9.00|115.50"/>
    <x v="368"/>
    <s v="Truck# MLB-108_x000a_Hauling Ticket# 13184_x000a_Job: Glencoe _x000a_Location: 530 Dundee Rd Glencoe"/>
    <x v="2"/>
    <x v="2"/>
    <s v="13184"/>
    <x v="10"/>
    <x v="65"/>
    <s v="Glencoe"/>
    <m/>
    <m/>
    <m/>
    <m/>
    <n v="9"/>
    <n v="115.5"/>
    <n v="1039.5"/>
    <n v="966.73500000000001"/>
    <n v="1400586.4299999969"/>
  </r>
  <r>
    <x v="10"/>
    <s v="07"/>
    <x v="2"/>
    <x v="0"/>
    <s v="2575|Glencoe|8.00|115.50"/>
    <x v="368"/>
    <s v="Truck# AAA-308_x000a_Hauling Ticket# 13703_x000a_Job: Glencoe _x000a_Location: 530 Dundee Rd Glencoe"/>
    <x v="11"/>
    <x v="24"/>
    <s v="13703"/>
    <x v="10"/>
    <x v="65"/>
    <s v="Glencoe"/>
    <m/>
    <m/>
    <m/>
    <m/>
    <n v="8"/>
    <n v="115.5"/>
    <n v="924"/>
    <n v="859.32"/>
    <n v="1401510.4299999969"/>
  </r>
  <r>
    <x v="10"/>
    <s v="07"/>
    <x v="2"/>
    <x v="0"/>
    <s v="2575|Glencoe|8.50|115.50"/>
    <x v="368"/>
    <s v="Truck# Aly-701_x000a_Hauling Ticket# 12680_x000a_Job: Glencoe _x000a_Location: 530 Dundee Rd Glencoe"/>
    <x v="7"/>
    <x v="13"/>
    <s v="12680"/>
    <x v="10"/>
    <x v="65"/>
    <s v="Glencoe"/>
    <m/>
    <m/>
    <m/>
    <m/>
    <n v="8.5"/>
    <n v="115.5"/>
    <n v="981.75"/>
    <n v="0"/>
    <n v="1402492.1799999969"/>
  </r>
  <r>
    <x v="10"/>
    <s v="07"/>
    <x v="2"/>
    <x v="0"/>
    <s v="2575|Glencoe|8.00|115.50"/>
    <x v="368"/>
    <s v="Truck# Aly-701_x000a_Hauling Ticket# 12681_x000a_Job: Glencoe _x000a_Location: 530 Dundee Rd Glencoe"/>
    <x v="7"/>
    <x v="13"/>
    <s v="12681"/>
    <x v="10"/>
    <x v="65"/>
    <s v="Glencoe"/>
    <m/>
    <m/>
    <m/>
    <m/>
    <n v="8"/>
    <n v="115.5"/>
    <n v="924"/>
    <n v="859.32"/>
    <n v="1403416.1799999969"/>
  </r>
  <r>
    <x v="10"/>
    <s v="07"/>
    <x v="2"/>
    <x v="0"/>
    <s v="2575|Glencoe|7.50|115.50"/>
    <x v="368"/>
    <s v="Truck# Aly-01108_x000a_Hauling Ticket# 01108_x000a_Job: Glencoe _x000a_Location: 530 Dundee Rd Glencoe"/>
    <x v="7"/>
    <x v="82"/>
    <s v="01108"/>
    <x v="10"/>
    <x v="65"/>
    <s v="Glencoe"/>
    <m/>
    <m/>
    <m/>
    <m/>
    <n v="7.5"/>
    <n v="115.5"/>
    <n v="866.25"/>
    <n v="805.61250000000007"/>
    <n v="1404282.4299999969"/>
  </r>
  <r>
    <x v="30"/>
    <s v="14"/>
    <x v="2"/>
    <x v="0"/>
    <s v="2591|Glencoe|9.50|115.50"/>
    <x v="369"/>
    <s v="Truck# MLB-108_x000a_Hauling Ticket# 13185_x000a_Job: Glencoe _x000a_Location: 530 Dundee Rd Glencoe"/>
    <x v="2"/>
    <x v="2"/>
    <s v="13185"/>
    <x v="10"/>
    <x v="65"/>
    <s v="Glencoe"/>
    <m/>
    <m/>
    <m/>
    <m/>
    <n v="9.5"/>
    <n v="115.5"/>
    <n v="1097.25"/>
    <n v="1020.4425000000001"/>
    <n v="1469599.7599999961"/>
  </r>
  <r>
    <x v="30"/>
    <s v="14"/>
    <x v="2"/>
    <x v="0"/>
    <s v="2591|Glencoe|9.50|115.50"/>
    <x v="369"/>
    <s v="Truck# AAA-308_x000a_Hauling Ticket# 13705_x000a_Job: Glencoe _x000a_Location: 530 Dundee Rd Glencoe"/>
    <x v="11"/>
    <x v="24"/>
    <s v="13705"/>
    <x v="10"/>
    <x v="65"/>
    <s v="Glencoe"/>
    <m/>
    <m/>
    <m/>
    <m/>
    <n v="9.5"/>
    <n v="115.5"/>
    <n v="1097.25"/>
    <n v="1020.4425000000001"/>
    <n v="1470697.0099999961"/>
  </r>
  <r>
    <x v="30"/>
    <s v="14"/>
    <x v="2"/>
    <x v="0"/>
    <s v="2591|Glencoe|9.00|115.50"/>
    <x v="369"/>
    <s v="Truck# MLB-108_x000a_Hauling Ticket# 13186_x000a_Job: Glencoe _x000a_Location: 530 Dundee Rd Glencoe"/>
    <x v="2"/>
    <x v="2"/>
    <s v="13186"/>
    <x v="10"/>
    <x v="65"/>
    <s v="Glencoe"/>
    <m/>
    <m/>
    <m/>
    <m/>
    <n v="9"/>
    <n v="115.5"/>
    <n v="1039.5"/>
    <n v="966.73500000000001"/>
    <n v="1471736.5099999961"/>
  </r>
  <r>
    <x v="30"/>
    <s v="14"/>
    <x v="2"/>
    <x v="0"/>
    <s v="2591|Glencoe|9.00|115.50"/>
    <x v="369"/>
    <s v="Truck# AAA-308_x000a_Hauling Ticket# 13706_x000a_Job: Glencoe _x000a_Location: 530 Dundee Rd Glencoe"/>
    <x v="11"/>
    <x v="24"/>
    <s v="13706"/>
    <x v="10"/>
    <x v="65"/>
    <s v="Glencoe"/>
    <m/>
    <m/>
    <m/>
    <m/>
    <n v="9"/>
    <n v="115.5"/>
    <n v="1039.5"/>
    <n v="966.73500000000001"/>
    <n v="1472776.0099999961"/>
  </r>
  <r>
    <x v="30"/>
    <s v="14"/>
    <x v="2"/>
    <x v="0"/>
    <s v="2591|Glencoe|9.00|115.50"/>
    <x v="369"/>
    <s v="Truck# LT-617_x000a_Hauling Ticket# 12631_x000a_Job: Glencoe _x000a_Location: 530 Dundee Rd Glencoe"/>
    <x v="0"/>
    <x v="3"/>
    <s v="12631"/>
    <x v="10"/>
    <x v="65"/>
    <s v="Glencoe"/>
    <m/>
    <m/>
    <m/>
    <m/>
    <n v="9"/>
    <n v="115.5"/>
    <n v="1039.5"/>
    <n v="966.73500000000001"/>
    <n v="1473815.5099999961"/>
  </r>
  <r>
    <x v="30"/>
    <s v="14"/>
    <x v="2"/>
    <x v="0"/>
    <s v="2591|Glencoe|9.00|115.50"/>
    <x v="369"/>
    <s v="Truck# AAA-308_x000a_Hauling Ticket# 13709_x000a_Job: Glencoe _x000a_Location: 530 Dundee Rd Glencoe"/>
    <x v="11"/>
    <x v="24"/>
    <s v="13709"/>
    <x v="10"/>
    <x v="65"/>
    <s v="Glencoe"/>
    <m/>
    <m/>
    <m/>
    <m/>
    <n v="9"/>
    <n v="115.5"/>
    <n v="1039.5"/>
    <n v="966.73500000000001"/>
    <n v="1474855.0099999961"/>
  </r>
  <r>
    <x v="30"/>
    <s v="14"/>
    <x v="2"/>
    <x v="0"/>
    <s v="2591|Glencoe|7.50|115.50"/>
    <x v="369"/>
    <s v="Truck# MEM-15_x000a_Hauling Ticket# 13563_x000a_Job: Glencoe _x000a_Location: 530 Dundee Rd Glencoe"/>
    <x v="26"/>
    <x v="38"/>
    <s v="13563"/>
    <x v="10"/>
    <x v="65"/>
    <s v="Glencoe"/>
    <m/>
    <m/>
    <m/>
    <m/>
    <n v="7.5"/>
    <n v="115.5"/>
    <n v="866.25"/>
    <n v="0"/>
    <n v="1475721.2599999961"/>
  </r>
  <r>
    <x v="30"/>
    <s v="14"/>
    <x v="2"/>
    <x v="0"/>
    <s v="2591|Glencoe|8.00|115.50"/>
    <x v="369"/>
    <s v="Truck# AAA-308_x000a_Hauling Ticket# 13710_x000a_Job: Glencoe _x000a_Location: 530 Dundee Rd Glencoe"/>
    <x v="11"/>
    <x v="24"/>
    <s v="13710"/>
    <x v="10"/>
    <x v="65"/>
    <s v="Glencoe"/>
    <m/>
    <m/>
    <m/>
    <m/>
    <n v="8"/>
    <n v="115.5"/>
    <n v="924"/>
    <n v="859.32"/>
    <n v="1476645.2599999961"/>
  </r>
  <r>
    <x v="30"/>
    <s v="14"/>
    <x v="2"/>
    <x v="0"/>
    <s v="2591|Glencoe|7.00|115.50"/>
    <x v="369"/>
    <s v="Truck# U-229_x000a_Hauling Ticket# 13395_x000a_Job: Glencoe _x000a_Location: 530 Dundee Rd Glencoe"/>
    <x v="4"/>
    <x v="6"/>
    <s v="13395"/>
    <x v="10"/>
    <x v="65"/>
    <s v="Glencoe"/>
    <m/>
    <m/>
    <m/>
    <m/>
    <n v="7"/>
    <n v="115.5"/>
    <n v="808.5"/>
    <n v="0"/>
    <n v="1477453.7599999961"/>
  </r>
  <r>
    <x v="30"/>
    <s v="14"/>
    <x v="2"/>
    <x v="0"/>
    <s v="2591|Glencoe|6.50|115.50"/>
    <x v="369"/>
    <s v="Truck# LT-617_x000a_Hauling Ticket# 13564_x000a_Job: Glencoe _x000a_Location: 530 Dundee Rd Glencoe"/>
    <x v="0"/>
    <x v="3"/>
    <s v="13564"/>
    <x v="10"/>
    <x v="65"/>
    <s v="Glencoe"/>
    <m/>
    <m/>
    <m/>
    <m/>
    <n v="6.5"/>
    <n v="115.5"/>
    <n v="750.75"/>
    <n v="698.19749999999999"/>
    <n v="1478204.5099999961"/>
  </r>
  <r>
    <x v="30"/>
    <s v="14"/>
    <x v="2"/>
    <x v="0"/>
    <s v="2591|Glencoe|6.00|115.50"/>
    <x v="369"/>
    <s v="Truck# MLB-108_x000a_Hauling Ticket# 13712_x000a_Job: Glencoe _x000a_Location: 530 Dundee Rd Glencoe"/>
    <x v="2"/>
    <x v="2"/>
    <s v="13712"/>
    <x v="10"/>
    <x v="65"/>
    <s v="Glencoe"/>
    <m/>
    <m/>
    <m/>
    <m/>
    <n v="6"/>
    <n v="115.5"/>
    <n v="693"/>
    <n v="644.49"/>
    <n v="1478897.5099999961"/>
  </r>
  <r>
    <x v="30"/>
    <s v="14"/>
    <x v="2"/>
    <x v="0"/>
    <s v="2591|Glencoe|7.50|115.50"/>
    <x v="369"/>
    <s v="Truck# U-661_x000a_Hauling Ticket# 13144_x000a_Job: Glencoe _x000a_Location: 530 Dundee Rd Glencoe"/>
    <x v="4"/>
    <x v="60"/>
    <s v="13144"/>
    <x v="10"/>
    <x v="65"/>
    <s v="Glencoe"/>
    <m/>
    <m/>
    <m/>
    <m/>
    <n v="7.5"/>
    <n v="115.5"/>
    <n v="866.25"/>
    <n v="0"/>
    <n v="1479763.7599999961"/>
  </r>
  <r>
    <x v="30"/>
    <s v="14"/>
    <x v="2"/>
    <x v="0"/>
    <s v="2591|Glencoe|9.00|115.50"/>
    <x v="369"/>
    <s v="Truck# MLB-108_x000a_Hauling Ticket# 13711_x000a_Job: Glencoe _x000a_Location: 530 Dundee Rd Glencoe"/>
    <x v="2"/>
    <x v="2"/>
    <s v="13711"/>
    <x v="10"/>
    <x v="65"/>
    <s v="Glencoe"/>
    <m/>
    <m/>
    <m/>
    <m/>
    <n v="9"/>
    <n v="115.5"/>
    <n v="1039.5"/>
    <n v="966.73500000000001"/>
    <n v="1480803.2599999961"/>
  </r>
  <r>
    <x v="19"/>
    <s v="21"/>
    <x v="2"/>
    <x v="0"/>
    <s v="2603|Glencoe|7.00|115.50"/>
    <x v="370"/>
    <s v="Truck# CAJ-01_x000a_Hauling Ticket# 10700_x000a_Job: Glencoe _x000a_Location: 530 Dundee Rd Glencoe"/>
    <x v="5"/>
    <x v="39"/>
    <s v="10700"/>
    <x v="10"/>
    <x v="65"/>
    <s v="Glencoe"/>
    <m/>
    <m/>
    <m/>
    <m/>
    <n v="7"/>
    <n v="115.5"/>
    <n v="808.5"/>
    <n v="751.90500000000009"/>
    <n v="1570496.899999995"/>
  </r>
  <r>
    <x v="19"/>
    <s v="21"/>
    <x v="2"/>
    <x v="0"/>
    <s v="2603|Glencoe|6.50|115.50"/>
    <x v="370"/>
    <s v="Truck# BBR-25_x000a_Hauling Ticket# 10699_x000a_Job: Glencoe _x000a_Location: 530 Dundee Rd Glencoe"/>
    <x v="27"/>
    <x v="54"/>
    <s v="10699"/>
    <x v="10"/>
    <x v="65"/>
    <s v="Glencoe"/>
    <m/>
    <m/>
    <m/>
    <m/>
    <n v="6.5"/>
    <n v="115.5"/>
    <n v="750.75"/>
    <n v="0"/>
    <n v="1571247.649999995"/>
  </r>
  <r>
    <x v="19"/>
    <s v="21"/>
    <x v="2"/>
    <x v="0"/>
    <s v="2603|Glencoe|8.00|115.50"/>
    <x v="370"/>
    <s v="Truck# AAA-308_x000a_Hauling Ticket# 13713_x000a_Job: Glencoe _x000a_Location: 530 Dundee Rd Glencoe"/>
    <x v="11"/>
    <x v="24"/>
    <s v="13713"/>
    <x v="10"/>
    <x v="65"/>
    <s v="Glencoe"/>
    <m/>
    <m/>
    <m/>
    <m/>
    <n v="8"/>
    <n v="115.5"/>
    <n v="924"/>
    <n v="859.32"/>
    <n v="1572171.649999995"/>
  </r>
  <r>
    <x v="19"/>
    <s v="21"/>
    <x v="2"/>
    <x v="0"/>
    <s v="2603|Glencoe|10.00|115.50"/>
    <x v="370"/>
    <s v="Truck# MEM-15_x000a_Hauling Ticket# 13192_x000a_Job: Glencoe _x000a_Location: 530 Dundee Rd Glencoe"/>
    <x v="26"/>
    <x v="38"/>
    <s v="13192"/>
    <x v="10"/>
    <x v="65"/>
    <s v="Glencoe"/>
    <m/>
    <m/>
    <m/>
    <m/>
    <n v="10"/>
    <n v="115.5"/>
    <n v="1155"/>
    <n v="1074.1500000000001"/>
    <n v="1573326.649999995"/>
  </r>
  <r>
    <x v="19"/>
    <s v="21"/>
    <x v="2"/>
    <x v="0"/>
    <s v="2603|Glencoe|8.00|115.50"/>
    <x v="370"/>
    <s v="Truck# MLB-108_x000a_Hauling Ticket# 13194_x000a_Job: Glencoe _x000a_Location: 530 Dundee Rd Glencoe"/>
    <x v="2"/>
    <x v="2"/>
    <s v="13194"/>
    <x v="10"/>
    <x v="65"/>
    <s v="Glencoe"/>
    <m/>
    <m/>
    <m/>
    <m/>
    <n v="8"/>
    <n v="115.5"/>
    <n v="924"/>
    <n v="859.32"/>
    <n v="1574250.649999995"/>
  </r>
  <r>
    <x v="19"/>
    <s v="21"/>
    <x v="2"/>
    <x v="0"/>
    <s v="2603|Glencoe|9.50|115.50"/>
    <x v="370"/>
    <s v="Truck# CAJ-54_x000a_Hauling Ticket# 13225_x000a_Job: Glencoe _x000a_Location: 530 Dundee Rd Glencoe"/>
    <x v="5"/>
    <x v="1"/>
    <s v="13225"/>
    <x v="10"/>
    <x v="65"/>
    <s v="Glencoe"/>
    <m/>
    <m/>
    <m/>
    <m/>
    <n v="9.5"/>
    <n v="115.5"/>
    <n v="1097.25"/>
    <n v="0"/>
    <n v="1575347.899999995"/>
  </r>
  <r>
    <x v="19"/>
    <s v="21"/>
    <x v="2"/>
    <x v="0"/>
    <s v="2603|Glencoe|8.50|115.50"/>
    <x v="370"/>
    <s v="Truck# U-229_x000a_Hauling Ticket# 13396_x000a_Job: Glencoe _x000a_Location: 530 Dundee Rd Glencoe"/>
    <x v="4"/>
    <x v="6"/>
    <s v="13396"/>
    <x v="10"/>
    <x v="65"/>
    <s v="Glencoe"/>
    <m/>
    <m/>
    <m/>
    <m/>
    <n v="8.5"/>
    <n v="115.5"/>
    <n v="981.75"/>
    <n v="913.02750000000003"/>
    <n v="1576329.649999995"/>
  </r>
  <r>
    <x v="19"/>
    <s v="21"/>
    <x v="2"/>
    <x v="0"/>
    <s v="2603|Glencoe|8.50|115.50"/>
    <x v="370"/>
    <s v="Truck# AAA-308_x000a_Hauling Ticket# 13714_x000a_Job: Glencoe _x000a_Location: 530 Dundee Rd Glencoe"/>
    <x v="11"/>
    <x v="24"/>
    <s v="13714"/>
    <x v="10"/>
    <x v="65"/>
    <s v="Glencoe"/>
    <m/>
    <m/>
    <m/>
    <m/>
    <n v="8.5"/>
    <n v="115.5"/>
    <n v="981.75"/>
    <n v="913.02750000000003"/>
    <n v="1577311.399999995"/>
  </r>
  <r>
    <x v="19"/>
    <s v="21"/>
    <x v="2"/>
    <x v="0"/>
    <s v="2603|Glencoe|9.00|115.50"/>
    <x v="370"/>
    <s v="Truck# MEM-15_x000a_Hauling Ticket# 13191_x000a_Job: Glencoe _x000a_Location: 530 Dundee Rd Glencoe"/>
    <x v="26"/>
    <x v="38"/>
    <s v="13191"/>
    <x v="10"/>
    <x v="65"/>
    <s v="Glencoe"/>
    <m/>
    <m/>
    <m/>
    <m/>
    <n v="9"/>
    <n v="115.5"/>
    <n v="1039.5"/>
    <n v="966.73500000000001"/>
    <n v="1578350.899999995"/>
  </r>
  <r>
    <x v="19"/>
    <s v="21"/>
    <x v="2"/>
    <x v="0"/>
    <s v="2603|Glencoe|9.00|115.50"/>
    <x v="370"/>
    <s v="Truck# MLB-108_x000a_Hauling Ticket# 13195_x000a_Job: Glencoe _x000a_Location: 530 Dundee Rd Glencoe"/>
    <x v="2"/>
    <x v="2"/>
    <s v="13195"/>
    <x v="10"/>
    <x v="65"/>
    <s v="Glencoe"/>
    <m/>
    <m/>
    <m/>
    <m/>
    <n v="9"/>
    <n v="115.5"/>
    <n v="1039.5"/>
    <n v="966.73500000000001"/>
    <n v="1579390.399999995"/>
  </r>
  <r>
    <x v="19"/>
    <s v="21"/>
    <x v="2"/>
    <x v="0"/>
    <s v="2603|Glencoe|11.00|115.50"/>
    <x v="370"/>
    <s v="Truck# CAJ-54_x000a_Hauling Ticket# 13226_x000a_Job: Glencoe _x000a_Location: 530 Dundee Rd Glencoe"/>
    <x v="5"/>
    <x v="1"/>
    <s v="13226"/>
    <x v="10"/>
    <x v="65"/>
    <s v="Glencoe"/>
    <m/>
    <m/>
    <m/>
    <m/>
    <n v="11"/>
    <n v="115.5"/>
    <n v="1270.5"/>
    <n v="0"/>
    <n v="1580660.899999995"/>
  </r>
  <r>
    <x v="19"/>
    <s v="21"/>
    <x v="2"/>
    <x v="0"/>
    <s v="2603|Glencoe|10.00|115.50"/>
    <x v="370"/>
    <s v="Truck# U-229_x000a_Hauling Ticket# 13397_x000a_Job: Glencoe _x000a_Location: 530 Dundee Rd Glencoe"/>
    <x v="4"/>
    <x v="6"/>
    <s v="13397"/>
    <x v="10"/>
    <x v="65"/>
    <s v="Glencoe"/>
    <m/>
    <m/>
    <m/>
    <m/>
    <n v="10"/>
    <n v="115.5"/>
    <n v="1155"/>
    <n v="1074.1500000000001"/>
    <n v="1581815.899999995"/>
  </r>
  <r>
    <x v="19"/>
    <s v="21"/>
    <x v="2"/>
    <x v="0"/>
    <s v="2603|Glencoe|8.00|115.50"/>
    <x v="370"/>
    <s v="Truck# AAA-308_x000a_Hauling Ticket# 13715_x000a_Job: Glencoe _x000a_Location: 530 Dundee Rd Glencoe"/>
    <x v="11"/>
    <x v="24"/>
    <s v="13715"/>
    <x v="10"/>
    <x v="65"/>
    <s v="Glencoe"/>
    <m/>
    <m/>
    <m/>
    <m/>
    <n v="8"/>
    <n v="115.5"/>
    <n v="924"/>
    <n v="859.32"/>
    <n v="1582739.899999995"/>
  </r>
  <r>
    <x v="19"/>
    <s v="21"/>
    <x v="2"/>
    <x v="0"/>
    <s v="2603|Glencoe|12.00|115.50"/>
    <x v="370"/>
    <s v="Truck# U-76_x000a_Hauling Ticket# 13117_x000a_Job: Glencoe _x000a_Location: 530 Dundee Rd Glencoe"/>
    <x v="4"/>
    <x v="46"/>
    <s v="13117"/>
    <x v="10"/>
    <x v="65"/>
    <s v="Glencoe"/>
    <m/>
    <m/>
    <m/>
    <m/>
    <n v="12"/>
    <n v="115.5"/>
    <n v="1386"/>
    <n v="0"/>
    <n v="1584125.899999995"/>
  </r>
  <r>
    <x v="19"/>
    <s v="21"/>
    <x v="2"/>
    <x v="0"/>
    <s v="2603|Glencoe|10.00|115.50"/>
    <x v="370"/>
    <s v="Truck# MEM-15_x000a_Hauling Ticket# 13197_x000a_Job: Glencoe _x000a_Location: 530 Dundee Rd Glencoe"/>
    <x v="26"/>
    <x v="38"/>
    <s v="13197"/>
    <x v="10"/>
    <x v="65"/>
    <s v="Glencoe"/>
    <m/>
    <m/>
    <m/>
    <m/>
    <n v="10"/>
    <n v="115.5"/>
    <n v="1155"/>
    <n v="1074.1500000000001"/>
    <n v="1585280.899999995"/>
  </r>
  <r>
    <x v="19"/>
    <s v="21"/>
    <x v="2"/>
    <x v="0"/>
    <s v="2603|Glencoe|7.00|115.50"/>
    <x v="370"/>
    <s v="Truck# MLB-108_x000a_Hauling Ticket# 13198_x000a_Job: Glencoe _x000a_Location: 530 Dundee Rd Glencoe"/>
    <x v="2"/>
    <x v="2"/>
    <s v="13198"/>
    <x v="10"/>
    <x v="65"/>
    <s v="Glencoe"/>
    <m/>
    <m/>
    <m/>
    <m/>
    <n v="7"/>
    <n v="115.5"/>
    <n v="808.5"/>
    <n v="751.90500000000009"/>
    <n v="1586089.399999995"/>
  </r>
  <r>
    <x v="19"/>
    <s v="21"/>
    <x v="2"/>
    <x v="0"/>
    <s v="2603|Glencoe|10.00|115.50"/>
    <x v="370"/>
    <s v="Truck# AAA-308_x000a_Hauling Ticket# 13716_x000a_Job: Glencoe _x000a_Location: 530 Dundee Rd Glencoe"/>
    <x v="11"/>
    <x v="24"/>
    <s v="13716"/>
    <x v="10"/>
    <x v="65"/>
    <s v="Glencoe"/>
    <m/>
    <m/>
    <m/>
    <m/>
    <n v="10"/>
    <n v="115.5"/>
    <n v="1155"/>
    <n v="1074.1500000000001"/>
    <n v="1587244.399999995"/>
  </r>
  <r>
    <x v="19"/>
    <s v="21"/>
    <x v="2"/>
    <x v="0"/>
    <s v="2603|Glencoe|7.00|115.50"/>
    <x v="370"/>
    <s v="Truck# MLB-108_x000a_Hauling Ticket# 13199_x000a_Job: Glencoe _x000a_Location: 530 Dundee Rd Glencoe"/>
    <x v="2"/>
    <x v="2"/>
    <s v="13199"/>
    <x v="10"/>
    <x v="65"/>
    <s v="Glencoe"/>
    <m/>
    <m/>
    <m/>
    <m/>
    <n v="7"/>
    <n v="115.5"/>
    <n v="808.5"/>
    <n v="751.90500000000009"/>
    <n v="1588052.899999995"/>
  </r>
  <r>
    <x v="19"/>
    <s v="21"/>
    <x v="2"/>
    <x v="0"/>
    <s v="2603|Glencoe|12.00|115.50"/>
    <x v="370"/>
    <s v="Truck# CAJ-606_x000a_Hauling Ticket# 13228_x000a_Job: Glencoe _x000a_Location: 530 Dundee Rd Glencoe"/>
    <x v="5"/>
    <x v="47"/>
    <s v="13228"/>
    <x v="10"/>
    <x v="65"/>
    <s v="Glencoe"/>
    <m/>
    <m/>
    <m/>
    <m/>
    <n v="12"/>
    <n v="115.5"/>
    <n v="1386"/>
    <n v="0"/>
    <n v="1589438.899999995"/>
  </r>
  <r>
    <x v="19"/>
    <s v="21"/>
    <x v="2"/>
    <x v="0"/>
    <s v="2603|Glencoe|8.50|115.50"/>
    <x v="370"/>
    <s v="Truck# AAA-308_x000a_Hauling Ticket# 13719_x000a_Job: Glencoe _x000a_Location: 530 Dundee Rd Glencoe"/>
    <x v="11"/>
    <x v="24"/>
    <s v="13719"/>
    <x v="10"/>
    <x v="65"/>
    <s v="Glencoe"/>
    <m/>
    <m/>
    <m/>
    <m/>
    <n v="8.5"/>
    <n v="115.5"/>
    <n v="981.75"/>
    <n v="913.02750000000003"/>
    <n v="1590420.649999995"/>
  </r>
  <r>
    <x v="19"/>
    <s v="21"/>
    <x v="2"/>
    <x v="0"/>
    <s v="2603|Glencoe|8.00|115.50"/>
    <x v="370"/>
    <s v="Truck# MLB-108_x000a_Hauling Ticket# 13193_x000a_Job: Glencoe _x000a_Location: 530 Dundee Rd Glencoe"/>
    <x v="2"/>
    <x v="2"/>
    <s v="13193"/>
    <x v="10"/>
    <x v="65"/>
    <s v="Glencoe"/>
    <m/>
    <m/>
    <m/>
    <m/>
    <n v="8"/>
    <n v="115.5"/>
    <n v="924"/>
    <n v="859.32"/>
    <n v="1591344.649999995"/>
  </r>
  <r>
    <x v="3"/>
    <s v="28"/>
    <x v="2"/>
    <x v="0"/>
    <s v="2617|Glencoe|8.00|115.50"/>
    <x v="371"/>
    <s v="Truck# KJV-664_x000a_Hauling Ticket# 09238_x000a_Job: Glencoe _x000a_Location: 530 Dundee Rd Glencoe"/>
    <x v="15"/>
    <x v="64"/>
    <s v="09238"/>
    <x v="10"/>
    <x v="65"/>
    <s v="Glencoe"/>
    <m/>
    <m/>
    <m/>
    <m/>
    <n v="8"/>
    <n v="115.5"/>
    <n v="924"/>
    <n v="859.32"/>
    <n v="1755421.229999996"/>
  </r>
  <r>
    <x v="3"/>
    <s v="28"/>
    <x v="2"/>
    <x v="0"/>
    <s v="2617|Glencoe|7.00|115.50"/>
    <x v="371"/>
    <s v="Truck# MLB-108_x000a_Hauling Ticket# 13200_x000a_Job: Glencoe _x000a_Location: 530 Dundee Rd Glencoe"/>
    <x v="2"/>
    <x v="2"/>
    <s v="13200"/>
    <x v="10"/>
    <x v="65"/>
    <s v="Glencoe"/>
    <m/>
    <m/>
    <m/>
    <m/>
    <n v="7"/>
    <n v="115.5"/>
    <n v="808.5"/>
    <n v="751.90500000000009"/>
    <n v="1756229.729999996"/>
  </r>
  <r>
    <x v="3"/>
    <s v="28"/>
    <x v="2"/>
    <x v="0"/>
    <s v="2617|Glencoe|9.00|115.50"/>
    <x v="371"/>
    <s v="Truck# AAA-308_x000a_Hauling Ticket# 13720_x000a_Job: Glencoe _x000a_Location: 530 Dundee Rd Glencoe"/>
    <x v="11"/>
    <x v="24"/>
    <s v="13720"/>
    <x v="10"/>
    <x v="65"/>
    <s v="Glencoe"/>
    <m/>
    <m/>
    <m/>
    <m/>
    <n v="9"/>
    <n v="115.5"/>
    <n v="1039.5"/>
    <n v="966.73500000000001"/>
    <n v="1757269.229999996"/>
  </r>
  <r>
    <x v="3"/>
    <s v="28"/>
    <x v="2"/>
    <x v="0"/>
    <s v="2617|Glencoe|6.00|115.50"/>
    <x v="371"/>
    <s v="Truck# KJV-664_x000a_Hauling Ticket# 09239_x000a_Job: Glencoe _x000a_Location: 530 Dundee Rd Glencoe"/>
    <x v="15"/>
    <x v="64"/>
    <s v="09239"/>
    <x v="10"/>
    <x v="65"/>
    <s v="Glencoe"/>
    <m/>
    <m/>
    <m/>
    <m/>
    <n v="6"/>
    <n v="115.5"/>
    <n v="693"/>
    <n v="0"/>
    <n v="1757962.229999996"/>
  </r>
  <r>
    <x v="3"/>
    <s v="28"/>
    <x v="2"/>
    <x v="0"/>
    <s v="2617|Glencoe|5.00|115.50"/>
    <x v="371"/>
    <s v="Truck# MLB-108_x000a_Hauling Ticket# 107437_x000a_Job: Glencoe _x000a_Location: 530 Dundee Rd Glencoe"/>
    <x v="2"/>
    <x v="2"/>
    <s v="107437"/>
    <x v="10"/>
    <x v="65"/>
    <s v="Glencoe"/>
    <m/>
    <m/>
    <m/>
    <m/>
    <n v="5"/>
    <n v="115.5"/>
    <n v="577.5"/>
    <n v="537.07500000000005"/>
    <n v="1758539.729999996"/>
  </r>
  <r>
    <x v="3"/>
    <s v="28"/>
    <x v="2"/>
    <x v="0"/>
    <s v="2617|Glencoe|10.50|115.50"/>
    <x v="371"/>
    <s v="Truck# AAA-308_x000a_Hauling Ticket# 13966_x000a_Job: Glencoe _x000a_Location: 530 Dundee Rd Glencoe"/>
    <x v="11"/>
    <x v="24"/>
    <s v="13966"/>
    <x v="10"/>
    <x v="65"/>
    <s v="Glencoe"/>
    <m/>
    <m/>
    <m/>
    <m/>
    <n v="10.5"/>
    <n v="115.5"/>
    <n v="1212.75"/>
    <n v="1127.8575000000001"/>
    <n v="1759752.479999996"/>
  </r>
  <r>
    <x v="3"/>
    <s v="28"/>
    <x v="2"/>
    <x v="0"/>
    <s v="2617|Glencoe|9.50|115.50"/>
    <x v="371"/>
    <s v="Truck# MLB-108_x000a_Hauling Ticket# 14051_x000a_Job: Glencoe _x000a_Location: 530 Dundee Rd Glencoe"/>
    <x v="2"/>
    <x v="2"/>
    <s v="14051"/>
    <x v="10"/>
    <x v="65"/>
    <s v="Glencoe"/>
    <m/>
    <m/>
    <m/>
    <m/>
    <n v="9.5"/>
    <n v="115.5"/>
    <n v="1097.25"/>
    <n v="1020.4425000000001"/>
    <n v="1760849.729999996"/>
  </r>
  <r>
    <x v="3"/>
    <s v="28"/>
    <x v="2"/>
    <x v="0"/>
    <s v="2617|Glencoe|5.50|115.50"/>
    <x v="371"/>
    <s v="Truck# CAJ-20_x000a_Hauling Ticket# 14102_x000a_Job: Glencoe _x000a_Location: 530 Dundee Rd Glencoe"/>
    <x v="5"/>
    <x v="10"/>
    <s v="14102"/>
    <x v="10"/>
    <x v="65"/>
    <s v="Glencoe"/>
    <m/>
    <m/>
    <m/>
    <m/>
    <n v="5.5"/>
    <n v="115.5"/>
    <n v="635.25"/>
    <n v="0"/>
    <n v="1761484.979999996"/>
  </r>
  <r>
    <x v="3"/>
    <s v="28"/>
    <x v="2"/>
    <x v="0"/>
    <s v="2617|Glencoe|6.50|115.50"/>
    <x v="371"/>
    <s v="Truck# LT-114_x000a_Hauling Ticket# 14103_x000a_Job: Glencoe _x000a_Location: 530 Dundee Rd Glencoe"/>
    <x v="0"/>
    <x v="25"/>
    <s v="14103"/>
    <x v="10"/>
    <x v="65"/>
    <s v="Glencoe"/>
    <m/>
    <m/>
    <m/>
    <m/>
    <n v="6.5"/>
    <n v="115.5"/>
    <n v="750.75"/>
    <n v="698.19749999999999"/>
    <n v="1762235.729999996"/>
  </r>
  <r>
    <x v="3"/>
    <s v="28"/>
    <x v="2"/>
    <x v="0"/>
    <s v="2617|Glencoe|6.00|115.50"/>
    <x v="371"/>
    <s v="Truck# CAJ-54_x000a_Hauling Ticket# 14104_x000a_Job: Glencoe _x000a_Location: 530 Dundee Rd Glencoe"/>
    <x v="5"/>
    <x v="1"/>
    <s v="14104"/>
    <x v="10"/>
    <x v="65"/>
    <s v="Glencoe"/>
    <m/>
    <m/>
    <m/>
    <m/>
    <n v="6"/>
    <n v="115.5"/>
    <n v="693"/>
    <n v="0"/>
    <n v="1762928.729999996"/>
  </r>
  <r>
    <x v="3"/>
    <s v="28"/>
    <x v="2"/>
    <x v="0"/>
    <s v="2617|Glencoe|10.00|115.50"/>
    <x v="371"/>
    <s v="Truck# AAA-308_x000a_Hauling Ticket# 13964_x000a_Job: Glencoe _x000a_Location: 530 Dundee Rd Glencoe"/>
    <x v="11"/>
    <x v="24"/>
    <s v="13964"/>
    <x v="10"/>
    <x v="65"/>
    <s v="Glencoe"/>
    <m/>
    <m/>
    <m/>
    <m/>
    <n v="10"/>
    <n v="115.5"/>
    <n v="1155"/>
    <n v="1074.1500000000001"/>
    <n v="1764083.729999996"/>
  </r>
  <r>
    <x v="3"/>
    <s v="28"/>
    <x v="2"/>
    <x v="0"/>
    <s v="2617|Glencoe|8.00|115.50"/>
    <x v="371"/>
    <s v="Truck# MLB-108_x000a_Hauling Ticket# 14052_x000a_Job: Glencoe _x000a_Location: 530 Dundee Rd Glencoe"/>
    <x v="2"/>
    <x v="2"/>
    <s v="14052"/>
    <x v="10"/>
    <x v="65"/>
    <s v="Glencoe"/>
    <m/>
    <m/>
    <m/>
    <m/>
    <n v="8"/>
    <n v="115.5"/>
    <n v="924"/>
    <n v="859.32"/>
    <n v="1765007.729999996"/>
  </r>
  <r>
    <x v="3"/>
    <s v="28"/>
    <x v="2"/>
    <x v="0"/>
    <s v="2617|Glencoe|9.25|115.50"/>
    <x v="371"/>
    <s v="Truck# BR-371_x000a_Hauling Ticket# 6494_x000a_Job: Glencoe _x000a_Location: 530 Dundee Rd Glencoe"/>
    <x v="3"/>
    <x v="4"/>
    <s v="6494"/>
    <x v="10"/>
    <x v="65"/>
    <s v="Glencoe"/>
    <m/>
    <m/>
    <m/>
    <m/>
    <n v="9.25"/>
    <n v="115.5"/>
    <n v="1068.3800000000001"/>
    <n v="0"/>
    <n v="1766076.1099999959"/>
  </r>
  <r>
    <x v="3"/>
    <s v="28"/>
    <x v="2"/>
    <x v="0"/>
    <s v="2617|Glencoe|8.50|115.50"/>
    <x v="371"/>
    <s v="Truck# CAJ-54_x000a_Hauling Ticket# 13231_x000a_Job: Glencoe _x000a_Location: 530 Dundee Rd Glencoe"/>
    <x v="5"/>
    <x v="1"/>
    <s v="13231"/>
    <x v="10"/>
    <x v="65"/>
    <s v="Glencoe"/>
    <m/>
    <m/>
    <m/>
    <m/>
    <n v="8.5"/>
    <n v="115.5"/>
    <n v="981.75"/>
    <n v="0"/>
    <n v="1767057.8599999959"/>
  </r>
  <r>
    <x v="3"/>
    <s v="28"/>
    <x v="2"/>
    <x v="0"/>
    <s v="2617|Glencoe|10.00|115.50"/>
    <x v="371"/>
    <s v="Truck# AAA-308_x000a_Hauling Ticket# 13965_x000a_Job: Glencoe _x000a_Location: 530 Dundee Rd Glencoe"/>
    <x v="11"/>
    <x v="24"/>
    <s v="13965"/>
    <x v="10"/>
    <x v="65"/>
    <s v="Glencoe"/>
    <m/>
    <m/>
    <m/>
    <m/>
    <n v="10"/>
    <n v="115.5"/>
    <n v="1155"/>
    <n v="1074.1500000000001"/>
    <n v="1768212.8599999959"/>
  </r>
  <r>
    <x v="3"/>
    <s v="28"/>
    <x v="2"/>
    <x v="0"/>
    <s v="2617|Glencoe|6.75|115.50"/>
    <x v="371"/>
    <s v="Truck# MLB-108_x000a_Hauling Ticket# 14053_x000a_Job: Glencoe _x000a_Location: 530 Dundee Rd Glencoe"/>
    <x v="2"/>
    <x v="2"/>
    <s v="14053"/>
    <x v="10"/>
    <x v="65"/>
    <s v="Glencoe"/>
    <m/>
    <m/>
    <m/>
    <m/>
    <n v="6.75"/>
    <n v="115.5"/>
    <n v="779.63"/>
    <n v="725.05124999999998"/>
    <n v="1768992.489999996"/>
  </r>
  <r>
    <x v="3"/>
    <s v="28"/>
    <x v="2"/>
    <x v="0"/>
    <s v="2617|Glencoe|9.75|115.50"/>
    <x v="371"/>
    <s v="Truck# U-661_x000a_Hauling Ticket# 13145_x000a_Job: Glencoe _x000a_Location: 530 Dundee Rd Glencoe"/>
    <x v="4"/>
    <x v="60"/>
    <s v="13145"/>
    <x v="10"/>
    <x v="65"/>
    <s v="Glencoe"/>
    <m/>
    <m/>
    <m/>
    <m/>
    <n v="9.75"/>
    <n v="115.5"/>
    <n v="1126.1300000000001"/>
    <n v="0"/>
    <n v="1770118.619999995"/>
  </r>
  <r>
    <x v="4"/>
    <s v="04"/>
    <x v="3"/>
    <x v="0"/>
    <s v="2635|Glencoe|9.00|115.50"/>
    <x v="372"/>
    <s v="Truck# R-784_x000a_Hauling Ticket# 09231_x000a_Job: Glencoe _x000a_Location: 530 Dundee Rd Glencoe"/>
    <x v="43"/>
    <x v="58"/>
    <s v="09231"/>
    <x v="10"/>
    <x v="65"/>
    <s v="Glencoe"/>
    <m/>
    <m/>
    <m/>
    <m/>
    <n v="9"/>
    <n v="115.5"/>
    <n v="1039.5"/>
    <n v="966.73500000000001"/>
    <n v="1889818.8199999949"/>
  </r>
  <r>
    <x v="4"/>
    <s v="04"/>
    <x v="3"/>
    <x v="0"/>
    <s v="2635|Glencoe|6.00|115.50"/>
    <x v="372"/>
    <s v="Truck# CAJ-606_x000a_Hauling Ticket# 13229_x000a_Job: Glencoe _x000a_Location: 530 Dundee Rd Glencoe"/>
    <x v="5"/>
    <x v="47"/>
    <s v="13229"/>
    <x v="10"/>
    <x v="65"/>
    <s v="Glencoe"/>
    <m/>
    <m/>
    <m/>
    <m/>
    <n v="6"/>
    <n v="115.5"/>
    <n v="693"/>
    <n v="644.49"/>
    <n v="1890511.8199999949"/>
  </r>
  <r>
    <x v="4"/>
    <s v="04"/>
    <x v="3"/>
    <x v="0"/>
    <s v="2635|Glencoe|5.00|115.50"/>
    <x v="372"/>
    <s v="Truck# R-784_x000a_Hauling Ticket# 09237_x000a_Job: Glencoe _x000a_Location: 530 Dundee Rd Glencoe"/>
    <x v="43"/>
    <x v="58"/>
    <s v="09237"/>
    <x v="10"/>
    <x v="65"/>
    <s v="Glencoe"/>
    <m/>
    <m/>
    <m/>
    <m/>
    <n v="5"/>
    <n v="115.5"/>
    <n v="577.5"/>
    <n v="0"/>
    <n v="1891089.3199999949"/>
  </r>
  <r>
    <x v="4"/>
    <s v="04"/>
    <x v="3"/>
    <x v="0"/>
    <s v="2635|Glencoe|7.50|115.50"/>
    <x v="372"/>
    <s v="Truck# CAJ-606_x000a_Hauling Ticket# 13227_x000a_Job: Glencoe _x000a_Location: 530 Dundee Rd Glencoe"/>
    <x v="5"/>
    <x v="47"/>
    <s v="13227"/>
    <x v="10"/>
    <x v="65"/>
    <s v="Glencoe"/>
    <m/>
    <m/>
    <m/>
    <m/>
    <n v="7.5"/>
    <n v="115.5"/>
    <n v="866.25"/>
    <n v="805.61250000000007"/>
    <n v="1891955.5699999949"/>
  </r>
  <r>
    <x v="4"/>
    <s v="04"/>
    <x v="3"/>
    <x v="0"/>
    <s v="2635|Glencoe|6.50|115.50"/>
    <x v="372"/>
    <s v="Truck# LT-356_x000a_Hauling Ticket# 13862_x000a_Job: Glencoe _x000a_Location: 530 Dundee Rd Glencoe"/>
    <x v="0"/>
    <x v="7"/>
    <s v="13862"/>
    <x v="10"/>
    <x v="65"/>
    <s v="Glencoe"/>
    <m/>
    <m/>
    <m/>
    <m/>
    <n v="6.5"/>
    <n v="115.5"/>
    <n v="750.75"/>
    <n v="698.19749999999999"/>
    <n v="1892706.3199999949"/>
  </r>
  <r>
    <x v="4"/>
    <s v="04"/>
    <x v="3"/>
    <x v="0"/>
    <s v="2635|Glencoe|8.00|115.50"/>
    <x v="372"/>
    <s v="Truck# AAA-308_x000a_Hauling Ticket# 13967_x000a_Job: Glencoe _x000a_Location: 530 Dundee Rd Glencoe"/>
    <x v="11"/>
    <x v="24"/>
    <s v="13967"/>
    <x v="10"/>
    <x v="65"/>
    <s v="Glencoe"/>
    <m/>
    <m/>
    <m/>
    <m/>
    <n v="8"/>
    <n v="115.5"/>
    <n v="924"/>
    <n v="859.32"/>
    <n v="1893630.3199999949"/>
  </r>
  <r>
    <x v="4"/>
    <s v="04"/>
    <x v="3"/>
    <x v="0"/>
    <s v="2635|Glencoe|9.50|115.50"/>
    <x v="372"/>
    <s v="Truck# AAA-308_x000a_Hauling Ticket# 13968_x000a_Job: Glencoe _x000a_Location: 530 Dundee Rd Glencoe"/>
    <x v="11"/>
    <x v="24"/>
    <s v="13968"/>
    <x v="10"/>
    <x v="65"/>
    <s v="Glencoe"/>
    <m/>
    <m/>
    <m/>
    <m/>
    <n v="9.5"/>
    <n v="115.5"/>
    <n v="1097.25"/>
    <n v="1020.4425000000001"/>
    <n v="1894727.5699999949"/>
  </r>
  <r>
    <x v="4"/>
    <s v="04"/>
    <x v="3"/>
    <x v="0"/>
    <s v="2635|Glencoe|7.50|115.50"/>
    <x v="372"/>
    <s v="Truck# AAA-308_x000a_Hauling Ticket# 13969_x000a_Job: Glencoe _x000a_Location: 530 Dundee Rd Glencoe"/>
    <x v="11"/>
    <x v="24"/>
    <s v="13969"/>
    <x v="10"/>
    <x v="65"/>
    <s v="Glencoe"/>
    <m/>
    <m/>
    <m/>
    <m/>
    <n v="7.5"/>
    <n v="115.5"/>
    <n v="866.25"/>
    <n v="805.61250000000007"/>
    <n v="1895593.8199999949"/>
  </r>
  <r>
    <x v="4"/>
    <s v="04"/>
    <x v="3"/>
    <x v="0"/>
    <s v="2635|Glencoe|5.75|115.50"/>
    <x v="372"/>
    <s v="Truck# BR-371_x000a_Hauling Ticket# 6497_x000a_Job: Glencoe _x000a_Location: 530 Dundee Rd Glencoe"/>
    <x v="3"/>
    <x v="4"/>
    <s v="6497"/>
    <x v="10"/>
    <x v="65"/>
    <s v="Glencoe"/>
    <m/>
    <m/>
    <m/>
    <m/>
    <n v="5.75"/>
    <n v="115.5"/>
    <n v="664.13"/>
    <n v="0"/>
    <n v="1896257.9499999951"/>
  </r>
  <r>
    <x v="4"/>
    <s v="04"/>
    <x v="3"/>
    <x v="0"/>
    <s v="2635|Glencoe|9.00|115.50"/>
    <x v="372"/>
    <s v="Truck# AAA-308_x000a_Hauling Ticket# 13970_x000a_Job: Glencoe _x000a_Location: 530 Dundee Rd Glencoe"/>
    <x v="11"/>
    <x v="24"/>
    <s v="13970"/>
    <x v="10"/>
    <x v="65"/>
    <s v="Glencoe"/>
    <m/>
    <m/>
    <m/>
    <m/>
    <n v="9"/>
    <n v="115.5"/>
    <n v="1039.5"/>
    <n v="966.73500000000001"/>
    <n v="1897297.4499999951"/>
  </r>
  <r>
    <x v="4"/>
    <s v="04"/>
    <x v="3"/>
    <x v="0"/>
    <s v="2635|Glencoe|7.25|115.50"/>
    <x v="372"/>
    <s v="Truck# CAJ-20_x000a_Hauling Ticket# 13239_x000a_Job: Glencoe _x000a_Location: 530 Dundee Rd Glencoe"/>
    <x v="5"/>
    <x v="10"/>
    <s v="13239"/>
    <x v="10"/>
    <x v="65"/>
    <s v="Glencoe"/>
    <m/>
    <m/>
    <m/>
    <m/>
    <n v="7.25"/>
    <n v="115.5"/>
    <n v="837.38"/>
    <n v="0"/>
    <n v="1898134.829999995"/>
  </r>
  <r>
    <x v="4"/>
    <s v="04"/>
    <x v="3"/>
    <x v="0"/>
    <s v="2635|Glencoe|8.50|115.50"/>
    <x v="372"/>
    <s v="Truck# CAJ-606_x000a_Hauling Ticket# 14004_x000a_Job: Glencoe _x000a_Location: 530 Dundee Rd Glencoe"/>
    <x v="5"/>
    <x v="47"/>
    <s v="14004"/>
    <x v="10"/>
    <x v="65"/>
    <s v="Glencoe"/>
    <m/>
    <m/>
    <m/>
    <m/>
    <n v="8.5"/>
    <n v="115.5"/>
    <n v="981.75"/>
    <n v="0"/>
    <n v="1899116.579999995"/>
  </r>
  <r>
    <x v="4"/>
    <s v="04"/>
    <x v="3"/>
    <x v="0"/>
    <s v="2635|Glencoe|7.00|115.50"/>
    <x v="372"/>
    <s v="Truck# MLB-108_x000a_Hauling Ticket# 14061_x000a_Job: Glencoe _x000a_Location: 530 Dundee Rd Glencoe"/>
    <x v="2"/>
    <x v="2"/>
    <s v="14061"/>
    <x v="10"/>
    <x v="65"/>
    <s v="Glencoe"/>
    <m/>
    <m/>
    <m/>
    <m/>
    <n v="7"/>
    <n v="115.5"/>
    <n v="808.5"/>
    <n v="751.90500000000009"/>
    <n v="1899925.079999995"/>
  </r>
  <r>
    <x v="4"/>
    <s v="04"/>
    <x v="3"/>
    <x v="0"/>
    <s v="2635|Glencoe|6.00|115.50"/>
    <x v="372"/>
    <s v="Truck# LT-515_x000a_Hauling Ticket# 14158_x000a_Job: Glencoe _x000a_Location: 530 Dundee Rd Glencoe"/>
    <x v="0"/>
    <x v="17"/>
    <s v="14158"/>
    <x v="10"/>
    <x v="65"/>
    <s v="Glencoe"/>
    <m/>
    <m/>
    <m/>
    <m/>
    <n v="6"/>
    <n v="115.5"/>
    <n v="693"/>
    <n v="644.49"/>
    <n v="1900618.079999995"/>
  </r>
  <r>
    <x v="4"/>
    <s v="04"/>
    <x v="3"/>
    <x v="0"/>
    <s v="2635|Glencoe|8.00|115.50"/>
    <x v="372"/>
    <s v="Truck# MLB-108_x000a_Hauling Ticket# 14055_x000a_Job: Glencoe _x000a_Location: 530 Dundee Rd Glencoe"/>
    <x v="2"/>
    <x v="2"/>
    <s v="14055"/>
    <x v="10"/>
    <x v="65"/>
    <s v="Glencoe"/>
    <m/>
    <m/>
    <m/>
    <m/>
    <n v="8"/>
    <n v="115.5"/>
    <n v="924"/>
    <n v="859.32"/>
    <n v="1901542.079999995"/>
  </r>
  <r>
    <x v="4"/>
    <s v="04"/>
    <x v="3"/>
    <x v="0"/>
    <s v="2635|Glencoe|7.00|115.50"/>
    <x v="372"/>
    <s v="Truck# U-229_x000a_Hauling Ticket# 15054_x000a_Job: Glencoe _x000a_Location: 530 Dundee Rd Glencoe"/>
    <x v="4"/>
    <x v="6"/>
    <s v="15054"/>
    <x v="10"/>
    <x v="65"/>
    <s v="Glencoe"/>
    <m/>
    <m/>
    <m/>
    <m/>
    <n v="7"/>
    <n v="115.5"/>
    <n v="808.5"/>
    <n v="751.90500000000009"/>
    <n v="1902350.579999995"/>
  </r>
  <r>
    <x v="4"/>
    <s v="04"/>
    <x v="3"/>
    <x v="0"/>
    <s v="2635|Glencoe|7.00|115.50"/>
    <x v="372"/>
    <s v="Truck# MLB-108_x000a_Hauling Ticket# 14056_x000a_Job: Glencoe _x000a_Location: 530 Dundee Rd Glencoe"/>
    <x v="2"/>
    <x v="2"/>
    <s v="14056"/>
    <x v="10"/>
    <x v="65"/>
    <s v="Glencoe"/>
    <m/>
    <m/>
    <m/>
    <m/>
    <n v="7"/>
    <n v="115.5"/>
    <n v="808.5"/>
    <n v="751.90500000000009"/>
    <n v="1903159.079999995"/>
  </r>
  <r>
    <x v="4"/>
    <s v="04"/>
    <x v="3"/>
    <x v="0"/>
    <s v="2635|Glencoe|9.50|115.50"/>
    <x v="372"/>
    <s v="Truck# CAJ-01_x000a_Hauling Ticket# 15058_x000a_Job: Glencoe _x000a_Location: 530 Dundee Rd Glencoe"/>
    <x v="5"/>
    <x v="39"/>
    <s v="15058"/>
    <x v="10"/>
    <x v="65"/>
    <s v="Glencoe"/>
    <m/>
    <m/>
    <m/>
    <m/>
    <n v="9.5"/>
    <n v="115.5"/>
    <n v="1097.25"/>
    <n v="1020.4425000000001"/>
    <n v="1904256.329999995"/>
  </r>
  <r>
    <x v="4"/>
    <s v="04"/>
    <x v="3"/>
    <x v="0"/>
    <s v="2635|Glencoe|5.50|115.50"/>
    <x v="372"/>
    <s v="Truck# WO-07_x000a_Hauling Ticket# 15060_x000a_Job: Glencoe _x000a_Location: 530 Dundee Rd Glencoe"/>
    <x v="9"/>
    <x v="16"/>
    <s v="15060"/>
    <x v="10"/>
    <x v="65"/>
    <s v="Glencoe"/>
    <m/>
    <m/>
    <m/>
    <m/>
    <n v="5.5"/>
    <n v="115.5"/>
    <n v="635.25"/>
    <n v="0"/>
    <n v="1904891.579999995"/>
  </r>
  <r>
    <x v="4"/>
    <s v="04"/>
    <x v="3"/>
    <x v="0"/>
    <s v="2635|Glencoe|7.00|115.50"/>
    <x v="372"/>
    <s v="Truck# MLB-108_x000a_Hauling Ticket# 14057_x000a_Job: Glencoe _x000a_Location: 530 Dundee Rd Glencoe"/>
    <x v="2"/>
    <x v="2"/>
    <s v="14057"/>
    <x v="10"/>
    <x v="65"/>
    <s v="Glencoe"/>
    <m/>
    <m/>
    <m/>
    <m/>
    <n v="7"/>
    <n v="115.5"/>
    <n v="808.5"/>
    <n v="751.90500000000009"/>
    <n v="1905700.079999995"/>
  </r>
  <r>
    <x v="4"/>
    <s v="04"/>
    <x v="3"/>
    <x v="0"/>
    <s v="2635|Glencoe|8.00|115.50"/>
    <x v="372"/>
    <s v="Truck# AAA-308_x000a_Hauling Ticket# 13971_x000a_Job: Glencoe _x000a_Location: 530 Dundee Rd Glencoe"/>
    <x v="11"/>
    <x v="24"/>
    <s v="13971"/>
    <x v="10"/>
    <x v="65"/>
    <s v="Glencoe"/>
    <m/>
    <m/>
    <m/>
    <m/>
    <n v="8"/>
    <n v="115.5"/>
    <n v="924"/>
    <n v="859.32"/>
    <n v="1906624.079999995"/>
  </r>
  <r>
    <x v="4"/>
    <s v="04"/>
    <x v="3"/>
    <x v="0"/>
    <s v="2635|Glencoe|8.00|115.50"/>
    <x v="372"/>
    <s v="Truck# MLB-108_x000a_Hauling Ticket# 14058_x000a_Job: Glencoe _x000a_Location: 530 Dundee Rd Glencoe"/>
    <x v="2"/>
    <x v="2"/>
    <s v="14058"/>
    <x v="10"/>
    <x v="65"/>
    <s v="Glencoe"/>
    <m/>
    <m/>
    <m/>
    <m/>
    <n v="8"/>
    <n v="115.5"/>
    <n v="924"/>
    <n v="859.32"/>
    <n v="1907548.079999995"/>
  </r>
  <r>
    <x v="4"/>
    <s v="04"/>
    <x v="3"/>
    <x v="0"/>
    <s v="2635|Glencoe|8.00|115.50"/>
    <x v="372"/>
    <s v="Truck# AAA-308_x000a_Hauling Ticket# 13972_x000a_Job: Glencoe _x000a_Location: 530 Dundee Rd Glencoe"/>
    <x v="11"/>
    <x v="24"/>
    <s v="13972"/>
    <x v="10"/>
    <x v="65"/>
    <s v="Glencoe"/>
    <m/>
    <m/>
    <m/>
    <m/>
    <n v="8"/>
    <n v="115.5"/>
    <n v="924"/>
    <n v="859.32"/>
    <n v="1908472.079999995"/>
  </r>
  <r>
    <x v="40"/>
    <s v="11"/>
    <x v="3"/>
    <x v="0"/>
    <s v="2652|Glencoe|8.50|115.50"/>
    <x v="373"/>
    <s v="Truck# AAA-308_x000a_Hauling Ticket# 13973_x000a_Job: Glencoe _x000a_Location: 530 Dundee Rd Glencoe"/>
    <x v="11"/>
    <x v="24"/>
    <s v="13973"/>
    <x v="10"/>
    <x v="65"/>
    <s v="Glencoe"/>
    <m/>
    <m/>
    <m/>
    <m/>
    <n v="8.5"/>
    <n v="115.5"/>
    <n v="981.75"/>
    <n v="913.02750000000003"/>
    <n v="2014010.6899999951"/>
  </r>
  <r>
    <x v="40"/>
    <s v="11"/>
    <x v="3"/>
    <x v="0"/>
    <s v="2652|Glencoe|6.50|115.50"/>
    <x v="373"/>
    <s v="Truck# CAJ-20_x000a_Hauling Ticket# 14015_x000a_Job: Glencoe _x000a_Location: 530 Dundee Rd Glencoe"/>
    <x v="5"/>
    <x v="10"/>
    <s v="14015"/>
    <x v="10"/>
    <x v="65"/>
    <s v="Glencoe"/>
    <m/>
    <m/>
    <m/>
    <m/>
    <n v="6.5"/>
    <n v="115.5"/>
    <n v="750.75"/>
    <n v="698.19749999999999"/>
    <n v="2014761.4399999951"/>
  </r>
  <r>
    <x v="40"/>
    <s v="11"/>
    <x v="3"/>
    <x v="0"/>
    <s v="2652|Glencoe|6.50|115.50"/>
    <x v="373"/>
    <s v="Truck# LT-617_x000a_Hauling Ticket# 15554_x000a_Job: Glencoe _x000a_Location: 530 Dundee Rd Glencoe"/>
    <x v="0"/>
    <x v="3"/>
    <s v="15554"/>
    <x v="10"/>
    <x v="65"/>
    <s v="Glencoe"/>
    <m/>
    <m/>
    <m/>
    <m/>
    <n v="6.5"/>
    <n v="115.5"/>
    <n v="750.75"/>
    <n v="698.19749999999999"/>
    <n v="2015512.1899999951"/>
  </r>
  <r>
    <x v="40"/>
    <s v="11"/>
    <x v="3"/>
    <x v="0"/>
    <s v="2652|Glencoe|8.00|115.50"/>
    <x v="373"/>
    <s v="Truck# AAA-308_x000a_Hauling Ticket# 13974_x000a_Job: Glencoe _x000a_Location: 530 Dundee Rd Glencoe"/>
    <x v="11"/>
    <x v="24"/>
    <s v="13974"/>
    <x v="10"/>
    <x v="65"/>
    <s v="Glencoe"/>
    <m/>
    <m/>
    <m/>
    <m/>
    <n v="8"/>
    <n v="115.5"/>
    <n v="924"/>
    <n v="859.32"/>
    <n v="2016436.1899999951"/>
  </r>
  <r>
    <x v="40"/>
    <s v="11"/>
    <x v="3"/>
    <x v="0"/>
    <s v="2652|Glencoe|7.50|115.50"/>
    <x v="373"/>
    <s v="Truck# CAJ-20_x000a_Hauling Ticket# 14024_x000a_Job: Glencoe _x000a_Location: 530 Dundee Rd Glencoe"/>
    <x v="5"/>
    <x v="10"/>
    <s v="14024"/>
    <x v="10"/>
    <x v="65"/>
    <s v="Glencoe"/>
    <m/>
    <m/>
    <m/>
    <m/>
    <n v="7.5"/>
    <n v="115.5"/>
    <n v="866.25"/>
    <n v="0"/>
    <n v="2017302.4399999951"/>
  </r>
  <r>
    <x v="40"/>
    <s v="11"/>
    <x v="3"/>
    <x v="0"/>
    <s v="2652|Glencoe|8.00|115.50"/>
    <x v="373"/>
    <s v="Truck# AAA-308_x000a_Hauling Ticket# 13975_x000a_Job: Glencoe _x000a_Location: 530 Dundee Rd Glencoe"/>
    <x v="11"/>
    <x v="24"/>
    <s v="13975"/>
    <x v="10"/>
    <x v="65"/>
    <s v="Glencoe"/>
    <m/>
    <m/>
    <m/>
    <m/>
    <n v="8"/>
    <n v="115.5"/>
    <n v="924"/>
    <n v="859.32"/>
    <n v="2018226.4399999951"/>
  </r>
  <r>
    <x v="40"/>
    <s v="11"/>
    <x v="3"/>
    <x v="0"/>
    <s v="2652|Glencoe|8.00|115.50"/>
    <x v="373"/>
    <s v="Truck# CAJ-606_x000a_Hauling Ticket# 14001_x000a_Job: Glencoe _x000a_Location: 530 Dundee Rd Glencoe"/>
    <x v="5"/>
    <x v="47"/>
    <s v="14001"/>
    <x v="10"/>
    <x v="65"/>
    <s v="Glencoe"/>
    <m/>
    <m/>
    <m/>
    <m/>
    <n v="8"/>
    <n v="115.5"/>
    <n v="924"/>
    <n v="859.32"/>
    <n v="2019150.4399999951"/>
  </r>
  <r>
    <x v="40"/>
    <s v="11"/>
    <x v="3"/>
    <x v="0"/>
    <s v="2652|Glencoe|9.50|115.50"/>
    <x v="373"/>
    <s v="Truck# MLB-108_x000a_Hauling Ticket# 14062_x000a_Job: Glencoe _x000a_Location: 530 Dundee Rd Glencoe"/>
    <x v="2"/>
    <x v="2"/>
    <s v="14062"/>
    <x v="10"/>
    <x v="65"/>
    <s v="Glencoe"/>
    <m/>
    <m/>
    <m/>
    <m/>
    <n v="9.5"/>
    <n v="115.5"/>
    <n v="1097.25"/>
    <n v="0"/>
    <n v="2020247.6899999951"/>
  </r>
  <r>
    <x v="40"/>
    <s v="11"/>
    <x v="3"/>
    <x v="0"/>
    <s v="2652|Glencoe|8.00|115.50"/>
    <x v="373"/>
    <s v="Truck# AAA-308_x000a_Hauling Ticket# 13976_x000a_Job: Glencoe _x000a_Location: 530 Dundee Rd Glencoe"/>
    <x v="11"/>
    <x v="24"/>
    <s v="13976"/>
    <x v="10"/>
    <x v="65"/>
    <s v="Glencoe"/>
    <m/>
    <m/>
    <m/>
    <m/>
    <n v="8"/>
    <n v="115.5"/>
    <n v="924"/>
    <n v="859.32"/>
    <n v="2021171.6899999951"/>
  </r>
  <r>
    <x v="40"/>
    <s v="11"/>
    <x v="3"/>
    <x v="0"/>
    <s v="2652|Glencoe|8.50|115.50"/>
    <x v="373"/>
    <s v="Truck# MLB-108_x000a_Hauling Ticket# 14063_x000a_Job: Glencoe _x000a_Location: 530 Dundee Rd Glencoe"/>
    <x v="2"/>
    <x v="2"/>
    <s v="14063"/>
    <x v="10"/>
    <x v="65"/>
    <s v="Glencoe"/>
    <m/>
    <m/>
    <m/>
    <m/>
    <n v="8.5"/>
    <n v="115.5"/>
    <n v="981.75"/>
    <n v="913.02750000000003"/>
    <n v="2022153.4399999951"/>
  </r>
  <r>
    <x v="40"/>
    <s v="11"/>
    <x v="3"/>
    <x v="0"/>
    <s v="2652|Glencoe|8.00|115.50"/>
    <x v="373"/>
    <s v="Truck# AAA-308_x000a_Hauling Ticket# 13977_x000a_Job: Glencoe _x000a_Location: 530 Dundee Rd Glencoe"/>
    <x v="11"/>
    <x v="24"/>
    <s v="13977"/>
    <x v="10"/>
    <x v="65"/>
    <s v="Glencoe"/>
    <m/>
    <m/>
    <m/>
    <m/>
    <n v="8"/>
    <n v="115.5"/>
    <n v="924"/>
    <n v="859.32"/>
    <n v="2023077.4399999951"/>
  </r>
  <r>
    <x v="40"/>
    <s v="11"/>
    <x v="3"/>
    <x v="0"/>
    <s v="2652|Glencoe|8.00|115.50"/>
    <x v="373"/>
    <s v="Truck# MLB-108_x000a_Hauling Ticket# 14064_x000a_Job: Glencoe _x000a_Location: 530 Dundee Rd Glencoe"/>
    <x v="2"/>
    <x v="2"/>
    <s v="14064"/>
    <x v="10"/>
    <x v="65"/>
    <s v="Glencoe"/>
    <m/>
    <m/>
    <m/>
    <m/>
    <n v="8"/>
    <n v="115.5"/>
    <n v="924"/>
    <n v="859.32"/>
    <n v="2024001.4399999951"/>
  </r>
  <r>
    <x v="40"/>
    <s v="11"/>
    <x v="3"/>
    <x v="0"/>
    <s v="2652|Glencoe|8.00|115.50"/>
    <x v="373"/>
    <s v="Truck# MLB-108_x000a_Hauling Ticket# 14059_x000a_Job: Glencoe _x000a_Location: 530 Dundee Rd Glencoe"/>
    <x v="2"/>
    <x v="2"/>
    <s v="14059"/>
    <x v="10"/>
    <x v="65"/>
    <s v="Glencoe"/>
    <m/>
    <m/>
    <m/>
    <m/>
    <n v="8"/>
    <n v="115.5"/>
    <n v="924"/>
    <n v="859.32"/>
    <n v="2024925.4399999951"/>
  </r>
  <r>
    <x v="40"/>
    <s v="11"/>
    <x v="3"/>
    <x v="0"/>
    <s v="2652|Glencoe|9.25|115.50"/>
    <x v="373"/>
    <s v="Truck# MLB-108_x000a_Hauling Ticket# 14060_x000a_Job: Glencoe _x000a_Location: 530 Dundee Rd Glencoe"/>
    <x v="2"/>
    <x v="2"/>
    <s v="14060"/>
    <x v="10"/>
    <x v="65"/>
    <s v="Glencoe"/>
    <m/>
    <m/>
    <m/>
    <m/>
    <n v="9.25"/>
    <n v="115.5"/>
    <n v="1068.3800000000001"/>
    <n v="993.58875"/>
    <n v="2025993.8199999949"/>
  </r>
  <r>
    <x v="40"/>
    <s v="11"/>
    <x v="3"/>
    <x v="0"/>
    <s v="2652|Glencoe|6.50|115.50"/>
    <x v="373"/>
    <s v="Truck# U-229_x000a_Hauling Ticket# 15046_x000a_Job: Glencoe _x000a_Location: 530 Dundee Rd Glencoe"/>
    <x v="4"/>
    <x v="6"/>
    <s v="15046"/>
    <x v="10"/>
    <x v="65"/>
    <s v="Glencoe"/>
    <m/>
    <m/>
    <m/>
    <m/>
    <n v="6.5"/>
    <n v="115.5"/>
    <n v="750.75"/>
    <n v="698.19749999999999"/>
    <n v="2026744.5699999949"/>
  </r>
  <r>
    <x v="40"/>
    <s v="11"/>
    <x v="3"/>
    <x v="0"/>
    <s v="2652|Glencoe|7.75|115.50"/>
    <x v="373"/>
    <s v="Truck# U-229_x000a_Hauling Ticket# 15052_x000a_Job: Glencoe _x000a_Location: 530 Dundee Rd Glencoe"/>
    <x v="4"/>
    <x v="6"/>
    <s v="15052"/>
    <x v="10"/>
    <x v="65"/>
    <s v="Glencoe"/>
    <m/>
    <m/>
    <m/>
    <m/>
    <n v="7.75"/>
    <n v="115.5"/>
    <n v="895.13"/>
    <n v="0"/>
    <n v="2027639.6999999951"/>
  </r>
  <r>
    <x v="20"/>
    <s v="18"/>
    <x v="3"/>
    <x v="0"/>
    <s v="2666|Glencoe|8.00|115.50"/>
    <x v="374"/>
    <s v="Truck# AAA-308_x000a_Hauling Ticket# 13978_x000a_Job: Glencoe _x000a_Location: 530 Dundee Rd Glencoe"/>
    <x v="11"/>
    <x v="24"/>
    <s v="13978"/>
    <x v="10"/>
    <x v="65"/>
    <s v="Glencoe"/>
    <m/>
    <m/>
    <m/>
    <m/>
    <n v="8"/>
    <n v="115.5"/>
    <n v="924"/>
    <n v="859.32"/>
    <n v="2112602.2999999952"/>
  </r>
  <r>
    <x v="20"/>
    <s v="18"/>
    <x v="3"/>
    <x v="0"/>
    <s v="2666|Glencoe|7.50|115.50"/>
    <x v="374"/>
    <s v="Truck# CAJ-54_x000a_Hauling Ticket# 14011_x000a_Job: Glencoe _x000a_Location: 530 Dundee Rd Glencoe"/>
    <x v="5"/>
    <x v="1"/>
    <s v="14011"/>
    <x v="10"/>
    <x v="65"/>
    <s v="Glencoe"/>
    <m/>
    <m/>
    <m/>
    <m/>
    <n v="7.5"/>
    <n v="115.5"/>
    <n v="866.25"/>
    <n v="805.61250000000007"/>
    <n v="2113468.5499999952"/>
  </r>
  <r>
    <x v="20"/>
    <s v="18"/>
    <x v="3"/>
    <x v="0"/>
    <s v="2666|Glencoe|8.00|115.50"/>
    <x v="374"/>
    <s v="Truck# MLB-108_x000a_Hauling Ticket# 14065_x000a_Job: Glencoe _x000a_Location: 530 Dundee Rd Glencoe"/>
    <x v="2"/>
    <x v="2"/>
    <s v="14065"/>
    <x v="10"/>
    <x v="65"/>
    <s v="Glencoe"/>
    <m/>
    <m/>
    <m/>
    <m/>
    <n v="8"/>
    <n v="115.5"/>
    <n v="924"/>
    <n v="859.32"/>
    <n v="2114392.5499999952"/>
  </r>
  <r>
    <x v="20"/>
    <s v="18"/>
    <x v="3"/>
    <x v="0"/>
    <s v="2666|Glencoe|6.50|115.50"/>
    <x v="374"/>
    <s v="Truck# BBR-25_x000a_Hauling Ticket# 15086_x000a_Job: Glencoe _x000a_Location: 530 Dundee Rd Glencoe"/>
    <x v="27"/>
    <x v="54"/>
    <s v="15086"/>
    <x v="10"/>
    <x v="65"/>
    <s v="Glencoe"/>
    <m/>
    <m/>
    <m/>
    <m/>
    <n v="6.5"/>
    <n v="115.5"/>
    <n v="750.75"/>
    <n v="698.19749999999999"/>
    <n v="2115143.2999999952"/>
  </r>
  <r>
    <x v="20"/>
    <s v="18"/>
    <x v="3"/>
    <x v="0"/>
    <s v="2666|Glencoe|8.00|115.50"/>
    <x v="374"/>
    <s v="Truck# AAA-308_x000a_Hauling Ticket# 13980_x000a_Job: Glencoe _x000a_Location: 530 Dundee Rd Glencoe"/>
    <x v="11"/>
    <x v="24"/>
    <s v="13980"/>
    <x v="10"/>
    <x v="65"/>
    <s v="Glencoe"/>
    <m/>
    <m/>
    <m/>
    <m/>
    <n v="8"/>
    <n v="115.5"/>
    <n v="924"/>
    <n v="859.32"/>
    <n v="2116067.2999999952"/>
  </r>
  <r>
    <x v="20"/>
    <s v="18"/>
    <x v="3"/>
    <x v="0"/>
    <s v="2666|Glencoe|8.00|115.50"/>
    <x v="374"/>
    <s v="Truck# MLB-108_x000a_Hauling Ticket# 14066_x000a_Job: Glencoe _x000a_Location: 530 Dundee Rd Glencoe"/>
    <x v="2"/>
    <x v="2"/>
    <s v="14066"/>
    <x v="10"/>
    <x v="65"/>
    <s v="Glencoe"/>
    <m/>
    <m/>
    <m/>
    <m/>
    <n v="8"/>
    <n v="115.5"/>
    <n v="924"/>
    <n v="859.32"/>
    <n v="2116991.2999999952"/>
  </r>
  <r>
    <x v="20"/>
    <s v="18"/>
    <x v="3"/>
    <x v="0"/>
    <s v="2666|Glencoe|7.50|115.50"/>
    <x v="374"/>
    <s v="Truck# LT-617_x000a_Hauling Ticket# 14451_x000a_Job: Glencoe _x000a_Location: 530 Dundee Rd Glencoe"/>
    <x v="0"/>
    <x v="3"/>
    <s v="14451"/>
    <x v="10"/>
    <x v="65"/>
    <s v="Glencoe"/>
    <m/>
    <m/>
    <m/>
    <m/>
    <n v="7.5"/>
    <n v="115.5"/>
    <n v="866.25"/>
    <n v="805.61250000000007"/>
    <n v="2117857.5499999952"/>
  </r>
  <r>
    <x v="20"/>
    <s v="18"/>
    <x v="3"/>
    <x v="0"/>
    <s v="2666|Glencoe|8.50|115.50"/>
    <x v="374"/>
    <s v="Truck# AAA-308_x000a_Hauling Ticket# 14452_x000a_Job: Glencoe _x000a_Location: 530 Dundee Rd Glencoe"/>
    <x v="11"/>
    <x v="24"/>
    <s v="14452"/>
    <x v="10"/>
    <x v="65"/>
    <s v="Glencoe"/>
    <m/>
    <m/>
    <m/>
    <m/>
    <n v="8.5"/>
    <n v="115.5"/>
    <n v="981.75"/>
    <n v="913.02750000000003"/>
    <n v="2118839.2999999952"/>
  </r>
  <r>
    <x v="20"/>
    <s v="18"/>
    <x v="3"/>
    <x v="0"/>
    <s v="2666|Glencoe|10.00|115.50"/>
    <x v="374"/>
    <s v="Truck# AAA-308_x000a_Hauling Ticket# 14453_x000a_Job: Glencoe _x000a_Location: 530 Dundee Rd Glencoe"/>
    <x v="11"/>
    <x v="24"/>
    <s v="14453"/>
    <x v="10"/>
    <x v="65"/>
    <s v="Glencoe"/>
    <m/>
    <m/>
    <m/>
    <m/>
    <n v="10"/>
    <n v="115.5"/>
    <n v="1155"/>
    <n v="1074.1500000000001"/>
    <n v="2119994.2999999952"/>
  </r>
  <r>
    <x v="20"/>
    <s v="18"/>
    <x v="3"/>
    <x v="0"/>
    <s v="2666|Glencoe|10.50|115.50"/>
    <x v="374"/>
    <s v="Truck# AAA-308_x000a_Hauling Ticket# 14455_x000a_Job: Glencoe _x000a_Location: 530 Dundee Rd Glencoe"/>
    <x v="11"/>
    <x v="24"/>
    <s v="14455"/>
    <x v="10"/>
    <x v="65"/>
    <s v="Glencoe"/>
    <m/>
    <m/>
    <m/>
    <m/>
    <n v="10.5"/>
    <n v="115.5"/>
    <n v="1212.75"/>
    <n v="1127.8575000000001"/>
    <n v="2121207.0499999952"/>
  </r>
  <r>
    <x v="20"/>
    <s v="18"/>
    <x v="3"/>
    <x v="0"/>
    <s v="2666|Glencoe|8.50|115.50"/>
    <x v="374"/>
    <s v="Truck# LT-617_x000a_Hauling Ticket# 15558_x000a_Job: Glencoe _x000a_Location: 530 Dundee Rd Glencoe"/>
    <x v="0"/>
    <x v="3"/>
    <s v="15558"/>
    <x v="10"/>
    <x v="65"/>
    <s v="Glencoe"/>
    <m/>
    <m/>
    <m/>
    <m/>
    <n v="8.5"/>
    <n v="115.5"/>
    <n v="981.75"/>
    <n v="913.02750000000003"/>
    <n v="2122188.7999999952"/>
  </r>
  <r>
    <x v="21"/>
    <s v="25"/>
    <x v="3"/>
    <x v="0"/>
    <s v="2677|Glencoe|8.00|115.50"/>
    <x v="375"/>
    <s v="Truck# LT-67_x000a_Hauling Ticket# 14229_x000a_Job: Glencoe _x000a_Location: 530 Dundee Rd Glencoe"/>
    <x v="0"/>
    <x v="15"/>
    <s v="14229"/>
    <x v="10"/>
    <x v="65"/>
    <s v="Glencoe"/>
    <m/>
    <m/>
    <m/>
    <m/>
    <n v="8"/>
    <n v="115.5"/>
    <n v="924"/>
    <n v="859.32"/>
    <n v="2235309.409999995"/>
  </r>
  <r>
    <x v="21"/>
    <s v="25"/>
    <x v="3"/>
    <x v="0"/>
    <s v="2677|Glencoe|8.50|115.50"/>
    <x v="375"/>
    <s v="Truck# MLB-108_x000a_Hauling Ticket# 14067_x000a_Job: Glencoe _x000a_Location: 530 Dundee Rd Glencoe"/>
    <x v="2"/>
    <x v="2"/>
    <s v="14067"/>
    <x v="10"/>
    <x v="65"/>
    <s v="Glencoe"/>
    <m/>
    <m/>
    <m/>
    <m/>
    <n v="8.5"/>
    <n v="115.5"/>
    <n v="981.75"/>
    <n v="913.02750000000003"/>
    <n v="2236291.159999995"/>
  </r>
  <r>
    <x v="21"/>
    <s v="25"/>
    <x v="3"/>
    <x v="0"/>
    <s v="2677|Glencoe|4.00|115.50"/>
    <x v="375"/>
    <s v="Truck# AAA-308_x000a_Hauling Ticket# 14457_x000a_Job: Glencoe _x000a_Location: 530 Dundee Rd Glencoe"/>
    <x v="11"/>
    <x v="24"/>
    <s v="14457"/>
    <x v="10"/>
    <x v="65"/>
    <s v="Glencoe"/>
    <m/>
    <m/>
    <m/>
    <m/>
    <n v="4"/>
    <n v="115.5"/>
    <n v="462"/>
    <n v="429.66"/>
    <n v="2236753.159999995"/>
  </r>
  <r>
    <x v="21"/>
    <s v="25"/>
    <x v="3"/>
    <x v="0"/>
    <s v="2677|Glencoe|7.00|115.50"/>
    <x v="375"/>
    <s v="Truck# CAJ-01_x000a_Hauling Ticket# 15075_x000a_Job: Glencoe _x000a_Location: 530 Dundee Rd Glencoe"/>
    <x v="5"/>
    <x v="39"/>
    <s v="15075"/>
    <x v="10"/>
    <x v="65"/>
    <s v="Glencoe"/>
    <m/>
    <m/>
    <m/>
    <m/>
    <n v="7"/>
    <n v="115.5"/>
    <n v="808.5"/>
    <n v="0"/>
    <n v="2237561.659999995"/>
  </r>
  <r>
    <x v="21"/>
    <s v="25"/>
    <x v="3"/>
    <x v="0"/>
    <s v="2677|Glencoe|10.00|115.50"/>
    <x v="375"/>
    <s v="Truck# AAA-308_x000a_Hauling Ticket# 14456_x000a_Job: Glencoe _x000a_Location: 530 Dundee Rd Glencoe"/>
    <x v="11"/>
    <x v="24"/>
    <s v="14456"/>
    <x v="10"/>
    <x v="65"/>
    <s v="Glencoe"/>
    <m/>
    <m/>
    <m/>
    <m/>
    <n v="10"/>
    <n v="115.5"/>
    <n v="1155"/>
    <n v="1074.1500000000001"/>
    <n v="2238716.659999995"/>
  </r>
  <r>
    <x v="21"/>
    <s v="25"/>
    <x v="3"/>
    <x v="0"/>
    <s v="2677|Glencoe|8.00|115.50"/>
    <x v="375"/>
    <s v="Truck# MLB-108_x000a_Hauling Ticket# 14068_x000a_Job: Glencoe _x000a_Location: 530 Dundee Rd Glencoe"/>
    <x v="2"/>
    <x v="2"/>
    <s v="14068"/>
    <x v="10"/>
    <x v="65"/>
    <s v="Glencoe"/>
    <m/>
    <m/>
    <m/>
    <m/>
    <n v="8"/>
    <n v="115.5"/>
    <n v="924"/>
    <n v="859.32"/>
    <n v="2239640.659999995"/>
  </r>
  <r>
    <x v="21"/>
    <s v="25"/>
    <x v="3"/>
    <x v="0"/>
    <s v="2677|Glencoe|8.50|115.50"/>
    <x v="375"/>
    <s v="Truck# MLB-108_x000a_Hauling Ticket# 14069_x000a_Job: Glencoe _x000a_Location: 530 Dundee Rd Glencoe"/>
    <x v="2"/>
    <x v="2"/>
    <s v="14069"/>
    <x v="10"/>
    <x v="65"/>
    <s v="Glencoe"/>
    <m/>
    <m/>
    <m/>
    <m/>
    <n v="8.5"/>
    <n v="115.5"/>
    <n v="981.75"/>
    <n v="913.02750000000003"/>
    <n v="2240622.409999995"/>
  </r>
  <r>
    <x v="5"/>
    <s v="02"/>
    <x v="4"/>
    <x v="0"/>
    <s v="2694|Glencoe|8.00|115.50"/>
    <x v="376"/>
    <s v="Truck# MLB-108_x000a_Hauling Ticket# 14070_x000a_Job: Glencoe _x000a_Location: 530 Dundee Rd Glencoe"/>
    <x v="2"/>
    <x v="2"/>
    <s v="14070"/>
    <x v="10"/>
    <x v="65"/>
    <s v="Glencoe"/>
    <m/>
    <m/>
    <m/>
    <m/>
    <n v="8"/>
    <n v="115.5"/>
    <n v="924"/>
    <n v="859.32"/>
    <n v="2371333.1299999952"/>
  </r>
  <r>
    <x v="5"/>
    <s v="02"/>
    <x v="4"/>
    <x v="0"/>
    <s v="2694|Glencoe|8.00|115.50"/>
    <x v="376"/>
    <s v="Truck# MLB-108_x000a_Hauling Ticket# 14071_x000a_Job: Glencoe _x000a_Location: 530 Dundee Rd Glencoe"/>
    <x v="2"/>
    <x v="2"/>
    <s v="14071"/>
    <x v="10"/>
    <x v="65"/>
    <s v="Glencoe"/>
    <m/>
    <m/>
    <m/>
    <m/>
    <n v="8"/>
    <n v="115.5"/>
    <n v="924"/>
    <n v="859.32"/>
    <n v="2372257.1299999952"/>
  </r>
  <r>
    <x v="5"/>
    <s v="02"/>
    <x v="4"/>
    <x v="0"/>
    <s v="2694|Glencoe|8.50|115.50"/>
    <x v="376"/>
    <s v="Truck# MLB-108_x000a_Hauling Ticket# 14072_x000a_Job: Glencoe _x000a_Location: 530 Dundee Rd Glencoe"/>
    <x v="2"/>
    <x v="2"/>
    <s v="14072"/>
    <x v="10"/>
    <x v="65"/>
    <s v="Glencoe"/>
    <m/>
    <m/>
    <m/>
    <m/>
    <n v="8.5"/>
    <n v="115.5"/>
    <n v="981.75"/>
    <n v="913.02750000000003"/>
    <n v="2373238.8799999952"/>
  </r>
  <r>
    <x v="5"/>
    <s v="02"/>
    <x v="4"/>
    <x v="0"/>
    <s v="2694|Glencoe|9.50|115.50"/>
    <x v="376"/>
    <s v="Truck# MLB-108_x000a_Hauling Ticket# 14073_x000a_Job: Glencoe _x000a_Location: 530 Dundee Rd Glencoe"/>
    <x v="2"/>
    <x v="2"/>
    <s v="14073"/>
    <x v="10"/>
    <x v="65"/>
    <s v="Glencoe"/>
    <m/>
    <m/>
    <m/>
    <m/>
    <n v="9.5"/>
    <n v="115.5"/>
    <n v="1097.25"/>
    <n v="1020.4425000000001"/>
    <n v="2374336.1299999952"/>
  </r>
  <r>
    <x v="5"/>
    <s v="02"/>
    <x v="4"/>
    <x v="0"/>
    <s v="2694|Glencoe|8.00|115.50"/>
    <x v="376"/>
    <s v="Truck# U-76_x000a_Hauling Ticket# 100445_x000a_Job: Glencoe _x000a_Location: 530 Dundee Rd Glencoe"/>
    <x v="4"/>
    <x v="46"/>
    <s v="100445"/>
    <x v="10"/>
    <x v="65"/>
    <s v="Glencoe"/>
    <m/>
    <m/>
    <m/>
    <m/>
    <n v="8"/>
    <n v="115.5"/>
    <n v="924"/>
    <n v="859.32"/>
    <n v="2375260.1299999952"/>
  </r>
  <r>
    <x v="5"/>
    <s v="02"/>
    <x v="4"/>
    <x v="0"/>
    <s v="2694|Glencoe|7.50|115.50"/>
    <x v="376"/>
    <s v="Truck# MLB-108_x000a_Hauling Ticket# 14075_x000a_Job: Glencoe _x000a_Location: 530 Dundee Rd Glencoe"/>
    <x v="2"/>
    <x v="2"/>
    <s v="14075"/>
    <x v="10"/>
    <x v="65"/>
    <s v="Glencoe"/>
    <m/>
    <m/>
    <m/>
    <m/>
    <n v="7.5"/>
    <n v="115.5"/>
    <n v="866.25"/>
    <n v="805.61250000000007"/>
    <n v="2376126.3799999952"/>
  </r>
  <r>
    <x v="22"/>
    <s v="08"/>
    <x v="4"/>
    <x v="0"/>
    <s v="2710|Glencoe|6.00|115.50"/>
    <x v="377"/>
    <s v="Truck# MLB-108_x000a_Hauling Ticket# 15501_x000a_Job: Glencoe _x000a_Location: 530 Dundee Rd Glencoe"/>
    <x v="2"/>
    <x v="2"/>
    <s v="15501"/>
    <x v="10"/>
    <x v="65"/>
    <s v="Glencoe"/>
    <m/>
    <m/>
    <m/>
    <m/>
    <n v="6"/>
    <n v="115.5"/>
    <n v="693"/>
    <n v="644.49"/>
    <n v="2516510.1699999939"/>
  </r>
  <r>
    <x v="22"/>
    <s v="08"/>
    <x v="4"/>
    <x v="0"/>
    <s v="2710|Glencoe|7.50|115.50"/>
    <x v="377"/>
    <s v="Truck# MLB-108_x000a_Hauling Ticket# 14077_x000a_Job: Glencoe _x000a_Location: 530 Dundee Rd Glencoe"/>
    <x v="2"/>
    <x v="2"/>
    <s v="14077"/>
    <x v="10"/>
    <x v="65"/>
    <s v="Glencoe"/>
    <m/>
    <m/>
    <m/>
    <m/>
    <n v="7.5"/>
    <n v="115.5"/>
    <n v="866.25"/>
    <n v="805.61250000000007"/>
    <n v="2517376.4199999939"/>
  </r>
  <r>
    <x v="22"/>
    <s v="08"/>
    <x v="4"/>
    <x v="0"/>
    <s v="2710|Glencoe|9.00|115.50"/>
    <x v="377"/>
    <s v="Truck# MLB-108_x000a_Hauling Ticket# 14078_x000a_Job: Glencoe _x000a_Location: 530 Dundee Rd Glencoe"/>
    <x v="2"/>
    <x v="2"/>
    <s v="14078"/>
    <x v="10"/>
    <x v="65"/>
    <s v="Glencoe"/>
    <m/>
    <m/>
    <m/>
    <m/>
    <n v="9"/>
    <n v="115.5"/>
    <n v="1039.5"/>
    <n v="966.73500000000001"/>
    <n v="2518415.9199999939"/>
  </r>
  <r>
    <x v="22"/>
    <s v="08"/>
    <x v="4"/>
    <x v="0"/>
    <s v="2710|Glencoe|5.00|115.50"/>
    <x v="377"/>
    <s v="Truck# MLB-108_x000a_Hauling Ticket# 14079_x000a_Job: Glencoe _x000a_Location: 530 Dundee Rd Glencoe"/>
    <x v="2"/>
    <x v="2"/>
    <s v="14079"/>
    <x v="10"/>
    <x v="65"/>
    <s v="Glencoe"/>
    <m/>
    <m/>
    <m/>
    <m/>
    <n v="5"/>
    <n v="115.5"/>
    <n v="577.5"/>
    <n v="537.07500000000005"/>
    <n v="2518993.4199999939"/>
  </r>
  <r>
    <x v="22"/>
    <s v="08"/>
    <x v="4"/>
    <x v="0"/>
    <s v="2710|Glencoe|8.50|115.50"/>
    <x v="377"/>
    <s v="Truck# MLB-108_x000a_Hauling Ticket# 14076_x000a_Job: Glencoe _x000a_Location: 530 Dundee Rd Glencoe"/>
    <x v="2"/>
    <x v="2"/>
    <s v="14076"/>
    <x v="10"/>
    <x v="65"/>
    <s v="Glencoe"/>
    <m/>
    <m/>
    <m/>
    <m/>
    <n v="8.5"/>
    <n v="115.5"/>
    <n v="981.75"/>
    <n v="913.02750000000003"/>
    <n v="2519975.1699999939"/>
  </r>
  <r>
    <x v="22"/>
    <s v="08"/>
    <x v="4"/>
    <x v="0"/>
    <s v="2710|Glencoe|8.00|115.50"/>
    <x v="377"/>
    <s v="Truck# U-28_x000a_Hauling Ticket# 12499_x000a_Job: Glencoe _x000a_Location: 530 Dundee Rd Glencoe"/>
    <x v="4"/>
    <x v="5"/>
    <s v="12499"/>
    <x v="10"/>
    <x v="65"/>
    <s v="Glencoe"/>
    <m/>
    <m/>
    <m/>
    <m/>
    <n v="8"/>
    <n v="115.5"/>
    <n v="924"/>
    <n v="0"/>
    <n v="2520899.1699999939"/>
  </r>
  <r>
    <x v="23"/>
    <s v="15"/>
    <x v="4"/>
    <x v="0"/>
    <s v="2726|Glencoe|6.50|115.50"/>
    <x v="378"/>
    <s v="Truck# MLB-108_x000a_Hauling Ticket# 14081_x000a_Job: Glencoe _x000a_Location: 530 Dundee Rd Glencoe"/>
    <x v="2"/>
    <x v="2"/>
    <s v="14081"/>
    <x v="10"/>
    <x v="65"/>
    <s v="Glencoe"/>
    <m/>
    <m/>
    <m/>
    <m/>
    <n v="6.5"/>
    <n v="115.5"/>
    <n v="750.75"/>
    <n v="698.19749999999999"/>
    <n v="2635378.7199999932"/>
  </r>
  <r>
    <x v="23"/>
    <s v="15"/>
    <x v="4"/>
    <x v="0"/>
    <s v="2726|Glencoe|7.00|115.50"/>
    <x v="378"/>
    <s v="Truck# MLB-108_x000a_Hauling Ticket# 14082_x000a_Job: Glencoe _x000a_Location: 530 Dundee Rd Glencoe"/>
    <x v="2"/>
    <x v="2"/>
    <s v="14082"/>
    <x v="10"/>
    <x v="65"/>
    <s v="Glencoe"/>
    <m/>
    <m/>
    <m/>
    <m/>
    <n v="7"/>
    <n v="115.5"/>
    <n v="808.5"/>
    <n v="751.90500000000009"/>
    <n v="2636187.2199999932"/>
  </r>
  <r>
    <x v="23"/>
    <s v="15"/>
    <x v="4"/>
    <x v="0"/>
    <s v="2726|Glencoe|6.25|115.50"/>
    <x v="378"/>
    <s v="Truck# ALY-01_x000a_Hauling Ticket# 8565_x000a_Job: Glencoe _x000a_Location: 530 Dundee Rd Glencoe"/>
    <x v="7"/>
    <x v="39"/>
    <s v="8565"/>
    <x v="10"/>
    <x v="65"/>
    <s v="Glencoe"/>
    <m/>
    <m/>
    <m/>
    <m/>
    <n v="6.25"/>
    <n v="115.5"/>
    <n v="721.88"/>
    <n v="0"/>
    <n v="2636909.0999999931"/>
  </r>
  <r>
    <x v="23"/>
    <s v="15"/>
    <x v="4"/>
    <x v="0"/>
    <s v="2726|Glencoe|9.50|115.50"/>
    <x v="378"/>
    <s v="Truck# MLB-108_x000a_Hauling Ticket# 14083_x000a_Job: Glencoe _x000a_Location: 530 Dundee Rd Glencoe"/>
    <x v="2"/>
    <x v="2"/>
    <s v="14083"/>
    <x v="10"/>
    <x v="65"/>
    <s v="Glencoe"/>
    <m/>
    <m/>
    <m/>
    <m/>
    <n v="9.5"/>
    <n v="115.5"/>
    <n v="1097.25"/>
    <n v="1020.4425000000001"/>
    <n v="2638006.3499999931"/>
  </r>
  <r>
    <x v="23"/>
    <s v="15"/>
    <x v="4"/>
    <x v="0"/>
    <s v="2726|Glencoe|8.00|115.50"/>
    <x v="378"/>
    <s v="Truck# MLB-108_x000a_Hauling Ticket# 14084_x000a_Job: Glencoe _x000a_Location: 530 Dundee Rd Glencoe"/>
    <x v="2"/>
    <x v="2"/>
    <s v="14084"/>
    <x v="10"/>
    <x v="65"/>
    <s v="Glencoe"/>
    <m/>
    <m/>
    <m/>
    <m/>
    <n v="8"/>
    <n v="115.5"/>
    <n v="924"/>
    <n v="859.32"/>
    <n v="2638930.3499999931"/>
  </r>
  <r>
    <x v="23"/>
    <s v="15"/>
    <x v="4"/>
    <x v="0"/>
    <s v="2726|Glencoe|9.00|115.50"/>
    <x v="378"/>
    <s v="Truck# MLB-108_x000a_Hauling Ticket# 14085_x000a_Job: Glencoe _x000a_Location: 530 Dundee Rd Glencoe"/>
    <x v="2"/>
    <x v="2"/>
    <s v="14085"/>
    <x v="10"/>
    <x v="65"/>
    <s v="Glencoe"/>
    <m/>
    <m/>
    <m/>
    <m/>
    <n v="9"/>
    <n v="115.5"/>
    <n v="1039.5"/>
    <n v="966.73500000000001"/>
    <n v="2639969.8499999931"/>
  </r>
  <r>
    <x v="31"/>
    <s v="22"/>
    <x v="4"/>
    <x v="0"/>
    <s v="2741|Glencoe|9.00|115.50"/>
    <x v="379"/>
    <s v="Truck# MLB-108_x000a_Hauling Ticket# 14086_x000a_Job: Glencoe _x000a_Location: 530 Dundee Rd Glencoe"/>
    <x v="2"/>
    <x v="2"/>
    <s v="14086"/>
    <x v="10"/>
    <x v="65"/>
    <s v="Glencoe"/>
    <m/>
    <m/>
    <m/>
    <m/>
    <n v="9"/>
    <n v="115.5"/>
    <n v="1039.5"/>
    <n v="966.73500000000001"/>
    <n v="2715721.4099999932"/>
  </r>
  <r>
    <x v="31"/>
    <s v="22"/>
    <x v="4"/>
    <x v="0"/>
    <s v="2741|Glencoe|8.50|115.50"/>
    <x v="379"/>
    <s v="Truck# MLB-108_x000a_Hauling Ticket# 14087_x000a_Job: Glencoe _x000a_Location: 530 Dundee Rd Glencoe"/>
    <x v="2"/>
    <x v="2"/>
    <s v="14087"/>
    <x v="10"/>
    <x v="65"/>
    <s v="Glencoe"/>
    <m/>
    <m/>
    <m/>
    <m/>
    <n v="8.5"/>
    <n v="115.5"/>
    <n v="981.75"/>
    <n v="913.02750000000003"/>
    <n v="2716703.1599999932"/>
  </r>
  <r>
    <x v="31"/>
    <s v="22"/>
    <x v="4"/>
    <x v="0"/>
    <s v="2741|Glencoe|7.00|115.50"/>
    <x v="379"/>
    <s v="Truck# MLB-108_x000a_Hauling Ticket# 14088_x000a_Job: Glencoe _x000a_Location: 530 Dundee Rd Glencoe"/>
    <x v="2"/>
    <x v="2"/>
    <s v="14088"/>
    <x v="10"/>
    <x v="65"/>
    <s v="Glencoe"/>
    <m/>
    <m/>
    <m/>
    <m/>
    <n v="7"/>
    <n v="115.5"/>
    <n v="808.5"/>
    <n v="751.90500000000009"/>
    <n v="2717511.6599999932"/>
  </r>
  <r>
    <x v="24"/>
    <s v="06"/>
    <x v="8"/>
    <x v="0"/>
    <s v="2777|Glencoe|8.00|115.50"/>
    <x v="380"/>
    <s v="Truck# MLB-108_x000a_Hauling Ticket# 14092_x000a_Job: Glencoe _x000a_Location: 530 Dundee Rd Glencoe"/>
    <x v="2"/>
    <x v="2"/>
    <s v="14092"/>
    <x v="10"/>
    <x v="65"/>
    <s v="Glencoe"/>
    <m/>
    <m/>
    <m/>
    <m/>
    <n v="8"/>
    <n v="115.5"/>
    <n v="924"/>
    <n v="859.32"/>
    <n v="2954787.8099999931"/>
  </r>
  <r>
    <x v="37"/>
    <s v="31"/>
    <x v="10"/>
    <x v="0"/>
    <s v="2390|JV|6.25|105.00"/>
    <x v="381"/>
    <s v="Truck# LT-515_x000a_Hauling Ticket# 178950_x000a_Job: JV"/>
    <x v="0"/>
    <x v="17"/>
    <s v="178950"/>
    <x v="12"/>
    <x v="66"/>
    <s v="JV"/>
    <m/>
    <m/>
    <m/>
    <m/>
    <n v="6.25"/>
    <n v="105"/>
    <n v="656.25"/>
    <n v="0"/>
    <n v="319976.99999999988"/>
  </r>
  <r>
    <x v="37"/>
    <s v="31"/>
    <x v="10"/>
    <x v="0"/>
    <s v="2390|JV|5.00|105.00"/>
    <x v="381"/>
    <s v="Truck# AAA-308_x000a_Hauling Ticket# 165532_x000a_Job: JV"/>
    <x v="11"/>
    <x v="24"/>
    <s v="165532"/>
    <x v="12"/>
    <x v="66"/>
    <s v="JV"/>
    <m/>
    <m/>
    <m/>
    <m/>
    <n v="5"/>
    <n v="105"/>
    <n v="525"/>
    <n v="0"/>
    <n v="320501.99999999988"/>
  </r>
  <r>
    <x v="37"/>
    <s v="31"/>
    <x v="10"/>
    <x v="0"/>
    <s v="2390|JV|5.50|105.00"/>
    <x v="381"/>
    <s v="Truck# LT-515_x000a_Hauling Ticket# 176294_x000a_Job: JV"/>
    <x v="0"/>
    <x v="17"/>
    <s v="176294"/>
    <x v="12"/>
    <x v="66"/>
    <s v="JV"/>
    <m/>
    <m/>
    <m/>
    <m/>
    <n v="5.5"/>
    <n v="105"/>
    <n v="577.5"/>
    <n v="0"/>
    <n v="321079.49999999988"/>
  </r>
  <r>
    <x v="37"/>
    <s v="31"/>
    <x v="10"/>
    <x v="0"/>
    <s v="2390|JV|3.50|105.00"/>
    <x v="381"/>
    <s v="Truck# MLB-11_x000a_Hauling Ticket# 179114_x000a_Job: JV"/>
    <x v="2"/>
    <x v="11"/>
    <s v="179114"/>
    <x v="12"/>
    <x v="66"/>
    <s v="JV"/>
    <m/>
    <m/>
    <m/>
    <m/>
    <n v="3.5"/>
    <n v="105"/>
    <n v="367.5"/>
    <n v="0"/>
    <n v="321446.99999999988"/>
  </r>
  <r>
    <x v="38"/>
    <s v="07"/>
    <x v="7"/>
    <x v="0"/>
    <s v="2400|JV|7.50|105.00"/>
    <x v="382"/>
    <s v="Truck# LT-325_x000a_Hauling Ticket# 160628_x000a_Job: JV"/>
    <x v="0"/>
    <x v="21"/>
    <s v="160628"/>
    <x v="12"/>
    <x v="66"/>
    <s v="JV"/>
    <m/>
    <m/>
    <m/>
    <m/>
    <n v="7.5"/>
    <n v="105"/>
    <n v="787.5"/>
    <n v="732.375"/>
    <n v="373176.14999999991"/>
  </r>
  <r>
    <x v="39"/>
    <s v="14"/>
    <x v="7"/>
    <x v="0"/>
    <s v="2412|JV|5.50|105.00"/>
    <x v="383"/>
    <s v="Truck# LT-103_x000a_Hauling Ticket# 178307_x000a_Job: JV"/>
    <x v="0"/>
    <x v="0"/>
    <s v="178307"/>
    <x v="12"/>
    <x v="66"/>
    <s v="JV"/>
    <m/>
    <m/>
    <m/>
    <m/>
    <n v="5.5"/>
    <n v="105"/>
    <n v="577.5"/>
    <n v="537.07500000000005"/>
    <n v="419184.03999999992"/>
  </r>
  <r>
    <x v="39"/>
    <s v="14"/>
    <x v="7"/>
    <x v="0"/>
    <s v="2412|JV|6.75|105.00"/>
    <x v="383"/>
    <s v="Truck# LT-325_x000a_Hauling Ticket# 178313_x000a_Job: JV"/>
    <x v="0"/>
    <x v="21"/>
    <s v="178313"/>
    <x v="12"/>
    <x v="66"/>
    <s v="JV"/>
    <m/>
    <m/>
    <m/>
    <m/>
    <n v="6.75"/>
    <n v="105"/>
    <n v="708.75"/>
    <n v="659.13750000000005"/>
    <n v="419892.78999999992"/>
  </r>
  <r>
    <x v="15"/>
    <s v="05"/>
    <x v="0"/>
    <x v="0"/>
    <s v="2452|JV|4.75|105.00"/>
    <x v="384"/>
    <s v="Truck# LT-114_x000a_Hauling Ticket# 180052_x000a_Job: JV"/>
    <x v="0"/>
    <x v="25"/>
    <s v="180052"/>
    <x v="12"/>
    <x v="66"/>
    <s v="JV"/>
    <m/>
    <m/>
    <m/>
    <m/>
    <n v="4.75"/>
    <n v="105"/>
    <n v="498.75"/>
    <n v="463.83750000000003"/>
    <n v="631506.97000000009"/>
  </r>
  <r>
    <x v="15"/>
    <s v="05"/>
    <x v="0"/>
    <x v="0"/>
    <s v="2452|JV|5.00|105.00"/>
    <x v="384"/>
    <s v="Truck# MLB-108_x000a_Hauling Ticket# 180053_x000a_Job: JV"/>
    <x v="2"/>
    <x v="2"/>
    <s v="180053"/>
    <x v="12"/>
    <x v="66"/>
    <s v="JV"/>
    <m/>
    <m/>
    <m/>
    <m/>
    <n v="5"/>
    <n v="105"/>
    <n v="525"/>
    <n v="488.25"/>
    <n v="632031.97000000009"/>
  </r>
  <r>
    <x v="0"/>
    <s v="19"/>
    <x v="0"/>
    <x v="0"/>
    <s v="2481|JV|7.00|105.00"/>
    <x v="385"/>
    <s v="Truck# MLB-11_x000a_Hauling Ticket# 178316_x000a_Job: JV"/>
    <x v="2"/>
    <x v="11"/>
    <s v="178316"/>
    <x v="12"/>
    <x v="66"/>
    <s v="JV"/>
    <m/>
    <m/>
    <m/>
    <m/>
    <n v="7"/>
    <n v="105"/>
    <n v="735"/>
    <n v="683.55000000000007"/>
    <n v="785671.15000000037"/>
  </r>
  <r>
    <x v="0"/>
    <s v="19"/>
    <x v="0"/>
    <x v="0"/>
    <s v="2481|JV|7.25|105.00"/>
    <x v="385"/>
    <s v="Truck# LT-114_x000a_Hauling Ticket# 179551_x000a_Job: JV"/>
    <x v="0"/>
    <x v="25"/>
    <s v="179551"/>
    <x v="12"/>
    <x v="66"/>
    <s v="JV"/>
    <m/>
    <m/>
    <m/>
    <m/>
    <n v="7.25"/>
    <n v="105"/>
    <n v="761.25"/>
    <n v="707.96250000000009"/>
    <n v="786432.40000000037"/>
  </r>
  <r>
    <x v="0"/>
    <s v="19"/>
    <x v="0"/>
    <x v="0"/>
    <s v="2481|JV|7.50|105.00"/>
    <x v="385"/>
    <s v="Truck# RE-25_x000a_Hauling Ticket# 162781_x000a_Job: JV"/>
    <x v="44"/>
    <x v="54"/>
    <s v="162781"/>
    <x v="12"/>
    <x v="66"/>
    <s v="JV"/>
    <m/>
    <m/>
    <m/>
    <m/>
    <n v="7.5"/>
    <n v="105"/>
    <n v="787.5"/>
    <n v="708.75"/>
    <n v="787219.90000000037"/>
  </r>
  <r>
    <x v="1"/>
    <s v="26"/>
    <x v="0"/>
    <x v="0"/>
    <s v="2496|JV|6.00|105.00"/>
    <x v="386"/>
    <s v="Truck# RE-25_x000a_Hauling Ticket# 162782_x000a_Job: JV"/>
    <x v="44"/>
    <x v="54"/>
    <s v="162782"/>
    <x v="12"/>
    <x v="66"/>
    <s v="JV"/>
    <m/>
    <m/>
    <m/>
    <m/>
    <n v="6"/>
    <n v="105"/>
    <n v="630"/>
    <n v="567"/>
    <n v="862581.53000000038"/>
  </r>
  <r>
    <x v="1"/>
    <s v="26"/>
    <x v="0"/>
    <x v="0"/>
    <s v="2496|JV|8.00|105.00"/>
    <x v="386"/>
    <s v="Truck# LT-515_x000a_Hauling Ticket# 179606_x000a_Job: JV"/>
    <x v="0"/>
    <x v="17"/>
    <s v="179606"/>
    <x v="12"/>
    <x v="66"/>
    <s v="JV"/>
    <m/>
    <m/>
    <m/>
    <m/>
    <n v="8"/>
    <n v="105"/>
    <n v="840"/>
    <n v="781.2"/>
    <n v="863421.53000000038"/>
  </r>
  <r>
    <x v="2"/>
    <s v="16"/>
    <x v="1"/>
    <x v="0"/>
    <s v="2537|JV|7.25|105.00"/>
    <x v="387"/>
    <s v="Truck# LT-325_x000a_Hauling Ticket# 179617_x000a_Job: JV"/>
    <x v="0"/>
    <x v="21"/>
    <s v="179617"/>
    <x v="12"/>
    <x v="66"/>
    <s v="JV"/>
    <m/>
    <m/>
    <m/>
    <m/>
    <n v="7.25"/>
    <n v="105"/>
    <n v="761.25"/>
    <n v="685.125"/>
    <n v="1082053.330000001"/>
  </r>
  <r>
    <x v="2"/>
    <s v="16"/>
    <x v="1"/>
    <x v="0"/>
    <s v="2537|JV|7.25|105.00"/>
    <x v="387"/>
    <s v="Truck# RE-25_x000a_Hauling Ticket# 162784_x000a_Job: JV"/>
    <x v="44"/>
    <x v="54"/>
    <s v="162784"/>
    <x v="12"/>
    <x v="66"/>
    <s v="JV"/>
    <m/>
    <m/>
    <m/>
    <m/>
    <n v="7.25"/>
    <n v="105"/>
    <n v="761.25"/>
    <n v="685.125"/>
    <n v="1082814.580000001"/>
  </r>
  <r>
    <x v="2"/>
    <s v="16"/>
    <x v="1"/>
    <x v="0"/>
    <s v="2537|JV|9.50|105.00"/>
    <x v="387"/>
    <s v="Truck# RE-25_x000a_Hauling Ticket# 162783_x000a_Job: JV"/>
    <x v="44"/>
    <x v="54"/>
    <s v="162783"/>
    <x v="12"/>
    <x v="66"/>
    <s v="JV"/>
    <m/>
    <m/>
    <m/>
    <m/>
    <n v="9.5"/>
    <n v="105"/>
    <n v="997.5"/>
    <n v="897.75"/>
    <n v="1083812.080000001"/>
  </r>
  <r>
    <x v="17"/>
    <s v="23"/>
    <x v="1"/>
    <x v="0"/>
    <s v="2555|JV|7.50|105.00"/>
    <x v="388"/>
    <s v="Truck# RE-25_x000a_Hauling Ticket# 162785_x000a_Job: JV"/>
    <x v="44"/>
    <x v="54"/>
    <s v="162785"/>
    <x v="12"/>
    <x v="66"/>
    <s v="JV"/>
    <m/>
    <m/>
    <m/>
    <m/>
    <n v="7.5"/>
    <n v="105"/>
    <n v="787.5"/>
    <n v="708.75"/>
    <n v="1213812.5900000001"/>
  </r>
  <r>
    <x v="17"/>
    <s v="23"/>
    <x v="1"/>
    <x v="0"/>
    <s v="2555|JV|9.00|105.00"/>
    <x v="388"/>
    <s v="Truck# RE-25_x000a_Hauling Ticket# 162786_x000a_Job: JV"/>
    <x v="44"/>
    <x v="54"/>
    <s v="162786"/>
    <x v="12"/>
    <x v="66"/>
    <s v="JV"/>
    <m/>
    <m/>
    <m/>
    <m/>
    <n v="9"/>
    <n v="105"/>
    <n v="945"/>
    <n v="850.5"/>
    <n v="1214757.5900000001"/>
  </r>
  <r>
    <x v="17"/>
    <s v="23"/>
    <x v="1"/>
    <x v="0"/>
    <s v="2555|JV|5.50|105.00"/>
    <x v="388"/>
    <s v="Truck# RE-25_x000a_Hauling Ticket# 162787_x000a_Job: JV"/>
    <x v="44"/>
    <x v="54"/>
    <s v="162787"/>
    <x v="12"/>
    <x v="66"/>
    <s v="JV"/>
    <m/>
    <m/>
    <m/>
    <m/>
    <n v="5.5"/>
    <n v="105"/>
    <n v="577.5"/>
    <n v="519.75"/>
    <n v="1215335.0900000001"/>
  </r>
  <r>
    <x v="18"/>
    <s v="30"/>
    <x v="1"/>
    <x v="0"/>
    <s v="2568|JV|3.25|105.00"/>
    <x v="389"/>
    <s v="Truck# RE-25_x000a_Hauling Ticket# 201618_x000a_Job: JV"/>
    <x v="44"/>
    <x v="54"/>
    <s v="201618"/>
    <x v="12"/>
    <x v="66"/>
    <s v="JV"/>
    <m/>
    <m/>
    <m/>
    <m/>
    <n v="3.25"/>
    <n v="105"/>
    <n v="341.25"/>
    <n v="307.125"/>
    <n v="1314318.5299999979"/>
  </r>
  <r>
    <x v="18"/>
    <s v="30"/>
    <x v="1"/>
    <x v="0"/>
    <s v="2568|JV|6.25|105.00"/>
    <x v="389"/>
    <s v="Truck# RE-25_x000a_Hauling Ticket# 169981_x000a_Job: JV"/>
    <x v="44"/>
    <x v="54"/>
    <s v="169981"/>
    <x v="12"/>
    <x v="66"/>
    <s v="JV"/>
    <m/>
    <m/>
    <m/>
    <m/>
    <n v="6.25"/>
    <n v="105"/>
    <n v="656.25"/>
    <n v="590.625"/>
    <n v="1314974.7799999979"/>
  </r>
  <r>
    <x v="30"/>
    <s v="14"/>
    <x v="2"/>
    <x v="0"/>
    <s v="2599|JV|7.25|105.00"/>
    <x v="390"/>
    <s v="Truck# RE-25_x000a_Hauling Ticket# 162788_x000a_Job: JV"/>
    <x v="44"/>
    <x v="54"/>
    <s v="162788"/>
    <x v="12"/>
    <x v="66"/>
    <s v="JV"/>
    <m/>
    <m/>
    <m/>
    <m/>
    <n v="7.25"/>
    <n v="105"/>
    <n v="761.25"/>
    <n v="685.125"/>
    <n v="1533971.5099999961"/>
  </r>
  <r>
    <x v="30"/>
    <s v="14"/>
    <x v="2"/>
    <x v="0"/>
    <s v="2599|JV|4.75|105.00"/>
    <x v="390"/>
    <s v="Truck# RE-25_x000a_Hauling Ticket# 162789_x000a_Job: JV"/>
    <x v="44"/>
    <x v="54"/>
    <s v="162789"/>
    <x v="12"/>
    <x v="66"/>
    <s v="JV"/>
    <m/>
    <m/>
    <m/>
    <m/>
    <n v="4.75"/>
    <n v="105"/>
    <n v="498.75"/>
    <n v="448.875"/>
    <n v="1534470.2599999961"/>
  </r>
  <r>
    <x v="30"/>
    <s v="14"/>
    <x v="2"/>
    <x v="0"/>
    <s v="2599|JV|6.50|105.00"/>
    <x v="390"/>
    <s v="Truck# RE-25_x000a_Hauling Ticket# 162790_x000a_Job: JV"/>
    <x v="44"/>
    <x v="54"/>
    <s v="162790"/>
    <x v="12"/>
    <x v="66"/>
    <s v="JV"/>
    <m/>
    <m/>
    <m/>
    <m/>
    <n v="6.5"/>
    <n v="105"/>
    <n v="682.5"/>
    <n v="614.25"/>
    <n v="1535152.7599999961"/>
  </r>
  <r>
    <x v="30"/>
    <s v="14"/>
    <x v="2"/>
    <x v="0"/>
    <s v="2599|JV|5.75|105.00"/>
    <x v="390"/>
    <s v="Truck# LT-325_x000a_Hauling Ticket# 178257_x000a_Job: JV"/>
    <x v="0"/>
    <x v="21"/>
    <s v="178257"/>
    <x v="12"/>
    <x v="66"/>
    <s v="JV"/>
    <m/>
    <m/>
    <m/>
    <m/>
    <n v="5.75"/>
    <n v="105"/>
    <n v="603.75"/>
    <n v="561.48750000000007"/>
    <n v="1535756.5099999961"/>
  </r>
  <r>
    <x v="30"/>
    <s v="14"/>
    <x v="2"/>
    <x v="0"/>
    <s v="2599|JV|2.00|105.00"/>
    <x v="390"/>
    <s v="Truck# RE-25_x000a_Hauling Ticket# 162791_x000a_Job: JV"/>
    <x v="44"/>
    <x v="54"/>
    <s v="162791"/>
    <x v="12"/>
    <x v="66"/>
    <s v="JV"/>
    <m/>
    <m/>
    <m/>
    <m/>
    <n v="2"/>
    <n v="105"/>
    <n v="210"/>
    <n v="189"/>
    <n v="1535966.5099999961"/>
  </r>
  <r>
    <x v="30"/>
    <s v="14"/>
    <x v="2"/>
    <x v="0"/>
    <s v="2599|JV|5.50|105.00"/>
    <x v="390"/>
    <s v="Truck# MLB-108_x000a_Hauling Ticket# 175552_x000a_Job: JV"/>
    <x v="2"/>
    <x v="2"/>
    <s v="175552"/>
    <x v="12"/>
    <x v="66"/>
    <s v="JV"/>
    <m/>
    <m/>
    <m/>
    <m/>
    <n v="5.5"/>
    <n v="105"/>
    <n v="577.5"/>
    <n v="537.07500000000005"/>
    <n v="1536544.0099999961"/>
  </r>
  <r>
    <x v="19"/>
    <s v="21"/>
    <x v="2"/>
    <x v="0"/>
    <s v="2612|JV|10.50|105.00"/>
    <x v="391"/>
    <s v="Truck# RE-25_x000a_Hauling Ticket# 162792_x000a_Job: JV"/>
    <x v="44"/>
    <x v="54"/>
    <s v="162792"/>
    <x v="12"/>
    <x v="66"/>
    <s v="JV"/>
    <m/>
    <m/>
    <m/>
    <m/>
    <n v="10.5"/>
    <n v="105"/>
    <n v="1102.5"/>
    <n v="992.25"/>
    <n v="1692013.3499999959"/>
  </r>
  <r>
    <x v="19"/>
    <s v="21"/>
    <x v="2"/>
    <x v="0"/>
    <s v="2612|JV|7.50|105.00"/>
    <x v="391"/>
    <s v="Truck# LT-356_x000a_Hauling Ticket# 178302_x000a_Job: JV"/>
    <x v="0"/>
    <x v="7"/>
    <s v="178302"/>
    <x v="12"/>
    <x v="66"/>
    <s v="JV"/>
    <m/>
    <m/>
    <m/>
    <m/>
    <n v="7.5"/>
    <n v="105"/>
    <n v="787.5"/>
    <n v="732.375"/>
    <n v="1692800.8499999959"/>
  </r>
  <r>
    <x v="19"/>
    <s v="21"/>
    <x v="2"/>
    <x v="0"/>
    <s v="2612|JV|6.75|105.00"/>
    <x v="391"/>
    <s v="Truck# LT-325_x000a_Hauling Ticket# 179620_x000a_Job: JV"/>
    <x v="0"/>
    <x v="21"/>
    <s v="179620"/>
    <x v="12"/>
    <x v="66"/>
    <s v="JV"/>
    <m/>
    <m/>
    <m/>
    <m/>
    <n v="6.75"/>
    <n v="105"/>
    <n v="708.75"/>
    <n v="659.13750000000005"/>
    <n v="1693509.5999999959"/>
  </r>
  <r>
    <x v="19"/>
    <s v="21"/>
    <x v="2"/>
    <x v="0"/>
    <s v="2612|JV|8.25|105.00"/>
    <x v="391"/>
    <s v="Truck# LT-515_x000a_Hauling Ticket# 178322_x000a_Job: JV"/>
    <x v="0"/>
    <x v="17"/>
    <s v="178322"/>
    <x v="12"/>
    <x v="66"/>
    <s v="JV"/>
    <m/>
    <m/>
    <m/>
    <m/>
    <n v="8.25"/>
    <n v="105"/>
    <n v="866.25"/>
    <n v="805.61250000000007"/>
    <n v="1694375.8499999959"/>
  </r>
  <r>
    <x v="19"/>
    <s v="21"/>
    <x v="2"/>
    <x v="0"/>
    <s v="2612|JV|8.00|105.00"/>
    <x v="391"/>
    <s v="Truck# LT-325_x000a_Hauling Ticket# 179621_x000a_Job: JV"/>
    <x v="0"/>
    <x v="21"/>
    <s v="179621"/>
    <x v="12"/>
    <x v="66"/>
    <s v="JV"/>
    <m/>
    <m/>
    <m/>
    <m/>
    <n v="8"/>
    <n v="105"/>
    <n v="840"/>
    <n v="781.2"/>
    <n v="1695215.8499999959"/>
  </r>
  <r>
    <x v="19"/>
    <s v="21"/>
    <x v="2"/>
    <x v="0"/>
    <s v="2612|JV|5.75|105.00"/>
    <x v="391"/>
    <s v="Truck# RE-25_x000a_Hauling Ticket# 179623_x000a_Job: JV"/>
    <x v="44"/>
    <x v="54"/>
    <s v="179623"/>
    <x v="12"/>
    <x v="66"/>
    <s v="JV"/>
    <m/>
    <m/>
    <m/>
    <m/>
    <n v="5.75"/>
    <n v="105"/>
    <n v="603.75"/>
    <n v="543.375"/>
    <n v="1695819.5999999959"/>
  </r>
  <r>
    <x v="3"/>
    <s v="28"/>
    <x v="2"/>
    <x v="0"/>
    <s v="2629|JV|1.50|105.00"/>
    <x v="392"/>
    <s v="Truck# RE-25_x000a_Hauling Ticket# 179626_x000a_Job: JV"/>
    <x v="44"/>
    <x v="54"/>
    <s v="179626"/>
    <x v="12"/>
    <x v="66"/>
    <s v="JV"/>
    <m/>
    <m/>
    <m/>
    <m/>
    <n v="1.5"/>
    <n v="105"/>
    <n v="157.5"/>
    <n v="141.75"/>
    <n v="1847545.139999995"/>
  </r>
  <r>
    <x v="3"/>
    <s v="28"/>
    <x v="2"/>
    <x v="0"/>
    <s v="2629|JV|7.00|105.00"/>
    <x v="392"/>
    <s v="Truck# RE-25_x000a_Hauling Ticket# 162793_x000a_Job: JV"/>
    <x v="44"/>
    <x v="54"/>
    <s v="162793"/>
    <x v="12"/>
    <x v="66"/>
    <s v="JV"/>
    <m/>
    <m/>
    <m/>
    <m/>
    <n v="7"/>
    <n v="105"/>
    <n v="735"/>
    <n v="661.5"/>
    <n v="1848280.139999995"/>
  </r>
  <r>
    <x v="3"/>
    <s v="28"/>
    <x v="2"/>
    <x v="0"/>
    <s v="2629|JV|6.25|105.00"/>
    <x v="392"/>
    <s v="Truck# RE-25_x000a_Hauling Ticket# 162794_x000a_Job: JV"/>
    <x v="44"/>
    <x v="54"/>
    <s v="162794"/>
    <x v="12"/>
    <x v="66"/>
    <s v="JV"/>
    <m/>
    <m/>
    <m/>
    <m/>
    <n v="6.25"/>
    <n v="105"/>
    <n v="656.25"/>
    <n v="590.625"/>
    <n v="1848936.389999995"/>
  </r>
  <r>
    <x v="4"/>
    <s v="04"/>
    <x v="3"/>
    <x v="0"/>
    <s v="2645|JV|8.00|105.00"/>
    <x v="393"/>
    <s v="Truck# RE-25_x000a_Hauling Ticket# 162795_x000a_Job: JV"/>
    <x v="44"/>
    <x v="54"/>
    <s v="162795"/>
    <x v="12"/>
    <x v="66"/>
    <s v="JV"/>
    <m/>
    <m/>
    <m/>
    <m/>
    <n v="8"/>
    <n v="105"/>
    <n v="840"/>
    <n v="756"/>
    <n v="1973005.829999995"/>
  </r>
  <r>
    <x v="4"/>
    <s v="04"/>
    <x v="3"/>
    <x v="0"/>
    <s v="2645|JV|6.75|105.00"/>
    <x v="393"/>
    <s v="Truck# LT-356_x000a_Hauling Ticket# 178303_x000a_Job: JV"/>
    <x v="0"/>
    <x v="7"/>
    <s v="178303"/>
    <x v="12"/>
    <x v="66"/>
    <s v="JV"/>
    <m/>
    <m/>
    <m/>
    <m/>
    <n v="6.75"/>
    <n v="105"/>
    <n v="708.75"/>
    <n v="659.13750000000005"/>
    <n v="1973714.579999995"/>
  </r>
  <r>
    <x v="4"/>
    <s v="04"/>
    <x v="3"/>
    <x v="0"/>
    <s v="2645|JV|3.50|105.00"/>
    <x v="393"/>
    <s v="Truck# RE-25_x000a_Hauling Ticket# 162796_x000a_Job: JV"/>
    <x v="44"/>
    <x v="54"/>
    <s v="162796"/>
    <x v="12"/>
    <x v="66"/>
    <s v="JV"/>
    <m/>
    <m/>
    <m/>
    <m/>
    <n v="3.5"/>
    <n v="105"/>
    <n v="367.5"/>
    <n v="330.75"/>
    <n v="1974082.079999995"/>
  </r>
  <r>
    <x v="4"/>
    <s v="04"/>
    <x v="3"/>
    <x v="0"/>
    <s v="2645|JV|7.00|105.00"/>
    <x v="393"/>
    <s v="Truck# RE-25_x000a_Hauling Ticket# 162797_x000a_Job: JV"/>
    <x v="44"/>
    <x v="54"/>
    <s v="162797"/>
    <x v="12"/>
    <x v="66"/>
    <s v="JV"/>
    <m/>
    <m/>
    <m/>
    <m/>
    <n v="7"/>
    <n v="105"/>
    <n v="735"/>
    <n v="661.5"/>
    <n v="1974817.079999995"/>
  </r>
  <r>
    <x v="20"/>
    <s v="18"/>
    <x v="3"/>
    <x v="0"/>
    <s v="2674|JV|7.75|105.00"/>
    <x v="394"/>
    <s v="Truck# IP-52_x000a_Hauling Ticket# 179630_x000a_Job: JV"/>
    <x v="12"/>
    <x v="14"/>
    <s v="179630"/>
    <x v="12"/>
    <x v="66"/>
    <s v="JV"/>
    <m/>
    <m/>
    <m/>
    <m/>
    <n v="7.75"/>
    <n v="105"/>
    <n v="813.75"/>
    <n v="0"/>
    <n v="2210922.7599999951"/>
  </r>
  <r>
    <x v="20"/>
    <s v="18"/>
    <x v="3"/>
    <x v="0"/>
    <s v="2674|JV|7.25|105.00"/>
    <x v="394"/>
    <s v="Truck# IP-51_x000a_Hauling Ticket# 179631_x000a_Job: JV"/>
    <x v="12"/>
    <x v="19"/>
    <s v="179631"/>
    <x v="12"/>
    <x v="66"/>
    <s v="JV"/>
    <m/>
    <m/>
    <m/>
    <m/>
    <n v="7.25"/>
    <n v="105"/>
    <n v="761.25"/>
    <n v="0"/>
    <n v="2211684.0099999951"/>
  </r>
  <r>
    <x v="20"/>
    <s v="18"/>
    <x v="3"/>
    <x v="0"/>
    <s v="2674|JV|7.50|105.00"/>
    <x v="394"/>
    <s v="Truck# IP-11_x000a_Hauling Ticket# 179633_x000a_Job: JV"/>
    <x v="12"/>
    <x v="11"/>
    <s v="179633"/>
    <x v="12"/>
    <x v="66"/>
    <s v="JV"/>
    <m/>
    <m/>
    <m/>
    <m/>
    <n v="7.5"/>
    <n v="105"/>
    <n v="787.5"/>
    <n v="0"/>
    <n v="2212471.5099999951"/>
  </r>
  <r>
    <x v="22"/>
    <s v="08"/>
    <x v="4"/>
    <x v="0"/>
    <s v="2721|JV|0.00|0.00"/>
    <x v="395"/>
    <s v="Truck# U-76_x000a_Hauling Ticket# 133838_x000a_Job: JV"/>
    <x v="4"/>
    <x v="46"/>
    <s v="133838"/>
    <x v="12"/>
    <x v="66"/>
    <s v="JV"/>
    <m/>
    <m/>
    <m/>
    <m/>
    <n v="0"/>
    <m/>
    <n v="0"/>
    <n v="0"/>
    <n v="2574825.7199999942"/>
  </r>
  <r>
    <x v="31"/>
    <s v="22"/>
    <x v="4"/>
    <x v="0"/>
    <s v="2752|JV|6.25|105.00"/>
    <x v="396"/>
    <s v="Truck# MLB-108_x000a_Hauling Ticket# 180421_x000a_Job: JV"/>
    <x v="2"/>
    <x v="2"/>
    <s v="180421"/>
    <x v="12"/>
    <x v="66"/>
    <s v="JV"/>
    <m/>
    <m/>
    <m/>
    <m/>
    <n v="6.25"/>
    <n v="105"/>
    <n v="656.25"/>
    <n v="610.3125"/>
    <n v="2795675.209999992"/>
  </r>
  <r>
    <x v="24"/>
    <s v="06"/>
    <x v="8"/>
    <x v="0"/>
    <s v="2787|JV|7.50|105.00"/>
    <x v="397"/>
    <s v="Truck# RE-25_x000a_Hauling Ticket# 162798_x000a_Job: JV"/>
    <x v="44"/>
    <x v="54"/>
    <s v="162798"/>
    <x v="12"/>
    <x v="66"/>
    <s v="JV"/>
    <m/>
    <m/>
    <m/>
    <m/>
    <n v="7.5"/>
    <n v="105"/>
    <n v="787.5"/>
    <n v="708.75"/>
    <n v="3053463.7499999939"/>
  </r>
  <r>
    <x v="24"/>
    <s v="06"/>
    <x v="8"/>
    <x v="0"/>
    <s v="2787|JV|7.00|105.00"/>
    <x v="397"/>
    <s v="Truck# RE-25_x000a_Hauling Ticket# 162799_x000a_Job: JV"/>
    <x v="44"/>
    <x v="54"/>
    <s v="162799"/>
    <x v="12"/>
    <x v="66"/>
    <s v="JV"/>
    <m/>
    <m/>
    <m/>
    <m/>
    <n v="7"/>
    <n v="105"/>
    <n v="735"/>
    <n v="661.5"/>
    <n v="3054198.7499999939"/>
  </r>
  <r>
    <x v="24"/>
    <s v="06"/>
    <x v="8"/>
    <x v="0"/>
    <s v="2787|JV|6.50|105.00"/>
    <x v="397"/>
    <s v="Truck# RE-25_x000a_Hauling Ticket# 162800_x000a_Job: JV"/>
    <x v="44"/>
    <x v="54"/>
    <s v="162800"/>
    <x v="12"/>
    <x v="66"/>
    <s v="JV"/>
    <m/>
    <m/>
    <m/>
    <m/>
    <n v="6.5"/>
    <n v="105"/>
    <n v="682.5"/>
    <n v="614.25"/>
    <n v="3054881.2499999939"/>
  </r>
  <r>
    <x v="24"/>
    <s v="06"/>
    <x v="8"/>
    <x v="0"/>
    <s v="2787|JV|6.00|105.00"/>
    <x v="397"/>
    <s v="Truck# RE-25_x000a_Hauling Ticket# 175651_x000a_Job: JV"/>
    <x v="44"/>
    <x v="54"/>
    <s v="175651"/>
    <x v="12"/>
    <x v="66"/>
    <s v="JV"/>
    <m/>
    <m/>
    <m/>
    <m/>
    <n v="6"/>
    <n v="105"/>
    <n v="630"/>
    <n v="567"/>
    <n v="3055511.2499999939"/>
  </r>
  <r>
    <x v="28"/>
    <s v="03"/>
    <x v="5"/>
    <x v="0"/>
    <s v="2858|JV|5.50|105.00"/>
    <x v="398"/>
    <s v="Truck# RE-25_x000a_Hauling Ticket# 175652_x000a_Job: JV"/>
    <x v="44"/>
    <x v="54"/>
    <s v="175652"/>
    <x v="12"/>
    <x v="66"/>
    <s v="JV"/>
    <m/>
    <m/>
    <m/>
    <m/>
    <n v="5.5"/>
    <n v="105"/>
    <n v="577.5"/>
    <n v="519.75"/>
    <n v="3532883.2699999958"/>
  </r>
  <r>
    <x v="28"/>
    <s v="03"/>
    <x v="5"/>
    <x v="0"/>
    <s v="2858|JV|6.00|105.00"/>
    <x v="398"/>
    <s v="Truck# MLB-58_x000a_Hauling Ticket# 178308_x000a_Job: JV"/>
    <x v="2"/>
    <x v="22"/>
    <s v="178308"/>
    <x v="12"/>
    <x v="66"/>
    <s v="JV"/>
    <m/>
    <m/>
    <m/>
    <m/>
    <n v="6"/>
    <n v="105"/>
    <n v="630"/>
    <n v="585.9"/>
    <n v="3533513.2699999958"/>
  </r>
  <r>
    <x v="28"/>
    <s v="03"/>
    <x v="5"/>
    <x v="0"/>
    <s v="2858|JV|6.50|105.00"/>
    <x v="398"/>
    <s v="Truck# RE-25_x000a_Hauling Ticket# 175653_x000a_Job: JV"/>
    <x v="44"/>
    <x v="54"/>
    <s v="175653"/>
    <x v="12"/>
    <x v="66"/>
    <s v="JV"/>
    <m/>
    <m/>
    <m/>
    <m/>
    <n v="6.5"/>
    <n v="105"/>
    <n v="682.5"/>
    <n v="614.25"/>
    <n v="3534195.7699999958"/>
  </r>
  <r>
    <x v="28"/>
    <s v="03"/>
    <x v="5"/>
    <x v="0"/>
    <s v="2858|JV|5.75|105.00"/>
    <x v="398"/>
    <s v="Truck# MLB-58_x000a_Hauling Ticket# 178324_x000a_Job: JV"/>
    <x v="2"/>
    <x v="22"/>
    <s v="178324"/>
    <x v="12"/>
    <x v="66"/>
    <s v="JV"/>
    <m/>
    <m/>
    <m/>
    <m/>
    <n v="5.75"/>
    <n v="105"/>
    <n v="603.75"/>
    <n v="561.48750000000007"/>
    <n v="3534799.5199999958"/>
  </r>
  <r>
    <x v="28"/>
    <s v="03"/>
    <x v="5"/>
    <x v="0"/>
    <s v="2858|JV|6.25|105.00"/>
    <x v="398"/>
    <s v="Truck# RE-25_x000a_Hauling Ticket# 175654_x000a_Job: JV"/>
    <x v="44"/>
    <x v="54"/>
    <s v="175654"/>
    <x v="12"/>
    <x v="66"/>
    <s v="JV"/>
    <m/>
    <m/>
    <m/>
    <m/>
    <n v="6.25"/>
    <n v="105"/>
    <n v="656.25"/>
    <n v="590.625"/>
    <n v="3535455.7699999958"/>
  </r>
  <r>
    <x v="6"/>
    <s v="10"/>
    <x v="5"/>
    <x v="0"/>
    <s v="2878|JV|10.75|105.00"/>
    <x v="399"/>
    <s v="Truck# RE-25_x000a_Hauling Ticket# 175655_x000a_Job: JV"/>
    <x v="44"/>
    <x v="54"/>
    <s v="175655"/>
    <x v="12"/>
    <x v="66"/>
    <s v="JV"/>
    <m/>
    <m/>
    <m/>
    <m/>
    <n v="10.75"/>
    <n v="105"/>
    <n v="1128.75"/>
    <n v="1015.875"/>
    <n v="3689346.9199999981"/>
  </r>
  <r>
    <x v="6"/>
    <s v="10"/>
    <x v="5"/>
    <x v="0"/>
    <s v="2878|JV|4.00|105.00"/>
    <x v="399"/>
    <s v="Truck# MLB-58_x000a_Hauling Ticket# 180606_x000a_Job: JV"/>
    <x v="2"/>
    <x v="22"/>
    <s v="180606"/>
    <x v="12"/>
    <x v="66"/>
    <s v="JV"/>
    <m/>
    <m/>
    <m/>
    <m/>
    <n v="4"/>
    <n v="105"/>
    <n v="420"/>
    <n v="390.6"/>
    <n v="3689766.9199999981"/>
  </r>
  <r>
    <x v="6"/>
    <s v="10"/>
    <x v="5"/>
    <x v="0"/>
    <s v="2878|JV|6.25|105.00"/>
    <x v="399"/>
    <s v="Truck# MLB-58_x000a_Hauling Ticket# 178311_x000a_Job: JV"/>
    <x v="2"/>
    <x v="22"/>
    <s v="178311"/>
    <x v="12"/>
    <x v="66"/>
    <s v="JV"/>
    <m/>
    <m/>
    <m/>
    <m/>
    <n v="6.25"/>
    <n v="105"/>
    <n v="656.25"/>
    <n v="610.3125"/>
    <n v="3690423.1699999981"/>
  </r>
  <r>
    <x v="7"/>
    <s v="17"/>
    <x v="5"/>
    <x v="0"/>
    <s v="2899|JV|6.00|105.00"/>
    <x v="400"/>
    <s v="Truck# RE-25_x000a_Hauling Ticket# 175657_x000a_Job: JV"/>
    <x v="44"/>
    <x v="54"/>
    <s v="175657"/>
    <x v="12"/>
    <x v="66"/>
    <s v="JV"/>
    <m/>
    <m/>
    <m/>
    <m/>
    <n v="6"/>
    <n v="105"/>
    <n v="630"/>
    <n v="567"/>
    <n v="3806487.9099999978"/>
  </r>
  <r>
    <x v="7"/>
    <s v="17"/>
    <x v="5"/>
    <x v="0"/>
    <s v="2899|JV|7.25|105.00"/>
    <x v="400"/>
    <s v="Truck# RE-25_x000a_Hauling Ticket# 175658_x000a_Job: JV"/>
    <x v="44"/>
    <x v="54"/>
    <s v="175658"/>
    <x v="12"/>
    <x v="66"/>
    <s v="JV"/>
    <m/>
    <m/>
    <m/>
    <m/>
    <n v="7.25"/>
    <n v="105"/>
    <n v="761.25"/>
    <n v="685.125"/>
    <n v="3807249.1599999978"/>
  </r>
  <r>
    <x v="7"/>
    <s v="17"/>
    <x v="5"/>
    <x v="0"/>
    <s v="2899|JV|8.00|105.00"/>
    <x v="400"/>
    <s v="Truck# LT-114_x000a_Hauling Ticket# 170611_x000a_Job: JV"/>
    <x v="0"/>
    <x v="25"/>
    <s v="170611"/>
    <x v="12"/>
    <x v="66"/>
    <s v="JV"/>
    <m/>
    <m/>
    <m/>
    <m/>
    <n v="8"/>
    <n v="105"/>
    <n v="840"/>
    <n v="781.2"/>
    <n v="3808089.1599999978"/>
  </r>
  <r>
    <x v="7"/>
    <s v="17"/>
    <x v="5"/>
    <x v="0"/>
    <s v="2899|JV|6.50|105.00"/>
    <x v="400"/>
    <s v="Truck# RE-25_x000a_Hauling Ticket# 175659_x000a_Job: JV"/>
    <x v="44"/>
    <x v="54"/>
    <s v="175659"/>
    <x v="12"/>
    <x v="66"/>
    <s v="JV"/>
    <m/>
    <m/>
    <m/>
    <m/>
    <n v="6.5"/>
    <n v="105"/>
    <n v="682.5"/>
    <n v="614.25"/>
    <n v="3808771.6599999978"/>
  </r>
  <r>
    <x v="7"/>
    <s v="17"/>
    <x v="5"/>
    <x v="0"/>
    <s v="2899|JV|6.75|105.00"/>
    <x v="400"/>
    <s v="Truck# Li-73_x000a_Hauling Ticket# 179649_x000a_Job: JV"/>
    <x v="1"/>
    <x v="9"/>
    <s v="179649"/>
    <x v="12"/>
    <x v="66"/>
    <s v="JV"/>
    <m/>
    <m/>
    <m/>
    <m/>
    <n v="6.75"/>
    <n v="105"/>
    <n v="708.75"/>
    <n v="0"/>
    <n v="3809480.4099999978"/>
  </r>
  <r>
    <x v="8"/>
    <s v="24"/>
    <x v="5"/>
    <x v="0"/>
    <s v="2918|JV|6.25|105.00"/>
    <x v="401"/>
    <s v="Truck# RE-25_x000a_Hauling Ticket# 175660_x000a_Job: JV"/>
    <x v="44"/>
    <x v="54"/>
    <s v="175660"/>
    <x v="12"/>
    <x v="66"/>
    <s v="JV"/>
    <m/>
    <m/>
    <m/>
    <m/>
    <n v="6.25"/>
    <n v="105"/>
    <n v="656.25"/>
    <n v="590.625"/>
    <n v="3925233.9699999979"/>
  </r>
  <r>
    <x v="8"/>
    <s v="24"/>
    <x v="5"/>
    <x v="0"/>
    <s v="2918|JV|5.25|105.00"/>
    <x v="401"/>
    <s v="Truck# RE-25_x000a_Hauling Ticket# 179651_x000a_Job: JV"/>
    <x v="44"/>
    <x v="54"/>
    <s v="179651"/>
    <x v="12"/>
    <x v="66"/>
    <s v="JV"/>
    <m/>
    <m/>
    <m/>
    <m/>
    <n v="5.25"/>
    <n v="105"/>
    <n v="551.25"/>
    <n v="496.125"/>
    <n v="3925785.2199999979"/>
  </r>
  <r>
    <x v="8"/>
    <s v="24"/>
    <x v="5"/>
    <x v="0"/>
    <s v="2918|JV|4.50|105.00"/>
    <x v="401"/>
    <s v="Truck# RE-25_x000a_Hauling Ticket# 179652_x000a_Job: JV"/>
    <x v="44"/>
    <x v="54"/>
    <s v="179652"/>
    <x v="12"/>
    <x v="66"/>
    <s v="JV"/>
    <m/>
    <m/>
    <m/>
    <m/>
    <n v="4.5"/>
    <n v="105"/>
    <n v="472.5"/>
    <n v="0"/>
    <n v="3926257.7199999979"/>
  </r>
  <r>
    <x v="9"/>
    <s v="01"/>
    <x v="6"/>
    <x v="0"/>
    <s v="2929|JV|7.75|105.00"/>
    <x v="402"/>
    <s v="Truck# MLB-108_x000a_Hauling Ticket# 180661_x000a_Job: JV"/>
    <x v="2"/>
    <x v="2"/>
    <s v="180661"/>
    <x v="12"/>
    <x v="66"/>
    <s v="JV"/>
    <m/>
    <m/>
    <m/>
    <m/>
    <n v="7.75"/>
    <n v="105"/>
    <n v="813.75"/>
    <n v="756.78750000000002"/>
    <n v="3960658.609999998"/>
  </r>
  <r>
    <x v="9"/>
    <s v="01"/>
    <x v="6"/>
    <x v="0"/>
    <s v="2929|JV|4.00|105.00"/>
    <x v="402"/>
    <s v="Truck# LT-356_x000a_Hauling Ticket# 180662_x000a_Job: JV"/>
    <x v="0"/>
    <x v="7"/>
    <s v="180662"/>
    <x v="12"/>
    <x v="66"/>
    <s v="JV"/>
    <m/>
    <m/>
    <m/>
    <m/>
    <n v="4"/>
    <n v="105"/>
    <n v="420"/>
    <n v="390.6"/>
    <n v="3961078.609999998"/>
  </r>
  <r>
    <x v="7"/>
    <s v="17"/>
    <x v="5"/>
    <x v="0"/>
    <s v="2900|JV|8.00|105.00"/>
    <x v="403"/>
    <s v="Truck# U-76_x000a_Hauling Ticket# 133838_x000a_Job: JV_x000a_LATE TICKET "/>
    <x v="4"/>
    <x v="46"/>
    <s v="133838"/>
    <x v="13"/>
    <x v="67"/>
    <s v="JV"/>
    <m/>
    <m/>
    <m/>
    <m/>
    <n v="8"/>
    <n v="105"/>
    <n v="840"/>
    <n v="0"/>
    <n v="3810320.4099999978"/>
  </r>
  <r>
    <x v="44"/>
    <s v="20"/>
    <x v="11"/>
    <x v="0"/>
    <s v="2334|Lead Service Line Replacements|10.50|115.00"/>
    <x v="404"/>
    <s v="Truck# AAA-308Hauling Ticket# 11108Job Name: Lead Service Line ReplacementsLocation: 8112 S. Yates"/>
    <x v="11"/>
    <x v="24"/>
    <s v="11108"/>
    <x v="14"/>
    <x v="68"/>
    <s v="Lead Service Line Replacements"/>
    <m/>
    <m/>
    <m/>
    <m/>
    <n v="10.5"/>
    <n v="115"/>
    <n v="1207.5"/>
    <n v="0"/>
    <n v="21620.89"/>
  </r>
  <r>
    <x v="44"/>
    <s v="20"/>
    <x v="11"/>
    <x v="0"/>
    <s v="2334|Lead Service Line Replacements|9.00|115.00"/>
    <x v="404"/>
    <s v="Truck# MLB-198Hauling Ticket# 11452Job Name: Lead Service Line ReplacementsLocation: 5249 W. Washinton Blvd."/>
    <x v="2"/>
    <x v="34"/>
    <s v="11452"/>
    <x v="14"/>
    <x v="68"/>
    <s v="Lead Service Line Replacements"/>
    <m/>
    <m/>
    <m/>
    <m/>
    <n v="9"/>
    <n v="115"/>
    <n v="1035"/>
    <n v="0"/>
    <n v="22655.89"/>
  </r>
  <r>
    <x v="44"/>
    <s v="20"/>
    <x v="11"/>
    <x v="0"/>
    <s v="2334|Lead Service Line Replacements|8.00|115.00"/>
    <x v="404"/>
    <s v="Truck# MLB-19Hauling Ticket# 11687Job Name: Lead Service Line ReplacementsLocation: 5331 W. Crystal St."/>
    <x v="2"/>
    <x v="8"/>
    <s v="11687"/>
    <x v="14"/>
    <x v="68"/>
    <s v="Lead Service Line Replacements"/>
    <m/>
    <m/>
    <m/>
    <m/>
    <n v="8"/>
    <n v="115"/>
    <n v="920"/>
    <n v="0"/>
    <n v="23575.89"/>
  </r>
  <r>
    <x v="44"/>
    <s v="20"/>
    <x v="11"/>
    <x v="0"/>
    <s v="2334|Lead Service Line Replacements|8.00|115.00"/>
    <x v="404"/>
    <s v="Truck# AAA-308Hauling Ticket# 11107Job Name: Lead Service Line ReplacementsLocation: 12739 S. Parnell Ave."/>
    <x v="11"/>
    <x v="24"/>
    <s v="11107"/>
    <x v="14"/>
    <x v="68"/>
    <s v="Lead Service Line Replacements"/>
    <m/>
    <m/>
    <m/>
    <m/>
    <n v="8"/>
    <n v="115"/>
    <n v="920"/>
    <n v="0"/>
    <n v="24495.89"/>
  </r>
  <r>
    <x v="44"/>
    <s v="20"/>
    <x v="11"/>
    <x v="0"/>
    <s v="2334|Lead Service Line Replacements|8.00|115.00"/>
    <x v="404"/>
    <s v="Truck# LT-325Hauling Ticket# 11381Job Name: Lead Service Line ReplacementsLocation: 7128 S. Prairie Ave."/>
    <x v="0"/>
    <x v="21"/>
    <s v="11381"/>
    <x v="14"/>
    <x v="68"/>
    <s v="Lead Service Line Replacements"/>
    <m/>
    <m/>
    <m/>
    <m/>
    <n v="8"/>
    <n v="115"/>
    <n v="920"/>
    <n v="0"/>
    <n v="25415.89"/>
  </r>
  <r>
    <x v="44"/>
    <s v="20"/>
    <x v="11"/>
    <x v="0"/>
    <s v="2334|Lead Service Line Replacements|8.00|115.00"/>
    <x v="404"/>
    <s v="Truck# MLB-198Hauling Ticket# 11453Job Name: Lead Service Line ReplacementsLocation: 2250 W. 111th. Pl."/>
    <x v="2"/>
    <x v="34"/>
    <s v="11453"/>
    <x v="14"/>
    <x v="68"/>
    <s v="Lead Service Line Replacements"/>
    <m/>
    <m/>
    <m/>
    <m/>
    <n v="8"/>
    <n v="115"/>
    <n v="920"/>
    <n v="0"/>
    <n v="26335.89"/>
  </r>
  <r>
    <x v="46"/>
    <s v="17"/>
    <x v="10"/>
    <x v="0"/>
    <s v="2374|Lead Service Line Replacements|9.00|120.75"/>
    <x v="405"/>
    <s v="Truck# Li-54Hauling Ticket# 11076Job Name: Lead Service Line ReplacementsLocation: 2547 W. Lithuanian"/>
    <x v="1"/>
    <x v="1"/>
    <s v="11076"/>
    <x v="14"/>
    <x v="68"/>
    <s v="Lead Service Line Replacements"/>
    <m/>
    <m/>
    <m/>
    <m/>
    <n v="9"/>
    <n v="120.75"/>
    <n v="1086.75"/>
    <n v="0"/>
    <n v="217468.02"/>
  </r>
  <r>
    <x v="46"/>
    <s v="17"/>
    <x v="10"/>
    <x v="0"/>
    <s v="2374|Lead Service Line Replacements|8.50|120.75"/>
    <x v="405"/>
    <s v="Truck# Li-73Hauling Ticket# 11055Job Name: Lead Service Line ReplacementsLocation: 8854 S. Jeffrey"/>
    <x v="1"/>
    <x v="9"/>
    <s v="11055"/>
    <x v="14"/>
    <x v="68"/>
    <s v="Lead Service Line Replacements"/>
    <m/>
    <m/>
    <m/>
    <m/>
    <n v="8.5"/>
    <n v="120.75"/>
    <n v="1026.3800000000001"/>
    <n v="0"/>
    <n v="218494.4"/>
  </r>
  <r>
    <x v="46"/>
    <s v="17"/>
    <x v="10"/>
    <x v="0"/>
    <s v="2374|Lead Service Line Replacements|8.00|120.75"/>
    <x v="405"/>
    <s v="Truck# Li-54Hauling Ticket# 11086Job Name: Lead Service Line ReplacementsLocation: 3753 S. Honore"/>
    <x v="1"/>
    <x v="1"/>
    <s v="11086"/>
    <x v="14"/>
    <x v="68"/>
    <s v="Lead Service Line Replacements"/>
    <m/>
    <m/>
    <m/>
    <m/>
    <n v="8"/>
    <n v="120.75"/>
    <n v="966"/>
    <n v="0"/>
    <n v="219460.4"/>
  </r>
  <r>
    <x v="36"/>
    <s v="24"/>
    <x v="10"/>
    <x v="0"/>
    <s v="2382|Lead Service Line Replacements|8.00|120.75"/>
    <x v="406"/>
    <s v="Truck# Li-73Hauling Ticket# 11059Job Name: Lead Service Line ReplacementsLocation: 9558 S. Seeley"/>
    <x v="1"/>
    <x v="9"/>
    <s v="11059"/>
    <x v="14"/>
    <x v="68"/>
    <s v="Lead Service Line Replacements"/>
    <m/>
    <m/>
    <m/>
    <m/>
    <n v="8"/>
    <n v="120.75"/>
    <n v="966"/>
    <n v="0"/>
    <n v="256360.99"/>
  </r>
  <r>
    <x v="36"/>
    <s v="24"/>
    <x v="10"/>
    <x v="0"/>
    <s v="2382|Lead Service Line Replacements|8.00|120.75"/>
    <x v="406"/>
    <s v="Truck# MLB-19Hauling Ticket# 12089Job Name: Lead Service Line ReplacementsLocation: 5737 S. Seeley"/>
    <x v="2"/>
    <x v="8"/>
    <s v="12089"/>
    <x v="14"/>
    <x v="68"/>
    <s v="Lead Service Line Replacements"/>
    <m/>
    <m/>
    <m/>
    <m/>
    <n v="8"/>
    <n v="120.75"/>
    <n v="966"/>
    <n v="0"/>
    <n v="257326.99"/>
  </r>
  <r>
    <x v="36"/>
    <s v="24"/>
    <x v="10"/>
    <x v="0"/>
    <s v="2382|Lead Service Line Replacements|8.00|120.75"/>
    <x v="406"/>
    <s v="Truck# MLB-19Hauling Ticket# 12063Job Name: Lead Service Line ReplacementsLocation: 5227 W. Patterson"/>
    <x v="2"/>
    <x v="8"/>
    <s v="12063"/>
    <x v="14"/>
    <x v="68"/>
    <s v="Lead Service Line Replacements"/>
    <m/>
    <m/>
    <m/>
    <m/>
    <n v="8"/>
    <n v="120.75"/>
    <n v="966"/>
    <n v="0"/>
    <n v="258292.99"/>
  </r>
  <r>
    <x v="15"/>
    <s v="05"/>
    <x v="0"/>
    <x v="0"/>
    <s v="2449|Lead Service Line Replacements|9.00|120.75"/>
    <x v="407"/>
    <s v="Truck# AAA-308_x000a_Hauling Ticket# 11121_x000a_Job Name: Lead Service Line Replacements_x000a_Location: 514 E. 79th St."/>
    <x v="11"/>
    <x v="24"/>
    <s v="11121"/>
    <x v="14"/>
    <x v="68"/>
    <s v="Lead Service Line Replacements"/>
    <m/>
    <m/>
    <m/>
    <m/>
    <n v="9"/>
    <n v="120.75"/>
    <n v="1086.75"/>
    <n v="0"/>
    <n v="614027.07000000007"/>
  </r>
  <r>
    <x v="15"/>
    <s v="05"/>
    <x v="0"/>
    <x v="0"/>
    <s v="2449|Lead Service Line Replacements|11.50|120.75"/>
    <x v="407"/>
    <s v="Truck# MLB-11_x000a_Hauling Ticket# 12132_x000a_Job Name: Lead Service Line Replacements_x000a_Location: 11421 S. Racine Ave."/>
    <x v="2"/>
    <x v="11"/>
    <s v="12132"/>
    <x v="14"/>
    <x v="68"/>
    <s v="Lead Service Line Replacements"/>
    <m/>
    <m/>
    <m/>
    <m/>
    <n v="11.5"/>
    <n v="120.75"/>
    <n v="1388.63"/>
    <n v="0"/>
    <n v="615415.70000000007"/>
  </r>
  <r>
    <x v="15"/>
    <s v="05"/>
    <x v="0"/>
    <x v="0"/>
    <s v="2449|Lead Service Line Replacements|8.00|120.75"/>
    <x v="407"/>
    <s v="Truck# MLB-19_x000a_Hauling Ticket# 12095_x000a_Job Name: Lead Service Line Replacements_x000a_Location: 1839 N. Talman Ave."/>
    <x v="2"/>
    <x v="8"/>
    <s v="12095"/>
    <x v="14"/>
    <x v="68"/>
    <s v="Lead Service Line Replacements"/>
    <m/>
    <m/>
    <m/>
    <m/>
    <n v="8"/>
    <n v="120.75"/>
    <n v="966"/>
    <n v="0"/>
    <n v="616381.70000000007"/>
  </r>
  <r>
    <x v="15"/>
    <s v="05"/>
    <x v="0"/>
    <x v="0"/>
    <s v="2449|Lead Service Line Replacements|8.00|120.75"/>
    <x v="407"/>
    <s v="Truck# MLB-19_x000a_Hauling Ticket# 12090_x000a_Job Name: Lead Service Line Replacements_x000a_Location: 6037 N. Lawndale Ave."/>
    <x v="2"/>
    <x v="8"/>
    <s v="12090"/>
    <x v="14"/>
    <x v="68"/>
    <s v="Lead Service Line Replacements"/>
    <m/>
    <m/>
    <m/>
    <m/>
    <n v="8"/>
    <n v="120.75"/>
    <n v="966"/>
    <n v="0"/>
    <n v="617347.70000000007"/>
  </r>
  <r>
    <x v="15"/>
    <s v="05"/>
    <x v="0"/>
    <x v="0"/>
    <s v="2449|Lead Service Line Replacements|10.00|120.75"/>
    <x v="407"/>
    <s v="Truck# MLB-19_x000a_Hauling Ticket# 12103_x000a_Job Name: Lead Service Line Replacements_x000a_Location: 5633 S. Maplewood Ave."/>
    <x v="2"/>
    <x v="8"/>
    <s v="12103"/>
    <x v="14"/>
    <x v="68"/>
    <s v="Lead Service Line Replacements"/>
    <m/>
    <m/>
    <m/>
    <m/>
    <n v="10"/>
    <n v="120.75"/>
    <n v="1207.5"/>
    <n v="0"/>
    <n v="618555.20000000007"/>
  </r>
  <r>
    <x v="15"/>
    <s v="05"/>
    <x v="0"/>
    <x v="0"/>
    <s v="2449|Lead Service Line Replacements|9.50|120.75"/>
    <x v="407"/>
    <s v="Truck# MLB-82_x000a_Hauling Ticket# 12073_x000a_Job Name: Lead Service Line Replacements_x000a_Location: 2209 W. Berwyn"/>
    <x v="2"/>
    <x v="23"/>
    <s v="12073"/>
    <x v="14"/>
    <x v="68"/>
    <s v="Lead Service Line Replacements"/>
    <m/>
    <m/>
    <m/>
    <m/>
    <n v="9.5"/>
    <n v="120.75"/>
    <n v="1147.1300000000001"/>
    <n v="0"/>
    <n v="619702.33000000007"/>
  </r>
  <r>
    <x v="15"/>
    <s v="05"/>
    <x v="0"/>
    <x v="0"/>
    <s v="2449|Lead Service Line Replacements|8.00|120.75"/>
    <x v="407"/>
    <s v="Truck# MLB-19_x000a_Hauling Ticket# 12081_x000a_Job Name: Lead Service Line Replacements_x000a_Location: 4019 W. 25 Pl."/>
    <x v="2"/>
    <x v="8"/>
    <s v="12081"/>
    <x v="14"/>
    <x v="68"/>
    <s v="Lead Service Line Replacements"/>
    <m/>
    <m/>
    <m/>
    <m/>
    <n v="8"/>
    <n v="120.75"/>
    <n v="966"/>
    <n v="0"/>
    <n v="620668.33000000007"/>
  </r>
  <r>
    <x v="15"/>
    <s v="05"/>
    <x v="0"/>
    <x v="0"/>
    <s v="2449|Lead Service Line Replacements|8.00|120.75"/>
    <x v="407"/>
    <s v="Truck# MLB-19_x000a_Hauling Ticket# 12099_x000a_Job Name: Lead Service Line Replacements_x000a_Location: 3259 S. Sprinfield"/>
    <x v="2"/>
    <x v="8"/>
    <s v="12099"/>
    <x v="14"/>
    <x v="68"/>
    <s v="Lead Service Line Replacements"/>
    <m/>
    <m/>
    <m/>
    <m/>
    <n v="8"/>
    <n v="120.75"/>
    <n v="966"/>
    <n v="0"/>
    <n v="621634.33000000007"/>
  </r>
  <r>
    <x v="15"/>
    <s v="05"/>
    <x v="0"/>
    <x v="0"/>
    <s v="2449|Lead Service Line Replacements|8.00|120.75"/>
    <x v="407"/>
    <s v="Truck# MLB-19_x000a_Hauling Ticket# 12079_x000a_Job Name: Lead Service Line Replacements_x000a_Location: 2421 W. Medill Ave."/>
    <x v="2"/>
    <x v="8"/>
    <s v="12079"/>
    <x v="14"/>
    <x v="68"/>
    <s v="Lead Service Line Replacements"/>
    <m/>
    <m/>
    <m/>
    <m/>
    <n v="8"/>
    <n v="120.75"/>
    <n v="966"/>
    <n v="0"/>
    <n v="622600.33000000007"/>
  </r>
  <r>
    <x v="15"/>
    <s v="05"/>
    <x v="0"/>
    <x v="0"/>
    <s v="2449|Lead Service Line Replacements|8.50|120.75"/>
    <x v="407"/>
    <s v="Truck# MLB-19_x000a_Hauling Ticket# 12127_x000a_Job Name: Lead Service Line Replacements_x000a_Location: 4821 N. St. Louis Ave."/>
    <x v="2"/>
    <x v="8"/>
    <s v="12127"/>
    <x v="14"/>
    <x v="68"/>
    <s v="Lead Service Line Replacements"/>
    <m/>
    <m/>
    <m/>
    <m/>
    <n v="8.5"/>
    <n v="120.75"/>
    <n v="1026.3800000000001"/>
    <n v="0"/>
    <n v="623626.71000000008"/>
  </r>
  <r>
    <x v="19"/>
    <s v="21"/>
    <x v="2"/>
    <x v="0"/>
    <s v="2606|Lead Service Line Replacements|8.00|120.75"/>
    <x v="408"/>
    <s v="Truck# MLB-198_x000a_Hauling Ticket# 13655_x000a_Job Name: Lead Service Line Replacements_x000a_Location: 1525 E. 86th St."/>
    <x v="2"/>
    <x v="34"/>
    <s v="13655"/>
    <x v="14"/>
    <x v="68"/>
    <s v="Lead Service Line Replacements"/>
    <m/>
    <m/>
    <m/>
    <m/>
    <n v="8"/>
    <n v="120.75"/>
    <n v="966"/>
    <n v="0"/>
    <n v="1614833.149999995"/>
  </r>
  <r>
    <x v="19"/>
    <s v="21"/>
    <x v="2"/>
    <x v="0"/>
    <s v="2606|Lead Service Line Replacements|9.00|120.75"/>
    <x v="408"/>
    <s v="Truck# LT-114_x000a_Hauling Ticket# 11965_x000a_Job Name: Lead Service Line Replacements_x000a_Location: 4353 W. Foster Ave."/>
    <x v="0"/>
    <x v="25"/>
    <s v="11965"/>
    <x v="14"/>
    <x v="68"/>
    <s v="Lead Service Line Replacements"/>
    <m/>
    <m/>
    <m/>
    <m/>
    <n v="9"/>
    <n v="120.75"/>
    <n v="1086.75"/>
    <n v="0"/>
    <n v="1615919.899999995"/>
  </r>
  <r>
    <x v="19"/>
    <s v="21"/>
    <x v="2"/>
    <x v="0"/>
    <s v="2606|Lead Service Line Replacements|13.00|120.75"/>
    <x v="408"/>
    <s v="Truck# LT-114_x000a_Hauling Ticket# 11959_x000a_Job Name: Lead Service Line Replacements_x000a_Location: 5957 N. Clark St"/>
    <x v="0"/>
    <x v="25"/>
    <s v="11959"/>
    <x v="14"/>
    <x v="68"/>
    <s v="Lead Service Line Replacements"/>
    <m/>
    <m/>
    <m/>
    <m/>
    <n v="13"/>
    <n v="120.75"/>
    <n v="1569.75"/>
    <n v="0"/>
    <n v="1617489.649999995"/>
  </r>
  <r>
    <x v="19"/>
    <s v="21"/>
    <x v="2"/>
    <x v="0"/>
    <s v="2606|Lead Service Line Replacements|9.50|120.75"/>
    <x v="408"/>
    <s v="Truck# LT-356_x000a_Hauling Ticket# 12043_x000a_Job Name: Lead Service Line Replacements_x000a_Location: 5957 N. Clark St"/>
    <x v="0"/>
    <x v="7"/>
    <s v="12043"/>
    <x v="14"/>
    <x v="68"/>
    <s v="Lead Service Line Replacements"/>
    <m/>
    <m/>
    <m/>
    <m/>
    <n v="9.5"/>
    <n v="120.75"/>
    <n v="1147.1300000000001"/>
    <n v="0"/>
    <n v="1618636.7799999949"/>
  </r>
  <r>
    <x v="19"/>
    <s v="21"/>
    <x v="2"/>
    <x v="0"/>
    <s v="2606|Lead Service Line Replacements|8.00|120.75"/>
    <x v="408"/>
    <s v="Truck# MLB-19_x000a_Hauling Ticket# 12078_x000a_Job Name: Lead Service Line Replacements_x000a_Location: 7747 S. Rishop"/>
    <x v="2"/>
    <x v="8"/>
    <s v="12078"/>
    <x v="14"/>
    <x v="68"/>
    <s v="Lead Service Line Replacements"/>
    <m/>
    <m/>
    <m/>
    <m/>
    <n v="8"/>
    <n v="120.75"/>
    <n v="966"/>
    <n v="0"/>
    <n v="1619602.7799999949"/>
  </r>
  <r>
    <x v="19"/>
    <s v="21"/>
    <x v="2"/>
    <x v="0"/>
    <s v="2606|Lead Service Line Replacements|9.75|120.75"/>
    <x v="408"/>
    <s v="Truck# MLB-19_x000a_Hauling Ticket# 12080_x000a_Job Name: Lead Service Line Replacements_x000a_Location: 25 E. 113th"/>
    <x v="2"/>
    <x v="8"/>
    <s v="12080"/>
    <x v="14"/>
    <x v="68"/>
    <s v="Lead Service Line Replacements"/>
    <m/>
    <m/>
    <m/>
    <m/>
    <n v="9.75"/>
    <n v="120.75"/>
    <n v="1177.31"/>
    <n v="0"/>
    <n v="1620780.089999995"/>
  </r>
  <r>
    <x v="19"/>
    <s v="21"/>
    <x v="2"/>
    <x v="0"/>
    <s v="2606|Lead Service Line Replacements|9.00|120.75"/>
    <x v="408"/>
    <s v="Truck# MLB-19_x000a_Hauling Ticket# 12082_x000a_Job Name: Lead Service Line Replacements_x000a_Location: 5508 W. Monroe"/>
    <x v="2"/>
    <x v="8"/>
    <s v="12082"/>
    <x v="14"/>
    <x v="68"/>
    <s v="Lead Service Line Replacements"/>
    <m/>
    <m/>
    <m/>
    <m/>
    <n v="9"/>
    <n v="120.75"/>
    <n v="1086.75"/>
    <n v="0"/>
    <n v="1621866.839999995"/>
  </r>
  <r>
    <x v="19"/>
    <s v="21"/>
    <x v="2"/>
    <x v="0"/>
    <s v="2606|Lead Service Line Replacements|8.00|120.75"/>
    <x v="408"/>
    <s v="Truck# MLB-19_x000a_Hauling Ticket# 12084_x000a_Job Name: Lead Service Line Replacements_x000a_Location: 6637 S. Kenneth"/>
    <x v="2"/>
    <x v="8"/>
    <s v="12084"/>
    <x v="14"/>
    <x v="68"/>
    <s v="Lead Service Line Replacements"/>
    <m/>
    <m/>
    <m/>
    <m/>
    <n v="8"/>
    <n v="120.75"/>
    <n v="966"/>
    <n v="0"/>
    <n v="1622832.839999995"/>
  </r>
  <r>
    <x v="19"/>
    <s v="21"/>
    <x v="2"/>
    <x v="0"/>
    <s v="2606|Lead Service Line Replacements|8.00|120.75"/>
    <x v="408"/>
    <s v="Truck# LT-114_x000a_Hauling Ticket# 13356_x000a_Job Name: Lead Service Line Replacements_x000a_Location: 7535 S. Morgan"/>
    <x v="0"/>
    <x v="25"/>
    <s v="13356"/>
    <x v="14"/>
    <x v="68"/>
    <s v="Lead Service Line Replacements"/>
    <m/>
    <m/>
    <m/>
    <m/>
    <n v="8"/>
    <n v="120.75"/>
    <n v="966"/>
    <n v="0"/>
    <n v="1623798.839999995"/>
  </r>
  <r>
    <x v="19"/>
    <s v="21"/>
    <x v="2"/>
    <x v="0"/>
    <s v="2606|Lead Service Line Replacements|8.00|120.75"/>
    <x v="408"/>
    <s v="Truck# MLB-19_x000a_Hauling Ticket# 12085_x000a_Job Name: Lead Service Line Replacements_x000a_Location: 8342 S. Kostner"/>
    <x v="2"/>
    <x v="8"/>
    <s v="12085"/>
    <x v="14"/>
    <x v="68"/>
    <s v="Lead Service Line Replacements"/>
    <m/>
    <m/>
    <m/>
    <m/>
    <n v="8"/>
    <n v="120.75"/>
    <n v="966"/>
    <n v="0"/>
    <n v="1624764.839999995"/>
  </r>
  <r>
    <x v="19"/>
    <s v="21"/>
    <x v="2"/>
    <x v="0"/>
    <s v="2606|Lead Service Line Replacements|8.00|120.75"/>
    <x v="408"/>
    <s v="Truck# LT-356_x000a_Hauling Ticket# 12048_x000a_Job Name: Lead Service Line Replacements_x000a_Location: 8058 S. Michigan"/>
    <x v="0"/>
    <x v="7"/>
    <s v="12048"/>
    <x v="14"/>
    <x v="68"/>
    <s v="Lead Service Line Replacements"/>
    <m/>
    <m/>
    <m/>
    <m/>
    <n v="8"/>
    <n v="120.75"/>
    <n v="966"/>
    <n v="0"/>
    <n v="1625730.839999995"/>
  </r>
  <r>
    <x v="19"/>
    <s v="21"/>
    <x v="2"/>
    <x v="0"/>
    <s v="2606|Lead Service Line Replacements|8.00|120.75"/>
    <x v="408"/>
    <s v="Truck# MLB-19_x000a_Hauling Ticket# 12087_x000a_Job Name: Lead Service Line Replacements_x000a_Location: 8037 S. Colfox"/>
    <x v="2"/>
    <x v="8"/>
    <s v="12087"/>
    <x v="14"/>
    <x v="68"/>
    <s v="Lead Service Line Replacements"/>
    <m/>
    <m/>
    <m/>
    <m/>
    <n v="8"/>
    <n v="120.75"/>
    <n v="966"/>
    <n v="0"/>
    <n v="1626696.839999995"/>
  </r>
  <r>
    <x v="19"/>
    <s v="21"/>
    <x v="2"/>
    <x v="0"/>
    <s v="2606|Lead Service Line Replacements|8.00|120.75"/>
    <x v="408"/>
    <s v="Truck# MLB-19_x000a_Hauling Ticket# 12088_x000a_Job Name: Lead Service Line Replacements_x000a_Location: 8529 S. Crandon"/>
    <x v="2"/>
    <x v="8"/>
    <s v="12088"/>
    <x v="14"/>
    <x v="68"/>
    <s v="Lead Service Line Replacements"/>
    <m/>
    <m/>
    <m/>
    <m/>
    <n v="8"/>
    <n v="120.75"/>
    <n v="966"/>
    <n v="0"/>
    <n v="1627662.839999995"/>
  </r>
  <r>
    <x v="19"/>
    <s v="21"/>
    <x v="2"/>
    <x v="0"/>
    <s v="2606|Lead Service Line Replacements|2.00|120.75"/>
    <x v="408"/>
    <s v="Truck# MLB-19_x000a_Hauling Ticket# 12091_x000a_Job Name: Lead Service Line Replacements_x000a_Location: 3046 W. Sherwin"/>
    <x v="2"/>
    <x v="8"/>
    <s v="12091"/>
    <x v="14"/>
    <x v="68"/>
    <s v="Lead Service Line Replacements"/>
    <m/>
    <m/>
    <m/>
    <m/>
    <n v="2"/>
    <n v="120.75"/>
    <n v="241.5"/>
    <n v="0"/>
    <n v="1627904.339999995"/>
  </r>
  <r>
    <x v="19"/>
    <s v="21"/>
    <x v="2"/>
    <x v="0"/>
    <s v="2606|Lead Service Line Replacements|8.00|120.75"/>
    <x v="408"/>
    <s v="Truck# MLB-19_x000a_Hauling Ticket# 12092_x000a_Job Name: Lead Service Line Replacements_x000a_Location: 1523 N Mason Ave."/>
    <x v="2"/>
    <x v="8"/>
    <s v="12092"/>
    <x v="14"/>
    <x v="68"/>
    <s v="Lead Service Line Replacements"/>
    <m/>
    <m/>
    <m/>
    <m/>
    <n v="8"/>
    <n v="120.75"/>
    <n v="966"/>
    <n v="0"/>
    <n v="1628870.339999995"/>
  </r>
  <r>
    <x v="19"/>
    <s v="21"/>
    <x v="2"/>
    <x v="0"/>
    <s v="2606|Lead Service Line Replacements|8.00|120.75"/>
    <x v="408"/>
    <s v="Truck# LT-114_x000a_Hauling Ticket# 11950_x000a_Job Name: Lead Service Line Replacements_x000a_Location: 10440 S. Verman"/>
    <x v="0"/>
    <x v="25"/>
    <s v="11950"/>
    <x v="14"/>
    <x v="68"/>
    <s v="Lead Service Line Replacements"/>
    <m/>
    <m/>
    <m/>
    <m/>
    <n v="8"/>
    <n v="120.75"/>
    <n v="966"/>
    <n v="0"/>
    <n v="1629836.339999995"/>
  </r>
  <r>
    <x v="19"/>
    <s v="21"/>
    <x v="2"/>
    <x v="0"/>
    <s v="2606|Lead Service Line Replacements|8.00|120.75"/>
    <x v="408"/>
    <s v="Truck# MLB-19_x000a_Hauling Ticket# 12093_x000a_Job Name: Lead Service Line Replacements_x000a_Location: 6959 S. Vermont Ave."/>
    <x v="2"/>
    <x v="8"/>
    <s v="12093"/>
    <x v="14"/>
    <x v="68"/>
    <s v="Lead Service Line Replacements"/>
    <m/>
    <m/>
    <m/>
    <m/>
    <n v="8"/>
    <n v="120.75"/>
    <n v="966"/>
    <n v="0"/>
    <n v="1630802.339999995"/>
  </r>
  <r>
    <x v="19"/>
    <s v="21"/>
    <x v="2"/>
    <x v="0"/>
    <s v="2606|Lead Service Line Replacements|8.00|120.75"/>
    <x v="408"/>
    <s v="Truck# MLB-19_x000a_Hauling Ticket# 12096_x000a_Job Name: Lead Service Line Replacements_x000a_Location: 8320 S. Carpenter"/>
    <x v="2"/>
    <x v="8"/>
    <s v="12096"/>
    <x v="14"/>
    <x v="68"/>
    <s v="Lead Service Line Replacements"/>
    <m/>
    <m/>
    <m/>
    <m/>
    <n v="8"/>
    <n v="120.75"/>
    <n v="966"/>
    <n v="0"/>
    <n v="1631768.339999995"/>
  </r>
  <r>
    <x v="19"/>
    <s v="21"/>
    <x v="2"/>
    <x v="0"/>
    <s v="2606|Lead Service Line Replacements|8.00|120.75"/>
    <x v="408"/>
    <s v="Truck# LT-103_x000a_Hauling Ticket# 13490_x000a_Job Name: Lead Service Line Replacements_x000a_Location: 11153 S. GreenBay Ave."/>
    <x v="0"/>
    <x v="0"/>
    <s v="13490"/>
    <x v="14"/>
    <x v="68"/>
    <s v="Lead Service Line Replacements"/>
    <m/>
    <m/>
    <m/>
    <m/>
    <n v="8"/>
    <n v="120.75"/>
    <n v="966"/>
    <n v="0"/>
    <n v="1632734.339999995"/>
  </r>
  <r>
    <x v="19"/>
    <s v="21"/>
    <x v="2"/>
    <x v="0"/>
    <s v="2606|Lead Service Line Replacements|8.00|120.75"/>
    <x v="408"/>
    <s v="Truck# MLB-19_x000a_Hauling Ticket# 12098_x000a_Job Name: Lead Service Line Replacements_x000a_Location: 1225 E. 70th St"/>
    <x v="2"/>
    <x v="8"/>
    <s v="12098"/>
    <x v="14"/>
    <x v="68"/>
    <s v="Lead Service Line Replacements"/>
    <m/>
    <m/>
    <m/>
    <m/>
    <n v="8"/>
    <n v="120.75"/>
    <n v="966"/>
    <n v="0"/>
    <n v="1633700.339999995"/>
  </r>
  <r>
    <x v="19"/>
    <s v="21"/>
    <x v="2"/>
    <x v="0"/>
    <s v="2606|Lead Service Line Replacements|8.00|120.75"/>
    <x v="408"/>
    <s v="Truck# MLB-19_x000a_Hauling Ticket# 12101_x000a_Job Name: Lead Service Line Replacements_x000a_Location: 6219 N. Navajo"/>
    <x v="2"/>
    <x v="8"/>
    <s v="12101"/>
    <x v="14"/>
    <x v="68"/>
    <s v="Lead Service Line Replacements"/>
    <m/>
    <m/>
    <m/>
    <m/>
    <n v="8"/>
    <n v="120.75"/>
    <n v="966"/>
    <n v="0"/>
    <n v="1634666.339999995"/>
  </r>
  <r>
    <x v="19"/>
    <s v="21"/>
    <x v="2"/>
    <x v="0"/>
    <s v="2606|Lead Service Line Replacements|9.50|120.75"/>
    <x v="408"/>
    <s v="Truck# MLB-19_x000a_Hauling Ticket# 12102_x000a_Job Name: Lead Service Line Replacements_x000a_Location: 2832 S. Trompson "/>
    <x v="2"/>
    <x v="8"/>
    <s v="12102"/>
    <x v="14"/>
    <x v="68"/>
    <s v="Lead Service Line Replacements"/>
    <m/>
    <m/>
    <m/>
    <m/>
    <n v="9.5"/>
    <n v="120.75"/>
    <n v="1147.1300000000001"/>
    <n v="0"/>
    <n v="1635813.4699999951"/>
  </r>
  <r>
    <x v="19"/>
    <s v="21"/>
    <x v="2"/>
    <x v="0"/>
    <s v="2606|Lead Service Line Replacements|8.00|120.75"/>
    <x v="408"/>
    <s v="Truck# MLB-19_x000a_Hauling Ticket# 12104_x000a_Job Name: Lead Service Line Replacements_x000a_Location: 50 E. 101 St. Pl"/>
    <x v="2"/>
    <x v="8"/>
    <s v="12104"/>
    <x v="14"/>
    <x v="68"/>
    <s v="Lead Service Line Replacements"/>
    <m/>
    <m/>
    <m/>
    <m/>
    <n v="8"/>
    <n v="120.75"/>
    <n v="966"/>
    <n v="0"/>
    <n v="1636779.4699999951"/>
  </r>
  <r>
    <x v="19"/>
    <s v="21"/>
    <x v="2"/>
    <x v="0"/>
    <s v="2606|Lead Service Line Replacements|11.00|120.75"/>
    <x v="408"/>
    <s v="Truck# MLB-19_x000a_Hauling Ticket# 12105_x000a_Job Name: Lead Service Line Replacements_x000a_Location: 9723 S. University"/>
    <x v="2"/>
    <x v="8"/>
    <s v="12105"/>
    <x v="14"/>
    <x v="68"/>
    <s v="Lead Service Line Replacements"/>
    <m/>
    <m/>
    <m/>
    <m/>
    <n v="11"/>
    <n v="120.75"/>
    <n v="1328.25"/>
    <n v="0"/>
    <n v="1638107.7199999951"/>
  </r>
  <r>
    <x v="19"/>
    <s v="21"/>
    <x v="2"/>
    <x v="0"/>
    <s v="2606|Lead Service Line Replacements|9.00|120.75"/>
    <x v="408"/>
    <s v="Truck# MLB-19_x000a_Hauling Ticket# 12106_x000a_Job Name: Lead Service Line Replacements_x000a_Location: 6331 S. Langley Ave."/>
    <x v="2"/>
    <x v="8"/>
    <s v="12106"/>
    <x v="14"/>
    <x v="68"/>
    <s v="Lead Service Line Replacements"/>
    <m/>
    <m/>
    <m/>
    <m/>
    <n v="9"/>
    <n v="120.75"/>
    <n v="1086.75"/>
    <n v="0"/>
    <n v="1639194.4699999951"/>
  </r>
  <r>
    <x v="19"/>
    <s v="21"/>
    <x v="2"/>
    <x v="0"/>
    <s v="2606|Lead Service Line Replacements|8.50|120.75"/>
    <x v="408"/>
    <s v="Truck# MLB-19_x000a_Hauling Ticket# 12107_x000a_Job Name: Lead Service Line Replacements_x000a_Location: 2000 N. Nordica"/>
    <x v="2"/>
    <x v="8"/>
    <s v="12107"/>
    <x v="14"/>
    <x v="68"/>
    <s v="Lead Service Line Replacements"/>
    <m/>
    <m/>
    <m/>
    <m/>
    <n v="8.5"/>
    <n v="120.75"/>
    <n v="1026.3800000000001"/>
    <n v="0"/>
    <n v="1640220.849999995"/>
  </r>
  <r>
    <x v="19"/>
    <s v="21"/>
    <x v="2"/>
    <x v="0"/>
    <s v="2606|Lead Service Line Replacements|8.00|120.75"/>
    <x v="408"/>
    <s v="Truck# LT-356_x000a_Hauling Ticket# 13861_x000a_Job Name: Lead Service Line Replacements_x000a_Location: 3046 W. Sherwin Ave."/>
    <x v="0"/>
    <x v="7"/>
    <s v="13861"/>
    <x v="14"/>
    <x v="68"/>
    <s v="Lead Service Line Replacements"/>
    <m/>
    <m/>
    <m/>
    <m/>
    <n v="8"/>
    <n v="120.75"/>
    <n v="966"/>
    <n v="0"/>
    <n v="1641186.849999995"/>
  </r>
  <r>
    <x v="21"/>
    <s v="25"/>
    <x v="3"/>
    <x v="0"/>
    <s v="2690|Lead Service Line Replacements|8.00|120.75"/>
    <x v="409"/>
    <s v="Truck# Li-54_x000a_Hauling Ticket# 15604_x000a_Job Name: Lead Service Line Replacements_x000a_Location: 11354 S. Church St."/>
    <x v="1"/>
    <x v="1"/>
    <s v="15604"/>
    <x v="14"/>
    <x v="68"/>
    <s v="Lead Service Line Replacements"/>
    <m/>
    <m/>
    <m/>
    <m/>
    <n v="8"/>
    <n v="120.75"/>
    <n v="966"/>
    <n v="0"/>
    <n v="2320174.5999999959"/>
  </r>
  <r>
    <x v="21"/>
    <s v="25"/>
    <x v="3"/>
    <x v="0"/>
    <s v="2690|Lead Service Line Replacements|8.00|120.75"/>
    <x v="409"/>
    <s v="Truck# Li-54_x000a_Hauling Ticket# 15605_x000a_Job Name: Lead Service Line Replacements_x000a_Location: 5262 W. Quincy"/>
    <x v="1"/>
    <x v="1"/>
    <s v="15605"/>
    <x v="14"/>
    <x v="68"/>
    <s v="Lead Service Line Replacements"/>
    <m/>
    <m/>
    <m/>
    <m/>
    <n v="8"/>
    <n v="120.75"/>
    <n v="966"/>
    <n v="0"/>
    <n v="2321140.5999999959"/>
  </r>
  <r>
    <x v="21"/>
    <s v="25"/>
    <x v="3"/>
    <x v="0"/>
    <s v="2690|Lead Service Line Replacements|8.00|120.75"/>
    <x v="409"/>
    <s v="Truck# Li-54_x000a_Hauling Ticket# 15606_x000a_Job Name: Lead Service Line Replacements_x000a_Location: 8603 S. Vernon"/>
    <x v="1"/>
    <x v="1"/>
    <s v="15606"/>
    <x v="14"/>
    <x v="68"/>
    <s v="Lead Service Line Replacements"/>
    <m/>
    <m/>
    <m/>
    <m/>
    <n v="8"/>
    <n v="120.75"/>
    <n v="966"/>
    <n v="0"/>
    <n v="2322106.5999999959"/>
  </r>
  <r>
    <x v="43"/>
    <s v="13"/>
    <x v="11"/>
    <x v="0"/>
    <s v="2328|Lead Service Replacement Project|8.00|115.50"/>
    <x v="410"/>
    <s v="Truck# MLB-11Hauling Ticket# 10818Job: Lead Service Replacement ProjectLocation: Millenium Yard"/>
    <x v="2"/>
    <x v="11"/>
    <s v="10818"/>
    <x v="10"/>
    <x v="69"/>
    <s v="Lead Service Replacement Project"/>
    <m/>
    <m/>
    <m/>
    <m/>
    <n v="8"/>
    <n v="115.5"/>
    <n v="924"/>
    <n v="859.32"/>
    <n v="19.950000000000049"/>
  </r>
  <r>
    <x v="43"/>
    <s v="13"/>
    <x v="11"/>
    <x v="0"/>
    <s v="2328|Lead Service Replacement Project|8.00|115.50"/>
    <x v="410"/>
    <s v="Truck# AAA-308Hauling Ticket# 11175Job: Lead Service Replacement ProjectLocation: 1043 S. Austin"/>
    <x v="11"/>
    <x v="24"/>
    <s v="11175"/>
    <x v="10"/>
    <x v="69"/>
    <s v="Lead Service Replacement Project"/>
    <m/>
    <m/>
    <m/>
    <m/>
    <n v="8"/>
    <n v="115.5"/>
    <n v="924"/>
    <n v="859.32"/>
    <n v="943.95"/>
  </r>
  <r>
    <x v="44"/>
    <s v="20"/>
    <x v="11"/>
    <x v="0"/>
    <s v="2332|Lead Service Replacement Project|7.50|115.50"/>
    <x v="411"/>
    <s v="Truck# MLB-198Hauling Ticket# 11451Job: Lead Service Replacement ProjectLocation: 7642 S. Loomis Biud"/>
    <x v="2"/>
    <x v="34"/>
    <s v="11451"/>
    <x v="10"/>
    <x v="69"/>
    <s v="Lead Service Replacement Project"/>
    <m/>
    <m/>
    <m/>
    <m/>
    <n v="7.5"/>
    <n v="115.5"/>
    <n v="866.25"/>
    <n v="805.61250000000007"/>
    <n v="11209.14"/>
  </r>
  <r>
    <x v="44"/>
    <s v="20"/>
    <x v="11"/>
    <x v="0"/>
    <s v="2332|Lead Service Replacement Project|8.00|115.50"/>
    <x v="411"/>
    <s v="Truck# LT-515Hauling Ticket# 12166Job: Lead Service Replacement ProjectLocation: Millenium Yard"/>
    <x v="0"/>
    <x v="17"/>
    <s v="12166"/>
    <x v="10"/>
    <x v="69"/>
    <s v="Lead Service Replacement Project"/>
    <m/>
    <m/>
    <m/>
    <m/>
    <n v="8"/>
    <n v="115.5"/>
    <n v="924"/>
    <n v="859.32"/>
    <n v="12133.14"/>
  </r>
  <r>
    <x v="44"/>
    <s v="20"/>
    <x v="11"/>
    <x v="0"/>
    <s v="2332|Lead Service Replacement Project|8.00|115.50"/>
    <x v="411"/>
    <s v="Truck# MLB-11Hauling Ticket# 11707Job: Lead Service Replacement ProjectLocation: 7345 S. Aberdeen St"/>
    <x v="2"/>
    <x v="11"/>
    <s v="11707"/>
    <x v="10"/>
    <x v="69"/>
    <s v="Lead Service Replacement Project"/>
    <m/>
    <m/>
    <m/>
    <m/>
    <n v="8"/>
    <n v="115.5"/>
    <n v="924"/>
    <n v="859.32"/>
    <n v="13057.14"/>
  </r>
  <r>
    <x v="44"/>
    <s v="20"/>
    <x v="11"/>
    <x v="0"/>
    <s v="2332|Lead Service Replacement Project|7.50|115.50"/>
    <x v="411"/>
    <s v="Truck# LT-114Hauling Ticket# 11961Job: Lead Service Replacement ProjectLocation: 1453 W. 73rd Pulaski"/>
    <x v="0"/>
    <x v="25"/>
    <s v="11961"/>
    <x v="10"/>
    <x v="69"/>
    <s v="Lead Service Replacement Project"/>
    <m/>
    <m/>
    <m/>
    <m/>
    <n v="7.5"/>
    <n v="115.5"/>
    <n v="866.25"/>
    <n v="805.61250000000007"/>
    <n v="13923.39"/>
  </r>
  <r>
    <x v="45"/>
    <s v="27"/>
    <x v="11"/>
    <x v="0"/>
    <s v="2336|Lead Service Replacement Project|6.50|115.50"/>
    <x v="412"/>
    <s v="Truck# LT-325Hauling Ticket# 11394Job: Lead Service Replacement ProjectLocation: 1453 W. 73Rl."/>
    <x v="0"/>
    <x v="21"/>
    <s v="11394"/>
    <x v="10"/>
    <x v="69"/>
    <s v="Lead Service Replacement Project"/>
    <m/>
    <m/>
    <m/>
    <m/>
    <n v="6.5"/>
    <n v="115.5"/>
    <n v="750.75"/>
    <n v="698.19749999999999"/>
    <n v="28622.28"/>
  </r>
  <r>
    <x v="45"/>
    <s v="27"/>
    <x v="11"/>
    <x v="0"/>
    <s v="2336|Lead Service Replacement Project|9.50|115.50"/>
    <x v="412"/>
    <s v="Truck# Li-73Hauling Ticket# 12005Job: Lead Service Replacement ProjectLocation: 6800 S. Bishop"/>
    <x v="1"/>
    <x v="9"/>
    <s v="12005"/>
    <x v="10"/>
    <x v="69"/>
    <s v="Lead Service Replacement Project"/>
    <m/>
    <m/>
    <m/>
    <m/>
    <n v="9.5"/>
    <n v="115.5"/>
    <n v="1097.25"/>
    <n v="0"/>
    <n v="29719.53"/>
  </r>
  <r>
    <x v="45"/>
    <s v="27"/>
    <x v="11"/>
    <x v="0"/>
    <s v="2336|Lead Service Replacement Project|8.00|115.50"/>
    <x v="412"/>
    <s v="Truck# MLB-11Hauling Ticket# 10821Job: Lead Service Replacement ProjectLocation: 2254 W. Lamayne"/>
    <x v="2"/>
    <x v="11"/>
    <s v="10821"/>
    <x v="10"/>
    <x v="69"/>
    <s v="Lead Service Replacement Project"/>
    <m/>
    <m/>
    <m/>
    <m/>
    <n v="8"/>
    <n v="115.5"/>
    <n v="924"/>
    <n v="859.32"/>
    <n v="30643.53"/>
  </r>
  <r>
    <x v="33"/>
    <s v="03"/>
    <x v="9"/>
    <x v="0"/>
    <s v="2341|Lead Service Replacement Project|7.50|115.50"/>
    <x v="413"/>
    <s v="Truck# MLB-19Hauling Ticket# 11680Job: Lead Service Replacement ProjectLocation: 7120 S. Ashland Ave. Vulcan"/>
    <x v="2"/>
    <x v="8"/>
    <s v="11680"/>
    <x v="10"/>
    <x v="69"/>
    <s v="Lead Service Replacement Project"/>
    <m/>
    <m/>
    <m/>
    <m/>
    <n v="7.5"/>
    <n v="115.5"/>
    <n v="866.25"/>
    <n v="805.61250000000007"/>
    <n v="42011.68"/>
  </r>
  <r>
    <x v="33"/>
    <s v="03"/>
    <x v="9"/>
    <x v="0"/>
    <s v="2341|Lead Service Replacement Project|10.00|115.50"/>
    <x v="413"/>
    <s v="Truck# AAA-308Hauling Ticket# 11105Job: Lead Service Replacement ProjectLocation: Millenium Yard"/>
    <x v="11"/>
    <x v="24"/>
    <s v="11105"/>
    <x v="10"/>
    <x v="69"/>
    <s v="Lead Service Replacement Project"/>
    <m/>
    <m/>
    <m/>
    <m/>
    <n v="10"/>
    <n v="115.5"/>
    <n v="1155"/>
    <n v="1074.1500000000001"/>
    <n v="43166.68"/>
  </r>
  <r>
    <x v="33"/>
    <s v="03"/>
    <x v="9"/>
    <x v="0"/>
    <s v="2341|Lead Service Replacement Project|8.75|115.50"/>
    <x v="413"/>
    <s v="Truck# LT-356Hauling Ticket# 12012Job: Lead Service Replacement ProjectLocation: 4313 W. Madison St."/>
    <x v="0"/>
    <x v="7"/>
    <s v="12012"/>
    <x v="10"/>
    <x v="69"/>
    <s v="Lead Service Replacement Project"/>
    <m/>
    <m/>
    <m/>
    <m/>
    <n v="8.75"/>
    <n v="115.5"/>
    <n v="1010.63"/>
    <n v="939.88125000000002"/>
    <n v="44177.31"/>
  </r>
  <r>
    <x v="40"/>
    <s v="11"/>
    <x v="3"/>
    <x v="0"/>
    <s v="2651|Lead Service Replacement Project|7.50|115.50"/>
    <x v="414"/>
    <s v="Truck# LT-67_x000a_Hauling Ticket# 14220_x000a_Job: Lead Service Replacement Project_x000a_District # 3_x000a_Location: 7612 S. Marshfield"/>
    <x v="0"/>
    <x v="15"/>
    <s v="14220"/>
    <x v="10"/>
    <x v="70"/>
    <s v="Lead Service Replacement Project"/>
    <s v="District #3"/>
    <m/>
    <m/>
    <m/>
    <n v="7.5"/>
    <n v="115.5"/>
    <n v="866.25"/>
    <n v="805.61250000000007"/>
    <n v="2013028.9399999951"/>
  </r>
  <r>
    <x v="17"/>
    <s v="23"/>
    <x v="1"/>
    <x v="0"/>
    <s v="2545|Lead Service Replacement Project|10.50|115.50"/>
    <x v="415"/>
    <s v="Truck# MLB-198_x000a_Hauling Ticket# 13651_x000a_Job: Lead Service Replacement Project_x000a_District #3_x000a_Location: 2839 W. Polk St."/>
    <x v="2"/>
    <x v="34"/>
    <s v="13651"/>
    <x v="10"/>
    <x v="71"/>
    <s v="Lead Service Replacement Project"/>
    <s v="District #3"/>
    <m/>
    <m/>
    <m/>
    <n v="10.5"/>
    <n v="115.5"/>
    <n v="1212.75"/>
    <n v="1127.8575000000001"/>
    <n v="1143358.3899999999"/>
  </r>
  <r>
    <x v="17"/>
    <s v="23"/>
    <x v="1"/>
    <x v="0"/>
    <s v="2545|Lead Service Replacement Project|5.50|115.50"/>
    <x v="415"/>
    <s v="Truck# MLB-198_x000a_Hauling Ticket# 13652_x000a_Job: Lead Service Replacement Project_x000a_District #3_x000a_Location: 3321 W. Monroe St."/>
    <x v="2"/>
    <x v="34"/>
    <s v="13652"/>
    <x v="10"/>
    <x v="71"/>
    <s v="Lead Service Replacement Project"/>
    <s v="District #3"/>
    <m/>
    <m/>
    <m/>
    <n v="5.5"/>
    <n v="115.5"/>
    <n v="635.25"/>
    <n v="590.78250000000003"/>
    <n v="1143993.6399999999"/>
  </r>
  <r>
    <x v="17"/>
    <s v="23"/>
    <x v="1"/>
    <x v="0"/>
    <s v="2545|Lead Service Replacement Project|7.00|115.50"/>
    <x v="415"/>
    <s v="Truck# MLB-198_x000a_Hauling Ticket# 13653_x000a_Job: Lead Service Replacement Project_x000a_District #3_x000a_Location: 4140 S. Albany Ave"/>
    <x v="2"/>
    <x v="34"/>
    <s v="13653"/>
    <x v="10"/>
    <x v="71"/>
    <s v="Lead Service Replacement Project"/>
    <s v="District #3"/>
    <m/>
    <m/>
    <m/>
    <n v="7"/>
    <n v="115.5"/>
    <n v="808.5"/>
    <n v="751.90500000000009"/>
    <n v="1144802.1399999999"/>
  </r>
  <r>
    <x v="18"/>
    <s v="30"/>
    <x v="1"/>
    <x v="0"/>
    <s v="2560|Lead Service Replacement Project|6.50|115.50"/>
    <x v="416"/>
    <s v="Truck# MLB-198_x000a_Hauling Ticket# 13656_x000a_Job: Lead Service Replacement Project_x000a_District #3_x000a_Location: Millenium Yard"/>
    <x v="2"/>
    <x v="34"/>
    <s v="13656"/>
    <x v="10"/>
    <x v="71"/>
    <s v="Lead Service Replacement Project"/>
    <s v="District #3"/>
    <m/>
    <m/>
    <m/>
    <n v="6.5"/>
    <n v="115.5"/>
    <n v="750.75"/>
    <n v="698.19749999999999"/>
    <n v="1269958.879999999"/>
  </r>
  <r>
    <x v="10"/>
    <s v="07"/>
    <x v="2"/>
    <x v="0"/>
    <s v="2574|Lead Service Replacement Project|15.25|115.50"/>
    <x v="417"/>
    <s v="Truck# MLB-11_x000a_Hauling Ticket# 13946_x000a_Job: Lead Service Replacement Project_x000a_District #3_x000a_Location: 4320 W. 55th St."/>
    <x v="2"/>
    <x v="11"/>
    <s v="13946"/>
    <x v="10"/>
    <x v="71"/>
    <s v="Lead Service Replacement Project"/>
    <s v="District #3"/>
    <m/>
    <m/>
    <m/>
    <n v="15.25"/>
    <n v="115.5"/>
    <n v="1761.38"/>
    <n v="1638.0787500000001"/>
    <n v="1378266.039999997"/>
  </r>
  <r>
    <x v="30"/>
    <s v="14"/>
    <x v="2"/>
    <x v="0"/>
    <s v="2590|Lead Service Replacement Project|8.50|115.50"/>
    <x v="418"/>
    <s v="Truck# LT-103_x000a_Hauling Ticket# 13482_x000a_Job: Lead Service Replacement Project_x000a_District #3_x000a_Location: Millenium Yard"/>
    <x v="0"/>
    <x v="0"/>
    <s v="13482"/>
    <x v="10"/>
    <x v="71"/>
    <s v="Lead Service Replacement Project"/>
    <s v="District #3"/>
    <m/>
    <m/>
    <m/>
    <n v="8.5"/>
    <n v="115.5"/>
    <n v="981.75"/>
    <n v="913.02750000000003"/>
    <n v="1468502.5099999961"/>
  </r>
  <r>
    <x v="15"/>
    <s v="05"/>
    <x v="0"/>
    <x v="0"/>
    <s v="2443|Lead Service Replacement Project|8.50|115.50"/>
    <x v="419"/>
    <s v="Truck# MLB-11_x000a_Hauling Ticket# 12766_x000a_Job: Lead Service Replacement Project_x000a_District #4_x000a_Location: 1917 W. 21St."/>
    <x v="2"/>
    <x v="11"/>
    <s v="12766"/>
    <x v="10"/>
    <x v="72"/>
    <s v="Lead Service Replacement Project"/>
    <s v="District #4"/>
    <m/>
    <m/>
    <m/>
    <n v="8.5"/>
    <n v="115.5"/>
    <n v="981.75"/>
    <n v="913.02750000000003"/>
    <n v="579461.82000000007"/>
  </r>
  <r>
    <x v="1"/>
    <s v="26"/>
    <x v="0"/>
    <x v="0"/>
    <s v="2488|Lead Service Replacement Project|9.00|115.50"/>
    <x v="420"/>
    <s v="Truck# Li-54_x000a_Hauling Ticket# 12656_x000a_Job: Lead Service Replacement Project_x000a_District #4_x000a_Location: 1639 W. Ohio"/>
    <x v="1"/>
    <x v="1"/>
    <s v="12656"/>
    <x v="10"/>
    <x v="72"/>
    <s v="Lead Service Replacement Project"/>
    <s v="District #4"/>
    <m/>
    <m/>
    <m/>
    <n v="9"/>
    <n v="115.5"/>
    <n v="1039.5"/>
    <n v="0"/>
    <n v="826631.25000000035"/>
  </r>
  <r>
    <x v="7"/>
    <s v="17"/>
    <x v="5"/>
    <x v="0"/>
    <s v="2882|Lead Service Replacement Project|9.00|115.50"/>
    <x v="421"/>
    <s v="Truck# Li-54_x000a_Hauling Ticket# 14549_x000a_Job: Lead Service Replacement Project_x000a_District #5_x000a_Location: 5603 S. Oakley"/>
    <x v="1"/>
    <x v="1"/>
    <s v="14549"/>
    <x v="10"/>
    <x v="73"/>
    <s v="Lead Service Replacement Project"/>
    <s v="District #5"/>
    <m/>
    <m/>
    <m/>
    <n v="9"/>
    <n v="115.5"/>
    <n v="1039.5"/>
    <n v="0"/>
    <n v="3705954.169999999"/>
  </r>
  <r>
    <x v="7"/>
    <s v="17"/>
    <x v="5"/>
    <x v="0"/>
    <s v="2882|Lead Service Replacement Project|9.50|115.50"/>
    <x v="421"/>
    <s v="Truck# Li-54_x000a_Hauling Ticket# 14550_x000a_Job: Lead Service Replacement Project_x000a_District #5_x000a_Location: 5603 S. Oakley"/>
    <x v="1"/>
    <x v="1"/>
    <s v="14550"/>
    <x v="10"/>
    <x v="73"/>
    <s v="Lead Service Replacement Project"/>
    <s v="District #5"/>
    <m/>
    <m/>
    <m/>
    <n v="9.5"/>
    <n v="115.5"/>
    <n v="1097.25"/>
    <n v="0"/>
    <n v="3707051.419999999"/>
  </r>
  <r>
    <x v="18"/>
    <s v="30"/>
    <x v="1"/>
    <x v="0"/>
    <s v="2561|Lead Service Replacement Project|9.50|115.50"/>
    <x v="422"/>
    <s v="Truck# Li-73_x000a_Hauling Ticket# 13374_x000a_Job: Lead Service Replacement Project_x000a_District #7_x000a_Location: 4518 S. Laflin"/>
    <x v="1"/>
    <x v="9"/>
    <s v="13374"/>
    <x v="10"/>
    <x v="74"/>
    <s v="Lead Service Replacement Project"/>
    <s v="District #7"/>
    <m/>
    <m/>
    <m/>
    <n v="9.5"/>
    <n v="115.5"/>
    <n v="1097.25"/>
    <n v="0"/>
    <n v="1271056.129999999"/>
  </r>
  <r>
    <x v="27"/>
    <s v="27"/>
    <x v="8"/>
    <x v="0"/>
    <s v="2826|Lead Service Replacement Project|9.00|115.50"/>
    <x v="423"/>
    <s v="Truck# Li-54_x000a_Hauling Ticket# 14519_x000a_Job: Lead Service Replacement Project_x000a_District #7_x000a_Location: Varios Locations"/>
    <x v="1"/>
    <x v="1"/>
    <s v="14519"/>
    <x v="10"/>
    <x v="74"/>
    <s v="Lead Service Replacement Project"/>
    <s v="District #7"/>
    <m/>
    <m/>
    <m/>
    <n v="9"/>
    <n v="115.5"/>
    <n v="1039.5"/>
    <n v="0"/>
    <n v="3300795.2799999928"/>
  </r>
  <r>
    <x v="15"/>
    <s v="05"/>
    <x v="0"/>
    <x v="0"/>
    <s v="2444|Lead Service Replacement Project|6.50|115.50"/>
    <x v="424"/>
    <s v="Truck# MLB-11_x000a_Hauling Ticket# 12765_x000a_Job: Lead Service Replacement Project_x000a_District #8_x000a_Location: 7310 S. Mershfield Ave."/>
    <x v="2"/>
    <x v="11"/>
    <s v="12765"/>
    <x v="10"/>
    <x v="75"/>
    <s v="Lead Service Replacement Project"/>
    <s v="District #8"/>
    <m/>
    <m/>
    <m/>
    <n v="6.5"/>
    <n v="115.5"/>
    <n v="750.75"/>
    <n v="698.19749999999999"/>
    <n v="580212.57000000007"/>
  </r>
  <r>
    <x v="15"/>
    <s v="05"/>
    <x v="0"/>
    <x v="0"/>
    <s v="2444|Lead Service Replacement Project|8.00|115.50"/>
    <x v="424"/>
    <s v="Truck# Li-54_x000a_Hauling Ticket# 12625_x000a_Job: Lead Service Replacement Project_x000a_District #8_x000a_Location: 7346 S. Peoria"/>
    <x v="1"/>
    <x v="1"/>
    <s v="12625"/>
    <x v="10"/>
    <x v="75"/>
    <s v="Lead Service Replacement Project"/>
    <s v="District #8"/>
    <m/>
    <m/>
    <m/>
    <n v="8"/>
    <n v="115.5"/>
    <n v="924"/>
    <n v="0"/>
    <n v="581136.57000000007"/>
  </r>
  <r>
    <x v="15"/>
    <s v="05"/>
    <x v="0"/>
    <x v="0"/>
    <s v="2444|Lead Service Replacement Project|7.50|115.50"/>
    <x v="424"/>
    <s v="Truck# Li-54_x000a_Hauling Ticket# 12626_x000a_Job: Lead Service Replacement Project_x000a_District #8_x000a_Location: Various Locations"/>
    <x v="1"/>
    <x v="1"/>
    <s v="12626"/>
    <x v="10"/>
    <x v="75"/>
    <s v="Lead Service Replacement Project"/>
    <s v="District #8"/>
    <m/>
    <m/>
    <m/>
    <n v="7.5"/>
    <n v="115.5"/>
    <n v="866.25"/>
    <n v="0"/>
    <n v="582002.82000000007"/>
  </r>
  <r>
    <x v="15"/>
    <s v="05"/>
    <x v="0"/>
    <x v="0"/>
    <s v="2444|Lead Service Replacement Project|9.50|115.50"/>
    <x v="424"/>
    <s v="Truck# Li-54_x000a_Hauling Ticket# 12627_x000a_Job: Lead Service Replacement Project_x000a_District #8_x000a_Location: Various Locations"/>
    <x v="1"/>
    <x v="1"/>
    <s v="12627"/>
    <x v="10"/>
    <x v="75"/>
    <s v="Lead Service Replacement Project"/>
    <s v="District #8"/>
    <m/>
    <m/>
    <m/>
    <n v="9.5"/>
    <n v="115.5"/>
    <n v="1097.25"/>
    <n v="0"/>
    <n v="583100.07000000007"/>
  </r>
  <r>
    <x v="16"/>
    <s v="12"/>
    <x v="0"/>
    <x v="0"/>
    <s v="2458|Lead Service Replacement Project|13.50|115.50"/>
    <x v="425"/>
    <s v="Truck# Li-54_x000a_Hauling Ticket# 12638_x000a_Job: Lead Service Replacement Project_x000a_District #8_x000a_Location: 6513 S. Damen"/>
    <x v="1"/>
    <x v="1"/>
    <s v="12638"/>
    <x v="10"/>
    <x v="75"/>
    <s v="Lead Service Replacement Project"/>
    <s v="District #8"/>
    <m/>
    <m/>
    <m/>
    <n v="13.5"/>
    <n v="115.5"/>
    <n v="1559.25"/>
    <n v="0"/>
    <n v="657916.06000000017"/>
  </r>
  <r>
    <x v="16"/>
    <s v="12"/>
    <x v="0"/>
    <x v="0"/>
    <s v="2458|Lead Service Replacement Project|9.50|115.50"/>
    <x v="425"/>
    <s v="Truck# Li-54_x000a_Hauling Ticket# 12640_x000a_Job: Lead Service Replacement Project_x000a_District #8_x000a_Location: 7211 S. Paulina"/>
    <x v="1"/>
    <x v="1"/>
    <s v="12640"/>
    <x v="10"/>
    <x v="75"/>
    <s v="Lead Service Replacement Project"/>
    <s v="District #8"/>
    <m/>
    <m/>
    <m/>
    <n v="9.5"/>
    <n v="115.5"/>
    <n v="1097.25"/>
    <n v="0"/>
    <n v="659013.31000000017"/>
  </r>
  <r>
    <x v="16"/>
    <s v="12"/>
    <x v="0"/>
    <x v="0"/>
    <s v="2458|Lead Service Replacement Project|11.00|115.50"/>
    <x v="425"/>
    <s v="Truck# Li-54_x000a_Hauling Ticket# 12641_x000a_Job: Lead Service Replacement Project_x000a_District #8_x000a_Location: 71 St. &amp; Ashland"/>
    <x v="1"/>
    <x v="1"/>
    <s v="12641"/>
    <x v="10"/>
    <x v="75"/>
    <s v="Lead Service Replacement Project"/>
    <s v="District #8"/>
    <m/>
    <m/>
    <m/>
    <n v="11"/>
    <n v="115.5"/>
    <n v="1270.5"/>
    <n v="0"/>
    <n v="660283.81000000017"/>
  </r>
  <r>
    <x v="16"/>
    <s v="12"/>
    <x v="0"/>
    <x v="0"/>
    <s v="2458|Lead Service Replacement Project|9.00|115.50"/>
    <x v="425"/>
    <s v="Truck# Li-54_x000a_Hauling Ticket# 12642_x000a_Job: Lead Service Replacement Project_x000a_District #8_x000a_Location: Various Locations"/>
    <x v="1"/>
    <x v="1"/>
    <s v="12642"/>
    <x v="10"/>
    <x v="75"/>
    <s v="Lead Service Replacement Project"/>
    <s v="District #8"/>
    <m/>
    <m/>
    <m/>
    <n v="9"/>
    <n v="115.5"/>
    <n v="1039.5"/>
    <n v="0"/>
    <n v="661323.31000000017"/>
  </r>
  <r>
    <x v="0"/>
    <s v="19"/>
    <x v="0"/>
    <x v="0"/>
    <s v="2474|Lead Service Replacement Project|7.00|115.50"/>
    <x v="426"/>
    <s v="Truck# Li-54_x000a_Hauling Ticket# 12643_x000a_Job: Lead Service Replacement Project_x000a_District #8_x000a_Location: 7006 S Justine"/>
    <x v="1"/>
    <x v="1"/>
    <s v="12643"/>
    <x v="10"/>
    <x v="75"/>
    <s v="Lead Service Replacement Project"/>
    <s v="District #8"/>
    <m/>
    <m/>
    <m/>
    <n v="7"/>
    <n v="115.5"/>
    <n v="808.5"/>
    <n v="0"/>
    <n v="750040.4300000004"/>
  </r>
  <r>
    <x v="0"/>
    <s v="19"/>
    <x v="0"/>
    <x v="0"/>
    <s v="2474|Lead Service Replacement Project|8.00|115.50"/>
    <x v="426"/>
    <s v="Truck# Li-54_x000a_Hauling Ticket# 12652_x000a_Job: Lead Service Replacement Project_x000a_District #8_x000a_Location: Chicago Soil"/>
    <x v="1"/>
    <x v="1"/>
    <s v="12652"/>
    <x v="10"/>
    <x v="75"/>
    <s v="Lead Service Replacement Project"/>
    <s v="District #8"/>
    <m/>
    <m/>
    <m/>
    <n v="8"/>
    <n v="115.5"/>
    <n v="924"/>
    <n v="0"/>
    <n v="750964.4300000004"/>
  </r>
  <r>
    <x v="1"/>
    <s v="26"/>
    <x v="0"/>
    <x v="0"/>
    <s v="2489|Lead Service Replacement Project|9.50|115.50"/>
    <x v="427"/>
    <s v="Truck# Li-54_x000a_Hauling Ticket# 12654_x000a_Job: Lead Service Replacement Project_x000a_District #8_x000a_Location: 1459 W. 72nd"/>
    <x v="1"/>
    <x v="1"/>
    <s v="12654"/>
    <x v="10"/>
    <x v="75"/>
    <s v="Lead Service Replacement Project"/>
    <s v="District #8"/>
    <m/>
    <m/>
    <m/>
    <n v="9.5"/>
    <n v="115.5"/>
    <n v="1097.25"/>
    <n v="0"/>
    <n v="827728.50000000035"/>
  </r>
  <r>
    <x v="1"/>
    <s v="26"/>
    <x v="0"/>
    <x v="0"/>
    <s v="2489|Lead Service Replacement Project|9.50|115.50"/>
    <x v="427"/>
    <s v="Truck# Li-54_x000a_Hauling Ticket# 12655_x000a_Job: Lead Service Replacement Project_x000a_District #8_x000a_Location: 7509 S. Aberdeen"/>
    <x v="1"/>
    <x v="1"/>
    <s v="12655"/>
    <x v="10"/>
    <x v="75"/>
    <s v="Lead Service Replacement Project"/>
    <s v="District #8"/>
    <m/>
    <m/>
    <m/>
    <n v="9.5"/>
    <n v="115.5"/>
    <n v="1097.25"/>
    <n v="0"/>
    <n v="828825.75000000035"/>
  </r>
  <r>
    <x v="1"/>
    <s v="26"/>
    <x v="0"/>
    <x v="0"/>
    <s v="2489|Lead Service Replacement Project|9.50|115.50"/>
    <x v="427"/>
    <s v="Truck# Li-54_x000a_Hauling Ticket# 12657_x000a_Job: Lead Service Replacement Project_x000a_District #8_x000a_Location: 7210 S. Paulina"/>
    <x v="1"/>
    <x v="1"/>
    <s v="12657"/>
    <x v="10"/>
    <x v="75"/>
    <s v="Lead Service Replacement Project"/>
    <s v="District #8"/>
    <m/>
    <m/>
    <m/>
    <n v="9.5"/>
    <n v="115.5"/>
    <n v="1097.25"/>
    <n v="0"/>
    <n v="829923.00000000035"/>
  </r>
  <r>
    <x v="1"/>
    <s v="26"/>
    <x v="0"/>
    <x v="0"/>
    <s v="2489|Lead Service Replacement Project|9.50|115.50"/>
    <x v="427"/>
    <s v="Truck# Li-54_x000a_Hauling Ticket# 12658_x000a_Job: Lead Service Replacement Project_x000a_District #8_x000a_Location: Various Locations"/>
    <x v="1"/>
    <x v="1"/>
    <s v="12658"/>
    <x v="10"/>
    <x v="75"/>
    <s v="Lead Service Replacement Project"/>
    <s v="District #8"/>
    <m/>
    <m/>
    <m/>
    <n v="9.5"/>
    <n v="115.5"/>
    <n v="1097.25"/>
    <n v="0"/>
    <n v="831020.25000000035"/>
  </r>
  <r>
    <x v="21"/>
    <s v="25"/>
    <x v="3"/>
    <x v="0"/>
    <s v="2676|Lead Service Replacement Project|8.00|115.50"/>
    <x v="428"/>
    <s v="Truck# Li-54_x000a_Hauling Ticket# 15621_x000a_Job: Lead Service Replacement Project_x000a_District #8_x000a_Location: 7816 S. Bishop"/>
    <x v="1"/>
    <x v="1"/>
    <s v="15621"/>
    <x v="10"/>
    <x v="75"/>
    <s v="Lead Service Replacement Project"/>
    <s v="District #8"/>
    <m/>
    <m/>
    <m/>
    <n v="8"/>
    <n v="115.5"/>
    <n v="924"/>
    <n v="0"/>
    <n v="2232421.909999995"/>
  </r>
  <r>
    <x v="21"/>
    <s v="25"/>
    <x v="3"/>
    <x v="0"/>
    <s v="2676|Lead Service Replacement Project|8.50|115.50"/>
    <x v="428"/>
    <s v="Truck# Li-54_x000a_Hauling Ticket# 15622_x000a_Job: Lead Service Replacement Project_x000a_District #8_x000a_Location: 7233 S. Marshfield"/>
    <x v="1"/>
    <x v="1"/>
    <s v="15622"/>
    <x v="10"/>
    <x v="75"/>
    <s v="Lead Service Replacement Project"/>
    <s v="District #8"/>
    <m/>
    <m/>
    <m/>
    <n v="8.5"/>
    <n v="115.5"/>
    <n v="981.75"/>
    <n v="0"/>
    <n v="2233403.659999995"/>
  </r>
  <r>
    <x v="21"/>
    <s v="25"/>
    <x v="3"/>
    <x v="0"/>
    <s v="2676|Lead Service Replacement Project|8.50|115.50"/>
    <x v="428"/>
    <s v="Truck# Li-54_x000a_Hauling Ticket# 15623_x000a_Job: Lead Service Replacement Project_x000a_District #8_x000a_Location: Various Locations"/>
    <x v="1"/>
    <x v="1"/>
    <s v="15623"/>
    <x v="10"/>
    <x v="75"/>
    <s v="Lead Service Replacement Project"/>
    <s v="District #8"/>
    <m/>
    <m/>
    <m/>
    <n v="8.5"/>
    <n v="115.5"/>
    <n v="981.75"/>
    <n v="0"/>
    <n v="2234385.409999995"/>
  </r>
  <r>
    <x v="26"/>
    <s v="20"/>
    <x v="8"/>
    <x v="0"/>
    <s v="2807|Lead Service Replacement Project|9.00|115.50"/>
    <x v="429"/>
    <s v="Truck# LT-708_x000a_Hauling Ticket# 15322_x000a_Job: Lead Service Replacement Project_x000a_District #8_x000a_Location: 1121 S. Mayfield"/>
    <x v="0"/>
    <x v="20"/>
    <s v="15322"/>
    <x v="10"/>
    <x v="75"/>
    <s v="Lead Service Replacement Project"/>
    <s v="District #8"/>
    <m/>
    <m/>
    <m/>
    <n v="9"/>
    <n v="115.5"/>
    <n v="1039.5"/>
    <n v="966.73500000000001"/>
    <n v="3209729.539999994"/>
  </r>
  <r>
    <x v="26"/>
    <s v="20"/>
    <x v="8"/>
    <x v="0"/>
    <s v="2807|Lead Service Replacement Project|11.00|115.50"/>
    <x v="429"/>
    <s v="Truck# LT-708_x000a_Hauling Ticket# 15323_x000a_Job: Lead Service Replacement Project_x000a_District #8_x000a_Location: 1108 S. Monitor Ave."/>
    <x v="0"/>
    <x v="20"/>
    <s v="15323"/>
    <x v="10"/>
    <x v="75"/>
    <s v="Lead Service Replacement Project"/>
    <s v="District #8"/>
    <m/>
    <m/>
    <m/>
    <n v="11"/>
    <n v="115.5"/>
    <n v="1270.5"/>
    <n v="1181.5650000000001"/>
    <n v="3211000.039999994"/>
  </r>
  <r>
    <x v="26"/>
    <s v="20"/>
    <x v="8"/>
    <x v="0"/>
    <s v="2807|Lead Service Replacement Project|8.50|115.50"/>
    <x v="429"/>
    <s v="Truck# Li-73_x000a_Hauling Ticket# 15117_x000a_Job: Lead Service Replacement Project_x000a_District #8_x000a_Location: 910 S. Mayfield"/>
    <x v="1"/>
    <x v="9"/>
    <s v="15117"/>
    <x v="10"/>
    <x v="75"/>
    <s v="Lead Service Replacement Project"/>
    <s v="District #8"/>
    <m/>
    <m/>
    <m/>
    <n v="8.5"/>
    <n v="115.5"/>
    <n v="981.75"/>
    <n v="0"/>
    <n v="3211981.789999994"/>
  </r>
  <r>
    <x v="26"/>
    <s v="20"/>
    <x v="8"/>
    <x v="0"/>
    <s v="2807|Lead Service Replacement Project|9.00|115.50"/>
    <x v="429"/>
    <s v="Truck# Li-54_x000a_Hauling Ticket# 14518_x000a_Job: Lead Service Replacement Project_x000a_District #8_x000a_Location: 19 S. Menard"/>
    <x v="1"/>
    <x v="1"/>
    <s v="14518"/>
    <x v="10"/>
    <x v="75"/>
    <s v="Lead Service Replacement Project"/>
    <s v="District #8"/>
    <m/>
    <m/>
    <m/>
    <n v="9"/>
    <n v="115.5"/>
    <n v="1039.5"/>
    <n v="966.73500000000001"/>
    <n v="3213021.289999994"/>
  </r>
  <r>
    <x v="27"/>
    <s v="27"/>
    <x v="8"/>
    <x v="0"/>
    <s v="2827|Lead Service Replacement Project|8.00|115.50"/>
    <x v="430"/>
    <s v="Truck# Li-54_x000a_Hauling Ticket# 14520_x000a_Job: Lead Service Replacement Project_x000a_District #8_x000a_Location: 7318 S. Aberdeen"/>
    <x v="1"/>
    <x v="1"/>
    <s v="14520"/>
    <x v="10"/>
    <x v="75"/>
    <s v="Lead Service Replacement Project"/>
    <s v="District #8"/>
    <m/>
    <m/>
    <m/>
    <n v="8"/>
    <n v="115.5"/>
    <n v="924"/>
    <n v="0"/>
    <n v="3301719.2799999928"/>
  </r>
  <r>
    <x v="27"/>
    <s v="27"/>
    <x v="8"/>
    <x v="0"/>
    <s v="2827|Lead Service Replacement Project|9.00|115.50"/>
    <x v="430"/>
    <s v="Truck# Li-54_x000a_Hauling Ticket# 14521_x000a_Job: Lead Service Replacement Project_x000a_District #8_x000a_Location: 941 W. 71st"/>
    <x v="1"/>
    <x v="1"/>
    <s v="14521"/>
    <x v="10"/>
    <x v="75"/>
    <s v="Lead Service Replacement Project"/>
    <s v="District #8"/>
    <m/>
    <m/>
    <m/>
    <n v="9"/>
    <n v="115.5"/>
    <n v="1039.5"/>
    <n v="0"/>
    <n v="3302758.7799999928"/>
  </r>
  <r>
    <x v="6"/>
    <s v="10"/>
    <x v="5"/>
    <x v="0"/>
    <s v="2863|Lead Service Replacement Project|8.50|115.50"/>
    <x v="431"/>
    <s v="Truck# Li-54_x000a_Hauling Ticket# 14539_x000a_Job: Lead Service Replacement Project_x000a_District #8_x000a_Location: 5603 S. Oakley"/>
    <x v="1"/>
    <x v="1"/>
    <s v="14539"/>
    <x v="10"/>
    <x v="75"/>
    <s v="Lead Service Replacement Project"/>
    <s v="District #8"/>
    <m/>
    <m/>
    <m/>
    <n v="8.5"/>
    <n v="115.5"/>
    <n v="981.75"/>
    <n v="0"/>
    <n v="3567392.739999996"/>
  </r>
  <r>
    <x v="6"/>
    <s v="10"/>
    <x v="5"/>
    <x v="0"/>
    <s v="2863|Lead Service Replacement Project|9.00|115.50"/>
    <x v="431"/>
    <s v="Truck# Li-54_x000a_Hauling Ticket# 14540_x000a_Job: Lead Service Replacement Project_x000a_District #8_x000a_Location: 5603 S. Oakley"/>
    <x v="1"/>
    <x v="1"/>
    <s v="14540"/>
    <x v="10"/>
    <x v="75"/>
    <s v="Lead Service Replacement Project"/>
    <s v="District #8"/>
    <m/>
    <m/>
    <m/>
    <n v="9"/>
    <n v="115.5"/>
    <n v="1039.5"/>
    <n v="0"/>
    <n v="3568432.239999996"/>
  </r>
  <r>
    <x v="6"/>
    <s v="10"/>
    <x v="5"/>
    <x v="0"/>
    <s v="2863|Lead Service Replacement Project|8.00|115.50"/>
    <x v="431"/>
    <s v="Truck# Li-54_x000a_Hauling Ticket# 14541_x000a_Job: Lead Service Replacement Project_x000a_District #8_x000a_Location: 5603 S. Oakley"/>
    <x v="1"/>
    <x v="1"/>
    <s v="14541"/>
    <x v="10"/>
    <x v="75"/>
    <s v="Lead Service Replacement Project"/>
    <s v="District #8"/>
    <m/>
    <m/>
    <m/>
    <n v="8"/>
    <n v="115.5"/>
    <n v="924"/>
    <n v="0"/>
    <n v="3569356.239999996"/>
  </r>
  <r>
    <x v="6"/>
    <s v="10"/>
    <x v="5"/>
    <x v="0"/>
    <s v="2863|Lead Service Replacement Project|9.00|115.50"/>
    <x v="431"/>
    <s v="Truck# Li-54_x000a_Hauling Ticket# 14542_x000a_Job: Lead Service Replacement Project_x000a_District #8_x000a_Location: 5603 S. Oakley"/>
    <x v="1"/>
    <x v="1"/>
    <s v="14542"/>
    <x v="10"/>
    <x v="75"/>
    <s v="Lead Service Replacement Project"/>
    <s v="District #8"/>
    <m/>
    <m/>
    <m/>
    <n v="9"/>
    <n v="115.5"/>
    <n v="1039.5"/>
    <n v="0"/>
    <n v="3570395.739999996"/>
  </r>
  <r>
    <x v="6"/>
    <s v="10"/>
    <x v="5"/>
    <x v="0"/>
    <s v="2863|Lead Service Replacement Project|8.50|115.50"/>
    <x v="431"/>
    <s v="Truck# Li-54_x000a_Hauling Ticket# 14543_x000a_Job: Lead Service Replacement Project_x000a_District #8_x000a_Location: 5603 S. Oakley"/>
    <x v="1"/>
    <x v="1"/>
    <s v="14543"/>
    <x v="10"/>
    <x v="75"/>
    <s v="Lead Service Replacement Project"/>
    <s v="District #8"/>
    <m/>
    <m/>
    <m/>
    <n v="8.5"/>
    <n v="115.5"/>
    <n v="981.75"/>
    <n v="0"/>
    <n v="3571377.489999996"/>
  </r>
  <r>
    <x v="7"/>
    <s v="17"/>
    <x v="5"/>
    <x v="0"/>
    <s v="2883|Lead Service Replacement Project|9.25|115.50"/>
    <x v="432"/>
    <s v="Truck# Li-54_x000a_Hauling Ticket# 14545_x000a_Job: Lead Service Replacement Project_x000a_District #8_x000a_Location: 5603 S. Oakley"/>
    <x v="1"/>
    <x v="1"/>
    <s v="14545"/>
    <x v="10"/>
    <x v="75"/>
    <s v="Lead Service Replacement Project"/>
    <s v="District #8"/>
    <m/>
    <m/>
    <m/>
    <n v="9.25"/>
    <n v="115.5"/>
    <n v="1068.3800000000001"/>
    <n v="0"/>
    <n v="3708119.799999998"/>
  </r>
  <r>
    <x v="7"/>
    <s v="17"/>
    <x v="5"/>
    <x v="0"/>
    <s v="2883|Lead Service Replacement Project|9.50|115.50"/>
    <x v="432"/>
    <s v="Truck# Li-54_x000a_Hauling Ticket# 15777_x000a_Job: Lead Service Replacement Project_x000a_District #8_x000a_Location: 6314 S. Winchester"/>
    <x v="1"/>
    <x v="1"/>
    <s v="15777"/>
    <x v="10"/>
    <x v="75"/>
    <s v="Lead Service Replacement Project"/>
    <s v="District #8"/>
    <m/>
    <m/>
    <m/>
    <n v="9.5"/>
    <n v="115.5"/>
    <n v="1097.25"/>
    <n v="0"/>
    <n v="3709217.049999998"/>
  </r>
  <r>
    <x v="8"/>
    <s v="24"/>
    <x v="5"/>
    <x v="0"/>
    <s v="2904|Lead Service Replacement Project|12.00|115.50"/>
    <x v="433"/>
    <s v="Truck# Li-54_x000a_Hauling Ticket# 15779_x000a_Job: Lead Service Replacement Project_x000a_District #8_x000a_Location: 1943 W. 63rd."/>
    <x v="1"/>
    <x v="1"/>
    <s v="15779"/>
    <x v="10"/>
    <x v="75"/>
    <s v="Lead Service Replacement Project"/>
    <s v="District #8"/>
    <m/>
    <m/>
    <m/>
    <n v="12"/>
    <n v="115.5"/>
    <n v="1386"/>
    <n v="0"/>
    <n v="3823091.319999998"/>
  </r>
  <r>
    <x v="8"/>
    <s v="24"/>
    <x v="5"/>
    <x v="0"/>
    <s v="2904|Lead Service Replacement Project|8.50|115.50"/>
    <x v="433"/>
    <s v="Truck# Li-54_x000a_Hauling Ticket# 15780_x000a_Job: Lead Service Replacement Project_x000a_District #8_x000a_Location: 1513 W. 69th"/>
    <x v="1"/>
    <x v="1"/>
    <s v="15780"/>
    <x v="10"/>
    <x v="75"/>
    <s v="Lead Service Replacement Project"/>
    <s v="District #8"/>
    <m/>
    <m/>
    <m/>
    <n v="8.5"/>
    <n v="115.5"/>
    <n v="981.75"/>
    <n v="0"/>
    <n v="3824073.069999998"/>
  </r>
  <r>
    <x v="8"/>
    <s v="24"/>
    <x v="5"/>
    <x v="0"/>
    <s v="2904|Lead Service Replacement Project|8.00|115.50"/>
    <x v="433"/>
    <s v="Truck# Li-54_x000a_Hauling Ticket# 15781_x000a_Job: Lead Service Replacement Project_x000a_District #8_x000a_Location: 6734 S. Marshfield"/>
    <x v="1"/>
    <x v="1"/>
    <s v="15781"/>
    <x v="10"/>
    <x v="75"/>
    <s v="Lead Service Replacement Project"/>
    <s v="District #8"/>
    <m/>
    <m/>
    <m/>
    <n v="8"/>
    <n v="115.5"/>
    <n v="924"/>
    <n v="0"/>
    <n v="3824997.069999998"/>
  </r>
  <r>
    <x v="8"/>
    <s v="24"/>
    <x v="5"/>
    <x v="0"/>
    <s v="2904|Lead Service Replacement Project|10.00|115.50"/>
    <x v="433"/>
    <s v="Truck# Li-54_x000a_Hauling Ticket# 15782_x000a_Job: Lead Service Replacement Project_x000a_District #8_x000a_Location: 7526 S. Wood"/>
    <x v="1"/>
    <x v="1"/>
    <s v="15782"/>
    <x v="10"/>
    <x v="75"/>
    <s v="Lead Service Replacement Project"/>
    <s v="District #8"/>
    <m/>
    <m/>
    <m/>
    <n v="10"/>
    <n v="115.5"/>
    <n v="1155"/>
    <n v="0"/>
    <n v="3826152.069999998"/>
  </r>
  <r>
    <x v="9"/>
    <s v="01"/>
    <x v="6"/>
    <x v="0"/>
    <s v="2922|Lead Service Replacement Project|9.00|115.50"/>
    <x v="434"/>
    <s v="Truck# Li-73_x000a_Hauling Ticket# 15666_x000a_Job: Lead Service Replacement Project_x000a_District #8_x000a_Location: 7647 S. Throop"/>
    <x v="1"/>
    <x v="9"/>
    <s v="15666"/>
    <x v="10"/>
    <x v="75"/>
    <s v="Lead Service Replacement Project"/>
    <s v="District #8"/>
    <m/>
    <m/>
    <m/>
    <n v="9"/>
    <n v="115.5"/>
    <n v="1039.5"/>
    <n v="0"/>
    <n v="3932967.7199999979"/>
  </r>
  <r>
    <x v="9"/>
    <s v="01"/>
    <x v="6"/>
    <x v="0"/>
    <s v="2922|Lead Service Replacement Project|11.50|115.50"/>
    <x v="434"/>
    <s v="Truck# Li-73_x000a_Hauling Ticket# 15667_x000a_Job: Lead Service Replacement Project_x000a_District #8_x000a_Location: 1710 W. Marquette"/>
    <x v="1"/>
    <x v="9"/>
    <s v="15667"/>
    <x v="10"/>
    <x v="75"/>
    <s v="Lead Service Replacement Project"/>
    <s v="District #8"/>
    <m/>
    <m/>
    <m/>
    <n v="11.5"/>
    <n v="115.5"/>
    <n v="1328.25"/>
    <n v="0"/>
    <n v="3934295.9699999979"/>
  </r>
  <r>
    <x v="20"/>
    <s v="18"/>
    <x v="3"/>
    <x v="0"/>
    <s v="2665|Lead Service Replacement Project|8.00|115.50"/>
    <x v="435"/>
    <s v="Truck# MLB-198_x000a_Hauling Ticket# 14562_x000a_Job: Lead Service Replacement Project_x000a_District #8A_x000a_Location: 6740 S. Justine"/>
    <x v="2"/>
    <x v="34"/>
    <s v="14562"/>
    <x v="10"/>
    <x v="76"/>
    <s v="Lead Service Replacement Project"/>
    <s v="District #8A"/>
    <m/>
    <m/>
    <m/>
    <n v="8"/>
    <n v="115.5"/>
    <n v="924"/>
    <n v="859.32"/>
    <n v="2109079.5499999952"/>
  </r>
  <r>
    <x v="20"/>
    <s v="18"/>
    <x v="3"/>
    <x v="0"/>
    <s v="2665|Lead Service Replacement Project|7.00|115.50"/>
    <x v="435"/>
    <s v="Truck# MLB-19_x000a_Hauling Ticket# 12123_x000a_Job: Lead Service Replacement Project_x000a_District #8A_x000a_Location: 7646 S. S. Mayst"/>
    <x v="2"/>
    <x v="8"/>
    <s v="12123"/>
    <x v="10"/>
    <x v="76"/>
    <s v="Lead Service Replacement Project"/>
    <s v="District #8A"/>
    <m/>
    <m/>
    <m/>
    <n v="7"/>
    <n v="115.5"/>
    <n v="808.5"/>
    <n v="751.90500000000009"/>
    <n v="2109888.0499999952"/>
  </r>
  <r>
    <x v="20"/>
    <s v="18"/>
    <x v="3"/>
    <x v="0"/>
    <s v="2665|Lead Service Replacement Project|7.50|115.50"/>
    <x v="435"/>
    <s v="Truck# MLB-19_x000a_Hauling Ticket# 12124_x000a_Job: Lead Service Replacement Project_x000a_District #8A_x000a_Location: 6752 S. Justine St."/>
    <x v="2"/>
    <x v="8"/>
    <s v="12124"/>
    <x v="10"/>
    <x v="76"/>
    <s v="Lead Service Replacement Project"/>
    <s v="District #8A"/>
    <m/>
    <m/>
    <m/>
    <n v="7.5"/>
    <n v="115.5"/>
    <n v="866.25"/>
    <n v="805.61250000000007"/>
    <n v="2110754.2999999952"/>
  </r>
  <r>
    <x v="20"/>
    <s v="18"/>
    <x v="3"/>
    <x v="0"/>
    <s v="2665|Lead Service Replacement Project|8.00|115.50"/>
    <x v="435"/>
    <s v="Truck# J&amp;O-685_x000a_Hauling Ticket# 11745_x000a_Job: Lead Service Replacement Project_x000a_District #8A_x000a_Location: 7643 S. Wood St."/>
    <x v="10"/>
    <x v="56"/>
    <s v="11745"/>
    <x v="10"/>
    <x v="76"/>
    <s v="Lead Service Replacement Project"/>
    <s v="District #8A"/>
    <m/>
    <m/>
    <m/>
    <n v="8"/>
    <n v="115.5"/>
    <n v="924"/>
    <n v="859.32"/>
    <n v="2111678.2999999952"/>
  </r>
  <r>
    <x v="23"/>
    <s v="15"/>
    <x v="4"/>
    <x v="0"/>
    <s v="2728|Lead Service Replacement Project|9.00|115.50"/>
    <x v="436"/>
    <s v="Truck# LT-708_x000a_Hauling Ticket# 8936_x000a_Job: Lead Service Replacement Project_x000a_District #8A_x000a_Location: 7722 S. Wood St."/>
    <x v="0"/>
    <x v="20"/>
    <s v="8936"/>
    <x v="10"/>
    <x v="76"/>
    <s v="Lead Service Replacement Project"/>
    <s v="District #8A"/>
    <m/>
    <m/>
    <m/>
    <n v="9"/>
    <n v="115.5"/>
    <n v="1039.5"/>
    <n v="966.73500000000001"/>
    <n v="2655908.8499999931"/>
  </r>
  <r>
    <x v="28"/>
    <s v="03"/>
    <x v="5"/>
    <x v="0"/>
    <s v="2844|Lead Service Replacement Project|6.50|115.50"/>
    <x v="437"/>
    <s v="Truck# LT-515_x000a_Hauling Ticket# 15727_x000a_Job: Lead Service Replacement Project_x000a_District #8A_x000a_Location: 7411 S. Morgan"/>
    <x v="0"/>
    <x v="17"/>
    <s v="15727"/>
    <x v="10"/>
    <x v="76"/>
    <s v="Lead Service Replacement Project"/>
    <s v="District #8A"/>
    <m/>
    <m/>
    <m/>
    <n v="6.5"/>
    <n v="115.5"/>
    <n v="750.75"/>
    <n v="698.19749999999999"/>
    <n v="3414069.0299999942"/>
  </r>
  <r>
    <x v="14"/>
    <s v="28"/>
    <x v="7"/>
    <x v="0"/>
    <s v="2428|Lead Service Replacement Project|11.00|115.50"/>
    <x v="438"/>
    <s v="Truck# Li-54Hauling Ticket# 12604Job: Lead Service Replacement ProjectDistrict #1Location: 2538 W. Pratt"/>
    <x v="1"/>
    <x v="1"/>
    <s v="12604"/>
    <x v="10"/>
    <x v="77"/>
    <s v="Lead Service Replacement Project"/>
    <s v="District #1"/>
    <m/>
    <m/>
    <m/>
    <n v="11"/>
    <n v="115.5"/>
    <n v="1270.5"/>
    <n v="0"/>
    <n v="503699.86999999988"/>
  </r>
  <r>
    <x v="41"/>
    <s v="10"/>
    <x v="10"/>
    <x v="0"/>
    <s v="2368|Lead Service Replacement Project|11.50|115.50"/>
    <x v="439"/>
    <s v="Truck# MLB-11Hauling Ticket# 11721Job: Lead Service Replacement ProjectDistrict #2Location: 2640 S. Lock"/>
    <x v="2"/>
    <x v="11"/>
    <s v="11721"/>
    <x v="10"/>
    <x v="78"/>
    <s v="Lead Service Replacement Project"/>
    <s v="District #2"/>
    <m/>
    <m/>
    <m/>
    <n v="11.5"/>
    <n v="115.5"/>
    <n v="1328.25"/>
    <n v="1235.2725"/>
    <n v="173323.37"/>
  </r>
  <r>
    <x v="46"/>
    <s v="17"/>
    <x v="10"/>
    <x v="0"/>
    <s v="2372|Lead Service Replacement Project|9.00|115.50"/>
    <x v="440"/>
    <s v="Truck# Li-73Hauling Ticket# 11058Job: Lead Service Replacement ProjectDistrict #2Location: 24th &amp; Washtenaw"/>
    <x v="1"/>
    <x v="9"/>
    <s v="11058"/>
    <x v="10"/>
    <x v="78"/>
    <s v="Lead Service Replacement Project"/>
    <s v="District #2"/>
    <m/>
    <m/>
    <m/>
    <n v="9"/>
    <n v="115.5"/>
    <n v="1039.5"/>
    <n v="0"/>
    <n v="203681.77"/>
  </r>
  <r>
    <x v="46"/>
    <s v="17"/>
    <x v="10"/>
    <x v="0"/>
    <s v="2372|Lead Service Replacement Project|4.00|115.50"/>
    <x v="440"/>
    <s v="Truck# AAA-308Hauling Ticket# 11115Job: Lead Service Replacement ProjectDistrict #2Location: 2041 W. Montrose"/>
    <x v="11"/>
    <x v="24"/>
    <s v="11115"/>
    <x v="10"/>
    <x v="78"/>
    <s v="Lead Service Replacement Project"/>
    <s v="District #2"/>
    <m/>
    <m/>
    <m/>
    <n v="4"/>
    <n v="115.5"/>
    <n v="462"/>
    <n v="429.66"/>
    <n v="204143.77"/>
  </r>
  <r>
    <x v="46"/>
    <s v="17"/>
    <x v="10"/>
    <x v="0"/>
    <s v="2372|Lead Service Replacement Project|10.00|115.50"/>
    <x v="440"/>
    <s v="Truck# LT-325Hauling Ticket# 11733Job: Lead Service Replacement ProjectDistrict #2Location: 2041 W. Montrose"/>
    <x v="0"/>
    <x v="21"/>
    <s v="11733"/>
    <x v="10"/>
    <x v="78"/>
    <s v="Lead Service Replacement Project"/>
    <s v="District #2"/>
    <m/>
    <m/>
    <m/>
    <n v="10"/>
    <n v="115.5"/>
    <n v="1155"/>
    <n v="1074.1500000000001"/>
    <n v="205298.77"/>
  </r>
  <r>
    <x v="36"/>
    <s v="24"/>
    <x v="10"/>
    <x v="0"/>
    <s v="2377|Lead Service Replacement Project|9.50|115.50"/>
    <x v="441"/>
    <s v="Truck# MLB-108Hauling Ticket# 11599Job: Lead Service Replacement ProjectDistrict #3Location: 65th &amp; Marshfield"/>
    <x v="2"/>
    <x v="2"/>
    <s v="11599"/>
    <x v="10"/>
    <x v="79"/>
    <s v="Lead Service Replacement Project"/>
    <s v="District #3"/>
    <m/>
    <m/>
    <m/>
    <n v="9.5"/>
    <n v="115.5"/>
    <n v="1097.25"/>
    <n v="1020.4425000000001"/>
    <n v="230614.74"/>
  </r>
  <r>
    <x v="36"/>
    <s v="24"/>
    <x v="10"/>
    <x v="0"/>
    <s v="2377|Lead Service Replacement Project|8.50|115.50"/>
    <x v="441"/>
    <s v="Truck# MLB-11Hauling Ticket# 11719Job: Lead Service Replacement ProjectDistrict #3Location: 65th &amp; Marshfield"/>
    <x v="2"/>
    <x v="11"/>
    <s v="11719"/>
    <x v="10"/>
    <x v="79"/>
    <s v="Lead Service Replacement Project"/>
    <s v="District #3"/>
    <m/>
    <m/>
    <m/>
    <n v="8.5"/>
    <n v="115.5"/>
    <n v="981.75"/>
    <n v="913.02750000000003"/>
    <n v="231596.49"/>
  </r>
  <r>
    <x v="36"/>
    <s v="24"/>
    <x v="10"/>
    <x v="0"/>
    <s v="2377|Lead Service Replacement Project|9.50|115.50"/>
    <x v="441"/>
    <s v="Truck# AAA-308Hauling Ticket# 11119Job: Lead Service Replacement ProjectDistrict #3Location: 65th &amp; Marshfield"/>
    <x v="11"/>
    <x v="24"/>
    <s v="11119"/>
    <x v="10"/>
    <x v="79"/>
    <s v="Lead Service Replacement Project"/>
    <s v="District #3"/>
    <m/>
    <m/>
    <m/>
    <n v="9.5"/>
    <n v="115.5"/>
    <n v="1097.25"/>
    <n v="1020.4425000000001"/>
    <n v="232693.74"/>
  </r>
  <r>
    <x v="37"/>
    <s v="31"/>
    <x v="10"/>
    <x v="0"/>
    <s v="2386|Lead Service Replacement Project|8.00|115.50"/>
    <x v="442"/>
    <s v="Truck# Li-54Hauling Ticket# 11091Job: Lead Service Replacement ProjectDistrict #3Location: 858 N. Fairfield"/>
    <x v="1"/>
    <x v="1"/>
    <s v="11091"/>
    <x v="10"/>
    <x v="79"/>
    <s v="Lead Service Replacement Project"/>
    <s v="District #3"/>
    <m/>
    <m/>
    <m/>
    <n v="8"/>
    <n v="115.5"/>
    <n v="924"/>
    <n v="0"/>
    <n v="283050.98999999987"/>
  </r>
  <r>
    <x v="39"/>
    <s v="14"/>
    <x v="7"/>
    <x v="0"/>
    <s v="2405|Lead Service Replacement Project|7.50|115.50"/>
    <x v="443"/>
    <s v="Truck# Li-54Hauling Ticket# 11891Job: Lead Service Replacement ProjectDistrict #3Location: 935 W. 35th St."/>
    <x v="1"/>
    <x v="1"/>
    <s v="11891"/>
    <x v="10"/>
    <x v="79"/>
    <s v="Lead Service Replacement Project"/>
    <s v="District #3"/>
    <m/>
    <m/>
    <m/>
    <n v="7.5"/>
    <n v="115.5"/>
    <n v="866.25"/>
    <n v="0"/>
    <n v="386672.14999999991"/>
  </r>
  <r>
    <x v="14"/>
    <s v="28"/>
    <x v="7"/>
    <x v="0"/>
    <s v="2429|Lead Service Replacement Project|13.50|115.50"/>
    <x v="444"/>
    <s v="Truck# Li-54Hauling Ticket# 12605Job: Lead Service Replacement ProjectDistrict #3Location: 938 W. 35th St."/>
    <x v="1"/>
    <x v="1"/>
    <s v="12605"/>
    <x v="10"/>
    <x v="79"/>
    <s v="Lead Service Replacement Project"/>
    <s v="District #3"/>
    <m/>
    <m/>
    <m/>
    <n v="13.5"/>
    <n v="115.5"/>
    <n v="1559.25"/>
    <n v="0"/>
    <n v="505259.11999999988"/>
  </r>
  <r>
    <x v="14"/>
    <s v="28"/>
    <x v="7"/>
    <x v="0"/>
    <s v="2429|Lead Service Replacement Project|9.00|115.50"/>
    <x v="444"/>
    <s v="Truck# Li-54Hauling Ticket# 12621Job: Lead Service Replacement ProjectDistrict #3Location: 938 W. 35th St."/>
    <x v="1"/>
    <x v="1"/>
    <s v="12621"/>
    <x v="10"/>
    <x v="79"/>
    <s v="Lead Service Replacement Project"/>
    <s v="District #3"/>
    <m/>
    <m/>
    <m/>
    <n v="9"/>
    <n v="115.5"/>
    <n v="1039.5"/>
    <n v="0"/>
    <n v="506298.61999999988"/>
  </r>
  <r>
    <x v="13"/>
    <s v="21"/>
    <x v="7"/>
    <x v="0"/>
    <s v="2416|Lead Service Replacement Project|8.50|115.50"/>
    <x v="445"/>
    <s v="Truck# Li-54Hauling Ticket# 11896Job: Lead Service Replacement ProjectDistrict #4Location: 2050 W. Monroe"/>
    <x v="1"/>
    <x v="1"/>
    <s v="11896"/>
    <x v="10"/>
    <x v="80"/>
    <s v="Lead Service Replacement Project"/>
    <s v="District #4"/>
    <m/>
    <m/>
    <m/>
    <n v="8.5"/>
    <n v="115.5"/>
    <n v="981.75"/>
    <n v="0"/>
    <n v="433580.78999999992"/>
  </r>
  <r>
    <x v="38"/>
    <s v="07"/>
    <x v="7"/>
    <x v="0"/>
    <s v="2395|Lead Service Replacement Project|8.50|115.50"/>
    <x v="446"/>
    <s v="Truck# Li-54Hauling Ticket# 11093Job: Lead Service Replacement ProjectDistrict #7Location: Millenium Yard"/>
    <x v="1"/>
    <x v="1"/>
    <s v="11093"/>
    <x v="10"/>
    <x v="81"/>
    <s v="Lead Service Replacement Project"/>
    <s v="District #7"/>
    <m/>
    <m/>
    <m/>
    <n v="8.5"/>
    <n v="115.5"/>
    <n v="981.75"/>
    <n v="0"/>
    <n v="339528.89999999991"/>
  </r>
  <r>
    <x v="38"/>
    <s v="07"/>
    <x v="7"/>
    <x v="0"/>
    <s v="2395|Lead Service Replacement Project|8.00|115.50"/>
    <x v="446"/>
    <s v="Truck# Li-54Hauling Ticket# 11094Job: Lead Service Replacement ProjectDistrict #7Location: Millenium Yard"/>
    <x v="1"/>
    <x v="1"/>
    <s v="11094"/>
    <x v="10"/>
    <x v="81"/>
    <s v="Lead Service Replacement Project"/>
    <s v="District #7"/>
    <m/>
    <m/>
    <m/>
    <n v="8"/>
    <n v="115.5"/>
    <n v="924"/>
    <n v="0"/>
    <n v="340452.89999999991"/>
  </r>
  <r>
    <x v="42"/>
    <s v="24"/>
    <x v="9"/>
    <x v="0"/>
    <s v="2359|Lead Service Replacement Project|9.50|115.50"/>
    <x v="447"/>
    <s v="Truck# Li-73Hauling Ticket# 12002Job: Lead Service Replacement ProjectDistrict #8Location: 6500 S. Marshfield"/>
    <x v="1"/>
    <x v="9"/>
    <s v="12002"/>
    <x v="10"/>
    <x v="82"/>
    <s v="Lead Service Replacement Project"/>
    <s v="District #8"/>
    <m/>
    <m/>
    <m/>
    <n v="9.5"/>
    <n v="115.5"/>
    <n v="1097.25"/>
    <n v="0"/>
    <n v="111248.66"/>
  </r>
  <r>
    <x v="42"/>
    <s v="24"/>
    <x v="9"/>
    <x v="0"/>
    <s v="2359|Lead Service Replacement Project|8.50|115.50"/>
    <x v="447"/>
    <s v="Truck# LT-617Hauling Ticket# 11427Job: Lead Service Replacement ProjectDistrict #8Location: 1038 W. Marquette"/>
    <x v="0"/>
    <x v="3"/>
    <s v="11427"/>
    <x v="10"/>
    <x v="82"/>
    <s v="Lead Service Replacement Project"/>
    <s v="District #8"/>
    <m/>
    <m/>
    <m/>
    <n v="8.5"/>
    <n v="115.5"/>
    <n v="981.75"/>
    <n v="913.02750000000003"/>
    <n v="112230.41"/>
  </r>
  <r>
    <x v="42"/>
    <s v="24"/>
    <x v="9"/>
    <x v="0"/>
    <s v="2359|Lead Service Replacement Project|6.50|115.50"/>
    <x v="447"/>
    <s v="Truck# MLB-11Hauling Ticket# 11582Job: Lead Service Replacement ProjectDistrict #8Location: 6834 S. Peoria St."/>
    <x v="2"/>
    <x v="11"/>
    <s v="11582"/>
    <x v="10"/>
    <x v="82"/>
    <s v="Lead Service Replacement Project"/>
    <s v="District #8"/>
    <m/>
    <m/>
    <m/>
    <n v="6.5"/>
    <n v="115.5"/>
    <n v="750.75"/>
    <n v="698.19749999999999"/>
    <n v="112981.16"/>
  </r>
  <r>
    <x v="35"/>
    <s v="03"/>
    <x v="10"/>
    <x v="0"/>
    <s v="2363|Lead Service Replacement Project|10.50|115.50"/>
    <x v="448"/>
    <s v="Truck# AAA-308Hauling Ticket# 11111Job: Lead Service Replacement ProjectDistrict #8Location: 6500 S. Marshfield"/>
    <x v="11"/>
    <x v="24"/>
    <s v="11111"/>
    <x v="10"/>
    <x v="82"/>
    <s v="Lead Service Replacement Project"/>
    <s v="District #8"/>
    <m/>
    <m/>
    <m/>
    <n v="10.5"/>
    <n v="115.5"/>
    <n v="1212.75"/>
    <n v="1127.8575000000001"/>
    <n v="138781.91"/>
  </r>
  <r>
    <x v="35"/>
    <s v="03"/>
    <x v="10"/>
    <x v="0"/>
    <s v="2363|Lead Service Replacement Project|9.50|115.50"/>
    <x v="448"/>
    <s v="Truck# MLB-108Hauling Ticket# 11583Job: Lead Service Replacement ProjectDistrict #8Location: Millenium Yard"/>
    <x v="2"/>
    <x v="2"/>
    <s v="11583"/>
    <x v="10"/>
    <x v="82"/>
    <s v="Lead Service Replacement Project"/>
    <s v="District #8"/>
    <m/>
    <m/>
    <m/>
    <n v="9.5"/>
    <n v="115.5"/>
    <n v="1097.25"/>
    <n v="1020.4425000000001"/>
    <n v="139879.16"/>
  </r>
  <r>
    <x v="35"/>
    <s v="03"/>
    <x v="10"/>
    <x v="0"/>
    <s v="2363|Lead Service Replacement Project|10.00|115.50"/>
    <x v="448"/>
    <s v="Truck# MLB-11Hauling Ticket# 10824Job: Lead Service Replacement ProjectDistrict #8Location: 6501 S. Marshfield"/>
    <x v="2"/>
    <x v="11"/>
    <s v="10824"/>
    <x v="10"/>
    <x v="82"/>
    <s v="Lead Service Replacement Project"/>
    <s v="District #8"/>
    <m/>
    <m/>
    <m/>
    <n v="10"/>
    <n v="115.5"/>
    <n v="1155"/>
    <n v="1074.1500000000001"/>
    <n v="141034.16"/>
  </r>
  <r>
    <x v="35"/>
    <s v="03"/>
    <x v="10"/>
    <x v="0"/>
    <s v="2363|Lead Service Replacement Project|7.50|115.50"/>
    <x v="448"/>
    <s v="Truck# MLB-108Hauling Ticket# 11596Job: Lead Service Replacement ProjectDistrict #8Location: 5255 W. Gladys Chicago"/>
    <x v="2"/>
    <x v="2"/>
    <s v="11596"/>
    <x v="10"/>
    <x v="82"/>
    <s v="Lead Service Replacement Project"/>
    <s v="District #8"/>
    <m/>
    <m/>
    <m/>
    <n v="7.5"/>
    <n v="115.5"/>
    <n v="866.25"/>
    <n v="805.61250000000007"/>
    <n v="141900.41"/>
  </r>
  <r>
    <x v="35"/>
    <s v="03"/>
    <x v="10"/>
    <x v="0"/>
    <s v="2363|Lead Service Replacement Project|9.50|115.50"/>
    <x v="448"/>
    <s v="Truck# AAA-308Hauling Ticket# 11112Job: Lead Service Replacement ProjectDistrict #8Location: 5225 S. Racine"/>
    <x v="11"/>
    <x v="24"/>
    <s v="11112"/>
    <x v="10"/>
    <x v="82"/>
    <s v="Lead Service Replacement Project"/>
    <s v="District #8"/>
    <m/>
    <m/>
    <m/>
    <n v="9.5"/>
    <n v="115.5"/>
    <n v="1097.25"/>
    <n v="1020.4425000000001"/>
    <n v="142997.66"/>
  </r>
  <r>
    <x v="35"/>
    <s v="03"/>
    <x v="10"/>
    <x v="0"/>
    <s v="2363|Lead Service Replacement Project|8.50|115.50"/>
    <x v="448"/>
    <s v="Truck# MLB-198Hauling Ticket# 111459Job: Lead Service Replacement ProjectDistrict #8Location: 5255 W. Gladys"/>
    <x v="2"/>
    <x v="34"/>
    <s v="111459"/>
    <x v="10"/>
    <x v="82"/>
    <s v="Lead Service Replacement Project"/>
    <s v="District #8"/>
    <m/>
    <m/>
    <m/>
    <n v="8.5"/>
    <n v="115.5"/>
    <n v="981.75"/>
    <n v="913.02750000000003"/>
    <n v="143979.41"/>
  </r>
  <r>
    <x v="41"/>
    <s v="10"/>
    <x v="10"/>
    <x v="0"/>
    <s v="2367|Lead Service Replacement Project|7.50|115.50"/>
    <x v="449"/>
    <s v="Truck# Li-73Hauling Ticket# 11053 Job: Lead Service Replacement ProjectDistrict #8Location: Millenium Yard"/>
    <x v="1"/>
    <x v="9"/>
    <s v="11053"/>
    <x v="10"/>
    <x v="82"/>
    <s v="Lead Service Replacement Project"/>
    <s v="District #8"/>
    <m/>
    <m/>
    <m/>
    <n v="7.5"/>
    <n v="115.5"/>
    <n v="866.25"/>
    <n v="0"/>
    <n v="171071.12"/>
  </r>
  <r>
    <x v="41"/>
    <s v="10"/>
    <x v="10"/>
    <x v="0"/>
    <s v="2367|Lead Service Replacement Project|8.00|115.50"/>
    <x v="449"/>
    <s v="Truck# LT-515Hauling Ticket# 11776Job: Lead Service Replacement ProjectDistrict #8Location: 6500 S. Marshfield"/>
    <x v="0"/>
    <x v="17"/>
    <s v="11776"/>
    <x v="10"/>
    <x v="82"/>
    <s v="Lead Service Replacement Project"/>
    <s v="District #8"/>
    <m/>
    <m/>
    <m/>
    <n v="8"/>
    <n v="115.5"/>
    <n v="924"/>
    <n v="859.32"/>
    <n v="171995.12"/>
  </r>
  <r>
    <x v="46"/>
    <s v="17"/>
    <x v="10"/>
    <x v="0"/>
    <s v="2371|Lead Service Replacement Project|9.50|115.50"/>
    <x v="450"/>
    <s v="Truck# MLB-108Hauling Ticket# 11585Job: Lead Service Replacement ProjectDistrict #8Location: Millenium Yard"/>
    <x v="2"/>
    <x v="2"/>
    <s v="11585"/>
    <x v="10"/>
    <x v="82"/>
    <s v="Lead Service Replacement Project"/>
    <s v="District #8"/>
    <m/>
    <m/>
    <m/>
    <n v="9.5"/>
    <n v="115.5"/>
    <n v="1097.25"/>
    <n v="1020.4425000000001"/>
    <n v="200621.02"/>
  </r>
  <r>
    <x v="46"/>
    <s v="17"/>
    <x v="10"/>
    <x v="0"/>
    <s v="2371|Lead Service Replacement Project|8.00|115.50"/>
    <x v="450"/>
    <s v="Truck# AAA-308Hauling Ticket# 11114Job: Lead Service Replacement ProjectDistrict #8Location: Millenium Yard"/>
    <x v="11"/>
    <x v="24"/>
    <s v="11114"/>
    <x v="10"/>
    <x v="82"/>
    <s v="Lead Service Replacement Project"/>
    <s v="District #8"/>
    <m/>
    <m/>
    <m/>
    <n v="8"/>
    <n v="115.5"/>
    <n v="924"/>
    <n v="859.32"/>
    <n v="201545.02"/>
  </r>
  <r>
    <x v="46"/>
    <s v="17"/>
    <x v="10"/>
    <x v="0"/>
    <s v="2371|Lead Service Replacement Project|9.50|115.50"/>
    <x v="450"/>
    <s v="Truck# AAA-308Hauling Ticket# 11116Job: Lead Service Replacement ProjectDistrict #8Location: Millenium Yard"/>
    <x v="11"/>
    <x v="24"/>
    <s v="11116"/>
    <x v="10"/>
    <x v="82"/>
    <s v="Lead Service Replacement Project"/>
    <s v="District #8"/>
    <m/>
    <m/>
    <m/>
    <n v="9.5"/>
    <n v="115.5"/>
    <n v="1097.25"/>
    <n v="1020.4425000000001"/>
    <n v="202642.27"/>
  </r>
  <r>
    <x v="36"/>
    <s v="24"/>
    <x v="10"/>
    <x v="0"/>
    <s v="2379|Lead Service Replacement Project|7.50|115.50"/>
    <x v="451"/>
    <s v="Truck# MLB-108Hauling Ticket# 11461Job: Lead Service Replacement ProjectDistrict #8Location: 65th &amp; Marshfield"/>
    <x v="2"/>
    <x v="2"/>
    <s v="11461"/>
    <x v="10"/>
    <x v="82"/>
    <s v="Lead Service Replacement Project"/>
    <s v="District #8"/>
    <m/>
    <m/>
    <m/>
    <n v="7.5"/>
    <n v="115.5"/>
    <n v="866.25"/>
    <n v="805.61250000000007"/>
    <n v="237024.99"/>
  </r>
  <r>
    <x v="37"/>
    <s v="31"/>
    <x v="10"/>
    <x v="0"/>
    <s v="2387|Lead Service Replacement Project|10.00|115.50"/>
    <x v="452"/>
    <s v="Truck# Li-54Hauling Ticket# 11092Job: Lead Service Replacement ProjectDistrict #8Location: Millenium Yard"/>
    <x v="1"/>
    <x v="1"/>
    <s v="11092"/>
    <x v="10"/>
    <x v="82"/>
    <s v="Lead Service Replacement Project"/>
    <s v="District #8"/>
    <m/>
    <m/>
    <m/>
    <n v="10"/>
    <n v="115.5"/>
    <n v="1155"/>
    <n v="0"/>
    <n v="284205.98999999987"/>
  </r>
  <r>
    <x v="37"/>
    <s v="31"/>
    <x v="10"/>
    <x v="0"/>
    <s v="2387|Lead Service Replacement Project|7.75|115.50"/>
    <x v="452"/>
    <s v="Truck# MLB-19Hauling Ticket# 12072Job: Lead Service Replacement ProjectDistrict #8Location: 6418 S. Wolcott Ave."/>
    <x v="2"/>
    <x v="8"/>
    <s v="12072"/>
    <x v="10"/>
    <x v="82"/>
    <s v="Lead Service Replacement Project"/>
    <s v="District #8"/>
    <m/>
    <m/>
    <m/>
    <n v="7.75"/>
    <n v="115.5"/>
    <n v="895.13"/>
    <n v="832.46625000000006"/>
    <n v="285101.11999999988"/>
  </r>
  <r>
    <x v="37"/>
    <s v="31"/>
    <x v="10"/>
    <x v="0"/>
    <s v="2387|Lead Service Replacement Project|8.00|115.50"/>
    <x v="452"/>
    <s v="Truck# LT-103Hauling Ticket# 11127Job: Lead Service Replacement ProjectDistrict #8Location: 7611 S. Wolcott Ave."/>
    <x v="0"/>
    <x v="0"/>
    <s v="11127"/>
    <x v="10"/>
    <x v="82"/>
    <s v="Lead Service Replacement Project"/>
    <s v="District #8"/>
    <m/>
    <m/>
    <m/>
    <n v="8"/>
    <n v="115.5"/>
    <n v="924"/>
    <n v="859.32"/>
    <n v="286025.11999999988"/>
  </r>
  <r>
    <x v="39"/>
    <s v="14"/>
    <x v="7"/>
    <x v="0"/>
    <s v="2406|Lead Service Replacement Project|10.00|115.50"/>
    <x v="453"/>
    <s v="Truck# Li-54Hauling Ticket# 11100Job: Lead Service Replacement ProjectDistrict #8Location: 1404 W. 71st."/>
    <x v="1"/>
    <x v="1"/>
    <s v="11100"/>
    <x v="10"/>
    <x v="82"/>
    <s v="Lead Service Replacement Project"/>
    <s v="District #8"/>
    <m/>
    <m/>
    <m/>
    <n v="10"/>
    <n v="115.5"/>
    <n v="1155"/>
    <n v="0"/>
    <n v="387827.14999999991"/>
  </r>
  <r>
    <x v="39"/>
    <s v="14"/>
    <x v="7"/>
    <x v="0"/>
    <s v="2406|Lead Service Replacement Project|9.00|115.50"/>
    <x v="453"/>
    <s v="Truck# Li-54Hauling Ticket# 11887Job: Lead Service Replacement ProjectDistrict #8Location: 7754 S. Paulina"/>
    <x v="1"/>
    <x v="1"/>
    <s v="11887"/>
    <x v="10"/>
    <x v="82"/>
    <s v="Lead Service Replacement Project"/>
    <s v="District #8"/>
    <m/>
    <m/>
    <m/>
    <n v="9"/>
    <n v="115.5"/>
    <n v="1039.5"/>
    <n v="0"/>
    <n v="388866.64999999991"/>
  </r>
  <r>
    <x v="39"/>
    <s v="14"/>
    <x v="7"/>
    <x v="0"/>
    <s v="2406|Lead Service Replacement Project|8.00|115.50"/>
    <x v="453"/>
    <s v="Truck# Li-54Hauling Ticket# 11888Job: Lead Service Replacement ProjectDistrict #8Location: 7706 S. Winchester"/>
    <x v="1"/>
    <x v="1"/>
    <s v="11888"/>
    <x v="10"/>
    <x v="82"/>
    <s v="Lead Service Replacement Project"/>
    <s v="District #8"/>
    <m/>
    <m/>
    <m/>
    <n v="8"/>
    <n v="115.5"/>
    <n v="924"/>
    <n v="0"/>
    <n v="389790.64999999991"/>
  </r>
  <r>
    <x v="39"/>
    <s v="14"/>
    <x v="7"/>
    <x v="0"/>
    <s v="2406|Lead Service Replacement Project|9.00|115.50"/>
    <x v="453"/>
    <s v="Truck# Li-54Hauling Ticket# 11890Job: Lead Service Replacement ProjectDistrict #8Location: 6933 S. Peoria"/>
    <x v="1"/>
    <x v="1"/>
    <s v="11890"/>
    <x v="10"/>
    <x v="82"/>
    <s v="Lead Service Replacement Project"/>
    <s v="District #8"/>
    <m/>
    <m/>
    <m/>
    <n v="9"/>
    <n v="115.5"/>
    <n v="1039.5"/>
    <n v="0"/>
    <n v="390830.14999999991"/>
  </r>
  <r>
    <x v="13"/>
    <s v="21"/>
    <x v="7"/>
    <x v="0"/>
    <s v="2417|Lead Service Replacement Project|9.00|115.50"/>
    <x v="454"/>
    <s v="Truck# Li-54Hauling Ticket# 11892Job: Lead Service Replacement ProjectDistrict #8Location: 7755 S. Honroe"/>
    <x v="1"/>
    <x v="1"/>
    <s v="11892"/>
    <x v="10"/>
    <x v="82"/>
    <s v="Lead Service Replacement Project"/>
    <s v="District #8"/>
    <m/>
    <m/>
    <m/>
    <n v="9"/>
    <n v="115.5"/>
    <n v="1039.5"/>
    <n v="0"/>
    <n v="434620.28999999992"/>
  </r>
  <r>
    <x v="13"/>
    <s v="21"/>
    <x v="7"/>
    <x v="0"/>
    <s v="2417|Lead Service Replacement Project|7.50|115.50"/>
    <x v="454"/>
    <s v="Truck# Li-54Hauling Ticket# 11893Job: Lead Service Replacement ProjectDistrict #8Location: 7043 S. Aberdeen"/>
    <x v="1"/>
    <x v="1"/>
    <s v="11893"/>
    <x v="10"/>
    <x v="82"/>
    <s v="Lead Service Replacement Project"/>
    <s v="District #8"/>
    <m/>
    <m/>
    <m/>
    <n v="7.5"/>
    <n v="115.5"/>
    <n v="866.25"/>
    <n v="0"/>
    <n v="435486.53999999992"/>
  </r>
  <r>
    <x v="13"/>
    <s v="21"/>
    <x v="7"/>
    <x v="0"/>
    <s v="2417|Lead Service Replacement Project|7.50|115.50"/>
    <x v="454"/>
    <s v="Truck# Li-54Hauling Ticket# 11894Job: Lead Service Replacement ProjectDistrict #8Location: 6939 S. Elizabeth"/>
    <x v="1"/>
    <x v="1"/>
    <s v="11894"/>
    <x v="10"/>
    <x v="82"/>
    <s v="Lead Service Replacement Project"/>
    <s v="District #8"/>
    <m/>
    <m/>
    <m/>
    <n v="7.5"/>
    <n v="115.5"/>
    <n v="866.25"/>
    <n v="0"/>
    <n v="436352.78999999992"/>
  </r>
  <r>
    <x v="13"/>
    <s v="21"/>
    <x v="7"/>
    <x v="0"/>
    <s v="2417|Lead Service Replacement Project|7.50|115.50"/>
    <x v="454"/>
    <s v="Truck# Li-54Hauling Ticket# 11895Job: Lead Service Replacement ProjectDistrict #8Location: 1242 W. 64th St."/>
    <x v="1"/>
    <x v="1"/>
    <s v="11895"/>
    <x v="10"/>
    <x v="82"/>
    <s v="Lead Service Replacement Project"/>
    <s v="District #8"/>
    <m/>
    <m/>
    <m/>
    <n v="7.5"/>
    <n v="115.5"/>
    <n v="866.25"/>
    <n v="0"/>
    <n v="437219.03999999992"/>
  </r>
  <r>
    <x v="14"/>
    <s v="28"/>
    <x v="7"/>
    <x v="0"/>
    <s v="2430|Lead Service Replacement Project|7.50|115.50"/>
    <x v="455"/>
    <s v="Truck# Li-54Hauling Ticket# 12622Job: Lead Service Replacement ProjectDistrict #8Location: 7006 S. Paulina"/>
    <x v="1"/>
    <x v="1"/>
    <s v="12622"/>
    <x v="10"/>
    <x v="82"/>
    <s v="Lead Service Replacement Project"/>
    <s v="District #8"/>
    <m/>
    <m/>
    <m/>
    <n v="7.5"/>
    <n v="115.5"/>
    <n v="866.25"/>
    <n v="0"/>
    <n v="507164.86999999988"/>
  </r>
  <r>
    <x v="14"/>
    <s v="28"/>
    <x v="7"/>
    <x v="0"/>
    <s v="2430|Lead Service Replacement Project|8.50|115.50"/>
    <x v="455"/>
    <s v="Truck# Li-54Hauling Ticket# 12623Job: Lead Service Replacement ProjectDistrict #8Location: 7127 S. Morgan"/>
    <x v="1"/>
    <x v="1"/>
    <s v="12623"/>
    <x v="10"/>
    <x v="82"/>
    <s v="Lead Service Replacement Project"/>
    <s v="District #8"/>
    <m/>
    <m/>
    <m/>
    <n v="8.5"/>
    <n v="115.5"/>
    <n v="981.75"/>
    <n v="0"/>
    <n v="508146.61999999988"/>
  </r>
  <r>
    <x v="27"/>
    <s v="27"/>
    <x v="8"/>
    <x v="0"/>
    <s v="2830|Ludeman Dr|8.00|128.00"/>
    <x v="456"/>
    <s v="Truck# LT-67_x000a_Hauling Ticket# 12915_x000a_Job: Ludeman Dr_x000a_Location: Park Forest IL"/>
    <x v="0"/>
    <x v="15"/>
    <s v="12915"/>
    <x v="5"/>
    <x v="83"/>
    <s v="Ludeman Dr"/>
    <m/>
    <m/>
    <m/>
    <m/>
    <n v="8"/>
    <n v="128"/>
    <n v="1024"/>
    <n v="952.32"/>
    <n v="3318971.0299999928"/>
  </r>
  <r>
    <x v="27"/>
    <s v="27"/>
    <x v="8"/>
    <x v="0"/>
    <s v="2830|Ludeman Dr|9.00|128.00"/>
    <x v="456"/>
    <s v="Truck# Li-54_x000a_Hauling Ticket# 14522_x000a_Job: Ludeman Dr_x000a_Location: Park Forest IL"/>
    <x v="1"/>
    <x v="1"/>
    <s v="14522"/>
    <x v="5"/>
    <x v="83"/>
    <s v="Ludeman Dr"/>
    <m/>
    <m/>
    <m/>
    <m/>
    <n v="9"/>
    <n v="128"/>
    <n v="1152"/>
    <n v="0"/>
    <n v="3320123.0299999928"/>
  </r>
  <r>
    <x v="27"/>
    <s v="27"/>
    <x v="8"/>
    <x v="0"/>
    <s v="2830|Ludeman Dr|8.00|128.00"/>
    <x v="456"/>
    <s v="Truck# LT-114_x000a_Hauling Ticket# 15357_x000a_Job: Ludeman Dr_x000a_Location: Park Forest IL"/>
    <x v="0"/>
    <x v="25"/>
    <s v="15357"/>
    <x v="5"/>
    <x v="83"/>
    <s v="Ludeman Dr"/>
    <m/>
    <m/>
    <m/>
    <m/>
    <n v="8"/>
    <n v="128"/>
    <n v="1024"/>
    <n v="952.32"/>
    <n v="3321147.0299999928"/>
  </r>
  <r>
    <x v="27"/>
    <s v="27"/>
    <x v="8"/>
    <x v="0"/>
    <s v="2830|Ludeman Dr|8.00|128.00"/>
    <x v="456"/>
    <s v="Truck# LT-67_x000a_Hauling Ticket# 12916_x000a_Job: Ludeman Dr_x000a_Location: Park Forest IL"/>
    <x v="0"/>
    <x v="15"/>
    <s v="12916"/>
    <x v="5"/>
    <x v="83"/>
    <s v="Ludeman Dr"/>
    <m/>
    <m/>
    <m/>
    <m/>
    <n v="8"/>
    <n v="128"/>
    <n v="1024"/>
    <n v="952.32"/>
    <n v="3322171.0299999928"/>
  </r>
  <r>
    <x v="27"/>
    <s v="27"/>
    <x v="8"/>
    <x v="0"/>
    <s v="2830|Ludeman Dr|8.00|128.00"/>
    <x v="456"/>
    <s v="Truck# Li-54_x000a_Hauling Ticket# 14524_x000a_Job: Ludeman Dr_x000a_Location: Park Forest IL"/>
    <x v="1"/>
    <x v="1"/>
    <s v="14524"/>
    <x v="5"/>
    <x v="83"/>
    <s v="Ludeman Dr"/>
    <m/>
    <m/>
    <m/>
    <m/>
    <n v="8"/>
    <n v="128"/>
    <n v="1024"/>
    <n v="952.32"/>
    <n v="3323195.0299999928"/>
  </r>
  <r>
    <x v="27"/>
    <s v="27"/>
    <x v="8"/>
    <x v="0"/>
    <s v="2830|Ludeman Dr|8.25|128.00"/>
    <x v="456"/>
    <s v="Truck# Li-73_x000a_Hauling Ticket# 14891_x000a_Job: Ludeman Dr_x000a_Location: Park Forest IL"/>
    <x v="1"/>
    <x v="9"/>
    <s v="14891"/>
    <x v="5"/>
    <x v="83"/>
    <s v="Ludeman Dr"/>
    <m/>
    <m/>
    <m/>
    <m/>
    <n v="8.25"/>
    <n v="128"/>
    <n v="1056"/>
    <n v="0"/>
    <n v="3324251.0299999928"/>
  </r>
  <r>
    <x v="28"/>
    <s v="03"/>
    <x v="5"/>
    <x v="0"/>
    <s v="2847|Ludeman Dr|10.00|128.00"/>
    <x v="457"/>
    <s v="Truck# LT-67_x000a_Hauling Ticket# 12917_x000a_Job: Ludeman Dr_x000a_Location: Park Forest IL"/>
    <x v="0"/>
    <x v="15"/>
    <s v="12917"/>
    <x v="5"/>
    <x v="83"/>
    <s v="Ludeman Dr"/>
    <m/>
    <m/>
    <m/>
    <m/>
    <n v="10"/>
    <n v="128"/>
    <n v="1280"/>
    <n v="0"/>
    <n v="3434146.6599999941"/>
  </r>
  <r>
    <x v="28"/>
    <s v="03"/>
    <x v="5"/>
    <x v="0"/>
    <s v="2847|Ludeman Dr|10.00|128.00"/>
    <x v="457"/>
    <s v="Truck# Li-54_x000a_Hauling Ticket# 14525_x000a_Job: Ludeman Dr_x000a_Location: Park Forest IL"/>
    <x v="1"/>
    <x v="1"/>
    <s v="14525"/>
    <x v="5"/>
    <x v="83"/>
    <s v="Ludeman Dr"/>
    <m/>
    <m/>
    <m/>
    <m/>
    <n v="10"/>
    <n v="128"/>
    <n v="1280"/>
    <n v="0"/>
    <n v="3435426.6599999941"/>
  </r>
  <r>
    <x v="28"/>
    <s v="03"/>
    <x v="5"/>
    <x v="0"/>
    <s v="2847|Ludeman Dr|9.50|128.00"/>
    <x v="457"/>
    <s v="Truck# Li-73_x000a_Hauling Ticket# 14892_x000a_Job: Ludeman Dr_x000a_Location: Park Forest IL"/>
    <x v="1"/>
    <x v="9"/>
    <s v="14892"/>
    <x v="5"/>
    <x v="83"/>
    <s v="Ludeman Dr"/>
    <m/>
    <m/>
    <m/>
    <m/>
    <n v="9.5"/>
    <n v="128"/>
    <n v="1216"/>
    <n v="1130.8800000000001"/>
    <n v="3436642.6599999941"/>
  </r>
  <r>
    <x v="28"/>
    <s v="03"/>
    <x v="5"/>
    <x v="0"/>
    <s v="2847|Ludeman Dr|11.50|128.00"/>
    <x v="457"/>
    <s v="Truck# LT-114_x000a_Hauling Ticket# 15339_x000a_Job: Ludeman Dr_x000a_Location: Park Forest IL"/>
    <x v="0"/>
    <x v="25"/>
    <s v="15339"/>
    <x v="5"/>
    <x v="83"/>
    <s v="Ludeman Dr"/>
    <m/>
    <m/>
    <m/>
    <m/>
    <n v="11.5"/>
    <n v="128"/>
    <n v="1472"/>
    <n v="1368.96"/>
    <n v="3438114.6599999941"/>
  </r>
  <r>
    <x v="28"/>
    <s v="03"/>
    <x v="5"/>
    <x v="0"/>
    <s v="2847|Ludeman Dr|10.00|128.00"/>
    <x v="457"/>
    <s v="Truck# Li-54_x000a_Hauling Ticket# 14530_x000a_Job: Ludeman Dr_x000a_Location: Park Forest IL"/>
    <x v="1"/>
    <x v="1"/>
    <s v="14530"/>
    <x v="5"/>
    <x v="83"/>
    <s v="Ludeman Dr"/>
    <m/>
    <m/>
    <m/>
    <m/>
    <n v="10"/>
    <n v="128"/>
    <n v="1280"/>
    <n v="0"/>
    <n v="3439394.6599999941"/>
  </r>
  <r>
    <x v="28"/>
    <s v="03"/>
    <x v="5"/>
    <x v="0"/>
    <s v="2847|Ludeman Dr|9.50|128.00"/>
    <x v="457"/>
    <s v="Truck# LT-114_x000a_Hauling Ticket# 15340_x000a_Job: Ludeman Dr_x000a_Location: Park Forest IL"/>
    <x v="0"/>
    <x v="25"/>
    <s v="15340"/>
    <x v="5"/>
    <x v="83"/>
    <s v="Ludeman Dr"/>
    <m/>
    <m/>
    <m/>
    <m/>
    <n v="9.5"/>
    <n v="128"/>
    <n v="1216"/>
    <n v="1130.8800000000001"/>
    <n v="3440610.6599999941"/>
  </r>
  <r>
    <x v="28"/>
    <s v="03"/>
    <x v="5"/>
    <x v="0"/>
    <s v="2847|Ludeman Dr|8.75|128.00"/>
    <x v="457"/>
    <s v="Truck# MM-220_x000a_Hauling Ticket# 14531_x000a_Job: Ludeman Dr_x000a_Location: Park Forest IL"/>
    <x v="38"/>
    <x v="83"/>
    <s v="14531"/>
    <x v="5"/>
    <x v="83"/>
    <s v="Ludeman Dr"/>
    <m/>
    <m/>
    <m/>
    <m/>
    <n v="8.75"/>
    <n v="128"/>
    <n v="1120"/>
    <n v="0"/>
    <n v="3441730.6599999941"/>
  </r>
  <r>
    <x v="28"/>
    <s v="03"/>
    <x v="5"/>
    <x v="0"/>
    <s v="2847|Ludeman Dr|9.00|128.00"/>
    <x v="457"/>
    <s v="Truck# Li-54_x000a_Hauling Ticket# 14533_x000a_Job: Ludeman Dr_x000a_Location: Park Forest IL"/>
    <x v="1"/>
    <x v="1"/>
    <s v="14533"/>
    <x v="5"/>
    <x v="83"/>
    <s v="Ludeman Dr"/>
    <m/>
    <m/>
    <m/>
    <m/>
    <n v="9"/>
    <n v="128"/>
    <n v="1152"/>
    <n v="1071.3600000000001"/>
    <n v="3442882.6599999941"/>
  </r>
  <r>
    <x v="28"/>
    <s v="03"/>
    <x v="5"/>
    <x v="0"/>
    <s v="2847|Ludeman Dr|9.00|128.00"/>
    <x v="457"/>
    <s v="Truck# Li-73_x000a_Hauling Ticket# 14895_x000a_Job: Ludeman Dr_x000a_Location: Park Forest IL"/>
    <x v="1"/>
    <x v="9"/>
    <s v="14895"/>
    <x v="5"/>
    <x v="83"/>
    <s v="Ludeman Dr"/>
    <m/>
    <m/>
    <m/>
    <m/>
    <n v="9"/>
    <n v="128"/>
    <n v="1152"/>
    <n v="1071.3600000000001"/>
    <n v="3444034.6599999941"/>
  </r>
  <r>
    <x v="6"/>
    <s v="10"/>
    <x v="5"/>
    <x v="0"/>
    <s v="2866|Ludeman Dr|5.00|128.00"/>
    <x v="458"/>
    <s v="Truck# MLB-58_x000a_Hauling Ticket# 15391_x000a_Job: Ludeman Dr_x000a_Location: Herman &amp;Bradley"/>
    <x v="2"/>
    <x v="22"/>
    <s v="15391"/>
    <x v="5"/>
    <x v="83"/>
    <s v="Ludeman Dr"/>
    <m/>
    <m/>
    <m/>
    <m/>
    <n v="5"/>
    <n v="128"/>
    <n v="640"/>
    <n v="595.20000000000005"/>
    <n v="3589457.9999999958"/>
  </r>
  <r>
    <x v="7"/>
    <s v="17"/>
    <x v="5"/>
    <x v="0"/>
    <s v="2886|Ludeman Dr|8.00|128.00"/>
    <x v="459"/>
    <s v="Truck# U-28_x000a_Hauling Ticket# 14699_x000a_Job: Ludeman Dr_x000a_Location: Park forest"/>
    <x v="4"/>
    <x v="5"/>
    <s v="14699"/>
    <x v="5"/>
    <x v="83"/>
    <s v="Ludeman Dr"/>
    <m/>
    <m/>
    <m/>
    <m/>
    <n v="8"/>
    <n v="128"/>
    <n v="1024"/>
    <n v="0"/>
    <n v="3722570.6899999981"/>
  </r>
  <r>
    <x v="2"/>
    <s v="16"/>
    <x v="1"/>
    <x v="0"/>
    <s v="2529|Markham IL|8.50|128.00"/>
    <x v="460"/>
    <s v="Truck# LT-67_x000a_Hauling Ticket# 3072_x000a_Job: Markham IL_x000a_Location: Sawyer / 15th"/>
    <x v="0"/>
    <x v="15"/>
    <s v="3072"/>
    <x v="5"/>
    <x v="84"/>
    <s v="Markham IL"/>
    <m/>
    <m/>
    <m/>
    <m/>
    <n v="8.5"/>
    <n v="128"/>
    <n v="1088"/>
    <n v="1011.84"/>
    <n v="1047286.330000001"/>
  </r>
  <r>
    <x v="2"/>
    <s v="16"/>
    <x v="1"/>
    <x v="0"/>
    <s v="2529|Markham IL|8.50|128.00"/>
    <x v="460"/>
    <s v="Truck# MLB-82_x000a_Hauling Ticket# 13825_x000a_Job: Markham IL_x000a_Location: Sawyer / 15th"/>
    <x v="2"/>
    <x v="23"/>
    <s v="13825"/>
    <x v="5"/>
    <x v="84"/>
    <s v="Markham IL"/>
    <m/>
    <m/>
    <m/>
    <m/>
    <n v="8.5"/>
    <n v="128"/>
    <n v="1088"/>
    <n v="1011.84"/>
    <n v="1048374.330000001"/>
  </r>
  <r>
    <x v="17"/>
    <s v="23"/>
    <x v="1"/>
    <x v="0"/>
    <s v="2543|Markham IL|9.25|128.00"/>
    <x v="461"/>
    <s v="Truck# BR-006_x000a_Hauling Ticket# 6477_x000a_Job: Markham IL_x000a_Location: Sawyer / 159th"/>
    <x v="3"/>
    <x v="84"/>
    <s v="6477"/>
    <x v="5"/>
    <x v="84"/>
    <s v="Markham IL"/>
    <m/>
    <m/>
    <m/>
    <m/>
    <n v="9.25"/>
    <n v="128"/>
    <n v="1184"/>
    <n v="0"/>
    <n v="1132865.6399999999"/>
  </r>
  <r>
    <x v="17"/>
    <s v="23"/>
    <x v="1"/>
    <x v="0"/>
    <s v="2543|Markham IL|9.00|128.00"/>
    <x v="461"/>
    <s v="Truck# U-661_x000a_Hauling Ticket# 13146_x000a_Job: Markham IL_x000a_Location: Sawyer / 159th"/>
    <x v="4"/>
    <x v="60"/>
    <s v="13146"/>
    <x v="5"/>
    <x v="84"/>
    <s v="Markham IL"/>
    <m/>
    <m/>
    <m/>
    <m/>
    <n v="9"/>
    <n v="128"/>
    <n v="1152"/>
    <n v="1071.3600000000001"/>
    <n v="1134017.6399999999"/>
  </r>
  <r>
    <x v="17"/>
    <s v="23"/>
    <x v="1"/>
    <x v="0"/>
    <s v="2543|Markham IL|8.00|128.00"/>
    <x v="461"/>
    <s v="Truck# JCV-11_x000a_Hauling Ticket# 13156_x000a_Job: Markham IL_x000a_Location: Sawyer / 159th"/>
    <x v="25"/>
    <x v="11"/>
    <s v="13156"/>
    <x v="5"/>
    <x v="84"/>
    <s v="Markham IL"/>
    <m/>
    <m/>
    <m/>
    <m/>
    <n v="8"/>
    <n v="128"/>
    <n v="1024"/>
    <n v="0"/>
    <n v="1135041.6399999999"/>
  </r>
  <r>
    <x v="17"/>
    <s v="23"/>
    <x v="1"/>
    <x v="0"/>
    <s v="2543|Markham IL|9.00|128.00"/>
    <x v="461"/>
    <s v="Truck# LT-515_x000a_Hauling Ticket# 13150_x000a_Job: Markham IL_x000a_Location: Sawyer / 159th"/>
    <x v="0"/>
    <x v="17"/>
    <s v="13150"/>
    <x v="5"/>
    <x v="84"/>
    <s v="Markham IL"/>
    <m/>
    <m/>
    <m/>
    <m/>
    <n v="9"/>
    <n v="128"/>
    <n v="1152"/>
    <n v="1071.3600000000001"/>
    <n v="1136193.6399999999"/>
  </r>
  <r>
    <x v="17"/>
    <s v="23"/>
    <x v="1"/>
    <x v="0"/>
    <s v="2543|Markham IL|9.50|128.00"/>
    <x v="461"/>
    <s v="Truck# LT-515_x000a_Hauling Ticket# 13158_x000a_Job: Markham IL_x000a_Location: Sawyer / 159th"/>
    <x v="0"/>
    <x v="17"/>
    <s v="13158"/>
    <x v="5"/>
    <x v="84"/>
    <s v="Markham IL"/>
    <m/>
    <m/>
    <m/>
    <m/>
    <n v="9.5"/>
    <n v="128"/>
    <n v="1216"/>
    <n v="1130.8800000000001"/>
    <n v="1137409.6399999999"/>
  </r>
  <r>
    <x v="17"/>
    <s v="23"/>
    <x v="1"/>
    <x v="0"/>
    <s v="2543|Markham IL|9.00|128.00"/>
    <x v="461"/>
    <s v="Truck# J&amp;O-677_x000a_Hauling Ticket# 13147_x000a_Job: Markham IL_x000a_Location: Sawyer / 159th"/>
    <x v="10"/>
    <x v="50"/>
    <s v="13147"/>
    <x v="5"/>
    <x v="84"/>
    <s v="Markham IL"/>
    <m/>
    <m/>
    <m/>
    <m/>
    <n v="9"/>
    <n v="128"/>
    <n v="1152"/>
    <n v="1071.3600000000001"/>
    <n v="1138561.6399999999"/>
  </r>
  <r>
    <x v="17"/>
    <s v="23"/>
    <x v="1"/>
    <x v="0"/>
    <s v="2543|Markham IL|9.00|128.00"/>
    <x v="461"/>
    <s v="Truck# BBR-25_x000a_Hauling Ticket# 11571_x000a_Job: Markham IL_x000a_Location: Sawyer / 159th"/>
    <x v="27"/>
    <x v="54"/>
    <s v="11571"/>
    <x v="5"/>
    <x v="84"/>
    <s v="Markham IL"/>
    <m/>
    <m/>
    <m/>
    <m/>
    <n v="9"/>
    <n v="128"/>
    <n v="1152"/>
    <n v="1071.3600000000001"/>
    <n v="1139713.6399999999"/>
  </r>
  <r>
    <x v="17"/>
    <s v="23"/>
    <x v="1"/>
    <x v="0"/>
    <s v="2543|Markham IL|9.50|128.00"/>
    <x v="461"/>
    <s v="Truck# MLB-11_x000a_Hauling Ticket# 13259_x000a_Job: Markham IL_x000a_Location: Sawyer / 159th"/>
    <x v="2"/>
    <x v="11"/>
    <s v="13259"/>
    <x v="5"/>
    <x v="84"/>
    <s v="Markham IL"/>
    <m/>
    <m/>
    <m/>
    <m/>
    <n v="9.5"/>
    <n v="128"/>
    <n v="1216"/>
    <n v="1130.8800000000001"/>
    <n v="1140929.6399999999"/>
  </r>
  <r>
    <x v="18"/>
    <s v="30"/>
    <x v="1"/>
    <x v="0"/>
    <s v="2559|Markham IL|8.00|128.00"/>
    <x v="462"/>
    <s v="Truck# LT-617_x000a_Hauling Ticket# 09644_x000a_Job: Markham IL_x000a_Location: Sawyer / 159th"/>
    <x v="0"/>
    <x v="3"/>
    <s v="09644"/>
    <x v="5"/>
    <x v="84"/>
    <s v="Markham IL"/>
    <m/>
    <m/>
    <m/>
    <m/>
    <n v="8"/>
    <n v="128"/>
    <n v="1024"/>
    <n v="952.32"/>
    <n v="1245944.129999999"/>
  </r>
  <r>
    <x v="18"/>
    <s v="30"/>
    <x v="1"/>
    <x v="0"/>
    <s v="2559|Markham IL|5.50|128.00"/>
    <x v="462"/>
    <s v="Truck# MLB-19_x000a_Hauling Ticket# 12076_x000a_Job: Markham IL_x000a_Location: Sawyer / 159th"/>
    <x v="2"/>
    <x v="8"/>
    <s v="12076"/>
    <x v="5"/>
    <x v="84"/>
    <s v="Markham IL"/>
    <m/>
    <m/>
    <m/>
    <m/>
    <n v="5.5"/>
    <n v="128"/>
    <n v="704"/>
    <n v="654.72"/>
    <n v="1246648.129999999"/>
  </r>
  <r>
    <x v="18"/>
    <s v="30"/>
    <x v="1"/>
    <x v="0"/>
    <s v="2559|Markham IL|8.00|128.00"/>
    <x v="462"/>
    <s v="Truck# LT-515_x000a_Hauling Ticket# 13159_x000a_Job: Markham IL_x000a_Location: Sawyer / 159th"/>
    <x v="0"/>
    <x v="17"/>
    <s v="13159"/>
    <x v="5"/>
    <x v="84"/>
    <s v="Markham IL"/>
    <m/>
    <m/>
    <m/>
    <m/>
    <n v="8"/>
    <n v="128"/>
    <n v="1024"/>
    <n v="952.32"/>
    <n v="1247672.129999999"/>
  </r>
  <r>
    <x v="18"/>
    <s v="30"/>
    <x v="1"/>
    <x v="0"/>
    <s v="2559|Markham IL|9.00|128.00"/>
    <x v="462"/>
    <s v="Truck# LT-617_x000a_Hauling Ticket# 09651_x000a_Job: Markham IL_x000a_Location: Sawyer / 159th"/>
    <x v="0"/>
    <x v="3"/>
    <s v="09651"/>
    <x v="5"/>
    <x v="84"/>
    <s v="Markham IL"/>
    <m/>
    <m/>
    <m/>
    <m/>
    <n v="9"/>
    <n v="128"/>
    <n v="1152"/>
    <n v="1071.3600000000001"/>
    <n v="1248824.129999999"/>
  </r>
  <r>
    <x v="18"/>
    <s v="30"/>
    <x v="1"/>
    <x v="0"/>
    <s v="2559|Markham IL|8.50|128.00"/>
    <x v="462"/>
    <s v="Truck# LT-356_x000a_Hauling Ticket# 12039_x000a_Job: Markham IL_x000a_Location: Sawyer / 159th"/>
    <x v="0"/>
    <x v="7"/>
    <s v="12039"/>
    <x v="5"/>
    <x v="84"/>
    <s v="Markham IL"/>
    <m/>
    <m/>
    <m/>
    <m/>
    <n v="8.5"/>
    <n v="128"/>
    <n v="1088"/>
    <n v="1011.84"/>
    <n v="1249912.129999999"/>
  </r>
  <r>
    <x v="18"/>
    <s v="30"/>
    <x v="1"/>
    <x v="0"/>
    <s v="2559|Markham IL|8.50|128.00"/>
    <x v="462"/>
    <s v="Truck# LT-617_x000a_Hauling Ticket# 09650_x000a_Job: Markham IL_x000a_Location: Sawyer / 159th"/>
    <x v="0"/>
    <x v="3"/>
    <s v="09650"/>
    <x v="5"/>
    <x v="84"/>
    <s v="Markham IL"/>
    <m/>
    <m/>
    <m/>
    <m/>
    <n v="8.5"/>
    <n v="128"/>
    <n v="1088"/>
    <n v="1011.84"/>
    <n v="1251000.129999999"/>
  </r>
  <r>
    <x v="18"/>
    <s v="30"/>
    <x v="1"/>
    <x v="0"/>
    <s v="2559|Markham IL|7.50|128.00"/>
    <x v="462"/>
    <s v="Truck# LT-515_x000a_Hauling Ticket# 11904_x000a_Job: Markham IL_x000a_Location: Sawyer / 159th"/>
    <x v="0"/>
    <x v="17"/>
    <s v="11904"/>
    <x v="5"/>
    <x v="84"/>
    <s v="Markham IL"/>
    <m/>
    <m/>
    <m/>
    <m/>
    <n v="7.5"/>
    <n v="128"/>
    <n v="960"/>
    <n v="892.80000000000007"/>
    <n v="1251960.129999999"/>
  </r>
  <r>
    <x v="18"/>
    <s v="30"/>
    <x v="1"/>
    <x v="0"/>
    <s v="2559|Markham IL|8.25|128.00"/>
    <x v="462"/>
    <s v="Truck# MLB-82_x000a_Hauling Ticket# 12817_x000a_Job: Markham IL_x000a_Location: Sawyer / 159th"/>
    <x v="2"/>
    <x v="23"/>
    <s v="12817"/>
    <x v="5"/>
    <x v="84"/>
    <s v="Markham IL"/>
    <m/>
    <m/>
    <m/>
    <m/>
    <n v="8.25"/>
    <n v="128"/>
    <n v="1056"/>
    <n v="982.08"/>
    <n v="1253016.129999999"/>
  </r>
  <r>
    <x v="18"/>
    <s v="30"/>
    <x v="1"/>
    <x v="0"/>
    <s v="2559|Markham IL|7.50|128.00"/>
    <x v="462"/>
    <s v="Truck# MLB-108_x000a_Hauling Ticket# 13275_x000a_Job: Markham IL_x000a_Location: Sawyer / 159th"/>
    <x v="2"/>
    <x v="2"/>
    <s v="13275"/>
    <x v="5"/>
    <x v="84"/>
    <s v="Markham IL"/>
    <m/>
    <m/>
    <m/>
    <m/>
    <n v="7.5"/>
    <n v="128"/>
    <n v="960"/>
    <n v="892.80000000000007"/>
    <n v="1253976.129999999"/>
  </r>
  <r>
    <x v="18"/>
    <s v="30"/>
    <x v="1"/>
    <x v="0"/>
    <s v="2559|Markham IL|9.00|128.00"/>
    <x v="462"/>
    <s v="Truck# BR-371_x000a_Hauling Ticket# 6480_x000a_Job: Markham IL_x000a_Location: Sawyer / 159th"/>
    <x v="3"/>
    <x v="4"/>
    <s v="6480"/>
    <x v="5"/>
    <x v="84"/>
    <s v="Markham IL"/>
    <m/>
    <m/>
    <m/>
    <m/>
    <n v="9"/>
    <n v="128"/>
    <n v="1152"/>
    <n v="1071.3600000000001"/>
    <n v="1255128.129999999"/>
  </r>
  <r>
    <x v="18"/>
    <s v="30"/>
    <x v="1"/>
    <x v="0"/>
    <s v="2559|Markham IL|9.00|128.00"/>
    <x v="462"/>
    <s v="Truck# LT-617_x000a_Hauling Ticket# 09649_x000a_Job: Markham IL_x000a_Location: Sawyer / 159th"/>
    <x v="0"/>
    <x v="3"/>
    <s v="09649"/>
    <x v="5"/>
    <x v="84"/>
    <s v="Markham IL"/>
    <m/>
    <m/>
    <m/>
    <m/>
    <n v="9"/>
    <n v="128"/>
    <n v="1152"/>
    <n v="1071.3600000000001"/>
    <n v="1256280.129999999"/>
  </r>
  <r>
    <x v="18"/>
    <s v="30"/>
    <x v="1"/>
    <x v="0"/>
    <s v="2559|Markham IL|10.00|128.00"/>
    <x v="462"/>
    <s v="Truck# LT-515_x000a_Hauling Ticket# 11906_x000a_Job: Markham IL_x000a_Location: Sawyer / 159th"/>
    <x v="0"/>
    <x v="17"/>
    <s v="11906"/>
    <x v="5"/>
    <x v="84"/>
    <s v="Markham IL"/>
    <m/>
    <m/>
    <m/>
    <m/>
    <n v="10"/>
    <n v="128"/>
    <n v="1280"/>
    <n v="1190.4000000000001"/>
    <n v="1257560.129999999"/>
  </r>
  <r>
    <x v="18"/>
    <s v="30"/>
    <x v="1"/>
    <x v="0"/>
    <s v="2559|Markham IL|9.00|128.00"/>
    <x v="462"/>
    <s v="Truck# MLB-82_x000a_Hauling Ticket# 12818_x000a_Job: Markham IL_x000a_Location: Sawyer / 159th"/>
    <x v="2"/>
    <x v="23"/>
    <s v="12818"/>
    <x v="5"/>
    <x v="84"/>
    <s v="Markham IL"/>
    <m/>
    <m/>
    <m/>
    <m/>
    <n v="9"/>
    <n v="128"/>
    <n v="1152"/>
    <n v="1071.3600000000001"/>
    <n v="1258712.129999999"/>
  </r>
  <r>
    <x v="18"/>
    <s v="30"/>
    <x v="1"/>
    <x v="0"/>
    <s v="2559|Markham IL|9.50|128.00"/>
    <x v="462"/>
    <s v="Truck# Li-73_x000a_Hauling Ticket# 13362_x000a_Job: Markham IL_x000a_Location: Sawyer / 159th"/>
    <x v="1"/>
    <x v="9"/>
    <s v="13362"/>
    <x v="5"/>
    <x v="84"/>
    <s v="Markham IL"/>
    <m/>
    <m/>
    <m/>
    <m/>
    <n v="9.5"/>
    <n v="128"/>
    <n v="1216"/>
    <n v="1130.8800000000001"/>
    <n v="1259928.129999999"/>
  </r>
  <r>
    <x v="18"/>
    <s v="30"/>
    <x v="1"/>
    <x v="0"/>
    <s v="2559|Markham IL|9.75|128.00"/>
    <x v="462"/>
    <s v="Truck# Li-73_x000a_Hauling Ticket# 13375_x000a_Job: Markham IL_x000a_Location: Sawyer / 159th"/>
    <x v="1"/>
    <x v="9"/>
    <s v="13375"/>
    <x v="5"/>
    <x v="84"/>
    <s v="Markham IL"/>
    <m/>
    <m/>
    <m/>
    <m/>
    <n v="9.75"/>
    <n v="128"/>
    <n v="1248"/>
    <n v="0"/>
    <n v="1261176.129999999"/>
  </r>
  <r>
    <x v="18"/>
    <s v="30"/>
    <x v="1"/>
    <x v="0"/>
    <s v="2559|Markham IL|9.25|128.00"/>
    <x v="462"/>
    <s v="Truck# LT-103_x000a_Hauling Ticket# 13688_x000a_Job: Markham IL_x000a_Location: Sawyer / 159th"/>
    <x v="0"/>
    <x v="0"/>
    <s v="13688"/>
    <x v="5"/>
    <x v="84"/>
    <s v="Markham IL"/>
    <m/>
    <m/>
    <m/>
    <m/>
    <n v="9.25"/>
    <n v="128"/>
    <n v="1184"/>
    <n v="1101.1200000000001"/>
    <n v="1262360.129999999"/>
  </r>
  <r>
    <x v="18"/>
    <s v="30"/>
    <x v="1"/>
    <x v="0"/>
    <s v="2559|Markham IL|9.00|128.00"/>
    <x v="462"/>
    <s v="Truck# Li-73_x000a_Hauling Ticket# 13376_x000a_Job: Markham IL_x000a_Location: Sawyer / 159th"/>
    <x v="1"/>
    <x v="9"/>
    <s v="13376"/>
    <x v="5"/>
    <x v="84"/>
    <s v="Markham IL"/>
    <m/>
    <m/>
    <m/>
    <m/>
    <n v="9"/>
    <n v="128"/>
    <n v="1152"/>
    <n v="1071.3600000000001"/>
    <n v="1263512.129999999"/>
  </r>
  <r>
    <x v="18"/>
    <s v="30"/>
    <x v="1"/>
    <x v="0"/>
    <s v="2559|Markham IL|9.00|128.00"/>
    <x v="462"/>
    <s v="Truck# MLB-198_x000a_Hauling Ticket# 13660_x000a_Job: Markham IL_x000a_Location: Sawyer / 159th"/>
    <x v="2"/>
    <x v="34"/>
    <s v="13660"/>
    <x v="5"/>
    <x v="84"/>
    <s v="Markham IL"/>
    <m/>
    <m/>
    <m/>
    <m/>
    <n v="9"/>
    <n v="128"/>
    <n v="1152"/>
    <n v="1071.3600000000001"/>
    <n v="1264664.129999999"/>
  </r>
  <r>
    <x v="18"/>
    <s v="30"/>
    <x v="1"/>
    <x v="0"/>
    <s v="2559|Markham IL|9.25|128.00"/>
    <x v="462"/>
    <s v="Truck# LT-103_x000a_Hauling Ticket# 13695_x000a_Job: Markham IL_x000a_Location: Sawyer / 159th"/>
    <x v="0"/>
    <x v="0"/>
    <s v="13695"/>
    <x v="5"/>
    <x v="84"/>
    <s v="Markham IL"/>
    <m/>
    <m/>
    <m/>
    <m/>
    <n v="9.25"/>
    <n v="128"/>
    <n v="1184"/>
    <n v="1101.1200000000001"/>
    <n v="1265848.129999999"/>
  </r>
  <r>
    <x v="18"/>
    <s v="30"/>
    <x v="1"/>
    <x v="0"/>
    <s v="2559|Markham IL|9.50|128.00"/>
    <x v="462"/>
    <s v="Truck# MLB-11_x000a_Hauling Ticket# 13942_x000a_Job: Markham IL_x000a_Location: Sawyer / 159th"/>
    <x v="2"/>
    <x v="11"/>
    <s v="13942"/>
    <x v="5"/>
    <x v="84"/>
    <s v="Markham IL"/>
    <m/>
    <m/>
    <m/>
    <m/>
    <n v="9.5"/>
    <n v="128"/>
    <n v="1216"/>
    <n v="1130.8800000000001"/>
    <n v="1267064.129999999"/>
  </r>
  <r>
    <x v="18"/>
    <s v="30"/>
    <x v="1"/>
    <x v="0"/>
    <s v="2559|Markham IL|9.25|128.00"/>
    <x v="462"/>
    <s v="Truck# MLB-11_x000a_Hauling Ticket# 13943_x000a_Job: Markham IL_x000a_Location: Sawyer / 159th"/>
    <x v="2"/>
    <x v="11"/>
    <s v="13943"/>
    <x v="5"/>
    <x v="84"/>
    <s v="Markham IL"/>
    <m/>
    <m/>
    <m/>
    <m/>
    <n v="9.25"/>
    <n v="128"/>
    <n v="1184"/>
    <n v="1101.1200000000001"/>
    <n v="1268248.129999999"/>
  </r>
  <r>
    <x v="18"/>
    <s v="30"/>
    <x v="1"/>
    <x v="0"/>
    <s v="2559|Markham IL|7.50|128.00"/>
    <x v="462"/>
    <s v="Truck# Li-73_x000a_Hauling Ticket# 13377_x000a_Job: Markham IL_x000a_Location: Sawyer / 159th"/>
    <x v="1"/>
    <x v="9"/>
    <s v="13377"/>
    <x v="5"/>
    <x v="84"/>
    <s v="Markham IL"/>
    <m/>
    <m/>
    <m/>
    <m/>
    <n v="7.5"/>
    <n v="128"/>
    <n v="960"/>
    <n v="892.80000000000007"/>
    <n v="1269208.129999999"/>
  </r>
  <r>
    <x v="10"/>
    <s v="07"/>
    <x v="2"/>
    <x v="0"/>
    <s v="2573|Markham IL|8.50|128.00"/>
    <x v="463"/>
    <s v="Truck# Aly-15_x000a_Hauling Ticket# 7511_x000a_Job: Markham IL_x000a_Location: Sawyer / 159th"/>
    <x v="7"/>
    <x v="38"/>
    <s v="7511"/>
    <x v="5"/>
    <x v="84"/>
    <s v="Markham IL"/>
    <m/>
    <m/>
    <m/>
    <m/>
    <n v="8.5"/>
    <n v="128"/>
    <n v="1088"/>
    <n v="0"/>
    <n v="1365752.6599999981"/>
  </r>
  <r>
    <x v="10"/>
    <s v="07"/>
    <x v="2"/>
    <x v="0"/>
    <s v="2573|Markham IL|10.00|128.00"/>
    <x v="463"/>
    <s v="Truck# LT-617_x000a_Hauling Ticket# 09648_x000a_Job: Markham IL_x000a_Location: Sawyer / 159th"/>
    <x v="0"/>
    <x v="3"/>
    <s v="09648"/>
    <x v="5"/>
    <x v="84"/>
    <s v="Markham IL"/>
    <m/>
    <m/>
    <m/>
    <m/>
    <n v="10"/>
    <n v="128"/>
    <n v="1280"/>
    <n v="1190.4000000000001"/>
    <n v="1367032.6599999981"/>
  </r>
  <r>
    <x v="10"/>
    <s v="07"/>
    <x v="2"/>
    <x v="0"/>
    <s v="2573|Markham IL|9.00|128.00"/>
    <x v="463"/>
    <s v="Truck# BR-371_x000a_Hauling Ticket# 11908_x000a_Job: Markham IL_x000a_Location: Sawyer / 159th"/>
    <x v="3"/>
    <x v="4"/>
    <s v="11908"/>
    <x v="5"/>
    <x v="84"/>
    <s v="Markham IL"/>
    <m/>
    <m/>
    <m/>
    <m/>
    <n v="9"/>
    <n v="128"/>
    <n v="1152"/>
    <n v="0"/>
    <n v="1368184.6599999981"/>
  </r>
  <r>
    <x v="10"/>
    <s v="07"/>
    <x v="2"/>
    <x v="0"/>
    <s v="2573|Markham IL|9.25|128.00"/>
    <x v="463"/>
    <s v="Truck# LT-515_x000a_Hauling Ticket# 13201_x000a_Job: Markham IL_x000a_Location: Sawyer / 159th"/>
    <x v="0"/>
    <x v="17"/>
    <s v="13201"/>
    <x v="5"/>
    <x v="84"/>
    <s v="Markham IL"/>
    <m/>
    <m/>
    <m/>
    <m/>
    <n v="9.25"/>
    <n v="128"/>
    <n v="1184"/>
    <n v="1101.1200000000001"/>
    <n v="1369368.6599999981"/>
  </r>
  <r>
    <x v="10"/>
    <s v="07"/>
    <x v="2"/>
    <x v="0"/>
    <s v="2573|Markham IL|8.25|128.00"/>
    <x v="463"/>
    <s v="Truck# BR-371_x000a_Hauling Ticket# 6481_x000a_Job: Markham IL_x000a_Location: Sawyer / 159th"/>
    <x v="3"/>
    <x v="4"/>
    <s v="6481"/>
    <x v="5"/>
    <x v="84"/>
    <s v="Markham IL"/>
    <m/>
    <m/>
    <m/>
    <m/>
    <n v="8.25"/>
    <n v="128"/>
    <n v="1056"/>
    <n v="0"/>
    <n v="1370424.6599999981"/>
  </r>
  <r>
    <x v="10"/>
    <s v="07"/>
    <x v="2"/>
    <x v="0"/>
    <s v="2573|Markham IL|9.75|128.00"/>
    <x v="463"/>
    <s v="Truck# LT-617_x000a_Hauling Ticket# 09645_x000a_Job: Markham IL_x000a_Location: Sawyer / 159th"/>
    <x v="0"/>
    <x v="3"/>
    <s v="09645"/>
    <x v="5"/>
    <x v="84"/>
    <s v="Markham IL"/>
    <m/>
    <m/>
    <m/>
    <m/>
    <n v="9.75"/>
    <n v="128"/>
    <n v="1248"/>
    <n v="1160.6400000000001"/>
    <n v="1371672.6599999981"/>
  </r>
  <r>
    <x v="10"/>
    <s v="07"/>
    <x v="2"/>
    <x v="0"/>
    <s v="2573|Markham IL|8.50|128.00"/>
    <x v="463"/>
    <s v="Truck# U-76_x000a_Hauling Ticket# 13110_x000a_Job: Markham IL_x000a_Location: Sawyer / 159th"/>
    <x v="4"/>
    <x v="46"/>
    <s v="13110"/>
    <x v="5"/>
    <x v="84"/>
    <s v="Markham IL"/>
    <m/>
    <m/>
    <m/>
    <m/>
    <n v="8.5"/>
    <n v="128"/>
    <n v="1088"/>
    <n v="0"/>
    <n v="1372760.6599999981"/>
  </r>
  <r>
    <x v="10"/>
    <s v="07"/>
    <x v="2"/>
    <x v="0"/>
    <s v="2573|Markham IL|9.25|128.00"/>
    <x v="463"/>
    <s v="Truck# LT-515_x000a_Hauling Ticket# 13203_x000a_Job: Markham IL_x000a_Location: Sawyer / 159th"/>
    <x v="0"/>
    <x v="17"/>
    <s v="13203"/>
    <x v="5"/>
    <x v="84"/>
    <s v="Markham IL"/>
    <m/>
    <m/>
    <m/>
    <m/>
    <n v="9.25"/>
    <n v="128"/>
    <n v="1184"/>
    <n v="1101.1200000000001"/>
    <n v="1373944.6599999981"/>
  </r>
  <r>
    <x v="10"/>
    <s v="07"/>
    <x v="2"/>
    <x v="0"/>
    <s v="2573|Markham IL|7.00|128.00"/>
    <x v="463"/>
    <s v="Truck# LT-617_x000a_Hauling Ticket# 09646_x000a_Job: Markham IL_x000a_Location: Sawyer / 159th"/>
    <x v="0"/>
    <x v="3"/>
    <s v="09646"/>
    <x v="5"/>
    <x v="84"/>
    <s v="Markham IL"/>
    <m/>
    <m/>
    <m/>
    <m/>
    <n v="7"/>
    <n v="128"/>
    <n v="896"/>
    <n v="833.28000000000009"/>
    <n v="1374840.6599999981"/>
  </r>
  <r>
    <x v="10"/>
    <s v="07"/>
    <x v="2"/>
    <x v="0"/>
    <s v="2573|Markham IL|6.00|128.00"/>
    <x v="463"/>
    <s v="Truck# U-76_x000a_Hauling Ticket# 13111_x000a_Job: Markham IL_x000a_Location: Sawyer / 159th"/>
    <x v="4"/>
    <x v="46"/>
    <s v="13111"/>
    <x v="5"/>
    <x v="84"/>
    <s v="Markham IL"/>
    <m/>
    <m/>
    <m/>
    <m/>
    <n v="6"/>
    <n v="128"/>
    <n v="768"/>
    <n v="0"/>
    <n v="1375608.6599999981"/>
  </r>
  <r>
    <x v="10"/>
    <s v="07"/>
    <x v="2"/>
    <x v="0"/>
    <s v="2573|Markham IL|7.00|128.00"/>
    <x v="463"/>
    <s v="Truck# LT-515_x000a_Hauling Ticket# 13205_x000a_Job: Markham IL_x000a_Location: Sawyer / 159th"/>
    <x v="0"/>
    <x v="17"/>
    <s v="13205"/>
    <x v="5"/>
    <x v="84"/>
    <s v="Markham IL"/>
    <m/>
    <m/>
    <m/>
    <m/>
    <n v="7"/>
    <n v="128"/>
    <n v="896"/>
    <n v="833.28000000000009"/>
    <n v="1376504.6599999981"/>
  </r>
  <r>
    <x v="30"/>
    <s v="14"/>
    <x v="2"/>
    <x v="0"/>
    <s v="2588|Markham IL|7.00|128.00"/>
    <x v="464"/>
    <s v="Truck# LT-515_x000a_Hauling Ticket# 13207_x000a_Job: Markham IL_x000a_Location: 159th / Spaulding"/>
    <x v="0"/>
    <x v="17"/>
    <s v="13207"/>
    <x v="5"/>
    <x v="84"/>
    <s v="Markham IL"/>
    <m/>
    <m/>
    <m/>
    <m/>
    <n v="7"/>
    <n v="128"/>
    <n v="896"/>
    <n v="833.28000000000009"/>
    <n v="1466624.7599999961"/>
  </r>
  <r>
    <x v="10"/>
    <s v="07"/>
    <x v="2"/>
    <x v="0"/>
    <s v="2580|Martam|8.50|110.00"/>
    <x v="465"/>
    <s v="Truck# KJV-612_x000a_Hauling Ticket # 058_x000a_Job: Martam_x000a_Location: 194 S. Herbert Rd_x000a_Deliver/Pick Up: Heidelberg McCook"/>
    <x v="15"/>
    <x v="63"/>
    <s v="058"/>
    <x v="1"/>
    <x v="85"/>
    <s v="Martam"/>
    <m/>
    <m/>
    <m/>
    <m/>
    <n v="8.5"/>
    <n v="110"/>
    <n v="935"/>
    <n v="0"/>
    <n v="1417482.4299999969"/>
  </r>
  <r>
    <x v="10"/>
    <s v="07"/>
    <x v="2"/>
    <x v="0"/>
    <s v="2580|Martam|8.50|110.00"/>
    <x v="465"/>
    <s v="Truck# MLB-82_x000a_Hauling Ticket# 13181_x000a_Job: Martam_x000a_Location: 194 S. Herbert Rd_x000a_Deliver/Pick Up: Heidelberg McCook"/>
    <x v="2"/>
    <x v="23"/>
    <s v="13181"/>
    <x v="1"/>
    <x v="85"/>
    <s v="Martam"/>
    <m/>
    <m/>
    <m/>
    <m/>
    <n v="8.5"/>
    <n v="110"/>
    <n v="935"/>
    <n v="0"/>
    <n v="1418417.4299999969"/>
  </r>
  <r>
    <x v="10"/>
    <s v="07"/>
    <x v="2"/>
    <x v="0"/>
    <s v="2580|Martam|7.75|110.00"/>
    <x v="465"/>
    <s v="Truck# KJV-612_x000a_Hauling Ticket# 059_x000a_Job: Martam_x000a_Location: 194 S. Herbert Rd_x000a_Deliver/Pick Up: Heidelberg McCook"/>
    <x v="15"/>
    <x v="63"/>
    <s v="059"/>
    <x v="1"/>
    <x v="85"/>
    <s v="Martam"/>
    <m/>
    <m/>
    <m/>
    <m/>
    <n v="7.75"/>
    <n v="110"/>
    <n v="852.5"/>
    <n v="0"/>
    <n v="1419269.9299999969"/>
  </r>
  <r>
    <x v="10"/>
    <s v="07"/>
    <x v="2"/>
    <x v="0"/>
    <s v="2580|Martam|7.75|110.00"/>
    <x v="465"/>
    <s v="Truck# MLB-82_x000a_Hauling Ticket# 13182_x000a_Job: Martam_x000a_Location: 194 S. Herbert Rd_x000a_Deliver/Pick Up: Heidelberg McCook"/>
    <x v="2"/>
    <x v="23"/>
    <s v="13182"/>
    <x v="1"/>
    <x v="85"/>
    <s v="Martam"/>
    <m/>
    <m/>
    <m/>
    <m/>
    <n v="7.75"/>
    <n v="110"/>
    <n v="852.5"/>
    <n v="0"/>
    <n v="1420122.4299999969"/>
  </r>
  <r>
    <x v="30"/>
    <s v="14"/>
    <x v="2"/>
    <x v="0"/>
    <s v="2596|Martam|8.50|110.00"/>
    <x v="466"/>
    <s v="Truck# BR-371_x000a_Hauling Ticket # 6485_x000a_Job: Martam_x000a_Location: 194 S. Herbert Rd_x000a_Deliver/Pick Up: Vulcan McCook"/>
    <x v="3"/>
    <x v="4"/>
    <s v="6485"/>
    <x v="1"/>
    <x v="85"/>
    <s v="Martam"/>
    <m/>
    <s v="Vulcan McCook"/>
    <m/>
    <m/>
    <n v="8.5"/>
    <n v="110"/>
    <n v="935"/>
    <n v="0"/>
    <n v="1509045.7599999961"/>
  </r>
  <r>
    <x v="30"/>
    <s v="14"/>
    <x v="2"/>
    <x v="0"/>
    <s v="2596|Martam|9.75|110.00"/>
    <x v="466"/>
    <s v="Truck# MLB-82_x000a_Hauling Ticket # 12822_x000a_Job: Martam_x000a_Location: 194 S. Herbert Rd_x000a_Deliver/Pick Up: Heidelberg McCook"/>
    <x v="2"/>
    <x v="23"/>
    <s v="12822"/>
    <x v="1"/>
    <x v="85"/>
    <s v="Martam"/>
    <m/>
    <m/>
    <m/>
    <m/>
    <n v="9.75"/>
    <n v="110"/>
    <n v="1072.5"/>
    <n v="0"/>
    <n v="1510118.2599999961"/>
  </r>
  <r>
    <x v="30"/>
    <s v="14"/>
    <x v="2"/>
    <x v="0"/>
    <s v="2596|Martam|9.75|110.00"/>
    <x v="466"/>
    <s v="Truck# LT-114_x000a_Hauling Ticket # 13359_x000a_Job: Martam_x000a_Location: 194 S. Herbert Rd_x000a_Deliver/Pick Up: Vulcan McCook"/>
    <x v="0"/>
    <x v="25"/>
    <s v="13359"/>
    <x v="1"/>
    <x v="85"/>
    <s v="Martam"/>
    <m/>
    <s v="Vulcan McCook"/>
    <m/>
    <m/>
    <n v="9.75"/>
    <n v="110"/>
    <n v="1072.5"/>
    <n v="0"/>
    <n v="1511190.7599999961"/>
  </r>
  <r>
    <x v="30"/>
    <s v="14"/>
    <x v="2"/>
    <x v="0"/>
    <s v="2596|Martam|9.50|110.00"/>
    <x v="466"/>
    <s v="Truck# MLB-11_x000a_Hauling Ticket # 13958_x000a_Job: Martam_x000a_Location: 194 S. Herbert Rd_x000a_Deliver/Pick Up: Heidelberg McCook"/>
    <x v="2"/>
    <x v="11"/>
    <s v="13958"/>
    <x v="1"/>
    <x v="85"/>
    <s v="Martam"/>
    <m/>
    <m/>
    <m/>
    <m/>
    <n v="9.5"/>
    <n v="110"/>
    <n v="1045"/>
    <n v="0"/>
    <n v="1512235.7599999961"/>
  </r>
  <r>
    <x v="30"/>
    <s v="14"/>
    <x v="2"/>
    <x v="0"/>
    <s v="2596|Martam|8.00|110.00"/>
    <x v="466"/>
    <s v="Truck# BR-371_x000a_Hauling Ticket # 6486_x000a_Job: Martam_x000a_Location: 166 Riverside Rd._x000a_Deliver/Pick Up: Hanson McCook"/>
    <x v="3"/>
    <x v="4"/>
    <s v="6486"/>
    <x v="1"/>
    <x v="85"/>
    <s v="Martam"/>
    <m/>
    <m/>
    <m/>
    <m/>
    <n v="8"/>
    <n v="110"/>
    <n v="880"/>
    <n v="0"/>
    <n v="1513115.7599999961"/>
  </r>
  <r>
    <x v="30"/>
    <s v="14"/>
    <x v="2"/>
    <x v="0"/>
    <s v="2596|Martam|7.00|110.00"/>
    <x v="466"/>
    <s v="Truck# MLB-82_x000a_Hauling Ticket # 12823_x000a_Job: Martam_x000a_Location: 166 Riverside Rd._x000a_Deliver/Pick Up: Heidelberg McCook"/>
    <x v="2"/>
    <x v="23"/>
    <s v="12823"/>
    <x v="1"/>
    <x v="85"/>
    <s v="Martam"/>
    <m/>
    <m/>
    <m/>
    <m/>
    <n v="7"/>
    <n v="110"/>
    <n v="770"/>
    <n v="0"/>
    <n v="1513885.7599999961"/>
  </r>
  <r>
    <x v="30"/>
    <s v="14"/>
    <x v="2"/>
    <x v="0"/>
    <s v="2596|Martam|7.50|110.00"/>
    <x v="466"/>
    <s v="Truck# CAJ-54_x000a_Hauling Ticket # 13222_x000a_Job: Martam_x000a_Location: 166 Riverside Rd._x000a_Deliver/Pick Up: Hanson McCook"/>
    <x v="5"/>
    <x v="1"/>
    <s v="13222"/>
    <x v="1"/>
    <x v="85"/>
    <s v="Martam"/>
    <m/>
    <m/>
    <m/>
    <m/>
    <n v="7.5"/>
    <n v="110"/>
    <n v="825"/>
    <n v="0"/>
    <n v="1514710.7599999961"/>
  </r>
  <r>
    <x v="30"/>
    <s v="14"/>
    <x v="2"/>
    <x v="0"/>
    <s v="2596|Martam|8.25|110.00"/>
    <x v="466"/>
    <s v="Truck# LT-114_x000a_Hauling Ticket # 13360_x000a_Job: Martam_x000a_Location: 166 Riverside Rd._x000a_Deliver/Pick Up: Hanson McCook"/>
    <x v="0"/>
    <x v="25"/>
    <s v="13360"/>
    <x v="1"/>
    <x v="85"/>
    <s v="Martam"/>
    <m/>
    <m/>
    <m/>
    <m/>
    <n v="8.25"/>
    <n v="110"/>
    <n v="907.5"/>
    <n v="0"/>
    <n v="1515618.2599999961"/>
  </r>
  <r>
    <x v="30"/>
    <s v="14"/>
    <x v="2"/>
    <x v="0"/>
    <s v="2596|Martam|7.00|110.00"/>
    <x v="466"/>
    <s v="Truck# MLB-11_x000a_Hauling Ticket # 13959_x000a_Job: Martam_x000a_Location: 166 Riverside Rd._x000a_Deliver/Pick Up: Heidelberg McCook"/>
    <x v="2"/>
    <x v="11"/>
    <s v="13959"/>
    <x v="1"/>
    <x v="85"/>
    <s v="Martam"/>
    <m/>
    <m/>
    <m/>
    <m/>
    <n v="7"/>
    <n v="110"/>
    <n v="770"/>
    <n v="0"/>
    <n v="1516388.2599999961"/>
  </r>
  <r>
    <x v="30"/>
    <s v="14"/>
    <x v="2"/>
    <x v="0"/>
    <s v="2596|Martam|8.50|110.00"/>
    <x v="466"/>
    <s v="Truck# BR-371_x000a_Hauling Ticket # 6487_x000a_Job: Martam_x000a_Location:194 S. Herbert Rd_x000a_Deliver/Pick Up: Hanson McCook"/>
    <x v="3"/>
    <x v="4"/>
    <s v="6487"/>
    <x v="1"/>
    <x v="85"/>
    <s v="Martam"/>
    <m/>
    <m/>
    <m/>
    <m/>
    <n v="8.5"/>
    <n v="110"/>
    <n v="935"/>
    <n v="0"/>
    <n v="1517323.2599999961"/>
  </r>
  <r>
    <x v="30"/>
    <s v="14"/>
    <x v="2"/>
    <x v="0"/>
    <s v="2596|Martam|7.75|110.00"/>
    <x v="466"/>
    <s v="Truck# LT-114_x000a_Hauling Ticket # 8395_x000a_Job: Martam_x000a_Location:194 S. Herbert Rd_x000a_Deliver/Pick Up: Hanson McCook"/>
    <x v="0"/>
    <x v="25"/>
    <s v="8395"/>
    <x v="1"/>
    <x v="85"/>
    <s v="Martam"/>
    <m/>
    <m/>
    <m/>
    <m/>
    <n v="7.75"/>
    <n v="110"/>
    <n v="852.5"/>
    <n v="0"/>
    <n v="1518175.7599999961"/>
  </r>
  <r>
    <x v="30"/>
    <s v="14"/>
    <x v="2"/>
    <x v="0"/>
    <s v="2596|Martam|7.75|110.00"/>
    <x v="466"/>
    <s v="Truck# LT-325_x000a_Hauling Ticket # 13600_x000a_Job: Martam_x000a_Location:194 S. Herbert Rd_x000a_Deliver/Pick Up: Heidelberg McCook"/>
    <x v="0"/>
    <x v="21"/>
    <s v="13600"/>
    <x v="1"/>
    <x v="85"/>
    <s v="Martam"/>
    <m/>
    <m/>
    <m/>
    <m/>
    <n v="7.75"/>
    <n v="110"/>
    <n v="852.5"/>
    <n v="0"/>
    <n v="1519028.2599999961"/>
  </r>
  <r>
    <x v="30"/>
    <s v="14"/>
    <x v="2"/>
    <x v="0"/>
    <s v="2596|Martam|7.00|110.00"/>
    <x v="466"/>
    <s v="Truck# AAA-308_x000a_Hauling Ticket # 13707_x000a_Job: Martam_x000a_Location:194 S. Herbert Rd_x000a_Deliver/Pick Up: Heidelberg McCook"/>
    <x v="11"/>
    <x v="24"/>
    <s v="13707"/>
    <x v="1"/>
    <x v="85"/>
    <s v="Martam"/>
    <m/>
    <m/>
    <m/>
    <m/>
    <n v="7"/>
    <n v="110"/>
    <n v="770"/>
    <n v="0"/>
    <n v="1519798.2599999961"/>
  </r>
  <r>
    <x v="30"/>
    <s v="14"/>
    <x v="2"/>
    <x v="0"/>
    <s v="2596|Martam|7.50|110.00"/>
    <x v="466"/>
    <s v="Truck# MLB-11_x000a_Hauling Ticket # 13960_x000a_Job: Martam_x000a_Location:194 S. Herbert Rd_x000a_Deliver/Pick Up: Heidelberg McCook"/>
    <x v="2"/>
    <x v="11"/>
    <s v="13960"/>
    <x v="1"/>
    <x v="85"/>
    <s v="Martam"/>
    <m/>
    <m/>
    <m/>
    <m/>
    <n v="7.5"/>
    <n v="110"/>
    <n v="825"/>
    <n v="0"/>
    <n v="1520623.2599999961"/>
  </r>
  <r>
    <x v="30"/>
    <s v="14"/>
    <x v="2"/>
    <x v="0"/>
    <s v="2596|Martam|6.50|110.00"/>
    <x v="466"/>
    <s v="Truck# BR-371_x000a_Hauling Ticket # 6488_x000a_Job: Martam_x000a_Location: 194 S. Herbert Rd_x000a_Deliver/Pick Up: Hanson McCook"/>
    <x v="3"/>
    <x v="4"/>
    <s v="6488"/>
    <x v="1"/>
    <x v="85"/>
    <s v="Martam"/>
    <m/>
    <m/>
    <m/>
    <m/>
    <n v="6.5"/>
    <n v="110"/>
    <n v="715"/>
    <n v="0"/>
    <n v="1521338.2599999961"/>
  </r>
  <r>
    <x v="30"/>
    <s v="14"/>
    <x v="2"/>
    <x v="0"/>
    <s v="2596|Martam|8.00|110.00"/>
    <x v="466"/>
    <s v="Truck# LT-114_x000a_Hauling Ticket # 11038_x000a_Job: Martam_x000a_Location: 194 S. Herbert Rd_x000a_Deliver/Pick Up: Hanson McCook"/>
    <x v="0"/>
    <x v="25"/>
    <s v="11038"/>
    <x v="1"/>
    <x v="85"/>
    <s v="Martam"/>
    <m/>
    <m/>
    <m/>
    <m/>
    <n v="8"/>
    <n v="110"/>
    <n v="880"/>
    <n v="0"/>
    <n v="1522218.2599999961"/>
  </r>
  <r>
    <x v="30"/>
    <s v="14"/>
    <x v="2"/>
    <x v="0"/>
    <s v="2596|Martam|6.25|110.00"/>
    <x v="466"/>
    <s v="Truck# MLB-82_x000a_Hauling Ticket # 13183_x000a_Job: Martam_x000a_Location: 194 S. Herbert Rd_x000a_Deliver/Pick Up: Heidelberg McCook"/>
    <x v="2"/>
    <x v="23"/>
    <s v="13183"/>
    <x v="1"/>
    <x v="85"/>
    <s v="Martam"/>
    <m/>
    <m/>
    <m/>
    <m/>
    <n v="6.25"/>
    <n v="110"/>
    <n v="687.5"/>
    <n v="0"/>
    <n v="1522905.7599999961"/>
  </r>
  <r>
    <x v="30"/>
    <s v="14"/>
    <x v="2"/>
    <x v="0"/>
    <s v="2596|Martam|7.25|110.00"/>
    <x v="466"/>
    <s v="Truck# BR-371_x000a_Hauling Ticket # 6489_x000a_Job: Martam_x000a_Location: 194 S. Herbert Rd_x000a_Deliver/Pick Up: Hanson McCook"/>
    <x v="3"/>
    <x v="4"/>
    <s v="6489"/>
    <x v="1"/>
    <x v="85"/>
    <s v="Martam"/>
    <m/>
    <m/>
    <m/>
    <m/>
    <n v="7.25"/>
    <n v="110"/>
    <n v="797.5"/>
    <n v="0"/>
    <n v="1523703.2599999961"/>
  </r>
  <r>
    <x v="30"/>
    <s v="14"/>
    <x v="2"/>
    <x v="0"/>
    <s v="2596|Martam|8.50|110.00"/>
    <x v="466"/>
    <s v="Truck# MLB-82_x000a_Hauling Ticket # 13421_x000a_Job: Martam_x000a_Location: 194 S. Herbert Rd_x000a_Deliver/Pick Up: Heidelberg McCook"/>
    <x v="2"/>
    <x v="23"/>
    <s v="13421"/>
    <x v="1"/>
    <x v="85"/>
    <s v="Martam"/>
    <m/>
    <m/>
    <m/>
    <m/>
    <n v="8.5"/>
    <n v="110"/>
    <n v="935"/>
    <n v="0"/>
    <n v="1524638.2599999961"/>
  </r>
  <r>
    <x v="30"/>
    <s v="14"/>
    <x v="2"/>
    <x v="0"/>
    <s v="2596|Martam|8.00|110.00"/>
    <x v="466"/>
    <s v="Truck# U-661_x000a_Hauling Ticket # 13071_x000a_Job: Martam_x000a_Location: 194 S. Herbert Rd_x000a_Deliver/Pick Up: Hanson McCook"/>
    <x v="4"/>
    <x v="60"/>
    <s v="13071"/>
    <x v="1"/>
    <x v="85"/>
    <s v="Martam"/>
    <m/>
    <m/>
    <m/>
    <m/>
    <n v="8"/>
    <n v="110"/>
    <n v="880"/>
    <n v="0"/>
    <n v="1525518.2599999961"/>
  </r>
  <r>
    <x v="30"/>
    <s v="14"/>
    <x v="2"/>
    <x v="0"/>
    <s v="2596|Martam|7.00|110.00"/>
    <x v="466"/>
    <s v="Truck# U-76_x000a_Hauling Ticket # 13114_x000a_Job: Martam_x000a_Location: 194 S. Herbert Rd_x000a_Deliver/Pick Up: Hanson McCook"/>
    <x v="4"/>
    <x v="46"/>
    <s v="13114"/>
    <x v="1"/>
    <x v="85"/>
    <s v="Martam"/>
    <m/>
    <m/>
    <m/>
    <m/>
    <n v="7"/>
    <n v="110"/>
    <n v="770"/>
    <n v="0"/>
    <n v="1526288.2599999961"/>
  </r>
  <r>
    <x v="19"/>
    <s v="21"/>
    <x v="2"/>
    <x v="0"/>
    <s v="2608|Martam|9.00|110.00"/>
    <x v="467"/>
    <s v="Truck# BR-371_x000a_Hauling Ticket # 6490_x000a_Job: Martam_x000a_Location: 194 S. Herbert Rd_x000a_Deliver/Pick Up: Hanson McCook"/>
    <x v="3"/>
    <x v="4"/>
    <s v="6490"/>
    <x v="1"/>
    <x v="85"/>
    <s v="Martam"/>
    <m/>
    <m/>
    <m/>
    <m/>
    <n v="9"/>
    <n v="110"/>
    <n v="990"/>
    <n v="0"/>
    <n v="1674313.8499999959"/>
  </r>
  <r>
    <x v="19"/>
    <s v="21"/>
    <x v="2"/>
    <x v="0"/>
    <s v="2608|Martam|8.00|110.00"/>
    <x v="467"/>
    <s v="Truck# U-28_x000a_Hauling Ticket # 8219_x000a_Job: Martam_x000a_Location: 194 S. Herbert Rd_x000a_Deliver/Pick Up: Hanson McCook"/>
    <x v="4"/>
    <x v="5"/>
    <s v="8219"/>
    <x v="1"/>
    <x v="85"/>
    <s v="Martam"/>
    <m/>
    <m/>
    <m/>
    <m/>
    <n v="8"/>
    <n v="110"/>
    <n v="880"/>
    <n v="0"/>
    <n v="1675193.8499999959"/>
  </r>
  <r>
    <x v="19"/>
    <s v="21"/>
    <x v="2"/>
    <x v="0"/>
    <s v="2608|Martam|8.75|110.00"/>
    <x v="467"/>
    <s v="Truck# LT-114_x000a_Hauling Ticket # 11913_x000a_Job: Martam_x000a_Location: 166 S. Riverside_x000a_Deliver/Pick Up: Hanson McCook"/>
    <x v="0"/>
    <x v="25"/>
    <s v="11913"/>
    <x v="1"/>
    <x v="85"/>
    <s v="Martam"/>
    <m/>
    <m/>
    <m/>
    <m/>
    <n v="8.75"/>
    <n v="110"/>
    <n v="962.5"/>
    <n v="0"/>
    <n v="1676156.3499999959"/>
  </r>
  <r>
    <x v="19"/>
    <s v="21"/>
    <x v="2"/>
    <x v="0"/>
    <s v="2608|Martam|7.75|110.00"/>
    <x v="467"/>
    <s v="Truck# CAJ-02_x000a_Hauling Ticket # 13026_x000a_Job: Martam_x000a_Location: 194 S. Herbert Rd_x000a_Deliver/Pick Up: Hanson McCook"/>
    <x v="5"/>
    <x v="41"/>
    <s v="13026"/>
    <x v="1"/>
    <x v="85"/>
    <s v="Martam"/>
    <m/>
    <m/>
    <m/>
    <m/>
    <n v="7.75"/>
    <n v="110"/>
    <n v="852.5"/>
    <n v="0"/>
    <n v="1677008.8499999959"/>
  </r>
  <r>
    <x v="2"/>
    <s v="16"/>
    <x v="1"/>
    <x v="0"/>
    <s v="2531|Maywood|8.50|115.50"/>
    <x v="468"/>
    <s v="Truck# Li-54_x000a_Hauling Ticket# 13628_x000a_Job: Maywood_x000a_Location: 612 S. 19th St."/>
    <x v="1"/>
    <x v="1"/>
    <s v="13628"/>
    <x v="10"/>
    <x v="86"/>
    <s v="Maywood"/>
    <m/>
    <m/>
    <m/>
    <m/>
    <n v="8.5"/>
    <n v="115.5"/>
    <n v="981.75"/>
    <n v="0"/>
    <n v="1055188.830000001"/>
  </r>
  <r>
    <x v="22"/>
    <s v="08"/>
    <x v="4"/>
    <x v="0"/>
    <s v="2720|Metra 115th|1.00|250.00"/>
    <x v="469"/>
    <s v="Truck# LT-67_x000a_Hauling Ticket# 12900_x000a_Job: Metra 115th _x000a_Location: 115th &amp; Hale Ave._x000a_Scale Ticket# CMS-0031_x000a_PickUP/Deliver: IDA East Chicago"/>
    <x v="0"/>
    <x v="15"/>
    <s v="12900"/>
    <x v="15"/>
    <x v="87"/>
    <s v="Metra 115th"/>
    <m/>
    <s v="IDA East Chicago"/>
    <m/>
    <m/>
    <n v="1"/>
    <n v="250"/>
    <n v="250"/>
    <n v="0"/>
    <n v="2574075.7199999942"/>
  </r>
  <r>
    <x v="22"/>
    <s v="08"/>
    <x v="4"/>
    <x v="0"/>
    <s v="2720|Metra 115th|1.00|250.00"/>
    <x v="469"/>
    <s v="Truck# MLB-19_x000a_Hauling Ticket# 14760_x000a_Job: Metra 115th _x000a_Location: 115th &amp; Hale Ave._x000a_Scale Ticket# CMS-0033_x000a_PickUP/Deliver: IDA East Chicago"/>
    <x v="2"/>
    <x v="8"/>
    <s v="14760"/>
    <x v="15"/>
    <x v="87"/>
    <s v="Metra 115th"/>
    <m/>
    <s v="IDA East Chicago"/>
    <m/>
    <m/>
    <n v="1"/>
    <n v="250"/>
    <n v="250"/>
    <n v="0"/>
    <n v="2574325.7199999942"/>
  </r>
  <r>
    <x v="22"/>
    <s v="08"/>
    <x v="4"/>
    <x v="0"/>
    <s v="2720|Metra 115th|1.00|250.00"/>
    <x v="469"/>
    <s v="Truck# MLB-19_x000a_Hauling Ticket# 14761_x000a_Job: Metra 115th _x000a_Location: 115th &amp; Hale Ave._x000a_Scale Ticket# CMS-0034_x000a_PickUP/Deliver: IDA East Chicago"/>
    <x v="2"/>
    <x v="8"/>
    <s v="14761"/>
    <x v="15"/>
    <x v="87"/>
    <s v="Metra 115th"/>
    <m/>
    <s v="IDA East Chicago"/>
    <m/>
    <m/>
    <n v="1"/>
    <n v="250"/>
    <n v="250"/>
    <n v="0"/>
    <n v="2574575.7199999942"/>
  </r>
  <r>
    <x v="22"/>
    <s v="08"/>
    <x v="4"/>
    <x v="0"/>
    <s v="2720|Metra 115th|1.00|250.00"/>
    <x v="469"/>
    <s v="Truck# MLB-19_x000a_Hauling Ticket# 14762_x000a_Job: Metra 115th _x000a_Location: 115th &amp; Hale Ave._x000a_Scale Ticket# CMS-0035_x000a_PickUP/Deliver: IDA East Chicago"/>
    <x v="2"/>
    <x v="8"/>
    <s v="14762"/>
    <x v="15"/>
    <x v="87"/>
    <s v="Metra 115th"/>
    <m/>
    <s v="IDA East Chicago"/>
    <m/>
    <m/>
    <n v="1"/>
    <n v="250"/>
    <n v="250"/>
    <n v="0"/>
    <n v="2574825.7199999942"/>
  </r>
  <r>
    <x v="23"/>
    <s v="15"/>
    <x v="4"/>
    <x v="0"/>
    <s v="2736|Metra 115th|1.00|250.00"/>
    <x v="470"/>
    <s v="Truck# LT-515_x000a_Hauling Ticket# 15157_x000a_Job: Metra 115th _x000a_Location: 115th &amp; Hale Ave._x000a_Scale Ticket# CMS-0037_x000a_PickUP/Deliver: IDA East Chicago"/>
    <x v="0"/>
    <x v="17"/>
    <s v="15157"/>
    <x v="15"/>
    <x v="87"/>
    <s v="Metra 115th"/>
    <m/>
    <s v="IDA East Chicago"/>
    <m/>
    <m/>
    <n v="1"/>
    <n v="250"/>
    <n v="250"/>
    <n v="0"/>
    <n v="2687943.0299999928"/>
  </r>
  <r>
    <x v="23"/>
    <s v="15"/>
    <x v="4"/>
    <x v="0"/>
    <s v="2736|Metra 115th|1.00|250.00"/>
    <x v="470"/>
    <s v="Truck# LT-515_x000a_Hauling Ticket# 15158_x000a_Job: Metra 115th _x000a_Location: 115th &amp; Hale Ave._x000a_Scale Ticket# CMS-0038_x000a_PickUP/Deliver: IDA East Chicago"/>
    <x v="0"/>
    <x v="17"/>
    <s v="15158"/>
    <x v="15"/>
    <x v="87"/>
    <s v="Metra 115th"/>
    <m/>
    <s v="IDA East Chicago"/>
    <m/>
    <m/>
    <n v="1"/>
    <n v="250"/>
    <n v="250"/>
    <n v="0"/>
    <n v="2688193.0299999928"/>
  </r>
  <r>
    <x v="23"/>
    <s v="15"/>
    <x v="4"/>
    <x v="0"/>
    <s v="2736|Metra 115th|1.00|250.00"/>
    <x v="470"/>
    <s v="Truck# LT-515_x000a_Hauling Ticket# 15159_x000a_Job: Metra 115th _x000a_Location: 115th &amp; Hale Ave._x000a_Scale Ticket# CMS-0036_x000a_PickUP/Deliver: IDA East Chicago"/>
    <x v="0"/>
    <x v="17"/>
    <s v="15159"/>
    <x v="15"/>
    <x v="87"/>
    <s v="Metra 115th"/>
    <m/>
    <s v="IDA East Chicago"/>
    <m/>
    <m/>
    <n v="1"/>
    <n v="250"/>
    <n v="250"/>
    <n v="0"/>
    <n v="2688443.0299999928"/>
  </r>
  <r>
    <x v="23"/>
    <s v="15"/>
    <x v="4"/>
    <x v="0"/>
    <s v="2736|Metra 115th|1.00|250.00"/>
    <x v="470"/>
    <s v="Truck# LT-515_x000a_Hauling Ticket# 15160_x000a_Job: Metra 115th _x000a_Location: 115th &amp; Hale Ave._x000a_Scale Ticket# CMS-0039_x000a_PickUP/Deliver: IDA East Chicago"/>
    <x v="0"/>
    <x v="17"/>
    <s v="15160"/>
    <x v="15"/>
    <x v="87"/>
    <s v="Metra 115th"/>
    <m/>
    <s v="IDA East Chicago"/>
    <m/>
    <m/>
    <n v="1"/>
    <n v="250"/>
    <n v="250"/>
    <n v="0"/>
    <n v="2688693.0299999928"/>
  </r>
  <r>
    <x v="23"/>
    <s v="15"/>
    <x v="4"/>
    <x v="0"/>
    <s v="2736|Metra 115th|1.00|250.00"/>
    <x v="470"/>
    <s v="Truck# LT-515_x000a_Hauling Ticket# 15161_x000a_Job: Metra 115th _x000a_Location: 115th &amp; Hale Ave._x000a_Scale Ticket# CMS-0043_x000a_PickUP/Deliver: IDA East Chicago"/>
    <x v="0"/>
    <x v="17"/>
    <s v="15161"/>
    <x v="15"/>
    <x v="87"/>
    <s v="Metra 115th"/>
    <m/>
    <s v="IDA East Chicago"/>
    <m/>
    <m/>
    <n v="1"/>
    <n v="250"/>
    <n v="250"/>
    <n v="0"/>
    <n v="2688943.0299999928"/>
  </r>
  <r>
    <x v="23"/>
    <s v="15"/>
    <x v="4"/>
    <x v="0"/>
    <s v="2736|Metra 115th|1.00|250.00"/>
    <x v="470"/>
    <s v="Truck# MLB-198_x000a_Hauling Ticket# 14585_x000a_Job: Metra 115th _x000a_Location: 115th &amp; Hale Ave._x000a_Scale Ticket# CMS-0059_x000a_PickUP/Deliver: IDA East Chicago"/>
    <x v="2"/>
    <x v="34"/>
    <s v="14585"/>
    <x v="15"/>
    <x v="87"/>
    <s v="Metra 115th"/>
    <m/>
    <s v="IDA East Chicago"/>
    <m/>
    <m/>
    <n v="1"/>
    <n v="250"/>
    <n v="250"/>
    <n v="0"/>
    <n v="2689193.0299999928"/>
  </r>
  <r>
    <x v="23"/>
    <s v="15"/>
    <x v="4"/>
    <x v="0"/>
    <s v="2736|Metra 115th|1.00|250.00"/>
    <x v="470"/>
    <s v="Truck# MLB-198_x000a_Hauling Ticket# 14586_x000a_Job: Metra 115th _x000a_Location: 115th &amp; Hale Ave._x000a_Scale Ticket# CMS-0058_x000a_PickUP/Deliver: IDA East Chicago"/>
    <x v="2"/>
    <x v="34"/>
    <s v="14586"/>
    <x v="15"/>
    <x v="87"/>
    <s v="Metra 115th"/>
    <m/>
    <s v="IDA East Chicago"/>
    <m/>
    <m/>
    <n v="1"/>
    <n v="250"/>
    <n v="250"/>
    <n v="0"/>
    <n v="2689443.0299999928"/>
  </r>
  <r>
    <x v="23"/>
    <s v="15"/>
    <x v="4"/>
    <x v="0"/>
    <s v="2736|Metra 115th|1.00|250.00"/>
    <x v="470"/>
    <s v="Truck# MLB-198_x000a_Hauling Ticket# 14587_x000a_Job: Metra 115th _x000a_Location: 115th &amp; Hale Ave._x000a_Scale Ticket# CMS-0041_x000a_PickUP/Deliver: IDA East Chicago"/>
    <x v="2"/>
    <x v="34"/>
    <s v="14587"/>
    <x v="15"/>
    <x v="87"/>
    <s v="Metra 115th"/>
    <m/>
    <s v="IDA East Chicago"/>
    <m/>
    <m/>
    <n v="1"/>
    <n v="250"/>
    <n v="250"/>
    <n v="0"/>
    <n v="2689693.0299999928"/>
  </r>
  <r>
    <x v="23"/>
    <s v="15"/>
    <x v="4"/>
    <x v="0"/>
    <s v="2736|Metra 115th|1.00|250.00"/>
    <x v="470"/>
    <s v="Truck# MLB-198_x000a_Hauling Ticket# 14588_x000a_Job: Metra 115th _x000a_Location: 115th &amp; Hale Ave._x000a_Scale Ticket# CMS-0045_x000a_PickUP/Deliver: IDA East Chicago"/>
    <x v="2"/>
    <x v="34"/>
    <s v="14588"/>
    <x v="15"/>
    <x v="87"/>
    <s v="Metra 115th"/>
    <m/>
    <s v="IDA East Chicago"/>
    <m/>
    <m/>
    <n v="1"/>
    <n v="250"/>
    <n v="250"/>
    <n v="0"/>
    <n v="2689943.0299999928"/>
  </r>
  <r>
    <x v="23"/>
    <s v="15"/>
    <x v="4"/>
    <x v="0"/>
    <s v="2736|Metra 115th|1.00|250.00"/>
    <x v="470"/>
    <s v="Truck# MLB-198_x000a_Hauling Ticket# 14589_x000a_Job: Metra 115th _x000a_Location: 115th &amp; Hale Ave._x000a_Scale Ticket# CMS-0047_x000a_PickUP/Deliver: IDA East Chicago"/>
    <x v="2"/>
    <x v="34"/>
    <s v="14589"/>
    <x v="15"/>
    <x v="87"/>
    <s v="Metra 115th"/>
    <m/>
    <s v="IDA East Chicago"/>
    <m/>
    <m/>
    <n v="1"/>
    <n v="250"/>
    <n v="250"/>
    <n v="0"/>
    <n v="2690193.0299999928"/>
  </r>
  <r>
    <x v="23"/>
    <s v="15"/>
    <x v="4"/>
    <x v="0"/>
    <s v="2736|Metra 115th|1.00|250.00"/>
    <x v="470"/>
    <s v="Truck# WO-102_x000a_Hauling Ticket# 15691_x000a_Job: Metra 115th _x000a_Location: 115th &amp; Hale Ave._x000a_Scale Ticket# CMS-0040_x000a_PickUP/Deliver: IDA East Chicago"/>
    <x v="9"/>
    <x v="37"/>
    <s v="15691"/>
    <x v="15"/>
    <x v="87"/>
    <s v="Metra 115th"/>
    <m/>
    <s v="IDA East Chicago"/>
    <m/>
    <m/>
    <n v="1"/>
    <n v="250"/>
    <n v="250"/>
    <n v="0"/>
    <n v="2690443.0299999928"/>
  </r>
  <r>
    <x v="23"/>
    <s v="15"/>
    <x v="4"/>
    <x v="0"/>
    <s v="2736|Metra 115th|1.00|250.00"/>
    <x v="470"/>
    <s v="Truck# WO-102_x000a_Hauling Ticket# 15692_x000a_Job: Metra 115th _x000a_Location: 115th &amp; Hale Ave._x000a_Scale Ticket# CMS-0060_x000a_PickUP/Deliver: IDA East Chicago"/>
    <x v="9"/>
    <x v="37"/>
    <s v="15692"/>
    <x v="15"/>
    <x v="87"/>
    <s v="Metra 115th"/>
    <m/>
    <s v="IDA East Chicago"/>
    <m/>
    <m/>
    <n v="1"/>
    <n v="250"/>
    <n v="250"/>
    <n v="0"/>
    <n v="2690693.0299999928"/>
  </r>
  <r>
    <x v="23"/>
    <s v="15"/>
    <x v="4"/>
    <x v="0"/>
    <s v="2736|Metra 115th|1.00|250.00"/>
    <x v="470"/>
    <s v="Truck# WO-102_x000a_Hauling Ticket# 15693_x000a_Job: Metra 115th _x000a_Location: 115th &amp; Hale Ave._x000a_Scale Ticket# CMS-0046_x000a_PickUP/Deliver: IDA East Chicago"/>
    <x v="9"/>
    <x v="37"/>
    <s v="15693"/>
    <x v="15"/>
    <x v="87"/>
    <s v="Metra 115th"/>
    <m/>
    <s v="IDA East Chicago"/>
    <m/>
    <m/>
    <n v="1"/>
    <n v="250"/>
    <n v="250"/>
    <n v="0"/>
    <n v="2690943.0299999928"/>
  </r>
  <r>
    <x v="23"/>
    <s v="15"/>
    <x v="4"/>
    <x v="0"/>
    <s v="2736|Metra 115th|1.00|250.00"/>
    <x v="470"/>
    <s v="Truck# WO-102_x000a_Hauling Ticket# 15697_x000a_Job: Metra 115th _x000a_Location: 115th &amp; Hale Ave._x000a_Scale Ticket# CMS-0044_x000a_PickUP/Deliver: IDA East Chicago"/>
    <x v="9"/>
    <x v="37"/>
    <s v="15697"/>
    <x v="15"/>
    <x v="87"/>
    <s v="Metra 115th"/>
    <m/>
    <s v="IDA East Chicago"/>
    <m/>
    <m/>
    <n v="1"/>
    <n v="250"/>
    <n v="250"/>
    <n v="0"/>
    <n v="2691193.0299999928"/>
  </r>
  <r>
    <x v="23"/>
    <s v="15"/>
    <x v="4"/>
    <x v="0"/>
    <s v="2736|Metra 115th|1.00|250.00"/>
    <x v="470"/>
    <s v="Truck# WO-102_x000a_Hauling Ticket# 15698_x000a_Job: Metra 115th _x000a_Location: 115th &amp; Hale Ave._x000a_Scale Ticket# CMS-0042_x000a_PickUP/Deliver: IDA East Chicago"/>
    <x v="9"/>
    <x v="37"/>
    <s v="15698"/>
    <x v="15"/>
    <x v="87"/>
    <s v="Metra 115th"/>
    <m/>
    <s v="IDA East Chicago"/>
    <m/>
    <m/>
    <n v="1"/>
    <n v="250"/>
    <n v="250"/>
    <n v="0"/>
    <n v="2691443.0299999928"/>
  </r>
  <r>
    <x v="23"/>
    <s v="15"/>
    <x v="4"/>
    <x v="0"/>
    <s v="2736|Metra 115th|1.00|250.00"/>
    <x v="470"/>
    <s v="Truck# MLB-198_x000a_Hauling Ticket# 14590_x000a_Job: Metra 115th _x000a_Location: 115th &amp; Hale Ave._x000a_Scale Ticket# CMS-0048_x000a_PickUP/Deliver: IDA East Chicago"/>
    <x v="2"/>
    <x v="34"/>
    <s v="14590"/>
    <x v="15"/>
    <x v="87"/>
    <s v="Metra 115th"/>
    <m/>
    <s v="IDA East Chicago"/>
    <m/>
    <m/>
    <n v="1"/>
    <n v="250"/>
    <n v="250"/>
    <n v="0"/>
    <n v="2691693.0299999928"/>
  </r>
  <r>
    <x v="23"/>
    <s v="15"/>
    <x v="4"/>
    <x v="0"/>
    <s v="2736|Metra 115th|1.00|250.00"/>
    <x v="470"/>
    <s v="Truck# MLB-198_x000a_Hauling Ticket# 14591_x000a_Job: Metra 115th _x000a_Location: 115th &amp; Hale Ave._x000a_Scale Ticket# CMS-0049_x000a_PickUP/Deliver: IDA East Chicago"/>
    <x v="2"/>
    <x v="34"/>
    <s v="14591"/>
    <x v="15"/>
    <x v="87"/>
    <s v="Metra 115th"/>
    <m/>
    <s v="IDA East Chicago"/>
    <m/>
    <m/>
    <n v="1"/>
    <n v="250"/>
    <n v="250"/>
    <n v="0"/>
    <n v="2691943.0299999928"/>
  </r>
  <r>
    <x v="23"/>
    <s v="15"/>
    <x v="4"/>
    <x v="0"/>
    <s v="2736|Metra 115th|1.00|250.00"/>
    <x v="470"/>
    <s v="Truck# MLB-198_x000a_Hauling Ticket# 14592_x000a_Job: Metra 115th _x000a_Location: 115th &amp; Hale Ave._x000a_Scale Ticket# CMS-0050_x000a_PickUP/Deliver: IDA East Chicago"/>
    <x v="2"/>
    <x v="34"/>
    <s v="14592"/>
    <x v="15"/>
    <x v="87"/>
    <s v="Metra 115th"/>
    <m/>
    <s v="IDA East Chicago"/>
    <m/>
    <m/>
    <n v="1"/>
    <n v="250"/>
    <n v="250"/>
    <n v="0"/>
    <n v="2692193.0299999928"/>
  </r>
  <r>
    <x v="23"/>
    <s v="15"/>
    <x v="4"/>
    <x v="0"/>
    <s v="2736|Metra 115th|1.00|250.00"/>
    <x v="470"/>
    <s v="Truck# MLB-198_x000a_Hauling Ticket# 14593_x000a_Job: Metra 115th _x000a_Location: 115th &amp; Hale Ave._x000a_Scale Ticket# CMS-0051_x000a_PickUP/Deliver: IDA East Chicago"/>
    <x v="2"/>
    <x v="34"/>
    <s v="14593"/>
    <x v="15"/>
    <x v="87"/>
    <s v="Metra 115th"/>
    <m/>
    <s v="IDA East Chicago"/>
    <m/>
    <m/>
    <n v="1"/>
    <n v="250"/>
    <n v="250"/>
    <n v="0"/>
    <n v="2692443.0299999928"/>
  </r>
  <r>
    <x v="31"/>
    <s v="22"/>
    <x v="4"/>
    <x v="0"/>
    <s v="2749|Metra 115th|1.00|250.00"/>
    <x v="471"/>
    <s v="Truck# Li-54_x000a_Hauling Ticket# 15642_x000a_Job: Metra 115th _x000a_Location: 115th &amp; Hale Ave._x000a_Scale Ticket# CMS-057_x000a_PickUP/Deliver: IDA East Chicago"/>
    <x v="1"/>
    <x v="1"/>
    <s v="15642"/>
    <x v="15"/>
    <x v="87"/>
    <s v="Metra 115th"/>
    <m/>
    <s v="IDA East Chicago"/>
    <s v="CMS-057"/>
    <s v="Scale"/>
    <n v="1"/>
    <n v="250"/>
    <n v="250"/>
    <n v="0"/>
    <n v="2773125.8599999929"/>
  </r>
  <r>
    <x v="31"/>
    <s v="22"/>
    <x v="4"/>
    <x v="0"/>
    <s v="2749|Metra 115th|1.00|250.00"/>
    <x v="471"/>
    <s v="Truck# Li-54_x000a_Hauling Ticket# 15643_x000a_Job: Metra 115th _x000a_Location: 115th &amp; Hale Ave._x000a_Scale Ticket# CMS-056_x000a_PickUP/Deliver: IDA East Chicago"/>
    <x v="1"/>
    <x v="1"/>
    <s v="15643"/>
    <x v="15"/>
    <x v="87"/>
    <s v="Metra 115th"/>
    <m/>
    <s v="IDA East Chicago"/>
    <s v="CMS-056"/>
    <s v="Scale"/>
    <n v="1"/>
    <n v="250"/>
    <n v="250"/>
    <n v="0"/>
    <n v="2773375.8599999929"/>
  </r>
  <r>
    <x v="31"/>
    <s v="22"/>
    <x v="4"/>
    <x v="0"/>
    <s v="2749|Metra 115th|1.00|250.00"/>
    <x v="471"/>
    <s v="Truck# Li-54_x000a_Hauling Ticket# 15644_x000a_Job: Metra 115th _x000a_Location: 115th &amp; Hale Ave._x000a_Scale Ticket# CMS-052_x000a_PickUP/Deliver: IDA East Chicago"/>
    <x v="1"/>
    <x v="1"/>
    <s v="15644"/>
    <x v="15"/>
    <x v="87"/>
    <s v="Metra 115th"/>
    <m/>
    <s v="IDA East Chicago"/>
    <s v="CMS-052"/>
    <s v="Scale"/>
    <n v="1"/>
    <n v="250"/>
    <n v="250"/>
    <n v="0"/>
    <n v="2773625.8599999929"/>
  </r>
  <r>
    <x v="31"/>
    <s v="22"/>
    <x v="4"/>
    <x v="0"/>
    <s v="2749|Metra 115th|1.00|250.00"/>
    <x v="471"/>
    <s v="Truck# Li-54_x000a_Hauling Ticket# 15645_x000a_Job: Metra 115th _x000a_Location: 115th &amp; Hale Ave._x000a_Scale Ticket# CMS-054_x000a_PickUP/Deliver: IDA East Chicago"/>
    <x v="1"/>
    <x v="1"/>
    <s v="15645"/>
    <x v="15"/>
    <x v="87"/>
    <s v="Metra 115th"/>
    <m/>
    <s v="IDA East Chicago"/>
    <s v="CMS-054"/>
    <s v="Scale"/>
    <n v="1"/>
    <n v="250"/>
    <n v="250"/>
    <n v="0"/>
    <n v="2773875.8599999929"/>
  </r>
  <r>
    <x v="31"/>
    <s v="22"/>
    <x v="4"/>
    <x v="0"/>
    <s v="2749|Metra 115th|1.00|250.00"/>
    <x v="471"/>
    <s v="Truck# Li-54_x000a_Hauling Ticket# 15646_x000a_Job: Metra 115th _x000a_Location: 115th &amp; Hale Ave._x000a_Scale Ticket# CMS-053_x000a_PickUP/Deliver: IDA East Chicago"/>
    <x v="1"/>
    <x v="1"/>
    <s v="15646"/>
    <x v="15"/>
    <x v="87"/>
    <s v="Metra 115th"/>
    <m/>
    <s v="IDA East Chicago"/>
    <s v="CMS-053"/>
    <s v="Scale"/>
    <n v="1"/>
    <n v="250"/>
    <n v="250"/>
    <n v="0"/>
    <n v="2774125.8599999929"/>
  </r>
  <r>
    <x v="31"/>
    <s v="22"/>
    <x v="4"/>
    <x v="0"/>
    <s v="2749|Metra 115th|1.00|250.00"/>
    <x v="471"/>
    <s v="Truck# Li-54_x000a_Hauling Ticket# 15647_x000a_Job: Metra 115th _x000a_Location: 115th &amp; Hale Ave._x000a_Scale Ticket# CMS-055_x000a_PickUP/Deliver: IDA East Chicago"/>
    <x v="1"/>
    <x v="1"/>
    <s v="15647"/>
    <x v="15"/>
    <x v="87"/>
    <s v="Metra 115th"/>
    <m/>
    <s v="IDA East Chicago"/>
    <s v="CMS-055"/>
    <s v="Scale"/>
    <n v="1"/>
    <n v="250"/>
    <n v="250"/>
    <n v="0"/>
    <n v="2774375.8599999929"/>
  </r>
  <r>
    <x v="31"/>
    <s v="22"/>
    <x v="4"/>
    <x v="0"/>
    <s v="2749|Metra 115th|1.00|250.00"/>
    <x v="471"/>
    <s v="Truck# LT-515_x000a_Hauling Ticket# 11907_x000a_Job: Metra 115th _x000a_Location: 115th &amp; Hale Ave._x000a_Scale Ticket# CMS-070_x000a_PickUP/Deliver: IDA East Chicago"/>
    <x v="0"/>
    <x v="17"/>
    <s v="11907"/>
    <x v="15"/>
    <x v="87"/>
    <s v="Metra 115th"/>
    <m/>
    <s v="IDA East Chicago"/>
    <s v="CMS-070"/>
    <s v="Scale"/>
    <n v="1"/>
    <n v="250"/>
    <n v="250"/>
    <n v="0"/>
    <n v="2774625.8599999929"/>
  </r>
  <r>
    <x v="31"/>
    <s v="22"/>
    <x v="4"/>
    <x v="0"/>
    <s v="2749|Metra 115th|1.00|250.00"/>
    <x v="471"/>
    <s v="Truck# LT-515_x000a_Hauling Ticket# 15171_x000a_Job: Metra 115th _x000a_Location: 115th &amp; Hale Ave._x000a_Scale Ticket# CMS-062_x000a_PickUP/Deliver: IDA East Chicago"/>
    <x v="0"/>
    <x v="17"/>
    <s v="15171"/>
    <x v="15"/>
    <x v="87"/>
    <s v="Metra 115th"/>
    <m/>
    <s v="IDA East Chicago"/>
    <s v="CMS-062"/>
    <s v="Scale"/>
    <n v="1"/>
    <n v="250"/>
    <n v="250"/>
    <n v="0"/>
    <n v="2774875.8599999929"/>
  </r>
  <r>
    <x v="31"/>
    <s v="22"/>
    <x v="4"/>
    <x v="0"/>
    <s v="2749|Metra 115th|1.00|250.00"/>
    <x v="471"/>
    <s v="Truck# LT-515_x000a_Hauling Ticket# 15990_x000a_Job: Metra 115th _x000a_Location: 115th &amp; Hale Ave._x000a_Scale Ticket# CMS-087_x000a_PickUP/Deliver: IDA East Chicago"/>
    <x v="0"/>
    <x v="17"/>
    <s v="15990"/>
    <x v="15"/>
    <x v="87"/>
    <s v="Metra 115th"/>
    <m/>
    <s v="IDA East Chicago"/>
    <s v="CMS-087"/>
    <s v="Scale"/>
    <n v="1"/>
    <n v="250"/>
    <n v="250"/>
    <n v="0"/>
    <n v="2775125.8599999929"/>
  </r>
  <r>
    <x v="31"/>
    <s v="22"/>
    <x v="4"/>
    <x v="0"/>
    <s v="2749|Metra 115th|1.00|250.00"/>
    <x v="471"/>
    <s v="Truck# LT-515_x000a_Hauling Ticket# 15991_x000a_Job: Metra 115th _x000a_Location: 115th &amp; Hale Ave._x000a_Scale Ticket# CMS-099_x000a_PickUP/Deliver: IDA East Chicago"/>
    <x v="0"/>
    <x v="17"/>
    <s v="15991"/>
    <x v="15"/>
    <x v="87"/>
    <s v="Metra 115th"/>
    <m/>
    <s v="IDA East Chicago"/>
    <s v="CMS-099"/>
    <s v="Scale"/>
    <n v="1"/>
    <n v="250"/>
    <n v="250"/>
    <n v="0"/>
    <n v="2775375.8599999929"/>
  </r>
  <r>
    <x v="31"/>
    <s v="22"/>
    <x v="4"/>
    <x v="0"/>
    <s v="2749|Metra 115th|1.00|250.00"/>
    <x v="471"/>
    <s v="Truck# LT-515_x000a_Hauling Ticket# 15992_x000a_Job: Metra 115th _x000a_Location: 115th &amp; Hale Ave._x000a_Scale Ticket# CMS-081_x000a_PickUP/Deliver: IDA East Chicago"/>
    <x v="0"/>
    <x v="17"/>
    <s v="15992"/>
    <x v="15"/>
    <x v="87"/>
    <s v="Metra 115th"/>
    <m/>
    <s v="IDA East Chicago"/>
    <s v="CMS-081"/>
    <s v="Scale"/>
    <n v="1"/>
    <n v="250"/>
    <n v="250"/>
    <n v="0"/>
    <n v="2775625.8599999929"/>
  </r>
  <r>
    <x v="31"/>
    <s v="22"/>
    <x v="4"/>
    <x v="0"/>
    <s v="2749|Metra 115th|1.00|250.00"/>
    <x v="471"/>
    <s v="Truck# LT-515_x000a_Hauling Ticket# 15993_x000a_Job: Metra 115th _x000a_Location: 115th &amp; Hale Ave._x000a_Scale Ticket# CMS-093_x000a_PickUP/Deliver: IDA East Chicago"/>
    <x v="0"/>
    <x v="17"/>
    <s v="15993"/>
    <x v="15"/>
    <x v="87"/>
    <s v="Metra 115th"/>
    <m/>
    <s v="IDA East Chicago"/>
    <s v="CMS-093"/>
    <s v="Scale"/>
    <n v="1"/>
    <n v="250"/>
    <n v="250"/>
    <n v="0"/>
    <n v="2775875.8599999929"/>
  </r>
  <r>
    <x v="31"/>
    <s v="22"/>
    <x v="4"/>
    <x v="0"/>
    <s v="2749|Metra 115th|1.00|250.00"/>
    <x v="471"/>
    <s v="Truck# LT-356_x000a_Hauling Ticket# 14274_x000a_Job: Metra 115th _x000a_Location: 115th &amp; Hale Ave._x000a_Scale Ticket# CMS-063_x000a_PickUP/Deliver: IDA East Chicago"/>
    <x v="0"/>
    <x v="7"/>
    <s v="14274"/>
    <x v="15"/>
    <x v="87"/>
    <s v="Metra 115th"/>
    <m/>
    <s v="IDA East Chicago"/>
    <s v="CMS-063"/>
    <s v="Scale"/>
    <n v="1"/>
    <n v="250"/>
    <n v="250"/>
    <n v="0"/>
    <n v="2776125.8599999929"/>
  </r>
  <r>
    <x v="31"/>
    <s v="22"/>
    <x v="4"/>
    <x v="0"/>
    <s v="2749|Metra 115th|1.00|250.00"/>
    <x v="471"/>
    <s v="Truck# LT-356_x000a_Hauling Ticket# 14275_x000a_Job: Metra 115th _x000a_Location: 115th &amp; Hale Ave._x000a_Scale Ticket# CMS-096_x000a_PickUP/Deliver: IDA East Chicago"/>
    <x v="0"/>
    <x v="7"/>
    <s v="14275"/>
    <x v="15"/>
    <x v="87"/>
    <s v="Metra 115th"/>
    <m/>
    <s v="IDA East Chicago"/>
    <s v="CMS-096"/>
    <s v="Scale"/>
    <n v="1"/>
    <n v="250"/>
    <n v="250"/>
    <n v="0"/>
    <n v="2776375.8599999929"/>
  </r>
  <r>
    <x v="31"/>
    <s v="22"/>
    <x v="4"/>
    <x v="0"/>
    <s v="2749|Metra 115th|1.00|250.00"/>
    <x v="471"/>
    <s v="Truck# LT-356_x000a_Hauling Ticket# 14276_x000a_Job: Metra 115th _x000a_Location: 115th &amp; Hale Ave._x000a_Scale Ticket# CMS-091_x000a_PickUP/Deliver: IDA East Chicago"/>
    <x v="0"/>
    <x v="7"/>
    <s v="14276"/>
    <x v="15"/>
    <x v="87"/>
    <s v="Metra 115th"/>
    <m/>
    <s v="IDA East Chicago"/>
    <s v="CMS-091"/>
    <s v="Scale"/>
    <n v="1"/>
    <n v="250"/>
    <n v="250"/>
    <n v="0"/>
    <n v="2776625.8599999929"/>
  </r>
  <r>
    <x v="31"/>
    <s v="22"/>
    <x v="4"/>
    <x v="0"/>
    <s v="2749|Metra 115th|1.00|250.00"/>
    <x v="471"/>
    <s v="Truck# LT-356_x000a_Hauling Ticket# 14277_x000a_Job: Metra 115th _x000a_Location: 115th &amp; Hale Ave._x000a_Scale Ticket# CMS-084_x000a_PickUP/Deliver: IDA East Chicago"/>
    <x v="0"/>
    <x v="7"/>
    <s v="14277"/>
    <x v="15"/>
    <x v="87"/>
    <s v="Metra 115th"/>
    <m/>
    <s v="IDA East Chicago"/>
    <s v="CMS-084"/>
    <s v="Scale"/>
    <n v="1"/>
    <n v="250"/>
    <n v="250"/>
    <n v="0"/>
    <n v="2776875.8599999929"/>
  </r>
  <r>
    <x v="31"/>
    <s v="22"/>
    <x v="4"/>
    <x v="0"/>
    <s v="2749|Metra 115th|1.00|250.00"/>
    <x v="471"/>
    <s v="Truck# LT-356_x000a_Hauling Ticket# 14278_x000a_Job: Metra 115th _x000a_Location: 115th &amp; Hale Ave._x000a_Scale Ticket# CMS-078_x000a_PickUP/Deliver: IDA East Chicago"/>
    <x v="0"/>
    <x v="7"/>
    <s v="14278"/>
    <x v="15"/>
    <x v="87"/>
    <s v="Metra 115th"/>
    <m/>
    <s v="IDA East Chicago"/>
    <s v="CMS-078"/>
    <s v="Scale"/>
    <n v="1"/>
    <n v="250"/>
    <n v="250"/>
    <n v="0"/>
    <n v="2777125.8599999929"/>
  </r>
  <r>
    <x v="31"/>
    <s v="22"/>
    <x v="4"/>
    <x v="0"/>
    <s v="2749|Metra 115th|1.00|250.00"/>
    <x v="471"/>
    <s v="Truck# LT-356_x000a_Hauling Ticket# 14279_x000a_Job: Metra 115th _x000a_Location: 115th &amp; Hale Ave._x000a_Scale Ticket# CMS-071_x000a_PickUP/Deliver: IDA East Chicago"/>
    <x v="0"/>
    <x v="7"/>
    <s v="14279"/>
    <x v="15"/>
    <x v="87"/>
    <s v="Metra 115th"/>
    <m/>
    <s v="IDA East Chicago"/>
    <s v="CMS-071"/>
    <s v="Scale"/>
    <n v="1"/>
    <n v="250"/>
    <n v="250"/>
    <n v="0"/>
    <n v="2777375.8599999929"/>
  </r>
  <r>
    <x v="31"/>
    <s v="22"/>
    <x v="4"/>
    <x v="0"/>
    <s v="2749|Metra 115th|1.00|250.00"/>
    <x v="471"/>
    <s v="Truck# AAA-308_x000a_Hauling Ticket# 14487_x000a_Job: Metra 115th _x000a_Location: 115th &amp; Hale Ave._x000a_Scale Ticket# CMS-061_x000a_PickUP/Deliver: IDA East Chicago"/>
    <x v="11"/>
    <x v="24"/>
    <s v="14487"/>
    <x v="15"/>
    <x v="87"/>
    <s v="Metra 115th"/>
    <m/>
    <s v="IDA East Chicago"/>
    <s v="CMS-061"/>
    <s v="Scale"/>
    <n v="1"/>
    <n v="250"/>
    <n v="250"/>
    <n v="0"/>
    <n v="2777625.8599999929"/>
  </r>
  <r>
    <x v="31"/>
    <s v="22"/>
    <x v="4"/>
    <x v="0"/>
    <s v="2749|Metra 115th|1.00|250.00"/>
    <x v="471"/>
    <s v="Truck# AAA-308_x000a_Hauling Ticket# 14488_x000a_Job: Metra 115th _x000a_Location: 115th &amp; Hale Ave._x000a_Scale Ticket# CMS-088_x000a_PickUP/Deliver: IDA East Chicago"/>
    <x v="11"/>
    <x v="24"/>
    <s v="14488"/>
    <x v="15"/>
    <x v="87"/>
    <s v="Metra 115th"/>
    <m/>
    <s v="IDA East Chicago"/>
    <s v="CMS-088"/>
    <s v="Scale"/>
    <n v="1"/>
    <n v="250"/>
    <n v="250"/>
    <n v="0"/>
    <n v="2777875.8599999929"/>
  </r>
  <r>
    <x v="31"/>
    <s v="22"/>
    <x v="4"/>
    <x v="0"/>
    <s v="2749|Metra 115th|1.00|250.00"/>
    <x v="471"/>
    <s v="Truck# AAA-308_x000a_Hauling Ticket# 14489_x000a_Job: Metra 115th _x000a_Location: 115th &amp; Hale Ave._x000a_Scale Ticket# CMS-094_x000a_PickUP/Deliver: IDA East Chicago"/>
    <x v="11"/>
    <x v="24"/>
    <s v="14489"/>
    <x v="15"/>
    <x v="87"/>
    <s v="Metra 115th"/>
    <m/>
    <s v="IDA East Chicago"/>
    <s v="CMS-094"/>
    <s v="Scale"/>
    <n v="1"/>
    <n v="250"/>
    <n v="250"/>
    <n v="0"/>
    <n v="2778125.8599999929"/>
  </r>
  <r>
    <x v="31"/>
    <s v="22"/>
    <x v="4"/>
    <x v="0"/>
    <s v="2749|Metra 115th|1.00|250.00"/>
    <x v="471"/>
    <s v="Truck# AAA-308_x000a_Hauling Ticket# 14490_x000a_Job: Metra 115th _x000a_Location: 115th &amp; Hale Ave._x000a_Scale Ticket# CMS-100_x000a_PickUP/Deliver: IDA East Chicago"/>
    <x v="11"/>
    <x v="24"/>
    <s v="14490"/>
    <x v="15"/>
    <x v="87"/>
    <s v="Metra 115th"/>
    <m/>
    <s v="IDA East Chicago"/>
    <s v="CMS-100"/>
    <s v="Scale"/>
    <n v="1"/>
    <n v="250"/>
    <n v="250"/>
    <n v="0"/>
    <n v="2778375.8599999929"/>
  </r>
  <r>
    <x v="31"/>
    <s v="22"/>
    <x v="4"/>
    <x v="0"/>
    <s v="2749|Metra 115th|1.00|250.00"/>
    <x v="471"/>
    <s v="Truck# AAA-308_x000a_Hauling Ticket# 14491_x000a_Job: Metra 115th _x000a_Location: 115th &amp; Hale Ave._x000a_Scale Ticket# CMS-082_x000a_PickUP/Deliver: IDA East Chicago"/>
    <x v="11"/>
    <x v="24"/>
    <s v="14491"/>
    <x v="15"/>
    <x v="87"/>
    <s v="Metra 115th"/>
    <m/>
    <s v="IDA East Chicago"/>
    <s v="CMS-082"/>
    <s v="Scale"/>
    <n v="1"/>
    <n v="250"/>
    <n v="250"/>
    <n v="0"/>
    <n v="2778625.8599999929"/>
  </r>
  <r>
    <x v="31"/>
    <s v="22"/>
    <x v="4"/>
    <x v="0"/>
    <s v="2749|Metra 115th|1.00|250.00"/>
    <x v="471"/>
    <s v="Truck# AAA-308_x000a_Hauling Ticket# 14492_x000a_Job: Metra 115th _x000a_Location: 115th &amp; Hale Ave._x000a_Scale Ticket# CMS-067_x000a_PickUP/Deliver: IDA East Chicago"/>
    <x v="11"/>
    <x v="24"/>
    <s v="14492"/>
    <x v="15"/>
    <x v="87"/>
    <s v="Metra 115th"/>
    <m/>
    <s v="IDA East Chicago"/>
    <s v="CMS-067"/>
    <s v="Scale"/>
    <n v="1"/>
    <n v="250"/>
    <n v="250"/>
    <n v="0"/>
    <n v="2778875.8599999929"/>
  </r>
  <r>
    <x v="31"/>
    <s v="22"/>
    <x v="4"/>
    <x v="0"/>
    <s v="2749|Metra 115th|1.00|250.00"/>
    <x v="471"/>
    <s v="Truck# WO-201_x000a_Hauling Ticket# 14625_x000a_Job: Metra 115th _x000a_Location: 115th &amp; Hale Ave._x000a_Scale Ticket# CMS-077_x000a_PickUP/Deliver: IDA East Chicago"/>
    <x v="9"/>
    <x v="33"/>
    <s v="14625"/>
    <x v="15"/>
    <x v="87"/>
    <s v="Metra 115th"/>
    <m/>
    <s v="IDA East Chicago"/>
    <s v="CMS-077"/>
    <s v="Scale"/>
    <n v="1"/>
    <n v="250"/>
    <n v="250"/>
    <n v="0"/>
    <n v="2779125.8599999929"/>
  </r>
  <r>
    <x v="31"/>
    <s v="22"/>
    <x v="4"/>
    <x v="0"/>
    <s v="2749|Metra 115th|1.00|250.00"/>
    <x v="471"/>
    <s v="Truck# WO-201_x000a_Hauling Ticket# 15690_x000a_Job: Metra 115th _x000a_Location: 115th &amp; Hale Ave._x000a_Scale Ticket# CMS-064_x000a_PickUP/Deliver: IDA East Chicago"/>
    <x v="9"/>
    <x v="33"/>
    <s v="15690"/>
    <x v="15"/>
    <x v="87"/>
    <s v="Metra 115th"/>
    <m/>
    <s v="IDA East Chicago"/>
    <s v="CMS-064"/>
    <s v="Scale"/>
    <n v="1"/>
    <n v="250"/>
    <n v="250"/>
    <n v="0"/>
    <n v="2779375.8599999929"/>
  </r>
  <r>
    <x v="31"/>
    <s v="22"/>
    <x v="4"/>
    <x v="0"/>
    <s v="2749|Metra 115th|1.00|250.00"/>
    <x v="471"/>
    <s v="Truck# WO-201_x000a_Hauling Ticket# 15694_x000a_Job: Metra 115th _x000a_Location: 115th &amp; Hale Ave._x000a_Scale Ticket# CMS-097_x000a_PickUP/Deliver: IDA East Chicago"/>
    <x v="9"/>
    <x v="33"/>
    <s v="15694"/>
    <x v="15"/>
    <x v="87"/>
    <s v="Metra 115th"/>
    <m/>
    <s v="IDA East Chicago"/>
    <s v="CMS-097"/>
    <s v="Scale"/>
    <n v="1"/>
    <n v="250"/>
    <n v="250"/>
    <n v="0"/>
    <n v="2779625.8599999929"/>
  </r>
  <r>
    <x v="31"/>
    <s v="22"/>
    <x v="4"/>
    <x v="0"/>
    <s v="2749|Metra 115th|1.00|250.00"/>
    <x v="471"/>
    <s v="Truck# WO-201_x000a_Hauling Ticket# 15696_x000a_Job: Metra 115th _x000a_Location: 115th &amp; Hale Ave._x000a_Scale Ticket# CMS-083_x000a_PickUP/Deliver: IDA East Chicago"/>
    <x v="9"/>
    <x v="33"/>
    <s v="15696"/>
    <x v="15"/>
    <x v="87"/>
    <s v="Metra 115th"/>
    <m/>
    <s v="IDA East Chicago"/>
    <s v="CMS-083"/>
    <s v="Scale"/>
    <n v="1"/>
    <n v="250"/>
    <n v="250"/>
    <n v="0"/>
    <n v="2779875.8599999929"/>
  </r>
  <r>
    <x v="31"/>
    <s v="22"/>
    <x v="4"/>
    <x v="0"/>
    <s v="2749|Metra 115th|1.00|250.00"/>
    <x v="471"/>
    <s v="Truck# WO-201_x000a_Hauling Ticket# 15699_x000a_Job: Metra 115th _x000a_Location: 115th &amp; Hale Ave._x000a_Scale Ticket# CMS-090_x000a_PickUP/Deliver: IDA East Chicago"/>
    <x v="9"/>
    <x v="33"/>
    <s v="15699"/>
    <x v="15"/>
    <x v="87"/>
    <s v="Metra 115th"/>
    <m/>
    <s v="IDA East Chicago"/>
    <s v="CMS-090"/>
    <s v="Scale"/>
    <n v="1"/>
    <n v="250"/>
    <n v="250"/>
    <n v="0"/>
    <n v="2780125.8599999929"/>
  </r>
  <r>
    <x v="31"/>
    <s v="22"/>
    <x v="4"/>
    <x v="0"/>
    <s v="2749|Metra 115th|1.00|250.00"/>
    <x v="471"/>
    <s v="Truck# LT-103_x000a_Hauling Ticket# 15175_x000a_Job: Metra 115th _x000a_Location: 115th &amp; Hale Ave._x000a_Scale Ticket# CMS-065_x000a_PickUP/Deliver: IDA East Chicago"/>
    <x v="0"/>
    <x v="0"/>
    <s v="15175"/>
    <x v="15"/>
    <x v="87"/>
    <s v="Metra 115th"/>
    <m/>
    <s v="IDA East Chicago"/>
    <s v="CMS-065"/>
    <s v="Scale"/>
    <n v="1"/>
    <n v="250"/>
    <n v="250"/>
    <n v="0"/>
    <n v="2780375.8599999929"/>
  </r>
  <r>
    <x v="31"/>
    <s v="22"/>
    <x v="4"/>
    <x v="0"/>
    <s v="2749|Metra 115th|1.00|250.00"/>
    <x v="471"/>
    <s v="Truck# LT-103_x000a_Hauling Ticket# 15188_x000a_Job: Metra 115th _x000a_Location: 115th &amp; Hale Ave._x000a_Scale Ticket# CMS-098_x000a_PickUP/Deliver: IDA East Chicago"/>
    <x v="0"/>
    <x v="0"/>
    <s v="15188"/>
    <x v="15"/>
    <x v="87"/>
    <s v="Metra 115th"/>
    <m/>
    <s v="IDA East Chicago"/>
    <s v="CMS-098"/>
    <s v="Scale"/>
    <n v="1"/>
    <n v="250"/>
    <n v="250"/>
    <n v="0"/>
    <n v="2780625.8599999929"/>
  </r>
  <r>
    <x v="31"/>
    <s v="22"/>
    <x v="4"/>
    <x v="0"/>
    <s v="2749|Metra 115th|1.00|250.00"/>
    <x v="471"/>
    <s v="Truck# LT-103_x000a_Hauling Ticket# 15189_x000a_Job: Metra 115th _x000a_Location: 115th &amp; Hale Ave._x000a_Scale Ticket# CMS-092_x000a_PickUP/Deliver: IDA East Chicago"/>
    <x v="0"/>
    <x v="0"/>
    <s v="15189"/>
    <x v="15"/>
    <x v="87"/>
    <s v="Metra 115th"/>
    <m/>
    <s v="IDA East Chicago"/>
    <s v="CMS-092"/>
    <s v="Scale"/>
    <n v="1"/>
    <n v="250"/>
    <n v="250"/>
    <n v="0"/>
    <n v="2780875.8599999929"/>
  </r>
  <r>
    <x v="31"/>
    <s v="22"/>
    <x v="4"/>
    <x v="0"/>
    <s v="2749|Metra 115th|1.00|250.00"/>
    <x v="471"/>
    <s v="Truck# LT-103_x000a_Hauling Ticket# 15190_x000a_Job: Metra 115th _x000a_Location: 115th &amp; Hale Ave._x000a_Scale Ticket# CMS-086_x000a_PickUP/Deliver: IDA East Chicago"/>
    <x v="0"/>
    <x v="0"/>
    <s v="15190"/>
    <x v="15"/>
    <x v="87"/>
    <s v="Metra 115th"/>
    <m/>
    <s v="IDA East Chicago"/>
    <s v="CMS-086"/>
    <s v="Scale"/>
    <n v="1"/>
    <n v="250"/>
    <n v="250"/>
    <n v="0"/>
    <n v="2781125.8599999929"/>
  </r>
  <r>
    <x v="31"/>
    <s v="22"/>
    <x v="4"/>
    <x v="0"/>
    <s v="2749|Metra 115th|1.00|250.00"/>
    <x v="471"/>
    <s v="Truck# LT-103_x000a_Hauling Ticket# 15191_x000a_Job: Metra 115th _x000a_Location: 115th &amp; Hale Ave._x000a_Scale Ticket# CMS-080_x000a_PickUP/Deliver: IDA East Chicago"/>
    <x v="0"/>
    <x v="0"/>
    <s v="15191"/>
    <x v="15"/>
    <x v="87"/>
    <s v="Metra 115th"/>
    <m/>
    <s v="IDA East Chicago"/>
    <s v="CMS-080"/>
    <s v="Scale"/>
    <n v="1"/>
    <n v="250"/>
    <n v="250"/>
    <n v="0"/>
    <n v="2781375.8599999929"/>
  </r>
  <r>
    <x v="31"/>
    <s v="22"/>
    <x v="4"/>
    <x v="0"/>
    <s v="2749|Metra 115th|1.00|250.00"/>
    <x v="471"/>
    <s v="Truck# LT-103_x000a_Hauling Ticket# 15192_x000a_Job: Metra 115th _x000a_Location: 115th &amp; Hale Ave._x000a_Scale Ticket# CMS-069_x000a_PickUP/Deliver: IDA East Chicago"/>
    <x v="0"/>
    <x v="0"/>
    <s v="15192"/>
    <x v="15"/>
    <x v="87"/>
    <s v="Metra 115th"/>
    <m/>
    <s v="IDA East Chicago"/>
    <s v="CMS-069"/>
    <s v="Scale"/>
    <n v="1"/>
    <n v="250"/>
    <n v="250"/>
    <n v="0"/>
    <n v="2781625.8599999929"/>
  </r>
  <r>
    <x v="31"/>
    <s v="22"/>
    <x v="4"/>
    <x v="0"/>
    <s v="2749|Metra 115th|1.00|250.00"/>
    <x v="471"/>
    <s v="Truck# WO-07_x000a_Hauling Ticket# 15703_x000a_Job: Metra 115th _x000a_Location: 115th &amp; Hale Ave._x000a_Scale Ticket# CMS-068_x000a_PickUP/Deliver: IDA East Chicago"/>
    <x v="9"/>
    <x v="16"/>
    <s v="15703"/>
    <x v="15"/>
    <x v="87"/>
    <s v="Metra 115th"/>
    <m/>
    <s v="IDA East Chicago"/>
    <s v="CMS-068"/>
    <s v="Scale"/>
    <n v="1"/>
    <n v="250"/>
    <n v="250"/>
    <n v="0"/>
    <n v="2781875.8599999929"/>
  </r>
  <r>
    <x v="31"/>
    <s v="22"/>
    <x v="4"/>
    <x v="0"/>
    <s v="2749|Metra 115th|1.00|250.00"/>
    <x v="471"/>
    <s v="Truck# WO-07_x000a_Hauling Ticket# 15709_x000a_Job: Metra 115th _x000a_Location: 115th &amp; Hale Ave._x000a_Scale Ticket# CMS-066_x000a_PickUP/Deliver: IDA East Chicago"/>
    <x v="9"/>
    <x v="16"/>
    <s v="15709"/>
    <x v="15"/>
    <x v="87"/>
    <s v="Metra 115th"/>
    <m/>
    <s v="IDA East Chicago"/>
    <s v="CMS-066"/>
    <s v="Scale"/>
    <n v="1"/>
    <n v="250"/>
    <n v="250"/>
    <n v="0"/>
    <n v="2782125.8599999929"/>
  </r>
  <r>
    <x v="31"/>
    <s v="22"/>
    <x v="4"/>
    <x v="0"/>
    <s v="2749|Metra 115th|1.00|250.00"/>
    <x v="471"/>
    <s v="Truck# WO-07_x000a_Hauling Ticket# 15710_x000a_Job: Metra 115th _x000a_Location: 115th &amp; Hale Ave._x000a_Scale Ticket# CMS-095_x000a_PickUP/Deliver: IDA East Chicago"/>
    <x v="9"/>
    <x v="16"/>
    <s v="15710"/>
    <x v="15"/>
    <x v="87"/>
    <s v="Metra 115th"/>
    <m/>
    <s v="IDA East Chicago"/>
    <s v="CMS-095"/>
    <s v="Scale"/>
    <n v="1"/>
    <n v="250"/>
    <n v="250"/>
    <n v="0"/>
    <n v="2782375.8599999929"/>
  </r>
  <r>
    <x v="31"/>
    <s v="22"/>
    <x v="4"/>
    <x v="0"/>
    <s v="2749|Metra 115th|1.00|250.00"/>
    <x v="471"/>
    <s v="Truck# WO-07_x000a_Hauling Ticket# 15711_x000a_Job: Metra 115th _x000a_Location: 115th &amp; Hale Ave._x000a_Scale Ticket# CMS-089_x000a_PickUP/Deliver: IDA East Chicago"/>
    <x v="9"/>
    <x v="16"/>
    <s v="15711"/>
    <x v="15"/>
    <x v="87"/>
    <s v="Metra 115th"/>
    <m/>
    <s v="IDA East Chicago"/>
    <s v="CMS-089"/>
    <s v="Scale"/>
    <n v="1"/>
    <n v="250"/>
    <n v="250"/>
    <n v="0"/>
    <n v="2782625.8599999929"/>
  </r>
  <r>
    <x v="31"/>
    <s v="22"/>
    <x v="4"/>
    <x v="0"/>
    <s v="2749|Metra 115th|1.00|250.00"/>
    <x v="471"/>
    <s v="Truck# WO-07_x000a_Hauling Ticket# 15712_x000a_Job: Metra 115th _x000a_Location: 115th &amp; Hale Ave._x000a_Scale Ticket# CMS-085_x000a_PickUP/Deliver: IDA East Chicago"/>
    <x v="9"/>
    <x v="16"/>
    <s v="15712"/>
    <x v="15"/>
    <x v="87"/>
    <s v="Metra 115th"/>
    <m/>
    <s v="IDA East Chicago"/>
    <s v="CMS-089"/>
    <s v="Scale"/>
    <n v="1"/>
    <n v="250"/>
    <n v="250"/>
    <n v="0"/>
    <n v="2782875.8599999929"/>
  </r>
  <r>
    <x v="31"/>
    <s v="22"/>
    <x v="4"/>
    <x v="0"/>
    <s v="2749|Metra 115th|1.00|250.00"/>
    <x v="471"/>
    <s v="Truck# WO-07_x000a_Hauling Ticket# 15713_x000a_Job: Metra 115th _x000a_Location: 115th &amp; Hale Ave._x000a_Scale Ticket# CMS-079_x000a_PickUP/Deliver: IDA East Chicago"/>
    <x v="9"/>
    <x v="16"/>
    <s v="15713"/>
    <x v="15"/>
    <x v="87"/>
    <s v="Metra 115th"/>
    <m/>
    <s v="IDA East Chicago"/>
    <s v="CMS-085"/>
    <s v="Scale"/>
    <n v="1"/>
    <n v="250"/>
    <n v="250"/>
    <n v="0"/>
    <n v="2783125.8599999929"/>
  </r>
  <r>
    <x v="32"/>
    <s v="29"/>
    <x v="4"/>
    <x v="0"/>
    <s v="2768|Metra 115th|1.00|250.00"/>
    <x v="472"/>
    <s v="Truck# LT-356_x000a_Hauling Ticket# 14280_x000a_Job: Metra 115th _x000a_Location: 115th &amp; Hale Ave._x000a_Scale Ticket# CMS-133_x000a_PickUP/Deliver: IDA East Chicago"/>
    <x v="0"/>
    <x v="7"/>
    <s v="14280"/>
    <x v="15"/>
    <x v="87"/>
    <s v="Metra 115th"/>
    <m/>
    <s v="IDA East Chicago"/>
    <s v="CMS-079"/>
    <s v="Scale"/>
    <n v="1"/>
    <n v="250"/>
    <n v="250"/>
    <n v="0"/>
    <n v="2858936.9699999932"/>
  </r>
  <r>
    <x v="32"/>
    <s v="29"/>
    <x v="4"/>
    <x v="0"/>
    <s v="2768|Metra 115th|1.00|250.00"/>
    <x v="472"/>
    <s v="Truck# AAA-308_x000a_Hauling Ticket# 14493_x000a_Job: Metra 115th _x000a_Location: 115th &amp; Hale Ave._x000a_Scale Ticket# CMS-135_x000a_PickUP/Deliver: IDA East Chicago"/>
    <x v="11"/>
    <x v="24"/>
    <s v="14493"/>
    <x v="15"/>
    <x v="87"/>
    <s v="Metra 115th"/>
    <m/>
    <s v="IDA East Chicago"/>
    <s v="CMS-133"/>
    <s v="Scale"/>
    <n v="1"/>
    <n v="250"/>
    <n v="250"/>
    <n v="0"/>
    <n v="2859186.9699999932"/>
  </r>
  <r>
    <x v="32"/>
    <s v="29"/>
    <x v="4"/>
    <x v="0"/>
    <s v="2768|Metra 115th|1.00|250.00"/>
    <x v="472"/>
    <s v="Truck# AAA-308_x000a_Hauling Ticket# 14494_x000a_Job: Metra 115th _x000a_Location: 115th &amp; Hale Ave._x000a_Scale Ticket# CMS-073_x000a_PickUP/Deliver: IDA East Chicago"/>
    <x v="11"/>
    <x v="24"/>
    <s v="14494"/>
    <x v="15"/>
    <x v="87"/>
    <s v="Metra 115th"/>
    <m/>
    <s v="IDA East Chicago"/>
    <s v="CMS-073"/>
    <s v="Scale"/>
    <n v="1"/>
    <n v="250"/>
    <n v="250"/>
    <n v="0"/>
    <n v="2859436.9699999932"/>
  </r>
  <r>
    <x v="32"/>
    <s v="29"/>
    <x v="4"/>
    <x v="0"/>
    <s v="2768|Metra 115th|1.00|250.00"/>
    <x v="472"/>
    <s v="Truck# AAA-308_x000a_Hauling Ticket# 14495_x000a_Job: Metra 115th _x000a_Location: 115th &amp; Hale Ave._x000a_Scale Ticket# CMS-072_x000a_PickUP/Deliver: IDA East Chicago"/>
    <x v="11"/>
    <x v="24"/>
    <s v="14495"/>
    <x v="15"/>
    <x v="87"/>
    <s v="Metra 115th"/>
    <m/>
    <s v="IDA East Chicago"/>
    <s v="CMS-072"/>
    <s v="Scale"/>
    <n v="1"/>
    <n v="250"/>
    <n v="250"/>
    <n v="0"/>
    <n v="2859686.9699999932"/>
  </r>
  <r>
    <x v="32"/>
    <s v="29"/>
    <x v="4"/>
    <x v="0"/>
    <s v="2768|Metra 115th|1.00|250.00"/>
    <x v="472"/>
    <s v="Truck# AAA-308_x000a_Hauling Ticket# 14497_x000a_Job: Metra 115th _x000a_Location: 115th &amp; Hale Ave._x000a_Scale Ticket# CMS-075_x000a_PickUP/Deliver: IDA East Chicago"/>
    <x v="11"/>
    <x v="24"/>
    <s v="14497"/>
    <x v="15"/>
    <x v="87"/>
    <s v="Metra 115th"/>
    <m/>
    <s v="IDA East Chicago"/>
    <s v="CMS-075"/>
    <s v="Scale"/>
    <n v="1"/>
    <n v="250"/>
    <n v="250"/>
    <n v="0"/>
    <n v="2859936.9699999932"/>
  </r>
  <r>
    <x v="32"/>
    <s v="29"/>
    <x v="4"/>
    <x v="0"/>
    <s v="2768|Metra 115th|1.00|250.00"/>
    <x v="472"/>
    <s v="Truck# AAA-308_x000a_Hauling Ticket# 14498_x000a_Job: Metra 115th _x000a_Location: 115th &amp; Hale Ave._x000a_Scale Ticket# CMS-132_x000a_PickUP/Deliver: IDA East Chicago"/>
    <x v="11"/>
    <x v="24"/>
    <s v="14498"/>
    <x v="15"/>
    <x v="87"/>
    <s v="Metra 115th"/>
    <m/>
    <s v="IDA East Chicago"/>
    <s v="CMS-132"/>
    <s v="Scale"/>
    <n v="1"/>
    <n v="250"/>
    <n v="250"/>
    <n v="0"/>
    <n v="2860186.9699999932"/>
  </r>
  <r>
    <x v="32"/>
    <s v="29"/>
    <x v="4"/>
    <x v="0"/>
    <s v="2768|Metra 115th|1.00|250.00"/>
    <x v="472"/>
    <s v="Truck# LT-103_x000a_Hauling Ticket# 14642_x000a_Job: Metra 115th _x000a_Location: 115th &amp; Hale Ave._x000a_Scale Ticket# CMS-076_x000a_PickUP/Deliver: IDA East Chicago"/>
    <x v="0"/>
    <x v="0"/>
    <s v="14642"/>
    <x v="15"/>
    <x v="87"/>
    <s v="Metra 115th"/>
    <m/>
    <s v="IDA East Chicago"/>
    <s v="CMS-07"/>
    <s v="Scale"/>
    <n v="1"/>
    <n v="250"/>
    <n v="250"/>
    <n v="0"/>
    <n v="2860436.9699999932"/>
  </r>
  <r>
    <x v="32"/>
    <s v="29"/>
    <x v="4"/>
    <x v="0"/>
    <s v="2768|Metra 115th|1.00|250.00"/>
    <x v="472"/>
    <s v="Truck# LT-103_x000a_Hauling Ticket# 14644_x000a_Job: Metra 115th _x000a_Location: 115th &amp; Hale Ave._x000a_Scale Ticket# CMS-134_x000a_PickUP/Deliver: IDA East Chicago"/>
    <x v="0"/>
    <x v="0"/>
    <s v="14644"/>
    <x v="15"/>
    <x v="87"/>
    <s v="Metra 115th"/>
    <m/>
    <s v="IDA East Chicago"/>
    <s v="CMS-134"/>
    <s v="Scale"/>
    <n v="1"/>
    <n v="250"/>
    <n v="250"/>
    <n v="0"/>
    <n v="2860686.9699999932"/>
  </r>
  <r>
    <x v="32"/>
    <s v="29"/>
    <x v="4"/>
    <x v="0"/>
    <s v="2768|Metra 115th|1.00|250.00"/>
    <x v="472"/>
    <s v="Truck# LT-103_x000a_Hauling Ticket# 14645_x000a_Job: Metra 115th _x000a_Location: 115th &amp; Hale Ave._x000a_Scale Ticket# CMS-074_x000a_PickUP/Deliver: IDA East Chicago"/>
    <x v="0"/>
    <x v="0"/>
    <s v="14645"/>
    <x v="15"/>
    <x v="87"/>
    <s v="Metra 115th"/>
    <m/>
    <s v="IDA East Chicago"/>
    <s v="CMS-074"/>
    <s v="Scale"/>
    <n v="1"/>
    <n v="250"/>
    <n v="250"/>
    <n v="0"/>
    <n v="2860936.9699999932"/>
  </r>
  <r>
    <x v="32"/>
    <s v="29"/>
    <x v="4"/>
    <x v="0"/>
    <s v="2768|Metra 115th|1.00|250.00"/>
    <x v="472"/>
    <s v="Truck# LT-103_x000a_Hauling Ticket# 14649_x000a_Job: Metra 115th _x000a_Location: 115th &amp; Hale Ave._x000a_Scale Ticket# CMS-136_x000a_PickUP/Deliver: IDA East Chicago"/>
    <x v="0"/>
    <x v="0"/>
    <s v="14649"/>
    <x v="15"/>
    <x v="87"/>
    <s v="Metra 115th"/>
    <m/>
    <s v="IDA East Chicago"/>
    <s v="CMS-136"/>
    <s v="Scale"/>
    <n v="1"/>
    <n v="250"/>
    <n v="250"/>
    <n v="0"/>
    <n v="2861186.9699999932"/>
  </r>
  <r>
    <x v="32"/>
    <s v="29"/>
    <x v="4"/>
    <x v="0"/>
    <s v="2768|Metra 115th|1.00|250.00"/>
    <x v="472"/>
    <s v="Truck# LT-103_x000a_Hauling Ticket# 14650_x000a_Job: Metra 115th _x000a_Location: 115th &amp; Hale Ave._x000a_Scale Ticket# CMS-000_x000a_PickUP/Deliver: IDA East Chicago"/>
    <x v="0"/>
    <x v="0"/>
    <s v="14650"/>
    <x v="15"/>
    <x v="87"/>
    <s v="Metra 115th"/>
    <m/>
    <s v="IDA East Chicago"/>
    <s v="CMS-000"/>
    <s v="Scale"/>
    <n v="1"/>
    <n v="250"/>
    <n v="250"/>
    <n v="0"/>
    <n v="2861436.9699999932"/>
  </r>
  <r>
    <x v="32"/>
    <s v="29"/>
    <x v="4"/>
    <x v="0"/>
    <s v="2768|Metra 115th|6.00|250.00"/>
    <x v="472"/>
    <s v="Truck# LT-356_x000a_Hauling Ticket# 14281_x000a_Job: Metra 115th _x000a_Location: 115th &amp; Hale Ave._x000a_Scale Ticket# CMS-101, CMS-108, CMS-124, CMS-137, CMS-145, CMS-154._x000a_PickUP/Deliver: IDA East Chicago"/>
    <x v="0"/>
    <x v="7"/>
    <s v="14281"/>
    <x v="15"/>
    <x v="87"/>
    <s v="Metra 115th"/>
    <m/>
    <s v="IDA East Chicago"/>
    <m/>
    <s v="Scale"/>
    <n v="6"/>
    <n v="250"/>
    <n v="1500"/>
    <n v="0"/>
    <n v="2862936.9699999932"/>
  </r>
  <r>
    <x v="32"/>
    <s v="29"/>
    <x v="4"/>
    <x v="0"/>
    <s v="2768|Metra 115th|6.00|250.00"/>
    <x v="472"/>
    <s v="Truck# LT-103_x000a_Hauling Ticket# 14640_x000a_Job: Metra 115th _x000a_Location: 115th &amp; Hale Ave._x000a_Scale Ticket# CMS-103, CMS-110, CMS-122, CMS-130, CMS-140, CMS-149._x000a_PickUP/Deliver: IDA East Chicago"/>
    <x v="0"/>
    <x v="0"/>
    <s v="14640"/>
    <x v="15"/>
    <x v="87"/>
    <s v="Metra 115th"/>
    <m/>
    <s v="IDA East Chicago"/>
    <m/>
    <s v="Scale"/>
    <n v="6"/>
    <n v="250"/>
    <n v="1500"/>
    <n v="0"/>
    <n v="2864436.9699999932"/>
  </r>
  <r>
    <x v="32"/>
    <s v="29"/>
    <x v="4"/>
    <x v="0"/>
    <s v="2768|Metra 115th|1.00|250.00"/>
    <x v="472"/>
    <s v="Truck# MLB-82_x000a_Hauling Ticket# 15388_x000a_Job: Metra 115th _x000a_Location: 115th &amp; Hale Ave._x000a_Scale Ticket# CMS-125_x000a_PickUP/Deliver: IDA East Chicago"/>
    <x v="2"/>
    <x v="23"/>
    <s v="15388"/>
    <x v="15"/>
    <x v="87"/>
    <s v="Metra 115th"/>
    <m/>
    <s v="IDA East Chicago"/>
    <s v="CMS-125"/>
    <s v="Scale"/>
    <n v="1"/>
    <n v="250"/>
    <n v="250"/>
    <n v="0"/>
    <n v="2864686.9699999932"/>
  </r>
  <r>
    <x v="32"/>
    <s v="29"/>
    <x v="4"/>
    <x v="0"/>
    <s v="2768|Metra 115th|1.00|250.00"/>
    <x v="472"/>
    <s v="Truck# MLB-82_x000a_Hauling Ticket# 15389_x000a_Job: Metra 115th _x000a_Location: 115th &amp; Hale Ave._x000a_Scale Ticket# CMS-118_x000a_PickUP/Deliver: IDA East Chicago"/>
    <x v="2"/>
    <x v="23"/>
    <s v="15389"/>
    <x v="15"/>
    <x v="87"/>
    <s v="Metra 115th"/>
    <m/>
    <s v="IDA East Chicago"/>
    <s v="CMS-118"/>
    <s v="Scale"/>
    <n v="1"/>
    <n v="250"/>
    <n v="250"/>
    <n v="0"/>
    <n v="2864936.9699999932"/>
  </r>
  <r>
    <x v="32"/>
    <s v="29"/>
    <x v="4"/>
    <x v="0"/>
    <s v="2768|Metra 115th|1.00|250.00"/>
    <x v="472"/>
    <s v="Truck# MLB-82_x000a_Hauling Ticket# 15390_x000a_Job: Metra 115th _x000a_Location: 115th &amp; Hale Ave._x000a_Scale Ticket# CMS-112_x000a_PickUP/Deliver: IDA East Chicago"/>
    <x v="2"/>
    <x v="23"/>
    <s v="15390"/>
    <x v="15"/>
    <x v="87"/>
    <s v="Metra 115th"/>
    <m/>
    <s v="IDA East Chicago"/>
    <s v="CMS-112"/>
    <s v="Scale"/>
    <n v="1"/>
    <n v="250"/>
    <n v="250"/>
    <n v="0"/>
    <n v="2865186.9699999932"/>
  </r>
  <r>
    <x v="32"/>
    <s v="29"/>
    <x v="4"/>
    <x v="0"/>
    <s v="2768|Metra 115th|1.00|250.00"/>
    <x v="472"/>
    <s v="Truck# MLB-82_x000a_Hauling Ticket# 15391_x000a_Job: Metra 115th _x000a_Location: 115th &amp; Hale Ave._x000a_Scale Ticket# CMS-106_x000a_PickUP/Deliver: IDA East Chicago"/>
    <x v="2"/>
    <x v="23"/>
    <s v="15391"/>
    <x v="15"/>
    <x v="87"/>
    <s v="Metra 115th"/>
    <m/>
    <s v="IDA East Chicago"/>
    <s v="CMS-106"/>
    <s v="Scale"/>
    <n v="1"/>
    <n v="250"/>
    <n v="250"/>
    <n v="0"/>
    <n v="2865436.9699999932"/>
  </r>
  <r>
    <x v="32"/>
    <s v="29"/>
    <x v="4"/>
    <x v="0"/>
    <s v="2768|Metra 115th|1.00|250.00"/>
    <x v="472"/>
    <s v="Truck# MLB-82_x000a_Hauling Ticket# 15392_x000a_Job: Metra 115th _x000a_Location: 115th &amp; Hale Ave._x000a_Scale Ticket# CMS-143_x000a_PickUP/Deliver: IDA East Chicago"/>
    <x v="2"/>
    <x v="23"/>
    <s v="15392"/>
    <x v="15"/>
    <x v="87"/>
    <s v="Metra 115th"/>
    <m/>
    <s v="IDA East Chicago"/>
    <s v="CMS-143"/>
    <s v="Scale"/>
    <n v="1"/>
    <n v="250"/>
    <n v="250"/>
    <n v="0"/>
    <n v="2865686.9699999932"/>
  </r>
  <r>
    <x v="32"/>
    <s v="29"/>
    <x v="4"/>
    <x v="0"/>
    <s v="2768|Metra 115th|1.00|250.00"/>
    <x v="472"/>
    <s v="Truck# MLB-82_x000a_Hauling Ticket# 15393_x000a_Job: Metra 115th _x000a_Location: 115th &amp; Hale Ave._x000a_Scale Ticket# CMS-152_x000a_PickUP/Deliver: IDA East Chicago"/>
    <x v="2"/>
    <x v="23"/>
    <s v="15393"/>
    <x v="15"/>
    <x v="87"/>
    <s v="Metra 115th"/>
    <m/>
    <s v="IDA East Chicago"/>
    <s v="CMS-152"/>
    <s v="Scale"/>
    <n v="1"/>
    <n v="250"/>
    <n v="250"/>
    <n v="0"/>
    <n v="2865936.9699999932"/>
  </r>
  <r>
    <x v="32"/>
    <s v="29"/>
    <x v="4"/>
    <x v="0"/>
    <s v="2768|Metra 115th|6.00|250.00"/>
    <x v="472"/>
    <s v="Truck# LT-515_x000a_Hauling Ticket# 15481_x000a_Job: Metra 115th _x000a_Location: 115th &amp; Hale Ave._x000a_Scale Ticket# CMS-105, CMS-111, CMS-119, CMS-128, CMS-142, CMS-151._x000a_PickUP/Deliver: IDA East Chicago"/>
    <x v="0"/>
    <x v="17"/>
    <s v="15481"/>
    <x v="15"/>
    <x v="87"/>
    <s v="Metra 115th"/>
    <m/>
    <s v="IDA East Chicago"/>
    <m/>
    <s v="Scale"/>
    <n v="6"/>
    <n v="250"/>
    <n v="1500"/>
    <n v="0"/>
    <n v="2867436.9699999932"/>
  </r>
  <r>
    <x v="32"/>
    <s v="29"/>
    <x v="4"/>
    <x v="0"/>
    <s v="2768|Metra 115th|6.00|250.00"/>
    <x v="472"/>
    <s v="Truck# MLB-108_x000a_Hauling Ticket# 15522_x000a_Job: Metra 115th _x000a_Location: 115th &amp; Hale Ave._x000a_Scale Ticket# CMS-107, CMS-113, CMS-144, CMS-117, CMS-127, CMS-133._x000a_PickUP/Deliver: IDA East Chicago"/>
    <x v="2"/>
    <x v="2"/>
    <s v="15522"/>
    <x v="15"/>
    <x v="87"/>
    <s v="Metra 115th"/>
    <m/>
    <s v="IDA East Chicago"/>
    <m/>
    <s v="Scale"/>
    <n v="6"/>
    <n v="250"/>
    <n v="1500"/>
    <n v="0"/>
    <n v="2868936.9699999932"/>
  </r>
  <r>
    <x v="32"/>
    <s v="29"/>
    <x v="4"/>
    <x v="0"/>
    <s v="2768|Metra 115th|4.00|250.00"/>
    <x v="472"/>
    <s v="Truck# T-184_x000a_Hauling Ticket# 2650_x000a_Job: Metra 115th _x000a_Location: 115th &amp; Hale Ave._x000a_Scale Ticket# CMS-168, CMS-195, CMS-218, CMS-300. _x000a_PickUP/Deliver: IDA East Chicago"/>
    <x v="17"/>
    <x v="35"/>
    <s v="2650"/>
    <x v="15"/>
    <x v="87"/>
    <s v="Metra 115th"/>
    <m/>
    <s v="IDA East Chicago"/>
    <m/>
    <s v="Scale"/>
    <n v="4"/>
    <n v="250"/>
    <n v="1000"/>
    <n v="0"/>
    <n v="2869936.9699999932"/>
  </r>
  <r>
    <x v="32"/>
    <s v="29"/>
    <x v="4"/>
    <x v="0"/>
    <s v="2768|Metra 115th|1.00|250.00"/>
    <x v="472"/>
    <s v="Truck# LT-356_x000a_Hauling Ticket# 14282_x000a_Job: Metra 115th _x000a_Location: 115th &amp; Hale Ave._x000a_Scale Ticket# CMS-308_x000a_PickUP/Deliver: IDA East Chicago"/>
    <x v="0"/>
    <x v="7"/>
    <s v="14282"/>
    <x v="15"/>
    <x v="87"/>
    <s v="Metra 115th"/>
    <m/>
    <s v="IDA East Chicago"/>
    <m/>
    <s v="Scale"/>
    <n v="1"/>
    <n v="250"/>
    <n v="250"/>
    <n v="0"/>
    <n v="2870186.9699999932"/>
  </r>
  <r>
    <x v="32"/>
    <s v="29"/>
    <x v="4"/>
    <x v="0"/>
    <s v="2768|Metra 115th|6.00|250.00"/>
    <x v="472"/>
    <s v="Truck# WO-07_x000a_Hauling Ticket# 14298_x000a_Job: Metra 115th _x000a_Location: 115th &amp; Hale Ave._x000a_Scale Ticket# CMS-167, CMS-189, CMS-205, CMS-216, CMS-293, CMS-311._x000a_PickUP/Deliver: IDA East Chicago"/>
    <x v="9"/>
    <x v="16"/>
    <s v="14298"/>
    <x v="15"/>
    <x v="87"/>
    <s v="Metra 115th"/>
    <m/>
    <s v="IDA East Chicago"/>
    <m/>
    <s v="Scale"/>
    <n v="6"/>
    <n v="250"/>
    <n v="1500"/>
    <n v="0"/>
    <n v="2871686.9699999932"/>
  </r>
  <r>
    <x v="32"/>
    <s v="29"/>
    <x v="4"/>
    <x v="0"/>
    <s v="2768|Metra 115th|5.00|250.00"/>
    <x v="472"/>
    <s v="Truck# WO-201_x000a_Hauling Ticket# 14626_x000a_Job: Metra 115th _x000a_Location: 115th &amp; Hale Ave._x000a_Scale Ticket# CMS-170, CMS-188, CMS-206, CMS-280, CMS-296._x000a_PickUP/Deliver: IDA East Chicago"/>
    <x v="9"/>
    <x v="33"/>
    <s v="14626"/>
    <x v="15"/>
    <x v="87"/>
    <s v="Metra 115th"/>
    <m/>
    <s v="IDA East Chicago"/>
    <m/>
    <s v="Scale"/>
    <n v="5"/>
    <n v="250"/>
    <n v="1250"/>
    <n v="0"/>
    <n v="2872936.9699999932"/>
  </r>
  <r>
    <x v="32"/>
    <s v="29"/>
    <x v="4"/>
    <x v="0"/>
    <s v="2768|Metra 115th|6.00|250.00"/>
    <x v="472"/>
    <s v="Truck# LT-515_x000a_Hauling Ticket# 15482_x000a_Job: Metra 115th _x000a_Location: 115th &amp; Hale Ave._x000a_Scale Ticket# CMS-156, CMS-162, CMS-178, CMS-196, CMS-288, CMS-307._x000a_PickUP/Deliver: IDA East Chicago"/>
    <x v="0"/>
    <x v="17"/>
    <s v="15482"/>
    <x v="15"/>
    <x v="87"/>
    <s v="Metra 115th"/>
    <m/>
    <s v="IDA East Chicago"/>
    <m/>
    <s v="Scale"/>
    <n v="6"/>
    <n v="250"/>
    <n v="1500"/>
    <n v="0"/>
    <n v="2874436.9699999932"/>
  </r>
  <r>
    <x v="32"/>
    <s v="29"/>
    <x v="4"/>
    <x v="0"/>
    <s v="2768|Metra 115th|6.00|250.00"/>
    <x v="472"/>
    <s v="Truck# LT-67_x000a_Hauling Ticket# 15491_x000a_Job: Metra 115th _x000a_Location: 115th &amp; Hale Ave._x000a_Scale Ticket# CMS-157, CMS-161, CMS-177, CMS-197, CMS-287, CMS-303._x000a_PickUP/Deliver: IDA East Chicago"/>
    <x v="0"/>
    <x v="15"/>
    <s v="15491"/>
    <x v="15"/>
    <x v="87"/>
    <s v="Metra 115th"/>
    <m/>
    <s v="IDA East Chicago"/>
    <m/>
    <s v="Scale"/>
    <n v="6"/>
    <n v="250"/>
    <n v="1500"/>
    <n v="0"/>
    <n v="2875936.9699999932"/>
  </r>
  <r>
    <x v="32"/>
    <s v="29"/>
    <x v="4"/>
    <x v="0"/>
    <s v="2768|Metra 115th|5.00|250.00"/>
    <x v="472"/>
    <s v="Truck# MLB-108_x000a_Hauling Ticket# 15523_x000a_Job: Metra 115th _x000a_Location: 115th &amp; Hale Ave._x000a_Scale Ticket# CMS-166, CMS-191, CMS-210, CMS-217, CMS-294._x000a_PickUP/Deliver: IDA East Chicago"/>
    <x v="2"/>
    <x v="2"/>
    <s v="15523"/>
    <x v="15"/>
    <x v="87"/>
    <s v="Metra 115th"/>
    <m/>
    <s v="IDA East Chicago"/>
    <m/>
    <s v="Scale"/>
    <n v="5"/>
    <n v="250"/>
    <n v="1250"/>
    <n v="0"/>
    <n v="2877186.9699999932"/>
  </r>
  <r>
    <x v="32"/>
    <s v="29"/>
    <x v="4"/>
    <x v="0"/>
    <s v="2768|Metra 115th|4.00|250.00"/>
    <x v="472"/>
    <s v="Truck# T-184_x000a_Hauling Ticket# 2649_x000a_Job: Metra 115th _x000a_Location: 115th &amp; Hale Ave._x000a_Scale Ticket# CMS-230, CMS-251, CMS-267, CMS-314_x000a_PickUP/Deliver: IDA East Chicago"/>
    <x v="17"/>
    <x v="35"/>
    <s v="2649"/>
    <x v="15"/>
    <x v="87"/>
    <s v="Metra 115th"/>
    <m/>
    <s v="IDA East Chicago"/>
    <m/>
    <s v="Scale"/>
    <n v="4"/>
    <n v="250"/>
    <n v="1000"/>
    <n v="0"/>
    <n v="2878186.9699999932"/>
  </r>
  <r>
    <x v="32"/>
    <s v="29"/>
    <x v="4"/>
    <x v="0"/>
    <s v="2768|Metra 115th|1.00|130.00"/>
    <x v="472"/>
    <s v="Truck# TEPA-58_x000a_Hauling Ticket# 09436_x000a_Job: Metra 115th _x000a_Location: 115th &amp; Hale Ave._x000a_Scale Ticket# CMS-272_x000a_PickUP/Deliver: IDA East Chicago_x000a_WAITING TIME"/>
    <x v="6"/>
    <x v="22"/>
    <s v="09436"/>
    <x v="15"/>
    <x v="87"/>
    <s v="Metra 115th"/>
    <m/>
    <s v="IDA East Chicago"/>
    <m/>
    <s v="Scale"/>
    <n v="1"/>
    <n v="130"/>
    <n v="130"/>
    <n v="0"/>
    <n v="2878316.9699999932"/>
  </r>
  <r>
    <x v="32"/>
    <s v="29"/>
    <x v="4"/>
    <x v="0"/>
    <s v="2768|Metra 115th|4.00|250.00"/>
    <x v="472"/>
    <s v="Truck# MLB-108_x000a_Hauling Ticket# 14089_x000a_Job: Metra 115th _x000a_Location: 115th &amp; Hale Ave._x000a_Scale Ticket# CMS-221, CMS-241, CMS-258, CMS-273._x000a_PickUP/Deliver: IDA East Chicago"/>
    <x v="2"/>
    <x v="2"/>
    <s v="14089"/>
    <x v="15"/>
    <x v="87"/>
    <s v="Metra 115th"/>
    <m/>
    <s v="IDA East Chicago"/>
    <m/>
    <s v="Scale"/>
    <n v="4"/>
    <n v="250"/>
    <n v="1000"/>
    <n v="0"/>
    <n v="2879316.9699999932"/>
  </r>
  <r>
    <x v="32"/>
    <s v="29"/>
    <x v="4"/>
    <x v="0"/>
    <s v="2768|Metra 115th|5.00|250.00"/>
    <x v="472"/>
    <s v="Truck# LT-67_x000a_Hauling Ticket# 14250_x000a_Job: Metra 115th _x000a_Location: 115th &amp; Hale Ave._x000a_Scale Ticket# CMS-219, CMS-232, CMS-235, CMS-238, CMS-239._x000a_PickUP/Deliver: IDA East Chicago"/>
    <x v="0"/>
    <x v="15"/>
    <s v="14250"/>
    <x v="15"/>
    <x v="87"/>
    <s v="Metra 115th"/>
    <m/>
    <s v="IDA East Chicago"/>
    <m/>
    <s v="Scale"/>
    <n v="5"/>
    <n v="250"/>
    <n v="1250"/>
    <n v="0"/>
    <n v="2880566.9699999932"/>
  </r>
  <r>
    <x v="32"/>
    <s v="29"/>
    <x v="4"/>
    <x v="0"/>
    <s v="2768|Metra 115th|5.00|250.00"/>
    <x v="472"/>
    <s v="Truck# LT-356_x000a_Hauling Ticket# 14283_x000a_Job: Metra 115th _x000a_Location: 115th &amp; Hale Ave._x000a_Scale Ticket# CMS-224, CMS-244, CMS-259, CMS-274, CMS-309._x000a_PickUP/Deliver: IDA East Chicago"/>
    <x v="0"/>
    <x v="7"/>
    <s v="14283"/>
    <x v="15"/>
    <x v="87"/>
    <s v="Metra 115th"/>
    <m/>
    <s v="IDA East Chicago"/>
    <m/>
    <s v="Scale"/>
    <n v="5"/>
    <n v="250"/>
    <n v="1250"/>
    <n v="0"/>
    <n v="2881816.9699999932"/>
  </r>
  <r>
    <x v="32"/>
    <s v="29"/>
    <x v="4"/>
    <x v="0"/>
    <s v="2768|Metra 115th|1.00|250.00"/>
    <x v="472"/>
    <s v="Truck# LT-515_x000a_Hauling Ticket# 15483_x000a_Job: Metra 115th _x000a_Location: 115th &amp; Hale Ave._x000a_Scale Ticket# CMS-253_x000a_PickUP/Deliver: IDA East Chicago"/>
    <x v="0"/>
    <x v="17"/>
    <s v="15483"/>
    <x v="15"/>
    <x v="87"/>
    <s v="Metra 115th"/>
    <m/>
    <s v="IDA East Chicago"/>
    <s v="CMS-253"/>
    <s v="Scale"/>
    <n v="1"/>
    <n v="250"/>
    <n v="250"/>
    <n v="0"/>
    <n v="2882066.9699999932"/>
  </r>
  <r>
    <x v="32"/>
    <s v="29"/>
    <x v="4"/>
    <x v="0"/>
    <s v="2768|Metra 115th|5.00|250.00"/>
    <x v="472"/>
    <s v="Truck# LT-617_x000a_Hauling Ticket# 15583_x000a_Job: Metra 115th _x000a_Location: 115th &amp; Hale Ave._x000a_Scale Ticket# CMS-215, CMS-233, CMS-237, CMS-254, CMS-269._x000a_PickUP/Deliver: IDA East Chicago"/>
    <x v="0"/>
    <x v="3"/>
    <s v="15583"/>
    <x v="15"/>
    <x v="87"/>
    <s v="Metra 115th"/>
    <m/>
    <s v="IDA East Chicago"/>
    <m/>
    <s v="Scale"/>
    <n v="5"/>
    <n v="250"/>
    <n v="1250"/>
    <n v="0"/>
    <n v="2883316.9699999932"/>
  </r>
  <r>
    <x v="32"/>
    <s v="29"/>
    <x v="4"/>
    <x v="0"/>
    <s v="2768|Metra 115th|5.00|250.00"/>
    <x v="472"/>
    <s v="Truck# T-184_x000a_Hauling Ticket# 2648_x000a_Job: Metra 115th _x000a_Location: 115th &amp; Hale Ave._x000a_Scale Ticket# CMS-320, CMS-325, CMS-331, CMS-337, CMS-345._x000a_PickUP/Deliver: IDA East Chicago"/>
    <x v="17"/>
    <x v="35"/>
    <s v="2648"/>
    <x v="15"/>
    <x v="87"/>
    <s v="Metra 115th"/>
    <m/>
    <s v="IDA East Chicago"/>
    <m/>
    <s v="Scale"/>
    <n v="5"/>
    <n v="250"/>
    <n v="1250"/>
    <n v="0"/>
    <n v="2884566.9699999932"/>
  </r>
  <r>
    <x v="32"/>
    <s v="29"/>
    <x v="4"/>
    <x v="0"/>
    <s v="2768|Metra 115th|6.00|250.00"/>
    <x v="472"/>
    <s v="Truck# Li-54_x000a_Hauling Ticket# 15654_x000a_Job: Metra 115th _x000a_Location: 115th &amp; Hale Ave._x000a_Scale Ticket# CMS-115, CMS-116, CMS-121, CMS-131, CMS-139, CMS-148._x000a_PickUP/Deliver: IDA East Chicago"/>
    <x v="1"/>
    <x v="1"/>
    <s v="15654"/>
    <x v="15"/>
    <x v="87"/>
    <s v="Metra 115th"/>
    <m/>
    <s v="IDA East Chicago"/>
    <m/>
    <s v="Scale"/>
    <n v="6"/>
    <n v="250"/>
    <n v="1500"/>
    <n v="0"/>
    <n v="2886066.9699999932"/>
  </r>
  <r>
    <x v="32"/>
    <s v="29"/>
    <x v="4"/>
    <x v="0"/>
    <s v="2768|Metra 115th|6.00|250.00"/>
    <x v="472"/>
    <s v="Truck# Li-54_x000a_Hauling Ticket# 15655_x000a_Job: Metra 115th _x000a_Location: 115th &amp; Hale Ave._x000a_Scale Ticket# CMS-158, CMS-160, CMS-176, CMS-198, CMS-286, CMS-302._x000a_PickUP/Deliver: IDA East Chicago"/>
    <x v="1"/>
    <x v="1"/>
    <s v="15655"/>
    <x v="15"/>
    <x v="87"/>
    <s v="Metra 115th"/>
    <m/>
    <s v="IDA East Chicago"/>
    <m/>
    <s v="Scale"/>
    <n v="6"/>
    <n v="250"/>
    <n v="1500"/>
    <n v="0"/>
    <n v="2887566.9699999932"/>
  </r>
  <r>
    <x v="32"/>
    <s v="29"/>
    <x v="4"/>
    <x v="0"/>
    <s v="2768|Metra 115th|6.00|250.00"/>
    <x v="472"/>
    <s v="Truck# WO-07_x000a_Hauling Ticket# 15704_x000a_Job: Metra 115th _x000a_Location: 115th &amp; Hale Ave._x000a_Scale Ticket# CMS-102, CMS-109, CMS-123, CMS-136, CMS-146, CMS-155._x000a_PickUP/Deliver: IDA East Chicago"/>
    <x v="9"/>
    <x v="16"/>
    <s v="15704"/>
    <x v="15"/>
    <x v="87"/>
    <s v="Metra 115th"/>
    <m/>
    <s v="IDA East Chicago"/>
    <m/>
    <s v="Scale"/>
    <n v="6"/>
    <n v="250"/>
    <n v="1500"/>
    <n v="0"/>
    <n v="2889066.9699999932"/>
  </r>
  <r>
    <x v="32"/>
    <s v="29"/>
    <x v="4"/>
    <x v="0"/>
    <s v="2768|Metra 115th|5.00|250.00"/>
    <x v="472"/>
    <s v="Truck# TEPA-51_x000a_Hauling Ticket# 15776_x000a_Job: Metra 115th _x000a_Location: 115th &amp; Hale Ave._x000a_Scale Ticket# CMS-174, CMS-183, CMS-200, CMS-285, CMS-299._x000a_PickUP/Deliver: IDA East Chicago"/>
    <x v="6"/>
    <x v="19"/>
    <s v="15776"/>
    <x v="15"/>
    <x v="87"/>
    <s v="Metra 115th"/>
    <m/>
    <s v="IDA East Chicago"/>
    <m/>
    <s v="Scale"/>
    <n v="5"/>
    <n v="250"/>
    <n v="1250"/>
    <n v="0"/>
    <n v="2890316.9699999932"/>
  </r>
  <r>
    <x v="32"/>
    <s v="29"/>
    <x v="4"/>
    <x v="0"/>
    <s v="2768|Metra 115th|4.00|250.00"/>
    <x v="472"/>
    <s v="Truck# BBR-371_x000a_Hauling Ticket# 15778_x000a_Job: Metra 115th _x000a_Location: 115th &amp; Hale Ave._x000a_Scale Ticket# CMS-159, CMS-180, CMS-199, CMS-292._x000a_PickUP/Deliver: IDA East Chicago"/>
    <x v="27"/>
    <x v="4"/>
    <s v="15778"/>
    <x v="15"/>
    <x v="87"/>
    <s v="Metra 115th"/>
    <m/>
    <s v="IDA East Chicago"/>
    <m/>
    <s v="Scale"/>
    <n v="4"/>
    <n v="250"/>
    <n v="1000"/>
    <n v="0"/>
    <n v="2891316.9699999932"/>
  </r>
  <r>
    <x v="32"/>
    <s v="29"/>
    <x v="4"/>
    <x v="0"/>
    <s v="2768|Metra 115th|5.00|250.00"/>
    <x v="472"/>
    <s v="Truck# RAY-784_x000a_Hauling Ticket# 15780_x000a_Job: Metra 115th _x000a_Location: 115th &amp; Hale Ave._x000a_Scale Ticket# CMS-171, CMS-187, CMS-201, CMS-279, CMS-295._x000a_PickUP/Deliver: IDA East Chicago"/>
    <x v="45"/>
    <x v="58"/>
    <s v="15780"/>
    <x v="15"/>
    <x v="87"/>
    <s v="Metra 115th"/>
    <m/>
    <s v="IDA East Chicago"/>
    <m/>
    <s v="Scale"/>
    <n v="5"/>
    <n v="250"/>
    <n v="1250"/>
    <n v="0"/>
    <n v="2892566.9699999932"/>
  </r>
  <r>
    <x v="32"/>
    <s v="29"/>
    <x v="4"/>
    <x v="0"/>
    <s v="2768|Metra 115th|5.00|250.00"/>
    <x v="472"/>
    <s v="Truck# J&amp;O-47_x000a_Hauling Ticket# 15782_x000a_Job: Metra 115th _x000a_Location: 115th &amp; Hale Ave._x000a_Scale Ticket# CMS-175, CMS-186, CMS-202, CMS-284, CMS-301._x000a_PickUP/Deliver: IDA East Chicago"/>
    <x v="10"/>
    <x v="85"/>
    <s v="15782"/>
    <x v="15"/>
    <x v="87"/>
    <s v="Metra 115th"/>
    <m/>
    <s v="IDA East Chicago"/>
    <m/>
    <s v="Scale"/>
    <n v="5"/>
    <n v="250"/>
    <n v="1250"/>
    <n v="0"/>
    <n v="2893816.9699999932"/>
  </r>
  <r>
    <x v="32"/>
    <s v="29"/>
    <x v="4"/>
    <x v="0"/>
    <s v="2768|Metra 115th|5.00|250.00"/>
    <x v="472"/>
    <s v="Truck# J&amp;O-30_x000a_Hauling Ticket# 15786_x000a_Job: Metra 115th _x000a_Location: 115th &amp; Hale Ave._x000a_Scale Ticket# CMS-173, CMS-185, CMS-203, CMS-282, CMS-297._x000a_PickUP/Deliver: IDA East Chicago"/>
    <x v="10"/>
    <x v="71"/>
    <s v="15786"/>
    <x v="15"/>
    <x v="87"/>
    <s v="Metra 115th"/>
    <m/>
    <s v="IDA East Chicago"/>
    <m/>
    <s v="Scale"/>
    <n v="5"/>
    <n v="250"/>
    <n v="1250"/>
    <n v="0"/>
    <n v="2895066.9699999932"/>
  </r>
  <r>
    <x v="32"/>
    <s v="29"/>
    <x v="4"/>
    <x v="0"/>
    <s v="2768|Metra 115th|5.00|250.00"/>
    <x v="472"/>
    <s v="Truck# WO-102_x000a_Hauling Ticket# 15751_x000a_Job: Metra 115th _x000a_Location: 115th &amp; Hale Ave._x000a_Scale Ticket# CMS-214, CMS-223, CMS-243, CMS-260, CMS-273._x000a_PickUP/Deliver: IDA East Chicago"/>
    <x v="9"/>
    <x v="37"/>
    <s v="15751"/>
    <x v="15"/>
    <x v="87"/>
    <s v="Metra 115th"/>
    <m/>
    <s v="IDA East Chicago"/>
    <m/>
    <s v="Scale"/>
    <n v="5"/>
    <n v="250"/>
    <n v="1250"/>
    <n v="0"/>
    <n v="2896316.9699999932"/>
  </r>
  <r>
    <x v="32"/>
    <s v="29"/>
    <x v="4"/>
    <x v="0"/>
    <s v="2768|Metra 115th|4.00|250.00"/>
    <x v="472"/>
    <s v="Truck# TEPA-51_x000a_Hauling Ticket# 15777_x000a_Job: Metra 115th _x000a_Location: 115th &amp; Hale Ave._x000a_Scale Ticket# CMS-227, CMS-248, CMS-266, CMS-312._x000a_PickUP/Deliver: IDA East Chicago"/>
    <x v="6"/>
    <x v="19"/>
    <s v="15777"/>
    <x v="15"/>
    <x v="87"/>
    <s v="Metra 115th"/>
    <m/>
    <s v="IDA East Chicago"/>
    <m/>
    <s v="Scale"/>
    <n v="4"/>
    <n v="250"/>
    <n v="1000"/>
    <n v="0"/>
    <n v="2897316.9699999932"/>
  </r>
  <r>
    <x v="32"/>
    <s v="29"/>
    <x v="4"/>
    <x v="0"/>
    <s v="2768|Metra 115th|4.00|250.00"/>
    <x v="472"/>
    <s v="Truck# BBR-371_x000a_Hauling Ticket# 15779_x000a_Job: Metra 115th _x000a_Location: 115th &amp; Hale Ave._x000a_Scale Ticket# CMS-213, CMS-229, CMS-250, CMS-263._x000a_PickUP/Deliver: IDA East Chicago"/>
    <x v="27"/>
    <x v="4"/>
    <s v="15779"/>
    <x v="15"/>
    <x v="87"/>
    <s v="Metra 115th"/>
    <m/>
    <s v="IDA East Chicago"/>
    <m/>
    <s v="Scale"/>
    <n v="4"/>
    <n v="250"/>
    <n v="1000"/>
    <n v="0"/>
    <n v="2898316.9699999932"/>
  </r>
  <r>
    <x v="32"/>
    <s v="29"/>
    <x v="4"/>
    <x v="0"/>
    <s v="2768|Metra 115th|4.00|250.00"/>
    <x v="472"/>
    <s v="Truck# J&amp;O-47_x000a_Hauling Ticket# 15783_x000a_Job: Metra 115th _x000a_Location: 115th &amp; Hale Ave._x000a_Scale Ticket# CMS-222, CMS-245, CMS-264, CMS-276._x000a_PickUP/Deliver: IDA East Chicago"/>
    <x v="10"/>
    <x v="85"/>
    <s v="15783"/>
    <x v="15"/>
    <x v="87"/>
    <s v="Metra 115th"/>
    <m/>
    <s v="IDA East Chicago"/>
    <m/>
    <s v="Scale"/>
    <n v="4"/>
    <n v="250"/>
    <n v="1000"/>
    <n v="0"/>
    <n v="2899316.9699999932"/>
  </r>
  <r>
    <x v="32"/>
    <s v="29"/>
    <x v="4"/>
    <x v="0"/>
    <s v="2768|Metra 115th|4.00|250.00"/>
    <x v="472"/>
    <s v="Truck# J&amp;O-23_x000a_Hauling Ticket# 15784_x000a_Job: Metra 115th _x000a_Location: 115th &amp; Hale Ave._x000a_Scale Ticket# CMS-226, CMS-246, CMS-261, CMS-278._x000a_PickUP/Deliver: IDA East Chicago"/>
    <x v="10"/>
    <x v="86"/>
    <s v="15784"/>
    <x v="15"/>
    <x v="87"/>
    <s v="Metra 115th"/>
    <m/>
    <s v="IDA East Chicago"/>
    <m/>
    <s v="Scale"/>
    <n v="4"/>
    <n v="250"/>
    <n v="1000"/>
    <n v="0"/>
    <n v="2900316.9699999932"/>
  </r>
  <r>
    <x v="32"/>
    <s v="29"/>
    <x v="4"/>
    <x v="0"/>
    <s v="2768|Metra 115th|4.00|250.00"/>
    <x v="472"/>
    <s v="Truck# J&amp;O-30_x000a_Hauling Ticket# 15785_x000a_Job: Metra 115th _x000a_Location: 115th &amp; Hale Ave._x000a_Scale Ticket# CMS-225, CMS-247, CMS-262, CMS-277._x000a_PickUP/Deliver: IDA East Chicago"/>
    <x v="10"/>
    <x v="71"/>
    <s v="15785"/>
    <x v="15"/>
    <x v="87"/>
    <s v="Metra 115th"/>
    <m/>
    <s v="IDA East Chicago"/>
    <m/>
    <s v="Scale"/>
    <n v="4"/>
    <n v="250"/>
    <n v="1000"/>
    <n v="0"/>
    <n v="2901316.9699999932"/>
  </r>
  <r>
    <x v="32"/>
    <s v="29"/>
    <x v="4"/>
    <x v="0"/>
    <s v="2768|Metra 115th|6.00|250.00"/>
    <x v="472"/>
    <s v="Truck# LT-325_x000a_Hauling Ticket# 15916_x000a_Job: Metra 115th _x000a_Location: 115th &amp; Hale Ave._x000a_Scale Ticket# CMS-104, CMS-114, CMS-120, CMS-126, CMS-141, CMS-150._x000a_PickUP/Deliver: IDA East Chicago"/>
    <x v="0"/>
    <x v="21"/>
    <s v="15916"/>
    <x v="15"/>
    <x v="87"/>
    <s v="Metra 115th"/>
    <m/>
    <s v="IDA East Chicago"/>
    <m/>
    <s v="Scale"/>
    <n v="6"/>
    <n v="250"/>
    <n v="1500"/>
    <n v="0"/>
    <n v="2902816.9699999932"/>
  </r>
  <r>
    <x v="32"/>
    <s v="29"/>
    <x v="4"/>
    <x v="0"/>
    <s v="2768|Metra 115th|5.00|250.00"/>
    <x v="472"/>
    <s v="Truck# J&amp;O-23_x000a_Hauling Ticket# 15787_x000a_Job: Metra 115th _x000a_Location: 115th &amp; Hale Ave._x000a_Scale Ticket# CMS-172, CMS-184, CMS-204, CMS-281, CMS-298._x000a_PickUP/Deliver: IDA East Chicago"/>
    <x v="10"/>
    <x v="86"/>
    <s v="15787"/>
    <x v="15"/>
    <x v="87"/>
    <s v="Metra 115th"/>
    <m/>
    <s v="IDA East Chicago"/>
    <m/>
    <s v="Scale"/>
    <n v="5"/>
    <n v="250"/>
    <n v="1250"/>
    <n v="0"/>
    <n v="2904066.9699999932"/>
  </r>
  <r>
    <x v="32"/>
    <s v="29"/>
    <x v="4"/>
    <x v="0"/>
    <s v="2768|Metra 115th|6.00|250.00"/>
    <x v="472"/>
    <s v="Truck# CAJ-02_x000a_Hauling Ticket# 15800_x000a_Job: Metra 115th _x000a_Location: 115th &amp; Hale Ave._x000a_Scale Ticket# CMS-310, CMS-S/N_x000a_PickUP/Deliver: IDA East Chicago"/>
    <x v="5"/>
    <x v="41"/>
    <s v="15800"/>
    <x v="15"/>
    <x v="87"/>
    <s v="Metra 115th"/>
    <m/>
    <s v="IDA East Chicago"/>
    <s v="CMS-310"/>
    <s v="Scale"/>
    <n v="6"/>
    <n v="250"/>
    <n v="1500"/>
    <n v="0"/>
    <n v="2905566.9699999932"/>
  </r>
  <r>
    <x v="32"/>
    <s v="29"/>
    <x v="4"/>
    <x v="0"/>
    <s v="2768|Metra 115th|5.00|250.00"/>
    <x v="472"/>
    <s v="Truck# WO-07_x000a_Hauling Ticket# 15788_x000a_Job: Metra 115th _x000a_Location: 115th &amp; Hale Ave._x000a_Scale Ticket# CMS-212, CMS-234, CMS-242, CMS-257, CMS-271._x000a_PickUP/Deliver: IDA East Chicago"/>
    <x v="9"/>
    <x v="16"/>
    <s v="15788"/>
    <x v="15"/>
    <x v="87"/>
    <s v="Metra 115th"/>
    <m/>
    <s v="IDA East Chicago"/>
    <m/>
    <s v="Scale"/>
    <n v="5"/>
    <n v="250"/>
    <n v="1250"/>
    <n v="0"/>
    <n v="2906816.9699999932"/>
  </r>
  <r>
    <x v="32"/>
    <s v="29"/>
    <x v="4"/>
    <x v="0"/>
    <s v="2768|Metra 115th|1.00|250.00"/>
    <x v="472"/>
    <s v="Truck# WO-07_x000a_Hauling Ticket# 15789_x000a_Job: Metra 115th _x000a_Location: 115th &amp; Hale Ave._x000a_Scale Ticket# CMS-340_x000a_PickUP/Deliver: IDA East Chicago"/>
    <x v="9"/>
    <x v="16"/>
    <s v="15789"/>
    <x v="15"/>
    <x v="87"/>
    <s v="Metra 115th"/>
    <m/>
    <s v="IDA East Chicago"/>
    <s v="CMS-340"/>
    <s v="Scale"/>
    <n v="1"/>
    <n v="250"/>
    <n v="250"/>
    <n v="0"/>
    <n v="2907066.9699999932"/>
  </r>
  <r>
    <x v="32"/>
    <s v="29"/>
    <x v="4"/>
    <x v="0"/>
    <s v="2768|Metra 115th|5.00|250.00"/>
    <x v="472"/>
    <s v="Truck# LT-325_x000a_Hauling Ticket# 15941_x000a_Job: Metra 115th _x000a_Location: 115th &amp; Hale Ave._x000a_Scale Ticket# CMS-316, CMS-325, CMS-332, CMS-343_x000a_PickUP/Deliver: IDA East Chicago"/>
    <x v="0"/>
    <x v="21"/>
    <s v="15941"/>
    <x v="15"/>
    <x v="87"/>
    <s v="Metra 115th"/>
    <m/>
    <s v="IDA East Chicago"/>
    <m/>
    <s v="Scale"/>
    <n v="5"/>
    <n v="250"/>
    <n v="1250"/>
    <n v="0"/>
    <n v="2908316.9699999932"/>
  </r>
  <r>
    <x v="32"/>
    <s v="29"/>
    <x v="4"/>
    <x v="0"/>
    <s v="2768|Metra 115th|4.00|250.00"/>
    <x v="472"/>
    <s v="Truck# J&amp;O-830_x000a_Hauling Ticket# 15942_x000a_Job: Metra 115th _x000a_Location: 115th &amp; Hale Ave._x000a_Scale Ticket# CMS-322, CMS-329, CMS-334, CMS-341_x000a_PickUP/Deliver: IDA East Chicago"/>
    <x v="10"/>
    <x v="87"/>
    <s v="15942"/>
    <x v="15"/>
    <x v="87"/>
    <s v="Metra 115th"/>
    <m/>
    <s v="IDA East Chicago"/>
    <m/>
    <s v="Scale"/>
    <n v="4"/>
    <n v="250"/>
    <n v="1000"/>
    <n v="0"/>
    <n v="2909316.9699999932"/>
  </r>
  <r>
    <x v="32"/>
    <s v="29"/>
    <x v="4"/>
    <x v="0"/>
    <s v="2768|Metra 115th|6.00|250.00"/>
    <x v="472"/>
    <s v="Truck# LT-325_x000a_Hauling Ticket# 15943_x000a_Job: Metra 115th _x000a_Location: 115th &amp; Hale Ave._x000a_Scale Ticket# CMS-163, CMS-179, CMS-193, CMS-209, CMS-289, CMS-306._x000a_PickUP/Deliver: IDA East Chicago"/>
    <x v="0"/>
    <x v="21"/>
    <s v="15943"/>
    <x v="15"/>
    <x v="87"/>
    <s v="Metra 115th"/>
    <m/>
    <s v="IDA East Chicago"/>
    <m/>
    <s v="Scale"/>
    <n v="6"/>
    <n v="250"/>
    <n v="1500"/>
    <n v="0"/>
    <n v="2910816.9699999932"/>
  </r>
  <r>
    <x v="32"/>
    <s v="29"/>
    <x v="4"/>
    <x v="0"/>
    <s v="2768|Metra 115th|2.00|250.00"/>
    <x v="472"/>
    <s v="Truck# MLB-58_x000a_Hauling Ticket# 15975_x000a_Job: Metra 115th _x000a_Location: 115th &amp; Hale Ave._x000a_Scale Ticket# CMS-138, CMS-147._x000a_PickUP/Deliver: IDA East Chicago"/>
    <x v="2"/>
    <x v="22"/>
    <s v="15975"/>
    <x v="15"/>
    <x v="87"/>
    <s v="Metra 115th"/>
    <m/>
    <s v="IDA East Chicago"/>
    <s v="CMS-138"/>
    <s v="Scale"/>
    <n v="2"/>
    <n v="250"/>
    <n v="500"/>
    <n v="0"/>
    <n v="2911316.9699999932"/>
  </r>
  <r>
    <x v="32"/>
    <s v="29"/>
    <x v="4"/>
    <x v="0"/>
    <s v="2768|Metra 115th|6.00|250.00"/>
    <x v="472"/>
    <s v="Truck# MLB-58_x000a_Hauling Ticket# 15976_x000a_Job: Metra 115th _x000a_Location: 115th &amp; Hale Ave._x000a_Scale Ticket# CMS-164, CMS-181, CMS-194, CMS-211, CMS-290, CMS-305._x000a_PickUP/Deliver: IDA East Chicago"/>
    <x v="2"/>
    <x v="22"/>
    <s v="15976"/>
    <x v="15"/>
    <x v="87"/>
    <s v="Metra 115th"/>
    <m/>
    <s v="IDA East Chicago"/>
    <m/>
    <s v="Scale"/>
    <n v="6"/>
    <n v="250"/>
    <n v="1500"/>
    <n v="0"/>
    <n v="2912816.9699999932"/>
  </r>
  <r>
    <x v="32"/>
    <s v="29"/>
    <x v="4"/>
    <x v="0"/>
    <s v="2768|Metra 115th|5.00|250.00"/>
    <x v="472"/>
    <s v="Truck# MLB-58_x000a_Hauling Ticket# 15977_x000a_Job: Metra 115th _x000a_Location: 115th &amp; Hale Ave._x000a_Scale Ticket# CMS-231, CMS-252, CMS-256, CMS-268, CMS-315._x000a_PickUP/Deliver: IDA East Chicago"/>
    <x v="2"/>
    <x v="22"/>
    <s v="15977"/>
    <x v="15"/>
    <x v="87"/>
    <s v="Metra 115th"/>
    <m/>
    <s v="IDA East Chicago"/>
    <m/>
    <s v="Scale"/>
    <n v="5"/>
    <n v="250"/>
    <n v="1250"/>
    <n v="0"/>
    <n v="2914066.9699999932"/>
  </r>
  <r>
    <x v="32"/>
    <s v="29"/>
    <x v="4"/>
    <x v="0"/>
    <s v="2768|Metra 115th|5.00|250.00"/>
    <x v="472"/>
    <s v="Truck# J&amp;O-686_x000a_Hauling Ticket# 35304_x000a_Job: Metra 115th _x000a_Location: 115th &amp; Hale Ave._x000a_Scale Ticket# CMS-236, CMS-220, CMS-240, CMS-255, CMS-270._x000a_PickUP/Deliver: IDA East Chicago"/>
    <x v="10"/>
    <x v="88"/>
    <s v="35304"/>
    <x v="15"/>
    <x v="87"/>
    <s v="Metra 115th"/>
    <m/>
    <s v="IDA East Chicago"/>
    <m/>
    <s v="Scale"/>
    <n v="5"/>
    <n v="250"/>
    <n v="1250"/>
    <n v="0"/>
    <n v="2915316.9699999932"/>
  </r>
  <r>
    <x v="32"/>
    <s v="29"/>
    <x v="4"/>
    <x v="0"/>
    <s v="2768|Metra 115th|5.00|250.00"/>
    <x v="472"/>
    <s v="Truck# J&amp;O-686_x000a_Hauling Ticket# 35305_x000a_Job: Metra 115th _x000a_Location: 115th &amp; Hale Ave._x000a_Scale Ticket# CMS-323, CMS-327, CMS-333, CMS-338, CMS-342._x000a_PickUP/Deliver: IDA East Chicago"/>
    <x v="10"/>
    <x v="88"/>
    <s v="35305"/>
    <x v="15"/>
    <x v="87"/>
    <s v="Metra 115th"/>
    <m/>
    <s v="IDA East Chicago"/>
    <m/>
    <s v="Scale"/>
    <n v="5"/>
    <n v="250"/>
    <n v="1250"/>
    <n v="0"/>
    <n v="2916566.9699999932"/>
  </r>
  <r>
    <x v="32"/>
    <s v="29"/>
    <x v="4"/>
    <x v="0"/>
    <s v="2768|Metra 115th|5.00|250.00"/>
    <x v="472"/>
    <s v="Truck# TEPA-51_x000a_Hauling Ticket# 61103_x000a_Job: Metra 115th _x000a_Location: 115th &amp; Hale Ave._x000a_Scale Ticket# CMS-310, CMS-324, CMS-330, CMS-336, CMS-339._x000a_PickUP/Deliver: IDA East Chicago"/>
    <x v="6"/>
    <x v="19"/>
    <s v="61103"/>
    <x v="15"/>
    <x v="87"/>
    <s v="Metra 115th"/>
    <m/>
    <s v="IDA East Chicago"/>
    <m/>
    <s v="Scale"/>
    <n v="5"/>
    <n v="250"/>
    <n v="1250"/>
    <n v="0"/>
    <n v="2917816.9699999932"/>
  </r>
  <r>
    <x v="32"/>
    <s v="29"/>
    <x v="4"/>
    <x v="0"/>
    <s v="2768|Metra 115th|5.00|250.00"/>
    <x v="472"/>
    <s v="Truck# CAJ-54_x000a_Hauling Ticket# 14034_x000a_Job: Metra 115th _x000a_Location: 115th &amp; Hale Ave._x000a_Scale Ticket# CMS-54, CMS-169, CMS-207, CMS-283, CMS-304._x000a_PickUP/Deliver: IDA East Chicago"/>
    <x v="5"/>
    <x v="1"/>
    <s v="14034"/>
    <x v="15"/>
    <x v="87"/>
    <s v="Metra 115th"/>
    <m/>
    <s v="IDA East Chicago"/>
    <s v="CMS-272"/>
    <s v="Scale"/>
    <n v="5"/>
    <n v="250"/>
    <n v="1250"/>
    <n v="0"/>
    <n v="2919066.9699999932"/>
  </r>
  <r>
    <x v="32"/>
    <s v="29"/>
    <x v="4"/>
    <x v="0"/>
    <s v="2768|Metra 115th|1.00|250.00"/>
    <x v="472"/>
    <s v="Truck# TEPA-58_x000a_Hauling Ticket# 09436_x000a_Job: Metra 115th _x000a_Location: 115th &amp; Hale Ave._x000a_Scale Ticket# CMS-272_x000a_PickUP/Deliver: IDA East Chicago"/>
    <x v="6"/>
    <x v="22"/>
    <s v="09436"/>
    <x v="15"/>
    <x v="87"/>
    <s v="Metra 115th"/>
    <m/>
    <s v="IDA East Chicago"/>
    <m/>
    <s v="Scale"/>
    <n v="1"/>
    <n v="250"/>
    <n v="250"/>
    <n v="0"/>
    <n v="2919316.9699999932"/>
  </r>
  <r>
    <x v="32"/>
    <s v="29"/>
    <x v="4"/>
    <x v="0"/>
    <s v="2768|Metra 115th|4.00|250.00"/>
    <x v="472"/>
    <s v="Truck# BR-371_x000a_Hauling Ticket# 13896_x000a_Job: Metra 115th _x000a_Location: 115th &amp; Hale Ave._x000a_Scale Ticket# CMS-344, CMS-335, CMS-328, CMS-319_x000a_PickUP/Deliver: IDA East Chicago"/>
    <x v="3"/>
    <x v="4"/>
    <s v="13896"/>
    <x v="15"/>
    <x v="87"/>
    <s v="Metra 115th"/>
    <m/>
    <s v="IDA East Chicago"/>
    <m/>
    <s v="Scale"/>
    <n v="4"/>
    <n v="250"/>
    <n v="1000"/>
    <n v="0"/>
    <n v="2920316.9699999932"/>
  </r>
  <r>
    <x v="24"/>
    <s v="06"/>
    <x v="8"/>
    <x v="0"/>
    <s v="2789|Metra 115th|4.00|250.00"/>
    <x v="473"/>
    <s v="Truck# HU-380_x000a_Hauling Ticket# 13895_x000a_Job: Metra 115th _x000a_Location: 115th &amp; Hale Ave._x000a_Scale Ticket# CMS-228, CMS-249, CMS-265, CMS-313._x000a_PickUP/Deliver: IDA East Chicago"/>
    <x v="18"/>
    <x v="36"/>
    <s v="13895"/>
    <x v="15"/>
    <x v="87"/>
    <s v="Metra 115th"/>
    <m/>
    <s v="IDA East Chicago"/>
    <m/>
    <s v="Scale"/>
    <n v="4"/>
    <n v="250"/>
    <n v="1000"/>
    <n v="0"/>
    <n v="3061498.7499999939"/>
  </r>
  <r>
    <x v="26"/>
    <s v="20"/>
    <x v="8"/>
    <x v="0"/>
    <s v="2816|Metra 115th|4.00|250.00"/>
    <x v="474"/>
    <s v="Truck# U-28_x000a_Hauling Ticket# 14689_x000a_Job: Metra 115th _x000a_Location: 115th &amp; Hale Ave._x000a_Scale Ticket# CMS-424, CMS-427, CMS-467, CMS-474._x000a_PickUP/Deliver: IDA East Chicago"/>
    <x v="4"/>
    <x v="5"/>
    <s v="14689"/>
    <x v="15"/>
    <x v="87"/>
    <s v="Metra 115th"/>
    <m/>
    <s v="IDA East Chicago"/>
    <m/>
    <s v="Scale"/>
    <n v="4"/>
    <n v="250"/>
    <n v="1000"/>
    <n v="0"/>
    <n v="3275091.849999994"/>
  </r>
  <r>
    <x v="26"/>
    <s v="20"/>
    <x v="8"/>
    <x v="0"/>
    <s v="2816|Metra 115th|3.00|250.00"/>
    <x v="474"/>
    <s v="Truck# LT-356_x000a_Hauling Ticket# 15418_x000a_Job: Metra 115th _x000a_Location: 115th &amp; Hale Ave._x000a_Scale Ticket# CMS-417, CMS-421, CMS-466._x000a_PickUP/Deliver: IDA East Chicago"/>
    <x v="0"/>
    <x v="7"/>
    <s v="15418"/>
    <x v="15"/>
    <x v="87"/>
    <s v="Metra 115th"/>
    <m/>
    <s v="IDA East Chicago"/>
    <m/>
    <s v="Scale"/>
    <n v="3"/>
    <n v="250"/>
    <n v="750"/>
    <n v="0"/>
    <n v="3275841.849999994"/>
  </r>
  <r>
    <x v="26"/>
    <s v="20"/>
    <x v="8"/>
    <x v="0"/>
    <s v="2816|Metra 115th|4.00|250.00"/>
    <x v="474"/>
    <s v="Truck# WO-07_x000a_Hauling Ticket# 15763_x000a_Job: Metra 115th _x000a_Location: 115th &amp; Hale Ave._x000a_Scale Ticket# CMS-419, CMS-423, CMS-426, CMS-472._x000a_PickUP/Deliver: IDA East Chicago"/>
    <x v="9"/>
    <x v="16"/>
    <s v="15763"/>
    <x v="15"/>
    <x v="87"/>
    <s v="Metra 115th"/>
    <m/>
    <s v="IDA East Chicago"/>
    <m/>
    <s v="Scale"/>
    <n v="4"/>
    <n v="250"/>
    <n v="1000"/>
    <n v="0"/>
    <n v="3276841.849999994"/>
  </r>
  <r>
    <x v="26"/>
    <s v="20"/>
    <x v="8"/>
    <x v="0"/>
    <s v="2816|Metra 115th|4.00|250.00"/>
    <x v="474"/>
    <s v="Truck# LT-325_x000a_Hauling Ticket# 15920_x000a_Job: Metra 115th _x000a_Location: 115th &amp; Hale Ave._x000a_Scale Ticket# CMS-416, CMS-425, CMS-468, CMS-473._x000a_PickUP/Deliver: IDA East Chicago"/>
    <x v="0"/>
    <x v="21"/>
    <s v="15920"/>
    <x v="15"/>
    <x v="87"/>
    <s v="Metra 115th"/>
    <m/>
    <s v="IDA East Chicago"/>
    <m/>
    <s v="Scale"/>
    <n v="4"/>
    <n v="250"/>
    <n v="1000"/>
    <n v="0"/>
    <n v="3277841.849999994"/>
  </r>
  <r>
    <x v="26"/>
    <s v="20"/>
    <x v="8"/>
    <x v="0"/>
    <s v="2816|Metra 115th|4.00|250.00"/>
    <x v="474"/>
    <s v="Truck# LT-103_x000a_Hauling Ticket# 15277_x000a_Job: Metra 115th _x000a_Location: 115th &amp; Hale Ave._x000a_Scale Ticket# CMS-418, CMS-420, CMS-422, CMS-465._x000a_PickUP/Deliver: IDA East Chicago"/>
    <x v="0"/>
    <x v="0"/>
    <s v="15277"/>
    <x v="15"/>
    <x v="87"/>
    <s v="Metra 115th"/>
    <m/>
    <s v="IDA East Chicago"/>
    <m/>
    <s v="Scale"/>
    <n v="4"/>
    <n v="250"/>
    <n v="1000"/>
    <n v="0"/>
    <n v="3278841.849999994"/>
  </r>
  <r>
    <x v="27"/>
    <s v="27"/>
    <x v="8"/>
    <x v="0"/>
    <s v="2838|Metra 115th|2.00|250.00"/>
    <x v="475"/>
    <s v="Truck# CAJ-54_x000a_Hauling Ticket# 15083_x000a_Job: Metra 115th _x000a_Location: 115th &amp; Hale Ave._x000a_PickUP/Deliver: IDA East Chicago_x000a_Scale Ticket# CMS-428, CMS-461."/>
    <x v="5"/>
    <x v="1"/>
    <s v="15083"/>
    <x v="15"/>
    <x v="87"/>
    <s v="Metra 115th"/>
    <m/>
    <s v="IDA East Chicago"/>
    <m/>
    <s v="Scale"/>
    <n v="2"/>
    <n v="250"/>
    <n v="500"/>
    <n v="0"/>
    <n v="3383469.6199999931"/>
  </r>
  <r>
    <x v="27"/>
    <s v="27"/>
    <x v="8"/>
    <x v="0"/>
    <s v="2838|Metra 115th|5.00|250.00"/>
    <x v="475"/>
    <s v="Truck# LT-617_x000a_Hauling Ticket# 15742_x000a_Job: Metra 115th _x000a_Location: 115th &amp; Hale Ave._x000a_PickUP/Deliver: IDA East Chicago_x000a_Scale Ticket# CMS-452, CMS-455, CMS-457, CMS-460, CMS-464."/>
    <x v="0"/>
    <x v="3"/>
    <s v="15742"/>
    <x v="15"/>
    <x v="87"/>
    <s v="Metra 115th"/>
    <m/>
    <s v="IDA East Chicago"/>
    <m/>
    <s v="Scale"/>
    <n v="5"/>
    <n v="250"/>
    <n v="1250"/>
    <n v="0"/>
    <n v="3384719.6199999931"/>
  </r>
  <r>
    <x v="27"/>
    <s v="27"/>
    <x v="8"/>
    <x v="0"/>
    <s v="2838|Metra 115th|4.00|250.00"/>
    <x v="475"/>
    <s v="Truck# MLB-108_x000a_Hauling Ticket# 14707_x000a_Job: Metra 115th _x000a_Location: 115th &amp; Hale Ave._x000a_PickUP/Deliver: IDA East Chicago_x000a_Scale Ticket# CMS-440, CMS-447, CMS-448, CMS-449."/>
    <x v="2"/>
    <x v="2"/>
    <s v="14707"/>
    <x v="15"/>
    <x v="87"/>
    <s v="Metra 115th"/>
    <m/>
    <s v="IDA East Chicago"/>
    <m/>
    <s v="Scale"/>
    <n v="4"/>
    <n v="250"/>
    <n v="1000"/>
    <n v="0"/>
    <n v="3385719.6199999931"/>
  </r>
  <r>
    <x v="27"/>
    <s v="27"/>
    <x v="8"/>
    <x v="0"/>
    <s v="2838|Metra 115th|4.00|250.00"/>
    <x v="475"/>
    <s v="Truck# LT-617_x000a_Hauling Ticket# 15743_x000a_Job: Metra 115th _x000a_Location: 115th &amp; Hale Ave._x000a_PickUP/Deliver: IDA East Chicago_x000a_Scale Ticket# CMS-441, CMS-444, CMS-445, CMS-446."/>
    <x v="0"/>
    <x v="3"/>
    <s v="15743"/>
    <x v="15"/>
    <x v="87"/>
    <s v="Metra 115th"/>
    <m/>
    <s v="IDA East Chicago"/>
    <m/>
    <s v="Scale"/>
    <n v="4"/>
    <n v="250"/>
    <n v="1000"/>
    <n v="0"/>
    <n v="3386719.6199999931"/>
  </r>
  <r>
    <x v="28"/>
    <s v="03"/>
    <x v="5"/>
    <x v="0"/>
    <s v="2856|Metra 115th|5.00|250.00"/>
    <x v="476"/>
    <s v="Truck# U-229_x000a_Hauling Ticket# 14690_x000a_Job: Metra 115th _x000a_Location: 115th &amp; Hale Ave._x000a_PickUP/Deliver: IDA East Chicago_x000a_Scale Ticket# CMS-429, CMS-456, CMS-457, CMS-458, CMS-462."/>
    <x v="4"/>
    <x v="6"/>
    <s v="14690"/>
    <x v="15"/>
    <x v="87"/>
    <s v="Metra 115th"/>
    <m/>
    <s v="IDA East Chicago"/>
    <m/>
    <s v="Scale"/>
    <n v="5"/>
    <n v="250"/>
    <n v="1250"/>
    <n v="0"/>
    <n v="3521110.7699999958"/>
  </r>
  <r>
    <x v="28"/>
    <s v="03"/>
    <x v="5"/>
    <x v="0"/>
    <s v="2856|Metra 115th|5.00|250.00"/>
    <x v="476"/>
    <s v="Truck# U-28_x000a_Hauling Ticket# 15860_x000a_Job: Metra 115th _x000a_Location: 115th &amp; Hale Ave._x000a_PickUP/Deliver: IDA East Chicago_x000a_Scale Ticket# CMS-430, CMS-431, CMS-454, CMS-459, CMS-463."/>
    <x v="4"/>
    <x v="5"/>
    <s v="15860"/>
    <x v="15"/>
    <x v="87"/>
    <s v="Metra 115th"/>
    <m/>
    <s v="IDA East Chicago"/>
    <m/>
    <s v="Scale"/>
    <n v="5"/>
    <n v="250"/>
    <n v="1250"/>
    <n v="0"/>
    <n v="3522360.7699999958"/>
  </r>
  <r>
    <x v="28"/>
    <s v="03"/>
    <x v="5"/>
    <x v="0"/>
    <s v="2856|Metra 115th|1.00|250.00"/>
    <x v="476"/>
    <s v="Truck# ROC-26_x000a_Hauling Ticket# 13305_x000a_Job: Metra 115th _x000a_Location: 115th &amp; Hale Ave._x000a_PickUP/Deliver: IDA East Chicago_x000a_Scale Ticket# CMS-435"/>
    <x v="33"/>
    <x v="49"/>
    <s v="13305"/>
    <x v="15"/>
    <x v="87"/>
    <s v="Metra 115th"/>
    <m/>
    <s v="IDA East Chicago"/>
    <s v="CMS-435"/>
    <s v="Scale"/>
    <n v="1"/>
    <n v="250"/>
    <n v="250"/>
    <n v="0"/>
    <n v="3522610.7699999958"/>
  </r>
  <r>
    <x v="28"/>
    <s v="03"/>
    <x v="5"/>
    <x v="0"/>
    <s v="2856|Metra 115th|4.00|250.00"/>
    <x v="476"/>
    <s v="Truck# Li-73_x000a_Hauling Ticket# 14894_x000a_Job: Metra 115th _x000a_Location: 115th &amp; Hale Ave._x000a_PickUP/Deliver: IDA East Chicago_x000a_Scale Ticket# CMS-436, CMS-437, CMS-438, CMS-439."/>
    <x v="1"/>
    <x v="9"/>
    <s v="14894"/>
    <x v="15"/>
    <x v="87"/>
    <s v="Metra 115th"/>
    <m/>
    <s v="IDA East Chicago"/>
    <m/>
    <s v="Scale"/>
    <n v="4"/>
    <n v="250"/>
    <n v="1000"/>
    <n v="0"/>
    <n v="3523610.7699999958"/>
  </r>
  <r>
    <x v="28"/>
    <s v="03"/>
    <x v="5"/>
    <x v="0"/>
    <s v="2856|Metra 115th|5.00|250.00"/>
    <x v="476"/>
    <s v="Truck# AAA-308_x000a_Hauling Ticket# 14970_x000a_Job: Metra 115th _x000a_Location: 115th &amp; Hale Ave._x000a_PickUP/Deliver: IDA East Chicago_x000a_Scale Ticket# CMS-443, CMS-483, CMS-484, CMS-485, CMS-488."/>
    <x v="11"/>
    <x v="24"/>
    <s v="14970"/>
    <x v="15"/>
    <x v="87"/>
    <s v="Metra 115th"/>
    <m/>
    <s v="IDA East Chicago"/>
    <m/>
    <s v="Scale"/>
    <n v="5"/>
    <n v="250"/>
    <n v="1250"/>
    <n v="0"/>
    <n v="3524860.7699999958"/>
  </r>
  <r>
    <x v="28"/>
    <s v="03"/>
    <x v="5"/>
    <x v="0"/>
    <s v="2856|Metra 115th|5.00|250.00"/>
    <x v="476"/>
    <s v="Truck# MLB-58_x000a_Hauling Ticket# 15387_x000a_Job: Metra 115th _x000a_Location: 115th &amp; Hale Ave._x000a_PickUP/Deliver: IDA East Chicago_x000a_Scale Ticket# CMS-451, CMS-486, CMS-487, CMS-489, CMS-490."/>
    <x v="2"/>
    <x v="22"/>
    <s v="15387"/>
    <x v="15"/>
    <x v="87"/>
    <s v="Metra 115th"/>
    <m/>
    <s v="IDA East Chicago"/>
    <m/>
    <s v="Scale"/>
    <n v="5"/>
    <n v="250"/>
    <n v="1250"/>
    <n v="0"/>
    <n v="3526110.7699999958"/>
  </r>
  <r>
    <x v="6"/>
    <s v="10"/>
    <x v="5"/>
    <x v="0"/>
    <s v="2875|Metra 115th|5.00|250.00"/>
    <x v="477"/>
    <s v="Truck# MLB-108_x000a_Hauling Ticket# 14748_x000a_Job: Metra 115th _x000a_Location: 115th &amp; Hale Ave._x000a_PickUP/Deliver: IDA East Chicago"/>
    <x v="2"/>
    <x v="2"/>
    <s v="14748"/>
    <x v="15"/>
    <x v="87"/>
    <s v="Metra 115th"/>
    <m/>
    <s v="IDA East Chicago"/>
    <m/>
    <m/>
    <n v="5"/>
    <n v="250"/>
    <n v="1250"/>
    <n v="0"/>
    <n v="3676252.1699999981"/>
  </r>
  <r>
    <x v="6"/>
    <s v="10"/>
    <x v="5"/>
    <x v="0"/>
    <s v="2875|Metra 115th|4.00|250.00"/>
    <x v="477"/>
    <s v="Truck# CAJ-54_x000a_Hauling Ticket# 15084_x000a_Job: Metra 115th _x000a_Location: 115th &amp; Hale Ave._x000a_PickUP/Deliver: IDA East Chicago"/>
    <x v="5"/>
    <x v="1"/>
    <s v="15084"/>
    <x v="15"/>
    <x v="87"/>
    <s v="Metra 115th"/>
    <m/>
    <s v="IDA East Chicago"/>
    <m/>
    <m/>
    <n v="4"/>
    <n v="250"/>
    <n v="1000"/>
    <n v="0"/>
    <n v="3677252.1699999981"/>
  </r>
  <r>
    <x v="6"/>
    <s v="10"/>
    <x v="5"/>
    <x v="0"/>
    <s v="2875|Metra 115th|4.00|250.00"/>
    <x v="477"/>
    <s v="Truck# J&amp;O-676_x000a_Hauling Ticket# 15405_x000a_Job: Metra 115th _x000a_Location: 115th &amp; Hale Ave._x000a_PickUP/Deliver: IDA East Chicago"/>
    <x v="10"/>
    <x v="43"/>
    <s v="15405"/>
    <x v="15"/>
    <x v="87"/>
    <s v="Metra 115th"/>
    <m/>
    <s v="IDA East Chicago"/>
    <m/>
    <m/>
    <n v="4"/>
    <n v="250"/>
    <n v="1000"/>
    <n v="0"/>
    <n v="3678252.1699999981"/>
  </r>
  <r>
    <x v="6"/>
    <s v="10"/>
    <x v="5"/>
    <x v="0"/>
    <s v="2875|Metra 115th|5.00|250.00"/>
    <x v="477"/>
    <s v="Truck# LT-515_x000a_Hauling Ticket# 15547_x000a_Job: Metra 115th _x000a_Location: 115th &amp; Hale Ave._x000a_PickUP/Deliver: IDA East Chicago"/>
    <x v="0"/>
    <x v="17"/>
    <s v="15547"/>
    <x v="15"/>
    <x v="87"/>
    <s v="Metra 115th"/>
    <m/>
    <s v="IDA East Chicago"/>
    <m/>
    <m/>
    <n v="5"/>
    <n v="250"/>
    <n v="1250"/>
    <n v="0"/>
    <n v="3679502.1699999981"/>
  </r>
  <r>
    <x v="6"/>
    <s v="10"/>
    <x v="5"/>
    <x v="0"/>
    <s v="2875|Metra 115th|1.00|250.00"/>
    <x v="477"/>
    <s v="Truck# TEP-59_x000a_Hauling Ticket# 60470_x000a_Job: Metra 115th _x000a_Location: 115th &amp; Hale Ave._x000a_PickUP/Deliver: IDA East Chicago"/>
    <x v="19"/>
    <x v="89"/>
    <s v="60470"/>
    <x v="15"/>
    <x v="87"/>
    <s v="Metra 115th"/>
    <m/>
    <s v="IDA East Chicago"/>
    <m/>
    <m/>
    <n v="1"/>
    <n v="250"/>
    <n v="250"/>
    <n v="0"/>
    <n v="3679752.1699999981"/>
  </r>
  <r>
    <x v="6"/>
    <s v="10"/>
    <x v="5"/>
    <x v="0"/>
    <s v="2875|Metra 115th|3.00|250.00"/>
    <x v="477"/>
    <s v="Truck# TEP-51_x000a_Hauling Ticket# 61073_x000a_Job: Metra 115th _x000a_Location: 115th &amp; Hale Ave._x000a_PickUP/Deliver: IDA East Chicago"/>
    <x v="19"/>
    <x v="19"/>
    <s v="61073"/>
    <x v="15"/>
    <x v="87"/>
    <s v="Metra 115th"/>
    <m/>
    <s v="IDA East Chicago"/>
    <m/>
    <m/>
    <n v="3"/>
    <n v="250"/>
    <n v="750"/>
    <n v="0"/>
    <n v="3680502.1699999981"/>
  </r>
  <r>
    <x v="6"/>
    <s v="10"/>
    <x v="5"/>
    <x v="0"/>
    <s v="2875|Metra 115th|4.00|250.00"/>
    <x v="477"/>
    <s v="Truck# TU-184_x000a_Hauling Ticket# 15013_x000a_Job: Metra 115th _x000a_Location: 115th &amp; Hale Ave._x000a_PickUP/Deliver: IDA East Chicago"/>
    <x v="20"/>
    <x v="35"/>
    <s v="15013"/>
    <x v="15"/>
    <x v="87"/>
    <s v="Metra 115th"/>
    <m/>
    <s v="IDA East Chicago"/>
    <m/>
    <m/>
    <n v="4"/>
    <n v="250"/>
    <n v="1000"/>
    <n v="0"/>
    <n v="3681502.1699999981"/>
  </r>
  <r>
    <x v="6"/>
    <s v="10"/>
    <x v="5"/>
    <x v="0"/>
    <s v="2875|Metra 115th|4.00|250.00"/>
    <x v="477"/>
    <s v="Truck# WO-201_x000a_Hauling Ticket# 15135_x000a_Job: Metra 115th _x000a_Location: 115th &amp; Hale Ave._x000a_PickUP/Deliver: IDA East Chicago"/>
    <x v="9"/>
    <x v="33"/>
    <s v="15135"/>
    <x v="15"/>
    <x v="87"/>
    <s v="Metra 115th"/>
    <m/>
    <s v="IDA East Chicago"/>
    <m/>
    <m/>
    <n v="4"/>
    <n v="250"/>
    <n v="1000"/>
    <n v="0"/>
    <n v="3682502.1699999981"/>
  </r>
  <r>
    <x v="6"/>
    <s v="10"/>
    <x v="5"/>
    <x v="0"/>
    <s v="2875|Metra 115th|4.00|250.00"/>
    <x v="477"/>
    <s v="Truck# LT-515_x000a_Hauling Ticket# 15288_x000a_Job: Metra 115th _x000a_Location: 115th &amp; Hale Ave._x000a_PickUP/Deliver: IDA East Chicago"/>
    <x v="0"/>
    <x v="17"/>
    <s v="15288"/>
    <x v="15"/>
    <x v="87"/>
    <s v="Metra 115th"/>
    <m/>
    <s v="IDA East Chicago"/>
    <m/>
    <m/>
    <n v="4"/>
    <n v="250"/>
    <n v="1000"/>
    <n v="0"/>
    <n v="3683502.1699999981"/>
  </r>
  <r>
    <x v="6"/>
    <s v="10"/>
    <x v="5"/>
    <x v="0"/>
    <s v="2875|Metra 115th|4.00|250.00"/>
    <x v="477"/>
    <s v="Truck# TEP-51_x000a_Hauling Ticket# 474803_x000a_Job: Metra 115th _x000a_Location: 115th &amp; Hale Ave._x000a_PickUP/Deliver: IDA East Chicago"/>
    <x v="19"/>
    <x v="19"/>
    <s v="474803"/>
    <x v="15"/>
    <x v="87"/>
    <s v="Metra 115th"/>
    <m/>
    <s v="IDA East Chicago"/>
    <m/>
    <m/>
    <n v="4"/>
    <n v="250"/>
    <n v="1000"/>
    <n v="0"/>
    <n v="3684502.1699999981"/>
  </r>
  <r>
    <x v="7"/>
    <s v="17"/>
    <x v="5"/>
    <x v="0"/>
    <s v="2897|Metra 115th|4.00|250.00"/>
    <x v="478"/>
    <s v="Truck# TU-184_x000a_Hauling Ticket# 15013_x000a_Job: Metra 115th _x000a_Location: 115th &amp; Hale Ave._x000a_PickUP/Deliver: IDA East Chicago_x000a_Scale Ticket# CMS-502, CMS-519, CMS-523, CMS-544."/>
    <x v="20"/>
    <x v="35"/>
    <s v="15013"/>
    <x v="15"/>
    <x v="87"/>
    <s v="Metra 115th"/>
    <m/>
    <s v="IDA East Chicago"/>
    <m/>
    <s v="Scale"/>
    <n v="4"/>
    <n v="250"/>
    <n v="1000"/>
    <n v="0"/>
    <n v="3789748.4099999978"/>
  </r>
  <r>
    <x v="7"/>
    <s v="17"/>
    <x v="5"/>
    <x v="0"/>
    <s v="2897|Metra 115th|5.00|250.00"/>
    <x v="478"/>
    <s v="Truck# WO-302_x000a_Hauling Ticket# 2664_x000a_Job: Metra 115th _x000a_Location: 115th &amp; Hale Ave._x000a_PickUP/Deliver: IDA East Chicago_x000a_Scale Ticket# CMS-545, CMS-542, CMS-534, CMS-541, CMS-539."/>
    <x v="9"/>
    <x v="40"/>
    <s v="2664"/>
    <x v="15"/>
    <x v="87"/>
    <s v="Metra 115th"/>
    <m/>
    <s v="IDA East Chicago"/>
    <m/>
    <s v="Scale"/>
    <n v="5"/>
    <n v="250"/>
    <n v="1250"/>
    <n v="0"/>
    <n v="3790998.4099999978"/>
  </r>
  <r>
    <x v="7"/>
    <s v="17"/>
    <x v="5"/>
    <x v="0"/>
    <s v="2897|Metra 115th|4.00|250.00"/>
    <x v="478"/>
    <s v="Truck# CAJ-20_x000a_Hauling Ticket# 15335_x000a_Job: Metra 115th _x000a_Location: 115th &amp; Hale Ave._x000a_PickUP/Deliver: IDA East Chicago_x000a_Scale Ticket# CMS-529, CMS-531, CMS-532, CMS-575."/>
    <x v="5"/>
    <x v="10"/>
    <s v="15335"/>
    <x v="15"/>
    <x v="87"/>
    <s v="Metra 115th"/>
    <m/>
    <s v="IDA East Chicago"/>
    <m/>
    <s v="Scale"/>
    <n v="4"/>
    <n v="250"/>
    <n v="1000"/>
    <n v="0"/>
    <n v="3791998.4099999978"/>
  </r>
  <r>
    <x v="7"/>
    <s v="17"/>
    <x v="5"/>
    <x v="0"/>
    <s v="2897|Metra 115th|5.00|250.00"/>
    <x v="478"/>
    <s v="Truck# Li-73_x000a_Hauling Ticket# 15653_x000a_Job: Metra 115th _x000a_Location: 115th &amp; Hale Ave._x000a_PickUP/Deliver: IDA East Chicago_x000a_Scale Ticket# CMS-527, CMS-528, CMS-535, CMS-536, CMS-537."/>
    <x v="1"/>
    <x v="9"/>
    <s v="15653"/>
    <x v="15"/>
    <x v="87"/>
    <s v="Metra 115th"/>
    <m/>
    <s v="IDA East Chicago"/>
    <m/>
    <s v="Scale"/>
    <n v="5"/>
    <n v="250"/>
    <n v="1250"/>
    <n v="0"/>
    <n v="3793248.4099999978"/>
  </r>
  <r>
    <x v="7"/>
    <s v="17"/>
    <x v="5"/>
    <x v="0"/>
    <s v="2897|Metra 115th|4.00|250.00"/>
    <x v="478"/>
    <s v="Truck# CAJ-01_x000a_Hauling Ticket# 14813_x000a_Job: Metra 115th _x000a_Location: 115th &amp; Hale Ave._x000a_PickUP/Deliver: IDA East Chicago_x000a_Scale Ticket# CMS-549, CMS-607, CMS-567, CMS-553."/>
    <x v="5"/>
    <x v="39"/>
    <s v="14813"/>
    <x v="15"/>
    <x v="87"/>
    <s v="Metra 115th"/>
    <m/>
    <s v="IDA East Chicago"/>
    <m/>
    <s v="Scale"/>
    <n v="4"/>
    <n v="250"/>
    <n v="1000"/>
    <n v="0"/>
    <n v="3794248.4099999978"/>
  </r>
  <r>
    <x v="7"/>
    <s v="17"/>
    <x v="5"/>
    <x v="0"/>
    <s v="2897|Metra 115th|5.00|250.00"/>
    <x v="478"/>
    <s v="Truck# WO-102_x000a_Hauling Ticket# 15016_x000a_Job: Metra 115th _x000a_Location: 115th &amp; Hale Ave._x000a_PickUP/Deliver: IDA East Chicago_x000a_Scale Ticket# CMS-546, CMS-551, CMS-554, CMS-608, CMS-563."/>
    <x v="9"/>
    <x v="37"/>
    <s v="15016"/>
    <x v="15"/>
    <x v="87"/>
    <s v="Metra 115th"/>
    <m/>
    <s v="IDA East Chicago"/>
    <m/>
    <s v="Scale"/>
    <n v="5"/>
    <n v="250"/>
    <n v="1250"/>
    <n v="0"/>
    <n v="3795498.4099999978"/>
  </r>
  <r>
    <x v="7"/>
    <s v="17"/>
    <x v="5"/>
    <x v="0"/>
    <s v="2897|Metra 115th|4.00|250.00"/>
    <x v="478"/>
    <s v="Truck# J&amp;O-566_x000a_Hauling Ticket# 15542_x000a_Job: Metra 115th _x000a_Location: 115th &amp; Hale Ave._x000a_PickUP/Deliver: IDA East Chicago_x000a_Scale Ticket# CMS-548, CMS-569, CMS-555, CMS-561."/>
    <x v="10"/>
    <x v="70"/>
    <s v="15542"/>
    <x v="15"/>
    <x v="87"/>
    <s v="Metra 115th"/>
    <m/>
    <s v="IDA East Chicago"/>
    <m/>
    <s v="Scale"/>
    <n v="4"/>
    <n v="250"/>
    <n v="1000"/>
    <n v="0"/>
    <n v="3796498.4099999978"/>
  </r>
  <r>
    <x v="7"/>
    <s v="17"/>
    <x v="5"/>
    <x v="0"/>
    <s v="2897|Metra 115th|4.00|250.00"/>
    <x v="478"/>
    <s v="Truck# Li-73_x000a_Hauling Ticket# 15654_x000a_Job: Metra 115th _x000a_Location: 115th &amp; Hale Ave._x000a_PickUP/Deliver: IDA East Chicago_x000a_Scale Ticket# CMS-550, CMS-568, CMS-560, CMS-562."/>
    <x v="1"/>
    <x v="9"/>
    <s v="15654"/>
    <x v="15"/>
    <x v="87"/>
    <s v="Metra 115th"/>
    <m/>
    <s v="IDA East Chicago"/>
    <m/>
    <s v="Scale"/>
    <n v="4"/>
    <n v="250"/>
    <n v="1000"/>
    <n v="0"/>
    <n v="3797498.4099999978"/>
  </r>
  <r>
    <x v="7"/>
    <s v="17"/>
    <x v="5"/>
    <x v="0"/>
    <s v="2897|Metra 115th|5.00|250.00"/>
    <x v="478"/>
    <s v="Truck# AAA-308_x000a_Hauling Ticket# 14983_x000a_Job: Metra 115th _x000a_Location: 115th &amp; Hale Ave._x000a_PickUP/Deliver: IDA East Chicago_x000a_Scale Ticket# CMS-577, CMS-618, CMS-619, CMS-685, CMS-627."/>
    <x v="11"/>
    <x v="24"/>
    <s v="14983"/>
    <x v="15"/>
    <x v="87"/>
    <s v="Metra 115th"/>
    <m/>
    <s v="IDA East Chicago"/>
    <m/>
    <s v="Scale"/>
    <n v="5"/>
    <n v="250"/>
    <n v="1250"/>
    <n v="0"/>
    <n v="3798748.4099999978"/>
  </r>
  <r>
    <x v="7"/>
    <s v="17"/>
    <x v="5"/>
    <x v="0"/>
    <s v="2897|Metra 115th|1.25|130.00"/>
    <x v="478"/>
    <s v="Truck# Li-73_x000a_Hauling Ticket# 15655_x000a_Job: Metra 115th _x000a_Location: 115th &amp; Hale Ave._x000a_PickUP/Deliver: IDA East Chicago_x000a_WAITING TIME"/>
    <x v="1"/>
    <x v="9"/>
    <s v="15655"/>
    <x v="15"/>
    <x v="87"/>
    <s v="Metra 115th"/>
    <m/>
    <s v="IDA East Chicago"/>
    <m/>
    <m/>
    <n v="1.25"/>
    <n v="130"/>
    <n v="162.5"/>
    <n v="0"/>
    <n v="3798910.9099999978"/>
  </r>
  <r>
    <x v="7"/>
    <s v="17"/>
    <x v="5"/>
    <x v="0"/>
    <s v="2897|Metra 115th|5.00|250.00"/>
    <x v="478"/>
    <s v="Truck# LT-617_x000a_Hauling Ticket# 15718_x000a_Job: Metra 115th _x000a_Location: 115th &amp; Hale Ave._x000a_PickUP/Deliver: IDA East Chicago_x000a_Scale Ticket# CMS-547, CMS-566, CMS-552, CMS-556, CMS-565."/>
    <x v="0"/>
    <x v="3"/>
    <s v="15718"/>
    <x v="15"/>
    <x v="87"/>
    <s v="Metra 115th"/>
    <m/>
    <s v="IDA East Chicago"/>
    <m/>
    <s v="Scale"/>
    <n v="5"/>
    <n v="250"/>
    <n v="1250"/>
    <n v="0"/>
    <n v="3800160.9099999978"/>
  </r>
  <r>
    <x v="7"/>
    <s v="17"/>
    <x v="5"/>
    <x v="0"/>
    <s v="2897|Metra 115th|5.00|250.00"/>
    <x v="478"/>
    <s v="Truck# Li-73_x000a_Hauling Ticket# 15656_x000a_Job: Metra 115th _x000a_Location: 115th &amp; Hale Ave._x000a_PickUP/Deliver: IDA East Chicago_x000a_Scale Ticket# CMS-571, CMS-616, CMS-574, CMS-626, CMS-623."/>
    <x v="1"/>
    <x v="9"/>
    <s v="15656"/>
    <x v="15"/>
    <x v="87"/>
    <s v="Metra 115th"/>
    <m/>
    <s v="IDA East Chicago"/>
    <m/>
    <s v="Scale"/>
    <n v="5"/>
    <n v="250"/>
    <n v="1250"/>
    <n v="0"/>
    <n v="3801410.9099999978"/>
  </r>
  <r>
    <x v="7"/>
    <s v="17"/>
    <x v="5"/>
    <x v="0"/>
    <s v="2897|Metra 115th|5.00|250.00"/>
    <x v="478"/>
    <s v="Truck# U-229_x000a_Hauling Ticket# 15719_x000a_Job: Metra 115th _x000a_Location: 115th &amp; Hale Ave._x000a_PickUP/Deliver: IDA East Chicago_x000a_Scale Ticket# CMS-573, CMS-617, CMS-620, CMS-632, CMS-0000."/>
    <x v="4"/>
    <x v="6"/>
    <s v="15719"/>
    <x v="15"/>
    <x v="87"/>
    <s v="Metra 115th"/>
    <m/>
    <s v="IDA East Chicago"/>
    <m/>
    <s v="Scale"/>
    <n v="5"/>
    <n v="250"/>
    <n v="1250"/>
    <n v="0"/>
    <n v="3802660.9099999978"/>
  </r>
  <r>
    <x v="7"/>
    <s v="17"/>
    <x v="5"/>
    <x v="0"/>
    <s v="2897|Metra 115th|2.00|250.00"/>
    <x v="478"/>
    <s v="Truck# LT-617_x000a_Hauling Ticket# 15722_x000a_Job: Metra 115th _x000a_Location: 115th &amp; Hale Ave._x000a_PickUP/Deliver: IDA East Chicago_x000a_Scale Ticket# CMS-622, CMS-625."/>
    <x v="0"/>
    <x v="3"/>
    <s v="15722"/>
    <x v="15"/>
    <x v="87"/>
    <s v="Metra 115th"/>
    <m/>
    <s v="IDA East Chicago"/>
    <m/>
    <s v="Scale"/>
    <n v="2"/>
    <n v="250"/>
    <n v="500"/>
    <n v="0"/>
    <n v="3803160.9099999978"/>
  </r>
  <r>
    <x v="7"/>
    <s v="17"/>
    <x v="5"/>
    <x v="0"/>
    <s v="2897|Metra 115th|3.00|250.00"/>
    <x v="478"/>
    <s v="Truck# MLB-108_x000a_Hauling Ticket# 14729_x000a_Job: Metra 115th _x000a_Location: 115th &amp; Hale Ave._x000a_PickUP/Deliver: IDA East Chicago_x000a_Scale Ticket# CMS-533, CMS-538, CMS-540."/>
    <x v="2"/>
    <x v="2"/>
    <s v="14729"/>
    <x v="15"/>
    <x v="87"/>
    <s v="Metra 115th"/>
    <m/>
    <s v="IDA East Chicago"/>
    <m/>
    <s v="Scale"/>
    <n v="3"/>
    <n v="250"/>
    <n v="750"/>
    <n v="0"/>
    <n v="3803910.9099999978"/>
  </r>
  <r>
    <x v="8"/>
    <s v="24"/>
    <x v="5"/>
    <x v="0"/>
    <s v="2916|Metra 115th|5.00|250.00"/>
    <x v="479"/>
    <s v="Truck# LT-617_x000a_Hauling Ticket# 15723_x000a_Job: Metra 115th _x000a_Location: 115th &amp; Hale Ave._x000a_PickUP/Deliver: IDA East Chicago"/>
    <x v="0"/>
    <x v="3"/>
    <s v="15723"/>
    <x v="15"/>
    <x v="87"/>
    <s v="Metra 115th"/>
    <m/>
    <s v="IDA East Chicago"/>
    <m/>
    <m/>
    <n v="5"/>
    <n v="250"/>
    <n v="1250"/>
    <n v="0"/>
    <n v="3921733.2199999979"/>
  </r>
  <r>
    <x v="8"/>
    <s v="24"/>
    <x v="5"/>
    <x v="0"/>
    <s v="2916|Metra 115th|3.00|250.00"/>
    <x v="479"/>
    <s v="Truck# MLB-108_x000a_Hauling Ticket# 14722_x000a_Job: Metra 115th _x000a_Location: 115th &amp; Hale Ave._x000a_PickUP/Deliver: IDA East Chicago"/>
    <x v="2"/>
    <x v="2"/>
    <s v="14722"/>
    <x v="15"/>
    <x v="87"/>
    <s v="Metra 115th"/>
    <m/>
    <s v="IDA East Chicago"/>
    <m/>
    <m/>
    <n v="3"/>
    <n v="250"/>
    <n v="750"/>
    <n v="0"/>
    <n v="3922483.2199999979"/>
  </r>
  <r>
    <x v="37"/>
    <s v="31"/>
    <x v="10"/>
    <x v="0"/>
    <s v="2391|Mike MGA|10.00|110.00"/>
    <x v="480"/>
    <s v="Truck# Li-73Hauling Ticket# 11072Job# Mike MGA"/>
    <x v="1"/>
    <x v="9"/>
    <s v="11072"/>
    <x v="16"/>
    <x v="88"/>
    <s v="Mike MGA"/>
    <m/>
    <m/>
    <m/>
    <m/>
    <n v="10"/>
    <n v="110"/>
    <n v="1100"/>
    <n v="0"/>
    <n v="322546.99999999988"/>
  </r>
  <r>
    <x v="0"/>
    <s v="19"/>
    <x v="0"/>
    <x v="0"/>
    <s v="2471|Montrose Harbor|9.00|126.50"/>
    <x v="481"/>
    <s v="Truck# LT-67_x000a_Hauling Ticket# 11846_x000a_Job Name: Montrose Harbor_x000a_Job# 6228_x000a_Location: Wilson &amp; LSD_x000a_Deliver: Vulcan McCook"/>
    <x v="0"/>
    <x v="15"/>
    <s v="11846"/>
    <x v="8"/>
    <x v="89"/>
    <s v="Montrose Harbor"/>
    <n v="6228"/>
    <s v="Vulcan McCook"/>
    <m/>
    <m/>
    <n v="9"/>
    <n v="126.5"/>
    <n v="1138.5"/>
    <n v="0"/>
    <n v="737147.1800000004"/>
  </r>
  <r>
    <x v="0"/>
    <s v="19"/>
    <x v="0"/>
    <x v="0"/>
    <s v="2471|Montrose Harbor|7.50|126.50"/>
    <x v="481"/>
    <s v="Truck# LT-67_x000a_Hauling Ticket# 11659_x000a_Job Name: Montrose Harbor_x000a_Job# 6228_x000a_Location: Wilson &amp; LSD_x000a_Deliver: Vulcan McCook"/>
    <x v="0"/>
    <x v="15"/>
    <s v="11659"/>
    <x v="8"/>
    <x v="89"/>
    <s v="Montrose Harbor"/>
    <n v="6228"/>
    <s v="Vulcan McCook"/>
    <m/>
    <m/>
    <n v="7.5"/>
    <n v="126.5"/>
    <n v="948.75"/>
    <n v="0"/>
    <n v="738095.9300000004"/>
  </r>
  <r>
    <x v="1"/>
    <s v="26"/>
    <x v="0"/>
    <x v="0"/>
    <s v="2486|Montrose Harbor|8.00|126.50"/>
    <x v="482"/>
    <s v="Truck# LT-617_x000a_Hauling Ticket# 12733_x000a_Job Name: Montrose Harbor_x000a_Job# 6228_x000a_Location: Wilson &amp; LSD_x000a_Deliver: Vulcan McCook"/>
    <x v="0"/>
    <x v="3"/>
    <s v="12733"/>
    <x v="8"/>
    <x v="89"/>
    <s v="Montrose Harbor"/>
    <n v="6228"/>
    <s v="Vulcan McCook"/>
    <m/>
    <m/>
    <n v="8"/>
    <n v="126.5"/>
    <n v="1012"/>
    <n v="0"/>
    <n v="819794.75000000035"/>
  </r>
  <r>
    <x v="1"/>
    <s v="26"/>
    <x v="0"/>
    <x v="0"/>
    <s v="2486|Montrose Harbor|9.00|126.50"/>
    <x v="482"/>
    <s v="Truck# LT-67_x000a_Hauling Ticket# 3054_x000a_Job Name: Montrose Harbor_x000a_Job# 6228_x000a_Location: Wilson &amp; LSD_x000a_Deliver: Vulcan McCook"/>
    <x v="0"/>
    <x v="15"/>
    <s v="3054"/>
    <x v="8"/>
    <x v="89"/>
    <s v="Montrose Harbor"/>
    <n v="6228"/>
    <s v="Vulcan McCook"/>
    <m/>
    <m/>
    <n v="9"/>
    <n v="126.5"/>
    <n v="1138.5"/>
    <n v="0"/>
    <n v="820933.25000000035"/>
  </r>
  <r>
    <x v="1"/>
    <s v="26"/>
    <x v="0"/>
    <x v="0"/>
    <s v="2486|Montrose Harbor|9.00|126.50"/>
    <x v="482"/>
    <s v="Truck# LT-67_x000a_Hauling Ticket# 3055_x000a_Job Name: Montrose Harbor_x000a_Job# 6228_x000a_Location: Wilson &amp; LSD_x000a_Deliver: Vulcan McCook"/>
    <x v="0"/>
    <x v="15"/>
    <s v="3055"/>
    <x v="8"/>
    <x v="89"/>
    <s v="Montrose Harbor"/>
    <n v="6228"/>
    <s v="Vulcan McCook"/>
    <m/>
    <m/>
    <n v="9"/>
    <n v="126.5"/>
    <n v="1138.5"/>
    <n v="0"/>
    <n v="822071.75000000035"/>
  </r>
  <r>
    <x v="11"/>
    <s v="02"/>
    <x v="1"/>
    <x v="0"/>
    <s v="2502|Montrose Harbor|9.75|126.50"/>
    <x v="483"/>
    <s v="Truck# MLB-198_x000a_Hauling Ticket# 13339_x000a_Job Name: Montrose Harbor_x000a_Job# 6228_x000a_Location: Wilson &amp; LSD_x000a_Deliver: Vulcan McCook"/>
    <x v="2"/>
    <x v="34"/>
    <s v="13339"/>
    <x v="8"/>
    <x v="89"/>
    <s v="Montrose Harbor"/>
    <n v="6228"/>
    <s v="Vulcan McCook"/>
    <m/>
    <m/>
    <n v="9.75"/>
    <n v="126.5"/>
    <n v="1233.3800000000001"/>
    <n v="0"/>
    <n v="906312.76000000036"/>
  </r>
  <r>
    <x v="11"/>
    <s v="02"/>
    <x v="1"/>
    <x v="0"/>
    <s v="2502|Montrose Harbor|9.75|126.50"/>
    <x v="483"/>
    <s v="Truck# LT-103_x000a_Hauling Ticket# 13810_x000a_Job Name: Montrose Harbor_x000a_Job# 6228_x000a_Location: Wilson &amp; LSD_x000a_Deliver: Vulcan McCook"/>
    <x v="0"/>
    <x v="0"/>
    <s v="13810"/>
    <x v="8"/>
    <x v="89"/>
    <s v="Montrose Harbor"/>
    <n v="6228"/>
    <s v="Vulcan McCook"/>
    <m/>
    <m/>
    <n v="9.75"/>
    <n v="126.5"/>
    <n v="1233.3800000000001"/>
    <n v="0"/>
    <n v="907546.14000000036"/>
  </r>
  <r>
    <x v="11"/>
    <s v="02"/>
    <x v="1"/>
    <x v="0"/>
    <s v="2502|Montrose Harbor|10.00|126.50"/>
    <x v="483"/>
    <s v="Truck# LT-67_x000a_Hauling Ticket# 3059_x000a_Job Name: Montrose Harbor_x000a_Job# 6228_x000a_Location: Wilson &amp; LSD_x000a_Deliver: Vulcan McCook"/>
    <x v="0"/>
    <x v="15"/>
    <s v="3059"/>
    <x v="8"/>
    <x v="89"/>
    <s v="Montrose Harbor"/>
    <n v="6228"/>
    <s v="Vulcan McCook"/>
    <m/>
    <m/>
    <n v="10"/>
    <n v="126.5"/>
    <n v="1265"/>
    <n v="0"/>
    <n v="908811.14000000036"/>
  </r>
  <r>
    <x v="11"/>
    <s v="02"/>
    <x v="1"/>
    <x v="0"/>
    <s v="2502|Montrose Harbor|4.25|126.50"/>
    <x v="483"/>
    <s v="Truck# AAA-308_x000a_Hauling Ticket# 10897_x000a_Job Name: Montrose Harbor_x000a_Job# 6228_x000a_Location: Wilson &amp; LSD_x000a_Deliver: Vulcan McCook"/>
    <x v="11"/>
    <x v="24"/>
    <s v="10897"/>
    <x v="8"/>
    <x v="89"/>
    <s v="Montrose Harbor"/>
    <n v="6228"/>
    <s v="Vulcan McCook"/>
    <m/>
    <m/>
    <n v="4.25"/>
    <n v="126.5"/>
    <n v="537.63"/>
    <n v="0"/>
    <n v="909348.77000000037"/>
  </r>
  <r>
    <x v="11"/>
    <s v="02"/>
    <x v="1"/>
    <x v="0"/>
    <s v="2502|Montrose Harbor|9.25|126.50"/>
    <x v="483"/>
    <s v="Truck# MLB-198_x000a_Hauling Ticket# 13340_x000a_Job Name: Montrose Harbor_x000a_Job# 6228_x000a_Location: Wilson &amp; LSD_x000a_Deliver: Vulcan McCook"/>
    <x v="2"/>
    <x v="34"/>
    <s v="13340"/>
    <x v="8"/>
    <x v="89"/>
    <s v="Montrose Harbor"/>
    <n v="6228"/>
    <s v="Vulcan McCook"/>
    <m/>
    <m/>
    <n v="9.25"/>
    <n v="126.5"/>
    <n v="1170.1300000000001"/>
    <n v="0"/>
    <n v="910518.90000000037"/>
  </r>
  <r>
    <x v="12"/>
    <s v="09"/>
    <x v="1"/>
    <x v="0"/>
    <s v="2514|Montrose Harbor|10.00|126.50"/>
    <x v="484"/>
    <s v="Truck# LT-67_x000a_Hauling Ticket# 3060_x000a_Job Name: Montrose Harbor_x000a_Job# 6228_x000a_Location: Wilson &amp; LSD_x000a_Deliver: Vulcan McCook"/>
    <x v="0"/>
    <x v="15"/>
    <s v="3060"/>
    <x v="8"/>
    <x v="89"/>
    <s v="Montrose Harbor"/>
    <n v="6228"/>
    <s v="Vulcan McCook"/>
    <m/>
    <m/>
    <n v="10"/>
    <n v="126.5"/>
    <n v="1265"/>
    <n v="0"/>
    <n v="963403.69000000053"/>
  </r>
  <r>
    <x v="12"/>
    <s v="09"/>
    <x v="1"/>
    <x v="0"/>
    <s v="2514|Montrose Harbor|10.00|126.50"/>
    <x v="484"/>
    <s v="Truck# MLB-198_x000a_Hauling Ticket# 12797_x000a_Job Name: Montrose Harbor_x000a_Job# 6228_x000a_Location: Wilson &amp; LSD_x000a_Deliver: Vulcan McCook"/>
    <x v="2"/>
    <x v="34"/>
    <s v="12797"/>
    <x v="8"/>
    <x v="89"/>
    <s v="Montrose Harbor"/>
    <n v="6228"/>
    <s v="Vulcan McCook"/>
    <m/>
    <m/>
    <n v="10"/>
    <n v="126.5"/>
    <n v="1265"/>
    <n v="0"/>
    <n v="964668.69000000053"/>
  </r>
  <r>
    <x v="12"/>
    <s v="09"/>
    <x v="1"/>
    <x v="0"/>
    <s v="2514|Montrose Harbor|9.00|126.50"/>
    <x v="484"/>
    <s v="Truck# LT-515_x000a_Hauling Ticket# 13533_x000a_Job Name: Montrose Harbor_x000a_Job# 6228_x000a_Location: Wilson &amp; LSD_x000a_Deliver: Vulcan McCook"/>
    <x v="0"/>
    <x v="17"/>
    <s v="13533"/>
    <x v="8"/>
    <x v="89"/>
    <s v="Montrose Harbor"/>
    <n v="6228"/>
    <s v="Vulcan McCook"/>
    <m/>
    <m/>
    <n v="9"/>
    <n v="126.5"/>
    <n v="1138.5"/>
    <n v="0"/>
    <n v="965807.19000000053"/>
  </r>
  <r>
    <x v="12"/>
    <s v="09"/>
    <x v="1"/>
    <x v="0"/>
    <s v="2514|Montrose Harbor|9.00|126.50"/>
    <x v="484"/>
    <s v="Truck# LT-67_x000a_Hauling Ticket# 3061_x000a_Job Name: Montrose Harbor_x000a_Job# 6228_x000a_Location: Montrose &amp; LSD_x000a_Deliver: Vulcan McCook"/>
    <x v="0"/>
    <x v="15"/>
    <s v="3061"/>
    <x v="8"/>
    <x v="89"/>
    <s v="Montrose Harbor"/>
    <n v="6228"/>
    <s v="Vulcan McCook"/>
    <m/>
    <m/>
    <n v="9"/>
    <n v="126.5"/>
    <n v="1138.5"/>
    <n v="0"/>
    <n v="966945.69000000053"/>
  </r>
  <r>
    <x v="17"/>
    <s v="23"/>
    <x v="1"/>
    <x v="0"/>
    <s v="2542|Montrose Harbor|9.50|126.50"/>
    <x v="485"/>
    <s v="Truck# LT-67_x000a_Hauling Ticket# 3074_x000a_Job Name: Montrose Harbor_x000a_Job# 6228_x000a_Location: Wilson &amp; LSD_x000a_Deliver: Vulcan McCook"/>
    <x v="0"/>
    <x v="15"/>
    <s v="3074"/>
    <x v="8"/>
    <x v="89"/>
    <s v="Montrose Harbor"/>
    <n v="6228"/>
    <s v="Vulcan McCook"/>
    <m/>
    <m/>
    <n v="9.5"/>
    <n v="126.5"/>
    <n v="1201.75"/>
    <n v="0"/>
    <n v="1121308.6300000011"/>
  </r>
  <r>
    <x v="17"/>
    <s v="23"/>
    <x v="1"/>
    <x v="0"/>
    <s v="2542|Montrose Harbor|9.00|126.50"/>
    <x v="485"/>
    <s v="Truck# LT-617_x000a_Hauling Ticket# 12628_x000a_Job Name: Montrose Harbor_x000a_Job# 6228_x000a_Location: Wilson &amp; LSD_x000a_Deliver: Vulcan McCook"/>
    <x v="0"/>
    <x v="3"/>
    <s v="12628"/>
    <x v="8"/>
    <x v="89"/>
    <s v="Montrose Harbor"/>
    <n v="6228"/>
    <s v="Vulcan McCook"/>
    <m/>
    <m/>
    <n v="9"/>
    <n v="126.5"/>
    <n v="1138.5"/>
    <n v="0"/>
    <n v="1122447.1300000011"/>
  </r>
  <r>
    <x v="17"/>
    <s v="23"/>
    <x v="1"/>
    <x v="0"/>
    <s v="2542|Montrose Harbor|9.50|126.50"/>
    <x v="485"/>
    <s v="Truck# LT-114_x000a_Hauling Ticket# 13355_x000a_Job Name: Montrose Harbor_x000a_Job# 6228_x000a_Location: Wilson &amp; LSD_x000a_Deliver: Vulcan McCook"/>
    <x v="0"/>
    <x v="25"/>
    <s v="13355"/>
    <x v="8"/>
    <x v="89"/>
    <s v="Montrose Harbor"/>
    <n v="6228"/>
    <s v="Vulcan McCook"/>
    <m/>
    <m/>
    <n v="9.5"/>
    <n v="126.5"/>
    <n v="1201.75"/>
    <n v="0"/>
    <n v="1123648.8800000011"/>
  </r>
  <r>
    <x v="17"/>
    <s v="23"/>
    <x v="1"/>
    <x v="0"/>
    <s v="2542|Montrose Harbor|10.00|126.50"/>
    <x v="485"/>
    <s v="Truck# MLB-198_x000a_Hauling Ticket# 13654_x000a_Job Name: Montrose Harbor_x000a_Job# 6228_x000a_Location: Wilson &amp; LSD_x000a_Deliver: Vulcan McCook"/>
    <x v="2"/>
    <x v="34"/>
    <s v="13654"/>
    <x v="8"/>
    <x v="89"/>
    <s v="Montrose Harbor"/>
    <n v="6228"/>
    <s v="Vulcan McCook"/>
    <m/>
    <m/>
    <n v="10"/>
    <n v="126.5"/>
    <n v="1265"/>
    <n v="0"/>
    <n v="1124913.8800000011"/>
  </r>
  <r>
    <x v="17"/>
    <s v="23"/>
    <x v="1"/>
    <x v="0"/>
    <s v="2542|Montrose Harbor|9.00|126.50"/>
    <x v="485"/>
    <s v="Truck# LT-67_x000a_Hauling Ticket# 13721_x000a_Job Name: Montrose Harbor_x000a_Job# 6228_x000a_Location: Wilson &amp; LSD_x000a_Deliver: Vulcan McCook"/>
    <x v="0"/>
    <x v="15"/>
    <s v="13721"/>
    <x v="8"/>
    <x v="89"/>
    <s v="Montrose Harbor"/>
    <n v="6228"/>
    <s v="Vulcan McCook"/>
    <m/>
    <m/>
    <n v="9"/>
    <n v="126.5"/>
    <n v="1138.5"/>
    <n v="0"/>
    <n v="1126052.3800000011"/>
  </r>
  <r>
    <x v="17"/>
    <s v="23"/>
    <x v="1"/>
    <x v="0"/>
    <s v="2542|Montrose Harbor|9.00|126.50"/>
    <x v="485"/>
    <s v="Truck# LT-356_x000a_Hauling Ticket# 5716_x000a_Job Name: Montrose Harbor_x000a_Job# 6228_x000a_Location: Wilson &amp; LSD_x000a_Deliver: Vulcan McCook"/>
    <x v="0"/>
    <x v="7"/>
    <s v="5716"/>
    <x v="8"/>
    <x v="89"/>
    <s v="Montrose Harbor"/>
    <n v="6228"/>
    <s v="Vulcan McCook"/>
    <m/>
    <m/>
    <n v="9"/>
    <n v="126.5"/>
    <n v="1138.5"/>
    <n v="0"/>
    <n v="1127190.8800000011"/>
  </r>
  <r>
    <x v="17"/>
    <s v="23"/>
    <x v="1"/>
    <x v="0"/>
    <s v="2542|Montrose Harbor|8.50|126.50"/>
    <x v="485"/>
    <s v="Truck# LT-67_x000a_Hauling Ticket# 13722_x000a_Job Name: Montrose Harbor_x000a_Job# 6228_x000a_Location: Wilson &amp; LSD_x000a_Deliver: Vulcan McCook"/>
    <x v="0"/>
    <x v="15"/>
    <s v="13722"/>
    <x v="8"/>
    <x v="89"/>
    <s v="Montrose Harbor"/>
    <n v="6228"/>
    <s v="Vulcan McCook"/>
    <m/>
    <m/>
    <n v="8.5"/>
    <n v="126.5"/>
    <n v="1075.25"/>
    <n v="0"/>
    <n v="1128266.1300000011"/>
  </r>
  <r>
    <x v="17"/>
    <s v="23"/>
    <x v="1"/>
    <x v="0"/>
    <s v="2542|Montrose Harbor|9.00|126.50"/>
    <x v="485"/>
    <s v="Truck# LT-617_x000a_Hauling Ticket# 12632_x000a_Job Name: Montrose Harbor_x000a_Job# 6228_x000a_Location: Wilson &amp; LSD_x000a_Deliver: Vulcan McCook"/>
    <x v="0"/>
    <x v="3"/>
    <s v="12632"/>
    <x v="8"/>
    <x v="89"/>
    <s v="Montrose Harbor"/>
    <n v="6228"/>
    <s v="Vulcan McCook"/>
    <m/>
    <m/>
    <n v="9"/>
    <n v="126.5"/>
    <n v="1138.5"/>
    <n v="0"/>
    <n v="1129404.6300000011"/>
  </r>
  <r>
    <x v="17"/>
    <s v="23"/>
    <x v="1"/>
    <x v="0"/>
    <s v="2542|Montrose Harbor|9.25|126.50"/>
    <x v="485"/>
    <s v="Truck# U-229_x000a_Hauling Ticket# 13385_x000a_Job Name: Montrose Harbor_x000a_Job# 6228_x000a_Location: Wilson &amp; LSD_x000a_Deliver: Vulcan McCook"/>
    <x v="4"/>
    <x v="6"/>
    <s v="13385"/>
    <x v="8"/>
    <x v="89"/>
    <s v="Montrose Harbor"/>
    <n v="6228"/>
    <s v="Vulcan McCook"/>
    <m/>
    <m/>
    <n v="9.25"/>
    <n v="126.5"/>
    <n v="1170.1300000000001"/>
    <n v="0"/>
    <n v="1130574.76"/>
  </r>
  <r>
    <x v="17"/>
    <s v="23"/>
    <x v="1"/>
    <x v="0"/>
    <s v="2542|Montrose Harbor|8.75|126.50"/>
    <x v="485"/>
    <s v="Truck# Aly-25_x000a_Hauling Ticket# 172_x000a_Job Name: Montrose Harbor_x000a_Job# 6228_x000a_Location: Wilson &amp; LSD_x000a_Deliver: Vulcan McCook"/>
    <x v="7"/>
    <x v="54"/>
    <s v="172"/>
    <x v="8"/>
    <x v="89"/>
    <s v="Montrose Harbor"/>
    <n v="6228"/>
    <s v="Vulcan McCook"/>
    <m/>
    <m/>
    <n v="8.75"/>
    <n v="126.5"/>
    <n v="1106.8800000000001"/>
    <n v="0"/>
    <n v="1131681.6399999999"/>
  </r>
  <r>
    <x v="18"/>
    <s v="30"/>
    <x v="1"/>
    <x v="0"/>
    <s v="2558|Montrose Harbor|8.00|126.50"/>
    <x v="486"/>
    <s v="Truck# LT-356_x000a_Hauling Ticket# 12054_x000a_Job Name: Montrose Harbor_x000a_Job# 6228_x000a_Location: Montrose &amp; LSD_x000a_Deliver: Vulcan McCook"/>
    <x v="0"/>
    <x v="7"/>
    <s v="12054"/>
    <x v="8"/>
    <x v="89"/>
    <s v="Montrose Harbor"/>
    <n v="6228"/>
    <s v="Vulcan McCook"/>
    <m/>
    <m/>
    <n v="8"/>
    <n v="126.5"/>
    <n v="1012"/>
    <n v="0"/>
    <n v="1222276.5900000001"/>
  </r>
  <r>
    <x v="18"/>
    <s v="30"/>
    <x v="1"/>
    <x v="0"/>
    <s v="2558|Montrose Harbor|10.00|126.50"/>
    <x v="486"/>
    <s v="Truck# MLB-11_x000a_Hauling Ticket# 13260_x000a_Job Name: Montrose Harbor_x000a_Job# 6228_x000a_Location: Wilson &amp; LSD_x000a_Deliver: Vulcan McCook"/>
    <x v="2"/>
    <x v="11"/>
    <s v="13260"/>
    <x v="8"/>
    <x v="89"/>
    <s v="Montrose Harbor"/>
    <n v="6228"/>
    <s v="Vulcan McCook"/>
    <m/>
    <m/>
    <n v="10"/>
    <n v="126.5"/>
    <n v="1265"/>
    <n v="0"/>
    <n v="1223541.5900000001"/>
  </r>
  <r>
    <x v="18"/>
    <s v="30"/>
    <x v="1"/>
    <x v="0"/>
    <s v="2558|Montrose Harbor|8.00|126.50"/>
    <x v="486"/>
    <s v="Truck# MLB-108_x000a_Hauling Ticket# 13271_x000a_Job Name: Montrose Harbor_x000a_Job# 6228_x000a_Location: Wilson &amp; LSD_x000a_Deliver: Vulcan McCook"/>
    <x v="2"/>
    <x v="2"/>
    <s v="13271"/>
    <x v="8"/>
    <x v="89"/>
    <s v="Montrose Harbor"/>
    <n v="6228"/>
    <s v="Vulcan McCook"/>
    <m/>
    <m/>
    <n v="8"/>
    <n v="126.5"/>
    <n v="1012"/>
    <n v="0"/>
    <n v="1224553.5900000001"/>
  </r>
  <r>
    <x v="18"/>
    <s v="30"/>
    <x v="1"/>
    <x v="0"/>
    <s v="2558|Montrose Harbor|8.00|126.50"/>
    <x v="486"/>
    <s v="Truck# MLB-198_x000a_Hauling Ticket# 13657_x000a_Job Name: Montrose Harbor_x000a_Job# 6228_x000a_Location: Montrose  &amp; LSD_x000a_Deliver: Vulcan McCook"/>
    <x v="2"/>
    <x v="34"/>
    <s v="13657"/>
    <x v="8"/>
    <x v="89"/>
    <s v="Montrose Harbor"/>
    <n v="6228"/>
    <s v="Vulcan McCook"/>
    <m/>
    <m/>
    <n v="8"/>
    <n v="126.5"/>
    <n v="1012"/>
    <n v="0"/>
    <n v="1225565.5900000001"/>
  </r>
  <r>
    <x v="18"/>
    <s v="30"/>
    <x v="1"/>
    <x v="0"/>
    <s v="2558|Montrose Harbor|8.75|126.50"/>
    <x v="486"/>
    <s v="Truck# MLB-19_x000a_Hauling Ticket# 12077_x000a_Job Name: Montrose Harbor_x000a_Job# 6228_x000a_Location: Montrose &amp; LSD_x000a_Deliver: Vulcan McCook"/>
    <x v="2"/>
    <x v="8"/>
    <s v="12077"/>
    <x v="8"/>
    <x v="89"/>
    <s v="Montrose Harbor"/>
    <n v="6228"/>
    <s v="Vulcan McCook"/>
    <m/>
    <m/>
    <n v="8.75"/>
    <n v="126.5"/>
    <n v="1106.8800000000001"/>
    <n v="0"/>
    <n v="1226672.47"/>
  </r>
  <r>
    <x v="18"/>
    <s v="30"/>
    <x v="1"/>
    <x v="0"/>
    <s v="2558|Montrose Harbor|6.75|126.50"/>
    <x v="486"/>
    <s v="Truck# MLB-108_x000a_Hauling Ticket# 13274_x000a_Job Name: Montrose Harbor_x000a_Job# 6228_x000a_Location: Montrose &amp; LSD_x000a_Deliver: Vulcan McCook"/>
    <x v="2"/>
    <x v="2"/>
    <s v="13274"/>
    <x v="8"/>
    <x v="89"/>
    <s v="Montrose Harbor"/>
    <n v="6228"/>
    <s v="Vulcan McCook"/>
    <m/>
    <m/>
    <n v="6.75"/>
    <n v="126.5"/>
    <n v="853.88"/>
    <n v="0"/>
    <n v="1227526.3499999989"/>
  </r>
  <r>
    <x v="18"/>
    <s v="30"/>
    <x v="1"/>
    <x v="0"/>
    <s v="2558|Montrose Harbor|8.50|126.50"/>
    <x v="486"/>
    <s v="Truck# AAA-308_x000a_Hauling Ticket# 13516_x000a_Job Name: Montrose Harbor_x000a_Job# 6228_x000a_Location: Montrose &amp; LSD_x000a_Deliver: Vulcan McCook"/>
    <x v="11"/>
    <x v="24"/>
    <s v="13516"/>
    <x v="8"/>
    <x v="89"/>
    <s v="Montrose Harbor"/>
    <n v="6228"/>
    <s v="Vulcan McCook"/>
    <m/>
    <m/>
    <n v="8.5"/>
    <n v="126.5"/>
    <n v="1075.25"/>
    <n v="0"/>
    <n v="1228601.5999999989"/>
  </r>
  <r>
    <x v="18"/>
    <s v="30"/>
    <x v="1"/>
    <x v="0"/>
    <s v="2558|Montrose Harbor|9.75|126.50"/>
    <x v="486"/>
    <s v="Truck# MLB-198_x000a_Hauling Ticket# 13658_x000a_Job Name: Montrose Harbor_x000a_Job# 6228_x000a_Location: Montrose &amp; LSD_x000a_Deliver: Vulcan McCook"/>
    <x v="2"/>
    <x v="34"/>
    <s v="13658"/>
    <x v="8"/>
    <x v="89"/>
    <s v="Montrose Harbor"/>
    <n v="6228"/>
    <s v="Vulcan McCook"/>
    <m/>
    <m/>
    <n v="9.75"/>
    <n v="126.5"/>
    <n v="1233.3800000000001"/>
    <n v="0"/>
    <n v="1229834.9799999991"/>
  </r>
  <r>
    <x v="18"/>
    <s v="30"/>
    <x v="1"/>
    <x v="0"/>
    <s v="2558|Montrose Harbor|9.25|126.50"/>
    <x v="486"/>
    <s v="Truck# AAA-308_x000a_Hauling Ticket# 13517_x000a_Job Name: Montrose Harbor_x000a_Job# 6228_x000a_Location: Wilson &amp; LSD_x000a_Deliver: Vulcan McCook"/>
    <x v="11"/>
    <x v="24"/>
    <s v="13517"/>
    <x v="8"/>
    <x v="89"/>
    <s v="Montrose Harbor"/>
    <n v="6228"/>
    <s v="Vulcan McCook"/>
    <m/>
    <m/>
    <n v="9.25"/>
    <n v="126.5"/>
    <n v="1170.1300000000001"/>
    <n v="0"/>
    <n v="1231005.1099999989"/>
  </r>
  <r>
    <x v="18"/>
    <s v="30"/>
    <x v="1"/>
    <x v="0"/>
    <s v="2558|Montrose Harbor|9.25|126.50"/>
    <x v="486"/>
    <s v="Truck# MLB-198_x000a_Hauling Ticket# 13659_x000a_Job Name: Montrose Harbor_x000a_Job# 6228_x000a_Location: Montrose &amp; LSD_x000a_Deliver: Vulcan McCook"/>
    <x v="2"/>
    <x v="34"/>
    <s v="13659"/>
    <x v="8"/>
    <x v="89"/>
    <s v="Montrose Harbor"/>
    <n v="6228"/>
    <s v="Vulcan McCook"/>
    <m/>
    <m/>
    <n v="9.25"/>
    <n v="126.5"/>
    <n v="1170.1300000000001"/>
    <n v="0"/>
    <n v="1232175.2399999991"/>
  </r>
  <r>
    <x v="18"/>
    <s v="30"/>
    <x v="1"/>
    <x v="0"/>
    <s v="2558|Montrose Harbor|8.50|126.50"/>
    <x v="486"/>
    <s v="Truck# LT-103_x000a_Hauling Ticket# 13696_x000a_Job Name: Montrose Harbor_x000a_Job# 6228_x000a_Location: Montrose &amp; LSD_x000a_Deliver: Vulcan McCook"/>
    <x v="0"/>
    <x v="0"/>
    <s v="13696"/>
    <x v="8"/>
    <x v="89"/>
    <s v="Montrose Harbor"/>
    <n v="6228"/>
    <s v="Vulcan McCook"/>
    <m/>
    <m/>
    <n v="8.5"/>
    <n v="126.5"/>
    <n v="1075.25"/>
    <n v="0"/>
    <n v="1233250.4899999991"/>
  </r>
  <r>
    <x v="18"/>
    <s v="30"/>
    <x v="1"/>
    <x v="0"/>
    <s v="2558|Montrose Harbor|9.50|126.50"/>
    <x v="486"/>
    <s v="Truck# LT-325_x000a_Hauling Ticket# 12678_x000a_Job Name: Montrose Harbor_x000a_Job# 6228_x000a_Location: Wilson &amp; LSD_x000a_Deliver: Vulcan McCook"/>
    <x v="0"/>
    <x v="21"/>
    <s v="12678"/>
    <x v="8"/>
    <x v="89"/>
    <s v="Montrose Harbor"/>
    <n v="6228"/>
    <s v="Vulcan McCook"/>
    <m/>
    <m/>
    <n v="9.5"/>
    <n v="126.5"/>
    <n v="1201.75"/>
    <n v="0"/>
    <n v="1234452.2399999991"/>
  </r>
  <r>
    <x v="18"/>
    <s v="30"/>
    <x v="1"/>
    <x v="0"/>
    <s v="2558|Montrose Harbor|8.00|126.50"/>
    <x v="486"/>
    <s v="Truck# LT-67_x000a_Hauling Ticket# 13723_x000a_Job Name: Montrose Harbor_x000a_Job# 6228_x000a_Location: Montrose &amp; LSD_x000a_Deliver: Vulcan McCook"/>
    <x v="0"/>
    <x v="15"/>
    <s v="13723"/>
    <x v="8"/>
    <x v="89"/>
    <s v="Montrose Harbor"/>
    <n v="6228"/>
    <s v="Vulcan McCook"/>
    <m/>
    <m/>
    <n v="8"/>
    <n v="126.5"/>
    <n v="1012"/>
    <n v="0"/>
    <n v="1235464.2399999991"/>
  </r>
  <r>
    <x v="18"/>
    <s v="30"/>
    <x v="1"/>
    <x v="0"/>
    <s v="2558|Montrose Harbor|8.50|126.50"/>
    <x v="486"/>
    <s v="Truck# LT-67_x000a_Hauling Ticket# 13724_x000a_Job Name: Montrose Harbor_x000a_Job# 6228_x000a_Location: Montrose &amp; LSD_x000a_Deliver: Vulcan McCook"/>
    <x v="0"/>
    <x v="15"/>
    <s v="13724"/>
    <x v="8"/>
    <x v="89"/>
    <s v="Montrose Harbor"/>
    <n v="6228"/>
    <s v="Vulcan McCook"/>
    <m/>
    <m/>
    <n v="8.5"/>
    <n v="126.5"/>
    <n v="1075.25"/>
    <n v="0"/>
    <n v="1236539.4899999991"/>
  </r>
  <r>
    <x v="18"/>
    <s v="30"/>
    <x v="1"/>
    <x v="0"/>
    <s v="2558|Montrose Harbor|8.50|126.50"/>
    <x v="486"/>
    <s v="Truck# MLB-11_x000a_Hauling Ticket# 13941_x000a_Job Name: Montrose Harbor_x000a_Job# 6228_x000a_Location: Wilson &amp; LSD_x000a_Deliver: Vulcan McCook"/>
    <x v="2"/>
    <x v="11"/>
    <s v="13941"/>
    <x v="8"/>
    <x v="89"/>
    <s v="Montrose Harbor"/>
    <n v="6228"/>
    <s v="Vulcan McCook"/>
    <m/>
    <m/>
    <n v="8.5"/>
    <n v="126.5"/>
    <n v="1075.25"/>
    <n v="0"/>
    <n v="1237614.7399999991"/>
  </r>
  <r>
    <x v="18"/>
    <s v="30"/>
    <x v="1"/>
    <x v="0"/>
    <s v="2558|Montrose Harbor|9.75|126.50"/>
    <x v="486"/>
    <s v="Truck# LT-67_x000a_Hauling Ticket# 13725_x000a_Job Name: Montrose Harbor_x000a_Job# 6228_x000a_Location: Montrose &amp; LSD_x000a_Deliver: Vulcan McCook"/>
    <x v="0"/>
    <x v="15"/>
    <s v="13725"/>
    <x v="8"/>
    <x v="89"/>
    <s v="Montrose Harbor"/>
    <n v="6228"/>
    <s v="Vulcan McCook"/>
    <m/>
    <m/>
    <n v="9.75"/>
    <n v="126.5"/>
    <n v="1233.3800000000001"/>
    <n v="0"/>
    <n v="1238848.1199999989"/>
  </r>
  <r>
    <x v="18"/>
    <s v="30"/>
    <x v="1"/>
    <x v="0"/>
    <s v="2558|Montrose Harbor|9.50|126.50"/>
    <x v="486"/>
    <s v="Truck# LT-67_x000a_Hauling Ticket# 13726_x000a_Job Name: Montrose Harbor_x000a_Job# 6228_x000a_Location: Montrose &amp; LSD_x000a_Deliver: Vulcan McCook"/>
    <x v="0"/>
    <x v="15"/>
    <s v="13726"/>
    <x v="8"/>
    <x v="89"/>
    <s v="Montrose Harbor"/>
    <n v="6228"/>
    <s v="Vulcan McCook"/>
    <m/>
    <m/>
    <n v="9.5"/>
    <n v="126.5"/>
    <n v="1201.75"/>
    <n v="0"/>
    <n v="1240049.8699999989"/>
  </r>
  <r>
    <x v="18"/>
    <s v="30"/>
    <x v="1"/>
    <x v="0"/>
    <s v="2558|Montrose Harbor|9.00|126.50"/>
    <x v="486"/>
    <s v="Truck# LT-103_x000a_Hauling Ticket# 13697_x000a_Job Name: Montrose Harbor_x000a_Job# 6228_x000a_Location: Wilson &amp; LSD_x000a_Deliver: Vulcan McCook"/>
    <x v="0"/>
    <x v="0"/>
    <s v="13697"/>
    <x v="8"/>
    <x v="89"/>
    <s v="Montrose Harbor"/>
    <n v="6228"/>
    <s v="Vulcan McCook"/>
    <m/>
    <m/>
    <n v="9"/>
    <n v="126.5"/>
    <n v="1138.5"/>
    <n v="0"/>
    <n v="1241188.3699999989"/>
  </r>
  <r>
    <x v="18"/>
    <s v="30"/>
    <x v="1"/>
    <x v="0"/>
    <s v="2558|Montrose Harbor|9.75|126.50"/>
    <x v="486"/>
    <s v="Truck# LT-67_x000a_Hauling Ticket# 13727_x000a_Job Name: Montrose Harbor_x000a_Job# 6228_x000a_Location: Wilson &amp; LSD_x000a_Deliver: Vulcan McCook"/>
    <x v="0"/>
    <x v="15"/>
    <s v="13727"/>
    <x v="8"/>
    <x v="89"/>
    <s v="Montrose Harbor"/>
    <n v="6228"/>
    <s v="Vulcan McCook"/>
    <m/>
    <m/>
    <n v="9.75"/>
    <n v="126.5"/>
    <n v="1233.3800000000001"/>
    <n v="0"/>
    <n v="1242421.7499999991"/>
  </r>
  <r>
    <x v="18"/>
    <s v="30"/>
    <x v="1"/>
    <x v="0"/>
    <s v="2558|Montrose Harbor|9.75|126.50"/>
    <x v="486"/>
    <s v="Truck# MLB-11_x000a_Hauling Ticket# 13945_x000a_Job Name: Montrose Harbor_x000a_Job# 6228_x000a_Location: Wilson &amp; LSD_x000a_Deliver: Vulcan McCook"/>
    <x v="2"/>
    <x v="11"/>
    <s v="13945"/>
    <x v="8"/>
    <x v="89"/>
    <s v="Montrose Harbor"/>
    <n v="6228"/>
    <s v="Vulcan McCook"/>
    <m/>
    <m/>
    <n v="9.75"/>
    <n v="126.5"/>
    <n v="1233.3800000000001"/>
    <n v="0"/>
    <n v="1243655.129999999"/>
  </r>
  <r>
    <x v="18"/>
    <s v="30"/>
    <x v="1"/>
    <x v="0"/>
    <s v="2558|Montrose Harbor|10.00|126.50"/>
    <x v="486"/>
    <s v="Truck# U-661_x000a_Hauling Ticket# 13063_x000a_Job Name: Montrose Harbor_x000a_Job# 6228_x000a_Location: Wilson &amp; LSD_x000a_Deliver: Vulcan McCook"/>
    <x v="4"/>
    <x v="60"/>
    <s v="13063"/>
    <x v="8"/>
    <x v="89"/>
    <s v="Montrose Harbor"/>
    <n v="6228"/>
    <s v="Vulcan McCook"/>
    <m/>
    <m/>
    <n v="10"/>
    <n v="126.5"/>
    <n v="1265"/>
    <n v="0"/>
    <n v="1244920.129999999"/>
  </r>
  <r>
    <x v="10"/>
    <s v="07"/>
    <x v="2"/>
    <x v="0"/>
    <s v="2572|Montrose Harbor|7.75|126.50"/>
    <x v="487"/>
    <s v="Truck# CAJ-01_x000a_Hauling Ticket# 10698_x000a_Job Name: Montrose Harbor_x000a_Job# 6228_x000a_Location: Wilson &amp; LSD_x000a_Deliver: Vulcan McCook"/>
    <x v="5"/>
    <x v="39"/>
    <s v="10698"/>
    <x v="8"/>
    <x v="89"/>
    <s v="Montrose Harbor"/>
    <n v="6228"/>
    <s v="Vulcan McCook"/>
    <m/>
    <m/>
    <n v="7.75"/>
    <n v="126.5"/>
    <n v="980.38"/>
    <n v="0"/>
    <n v="1343634.0099999979"/>
  </r>
  <r>
    <x v="10"/>
    <s v="07"/>
    <x v="2"/>
    <x v="0"/>
    <s v="2572|Montrose Harbor|8.00|126.50"/>
    <x v="487"/>
    <s v="Truck# U-76_x000a_Hauling Ticket# 13109_x000a_Job Name: Montrose Harbor_x000a_Job# 6228_x000a_Location: Wilson &amp; LSD_x000a_Deliver: Vulcan McCook"/>
    <x v="4"/>
    <x v="46"/>
    <s v="13109"/>
    <x v="8"/>
    <x v="89"/>
    <s v="Montrose Harbor"/>
    <n v="6228"/>
    <s v="Vulcan McCook"/>
    <m/>
    <m/>
    <n v="8"/>
    <n v="126.5"/>
    <n v="1012"/>
    <n v="0"/>
    <n v="1344646.0099999979"/>
  </r>
  <r>
    <x v="10"/>
    <s v="07"/>
    <x v="2"/>
    <x v="0"/>
    <s v="2572|Montrose Harbor|10.00|126.50"/>
    <x v="487"/>
    <s v="Truck# MLB-198_x000a_Hauling Ticket# 13661_x000a_Job Name: Montrose Harbor_x000a_Job# 6228_x000a_Location: Wilson &amp; LSD_x000a_Deliver: Vulcan McCook"/>
    <x v="2"/>
    <x v="34"/>
    <s v="13661"/>
    <x v="8"/>
    <x v="89"/>
    <s v="Montrose Harbor"/>
    <n v="6228"/>
    <s v="Vulcan McCook"/>
    <m/>
    <m/>
    <n v="10"/>
    <n v="126.5"/>
    <n v="1265"/>
    <n v="0"/>
    <n v="1345911.0099999979"/>
  </r>
  <r>
    <x v="10"/>
    <s v="07"/>
    <x v="2"/>
    <x v="0"/>
    <s v="2572|Montrose Harbor|10.00|126.50"/>
    <x v="487"/>
    <s v="Truck# LT-103_x000a_Hauling Ticket# 13698_x000a_Job Name: Montrose Harbor_x000a_Job# 6228_x000a_Location: Wilson &amp; LSD_x000a_Deliver: Vulcan McCook"/>
    <x v="0"/>
    <x v="0"/>
    <s v="13698"/>
    <x v="8"/>
    <x v="89"/>
    <s v="Montrose Harbor"/>
    <n v="6228"/>
    <s v="Vulcan McCook"/>
    <m/>
    <m/>
    <n v="10"/>
    <n v="126.5"/>
    <n v="1265"/>
    <n v="0"/>
    <n v="1347176.0099999979"/>
  </r>
  <r>
    <x v="10"/>
    <s v="07"/>
    <x v="2"/>
    <x v="0"/>
    <s v="2572|Montrose Harbor|9.75|126.50"/>
    <x v="487"/>
    <s v="Truck# LT-67_x000a_Hauling Ticket# 13728_x000a_Job Name: Montrose Harbor_x000a_Job# 6228_x000a_Location: Wilson &amp; LSD_x000a_Deliver: Vulcan McCook"/>
    <x v="0"/>
    <x v="15"/>
    <s v="13728"/>
    <x v="8"/>
    <x v="89"/>
    <s v="Montrose Harbor"/>
    <n v="6228"/>
    <s v="Vulcan McCook"/>
    <m/>
    <m/>
    <n v="9.75"/>
    <n v="126.5"/>
    <n v="1233.3800000000001"/>
    <n v="0"/>
    <n v="1348409.389999998"/>
  </r>
  <r>
    <x v="10"/>
    <s v="07"/>
    <x v="2"/>
    <x v="0"/>
    <s v="2572|Montrose Harbor|5.00|126.50"/>
    <x v="487"/>
    <s v="Truck# W-201_x000a_Hauling Ticket# 11319_x000a_Job Name: Montrose Harbor_x000a_Job# 6228_x000a_Location: Wilson &amp; LSD_x000a_Deliver: Vulcan McCook"/>
    <x v="42"/>
    <x v="33"/>
    <s v="11319"/>
    <x v="8"/>
    <x v="89"/>
    <s v="Montrose Harbor"/>
    <n v="6228"/>
    <s v="Vulcan McCook"/>
    <m/>
    <m/>
    <n v="5"/>
    <n v="126.5"/>
    <n v="632.5"/>
    <n v="0"/>
    <n v="1349041.889999998"/>
  </r>
  <r>
    <x v="10"/>
    <s v="07"/>
    <x v="2"/>
    <x v="0"/>
    <s v="2572|Montrose Harbor|9.00|126.50"/>
    <x v="487"/>
    <s v="Truck# U-661_x000a_Hauling Ticket# 13064_x000a_Job Name: Montrose Harbor_x000a_Job# 6228_x000a_Location: Wilson &amp; LSD_x000a_Deliver: Vulcan McCook"/>
    <x v="4"/>
    <x v="60"/>
    <s v="13064"/>
    <x v="8"/>
    <x v="89"/>
    <s v="Montrose Harbor"/>
    <n v="6228"/>
    <s v="Vulcan McCook"/>
    <m/>
    <m/>
    <n v="9"/>
    <n v="126.5"/>
    <n v="1138.5"/>
    <n v="0"/>
    <n v="1350180.389999998"/>
  </r>
  <r>
    <x v="10"/>
    <s v="07"/>
    <x v="2"/>
    <x v="0"/>
    <s v="2572|Montrose Harbor|11.00|126.50"/>
    <x v="487"/>
    <s v="Truck# MLB-198_x000a_Hauling Ticket# 13662_x000a_Job Name: Montrose Harbor_x000a_Job# 6228_x000a_Location: Wilson &amp; LSD_x000a_Deliver: Vulcan McCook"/>
    <x v="2"/>
    <x v="34"/>
    <s v="13662"/>
    <x v="8"/>
    <x v="89"/>
    <s v="Montrose Harbor"/>
    <n v="6228"/>
    <s v="Vulcan McCook"/>
    <m/>
    <m/>
    <n v="11"/>
    <n v="126.5"/>
    <n v="1391.5"/>
    <n v="0"/>
    <n v="1351571.889999998"/>
  </r>
  <r>
    <x v="10"/>
    <s v="07"/>
    <x v="2"/>
    <x v="0"/>
    <s v="2572|Montrose Harbor|10.50|126.50"/>
    <x v="487"/>
    <s v="Truck# LT-67_x000a_Hauling Ticket# 13729_x000a_Job Name: Montrose Harbor_x000a_Job# 6228_x000a_Location: Wilson &amp; LSD_x000a_Deliver: Vulcan McCook"/>
    <x v="0"/>
    <x v="15"/>
    <s v="13729"/>
    <x v="8"/>
    <x v="89"/>
    <s v="Montrose Harbor"/>
    <n v="6228"/>
    <s v="Vulcan McCook"/>
    <m/>
    <m/>
    <n v="10.5"/>
    <n v="126.5"/>
    <n v="1328.25"/>
    <n v="0"/>
    <n v="1352900.139999998"/>
  </r>
  <r>
    <x v="10"/>
    <s v="07"/>
    <x v="2"/>
    <x v="0"/>
    <s v="2572|Montrose Harbor|9.25|126.50"/>
    <x v="487"/>
    <s v="Truck# W-102_x000a_Hauling Ticket# 09581_x000a_Job Name: Montrose Harbor_x000a_Job# 6228_x000a_Location: Wilson &amp; LSD_x000a_Deliver: Vulcan McCook"/>
    <x v="42"/>
    <x v="37"/>
    <s v="09581"/>
    <x v="8"/>
    <x v="89"/>
    <s v="Montrose Harbor"/>
    <n v="6228"/>
    <s v="Vulcan McCook"/>
    <m/>
    <m/>
    <n v="9.25"/>
    <n v="126.5"/>
    <n v="1170.1300000000001"/>
    <n v="0"/>
    <n v="1354070.2699999979"/>
  </r>
  <r>
    <x v="10"/>
    <s v="07"/>
    <x v="2"/>
    <x v="0"/>
    <s v="2572|Montrose Harbor|9.75|126.50"/>
    <x v="487"/>
    <s v="Truck# U-661_x000a_Hauling Ticket# 13065_x000a_Job Name: Montrose Harbor_x000a_Job# 6228_x000a_Location: Wilson &amp; LSD_x000a_Deliver: Vulcan McCook"/>
    <x v="4"/>
    <x v="60"/>
    <s v="13065"/>
    <x v="8"/>
    <x v="89"/>
    <s v="Montrose Harbor"/>
    <n v="6228"/>
    <s v="Vulcan McCook"/>
    <m/>
    <m/>
    <n v="9.75"/>
    <n v="126.5"/>
    <n v="1233.3800000000001"/>
    <n v="0"/>
    <n v="1355303.649999998"/>
  </r>
  <r>
    <x v="10"/>
    <s v="07"/>
    <x v="2"/>
    <x v="0"/>
    <s v="2572|Montrose Harbor|8.50|126.50"/>
    <x v="487"/>
    <s v="Truck# MLB-198_x000a_Hauling Ticket# 13663_x000a_Job Name: Montrose Harbor_x000a_Job# 6228_x000a_Location: Wilson &amp; LSD_x000a_Deliver: Vulcan McCook"/>
    <x v="2"/>
    <x v="34"/>
    <s v="13663"/>
    <x v="8"/>
    <x v="89"/>
    <s v="Montrose Harbor"/>
    <n v="6228"/>
    <s v="Vulcan McCook"/>
    <m/>
    <m/>
    <n v="8.5"/>
    <n v="126.5"/>
    <n v="1075.25"/>
    <n v="0"/>
    <n v="1356378.899999998"/>
  </r>
  <r>
    <x v="10"/>
    <s v="07"/>
    <x v="2"/>
    <x v="0"/>
    <s v="2572|Montrose Harbor|7.00|126.50"/>
    <x v="487"/>
    <s v="Truck# U-661_x000a_Hauling Ticket# 10367_x000a_Job Name: Montrose Harbor_x000a_Job# 6228_x000a_Location: Wilson &amp; LSD_x000a_Deliver: Vulcan McCook"/>
    <x v="4"/>
    <x v="60"/>
    <s v="10367"/>
    <x v="8"/>
    <x v="89"/>
    <s v="Montrose Harbor"/>
    <n v="6228"/>
    <s v="Vulcan McCook"/>
    <m/>
    <m/>
    <n v="7"/>
    <n v="126.5"/>
    <n v="885.5"/>
    <n v="0"/>
    <n v="1357264.399999998"/>
  </r>
  <r>
    <x v="10"/>
    <s v="07"/>
    <x v="2"/>
    <x v="0"/>
    <s v="2572|Montrose Harbor|7.25|126.50"/>
    <x v="487"/>
    <s v="Truck# MLB-198_x000a_Hauling Ticket# 13664_x000a_Job Name: Montrose Harbor_x000a_Job# 6228_x000a_Location: Wilson &amp; LSD_x000a_Deliver: Vulcan McCook"/>
    <x v="2"/>
    <x v="34"/>
    <s v="13664"/>
    <x v="8"/>
    <x v="89"/>
    <s v="Montrose Harbor"/>
    <n v="6228"/>
    <s v="Vulcan McCook"/>
    <m/>
    <m/>
    <n v="7.25"/>
    <n v="126.5"/>
    <n v="917.13"/>
    <n v="0"/>
    <n v="1358181.5299999979"/>
  </r>
  <r>
    <x v="10"/>
    <s v="07"/>
    <x v="2"/>
    <x v="0"/>
    <s v="2572|Montrose Harbor|10.00|126.50"/>
    <x v="487"/>
    <s v="Truck# LT-67_x000a_Hauling Ticket# 13730_x000a_Job Name: Montrose Harbor_x000a_Job# 6228_x000a_Location: Wilson &amp; LSD_x000a_Deliver: Vulcan McCook"/>
    <x v="0"/>
    <x v="15"/>
    <s v="13730"/>
    <x v="8"/>
    <x v="89"/>
    <s v="Montrose Harbor"/>
    <n v="6228"/>
    <s v="Vulcan McCook"/>
    <m/>
    <m/>
    <n v="10"/>
    <n v="126.5"/>
    <n v="1265"/>
    <n v="0"/>
    <n v="1359446.5299999979"/>
  </r>
  <r>
    <x v="10"/>
    <s v="07"/>
    <x v="2"/>
    <x v="0"/>
    <s v="2572|Montrose Harbor|9.50|126.50"/>
    <x v="487"/>
    <s v="Truck# MLB-11_x000a_Hauling Ticket# 13956_x000a_Job Name: Montrose Harbor_x000a_Job# 6228_x000a_Location: Wilson &amp; LSD_x000a_Deliver: Vulcan McCook"/>
    <x v="2"/>
    <x v="11"/>
    <s v="13956"/>
    <x v="8"/>
    <x v="89"/>
    <s v="Montrose Harbor"/>
    <n v="6228"/>
    <s v="Vulcan McCook"/>
    <m/>
    <m/>
    <n v="9.5"/>
    <n v="126.5"/>
    <n v="1201.75"/>
    <n v="0"/>
    <n v="1360648.2799999979"/>
  </r>
  <r>
    <x v="10"/>
    <s v="07"/>
    <x v="2"/>
    <x v="0"/>
    <s v="2572|Montrose Harbor|8.50|126.50"/>
    <x v="487"/>
    <s v="Truck# LT-67_x000a_Hauling Ticket# 13731_x000a_Job Name: Montrose Harbor_x000a_Job# 6228_x000a_Location: Wilson &amp; LSD_x000a_Deliver: Vulcan McCook"/>
    <x v="0"/>
    <x v="15"/>
    <s v="13731"/>
    <x v="8"/>
    <x v="89"/>
    <s v="Montrose Harbor"/>
    <n v="6228"/>
    <s v="Vulcan McCook"/>
    <m/>
    <m/>
    <n v="8.5"/>
    <n v="126.5"/>
    <n v="1075.25"/>
    <n v="0"/>
    <n v="1361723.5299999979"/>
  </r>
  <r>
    <x v="10"/>
    <s v="07"/>
    <x v="2"/>
    <x v="0"/>
    <s v="2572|Montrose Harbor|9.75|126.50"/>
    <x v="487"/>
    <s v="Truck# CAJ-02_x000a_Hauling Ticket# 203169_x000a_Job Name: Montrose Harbor_x000a_Job# 6228_x000a_Location: Wilson &amp; LSD_x000a_Deliver: Vulcan McCook"/>
    <x v="5"/>
    <x v="41"/>
    <s v="203169"/>
    <x v="8"/>
    <x v="89"/>
    <s v="Montrose Harbor"/>
    <n v="6228"/>
    <s v="Vulcan McCook"/>
    <m/>
    <m/>
    <n v="9.75"/>
    <n v="126.5"/>
    <n v="1233.3800000000001"/>
    <n v="0"/>
    <n v="1362956.9099999981"/>
  </r>
  <r>
    <x v="10"/>
    <s v="07"/>
    <x v="2"/>
    <x v="0"/>
    <s v="2572|Montrose Harbor|7.50|126.50"/>
    <x v="487"/>
    <s v="Truck# CAJ-54_x000a_Hauling Ticket# 175669_x000a_Job Name: Montrose Harbor_x000a_Job# 6228_x000a_Location: Wilson &amp; LSD_x000a_Deliver: Vulcan McCook"/>
    <x v="5"/>
    <x v="1"/>
    <s v="175669"/>
    <x v="8"/>
    <x v="89"/>
    <s v="Montrose Harbor"/>
    <n v="6228"/>
    <s v="Vulcan McCook"/>
    <m/>
    <m/>
    <n v="7.5"/>
    <n v="126.5"/>
    <n v="948.75"/>
    <n v="0"/>
    <n v="1363905.6599999981"/>
  </r>
  <r>
    <x v="10"/>
    <s v="07"/>
    <x v="2"/>
    <x v="0"/>
    <s v="2572|Montrose Harbor|6.00|126.50"/>
    <x v="487"/>
    <s v="Truck# MLB-11_x000a_Hauling Ticket# 13957_x000a_Job Name: Montrose Harbor_x000a_Job# 6228_x000a_Location: Wilson &amp; LSD_x000a_Deliver: Vulcan McCook"/>
    <x v="2"/>
    <x v="11"/>
    <s v="13957"/>
    <x v="8"/>
    <x v="89"/>
    <s v="Montrose Harbor"/>
    <n v="6228"/>
    <s v="Vulcan McCook"/>
    <m/>
    <m/>
    <n v="6"/>
    <n v="126.5"/>
    <n v="759"/>
    <n v="0"/>
    <n v="1364664.6599999981"/>
  </r>
  <r>
    <x v="30"/>
    <s v="14"/>
    <x v="2"/>
    <x v="0"/>
    <s v="2587|Montrose Harbor|9.25|126.50"/>
    <x v="488"/>
    <s v="Truck# LT-103_x000a_Hauling Ticket# 13481_x000a_Job Name: Montrose Harbor_x000a_Job# 6228_x000a_Location: Wilson &amp; LSD_x000a_Deliver: Vulcan McCook"/>
    <x v="0"/>
    <x v="0"/>
    <s v="13481"/>
    <x v="8"/>
    <x v="89"/>
    <s v="Montrose Harbor"/>
    <n v="6228"/>
    <s v="Vulcan McCook"/>
    <m/>
    <m/>
    <n v="9.25"/>
    <n v="126.5"/>
    <n v="1170.1300000000001"/>
    <n v="0"/>
    <n v="1447575.9599999969"/>
  </r>
  <r>
    <x v="30"/>
    <s v="14"/>
    <x v="2"/>
    <x v="0"/>
    <s v="2587|Montrose Harbor|9.50|126.50"/>
    <x v="488"/>
    <s v="Truck# MLB-198_x000a_Hauling Ticket# 13665_x000a_Job Name: Montrose Harbor_x000a_Job# 6228_x000a_Location: Wilson &amp; LSD_x000a_Deliver: Vulcan McCook"/>
    <x v="2"/>
    <x v="34"/>
    <s v="13665"/>
    <x v="8"/>
    <x v="89"/>
    <s v="Montrose Harbor"/>
    <n v="6228"/>
    <s v="Vulcan McCook"/>
    <m/>
    <m/>
    <n v="9.5"/>
    <n v="126.5"/>
    <n v="1201.75"/>
    <n v="0"/>
    <n v="1448777.7099999969"/>
  </r>
  <r>
    <x v="30"/>
    <s v="14"/>
    <x v="2"/>
    <x v="0"/>
    <s v="2587|Montrose Harbor|9.50|126.50"/>
    <x v="488"/>
    <s v="Truck# LT-356_x000a_Hauling Ticket# 12041_x000a_Job Name: Montrose Harbor_x000a_Job# 6228_x000a_Location: Wilson &amp; LSD_x000a_Deliver: Vulcan McCook"/>
    <x v="0"/>
    <x v="7"/>
    <s v="12041"/>
    <x v="8"/>
    <x v="89"/>
    <s v="Montrose Harbor"/>
    <n v="6228"/>
    <s v="Vulcan McCook"/>
    <m/>
    <m/>
    <n v="9.5"/>
    <n v="126.5"/>
    <n v="1201.75"/>
    <n v="0"/>
    <n v="1449979.4599999969"/>
  </r>
  <r>
    <x v="30"/>
    <s v="14"/>
    <x v="2"/>
    <x v="0"/>
    <s v="2587|Montrose Harbor|5.75|126.50"/>
    <x v="488"/>
    <s v="Truck# MLB-198_x000a_Hauling Ticket# 13666_x000a_Job Name: Montrose Harbor_x000a_Job# 6228_x000a_Location: Wilson &amp; LSD_x000a_Deliver: Vulcan McCook"/>
    <x v="2"/>
    <x v="34"/>
    <s v="13666"/>
    <x v="8"/>
    <x v="89"/>
    <s v="Montrose Harbor"/>
    <n v="6228"/>
    <s v="Vulcan McCook"/>
    <m/>
    <m/>
    <n v="5.75"/>
    <n v="126.5"/>
    <n v="727.38"/>
    <n v="0"/>
    <n v="1450706.8399999971"/>
  </r>
  <r>
    <x v="30"/>
    <s v="14"/>
    <x v="2"/>
    <x v="0"/>
    <s v="2587|Montrose Harbor|9.00|126.50"/>
    <x v="488"/>
    <s v="Truck# LT-356_x000a_Hauling Ticket# 12044_x000a_Job Name: Montrose Harbor_x000a_Job# 6228_x000a_Location: Wilson &amp; LSD_x000a_Deliver: Vulcan McCook"/>
    <x v="0"/>
    <x v="7"/>
    <s v="12044"/>
    <x v="8"/>
    <x v="89"/>
    <s v="Montrose Harbor"/>
    <n v="6228"/>
    <s v="Vulcan McCook"/>
    <m/>
    <m/>
    <n v="9"/>
    <n v="126.5"/>
    <n v="1138.5"/>
    <n v="0"/>
    <n v="1451845.3399999971"/>
  </r>
  <r>
    <x v="30"/>
    <s v="14"/>
    <x v="2"/>
    <x v="0"/>
    <s v="2587|Montrose Harbor|9.75|126.50"/>
    <x v="488"/>
    <s v="Truck# MLB-198_x000a_Hauling Ticket# 13667_x000a_Job Name: Montrose Harbor_x000a_Job# 6228_x000a_Location: Wilson &amp; LSD_x000a_Deliver: Vulcan McCook"/>
    <x v="2"/>
    <x v="34"/>
    <s v="13667"/>
    <x v="8"/>
    <x v="89"/>
    <s v="Montrose Harbor"/>
    <n v="6228"/>
    <s v="Vulcan McCook"/>
    <m/>
    <m/>
    <n v="9.75"/>
    <n v="126.5"/>
    <n v="1233.3800000000001"/>
    <n v="0"/>
    <n v="1453078.7199999969"/>
  </r>
  <r>
    <x v="30"/>
    <s v="14"/>
    <x v="2"/>
    <x v="0"/>
    <s v="2587|Montrose Harbor|8.00|126.50"/>
    <x v="488"/>
    <s v="Truck# LT-356_x000a_Hauling Ticket# 12042_x000a_Job Name: Montrose Harbor_x000a_Job# 6228_x000a_Location: Wilson &amp; LSD_x000a_Deliver: Vulcan McCook"/>
    <x v="0"/>
    <x v="7"/>
    <s v="12042"/>
    <x v="8"/>
    <x v="89"/>
    <s v="Montrose Harbor"/>
    <n v="6228"/>
    <s v="Vulcan McCook"/>
    <m/>
    <m/>
    <n v="8"/>
    <n v="126.5"/>
    <n v="1012"/>
    <n v="0"/>
    <n v="1454090.7199999969"/>
  </r>
  <r>
    <x v="30"/>
    <s v="14"/>
    <x v="2"/>
    <x v="0"/>
    <s v="2587|Montrose Harbor|9.50|126.50"/>
    <x v="488"/>
    <s v="Truck# MLB-198_x000a_Hauling Ticket# 13668_x000a_Job Name: Montrose Harbor_x000a_Job# 6228_x000a_Location: Wilson &amp; LSD_x000a_Deliver: Vulcan McCook"/>
    <x v="2"/>
    <x v="34"/>
    <s v="13668"/>
    <x v="8"/>
    <x v="89"/>
    <s v="Montrose Harbor"/>
    <n v="6228"/>
    <s v="Vulcan McCook"/>
    <m/>
    <m/>
    <n v="9.5"/>
    <n v="126.5"/>
    <n v="1201.75"/>
    <n v="0"/>
    <n v="1455292.4699999969"/>
  </r>
  <r>
    <x v="30"/>
    <s v="14"/>
    <x v="2"/>
    <x v="0"/>
    <s v="2587|Montrose Harbor|7.25|126.50"/>
    <x v="488"/>
    <s v="Truck# LT-325_x000a_Hauling Ticket# 12684_x000a_Job Name: Montrose Harbor_x000a_Job# 6228_x000a_Location: Wilson &amp; LSD_x000a_Deliver: Vulcan McCook"/>
    <x v="0"/>
    <x v="21"/>
    <s v="12684"/>
    <x v="8"/>
    <x v="89"/>
    <s v="Montrose Harbor"/>
    <n v="6228"/>
    <s v="Vulcan McCook"/>
    <m/>
    <m/>
    <n v="7.25"/>
    <n v="126.5"/>
    <n v="917.13"/>
    <n v="0"/>
    <n v="1456209.5999999971"/>
  </r>
  <r>
    <x v="30"/>
    <s v="14"/>
    <x v="2"/>
    <x v="0"/>
    <s v="2587|Montrose Harbor|7.00|126.50"/>
    <x v="488"/>
    <s v="Truck# LT-515_x000a_Hauling Ticket# 13210_x000a_Job Name: Montrose Harbor_x000a_Job# 6228_x000a_Location: Wilson &amp; LSD_x000a_Deliver: Vulcan McCook"/>
    <x v="0"/>
    <x v="17"/>
    <s v="13210"/>
    <x v="8"/>
    <x v="89"/>
    <s v="Montrose Harbor"/>
    <n v="6228"/>
    <s v="Vulcan McCook"/>
    <m/>
    <m/>
    <n v="7"/>
    <n v="126.5"/>
    <n v="885.5"/>
    <n v="0"/>
    <n v="1457095.0999999971"/>
  </r>
  <r>
    <x v="30"/>
    <s v="14"/>
    <x v="2"/>
    <x v="0"/>
    <s v="2587|Montrose Harbor|11.25|126.50"/>
    <x v="488"/>
    <s v="Truck# LT-67_x000a_Hauling Ticket# 13732_x000a_Job Name: Montrose Harbor_x000a_Job# 6228_x000a_Location: Wilson &amp; LSD_x000a_Deliver: Vulcan McCook"/>
    <x v="0"/>
    <x v="15"/>
    <s v="13732"/>
    <x v="8"/>
    <x v="89"/>
    <s v="Montrose Harbor"/>
    <n v="6228"/>
    <s v="Vulcan McCook"/>
    <m/>
    <m/>
    <n v="11.25"/>
    <n v="126.5"/>
    <n v="1423.13"/>
    <n v="0"/>
    <n v="1458518.229999996"/>
  </r>
  <r>
    <x v="30"/>
    <s v="14"/>
    <x v="2"/>
    <x v="0"/>
    <s v="2587|Montrose Harbor|10.75|126.50"/>
    <x v="488"/>
    <s v="Truck# LT-67_x000a_Hauling Ticket# 13733_x000a_Job Name: Montrose Harbor_x000a_Job# 6228_x000a_Location: Wilson &amp; LSD_x000a_Deliver: Vulcan McCook"/>
    <x v="0"/>
    <x v="15"/>
    <s v="13733"/>
    <x v="8"/>
    <x v="89"/>
    <s v="Montrose Harbor"/>
    <n v="6228"/>
    <s v="Vulcan McCook"/>
    <m/>
    <m/>
    <n v="10.75"/>
    <n v="126.5"/>
    <n v="1359.88"/>
    <n v="0"/>
    <n v="1459878.1099999959"/>
  </r>
  <r>
    <x v="30"/>
    <s v="14"/>
    <x v="2"/>
    <x v="0"/>
    <s v="2587|Montrose Harbor|8.25|126.50"/>
    <x v="488"/>
    <s v="Truck# LT-67_x000a_Hauling Ticket# 13734_x000a_Job Name: Montrose Harbor_x000a_Job# 6228_x000a_Location: Wilson &amp; LSD_x000a_Deliver: Vulcan McCook"/>
    <x v="0"/>
    <x v="15"/>
    <s v="13734"/>
    <x v="8"/>
    <x v="89"/>
    <s v="Montrose Harbor"/>
    <n v="6228"/>
    <s v="Vulcan McCook"/>
    <m/>
    <m/>
    <n v="8.25"/>
    <n v="126.5"/>
    <n v="1043.6300000000001"/>
    <n v="0"/>
    <n v="1460921.739999996"/>
  </r>
  <r>
    <x v="30"/>
    <s v="14"/>
    <x v="2"/>
    <x v="0"/>
    <s v="2587|Montrose Harbor|6.75|126.50"/>
    <x v="488"/>
    <s v="Truck# MLB-198_x000a_Hauling Ticket# 13669_x000a_Job Name: Montrose Harbor_x000a_Job# 6228_x000a_Location: Wilson &amp; LSD_x000a_Deliver: Vulcan McCook"/>
    <x v="2"/>
    <x v="34"/>
    <s v="13669"/>
    <x v="8"/>
    <x v="89"/>
    <s v="Montrose Harbor"/>
    <n v="6228"/>
    <s v="Vulcan McCook"/>
    <m/>
    <m/>
    <n v="6.75"/>
    <n v="126.5"/>
    <n v="853.88"/>
    <n v="0"/>
    <n v="1461775.6199999959"/>
  </r>
  <r>
    <x v="30"/>
    <s v="14"/>
    <x v="2"/>
    <x v="0"/>
    <s v="2587|Montrose Harbor|10.25|126.50"/>
    <x v="488"/>
    <s v="Truck# LT-67_x000a_Hauling Ticket# 13735_x000a_Job Name: Montrose Harbor_x000a_Job# 6228_x000a_Location: Wilson &amp; LSD_x000a_Deliver: Vulcan McCook"/>
    <x v="0"/>
    <x v="15"/>
    <s v="13735"/>
    <x v="8"/>
    <x v="89"/>
    <s v="Montrose Harbor"/>
    <n v="6228"/>
    <s v="Vulcan McCook"/>
    <m/>
    <m/>
    <n v="10.25"/>
    <n v="126.5"/>
    <n v="1296.6300000000001"/>
    <n v="0"/>
    <n v="1463072.249999996"/>
  </r>
  <r>
    <x v="30"/>
    <s v="14"/>
    <x v="2"/>
    <x v="0"/>
    <s v="2587|Montrose Harbor|7.00|126.50"/>
    <x v="488"/>
    <s v="Truck# LT-67_x000a_Hauling Ticket# 13736_x000a_Job Name: Montrose Harbor_x000a_Job# 6228_x000a_Location: Wilson &amp; LSD_x000a_Deliver: Vulcan McCook"/>
    <x v="0"/>
    <x v="15"/>
    <s v="13736"/>
    <x v="8"/>
    <x v="89"/>
    <s v="Montrose Harbor"/>
    <n v="6228"/>
    <s v="Vulcan McCook"/>
    <m/>
    <m/>
    <n v="7"/>
    <n v="126.5"/>
    <n v="885.5"/>
    <n v="0"/>
    <n v="1463957.749999996"/>
  </r>
  <r>
    <x v="30"/>
    <s v="14"/>
    <x v="2"/>
    <x v="0"/>
    <s v="2587|Montrose Harbor|6.75|126.50"/>
    <x v="488"/>
    <s v="Truck# U-661_x000a_Hauling Ticket# 13068_x000a_Job Name: Montrose Harbor_x000a_Job# 6228_x000a_Location: Wilson &amp; LSD_x000a_Deliver: Vulcan McCook"/>
    <x v="4"/>
    <x v="60"/>
    <s v="13068"/>
    <x v="8"/>
    <x v="89"/>
    <s v="Montrose Harbor"/>
    <n v="6228"/>
    <s v="Vulcan McCook"/>
    <m/>
    <m/>
    <n v="6.75"/>
    <n v="126.5"/>
    <n v="853.88"/>
    <n v="0"/>
    <n v="1464811.6299999959"/>
  </r>
  <r>
    <x v="30"/>
    <s v="14"/>
    <x v="2"/>
    <x v="0"/>
    <s v="2587|Montrose Harbor|7.25|126.50"/>
    <x v="488"/>
    <s v="Truck# U-76_x000a_Hauling Ticket# 13115_x000a_Job Name: Montrose Harbor_x000a_Job# 6228_x000a_Location: Wilson &amp; LSD_x000a_Deliver: Vulcan McCook"/>
    <x v="4"/>
    <x v="46"/>
    <s v="13115"/>
    <x v="8"/>
    <x v="89"/>
    <s v="Montrose Harbor"/>
    <n v="6228"/>
    <s v="Vulcan McCook"/>
    <m/>
    <m/>
    <n v="7.25"/>
    <n v="126.5"/>
    <n v="917.13"/>
    <n v="0"/>
    <n v="1465728.7599999961"/>
  </r>
  <r>
    <x v="19"/>
    <s v="21"/>
    <x v="2"/>
    <x v="0"/>
    <s v="2602|Montrose Harbor|9.50|126.50"/>
    <x v="489"/>
    <s v="Truck# U-76_x000a_Hauling Ticket# 13116_x000a_Job Name: Montrose Harbor_x000a_Job# 6228_x000a_Location: Wilson &amp; LSD_x000a_Deliver: Vulcan McCook"/>
    <x v="4"/>
    <x v="46"/>
    <s v="13116"/>
    <x v="8"/>
    <x v="89"/>
    <s v="Montrose Harbor"/>
    <n v="6228"/>
    <s v="Vulcan McCook"/>
    <m/>
    <m/>
    <n v="9.5"/>
    <n v="126.5"/>
    <n v="1201.75"/>
    <n v="0"/>
    <n v="1559536.7599999961"/>
  </r>
  <r>
    <x v="19"/>
    <s v="21"/>
    <x v="2"/>
    <x v="0"/>
    <s v="2602|Montrose Harbor|8.50|126.50"/>
    <x v="489"/>
    <s v="Truck# MLB-198_x000a_Hauling Ticket# 13670_x000a_Job Name: Montrose Harbor_x000a_Job# 6228_x000a_Location: Wilson &amp; LSD_x000a_Deliver: Vulcan McCook"/>
    <x v="2"/>
    <x v="34"/>
    <s v="13670"/>
    <x v="8"/>
    <x v="89"/>
    <s v="Montrose Harbor"/>
    <n v="6228"/>
    <s v="Vulcan McCook"/>
    <m/>
    <m/>
    <n v="8.5"/>
    <n v="126.5"/>
    <n v="1075.25"/>
    <n v="0"/>
    <n v="1560612.0099999961"/>
  </r>
  <r>
    <x v="19"/>
    <s v="21"/>
    <x v="2"/>
    <x v="0"/>
    <s v="2602|Montrose Harbor|9.50|126.50"/>
    <x v="489"/>
    <s v="Truck# LT-67_x000a_Hauling Ticket# 13737_x000a_Job Name: Montrose Harbor_x000a_Job# 6228_x000a_Location: Wilson &amp; LSD_x000a_Deliver: Vulcan McCook"/>
    <x v="0"/>
    <x v="15"/>
    <s v="13737"/>
    <x v="8"/>
    <x v="89"/>
    <s v="Montrose Harbor"/>
    <n v="6228"/>
    <s v="Vulcan McCook"/>
    <m/>
    <m/>
    <n v="9.5"/>
    <n v="126.5"/>
    <n v="1201.75"/>
    <n v="0"/>
    <n v="1561813.7599999961"/>
  </r>
  <r>
    <x v="19"/>
    <s v="21"/>
    <x v="2"/>
    <x v="0"/>
    <s v="2602|Montrose Harbor|9.00|126.50"/>
    <x v="489"/>
    <s v="Truck# MLB-198_x000a_Hauling Ticket# 13671_x000a_Job Name: Montrose Harbor_x000a_Job# 6228_x000a_Location: Wilson &amp; LSD_x000a_Deliver: Vulcan McCook"/>
    <x v="2"/>
    <x v="34"/>
    <s v="13671"/>
    <x v="8"/>
    <x v="89"/>
    <s v="Montrose Harbor"/>
    <n v="6228"/>
    <s v="Vulcan McCook"/>
    <m/>
    <m/>
    <n v="9"/>
    <n v="126.5"/>
    <n v="1138.5"/>
    <n v="0"/>
    <n v="1562952.2599999961"/>
  </r>
  <r>
    <x v="19"/>
    <s v="21"/>
    <x v="2"/>
    <x v="0"/>
    <s v="2602|Montrose Harbor|8.00|126.50"/>
    <x v="489"/>
    <s v="Truck# LT-67_x000a_Hauling Ticket# 13738_x000a_Job Name: Montrose Harbor_x000a_Job# 6228_x000a_Location: Wilson &amp; LSD_x000a_Deliver: Vulcan McCook"/>
    <x v="0"/>
    <x v="15"/>
    <s v="13738"/>
    <x v="8"/>
    <x v="89"/>
    <s v="Montrose Harbor"/>
    <n v="6228"/>
    <s v="Vulcan McCook"/>
    <m/>
    <m/>
    <n v="8"/>
    <n v="126.5"/>
    <n v="1012"/>
    <n v="0"/>
    <n v="1563964.2599999961"/>
  </r>
  <r>
    <x v="19"/>
    <s v="21"/>
    <x v="2"/>
    <x v="0"/>
    <s v="2602|Montrose Harbor|8.50|126.50"/>
    <x v="489"/>
    <s v="Truck# MLB-198_x000a_Hauling Ticket# 13672_x000a_Job Name: Montrose Harbor_x000a_Job# 6228_x000a_Location: Wilson &amp; LSD_x000a_Deliver: Vulcan McCook"/>
    <x v="2"/>
    <x v="34"/>
    <s v="13672"/>
    <x v="8"/>
    <x v="89"/>
    <s v="Montrose Harbor"/>
    <n v="6228"/>
    <s v="Vulcan McCook"/>
    <m/>
    <m/>
    <n v="8.5"/>
    <n v="126.5"/>
    <n v="1075.25"/>
    <n v="0"/>
    <n v="1565039.5099999961"/>
  </r>
  <r>
    <x v="19"/>
    <s v="21"/>
    <x v="2"/>
    <x v="0"/>
    <s v="2602|Montrose Harbor|8.75|126.50"/>
    <x v="489"/>
    <s v="Truck# LT-67_x000a_Hauling Ticket# 13739_x000a_Job Name: Montrose Harbor_x000a_Job# 6228_x000a_Location: Wilson &amp; LSD_x000a_Deliver: Vulcan McCook"/>
    <x v="0"/>
    <x v="15"/>
    <s v="13739"/>
    <x v="8"/>
    <x v="89"/>
    <s v="Montrose Harbor"/>
    <n v="6228"/>
    <s v="Vulcan McCook"/>
    <m/>
    <m/>
    <n v="8.75"/>
    <n v="126.5"/>
    <n v="1106.8800000000001"/>
    <n v="0"/>
    <n v="1566146.3899999959"/>
  </r>
  <r>
    <x v="19"/>
    <s v="21"/>
    <x v="2"/>
    <x v="0"/>
    <s v="2602|Montrose Harbor|10.50|126.50"/>
    <x v="489"/>
    <s v="Truck# U-661_x000a_Hauling Ticket# 13073_x000a_Job Name: Montrose Harbor_x000a_Job# 6228_x000a_Location: Wilson &amp; LSD_x000a_Deliver: Vulcan McCook"/>
    <x v="4"/>
    <x v="60"/>
    <s v="13073"/>
    <x v="8"/>
    <x v="89"/>
    <s v="Montrose Harbor"/>
    <n v="6228"/>
    <s v="Vulcan McCook"/>
    <m/>
    <m/>
    <n v="10.5"/>
    <n v="126.5"/>
    <n v="1328.25"/>
    <n v="0"/>
    <n v="1567474.6399999959"/>
  </r>
  <r>
    <x v="19"/>
    <s v="21"/>
    <x v="2"/>
    <x v="0"/>
    <s v="2602|Montrose Harbor|8.75|126.50"/>
    <x v="489"/>
    <s v="Truck# MLB-198_x000a_Hauling Ticket# 13673_x000a_Job Name: Montrose Harbor_x000a_Job# 6228_x000a_Location: Wilson &amp; LSD_x000a_Deliver: Vulcan McCook"/>
    <x v="2"/>
    <x v="34"/>
    <s v="13673"/>
    <x v="8"/>
    <x v="89"/>
    <s v="Montrose Harbor"/>
    <n v="6228"/>
    <s v="Vulcan McCook"/>
    <m/>
    <m/>
    <n v="8.75"/>
    <n v="126.5"/>
    <n v="1106.8800000000001"/>
    <n v="0"/>
    <n v="1568581.5199999961"/>
  </r>
  <r>
    <x v="19"/>
    <s v="21"/>
    <x v="2"/>
    <x v="0"/>
    <s v="2602|Montrose Harbor|8.75|126.50"/>
    <x v="489"/>
    <s v="Truck# LT-67_x000a_Hauling Ticket# 13740_x000a_Job Name: Montrose Harbor_x000a_Job# 6228_x000a_Location: Wilson &amp; LSD_x000a_Deliver: Vulcan McCook"/>
    <x v="0"/>
    <x v="15"/>
    <s v="13740"/>
    <x v="8"/>
    <x v="89"/>
    <s v="Montrose Harbor"/>
    <n v="6228"/>
    <s v="Vulcan McCook"/>
    <m/>
    <m/>
    <n v="8.75"/>
    <n v="126.5"/>
    <n v="1106.8800000000001"/>
    <n v="0"/>
    <n v="1569688.399999995"/>
  </r>
  <r>
    <x v="3"/>
    <s v="28"/>
    <x v="2"/>
    <x v="0"/>
    <s v="2616|Montrose Harbor|9.50|126.50"/>
    <x v="490"/>
    <s v="Truck# WO-302_x000a_Hauling Ticket# 384_x000a_Job Name: Montrose Harbor_x000a_Job# 6228_x000a_Location: Wilson &amp; LSD_x000a_Deliver: Vulcan Pershing"/>
    <x v="9"/>
    <x v="40"/>
    <s v="384"/>
    <x v="8"/>
    <x v="89"/>
    <s v="Montrose Harbor"/>
    <n v="6228"/>
    <s v="Vulcan Pershing"/>
    <m/>
    <m/>
    <n v="9.5"/>
    <n v="126.5"/>
    <n v="1201.75"/>
    <n v="0"/>
    <n v="1748425.229999996"/>
  </r>
  <r>
    <x v="3"/>
    <s v="28"/>
    <x v="2"/>
    <x v="0"/>
    <s v="2616|Montrose Harbor|9.50|126.50"/>
    <x v="490"/>
    <s v="Truck# CAJ-54_x000a_Hauling Ticket# 13237_x000a_Job Name: Montrose Harbor_x000a_Job# 6228_x000a_Location: Wilson &amp; LSD_x000a_Deliver: Vulcan McCook"/>
    <x v="5"/>
    <x v="1"/>
    <s v="13237"/>
    <x v="8"/>
    <x v="89"/>
    <s v="Montrose Harbor"/>
    <n v="6228"/>
    <s v="Vulcan McCook"/>
    <m/>
    <m/>
    <n v="9.5"/>
    <n v="126.5"/>
    <n v="1201.75"/>
    <n v="0"/>
    <n v="1749626.979999996"/>
  </r>
  <r>
    <x v="3"/>
    <s v="28"/>
    <x v="2"/>
    <x v="0"/>
    <s v="2616|Montrose Harbor|3.00|126.50"/>
    <x v="490"/>
    <s v="Truck# LT-103_x000a_Hauling Ticket# 13292_x000a_Job Name: Montrose Harbor_x000a_Job# 6228_x000a_Location: Wilson &amp; LSD_x000a_Deliver: Vulcan McCook"/>
    <x v="0"/>
    <x v="0"/>
    <s v="13292"/>
    <x v="8"/>
    <x v="89"/>
    <s v="Montrose Harbor"/>
    <n v="6228"/>
    <s v="Vulcan McCook"/>
    <m/>
    <m/>
    <n v="3"/>
    <n v="126.5"/>
    <n v="379.5"/>
    <n v="0"/>
    <n v="1750006.479999996"/>
  </r>
  <r>
    <x v="3"/>
    <s v="28"/>
    <x v="2"/>
    <x v="0"/>
    <s v="2616|Montrose Harbor|9.00|126.50"/>
    <x v="490"/>
    <s v="Truck# MLB-198_x000a_Hauling Ticket# 13680_x000a_Job Name: Montrose Harbor_x000a_Job# 6228_x000a_Location: Wilson &amp; LSD_x000a_Deliver: Vulcan McCook"/>
    <x v="2"/>
    <x v="34"/>
    <s v="13680"/>
    <x v="8"/>
    <x v="89"/>
    <s v="Montrose Harbor"/>
    <n v="6228"/>
    <s v="Vulcan McCook"/>
    <m/>
    <m/>
    <n v="9"/>
    <n v="126.5"/>
    <n v="1138.5"/>
    <n v="0"/>
    <n v="1751144.979999996"/>
  </r>
  <r>
    <x v="3"/>
    <s v="28"/>
    <x v="2"/>
    <x v="0"/>
    <s v="2616|Montrose Harbor|10.00|126.50"/>
    <x v="490"/>
    <s v="Truck# LT-67_x000a_Hauling Ticket# 14209_x000a_Job Name: Montrose Harbor_x000a_Job# 6228_x000a_Location: Wilson &amp; LSD_x000a_Deliver: Vulcan McCook"/>
    <x v="0"/>
    <x v="15"/>
    <s v="14209"/>
    <x v="8"/>
    <x v="89"/>
    <s v="Montrose Harbor"/>
    <n v="6228"/>
    <s v="Vulcan McCook"/>
    <m/>
    <m/>
    <n v="10"/>
    <n v="126.5"/>
    <n v="1265"/>
    <n v="0"/>
    <n v="1752409.979999996"/>
  </r>
  <r>
    <x v="3"/>
    <s v="28"/>
    <x v="2"/>
    <x v="0"/>
    <s v="2616|Montrose Harbor|7.00|126.50"/>
    <x v="490"/>
    <s v="Truck# LT-67_x000a_Hauling Ticket# 14210_x000a_Job Name: Montrose Harbor_x000a_Job# 6228_x000a_Location: Wilson &amp; LSD_x000a_Deliver: Vulcan McCook"/>
    <x v="0"/>
    <x v="15"/>
    <s v="14210"/>
    <x v="8"/>
    <x v="89"/>
    <s v="Montrose Harbor"/>
    <n v="6228"/>
    <s v="Vulcan McCook"/>
    <m/>
    <m/>
    <n v="7"/>
    <n v="126.5"/>
    <n v="885.5"/>
    <n v="0"/>
    <n v="1753295.479999996"/>
  </r>
  <r>
    <x v="3"/>
    <s v="28"/>
    <x v="2"/>
    <x v="0"/>
    <s v="2616|Montrose Harbor|9.50|126.50"/>
    <x v="490"/>
    <s v="Truck# U-28_x000a_Hauling Ticket# 15021_x000a_Job Name: Montrose Harbor_x000a_Job# 6228_x000a_Location: Wilson &amp; LSD_x000a_Deliver: Vulcan McCook"/>
    <x v="4"/>
    <x v="5"/>
    <s v="15021"/>
    <x v="8"/>
    <x v="89"/>
    <s v="Montrose Harbor"/>
    <n v="6228"/>
    <s v="Vulcan McCook"/>
    <m/>
    <m/>
    <n v="9.5"/>
    <n v="126.5"/>
    <n v="1201.75"/>
    <n v="0"/>
    <n v="1754497.229999996"/>
  </r>
  <r>
    <x v="4"/>
    <s v="04"/>
    <x v="3"/>
    <x v="0"/>
    <s v="2634|Montrose Harbor|8.00|126.50"/>
    <x v="491"/>
    <s v="Truck# S-11_x000a_Hauling Ticket# 01742_x000a_Job Name: Montrose Harbor_x000a_Job# 6228_x000a_Location: Wilson &amp; LSD_x000a_Deliver: Vulcan Pershing"/>
    <x v="46"/>
    <x v="11"/>
    <s v="01742"/>
    <x v="8"/>
    <x v="89"/>
    <s v="Montrose Harbor"/>
    <n v="6228"/>
    <s v="Vulcan Pershing"/>
    <m/>
    <m/>
    <n v="8"/>
    <n v="126.5"/>
    <n v="1012"/>
    <n v="0"/>
    <n v="1879702.939999996"/>
  </r>
  <r>
    <x v="4"/>
    <s v="04"/>
    <x v="3"/>
    <x v="0"/>
    <s v="2634|Montrose Harbor|7.00|126.50"/>
    <x v="491"/>
    <s v="Truck# MLB-19_x000a_Hauling Ticket# 12112_x000a_Job Name: Montrose Harbor_x000a_Job# 6228_x000a_Location: Wilson &amp; LSD_x000a_Deliver: Vulcan Pershing"/>
    <x v="2"/>
    <x v="8"/>
    <s v="12112"/>
    <x v="8"/>
    <x v="89"/>
    <s v="Montrose Harbor"/>
    <n v="6228"/>
    <s v="Vulcan Pershing"/>
    <m/>
    <m/>
    <n v="7"/>
    <n v="126.5"/>
    <n v="885.5"/>
    <n v="0"/>
    <n v="1880588.439999996"/>
  </r>
  <r>
    <x v="4"/>
    <s v="04"/>
    <x v="3"/>
    <x v="0"/>
    <s v="2634|Montrose Harbor|9.00|126.50"/>
    <x v="491"/>
    <s v="Truck# U-661_x000a_Hauling Ticket# 13079_x000a_Job Name: Montrose Harbor_x000a_Job# 6228_x000a_Location: Wilson &amp; LSD_x000a_Deliver: Vulcan Pershing"/>
    <x v="4"/>
    <x v="60"/>
    <s v="13079"/>
    <x v="8"/>
    <x v="89"/>
    <s v="Montrose Harbor"/>
    <n v="6228"/>
    <s v="Vulcan Pershing"/>
    <m/>
    <m/>
    <n v="9"/>
    <n v="126.5"/>
    <n v="1138.5"/>
    <n v="0"/>
    <n v="1881726.939999996"/>
  </r>
  <r>
    <x v="4"/>
    <s v="04"/>
    <x v="3"/>
    <x v="0"/>
    <s v="2634|Montrose Harbor|7.50|126.50"/>
    <x v="491"/>
    <s v="Truck# LT-356_x000a_Hauling Ticket# 13863_x000a_Job Name: Montrose Harbor_x000a_Job# 6228_x000a_Location: Wilson &amp; LSD_x000a_Deliver: Vulcan Pershing"/>
    <x v="0"/>
    <x v="7"/>
    <s v="13863"/>
    <x v="8"/>
    <x v="89"/>
    <s v="Montrose Harbor"/>
    <n v="6228"/>
    <s v="Vulcan Pershing"/>
    <m/>
    <m/>
    <n v="7.5"/>
    <n v="126.5"/>
    <n v="948.75"/>
    <n v="0"/>
    <n v="1882675.689999996"/>
  </r>
  <r>
    <x v="4"/>
    <s v="04"/>
    <x v="3"/>
    <x v="0"/>
    <s v="2634|Montrose Harbor|8.00|126.50"/>
    <x v="491"/>
    <s v="Truck# LT-67_x000a_Hauling Ticket# 14213_x000a_Job Name: Montrose Harbor_x000a_Job# 6228_x000a_Location: Wilson &amp; LSD_x000a_Deliver: Vulcan Pershing-McCook"/>
    <x v="0"/>
    <x v="15"/>
    <s v="14213"/>
    <x v="8"/>
    <x v="89"/>
    <s v="Montrose Harbor"/>
    <n v="6228"/>
    <s v="Vulcan Pershing"/>
    <m/>
    <m/>
    <n v="8"/>
    <n v="126.5"/>
    <n v="1012"/>
    <n v="0"/>
    <n v="1883687.689999996"/>
  </r>
  <r>
    <x v="4"/>
    <s v="04"/>
    <x v="3"/>
    <x v="0"/>
    <s v="2634|Montrose Harbor|7.00|126.50"/>
    <x v="491"/>
    <s v="Truck# MLB-198_x000a_Hauling Ticket# 14560_x000a_Job Name: Montrose Harbor_x000a_Job# 6228_x000a_Location: Wilson &amp; LSD_x000a_Deliver: Vulcan Pershing"/>
    <x v="2"/>
    <x v="34"/>
    <s v="14560"/>
    <x v="8"/>
    <x v="89"/>
    <s v="Montrose Harbor"/>
    <n v="6228"/>
    <s v="Vulcan Pershing"/>
    <m/>
    <m/>
    <n v="7"/>
    <n v="126.5"/>
    <n v="885.5"/>
    <n v="0"/>
    <n v="1884573.189999996"/>
  </r>
  <r>
    <x v="4"/>
    <s v="04"/>
    <x v="3"/>
    <x v="0"/>
    <s v="2634|Montrose Harbor|8.25|126.50"/>
    <x v="491"/>
    <s v="Truck# MLB-19_x000a_Hauling Ticket# 12115_x000a_Job Name: Montrose Harbor_x000a_Job# 6228_x000a_Location: Wilson &amp; LSD_x000a_Deliver: Vulcan Pershing"/>
    <x v="2"/>
    <x v="8"/>
    <s v="12115"/>
    <x v="8"/>
    <x v="89"/>
    <s v="Montrose Harbor"/>
    <n v="6228"/>
    <s v="Vulcan Pershing"/>
    <m/>
    <m/>
    <n v="8.25"/>
    <n v="126.5"/>
    <n v="1043.6300000000001"/>
    <n v="0"/>
    <n v="1885616.8199999949"/>
  </r>
  <r>
    <x v="4"/>
    <s v="04"/>
    <x v="3"/>
    <x v="0"/>
    <s v="2634|Montrose Harbor|8.00|126.50"/>
    <x v="491"/>
    <s v="Truck# LT-67_x000a_Hauling Ticket# 14214_x000a_Job Name: Montrose Harbor_x000a_Job# 6228_x000a_Location: Wilson &amp; LSD_x000a_Deliver: Vulcan Pershing-McCook"/>
    <x v="0"/>
    <x v="15"/>
    <s v="14214"/>
    <x v="8"/>
    <x v="89"/>
    <s v="Montrose Harbor"/>
    <n v="6228"/>
    <s v="Vulcan Pershing"/>
    <m/>
    <m/>
    <n v="8"/>
    <n v="126.5"/>
    <n v="1012"/>
    <n v="0"/>
    <n v="1886628.8199999949"/>
  </r>
  <r>
    <x v="4"/>
    <s v="04"/>
    <x v="3"/>
    <x v="0"/>
    <s v="2634|Montrose Harbor|8.00|126.50"/>
    <x v="491"/>
    <s v="Truck# LT-67_x000a_Hauling Ticket# 14215_x000a_Job Name: Montrose Harbor_x000a_Job# 6228_x000a_Location: Wilson &amp; LSD_x000a_Deliver: Vulcan Pershing-McCook"/>
    <x v="0"/>
    <x v="15"/>
    <s v="14215"/>
    <x v="8"/>
    <x v="89"/>
    <s v="Montrose Harbor"/>
    <n v="6228"/>
    <s v="Vulcan Pershing"/>
    <m/>
    <m/>
    <n v="8"/>
    <n v="126.5"/>
    <n v="1012"/>
    <n v="0"/>
    <n v="1887640.8199999949"/>
  </r>
  <r>
    <x v="4"/>
    <s v="04"/>
    <x v="3"/>
    <x v="0"/>
    <s v="2634|Montrose Harbor|9.00|126.50"/>
    <x v="491"/>
    <s v="Truck# MLB-11_x000a_Hauling Ticket# 14405_x000a_Job Name: Montrose Harbor_x000a_Job# 6228_x000a_Location: Wilson &amp; LSD_x000a_Deliver: Vulcan Pershing"/>
    <x v="2"/>
    <x v="11"/>
    <s v="14405"/>
    <x v="8"/>
    <x v="89"/>
    <s v="Montrose Harbor"/>
    <n v="6228"/>
    <s v="Vulcan Pershing"/>
    <m/>
    <m/>
    <n v="9"/>
    <n v="126.5"/>
    <n v="1138.5"/>
    <n v="0"/>
    <n v="1888779.3199999949"/>
  </r>
  <r>
    <x v="40"/>
    <s v="11"/>
    <x v="3"/>
    <x v="0"/>
    <s v="2649|Montrose Harbor|8.50|126.50"/>
    <x v="492"/>
    <s v="Truck# Li-54_x000a_Hauling Ticket# 14216_x000a_Job Name: Montrose Harbor_x000a_Job# 6228_x000a_Location: Wilson &amp; LSD_x000a_Deliver: Vulcan McCook"/>
    <x v="1"/>
    <x v="1"/>
    <s v="14216"/>
    <x v="8"/>
    <x v="89"/>
    <s v="Montrose Harbor"/>
    <n v="6228"/>
    <s v="Vulcan McCook"/>
    <m/>
    <m/>
    <n v="8.5"/>
    <n v="126.5"/>
    <n v="1075.25"/>
    <n v="0"/>
    <n v="1985402.429999995"/>
  </r>
  <r>
    <x v="40"/>
    <s v="11"/>
    <x v="3"/>
    <x v="0"/>
    <s v="2649|Montrose Harbor|8.50|126.50"/>
    <x v="492"/>
    <s v="Truck# LT-67_x000a_Hauling Ticket# 14217_x000a_Job Name: Montrose Harbor_x000a_Job# 6228_x000a_Location: Wilson &amp; LSD_x000a_Deliver: Vulcan McCook"/>
    <x v="0"/>
    <x v="15"/>
    <s v="14217"/>
    <x v="8"/>
    <x v="89"/>
    <s v="Montrose Harbor"/>
    <n v="6228"/>
    <s v="Vulcan McCook"/>
    <m/>
    <m/>
    <n v="8.5"/>
    <n v="126.5"/>
    <n v="1075.25"/>
    <n v="0"/>
    <n v="1986477.679999995"/>
  </r>
  <r>
    <x v="40"/>
    <s v="11"/>
    <x v="3"/>
    <x v="0"/>
    <s v="2649|Montrose Harbor|11.50|126.50"/>
    <x v="492"/>
    <s v="Truck# LT-67_x000a_Hauling Ticket# 14218_x000a_Job Name: Montrose Harbor_x000a_Job# 6228_x000a_Location: Wilson &amp; LSD_x000a_Deliver: Vulcan McCook"/>
    <x v="0"/>
    <x v="15"/>
    <s v="14218"/>
    <x v="8"/>
    <x v="89"/>
    <s v="Montrose Harbor"/>
    <n v="6228"/>
    <s v="Vulcan McCook"/>
    <m/>
    <m/>
    <n v="11.5"/>
    <n v="126.5"/>
    <n v="1454.75"/>
    <n v="0"/>
    <n v="1987932.429999995"/>
  </r>
  <r>
    <x v="40"/>
    <s v="11"/>
    <x v="3"/>
    <x v="0"/>
    <s v="2649|Montrose Harbor|8.25|126.50"/>
    <x v="492"/>
    <s v="Truck# Li-54_x000a_Hauling Ticket# 15609_x000a_Job Name: Montrose Harbor_x000a_Job# 6228_x000a_Location: Wilson &amp; LSD_x000a_Deliver: Vulcan Pershing"/>
    <x v="1"/>
    <x v="1"/>
    <s v="15609"/>
    <x v="8"/>
    <x v="89"/>
    <s v="Montrose Harbor"/>
    <n v="6228"/>
    <s v="Vulcan Pershing"/>
    <m/>
    <m/>
    <n v="8.25"/>
    <n v="126.5"/>
    <n v="1043.6300000000001"/>
    <n v="0"/>
    <n v="1988976.0599999949"/>
  </r>
  <r>
    <x v="40"/>
    <s v="11"/>
    <x v="3"/>
    <x v="0"/>
    <s v="2649|Montrose Harbor|8.00|126.50"/>
    <x v="492"/>
    <s v="Truck# LT-356_x000a_Hauling Ticket# 13868_x000a_Job Name: Montrose Harbor_x000a_Job# 6228_x000a_Location: Wilson &amp; LSD_x000a_Deliver: Vulcan Pershing"/>
    <x v="0"/>
    <x v="7"/>
    <s v="13868"/>
    <x v="8"/>
    <x v="89"/>
    <s v="Montrose Harbor"/>
    <n v="6228"/>
    <s v="Vulcan Pershing"/>
    <m/>
    <m/>
    <n v="8"/>
    <n v="126.5"/>
    <n v="1012"/>
    <n v="0"/>
    <n v="1989988.0599999949"/>
  </r>
  <r>
    <x v="40"/>
    <s v="11"/>
    <x v="3"/>
    <x v="0"/>
    <s v="2649|Montrose Harbor|8.00|126.50"/>
    <x v="492"/>
    <s v="Truck# LT-67_x000a_Hauling Ticket# 14221_x000a_Job Name: Montrose Harbor_x000a_Job# 6228_x000a_Location: Wilson &amp; LSD_x000a_Deliver: Vulcan McCook"/>
    <x v="0"/>
    <x v="15"/>
    <s v="14221"/>
    <x v="8"/>
    <x v="89"/>
    <s v="Montrose Harbor"/>
    <n v="6228"/>
    <s v="Vulcan McCook"/>
    <m/>
    <m/>
    <n v="8"/>
    <n v="126.5"/>
    <n v="1012"/>
    <n v="0"/>
    <n v="1991000.0599999949"/>
  </r>
  <r>
    <x v="40"/>
    <s v="11"/>
    <x v="3"/>
    <x v="0"/>
    <s v="2649|Montrose Harbor|5.75|126.50"/>
    <x v="492"/>
    <s v="Truck# J&amp;O-676_x000a_Hauling Ticket# 11748_x000a_Job Name: Montrose Harbor_x000a_Job# 6228_x000a_Location: Wilson &amp; LSD_x000a_Deliver: Vulcan Pershing"/>
    <x v="10"/>
    <x v="43"/>
    <s v="11748"/>
    <x v="8"/>
    <x v="89"/>
    <s v="Montrose Harbor"/>
    <n v="6228"/>
    <s v="Vulcan Pershing"/>
    <m/>
    <m/>
    <n v="5.75"/>
    <n v="126.5"/>
    <n v="727.38"/>
    <n v="0"/>
    <n v="1991727.4399999951"/>
  </r>
  <r>
    <x v="40"/>
    <s v="11"/>
    <x v="3"/>
    <x v="0"/>
    <s v="2649|Montrose Harbor|8.50|126.50"/>
    <x v="492"/>
    <s v="Truck# CAJ-01_x000a_Hauling Ticket# 15611_x000a_Job Name: Montrose Harbor_x000a_Job# 6228_x000a_Location: Wilson &amp; LSD_x000a_Deliver: Vulcan Pershing"/>
    <x v="5"/>
    <x v="39"/>
    <s v="15611"/>
    <x v="8"/>
    <x v="89"/>
    <s v="Montrose Harbor"/>
    <n v="6228"/>
    <s v="Vulcan Pershing"/>
    <m/>
    <m/>
    <n v="8.5"/>
    <n v="126.5"/>
    <n v="1075.25"/>
    <n v="0"/>
    <n v="1992802.6899999951"/>
  </r>
  <r>
    <x v="20"/>
    <s v="18"/>
    <x v="3"/>
    <x v="0"/>
    <s v="2663|Montrose Harbor|8.00|126.50"/>
    <x v="493"/>
    <s v="Truck# LT-356_x000a_Hauling Ticket# 13869_x000a_Job Name: Montrose Harbor_x000a_Job# 6228_x000a_Location: Wilson &amp; LSD_x000a_Deliver: Vulcan McCook"/>
    <x v="0"/>
    <x v="7"/>
    <s v="13869"/>
    <x v="8"/>
    <x v="89"/>
    <s v="Montrose Harbor"/>
    <n v="6228"/>
    <s v="Vulcan McCook"/>
    <m/>
    <m/>
    <n v="8"/>
    <n v="126.5"/>
    <n v="1012"/>
    <n v="0"/>
    <n v="2099295.0499999952"/>
  </r>
  <r>
    <x v="20"/>
    <s v="18"/>
    <x v="3"/>
    <x v="0"/>
    <s v="2663|Montrose Harbor|8.50|126.50"/>
    <x v="493"/>
    <s v="Truck# LT-67_x000a_Hauling Ticket# 14222_x000a_Job Name: Montrose Harbor_x000a_Job# 6228_x000a_Location: Wilson &amp; LSD_x000a_Deliver: Vulcan McCook"/>
    <x v="0"/>
    <x v="15"/>
    <s v="14222"/>
    <x v="8"/>
    <x v="89"/>
    <s v="Montrose Harbor"/>
    <n v="6228"/>
    <s v="Vulcan McCook"/>
    <m/>
    <m/>
    <n v="8.5"/>
    <n v="126.5"/>
    <n v="1075.25"/>
    <n v="0"/>
    <n v="2100370.2999999952"/>
  </r>
  <r>
    <x v="20"/>
    <s v="18"/>
    <x v="3"/>
    <x v="0"/>
    <s v="2663|Montrose Harbor|6.00|126.50"/>
    <x v="493"/>
    <s v="Truck# LT-356_x000a_Hauling Ticket# 13870_x000a_Job Name: Montrose Harbor_x000a_Job# 6228_x000a_Location: Wilson &amp; LSD_x000a_Deliver: Vulcan McCook"/>
    <x v="0"/>
    <x v="7"/>
    <s v="13870"/>
    <x v="8"/>
    <x v="89"/>
    <s v="Montrose Harbor"/>
    <n v="6228"/>
    <s v="Vulcan McCook"/>
    <m/>
    <m/>
    <n v="6"/>
    <n v="126.5"/>
    <n v="759"/>
    <n v="0"/>
    <n v="2101129.2999999952"/>
  </r>
  <r>
    <x v="20"/>
    <s v="18"/>
    <x v="3"/>
    <x v="0"/>
    <s v="2663|Montrose Harbor|7.50|126.50"/>
    <x v="493"/>
    <s v="Truck# LT-67_x000a_Hauling Ticket# 14223_x000a_Job Name: Montrose Harbor_x000a_Job# 6228_x000a_Location: Wilson &amp; LSD_x000a_Deliver: Vulcan McCook"/>
    <x v="0"/>
    <x v="15"/>
    <s v="14223"/>
    <x v="8"/>
    <x v="89"/>
    <s v="Montrose Harbor"/>
    <n v="6228"/>
    <s v="Vulcan McCook"/>
    <m/>
    <m/>
    <n v="7.5"/>
    <n v="126.5"/>
    <n v="948.75"/>
    <n v="0"/>
    <n v="2102078.0499999952"/>
  </r>
  <r>
    <x v="20"/>
    <s v="18"/>
    <x v="3"/>
    <x v="0"/>
    <s v="2663|Montrose Harbor|7.50|126.50"/>
    <x v="493"/>
    <s v="Truck# MLB-198_x000a_Hauling Ticket# 14563_x000a_Job Name: Montrose Harbor_x000a_Job# 6228_x000a_Location: Wilson &amp; LSD_x000a_Deliver: Vulcan McCook"/>
    <x v="2"/>
    <x v="34"/>
    <s v="14563"/>
    <x v="8"/>
    <x v="89"/>
    <s v="Montrose Harbor"/>
    <n v="6228"/>
    <s v="Vulcan McCook"/>
    <m/>
    <m/>
    <n v="7.5"/>
    <n v="126.5"/>
    <n v="948.75"/>
    <n v="0"/>
    <n v="2103026.7999999952"/>
  </r>
  <r>
    <x v="20"/>
    <s v="18"/>
    <x v="3"/>
    <x v="0"/>
    <s v="2663|Montrose Harbor|8.00|126.50"/>
    <x v="493"/>
    <s v="Truck# LT-67_x000a_Hauling Ticket# 14226_x000a_Job Name: Montrose Harbor_x000a_Job# 6228_x000a_Location: Wilson &amp; LSD_x000a_Deliver: Vulcan McCook"/>
    <x v="0"/>
    <x v="15"/>
    <s v="14226"/>
    <x v="8"/>
    <x v="89"/>
    <s v="Montrose Harbor"/>
    <n v="6228"/>
    <s v="Vulcan McCook"/>
    <m/>
    <m/>
    <n v="8"/>
    <n v="126.5"/>
    <n v="1012"/>
    <n v="0"/>
    <n v="2104038.7999999952"/>
  </r>
  <r>
    <x v="20"/>
    <s v="18"/>
    <x v="3"/>
    <x v="0"/>
    <s v="2663|Montrose Harbor|7.50|126.50"/>
    <x v="493"/>
    <s v="Truck# BBR-25_x000a_Hauling Ticket# 15081_x000a_Job Name: Montrose Harbor_x000a_Job# 6228_x000a_Location: Wilson &amp; LSD_x000a_Deliver: Vulcan McCook"/>
    <x v="27"/>
    <x v="54"/>
    <s v="15081"/>
    <x v="8"/>
    <x v="89"/>
    <s v="Montrose Harbor"/>
    <n v="6228"/>
    <s v="Vulcan McCook"/>
    <m/>
    <m/>
    <n v="7.5"/>
    <n v="126.5"/>
    <n v="948.75"/>
    <n v="0"/>
    <n v="2104987.5499999952"/>
  </r>
  <r>
    <x v="5"/>
    <s v="02"/>
    <x v="4"/>
    <x v="0"/>
    <s v="2693|Montrose Harbor|9.00|126.50"/>
    <x v="494"/>
    <s v="Truck# HE-92_x000a_Hauling Ticket# 09705_x000a_Job Name: Montrose Harbor_x000a_Job# 6228_x000a_Location: Wilson &amp; LSD_x000a_Deliver: Vulcan McCook"/>
    <x v="32"/>
    <x v="59"/>
    <s v="09705"/>
    <x v="8"/>
    <x v="89"/>
    <s v="Montrose Harbor"/>
    <n v="6228"/>
    <s v="Vulcan McCook"/>
    <m/>
    <m/>
    <n v="9"/>
    <n v="126.5"/>
    <n v="1138.5"/>
    <n v="1058.8050000000001"/>
    <n v="2352825.599999995"/>
  </r>
  <r>
    <x v="5"/>
    <s v="02"/>
    <x v="4"/>
    <x v="0"/>
    <s v="2693|Montrose Harbor|9.50|126.50"/>
    <x v="494"/>
    <s v="Truck# LT-67_x000a_Hauling Ticket# 14233_x000a_Job Name: Montrose Harbor_x000a_Job# 6228_x000a_Location: Wilson &amp; LSD_x000a_Deliver: Vulcan McCook"/>
    <x v="0"/>
    <x v="15"/>
    <s v="14233"/>
    <x v="8"/>
    <x v="89"/>
    <s v="Montrose Harbor"/>
    <n v="6228"/>
    <s v="Vulcan McCook"/>
    <m/>
    <m/>
    <n v="9.5"/>
    <n v="126.5"/>
    <n v="1201.75"/>
    <n v="1117.6275000000001"/>
    <n v="2354027.349999995"/>
  </r>
  <r>
    <x v="5"/>
    <s v="02"/>
    <x v="4"/>
    <x v="0"/>
    <s v="2693|Montrose Harbor|9.00|126.50"/>
    <x v="494"/>
    <s v="Truck# T-764_x000a_Hauling Ticket# 14360_x000a_Job Name: Montrose Harbor_x000a_Job# 6228_x000a_Location: Wilson &amp; LSD_x000a_Deliver: Vulcan McCook"/>
    <x v="17"/>
    <x v="78"/>
    <s v="14360"/>
    <x v="8"/>
    <x v="89"/>
    <s v="Montrose Harbor"/>
    <n v="6228"/>
    <s v="Vulcan McCook"/>
    <m/>
    <m/>
    <n v="9"/>
    <n v="126.5"/>
    <n v="1138.5"/>
    <n v="1058.8050000000001"/>
    <n v="2355165.849999995"/>
  </r>
  <r>
    <x v="5"/>
    <s v="02"/>
    <x v="4"/>
    <x v="0"/>
    <s v="2693|Montrose Harbor|8.75|126.50"/>
    <x v="494"/>
    <s v="Truck# U-661_x000a_Hauling Ticket# 14652_x000a_Job Name: Montrose Harbor_x000a_Job# 6228_x000a_Location: Wilson &amp; LSD_x000a_Deliver: Vulcan McCook"/>
    <x v="4"/>
    <x v="60"/>
    <s v="14652"/>
    <x v="8"/>
    <x v="89"/>
    <s v="Montrose Harbor"/>
    <n v="6228"/>
    <s v="Vulcan McCook"/>
    <m/>
    <m/>
    <n v="8.75"/>
    <n v="126.5"/>
    <n v="1106.8800000000001"/>
    <n v="1029.39375"/>
    <n v="2356272.7299999949"/>
  </r>
  <r>
    <x v="5"/>
    <s v="02"/>
    <x v="4"/>
    <x v="0"/>
    <s v="2693|Montrose Harbor|9.00|126.50"/>
    <x v="494"/>
    <s v="Truck# Li-54_x000a_Hauling Ticket# 15626_x000a_Job Name: Montrose Harbor_x000a_Job# 6228_x000a_Location: Wilson &amp; LSD_x000a_Deliver: Vulcan McCook"/>
    <x v="1"/>
    <x v="1"/>
    <s v="15626"/>
    <x v="8"/>
    <x v="89"/>
    <s v="Montrose Harbor"/>
    <n v="6228"/>
    <s v="Vulcan McCook"/>
    <m/>
    <m/>
    <n v="9"/>
    <n v="126.5"/>
    <n v="1138.5"/>
    <n v="1058.8050000000001"/>
    <n v="2357411.2299999949"/>
  </r>
  <r>
    <x v="5"/>
    <s v="02"/>
    <x v="4"/>
    <x v="0"/>
    <s v="2693|Montrose Harbor|9.75|126.50"/>
    <x v="494"/>
    <s v="Truck# U-661_x000a_Hauling Ticket# 14654_x000a_Job Name: Montrose Harbor_x000a_Job# 6228_x000a_Location: Wilson &amp; LSD_x000a_Deliver: Vulcan McCook"/>
    <x v="4"/>
    <x v="60"/>
    <s v="14654"/>
    <x v="8"/>
    <x v="89"/>
    <s v="Montrose Harbor"/>
    <n v="6228"/>
    <s v="Vulcan McCook"/>
    <m/>
    <m/>
    <n v="9.75"/>
    <n v="126.5"/>
    <n v="1233.3800000000001"/>
    <n v="0"/>
    <n v="2358644.6099999952"/>
  </r>
  <r>
    <x v="5"/>
    <s v="02"/>
    <x v="4"/>
    <x v="0"/>
    <s v="2693|Montrose Harbor|9.75|126.50"/>
    <x v="494"/>
    <s v="Truck# CAJ-54_x000a_Hauling Ticket# 15085_x000a_Job Name: Montrose Harbor_x000a_Job# 6228_x000a_Location: Wilson &amp; LSD_x000a_Deliver: Vulcan McCook"/>
    <x v="5"/>
    <x v="1"/>
    <s v="15085"/>
    <x v="8"/>
    <x v="89"/>
    <s v="Montrose Harbor"/>
    <n v="6228"/>
    <s v="Vulcan McCook"/>
    <m/>
    <m/>
    <n v="9.75"/>
    <n v="126.5"/>
    <n v="1233.3800000000001"/>
    <n v="0"/>
    <n v="2359877.9899999951"/>
  </r>
  <r>
    <x v="5"/>
    <s v="02"/>
    <x v="4"/>
    <x v="0"/>
    <s v="2693|Montrose Harbor|8.75|126.50"/>
    <x v="494"/>
    <s v="Truck# MLB-82_x000a_Hauling Ticket# 13459_x000a_Job Name: Montrose Harbor_x000a_Job# 6228_x000a_Location: Wilson &amp; LSD_x000a_Deliver: Vulcan McCook"/>
    <x v="2"/>
    <x v="23"/>
    <s v="13459"/>
    <x v="8"/>
    <x v="89"/>
    <s v="Montrose Harbor"/>
    <n v="6228"/>
    <s v="Vulcan McCook"/>
    <m/>
    <m/>
    <n v="8.75"/>
    <n v="126.5"/>
    <n v="1106.8800000000001"/>
    <n v="1029.39375"/>
    <n v="2360984.869999995"/>
  </r>
  <r>
    <x v="5"/>
    <s v="02"/>
    <x v="4"/>
    <x v="0"/>
    <s v="2693|Montrose Harbor|10.00|126.50"/>
    <x v="494"/>
    <s v="Truck# LT-67_x000a_Hauling Ticket# 14236_x000a_Job Name: Montrose Harbor_x000a_Job# 6228_x000a_Location: Wilson &amp; LSD_x000a_Deliver: Vulcan McCook"/>
    <x v="0"/>
    <x v="15"/>
    <s v="14236"/>
    <x v="8"/>
    <x v="89"/>
    <s v="Montrose Harbor"/>
    <n v="6228"/>
    <s v="Vulcan McCook"/>
    <m/>
    <m/>
    <n v="10"/>
    <n v="126.5"/>
    <n v="1265"/>
    <n v="0"/>
    <n v="2362249.869999995"/>
  </r>
  <r>
    <x v="5"/>
    <s v="02"/>
    <x v="4"/>
    <x v="0"/>
    <s v="2693|Montrose Harbor|9.50|126.50"/>
    <x v="494"/>
    <s v="Truck# MLB-198_x000a_Hauling Ticket# 14573_x000a_Job Name: Montrose Harbor_x000a_Job# 6228_x000a_Location: Wilson &amp; LSD_x000a_Deliver: Vulcan McCook"/>
    <x v="2"/>
    <x v="34"/>
    <s v="14573"/>
    <x v="8"/>
    <x v="89"/>
    <s v="Montrose Harbor"/>
    <n v="6228"/>
    <s v="Vulcan McCook"/>
    <m/>
    <m/>
    <n v="9.5"/>
    <n v="126.5"/>
    <n v="1201.75"/>
    <n v="1117.6275000000001"/>
    <n v="2363451.619999995"/>
  </r>
  <r>
    <x v="5"/>
    <s v="02"/>
    <x v="4"/>
    <x v="0"/>
    <s v="2693|Montrose Harbor|9.00|126.50"/>
    <x v="494"/>
    <s v="Truck# WO-102_x000a_Hauling Ticket# 14804_x000a_Job Name: Montrose Harbor_x000a_Job# 6228_x000a_Location: Wilson &amp; LSD_x000a_Deliver: Vulcan McCook"/>
    <x v="9"/>
    <x v="37"/>
    <s v="14804"/>
    <x v="8"/>
    <x v="89"/>
    <s v="Montrose Harbor"/>
    <n v="6228"/>
    <s v="Vulcan McCook"/>
    <m/>
    <m/>
    <n v="9"/>
    <n v="126.5"/>
    <n v="1138.5"/>
    <n v="1058.8050000000001"/>
    <n v="2364590.119999995"/>
  </r>
  <r>
    <x v="5"/>
    <s v="02"/>
    <x v="4"/>
    <x v="0"/>
    <s v="2693|Montrose Harbor|9.50|126.50"/>
    <x v="494"/>
    <s v="Truck# CAJ-20_x000a_Hauling Ticket# 15338_x000a_Job Name: Montrose Harbor_x000a_Job# 6228_x000a_Location: Wilson &amp; LSD_x000a_Deliver: Vulcan McCook"/>
    <x v="5"/>
    <x v="10"/>
    <s v="15338"/>
    <x v="8"/>
    <x v="89"/>
    <s v="Montrose Harbor"/>
    <n v="6228"/>
    <s v="Vulcan McCook"/>
    <m/>
    <m/>
    <n v="9.5"/>
    <n v="126.5"/>
    <n v="1201.75"/>
    <n v="1117.6275000000001"/>
    <n v="2365791.869999995"/>
  </r>
  <r>
    <x v="5"/>
    <s v="02"/>
    <x v="4"/>
    <x v="0"/>
    <s v="2693|Montrose Harbor|8.50|126.50"/>
    <x v="494"/>
    <s v="Truck# CAJ-01_x000a_Hauling Ticket# 15076_x000a_Job Name: Montrose Harbor_x000a_Job# 6228_x000a_Location: Wilson &amp; LSD_x000a_Deliver: Vulcan McCook"/>
    <x v="5"/>
    <x v="39"/>
    <s v="15076"/>
    <x v="8"/>
    <x v="89"/>
    <s v="Montrose Harbor"/>
    <n v="6228"/>
    <s v="Vulcan McCook"/>
    <m/>
    <m/>
    <n v="8.5"/>
    <n v="126.5"/>
    <n v="1075.25"/>
    <n v="999.98250000000007"/>
    <n v="2366867.119999995"/>
  </r>
  <r>
    <x v="5"/>
    <s v="02"/>
    <x v="4"/>
    <x v="0"/>
    <s v="2693|Montrose Harbor|9.50|126.50"/>
    <x v="494"/>
    <s v="Truck# LT-67_x000a_Hauling Ticket# 14235_x000a_Job Name: Montrose Harbor_x000a_Job# 6228_x000a_Location: Wilson &amp; LSD_x000a_Deliver: Vulcan McCook"/>
    <x v="0"/>
    <x v="15"/>
    <s v="14235"/>
    <x v="8"/>
    <x v="89"/>
    <s v="Montrose Harbor"/>
    <n v="6228"/>
    <s v="Vulcan McCook"/>
    <m/>
    <m/>
    <n v="9.5"/>
    <n v="126.5"/>
    <n v="1201.75"/>
    <n v="1117.6275000000001"/>
    <n v="2368068.869999995"/>
  </r>
  <r>
    <x v="5"/>
    <s v="02"/>
    <x v="4"/>
    <x v="0"/>
    <s v="2693|Montrose Harbor|8.75|126.50"/>
    <x v="494"/>
    <s v="Truck# MLB-19_x000a_Hauling Ticket# 10760_x000a_Job Name: Montrose Harbor_x000a_Job# 6228_x000a_Location: Wilson &amp; LSD_x000a_Deliver: Vulcan McCook"/>
    <x v="2"/>
    <x v="8"/>
    <s v="10760"/>
    <x v="8"/>
    <x v="89"/>
    <s v="Montrose Harbor"/>
    <n v="6228"/>
    <s v="Vulcan McCook"/>
    <m/>
    <m/>
    <n v="8.75"/>
    <n v="126.5"/>
    <n v="1106.8800000000001"/>
    <n v="1029.39375"/>
    <n v="2369175.7499999949"/>
  </r>
  <r>
    <x v="5"/>
    <s v="02"/>
    <x v="4"/>
    <x v="0"/>
    <s v="2693|Montrose Harbor|9.75|126.50"/>
    <x v="494"/>
    <s v="Truck# BBR-25_x000a_Hauling Ticket# 15087_x000a_Job Name: Montrose Harbor_x000a_Job# 6228_x000a_Location: Wilson &amp; LSD_x000a_Deliver: Vulcan McCook"/>
    <x v="27"/>
    <x v="54"/>
    <s v="15087"/>
    <x v="8"/>
    <x v="89"/>
    <s v="Montrose Harbor"/>
    <n v="6228"/>
    <s v="Vulcan McCook"/>
    <m/>
    <m/>
    <n v="9.75"/>
    <n v="126.5"/>
    <n v="1233.3800000000001"/>
    <n v="0"/>
    <n v="2370409.1299999952"/>
  </r>
  <r>
    <x v="22"/>
    <s v="08"/>
    <x v="4"/>
    <x v="0"/>
    <s v="2709|Montrose Harbor|11.50|126.50"/>
    <x v="495"/>
    <s v="Truck# KJV-670_x000a_Hauling Ticket# 076_x000a_Job Name: Montrose Harbor_x000a_Job# 6228_x000a_Location: Wilson &amp; LSD_x000a_Deliver: Vulcan McCook"/>
    <x v="15"/>
    <x v="27"/>
    <s v="076"/>
    <x v="8"/>
    <x v="89"/>
    <s v="Montrose Harbor"/>
    <n v="6228"/>
    <s v="Vulcan McCook"/>
    <m/>
    <m/>
    <n v="11.5"/>
    <n v="126.5"/>
    <n v="1454.75"/>
    <n v="0"/>
    <n v="2507847.6499999948"/>
  </r>
  <r>
    <x v="22"/>
    <s v="08"/>
    <x v="4"/>
    <x v="0"/>
    <s v="2709|Montrose Harbor|10.25|126.50"/>
    <x v="495"/>
    <s v="Truck# LT-67_x000a_Hauling Ticket# 14240_x000a_Job Name: Montrose Harbor_x000a_Job# 6228_x000a_Location: Montrose &amp; LSD_x000a_Deliver: Vulcan McCook"/>
    <x v="0"/>
    <x v="15"/>
    <s v="14240"/>
    <x v="8"/>
    <x v="89"/>
    <s v="Montrose Harbor"/>
    <n v="6228"/>
    <s v="Vulcan McCook"/>
    <m/>
    <m/>
    <n v="10.25"/>
    <n v="126.5"/>
    <n v="1296.6300000000001"/>
    <n v="0"/>
    <n v="2509144.2799999951"/>
  </r>
  <r>
    <x v="22"/>
    <s v="08"/>
    <x v="4"/>
    <x v="0"/>
    <s v="2709|Montrose Harbor|8.75|126.50"/>
    <x v="495"/>
    <s v="Truck# MLB-198_x000a_Hauling Ticket# 14577_x000a_Job Name: Montrose Harbor_x000a_Job# 6228_x000a_Location: Wilson &amp; LSD_x000a_Deliver: Vulcan McCook"/>
    <x v="2"/>
    <x v="34"/>
    <s v="14577"/>
    <x v="8"/>
    <x v="89"/>
    <s v="Montrose Harbor"/>
    <n v="6228"/>
    <s v="Vulcan McCook"/>
    <m/>
    <m/>
    <n v="8.75"/>
    <n v="126.5"/>
    <n v="1106.8800000000001"/>
    <n v="1029.39375"/>
    <n v="2510251.159999995"/>
  </r>
  <r>
    <x v="22"/>
    <s v="08"/>
    <x v="4"/>
    <x v="0"/>
    <s v="2709|Montrose Harbor|9.25|126.50"/>
    <x v="495"/>
    <s v="Truck# U-661_x000a_Hauling Ticket# 14657_x000a_Job Name: Montrose Harbor_x000a_Job# 6228_x000a_Location: Wilson &amp; LSD_x000a_Deliver: Vulcan McCook"/>
    <x v="4"/>
    <x v="60"/>
    <s v="14657"/>
    <x v="8"/>
    <x v="89"/>
    <s v="Montrose Harbor"/>
    <n v="6228"/>
    <s v="Vulcan McCook"/>
    <m/>
    <m/>
    <n v="9.25"/>
    <n v="126.5"/>
    <n v="1170.1300000000001"/>
    <n v="1088.2162499999999"/>
    <n v="2511421.289999994"/>
  </r>
  <r>
    <x v="22"/>
    <s v="08"/>
    <x v="4"/>
    <x v="0"/>
    <s v="2709|Montrose Harbor|9.00|126.50"/>
    <x v="495"/>
    <s v="Truck# LT-67_x000a_Hauling Ticket# 14241_x000a_Job Name: Montrose Harbor_x000a_Job# 6228_x000a_Location: Montrose &amp; LSD_x000a_Deliver: Vulcan McCook"/>
    <x v="0"/>
    <x v="15"/>
    <s v="14241"/>
    <x v="8"/>
    <x v="89"/>
    <s v="Montrose Harbor"/>
    <n v="6228"/>
    <s v="Vulcan McCook"/>
    <m/>
    <m/>
    <n v="9"/>
    <n v="126.5"/>
    <n v="1138.5"/>
    <n v="1058.8050000000001"/>
    <n v="2512559.789999994"/>
  </r>
  <r>
    <x v="22"/>
    <s v="08"/>
    <x v="4"/>
    <x v="0"/>
    <s v="2709|Montrose Harbor|8.00|126.50"/>
    <x v="495"/>
    <s v="Truck# MLB-198_x000a_Hauling Ticket# 14578_x000a_Job Name: Montrose Harbor_x000a_Job# 6228_x000a_Location: Wilson &amp; LSD_x000a_Deliver: Vulcan McCook"/>
    <x v="2"/>
    <x v="34"/>
    <s v="14578"/>
    <x v="8"/>
    <x v="89"/>
    <s v="Montrose Harbor"/>
    <n v="6228"/>
    <s v="Vulcan McCook"/>
    <m/>
    <m/>
    <n v="8"/>
    <n v="126.5"/>
    <n v="1012"/>
    <n v="941.16000000000008"/>
    <n v="2513571.789999994"/>
  </r>
  <r>
    <x v="22"/>
    <s v="08"/>
    <x v="4"/>
    <x v="0"/>
    <s v="2709|Montrose Harbor|8.75|126.50"/>
    <x v="495"/>
    <s v="Truck# WO-102_x000a_Hauling Ticket# 15682_x000a_Job Name: Montrose Harbor_x000a_Job# 6228_x000a_Location: Wilson &amp; LSD_x000a_Deliver: Vulcan Pershing"/>
    <x v="9"/>
    <x v="37"/>
    <s v="15682"/>
    <x v="8"/>
    <x v="89"/>
    <s v="Montrose Harbor"/>
    <n v="6228"/>
    <s v="Vulcan Pershing"/>
    <m/>
    <m/>
    <n v="8.75"/>
    <n v="126.5"/>
    <n v="1106.8800000000001"/>
    <n v="1029.39375"/>
    <n v="2514678.6699999939"/>
  </r>
  <r>
    <x v="22"/>
    <s v="08"/>
    <x v="4"/>
    <x v="0"/>
    <s v="2709|Montrose Harbor|9.00|126.50"/>
    <x v="495"/>
    <s v="Truck# WO-302_x000a_Hauling Ticket# 15701_x000a_Job Name: Montrose Harbor_x000a_Job# 6228_x000a_Location: Wilson &amp; LSD_x000a_Deliver: Vulcan Pershing"/>
    <x v="9"/>
    <x v="40"/>
    <s v="15701"/>
    <x v="8"/>
    <x v="89"/>
    <s v="Montrose Harbor"/>
    <n v="6228"/>
    <s v="Vulcan Pershing"/>
    <m/>
    <m/>
    <n v="9"/>
    <n v="126.5"/>
    <n v="1138.5"/>
    <n v="1058.8050000000001"/>
    <n v="2515817.1699999939"/>
  </r>
  <r>
    <x v="23"/>
    <s v="15"/>
    <x v="4"/>
    <x v="0"/>
    <s v="2725|Montrose Harbor|9.50|126.50"/>
    <x v="496"/>
    <s v="Truck# LT-67_x000a_Hauling Ticket# 14243_x000a_Job Name: Montrose Harbor_x000a_Job# 6228_x000a_Location: Wilson &amp; Monstrose_x000a_Deliver: Vulcan McCook"/>
    <x v="0"/>
    <x v="15"/>
    <s v="14243"/>
    <x v="8"/>
    <x v="89"/>
    <s v="Montrose Harbor"/>
    <n v="6228"/>
    <s v="Vulcan McCook"/>
    <m/>
    <m/>
    <n v="9.5"/>
    <n v="126.5"/>
    <n v="1201.75"/>
    <n v="1117.6275000000001"/>
    <n v="2631212.459999993"/>
  </r>
  <r>
    <x v="23"/>
    <s v="15"/>
    <x v="4"/>
    <x v="0"/>
    <s v="2725|Montrose Harbor|9.25|126.50"/>
    <x v="496"/>
    <s v="Truck# LT-356_x000a_Hauling Ticket# 14272_x000a_Job Name: Montrose Harbor_x000a_Job# 6228_x000a_Location: Wilson &amp; Simmonds Dr._x000a_Deliver: Vulcan McCook"/>
    <x v="0"/>
    <x v="7"/>
    <s v="14272"/>
    <x v="8"/>
    <x v="89"/>
    <s v="Montrose Harbor"/>
    <n v="6228"/>
    <s v="Vulcan McCook"/>
    <m/>
    <m/>
    <n v="9.25"/>
    <n v="126.5"/>
    <n v="1170.1300000000001"/>
    <n v="1088.2162499999999"/>
    <n v="2632382.5899999929"/>
  </r>
  <r>
    <x v="23"/>
    <s v="15"/>
    <x v="4"/>
    <x v="0"/>
    <s v="2725|Montrose Harbor|9.25|126.50"/>
    <x v="496"/>
    <s v="Truck# Li-54_x000a_Hauling Ticket# 15640_x000a_Job Name: Montrose Harbor_x000a_Job# 6228_x000a_Location: Wilson &amp; LSD_x000a_Deliver: Vulcan McCook"/>
    <x v="1"/>
    <x v="1"/>
    <s v="15640"/>
    <x v="8"/>
    <x v="89"/>
    <s v="Montrose Harbor"/>
    <n v="6228"/>
    <s v="Vulcan McCook"/>
    <m/>
    <m/>
    <n v="9.25"/>
    <n v="126.5"/>
    <n v="1170.1300000000001"/>
    <n v="1088.2162499999999"/>
    <n v="2633552.7199999932"/>
  </r>
  <r>
    <x v="23"/>
    <s v="15"/>
    <x v="4"/>
    <x v="0"/>
    <s v="2725|Montrose Harbor|8.50|126.50"/>
    <x v="496"/>
    <s v="Truck# WO-102_x000a_Hauling Ticket# 15695_x000a_Job Name: Montrose Harbor_x000a_Job# 6228_x000a_Location: Monstrose &amp; LSD_x000a_Deliver: Vulcan McCook"/>
    <x v="9"/>
    <x v="37"/>
    <s v="15695"/>
    <x v="8"/>
    <x v="89"/>
    <s v="Montrose Harbor"/>
    <n v="6228"/>
    <s v="Vulcan McCook"/>
    <m/>
    <m/>
    <n v="8.5"/>
    <n v="126.5"/>
    <n v="1075.25"/>
    <n v="0"/>
    <n v="2634627.9699999932"/>
  </r>
  <r>
    <x v="31"/>
    <s v="22"/>
    <x v="4"/>
    <x v="0"/>
    <s v="2740|Montrose Harbor|9.50|126.50"/>
    <x v="497"/>
    <s v="Truck# LT-67_x000a_Hauling Ticket# 14245_x000a_Job Name: Montrose Harbor_x000a_Job# 6228_x000a_Location: Wilson &amp; LSD_x000a_Deliver: Vulcan McCook"/>
    <x v="0"/>
    <x v="15"/>
    <s v="14245"/>
    <x v="8"/>
    <x v="89"/>
    <s v="Montrose Harbor"/>
    <n v="6228"/>
    <s v="Vulcan McCook"/>
    <m/>
    <m/>
    <n v="9.5"/>
    <n v="126.5"/>
    <n v="1201.75"/>
    <n v="0"/>
    <n v="2709843.2799999928"/>
  </r>
  <r>
    <x v="31"/>
    <s v="22"/>
    <x v="4"/>
    <x v="0"/>
    <s v="2740|Montrose Harbor|9.25|126.50"/>
    <x v="497"/>
    <s v="Truck# MLB-11_x000a_Hauling Ticket# 14448_x000a_Job Name: Montrose Harbor_x000a_Job# 6228_x000a_Location: Wilson &amp; LSD_x000a_Deliver: Vulcan McCook"/>
    <x v="2"/>
    <x v="11"/>
    <s v="14448"/>
    <x v="8"/>
    <x v="89"/>
    <s v="Montrose Harbor"/>
    <n v="6228"/>
    <s v="Vulcan McCook"/>
    <m/>
    <m/>
    <n v="9.25"/>
    <n v="126.5"/>
    <n v="1170.1300000000001"/>
    <n v="0"/>
    <n v="2711013.4099999932"/>
  </r>
  <r>
    <x v="31"/>
    <s v="22"/>
    <x v="4"/>
    <x v="0"/>
    <s v="2740|Montrose Harbor|9.00|126.50"/>
    <x v="497"/>
    <s v="Truck# WO-102_x000a_Hauling Ticket# 15700_x000a_Job Name: Montrose Harbor_x000a_Job# 6228_x000a_Location: Wilson &amp; LSD_x000a_Deliver: Vulcan McCook"/>
    <x v="9"/>
    <x v="37"/>
    <s v="15700"/>
    <x v="8"/>
    <x v="89"/>
    <s v="Montrose Harbor"/>
    <n v="6228"/>
    <s v="Vulcan McCook"/>
    <m/>
    <m/>
    <n v="9"/>
    <n v="126.5"/>
    <n v="1138.5"/>
    <n v="0"/>
    <n v="2712151.9099999932"/>
  </r>
  <r>
    <x v="31"/>
    <s v="22"/>
    <x v="4"/>
    <x v="0"/>
    <s v="2740|Montrose Harbor|10.50|126.50"/>
    <x v="497"/>
    <s v="Truck# LT-67_x000a_Hauling Ticket# 14248_x000a_Job Name: Montrose Harbor_x000a_Job# 6228_x000a_Location: Wilson &amp; LSD_x000a_Deliver: Vulcan McCook"/>
    <x v="0"/>
    <x v="15"/>
    <s v="14248"/>
    <x v="8"/>
    <x v="89"/>
    <s v="Montrose Harbor"/>
    <n v="6228"/>
    <s v="Vulcan McCook"/>
    <m/>
    <m/>
    <n v="10.5"/>
    <n v="126.5"/>
    <n v="1328.25"/>
    <n v="0"/>
    <n v="2713480.1599999932"/>
  </r>
  <r>
    <x v="31"/>
    <s v="22"/>
    <x v="4"/>
    <x v="0"/>
    <s v="2740|Montrose Harbor|9.50|126.50"/>
    <x v="497"/>
    <s v="Truck# Li-54_x000a_Hauling Ticket# 15651_x000a_Job Name: Montrose Harbor_x000a_Job# 6228_x000a_Location: Wilson &amp; LSD_x000a_Deliver: Vulcan McCook"/>
    <x v="1"/>
    <x v="1"/>
    <s v="15651"/>
    <x v="8"/>
    <x v="89"/>
    <s v="Montrose Harbor"/>
    <n v="6228"/>
    <s v="Vulcan McCook"/>
    <m/>
    <m/>
    <n v="9.5"/>
    <n v="126.5"/>
    <n v="1201.75"/>
    <n v="0"/>
    <n v="2714681.9099999932"/>
  </r>
  <r>
    <x v="32"/>
    <s v="29"/>
    <x v="4"/>
    <x v="0"/>
    <s v="2758|Montrose Harbor|10.00|126.50"/>
    <x v="498"/>
    <s v="Truck# LT-114_x000a_Hauling Ticket# 15901_x000a_Job Name: Montrose Harbor_x000a_Job# 6228_x000a_Location: Monstrose &amp; LSD_x000a_Deliver: Vulcan McCook"/>
    <x v="0"/>
    <x v="25"/>
    <s v="15901"/>
    <x v="8"/>
    <x v="89"/>
    <s v="Montrose Harbor"/>
    <n v="6228"/>
    <s v="Vulcan McCook"/>
    <m/>
    <m/>
    <n v="10"/>
    <n v="126.5"/>
    <n v="1265"/>
    <n v="0"/>
    <n v="2814090.1599999922"/>
  </r>
  <r>
    <x v="32"/>
    <s v="29"/>
    <x v="4"/>
    <x v="0"/>
    <s v="2758|Montrose Harbor|8.00|126.50"/>
    <x v="498"/>
    <s v="Truck# LT-67_x000a_Hauling Ticket# 14249_x000a_Job Name: Montrose Harbor_x000a_Job# 6228_x000a_Location: Monstrose &amp; LSD_x000a_Deliver: Vulcan McCook"/>
    <x v="0"/>
    <x v="15"/>
    <s v="14249"/>
    <x v="8"/>
    <x v="89"/>
    <s v="Montrose Harbor"/>
    <n v="6228"/>
    <s v="Vulcan McCook"/>
    <m/>
    <m/>
    <n v="8"/>
    <n v="126.5"/>
    <n v="1012"/>
    <n v="0"/>
    <n v="2815102.1599999922"/>
  </r>
  <r>
    <x v="25"/>
    <s v="13"/>
    <x v="8"/>
    <x v="0"/>
    <s v="2793|Montrose Harbor|9.00|126.50"/>
    <x v="499"/>
    <s v="Truck# LT-67_x000a_Hauling Ticket# 15747_x000a_Job Name: Montrose Harbor_x000a_Job# 6228_x000a_Location: Monstrose &amp; LSD_x000a_Deliver: Vulcan McCook"/>
    <x v="0"/>
    <x v="15"/>
    <s v="15747"/>
    <x v="8"/>
    <x v="89"/>
    <s v="Montrose Harbor"/>
    <n v="6228"/>
    <s v="Vulcan McCook"/>
    <m/>
    <m/>
    <n v="9"/>
    <n v="126.5"/>
    <n v="1138.5"/>
    <n v="0"/>
    <n v="3072573.5499999942"/>
  </r>
  <r>
    <x v="26"/>
    <s v="20"/>
    <x v="8"/>
    <x v="0"/>
    <s v="2806|Montrose Harbor|10.25|126.50"/>
    <x v="500"/>
    <s v="Truck# MLB-108_x000a_Hauling Ticket# 14702_x000a_Job Name: Montrose Harbor_x000a_Job# 6228_x000a_Location: Wilson &amp; LSD_x000a_Deliver: Vulcan McCook"/>
    <x v="2"/>
    <x v="2"/>
    <s v="14702"/>
    <x v="8"/>
    <x v="89"/>
    <s v="Montrose Harbor"/>
    <n v="6228"/>
    <s v="Vulcan McCook"/>
    <m/>
    <m/>
    <n v="10.25"/>
    <n v="126.5"/>
    <n v="1296.6300000000001"/>
    <n v="0"/>
    <n v="3207678.039999994"/>
  </r>
  <r>
    <x v="26"/>
    <s v="20"/>
    <x v="8"/>
    <x v="0"/>
    <s v="2806|Montrose Harbor|8.00|126.50"/>
    <x v="500"/>
    <s v="Truck# LT-67_x000a_Hauling Ticket# 15228_x000a_Job Name: Montrose Harbor_x000a_Job# 6228_x000a_Location: Wilson &amp; LSD_x000a_Deliver: Vulcan McCook"/>
    <x v="0"/>
    <x v="15"/>
    <s v="15228"/>
    <x v="8"/>
    <x v="89"/>
    <s v="Montrose Harbor"/>
    <n v="6228"/>
    <s v="Vulcan McCook"/>
    <m/>
    <m/>
    <n v="8"/>
    <n v="126.5"/>
    <n v="1012"/>
    <n v="0"/>
    <n v="3208690.039999994"/>
  </r>
  <r>
    <x v="27"/>
    <s v="27"/>
    <x v="8"/>
    <x v="0"/>
    <s v="2824|Montrose Harbor|8.00|126.50"/>
    <x v="501"/>
    <s v="Truck# LT-67_x000a_Hauling Ticket# 15229_x000a_Job Name: Montrose Harbor_x000a_Job# 6228_x000a_Location: Monstrose &amp; LSD_x000a_Deliver: Vulcan McCook"/>
    <x v="0"/>
    <x v="15"/>
    <s v="15229"/>
    <x v="8"/>
    <x v="89"/>
    <s v="Montrose Harbor"/>
    <n v="6228"/>
    <s v="Vulcan McCook"/>
    <m/>
    <m/>
    <n v="8"/>
    <n v="126.5"/>
    <n v="1012"/>
    <n v="0"/>
    <n v="3296080.3999999929"/>
  </r>
  <r>
    <x v="27"/>
    <s v="27"/>
    <x v="8"/>
    <x v="0"/>
    <s v="2824|Montrose Harbor|11.25|126.50"/>
    <x v="501"/>
    <s v="Truck# LT-67_x000a_Hauling Ticket# 12914_x000a_Job Name: Montrose Harbor_x000a_Job# 6228_x000a_Location: Wilson &amp; LSD_x000a_Deliver: Vulcan McCook"/>
    <x v="0"/>
    <x v="15"/>
    <s v="12914"/>
    <x v="8"/>
    <x v="89"/>
    <s v="Montrose Harbor"/>
    <n v="6228"/>
    <s v="Vulcan McCook"/>
    <m/>
    <m/>
    <n v="11.25"/>
    <n v="126.5"/>
    <n v="1423.13"/>
    <n v="0"/>
    <n v="3297503.5299999928"/>
  </r>
  <r>
    <x v="27"/>
    <s v="27"/>
    <x v="8"/>
    <x v="0"/>
    <s v="2824|Montrose Harbor|10.50|126.50"/>
    <x v="501"/>
    <s v="Truck# Li-73_x000a_Hauling Ticket# 14889_x000a_Job Name: Montrose Harbor_x000a_Job# 6228_x000a_Location: Wilson &amp; LSD_x000a_Deliver: Vulcan McCook"/>
    <x v="1"/>
    <x v="9"/>
    <s v="14889"/>
    <x v="8"/>
    <x v="89"/>
    <s v="Montrose Harbor"/>
    <n v="6228"/>
    <s v="Vulcan McCook"/>
    <m/>
    <m/>
    <n v="10.5"/>
    <n v="126.5"/>
    <n v="1328.25"/>
    <n v="0"/>
    <n v="3298831.7799999928"/>
  </r>
  <r>
    <x v="28"/>
    <s v="03"/>
    <x v="5"/>
    <x v="0"/>
    <s v="2843|Montrose Harbor|10.00|126.50"/>
    <x v="502"/>
    <s v="Truck# LT-67_x000a_Hauling Ticket# 12918_x000a_Job Name: Montrose Harbor_x000a_Job# 6228_x000a_Location: Wilson &amp; LSD_x000a_Deliver: Vulcan McCook"/>
    <x v="0"/>
    <x v="15"/>
    <s v="12918"/>
    <x v="8"/>
    <x v="89"/>
    <s v="Montrose Harbor"/>
    <n v="6228"/>
    <s v="Vulcan McCook"/>
    <m/>
    <m/>
    <n v="10"/>
    <n v="126.5"/>
    <n v="1265"/>
    <n v="0"/>
    <n v="3412179.7799999942"/>
  </r>
  <r>
    <x v="28"/>
    <s v="03"/>
    <x v="5"/>
    <x v="0"/>
    <s v="2843|Montrose Harbor|9.00|126.50"/>
    <x v="502"/>
    <s v="Truck# LT-67_x000a_Hauling Ticket# 12949_x000a_Job Name: Montrose Harbor_x000a_Job# 6228_x000a_Location: Wilson &amp; LSD_x000a_Deliver: Vulcan McCook"/>
    <x v="0"/>
    <x v="15"/>
    <s v="12949"/>
    <x v="8"/>
    <x v="89"/>
    <s v="Montrose Harbor"/>
    <n v="6228"/>
    <s v="Vulcan McCook"/>
    <m/>
    <m/>
    <n v="9"/>
    <n v="126.5"/>
    <n v="1138.5"/>
    <n v="0"/>
    <n v="3413318.2799999942"/>
  </r>
  <r>
    <x v="8"/>
    <s v="24"/>
    <x v="5"/>
    <x v="0"/>
    <s v="2903|Montrose Harbor|10.50|126.50"/>
    <x v="503"/>
    <s v="Truck# LT-67_x000a_Hauling Ticket# 15598_x000a_Job Name: Montrose Harbor_x000a_Job# 6228_x000a_Location: Wilson &amp; LSD_x000a_Deliver: Vulcan McCook"/>
    <x v="0"/>
    <x v="15"/>
    <s v="15598"/>
    <x v="8"/>
    <x v="89"/>
    <s v="Montrose Harbor"/>
    <n v="6228"/>
    <s v="Vulcan McCook"/>
    <m/>
    <m/>
    <n v="10.5"/>
    <n v="126.5"/>
    <n v="1328.25"/>
    <n v="0"/>
    <n v="3821705.319999998"/>
  </r>
  <r>
    <x v="9"/>
    <s v="01"/>
    <x v="6"/>
    <x v="0"/>
    <s v="2921|Montrose Harbor|7.00|126.50"/>
    <x v="504"/>
    <s v="Truck# LT-67_x000a_Hauling Ticket# 16029_x000a_Job Name: Montrose Harbor_x000a_Job# 6228_x000a_Location: Wilson &amp; LSD_x000a_Deliver: Vulcan McCook"/>
    <x v="0"/>
    <x v="15"/>
    <s v="16029"/>
    <x v="8"/>
    <x v="89"/>
    <s v="Montrose Harbor"/>
    <n v="6228"/>
    <s v="Vulcan McCook"/>
    <m/>
    <m/>
    <n v="7"/>
    <n v="126.5"/>
    <n v="885.5"/>
    <n v="0"/>
    <n v="3931928.2199999979"/>
  </r>
  <r>
    <x v="37"/>
    <s v="31"/>
    <x v="10"/>
    <x v="0"/>
    <s v="2385|Montrose Harbor|10.00|126.50"/>
    <x v="505"/>
    <s v="Truck# LT-67Hauling Ticket# 11816 Job Name: Montrose HarborJob# 6228Location: Wilson &amp; LSDDeliver: Vulcan McCook"/>
    <x v="0"/>
    <x v="15"/>
    <s v="11816"/>
    <x v="8"/>
    <x v="90"/>
    <s v="Montrose Harbor"/>
    <n v="6228"/>
    <s v="Vulcan McCook"/>
    <m/>
    <m/>
    <n v="10"/>
    <n v="126.5"/>
    <n v="1265"/>
    <n v="0"/>
    <n v="278458.48999999987"/>
  </r>
  <r>
    <x v="37"/>
    <s v="31"/>
    <x v="10"/>
    <x v="0"/>
    <s v="2385|Montrose Harbor|10.00|126.50"/>
    <x v="505"/>
    <s v="Truck# MLB-58Hauling Ticket# 11465Job Name: Montrose HarborJob# 6228Location: Wilson &amp; LSDDeliver: Vulcan McCook"/>
    <x v="2"/>
    <x v="22"/>
    <s v="11465"/>
    <x v="8"/>
    <x v="90"/>
    <s v="Montrose Harbor"/>
    <n v="6228"/>
    <s v="Vulcan McCook"/>
    <m/>
    <m/>
    <n v="10"/>
    <n v="126.5"/>
    <n v="1265"/>
    <n v="0"/>
    <n v="279723.48999999987"/>
  </r>
  <r>
    <x v="37"/>
    <s v="31"/>
    <x v="10"/>
    <x v="0"/>
    <s v="2385|Montrose Harbor|9.00|126.50"/>
    <x v="505"/>
    <s v="Truck# LT-67Hauling Ticket# 11817Job Name: Montrose HarborJob# 6228Location: Wilson &amp; MonstroseDeliver: Vulcan McCook"/>
    <x v="0"/>
    <x v="15"/>
    <s v="11817"/>
    <x v="8"/>
    <x v="90"/>
    <s v="Montrose Harbor"/>
    <n v="6228"/>
    <s v="Vulcan McCook"/>
    <m/>
    <m/>
    <n v="9"/>
    <n v="126.5"/>
    <n v="1138.5"/>
    <n v="0"/>
    <n v="280861.98999999987"/>
  </r>
  <r>
    <x v="37"/>
    <s v="31"/>
    <x v="10"/>
    <x v="0"/>
    <s v="2385|Montrose Harbor|10.00|126.50"/>
    <x v="505"/>
    <s v="Truck# MLB-58Hauling Ticket# 11464Job Name: Montrose HarborJob# 6228Location: Wilson &amp; LSDDeliver: Vulcan McCook"/>
    <x v="2"/>
    <x v="22"/>
    <s v="11464"/>
    <x v="8"/>
    <x v="90"/>
    <s v="Montrose Harbor"/>
    <n v="6228"/>
    <s v="Vulcan McCook"/>
    <m/>
    <m/>
    <n v="10"/>
    <n v="126.5"/>
    <n v="1265"/>
    <n v="0"/>
    <n v="282126.98999999987"/>
  </r>
  <r>
    <x v="38"/>
    <s v="07"/>
    <x v="7"/>
    <x v="0"/>
    <s v="2394|Montrose Harbor|9.75|126.50"/>
    <x v="506"/>
    <s v="Truck# MLB-58Hauling Ticket# 11466Job Name: Montrose HarborJob# 6228Location: Wilson &amp; LSDDeliver: Vulcan McCook"/>
    <x v="2"/>
    <x v="22"/>
    <s v="11466"/>
    <x v="8"/>
    <x v="90"/>
    <s v="Montrose Harbor"/>
    <n v="6228"/>
    <s v="Vulcan McCook"/>
    <m/>
    <m/>
    <n v="9.75"/>
    <n v="126.5"/>
    <n v="1233.3800000000001"/>
    <n v="0"/>
    <n v="332886.25999999989"/>
  </r>
  <r>
    <x v="38"/>
    <s v="07"/>
    <x v="7"/>
    <x v="0"/>
    <s v="2394|Montrose Harbor|9.25|126.50"/>
    <x v="506"/>
    <s v="Truck# LT-67Hauling Ticket# 11818Job Name: Montrose HarborJob# 6228Location: Wilson &amp; LSDDeliver: Vulcan McCook"/>
    <x v="0"/>
    <x v="15"/>
    <s v="11818"/>
    <x v="8"/>
    <x v="90"/>
    <s v="Montrose Harbor"/>
    <n v="6228"/>
    <s v="Vulcan McCook"/>
    <m/>
    <m/>
    <n v="9.25"/>
    <n v="126.5"/>
    <n v="1170.1300000000001"/>
    <n v="0"/>
    <n v="334056.3899999999"/>
  </r>
  <r>
    <x v="38"/>
    <s v="07"/>
    <x v="7"/>
    <x v="0"/>
    <s v="2394|Montrose Harbor|8.50|126.50"/>
    <x v="506"/>
    <s v="Truck# MLB-198Hauling Ticket# 11467Job Name: Montrose HarborJob# 6228Location: Wilson &amp; LSDDeliver: Vulcan McCook"/>
    <x v="2"/>
    <x v="34"/>
    <s v="11467"/>
    <x v="8"/>
    <x v="90"/>
    <s v="Montrose Harbor"/>
    <n v="6228"/>
    <s v="Vulcan McCook"/>
    <m/>
    <m/>
    <n v="8.5"/>
    <n v="126.5"/>
    <n v="1075.25"/>
    <n v="0"/>
    <n v="335131.6399999999"/>
  </r>
  <r>
    <x v="38"/>
    <s v="07"/>
    <x v="7"/>
    <x v="0"/>
    <s v="2394|Montrose Harbor|8.50|126.50"/>
    <x v="506"/>
    <s v="Truck# LT-67Hauling Ticket# 11819Job Name: Montrose HarborJob# 6228Location: Montrose &amp; LSDDeliver: Vulcan McCook"/>
    <x v="0"/>
    <x v="15"/>
    <s v="11819"/>
    <x v="8"/>
    <x v="90"/>
    <s v="Montrose Harbor"/>
    <n v="6228"/>
    <s v="Vulcan McCook"/>
    <m/>
    <m/>
    <n v="8.5"/>
    <n v="126.5"/>
    <n v="1075.25"/>
    <n v="0"/>
    <n v="336206.8899999999"/>
  </r>
  <r>
    <x v="38"/>
    <s v="07"/>
    <x v="7"/>
    <x v="0"/>
    <s v="2394|Montrose Harbor|9.75|126.50"/>
    <x v="506"/>
    <s v="Truck# LT-67Hauling Ticket# 11827Job Name: Montrose HarborJob# 6228Location: Montrose &amp; LSDDeliver: Vulcan McCook"/>
    <x v="0"/>
    <x v="15"/>
    <s v="11827"/>
    <x v="8"/>
    <x v="90"/>
    <s v="Montrose Harbor"/>
    <n v="6228"/>
    <s v="Vulcan McCook"/>
    <m/>
    <m/>
    <n v="9.75"/>
    <n v="126.5"/>
    <n v="1233.3800000000001"/>
    <n v="0"/>
    <n v="337440.2699999999"/>
  </r>
  <r>
    <x v="38"/>
    <s v="07"/>
    <x v="7"/>
    <x v="0"/>
    <s v="2394|Montrose Harbor|8.75|126.50"/>
    <x v="506"/>
    <s v="Truck# MLB-11Hauling Ticket# 12163Job Name: Montrose HarborJob# 6228Location: Wilson &amp; LSDDeliver: Vulcan McCook"/>
    <x v="2"/>
    <x v="11"/>
    <s v="12163"/>
    <x v="8"/>
    <x v="90"/>
    <s v="Montrose Harbor"/>
    <n v="6228"/>
    <s v="Vulcan McCook"/>
    <m/>
    <m/>
    <n v="8.75"/>
    <n v="126.5"/>
    <n v="1106.8800000000001"/>
    <n v="0"/>
    <n v="338547.14999999991"/>
  </r>
  <r>
    <x v="39"/>
    <s v="14"/>
    <x v="7"/>
    <x v="0"/>
    <s v="2404|Montrose Harbor|8.00|126.50"/>
    <x v="507"/>
    <s v="Truck# LT-67Hauling Ticket# 11834Job Name: Montrose HarborJob# 6228Location: Wilson &amp; LSDDeliver: Vulcan McCook"/>
    <x v="0"/>
    <x v="15"/>
    <s v="11834"/>
    <x v="8"/>
    <x v="90"/>
    <s v="Montrose Harbor"/>
    <n v="6228"/>
    <s v="Vulcan McCook"/>
    <m/>
    <m/>
    <n v="8"/>
    <n v="126.5"/>
    <n v="1012"/>
    <n v="0"/>
    <n v="383465.64999999991"/>
  </r>
  <r>
    <x v="39"/>
    <s v="14"/>
    <x v="7"/>
    <x v="0"/>
    <s v="2404|Montrose Harbor|10.50|126.50"/>
    <x v="507"/>
    <s v="Truck# LT-67Hauling Ticket# 11826Job Name: Montrose HarborJob# 6228Location: Wilson &amp; LSDDeliver: Vulcan McCook"/>
    <x v="0"/>
    <x v="15"/>
    <s v="11826"/>
    <x v="8"/>
    <x v="90"/>
    <s v="Montrose Harbor"/>
    <n v="6228"/>
    <s v="Vulcan McCook"/>
    <m/>
    <m/>
    <n v="10.5"/>
    <n v="126.5"/>
    <n v="1328.25"/>
    <n v="0"/>
    <n v="384793.89999999991"/>
  </r>
  <r>
    <x v="39"/>
    <s v="14"/>
    <x v="7"/>
    <x v="0"/>
    <s v="2404|Montrose Harbor|8.00|126.50"/>
    <x v="507"/>
    <s v="Truck# LT-67Hauling Ticket# 11829Job Name: Montrose HarborJob# 6228Location: Wilson &amp; LSDDeliver: Vulcan McCook"/>
    <x v="0"/>
    <x v="15"/>
    <s v="11829"/>
    <x v="8"/>
    <x v="90"/>
    <s v="Montrose Harbor"/>
    <n v="6228"/>
    <s v="Vulcan McCook"/>
    <m/>
    <m/>
    <n v="8"/>
    <n v="126.5"/>
    <n v="1012"/>
    <n v="0"/>
    <n v="385805.89999999991"/>
  </r>
  <r>
    <x v="13"/>
    <s v="21"/>
    <x v="7"/>
    <x v="0"/>
    <s v="2415|Montrose Harbor|9.00|126.50"/>
    <x v="508"/>
    <s v="Truck# LT-67Hauling Ticket# 11831Job Name: Montrose HarborJob# 6228Location: Wilson &amp; LSDDeliver: Vulcan McCook"/>
    <x v="0"/>
    <x v="15"/>
    <s v="11831"/>
    <x v="8"/>
    <x v="90"/>
    <s v="Montrose Harbor"/>
    <n v="6228"/>
    <s v="Vulcan McCook"/>
    <m/>
    <m/>
    <n v="9"/>
    <n v="126.5"/>
    <n v="1138.5"/>
    <n v="0"/>
    <n v="426780.03999999992"/>
  </r>
  <r>
    <x v="13"/>
    <s v="21"/>
    <x v="7"/>
    <x v="0"/>
    <s v="2415|Montrose Harbor|9.50|126.50"/>
    <x v="508"/>
    <s v="Truck# LT-515Hauling Ticket# 12171Job Name: Montrose HarborJob# 6228Location: Wilson &amp; LSDDeliver: Vulcan McCook"/>
    <x v="0"/>
    <x v="17"/>
    <s v="12171"/>
    <x v="8"/>
    <x v="90"/>
    <s v="Montrose Harbor"/>
    <n v="6228"/>
    <s v="Vulcan McCook"/>
    <m/>
    <m/>
    <n v="9.5"/>
    <n v="126.5"/>
    <n v="1201.75"/>
    <n v="0"/>
    <n v="427981.78999999992"/>
  </r>
  <r>
    <x v="13"/>
    <s v="21"/>
    <x v="7"/>
    <x v="0"/>
    <s v="2415|Montrose Harbor|11.00|126.50"/>
    <x v="508"/>
    <s v="Truck# LT-67Hauling Ticket# 12440Job Name: Montrose HarborJob# 6228Location: Wilson &amp; LSDDeliver: Vulcan McCook"/>
    <x v="0"/>
    <x v="15"/>
    <s v="12440"/>
    <x v="8"/>
    <x v="90"/>
    <s v="Montrose Harbor"/>
    <n v="6228"/>
    <s v="Vulcan McCook"/>
    <m/>
    <m/>
    <n v="11"/>
    <n v="126.5"/>
    <n v="1391.5"/>
    <n v="0"/>
    <n v="429373.28999999992"/>
  </r>
  <r>
    <x v="13"/>
    <s v="21"/>
    <x v="7"/>
    <x v="0"/>
    <s v="2415|Montrose Harbor|8.00|126.50"/>
    <x v="508"/>
    <s v="Truck# LT-708Hauling Ticket# 12547Job Name: Montrose HarborJob# 6228Location: Wilson &amp; LSDDeliver: Vulcan McCook"/>
    <x v="0"/>
    <x v="20"/>
    <s v="12547"/>
    <x v="8"/>
    <x v="90"/>
    <s v="Montrose Harbor"/>
    <n v="6228"/>
    <s v="Vulcan McCook"/>
    <m/>
    <m/>
    <n v="8"/>
    <n v="126.5"/>
    <n v="1012"/>
    <n v="0"/>
    <n v="430385.28999999992"/>
  </r>
  <r>
    <x v="13"/>
    <s v="21"/>
    <x v="7"/>
    <x v="0"/>
    <s v="2415|Montrose Harbor|8.50|126.50"/>
    <x v="508"/>
    <s v="Truck# MLB-198Hauling Ticket# 10722Job Name: Montrose HarborJob# 6228Location: Wilson &amp; LSDDeliver: Vulcan McCook"/>
    <x v="2"/>
    <x v="34"/>
    <s v="10722"/>
    <x v="8"/>
    <x v="90"/>
    <s v="Montrose Harbor"/>
    <n v="6228"/>
    <s v="Vulcan McCook"/>
    <m/>
    <m/>
    <n v="8.5"/>
    <n v="126.5"/>
    <n v="1075.25"/>
    <n v="0"/>
    <n v="431460.53999999992"/>
  </r>
  <r>
    <x v="13"/>
    <s v="21"/>
    <x v="7"/>
    <x v="0"/>
    <s v="2415|Montrose Harbor|9.00|126.50"/>
    <x v="508"/>
    <s v="Truck# LT-67Hauling Ticket# 11666Job Name: Montrose HarborJob# 6228Location: Wilson &amp; LSDDeliver: Vulcan McCook"/>
    <x v="0"/>
    <x v="15"/>
    <s v="11666"/>
    <x v="8"/>
    <x v="90"/>
    <s v="Montrose Harbor"/>
    <n v="6228"/>
    <s v="Vulcan McCook"/>
    <m/>
    <m/>
    <n v="9"/>
    <n v="126.5"/>
    <n v="1138.5"/>
    <n v="0"/>
    <n v="432599.03999999992"/>
  </r>
  <r>
    <x v="14"/>
    <s v="28"/>
    <x v="7"/>
    <x v="0"/>
    <s v="2426|Montrose Harbor|9.00|126.50"/>
    <x v="509"/>
    <s v="Truck# LT-67Hauling Ticket# 11832Job Name: Montrose HarborJob# 6228Location: Montrose &amp; LSDDeliver: Vulcan McCook"/>
    <x v="0"/>
    <x v="15"/>
    <s v="11832"/>
    <x v="8"/>
    <x v="90"/>
    <s v="Montrose Harbor"/>
    <n v="6228"/>
    <s v="Vulcan McCook"/>
    <m/>
    <m/>
    <n v="9"/>
    <n v="126.5"/>
    <n v="1138.5"/>
    <n v="0"/>
    <n v="492984.36999999988"/>
  </r>
  <r>
    <x v="14"/>
    <s v="28"/>
    <x v="7"/>
    <x v="0"/>
    <s v="2426|Montrose Harbor|10.00|126.50"/>
    <x v="509"/>
    <s v="Truck# LT-67Hauling Ticket# 11833Job Name: Montrose HarborJob# 6228Location: Montrose &amp; LSDDeliver: Vulcan McCook"/>
    <x v="0"/>
    <x v="15"/>
    <s v="11833"/>
    <x v="8"/>
    <x v="90"/>
    <s v="Montrose Harbor"/>
    <n v="6228"/>
    <s v="Vulcan McCook"/>
    <m/>
    <m/>
    <n v="10"/>
    <n v="126.5"/>
    <n v="1265"/>
    <n v="0"/>
    <n v="494249.36999999988"/>
  </r>
  <r>
    <x v="14"/>
    <s v="28"/>
    <x v="7"/>
    <x v="0"/>
    <s v="2426|Montrose Harbor|8.00|126.50"/>
    <x v="509"/>
    <s v="Truck# LT-67Hauling Ticket# 11835Job Name: Montrose HarborJob# 6228Location: Wilson &amp; LSDDeliver: Vulcan McCook"/>
    <x v="0"/>
    <x v="15"/>
    <s v="11835"/>
    <x v="8"/>
    <x v="90"/>
    <s v="Montrose Harbor"/>
    <n v="6228"/>
    <s v="Vulcan McCook"/>
    <m/>
    <m/>
    <n v="8"/>
    <n v="126.5"/>
    <n v="1012"/>
    <n v="0"/>
    <n v="495261.36999999988"/>
  </r>
  <r>
    <x v="43"/>
    <s v="13"/>
    <x v="11"/>
    <x v="0"/>
    <s v="2329|Niles IL|11.00|115.50"/>
    <x v="510"/>
    <s v="Truck# Li-73Hauling Ticket# 11994Job: Niles ILLocation: 8024 N. OdellDelivered: Reliable Pulaski"/>
    <x v="1"/>
    <x v="9"/>
    <s v="11994"/>
    <x v="10"/>
    <x v="91"/>
    <s v="Niles IL"/>
    <m/>
    <s v="Reliable Pulaski"/>
    <m/>
    <m/>
    <n v="11"/>
    <n v="115.5"/>
    <n v="1270.5"/>
    <n v="0"/>
    <n v="2214.4499999999998"/>
  </r>
  <r>
    <x v="43"/>
    <s v="13"/>
    <x v="11"/>
    <x v="0"/>
    <s v="2329|Niles IL|7.00|115.50"/>
    <x v="510"/>
    <s v="Truck# MLB-19Hauling Ticket# 11689Job: Niles ILLocation: 8028 N. Odell AveDelivered: Reliable Lyons"/>
    <x v="2"/>
    <x v="8"/>
    <s v="11689"/>
    <x v="10"/>
    <x v="91"/>
    <s v="Niles IL"/>
    <m/>
    <s v="Reliable Lyons"/>
    <m/>
    <m/>
    <n v="7"/>
    <n v="115.5"/>
    <n v="808.5"/>
    <n v="751.90500000000009"/>
    <n v="3022.95"/>
  </r>
  <r>
    <x v="33"/>
    <s v="03"/>
    <x v="9"/>
    <x v="0"/>
    <s v="2342|Niles IL|8.00|115.50"/>
    <x v="511"/>
    <s v="Truck# MLB-198Hauling Ticket# 11455Job: Niles ILLocation: 8024 N. Oketo AveDelivered: Reliable Pulaski"/>
    <x v="2"/>
    <x v="34"/>
    <s v="11455"/>
    <x v="10"/>
    <x v="91"/>
    <s v="Niles IL"/>
    <m/>
    <s v="Reliable Pulaski"/>
    <m/>
    <m/>
    <n v="8"/>
    <n v="115.5"/>
    <n v="924"/>
    <n v="859.32"/>
    <n v="45121.31"/>
  </r>
  <r>
    <x v="33"/>
    <s v="03"/>
    <x v="9"/>
    <x v="0"/>
    <s v="2342|Niles IL|14.00|115.50"/>
    <x v="511"/>
    <s v="Truck# Li-73Hauling Ticket# 11997Job: Niles ILLocation: Millenium YardDelivered: Reliable Pulaski"/>
    <x v="1"/>
    <x v="9"/>
    <s v="11997"/>
    <x v="10"/>
    <x v="91"/>
    <s v="Niles IL"/>
    <m/>
    <s v="Reliable Pulaski"/>
    <m/>
    <m/>
    <n v="14"/>
    <n v="115.5"/>
    <n v="1617"/>
    <n v="0"/>
    <n v="46738.31"/>
  </r>
  <r>
    <x v="29"/>
    <s v="10"/>
    <x v="9"/>
    <x v="0"/>
    <s v="2347|Niles IL|6.50|115.50"/>
    <x v="512"/>
    <s v="Truck# MLB-11Hauling Ticket# 10810Job: Niles ILLocation: 7233 W. Lill St.Delivered: Reliable Pulaski"/>
    <x v="2"/>
    <x v="11"/>
    <s v="10810"/>
    <x v="10"/>
    <x v="91"/>
    <s v="Niles IL"/>
    <m/>
    <s v="Reliable Pulaski"/>
    <m/>
    <m/>
    <n v="6.5"/>
    <n v="115.5"/>
    <n v="750.75"/>
    <n v="698.19749999999999"/>
    <n v="63304.74"/>
  </r>
  <r>
    <x v="29"/>
    <s v="10"/>
    <x v="9"/>
    <x v="0"/>
    <s v="2347|Niles IL|9.00|115.50"/>
    <x v="512"/>
    <s v="Truck# MLB-198Hauling Ticket# 11457Job: Niles ILLocation: 8512 N. Oketo Ave.Delivered: Millenium Yard"/>
    <x v="2"/>
    <x v="34"/>
    <s v="11457"/>
    <x v="10"/>
    <x v="91"/>
    <s v="Niles IL"/>
    <m/>
    <s v="Millenium Yard"/>
    <m/>
    <m/>
    <n v="9"/>
    <n v="115.5"/>
    <n v="1039.5"/>
    <n v="966.73500000000001"/>
    <n v="64344.24"/>
  </r>
  <r>
    <x v="34"/>
    <s v="17"/>
    <x v="9"/>
    <x v="0"/>
    <s v="2354|Niles IL|6.50|115.50"/>
    <x v="513"/>
    <s v="Truck# LT-515Hauling Ticket# 11746Job: Niles ILLocation: 8512 N. Oketo Ave.Delivered: Reliable Pulaski"/>
    <x v="0"/>
    <x v="17"/>
    <s v="11746"/>
    <x v="10"/>
    <x v="91"/>
    <s v="Niles IL"/>
    <m/>
    <s v="Reliable Pulaski"/>
    <m/>
    <m/>
    <n v="6.5"/>
    <n v="115.5"/>
    <n v="750.75"/>
    <n v="698.19749999999999"/>
    <n v="95589.54"/>
  </r>
  <r>
    <x v="34"/>
    <s v="17"/>
    <x v="9"/>
    <x v="0"/>
    <s v="2354|Niles IL|7.00|115.50"/>
    <x v="513"/>
    <s v="Truck# MLB-108Hauling Ticket# 11581Job: Niles ILLocation: 8512 N. Oketo AveDelivered: Reliable Pulaski"/>
    <x v="2"/>
    <x v="2"/>
    <s v="11581"/>
    <x v="10"/>
    <x v="91"/>
    <s v="Niles IL"/>
    <m/>
    <s v="Reliable Pulaski"/>
    <m/>
    <m/>
    <n v="7"/>
    <n v="115.5"/>
    <n v="808.5"/>
    <n v="751.90500000000009"/>
    <n v="96398.04"/>
  </r>
  <r>
    <x v="12"/>
    <s v="09"/>
    <x v="1"/>
    <x v="0"/>
    <s v="2518|Niles IL|6.25|115.50"/>
    <x v="514"/>
    <s v="Truck# MLB-11_x000a_Hauling Ticket# 13247_x000a_Job: Niles IL_x000a_Location: 8319 N. Oketo Ave."/>
    <x v="2"/>
    <x v="11"/>
    <s v="13247"/>
    <x v="10"/>
    <x v="91"/>
    <s v="Niles IL"/>
    <m/>
    <m/>
    <m/>
    <m/>
    <n v="6.25"/>
    <n v="115.5"/>
    <n v="721.88"/>
    <n v="671.34375"/>
    <n v="984106.75000000058"/>
  </r>
  <r>
    <x v="12"/>
    <s v="09"/>
    <x v="1"/>
    <x v="0"/>
    <s v="2518|Niles IL|8.00|115.50"/>
    <x v="514"/>
    <s v="Truck# Li-54_x000a_Hauling Ticket# 13627_x000a_Job: Niles IL_x000a_Location: 7232 W. Lil St"/>
    <x v="1"/>
    <x v="1"/>
    <s v="13627"/>
    <x v="10"/>
    <x v="91"/>
    <s v="Niles IL"/>
    <m/>
    <m/>
    <m/>
    <m/>
    <n v="8"/>
    <n v="115.5"/>
    <n v="924"/>
    <n v="0"/>
    <n v="985030.75000000058"/>
  </r>
  <r>
    <x v="17"/>
    <s v="23"/>
    <x v="1"/>
    <x v="0"/>
    <s v="2556|Niles IL|9.00|115.50"/>
    <x v="515"/>
    <s v="Truck# AAA-308_x000a_Hauling Ticket# 13514_x000a_Job: Niles IL_x000a_Location: Carol &amp; National"/>
    <x v="11"/>
    <x v="24"/>
    <s v="13514"/>
    <x v="10"/>
    <x v="91"/>
    <s v="Niles IL"/>
    <m/>
    <m/>
    <m/>
    <m/>
    <n v="9"/>
    <n v="115.5"/>
    <n v="1039.5"/>
    <n v="966.73500000000001"/>
    <n v="1216374.5900000001"/>
  </r>
  <r>
    <x v="19"/>
    <s v="21"/>
    <x v="2"/>
    <x v="0"/>
    <s v="2609|Oakland Water Main|8.25|130.00"/>
    <x v="516"/>
    <s v="Truck# LT-114_x000a_Hauling Ticket # 11916_x000a_Job: Oakland Water Main_x000a_Location: 609 Pasadena"/>
    <x v="0"/>
    <x v="25"/>
    <s v="11916"/>
    <x v="17"/>
    <x v="92"/>
    <s v="Oakland Water Main"/>
    <m/>
    <m/>
    <m/>
    <m/>
    <n v="8.25"/>
    <n v="130"/>
    <n v="1072.5"/>
    <n v="0"/>
    <n v="1678081.3499999959"/>
  </r>
  <r>
    <x v="19"/>
    <s v="21"/>
    <x v="2"/>
    <x v="0"/>
    <s v="2609|Oakland Water Main|8.25|130.00"/>
    <x v="516"/>
    <s v="Truck# LT-325_x000a_Hauling Ticket # 12685_x000a_Job: Oakland Water Main_x000a_Location: 609 Pasadena"/>
    <x v="0"/>
    <x v="21"/>
    <s v="12685"/>
    <x v="17"/>
    <x v="92"/>
    <s v="Oakland Water Main"/>
    <m/>
    <m/>
    <m/>
    <m/>
    <n v="8.25"/>
    <n v="130"/>
    <n v="1072.5"/>
    <n v="0"/>
    <n v="1679153.8499999959"/>
  </r>
  <r>
    <x v="19"/>
    <s v="21"/>
    <x v="2"/>
    <x v="0"/>
    <s v="2609|Oakland Water Main|8.50|130.00"/>
    <x v="516"/>
    <s v="Truck# Li-73_x000a_Hauling Ticket # 13030_x000a_Job: Oakland Water Main_x000a_Location: 609 Pasadena"/>
    <x v="1"/>
    <x v="9"/>
    <s v="13030"/>
    <x v="17"/>
    <x v="92"/>
    <s v="Oakland Water Main"/>
    <m/>
    <m/>
    <m/>
    <m/>
    <n v="8.5"/>
    <n v="130"/>
    <n v="1105"/>
    <n v="0"/>
    <n v="1680258.8499999959"/>
  </r>
  <r>
    <x v="19"/>
    <s v="21"/>
    <x v="2"/>
    <x v="0"/>
    <s v="2609|Oakland Water Main|7.25|130.00"/>
    <x v="516"/>
    <s v="Truck# LT-103_x000a_Hauling Ticket # 13491_x000a_Job: Oakland Water Main_x000a_Location: 609 Pasadena"/>
    <x v="0"/>
    <x v="0"/>
    <s v="13491"/>
    <x v="17"/>
    <x v="92"/>
    <s v="Oakland Water Main"/>
    <m/>
    <m/>
    <m/>
    <m/>
    <n v="7.25"/>
    <n v="130"/>
    <n v="942.5"/>
    <n v="0"/>
    <n v="1681201.3499999959"/>
  </r>
  <r>
    <x v="27"/>
    <s v="27"/>
    <x v="8"/>
    <x v="0"/>
    <s v="2835|Oakland Water Main|8.50|130.00"/>
    <x v="517"/>
    <s v="Truck# LT-325_x000a_Hauling Ticket # 15720_x000a_Job: Oakland Water Main_x000a_Location: Ludwing &amp; Oakland"/>
    <x v="0"/>
    <x v="21"/>
    <s v="15720"/>
    <x v="17"/>
    <x v="92"/>
    <s v="Oakland Water Main"/>
    <m/>
    <m/>
    <m/>
    <m/>
    <n v="8.5"/>
    <n v="130"/>
    <n v="1105"/>
    <n v="0"/>
    <n v="3352951.0299999928"/>
  </r>
  <r>
    <x v="38"/>
    <s v="07"/>
    <x v="7"/>
    <x v="0"/>
    <s v="2402|OAM|5.50|105.00"/>
    <x v="518"/>
    <s v="Truck# LT-356Hauling Ticket# 218783Job: OAM"/>
    <x v="0"/>
    <x v="7"/>
    <s v="218783"/>
    <x v="18"/>
    <x v="93"/>
    <s v="OAM"/>
    <m/>
    <m/>
    <m/>
    <m/>
    <n v="5.5"/>
    <n v="105"/>
    <n v="577.5"/>
    <n v="537.07500000000005"/>
    <n v="376851.14999999991"/>
  </r>
  <r>
    <x v="38"/>
    <s v="07"/>
    <x v="7"/>
    <x v="0"/>
    <s v="2402|OAM|5.50|105.00"/>
    <x v="518"/>
    <s v="Truck# MLB-19Hauling Ticket# 305202Job: OAM"/>
    <x v="2"/>
    <x v="8"/>
    <s v="305202"/>
    <x v="18"/>
    <x v="93"/>
    <s v="OAM"/>
    <m/>
    <m/>
    <m/>
    <m/>
    <n v="5.5"/>
    <n v="105"/>
    <n v="577.5"/>
    <n v="537.07500000000005"/>
    <n v="377428.64999999991"/>
  </r>
  <r>
    <x v="38"/>
    <s v="07"/>
    <x v="7"/>
    <x v="0"/>
    <s v="2402|OAM|6.00|105.00"/>
    <x v="518"/>
    <s v="Truck# LT-515Hauling Ticket# 306107Job: OAM"/>
    <x v="0"/>
    <x v="17"/>
    <s v="306107"/>
    <x v="18"/>
    <x v="93"/>
    <s v="OAM"/>
    <m/>
    <m/>
    <m/>
    <m/>
    <n v="6"/>
    <n v="105"/>
    <n v="630"/>
    <n v="585.9"/>
    <n v="378058.64999999991"/>
  </r>
  <r>
    <x v="38"/>
    <s v="07"/>
    <x v="7"/>
    <x v="0"/>
    <s v="2402|OAM|5.00|105.00"/>
    <x v="518"/>
    <s v="Truck# LT-114Hauling Ticket# 305451Job: OAM"/>
    <x v="0"/>
    <x v="25"/>
    <s v="305451"/>
    <x v="18"/>
    <x v="93"/>
    <s v="OAM"/>
    <m/>
    <m/>
    <m/>
    <m/>
    <n v="5"/>
    <n v="105"/>
    <n v="525"/>
    <n v="488.25"/>
    <n v="378583.64999999991"/>
  </r>
  <r>
    <x v="39"/>
    <s v="14"/>
    <x v="7"/>
    <x v="0"/>
    <s v="2411|OAM|6.00|105.00"/>
    <x v="519"/>
    <s v="Truck# MLB-19Hauling Ticket# 305203Job: OAM"/>
    <x v="2"/>
    <x v="8"/>
    <s v="305203"/>
    <x v="18"/>
    <x v="93"/>
    <s v="OAM"/>
    <m/>
    <m/>
    <m/>
    <m/>
    <n v="6"/>
    <n v="105"/>
    <n v="630"/>
    <n v="585.9"/>
    <n v="417792.78999999992"/>
  </r>
  <r>
    <x v="39"/>
    <s v="14"/>
    <x v="7"/>
    <x v="0"/>
    <s v="2411|OAM|7.75|105.00"/>
    <x v="519"/>
    <s v="Truck# LT-103Hauling Ticket# 220651Job: OAM"/>
    <x v="0"/>
    <x v="0"/>
    <s v="220651"/>
    <x v="18"/>
    <x v="93"/>
    <s v="OAM"/>
    <m/>
    <m/>
    <m/>
    <m/>
    <n v="7.75"/>
    <n v="105"/>
    <n v="813.75"/>
    <n v="756.78750000000002"/>
    <n v="418606.53999999992"/>
  </r>
  <r>
    <x v="13"/>
    <s v="21"/>
    <x v="7"/>
    <x v="0"/>
    <s v="2422|OAM|8.00|105.00"/>
    <x v="520"/>
    <s v="Truck# MLB-198Hauling Ticket# 162923Job: OAM"/>
    <x v="2"/>
    <x v="34"/>
    <s v="162923"/>
    <x v="18"/>
    <x v="93"/>
    <s v="OAM"/>
    <m/>
    <m/>
    <m/>
    <m/>
    <n v="8"/>
    <n v="105"/>
    <n v="840"/>
    <n v="781.2"/>
    <n v="465923.41999999993"/>
  </r>
  <r>
    <x v="13"/>
    <s v="21"/>
    <x v="7"/>
    <x v="0"/>
    <s v="2422|OAM|6.75|105.00"/>
    <x v="520"/>
    <s v="Truck# LT-114Hauling Ticket# 220804Job: OAM"/>
    <x v="0"/>
    <x v="25"/>
    <s v="220804"/>
    <x v="18"/>
    <x v="93"/>
    <s v="OAM"/>
    <m/>
    <m/>
    <m/>
    <m/>
    <n v="6.75"/>
    <n v="105"/>
    <n v="708.75"/>
    <n v="659.13750000000005"/>
    <n v="466632.16999999993"/>
  </r>
  <r>
    <x v="13"/>
    <s v="21"/>
    <x v="7"/>
    <x v="0"/>
    <s v="2422|OAM|8.00|105.00"/>
    <x v="520"/>
    <s v="Truck# LT-356Hauling Ticket# 178301Job: OAM"/>
    <x v="0"/>
    <x v="7"/>
    <s v="178301"/>
    <x v="18"/>
    <x v="93"/>
    <s v="OAM"/>
    <m/>
    <m/>
    <m/>
    <m/>
    <n v="8"/>
    <n v="105"/>
    <n v="840"/>
    <n v="781.2"/>
    <n v="467472.16999999993"/>
  </r>
  <r>
    <x v="13"/>
    <s v="21"/>
    <x v="7"/>
    <x v="0"/>
    <s v="2422|OAM|4.75|105.00"/>
    <x v="520"/>
    <s v="Truck# LT-515Hauling Ticket# 306105Job: OAM"/>
    <x v="0"/>
    <x v="17"/>
    <s v="306105"/>
    <x v="18"/>
    <x v="93"/>
    <s v="OAM"/>
    <m/>
    <m/>
    <m/>
    <m/>
    <n v="4.75"/>
    <n v="105"/>
    <n v="498.75"/>
    <n v="463.83750000000003"/>
    <n v="467970.91999999993"/>
  </r>
  <r>
    <x v="14"/>
    <s v="28"/>
    <x v="7"/>
    <x v="0"/>
    <s v="2438|OAM|7.50|105.00"/>
    <x v="521"/>
    <s v="Truck# MLB-58Hauling Ticket# 203614Job: OAM"/>
    <x v="2"/>
    <x v="22"/>
    <s v="203614"/>
    <x v="18"/>
    <x v="93"/>
    <s v="OAM"/>
    <m/>
    <m/>
    <m/>
    <m/>
    <n v="7.5"/>
    <n v="105"/>
    <n v="787.5"/>
    <n v="732.375"/>
    <n v="550045.05000000005"/>
  </r>
  <r>
    <x v="14"/>
    <s v="28"/>
    <x v="7"/>
    <x v="0"/>
    <s v="2438|OAM|6.00|105.00"/>
    <x v="521"/>
    <s v="Truck# LT-515Hauling Ticket# 306106Job: OAM"/>
    <x v="0"/>
    <x v="17"/>
    <s v="306106"/>
    <x v="18"/>
    <x v="93"/>
    <s v="OAM"/>
    <m/>
    <m/>
    <m/>
    <m/>
    <n v="6"/>
    <n v="105"/>
    <n v="630"/>
    <n v="585.9"/>
    <n v="550675.05000000005"/>
  </r>
  <r>
    <x v="14"/>
    <s v="28"/>
    <x v="7"/>
    <x v="0"/>
    <s v="2438|OAM|5.50|105.00"/>
    <x v="521"/>
    <s v="Truck# LT-356Hauling Ticket# 220602Job: OAM"/>
    <x v="0"/>
    <x v="7"/>
    <s v="220602"/>
    <x v="18"/>
    <x v="93"/>
    <s v="OAM"/>
    <m/>
    <m/>
    <m/>
    <m/>
    <n v="5.5"/>
    <n v="105"/>
    <n v="577.5"/>
    <n v="537.07500000000005"/>
    <n v="551252.55000000005"/>
  </r>
  <r>
    <x v="14"/>
    <s v="28"/>
    <x v="7"/>
    <x v="0"/>
    <s v="2438|OAM|6.00|105.00"/>
    <x v="521"/>
    <s v="Truck# LT-356Hauling Ticket# 220601Job: OAM"/>
    <x v="0"/>
    <x v="7"/>
    <s v="220601"/>
    <x v="18"/>
    <x v="93"/>
    <s v="OAM"/>
    <m/>
    <m/>
    <m/>
    <m/>
    <n v="6"/>
    <n v="105"/>
    <n v="630"/>
    <n v="585.9"/>
    <n v="551882.55000000005"/>
  </r>
  <r>
    <x v="15"/>
    <s v="05"/>
    <x v="0"/>
    <x v="0"/>
    <s v="2451|OAM|6.25|105.00"/>
    <x v="522"/>
    <s v="Truck# LT-356_x000a_Hauling Ticket# 220603_x000a_Job: OAM"/>
    <x v="0"/>
    <x v="7"/>
    <s v="220603"/>
    <x v="18"/>
    <x v="93"/>
    <s v="OAM"/>
    <m/>
    <m/>
    <m/>
    <m/>
    <n v="6.25"/>
    <n v="105"/>
    <n v="656.25"/>
    <n v="610.3125"/>
    <n v="630404.47000000009"/>
  </r>
  <r>
    <x v="15"/>
    <s v="05"/>
    <x v="0"/>
    <x v="0"/>
    <s v="2451|OAM|5.75|105.00"/>
    <x v="522"/>
    <s v="Truck# LT-356_x000a_Hauling Ticket# 220604_x000a_Job: OAM"/>
    <x v="0"/>
    <x v="7"/>
    <s v="220604"/>
    <x v="18"/>
    <x v="93"/>
    <s v="OAM"/>
    <m/>
    <m/>
    <m/>
    <m/>
    <n v="5.75"/>
    <n v="105"/>
    <n v="603.75"/>
    <n v="561.48750000000007"/>
    <n v="631008.22000000009"/>
  </r>
  <r>
    <x v="16"/>
    <s v="12"/>
    <x v="0"/>
    <x v="0"/>
    <s v="2465|OAM|11.00|105.00"/>
    <x v="523"/>
    <s v="Truck# LT-325_x000a_Hauling Ticket# 220675_x000a_Job: OAM"/>
    <x v="0"/>
    <x v="21"/>
    <s v="220675"/>
    <x v="18"/>
    <x v="93"/>
    <s v="OAM"/>
    <m/>
    <m/>
    <m/>
    <m/>
    <n v="11"/>
    <n v="105"/>
    <n v="1155"/>
    <n v="0"/>
    <n v="702099.33000000031"/>
  </r>
  <r>
    <x v="16"/>
    <s v="12"/>
    <x v="0"/>
    <x v="0"/>
    <s v="2465|OAM|5.75|105.00"/>
    <x v="523"/>
    <s v="Truck# MLB-11_x000a_Hauling Ticket# 218219_x000a_Job: OAM"/>
    <x v="2"/>
    <x v="11"/>
    <s v="218219"/>
    <x v="18"/>
    <x v="93"/>
    <s v="OAM"/>
    <m/>
    <m/>
    <m/>
    <m/>
    <n v="5.75"/>
    <n v="105"/>
    <n v="603.75"/>
    <n v="561.48750000000007"/>
    <n v="702703.08000000031"/>
  </r>
  <r>
    <x v="16"/>
    <s v="12"/>
    <x v="0"/>
    <x v="0"/>
    <s v="2465|OAM|5.75|105.00"/>
    <x v="523"/>
    <s v="Truck# MLB-108_x000a_Hauling Ticket# 220693_x000a_Job: OAM"/>
    <x v="2"/>
    <x v="2"/>
    <s v="220693"/>
    <x v="18"/>
    <x v="93"/>
    <s v="OAM"/>
    <m/>
    <m/>
    <m/>
    <m/>
    <n v="5.75"/>
    <n v="105"/>
    <n v="603.75"/>
    <n v="561.48750000000007"/>
    <n v="703306.83000000031"/>
  </r>
  <r>
    <x v="16"/>
    <s v="12"/>
    <x v="0"/>
    <x v="0"/>
    <s v="2465|OAM|6.50|105.00"/>
    <x v="523"/>
    <s v="Truck# LT-356_x000a_Hauling Ticket# 220694_x000a_Job: OAM"/>
    <x v="0"/>
    <x v="7"/>
    <s v="220694"/>
    <x v="18"/>
    <x v="93"/>
    <s v="OAM"/>
    <m/>
    <m/>
    <m/>
    <m/>
    <n v="6.5"/>
    <n v="105"/>
    <n v="682.5"/>
    <n v="634.72500000000002"/>
    <n v="703989.33000000031"/>
  </r>
  <r>
    <x v="16"/>
    <s v="12"/>
    <x v="0"/>
    <x v="0"/>
    <s v="2465|OAM|6.25|105.00"/>
    <x v="523"/>
    <s v="Truck# MLB-108_x000a_Hauling Ticket# 218221_x000a_Job: OAM"/>
    <x v="2"/>
    <x v="2"/>
    <s v="218221"/>
    <x v="18"/>
    <x v="93"/>
    <s v="OAM"/>
    <m/>
    <m/>
    <m/>
    <m/>
    <n v="6.25"/>
    <n v="105"/>
    <n v="656.25"/>
    <n v="610.3125"/>
    <n v="704645.58000000031"/>
  </r>
  <r>
    <x v="0"/>
    <s v="19"/>
    <x v="0"/>
    <x v="0"/>
    <s v="2480|OAM|7.75|105.00"/>
    <x v="524"/>
    <s v="Truck# LT-103_x000a_Hauling Ticket# 218223_x000a_Job: OAM"/>
    <x v="0"/>
    <x v="0"/>
    <s v="218223"/>
    <x v="18"/>
    <x v="93"/>
    <s v="OAM"/>
    <m/>
    <m/>
    <m/>
    <m/>
    <n v="7.75"/>
    <n v="105"/>
    <n v="813.75"/>
    <n v="756.78750000000002"/>
    <n v="781366.15000000037"/>
  </r>
  <r>
    <x v="0"/>
    <s v="19"/>
    <x v="0"/>
    <x v="0"/>
    <s v="2480|OAM|5.75|105.00"/>
    <x v="524"/>
    <s v="Truck# LT-103_x000a_Hauling Ticket# 218227_x000a_Job: OAM"/>
    <x v="0"/>
    <x v="0"/>
    <s v="218227"/>
    <x v="18"/>
    <x v="93"/>
    <s v="OAM"/>
    <m/>
    <m/>
    <m/>
    <m/>
    <n v="5.75"/>
    <n v="105"/>
    <n v="603.75"/>
    <n v="561.48750000000007"/>
    <n v="781969.90000000037"/>
  </r>
  <r>
    <x v="0"/>
    <s v="19"/>
    <x v="0"/>
    <x v="0"/>
    <s v="2480|OAM|6.50|105.00"/>
    <x v="524"/>
    <s v="Truck# LT-103_x000a_Hauling Ticket# 218229_x000a_Job: OAM"/>
    <x v="0"/>
    <x v="0"/>
    <s v="218229"/>
    <x v="18"/>
    <x v="93"/>
    <s v="OAM"/>
    <m/>
    <m/>
    <m/>
    <m/>
    <n v="6.5"/>
    <n v="105"/>
    <n v="682.5"/>
    <n v="634.72500000000002"/>
    <n v="782652.40000000037"/>
  </r>
  <r>
    <x v="0"/>
    <s v="19"/>
    <x v="0"/>
    <x v="0"/>
    <s v="2480|OAM|8.00|105.00"/>
    <x v="524"/>
    <s v="Truck# MLB-108_x000a_Hauling Ticket# 218237_x000a_Job: OAM"/>
    <x v="2"/>
    <x v="2"/>
    <s v="218237"/>
    <x v="18"/>
    <x v="93"/>
    <s v="OAM"/>
    <m/>
    <m/>
    <m/>
    <m/>
    <n v="8"/>
    <n v="105"/>
    <n v="840"/>
    <n v="781.2"/>
    <n v="783492.40000000037"/>
  </r>
  <r>
    <x v="0"/>
    <s v="19"/>
    <x v="0"/>
    <x v="0"/>
    <s v="2480|OAM|6.75|105.00"/>
    <x v="524"/>
    <s v="Truck# LT-325_x000a_Hauling Ticket# 220676_x000a_Job: OAM"/>
    <x v="0"/>
    <x v="21"/>
    <s v="220676"/>
    <x v="18"/>
    <x v="93"/>
    <s v="OAM"/>
    <m/>
    <m/>
    <m/>
    <m/>
    <n v="6.75"/>
    <n v="105"/>
    <n v="708.75"/>
    <n v="0"/>
    <n v="784201.15000000037"/>
  </r>
  <r>
    <x v="0"/>
    <s v="19"/>
    <x v="0"/>
    <x v="0"/>
    <s v="2480|OAM|7.00|105.00"/>
    <x v="524"/>
    <s v="Truck# RE-25_x000a_Hauling Ticket# 201613_x000a_Job: OAM"/>
    <x v="44"/>
    <x v="54"/>
    <s v="201613"/>
    <x v="18"/>
    <x v="93"/>
    <s v="OAM"/>
    <m/>
    <m/>
    <m/>
    <m/>
    <n v="7"/>
    <n v="105"/>
    <n v="735"/>
    <n v="661.5"/>
    <n v="784936.15000000037"/>
  </r>
  <r>
    <x v="1"/>
    <s v="26"/>
    <x v="0"/>
    <x v="0"/>
    <s v="2495|OAM|6.25|105.00"/>
    <x v="525"/>
    <s v="Truck# RE-25_x000a_Hauling Ticket# 201614_x000a_Job: OAM"/>
    <x v="44"/>
    <x v="54"/>
    <s v="201614"/>
    <x v="18"/>
    <x v="93"/>
    <s v="OAM"/>
    <m/>
    <m/>
    <m/>
    <m/>
    <n v="6.25"/>
    <n v="105"/>
    <n v="656.25"/>
    <n v="590.625"/>
    <n v="859195.28000000038"/>
  </r>
  <r>
    <x v="1"/>
    <s v="26"/>
    <x v="0"/>
    <x v="0"/>
    <s v="2495|OAM|7.50|105.00"/>
    <x v="525"/>
    <s v="Truck# AAA-308_x000a_Hauling Ticket# 208881_x000a_Job: OAM"/>
    <x v="11"/>
    <x v="24"/>
    <s v="208881"/>
    <x v="18"/>
    <x v="93"/>
    <s v="OAM"/>
    <m/>
    <m/>
    <m/>
    <m/>
    <n v="7.5"/>
    <n v="105"/>
    <n v="787.5"/>
    <n v="732.375"/>
    <n v="859982.78000000038"/>
  </r>
  <r>
    <x v="1"/>
    <s v="26"/>
    <x v="0"/>
    <x v="0"/>
    <s v="2495|OAM|3.75|105.00"/>
    <x v="525"/>
    <s v="Truck# LT-356_x000a_Hauling Ticket# 220697_x000a_Job: OAM"/>
    <x v="0"/>
    <x v="7"/>
    <s v="220697"/>
    <x v="18"/>
    <x v="93"/>
    <s v="OAM"/>
    <m/>
    <m/>
    <m/>
    <m/>
    <n v="3.75"/>
    <n v="105"/>
    <n v="393.75"/>
    <n v="366.1875"/>
    <n v="860376.53000000038"/>
  </r>
  <r>
    <x v="1"/>
    <s v="26"/>
    <x v="0"/>
    <x v="0"/>
    <s v="2495|OAM|8.50|105.00"/>
    <x v="525"/>
    <s v="Truck# LT-114_x000a_Hauling Ticket# 220665_x000a_Job: OAM"/>
    <x v="0"/>
    <x v="25"/>
    <s v="220665"/>
    <x v="18"/>
    <x v="93"/>
    <s v="OAM"/>
    <m/>
    <m/>
    <m/>
    <m/>
    <n v="8.5"/>
    <n v="105"/>
    <n v="892.5"/>
    <n v="830.02500000000009"/>
    <n v="861269.03000000038"/>
  </r>
  <r>
    <x v="1"/>
    <s v="26"/>
    <x v="0"/>
    <x v="0"/>
    <s v="2495|OAM|6.50|105.00"/>
    <x v="525"/>
    <s v="Truck# LT-114_x000a_Hauling Ticket# 218243_x000a_Job: OAM"/>
    <x v="0"/>
    <x v="25"/>
    <s v="218243"/>
    <x v="18"/>
    <x v="93"/>
    <s v="OAM"/>
    <m/>
    <m/>
    <m/>
    <m/>
    <n v="6.5"/>
    <n v="105"/>
    <n v="682.5"/>
    <n v="634.72500000000002"/>
    <n v="861951.53000000038"/>
  </r>
  <r>
    <x v="11"/>
    <s v="02"/>
    <x v="1"/>
    <x v="0"/>
    <s v="2508|OAM|6.25|105.00"/>
    <x v="526"/>
    <s v="Truck# LT-515_x000a_Hauling Ticket# 220666_x000a_Job: OAM"/>
    <x v="0"/>
    <x v="17"/>
    <s v="220666"/>
    <x v="13"/>
    <x v="93"/>
    <s v="OAM"/>
    <m/>
    <m/>
    <m/>
    <m/>
    <n v="6.25"/>
    <n v="105"/>
    <n v="656.25"/>
    <n v="0"/>
    <n v="938596.79000000039"/>
  </r>
  <r>
    <x v="11"/>
    <s v="02"/>
    <x v="1"/>
    <x v="0"/>
    <s v="2508|OAM|5.75|105.00"/>
    <x v="526"/>
    <s v="Truck# LT-515_x000a_Hauling Ticket# 220668_x000a_Job: OAM"/>
    <x v="0"/>
    <x v="17"/>
    <s v="220668"/>
    <x v="13"/>
    <x v="93"/>
    <s v="OAM"/>
    <m/>
    <m/>
    <m/>
    <m/>
    <n v="5.75"/>
    <n v="105"/>
    <n v="603.75"/>
    <n v="0"/>
    <n v="939200.54000000039"/>
  </r>
  <r>
    <x v="11"/>
    <s v="02"/>
    <x v="1"/>
    <x v="0"/>
    <s v="2508|OAM|7.00|105.00"/>
    <x v="526"/>
    <s v="Truck# RE-25_x000a_Hauling Ticket# 201615_x000a_Job: OAM"/>
    <x v="44"/>
    <x v="54"/>
    <s v="201615"/>
    <x v="13"/>
    <x v="93"/>
    <s v="OAM"/>
    <m/>
    <m/>
    <m/>
    <m/>
    <n v="7"/>
    <n v="105"/>
    <n v="735"/>
    <n v="0"/>
    <n v="939935.54000000039"/>
  </r>
  <r>
    <x v="12"/>
    <s v="09"/>
    <x v="1"/>
    <x v="0"/>
    <s v="2524|OAM|6.50|105.00"/>
    <x v="527"/>
    <s v="Truck# RE-25_x000a_Hauling Ticket# 201616_x000a_Job: OAM"/>
    <x v="44"/>
    <x v="54"/>
    <s v="201616"/>
    <x v="13"/>
    <x v="93"/>
    <s v="OAM"/>
    <m/>
    <m/>
    <m/>
    <m/>
    <n v="6.5"/>
    <n v="105"/>
    <n v="682.5"/>
    <n v="0"/>
    <n v="1007850.030000001"/>
  </r>
  <r>
    <x v="12"/>
    <s v="09"/>
    <x v="1"/>
    <x v="0"/>
    <s v="2524|OAM|10.75|105.00"/>
    <x v="527"/>
    <s v="Truck# MLB-108_x000a_Hauling Ticket# 214051_x000a_Job: OAM"/>
    <x v="2"/>
    <x v="2"/>
    <s v="214051"/>
    <x v="13"/>
    <x v="93"/>
    <s v="OAM"/>
    <m/>
    <m/>
    <m/>
    <m/>
    <n v="10.75"/>
    <n v="105"/>
    <n v="1128.75"/>
    <n v="0"/>
    <n v="1008978.780000001"/>
  </r>
  <r>
    <x v="12"/>
    <s v="09"/>
    <x v="1"/>
    <x v="0"/>
    <s v="2524|OAM|8.75|105.00"/>
    <x v="527"/>
    <s v="Truck# MLB-108_x000a_Hauling Ticket# 214053_x000a_Job: OAM"/>
    <x v="2"/>
    <x v="2"/>
    <s v="214053"/>
    <x v="13"/>
    <x v="93"/>
    <s v="OAM"/>
    <m/>
    <m/>
    <m/>
    <m/>
    <n v="8.75"/>
    <n v="105"/>
    <n v="918.75"/>
    <n v="0"/>
    <n v="1009897.530000001"/>
  </r>
  <r>
    <x v="12"/>
    <s v="09"/>
    <x v="1"/>
    <x v="0"/>
    <s v="2524|OAM|10.25|105.00"/>
    <x v="527"/>
    <s v="Truck# LT-325_x000a_Hauling Ticket# 220677_x000a_Job: OAM"/>
    <x v="0"/>
    <x v="21"/>
    <s v="220677"/>
    <x v="13"/>
    <x v="93"/>
    <s v="OAM"/>
    <m/>
    <m/>
    <m/>
    <m/>
    <n v="10.25"/>
    <n v="105"/>
    <n v="1076.25"/>
    <n v="0"/>
    <n v="1010973.780000001"/>
  </r>
  <r>
    <x v="12"/>
    <s v="09"/>
    <x v="1"/>
    <x v="0"/>
    <s v="2524|OAM|3.00|105.00"/>
    <x v="527"/>
    <s v="Truck# RE-25_x000a_Hauling Ticket# 201617_x000a_Job: OAM"/>
    <x v="44"/>
    <x v="54"/>
    <s v="201617"/>
    <x v="13"/>
    <x v="93"/>
    <s v="OAM"/>
    <m/>
    <m/>
    <m/>
    <m/>
    <n v="3"/>
    <n v="105"/>
    <n v="315"/>
    <n v="0"/>
    <n v="1011288.780000001"/>
  </r>
  <r>
    <x v="2"/>
    <s v="16"/>
    <x v="1"/>
    <x v="0"/>
    <s v="2539|OAM|7.50|105.00"/>
    <x v="528"/>
    <s v="Truck# MLB-108_x000a_Hauling Ticket# 214061_x000a_Job: OAM"/>
    <x v="2"/>
    <x v="2"/>
    <s v="214061"/>
    <x v="13"/>
    <x v="93"/>
    <s v="OAM"/>
    <m/>
    <m/>
    <m/>
    <m/>
    <n v="7.5"/>
    <n v="105"/>
    <n v="787.5"/>
    <n v="732.375"/>
    <n v="1084899.580000001"/>
  </r>
  <r>
    <x v="18"/>
    <s v="30"/>
    <x v="1"/>
    <x v="0"/>
    <s v="2569|OAM|5.00|105.00"/>
    <x v="529"/>
    <s v="Truck# LT-515_x000a_Hauling Ticket# 306100_x000a_Job: OAM"/>
    <x v="0"/>
    <x v="17"/>
    <s v="306100"/>
    <x v="13"/>
    <x v="93"/>
    <s v="OAM"/>
    <m/>
    <m/>
    <m/>
    <m/>
    <n v="5"/>
    <n v="105"/>
    <n v="525"/>
    <n v="472.5"/>
    <n v="1315499.7799999979"/>
  </r>
  <r>
    <x v="18"/>
    <s v="30"/>
    <x v="1"/>
    <x v="0"/>
    <s v="2569|OAM|7.75|105.00"/>
    <x v="529"/>
    <s v="Truck# RE-25_x000a_Hauling Ticket# 201620_x000a_Job: OAM"/>
    <x v="44"/>
    <x v="54"/>
    <s v="201620"/>
    <x v="13"/>
    <x v="93"/>
    <s v="OAM"/>
    <m/>
    <m/>
    <m/>
    <m/>
    <n v="7.75"/>
    <n v="105"/>
    <n v="813.75"/>
    <n v="732.375"/>
    <n v="1316313.5299999979"/>
  </r>
  <r>
    <x v="18"/>
    <s v="30"/>
    <x v="1"/>
    <x v="0"/>
    <s v="2569|OAM|6.00|105.00"/>
    <x v="529"/>
    <s v="Truck# RE-25_x000a_Hauling Ticket# 201621_x000a_Job: OAM"/>
    <x v="44"/>
    <x v="54"/>
    <s v="201621"/>
    <x v="13"/>
    <x v="93"/>
    <s v="OAM"/>
    <m/>
    <m/>
    <m/>
    <m/>
    <n v="6"/>
    <n v="105"/>
    <n v="630"/>
    <n v="567"/>
    <n v="1316943.5299999979"/>
  </r>
  <r>
    <x v="18"/>
    <s v="30"/>
    <x v="1"/>
    <x v="0"/>
    <s v="2569|OAM|7.00|105.00"/>
    <x v="529"/>
    <s v="Truck# RE-25_x000a_Hauling Ticket# 201622_x000a_Job: OAM"/>
    <x v="44"/>
    <x v="54"/>
    <s v="201622"/>
    <x v="13"/>
    <x v="93"/>
    <s v="OAM"/>
    <m/>
    <m/>
    <m/>
    <m/>
    <n v="7"/>
    <n v="105"/>
    <n v="735"/>
    <n v="661.5"/>
    <n v="1317678.5299999979"/>
  </r>
  <r>
    <x v="18"/>
    <s v="30"/>
    <x v="1"/>
    <x v="0"/>
    <s v="2569|OAM|5.00|105.00"/>
    <x v="529"/>
    <s v="Truck# RE-25_x000a_Hauling Ticket# 201623_x000a_Job: OAM"/>
    <x v="44"/>
    <x v="54"/>
    <s v="201623"/>
    <x v="13"/>
    <x v="93"/>
    <s v="OAM"/>
    <m/>
    <m/>
    <m/>
    <m/>
    <n v="5"/>
    <n v="105"/>
    <n v="525"/>
    <n v="472.5"/>
    <n v="1318203.5299999979"/>
  </r>
  <r>
    <x v="18"/>
    <s v="30"/>
    <x v="1"/>
    <x v="0"/>
    <s v="2569|OAM|6.75|105.00"/>
    <x v="529"/>
    <s v="Truck# LT-325_x000a_Hauling Ticket# 178314_x000a_Job: OAM"/>
    <x v="0"/>
    <x v="21"/>
    <s v="178314"/>
    <x v="13"/>
    <x v="93"/>
    <s v="OAM"/>
    <m/>
    <m/>
    <m/>
    <m/>
    <n v="6.75"/>
    <n v="105"/>
    <n v="708.75"/>
    <n v="0"/>
    <n v="1318912.2799999979"/>
  </r>
  <r>
    <x v="18"/>
    <s v="30"/>
    <x v="1"/>
    <x v="0"/>
    <s v="2569|OAM|7.50|105.00"/>
    <x v="529"/>
    <s v="Truck# MLB-58_x000a_Hauling Ticket# 178255_x000a_Job: OAM"/>
    <x v="2"/>
    <x v="22"/>
    <s v="178255"/>
    <x v="13"/>
    <x v="93"/>
    <s v="OAM"/>
    <m/>
    <m/>
    <m/>
    <m/>
    <n v="7.5"/>
    <n v="105"/>
    <n v="787.5"/>
    <n v="0"/>
    <n v="1319699.7799999979"/>
  </r>
  <r>
    <x v="18"/>
    <s v="30"/>
    <x v="1"/>
    <x v="0"/>
    <s v="2569|OAM|4.75|105.00"/>
    <x v="529"/>
    <s v="Truck# RE-25_x000a_Hauling Ticket# 201619_x000a_Job: OAM"/>
    <x v="44"/>
    <x v="54"/>
    <s v="201619"/>
    <x v="13"/>
    <x v="93"/>
    <s v="OAM"/>
    <m/>
    <m/>
    <m/>
    <m/>
    <n v="4.75"/>
    <n v="105"/>
    <n v="498.75"/>
    <n v="0"/>
    <n v="1320198.5299999979"/>
  </r>
  <r>
    <x v="18"/>
    <s v="30"/>
    <x v="1"/>
    <x v="0"/>
    <s v="2569|OAM|5.25|105.00"/>
    <x v="529"/>
    <s v="Truck# RE-25_x000a_Hauling Ticket# 201624_x000a_Job: OAM"/>
    <x v="44"/>
    <x v="54"/>
    <s v="201624"/>
    <x v="13"/>
    <x v="93"/>
    <s v="OAM"/>
    <m/>
    <m/>
    <m/>
    <m/>
    <n v="5.25"/>
    <n v="105"/>
    <n v="551.25"/>
    <n v="496.125"/>
    <n v="1320749.7799999979"/>
  </r>
  <r>
    <x v="30"/>
    <s v="14"/>
    <x v="2"/>
    <x v="0"/>
    <s v="2598|OAM|8.25|105.00"/>
    <x v="530"/>
    <s v="Truck# RE-25_x000a_Hauling Ticket# 201625_x000a_Job: OAM"/>
    <x v="44"/>
    <x v="54"/>
    <s v="201625"/>
    <x v="13"/>
    <x v="93"/>
    <s v="OAM"/>
    <m/>
    <m/>
    <m/>
    <m/>
    <n v="8.25"/>
    <n v="105"/>
    <n v="866.25"/>
    <n v="779.625"/>
    <n v="1531609.0099999961"/>
  </r>
  <r>
    <x v="30"/>
    <s v="14"/>
    <x v="2"/>
    <x v="0"/>
    <s v="2598|OAM|6.50|105.00"/>
    <x v="530"/>
    <s v="Truck# RE-25_x000a_Hauling Ticket# 201626_x000a_Job: OAM"/>
    <x v="44"/>
    <x v="54"/>
    <s v="201626"/>
    <x v="13"/>
    <x v="93"/>
    <s v="OAM"/>
    <m/>
    <m/>
    <m/>
    <m/>
    <n v="6.5"/>
    <n v="105"/>
    <n v="682.5"/>
    <n v="614.25"/>
    <n v="1532291.5099999961"/>
  </r>
  <r>
    <x v="30"/>
    <s v="14"/>
    <x v="2"/>
    <x v="0"/>
    <s v="2598|OAM|8.75|105.00"/>
    <x v="530"/>
    <s v="Truck# LT-356_x000a_Hauling Ticket# 220698_x000a_Job: OAM"/>
    <x v="0"/>
    <x v="7"/>
    <s v="220698"/>
    <x v="13"/>
    <x v="93"/>
    <s v="OAM"/>
    <m/>
    <m/>
    <m/>
    <m/>
    <n v="8.75"/>
    <n v="105"/>
    <n v="918.75"/>
    <n v="854.4375"/>
    <n v="1533210.2599999961"/>
  </r>
  <r>
    <x v="19"/>
    <s v="21"/>
    <x v="2"/>
    <x v="0"/>
    <s v="2611|OAM|6.50|105.00"/>
    <x v="531"/>
    <s v="Truck# LT-67_x000a_Hauling Ticket# 220678_x000a_Job: OAM"/>
    <x v="0"/>
    <x v="15"/>
    <s v="220678"/>
    <x v="13"/>
    <x v="93"/>
    <s v="OAM"/>
    <m/>
    <m/>
    <m/>
    <m/>
    <n v="6.5"/>
    <n v="105"/>
    <n v="682.5"/>
    <n v="634.72500000000002"/>
    <n v="1687813.3499999959"/>
  </r>
  <r>
    <x v="19"/>
    <s v="21"/>
    <x v="2"/>
    <x v="0"/>
    <s v="2611|OAM|10.50|105.00"/>
    <x v="531"/>
    <s v="Truck# RE-25_x000a_Hauling Ticket# 201627_x000a_Job: OAM"/>
    <x v="44"/>
    <x v="54"/>
    <s v="201627"/>
    <x v="13"/>
    <x v="93"/>
    <s v="OAM"/>
    <m/>
    <m/>
    <m/>
    <m/>
    <n v="10.5"/>
    <n v="105"/>
    <n v="1102.5"/>
    <n v="992.25"/>
    <n v="1688915.8499999959"/>
  </r>
  <r>
    <x v="19"/>
    <s v="21"/>
    <x v="2"/>
    <x v="0"/>
    <s v="2611|OAM|6.25|105.00"/>
    <x v="531"/>
    <s v="Truck# RE-25_x000a_Hauling Ticket# 201628_x000a_Job: OAM"/>
    <x v="44"/>
    <x v="54"/>
    <s v="201628"/>
    <x v="13"/>
    <x v="93"/>
    <s v="OAM"/>
    <m/>
    <m/>
    <m/>
    <m/>
    <n v="6.25"/>
    <n v="105"/>
    <n v="656.25"/>
    <n v="590.625"/>
    <n v="1689572.0999999959"/>
  </r>
  <r>
    <x v="19"/>
    <s v="21"/>
    <x v="2"/>
    <x v="0"/>
    <s v="2611|OAM|9.00|105.00"/>
    <x v="531"/>
    <s v="Truck# RE-25_x000a_Hauling Ticket# 201629_x000a_Job: OAM"/>
    <x v="44"/>
    <x v="54"/>
    <s v="201629"/>
    <x v="13"/>
    <x v="93"/>
    <s v="OAM"/>
    <m/>
    <m/>
    <m/>
    <m/>
    <n v="9"/>
    <n v="105"/>
    <n v="945"/>
    <n v="850.5"/>
    <n v="1690517.0999999959"/>
  </r>
  <r>
    <x v="19"/>
    <s v="21"/>
    <x v="2"/>
    <x v="0"/>
    <s v="2611|OAM|3.75|105.00"/>
    <x v="531"/>
    <s v="Truck# RE-25_x000a_Hauling Ticket# 201630_x000a_Job: OAM"/>
    <x v="44"/>
    <x v="54"/>
    <s v="201630"/>
    <x v="13"/>
    <x v="93"/>
    <s v="OAM"/>
    <m/>
    <m/>
    <m/>
    <m/>
    <n v="3.75"/>
    <n v="105"/>
    <n v="393.75"/>
    <n v="354.375"/>
    <n v="1690910.8499999959"/>
  </r>
  <r>
    <x v="3"/>
    <s v="28"/>
    <x v="2"/>
    <x v="0"/>
    <s v="2628|OAM|5.75|105.00"/>
    <x v="532"/>
    <s v="Truck# RE-25_x000a_Hauling Ticket# 201631_x000a_Job: OAM"/>
    <x v="44"/>
    <x v="54"/>
    <s v="201631"/>
    <x v="13"/>
    <x v="93"/>
    <s v="OAM"/>
    <m/>
    <m/>
    <m/>
    <m/>
    <n v="5.75"/>
    <n v="105"/>
    <n v="603.75"/>
    <n v="543.375"/>
    <n v="1845602.639999995"/>
  </r>
  <r>
    <x v="3"/>
    <s v="28"/>
    <x v="2"/>
    <x v="0"/>
    <s v="2628|OAM|4.75|105.00"/>
    <x v="532"/>
    <s v="Truck# RE-25_x000a_Hauling Ticket# 201632_x000a_Job: OAM"/>
    <x v="44"/>
    <x v="54"/>
    <s v="201632"/>
    <x v="13"/>
    <x v="93"/>
    <s v="OAM"/>
    <m/>
    <m/>
    <m/>
    <m/>
    <n v="4.75"/>
    <n v="105"/>
    <n v="498.75"/>
    <n v="448.875"/>
    <n v="1846101.389999995"/>
  </r>
  <r>
    <x v="3"/>
    <s v="28"/>
    <x v="2"/>
    <x v="0"/>
    <s v="2628|OAM|6.00|105.00"/>
    <x v="532"/>
    <s v="Truck# RE-25_x000a_Hauling Ticket# 201633_x000a_Job: OAM"/>
    <x v="44"/>
    <x v="54"/>
    <s v="201633"/>
    <x v="13"/>
    <x v="93"/>
    <s v="OAM"/>
    <m/>
    <m/>
    <m/>
    <m/>
    <n v="6"/>
    <n v="105"/>
    <n v="630"/>
    <n v="567"/>
    <n v="1846731.389999995"/>
  </r>
  <r>
    <x v="3"/>
    <s v="28"/>
    <x v="2"/>
    <x v="0"/>
    <s v="2628|OAM|6.25|105.00"/>
    <x v="532"/>
    <s v="Truck# MEM-15_x000a_Hauling Ticket# 203742_x000a_Job: OAM"/>
    <x v="26"/>
    <x v="38"/>
    <s v="203742"/>
    <x v="13"/>
    <x v="93"/>
    <s v="OAM"/>
    <m/>
    <m/>
    <m/>
    <m/>
    <n v="6.25"/>
    <n v="105"/>
    <n v="656.25"/>
    <n v="590.625"/>
    <n v="1847387.639999995"/>
  </r>
  <r>
    <x v="4"/>
    <s v="04"/>
    <x v="3"/>
    <x v="0"/>
    <s v="2644|OAM|5.25|105.00"/>
    <x v="533"/>
    <s v="Truck# MEM-15_x000a_Hauling Ticket# 218345_x000a_Job: OAM"/>
    <x v="26"/>
    <x v="38"/>
    <s v="218345"/>
    <x v="13"/>
    <x v="93"/>
    <s v="OAM"/>
    <m/>
    <m/>
    <m/>
    <m/>
    <n v="5.25"/>
    <n v="105"/>
    <n v="551.25"/>
    <n v="496.125"/>
    <n v="1972165.829999995"/>
  </r>
  <r>
    <x v="40"/>
    <s v="11"/>
    <x v="3"/>
    <x v="0"/>
    <s v="2659|OAM|8.25|105.00"/>
    <x v="534"/>
    <s v="Truck# LT-515_x000a_Hauling Ticket# 220664_x000a_Job: OAM"/>
    <x v="0"/>
    <x v="17"/>
    <s v="220664"/>
    <x v="13"/>
    <x v="93"/>
    <s v="OAM"/>
    <m/>
    <m/>
    <m/>
    <m/>
    <n v="8.25"/>
    <n v="105"/>
    <n v="866.25"/>
    <n v="805.61250000000007"/>
    <n v="2079802.1999999951"/>
  </r>
  <r>
    <x v="40"/>
    <s v="11"/>
    <x v="3"/>
    <x v="0"/>
    <s v="2659|OAM|7.50|105.00"/>
    <x v="534"/>
    <s v="Truck# RE-25_x000a_Hauling Ticket# 208322_x000a_Job: OAM"/>
    <x v="44"/>
    <x v="54"/>
    <s v="208322"/>
    <x v="13"/>
    <x v="93"/>
    <s v="OAM"/>
    <m/>
    <m/>
    <m/>
    <m/>
    <n v="7.5"/>
    <n v="105"/>
    <n v="787.5"/>
    <n v="708.75"/>
    <n v="2080589.6999999951"/>
  </r>
  <r>
    <x v="40"/>
    <s v="11"/>
    <x v="3"/>
    <x v="0"/>
    <s v="2659|OAM|6.00|105.00"/>
    <x v="534"/>
    <s v="Truck# RE-25_x000a_Hauling Ticket# 201634_x000a_Job: OAM"/>
    <x v="44"/>
    <x v="54"/>
    <s v="201634"/>
    <x v="13"/>
    <x v="93"/>
    <s v="OAM"/>
    <m/>
    <m/>
    <m/>
    <m/>
    <n v="6"/>
    <n v="105"/>
    <n v="630"/>
    <n v="567"/>
    <n v="2081219.6999999951"/>
  </r>
  <r>
    <x v="40"/>
    <s v="11"/>
    <x v="3"/>
    <x v="0"/>
    <s v="2659|OAM|6.50|105.00"/>
    <x v="534"/>
    <s v="Truck# RE-25_x000a_Hauling Ticket# 201635_x000a_Job: OAM"/>
    <x v="44"/>
    <x v="54"/>
    <s v="201635"/>
    <x v="13"/>
    <x v="93"/>
    <s v="OAM"/>
    <m/>
    <m/>
    <m/>
    <m/>
    <n v="6.5"/>
    <n v="105"/>
    <n v="682.5"/>
    <n v="614.25"/>
    <n v="2081902.1999999951"/>
  </r>
  <r>
    <x v="40"/>
    <s v="11"/>
    <x v="3"/>
    <x v="0"/>
    <s v="2659|OAM|6.00|105.00"/>
    <x v="534"/>
    <s v="Truck# RE-25_x000a_Hauling Ticket# 201636_x000a_Job: OAM"/>
    <x v="44"/>
    <x v="54"/>
    <s v="201636"/>
    <x v="13"/>
    <x v="93"/>
    <s v="OAM"/>
    <m/>
    <m/>
    <m/>
    <m/>
    <n v="6"/>
    <n v="105"/>
    <n v="630"/>
    <n v="567"/>
    <n v="2082532.1999999951"/>
  </r>
  <r>
    <x v="20"/>
    <s v="18"/>
    <x v="3"/>
    <x v="0"/>
    <s v="2689|OAM|8.25|105.00"/>
    <x v="535"/>
    <s v="Truck# RE-25_x000a_Hauling Ticket# 201637_x000a_Job: OAM"/>
    <x v="44"/>
    <x v="54"/>
    <s v="201637"/>
    <x v="13"/>
    <x v="93"/>
    <s v="OAM"/>
    <m/>
    <m/>
    <m/>
    <m/>
    <n v="8.25"/>
    <n v="105"/>
    <n v="866.25"/>
    <n v="779.625"/>
    <n v="2213337.7599999951"/>
  </r>
  <r>
    <x v="20"/>
    <s v="18"/>
    <x v="3"/>
    <x v="0"/>
    <s v="2689|OAM|6.25|105.00"/>
    <x v="535"/>
    <s v="Truck# RE-25_x000a_Hauling Ticket# 201638_x000a_Job: OAM"/>
    <x v="44"/>
    <x v="54"/>
    <s v="201638"/>
    <x v="13"/>
    <x v="93"/>
    <s v="OAM"/>
    <m/>
    <m/>
    <m/>
    <m/>
    <n v="6.25"/>
    <n v="105"/>
    <n v="656.25"/>
    <n v="590.625"/>
    <n v="2213994.0099999951"/>
  </r>
  <r>
    <x v="20"/>
    <s v="18"/>
    <x v="3"/>
    <x v="0"/>
    <s v="2689|OAM|4.50|105.00"/>
    <x v="535"/>
    <s v="Truck# MEM-15_x000a_Hauling Ticket# 201572_x000a_Job: OAM"/>
    <x v="26"/>
    <x v="38"/>
    <s v="201572"/>
    <x v="13"/>
    <x v="93"/>
    <s v="OAM"/>
    <m/>
    <m/>
    <m/>
    <m/>
    <n v="4.5"/>
    <n v="105"/>
    <n v="472.5"/>
    <n v="425.25"/>
    <n v="2214466.5099999951"/>
  </r>
  <r>
    <x v="20"/>
    <s v="18"/>
    <x v="3"/>
    <x v="0"/>
    <s v="2689|OAM|8.25|105.00"/>
    <x v="535"/>
    <s v="Truck# MEM-15_x000a_Hauling Ticket# 201574_x000a_Job: OAM"/>
    <x v="26"/>
    <x v="38"/>
    <s v="201574"/>
    <x v="13"/>
    <x v="93"/>
    <s v="OAM"/>
    <m/>
    <m/>
    <m/>
    <m/>
    <n v="8.25"/>
    <n v="105"/>
    <n v="866.25"/>
    <n v="779.625"/>
    <n v="2215332.7599999951"/>
  </r>
  <r>
    <x v="20"/>
    <s v="18"/>
    <x v="3"/>
    <x v="0"/>
    <s v="2689|OAM|5.00|105.00"/>
    <x v="535"/>
    <s v="Truck# RE-25_x000a_Hauling Ticket# 201639_x000a_Job: OAM"/>
    <x v="44"/>
    <x v="54"/>
    <s v="201639"/>
    <x v="13"/>
    <x v="93"/>
    <s v="OAM"/>
    <m/>
    <m/>
    <m/>
    <m/>
    <n v="5"/>
    <n v="105"/>
    <n v="525"/>
    <n v="472.5"/>
    <n v="2215857.7599999951"/>
  </r>
  <r>
    <x v="21"/>
    <s v="25"/>
    <x v="3"/>
    <x v="0"/>
    <s v="2687|OAM|5.00|105.00"/>
    <x v="536"/>
    <s v="Truck# RE-25_x000a_Hauling Ticket# 201640_x000a_Job: OAM"/>
    <x v="44"/>
    <x v="54"/>
    <s v="201640"/>
    <x v="13"/>
    <x v="93"/>
    <s v="OAM"/>
    <m/>
    <m/>
    <m/>
    <m/>
    <n v="5"/>
    <n v="105"/>
    <n v="525"/>
    <n v="472.5"/>
    <n v="2312016.0999999959"/>
  </r>
  <r>
    <x v="21"/>
    <s v="25"/>
    <x v="3"/>
    <x v="0"/>
    <s v="2687|OAM|6.00|105.00"/>
    <x v="536"/>
    <s v="Truck# RE-25_x000a_Hauling Ticket# 201641_x000a_Job: OAM"/>
    <x v="44"/>
    <x v="54"/>
    <s v="201641"/>
    <x v="13"/>
    <x v="93"/>
    <s v="OAM"/>
    <m/>
    <m/>
    <m/>
    <m/>
    <n v="6"/>
    <n v="105"/>
    <n v="630"/>
    <n v="567"/>
    <n v="2312646.0999999959"/>
  </r>
  <r>
    <x v="21"/>
    <s v="25"/>
    <x v="3"/>
    <x v="0"/>
    <s v="2687|OAM|9.50|105.00"/>
    <x v="536"/>
    <s v="Truck# RE-25_x000a_Hauling Ticket# 201642_x000a_Job: OAM"/>
    <x v="44"/>
    <x v="54"/>
    <s v="201642"/>
    <x v="13"/>
    <x v="93"/>
    <s v="OAM"/>
    <m/>
    <m/>
    <m/>
    <m/>
    <n v="9.5"/>
    <n v="105"/>
    <n v="997.5"/>
    <n v="897.75"/>
    <n v="2313643.5999999959"/>
  </r>
  <r>
    <x v="21"/>
    <s v="25"/>
    <x v="3"/>
    <x v="0"/>
    <s v="2687|OAM|6.50|105.00"/>
    <x v="536"/>
    <s v="Truck# RE-25_x000a_Hauling Ticket# 201643_x000a_Job: OAM"/>
    <x v="44"/>
    <x v="54"/>
    <s v="201643"/>
    <x v="13"/>
    <x v="93"/>
    <s v="OAM"/>
    <m/>
    <m/>
    <m/>
    <m/>
    <n v="6.5"/>
    <n v="105"/>
    <n v="682.5"/>
    <n v="614.25"/>
    <n v="2314326.0999999959"/>
  </r>
  <r>
    <x v="21"/>
    <s v="25"/>
    <x v="3"/>
    <x v="0"/>
    <s v="2687|OAM|7.00|105.00"/>
    <x v="536"/>
    <s v="Truck# RE-25_x000a_Hauling Ticket# 201644_x000a_Job: OAM"/>
    <x v="44"/>
    <x v="54"/>
    <s v="201644"/>
    <x v="13"/>
    <x v="93"/>
    <s v="OAM"/>
    <m/>
    <m/>
    <m/>
    <m/>
    <n v="7"/>
    <n v="105"/>
    <n v="735"/>
    <n v="661.5"/>
    <n v="2315061.0999999959"/>
  </r>
  <r>
    <x v="3"/>
    <s v="28"/>
    <x v="2"/>
    <x v="0"/>
    <s v="2625|Obama Presidential Library|4.25|120.00"/>
    <x v="537"/>
    <s v="Truck# AAA-308_x000a_Hauling Ticket# 13566_x000a_Job: Obama Presidential Library_x000a_Location: 11801 S. Ridgeland Ave_x000a_Scale Ticket# _x000a_66167, 66169._x000a_PO: 116095"/>
    <x v="11"/>
    <x v="24"/>
    <s v="13566"/>
    <x v="11"/>
    <x v="94"/>
    <s v="Obama Presidential Library"/>
    <m/>
    <m/>
    <s v="66167, 66169"/>
    <m/>
    <n v="4.25"/>
    <n v="120"/>
    <n v="510"/>
    <n v="0"/>
    <n v="1819372.139999995"/>
  </r>
  <r>
    <x v="3"/>
    <s v="28"/>
    <x v="2"/>
    <x v="0"/>
    <s v="2625|Obama Presidential Library|8.00|120.00"/>
    <x v="537"/>
    <s v="Truck# LT-617_x000a_Hauling Ticket# 13565_x000a_Job: Obama Presidential Library_x000a_Location: 11801 S. Ridgeland Ave_x000a_Scale Ticket# 66164, 66165, 66168_x000a_PO: 116094"/>
    <x v="0"/>
    <x v="3"/>
    <s v="13565"/>
    <x v="11"/>
    <x v="94"/>
    <s v="Obama Presidential Library"/>
    <m/>
    <m/>
    <s v="66164, 66165, 66168"/>
    <m/>
    <n v="8"/>
    <n v="120"/>
    <n v="960"/>
    <n v="0"/>
    <n v="1820332.139999995"/>
  </r>
  <r>
    <x v="3"/>
    <s v="28"/>
    <x v="2"/>
    <x v="0"/>
    <s v="2625|Obama Presidential Library|9.25|120.00"/>
    <x v="537"/>
    <s v="Truck# BR-371_x000a_Hauling Ticket# 6493_x000a_Job: Obama Presidential Library_x000a_Location: 11801 S. Ridgeland Ave_x000a_Scale Ticket# 66178._x000a_PO: 116131._x000a_Scale Ticket# 66184, 66190, 66196._x000a_PO: 116095"/>
    <x v="3"/>
    <x v="4"/>
    <s v="6493"/>
    <x v="11"/>
    <x v="94"/>
    <s v="Obama Presidential Library"/>
    <m/>
    <m/>
    <s v="66178"/>
    <m/>
    <n v="9.25"/>
    <n v="120"/>
    <n v="1110"/>
    <n v="0"/>
    <n v="1821442.139999995"/>
  </r>
  <r>
    <x v="3"/>
    <s v="28"/>
    <x v="2"/>
    <x v="0"/>
    <s v="2625|Obama Presidential Library|8.00|120.00"/>
    <x v="537"/>
    <s v="Truck# LT-617_x000a_Hauling Ticket# 15527_x000a_Job: Obama Presidential Library_x000a_Location: 11801 S. Ridgeland Ave_x000a_Scale Ticket# 66174, 66181._x000a_PO: 116095_x000a_Scale Ticket# 66187._x000a_PO: 116131"/>
    <x v="0"/>
    <x v="3"/>
    <s v="15527"/>
    <x v="11"/>
    <x v="94"/>
    <s v="Obama Presidential Library"/>
    <m/>
    <m/>
    <s v="66174, 66181"/>
    <m/>
    <n v="8"/>
    <n v="120"/>
    <n v="960"/>
    <n v="0"/>
    <n v="1822402.139999995"/>
  </r>
  <r>
    <x v="3"/>
    <s v="28"/>
    <x v="2"/>
    <x v="0"/>
    <s v="2625|Obama Presidential Library|9.00|120.00"/>
    <x v="537"/>
    <s v="Truck# J&amp;O-566_x000a_Hauling Ticket# 15536_x000a_Job: Obama Presidential Library_x000a_Location: 11801 S. Ridgeland Ave_x000a_Scale Ticket# 66180._x000a_PO: 116131_x000a_Scale Ticket# 66186, 66173._x000a_PO: 116095"/>
    <x v="10"/>
    <x v="70"/>
    <s v="15536"/>
    <x v="11"/>
    <x v="94"/>
    <s v="Obama Presidential Library"/>
    <m/>
    <m/>
    <s v="66180"/>
    <m/>
    <n v="9"/>
    <n v="120"/>
    <n v="1080"/>
    <n v="0"/>
    <n v="1823482.139999995"/>
  </r>
  <r>
    <x v="3"/>
    <s v="28"/>
    <x v="2"/>
    <x v="0"/>
    <s v="2625|Obama Presidential Library|8.00|120.00"/>
    <x v="537"/>
    <s v="Truck# U-76_x000a_Hauling Ticket# 15001_x000a_Job: Obama Presidential Library_x000a_Location: 11801 S. Ridgeland Ave_x000a_Scale Ticket# 66183._x000a_PO: 116131_x000a_Scale Ticket# 66175, 66188._x000a_PO: 116095"/>
    <x v="4"/>
    <x v="46"/>
    <s v="15001"/>
    <x v="11"/>
    <x v="94"/>
    <s v="Obama Presidential Library"/>
    <m/>
    <m/>
    <s v="66183"/>
    <m/>
    <n v="8"/>
    <n v="120"/>
    <n v="960"/>
    <n v="0"/>
    <n v="1824442.139999995"/>
  </r>
  <r>
    <x v="40"/>
    <s v="11"/>
    <x v="3"/>
    <x v="0"/>
    <s v="2655|Obama Presidential Library|8.00|120.00"/>
    <x v="538"/>
    <s v="Truck# LT-103_x000a_Hauling Ticket# 13297_x000a_Job: Obama Presidential Library_x000a_Location: 11801 S. Ridgeland Ave_x000a_Scale Ticket# _x000a_66323, 66329, 66334, 66338, 66339._x000a_PO: 116095"/>
    <x v="0"/>
    <x v="0"/>
    <s v="13297"/>
    <x v="11"/>
    <x v="94"/>
    <s v="Obama Presidential Library"/>
    <m/>
    <m/>
    <s v="66323, 66329, 66334, 66338, 66339"/>
    <m/>
    <n v="8"/>
    <n v="120"/>
    <n v="960"/>
    <n v="0"/>
    <n v="2053404.6999999951"/>
  </r>
  <r>
    <x v="40"/>
    <s v="11"/>
    <x v="3"/>
    <x v="0"/>
    <s v="2655|Obama Presidential Library|8.00|120.00"/>
    <x v="538"/>
    <s v="Truck# LT-67_x000a_Hauling Ticket# 14219_x000a_Job: Obama Presidential Library_x000a_Location: 11801 S. Ridgeland Ave_x000a_Scale Ticket# _x000a_66322, 66328, 66333._x000a_PO: 116095"/>
    <x v="0"/>
    <x v="15"/>
    <s v="14219"/>
    <x v="11"/>
    <x v="94"/>
    <s v="Obama Presidential Library"/>
    <m/>
    <m/>
    <s v="66322, 66328, 66333"/>
    <m/>
    <n v="8"/>
    <n v="120"/>
    <n v="960"/>
    <n v="0"/>
    <n v="2054364.6999999951"/>
  </r>
  <r>
    <x v="40"/>
    <s v="11"/>
    <x v="3"/>
    <x v="0"/>
    <s v="2655|Obama Presidential Library|8.00|120.00"/>
    <x v="538"/>
    <s v="Truck# U-28_x000a_Hauling Ticket# 15023_x000a_Job: Obama Presidential Library_x000a_Location: 11801 S. Ridgeland Ave_x000a_Scale Ticket# _x000a_66325, 66331, 66336._x000a_PO: 116095"/>
    <x v="4"/>
    <x v="5"/>
    <s v="15023"/>
    <x v="11"/>
    <x v="94"/>
    <s v="Obama Presidential Library"/>
    <m/>
    <m/>
    <s v="66325, 66331, 66336"/>
    <m/>
    <n v="8"/>
    <n v="120"/>
    <n v="960"/>
    <n v="0"/>
    <n v="2055324.6999999951"/>
  </r>
  <r>
    <x v="40"/>
    <s v="11"/>
    <x v="3"/>
    <x v="0"/>
    <s v="2655|Obama Presidential Library|6.00|120.00"/>
    <x v="538"/>
    <s v="Truck# LT-103_x000a_Hauling Ticket# 13298_x000a_Job: Obama Presidential Library_x000a_Location: 11801 S. Ridgeland Ave_x000a_Scale Ticket# _x000a_66338, 66339._x000a_PO: 116095"/>
    <x v="0"/>
    <x v="0"/>
    <s v="13298"/>
    <x v="11"/>
    <x v="94"/>
    <s v="Obama Presidential Library"/>
    <m/>
    <m/>
    <s v="66338, 66339"/>
    <m/>
    <n v="6"/>
    <n v="120"/>
    <n v="720"/>
    <n v="0"/>
    <n v="2056044.6999999951"/>
  </r>
  <r>
    <x v="40"/>
    <s v="11"/>
    <x v="3"/>
    <x v="0"/>
    <s v="2655|Obama Presidential Library|8.00|120.00"/>
    <x v="538"/>
    <s v="Truck# ALY-701_x000a_Hauling Ticket# 4887_x000a_Job: Obama Presidential Library_x000a_Location: 11801 S. Ridgeland Ave_x000a_Scale Ticket# _x000a_66335, 66330, 66335._x000a_PO: 116095"/>
    <x v="7"/>
    <x v="13"/>
    <s v="4887"/>
    <x v="11"/>
    <x v="94"/>
    <s v="Obama Presidential Library"/>
    <m/>
    <m/>
    <s v="66335, 66330, 66335"/>
    <m/>
    <n v="8"/>
    <n v="120"/>
    <n v="960"/>
    <n v="0"/>
    <n v="2057004.6999999951"/>
  </r>
  <r>
    <x v="31"/>
    <s v="22"/>
    <x v="4"/>
    <x v="0"/>
    <s v="2748|Obama Presidential Library|9.50|120.00"/>
    <x v="539"/>
    <s v="Truck# LT-67_x000a_Hauling Ticket# 14246_x000a_Job: Obama Presidential Library_x000a_Location: 11801 S. Ridgeland Ave_x000a_Scale Ticket# _x000a_66661, 66667, 66673, 66680._x000a_PO: 116095"/>
    <x v="0"/>
    <x v="15"/>
    <s v="14246"/>
    <x v="11"/>
    <x v="94"/>
    <s v="Obama Presidential Library"/>
    <m/>
    <m/>
    <s v="66661, 66667, 66673, 66680"/>
    <m/>
    <n v="9.5"/>
    <n v="120"/>
    <n v="1140"/>
    <n v="0"/>
    <n v="2766935.8599999929"/>
  </r>
  <r>
    <x v="31"/>
    <s v="22"/>
    <x v="4"/>
    <x v="0"/>
    <s v="2748|Obama Presidential Library|9.00|120.00"/>
    <x v="539"/>
    <s v="Truck# LT-103_x000a_Hauling Ticket# 15423_x000a_Job: Obama Presidential Library_x000a_Location: 11801 S. Ridgeland Ave_x000a_Scale Ticket# _x000a_66660, 66665, 66671, 66679._x000a_PO: 116095"/>
    <x v="0"/>
    <x v="0"/>
    <s v="15423"/>
    <x v="11"/>
    <x v="94"/>
    <s v="Obama Presidential Library"/>
    <m/>
    <m/>
    <s v="66660, 66665, 66671, 66679"/>
    <m/>
    <n v="9"/>
    <n v="120"/>
    <n v="1080"/>
    <n v="0"/>
    <n v="2768015.8599999929"/>
  </r>
  <r>
    <x v="31"/>
    <s v="22"/>
    <x v="4"/>
    <x v="0"/>
    <s v="2748|Obama Presidential Library|9.00|120.00"/>
    <x v="539"/>
    <s v="Truck# Li-54_x000a_Hauling Ticket# 15648_x000a_Job: Obama Presidential Library_x000a_Location: 11801 S. Ridgeland Ave_x000a_Scale Ticket# _x000a_66659, 66666, 66670, 66678._x000a_PO: 116095"/>
    <x v="1"/>
    <x v="1"/>
    <s v="15648"/>
    <x v="11"/>
    <x v="94"/>
    <s v="Obama Presidential Library"/>
    <m/>
    <m/>
    <s v="66659, 66666, 66670, 66678"/>
    <m/>
    <n v="9"/>
    <n v="120"/>
    <n v="1080"/>
    <n v="0"/>
    <n v="2769095.8599999929"/>
  </r>
  <r>
    <x v="31"/>
    <s v="22"/>
    <x v="4"/>
    <x v="0"/>
    <s v="2748|Obama Presidential Library|10.50|120.00"/>
    <x v="539"/>
    <s v="Truck# LT-67_x000a_Hauling Ticket# 14247_x000a_Job: Obama Presidential Library_x000a_Location: 11801 S. Ridgeland Ave_x000a_Scale Ticket# _x000a_66682, 66687, 66689, 66692, 66645._x000a_PO: 116095"/>
    <x v="0"/>
    <x v="15"/>
    <s v="14247"/>
    <x v="11"/>
    <x v="94"/>
    <s v="Obama Presidential Library"/>
    <m/>
    <m/>
    <s v="66682, 66687, 66689, 66692, 66645"/>
    <m/>
    <n v="10.5"/>
    <n v="120"/>
    <n v="1260"/>
    <n v="0"/>
    <n v="2770355.8599999929"/>
  </r>
  <r>
    <x v="31"/>
    <s v="22"/>
    <x v="4"/>
    <x v="0"/>
    <s v="2748|Obama Presidential Library|10.75|120.00"/>
    <x v="539"/>
    <s v="Truck# Li-54_x000a_Hauling Ticket# 15649_x000a_Job: Obama Presidential Library_x000a_Location: 11801 S. Ridgeland Ave_x000a_Scale Ticket# _x000a_66683, 66688, 66691, 66694, 66696._x000a_PO: 116095"/>
    <x v="1"/>
    <x v="1"/>
    <s v="15649"/>
    <x v="11"/>
    <x v="94"/>
    <s v="Obama Presidential Library"/>
    <m/>
    <m/>
    <s v="66683, 66688, 66691, 66694, 66696"/>
    <m/>
    <n v="10.75"/>
    <n v="120"/>
    <n v="1290"/>
    <n v="0"/>
    <n v="2771645.8599999929"/>
  </r>
  <r>
    <x v="31"/>
    <s v="22"/>
    <x v="4"/>
    <x v="0"/>
    <s v="2748|Obama Presidential Library|10.25|120.00"/>
    <x v="539"/>
    <s v="Truck# ROC-26_x000a_Hauling Ticket# 12936_x000a_Job: Obama Presidential Library_x000a_Location: 11801 S. Ridgeland Ave_x000a_Scale Ticket# _x000a_66681, 66686, 66690, 66693 _x000a_PO: 116094_x000a_Scale Ticket# 66697_x000a_PO: 116136"/>
    <x v="33"/>
    <x v="49"/>
    <s v="12936"/>
    <x v="11"/>
    <x v="94"/>
    <s v="Obama Presidential Library"/>
    <m/>
    <m/>
    <s v="66681, 66686, 66690, 66693"/>
    <m/>
    <n v="10.25"/>
    <n v="120"/>
    <n v="1230"/>
    <n v="0"/>
    <n v="2772875.8599999929"/>
  </r>
  <r>
    <x v="32"/>
    <s v="29"/>
    <x v="4"/>
    <x v="0"/>
    <s v="2765|Obama Presidential Library|9.00|120.00"/>
    <x v="540"/>
    <s v="Truck# Li-54_x000a_Hauling Ticket# 15656_x000a_Job: Obama Presidential Library_x000a_Location: 11801 S. Ridgeland Ave_x000a_Scale Ticket# _x000a_66699, 66700, 66625, 66626._x000a_PO: 116095"/>
    <x v="1"/>
    <x v="1"/>
    <s v="15656"/>
    <x v="11"/>
    <x v="94"/>
    <s v="Obama Presidential Library"/>
    <m/>
    <m/>
    <s v="66699, 66700, 66625, 66626"/>
    <m/>
    <n v="9"/>
    <n v="120"/>
    <n v="1080"/>
    <n v="0"/>
    <n v="2852663.5699999919"/>
  </r>
  <r>
    <x v="26"/>
    <s v="20"/>
    <x v="8"/>
    <x v="0"/>
    <s v="2815|Obama Presidential Library|8.00|120.00"/>
    <x v="541"/>
    <s v="Truck# MLB-108_x000a_Hauling Ticket# 14098_x000a_Job: Obama Presidential Library_x000a_Location: 11801 S. Ridgeland Ave_x000a_Scale Ticket# _x000a_680155, 680158._x000a_PO: 116095"/>
    <x v="2"/>
    <x v="2"/>
    <s v="14098"/>
    <x v="11"/>
    <x v="94"/>
    <s v="Obama Presidential Library"/>
    <m/>
    <m/>
    <s v="680155, 680158"/>
    <m/>
    <n v="8"/>
    <n v="120"/>
    <n v="960"/>
    <n v="0"/>
    <n v="3272171.849999994"/>
  </r>
  <r>
    <x v="26"/>
    <s v="20"/>
    <x v="8"/>
    <x v="0"/>
    <s v="2815|Obama Presidential Library|8.00|120.00"/>
    <x v="541"/>
    <s v="Truck# LT-103_x000a_Hauling Ticket# 15274_x000a_Job: Obama Presidential Library_x000a_Location: 11801 S. Ridgeland Ave_x000a_Scale Ticket# _x000a_686154, 680157, 680163._x000a_PO: 116095"/>
    <x v="0"/>
    <x v="0"/>
    <s v="15274"/>
    <x v="11"/>
    <x v="94"/>
    <s v="Obama Presidential Library"/>
    <m/>
    <m/>
    <s v="686154, 680157, 680163"/>
    <m/>
    <n v="8"/>
    <n v="120"/>
    <n v="960"/>
    <n v="0"/>
    <n v="3273131.849999994"/>
  </r>
  <r>
    <x v="26"/>
    <s v="20"/>
    <x v="8"/>
    <x v="0"/>
    <s v="2815|Obama Presidential Library|8.00|120.00"/>
    <x v="541"/>
    <s v="Truck# LT-103_x000a_Hauling Ticket# 15275_x000a_Job: Obama Presidential Library_x000a_Location: 11801 S. Ridgeland Ave_x000a_Scale Ticket# _x000a_680171, 680172, 680175, 680179._x000a_PO: 116095"/>
    <x v="0"/>
    <x v="0"/>
    <s v="15275"/>
    <x v="11"/>
    <x v="94"/>
    <s v="Obama Presidential Library"/>
    <m/>
    <m/>
    <s v="680171, 680172, 680175, 680179"/>
    <m/>
    <n v="8"/>
    <n v="120"/>
    <n v="960"/>
    <n v="0"/>
    <n v="3274091.849999994"/>
  </r>
  <r>
    <x v="28"/>
    <s v="03"/>
    <x v="5"/>
    <x v="0"/>
    <s v="2853|Obama Presidential Library|10.50|120.00"/>
    <x v="542"/>
    <s v="Truck# LT-103_x000a_Hauling Ticket# 14806_x000a_Job: Obama Presidential Library_x000a_Location: 11801 S. Ridgeland Ave_x000a_Scale Ticket# _x000a_680202, 680203, 680207, 680208, 680216._x000a_PO: 116095"/>
    <x v="0"/>
    <x v="0"/>
    <s v="14806"/>
    <x v="11"/>
    <x v="94"/>
    <s v="Obama Presidential Library"/>
    <m/>
    <m/>
    <s v="680202, 680203, 680207, 680208, 680216"/>
    <m/>
    <n v="10.5"/>
    <n v="120"/>
    <n v="1260"/>
    <n v="0"/>
    <n v="3497898.6799999941"/>
  </r>
  <r>
    <x v="28"/>
    <s v="03"/>
    <x v="5"/>
    <x v="0"/>
    <s v="2853|Obama Presidential Library|8.00|120.00"/>
    <x v="542"/>
    <s v="Truck# LT-103_x000a_Hauling Ticket# 15193_x000a_Job: Obama Presidential Library_x000a_Location: 11801 S. Ridgeland Ave_x000a_Scale Ticket# _x000a_680227, 680228, 680230._x000a_PO: 116095"/>
    <x v="0"/>
    <x v="0"/>
    <s v="15193"/>
    <x v="11"/>
    <x v="94"/>
    <s v="Obama Presidential Library"/>
    <m/>
    <m/>
    <s v="680227, 680228, 680230"/>
    <m/>
    <n v="8"/>
    <n v="120"/>
    <n v="960"/>
    <n v="0"/>
    <n v="3498858.6799999941"/>
  </r>
  <r>
    <x v="7"/>
    <s v="17"/>
    <x v="5"/>
    <x v="0"/>
    <s v="2896|Obama Presidential Library|2.00|120.00"/>
    <x v="543"/>
    <s v="Truck# LT-103_x000a_Hauling Ticket# 15311_x000a_Job: Obama Presidential Library_x000a_Location: 11801 S. Ridgeland Ave_x000a_WAITING TIME"/>
    <x v="0"/>
    <x v="0"/>
    <s v="15311"/>
    <x v="11"/>
    <x v="94"/>
    <s v="Obama Presidential Library"/>
    <m/>
    <m/>
    <m/>
    <m/>
    <n v="2"/>
    <n v="120"/>
    <n v="240"/>
    <n v="0"/>
    <n v="3787698.4099999978"/>
  </r>
  <r>
    <x v="7"/>
    <s v="17"/>
    <x v="5"/>
    <x v="0"/>
    <s v="2896|Obama Presidential Library|8.75|120.00"/>
    <x v="543"/>
    <s v="Truck# LT-67_x000a_Hauling Ticket# 15591_x000a_Job: Obama Presidential Library_x000a_Location: 11801 S. Ridgeland Ave_x000a_Scale Ticket# _x000a_680317, 680319, 680320, 680323._x000a_PO: 116095"/>
    <x v="0"/>
    <x v="15"/>
    <s v="15591"/>
    <x v="11"/>
    <x v="94"/>
    <s v="Obama Presidential Library"/>
    <m/>
    <m/>
    <s v="680317, 680319, 680320, 680323"/>
    <m/>
    <n v="8.75"/>
    <n v="120"/>
    <n v="1050"/>
    <n v="0"/>
    <n v="3788748.4099999978"/>
  </r>
  <r>
    <x v="1"/>
    <s v="26"/>
    <x v="0"/>
    <x v="0"/>
    <s v="2491|Park Ridge|9.00|115.50"/>
    <x v="544"/>
    <s v="Truck# MLB-108_x000a_Hauling Ticket# 13543_x000a_Job: Park Ridge_x000a_Location: 1041 N. Delphia"/>
    <x v="2"/>
    <x v="2"/>
    <s v="13543"/>
    <x v="10"/>
    <x v="95"/>
    <s v="Park Ridge"/>
    <m/>
    <m/>
    <m/>
    <m/>
    <n v="9"/>
    <n v="115.5"/>
    <n v="1039.5"/>
    <n v="966.73500000000001"/>
    <n v="838008.00000000035"/>
  </r>
  <r>
    <x v="1"/>
    <s v="26"/>
    <x v="0"/>
    <x v="0"/>
    <s v="2491|Park Ridge|3.00|115.50"/>
    <x v="544"/>
    <s v="Truck# MLB-108_x000a_Hauling Ticket# 13544_x000a_Job: Park Ridge_x000a_Location: 1041 N. Delphia"/>
    <x v="2"/>
    <x v="2"/>
    <s v="13544"/>
    <x v="10"/>
    <x v="95"/>
    <s v="Park Ridge"/>
    <m/>
    <m/>
    <m/>
    <m/>
    <n v="3"/>
    <n v="115.5"/>
    <n v="346.5"/>
    <n v="322.245"/>
    <n v="838354.50000000035"/>
  </r>
  <r>
    <x v="1"/>
    <s v="26"/>
    <x v="0"/>
    <x v="0"/>
    <s v="2491|Park Ridge|7.00|115.50"/>
    <x v="544"/>
    <s v="Truck# MLB-108_x000a_Hauling Ticket# 13545_x000a_Job: Park Ridge_x000a_Location: 1041 N. Delphia"/>
    <x v="2"/>
    <x v="2"/>
    <s v="13545"/>
    <x v="10"/>
    <x v="95"/>
    <s v="Park Ridge"/>
    <m/>
    <m/>
    <m/>
    <m/>
    <n v="7"/>
    <n v="115.5"/>
    <n v="808.5"/>
    <n v="751.90500000000009"/>
    <n v="839163.00000000035"/>
  </r>
  <r>
    <x v="1"/>
    <s v="26"/>
    <x v="0"/>
    <x v="0"/>
    <s v="2491|Park Ridge|9.75|115.50"/>
    <x v="544"/>
    <s v="Truck# MLB-108_x000a_Hauling Ticket# 13546_x000a_Job: Park Ridge_x000a_Location: 1041 N. Delphia"/>
    <x v="2"/>
    <x v="2"/>
    <s v="13546"/>
    <x v="10"/>
    <x v="95"/>
    <s v="Park Ridge"/>
    <m/>
    <m/>
    <m/>
    <m/>
    <n v="9.75"/>
    <n v="115.5"/>
    <n v="1126.1300000000001"/>
    <n v="0"/>
    <n v="840289.13000000035"/>
  </r>
  <r>
    <x v="11"/>
    <s v="02"/>
    <x v="1"/>
    <x v="0"/>
    <s v="2504|Park Ridge|8.50|115.50"/>
    <x v="545"/>
    <s v="Truck# AAA-308_x000a_Hauling Ticket# 10892_x000a_Job: Park Ridge_x000a_Location: 1041 N. Delphia"/>
    <x v="11"/>
    <x v="24"/>
    <s v="10892"/>
    <x v="10"/>
    <x v="95"/>
    <s v="Park Ridge"/>
    <m/>
    <m/>
    <m/>
    <m/>
    <n v="8.5"/>
    <n v="115.5"/>
    <n v="981.75"/>
    <n v="913.02750000000003"/>
    <n v="919296.90000000037"/>
  </r>
  <r>
    <x v="11"/>
    <s v="02"/>
    <x v="1"/>
    <x v="0"/>
    <s v="2504|Park Ridge|8.50|115.50"/>
    <x v="545"/>
    <s v="Truck# AAA-308_x000a_Hauling Ticket# 10893_x000a_Job: Park Ridge_x000a_Location: North West &amp; Dee Rd"/>
    <x v="11"/>
    <x v="24"/>
    <s v="10893"/>
    <x v="10"/>
    <x v="95"/>
    <s v="Park Ridge"/>
    <m/>
    <m/>
    <m/>
    <m/>
    <n v="8.5"/>
    <n v="115.5"/>
    <n v="981.75"/>
    <n v="913.02750000000003"/>
    <n v="920278.65000000037"/>
  </r>
  <r>
    <x v="11"/>
    <s v="02"/>
    <x v="1"/>
    <x v="0"/>
    <s v="2504|Park Ridge|9.00|115.50"/>
    <x v="545"/>
    <s v="Truck# AAA-308_x000a_Hauling Ticket# 10894_x000a_Job: Park Ridge_x000a_Location: North West &amp; Dee Rd"/>
    <x v="11"/>
    <x v="24"/>
    <s v="10894"/>
    <x v="10"/>
    <x v="95"/>
    <s v="Park Ridge"/>
    <m/>
    <m/>
    <m/>
    <m/>
    <n v="9"/>
    <n v="115.5"/>
    <n v="1039.5"/>
    <n v="966.73500000000001"/>
    <n v="921318.15000000037"/>
  </r>
  <r>
    <x v="11"/>
    <s v="02"/>
    <x v="1"/>
    <x v="0"/>
    <s v="2504|Park Ridge|8.00|115.50"/>
    <x v="545"/>
    <s v="Truck# AAA-308_x000a_Hauling Ticket# 10895_x000a_Job: Park Ridge_x000a_Location: North West &amp; Dee Rd"/>
    <x v="11"/>
    <x v="24"/>
    <s v="10895"/>
    <x v="10"/>
    <x v="95"/>
    <s v="Park Ridge"/>
    <m/>
    <m/>
    <m/>
    <m/>
    <n v="8"/>
    <n v="115.5"/>
    <n v="924"/>
    <n v="859.32"/>
    <n v="922242.15000000037"/>
  </r>
  <r>
    <x v="12"/>
    <s v="09"/>
    <x v="1"/>
    <x v="0"/>
    <s v="2517|Park Ridge|5.00|115.50"/>
    <x v="546"/>
    <s v="Truck# AAA-308_x000a_Hauling Ticket# 10898_x000a_Job: Park Ridge_x000a_Location: Due Rd &amp; North West"/>
    <x v="11"/>
    <x v="24"/>
    <s v="10898"/>
    <x v="10"/>
    <x v="95"/>
    <s v="Park Ridge"/>
    <m/>
    <m/>
    <m/>
    <m/>
    <n v="5"/>
    <n v="115.5"/>
    <n v="577.5"/>
    <n v="537.07500000000005"/>
    <n v="980728.37000000058"/>
  </r>
  <r>
    <x v="12"/>
    <s v="09"/>
    <x v="1"/>
    <x v="0"/>
    <s v="2517|Park Ridge|3.00|115.50"/>
    <x v="546"/>
    <s v="Truck# MLB-108_x000a_Hauling Ticket# 13557_x000a_Job: Park Ridge_x000a_Location: 1041 N. Delphia"/>
    <x v="2"/>
    <x v="2"/>
    <s v="13557"/>
    <x v="10"/>
    <x v="95"/>
    <s v="Park Ridge"/>
    <m/>
    <m/>
    <m/>
    <m/>
    <n v="3"/>
    <n v="115.5"/>
    <n v="346.5"/>
    <n v="322.245"/>
    <n v="981074.87000000058"/>
  </r>
  <r>
    <x v="12"/>
    <s v="09"/>
    <x v="1"/>
    <x v="0"/>
    <s v="2517|Park Ridge|8.00|115.50"/>
    <x v="546"/>
    <s v="Truck# AAA-308_x000a_Hauling Ticket# 13501_x000a_Job: Park Ridge_x000a_Location: Fairview &amp; Belle Plaine"/>
    <x v="11"/>
    <x v="24"/>
    <s v="13501"/>
    <x v="10"/>
    <x v="95"/>
    <s v="Park Ridge"/>
    <m/>
    <m/>
    <m/>
    <m/>
    <n v="8"/>
    <n v="115.5"/>
    <n v="924"/>
    <n v="859.32"/>
    <n v="981998.87000000058"/>
  </r>
  <r>
    <x v="12"/>
    <s v="09"/>
    <x v="1"/>
    <x v="0"/>
    <s v="2517|Park Ridge|5.00|115.50"/>
    <x v="546"/>
    <s v="Truck# MLB-11_x000a_Hauling Ticket# 13249_x000a_Job: Park Ridge_x000a_Location: Fairview &amp; Belle Plaine"/>
    <x v="2"/>
    <x v="11"/>
    <s v="13249"/>
    <x v="10"/>
    <x v="95"/>
    <s v="Park Ridge"/>
    <m/>
    <m/>
    <m/>
    <m/>
    <n v="5"/>
    <n v="115.5"/>
    <n v="577.5"/>
    <n v="537.07500000000005"/>
    <n v="982576.37000000058"/>
  </r>
  <r>
    <x v="12"/>
    <s v="09"/>
    <x v="1"/>
    <x v="0"/>
    <s v="2517|Park Ridge|7.00|115.50"/>
    <x v="546"/>
    <s v="Truck# MLB-58_x000a_Hauling Ticket# 13012_x000a_Job: Park Ridge_x000a_Location: 1041 N. Delphia"/>
    <x v="2"/>
    <x v="22"/>
    <s v="13012"/>
    <x v="10"/>
    <x v="95"/>
    <s v="Park Ridge"/>
    <m/>
    <m/>
    <m/>
    <m/>
    <n v="7"/>
    <n v="115.5"/>
    <n v="808.5"/>
    <n v="751.90500000000009"/>
    <n v="983384.87000000058"/>
  </r>
  <r>
    <x v="2"/>
    <s v="16"/>
    <x v="1"/>
    <x v="0"/>
    <s v="2532|Park Ridge|7.00|115.50"/>
    <x v="547"/>
    <s v="Truck# AAA-308_x000a_Hauling Ticket# 13504_x000a_Job: Park Ridge_x000a_Location: Delphia &amp; Greendale"/>
    <x v="11"/>
    <x v="24"/>
    <s v="13504"/>
    <x v="10"/>
    <x v="95"/>
    <s v="Park Ridge"/>
    <m/>
    <m/>
    <m/>
    <m/>
    <n v="7"/>
    <n v="115.5"/>
    <n v="808.5"/>
    <n v="751.90500000000009"/>
    <n v="1055997.330000001"/>
  </r>
  <r>
    <x v="2"/>
    <s v="16"/>
    <x v="1"/>
    <x v="0"/>
    <s v="2532|Park Ridge|11.00|115.50"/>
    <x v="547"/>
    <s v="Truck# AAA-308_x000a_Hauling Ticket# 13505_x000a_Job: Park Ridge_x000a_Location: Fairview &amp; Belle Plaine"/>
    <x v="11"/>
    <x v="24"/>
    <s v="13505"/>
    <x v="10"/>
    <x v="95"/>
    <s v="Park Ridge"/>
    <m/>
    <m/>
    <m/>
    <m/>
    <n v="11"/>
    <n v="115.5"/>
    <n v="1270.5"/>
    <n v="1181.5650000000001"/>
    <n v="1057267.830000001"/>
  </r>
  <r>
    <x v="2"/>
    <s v="16"/>
    <x v="1"/>
    <x v="0"/>
    <s v="2532|Park Ridge|11.00|115.50"/>
    <x v="547"/>
    <s v="Truck# AAA-308_x000a_Hauling Ticket# 13506_x000a_Job: Park Ridge_x000a_Location: 753 Busse Rd."/>
    <x v="11"/>
    <x v="24"/>
    <s v="13506"/>
    <x v="10"/>
    <x v="95"/>
    <s v="Park Ridge"/>
    <m/>
    <m/>
    <m/>
    <m/>
    <n v="11"/>
    <n v="115.5"/>
    <n v="1270.5"/>
    <n v="1181.5650000000001"/>
    <n v="1058538.330000001"/>
  </r>
  <r>
    <x v="2"/>
    <s v="16"/>
    <x v="1"/>
    <x v="0"/>
    <s v="2532|Park Ridge|11.50|115.50"/>
    <x v="547"/>
    <s v="Truck# AAA-308_x000a_Hauling Ticket# 13509_x000a_Job: Park Ridge_x000a_Location: Oak-ton &amp; Fairview"/>
    <x v="11"/>
    <x v="24"/>
    <s v="13509"/>
    <x v="10"/>
    <x v="95"/>
    <s v="Park Ridge"/>
    <m/>
    <m/>
    <m/>
    <m/>
    <n v="11.5"/>
    <n v="115.5"/>
    <n v="1328.25"/>
    <n v="1235.2725"/>
    <n v="1059866.580000001"/>
  </r>
  <r>
    <x v="2"/>
    <s v="16"/>
    <x v="1"/>
    <x v="0"/>
    <s v="2532|Park Ridge|3.50|115.50"/>
    <x v="547"/>
    <s v="Truck# LT-325_x000a_Hauling Ticket# 12674_x000a_Job: Park Ridge_x000a_Location: Cumberland &amp; Oak-ton"/>
    <x v="0"/>
    <x v="21"/>
    <s v="12674"/>
    <x v="10"/>
    <x v="95"/>
    <s v="Park Ridge"/>
    <m/>
    <m/>
    <m/>
    <m/>
    <n v="3.5"/>
    <n v="115.5"/>
    <n v="404.25"/>
    <n v="375.95250000000004"/>
    <n v="1060270.830000001"/>
  </r>
  <r>
    <x v="2"/>
    <s v="16"/>
    <x v="1"/>
    <x v="0"/>
    <s v="2532|Park Ridge|9.00|115.50"/>
    <x v="547"/>
    <s v="Truck# AAA-308_x000a_Hauling Ticket# 13508_x000a_Job: Park Ridge_x000a_Location: Fairview &amp; Oak-ton"/>
    <x v="11"/>
    <x v="24"/>
    <s v="13508"/>
    <x v="10"/>
    <x v="95"/>
    <s v="Park Ridge"/>
    <m/>
    <m/>
    <m/>
    <m/>
    <n v="9"/>
    <n v="115.5"/>
    <n v="1039.5"/>
    <n v="966.73500000000001"/>
    <n v="1061310.330000001"/>
  </r>
  <r>
    <x v="2"/>
    <s v="16"/>
    <x v="1"/>
    <x v="0"/>
    <s v="2532|Park Ridge|2.50|115.50"/>
    <x v="547"/>
    <s v="Truck# LT-515_x000a_Hauling Ticket# 13539_x000a_Job: Park Ridge_x000a_Location: Fairview &amp; Belle Plaine"/>
    <x v="0"/>
    <x v="17"/>
    <s v="13539"/>
    <x v="10"/>
    <x v="95"/>
    <s v="Park Ridge"/>
    <m/>
    <m/>
    <m/>
    <m/>
    <n v="2.5"/>
    <n v="115.5"/>
    <n v="288.75"/>
    <n v="268.53750000000002"/>
    <n v="1061599.080000001"/>
  </r>
  <r>
    <x v="17"/>
    <s v="23"/>
    <x v="1"/>
    <x v="0"/>
    <s v="2547|Park Ridge|8.00|115.50"/>
    <x v="548"/>
    <s v="Truck# AAA-308_x000a_Hauling Ticket# 13510_x000a_Job: Park Ridge_x000a_Location: Fairview &amp; Oak-ton"/>
    <x v="11"/>
    <x v="24"/>
    <s v="13510"/>
    <x v="10"/>
    <x v="95"/>
    <s v="Park Ridge"/>
    <m/>
    <m/>
    <m/>
    <m/>
    <n v="8"/>
    <n v="115.5"/>
    <n v="924"/>
    <n v="859.32"/>
    <n v="1164177.28"/>
  </r>
  <r>
    <x v="17"/>
    <s v="23"/>
    <x v="1"/>
    <x v="0"/>
    <s v="2547|Park Ridge|6.00|115.50"/>
    <x v="548"/>
    <s v="Truck# AAA-308_x000a_Hauling Ticket# 13511_x000a_Job: Park Ridge_x000a_Location: Rose &amp; Stewart"/>
    <x v="11"/>
    <x v="24"/>
    <s v="13511"/>
    <x v="10"/>
    <x v="95"/>
    <s v="Park Ridge"/>
    <m/>
    <m/>
    <m/>
    <m/>
    <n v="6"/>
    <n v="115.5"/>
    <n v="693"/>
    <n v="644.49"/>
    <n v="1164870.28"/>
  </r>
  <r>
    <x v="25"/>
    <s v="13"/>
    <x v="8"/>
    <x v="0"/>
    <s v="2799|PBC CDOT|3.00|315.00"/>
    <x v="549"/>
    <s v="Truck# ROC-26_x000a_Hauling Ticket# 13301_x000a_Job: PBC CDOT _x000a_Location: Knox Ave. &amp; Bryn Mwar_x000a_Scale Ticket# 1323837, 1323906, 1323975._x000a_PickUP/Deliver: Countryside Landfill"/>
    <x v="33"/>
    <x v="49"/>
    <s v="13301"/>
    <x v="19"/>
    <x v="96"/>
    <s v="PBC CDOT"/>
    <s v="Colocar en manifiestos MYS Construction"/>
    <s v="Countryside Landfill"/>
    <s v="1323837, 1323906, 1323975"/>
    <m/>
    <n v="3"/>
    <n v="315"/>
    <n v="945"/>
    <n v="0"/>
    <n v="3163771.709999993"/>
  </r>
  <r>
    <x v="25"/>
    <s v="13"/>
    <x v="8"/>
    <x v="0"/>
    <s v="2799|PBC CDOT|3.00|315.00"/>
    <x v="549"/>
    <s v="Truck# LT-356_x000a_Hauling Ticket# 14295_x000a_Job: PBC CDOT _x000a_Location: Knox Ave. &amp; Bryn Mwar_x000a_Scale Ticket# 1323807, 1323878, 1323943._x000a_PickUP/Deliver: Countryside Landfill"/>
    <x v="0"/>
    <x v="7"/>
    <s v="14295"/>
    <x v="19"/>
    <x v="96"/>
    <s v="PBC CDOT"/>
    <s v="Colocar en manifiestos MYS Construction"/>
    <s v="Countryside Landfill"/>
    <s v="1323807, 1323878, 1323943"/>
    <m/>
    <n v="3"/>
    <n v="315"/>
    <n v="945"/>
    <n v="0"/>
    <n v="3164716.709999993"/>
  </r>
  <r>
    <x v="25"/>
    <s v="13"/>
    <x v="8"/>
    <x v="0"/>
    <s v="2799|PBC CDOT|3.00|315.00"/>
    <x v="549"/>
    <s v="Truck# KJV-708_x000a_Hauling Ticket# 15079_x000a_Job: PBC CDOT _x000a_Location: Knox Ave. &amp; Bryn Mwar_x000a_Scale Ticket# 1323834, 1323899, 1323966._x000a_PickUP/Deliver: Countryside Landfill"/>
    <x v="15"/>
    <x v="20"/>
    <s v="15079"/>
    <x v="19"/>
    <x v="96"/>
    <s v="PBC CDOT"/>
    <s v="Colocar en manifiestos MYS Construction"/>
    <s v="Countryside Landfill"/>
    <s v="1323834, 1323899, 1323966"/>
    <m/>
    <n v="3"/>
    <n v="315"/>
    <n v="945"/>
    <n v="0"/>
    <n v="3165661.709999993"/>
  </r>
  <r>
    <x v="25"/>
    <s v="13"/>
    <x v="8"/>
    <x v="0"/>
    <s v="2799|PBC CDOT|1.00|315.00"/>
    <x v="549"/>
    <s v="Truck# U-661_x000a_Hauling Ticket# 15090_x000a_Job: PBC CDOT _x000a_Location: Knox Ave. &amp; Bryn Mwar_x000a_Scale Ticket# 1323849._x000a_PickUP/Deliver: Countryside Landfill"/>
    <x v="4"/>
    <x v="60"/>
    <s v="15090"/>
    <x v="19"/>
    <x v="96"/>
    <s v="PBC CDOT"/>
    <s v="Colocar en manifiestos MYS Construction"/>
    <s v="Countryside Landfill"/>
    <s v="1323849"/>
    <m/>
    <n v="1"/>
    <n v="315"/>
    <n v="315"/>
    <n v="0"/>
    <n v="3165976.709999993"/>
  </r>
  <r>
    <x v="25"/>
    <s v="13"/>
    <x v="8"/>
    <x v="0"/>
    <s v="2799|PBC CDOT|1.00|315.00"/>
    <x v="549"/>
    <s v="Truck# U-661_x000a_Hauling Ticket# 15096_x000a_Job: PBC CDOT _x000a_Location: Knox Ave. &amp; Bryn Mwar_x000a_Scale Ticket# 1323930._x000a_PickUP/Deliver: Countryside Landfill"/>
    <x v="4"/>
    <x v="60"/>
    <s v="15096"/>
    <x v="19"/>
    <x v="96"/>
    <s v="PBC CDOT"/>
    <s v="Colocar en manifiestos MYS Construction"/>
    <s v="Countryside Landfill"/>
    <s v="1323930"/>
    <m/>
    <n v="1"/>
    <n v="315"/>
    <n v="315"/>
    <n v="0"/>
    <n v="3166291.709999993"/>
  </r>
  <r>
    <x v="25"/>
    <s v="13"/>
    <x v="8"/>
    <x v="0"/>
    <s v="2799|PBC CDOT|2.00|315.00"/>
    <x v="549"/>
    <s v="Truck# ALY-21_x000a_Hauling Ticket# 15097_x000a_Job: PBC CDOT _x000a_Location: Knox Ave. &amp; Bryn Mwar_x000a_Scale Ticket# 1323842, 1323925._x000a_PickUP/Deliver: Countryside Landfill"/>
    <x v="7"/>
    <x v="90"/>
    <s v="15097"/>
    <x v="19"/>
    <x v="96"/>
    <s v="PBC CDOT"/>
    <s v="Colocar en manifiestos MYS Construction"/>
    <s v="Countryside Landfill"/>
    <s v="1323842, 1323925"/>
    <m/>
    <n v="2"/>
    <n v="315"/>
    <n v="630"/>
    <n v="0"/>
    <n v="3166921.709999993"/>
  </r>
  <r>
    <x v="25"/>
    <s v="13"/>
    <x v="8"/>
    <x v="0"/>
    <s v="2799|PBC CDOT|2.00|315.00"/>
    <x v="549"/>
    <s v="Truck# CAJ-02_x000a_Hauling Ticket# 15102_x000a_Job: PBC CDOT _x000a_Location: Knox Ave. &amp; Bryn Mwar_x000a_Scale Ticket# 1323860, 1323937._x000a_PickUP/Deliver: Countryside Landfill"/>
    <x v="5"/>
    <x v="41"/>
    <s v="15102"/>
    <x v="19"/>
    <x v="96"/>
    <s v="PBC CDOT"/>
    <s v="Colocar en manifiestos MYS Construction"/>
    <s v="Countryside Landfill"/>
    <s v="1323860, 1323937"/>
    <m/>
    <n v="2"/>
    <n v="315"/>
    <n v="630"/>
    <n v="0"/>
    <n v="3167551.709999993"/>
  </r>
  <r>
    <x v="25"/>
    <s v="13"/>
    <x v="8"/>
    <x v="0"/>
    <s v="2799|PBC CDOT|2.00|315.00"/>
    <x v="549"/>
    <s v="Truck# TE-75_x000a_Hauling Ticket# 15109_x000a_Job: PBC CDOT _x000a_Location: Knox Ave. &amp; Bryn Mwar_x000a_Scale Ticket# _x000a__x000a_1962719, 1963009._x000a__x000a__x000a_PickUP/Deliver: Countryside Landfill"/>
    <x v="8"/>
    <x v="12"/>
    <s v="15109"/>
    <x v="19"/>
    <x v="96"/>
    <s v="PBC CDOT"/>
    <s v="Colocar en manifiestos MYS Construction"/>
    <s v="Countryside Landfill"/>
    <s v="1962719, 1963009"/>
    <m/>
    <n v="2"/>
    <n v="315"/>
    <n v="630"/>
    <n v="0"/>
    <n v="3168181.709999993"/>
  </r>
  <r>
    <x v="25"/>
    <s v="13"/>
    <x v="8"/>
    <x v="0"/>
    <s v="2799|PBC CDOT|3.00|315.00"/>
    <x v="549"/>
    <s v="Truck# WO-07_x000a_Hauling Ticket# 15761_x000a_Job: PBC CDOT _x000a_Location: Knox Ave. &amp; Bryn Mwar_x000a_Scale Ticket# 1323815, 1323887, 1323955._x000a_PickUP/Deliver: Countryside Landfill"/>
    <x v="9"/>
    <x v="16"/>
    <s v="15761"/>
    <x v="19"/>
    <x v="96"/>
    <s v="PBC CDOT"/>
    <s v="Colocar en manifiestos MYS Construction"/>
    <s v="Countryside Landfill"/>
    <s v="1323815, 1323887, 1323955"/>
    <m/>
    <n v="3"/>
    <n v="315"/>
    <n v="945"/>
    <n v="0"/>
    <n v="3169126.709999993"/>
  </r>
  <r>
    <x v="25"/>
    <s v="13"/>
    <x v="8"/>
    <x v="0"/>
    <s v="2799|PBC CDOT|2.00|315.00"/>
    <x v="549"/>
    <s v="Truck# ROC-26_x000a_Hauling Ticket# 13302_x000a_Job: PBC CDOT _x000a_Location: Knox Ave. &amp; Bryn Mwar_x000a_Scale Ticket# 1324063, 1324150._x000a_PickUP/Deliver: Countryside Landfill"/>
    <x v="33"/>
    <x v="49"/>
    <s v="13302"/>
    <x v="19"/>
    <x v="96"/>
    <s v="PBC CDOT"/>
    <s v="Colocar en manifiestos MYS Construction"/>
    <s v="Countryside Landfill"/>
    <s v="1324063, 1324150"/>
    <m/>
    <n v="2"/>
    <n v="315"/>
    <n v="630"/>
    <n v="0"/>
    <n v="3169756.709999993"/>
  </r>
  <r>
    <x v="25"/>
    <s v="13"/>
    <x v="8"/>
    <x v="0"/>
    <s v="2799|PBC CDOT|3.00|315.00"/>
    <x v="549"/>
    <s v="Truck# LT-356_x000a_Hauling Ticket# 14296_x000a_Job: PBC CDOT _x000a_Location: Knox Ave. &amp; Bryn Mwar_x000a_Scale Ticket# 1324018, 1324082, 1324152._x000a_PickUP/Deliver: Countryside Landfill"/>
    <x v="0"/>
    <x v="7"/>
    <s v="14296"/>
    <x v="19"/>
    <x v="96"/>
    <s v="PBC CDOT"/>
    <s v="Colocar en manifiestos MYS Construction"/>
    <s v="Countryside Landfill"/>
    <s v="1324018, 1324082, 1324152"/>
    <m/>
    <n v="3"/>
    <n v="315"/>
    <n v="945"/>
    <n v="0"/>
    <n v="3170701.709999993"/>
  </r>
  <r>
    <x v="25"/>
    <s v="13"/>
    <x v="8"/>
    <x v="0"/>
    <s v="2799|PBC CDOT|2.00|315.00"/>
    <x v="549"/>
    <s v="Truck# TU-306_x000a_Hauling Ticket# 15007_x000a_Job: PBC CDOT _x000a_Location: Knox Ave. &amp; Bryn Mwar_x000a_Scale Ticket# 1324032, 1324138._x000a_PickUP/Deliver: Countryside Landfill"/>
    <x v="20"/>
    <x v="91"/>
    <s v="15007"/>
    <x v="19"/>
    <x v="96"/>
    <s v="PBC CDOT"/>
    <s v="Colocar en manifiestos MYS Construction"/>
    <s v="Countryside Landfill"/>
    <s v="1324032, 1324138"/>
    <m/>
    <n v="2"/>
    <n v="315"/>
    <n v="630"/>
    <n v="0"/>
    <n v="3171331.709999993"/>
  </r>
  <r>
    <x v="25"/>
    <s v="13"/>
    <x v="8"/>
    <x v="0"/>
    <s v="2799|PBC CDOT|3.00|315.00"/>
    <x v="549"/>
    <s v="Truck# KJV-708_x000a_Hauling Ticket# 15080_x000a_Job: PBC CDOT _x000a_Location: Knox Ave. &amp; Bryn Mwar_x000a_Scale Ticket# 1324041, 1324099, 1324167._x000a_PickUP/Deliver: Countryside Landfill"/>
    <x v="15"/>
    <x v="20"/>
    <s v="15080"/>
    <x v="19"/>
    <x v="96"/>
    <s v="PBC CDOT"/>
    <s v="Colocar en manifiestos MYS Construction"/>
    <s v="Countryside Landfill"/>
    <s v="1324041, 1324099, 1324167"/>
    <m/>
    <n v="3"/>
    <n v="315"/>
    <n v="945"/>
    <n v="0"/>
    <n v="3172276.709999993"/>
  </r>
  <r>
    <x v="25"/>
    <s v="13"/>
    <x v="8"/>
    <x v="0"/>
    <s v="2799|PBC CDOT|3.00|315.00"/>
    <x v="549"/>
    <s v="Truck# CAJ-54_x000a_Hauling Ticket# 15174_x000a_Job: PBC CDOT _x000a_Location: Knox Ave. &amp; Bryn Mwar_x000a_Scale Ticket# 1324050, 1324131, 1324195._x000a_PickUP/Deliver: Countryside Landfill"/>
    <x v="5"/>
    <x v="1"/>
    <s v="15174"/>
    <x v="19"/>
    <x v="96"/>
    <s v="PBC CDOT"/>
    <s v="Colocar en manifiestos MYS Construction"/>
    <s v="Countryside Landfill"/>
    <s v="1324050, 1324131, 1324195"/>
    <m/>
    <n v="3"/>
    <n v="315"/>
    <n v="945"/>
    <n v="0"/>
    <n v="3173221.709999993"/>
  </r>
  <r>
    <x v="25"/>
    <s v="13"/>
    <x v="8"/>
    <x v="0"/>
    <s v="2799|PBC CDOT|3.00|315.00"/>
    <x v="549"/>
    <s v="Truck# CAJ-606_x000a_Hauling Ticket# 15180_x000a_Job: PBC CDOT _x000a_Location: Knox Ave. &amp; Bryn Mwar_x000a_Scale Ticket# 1324051, 1324127, 1324187._x000a_PickUP/Deliver: Countryside Landfill"/>
    <x v="5"/>
    <x v="47"/>
    <s v="15180"/>
    <x v="19"/>
    <x v="96"/>
    <s v="PBC CDOT"/>
    <s v="Colocar en manifiestos MYS Construction"/>
    <s v="Countryside Landfill"/>
    <s v="1324051, 1324127, 1324187"/>
    <m/>
    <n v="3"/>
    <n v="315"/>
    <n v="945"/>
    <n v="0"/>
    <n v="3174166.709999993"/>
  </r>
  <r>
    <x v="25"/>
    <s v="13"/>
    <x v="8"/>
    <x v="0"/>
    <s v="2799|PBC CDOT|2.00|315.00"/>
    <x v="549"/>
    <s v="Truck# ROC-12_x000a_Hauling Ticket# 15183_x000a_Job: PBC CDOT _x000a_Location: Knox Ave. &amp; Bryn Mwar_x000a_Scale Ticket# 1324070, 1324153._x000a_PickUP/Deliver: Countryside Landfill"/>
    <x v="33"/>
    <x v="92"/>
    <s v="15183"/>
    <x v="19"/>
    <x v="96"/>
    <s v="PBC CDOT"/>
    <s v="Colocar en manifiestos MYS Construction"/>
    <s v="Countryside Landfill"/>
    <s v="1324070, 1324153"/>
    <m/>
    <n v="2"/>
    <n v="315"/>
    <n v="630"/>
    <n v="0"/>
    <n v="3174796.709999993"/>
  </r>
  <r>
    <x v="25"/>
    <s v="13"/>
    <x v="8"/>
    <x v="0"/>
    <s v="2799|PBC CDOT|3.00|315.00"/>
    <x v="549"/>
    <s v="Truck# WO-07_x000a_Hauling Ticket# 15762_x000a_Job: PBC CDOT _x000a_Location: Knox Ave. &amp; Bryn Mwar_x000a_Scale Ticket# 1324058, 1324117, 1324179._x000a_PickUP/Deliver: Countryside Landfill"/>
    <x v="9"/>
    <x v="16"/>
    <s v="15762"/>
    <x v="19"/>
    <x v="96"/>
    <s v="PBC CDOT"/>
    <s v="Colocar en manifiestos MYS Construction"/>
    <s v="Countryside Landfill"/>
    <s v="1324058, 1324117, 1324179"/>
    <m/>
    <n v="3"/>
    <n v="315"/>
    <n v="945"/>
    <n v="0"/>
    <n v="3175741.709999993"/>
  </r>
  <r>
    <x v="25"/>
    <s v="13"/>
    <x v="8"/>
    <x v="0"/>
    <s v="2799|PBC CDOT|3.00|315.00"/>
    <x v="549"/>
    <s v="Truck# LT-325_x000a_Hauling Ticket# 15926_x000a_Job: PBC CDOT _x000a_Location: Knox Ave. &amp; Bryn Mwar_x000a_Scale Ticket# 1324025, 1324085, 1324158._x000a_PickUP/Deliver: Countryside Landfill"/>
    <x v="0"/>
    <x v="21"/>
    <s v="15926"/>
    <x v="19"/>
    <x v="96"/>
    <s v="PBC CDOT"/>
    <s v="Colocar en manifiestos MYS Construction"/>
    <s v="Countryside Landfill"/>
    <s v="1324025, 1324085, 1324158"/>
    <m/>
    <n v="3"/>
    <n v="315"/>
    <n v="945"/>
    <n v="0"/>
    <n v="3176686.709999993"/>
  </r>
  <r>
    <x v="25"/>
    <s v="13"/>
    <x v="8"/>
    <x v="0"/>
    <s v="2799|PBC CDOT|3.00|315.00"/>
    <x v="549"/>
    <s v="Truck# LT-356_x000a_Hauling Ticket# 14297_x000a_Job: PBC CDOT _x000a_Location: Knox Ave. &amp; Bryn Mwar_x000a_Scale Ticket# 1324241, 1324298, 1324351._x000a_PickUP/Deliver: Countryside Landfill"/>
    <x v="0"/>
    <x v="7"/>
    <s v="14297"/>
    <x v="19"/>
    <x v="96"/>
    <s v="PBC CDOT"/>
    <s v="Colocar en manifiestos MYS Construction"/>
    <s v="Countryside Landfill"/>
    <s v="1324241, 1324298, 1324351"/>
    <m/>
    <n v="3"/>
    <n v="315"/>
    <n v="945"/>
    <n v="0"/>
    <n v="3177631.709999993"/>
  </r>
  <r>
    <x v="25"/>
    <s v="13"/>
    <x v="8"/>
    <x v="0"/>
    <s v="2799|PBC CDOT|3.00|315.00"/>
    <x v="549"/>
    <s v="Truck# MLB-58_x000a_Hauling Ticket# 15377_x000a_Job: PBC CDOT _x000a_Location: Knox Ave. &amp; Bryn Mwar_x000a_Scale Ticket# 1324237, 1324294, 1324344._x000a_PickUP/Deliver: Countryside Landfill"/>
    <x v="2"/>
    <x v="22"/>
    <s v="15377"/>
    <x v="19"/>
    <x v="96"/>
    <s v="PBC CDOT"/>
    <s v="Colocar en manifiestos MYS Construction"/>
    <s v="Countryside Landfill"/>
    <s v="1324237, 1324294, 1324344"/>
    <m/>
    <n v="3"/>
    <n v="315"/>
    <n v="945"/>
    <n v="0"/>
    <n v="3178576.709999993"/>
  </r>
  <r>
    <x v="25"/>
    <s v="13"/>
    <x v="8"/>
    <x v="0"/>
    <s v="2799|PBC CDOT|3.00|315.00"/>
    <x v="549"/>
    <s v="Truck# LT-325_x000a_Hauling Ticket# 15929_x000a_Job: PBC CDOT _x000a_Location: Knox Ave. &amp; Bryn Mwar_x000a_Scale Ticket# 1323850, 1323923, 1323990._x000a_PickUP/Deliver: Countryside Landfill"/>
    <x v="0"/>
    <x v="21"/>
    <s v="15929"/>
    <x v="19"/>
    <x v="96"/>
    <s v="PBC CDOT"/>
    <s v="Colocar en manifiestos MYS Construction"/>
    <s v="Countryside Landfill"/>
    <s v="1323850, 1323923, 1323990"/>
    <m/>
    <n v="3"/>
    <n v="315"/>
    <n v="945"/>
    <n v="0"/>
    <n v="3179521.709999993"/>
  </r>
  <r>
    <x v="25"/>
    <s v="13"/>
    <x v="8"/>
    <x v="0"/>
    <s v="2799|PBC CDOT|1.00|315.00"/>
    <x v="549"/>
    <s v="Truck# ALY-01_x000a_Hauling Ticket# 15186_x000a_Job: PBC CDOT _x000a_Location: Knox Ave. &amp; Bryn Mwar_x000a_Scale Ticket# 1324076_x000a_PickUP/Deliver: Countryside Landfill"/>
    <x v="7"/>
    <x v="39"/>
    <s v="15186"/>
    <x v="19"/>
    <x v="96"/>
    <s v="PBC CDOT"/>
    <s v="Colocar en manifiestos MYS Construction"/>
    <s v="Countryside Landfill"/>
    <s v="1324076"/>
    <m/>
    <n v="1"/>
    <n v="315"/>
    <n v="315"/>
    <n v="0"/>
    <n v="3179836.709999993"/>
  </r>
  <r>
    <x v="28"/>
    <s v="03"/>
    <x v="5"/>
    <x v="0"/>
    <s v="2854|PBC CDOT|3.00|315.00"/>
    <x v="550"/>
    <s v="Truck# Li-73_x000a_Hauling Ticket# 14893_x000a_Job: PBC CDOT _x000a_Location: Knox Ave. &amp; Bryn Mwar_x000a_Scale Ticket# 1326836, 1326889, 1326956._x000a_PickUP/Deliver: Countryside Landfill"/>
    <x v="1"/>
    <x v="9"/>
    <s v="14893"/>
    <x v="19"/>
    <x v="96"/>
    <s v="PBC CDOT"/>
    <s v="Colocar en manifiestos MYS Construction"/>
    <s v="Countryside Landfill"/>
    <s v="1326836, 1326889, 1326956"/>
    <m/>
    <n v="3"/>
    <n v="315"/>
    <n v="945"/>
    <n v="0"/>
    <n v="3499803.6799999941"/>
  </r>
  <r>
    <x v="28"/>
    <s v="03"/>
    <x v="5"/>
    <x v="0"/>
    <s v="2854|PBC CDOT|3.00|315.00"/>
    <x v="550"/>
    <s v="Truck# MLB-58_x000a_Hauling Ticket# 15386_x000a_Job: PBC CDOT _x000a_Location: Knox Ave. &amp; Bryn Mwar_x000a_Scale Ticket# 1326839, 1326895, 1326951._x000a_PickUP/Deliver: Countryside Landfill"/>
    <x v="2"/>
    <x v="22"/>
    <s v="15386"/>
    <x v="19"/>
    <x v="96"/>
    <s v="PBC CDOT"/>
    <s v="Colocar en manifiestos MYS Construction"/>
    <s v="Countryside Landfill"/>
    <s v="1326839, 1326895, 1326951"/>
    <m/>
    <n v="3"/>
    <n v="315"/>
    <n v="945"/>
    <n v="0"/>
    <n v="3500748.6799999941"/>
  </r>
  <r>
    <x v="6"/>
    <s v="10"/>
    <x v="5"/>
    <x v="0"/>
    <s v="2872|PBC CDOT|1.00|135.00"/>
    <x v="551"/>
    <s v="Truck# LT-103_x000a_Hauling Ticket# 15307_x000a_Job: PBC CDOT _x000a_Location: Knox Ave. &amp; Bryn Mwar_x000a_PickUP/Deliver: Countryside Landfill_x000a_WAITING TIME"/>
    <x v="0"/>
    <x v="0"/>
    <s v="15307"/>
    <x v="19"/>
    <x v="96"/>
    <s v="PBC CDOT"/>
    <s v="Colocar en manifiestos MYS Construction"/>
    <s v="Countryside Landfill"/>
    <m/>
    <s v="WAITING TIME"/>
    <n v="1"/>
    <n v="135"/>
    <n v="135"/>
    <n v="0"/>
    <n v="3624182.1199999959"/>
  </r>
  <r>
    <x v="6"/>
    <s v="10"/>
    <x v="5"/>
    <x v="0"/>
    <s v="2872|PBC CDOT|1.00|315.00"/>
    <x v="551"/>
    <s v="Truck# LT-103_x000a_Hauling Ticket# 15309_x000a_Job: PBC CDOT _x000a_Location: Knox Ave. &amp; Bryn Mwar_x000a_Scale Ticket# 1328570_x000a_PickUP/Deliver: Countryside Landfill"/>
    <x v="0"/>
    <x v="0"/>
    <s v="15309"/>
    <x v="19"/>
    <x v="96"/>
    <s v="PBC CDOT"/>
    <s v="Colocar en manifiestos MYS Construction"/>
    <s v="Countryside Landfill"/>
    <s v="1328570"/>
    <s v="Scale"/>
    <n v="1"/>
    <n v="315"/>
    <n v="315"/>
    <n v="0"/>
    <n v="3624497.1199999959"/>
  </r>
  <r>
    <x v="6"/>
    <s v="10"/>
    <x v="5"/>
    <x v="0"/>
    <s v="2872|PBC CDOT|1.00|315.00"/>
    <x v="551"/>
    <s v="Truck# LT-103_x000a_Hauling Ticket# 15315_x000a_Job: PBC CDOT _x000a_Location: Knox Ave. &amp; Bryn Mwar_x000a_Scale Ticket# 1328508_x000a_PickUP/Deliver: Countryside Landfill"/>
    <x v="0"/>
    <x v="0"/>
    <s v="15315"/>
    <x v="19"/>
    <x v="96"/>
    <s v="PBC CDOT"/>
    <s v="Colocar en manifiestos MYS Construction"/>
    <s v="Countryside Landfill"/>
    <s v="1328508"/>
    <s v="Scale"/>
    <n v="1"/>
    <n v="315"/>
    <n v="315"/>
    <n v="0"/>
    <n v="3624812.1199999959"/>
  </r>
  <r>
    <x v="6"/>
    <s v="10"/>
    <x v="5"/>
    <x v="0"/>
    <s v="2872|PBC CDOT|1.00|315.00"/>
    <x v="551"/>
    <s v="Truck# LT-103_x000a_Hauling Ticket# 15810_x000a_Job: PBC CDOT _x000a_Location: Knox Ave. &amp; Bryn Mwar_x000a_Scale Ticket# 1328641_x000a_PickUP/Deliver: Countryside Landfill"/>
    <x v="0"/>
    <x v="0"/>
    <s v="15810"/>
    <x v="19"/>
    <x v="96"/>
    <s v="PBC CDOT"/>
    <s v="Colocar en manifiestos MYS Construction"/>
    <s v="Countryside Landfill"/>
    <s v="1328641"/>
    <s v="Scale"/>
    <n v="1"/>
    <n v="315"/>
    <n v="315"/>
    <n v="0"/>
    <n v="3625127.1199999959"/>
  </r>
  <r>
    <x v="6"/>
    <s v="10"/>
    <x v="5"/>
    <x v="0"/>
    <s v="2872|PBC CDOT|1.00|315.00"/>
    <x v="551"/>
    <s v="Truck# LT-356_x000a_Hauling Ticket# 15818_x000a_Job: PBC CDOT _x000a_Location: Knox Ave. &amp; Bryn Mwar_x000a_Scale Ticket# 1328498_x000a_PickUP/Deliver: Countryside Landfill"/>
    <x v="0"/>
    <x v="7"/>
    <s v="15818"/>
    <x v="19"/>
    <x v="96"/>
    <s v="PBC CDOT"/>
    <s v="Colocar en manifiestos MYS Construction"/>
    <s v="Countryside Landfill"/>
    <s v="1328498"/>
    <s v="Scale"/>
    <n v="1"/>
    <n v="315"/>
    <n v="315"/>
    <n v="0"/>
    <n v="3625442.1199999959"/>
  </r>
  <r>
    <x v="6"/>
    <s v="10"/>
    <x v="5"/>
    <x v="0"/>
    <s v="2872|PBC CDOT|2.00|135.00"/>
    <x v="551"/>
    <s v="Truck# KJV-664_x000a_Hauling Ticket# 069_x000a_Job: PBC CDOT _x000a_Location: Knox Ave. &amp; Bryn Mwar_x000a_PickUP/Deliver: Countryside Landfill_x000a_WAITING TIME"/>
    <x v="15"/>
    <x v="64"/>
    <s v="069"/>
    <x v="19"/>
    <x v="96"/>
    <s v="PBC CDOT"/>
    <s v="Colocar en manifiestos MYS Construction"/>
    <s v="Countryside Landfill"/>
    <m/>
    <s v="WAITING TIME"/>
    <n v="2"/>
    <n v="135"/>
    <n v="270"/>
    <n v="0"/>
    <n v="3625712.1199999959"/>
  </r>
  <r>
    <x v="6"/>
    <s v="10"/>
    <x v="5"/>
    <x v="0"/>
    <s v="2872|PBC CDOT|1.00|315.00"/>
    <x v="551"/>
    <s v="Truck# CAJ-01_x000a_Hauling Ticket# 14633_x000a_Job: PBC CDOT _x000a_Location: Knox Ave. &amp; Bryn Mwar_x000a_Scale Ticket# 1328621_x000a_PickUP/Deliver: Countryside Landfill"/>
    <x v="5"/>
    <x v="39"/>
    <s v="14633"/>
    <x v="19"/>
    <x v="96"/>
    <s v="PBC CDOT"/>
    <s v="Colocar en manifiestos MYS Construction"/>
    <s v="Countryside Landfill"/>
    <s v="1328621"/>
    <s v="Scale"/>
    <n v="1"/>
    <n v="315"/>
    <n v="315"/>
    <n v="0"/>
    <n v="3626027.1199999959"/>
  </r>
  <r>
    <x v="6"/>
    <s v="10"/>
    <x v="5"/>
    <x v="0"/>
    <s v="2872|PBC CDOT|1.00|315.00"/>
    <x v="551"/>
    <s v="Truck# CAJ-01_x000a_Hauling Ticket# 14634_x000a_Job: PBC CDOT _x000a_Location: Knox Ave. &amp; Bryn Mwar_x000a_Scale Ticket# 1328547_x000a_PickUP/Deliver: Countryside Landfill"/>
    <x v="5"/>
    <x v="39"/>
    <s v="14634"/>
    <x v="19"/>
    <x v="96"/>
    <s v="PBC CDOT"/>
    <s v="Colocar en manifiestos MYS Construction"/>
    <s v="Countryside Landfill"/>
    <s v="1328547"/>
    <s v="Scale"/>
    <n v="1"/>
    <n v="315"/>
    <n v="315"/>
    <n v="0"/>
    <n v="3626342.1199999959"/>
  </r>
  <r>
    <x v="6"/>
    <s v="10"/>
    <x v="5"/>
    <x v="0"/>
    <s v="2872|PBC CDOT|1.00|315.00"/>
    <x v="551"/>
    <s v="Truck# KJV-642_x000a_Hauling Ticket# 14636_x000a_Job: PBC CDOT _x000a_Location: Knox Ave. &amp; Bryn Mwar_x000a_PickUP/Deliver: Countryside Landfill"/>
    <x v="15"/>
    <x v="76"/>
    <s v="14636"/>
    <x v="19"/>
    <x v="96"/>
    <s v="PBC CDOT"/>
    <s v="Colocar en manifiestos MYS Construction"/>
    <s v="Countryside Landfill"/>
    <m/>
    <m/>
    <n v="1"/>
    <n v="315"/>
    <n v="315"/>
    <n v="0"/>
    <n v="3626657.1199999959"/>
  </r>
  <r>
    <x v="6"/>
    <s v="10"/>
    <x v="5"/>
    <x v="0"/>
    <s v="2872|PBC CDOT|1.25|135.00"/>
    <x v="551"/>
    <s v="Truck# KJV-642_x000a_Hauling Ticket# 14636_x000a_Job: PBC CDOT _x000a_Location: Knox Ave. &amp; Bryn Mwar_x000a_PickUP/Deliver: Countryside Landfill_x000a_WAITING TIME"/>
    <x v="15"/>
    <x v="76"/>
    <s v="14636"/>
    <x v="19"/>
    <x v="96"/>
    <s v="PBC CDOT"/>
    <s v="Colocar en manifiestos MYS Construction"/>
    <s v="Countryside Landfill"/>
    <m/>
    <s v="WAITING TIME"/>
    <n v="1.25"/>
    <n v="135"/>
    <n v="168.75"/>
    <n v="0"/>
    <n v="3626825.8699999959"/>
  </r>
  <r>
    <x v="6"/>
    <s v="10"/>
    <x v="5"/>
    <x v="0"/>
    <s v="2872|PBC CDOT|1.00|315.00"/>
    <x v="551"/>
    <s v="Truck# KJV-642_x000a_Hauling Ticket# 15196_x000a_Job: PBC CDOT _x000a_Location: Knox Ave. &amp; Bryn Mwar_x000a_Countryside Landfill"/>
    <x v="15"/>
    <x v="76"/>
    <s v="15196"/>
    <x v="19"/>
    <x v="96"/>
    <s v="PBC CDOT"/>
    <s v="Colocar en manifiestos MYS Construction"/>
    <s v="Countryside Landfill"/>
    <m/>
    <m/>
    <n v="1"/>
    <n v="315"/>
    <n v="315"/>
    <n v="0"/>
    <n v="3627140.8699999959"/>
  </r>
  <r>
    <x v="6"/>
    <s v="10"/>
    <x v="5"/>
    <x v="0"/>
    <s v="2872|PBC CDOT|1.00|315.00"/>
    <x v="551"/>
    <s v="Truck# KJV-642_x000a_Hauling Ticket# 15319_x000a_Job: PBC CDOT _x000a_Location: Knox Ave. &amp; Bryn Mwar_x000a_Scale Ticket# 1328653_x000a_PickUP/Deliver: Countryside Landfill"/>
    <x v="15"/>
    <x v="76"/>
    <s v="15319"/>
    <x v="19"/>
    <x v="96"/>
    <s v="PBC CDOT"/>
    <s v="Colocar en manifiestos MYS Construction"/>
    <s v="Countryside Landfill"/>
    <s v="1328653"/>
    <s v="Scale"/>
    <n v="1"/>
    <n v="315"/>
    <n v="315"/>
    <n v="0"/>
    <n v="3627455.8699999959"/>
  </r>
  <r>
    <x v="6"/>
    <s v="10"/>
    <x v="5"/>
    <x v="0"/>
    <s v="2872|PBC CDOT|1.00|315.00"/>
    <x v="551"/>
    <s v="Truck# RGS-57_x000a_Hauling Ticket# 15213_x000a_Job: PBC CDOT _x000a_Location: Knox Ave. &amp; Bryn Mwar_x000a_Scale Ticket# 1328561_x000a_PickUP/Deliver: _x000a_Countryside Landfill"/>
    <x v="34"/>
    <x v="62"/>
    <s v="15213"/>
    <x v="19"/>
    <x v="96"/>
    <s v="PBC CDOT"/>
    <s v="Colocar en manifiestos MYS Construction"/>
    <s v="Countryside Landfill"/>
    <s v="1328561"/>
    <s v="Scale"/>
    <n v="1"/>
    <n v="315"/>
    <n v="315"/>
    <n v="0"/>
    <n v="3627770.8699999959"/>
  </r>
  <r>
    <x v="6"/>
    <s v="10"/>
    <x v="5"/>
    <x v="0"/>
    <s v="2872|PBC CDOT|1.25|135.00"/>
    <x v="551"/>
    <s v="Truck# RGS-57_x000a_Hauling Ticket# 15213_x000a_Job: PBC CDOT _x000a_Location: Knox Ave. &amp; Bryn Mwar_x000a_Countryside Landfill_x000a_WAITING TIME"/>
    <x v="34"/>
    <x v="62"/>
    <s v="15213"/>
    <x v="19"/>
    <x v="96"/>
    <s v="PBC CDOT"/>
    <s v="Colocar en manifiestos MYS Construction"/>
    <s v="Countryside Landfill"/>
    <m/>
    <s v="WAITING TIME"/>
    <n v="1.25"/>
    <n v="135"/>
    <n v="168.75"/>
    <n v="0"/>
    <n v="3627939.6199999959"/>
  </r>
  <r>
    <x v="6"/>
    <s v="10"/>
    <x v="5"/>
    <x v="0"/>
    <s v="2872|PBC CDOT|1.00|315.00"/>
    <x v="551"/>
    <s v="Truck# RGS-57_x000a_Hauling Ticket# 15218_x000a_Job: PBC CDOT _x000a_Location: Knox Ave. &amp; Bryn Mwar_x000a_Scale Ticket# 1328628_x000a_PickUP/Deliver: _x000a_Countryside Landfill"/>
    <x v="34"/>
    <x v="62"/>
    <s v="15218"/>
    <x v="19"/>
    <x v="96"/>
    <s v="PBC CDOT"/>
    <s v="Colocar en manifiestos MYS Construction"/>
    <s v="Countryside Landfill"/>
    <s v="1328628"/>
    <s v="Scale"/>
    <n v="1"/>
    <n v="315"/>
    <n v="315"/>
    <n v="0"/>
    <n v="3628254.6199999959"/>
  </r>
  <r>
    <x v="6"/>
    <s v="10"/>
    <x v="5"/>
    <x v="0"/>
    <s v="2872|PBC CDOT|1.00|315.00"/>
    <x v="551"/>
    <s v="Truck# KJV-664_x000a_Hauling Ticket# 15323_x000a_Job: PBC CDOT _x000a_Location: Knox Ave. &amp; Bryn Mwar_x000a_Scale Ticket# 1328605_x000a_PickUP/Deliver: _x000a_Countryside Landfill"/>
    <x v="15"/>
    <x v="64"/>
    <s v="15323"/>
    <x v="19"/>
    <x v="96"/>
    <s v="PBC CDOT"/>
    <s v="Colocar en manifiestos MYS Construction"/>
    <s v="Countryside Landfill"/>
    <s v="1328605"/>
    <s v="Scale"/>
    <n v="1"/>
    <n v="315"/>
    <n v="315"/>
    <n v="0"/>
    <n v="3628569.6199999959"/>
  </r>
  <r>
    <x v="6"/>
    <s v="10"/>
    <x v="5"/>
    <x v="0"/>
    <s v="2872|PBC CDOT|1.00|315.00"/>
    <x v="551"/>
    <s v="Truck# MLB-58_x000a_Hauling Ticket# 15400_x000a_Job: PBC CDOT _x000a_Location: Knox Ave. &amp; Bryn Mwar_x000a_Scale Ticket# 1328638_x000a_PickUP/Deliver: _x000a_Countryside Landfill"/>
    <x v="2"/>
    <x v="22"/>
    <s v="15400"/>
    <x v="19"/>
    <x v="96"/>
    <s v="PBC CDOT"/>
    <s v="Colocar en manifiestos MYS Construction"/>
    <s v="Countryside Landfill"/>
    <s v="1328638"/>
    <s v="Scale"/>
    <n v="1"/>
    <n v="315"/>
    <n v="315"/>
    <n v="0"/>
    <n v="3628884.6199999959"/>
  </r>
  <r>
    <x v="6"/>
    <s v="10"/>
    <x v="5"/>
    <x v="0"/>
    <s v="2872|PBC CDOT|1.00|135.00"/>
    <x v="551"/>
    <s v="Truck# MLB-58_x000a_Hauling Ticket# 15411_x000a_Job: PBC CDOT _x000a_Location: Knox Ave. &amp; Bryn Mwar_x000a_PickUP/Deliver: _x000a_Countryside Landfill_x000a_WAITING TIME"/>
    <x v="2"/>
    <x v="22"/>
    <s v="15411"/>
    <x v="19"/>
    <x v="96"/>
    <s v="PBC CDOT"/>
    <s v="Colocar en manifiestos MYS Construction"/>
    <s v="Countryside Landfill"/>
    <m/>
    <s v="WAITING TIME"/>
    <n v="1"/>
    <n v="135"/>
    <n v="135"/>
    <n v="0"/>
    <n v="3629019.6199999959"/>
  </r>
  <r>
    <x v="6"/>
    <s v="10"/>
    <x v="5"/>
    <x v="0"/>
    <s v="2872|PBC CDOT|1.00|315.00"/>
    <x v="551"/>
    <s v="Truck# MLB-198_x000a_Hauling Ticket# 15855_x000a_Job: PBC CDOT _x000a_Location: Knox Ave. &amp; Bryn Mwar_x000a_PickUP/Deliver: 1328513_x000a_Countryside Landfill"/>
    <x v="2"/>
    <x v="34"/>
    <s v="15855"/>
    <x v="19"/>
    <x v="96"/>
    <s v="PBC CDOT"/>
    <s v="Colocar en manifiestos MYS Construction"/>
    <s v="Countryside Landfill"/>
    <m/>
    <m/>
    <n v="1"/>
    <n v="315"/>
    <n v="315"/>
    <n v="0"/>
    <n v="3629334.6199999959"/>
  </r>
  <r>
    <x v="6"/>
    <s v="10"/>
    <x v="5"/>
    <x v="0"/>
    <s v="2872|PBC CDOT|1.00|315.00"/>
    <x v="551"/>
    <s v="Truck# MLB-198_x000a_Hauling Ticket# 15856_x000a_Job: PBC CDOT _x000a_Location: Knox Ave. &amp; Bryn Mwar_x000a_PickUP/Deliver: 1328576_x000a_Countryside Landfill"/>
    <x v="2"/>
    <x v="34"/>
    <s v="15856"/>
    <x v="19"/>
    <x v="96"/>
    <s v="PBC CDOT"/>
    <s v="Colocar en manifiestos MYS Construction"/>
    <s v="Countryside Landfill"/>
    <m/>
    <m/>
    <n v="1"/>
    <n v="315"/>
    <n v="315"/>
    <n v="0"/>
    <n v="3629649.6199999959"/>
  </r>
  <r>
    <x v="6"/>
    <s v="10"/>
    <x v="5"/>
    <x v="0"/>
    <s v="2872|PBC CDOT|1.00|135.00"/>
    <x v="551"/>
    <s v="Truck# MLB-198_x000a_Hauling Ticket# 15857_x000a_Job: PBC CDOT _x000a_Location: Knox Ave. &amp; Bryn Mwar_x000a_Countryside Landfill_x000a_WAITING TIME"/>
    <x v="2"/>
    <x v="34"/>
    <s v="15857"/>
    <x v="19"/>
    <x v="96"/>
    <s v="PBC CDOT"/>
    <s v="Colocar en manifiestos MYS Construction"/>
    <s v="Countryside Landfill"/>
    <m/>
    <s v="WAITING TIME"/>
    <n v="1"/>
    <n v="135"/>
    <n v="135"/>
    <n v="0"/>
    <n v="3629784.6199999959"/>
  </r>
  <r>
    <x v="6"/>
    <s v="10"/>
    <x v="5"/>
    <x v="0"/>
    <s v="2872|PBC CDOT|1.00|315.00"/>
    <x v="551"/>
    <s v="Truck# MLB-198_x000a_Hauling Ticket# 15858_x000a_Job: PBC CDOT _x000a_Location: Knox Ave. &amp; Bryn Mwar_x000a_PickUP/Deliver: 1328648_x000a_Countryside Landfill"/>
    <x v="2"/>
    <x v="34"/>
    <s v="15858"/>
    <x v="19"/>
    <x v="96"/>
    <s v="PBC CDOT"/>
    <s v="Colocar en manifiestos MYS Construction"/>
    <s v="Countryside Landfill"/>
    <m/>
    <m/>
    <n v="1"/>
    <n v="315"/>
    <n v="315"/>
    <n v="0"/>
    <n v="3630099.6199999959"/>
  </r>
  <r>
    <x v="6"/>
    <s v="10"/>
    <x v="5"/>
    <x v="0"/>
    <s v="2872|PBC CDOT|1.00|315.00"/>
    <x v="551"/>
    <s v="Truck# TEP-59_x000a_Hauling Ticket# 61895_x000a_Job: PBC CDOT _x000a_Location: Knox Ave. &amp; Bryn Mwar_x000a_PickUP/Deliver: 1328550_x000a_Countryside Landfill"/>
    <x v="19"/>
    <x v="89"/>
    <s v="61895"/>
    <x v="19"/>
    <x v="96"/>
    <s v="PBC CDOT"/>
    <s v="Colocar en manifiestos MYS Construction"/>
    <s v="Countryside Landfill"/>
    <m/>
    <m/>
    <n v="1"/>
    <n v="315"/>
    <n v="315"/>
    <n v="0"/>
    <n v="3630414.6199999959"/>
  </r>
  <r>
    <x v="6"/>
    <s v="10"/>
    <x v="5"/>
    <x v="0"/>
    <s v="2872|PBC CDOT|1.25|135.00"/>
    <x v="551"/>
    <s v="Truck# TEP-59_x000a_Hauling Ticket# 61896_x000a_Job: PBC CDOT _x000a_Location: Knox Ave. &amp; Bryn Mwar_x000a_Countryside Landfill_x000a_WAITING TIME"/>
    <x v="19"/>
    <x v="89"/>
    <s v="61896"/>
    <x v="19"/>
    <x v="96"/>
    <s v="PBC CDOT"/>
    <s v="Colocar en manifiestos MYS Construction"/>
    <s v="Countryside Landfill"/>
    <m/>
    <s v="WAITING TIME"/>
    <n v="1.25"/>
    <n v="135"/>
    <n v="168.75"/>
    <n v="0"/>
    <n v="3630583.3699999959"/>
  </r>
  <r>
    <x v="6"/>
    <s v="10"/>
    <x v="5"/>
    <x v="0"/>
    <s v="2872|PBC CDOT|1.00|315.00"/>
    <x v="551"/>
    <s v="Truck# TEP-59_x000a_Hauling Ticket# 61897_x000a_Job: PBC CDOT _x000a_Location: Knox Ave. &amp; Bryn Mwar_x000a_PickUP/Deliver: 1328633_x000a_Countryside Landfill"/>
    <x v="19"/>
    <x v="89"/>
    <s v="61897"/>
    <x v="19"/>
    <x v="96"/>
    <s v="PBC CDOT"/>
    <s v="Colocar en manifiestos MYS Construction"/>
    <s v="Countryside Landfill"/>
    <m/>
    <m/>
    <n v="1"/>
    <n v="315"/>
    <n v="315"/>
    <n v="0"/>
    <n v="3630898.3699999959"/>
  </r>
  <r>
    <x v="6"/>
    <s v="10"/>
    <x v="5"/>
    <x v="0"/>
    <s v="2872|PBC CDOT|1.00|315.00"/>
    <x v="551"/>
    <s v="Truck# TU-354_x000a_Hauling Ticket# 2209_x000a_Job: PBC CDOT _x000a_Location: Knox Ave. &amp; Bryn Mwar_x000a_PickUP/Deliver: Countryside Landfill"/>
    <x v="20"/>
    <x v="93"/>
    <s v="2209"/>
    <x v="19"/>
    <x v="96"/>
    <s v="PBC CDOT"/>
    <s v="Colocar en manifiestos MYS Construction"/>
    <s v="Countryside Landfill"/>
    <m/>
    <m/>
    <n v="1"/>
    <n v="315"/>
    <n v="315"/>
    <n v="0"/>
    <n v="3631213.3699999959"/>
  </r>
  <r>
    <x v="6"/>
    <s v="10"/>
    <x v="5"/>
    <x v="0"/>
    <s v="2872|PBC CDOT|1.00|315.00"/>
    <x v="551"/>
    <s v="Truck# TU-354_x000a_Hauling Ticket# 2210_x000a_Job: PBC CDOT _x000a_Location: Knox Ave. &amp; Bryn Mwar_x000a_PickUP/Deliver: Countryside Landfill"/>
    <x v="20"/>
    <x v="93"/>
    <s v="2210"/>
    <x v="19"/>
    <x v="96"/>
    <s v="PBC CDOT"/>
    <s v="Colocar en manifiestos MYS Construction"/>
    <s v="Countryside Landfill"/>
    <m/>
    <m/>
    <n v="1"/>
    <n v="315"/>
    <n v="315"/>
    <n v="0"/>
    <n v="3631528.3699999959"/>
  </r>
  <r>
    <x v="6"/>
    <s v="10"/>
    <x v="5"/>
    <x v="0"/>
    <s v="2872|PBC CDOT|0.75|135.00"/>
    <x v="551"/>
    <s v="Truck# TU-354_x000a_Hauling Ticket# 2211_x000a_Job: PBC CDOT _x000a_Location: Knox Ave. &amp; Bryn Mwar_x000a_PickUP/Deliver: Countryside Landfill"/>
    <x v="20"/>
    <x v="93"/>
    <s v="2211"/>
    <x v="19"/>
    <x v="96"/>
    <s v="PBC CDOT"/>
    <s v="Colocar en manifiestos MYS Construction"/>
    <s v="Countryside Landfill"/>
    <m/>
    <m/>
    <n v="0.75"/>
    <n v="135"/>
    <n v="101.25"/>
    <n v="0"/>
    <n v="3631629.6199999959"/>
  </r>
  <r>
    <x v="6"/>
    <s v="10"/>
    <x v="5"/>
    <x v="0"/>
    <s v="2872|PBC CDOT|1.00|315.00"/>
    <x v="551"/>
    <s v="Truck# J&amp;O-47_x000a_Hauling Ticket# 000361_x000a_Job: PBC CDOT _x000a_Location: Knox Ave. &amp; Bryn Mwar_x000a_Scale Ticket# 1328534_x000a_PickUP/Deliver: Countryside Landfill"/>
    <x v="10"/>
    <x v="85"/>
    <s v="000361"/>
    <x v="19"/>
    <x v="96"/>
    <s v="PBC CDOT"/>
    <s v="Colocar en manifiestos MYS Construction"/>
    <s v="Countryside Landfill"/>
    <s v="1328534"/>
    <s v="Scale"/>
    <n v="1"/>
    <n v="315"/>
    <n v="315"/>
    <n v="0"/>
    <n v="3631944.6199999959"/>
  </r>
  <r>
    <x v="6"/>
    <s v="10"/>
    <x v="5"/>
    <x v="0"/>
    <s v="2872|PBC CDOT|1.00|315.00"/>
    <x v="551"/>
    <s v="Truck# J&amp;O-47_x000a_Hauling Ticket# 000362_x000a_Job: PBC CDOT _x000a_Location: Knox Ave. &amp; Bryn Mwar_x000a_Scale Ticket# 1328613_x000a_PickUP/Deliver: Countryside Landfill"/>
    <x v="10"/>
    <x v="85"/>
    <s v="000362"/>
    <x v="19"/>
    <x v="96"/>
    <s v="PBC CDOT"/>
    <s v="Colocar en manifiestos MYS Construction"/>
    <s v="Countryside Landfill"/>
    <s v="1328613"/>
    <s v="Scale"/>
    <n v="1"/>
    <n v="315"/>
    <n v="315"/>
    <n v="0"/>
    <n v="3632259.6199999959"/>
  </r>
  <r>
    <x v="6"/>
    <s v="10"/>
    <x v="5"/>
    <x v="0"/>
    <s v="2872|PBC CDOT|1.00|315.00"/>
    <x v="551"/>
    <s v="Truck# TU-184_x000a_Hauling Ticket# 15008_x000a_Job: PBC CDOT _x000a_Location: Knox Ave. &amp; Bryn Mwar_x000a_Scale Ticket# 1328566_x000a_PickUP/Deliver: Countryside Landfill"/>
    <x v="20"/>
    <x v="35"/>
    <s v="15008"/>
    <x v="19"/>
    <x v="96"/>
    <s v="PBC CDOT"/>
    <s v="Colocar en manifiestos MYS Construction"/>
    <s v="Countryside Landfill"/>
    <s v="1328566"/>
    <s v="Scale"/>
    <n v="1"/>
    <n v="315"/>
    <n v="315"/>
    <n v="0"/>
    <n v="3632574.6199999959"/>
  </r>
  <r>
    <x v="6"/>
    <s v="10"/>
    <x v="5"/>
    <x v="0"/>
    <s v="2872|PBC CDOT|1.00|135.00"/>
    <x v="551"/>
    <s v="Truck# TU-184_x000a_Hauling Ticket# 15009_x000a_Job: PBC CDOT _x000a_Location: Knox Ave. &amp; Bryn Mwar_x000a_PickUP/Deliver: Countryside Landfill_x000a_WAITING TIME"/>
    <x v="20"/>
    <x v="35"/>
    <s v="15009"/>
    <x v="19"/>
    <x v="96"/>
    <s v="PBC CDOT"/>
    <s v="Colocar en manifiestos MYS Construction"/>
    <s v="Countryside Landfill"/>
    <m/>
    <m/>
    <n v="1"/>
    <n v="135"/>
    <n v="135"/>
    <n v="0"/>
    <n v="3632709.6199999959"/>
  </r>
  <r>
    <x v="6"/>
    <s v="10"/>
    <x v="5"/>
    <x v="0"/>
    <s v="2872|PBC CDOT|0.75|135.00"/>
    <x v="551"/>
    <s v="Truck# J&amp;O-683_x000a_Hauling Ticket# 02166_x000a_Job: PBC CDOT _x000a_Location: Knox Ave. &amp; Bryn Mwar_x000a_PickUP/Deliver: Countryside Landfill_x000a_WAITING TIME"/>
    <x v="10"/>
    <x v="75"/>
    <s v="02166"/>
    <x v="19"/>
    <x v="96"/>
    <s v="PBC CDOT"/>
    <s v="Colocar en manifiestos MYS Construction"/>
    <s v="Countryside Landfill"/>
    <m/>
    <m/>
    <n v="0.75"/>
    <n v="135"/>
    <n v="101.25"/>
    <n v="0"/>
    <n v="3632810.8699999959"/>
  </r>
  <r>
    <x v="6"/>
    <s v="10"/>
    <x v="5"/>
    <x v="0"/>
    <s v="2872|PBC CDOT|2.00|315.00"/>
    <x v="551"/>
    <s v="Truck# J&amp;O-683_x000a_Hauling Ticket# 09032_x000a_Job: PBC CDOT _x000a_Location: Knox Ave. &amp; Bryn Mwar_x000a_Scale Ticket# 1328720, 1328776_x000a_PickUP/Deliver: Countryside Landfill"/>
    <x v="10"/>
    <x v="75"/>
    <s v="09032"/>
    <x v="19"/>
    <x v="96"/>
    <s v="PBC CDOT"/>
    <s v="Colocar en manifiestos MYS Construction"/>
    <s v="Countryside Landfill"/>
    <s v="1328720, 1328776"/>
    <s v="Scale"/>
    <n v="2"/>
    <n v="315"/>
    <n v="630"/>
    <n v="0"/>
    <n v="3633440.8699999959"/>
  </r>
  <r>
    <x v="6"/>
    <s v="10"/>
    <x v="5"/>
    <x v="0"/>
    <s v="2872|PBC CDOT|1.00|315.00"/>
    <x v="551"/>
    <s v="Truck# MLB-108_x000a_Hauling Ticket# 14736_x000a_Job: PBC CDOT _x000a_Location: Knox Ave. &amp; Bryn Mwar_x000a_Scale Ticket# 1328748_x000a_PickUP/Deliver: Countryside Landfill"/>
    <x v="2"/>
    <x v="2"/>
    <s v="14736"/>
    <x v="19"/>
    <x v="96"/>
    <s v="PBC CDOT"/>
    <s v="Colocar en manifiestos MYS Construction"/>
    <s v="Countryside Landfill"/>
    <s v="1328748"/>
    <s v="Scale"/>
    <n v="1"/>
    <n v="315"/>
    <n v="315"/>
    <n v="0"/>
    <n v="3633755.8699999959"/>
  </r>
  <r>
    <x v="6"/>
    <s v="10"/>
    <x v="5"/>
    <x v="0"/>
    <s v="2872|PBC CDOT|1.00|315.00"/>
    <x v="551"/>
    <s v="Truck# MLB-108_x000a_Hauling Ticket# 14737_x000a_Job: PBC CDOT _x000a_Location: Knox Ave. &amp; Bryn Mwar_x000a_Scale Ticket# 1328690_x000a_PickUP/Deliver: Countryside Landfill"/>
    <x v="2"/>
    <x v="2"/>
    <s v="14737"/>
    <x v="19"/>
    <x v="96"/>
    <s v="PBC CDOT"/>
    <s v="Colocar en manifiestos MYS Construction"/>
    <s v="Countryside Landfill"/>
    <s v="1328690"/>
    <s v="Scale"/>
    <n v="1"/>
    <n v="315"/>
    <n v="315"/>
    <n v="0"/>
    <n v="3634070.8699999959"/>
  </r>
  <r>
    <x v="6"/>
    <s v="10"/>
    <x v="5"/>
    <x v="0"/>
    <s v="2872|PBC CDOT|1.00|315.00"/>
    <x v="551"/>
    <s v="Truck# LT-515_x000a_Hauling Ticket# 15284_x000a_Job: PBC CDOT _x000a_Location: Knox Ave. &amp; Bryn Mwar_x000a_Scale Ticket# 1328681_x000a_PickUP/Deliver: Countryside Landfill"/>
    <x v="0"/>
    <x v="17"/>
    <s v="15284"/>
    <x v="19"/>
    <x v="96"/>
    <s v="PBC CDOT"/>
    <s v="Colocar en manifiestos MYS Construction"/>
    <s v="Countryside Landfill"/>
    <s v="1328681"/>
    <s v="Scale"/>
    <n v="1"/>
    <n v="315"/>
    <n v="315"/>
    <n v="0"/>
    <n v="3634385.8699999959"/>
  </r>
  <r>
    <x v="6"/>
    <s v="10"/>
    <x v="5"/>
    <x v="0"/>
    <s v="2872|PBC CDOT|1.00|315.00"/>
    <x v="551"/>
    <s v="Truck# LT-515_x000a_Hauling Ticket# 15285_x000a_Job: PBC CDOT _x000a_Location: Knox Ave. &amp; Bryn Mwar_x000a_Scale Ticket# 1328769_x000a_PickUP/Deliver: Countryside Landfill"/>
    <x v="0"/>
    <x v="17"/>
    <s v="15285"/>
    <x v="19"/>
    <x v="96"/>
    <s v="PBC CDOT"/>
    <s v="Colocar en manifiestos MYS Construction"/>
    <s v="Countryside Landfill"/>
    <s v="1328769"/>
    <s v="Scale"/>
    <n v="1"/>
    <n v="315"/>
    <n v="315"/>
    <n v="0"/>
    <n v="3634700.8699999959"/>
  </r>
  <r>
    <x v="6"/>
    <s v="10"/>
    <x v="5"/>
    <x v="0"/>
    <s v="2872|PBC CDOT|1.00|315.00"/>
    <x v="551"/>
    <s v="Truck# LT-617_x000a_Hauling Ticket# 15373_x000a_Job: PBC CDOT _x000a_Location: Knox Ave. &amp; Bryn Mwar_x000a_Scale Ticket# 1328750_x000a_PickUP/Deliver: Countryside Landfill"/>
    <x v="0"/>
    <x v="3"/>
    <s v="15373"/>
    <x v="19"/>
    <x v="96"/>
    <s v="PBC CDOT"/>
    <s v="Colocar en manifiestos MYS Construction"/>
    <s v="Countryside Landfill"/>
    <s v="1328750"/>
    <s v="Scale"/>
    <n v="1"/>
    <n v="315"/>
    <n v="315"/>
    <n v="0"/>
    <n v="3635015.8699999959"/>
  </r>
  <r>
    <x v="6"/>
    <s v="10"/>
    <x v="5"/>
    <x v="0"/>
    <s v="2872|PBC CDOT|1.00|315.00"/>
    <x v="551"/>
    <s v="Truck# LT-617_x000a_Hauling Ticket# 15715_x000a_Job: PBC CDOT _x000a_Location: Knox Ave. &amp; Bryn Mwar_x000a_Scale Ticket# 1328696_x000a_PickUP/Deliver: Countryside Landfill"/>
    <x v="0"/>
    <x v="3"/>
    <s v="15715"/>
    <x v="19"/>
    <x v="96"/>
    <s v="PBC CDOT"/>
    <s v="Colocar en manifiestos MYS Construction"/>
    <s v="Countryside Landfill"/>
    <s v="1328696"/>
    <s v="Scale"/>
    <n v="1"/>
    <n v="315"/>
    <n v="315"/>
    <n v="0"/>
    <n v="3635330.8699999959"/>
  </r>
  <r>
    <x v="6"/>
    <s v="10"/>
    <x v="5"/>
    <x v="0"/>
    <s v="2872|PBC CDOT|1.00|315.00"/>
    <x v="551"/>
    <s v="Truck# U-229_x000a_Hauling Ticket# 15466_x000a_Job: PBC CDOT _x000a_Location: Knox Ave. &amp; Bryn Mwar_x000a_Scale Ticket# 1328749_x000a_PickUP/Deliver: Countryside Landfill"/>
    <x v="4"/>
    <x v="6"/>
    <s v="15466"/>
    <x v="19"/>
    <x v="96"/>
    <s v="PBC CDOT"/>
    <s v="Colocar en manifiestos MYS Construction"/>
    <s v="Countryside Landfill"/>
    <s v="1328749"/>
    <s v="Scale"/>
    <n v="1"/>
    <n v="315"/>
    <n v="315"/>
    <n v="0"/>
    <n v="3635645.8699999959"/>
  </r>
  <r>
    <x v="6"/>
    <s v="10"/>
    <x v="5"/>
    <x v="0"/>
    <s v="2872|PBC CDOT|1.00|315.00"/>
    <x v="551"/>
    <s v="Truck# U-229_x000a_Hauling Ticket# 15467_x000a_Job: PBC CDOT _x000a_Location: Knox Ave. &amp; Bryn Mwar_x000a_Scale Ticket# 1328691_x000a_PickUP/Deliver: Countryside Landfill"/>
    <x v="4"/>
    <x v="6"/>
    <s v="15467"/>
    <x v="19"/>
    <x v="96"/>
    <s v="PBC CDOT"/>
    <s v="Colocar en manifiestos MYS Construction"/>
    <s v="Countryside Landfill"/>
    <s v="1328691"/>
    <s v="Scale"/>
    <n v="1"/>
    <n v="315"/>
    <n v="315"/>
    <n v="0"/>
    <n v="3635960.8699999959"/>
  </r>
  <r>
    <x v="6"/>
    <s v="10"/>
    <x v="5"/>
    <x v="0"/>
    <s v="2872|PBC CDOT|1.00|315.00"/>
    <x v="551"/>
    <s v="Truck# LT-67_x000a_Hauling Ticket# 15586_x000a_Job: PBC CDOT _x000a_Location: Knox Ave. &amp; Bryn Mwar_x000a_Scale Ticket# 1328734_x000a_PickUP/Deliver: Countryside Landfill"/>
    <x v="0"/>
    <x v="15"/>
    <s v="15586"/>
    <x v="19"/>
    <x v="96"/>
    <s v="PBC CDOT"/>
    <s v="Colocar en manifiestos MYS Construction"/>
    <s v="Countryside Landfill"/>
    <s v="1328734"/>
    <s v="Scale"/>
    <n v="1"/>
    <n v="315"/>
    <n v="315"/>
    <n v="0"/>
    <n v="3636275.8699999959"/>
  </r>
  <r>
    <x v="6"/>
    <s v="10"/>
    <x v="5"/>
    <x v="0"/>
    <s v="2872|PBC CDOT|1.50|135.00"/>
    <x v="551"/>
    <s v="Truck# LT-67_x000a_Hauling Ticket# 15587_x000a_Job: PBC CDOT _x000a_Location: Knox Ave. &amp; Bryn Mwar_x000a_PickUP/Deliver: Countryside Landfill_x000a_WAITING TIME"/>
    <x v="0"/>
    <x v="15"/>
    <s v="15587"/>
    <x v="19"/>
    <x v="96"/>
    <s v="PBC CDOT"/>
    <s v="Colocar en manifiestos MYS Construction"/>
    <s v="Countryside Landfill"/>
    <m/>
    <s v="WAITING TIME"/>
    <n v="1.5"/>
    <n v="135"/>
    <n v="202.5"/>
    <n v="0"/>
    <n v="3636478.3699999959"/>
  </r>
  <r>
    <x v="6"/>
    <s v="10"/>
    <x v="5"/>
    <x v="0"/>
    <s v="2872|PBC CDOT|1.00|315.00"/>
    <x v="551"/>
    <s v="Truck# Li-73_x000a_Hauling Ticket# 15652_x000a_Job: PBC CDOT _x000a_Location: Knox Ave. &amp; Bryn Mwar_x000a_Scale Ticket# 1328713_x000a_PickUP/Deliver: Countryside Landfill"/>
    <x v="1"/>
    <x v="9"/>
    <s v="15652"/>
    <x v="19"/>
    <x v="96"/>
    <s v="PBC CDOT"/>
    <s v="Colocar en manifiestos MYS Construction"/>
    <s v="Countryside Landfill"/>
    <s v="1328713"/>
    <s v="Scale"/>
    <n v="1"/>
    <n v="315"/>
    <n v="315"/>
    <n v="0"/>
    <n v="3636793.3699999959"/>
  </r>
  <r>
    <x v="6"/>
    <s v="10"/>
    <x v="5"/>
    <x v="0"/>
    <s v="2872|PBC CDOT|1.00|315.00"/>
    <x v="551"/>
    <s v="Truck# CAJ-54_x000a_Hauling Ticket# 15806_x000a_Job: PBC CDOT _x000a_Location: Knox Ave. &amp; Bryn Mwar_x000a_Scale Ticket# 1328714_x000a_PickUP/Deliver: Countryside Landfill"/>
    <x v="5"/>
    <x v="1"/>
    <s v="15806"/>
    <x v="19"/>
    <x v="96"/>
    <s v="PBC CDOT"/>
    <s v="Colocar en manifiestos MYS Construction"/>
    <s v="Countryside Landfill"/>
    <s v="1328714"/>
    <s v="Scale"/>
    <n v="1"/>
    <n v="315"/>
    <n v="315"/>
    <n v="0"/>
    <n v="3637108.3699999959"/>
  </r>
  <r>
    <x v="6"/>
    <s v="10"/>
    <x v="5"/>
    <x v="0"/>
    <s v="2872|PBC CDOT|1.00|315.00"/>
    <x v="551"/>
    <s v="Truck# J&amp;O-569_x000a_Hauling Ticket# 35138_x000a_Job: PBC CDOT _x000a_Location: Knox Ave. &amp; Bryn Mwar_x000a_Scale Ticket# 1328756_x000a_PickUP/Deliver: Countryside Landfill"/>
    <x v="10"/>
    <x v="18"/>
    <s v="35138"/>
    <x v="19"/>
    <x v="96"/>
    <s v="PBC CDOT"/>
    <s v="Colocar en manifiestos MYS Construction"/>
    <s v="Countryside Landfill"/>
    <s v="1328756"/>
    <s v="Scale"/>
    <n v="1"/>
    <n v="315"/>
    <n v="315"/>
    <n v="0"/>
    <n v="3637423.3699999959"/>
  </r>
  <r>
    <x v="6"/>
    <s v="10"/>
    <x v="5"/>
    <x v="0"/>
    <s v="2872|PBC CDOT|1.00|315.00"/>
    <x v="551"/>
    <s v="Truck# J&amp;O-569_x000a_Hauling Ticket# 35143_x000a_Job: PBC CDOT _x000a_Location: Knox Ave. &amp; Bryn Mwar_x000a_Scale Ticket# 1328701_x000a_PickUP/Deliver: Countryside Landfill"/>
    <x v="10"/>
    <x v="18"/>
    <s v="35143"/>
    <x v="19"/>
    <x v="96"/>
    <s v="PBC CDOT"/>
    <s v="Colocar en manifiestos MYS Construction"/>
    <s v="Countryside Landfill"/>
    <s v="1328701"/>
    <s v="Scale"/>
    <n v="1"/>
    <n v="315"/>
    <n v="315"/>
    <n v="0"/>
    <n v="3637738.3699999959"/>
  </r>
  <r>
    <x v="6"/>
    <s v="10"/>
    <x v="5"/>
    <x v="0"/>
    <s v="2872|PBC CDOT|1.00|315.00"/>
    <x v="551"/>
    <s v="Truck# TE-515_x000a_Hauling Ticket# 61394_x000a_Job: PBC CDOT _x000a_Location: Knox Ave. &amp; Bryn Mwar_x000a_Scale Ticket# 1328752_x000a_PickUP/Deliver: Countryside Landfill"/>
    <x v="8"/>
    <x v="17"/>
    <s v="61394"/>
    <x v="19"/>
    <x v="96"/>
    <s v="PBC CDOT"/>
    <s v="Colocar en manifiestos MYS Construction"/>
    <s v="Countryside Landfill"/>
    <s v="1328752"/>
    <s v="Scale"/>
    <n v="1"/>
    <n v="315"/>
    <n v="315"/>
    <n v="0"/>
    <n v="3638053.3699999959"/>
  </r>
  <r>
    <x v="6"/>
    <s v="10"/>
    <x v="5"/>
    <x v="0"/>
    <s v="2872|PBC CDOT|1.00|315.00"/>
    <x v="551"/>
    <s v="Truck# TE-515_x000a_Hauling Ticket# 61395_x000a_Job: PBC CDOT _x000a_Location: Knox Ave. &amp; Bryn Mwar_x000a_Scale Ticket# 1328697_x000a_PickUP/Deliver: Countryside Landfill"/>
    <x v="8"/>
    <x v="17"/>
    <s v="61395"/>
    <x v="19"/>
    <x v="96"/>
    <s v="PBC CDOT"/>
    <s v="Colocar en manifiestos MYS Construction"/>
    <s v="Countryside Landfill"/>
    <s v="1328697"/>
    <s v="Scale"/>
    <n v="1"/>
    <n v="315"/>
    <n v="315"/>
    <n v="0"/>
    <n v="3638368.3699999959"/>
  </r>
  <r>
    <x v="6"/>
    <s v="10"/>
    <x v="5"/>
    <x v="0"/>
    <s v="2872|PBC CDOT|1.00|315.00"/>
    <x v="551"/>
    <s v="Truck# MLB-198_x000a_Hauling Ticket# 15857_x000a_Job: PBC CDOT _x000a_Location: Knox Ave. &amp; Bryn Mwar_x000a_Countryside Landfill"/>
    <x v="2"/>
    <x v="34"/>
    <s v="15857"/>
    <x v="19"/>
    <x v="96"/>
    <s v="PBC CDOT"/>
    <s v="Colocar en manifiestos MYS Construction"/>
    <s v="Countryside Landfill"/>
    <m/>
    <m/>
    <n v="1"/>
    <n v="315"/>
    <n v="315"/>
    <n v="0"/>
    <n v="3638683.3699999959"/>
  </r>
  <r>
    <x v="7"/>
    <s v="17"/>
    <x v="5"/>
    <x v="0"/>
    <s v="2893|PBC CDOT|0.00|0.00"/>
    <x v="552"/>
    <s v="Truck# J&amp;O-47_x000a_Hauling Ticket# 000361_x000a_Job: PBC CDOT _x000a_Location: Knox Ave. &amp; Bryn Mwar_x000a_Scale Ticket# 1328534_x000a_PickUP/Deliver: Countryside Landfill"/>
    <x v="10"/>
    <x v="85"/>
    <s v="000361"/>
    <x v="19"/>
    <x v="96"/>
    <s v="PBC CDOT"/>
    <s v="Colocar en manifiestos MYS Construction"/>
    <s v="Countryside Landfill"/>
    <s v="1328534"/>
    <s v="Scale"/>
    <n v="0"/>
    <m/>
    <n v="0"/>
    <n v="0"/>
    <n v="3775037.2099999981"/>
  </r>
  <r>
    <x v="7"/>
    <s v="17"/>
    <x v="5"/>
    <x v="0"/>
    <s v="2893|PBC CDOT|0.00|0.00"/>
    <x v="552"/>
    <s v="Truck# J&amp;O-47_x000a_Hauling Ticket# 000362_x000a_Job: PBC CDOT _x000a_Location: Knox Ave. &amp; Bryn Mwar_x000a_Scale Ticket# 1328613_x000a_PickUP/Deliver: Countryside Landfill"/>
    <x v="10"/>
    <x v="85"/>
    <s v="000362"/>
    <x v="19"/>
    <x v="96"/>
    <s v="PBC CDOT"/>
    <s v="Colocar en manifiestos MYS Construction"/>
    <s v="Countryside Landfill"/>
    <s v="1328613"/>
    <s v="Scale"/>
    <n v="0"/>
    <m/>
    <n v="0"/>
    <n v="0"/>
    <n v="3775037.2099999981"/>
  </r>
  <r>
    <x v="7"/>
    <s v="17"/>
    <x v="5"/>
    <x v="0"/>
    <s v="2893|PBC CDOT|0.00|0.00"/>
    <x v="552"/>
    <s v="Truck# TU-184_x000a_Hauling Ticket# 15008_x000a_Job: PBC CDOT _x000a_Location: Knox Ave. &amp; Bryn Mwar_x000a_Scale Ticket# 1328566_x000a_PickUP/Deliver: Countryside Landfill"/>
    <x v="20"/>
    <x v="35"/>
    <s v="15008"/>
    <x v="19"/>
    <x v="96"/>
    <s v="PBC CDOT"/>
    <s v="Colocar en manifiestos MYS Construction"/>
    <s v="Countryside Landfill"/>
    <s v="1328566"/>
    <s v="Scale"/>
    <n v="0"/>
    <m/>
    <n v="0"/>
    <n v="0"/>
    <n v="3775037.2099999981"/>
  </r>
  <r>
    <x v="7"/>
    <s v="17"/>
    <x v="5"/>
    <x v="0"/>
    <s v="2893|PBC CDOT|0.00|0.00"/>
    <x v="552"/>
    <s v="Truck# TU-184_x000a_Hauling Ticket# 15009_x000a_Job: PBC CDOT _x000a_Location: Knox Ave. &amp; Bryn Mwar_x000a_PickUP/Deliver: Countryside Landfill_x000a_WAITING TIME"/>
    <x v="20"/>
    <x v="35"/>
    <s v="15009"/>
    <x v="19"/>
    <x v="96"/>
    <s v="PBC CDOT"/>
    <s v="Colocar en manifiestos MYS Construction"/>
    <s v="Countryside Landfill"/>
    <m/>
    <s v="WAITING TIME"/>
    <n v="0"/>
    <m/>
    <n v="0"/>
    <n v="0"/>
    <n v="3775037.2099999981"/>
  </r>
  <r>
    <x v="7"/>
    <s v="17"/>
    <x v="5"/>
    <x v="0"/>
    <s v="2893|PBC CDOT|0.00|0.00"/>
    <x v="552"/>
    <s v="Truck# J&amp;O-683_x000a_Hauling Ticket# 02166_x000a_Job: PBC CDOT _x000a_Location: Knox Ave. &amp; Bryn Mwar_x000a_PickUP/Deliver: Countryside Landfill_x000a_WAITING TIME"/>
    <x v="10"/>
    <x v="75"/>
    <s v="02166"/>
    <x v="19"/>
    <x v="96"/>
    <s v="PBC CDOT"/>
    <s v="Colocar en manifiestos MYS Construction"/>
    <s v="Countryside Landfill"/>
    <m/>
    <s v="WAITING TIME"/>
    <n v="0"/>
    <m/>
    <n v="0"/>
    <n v="0"/>
    <n v="3775037.2099999981"/>
  </r>
  <r>
    <x v="7"/>
    <s v="17"/>
    <x v="5"/>
    <x v="0"/>
    <s v="2893|PBC CDOT|0.00|0.00"/>
    <x v="552"/>
    <s v="Truck# J&amp;O-683_x000a_Hauling Ticket# 09032_x000a_Job: PBC CDOT _x000a_Location: Knox Ave. &amp; Bryn Mwar_x000a_Scale Ticket# 1328720, 1328776_x000a_PickUP/Deliver: Countryside Landfill"/>
    <x v="10"/>
    <x v="75"/>
    <s v="09032"/>
    <x v="19"/>
    <x v="96"/>
    <s v="PBC CDOT"/>
    <s v="Colocar en manifiestos MYS Construction"/>
    <s v="Countryside Landfill"/>
    <s v="1328720, 1328776"/>
    <s v="Scale"/>
    <n v="0"/>
    <m/>
    <n v="0"/>
    <n v="0"/>
    <n v="3775037.2099999981"/>
  </r>
  <r>
    <x v="7"/>
    <s v="17"/>
    <x v="5"/>
    <x v="0"/>
    <s v="2893|PBC CDOT|0.00|0.00"/>
    <x v="552"/>
    <s v="Truck# MLB-108_x000a_Hauling Ticket# 14736_x000a_Job: PBC CDOT _x000a_Location: Knox Ave. &amp; Bryn Mwar_x000a_Scale Ticket# 1328748_x000a_PickUP/Deliver: Countryside Landfill"/>
    <x v="2"/>
    <x v="2"/>
    <s v="14736"/>
    <x v="19"/>
    <x v="96"/>
    <s v="PBC CDOT"/>
    <s v="Colocar en manifiestos MYS Construction"/>
    <s v="Countryside Landfill"/>
    <s v="1328748"/>
    <s v="Scale"/>
    <n v="0"/>
    <m/>
    <n v="0"/>
    <n v="0"/>
    <n v="3775037.2099999981"/>
  </r>
  <r>
    <x v="7"/>
    <s v="17"/>
    <x v="5"/>
    <x v="0"/>
    <s v="2893|PBC CDOT|0.00|0.00"/>
    <x v="552"/>
    <s v="Truck# MLB-108_x000a_Hauling Ticket# 14737_x000a_Job: PBC CDOT _x000a_Location: Knox Ave. &amp; Bryn Mwar_x000a_Scale Ticket# 1328690_x000a_PickUP/Deliver: Countryside Landfill"/>
    <x v="2"/>
    <x v="2"/>
    <s v="14737"/>
    <x v="19"/>
    <x v="96"/>
    <s v="PBC CDOT"/>
    <s v="Colocar en manifiestos MYS Construction"/>
    <s v="Countryside Landfill"/>
    <s v="1328690"/>
    <s v="Scale"/>
    <n v="0"/>
    <m/>
    <n v="0"/>
    <n v="0"/>
    <n v="3775037.2099999981"/>
  </r>
  <r>
    <x v="7"/>
    <s v="17"/>
    <x v="5"/>
    <x v="0"/>
    <s v="2893|PBC CDOT|0.00|0.00"/>
    <x v="552"/>
    <s v="Truck# LT-515_x000a_Hauling Ticket# 15284_x000a_Job: PBC CDOT _x000a_Location: Knox Ave. &amp; Bryn Mwar_x000a_Scale Ticket# 1328681_x000a_PickUP/Deliver: Countryside Landfill"/>
    <x v="0"/>
    <x v="17"/>
    <s v="15284"/>
    <x v="19"/>
    <x v="96"/>
    <s v="PBC CDOT"/>
    <s v="Colocar en manifiestos MYS Construction"/>
    <s v="Countryside Landfill"/>
    <s v="1328681"/>
    <s v="Scale"/>
    <n v="0"/>
    <m/>
    <n v="0"/>
    <n v="0"/>
    <n v="3775037.2099999981"/>
  </r>
  <r>
    <x v="7"/>
    <s v="17"/>
    <x v="5"/>
    <x v="0"/>
    <s v="2893|PBC CDOT|0.00|0.00"/>
    <x v="552"/>
    <s v="Truck# LT-515_x000a_Hauling Ticket# 15285_x000a_Job: PBC CDOT _x000a_Location: Knox Ave. &amp; Bryn Mwar_x000a_Scale Ticket# 1328769_x000a_PickUP/Deliver: Countryside Landfill"/>
    <x v="0"/>
    <x v="17"/>
    <s v="15285"/>
    <x v="19"/>
    <x v="96"/>
    <s v="PBC CDOT"/>
    <s v="Colocar en manifiestos MYS Construction"/>
    <s v="Countryside Landfill"/>
    <s v="1328769"/>
    <s v="Scale"/>
    <n v="0"/>
    <m/>
    <n v="0"/>
    <n v="0"/>
    <n v="3775037.2099999981"/>
  </r>
  <r>
    <x v="7"/>
    <s v="17"/>
    <x v="5"/>
    <x v="0"/>
    <s v="2893|PBC CDOT|0.00|0.00"/>
    <x v="552"/>
    <s v="Truck# LT-617_x000a_Hauling Ticket# 15373_x000a_Job: PBC CDOT _x000a_Location: Knox Ave. &amp; Bryn Mwar_x000a_Scale Ticket# 1328750_x000a_PickUP/Deliver: Countryside Landfill"/>
    <x v="0"/>
    <x v="3"/>
    <s v="15373"/>
    <x v="19"/>
    <x v="96"/>
    <s v="PBC CDOT"/>
    <s v="Colocar en manifiestos MYS Construction"/>
    <s v="Countryside Landfill"/>
    <s v="1328750"/>
    <s v="Scale"/>
    <n v="0"/>
    <m/>
    <n v="0"/>
    <n v="0"/>
    <n v="3775037.2099999981"/>
  </r>
  <r>
    <x v="7"/>
    <s v="17"/>
    <x v="5"/>
    <x v="0"/>
    <s v="2893|PBC CDOT|0.00|0.00"/>
    <x v="552"/>
    <s v="Truck# LT-617_x000a_Hauling Ticket# 15715_x000a_Job: PBC CDOT _x000a_Location: Knox Ave. &amp; Bryn Mwar_x000a_Scale Ticket# 1328696_x000a_PickUP/Deliver: Countryside Landfill"/>
    <x v="0"/>
    <x v="3"/>
    <s v="15715"/>
    <x v="19"/>
    <x v="96"/>
    <s v="PBC CDOT"/>
    <s v="Colocar en manifiestos MYS Construction"/>
    <s v="Countryside Landfill"/>
    <s v="1328696"/>
    <s v="Scale"/>
    <n v="0"/>
    <m/>
    <n v="0"/>
    <n v="0"/>
    <n v="3775037.2099999981"/>
  </r>
  <r>
    <x v="7"/>
    <s v="17"/>
    <x v="5"/>
    <x v="0"/>
    <s v="2893|PBC CDOT|0.00|0.00"/>
    <x v="552"/>
    <s v="Truck# U-229_x000a_Hauling Ticket# 15466_x000a_Job: PBC CDOT _x000a_Location: Knox Ave. &amp; Bryn Mwar_x000a_Scale Ticket# 1328749_x000a_PickUP/Deliver: Countryside Landfill"/>
    <x v="4"/>
    <x v="6"/>
    <s v="15466"/>
    <x v="19"/>
    <x v="96"/>
    <s v="PBC CDOT"/>
    <s v="Colocar en manifiestos MYS Construction"/>
    <s v="Countryside Landfill"/>
    <s v="1328749"/>
    <s v="Scale"/>
    <n v="0"/>
    <m/>
    <n v="0"/>
    <n v="0"/>
    <n v="3775037.2099999981"/>
  </r>
  <r>
    <x v="7"/>
    <s v="17"/>
    <x v="5"/>
    <x v="0"/>
    <s v="2893|PBC CDOT|0.00|0.00"/>
    <x v="552"/>
    <s v="Truck# U-229_x000a_Hauling Ticket# 15467_x000a_Job: PBC CDOT _x000a_Location: Knox Ave. &amp; Bryn Mwar_x000a_Scale Ticket# 1328691_x000a_PickUP/Deliver: Countryside Landfill"/>
    <x v="4"/>
    <x v="6"/>
    <s v="15467"/>
    <x v="19"/>
    <x v="96"/>
    <s v="PBC CDOT"/>
    <s v="Colocar en manifiestos MYS Construction"/>
    <s v="Countryside Landfill"/>
    <s v="1328691"/>
    <s v="Scale"/>
    <n v="0"/>
    <m/>
    <n v="0"/>
    <n v="0"/>
    <n v="3775037.2099999981"/>
  </r>
  <r>
    <x v="7"/>
    <s v="17"/>
    <x v="5"/>
    <x v="0"/>
    <s v="2893|PBC CDOT|0.00|0.00"/>
    <x v="552"/>
    <s v="Truck# LT-67_x000a_Hauling Ticket# 15586_x000a_Job: PBC CDOT _x000a_Location: Knox Ave. &amp; Bryn Mwar_x000a_Scale Ticket# 1328734_x000a_PickUP/Deliver: Countryside Landfill"/>
    <x v="0"/>
    <x v="15"/>
    <s v="15586"/>
    <x v="19"/>
    <x v="96"/>
    <s v="PBC CDOT"/>
    <s v="Colocar en manifiestos MYS Construction"/>
    <s v="Countryside Landfill"/>
    <s v="1328734"/>
    <s v="Scale"/>
    <n v="0"/>
    <m/>
    <n v="0"/>
    <n v="0"/>
    <n v="3775037.2099999981"/>
  </r>
  <r>
    <x v="7"/>
    <s v="17"/>
    <x v="5"/>
    <x v="0"/>
    <s v="2893|PBC CDOT|0.00|0.00"/>
    <x v="552"/>
    <s v="Truck# LT-67_x000a_Hauling Ticket# 15587_x000a_Job: PBC CDOT _x000a_Location: Knox Ave. &amp; Bryn Mwar_x000a_PickUP/Deliver: Countryside Landfill_x000a_WAITING TIME"/>
    <x v="0"/>
    <x v="15"/>
    <s v="15587"/>
    <x v="19"/>
    <x v="96"/>
    <s v="PBC CDOT"/>
    <s v="Colocar en manifiestos MYS Construction"/>
    <s v="Countryside Landfill"/>
    <m/>
    <s v="WAITING TIME"/>
    <n v="0"/>
    <m/>
    <n v="0"/>
    <n v="0"/>
    <n v="3775037.2099999981"/>
  </r>
  <r>
    <x v="7"/>
    <s v="17"/>
    <x v="5"/>
    <x v="0"/>
    <s v="2893|PBC CDOT|0.00|0.00"/>
    <x v="552"/>
    <s v="Truck# Li-73_x000a_Hauling Ticket# 15652_x000a_Job: PBC CDOT _x000a_Location: Knox Ave. &amp; Bryn Mwar_x000a_Scale Ticket# 1328713_x000a_PickUP/Deliver: Countryside Landfill"/>
    <x v="1"/>
    <x v="9"/>
    <s v="15652"/>
    <x v="19"/>
    <x v="96"/>
    <s v="PBC CDOT"/>
    <s v="Colocar en manifiestos MYS Construction"/>
    <s v="Countryside Landfill"/>
    <s v="1328713"/>
    <s v="Scale"/>
    <n v="0"/>
    <m/>
    <n v="0"/>
    <n v="0"/>
    <n v="3775037.2099999981"/>
  </r>
  <r>
    <x v="7"/>
    <s v="17"/>
    <x v="5"/>
    <x v="0"/>
    <s v="2893|PBC CDOT|0.00|0.00"/>
    <x v="552"/>
    <s v="Truck# CAJ-54_x000a_Hauling Ticket# 15806_x000a_Job: PBC CDOT _x000a_Location: Knox Ave. &amp; Bryn Mwar_x000a_Scale Ticket# 1328714_x000a_PickUP/Deliver: Countryside Landfill"/>
    <x v="5"/>
    <x v="1"/>
    <s v="15806"/>
    <x v="19"/>
    <x v="96"/>
    <s v="PBC CDOT"/>
    <s v="Colocar en manifiestos MYS Construction"/>
    <s v="Countryside Landfill"/>
    <s v="1328714"/>
    <s v="Scale"/>
    <n v="0"/>
    <m/>
    <n v="0"/>
    <n v="0"/>
    <n v="3775037.2099999981"/>
  </r>
  <r>
    <x v="7"/>
    <s v="17"/>
    <x v="5"/>
    <x v="0"/>
    <s v="2893|PBC CDOT|0.00|0.00"/>
    <x v="552"/>
    <s v="Truck# J&amp;O-569_x000a_Hauling Ticket# 35138_x000a_Job: PBC CDOT _x000a_Location: Knox Ave. &amp; Bryn Mwar_x000a_Scale Ticket# 1328756_x000a_PickUP/Deliver: Countryside Landfill"/>
    <x v="10"/>
    <x v="18"/>
    <s v="35138"/>
    <x v="19"/>
    <x v="96"/>
    <s v="PBC CDOT"/>
    <s v="Colocar en manifiestos MYS Construction"/>
    <s v="Countryside Landfill"/>
    <s v="1328756"/>
    <s v="Scale"/>
    <n v="0"/>
    <m/>
    <n v="0"/>
    <n v="0"/>
    <n v="3775037.2099999981"/>
  </r>
  <r>
    <x v="7"/>
    <s v="17"/>
    <x v="5"/>
    <x v="0"/>
    <s v="2893|PBC CDOT|0.00|0.00"/>
    <x v="552"/>
    <s v="Truck# TE-515_x000a_Hauling Ticket# 61394_x000a_Job: PBC CDOT _x000a_Location: Knox Ave. &amp; Bryn Mwar_x000a_Scale Ticket# 1328752_x000a_PickUP/Deliver: Countryside Landfill"/>
    <x v="8"/>
    <x v="17"/>
    <s v="61394"/>
    <x v="19"/>
    <x v="96"/>
    <s v="PBC CDOT"/>
    <s v="Colocar en manifiestos MYS Construction"/>
    <s v="Countryside Landfill"/>
    <s v="1328752"/>
    <s v="Scale"/>
    <n v="0"/>
    <m/>
    <n v="0"/>
    <n v="0"/>
    <n v="3775037.2099999981"/>
  </r>
  <r>
    <x v="7"/>
    <s v="17"/>
    <x v="5"/>
    <x v="0"/>
    <s v="2893|PBC CDOT|0.00|0.00"/>
    <x v="552"/>
    <s v="Truck# TE-515_x000a_Hauling Ticket# 61395_x000a_Job: PBC CDOT _x000a_Location: Knox Ave. &amp; Bryn Mwar_x000a_Scale Ticket# 1328697_x000a_PickUP/Deliver: Countryside Landfill"/>
    <x v="8"/>
    <x v="17"/>
    <s v="61395"/>
    <x v="19"/>
    <x v="96"/>
    <s v="PBC CDOT"/>
    <s v="Colocar en manifiestos MYS Construction"/>
    <s v="Countryside Landfill"/>
    <s v="1328697"/>
    <s v="Scale"/>
    <n v="0"/>
    <m/>
    <n v="0"/>
    <n v="0"/>
    <n v="3775037.2099999981"/>
  </r>
  <r>
    <x v="7"/>
    <s v="17"/>
    <x v="5"/>
    <x v="0"/>
    <s v="2893|PBC CDOT|0.00|0.00"/>
    <x v="552"/>
    <s v="Truck# J&amp;O-569_x000a_Hauling Ticket# 35143_x000a_Job: PBC CDOT _x000a_Location: Knox Ave. &amp; Bryn Mwar_x000a_Scale Ticket# 1328701_x000a_PickUP/Deliver: Countryside Landfill"/>
    <x v="10"/>
    <x v="18"/>
    <s v="35143"/>
    <x v="19"/>
    <x v="96"/>
    <s v="PBC CDOT"/>
    <s v="Colocar en manifiestos MYS Construction"/>
    <s v="Countryside Landfill"/>
    <s v="1328701"/>
    <s v="Scale"/>
    <n v="0"/>
    <m/>
    <n v="0"/>
    <n v="0"/>
    <n v="3775037.2099999981"/>
  </r>
  <r>
    <x v="7"/>
    <s v="17"/>
    <x v="5"/>
    <x v="0"/>
    <s v="2893|PBC CDOT|0.00|0.00"/>
    <x v="552"/>
    <s v="Truck# LT-103_x000a_Hauling Ticket# 15307_x000a_Job: PBC CDOT _x000a_Location: Knox Ave. &amp; Bryn Mwar_x000a_PickUP/Deliver: Countryside Landfill_x000a_WAITING TIME"/>
    <x v="0"/>
    <x v="0"/>
    <s v="15307"/>
    <x v="19"/>
    <x v="96"/>
    <s v="PBC CDOT"/>
    <s v="Colocar en manifiestos MYS Construction"/>
    <s v="Countryside Landfill"/>
    <m/>
    <s v="WAITING TIME"/>
    <n v="0"/>
    <m/>
    <n v="0"/>
    <n v="0"/>
    <n v="3775037.2099999981"/>
  </r>
  <r>
    <x v="7"/>
    <s v="17"/>
    <x v="5"/>
    <x v="0"/>
    <s v="2893|PBC CDOT|0.00|0.00"/>
    <x v="552"/>
    <s v="Truck# LT-103_x000a_Hauling Ticket# 15309_x000a_Job: PBC CDOT _x000a_Location: Knox Ave. &amp; Bryn Mwar_x000a_Scale Ticket# 1328570_x000a_PickUP/Deliver: Countryside Landfill"/>
    <x v="0"/>
    <x v="0"/>
    <s v="15309"/>
    <x v="19"/>
    <x v="96"/>
    <s v="PBC CDOT"/>
    <s v="Colocar en manifiestos MYS Construction"/>
    <s v="Countryside Landfill"/>
    <s v="1328570"/>
    <s v="Scale"/>
    <n v="0"/>
    <m/>
    <n v="0"/>
    <n v="0"/>
    <n v="3775037.2099999981"/>
  </r>
  <r>
    <x v="7"/>
    <s v="17"/>
    <x v="5"/>
    <x v="0"/>
    <s v="2893|PBC CDOT|0.00|0.00"/>
    <x v="552"/>
    <s v="Truck# LT-103_x000a_Hauling Ticket# 15315_x000a_Job: PBC CDOT _x000a_Location: Knox Ave. &amp; Bryn Mwar_x000a_Scale Ticket# 1328508_x000a_PickUP/Deliver: Countryside Landfill"/>
    <x v="0"/>
    <x v="0"/>
    <s v="15315"/>
    <x v="19"/>
    <x v="96"/>
    <s v="PBC CDOT"/>
    <s v="Colocar en manifiestos MYS Construction"/>
    <s v="Countryside Landfill"/>
    <s v="1328508"/>
    <s v="Scale"/>
    <n v="0"/>
    <m/>
    <n v="0"/>
    <n v="0"/>
    <n v="3775037.2099999981"/>
  </r>
  <r>
    <x v="7"/>
    <s v="17"/>
    <x v="5"/>
    <x v="0"/>
    <s v="2893|PBC CDOT|0.00|0.00"/>
    <x v="552"/>
    <s v="Truck# LT-103_x000a_Hauling Ticket# 15810_x000a_Job: PBC CDOT _x000a_Location: Knox Ave. &amp; Bryn Mwar_x000a_Scale Ticket# 1328641_x000a_PickUP/Deliver: Countryside Landfill"/>
    <x v="0"/>
    <x v="0"/>
    <s v="15810"/>
    <x v="19"/>
    <x v="96"/>
    <s v="PBC CDOT"/>
    <s v="Colocar en manifiestos MYS Construction"/>
    <s v="Countryside Landfill"/>
    <s v="1328641"/>
    <s v="Scale"/>
    <n v="0"/>
    <m/>
    <n v="0"/>
    <n v="0"/>
    <n v="3775037.2099999981"/>
  </r>
  <r>
    <x v="7"/>
    <s v="17"/>
    <x v="5"/>
    <x v="0"/>
    <s v="2893|PBC CDOT|0.00|0.00"/>
    <x v="552"/>
    <s v="Truck# LT-356_x000a_Hauling Ticket# 15818_x000a_Job: PBC CDOT _x000a_Location: Knox Ave. &amp; Bryn Mwar_x000a_Scale Ticket# 1328498_x000a_PickUP/Deliver: Countryside Landfill"/>
    <x v="0"/>
    <x v="7"/>
    <s v="15818"/>
    <x v="19"/>
    <x v="96"/>
    <s v="PBC CDOT"/>
    <s v="Colocar en manifiestos MYS Construction"/>
    <s v="Countryside Landfill"/>
    <s v="1328498"/>
    <s v="Scale"/>
    <n v="0"/>
    <m/>
    <n v="0"/>
    <n v="0"/>
    <n v="3775037.2099999981"/>
  </r>
  <r>
    <x v="7"/>
    <s v="17"/>
    <x v="5"/>
    <x v="0"/>
    <s v="2893|PBC CDOT|0.00|0.00"/>
    <x v="552"/>
    <s v="Truck# KJV-664_x000a_Hauling Ticket# 069_x000a_Job: PBC CDOT _x000a_Location: Knox Ave. &amp; Bryn Mwar_x000a_PickUP/Deliver: Countryside Landfill_x000a_WAITING TIME"/>
    <x v="15"/>
    <x v="64"/>
    <s v="069"/>
    <x v="19"/>
    <x v="96"/>
    <s v="PBC CDOT"/>
    <s v="Colocar en manifiestos MYS Construction"/>
    <s v="Countryside Landfill"/>
    <m/>
    <s v="WAITING TIME"/>
    <n v="0"/>
    <m/>
    <n v="0"/>
    <n v="0"/>
    <n v="3775037.2099999981"/>
  </r>
  <r>
    <x v="7"/>
    <s v="17"/>
    <x v="5"/>
    <x v="0"/>
    <s v="2893|PBC CDOT|0.00|0.00"/>
    <x v="552"/>
    <s v="Truck# CAJ-01_x000a_Hauling Ticket# 14633_x000a_Job: PBC CDOT _x000a_Location: Knox Ave. &amp; Bryn Mwar_x000a_Scale Ticket# 1328621_x000a_PickUP/Deliver: Countryside Landfill"/>
    <x v="5"/>
    <x v="39"/>
    <s v="14633"/>
    <x v="19"/>
    <x v="96"/>
    <s v="PBC CDOT"/>
    <s v="Colocar en manifiestos MYS Construction"/>
    <s v="Countryside Landfill"/>
    <s v="1328621"/>
    <s v="Scale"/>
    <n v="0"/>
    <m/>
    <n v="0"/>
    <n v="0"/>
    <n v="3775037.2099999981"/>
  </r>
  <r>
    <x v="7"/>
    <s v="17"/>
    <x v="5"/>
    <x v="0"/>
    <s v="2893|PBC CDOT|0.00|0.00"/>
    <x v="552"/>
    <s v="Truck# CAJ-01_x000a_Hauling Ticket# 14634_x000a_Job: PBC CDOT _x000a_Location: Knox Ave. &amp; Bryn Mwar_x000a_Scale Ticket# 1328547_x000a_PickUP/Deliver: Countryside Landfill"/>
    <x v="5"/>
    <x v="39"/>
    <s v="14634"/>
    <x v="19"/>
    <x v="96"/>
    <s v="PBC CDOT"/>
    <s v="Colocar en manifiestos MYS Construction"/>
    <s v="Countryside Landfill"/>
    <s v="1328547"/>
    <s v="Scale"/>
    <n v="0"/>
    <m/>
    <n v="0"/>
    <n v="0"/>
    <n v="3775037.2099999981"/>
  </r>
  <r>
    <x v="7"/>
    <s v="17"/>
    <x v="5"/>
    <x v="0"/>
    <s v="2893|PBC CDOT|0.00|0.00"/>
    <x v="552"/>
    <s v="Truck# KJV-642_x000a_Hauling Ticket# 14636_x000a_Job: PBC CDOT _x000a_Location: Knox Ave. &amp; Bryn Mwar_x000a_PickUP/Deliver: Countryside Landfill"/>
    <x v="15"/>
    <x v="76"/>
    <s v="14636"/>
    <x v="19"/>
    <x v="96"/>
    <s v="PBC CDOT"/>
    <s v="Colocar en manifiestos MYS Construction"/>
    <s v="Countryside Landfill"/>
    <m/>
    <m/>
    <n v="0"/>
    <m/>
    <n v="0"/>
    <n v="0"/>
    <n v="3775037.2099999981"/>
  </r>
  <r>
    <x v="7"/>
    <s v="17"/>
    <x v="5"/>
    <x v="0"/>
    <s v="2893|PBC CDOT|0.00|0.00"/>
    <x v="552"/>
    <s v="Truck# KJV-642_x000a_Hauling Ticket# 14636_x000a_Job: PBC CDOT _x000a_Location: Knox Ave. &amp; Bryn Mwar_x000a_PickUP/Deliver: Countryside Landfill_x000a_WAITING TIME"/>
    <x v="15"/>
    <x v="76"/>
    <s v="14636"/>
    <x v="19"/>
    <x v="96"/>
    <s v="PBC CDOT"/>
    <s v="Colocar en manifiestos MYS Construction"/>
    <s v="Countryside Landfill"/>
    <m/>
    <s v="WAITING TIME"/>
    <n v="0"/>
    <m/>
    <n v="0"/>
    <n v="0"/>
    <n v="3775037.2099999981"/>
  </r>
  <r>
    <x v="7"/>
    <s v="17"/>
    <x v="5"/>
    <x v="0"/>
    <s v="2893|PBC CDOT|0.00|0.00"/>
    <x v="552"/>
    <s v="Truck# KJV-642_x000a_Hauling Ticket# 15196_x000a_Job: PBC CDOT _x000a_Location: Knox Ave. &amp; Bryn Mwar_x000a_Countryside Landfill"/>
    <x v="15"/>
    <x v="76"/>
    <s v="15196"/>
    <x v="19"/>
    <x v="96"/>
    <s v="PBC CDOT"/>
    <s v="Colocar en manifiestos MYS Construction"/>
    <s v="Countryside Landfill"/>
    <m/>
    <m/>
    <n v="0"/>
    <m/>
    <n v="0"/>
    <n v="0"/>
    <n v="3775037.2099999981"/>
  </r>
  <r>
    <x v="7"/>
    <s v="17"/>
    <x v="5"/>
    <x v="0"/>
    <s v="2893|PBC CDOT|0.00|0.00"/>
    <x v="552"/>
    <s v="Truck# KJV-642_x000a_Hauling Ticket# 15319_x000a_Job: PBC CDOT _x000a_Location: Knox Ave. &amp; Bryn Mwar_x000a_Scale Ticket# 1328653_x000a_PickUP/Deliver: Countryside Landfill"/>
    <x v="15"/>
    <x v="76"/>
    <s v="15319"/>
    <x v="19"/>
    <x v="96"/>
    <s v="PBC CDOT"/>
    <s v="Colocar en manifiestos MYS Construction"/>
    <s v="Countryside Landfill"/>
    <s v="1328653"/>
    <s v="Scale"/>
    <n v="0"/>
    <m/>
    <n v="0"/>
    <n v="0"/>
    <n v="3775037.2099999981"/>
  </r>
  <r>
    <x v="7"/>
    <s v="17"/>
    <x v="5"/>
    <x v="0"/>
    <s v="2893|PBC CDOT|0.00|0.00"/>
    <x v="552"/>
    <s v="Truck# RGS-57_x000a_Hauling Ticket# 15213_x000a_Job: PBC CDOT _x000a_Location: Knox Ave. &amp; Bryn Mwar_x000a_Scale Ticket# 1328561_x000a_PickUP/Deliver: _x000a_Countryside Landfill"/>
    <x v="34"/>
    <x v="62"/>
    <s v="15213"/>
    <x v="19"/>
    <x v="96"/>
    <s v="PBC CDOT"/>
    <s v="Colocar en manifiestos MYS Construction"/>
    <s v="Countryside Landfill"/>
    <s v="1328561"/>
    <s v="Scale"/>
    <n v="0"/>
    <m/>
    <n v="0"/>
    <n v="0"/>
    <n v="3775037.2099999981"/>
  </r>
  <r>
    <x v="7"/>
    <s v="17"/>
    <x v="5"/>
    <x v="0"/>
    <s v="2893|PBC CDOT|0.00|0.00"/>
    <x v="552"/>
    <s v="Truck# RGS-57_x000a_Hauling Ticket# 15213_x000a_Job: PBC CDOT _x000a_Location: Knox Ave. &amp; Bryn Mwar_x000a_Countryside Landfill_x000a_WAITING TIME"/>
    <x v="34"/>
    <x v="62"/>
    <s v="15213"/>
    <x v="19"/>
    <x v="96"/>
    <s v="PBC CDOT"/>
    <s v="Colocar en manifiestos MYS Construction"/>
    <s v="Countryside Landfill"/>
    <m/>
    <s v="WAITING TIME"/>
    <n v="0"/>
    <m/>
    <n v="0"/>
    <n v="0"/>
    <n v="3775037.2099999981"/>
  </r>
  <r>
    <x v="7"/>
    <s v="17"/>
    <x v="5"/>
    <x v="0"/>
    <s v="2893|PBC CDOT|0.00|0.00"/>
    <x v="552"/>
    <s v="Truck# RGS-57_x000a_Hauling Ticket# 15218_x000a_Job: PBC CDOT _x000a_Location: Knox Ave. &amp; Bryn Mwar_x000a_Scale Ticket# 1328628_x000a_PickUP/Deliver: _x000a_Countryside Landfill"/>
    <x v="34"/>
    <x v="62"/>
    <s v="15218"/>
    <x v="19"/>
    <x v="96"/>
    <s v="PBC CDOT"/>
    <s v="Colocar en manifiestos MYS Construction"/>
    <s v="Countryside Landfill"/>
    <s v="1328628"/>
    <s v="Scale"/>
    <n v="0"/>
    <m/>
    <n v="0"/>
    <n v="0"/>
    <n v="3775037.2099999981"/>
  </r>
  <r>
    <x v="7"/>
    <s v="17"/>
    <x v="5"/>
    <x v="0"/>
    <s v="2893|PBC CDOT|0.00|0.00"/>
    <x v="552"/>
    <s v="Truck# KJV-664_x000a_Hauling Ticket# 15323_x000a_Job: PBC CDOT _x000a_Location: Knox Ave. &amp; Bryn Mwar_x000a_Scale Ticket# 1328605_x000a_PickUP/Deliver: _x000a_Countryside Landfill"/>
    <x v="15"/>
    <x v="64"/>
    <s v="15323"/>
    <x v="19"/>
    <x v="96"/>
    <s v="PBC CDOT"/>
    <s v="Colocar en manifiestos MYS Construction"/>
    <s v="Countryside Landfill"/>
    <s v="1328605"/>
    <s v="Scale"/>
    <n v="0"/>
    <m/>
    <n v="0"/>
    <n v="0"/>
    <n v="3775037.2099999981"/>
  </r>
  <r>
    <x v="7"/>
    <s v="17"/>
    <x v="5"/>
    <x v="0"/>
    <s v="2893|PBC CDOT|0.00|0.00"/>
    <x v="552"/>
    <s v="Truck# MLB-58_x000a_Hauling Ticket# 15400_x000a_Job: PBC CDOT _x000a_Location: Knox Ave. &amp; Bryn Mwar_x000a_Scale Ticket# 1328638_x000a_PickUP/Deliver: _x000a_Countryside Landfill"/>
    <x v="2"/>
    <x v="22"/>
    <s v="15400"/>
    <x v="19"/>
    <x v="96"/>
    <s v="PBC CDOT"/>
    <s v="Colocar en manifiestos MYS Construction"/>
    <s v="Countryside Landfill"/>
    <s v="1328638"/>
    <s v="Scale"/>
    <n v="0"/>
    <m/>
    <n v="0"/>
    <n v="0"/>
    <n v="3775037.2099999981"/>
  </r>
  <r>
    <x v="7"/>
    <s v="17"/>
    <x v="5"/>
    <x v="0"/>
    <s v="2893|PBC CDOT|0.00|0.00"/>
    <x v="552"/>
    <s v="Truck# MLB-58_x000a_Hauling Ticket# 15411_x000a_Job: PBC CDOT _x000a_Location: Knox Ave. &amp; Bryn Mwar_x000a_PickUP/Deliver: _x000a_Countryside Landfill_x000a_WAITING TIME"/>
    <x v="2"/>
    <x v="22"/>
    <s v="15411"/>
    <x v="19"/>
    <x v="96"/>
    <s v="PBC CDOT"/>
    <s v="Colocar en manifiestos MYS Construction"/>
    <s v="Countryside Landfill"/>
    <m/>
    <s v="WAITING TIME"/>
    <n v="0"/>
    <m/>
    <n v="0"/>
    <n v="0"/>
    <n v="3775037.2099999981"/>
  </r>
  <r>
    <x v="7"/>
    <s v="17"/>
    <x v="5"/>
    <x v="0"/>
    <s v="2893|PBC CDOT|0.00|0.00"/>
    <x v="552"/>
    <s v="Truck# MLB-198_x000a_Hauling Ticket# 15855_x000a_Job: PBC CDOT _x000a_Location: Knox Ave. &amp; Bryn Mwar_x000a_PickUP/Deliver: 1328513_x000a_Countryside Landfill"/>
    <x v="2"/>
    <x v="34"/>
    <s v="15855"/>
    <x v="19"/>
    <x v="96"/>
    <s v="PBC CDOT"/>
    <s v="Colocar en manifiestos MYS Construction"/>
    <s v="Countryside Landfill"/>
    <m/>
    <m/>
    <n v="0"/>
    <m/>
    <n v="0"/>
    <n v="0"/>
    <n v="3775037.2099999981"/>
  </r>
  <r>
    <x v="7"/>
    <s v="17"/>
    <x v="5"/>
    <x v="0"/>
    <s v="2893|PBC CDOT|0.00|0.00"/>
    <x v="552"/>
    <s v="Truck# MLB-198_x000a_Hauling Ticket# 15856_x000a_Job: PBC CDOT _x000a_Location: Knox Ave. &amp; Bryn Mwar_x000a_PickUP/Deliver: 1328576_x000a_Countryside Landfill"/>
    <x v="2"/>
    <x v="34"/>
    <s v="15856"/>
    <x v="19"/>
    <x v="96"/>
    <s v="PBC CDOT"/>
    <s v="Colocar en manifiestos MYS Construction"/>
    <s v="Countryside Landfill"/>
    <m/>
    <m/>
    <n v="0"/>
    <m/>
    <n v="0"/>
    <n v="0"/>
    <n v="3775037.2099999981"/>
  </r>
  <r>
    <x v="7"/>
    <s v="17"/>
    <x v="5"/>
    <x v="0"/>
    <s v="2893|PBC CDOT|0.00|0.00"/>
    <x v="552"/>
    <s v="Truck# MLB-198_x000a_Hauling Ticket# 15857_x000a_Job: PBC CDOT _x000a_Location: Knox Ave. &amp; Bryn Mwar_x000a_Countryside Landfill_x000a_WAITING TIME"/>
    <x v="2"/>
    <x v="34"/>
    <s v="15857"/>
    <x v="19"/>
    <x v="96"/>
    <s v="PBC CDOT"/>
    <s v="Colocar en manifiestos MYS Construction"/>
    <s v="Countryside Landfill"/>
    <m/>
    <s v="WAITING TIME"/>
    <n v="0"/>
    <m/>
    <n v="0"/>
    <n v="0"/>
    <n v="3775037.2099999981"/>
  </r>
  <r>
    <x v="7"/>
    <s v="17"/>
    <x v="5"/>
    <x v="0"/>
    <s v="2893|PBC CDOT|0.00|0.00"/>
    <x v="552"/>
    <s v="Truck# MLB-198_x000a_Hauling Ticket# 15858_x000a_Job: PBC CDOT _x000a_Location: Knox Ave. &amp; Bryn Mwar_x000a_PickUP/Deliver: 1328648_x000a_Countryside Landfill"/>
    <x v="2"/>
    <x v="34"/>
    <s v="15858"/>
    <x v="19"/>
    <x v="96"/>
    <s v="PBC CDOT"/>
    <s v="Colocar en manifiestos MYS Construction"/>
    <s v="Countryside Landfill"/>
    <m/>
    <m/>
    <n v="0"/>
    <m/>
    <n v="0"/>
    <n v="0"/>
    <n v="3775037.2099999981"/>
  </r>
  <r>
    <x v="7"/>
    <s v="17"/>
    <x v="5"/>
    <x v="0"/>
    <s v="2893|PBC CDOT|0.00|0.00"/>
    <x v="552"/>
    <s v="Truck# TEP-59_x000a_Hauling Ticket# 61895_x000a_Job: PBC CDOT _x000a_Location: Knox Ave. &amp; Bryn Mwar_x000a_PickUP/Deliver: 1328550_x000a_Countryside Landfill"/>
    <x v="19"/>
    <x v="89"/>
    <s v="61895"/>
    <x v="19"/>
    <x v="96"/>
    <s v="PBC CDOT"/>
    <s v="Colocar en manifiestos MYS Construction"/>
    <s v="Countryside Landfill"/>
    <m/>
    <m/>
    <n v="0"/>
    <m/>
    <n v="0"/>
    <n v="0"/>
    <n v="3775037.2099999981"/>
  </r>
  <r>
    <x v="7"/>
    <s v="17"/>
    <x v="5"/>
    <x v="0"/>
    <s v="2893|PBC CDOT|0.00|0.00"/>
    <x v="552"/>
    <s v="Truck# TEP-59_x000a_Hauling Ticket# 61896_x000a_Job: PBC CDOT _x000a_Location: Knox Ave. &amp; Bryn Mwar_x000a_Countryside Landfill_x000a_WAITING TIME"/>
    <x v="19"/>
    <x v="89"/>
    <s v="61896"/>
    <x v="19"/>
    <x v="96"/>
    <s v="PBC CDOT"/>
    <s v="Colocar en manifiestos MYS Construction"/>
    <s v="Countryside Landfill"/>
    <m/>
    <s v="WAITING TIME"/>
    <n v="0"/>
    <m/>
    <n v="0"/>
    <n v="0"/>
    <n v="3775037.2099999981"/>
  </r>
  <r>
    <x v="7"/>
    <s v="17"/>
    <x v="5"/>
    <x v="0"/>
    <s v="2893|PBC CDOT|0.00|0.00"/>
    <x v="552"/>
    <s v="Truck# TEP-59_x000a_Hauling Ticket# 61897_x000a_Job: PBC CDOT _x000a_Location: Knox Ave. &amp; Bryn Mwar_x000a_PickUP/Deliver: 1328633_x000a_Countryside Landfill"/>
    <x v="19"/>
    <x v="89"/>
    <s v="61897"/>
    <x v="19"/>
    <x v="96"/>
    <s v="PBC CDOT"/>
    <s v="Colocar en manifiestos MYS Construction"/>
    <m/>
    <m/>
    <m/>
    <n v="0"/>
    <m/>
    <n v="0"/>
    <n v="0"/>
    <n v="3775037.2099999981"/>
  </r>
  <r>
    <x v="38"/>
    <s v="07"/>
    <x v="7"/>
    <x v="0"/>
    <s v="2401|RAC|4.75|105.00"/>
    <x v="553"/>
    <s v="Truck# LT-515_x000a_Hauling Ticket# 305562_x000a_Job: RAC"/>
    <x v="0"/>
    <x v="17"/>
    <s v="305562"/>
    <x v="20"/>
    <x v="97"/>
    <s v="RAC"/>
    <m/>
    <m/>
    <m/>
    <m/>
    <n v="4.75"/>
    <n v="105"/>
    <n v="498.75"/>
    <n v="463.83750000000003"/>
    <n v="373674.89999999991"/>
  </r>
  <r>
    <x v="38"/>
    <s v="07"/>
    <x v="7"/>
    <x v="0"/>
    <s v="2401|RAC|7.00|105.00"/>
    <x v="553"/>
    <s v="Truck# LT-114_x000a_Hauling Ticket# 307013_x000a_Job: RAC"/>
    <x v="0"/>
    <x v="25"/>
    <s v="307013"/>
    <x v="20"/>
    <x v="97"/>
    <s v="RAC"/>
    <m/>
    <m/>
    <m/>
    <m/>
    <n v="7"/>
    <n v="105"/>
    <n v="735"/>
    <n v="683.55000000000007"/>
    <n v="374409.89999999991"/>
  </r>
  <r>
    <x v="38"/>
    <s v="07"/>
    <x v="7"/>
    <x v="0"/>
    <s v="2401|RAC|5.00|105.00"/>
    <x v="553"/>
    <s v="Truck# MLB-108_x000a_Hauling Ticket# 305800_x000a_Job: RAC"/>
    <x v="2"/>
    <x v="2"/>
    <s v="305800"/>
    <x v="20"/>
    <x v="97"/>
    <s v="RAC"/>
    <m/>
    <m/>
    <m/>
    <m/>
    <n v="5"/>
    <n v="105"/>
    <n v="525"/>
    <n v="488.25"/>
    <n v="374934.89999999991"/>
  </r>
  <r>
    <x v="38"/>
    <s v="07"/>
    <x v="7"/>
    <x v="0"/>
    <s v="2401|RAC|6.25|105.00"/>
    <x v="553"/>
    <s v="Truck# LT-356_x000a_Hauling Ticket# 306108_x000a_Job: RAC"/>
    <x v="0"/>
    <x v="7"/>
    <s v="306108"/>
    <x v="20"/>
    <x v="97"/>
    <s v="RAC"/>
    <m/>
    <m/>
    <m/>
    <m/>
    <n v="6.25"/>
    <n v="105"/>
    <n v="656.25"/>
    <n v="610.3125"/>
    <n v="375591.14999999991"/>
  </r>
  <r>
    <x v="38"/>
    <s v="07"/>
    <x v="7"/>
    <x v="0"/>
    <s v="2401|RAC|6.50|105.00"/>
    <x v="553"/>
    <s v="Truck# LT-356_x000a_Hauling Ticket# 306109_x000a_Job: RAC"/>
    <x v="0"/>
    <x v="7"/>
    <s v="306109"/>
    <x v="20"/>
    <x v="97"/>
    <s v="RAC"/>
    <m/>
    <m/>
    <m/>
    <m/>
    <n v="6.5"/>
    <n v="105"/>
    <n v="682.5"/>
    <n v="634.72500000000002"/>
    <n v="376273.64999999991"/>
  </r>
  <r>
    <x v="39"/>
    <s v="14"/>
    <x v="7"/>
    <x v="0"/>
    <s v="2413|RAC|7.50|105.00"/>
    <x v="554"/>
    <s v="Truck# MLB-11_x000a_Hauling Ticket# 306101_x000a_Job: RAC"/>
    <x v="2"/>
    <x v="11"/>
    <s v="306101"/>
    <x v="20"/>
    <x v="97"/>
    <s v="RAC"/>
    <m/>
    <m/>
    <m/>
    <m/>
    <n v="7.5"/>
    <n v="105"/>
    <n v="787.5"/>
    <n v="732.375"/>
    <n v="420680.28999999992"/>
  </r>
  <r>
    <x v="39"/>
    <s v="14"/>
    <x v="7"/>
    <x v="0"/>
    <s v="2413|RAC|6.00|105.00"/>
    <x v="554"/>
    <s v="Truck# LT-515_x000a_Hauling Ticket# 306102_x000a_Job: RAC"/>
    <x v="0"/>
    <x v="17"/>
    <s v="306102"/>
    <x v="20"/>
    <x v="97"/>
    <s v="RAC"/>
    <m/>
    <m/>
    <m/>
    <m/>
    <n v="6"/>
    <n v="105"/>
    <n v="630"/>
    <n v="585.9"/>
    <n v="421310.28999999992"/>
  </r>
  <r>
    <x v="39"/>
    <s v="14"/>
    <x v="7"/>
    <x v="0"/>
    <s v="2413|RAC|6.75|105.00"/>
    <x v="554"/>
    <s v="Truck# LT-114_x000a_Hauling Ticket# 305453_x000a_Job: RAC"/>
    <x v="0"/>
    <x v="25"/>
    <s v="305453"/>
    <x v="20"/>
    <x v="97"/>
    <s v="RAC"/>
    <m/>
    <m/>
    <m/>
    <m/>
    <n v="6.75"/>
    <n v="105"/>
    <n v="708.75"/>
    <n v="659.13750000000005"/>
    <n v="422019.03999999992"/>
  </r>
  <r>
    <x v="39"/>
    <s v="14"/>
    <x v="7"/>
    <x v="0"/>
    <s v="2413|RAC|7.50|105.00"/>
    <x v="554"/>
    <s v="Truck# AAA-308_x000a_Hauling Ticket# 304152_x000a_Job: RAC"/>
    <x v="11"/>
    <x v="24"/>
    <s v="304152"/>
    <x v="20"/>
    <x v="97"/>
    <s v="RAC"/>
    <m/>
    <m/>
    <m/>
    <m/>
    <n v="7.5"/>
    <n v="105"/>
    <n v="787.5"/>
    <n v="732.375"/>
    <n v="422806.53999999992"/>
  </r>
  <r>
    <x v="39"/>
    <s v="14"/>
    <x v="7"/>
    <x v="0"/>
    <s v="2413|RAC|7.00|105.00"/>
    <x v="554"/>
    <s v="Truck# AAA-308_x000a_Hauling Ticket# 304151_x000a_Job: RAC"/>
    <x v="11"/>
    <x v="24"/>
    <s v="304151"/>
    <x v="20"/>
    <x v="97"/>
    <s v="RAC"/>
    <m/>
    <m/>
    <m/>
    <m/>
    <n v="7"/>
    <n v="105"/>
    <n v="735"/>
    <n v="683.55000000000007"/>
    <n v="423541.53999999992"/>
  </r>
  <r>
    <x v="13"/>
    <s v="21"/>
    <x v="7"/>
    <x v="0"/>
    <s v="2423|RAC|6.75|105.00"/>
    <x v="555"/>
    <s v="Truck# MLB-11Hauling Ticket# 306103Job: RAC"/>
    <x v="2"/>
    <x v="11"/>
    <s v="306103"/>
    <x v="20"/>
    <x v="97"/>
    <s v="RAC"/>
    <m/>
    <m/>
    <m/>
    <m/>
    <n v="6.75"/>
    <n v="105"/>
    <n v="708.75"/>
    <n v="659.13750000000005"/>
    <n v="468679.66999999993"/>
  </r>
  <r>
    <x v="13"/>
    <s v="21"/>
    <x v="7"/>
    <x v="0"/>
    <s v="2423|RAC|4.50|105.00"/>
    <x v="555"/>
    <s v="Truck# LT-325Hauling Ticket# 308601Job: RAC"/>
    <x v="0"/>
    <x v="21"/>
    <s v="308601"/>
    <x v="20"/>
    <x v="97"/>
    <s v="RAC"/>
    <m/>
    <m/>
    <m/>
    <m/>
    <n v="4.5"/>
    <n v="105"/>
    <n v="472.5"/>
    <n v="439.42500000000001"/>
    <n v="469152.16999999993"/>
  </r>
  <r>
    <x v="13"/>
    <s v="21"/>
    <x v="7"/>
    <x v="0"/>
    <s v="2423|RAC|4.50|105.00"/>
    <x v="555"/>
    <s v="Truck# LT-708Hauling Ticket# 305205Job: RAC"/>
    <x v="0"/>
    <x v="20"/>
    <s v="305205"/>
    <x v="20"/>
    <x v="97"/>
    <s v="RAC"/>
    <m/>
    <m/>
    <m/>
    <m/>
    <n v="4.5"/>
    <n v="105"/>
    <n v="472.5"/>
    <n v="439.42500000000001"/>
    <n v="469624.66999999993"/>
  </r>
  <r>
    <x v="13"/>
    <s v="21"/>
    <x v="7"/>
    <x v="0"/>
    <s v="2423|RAC|5.50|105.00"/>
    <x v="555"/>
    <s v="Truck# LT-356Hauling Ticket# 308267Job: RAC"/>
    <x v="0"/>
    <x v="7"/>
    <s v="308267"/>
    <x v="20"/>
    <x v="97"/>
    <s v="RAC"/>
    <m/>
    <m/>
    <m/>
    <m/>
    <n v="5.5"/>
    <n v="105"/>
    <n v="577.5"/>
    <n v="537.07500000000005"/>
    <n v="470202.16999999993"/>
  </r>
  <r>
    <x v="13"/>
    <s v="21"/>
    <x v="7"/>
    <x v="0"/>
    <s v="2423|RAC|4.00|105.00"/>
    <x v="555"/>
    <s v="Truck# LT-356Hauling Ticket# 308268Job: RAC"/>
    <x v="0"/>
    <x v="7"/>
    <s v="308268"/>
    <x v="20"/>
    <x v="97"/>
    <s v="RAC"/>
    <m/>
    <m/>
    <m/>
    <m/>
    <n v="4"/>
    <n v="105"/>
    <n v="420"/>
    <n v="390.6"/>
    <n v="470622.16999999993"/>
  </r>
  <r>
    <x v="14"/>
    <s v="28"/>
    <x v="7"/>
    <x v="0"/>
    <s v="2439|RAC|8.25|105.00"/>
    <x v="556"/>
    <s v="Truck# LT-356Hauling Ticket# 311050Job: RAC"/>
    <x v="0"/>
    <x v="7"/>
    <s v="311050"/>
    <x v="20"/>
    <x v="97"/>
    <s v="RAC"/>
    <m/>
    <m/>
    <m/>
    <m/>
    <n v="8.25"/>
    <n v="105"/>
    <n v="866.25"/>
    <n v="805.61250000000007"/>
    <n v="552748.80000000005"/>
  </r>
  <r>
    <x v="14"/>
    <s v="28"/>
    <x v="7"/>
    <x v="0"/>
    <s v="2439|RAC|5.75|105.00"/>
    <x v="556"/>
    <s v="Truck# LT-325Hauling Ticket# 308269Job: RAC"/>
    <x v="0"/>
    <x v="21"/>
    <s v="308269"/>
    <x v="20"/>
    <x v="97"/>
    <s v="RAC"/>
    <m/>
    <m/>
    <m/>
    <m/>
    <n v="5.75"/>
    <n v="105"/>
    <n v="603.75"/>
    <n v="0"/>
    <n v="553352.55000000005"/>
  </r>
  <r>
    <x v="14"/>
    <s v="28"/>
    <x v="7"/>
    <x v="0"/>
    <s v="2439|RAC|4.50|105.00"/>
    <x v="556"/>
    <s v="Truck# LT-325Hauling Ticket# 305835Job: RAC"/>
    <x v="0"/>
    <x v="21"/>
    <s v="305835"/>
    <x v="20"/>
    <x v="97"/>
    <s v="RAC"/>
    <m/>
    <m/>
    <m/>
    <m/>
    <n v="4.5"/>
    <n v="105"/>
    <n v="472.5"/>
    <n v="439.42500000000001"/>
    <n v="553825.05000000005"/>
  </r>
  <r>
    <x v="15"/>
    <s v="05"/>
    <x v="0"/>
    <x v="0"/>
    <s v="2453|RAC|6.00|105.00"/>
    <x v="557"/>
    <s v="Truck# MLB-108_x000a_Hauling Ticket# 305801_x000a_Job: RAC"/>
    <x v="2"/>
    <x v="2"/>
    <s v="305801"/>
    <x v="20"/>
    <x v="97"/>
    <s v="RAC"/>
    <m/>
    <m/>
    <m/>
    <m/>
    <n v="6"/>
    <n v="105"/>
    <n v="630"/>
    <n v="585.9"/>
    <n v="632661.97000000009"/>
  </r>
  <r>
    <x v="15"/>
    <s v="05"/>
    <x v="0"/>
    <x v="0"/>
    <s v="2453|RAC|5.50|105.00"/>
    <x v="557"/>
    <s v="Truck# LT-515_x000a_Hauling Ticket# 305804_x000a_Job: RAC"/>
    <x v="0"/>
    <x v="17"/>
    <s v="305804"/>
    <x v="20"/>
    <x v="97"/>
    <s v="RAC"/>
    <m/>
    <m/>
    <m/>
    <m/>
    <n v="5.5"/>
    <n v="105"/>
    <n v="577.5"/>
    <n v="537.07500000000005"/>
    <n v="633239.47000000009"/>
  </r>
  <r>
    <x v="16"/>
    <s v="12"/>
    <x v="0"/>
    <x v="0"/>
    <s v="2466|RAC|7.00|105.00"/>
    <x v="558"/>
    <s v="Truck# MLB-58_x000a_Hauling Ticket# 305836_x000a_Job: RAC"/>
    <x v="2"/>
    <x v="22"/>
    <s v="305836"/>
    <x v="20"/>
    <x v="97"/>
    <s v="RAC"/>
    <m/>
    <m/>
    <m/>
    <m/>
    <n v="7"/>
    <n v="105"/>
    <n v="735"/>
    <n v="683.55000000000007"/>
    <n v="705380.58000000031"/>
  </r>
  <r>
    <x v="16"/>
    <s v="12"/>
    <x v="0"/>
    <x v="0"/>
    <s v="2466|RAC|6.50|105.00"/>
    <x v="558"/>
    <s v="Truck# MLB-58_x000a_Hauling Ticket# 305837_x000a_Job: RAC"/>
    <x v="2"/>
    <x v="22"/>
    <s v="305837"/>
    <x v="20"/>
    <x v="97"/>
    <s v="RAC"/>
    <m/>
    <m/>
    <m/>
    <m/>
    <n v="6.5"/>
    <n v="105"/>
    <n v="682.5"/>
    <n v="634.72500000000002"/>
    <n v="706063.08000000031"/>
  </r>
  <r>
    <x v="16"/>
    <s v="12"/>
    <x v="0"/>
    <x v="0"/>
    <s v="2466|RAC|7.50|105.00"/>
    <x v="558"/>
    <s v="Truck# MLB-58_x000a_Hauling Ticket# 305838_x000a_Job: RAC"/>
    <x v="2"/>
    <x v="22"/>
    <s v="305838"/>
    <x v="20"/>
    <x v="97"/>
    <s v="RAC"/>
    <m/>
    <m/>
    <m/>
    <m/>
    <n v="7.5"/>
    <n v="105"/>
    <n v="787.5"/>
    <n v="732.375"/>
    <n v="706850.58000000031"/>
  </r>
  <r>
    <x v="16"/>
    <s v="12"/>
    <x v="0"/>
    <x v="0"/>
    <s v="2466|RAC|5.50|105.00"/>
    <x v="558"/>
    <s v="Truck# MLB-58_x000a_Hauling Ticket# 305832_x000a_Job: RAC"/>
    <x v="2"/>
    <x v="22"/>
    <s v="305832"/>
    <x v="20"/>
    <x v="97"/>
    <s v="RAC"/>
    <m/>
    <m/>
    <m/>
    <m/>
    <n v="5.5"/>
    <n v="105"/>
    <n v="577.5"/>
    <n v="537.07500000000005"/>
    <n v="707428.08000000031"/>
  </r>
  <r>
    <x v="1"/>
    <s v="26"/>
    <x v="0"/>
    <x v="0"/>
    <s v="2497|RAC|6.50|105.00"/>
    <x v="559"/>
    <s v="Truck# RE-25_x000a_Hauling Ticket# 303086_x000a_Job: RAC"/>
    <x v="44"/>
    <x v="54"/>
    <s v="303086"/>
    <x v="20"/>
    <x v="97"/>
    <s v="RAC"/>
    <m/>
    <m/>
    <m/>
    <m/>
    <n v="6.5"/>
    <n v="105"/>
    <n v="682.5"/>
    <n v="614.25"/>
    <n v="864104.03000000038"/>
  </r>
  <r>
    <x v="1"/>
    <s v="26"/>
    <x v="0"/>
    <x v="0"/>
    <s v="2497|RAC|5.25|105.00"/>
    <x v="559"/>
    <s v="Truck# MLB-11_x000a_Hauling Ticket# 305819_x000a_Job: RAC"/>
    <x v="2"/>
    <x v="11"/>
    <s v="305819"/>
    <x v="20"/>
    <x v="97"/>
    <s v="RAC"/>
    <m/>
    <m/>
    <m/>
    <m/>
    <n v="5.25"/>
    <n v="105"/>
    <n v="551.25"/>
    <n v="512.66250000000002"/>
    <n v="864655.28000000038"/>
  </r>
  <r>
    <x v="11"/>
    <s v="02"/>
    <x v="1"/>
    <x v="0"/>
    <s v="2509|RAC|6.00|105.00"/>
    <x v="560"/>
    <s v="Truck# RE-25_x000a_Hauling Ticket# 303087_x000a_Job: RAC"/>
    <x v="44"/>
    <x v="54"/>
    <s v="303087"/>
    <x v="20"/>
    <x v="97"/>
    <s v="RAC"/>
    <m/>
    <m/>
    <m/>
    <m/>
    <n v="6"/>
    <n v="105"/>
    <n v="630"/>
    <n v="567"/>
    <n v="940565.54000000039"/>
  </r>
  <r>
    <x v="11"/>
    <s v="02"/>
    <x v="1"/>
    <x v="0"/>
    <s v="2509|RAC|7.50|105.00"/>
    <x v="560"/>
    <s v="Truck# RE-25_x000a_Hauling Ticket# 303088_x000a_Job: RAC"/>
    <x v="44"/>
    <x v="54"/>
    <s v="303088"/>
    <x v="20"/>
    <x v="97"/>
    <s v="RAC"/>
    <m/>
    <m/>
    <m/>
    <m/>
    <n v="7.5"/>
    <n v="105"/>
    <n v="787.5"/>
    <n v="708.75"/>
    <n v="941353.04000000039"/>
  </r>
  <r>
    <x v="12"/>
    <s v="09"/>
    <x v="1"/>
    <x v="0"/>
    <s v="2525|RAC|8.50|105.00"/>
    <x v="561"/>
    <s v="Truck# LT-356_x000a_Hauling Ticket# 311052_x000a_Job: RAC"/>
    <x v="0"/>
    <x v="7"/>
    <s v="311052"/>
    <x v="20"/>
    <x v="97"/>
    <s v="RAC"/>
    <m/>
    <m/>
    <m/>
    <m/>
    <n v="8.5"/>
    <n v="105"/>
    <n v="892.5"/>
    <n v="0"/>
    <n v="1012181.280000001"/>
  </r>
  <r>
    <x v="12"/>
    <s v="09"/>
    <x v="1"/>
    <x v="0"/>
    <s v="2525|RAC|5.50|105.00"/>
    <x v="561"/>
    <s v="Truck# RE-25_x000a_Hauling Ticket# 303089_x000a_Job: RAC"/>
    <x v="44"/>
    <x v="54"/>
    <s v="303089"/>
    <x v="20"/>
    <x v="97"/>
    <s v="RAC"/>
    <m/>
    <m/>
    <m/>
    <m/>
    <n v="5.5"/>
    <n v="105"/>
    <n v="577.5"/>
    <n v="519.75"/>
    <n v="1012758.780000001"/>
  </r>
  <r>
    <x v="12"/>
    <s v="09"/>
    <x v="1"/>
    <x v="0"/>
    <s v="2525|RAC|6.75|105.00"/>
    <x v="561"/>
    <s v="Truck# LT-325_x000a_Hauling Ticket# 305834_x000a_Job: RAC"/>
    <x v="0"/>
    <x v="21"/>
    <s v="305834"/>
    <x v="20"/>
    <x v="97"/>
    <s v="RAC"/>
    <m/>
    <m/>
    <m/>
    <m/>
    <n v="6.75"/>
    <n v="105"/>
    <n v="708.75"/>
    <n v="0"/>
    <n v="1013467.530000001"/>
  </r>
  <r>
    <x v="10"/>
    <s v="07"/>
    <x v="2"/>
    <x v="0"/>
    <s v="2583|RAC|7.25|105.00"/>
    <x v="562"/>
    <s v="Truck# RE-25_x000a_Hauling Ticket# 303090_x000a_Job: RAC"/>
    <x v="44"/>
    <x v="54"/>
    <s v="303090"/>
    <x v="20"/>
    <x v="97"/>
    <s v="RAC"/>
    <m/>
    <m/>
    <m/>
    <m/>
    <n v="7.25"/>
    <n v="105"/>
    <n v="761.25"/>
    <n v="685.125"/>
    <n v="1430061.1799999969"/>
  </r>
  <r>
    <x v="10"/>
    <s v="07"/>
    <x v="2"/>
    <x v="0"/>
    <s v="2583|RAC|10.25|105.00"/>
    <x v="562"/>
    <s v="Truck# RE-25_x000a_Hauling Ticket# 303091_x000a_Job: RAC"/>
    <x v="44"/>
    <x v="54"/>
    <s v="303091"/>
    <x v="20"/>
    <x v="97"/>
    <s v="RAC"/>
    <m/>
    <m/>
    <m/>
    <m/>
    <n v="10.25"/>
    <n v="105"/>
    <n v="1076.25"/>
    <n v="968.625"/>
    <n v="1431137.4299999969"/>
  </r>
  <r>
    <x v="3"/>
    <s v="28"/>
    <x v="2"/>
    <x v="0"/>
    <s v="2630|RAC|8.75|105.00"/>
    <x v="563"/>
    <s v="Truck# MEM-15_x000a_Hauling Ticket# 302207_x000a_Job: RAC"/>
    <x v="26"/>
    <x v="38"/>
    <s v="302207"/>
    <x v="20"/>
    <x v="97"/>
    <s v="RAC"/>
    <m/>
    <m/>
    <m/>
    <m/>
    <n v="8.75"/>
    <n v="105"/>
    <n v="918.75"/>
    <n v="826.875"/>
    <n v="1849855.139999995"/>
  </r>
  <r>
    <x v="3"/>
    <s v="28"/>
    <x v="2"/>
    <x v="0"/>
    <s v="2630|RAC|9.50|105.00"/>
    <x v="563"/>
    <s v="Truck# MEM-15_x000a_Hauling Ticket# 304435_x000a_Job: RAC"/>
    <x v="26"/>
    <x v="38"/>
    <s v="304435"/>
    <x v="20"/>
    <x v="97"/>
    <s v="RAC"/>
    <m/>
    <m/>
    <m/>
    <m/>
    <n v="9.5"/>
    <n v="105"/>
    <n v="997.5"/>
    <n v="897.75"/>
    <n v="1850852.639999995"/>
  </r>
  <r>
    <x v="3"/>
    <s v="28"/>
    <x v="2"/>
    <x v="0"/>
    <s v="2630|RAC|5.50|105.00"/>
    <x v="563"/>
    <s v="Truck# MEM-15_x000a_Hauling Ticket# 304436_x000a_Job: RAC"/>
    <x v="26"/>
    <x v="38"/>
    <s v="304436"/>
    <x v="20"/>
    <x v="97"/>
    <s v="RAC"/>
    <m/>
    <m/>
    <m/>
    <m/>
    <n v="5.5"/>
    <n v="105"/>
    <n v="577.5"/>
    <n v="519.75"/>
    <n v="1851430.139999995"/>
  </r>
  <r>
    <x v="4"/>
    <s v="04"/>
    <x v="3"/>
    <x v="0"/>
    <s v="2646|RAC|7.25|105.00"/>
    <x v="564"/>
    <s v="Truck# MEM-15_x000a_Hauling Ticket# 306023_x000a_Job: RAC"/>
    <x v="26"/>
    <x v="38"/>
    <s v="306023"/>
    <x v="20"/>
    <x v="97"/>
    <s v="RAC"/>
    <m/>
    <m/>
    <m/>
    <m/>
    <n v="7.25"/>
    <n v="105"/>
    <n v="761.25"/>
    <n v="685.125"/>
    <n v="1975578.329999995"/>
  </r>
  <r>
    <x v="4"/>
    <s v="04"/>
    <x v="3"/>
    <x v="0"/>
    <s v="2646|RAC|4.50|105.00"/>
    <x v="564"/>
    <s v="Truck# RE-25_x000a_Hauling Ticket# 303092_x000a_Job: RAC"/>
    <x v="44"/>
    <x v="54"/>
    <s v="303092"/>
    <x v="20"/>
    <x v="97"/>
    <s v="RAC"/>
    <m/>
    <m/>
    <m/>
    <m/>
    <n v="4.5"/>
    <n v="105"/>
    <n v="472.5"/>
    <n v="425.25"/>
    <n v="1976050.829999995"/>
  </r>
  <r>
    <x v="4"/>
    <s v="04"/>
    <x v="3"/>
    <x v="0"/>
    <s v="2646|RAC|5.75|105.00"/>
    <x v="564"/>
    <s v="Truck# MEM-15_x000a_Hauling Ticket# 303790_x000a_Job: RAC"/>
    <x v="26"/>
    <x v="38"/>
    <s v="303790"/>
    <x v="20"/>
    <x v="97"/>
    <s v="RAC"/>
    <m/>
    <m/>
    <m/>
    <m/>
    <n v="5.75"/>
    <n v="105"/>
    <n v="603.75"/>
    <n v="543.375"/>
    <n v="1976654.579999995"/>
  </r>
  <r>
    <x v="4"/>
    <s v="04"/>
    <x v="3"/>
    <x v="0"/>
    <s v="2646|RAC|7.00|105.00"/>
    <x v="564"/>
    <s v="Truck# RE-25_x000a_Hauling Ticket# 303093_x000a_Job: RAC"/>
    <x v="44"/>
    <x v="54"/>
    <s v="303093"/>
    <x v="20"/>
    <x v="97"/>
    <s v="RAC"/>
    <m/>
    <m/>
    <m/>
    <m/>
    <n v="7"/>
    <n v="105"/>
    <n v="735"/>
    <n v="661.5"/>
    <n v="1977389.579999995"/>
  </r>
  <r>
    <x v="40"/>
    <s v="11"/>
    <x v="3"/>
    <x v="0"/>
    <s v="2660|RAC|8.75|105.00"/>
    <x v="565"/>
    <s v="Truck# RE-25_x000a_Hauling Ticket# 303094_x000a_Job: RAC"/>
    <x v="44"/>
    <x v="54"/>
    <s v="303094"/>
    <x v="20"/>
    <x v="97"/>
    <s v="RAC"/>
    <m/>
    <m/>
    <m/>
    <m/>
    <n v="8.75"/>
    <n v="105"/>
    <n v="918.75"/>
    <n v="826.875"/>
    <n v="2083450.9499999951"/>
  </r>
  <r>
    <x v="40"/>
    <s v="11"/>
    <x v="3"/>
    <x v="0"/>
    <s v="2660|RAC|4.25|105.00"/>
    <x v="565"/>
    <s v="Truck# MEM-15_x000a_Hauling Ticket# 304442_x000a_Job: RAC"/>
    <x v="26"/>
    <x v="38"/>
    <s v="304442"/>
    <x v="20"/>
    <x v="97"/>
    <s v="RAC"/>
    <m/>
    <m/>
    <m/>
    <m/>
    <n v="4.25"/>
    <n v="105"/>
    <n v="446.25"/>
    <n v="401.625"/>
    <n v="2083897.1999999951"/>
  </r>
  <r>
    <x v="40"/>
    <s v="11"/>
    <x v="3"/>
    <x v="0"/>
    <s v="2660|RAC|6.75|105.00"/>
    <x v="565"/>
    <s v="Truck# MEM-15_x000a_Hauling Ticket# 306610_x000a_Job: RAC"/>
    <x v="26"/>
    <x v="38"/>
    <s v="306610"/>
    <x v="20"/>
    <x v="97"/>
    <s v="RAC"/>
    <m/>
    <m/>
    <m/>
    <m/>
    <n v="6.75"/>
    <n v="105"/>
    <n v="708.75"/>
    <n v="637.875"/>
    <n v="2084605.9499999951"/>
  </r>
  <r>
    <x v="40"/>
    <s v="11"/>
    <x v="3"/>
    <x v="0"/>
    <s v="2660|RAC|7.25|105.00"/>
    <x v="565"/>
    <s v="Truck# MEM-15_x000a_Hauling Ticket# 306028_x000a_Job: RAC"/>
    <x v="26"/>
    <x v="38"/>
    <s v="306028"/>
    <x v="20"/>
    <x v="97"/>
    <s v="RAC"/>
    <m/>
    <m/>
    <m/>
    <m/>
    <n v="7.25"/>
    <n v="105"/>
    <n v="761.25"/>
    <n v="685.125"/>
    <n v="2085367.1999999951"/>
  </r>
  <r>
    <x v="20"/>
    <s v="18"/>
    <x v="3"/>
    <x v="0"/>
    <s v="2673|RAC|7.00|105.00"/>
    <x v="566"/>
    <s v="Truck# MEM-15_x000a_Hauling Ticket# 306027_x000a_Job: RAC"/>
    <x v="26"/>
    <x v="38"/>
    <s v="306027"/>
    <x v="20"/>
    <x v="97"/>
    <s v="RAC"/>
    <m/>
    <m/>
    <m/>
    <m/>
    <n v="7"/>
    <n v="105"/>
    <n v="735"/>
    <n v="661.5"/>
    <n v="2206959.0099999951"/>
  </r>
  <r>
    <x v="20"/>
    <s v="18"/>
    <x v="3"/>
    <x v="0"/>
    <s v="2673|RAC|7.00|105.00"/>
    <x v="566"/>
    <s v="Truck# MEM-15_x000a_Hauling Ticket# 306035_x000a_Job: RAC"/>
    <x v="26"/>
    <x v="38"/>
    <s v="306035"/>
    <x v="20"/>
    <x v="97"/>
    <s v="RAC"/>
    <m/>
    <m/>
    <m/>
    <m/>
    <n v="7"/>
    <n v="105"/>
    <n v="735"/>
    <n v="661.5"/>
    <n v="2207694.0099999951"/>
  </r>
  <r>
    <x v="20"/>
    <s v="18"/>
    <x v="3"/>
    <x v="0"/>
    <s v="2673|RAC|8.00|105.00"/>
    <x v="566"/>
    <s v="Truck# RE-25_x000a_Hauling Ticket# 303095_x000a_Job: RAC"/>
    <x v="44"/>
    <x v="54"/>
    <s v="303095"/>
    <x v="20"/>
    <x v="97"/>
    <s v="RAC"/>
    <m/>
    <m/>
    <m/>
    <m/>
    <n v="8"/>
    <n v="105"/>
    <n v="840"/>
    <n v="756"/>
    <n v="2208534.0099999951"/>
  </r>
  <r>
    <x v="20"/>
    <s v="18"/>
    <x v="3"/>
    <x v="0"/>
    <s v="2673|RAC|8.25|105.00"/>
    <x v="566"/>
    <s v="Truck# RE-25_x000a_Hauling Ticket# 303096_x000a_Job: RAC"/>
    <x v="44"/>
    <x v="54"/>
    <s v="303096"/>
    <x v="20"/>
    <x v="97"/>
    <s v="RAC"/>
    <m/>
    <m/>
    <m/>
    <m/>
    <n v="8.25"/>
    <n v="105"/>
    <n v="866.25"/>
    <n v="779.625"/>
    <n v="2209400.2599999951"/>
  </r>
  <r>
    <x v="20"/>
    <s v="18"/>
    <x v="3"/>
    <x v="0"/>
    <s v="2673|RAC|6.75|105.00"/>
    <x v="566"/>
    <s v="Truck# Li-54_x000a_Hauling Ticket# 304552_x000a_Job: RAC"/>
    <x v="1"/>
    <x v="1"/>
    <s v="304552"/>
    <x v="20"/>
    <x v="97"/>
    <s v="RAC"/>
    <m/>
    <m/>
    <m/>
    <m/>
    <n v="6.75"/>
    <n v="105"/>
    <n v="708.75"/>
    <n v="0"/>
    <n v="2210109.0099999951"/>
  </r>
  <r>
    <x v="21"/>
    <s v="25"/>
    <x v="3"/>
    <x v="0"/>
    <s v="2688|RAC|8.00|105.00"/>
    <x v="567"/>
    <s v="Truck# LT-356_x000a_Hauling Ticket# 304558_x000a_Job: RAC"/>
    <x v="0"/>
    <x v="7"/>
    <s v="304558"/>
    <x v="20"/>
    <x v="97"/>
    <s v="RAC"/>
    <m/>
    <m/>
    <m/>
    <m/>
    <n v="8"/>
    <n v="105"/>
    <n v="840"/>
    <n v="781.2"/>
    <n v="2315901.0999999959"/>
  </r>
  <r>
    <x v="21"/>
    <s v="25"/>
    <x v="3"/>
    <x v="0"/>
    <s v="2688|RAC|7.75|105.00"/>
    <x v="567"/>
    <s v="Truck# MLB-58_x000a_Hauling Ticket# 305831_x000a_Job: RAC"/>
    <x v="2"/>
    <x v="22"/>
    <s v="305831"/>
    <x v="20"/>
    <x v="97"/>
    <s v="RAC"/>
    <m/>
    <m/>
    <m/>
    <m/>
    <n v="7.75"/>
    <n v="105"/>
    <n v="813.75"/>
    <n v="756.78750000000002"/>
    <n v="2316714.8499999959"/>
  </r>
  <r>
    <x v="21"/>
    <s v="25"/>
    <x v="3"/>
    <x v="0"/>
    <s v="2688|RAC|7.75|105.00"/>
    <x v="567"/>
    <s v="Truck# LT-325_x000a_Hauling Ticket# 304559_x000a_Job: RAC"/>
    <x v="0"/>
    <x v="21"/>
    <s v="304559"/>
    <x v="20"/>
    <x v="97"/>
    <s v="RAC"/>
    <m/>
    <m/>
    <m/>
    <m/>
    <n v="7.75"/>
    <n v="105"/>
    <n v="813.75"/>
    <n v="756.78750000000002"/>
    <n v="2317528.5999999959"/>
  </r>
  <r>
    <x v="21"/>
    <s v="25"/>
    <x v="3"/>
    <x v="0"/>
    <s v="2688|RAC|7.75|105.00"/>
    <x v="567"/>
    <s v="Truck# LT-515_x000a_Hauling Ticket# 305824_x000a_Job: RAC"/>
    <x v="0"/>
    <x v="17"/>
    <s v="305824"/>
    <x v="20"/>
    <x v="97"/>
    <s v="RAC"/>
    <m/>
    <m/>
    <m/>
    <m/>
    <n v="7.75"/>
    <n v="105"/>
    <n v="813.75"/>
    <n v="756.78750000000002"/>
    <n v="2318342.3499999959"/>
  </r>
  <r>
    <x v="21"/>
    <s v="25"/>
    <x v="3"/>
    <x v="0"/>
    <s v="2688|RAC|8.25|105.00"/>
    <x v="567"/>
    <s v="Truck# LT-356_x000a_Hauling Ticket# 304560_x000a_Job: RAC"/>
    <x v="0"/>
    <x v="7"/>
    <s v="304560"/>
    <x v="20"/>
    <x v="97"/>
    <s v="RAC"/>
    <m/>
    <m/>
    <m/>
    <m/>
    <n v="8.25"/>
    <n v="105"/>
    <n v="866.25"/>
    <n v="805.61250000000007"/>
    <n v="2319208.5999999959"/>
  </r>
  <r>
    <x v="5"/>
    <s v="02"/>
    <x v="4"/>
    <x v="0"/>
    <s v="2703|RAC|8.25|105.00"/>
    <x v="568"/>
    <s v="Truck# MLB-58_x000a_Hauling Ticket# 305830_x000a_Job: RAC"/>
    <x v="2"/>
    <x v="22"/>
    <s v="305830"/>
    <x v="20"/>
    <x v="97"/>
    <s v="RAC"/>
    <m/>
    <m/>
    <m/>
    <m/>
    <n v="8.25"/>
    <n v="105"/>
    <n v="866.25"/>
    <n v="779.625"/>
    <n v="2445577.5499999952"/>
  </r>
  <r>
    <x v="5"/>
    <s v="02"/>
    <x v="4"/>
    <x v="0"/>
    <s v="2703|RAC|8.25|105.00"/>
    <x v="568"/>
    <s v="Truck# RE-25_x000a_Hauling Ticket# 303097_x000a_Job: RAC"/>
    <x v="44"/>
    <x v="54"/>
    <s v="303097"/>
    <x v="20"/>
    <x v="97"/>
    <s v="RAC"/>
    <m/>
    <m/>
    <m/>
    <m/>
    <n v="8.25"/>
    <n v="105"/>
    <n v="866.25"/>
    <n v="779.625"/>
    <n v="2446443.7999999952"/>
  </r>
  <r>
    <x v="5"/>
    <s v="02"/>
    <x v="4"/>
    <x v="0"/>
    <s v="2703|RAC|8.00|105.00"/>
    <x v="568"/>
    <s v="Truck# LT-356_x000a_Hauling Ticket# 311054_x000a_Job: RAC"/>
    <x v="0"/>
    <x v="7"/>
    <s v="311054"/>
    <x v="20"/>
    <x v="97"/>
    <s v="RAC"/>
    <m/>
    <m/>
    <m/>
    <m/>
    <n v="8"/>
    <n v="105"/>
    <n v="840"/>
    <n v="781.2"/>
    <n v="2447283.7999999952"/>
  </r>
  <r>
    <x v="5"/>
    <s v="02"/>
    <x v="4"/>
    <x v="0"/>
    <s v="2703|RAC|6.75|105.00"/>
    <x v="568"/>
    <s v="Truck# RE-25_x000a_Hauling Ticket# 303098_x000a_Job: RAC"/>
    <x v="44"/>
    <x v="54"/>
    <s v="303098"/>
    <x v="20"/>
    <x v="97"/>
    <s v="RAC"/>
    <m/>
    <m/>
    <m/>
    <m/>
    <n v="6.75"/>
    <n v="105"/>
    <n v="708.75"/>
    <n v="637.875"/>
    <n v="2447992.5499999952"/>
  </r>
  <r>
    <x v="5"/>
    <s v="02"/>
    <x v="4"/>
    <x v="0"/>
    <s v="2703|RAC|8.25|105.00"/>
    <x v="568"/>
    <s v="Truck# RE-25_x000a_Hauling Ticket# 303099_x000a_Job: RAC"/>
    <x v="44"/>
    <x v="54"/>
    <s v="303099"/>
    <x v="20"/>
    <x v="97"/>
    <s v="RAC"/>
    <m/>
    <m/>
    <m/>
    <m/>
    <n v="8.25"/>
    <n v="105"/>
    <n v="866.25"/>
    <n v="779.625"/>
    <n v="2448858.7999999952"/>
  </r>
  <r>
    <x v="22"/>
    <s v="08"/>
    <x v="4"/>
    <x v="0"/>
    <s v="2719|RAC|6.50|105.00"/>
    <x v="569"/>
    <s v="Truck# RE-25_x000a_Hauling Ticket# 312500_x000a_Job: RAC"/>
    <x v="44"/>
    <x v="54"/>
    <s v="312500"/>
    <x v="20"/>
    <x v="97"/>
    <s v="RAC"/>
    <m/>
    <m/>
    <m/>
    <m/>
    <n v="6.5"/>
    <n v="105"/>
    <n v="682.5"/>
    <n v="614.25"/>
    <n v="2572093.2199999942"/>
  </r>
  <r>
    <x v="22"/>
    <s v="08"/>
    <x v="4"/>
    <x v="0"/>
    <s v="2719|RAC|8.25|105.00"/>
    <x v="569"/>
    <s v="Truck# RE-25_x000a_Hauling Ticket# 312501_x000a_Job: RAC"/>
    <x v="44"/>
    <x v="54"/>
    <s v="312501"/>
    <x v="20"/>
    <x v="97"/>
    <s v="RAC"/>
    <m/>
    <m/>
    <m/>
    <m/>
    <n v="8.25"/>
    <n v="105"/>
    <n v="866.25"/>
    <n v="779.625"/>
    <n v="2572959.4699999942"/>
  </r>
  <r>
    <x v="22"/>
    <s v="08"/>
    <x v="4"/>
    <x v="0"/>
    <s v="2719|RAC|8.25|105.00"/>
    <x v="569"/>
    <s v="Truck# RE-25_x000a_Hauling Ticket# 312502_x000a_Job: RAC"/>
    <x v="44"/>
    <x v="54"/>
    <s v="312502"/>
    <x v="20"/>
    <x v="97"/>
    <s v="RAC"/>
    <m/>
    <m/>
    <m/>
    <m/>
    <n v="8.25"/>
    <n v="105"/>
    <n v="866.25"/>
    <n v="779.625"/>
    <n v="2573825.7199999942"/>
  </r>
  <r>
    <x v="23"/>
    <s v="15"/>
    <x v="4"/>
    <x v="0"/>
    <s v="2738|RAC|8.25|105.00"/>
    <x v="570"/>
    <s v="Truck# RE-25_x000a_Hauling Ticket# 312503_x000a_Job: RAC"/>
    <x v="44"/>
    <x v="54"/>
    <s v="312503"/>
    <x v="20"/>
    <x v="97"/>
    <s v="RAC"/>
    <m/>
    <m/>
    <m/>
    <m/>
    <n v="8.25"/>
    <n v="105"/>
    <n v="866.25"/>
    <n v="779.625"/>
    <n v="2699150.2799999928"/>
  </r>
  <r>
    <x v="23"/>
    <s v="15"/>
    <x v="4"/>
    <x v="0"/>
    <s v="2738|RAC|7.75|105.00"/>
    <x v="570"/>
    <s v="Truck# RE-25_x000a_Hauling Ticket# 312504_x000a_Job: RAC"/>
    <x v="44"/>
    <x v="54"/>
    <s v="312504"/>
    <x v="20"/>
    <x v="97"/>
    <s v="RAC"/>
    <m/>
    <m/>
    <m/>
    <m/>
    <n v="7.75"/>
    <n v="105"/>
    <n v="813.75"/>
    <n v="732.375"/>
    <n v="2699964.0299999928"/>
  </r>
  <r>
    <x v="23"/>
    <s v="15"/>
    <x v="4"/>
    <x v="0"/>
    <s v="2738|RAC|10.25|105.00"/>
    <x v="570"/>
    <s v="Truck# RE-25_x000a_Hauling Ticket# 312505_x000a_Job: RAC"/>
    <x v="44"/>
    <x v="54"/>
    <s v="312505"/>
    <x v="20"/>
    <x v="97"/>
    <s v="RAC"/>
    <m/>
    <m/>
    <m/>
    <m/>
    <n v="10.25"/>
    <n v="105"/>
    <n v="1076.25"/>
    <n v="968.625"/>
    <n v="2701040.2799999928"/>
  </r>
  <r>
    <x v="23"/>
    <s v="15"/>
    <x v="4"/>
    <x v="0"/>
    <s v="2738|RAC|9.50|105.00"/>
    <x v="570"/>
    <s v="Truck# RE-25_x000a_Hauling Ticket# 312506_x000a_Job: RAC"/>
    <x v="44"/>
    <x v="54"/>
    <s v="312506"/>
    <x v="20"/>
    <x v="97"/>
    <s v="RAC"/>
    <m/>
    <m/>
    <m/>
    <m/>
    <n v="9.5"/>
    <n v="105"/>
    <n v="997.5"/>
    <n v="897.75"/>
    <n v="2702037.7799999928"/>
  </r>
  <r>
    <x v="23"/>
    <s v="15"/>
    <x v="4"/>
    <x v="0"/>
    <s v="2738|RAC|11.75|105.00"/>
    <x v="570"/>
    <s v="Truck# RE-25_x000a_Hauling Ticket# 312507_x000a_Job: RAC"/>
    <x v="44"/>
    <x v="54"/>
    <s v="312507"/>
    <x v="20"/>
    <x v="97"/>
    <s v="RAC"/>
    <m/>
    <m/>
    <m/>
    <m/>
    <n v="11.75"/>
    <n v="105"/>
    <n v="1233.75"/>
    <n v="1110.375"/>
    <n v="2703271.5299999928"/>
  </r>
  <r>
    <x v="31"/>
    <s v="22"/>
    <x v="4"/>
    <x v="0"/>
    <s v="2753|RAC|8.50|105.00"/>
    <x v="571"/>
    <s v="Truck# RE-25_x000a_Hauling Ticket# 312508_x000a_Job: RAC"/>
    <x v="44"/>
    <x v="54"/>
    <s v="312508"/>
    <x v="20"/>
    <x v="97"/>
    <s v="RAC"/>
    <m/>
    <m/>
    <m/>
    <m/>
    <n v="8.5"/>
    <n v="105"/>
    <n v="892.5"/>
    <n v="803.25"/>
    <n v="2796567.709999992"/>
  </r>
  <r>
    <x v="31"/>
    <s v="22"/>
    <x v="4"/>
    <x v="0"/>
    <s v="2753|RAC|6.25|105.00"/>
    <x v="571"/>
    <s v="Truck# RE-25_x000a_Hauling Ticket# 312509_x000a_Job: RAC"/>
    <x v="44"/>
    <x v="54"/>
    <s v="312509"/>
    <x v="20"/>
    <x v="97"/>
    <s v="RAC"/>
    <m/>
    <m/>
    <m/>
    <m/>
    <n v="6.25"/>
    <n v="105"/>
    <n v="656.25"/>
    <n v="590.625"/>
    <n v="2797223.959999992"/>
  </r>
  <r>
    <x v="31"/>
    <s v="22"/>
    <x v="4"/>
    <x v="0"/>
    <s v="2753|RAC|6.00|105.00"/>
    <x v="571"/>
    <s v="Truck# RE-25_x000a_Hauling Ticket# 312510_x000a_Job: RAC"/>
    <x v="44"/>
    <x v="54"/>
    <s v="312510"/>
    <x v="20"/>
    <x v="97"/>
    <s v="RAC"/>
    <m/>
    <m/>
    <m/>
    <m/>
    <n v="6"/>
    <n v="105"/>
    <n v="630"/>
    <n v="567"/>
    <n v="2797853.959999992"/>
  </r>
  <r>
    <x v="31"/>
    <s v="22"/>
    <x v="4"/>
    <x v="0"/>
    <s v="2753|RAC|6.25|105.00"/>
    <x v="571"/>
    <s v="Truck# RE-25_x000a_Hauling Ticket# 312511_x000a_Job: RAC"/>
    <x v="44"/>
    <x v="54"/>
    <s v="312511"/>
    <x v="20"/>
    <x v="97"/>
    <s v="RAC"/>
    <m/>
    <m/>
    <m/>
    <m/>
    <n v="6.25"/>
    <n v="105"/>
    <n v="656.25"/>
    <n v="590.625"/>
    <n v="2798510.209999992"/>
  </r>
  <r>
    <x v="31"/>
    <s v="22"/>
    <x v="4"/>
    <x v="0"/>
    <s v="2753|RAC|9.50|105.00"/>
    <x v="571"/>
    <s v="Truck# MLB-58_x000a_Hauling Ticket# 305829_x000a_Job: RAC"/>
    <x v="2"/>
    <x v="22"/>
    <s v="305829"/>
    <x v="20"/>
    <x v="97"/>
    <s v="RAC"/>
    <m/>
    <m/>
    <m/>
    <m/>
    <n v="9.5"/>
    <n v="105"/>
    <n v="997.5"/>
    <n v="927.67500000000007"/>
    <n v="2799507.709999992"/>
  </r>
  <r>
    <x v="31"/>
    <s v="22"/>
    <x v="4"/>
    <x v="0"/>
    <s v="2753|RAC|9.75|105.00"/>
    <x v="571"/>
    <s v="Truck# RE-25_x000a_Hauling Ticket# 312512_x000a_Job: RAC"/>
    <x v="44"/>
    <x v="54"/>
    <s v="312512"/>
    <x v="20"/>
    <x v="97"/>
    <s v="RAC"/>
    <m/>
    <m/>
    <m/>
    <m/>
    <n v="9.75"/>
    <n v="105"/>
    <n v="1023.75"/>
    <n v="921.375"/>
    <n v="2800531.459999992"/>
  </r>
  <r>
    <x v="32"/>
    <s v="29"/>
    <x v="4"/>
    <x v="0"/>
    <s v="2772|RAC|9.50|105.00"/>
    <x v="572"/>
    <s v="Truck# RE-25_x000a_Hauling Ticket# 312513_x000a_Job: RAC"/>
    <x v="44"/>
    <x v="54"/>
    <s v="312513"/>
    <x v="20"/>
    <x v="97"/>
    <s v="RAC"/>
    <m/>
    <m/>
    <m/>
    <m/>
    <n v="9.5"/>
    <n v="105"/>
    <n v="997.5"/>
    <n v="897.75"/>
    <n v="2929076.5599999931"/>
  </r>
  <r>
    <x v="32"/>
    <s v="29"/>
    <x v="4"/>
    <x v="0"/>
    <s v="2772|RAC|7.75|105.00"/>
    <x v="572"/>
    <s v="Truck# RE-25_x000a_Hauling Ticket# 312514_x000a_Job: RAC"/>
    <x v="44"/>
    <x v="54"/>
    <s v="312514"/>
    <x v="20"/>
    <x v="97"/>
    <s v="RAC"/>
    <m/>
    <m/>
    <m/>
    <m/>
    <n v="7.75"/>
    <n v="105"/>
    <n v="813.75"/>
    <n v="732.375"/>
    <n v="2929890.3099999931"/>
  </r>
  <r>
    <x v="32"/>
    <s v="29"/>
    <x v="4"/>
    <x v="0"/>
    <s v="2772|RAC|7.00|105.00"/>
    <x v="572"/>
    <s v="Truck# RE-25_x000a_Hauling Ticket# 312515_x000a_Job: RAC"/>
    <x v="44"/>
    <x v="54"/>
    <s v="312515"/>
    <x v="20"/>
    <x v="97"/>
    <s v="RAC"/>
    <m/>
    <m/>
    <m/>
    <m/>
    <n v="7"/>
    <n v="105"/>
    <n v="735"/>
    <n v="661.5"/>
    <n v="2930625.3099999931"/>
  </r>
  <r>
    <x v="32"/>
    <s v="29"/>
    <x v="4"/>
    <x v="0"/>
    <s v="2772|RAC|9.25|105.00"/>
    <x v="572"/>
    <s v="Truck# RE-25_x000a_Hauling Ticket# 312516_x000a_Job: RAC"/>
    <x v="44"/>
    <x v="54"/>
    <s v="312516"/>
    <x v="20"/>
    <x v="97"/>
    <s v="RAC"/>
    <m/>
    <m/>
    <m/>
    <m/>
    <n v="9.25"/>
    <n v="105"/>
    <n v="971.25"/>
    <n v="874.125"/>
    <n v="2931596.5599999931"/>
  </r>
  <r>
    <x v="32"/>
    <s v="29"/>
    <x v="4"/>
    <x v="0"/>
    <s v="2772|RAC|9.50|105.00"/>
    <x v="572"/>
    <s v="Truck# RE-25_x000a_Hauling Ticket# 312517_x000a_Job: RAC"/>
    <x v="44"/>
    <x v="54"/>
    <s v="312517"/>
    <x v="20"/>
    <x v="97"/>
    <s v="RAC"/>
    <m/>
    <m/>
    <m/>
    <m/>
    <n v="9.5"/>
    <n v="105"/>
    <n v="997.5"/>
    <n v="897.75"/>
    <n v="2932594.0599999931"/>
  </r>
  <r>
    <x v="24"/>
    <s v="06"/>
    <x v="8"/>
    <x v="0"/>
    <s v="2788|RAC|8.75|105.00"/>
    <x v="573"/>
    <s v="Truck# RE-25_x000a_Hauling Ticket# 312518_x000a_Job: RAC"/>
    <x v="44"/>
    <x v="54"/>
    <s v="312518"/>
    <x v="21"/>
    <x v="97"/>
    <s v="RAC"/>
    <m/>
    <m/>
    <m/>
    <m/>
    <n v="8.75"/>
    <n v="105"/>
    <n v="918.75"/>
    <n v="826.875"/>
    <n v="3056429.9999999939"/>
  </r>
  <r>
    <x v="24"/>
    <s v="06"/>
    <x v="8"/>
    <x v="0"/>
    <s v="2788|RAC|8.50|105.00"/>
    <x v="573"/>
    <s v="Truck# MLB-108_x000a_Hauling Ticket# 313681_x000a_Job: RAC"/>
    <x v="2"/>
    <x v="2"/>
    <s v="313681"/>
    <x v="21"/>
    <x v="97"/>
    <s v="RAC"/>
    <m/>
    <m/>
    <m/>
    <m/>
    <n v="8.5"/>
    <n v="105"/>
    <n v="892.5"/>
    <n v="830.02500000000009"/>
    <n v="3057322.4999999939"/>
  </r>
  <r>
    <x v="24"/>
    <s v="06"/>
    <x v="8"/>
    <x v="0"/>
    <s v="2788|RAC|9.50|105.00"/>
    <x v="573"/>
    <s v="Truck# MLB-58_x000a_Hauling Ticket# 313551_x000a_Job: RAC"/>
    <x v="2"/>
    <x v="22"/>
    <s v="313551"/>
    <x v="21"/>
    <x v="97"/>
    <s v="RAC"/>
    <m/>
    <m/>
    <m/>
    <m/>
    <n v="9.5"/>
    <n v="105"/>
    <n v="997.5"/>
    <n v="927.67500000000007"/>
    <n v="3058319.9999999939"/>
  </r>
  <r>
    <x v="24"/>
    <s v="06"/>
    <x v="8"/>
    <x v="0"/>
    <s v="2788|RAC|11.50|105.00"/>
    <x v="573"/>
    <s v="Truck# LT-617_x000a_Hauling Ticket# 313684_x000a_Job: RAC"/>
    <x v="0"/>
    <x v="3"/>
    <s v="313684"/>
    <x v="21"/>
    <x v="97"/>
    <s v="RAC"/>
    <m/>
    <m/>
    <m/>
    <m/>
    <n v="11.5"/>
    <n v="105"/>
    <n v="1207.5"/>
    <n v="1122.9750000000001"/>
    <n v="3059527.4999999939"/>
  </r>
  <r>
    <x v="24"/>
    <s v="06"/>
    <x v="8"/>
    <x v="0"/>
    <s v="2788|RAC|9.25|105.00"/>
    <x v="573"/>
    <s v="Truck# MLB-58_x000a_Hauling Ticket# 313552_x000a_Job: RAC"/>
    <x v="2"/>
    <x v="22"/>
    <s v="313552"/>
    <x v="21"/>
    <x v="97"/>
    <s v="RAC"/>
    <m/>
    <m/>
    <m/>
    <m/>
    <n v="9.25"/>
    <n v="105"/>
    <n v="971.25"/>
    <n v="903.26250000000005"/>
    <n v="3060498.7499999939"/>
  </r>
  <r>
    <x v="25"/>
    <s v="13"/>
    <x v="8"/>
    <x v="0"/>
    <s v="2801|RAC|9.50|105.00"/>
    <x v="574"/>
    <s v="Truck# RE-25_x000a_Hauling Ticket# 312519_x000a_Job: RAC"/>
    <x v="44"/>
    <x v="54"/>
    <s v="312519"/>
    <x v="21"/>
    <x v="97"/>
    <s v="RAC"/>
    <m/>
    <m/>
    <m/>
    <m/>
    <n v="9.5"/>
    <n v="105"/>
    <n v="997.5"/>
    <n v="897.75"/>
    <n v="3181866.709999993"/>
  </r>
  <r>
    <x v="25"/>
    <s v="13"/>
    <x v="8"/>
    <x v="0"/>
    <s v="2801|RAC|9.00|105.00"/>
    <x v="574"/>
    <s v="Truck# MLB -108_x000a_Hauling Ticket# 313693_x000a_Job: RAC"/>
    <x v="2"/>
    <x v="94"/>
    <s v="313693"/>
    <x v="21"/>
    <x v="97"/>
    <s v="RAC"/>
    <m/>
    <m/>
    <m/>
    <m/>
    <n v="9"/>
    <n v="105"/>
    <n v="945"/>
    <n v="0"/>
    <n v="3182811.709999993"/>
  </r>
  <r>
    <x v="25"/>
    <s v="13"/>
    <x v="8"/>
    <x v="0"/>
    <s v="2801|RAC|7.75|105.00"/>
    <x v="574"/>
    <s v="Truck# RE-25_x000a_Hauling Ticket# 312520_x000a_Job: RAC"/>
    <x v="44"/>
    <x v="54"/>
    <s v="312520"/>
    <x v="21"/>
    <x v="97"/>
    <s v="RAC"/>
    <m/>
    <m/>
    <m/>
    <m/>
    <n v="7.75"/>
    <n v="105"/>
    <n v="813.75"/>
    <n v="732.375"/>
    <n v="3183625.459999993"/>
  </r>
  <r>
    <x v="25"/>
    <s v="13"/>
    <x v="8"/>
    <x v="0"/>
    <s v="2801|RAC|8.00|105.00"/>
    <x v="574"/>
    <s v="Truck# RE-25_x000a_Hauling Ticket# 313698_x000a_Job: RAC"/>
    <x v="44"/>
    <x v="54"/>
    <s v="313698"/>
    <x v="21"/>
    <x v="97"/>
    <s v="RAC"/>
    <m/>
    <m/>
    <m/>
    <m/>
    <n v="8"/>
    <n v="105"/>
    <n v="840"/>
    <n v="756"/>
    <n v="3184465.459999993"/>
  </r>
  <r>
    <x v="25"/>
    <s v="13"/>
    <x v="8"/>
    <x v="0"/>
    <s v="2801|RAC|6.50|105.00"/>
    <x v="574"/>
    <s v="Truck# RE-25_x000a_Hauling Ticket# 312522_x000a_Job: RAC"/>
    <x v="44"/>
    <x v="54"/>
    <s v="312522"/>
    <x v="21"/>
    <x v="97"/>
    <s v="RAC"/>
    <m/>
    <m/>
    <m/>
    <m/>
    <n v="6.5"/>
    <n v="105"/>
    <n v="682.5"/>
    <n v="614.25"/>
    <n v="3185147.959999993"/>
  </r>
  <r>
    <x v="26"/>
    <s v="20"/>
    <x v="8"/>
    <x v="0"/>
    <s v="2818|RAC|8.50|105.00"/>
    <x v="575"/>
    <s v="Truck# RE-25_x000a_Hauling Ticket# 312523_x000a_Job: RAC"/>
    <x v="44"/>
    <x v="54"/>
    <s v="312523"/>
    <x v="21"/>
    <x v="97"/>
    <s v="RAC"/>
    <m/>
    <m/>
    <m/>
    <m/>
    <n v="8.5"/>
    <n v="105"/>
    <n v="892.5"/>
    <n v="803.25"/>
    <n v="3281681.349999994"/>
  </r>
  <r>
    <x v="26"/>
    <s v="20"/>
    <x v="8"/>
    <x v="0"/>
    <s v="2818|RAC|6.25|105.00"/>
    <x v="575"/>
    <s v="Truck# RE-25_x000a_Hauling Ticket# 312524_x000a_Job: RAC"/>
    <x v="44"/>
    <x v="54"/>
    <s v="312524"/>
    <x v="21"/>
    <x v="97"/>
    <s v="RAC"/>
    <m/>
    <m/>
    <m/>
    <m/>
    <n v="6.25"/>
    <n v="105"/>
    <n v="656.25"/>
    <n v="590.625"/>
    <n v="3282337.599999994"/>
  </r>
  <r>
    <x v="27"/>
    <s v="27"/>
    <x v="8"/>
    <x v="0"/>
    <s v="2840|RAC|9.50|105.00"/>
    <x v="576"/>
    <s v="Truck# LT-515_x000a_Hauling Ticket# 313956_x000a_Job: RAC"/>
    <x v="0"/>
    <x v="17"/>
    <s v="313956"/>
    <x v="21"/>
    <x v="97"/>
    <s v="RAC"/>
    <m/>
    <m/>
    <m/>
    <m/>
    <n v="9.5"/>
    <n v="105"/>
    <n v="997.5"/>
    <n v="927.67500000000007"/>
    <n v="3390755.6199999931"/>
  </r>
  <r>
    <x v="27"/>
    <s v="27"/>
    <x v="8"/>
    <x v="0"/>
    <s v="2840|RAC|8.50|105.00"/>
    <x v="576"/>
    <s v="Truck# MLB-58_x000a_Hauling Ticket# 313553_x000a_Job: RAC"/>
    <x v="2"/>
    <x v="22"/>
    <s v="313553"/>
    <x v="21"/>
    <x v="97"/>
    <s v="RAC"/>
    <m/>
    <m/>
    <m/>
    <m/>
    <n v="8.5"/>
    <n v="105"/>
    <n v="892.5"/>
    <n v="830.02500000000009"/>
    <n v="3391648.1199999931"/>
  </r>
  <r>
    <x v="28"/>
    <s v="03"/>
    <x v="5"/>
    <x v="0"/>
    <s v="2859|RAC|6.25|105.00"/>
    <x v="577"/>
    <s v="Truck# RE-25_x000a_Hauling Ticket# 312526_x000a_Job: RAC"/>
    <x v="44"/>
    <x v="54"/>
    <s v="312526"/>
    <x v="21"/>
    <x v="97"/>
    <s v="RAC"/>
    <m/>
    <m/>
    <m/>
    <m/>
    <n v="6.25"/>
    <n v="105"/>
    <n v="656.25"/>
    <n v="590.625"/>
    <n v="3536112.0199999958"/>
  </r>
  <r>
    <x v="28"/>
    <s v="03"/>
    <x v="5"/>
    <x v="0"/>
    <s v="2859|RAC|10.25|105.00"/>
    <x v="577"/>
    <s v="Truck# MLB-58_x000a_Hauling Ticket# 313554_x000a_Job: RAC"/>
    <x v="2"/>
    <x v="22"/>
    <s v="313554"/>
    <x v="21"/>
    <x v="97"/>
    <s v="RAC"/>
    <m/>
    <m/>
    <m/>
    <m/>
    <n v="10.25"/>
    <n v="105"/>
    <n v="1076.25"/>
    <n v="1000.9125"/>
    <n v="3537188.2699999958"/>
  </r>
  <r>
    <x v="28"/>
    <s v="03"/>
    <x v="5"/>
    <x v="0"/>
    <s v="2859|RAC|6.25|105.00"/>
    <x v="577"/>
    <s v="Truck# RE-25_x000a_Hauling Ticket# 312527_x000a_Job: RAC"/>
    <x v="44"/>
    <x v="54"/>
    <s v="312527"/>
    <x v="21"/>
    <x v="97"/>
    <s v="RAC"/>
    <m/>
    <m/>
    <m/>
    <m/>
    <n v="6.25"/>
    <n v="105"/>
    <n v="656.25"/>
    <n v="590.625"/>
    <n v="3537844.5199999958"/>
  </r>
  <r>
    <x v="6"/>
    <s v="10"/>
    <x v="5"/>
    <x v="0"/>
    <s v="2879|RAC|6.50|105.00"/>
    <x v="578"/>
    <s v="Truck# RE-25_x000a_Hauling Ticket# 312528_x000a_Job: RAC"/>
    <x v="44"/>
    <x v="54"/>
    <s v="312528"/>
    <x v="21"/>
    <x v="97"/>
    <s v="RAC"/>
    <m/>
    <m/>
    <m/>
    <m/>
    <n v="6.5"/>
    <n v="105"/>
    <n v="682.5"/>
    <n v="614.25"/>
    <n v="3691105.6699999981"/>
  </r>
  <r>
    <x v="6"/>
    <s v="10"/>
    <x v="5"/>
    <x v="0"/>
    <s v="2879|RAC|8.75|105.00"/>
    <x v="578"/>
    <s v="Truck# RE-25_x000a_Hauling Ticket# 312529_x000a_Job: RAC"/>
    <x v="44"/>
    <x v="54"/>
    <s v="312529"/>
    <x v="21"/>
    <x v="97"/>
    <s v="RAC"/>
    <m/>
    <m/>
    <m/>
    <m/>
    <n v="8.75"/>
    <n v="105"/>
    <n v="918.75"/>
    <n v="826.875"/>
    <n v="3692024.4199999981"/>
  </r>
  <r>
    <x v="6"/>
    <s v="10"/>
    <x v="5"/>
    <x v="0"/>
    <s v="2879|RAC|8.75|105.00"/>
    <x v="578"/>
    <s v="Truck# RE-25_x000a_Hauling Ticket# 312530_x000a_Job: RAC"/>
    <x v="44"/>
    <x v="54"/>
    <s v="312530"/>
    <x v="21"/>
    <x v="97"/>
    <s v="RAC"/>
    <m/>
    <m/>
    <m/>
    <m/>
    <n v="8.75"/>
    <n v="105"/>
    <n v="918.75"/>
    <n v="826.875"/>
    <n v="3692943.1699999981"/>
  </r>
  <r>
    <x v="6"/>
    <s v="10"/>
    <x v="5"/>
    <x v="0"/>
    <s v="2879|RAC|11.75|105.00"/>
    <x v="578"/>
    <s v="Truck# RE-25_x000a_Hauling Ticket# 312531_x000a_Job: RAC"/>
    <x v="44"/>
    <x v="54"/>
    <s v="312531"/>
    <x v="21"/>
    <x v="97"/>
    <s v="RAC"/>
    <m/>
    <m/>
    <m/>
    <m/>
    <n v="11.75"/>
    <n v="105"/>
    <n v="1233.75"/>
    <n v="1110.375"/>
    <n v="3694176.9199999981"/>
  </r>
  <r>
    <x v="8"/>
    <s v="24"/>
    <x v="5"/>
    <x v="0"/>
    <s v="2919|RAC|10.50|105.00"/>
    <x v="579"/>
    <s v="Truck# MLB-58_x000a_Hauling Ticket# 313555_x000a_Job: RAC"/>
    <x v="2"/>
    <x v="22"/>
    <s v="313555"/>
    <x v="20"/>
    <x v="97"/>
    <s v="RAC"/>
    <m/>
    <m/>
    <m/>
    <m/>
    <n v="10.5"/>
    <n v="105"/>
    <n v="1102.5"/>
    <n v="1025.325"/>
    <n v="3927360.2199999979"/>
  </r>
  <r>
    <x v="8"/>
    <s v="24"/>
    <x v="5"/>
    <x v="0"/>
    <s v="2919|RAC|6.50|105.00"/>
    <x v="579"/>
    <s v="Truck# MLB-198_x000a_Hauling Ticket# 313967_x000a_Job: RAC"/>
    <x v="2"/>
    <x v="34"/>
    <s v="313967"/>
    <x v="20"/>
    <x v="97"/>
    <s v="RAC"/>
    <m/>
    <m/>
    <m/>
    <m/>
    <n v="6.5"/>
    <n v="105"/>
    <n v="682.5"/>
    <n v="634.72500000000002"/>
    <n v="3928042.7199999979"/>
  </r>
  <r>
    <x v="9"/>
    <s v="01"/>
    <x v="6"/>
    <x v="0"/>
    <s v="2930|RAC|11.50|105.00"/>
    <x v="580"/>
    <s v="Truck# MLB-58_x000a_Hauling Ticket# 313556_x000a_Job: RAC"/>
    <x v="2"/>
    <x v="22"/>
    <s v="313556"/>
    <x v="20"/>
    <x v="97"/>
    <s v="RAC"/>
    <m/>
    <m/>
    <m/>
    <m/>
    <n v="11.5"/>
    <n v="105"/>
    <n v="1207.5"/>
    <n v="1122.9750000000001"/>
    <n v="3962286.109999998"/>
  </r>
  <r>
    <x v="9"/>
    <s v="01"/>
    <x v="6"/>
    <x v="0"/>
    <s v="2930|RAC|8.50|105.00"/>
    <x v="580"/>
    <s v="Truck# MLB-58_x000a_Hauling Ticket# 313557_x000a_Job: RAC"/>
    <x v="2"/>
    <x v="22"/>
    <s v="313557"/>
    <x v="20"/>
    <x v="97"/>
    <s v="RAC"/>
    <m/>
    <m/>
    <m/>
    <m/>
    <n v="8.5"/>
    <n v="105"/>
    <n v="892.5"/>
    <n v="830.02500000000009"/>
    <n v="3963178.609999998"/>
  </r>
  <r>
    <x v="6"/>
    <s v="10"/>
    <x v="5"/>
    <x v="0"/>
    <s v="2876|Salt Hauling|8.00|140.00"/>
    <x v="581"/>
    <s v="Truck# Li-54_x000a_Hauling Ticket# 14544_x000a_Job: Salt Hauling _x000a_Location: 1215 W. Irving _x000a_PickUP/Deliver: 2645 N. Elston"/>
    <x v="1"/>
    <x v="1"/>
    <s v="14544"/>
    <x v="22"/>
    <x v="98"/>
    <s v="Salt Hauling"/>
    <m/>
    <s v="2645 N. Elston"/>
    <m/>
    <m/>
    <n v="8"/>
    <n v="140"/>
    <n v="1120"/>
    <n v="0"/>
    <n v="3685622.1699999981"/>
  </r>
  <r>
    <x v="31"/>
    <s v="22"/>
    <x v="4"/>
    <x v="0"/>
    <s v="2750|Sport Construction|21.02|19.00"/>
    <x v="582"/>
    <s v="Truck# WO-201_x000a_Hauling Ticket# 158_x000a_Job Name: Sport Construction_x000a_Deliver: Vulcan Bolingbrook_x000a_Scale Ticket# _x000a_8713885"/>
    <x v="9"/>
    <x v="33"/>
    <s v="158"/>
    <x v="23"/>
    <x v="99"/>
    <s v="Sport Construction"/>
    <m/>
    <s v="Vulcan Bolingbrook"/>
    <s v="8713885"/>
    <m/>
    <n v="21.02"/>
    <n v="19"/>
    <n v="399.38"/>
    <n v="0"/>
    <n v="2783525.2399999928"/>
  </r>
  <r>
    <x v="31"/>
    <s v="22"/>
    <x v="4"/>
    <x v="0"/>
    <s v="2750|Sport Construction|20.86|19.00"/>
    <x v="582"/>
    <s v="Truck# WO-201_x000a_Hauling Ticket# 401_x000a_Job Name: Sport Construction_x000a_Deliver: Vulcan Bolingbrook_x000a_Scale Ticket# _x000a_8713781"/>
    <x v="9"/>
    <x v="33"/>
    <s v="401"/>
    <x v="23"/>
    <x v="99"/>
    <s v="Sport Construction"/>
    <m/>
    <s v="Vulcan Bolingbrook"/>
    <s v="8713781"/>
    <m/>
    <n v="20.86"/>
    <n v="19"/>
    <n v="396.34"/>
    <n v="0"/>
    <n v="2783921.5799999931"/>
  </r>
  <r>
    <x v="31"/>
    <s v="22"/>
    <x v="4"/>
    <x v="0"/>
    <s v="2750|Sport Construction|20.77|19.00"/>
    <x v="582"/>
    <s v="Truck# WO-201_x000a_Hauling Ticket# 402_x000a_Job Name: Sport Construction_x000a_Deliver: Vulcan Bolingbrook_x000a_Scale Ticket# _x000a_8713941"/>
    <x v="9"/>
    <x v="33"/>
    <s v="402"/>
    <x v="23"/>
    <x v="99"/>
    <s v="Sport Construction"/>
    <m/>
    <s v="Vulcan Bolingbrook"/>
    <s v="8713941"/>
    <m/>
    <n v="20.77"/>
    <n v="19"/>
    <n v="394.63"/>
    <n v="0"/>
    <n v="2784316.209999993"/>
  </r>
  <r>
    <x v="31"/>
    <s v="22"/>
    <x v="4"/>
    <x v="0"/>
    <s v="2750|Sport Construction|20.18|19.00"/>
    <x v="582"/>
    <s v="Truck# WO-201_x000a_Hauling Ticket# 408_x000a_Job Name: Sport Construction_x000a_Deliver: Vulcan Bolingbrook_x000a_Scale Ticket# _x000a_8713839"/>
    <x v="9"/>
    <x v="33"/>
    <s v="408"/>
    <x v="23"/>
    <x v="99"/>
    <s v="Sport Construction"/>
    <m/>
    <s v="Vulcan Bolingbrook"/>
    <s v="8713839"/>
    <m/>
    <n v="20.18"/>
    <n v="19"/>
    <n v="383.42"/>
    <n v="0"/>
    <n v="2784699.629999992"/>
  </r>
  <r>
    <x v="31"/>
    <s v="22"/>
    <x v="4"/>
    <x v="0"/>
    <s v="2750|Sport Construction|20.13|19.00"/>
    <x v="582"/>
    <s v="Truck# LT-515_x000a_Hauling Ticket# 15167_x000a_Job Name: Sport Construction_x000a_Deliver: Vulcan Bolingbrook_x000a_Scale Ticket# _x000a_8713778"/>
    <x v="0"/>
    <x v="17"/>
    <s v="15167"/>
    <x v="23"/>
    <x v="99"/>
    <s v="Sport Construction"/>
    <m/>
    <s v="Vulcan Bolingbrook"/>
    <s v="8713778"/>
    <m/>
    <n v="20.13"/>
    <n v="19"/>
    <n v="382.47"/>
    <n v="0"/>
    <n v="2785082.0999999931"/>
  </r>
  <r>
    <x v="31"/>
    <s v="22"/>
    <x v="4"/>
    <x v="0"/>
    <s v="2750|Sport Construction|19.24|19.00"/>
    <x v="582"/>
    <s v="Truck# LT-515_x000a_Hauling Ticket# 15168_x000a_Job Name: Sport Construction_x000a_Deliver: Vulcan Bolingbrook_x000a_Scale Ticket# _x000a_8713832"/>
    <x v="0"/>
    <x v="17"/>
    <s v="15168"/>
    <x v="23"/>
    <x v="99"/>
    <s v="Sport Construction"/>
    <m/>
    <s v="Vulcan Bolingbrook"/>
    <s v="8713832"/>
    <m/>
    <n v="19.239999999999998"/>
    <n v="19"/>
    <n v="365.56"/>
    <n v="0"/>
    <n v="2785447.6599999932"/>
  </r>
  <r>
    <x v="31"/>
    <s v="22"/>
    <x v="4"/>
    <x v="0"/>
    <s v="2750|Sport Construction|19.45|19.00"/>
    <x v="582"/>
    <s v="Truck# LT-515_x000a_Hauling Ticket# 15169_x000a_Job Name: Sport Construction_x000a_Deliver: Vulcan Bolingbrook_x000a_Scale Ticket# _x000a_8713878"/>
    <x v="0"/>
    <x v="17"/>
    <s v="15169"/>
    <x v="23"/>
    <x v="99"/>
    <s v="Sport Construction"/>
    <m/>
    <s v="Vulcan Bolingbrook"/>
    <s v="8713878"/>
    <m/>
    <n v="19.45"/>
    <n v="19"/>
    <n v="369.55"/>
    <n v="0"/>
    <n v="2785817.209999993"/>
  </r>
  <r>
    <x v="31"/>
    <s v="22"/>
    <x v="4"/>
    <x v="0"/>
    <s v="2750|Sport Construction|19.26|19.00"/>
    <x v="582"/>
    <s v="Truck# LT-515_x000a_Hauling Ticket# 15170_x000a_Job Name: Sport Construction_x000a_Deliver: Vulcan Bolingbrook_x000a_Scale Ticket# _x000a_8713931"/>
    <x v="0"/>
    <x v="17"/>
    <s v="15170"/>
    <x v="23"/>
    <x v="99"/>
    <s v="Sport Construction"/>
    <m/>
    <s v="Vulcan Bolingbrook"/>
    <s v="8713931"/>
    <m/>
    <n v="19.260000000000002"/>
    <n v="19"/>
    <n v="365.94"/>
    <n v="0"/>
    <n v="2786183.149999992"/>
  </r>
  <r>
    <x v="31"/>
    <s v="22"/>
    <x v="4"/>
    <x v="0"/>
    <s v="2750|Sport Construction|19.59|19.00"/>
    <x v="582"/>
    <s v="Truck# MLB-58_x000a_Hauling Ticket# 15964_x000a_Job Name: Sport Construction_x000a_Deliver: Vulcan Bolingbrook_x000a_Scale Ticket# _x000a_8713777"/>
    <x v="2"/>
    <x v="22"/>
    <s v="15964"/>
    <x v="23"/>
    <x v="99"/>
    <s v="Sport Construction"/>
    <m/>
    <s v="Vulcan Bolingbrook"/>
    <s v="8713777"/>
    <m/>
    <n v="19.59"/>
    <n v="19"/>
    <n v="372.21"/>
    <n v="0"/>
    <n v="2786555.359999992"/>
  </r>
  <r>
    <x v="31"/>
    <s v="22"/>
    <x v="4"/>
    <x v="0"/>
    <s v="2750|Sport Construction|20.00|19.00"/>
    <x v="582"/>
    <s v="Truck# MLB-58_x000a_Hauling Ticket# 15965_x000a_Job Name: Sport Construction_x000a_Deliver: Vulcan Bolingbrook_x000a_Scale Ticket# _x000a_8713831"/>
    <x v="2"/>
    <x v="22"/>
    <s v="15965"/>
    <x v="23"/>
    <x v="99"/>
    <s v="Sport Construction"/>
    <m/>
    <s v="Vulcan Bolingbrook"/>
    <s v="8713831"/>
    <m/>
    <n v="20"/>
    <n v="19"/>
    <n v="380"/>
    <n v="0"/>
    <n v="2786935.359999992"/>
  </r>
  <r>
    <x v="31"/>
    <s v="22"/>
    <x v="4"/>
    <x v="0"/>
    <s v="2750|Sport Construction|20.12|19.00"/>
    <x v="582"/>
    <s v="Truck# MLB-58_x000a_Hauling Ticket# 15966_x000a_Job Name: Sport Construction_x000a_Deliver: Vulcan Bolingbrook_x000a_Scale Ticket# _x000a_8713875"/>
    <x v="2"/>
    <x v="22"/>
    <s v="15966"/>
    <x v="23"/>
    <x v="99"/>
    <s v="Sport Construction"/>
    <m/>
    <s v="Vulcan Bolingbrook"/>
    <s v="8713875"/>
    <m/>
    <n v="20.12"/>
    <n v="19"/>
    <n v="382.28"/>
    <n v="0"/>
    <n v="2787317.6399999922"/>
  </r>
  <r>
    <x v="31"/>
    <s v="22"/>
    <x v="4"/>
    <x v="0"/>
    <s v="2750|Sport Construction|20.28|19.00"/>
    <x v="582"/>
    <s v="Truck# MLB-58_x000a_Hauling Ticket# 15967_x000a_Job Name: Sport Construction_x000a_Deliver: Vulcan Bolingbrook_x000a_Scale Ticket# _x000a_8713928"/>
    <x v="2"/>
    <x v="22"/>
    <s v="15967"/>
    <x v="23"/>
    <x v="99"/>
    <s v="Sport Construction"/>
    <m/>
    <s v="Vulcan Bolingbrook"/>
    <s v="8713928"/>
    <m/>
    <n v="20.28"/>
    <n v="19"/>
    <n v="385.32"/>
    <n v="0"/>
    <n v="2787702.959999992"/>
  </r>
  <r>
    <x v="32"/>
    <s v="29"/>
    <x v="4"/>
    <x v="0"/>
    <s v="2769|Sport Construction|19.84|19.00"/>
    <x v="583"/>
    <s v="Truck# LT-515_x000a_Hauling Ticket# 14178_x000a_Job Name: Sport Construction_x000a_Deliver: Vulcan Bolingbrook_x000a_Scale Ticket# _x000a_8714127"/>
    <x v="0"/>
    <x v="17"/>
    <s v="14178"/>
    <x v="23"/>
    <x v="99"/>
    <s v="Sport Construction"/>
    <m/>
    <s v="Vulcan Bolingbrook"/>
    <s v="8714127"/>
    <m/>
    <n v="19.84"/>
    <n v="19"/>
    <n v="376.96"/>
    <n v="0"/>
    <n v="2920693.9299999932"/>
  </r>
  <r>
    <x v="32"/>
    <s v="29"/>
    <x v="4"/>
    <x v="0"/>
    <s v="2769|Sport Construction|19.34|19.00"/>
    <x v="583"/>
    <s v="Truck# LT-515_x000a_Hauling Ticket# 14179_x000a_Job Name: Sport Construction_x000a_Deliver: Vulcan Bolingbrook_x000a_Scale Ticket# _x000a_8714105"/>
    <x v="0"/>
    <x v="17"/>
    <s v="14179"/>
    <x v="23"/>
    <x v="99"/>
    <s v="Sport Construction"/>
    <m/>
    <s v="Vulcan Bolingbrook"/>
    <s v="8714105"/>
    <m/>
    <n v="19.34"/>
    <n v="19"/>
    <n v="367.46"/>
    <n v="0"/>
    <n v="2921061.3899999931"/>
  </r>
  <r>
    <x v="32"/>
    <s v="29"/>
    <x v="4"/>
    <x v="0"/>
    <s v="2769|Sport Construction|19.44|19.00"/>
    <x v="583"/>
    <s v="Truck# LT-515_x000a_Hauling Ticket# 14180_x000a_Job Name: Sport Construction_x000a_Deliver: Vulcan Bolingbrook_x000a_Scale Ticket# _x000a_8714148"/>
    <x v="0"/>
    <x v="17"/>
    <s v="14180"/>
    <x v="23"/>
    <x v="99"/>
    <s v="Sport Construction"/>
    <m/>
    <s v="Vulcan Bolingbrook"/>
    <s v="8714148"/>
    <m/>
    <n v="19.440000000000001"/>
    <n v="19"/>
    <n v="369.36"/>
    <n v="0"/>
    <n v="2921430.749999993"/>
  </r>
  <r>
    <x v="32"/>
    <s v="29"/>
    <x v="4"/>
    <x v="0"/>
    <s v="2769|Sport Construction|19.48|19.00"/>
    <x v="583"/>
    <s v="Truck# LT-515_x000a_Hauling Ticket# 14181_x000a_Job Name: Sport Construction_x000a_Deliver: Vulcan Bolingbrook_x000a_Scale Ticket# _x000a_8714167"/>
    <x v="0"/>
    <x v="17"/>
    <s v="14181"/>
    <x v="23"/>
    <x v="99"/>
    <s v="Sport Construction"/>
    <m/>
    <s v="Vulcan Bolingbrook"/>
    <s v="8714167"/>
    <m/>
    <n v="19.48"/>
    <n v="19"/>
    <n v="370.12"/>
    <n v="0"/>
    <n v="2921800.8699999931"/>
  </r>
  <r>
    <x v="32"/>
    <s v="29"/>
    <x v="4"/>
    <x v="0"/>
    <s v="2769|Sport Construction|19.36|19.00"/>
    <x v="583"/>
    <s v="Truck# MLB-58_x000a_Hauling Ticket# 15968_x000a_Job Name: Sport Construction_x000a_Deliver: Vulcan Bolingbrook_x000a_Scale Ticket# _x000a_8714103"/>
    <x v="2"/>
    <x v="22"/>
    <s v="15968"/>
    <x v="23"/>
    <x v="99"/>
    <s v="Sport Construction"/>
    <m/>
    <s v="Vulcan Bolingbrook"/>
    <s v="8714103"/>
    <m/>
    <n v="19.36"/>
    <n v="19"/>
    <n v="367.84"/>
    <n v="0"/>
    <n v="2922168.709999993"/>
  </r>
  <r>
    <x v="32"/>
    <s v="29"/>
    <x v="4"/>
    <x v="0"/>
    <s v="2769|Sport Construction|19.44|19.00"/>
    <x v="583"/>
    <s v="Truck# MLB-58_x000a_Hauling Ticket# 15969_x000a_Job Name: Sport Construction_x000a_Deliver: Vulcan Bolingbrook_x000a_Scale Ticket# _x000a_8714128"/>
    <x v="2"/>
    <x v="22"/>
    <s v="15969"/>
    <x v="23"/>
    <x v="99"/>
    <s v="Sport Construction"/>
    <m/>
    <s v="Vulcan Bolingbrook"/>
    <s v="8714128"/>
    <m/>
    <n v="19.440000000000001"/>
    <n v="19"/>
    <n v="369.36"/>
    <n v="0"/>
    <n v="2922538.0699999928"/>
  </r>
  <r>
    <x v="32"/>
    <s v="29"/>
    <x v="4"/>
    <x v="0"/>
    <s v="2769|Sport Construction|20.92|19.00"/>
    <x v="583"/>
    <s v="Truck# MLB-58_x000a_Hauling Ticket# 15970_x000a_Job Name: Sport Construction_x000a_Deliver: Vulcan Bolingbrook_x000a_Scale Ticket# _x000a_8714147"/>
    <x v="2"/>
    <x v="22"/>
    <s v="15970"/>
    <x v="23"/>
    <x v="99"/>
    <s v="Sport Construction"/>
    <m/>
    <s v="Vulcan Bolingbrook"/>
    <s v="8714147"/>
    <m/>
    <n v="20.92"/>
    <n v="19"/>
    <n v="397.48"/>
    <n v="0"/>
    <n v="2922935.5499999928"/>
  </r>
  <r>
    <x v="32"/>
    <s v="29"/>
    <x v="4"/>
    <x v="0"/>
    <s v="2769|Sport Construction|20.28|19.00"/>
    <x v="583"/>
    <s v="Truck# MLB-58_x000a_Hauling Ticket# 15971_x000a_Job Name: Sport Construction_x000a_Deliver: Vulcan Bolingbrook_x000a_Scale Ticket# _x000a_8714165"/>
    <x v="2"/>
    <x v="22"/>
    <s v="15971"/>
    <x v="23"/>
    <x v="99"/>
    <s v="Sport Construction"/>
    <m/>
    <s v="Vulcan Bolingbrook"/>
    <s v="8714165"/>
    <m/>
    <n v="20.28"/>
    <n v="19"/>
    <n v="385.32"/>
    <n v="0"/>
    <n v="2923320.8699999931"/>
  </r>
  <r>
    <x v="32"/>
    <s v="29"/>
    <x v="4"/>
    <x v="0"/>
    <s v="2769|Sport Construction|20.16|19.00"/>
    <x v="583"/>
    <s v="Truck# MLB-58_x000a_Hauling Ticket# 15972_x000a_Job Name: Sport Construction_x000a_Deliver: Vulcan Bolingbrook_x000a_Scale Ticket# _x000a_8714187"/>
    <x v="2"/>
    <x v="22"/>
    <s v="15972"/>
    <x v="23"/>
    <x v="99"/>
    <s v="Sport Construction"/>
    <m/>
    <s v="Vulcan Bolingbrook"/>
    <s v="8714187"/>
    <m/>
    <n v="20.16"/>
    <n v="19"/>
    <n v="383.04"/>
    <n v="0"/>
    <n v="2923703.9099999932"/>
  </r>
  <r>
    <x v="32"/>
    <s v="29"/>
    <x v="4"/>
    <x v="0"/>
    <s v="2769|Sport Construction|20.34|19.00"/>
    <x v="583"/>
    <s v="Truck# MLB-58_x000a_Hauling Ticket# 15973_x000a_Job Name: Sport Construction_x000a_Deliver: Vulcan Bolingbrook_x000a_Scale Ticket# _x000a_8714215"/>
    <x v="2"/>
    <x v="22"/>
    <s v="15973"/>
    <x v="23"/>
    <x v="99"/>
    <s v="Sport Construction"/>
    <m/>
    <s v="Vulcan Bolingbrook"/>
    <s v="8714215"/>
    <m/>
    <n v="20.34"/>
    <n v="19"/>
    <n v="386.46"/>
    <n v="0"/>
    <n v="2924090.3699999931"/>
  </r>
  <r>
    <x v="32"/>
    <s v="29"/>
    <x v="4"/>
    <x v="0"/>
    <s v="2769|Sport Construction|20.51|19.00"/>
    <x v="583"/>
    <s v="Truck# MLB-58_x000a_Hauling Ticket# 15974_x000a_Job Name: Sport Construction_x000a_Deliver: Vulcan Bolingbrook_x000a_Scale Ticket# _x000a_8714234"/>
    <x v="2"/>
    <x v="22"/>
    <s v="15974"/>
    <x v="23"/>
    <x v="99"/>
    <s v="Sport Construction"/>
    <m/>
    <s v="Vulcan Bolingbrook"/>
    <s v="8714234"/>
    <m/>
    <n v="20.51"/>
    <n v="19"/>
    <n v="389.69"/>
    <n v="0"/>
    <n v="2924480.0599999931"/>
  </r>
  <r>
    <x v="44"/>
    <s v="20"/>
    <x v="11"/>
    <x v="0"/>
    <s v="2331||0.00|0.00"/>
    <x v="267"/>
    <s v="Discount"/>
    <x v="22"/>
    <x v="48"/>
    <m/>
    <x v="8"/>
    <x v="100"/>
    <m/>
    <m/>
    <m/>
    <m/>
    <m/>
    <m/>
    <m/>
    <n v="-20.54"/>
    <n v="0"/>
    <n v="10342.89"/>
  </r>
  <r>
    <x v="45"/>
    <s v="27"/>
    <x v="11"/>
    <x v="0"/>
    <s v="2335||0.00|0.00"/>
    <x v="268"/>
    <s v="Discount"/>
    <x v="22"/>
    <x v="48"/>
    <m/>
    <x v="8"/>
    <x v="100"/>
    <m/>
    <m/>
    <m/>
    <m/>
    <m/>
    <m/>
    <m/>
    <n v="-0.36"/>
    <n v="0"/>
    <n v="27871.53"/>
  </r>
  <r>
    <x v="33"/>
    <s v="03"/>
    <x v="9"/>
    <x v="0"/>
    <s v="2340||0.00|0.00"/>
    <x v="269"/>
    <s v="Discount"/>
    <x v="22"/>
    <x v="48"/>
    <m/>
    <x v="8"/>
    <x v="100"/>
    <m/>
    <m/>
    <m/>
    <m/>
    <m/>
    <m/>
    <m/>
    <n v="-0.6"/>
    <n v="0"/>
    <n v="41145.43"/>
  </r>
  <r>
    <x v="33"/>
    <s v="03"/>
    <x v="9"/>
    <x v="0"/>
    <s v="2341||1.00|20.00"/>
    <x v="413"/>
    <s v="Hauling Ticket #"/>
    <x v="22"/>
    <x v="48"/>
    <m/>
    <x v="10"/>
    <x v="100"/>
    <m/>
    <m/>
    <m/>
    <m/>
    <m/>
    <n v="1"/>
    <n v="20"/>
    <n v="20"/>
    <n v="0"/>
    <n v="44197.31"/>
  </r>
  <r>
    <x v="29"/>
    <s v="10"/>
    <x v="9"/>
    <x v="0"/>
    <s v="2346||0.00|0.00"/>
    <x v="270"/>
    <s v="Discount"/>
    <x v="22"/>
    <x v="48"/>
    <m/>
    <x v="8"/>
    <x v="100"/>
    <m/>
    <m/>
    <m/>
    <m/>
    <m/>
    <m/>
    <m/>
    <n v="-71.5"/>
    <n v="0"/>
    <n v="62553.99"/>
  </r>
  <r>
    <x v="34"/>
    <s v="17"/>
    <x v="9"/>
    <x v="0"/>
    <s v="2353||0.00|0.00"/>
    <x v="271"/>
    <s v="Discount"/>
    <x v="22"/>
    <x v="48"/>
    <m/>
    <x v="8"/>
    <x v="100"/>
    <m/>
    <m/>
    <m/>
    <m/>
    <m/>
    <m/>
    <m/>
    <n v="-33.68"/>
    <n v="0"/>
    <n v="94838.79"/>
  </r>
  <r>
    <x v="42"/>
    <s v="24"/>
    <x v="9"/>
    <x v="0"/>
    <s v="2358||0.00|0.00"/>
    <x v="272"/>
    <s v="Discount"/>
    <x v="22"/>
    <x v="48"/>
    <m/>
    <x v="8"/>
    <x v="100"/>
    <m/>
    <m/>
    <m/>
    <m/>
    <m/>
    <m/>
    <m/>
    <n v="-20.13"/>
    <n v="0"/>
    <n v="110151.41"/>
  </r>
  <r>
    <x v="41"/>
    <s v="10"/>
    <x v="10"/>
    <x v="0"/>
    <s v="2366||10.00|350.00"/>
    <x v="274"/>
    <s v="Flatbed Equipment"/>
    <x v="22"/>
    <x v="48"/>
    <m/>
    <x v="8"/>
    <x v="100"/>
    <m/>
    <m/>
    <m/>
    <m/>
    <m/>
    <n v="10"/>
    <n v="350"/>
    <n v="3500"/>
    <n v="0"/>
    <n v="170204.87"/>
  </r>
  <r>
    <x v="37"/>
    <s v="31"/>
    <x v="10"/>
    <x v="0"/>
    <s v="2384||0.00|0.00"/>
    <x v="252"/>
    <s v="Discount"/>
    <x v="22"/>
    <x v="48"/>
    <m/>
    <x v="8"/>
    <x v="100"/>
    <m/>
    <m/>
    <m/>
    <m/>
    <m/>
    <m/>
    <m/>
    <n v="-109.58"/>
    <n v="0"/>
    <n v="277193.48999999987"/>
  </r>
  <r>
    <x v="37"/>
    <s v="31"/>
    <x v="10"/>
    <x v="0"/>
    <s v="2391||3.00|150.00"/>
    <x v="480"/>
    <s v="Loads"/>
    <x v="22"/>
    <x v="48"/>
    <m/>
    <x v="16"/>
    <x v="100"/>
    <m/>
    <m/>
    <m/>
    <m/>
    <m/>
    <n v="3"/>
    <n v="150"/>
    <n v="450"/>
    <n v="0"/>
    <n v="322996.99999999988"/>
  </r>
  <r>
    <x v="15"/>
    <s v="05"/>
    <x v="0"/>
    <x v="0"/>
    <s v="2441||82.91|9.00"/>
    <x v="584"/>
    <s v="Truck# XPRES-4_x000a_Hauling Ticket# 6085_x000a_Location: 316 W 113th St_x000a_Delivered: Heidelberg Thornton"/>
    <x v="47"/>
    <x v="26"/>
    <s v="6085"/>
    <x v="24"/>
    <x v="100"/>
    <m/>
    <m/>
    <s v="Heidelberg Thornton"/>
    <m/>
    <m/>
    <n v="82.91"/>
    <n v="9"/>
    <n v="746.19"/>
    <n v="0"/>
    <n v="560331.24"/>
  </r>
  <r>
    <x v="15"/>
    <s v="05"/>
    <x v="0"/>
    <x v="0"/>
    <s v="2441||52.34|9.00"/>
    <x v="584"/>
    <s v="Truck# MJV-678_x000a_Hauling Ticket# 6091_x000a_Location: 316 W 113th St_x000a_Delivered: Heidelberg Thornton"/>
    <x v="14"/>
    <x v="30"/>
    <s v="6091"/>
    <x v="24"/>
    <x v="100"/>
    <m/>
    <m/>
    <s v="Heidelberg Thornton"/>
    <m/>
    <m/>
    <n v="52.34"/>
    <n v="9"/>
    <n v="471.06"/>
    <n v="0"/>
    <n v="560802.30000000005"/>
  </r>
  <r>
    <x v="15"/>
    <s v="05"/>
    <x v="0"/>
    <x v="0"/>
    <s v="2441||73.78|9.00"/>
    <x v="584"/>
    <s v="Truck# MJV-678_x000a_Hauling Ticket# 6090_x000a_Location: 316 W 113th St_x000a_Delivered: Heidelberg Thornton"/>
    <x v="14"/>
    <x v="30"/>
    <s v="6090"/>
    <x v="24"/>
    <x v="100"/>
    <m/>
    <m/>
    <s v="Heidelberg Thornton"/>
    <m/>
    <m/>
    <n v="73.78"/>
    <n v="9"/>
    <n v="664.02"/>
    <n v="0"/>
    <n v="561466.32000000007"/>
  </r>
  <r>
    <x v="15"/>
    <s v="05"/>
    <x v="0"/>
    <x v="0"/>
    <s v="2441||55.75|9.00"/>
    <x v="584"/>
    <s v="Truck# XPRES-4_x000a_Hauling Ticket# 6087_x000a_Location: 316 W 113th St_x000a_Delivered: Heidelberg Thornton"/>
    <x v="47"/>
    <x v="26"/>
    <s v="6087"/>
    <x v="24"/>
    <x v="100"/>
    <m/>
    <m/>
    <s v="Heidelberg Thornton"/>
    <m/>
    <m/>
    <n v="55.75"/>
    <n v="9"/>
    <n v="501.75"/>
    <n v="0"/>
    <n v="561968.07000000007"/>
  </r>
  <r>
    <x v="15"/>
    <s v="05"/>
    <x v="0"/>
    <x v="0"/>
    <s v="2442||0.00|0.00"/>
    <x v="321"/>
    <m/>
    <x v="22"/>
    <x v="48"/>
    <m/>
    <x v="5"/>
    <x v="100"/>
    <m/>
    <m/>
    <m/>
    <m/>
    <m/>
    <m/>
    <m/>
    <n v="128"/>
    <n v="0"/>
    <n v="578480.07000000007"/>
  </r>
  <r>
    <x v="3"/>
    <s v="28"/>
    <x v="2"/>
    <x v="0"/>
    <s v="2615||0.00|0.00"/>
    <x v="256"/>
    <s v="Discount"/>
    <x v="22"/>
    <x v="48"/>
    <m/>
    <x v="8"/>
    <x v="100"/>
    <m/>
    <m/>
    <m/>
    <m/>
    <m/>
    <m/>
    <m/>
    <n v="-33.07"/>
    <n v="0"/>
    <n v="1747223.479999996"/>
  </r>
  <r>
    <x v="20"/>
    <s v="18"/>
    <x v="3"/>
    <x v="0"/>
    <s v="2671||5.00|325.00"/>
    <x v="585"/>
    <s v="Truck# CAJ-606_x000a_Hauling Ticket# 13761_x000a_Location: 294 SB Mile Marker 20_x000a_Gateway"/>
    <x v="5"/>
    <x v="47"/>
    <s v="13761"/>
    <x v="24"/>
    <x v="100"/>
    <m/>
    <m/>
    <m/>
    <m/>
    <m/>
    <n v="5"/>
    <n v="325"/>
    <n v="1625"/>
    <n v="1511.25"/>
    <n v="2166017.5499999952"/>
  </r>
  <r>
    <x v="20"/>
    <s v="18"/>
    <x v="3"/>
    <x v="0"/>
    <s v="2671||5.00|325.00"/>
    <x v="585"/>
    <s v="Truck# LT-356_x000a_Hauling Ticket# 13871_x000a_Location: 294 SB Mile Marker 20_x000a_Gateway"/>
    <x v="0"/>
    <x v="7"/>
    <s v="13871"/>
    <x v="24"/>
    <x v="100"/>
    <m/>
    <m/>
    <m/>
    <m/>
    <m/>
    <n v="5"/>
    <n v="325"/>
    <n v="1625"/>
    <n v="1511.25"/>
    <n v="2167642.5499999952"/>
  </r>
  <r>
    <x v="20"/>
    <s v="18"/>
    <x v="3"/>
    <x v="0"/>
    <s v="2671||5.00|325.00"/>
    <x v="585"/>
    <s v="Truck# LT-103_x000a_Hauling Ticket# 14613_x000a_Location: 294 SB Mile Marker 20_x000a_Gateway"/>
    <x v="0"/>
    <x v="0"/>
    <s v="14613"/>
    <x v="24"/>
    <x v="100"/>
    <m/>
    <m/>
    <m/>
    <m/>
    <m/>
    <n v="5"/>
    <n v="325"/>
    <n v="1625"/>
    <n v="1511.25"/>
    <n v="2169267.5499999952"/>
  </r>
  <r>
    <x v="20"/>
    <s v="18"/>
    <x v="3"/>
    <x v="0"/>
    <s v="2671||2.00|325.00"/>
    <x v="585"/>
    <s v="Truck# MLB-108_x000a_Hauling Ticket# 14624_x000a_Location: 294 SB Mile Marker 20_x000a_Gateway"/>
    <x v="2"/>
    <x v="2"/>
    <s v="14624"/>
    <x v="24"/>
    <x v="100"/>
    <m/>
    <m/>
    <m/>
    <m/>
    <m/>
    <n v="2"/>
    <n v="325"/>
    <n v="650"/>
    <n v="604.5"/>
    <n v="2169917.5499999952"/>
  </r>
  <r>
    <x v="20"/>
    <s v="18"/>
    <x v="3"/>
    <x v="0"/>
    <s v="2671||3.00|325.00"/>
    <x v="585"/>
    <s v="Truck# HE-92_x000a_Hauling Ticket# 09702_x000a_Location: 294 SB Mile Marker 20_x000a_Gateway"/>
    <x v="32"/>
    <x v="59"/>
    <s v="09702"/>
    <x v="24"/>
    <x v="100"/>
    <m/>
    <m/>
    <m/>
    <m/>
    <m/>
    <n v="3"/>
    <n v="325"/>
    <n v="975"/>
    <n v="906.75"/>
    <n v="2170892.5499999952"/>
  </r>
  <r>
    <x v="20"/>
    <s v="18"/>
    <x v="3"/>
    <x v="0"/>
    <s v="2671||4.00|325.00"/>
    <x v="585"/>
    <s v="Truck# MLB-19_x000a_Hauling Ticket# 12125_x000a_Location: 294 SB Mile Marker 20_x000a_Gateway"/>
    <x v="2"/>
    <x v="8"/>
    <s v="12125"/>
    <x v="24"/>
    <x v="100"/>
    <m/>
    <m/>
    <m/>
    <m/>
    <m/>
    <n v="4"/>
    <n v="325"/>
    <n v="1300"/>
    <n v="1209"/>
    <n v="2172192.5499999952"/>
  </r>
  <r>
    <x v="20"/>
    <s v="18"/>
    <x v="3"/>
    <x v="0"/>
    <s v="2671||5.00|325.00"/>
    <x v="585"/>
    <s v="Truck# RGS-57_x000a_Hauling Ticket# 12597_x000a_Location: 294 SB Mile Marker 20_x000a_Gateway"/>
    <x v="34"/>
    <x v="62"/>
    <s v="12597"/>
    <x v="24"/>
    <x v="100"/>
    <m/>
    <m/>
    <m/>
    <m/>
    <m/>
    <n v="5"/>
    <n v="325"/>
    <n v="1625"/>
    <n v="1511.25"/>
    <n v="2173817.5499999952"/>
  </r>
  <r>
    <x v="20"/>
    <s v="18"/>
    <x v="3"/>
    <x v="0"/>
    <s v="2671||4.00|325.00"/>
    <x v="585"/>
    <s v="Truck# LT-356_x000a_Hauling Ticket# 13872_x000a_Location: 294 SB Mile Marker 20_x000a_Gateway"/>
    <x v="0"/>
    <x v="7"/>
    <s v="13872"/>
    <x v="24"/>
    <x v="100"/>
    <m/>
    <m/>
    <m/>
    <m/>
    <m/>
    <n v="4"/>
    <n v="325"/>
    <n v="1300"/>
    <n v="1209"/>
    <n v="2175117.5499999952"/>
  </r>
  <r>
    <x v="20"/>
    <s v="18"/>
    <x v="3"/>
    <x v="0"/>
    <s v="2671||1.00|325.00"/>
    <x v="585"/>
    <s v="Truck# CAJ-01_x000a_Hauling Ticket# 14016_x000a_Location: 294 SB Mile Marker 20_x000a_Gateway"/>
    <x v="5"/>
    <x v="39"/>
    <s v="14016"/>
    <x v="24"/>
    <x v="100"/>
    <m/>
    <m/>
    <m/>
    <m/>
    <m/>
    <n v="1"/>
    <n v="325"/>
    <n v="325"/>
    <n v="0"/>
    <n v="2175442.5499999952"/>
  </r>
  <r>
    <x v="20"/>
    <s v="18"/>
    <x v="3"/>
    <x v="0"/>
    <s v="2671||1.00|325.00"/>
    <x v="585"/>
    <s v="Truck# CAJ-01_x000a_Hauling Ticket# 14017_x000a_Location: 294 SB Mile Marker 20_x000a_Gateway"/>
    <x v="5"/>
    <x v="39"/>
    <s v="14017"/>
    <x v="24"/>
    <x v="100"/>
    <m/>
    <m/>
    <m/>
    <m/>
    <m/>
    <n v="1"/>
    <n v="325"/>
    <n v="325"/>
    <n v="0"/>
    <n v="2175767.5499999952"/>
  </r>
  <r>
    <x v="20"/>
    <s v="18"/>
    <x v="3"/>
    <x v="0"/>
    <s v="2671||1.00|325.00"/>
    <x v="585"/>
    <s v="Truck# CAJ-01_x000a_Hauling Ticket# 14018_x000a_Location: 294 SB Mile Marker 20_x000a_Gateway"/>
    <x v="5"/>
    <x v="39"/>
    <s v="14018"/>
    <x v="24"/>
    <x v="100"/>
    <m/>
    <m/>
    <m/>
    <m/>
    <m/>
    <n v="1"/>
    <n v="325"/>
    <n v="325"/>
    <n v="0"/>
    <n v="2176092.5499999952"/>
  </r>
  <r>
    <x v="20"/>
    <s v="18"/>
    <x v="3"/>
    <x v="0"/>
    <s v="2671||1.00|325.00"/>
    <x v="585"/>
    <s v="Truck# CAJ-01_x000a_Hauling Ticket# 203175_x000a_Location: 294 SB Mile Marker 20_x000a_Gateway"/>
    <x v="5"/>
    <x v="39"/>
    <s v="203175"/>
    <x v="24"/>
    <x v="100"/>
    <m/>
    <m/>
    <m/>
    <m/>
    <m/>
    <n v="1"/>
    <n v="325"/>
    <n v="325"/>
    <n v="0"/>
    <n v="2176417.5499999952"/>
  </r>
  <r>
    <x v="20"/>
    <s v="18"/>
    <x v="3"/>
    <x v="0"/>
    <s v="2671||4.00|325.00"/>
    <x v="585"/>
    <s v="Truck# LT-67_x000a_Hauling Ticket# 14225_x000a_Location: 294 SB Mile Marker 20_x000a_Gateway"/>
    <x v="0"/>
    <x v="15"/>
    <s v="14225"/>
    <x v="24"/>
    <x v="100"/>
    <m/>
    <m/>
    <m/>
    <m/>
    <m/>
    <n v="4"/>
    <n v="325"/>
    <n v="1300"/>
    <n v="1209"/>
    <n v="2177717.5499999952"/>
  </r>
  <r>
    <x v="20"/>
    <s v="18"/>
    <x v="3"/>
    <x v="0"/>
    <s v="2671||4.00|325.00"/>
    <x v="585"/>
    <s v="Truck# MLB-58_x000a_Hauling Ticket# 14356_x000a_Location: 294 SB Mile Marker 20_x000a_Gateway"/>
    <x v="2"/>
    <x v="22"/>
    <s v="14356"/>
    <x v="24"/>
    <x v="100"/>
    <m/>
    <m/>
    <m/>
    <m/>
    <m/>
    <n v="4"/>
    <n v="325"/>
    <n v="1300"/>
    <n v="1209"/>
    <n v="2179017.5499999952"/>
  </r>
  <r>
    <x v="20"/>
    <s v="18"/>
    <x v="3"/>
    <x v="0"/>
    <s v="2671||4.00|325.00"/>
    <x v="585"/>
    <s v="Truck# MLB-198_x000a_Hauling Ticket# 14565_x000a_Location: 294 SB Mile Marker 20_x000a_Gateway"/>
    <x v="2"/>
    <x v="34"/>
    <s v="14565"/>
    <x v="24"/>
    <x v="100"/>
    <m/>
    <m/>
    <m/>
    <m/>
    <m/>
    <n v="4"/>
    <n v="325"/>
    <n v="1300"/>
    <n v="1209"/>
    <n v="2180317.5499999952"/>
  </r>
  <r>
    <x v="20"/>
    <s v="18"/>
    <x v="3"/>
    <x v="0"/>
    <s v="2671||4.00|325.00"/>
    <x v="585"/>
    <s v="Truck# T-01_x000a_Hauling Ticket# 15562_x000a_Location: 294 SB Mile Marker 20_x000a_Gateway"/>
    <x v="17"/>
    <x v="39"/>
    <s v="15562"/>
    <x v="24"/>
    <x v="100"/>
    <m/>
    <m/>
    <m/>
    <m/>
    <m/>
    <n v="4"/>
    <n v="325"/>
    <n v="1300"/>
    <n v="1209"/>
    <n v="2181617.5499999952"/>
  </r>
  <r>
    <x v="20"/>
    <s v="18"/>
    <x v="3"/>
    <x v="0"/>
    <s v="2671||1.00|325.00"/>
    <x v="585"/>
    <s v="Truck# J&amp;O-568_x000a_Hauling Ticket# 31123_x000a_Location: 294 SB Mile Marker 20_x000a_Gateway"/>
    <x v="10"/>
    <x v="74"/>
    <s v="31123"/>
    <x v="24"/>
    <x v="100"/>
    <m/>
    <m/>
    <m/>
    <m/>
    <m/>
    <n v="1"/>
    <n v="325"/>
    <n v="325"/>
    <n v="0"/>
    <n v="2181942.5499999952"/>
  </r>
  <r>
    <x v="20"/>
    <s v="18"/>
    <x v="3"/>
    <x v="0"/>
    <s v="2671||1.00|325.00"/>
    <x v="585"/>
    <s v="Truck# J&amp;O-568_x000a_Hauling Ticket# 35431_x000a_Location: 294 SB Mile Marker 20_x000a_Gateway"/>
    <x v="10"/>
    <x v="74"/>
    <s v="35431"/>
    <x v="24"/>
    <x v="100"/>
    <m/>
    <m/>
    <m/>
    <m/>
    <m/>
    <n v="1"/>
    <n v="325"/>
    <n v="325"/>
    <n v="0"/>
    <n v="2182267.5499999952"/>
  </r>
  <r>
    <x v="20"/>
    <s v="18"/>
    <x v="3"/>
    <x v="0"/>
    <s v="2671||1.00|325.00"/>
    <x v="585"/>
    <s v="Truck# J&amp;O-568_x000a_Hauling Ticket# 35432_x000a_Location: 294 SB Mile Marker 20_x000a_Gateway"/>
    <x v="10"/>
    <x v="74"/>
    <s v="35432"/>
    <x v="24"/>
    <x v="100"/>
    <m/>
    <m/>
    <m/>
    <m/>
    <m/>
    <n v="1"/>
    <n v="325"/>
    <n v="325"/>
    <n v="0"/>
    <n v="2182592.5499999952"/>
  </r>
  <r>
    <x v="20"/>
    <s v="18"/>
    <x v="3"/>
    <x v="0"/>
    <s v="2671||1.00|325.00"/>
    <x v="585"/>
    <s v="Truck# J&amp;O-568_x000a_Hauling Ticket# 35433_x000a_Location: 294 SB Mile Marker 20_x000a_Gateway"/>
    <x v="10"/>
    <x v="74"/>
    <s v="35433"/>
    <x v="24"/>
    <x v="100"/>
    <m/>
    <m/>
    <m/>
    <m/>
    <m/>
    <n v="1"/>
    <n v="325"/>
    <n v="325"/>
    <n v="0"/>
    <n v="2182917.5499999952"/>
  </r>
  <r>
    <x v="20"/>
    <s v="18"/>
    <x v="3"/>
    <x v="0"/>
    <s v="2671||1.00|325.00"/>
    <x v="585"/>
    <s v="Truck# J&amp;O-567_x000a_Hauling Ticket# 34026_x000a_Location: 294 SB Mile Marker 20_x000a_Gateway"/>
    <x v="10"/>
    <x v="95"/>
    <s v="34026"/>
    <x v="24"/>
    <x v="100"/>
    <m/>
    <m/>
    <m/>
    <m/>
    <m/>
    <n v="1"/>
    <n v="325"/>
    <n v="325"/>
    <n v="0"/>
    <n v="2183242.5499999952"/>
  </r>
  <r>
    <x v="20"/>
    <s v="18"/>
    <x v="3"/>
    <x v="0"/>
    <s v="2671||1.00|325.00"/>
    <x v="585"/>
    <s v="Truck# J&amp;O-567_x000a_Hauling Ticket# 35085_x000a_Location: 294 SB Mile Marker 20_x000a_Gateway"/>
    <x v="10"/>
    <x v="95"/>
    <s v="35085"/>
    <x v="24"/>
    <x v="100"/>
    <m/>
    <m/>
    <m/>
    <m/>
    <m/>
    <n v="1"/>
    <n v="325"/>
    <n v="325"/>
    <n v="0"/>
    <n v="2183567.5499999952"/>
  </r>
  <r>
    <x v="20"/>
    <s v="18"/>
    <x v="3"/>
    <x v="0"/>
    <s v="2671||1.00|325.00"/>
    <x v="585"/>
    <s v="Truck# J&amp;O-567_x000a_Hauling Ticket# 35089_x000a_Location: 294 SB Mile Marker 20_x000a_Gateway"/>
    <x v="10"/>
    <x v="95"/>
    <s v="35089"/>
    <x v="24"/>
    <x v="100"/>
    <m/>
    <m/>
    <m/>
    <m/>
    <m/>
    <n v="1"/>
    <n v="325"/>
    <n v="325"/>
    <n v="0"/>
    <n v="2183892.5499999952"/>
  </r>
  <r>
    <x v="20"/>
    <s v="18"/>
    <x v="3"/>
    <x v="0"/>
    <s v="2671||1.00|325.00"/>
    <x v="585"/>
    <s v="Truck# J&amp;O-567_x000a_Hauling Ticket# 35090_x000a_Location: 294 SB Mile Marker 20_x000a_Gateway"/>
    <x v="10"/>
    <x v="95"/>
    <s v="35090"/>
    <x v="24"/>
    <x v="100"/>
    <m/>
    <m/>
    <m/>
    <m/>
    <m/>
    <n v="1"/>
    <n v="325"/>
    <n v="325"/>
    <n v="0"/>
    <n v="2184217.5499999952"/>
  </r>
  <r>
    <x v="20"/>
    <s v="18"/>
    <x v="3"/>
    <x v="0"/>
    <s v="2671||1.00|325.00"/>
    <x v="585"/>
    <s v="Truck# J&amp;O-686_x000a_Hauling Ticket# 34447_x000a_Location: 294 SB Mile Marker 20_x000a_Gateway"/>
    <x v="10"/>
    <x v="88"/>
    <s v="34447"/>
    <x v="24"/>
    <x v="100"/>
    <m/>
    <m/>
    <m/>
    <m/>
    <m/>
    <n v="1"/>
    <n v="325"/>
    <n v="325"/>
    <n v="0"/>
    <n v="2184542.5499999952"/>
  </r>
  <r>
    <x v="20"/>
    <s v="18"/>
    <x v="3"/>
    <x v="0"/>
    <s v="2671||1.00|325.00"/>
    <x v="585"/>
    <s v="Truck# J&amp;O-686_x000a_Hauling Ticket# 34448_x000a_Location: 294 SB Mile Marker 20_x000a_Gateway"/>
    <x v="10"/>
    <x v="88"/>
    <s v="34448"/>
    <x v="24"/>
    <x v="100"/>
    <m/>
    <m/>
    <m/>
    <m/>
    <m/>
    <n v="1"/>
    <n v="325"/>
    <n v="325"/>
    <n v="0"/>
    <n v="2184867.5499999952"/>
  </r>
  <r>
    <x v="20"/>
    <s v="18"/>
    <x v="3"/>
    <x v="0"/>
    <s v="2671||1.00|325.00"/>
    <x v="585"/>
    <s v="Truck# J&amp;O-686_x000a_Hauling Ticket# 35966_x000a_Location: 294 SB Mile Marker 20_x000a_Gateway"/>
    <x v="10"/>
    <x v="88"/>
    <s v="35966"/>
    <x v="24"/>
    <x v="100"/>
    <m/>
    <m/>
    <m/>
    <m/>
    <m/>
    <n v="1"/>
    <n v="325"/>
    <n v="325"/>
    <n v="0"/>
    <n v="2185192.5499999952"/>
  </r>
  <r>
    <x v="20"/>
    <s v="18"/>
    <x v="3"/>
    <x v="0"/>
    <s v="2671||1.00|325.00"/>
    <x v="585"/>
    <s v="Truck# J&amp;O-686_x000a_Hauling Ticket# 35967_x000a_Location: 294 SB Mile Marker 20_x000a_Gateway"/>
    <x v="10"/>
    <x v="88"/>
    <s v="35967"/>
    <x v="24"/>
    <x v="100"/>
    <m/>
    <m/>
    <m/>
    <m/>
    <m/>
    <n v="1"/>
    <n v="325"/>
    <n v="325"/>
    <n v="0"/>
    <n v="2185517.5499999952"/>
  </r>
  <r>
    <x v="20"/>
    <s v="18"/>
    <x v="3"/>
    <x v="0"/>
    <s v="2671||1.00|180.00"/>
    <x v="585"/>
    <s v="Truck# MLB-19_x000a_Hauling Ticket# 12126_x000a_Location: 294 SB Mile Marker 20_x000a_Heidelberg McCook"/>
    <x v="2"/>
    <x v="8"/>
    <s v="12126"/>
    <x v="24"/>
    <x v="100"/>
    <m/>
    <m/>
    <m/>
    <m/>
    <m/>
    <n v="1"/>
    <n v="180"/>
    <n v="180"/>
    <n v="167.4"/>
    <n v="2185697.5499999952"/>
  </r>
  <r>
    <x v="20"/>
    <s v="18"/>
    <x v="3"/>
    <x v="0"/>
    <s v="2671||3.00|325.00"/>
    <x v="585"/>
    <s v="Truck# MLB-19_x000a_Hauling Ticket# 12128_x000a_Location: 294 SB Mile Marker 20_x000a_Gateway"/>
    <x v="2"/>
    <x v="8"/>
    <s v="12128"/>
    <x v="24"/>
    <x v="100"/>
    <m/>
    <m/>
    <m/>
    <m/>
    <m/>
    <n v="3"/>
    <n v="325"/>
    <n v="975"/>
    <n v="906.75"/>
    <n v="2186672.5499999952"/>
  </r>
  <r>
    <x v="20"/>
    <s v="18"/>
    <x v="3"/>
    <x v="0"/>
    <s v="2671||1.00|180.00"/>
    <x v="585"/>
    <s v="Truck# MLB-19_x000a_Hauling Ticket# 12130_x000a_Location: 294 SB Mile Marker 20_x000a_Heidelberg McCook"/>
    <x v="2"/>
    <x v="8"/>
    <s v="12130"/>
    <x v="24"/>
    <x v="100"/>
    <m/>
    <m/>
    <m/>
    <m/>
    <m/>
    <n v="1"/>
    <n v="180"/>
    <n v="180"/>
    <n v="167.4"/>
    <n v="2186852.5499999952"/>
  </r>
  <r>
    <x v="20"/>
    <s v="18"/>
    <x v="3"/>
    <x v="0"/>
    <s v="2671||1.00|180.00"/>
    <x v="585"/>
    <s v="Truck# MLB-19_x000a_Hauling Ticket# 12131_x000a_Location: 294 SB Mile Marker 20_x000a_Heidelberg McCook"/>
    <x v="2"/>
    <x v="8"/>
    <s v="12131"/>
    <x v="24"/>
    <x v="100"/>
    <m/>
    <m/>
    <m/>
    <m/>
    <m/>
    <n v="1"/>
    <n v="180"/>
    <n v="180"/>
    <n v="167.4"/>
    <n v="2187032.5499999952"/>
  </r>
  <r>
    <x v="20"/>
    <s v="18"/>
    <x v="3"/>
    <x v="0"/>
    <s v="2671||1.00|180.00"/>
    <x v="585"/>
    <s v="Truck# LT-356_x000a_Hauling Ticket# 13877_x000a_Location: 294 SB Mile Marker 20_x000a_Heidelberg McCook"/>
    <x v="0"/>
    <x v="7"/>
    <s v="13877"/>
    <x v="24"/>
    <x v="100"/>
    <m/>
    <m/>
    <m/>
    <m/>
    <m/>
    <n v="1"/>
    <n v="180"/>
    <n v="180"/>
    <n v="167.4"/>
    <n v="2187212.5499999952"/>
  </r>
  <r>
    <x v="20"/>
    <s v="18"/>
    <x v="3"/>
    <x v="0"/>
    <s v="2671||1.00|180.00"/>
    <x v="585"/>
    <s v="Truck# LT-356_x000a_Hauling Ticket# 13878_x000a_Location: 294 SB Mile Marker 20_x000a_Heidelberg McCook"/>
    <x v="0"/>
    <x v="7"/>
    <s v="13878"/>
    <x v="24"/>
    <x v="100"/>
    <m/>
    <m/>
    <m/>
    <m/>
    <m/>
    <n v="1"/>
    <n v="180"/>
    <n v="180"/>
    <n v="167.4"/>
    <n v="2187392.5499999952"/>
  </r>
  <r>
    <x v="20"/>
    <s v="18"/>
    <x v="3"/>
    <x v="0"/>
    <s v="2671||3.00|325.00"/>
    <x v="585"/>
    <s v="Truck# LT-617_x000a_Hauling Ticket# 15568_x000a_Location: 294 SB Mile Marker 20_x000a_Gateway"/>
    <x v="0"/>
    <x v="3"/>
    <s v="15568"/>
    <x v="24"/>
    <x v="100"/>
    <m/>
    <m/>
    <m/>
    <m/>
    <m/>
    <n v="3"/>
    <n v="325"/>
    <n v="975"/>
    <n v="906.75"/>
    <n v="2188367.5499999952"/>
  </r>
  <r>
    <x v="20"/>
    <s v="18"/>
    <x v="3"/>
    <x v="0"/>
    <s v="2671||1.00|180.00"/>
    <x v="585"/>
    <s v="Truck# LT-617_x000a_Hauling Ticket# 15569_x000a_Location: 294 SB Mile Marker 20_x000a_Hanson McCook"/>
    <x v="0"/>
    <x v="3"/>
    <s v="15569"/>
    <x v="24"/>
    <x v="100"/>
    <m/>
    <m/>
    <m/>
    <m/>
    <m/>
    <n v="1"/>
    <n v="180"/>
    <n v="180"/>
    <n v="167.4"/>
    <n v="2188547.5499999952"/>
  </r>
  <r>
    <x v="20"/>
    <s v="18"/>
    <x v="3"/>
    <x v="0"/>
    <s v="2671||1.00|180.00"/>
    <x v="585"/>
    <s v="Truck# LT-617_x000a_Hauling Ticket# 15571_x000a_Location: 294 SB Mile Marker 20_x000a_Hanson McCook"/>
    <x v="0"/>
    <x v="3"/>
    <s v="15571"/>
    <x v="24"/>
    <x v="100"/>
    <m/>
    <m/>
    <m/>
    <m/>
    <m/>
    <n v="1"/>
    <n v="180"/>
    <n v="180"/>
    <n v="167.4"/>
    <n v="2188727.5499999952"/>
  </r>
  <r>
    <x v="20"/>
    <s v="18"/>
    <x v="3"/>
    <x v="0"/>
    <s v="2671||1.00|180.00"/>
    <x v="585"/>
    <s v="Truck# LT-617_x000a_Hauling Ticket# 15572_x000a_Location: 294 SB Mile Marker 20_x000a_Hanson McCook"/>
    <x v="0"/>
    <x v="3"/>
    <s v="15572"/>
    <x v="24"/>
    <x v="100"/>
    <m/>
    <m/>
    <m/>
    <m/>
    <m/>
    <n v="1"/>
    <n v="180"/>
    <n v="180"/>
    <n v="167.4"/>
    <n v="2188907.5499999952"/>
  </r>
  <r>
    <x v="20"/>
    <s v="18"/>
    <x v="3"/>
    <x v="0"/>
    <s v="2671||5.00|325.00"/>
    <x v="585"/>
    <s v="Truck# T-184_x000a_Hauling Ticket# 2002_x000a_Location: 294 SB Mile Marker 20_x000a_Gateway"/>
    <x v="17"/>
    <x v="35"/>
    <s v="2002"/>
    <x v="24"/>
    <x v="100"/>
    <m/>
    <m/>
    <m/>
    <m/>
    <m/>
    <n v="5"/>
    <n v="325"/>
    <n v="1625"/>
    <n v="1511.25"/>
    <n v="2190532.5499999952"/>
  </r>
  <r>
    <x v="20"/>
    <s v="18"/>
    <x v="3"/>
    <x v="0"/>
    <s v="2671||4.00|325.00"/>
    <x v="585"/>
    <s v="Truck# LT-617_x000a_Hauling Ticket# 15563_x000a_Location: 294 SB Mile Marker 20_x000a_Gateway"/>
    <x v="0"/>
    <x v="3"/>
    <s v="15563"/>
    <x v="24"/>
    <x v="100"/>
    <m/>
    <m/>
    <m/>
    <m/>
    <m/>
    <n v="4"/>
    <n v="325"/>
    <n v="1300"/>
    <n v="1209"/>
    <n v="2191832.5499999952"/>
  </r>
  <r>
    <x v="20"/>
    <s v="18"/>
    <x v="3"/>
    <x v="0"/>
    <s v="2671||5.00|325.00"/>
    <x v="585"/>
    <s v="Truck# WO-302_x000a_Hauling Ticket# 2528_x000a_Location: 294 SB Mile Marker 20_x000a_Gateway"/>
    <x v="9"/>
    <x v="40"/>
    <s v="2528"/>
    <x v="24"/>
    <x v="100"/>
    <m/>
    <m/>
    <m/>
    <m/>
    <m/>
    <n v="5"/>
    <n v="325"/>
    <n v="1625"/>
    <n v="1511.25"/>
    <n v="2193457.5499999952"/>
  </r>
  <r>
    <x v="20"/>
    <s v="18"/>
    <x v="3"/>
    <x v="0"/>
    <s v="2671||5.00|325.00"/>
    <x v="585"/>
    <s v="Truck# WO-07_x000a_Hauling Ticket# 15661_x000a_Location: 294 SB Mile Marker 20_x000a_Gateway"/>
    <x v="9"/>
    <x v="16"/>
    <s v="15661"/>
    <x v="24"/>
    <x v="100"/>
    <m/>
    <m/>
    <m/>
    <m/>
    <m/>
    <n v="5"/>
    <n v="325"/>
    <n v="1625"/>
    <n v="1511.25"/>
    <n v="2195082.5499999952"/>
  </r>
  <r>
    <x v="20"/>
    <s v="18"/>
    <x v="3"/>
    <x v="0"/>
    <s v="2671||4.00|325.00"/>
    <x v="585"/>
    <s v="Truck# ALY-21_x000a_Hauling Ticket# 15662_x000a_Location: 294 SB Mile Marker 20_x000a_Gateway"/>
    <x v="7"/>
    <x v="90"/>
    <s v="15662"/>
    <x v="24"/>
    <x v="100"/>
    <m/>
    <m/>
    <m/>
    <m/>
    <m/>
    <n v="4"/>
    <n v="325"/>
    <n v="1300"/>
    <n v="1209"/>
    <n v="2196382.5499999952"/>
  </r>
  <r>
    <x v="21"/>
    <s v="25"/>
    <x v="3"/>
    <x v="0"/>
    <s v="2684||1.00|180.00"/>
    <x v="586"/>
    <s v="Truck# T-184_x000a_Hauling Ticket# 6840_x000a_Location: 294 SB Mile Marker 20_x000a_Heidelberg McCook"/>
    <x v="17"/>
    <x v="35"/>
    <s v="6840"/>
    <x v="24"/>
    <x v="100"/>
    <m/>
    <m/>
    <m/>
    <m/>
    <m/>
    <n v="1"/>
    <n v="180"/>
    <n v="180"/>
    <n v="167.4"/>
    <n v="2295499.9299999941"/>
  </r>
  <r>
    <x v="21"/>
    <s v="25"/>
    <x v="3"/>
    <x v="0"/>
    <s v="2684||1.00|180.00"/>
    <x v="586"/>
    <s v="Truck# LT-356_x000a_Hauling Ticket# 14252_x000a_Location: 294 SB Mile Marker 20_x000a_Heidelberg McCook"/>
    <x v="0"/>
    <x v="7"/>
    <s v="14252"/>
    <x v="24"/>
    <x v="100"/>
    <m/>
    <m/>
    <m/>
    <m/>
    <m/>
    <n v="1"/>
    <n v="180"/>
    <n v="180"/>
    <n v="167.4"/>
    <n v="2295679.9299999941"/>
  </r>
  <r>
    <x v="21"/>
    <s v="25"/>
    <x v="3"/>
    <x v="0"/>
    <s v="2684||1.00|180.00"/>
    <x v="586"/>
    <s v="Truck# LT-356_x000a_Hauling Ticket# 14253_x000a_Location: 294 SB Mile Marker 20_x000a_Heidelberg McCook"/>
    <x v="0"/>
    <x v="7"/>
    <s v="14253"/>
    <x v="24"/>
    <x v="100"/>
    <m/>
    <m/>
    <m/>
    <m/>
    <m/>
    <n v="1"/>
    <n v="180"/>
    <n v="180"/>
    <n v="167.4"/>
    <n v="2295859.9299999941"/>
  </r>
  <r>
    <x v="21"/>
    <s v="25"/>
    <x v="3"/>
    <x v="0"/>
    <s v="2684||1.00|180.00"/>
    <x v="586"/>
    <s v="Truck# LT-356_x000a_Hauling Ticket# 14254_x000a_Location: 294 SB Mile Marker 20_x000a_Heidelberg McCook"/>
    <x v="0"/>
    <x v="7"/>
    <s v="14254"/>
    <x v="24"/>
    <x v="100"/>
    <m/>
    <m/>
    <m/>
    <m/>
    <m/>
    <n v="1"/>
    <n v="180"/>
    <n v="180"/>
    <n v="167.4"/>
    <n v="2296039.9299999941"/>
  </r>
  <r>
    <x v="21"/>
    <s v="25"/>
    <x v="3"/>
    <x v="0"/>
    <s v="2684||1.00|180.00"/>
    <x v="586"/>
    <s v="Truck# LT-356_x000a_Hauling Ticket# 14255_x000a_Location: 294 SB Mile Marker 20_x000a_Heidelberg McCook"/>
    <x v="0"/>
    <x v="7"/>
    <s v="14255"/>
    <x v="24"/>
    <x v="100"/>
    <m/>
    <m/>
    <m/>
    <m/>
    <m/>
    <n v="1"/>
    <n v="180"/>
    <n v="180"/>
    <n v="167.4"/>
    <n v="2296219.9299999941"/>
  </r>
  <r>
    <x v="21"/>
    <s v="25"/>
    <x v="3"/>
    <x v="0"/>
    <s v="2684||1.00|180.00"/>
    <x v="586"/>
    <s v="Truck# LT-356_x000a_Hauling Ticket# 14256_x000a_Location: 294 SB Mile Marker 20_x000a_Heidelberg McCook"/>
    <x v="0"/>
    <x v="7"/>
    <s v="14256"/>
    <x v="24"/>
    <x v="100"/>
    <m/>
    <m/>
    <m/>
    <m/>
    <m/>
    <n v="1"/>
    <n v="180"/>
    <n v="180"/>
    <n v="167.4"/>
    <n v="2296399.9299999941"/>
  </r>
  <r>
    <x v="21"/>
    <s v="25"/>
    <x v="3"/>
    <x v="0"/>
    <s v="2684||1.00|180.00"/>
    <x v="586"/>
    <s v="Truck# LT-356_x000a_Hauling Ticket# 14257_x000a_Location: 294 SB Mile Marker 20_x000a_Heidelberg McCook"/>
    <x v="0"/>
    <x v="7"/>
    <s v="14257"/>
    <x v="24"/>
    <x v="100"/>
    <m/>
    <m/>
    <m/>
    <m/>
    <m/>
    <n v="1"/>
    <n v="180"/>
    <n v="180"/>
    <n v="167.4"/>
    <n v="2296579.9299999941"/>
  </r>
  <r>
    <x v="21"/>
    <s v="25"/>
    <x v="3"/>
    <x v="0"/>
    <s v="2684||1.00|180.00"/>
    <x v="586"/>
    <s v="Truck# LT-617_x000a_Hauling Ticket# 15575_x000a_Location: 294 SB Mile Marker 20_x000a_Heidelberg McCook"/>
    <x v="0"/>
    <x v="3"/>
    <s v="15575"/>
    <x v="24"/>
    <x v="100"/>
    <m/>
    <m/>
    <m/>
    <m/>
    <m/>
    <n v="1"/>
    <n v="180"/>
    <n v="180"/>
    <n v="167.4"/>
    <n v="2296759.9299999941"/>
  </r>
  <r>
    <x v="21"/>
    <s v="25"/>
    <x v="3"/>
    <x v="0"/>
    <s v="2684||1.00|180.00"/>
    <x v="586"/>
    <s v="Truck# LT-617_x000a_Hauling Ticket# 15576_x000a_Location: 294 SB Mile Marker 20_x000a_Heidelberg McCook"/>
    <x v="0"/>
    <x v="3"/>
    <s v="15576"/>
    <x v="24"/>
    <x v="100"/>
    <m/>
    <m/>
    <m/>
    <m/>
    <m/>
    <n v="1"/>
    <n v="180"/>
    <n v="180"/>
    <n v="167.4"/>
    <n v="2296939.9299999941"/>
  </r>
  <r>
    <x v="21"/>
    <s v="25"/>
    <x v="3"/>
    <x v="0"/>
    <s v="2684||1.00|180.00"/>
    <x v="586"/>
    <s v="Truck# LT-617_x000a_Hauling Ticket# 15577_x000a_Location: 294 SB Mile Marker 20_x000a_Heidelberg McCook"/>
    <x v="0"/>
    <x v="3"/>
    <s v="15577"/>
    <x v="24"/>
    <x v="100"/>
    <m/>
    <m/>
    <m/>
    <m/>
    <m/>
    <n v="1"/>
    <n v="180"/>
    <n v="180"/>
    <n v="167.4"/>
    <n v="2297119.9299999941"/>
  </r>
  <r>
    <x v="21"/>
    <s v="25"/>
    <x v="3"/>
    <x v="0"/>
    <s v="2684||1.00|180.00"/>
    <x v="586"/>
    <s v="Truck# LT-617_x000a_Hauling Ticket# 15579_x000a_Location: 294 SB Mile Marker 20_x000a_Heidelberg McCook"/>
    <x v="0"/>
    <x v="3"/>
    <s v="15579"/>
    <x v="24"/>
    <x v="100"/>
    <m/>
    <m/>
    <m/>
    <m/>
    <m/>
    <n v="1"/>
    <n v="180"/>
    <n v="180"/>
    <n v="167.4"/>
    <n v="2297299.9299999941"/>
  </r>
  <r>
    <x v="21"/>
    <s v="25"/>
    <x v="3"/>
    <x v="0"/>
    <s v="2684||1.00|180.00"/>
    <x v="586"/>
    <s v="Truck# LT-617_x000a_Hauling Ticket# 15580_x000a_Location: 294 SB Mile Marker 20_x000a_Heidelberg McCook"/>
    <x v="0"/>
    <x v="3"/>
    <s v="15580"/>
    <x v="24"/>
    <x v="100"/>
    <m/>
    <m/>
    <m/>
    <m/>
    <m/>
    <n v="1"/>
    <n v="180"/>
    <n v="180"/>
    <n v="167.4"/>
    <n v="2297479.9299999941"/>
  </r>
  <r>
    <x v="21"/>
    <s v="25"/>
    <x v="3"/>
    <x v="0"/>
    <s v="2684||1.00|180.00"/>
    <x v="586"/>
    <s v="Truck# LT-617_x000a_Hauling Ticket# 15581_x000a_Location: 294 SB Mile Marker 20_x000a_Heidelberg McCook"/>
    <x v="0"/>
    <x v="3"/>
    <s v="15581"/>
    <x v="24"/>
    <x v="100"/>
    <m/>
    <m/>
    <m/>
    <m/>
    <m/>
    <n v="1"/>
    <n v="180"/>
    <n v="180"/>
    <n v="167.4"/>
    <n v="2297659.9299999941"/>
  </r>
  <r>
    <x v="21"/>
    <s v="25"/>
    <x v="3"/>
    <x v="0"/>
    <s v="2684||1.00|180.00"/>
    <x v="586"/>
    <s v="Truck# LT-617_x000a_Hauling Ticket# 15582_x000a_Location: 294 SB Mile Marker 20_x000a_Heidelberg McCook"/>
    <x v="0"/>
    <x v="3"/>
    <s v="15582"/>
    <x v="24"/>
    <x v="100"/>
    <m/>
    <m/>
    <m/>
    <m/>
    <m/>
    <n v="1"/>
    <n v="180"/>
    <n v="180"/>
    <n v="167.4"/>
    <n v="2297839.9299999941"/>
  </r>
  <r>
    <x v="21"/>
    <s v="25"/>
    <x v="3"/>
    <x v="0"/>
    <s v="2684||1.00|180.00"/>
    <x v="586"/>
    <s v="Truck# T-184_x000a_Hauling Ticket# 6841_x000a_Location: 294 SB Mile Marker 20_x000a_Heidelberg McCook"/>
    <x v="17"/>
    <x v="35"/>
    <s v="6841"/>
    <x v="24"/>
    <x v="100"/>
    <m/>
    <m/>
    <m/>
    <m/>
    <m/>
    <n v="1"/>
    <n v="180"/>
    <n v="180"/>
    <n v="167.4"/>
    <n v="2298019.9299999941"/>
  </r>
  <r>
    <x v="21"/>
    <s v="25"/>
    <x v="3"/>
    <x v="0"/>
    <s v="2684||1.00|180.00"/>
    <x v="586"/>
    <s v="Truck# T-184_x000a_Hauling Ticket# 6842_x000a_Location: 294 SB Mile Marker 20_x000a_Heidelberg McCook"/>
    <x v="17"/>
    <x v="35"/>
    <s v="6842"/>
    <x v="24"/>
    <x v="100"/>
    <m/>
    <m/>
    <m/>
    <m/>
    <m/>
    <n v="1"/>
    <n v="180"/>
    <n v="180"/>
    <n v="167.4"/>
    <n v="2298199.9299999941"/>
  </r>
  <r>
    <x v="21"/>
    <s v="25"/>
    <x v="3"/>
    <x v="0"/>
    <s v="2684||1.00|180.00"/>
    <x v="586"/>
    <s v="Truck# T-184_x000a_Hauling Ticket# 6843_x000a_Location: 294 SB Mile Marker 20_x000a_Heidelberg McCook"/>
    <x v="17"/>
    <x v="35"/>
    <s v="6843"/>
    <x v="24"/>
    <x v="100"/>
    <m/>
    <m/>
    <m/>
    <m/>
    <m/>
    <n v="1"/>
    <n v="180"/>
    <n v="180"/>
    <n v="167.4"/>
    <n v="2298379.9299999941"/>
  </r>
  <r>
    <x v="21"/>
    <s v="25"/>
    <x v="3"/>
    <x v="0"/>
    <s v="2684||1.00|180.00"/>
    <x v="586"/>
    <s v="Truck# T-184_x000a_Hauling Ticket# 6844_x000a_Location: 294 SB Mile Marker 20_x000a_Heidelberg McCook"/>
    <x v="17"/>
    <x v="35"/>
    <s v="6844"/>
    <x v="24"/>
    <x v="100"/>
    <m/>
    <m/>
    <m/>
    <m/>
    <m/>
    <n v="1"/>
    <n v="180"/>
    <n v="180"/>
    <n v="167.4"/>
    <n v="2298559.9299999941"/>
  </r>
  <r>
    <x v="21"/>
    <s v="25"/>
    <x v="3"/>
    <x v="0"/>
    <s v="2684||1.00|180.00"/>
    <x v="586"/>
    <s v="Truck# LT-356_x000a_Hauling Ticket# 14251_x000a_Location: 294 SB Mile Marker 20_x000a_Heidelberg McCook"/>
    <x v="0"/>
    <x v="7"/>
    <s v="14251"/>
    <x v="24"/>
    <x v="100"/>
    <m/>
    <m/>
    <m/>
    <m/>
    <m/>
    <n v="1"/>
    <n v="180"/>
    <n v="180"/>
    <n v="167.4"/>
    <n v="2298739.9299999941"/>
  </r>
  <r>
    <x v="21"/>
    <s v="25"/>
    <x v="3"/>
    <x v="0"/>
    <s v="2684||1.00|113.10"/>
    <x v="586"/>
    <s v="Truck# T-184_x000a_Hauling Ticket# 6840_x000a_Location: 294 SB Mile Marker 20_x000a_Heidelberg McCook_x000a_Scale Ticket# 1707631180"/>
    <x v="17"/>
    <x v="35"/>
    <s v="6840"/>
    <x v="24"/>
    <x v="100"/>
    <m/>
    <m/>
    <m/>
    <s v="1707631180"/>
    <m/>
    <n v="1"/>
    <n v="113.1"/>
    <n v="113.1"/>
    <n v="0"/>
    <n v="2298853.0299999942"/>
  </r>
  <r>
    <x v="21"/>
    <s v="25"/>
    <x v="3"/>
    <x v="0"/>
    <s v="2684||1.00|113.10"/>
    <x v="586"/>
    <s v="Truck# T-184_x000a_Hauling Ticket# 6841_x000a_Location: 294 SB Mile Marker 20_x000a_Heidelberg McCook_x000a_Scale Ticket# 1707631245"/>
    <x v="17"/>
    <x v="35"/>
    <s v="6841"/>
    <x v="24"/>
    <x v="100"/>
    <m/>
    <m/>
    <m/>
    <s v="1707631245"/>
    <m/>
    <n v="1"/>
    <n v="113.1"/>
    <n v="113.1"/>
    <n v="0"/>
    <n v="2298966.1299999938"/>
  </r>
  <r>
    <x v="21"/>
    <s v="25"/>
    <x v="3"/>
    <x v="0"/>
    <s v="2684||1.00|113.10"/>
    <x v="586"/>
    <s v="Truck# T-184_x000a_Hauling Ticket# 6842_x000a_Location: 294 SB Mile Marker 20_x000a_Heidelberg McCook_x000a_Scale Ticket# 1707631286"/>
    <x v="17"/>
    <x v="35"/>
    <s v="6842"/>
    <x v="24"/>
    <x v="100"/>
    <m/>
    <m/>
    <m/>
    <s v="1707631286"/>
    <m/>
    <n v="1"/>
    <n v="113.1"/>
    <n v="113.1"/>
    <n v="0"/>
    <n v="2299079.2299999939"/>
  </r>
  <r>
    <x v="21"/>
    <s v="25"/>
    <x v="3"/>
    <x v="0"/>
    <s v="2684||1.00|113.10"/>
    <x v="586"/>
    <s v="Truck# T-184_x000a_Hauling Ticket# 6843_x000a_Location: 294 SB Mile Marker 20_x000a_Heidelberg McCook_x000a_Scale Ticket# 1707631324"/>
    <x v="17"/>
    <x v="35"/>
    <s v="6843"/>
    <x v="24"/>
    <x v="100"/>
    <m/>
    <m/>
    <m/>
    <s v="1707631324"/>
    <m/>
    <n v="1"/>
    <n v="113.1"/>
    <n v="113.1"/>
    <n v="0"/>
    <n v="2299192.329999994"/>
  </r>
  <r>
    <x v="21"/>
    <s v="25"/>
    <x v="3"/>
    <x v="0"/>
    <s v="2684||1.00|113.10"/>
    <x v="586"/>
    <s v="Truck# T-184_x000a_Hauling Ticket# 6844_x000a_Location: 294 SB Mile Marker 20_x000a_Heidelberg McCook_x000a_Scale Ticket# 1707631378"/>
    <x v="17"/>
    <x v="35"/>
    <s v="6844"/>
    <x v="24"/>
    <x v="100"/>
    <m/>
    <m/>
    <m/>
    <s v="1707631378"/>
    <m/>
    <n v="1"/>
    <n v="113.1"/>
    <n v="113.1"/>
    <n v="0"/>
    <n v="2299305.429999995"/>
  </r>
  <r>
    <x v="21"/>
    <s v="25"/>
    <x v="3"/>
    <x v="0"/>
    <s v="2684||1.00|113.10"/>
    <x v="586"/>
    <s v="Truck# LT-356_x000a_Hauling Ticket# 14251_x000a_Location: 294 SB Mile Marker 20_x000a_Heidelberg McCook_x000a_Scale Ticket# 1707631184"/>
    <x v="0"/>
    <x v="7"/>
    <s v="14251"/>
    <x v="24"/>
    <x v="100"/>
    <m/>
    <m/>
    <m/>
    <s v="1707631184"/>
    <m/>
    <n v="1"/>
    <n v="113.1"/>
    <n v="113.1"/>
    <n v="0"/>
    <n v="2299418.5299999951"/>
  </r>
  <r>
    <x v="21"/>
    <s v="25"/>
    <x v="3"/>
    <x v="0"/>
    <s v="2684||1.00|113.10"/>
    <x v="586"/>
    <s v="Truck# LT-356_x000a_Hauling Ticket# 14252_x000a_Location: 294 SB Mile Marker 20_x000a_Heidelberg McCook_x000a_Scale Ticket# 1707631384"/>
    <x v="0"/>
    <x v="7"/>
    <s v="14252"/>
    <x v="24"/>
    <x v="100"/>
    <m/>
    <m/>
    <m/>
    <s v="1707631384"/>
    <m/>
    <n v="1"/>
    <n v="113.1"/>
    <n v="113.1"/>
    <n v="0"/>
    <n v="2299531.6299999952"/>
  </r>
  <r>
    <x v="21"/>
    <s v="25"/>
    <x v="3"/>
    <x v="0"/>
    <s v="2684||1.00|113.10"/>
    <x v="586"/>
    <s v="Truck# LT-356_x000a_Hauling Ticket# 14253_x000a_Location: 294 SB Mile Marker 20_x000a_Heidelberg McCook_x000a_Scale Ticket# 1707631288"/>
    <x v="0"/>
    <x v="7"/>
    <s v="14253"/>
    <x v="24"/>
    <x v="100"/>
    <m/>
    <m/>
    <m/>
    <s v="1707631288"/>
    <m/>
    <n v="1"/>
    <n v="113.1"/>
    <n v="113.1"/>
    <n v="0"/>
    <n v="2299644.7299999949"/>
  </r>
  <r>
    <x v="21"/>
    <s v="25"/>
    <x v="3"/>
    <x v="0"/>
    <s v="2684||1.00|113.10"/>
    <x v="586"/>
    <s v="Truck# LT-356_x000a_Hauling Ticket# 14254_x000a_Location: 294 SB Mile Marker 20_x000a_Heidelberg McCook_x000a_Scale Ticket# 1707631325"/>
    <x v="0"/>
    <x v="7"/>
    <s v="14254"/>
    <x v="24"/>
    <x v="100"/>
    <m/>
    <m/>
    <m/>
    <s v="1707631325"/>
    <m/>
    <n v="1"/>
    <n v="113.1"/>
    <n v="113.1"/>
    <n v="0"/>
    <n v="2299757.829999995"/>
  </r>
  <r>
    <x v="21"/>
    <s v="25"/>
    <x v="3"/>
    <x v="0"/>
    <s v="2684||1.00|113.10"/>
    <x v="586"/>
    <s v="Truck# LT-356_x000a_Hauling Ticket# 14255_x000a_Location: 294 SB Mile Marker 20_x000a_Heidelberg McCook_x000a_Scale Ticket# 1707631248"/>
    <x v="0"/>
    <x v="7"/>
    <s v="14255"/>
    <x v="24"/>
    <x v="100"/>
    <m/>
    <m/>
    <m/>
    <s v="1707631248"/>
    <m/>
    <n v="1"/>
    <n v="113.1"/>
    <n v="113.1"/>
    <n v="0"/>
    <n v="2299870.929999995"/>
  </r>
  <r>
    <x v="21"/>
    <s v="25"/>
    <x v="3"/>
    <x v="0"/>
    <s v="2684||1.00|113.10"/>
    <x v="586"/>
    <s v="Truck# LT-356_x000a_Hauling Ticket# 14256_x000a_Location: 294 SB Mile Marker 20_x000a_Heidelberg McCook_x000a_Scale Ticket# 1707631415"/>
    <x v="0"/>
    <x v="7"/>
    <s v="14256"/>
    <x v="24"/>
    <x v="100"/>
    <m/>
    <m/>
    <m/>
    <s v="1707631415"/>
    <m/>
    <n v="1"/>
    <n v="113.1"/>
    <n v="113.1"/>
    <n v="0"/>
    <n v="2299984.0299999951"/>
  </r>
  <r>
    <x v="21"/>
    <s v="25"/>
    <x v="3"/>
    <x v="0"/>
    <s v="2684||1.00|113.10"/>
    <x v="586"/>
    <s v="Truck# LT-356_x000a_Hauling Ticket# 14257_x000a_Location: 294 SB Mile Marker 20_x000a_Heidelberg McCook_x000a_Scale Ticket# 1707631451"/>
    <x v="0"/>
    <x v="7"/>
    <s v="14257"/>
    <x v="24"/>
    <x v="100"/>
    <m/>
    <m/>
    <m/>
    <s v="1707631451"/>
    <m/>
    <n v="1"/>
    <n v="113.1"/>
    <n v="113.1"/>
    <n v="0"/>
    <n v="2300097.1299999952"/>
  </r>
  <r>
    <x v="21"/>
    <s v="25"/>
    <x v="3"/>
    <x v="0"/>
    <s v="2684||1.00|113.10"/>
    <x v="586"/>
    <s v="Truck# LT-617_x000a_Hauling Ticket# 15575_x000a_Location: 294 SB Mile Marker 20_x000a_Heidelberg McCook_x000a_Scale Ticket# 1707631179"/>
    <x v="0"/>
    <x v="3"/>
    <s v="15575"/>
    <x v="24"/>
    <x v="100"/>
    <m/>
    <m/>
    <m/>
    <s v="1707631179"/>
    <m/>
    <n v="1"/>
    <n v="113.1"/>
    <n v="113.1"/>
    <n v="0"/>
    <n v="2300210.2299999949"/>
  </r>
  <r>
    <x v="21"/>
    <s v="25"/>
    <x v="3"/>
    <x v="0"/>
    <s v="2684||1.00|113.10"/>
    <x v="586"/>
    <s v="Truck# LT-617_x000a_Hauling Ticket# 15576_x000a_Location: 294 SB Mile Marker 20_x000a_Heidelberg McCook_x000a_Scale Ticket# 1707631321"/>
    <x v="0"/>
    <x v="3"/>
    <s v="15576"/>
    <x v="24"/>
    <x v="100"/>
    <m/>
    <m/>
    <m/>
    <s v="1707631321"/>
    <m/>
    <n v="1"/>
    <n v="113.1"/>
    <n v="113.1"/>
    <n v="0"/>
    <n v="2300323.329999995"/>
  </r>
  <r>
    <x v="21"/>
    <s v="25"/>
    <x v="3"/>
    <x v="0"/>
    <s v="2684||1.00|113.10"/>
    <x v="586"/>
    <s v="Truck# LT-617_x000a_Hauling Ticket# 15577_x000a_Location: 294 SB Mile Marker 20_x000a_Heidelberg McCook_x000a_Scale Ticket# 1707631360"/>
    <x v="0"/>
    <x v="3"/>
    <s v="15577"/>
    <x v="24"/>
    <x v="100"/>
    <m/>
    <m/>
    <m/>
    <s v="1707631360"/>
    <m/>
    <n v="1"/>
    <n v="113.1"/>
    <n v="113.1"/>
    <n v="0"/>
    <n v="2300436.429999996"/>
  </r>
  <r>
    <x v="21"/>
    <s v="25"/>
    <x v="3"/>
    <x v="0"/>
    <s v="2684||1.00|113.10"/>
    <x v="586"/>
    <s v="Truck# LT-617_x000a_Hauling Ticket# 15579_x000a_Location: 294 SB Mile Marker 20_x000a_Heidelberg McCook_x000a_Scale Ticket# 1707631399"/>
    <x v="0"/>
    <x v="3"/>
    <s v="15579"/>
    <x v="24"/>
    <x v="100"/>
    <m/>
    <m/>
    <m/>
    <s v="1707631399"/>
    <m/>
    <n v="1"/>
    <n v="113.1"/>
    <n v="113.1"/>
    <n v="0"/>
    <n v="2300549.5299999961"/>
  </r>
  <r>
    <x v="21"/>
    <s v="25"/>
    <x v="3"/>
    <x v="0"/>
    <s v="2684||1.00|113.10"/>
    <x v="586"/>
    <s v="Truck# LT-617_x000a_Hauling Ticket# 15580_x000a_Location: 294 SB Mile Marker 20_x000a_Heidelberg McCook_x000a_Scale Ticket# 1707631433"/>
    <x v="0"/>
    <x v="3"/>
    <s v="15580"/>
    <x v="24"/>
    <x v="100"/>
    <m/>
    <m/>
    <m/>
    <s v="1707631433"/>
    <m/>
    <n v="1"/>
    <n v="113.1"/>
    <n v="113.1"/>
    <n v="0"/>
    <n v="2300662.6299999962"/>
  </r>
  <r>
    <x v="21"/>
    <s v="25"/>
    <x v="3"/>
    <x v="0"/>
    <s v="2684||1.00|113.10"/>
    <x v="586"/>
    <s v="Truck# LT-617_x000a_Hauling Ticket# 15581_x000a_Location: 294 SB Mile Marker 20_x000a_Heidelberg McCook_x000a_Scale Ticket# 1707631241"/>
    <x v="0"/>
    <x v="3"/>
    <s v="15581"/>
    <x v="24"/>
    <x v="100"/>
    <m/>
    <m/>
    <m/>
    <s v="1707631241"/>
    <m/>
    <n v="1"/>
    <n v="113.1"/>
    <n v="113.1"/>
    <n v="0"/>
    <n v="2300775.7299999958"/>
  </r>
  <r>
    <x v="21"/>
    <s v="25"/>
    <x v="3"/>
    <x v="0"/>
    <s v="2684||1.00|113.10"/>
    <x v="586"/>
    <s v="Truck# LT-617_x000a_Hauling Ticket# 15582_x000a_Location: 294 SB Mile Marker 20_x000a_Heidelberg McCook_x000a_Scale Ticket# 1707631275"/>
    <x v="0"/>
    <x v="3"/>
    <s v="15582"/>
    <x v="24"/>
    <x v="100"/>
    <m/>
    <m/>
    <m/>
    <s v="1707631275"/>
    <m/>
    <n v="1"/>
    <n v="113.1"/>
    <n v="113.1"/>
    <n v="0"/>
    <n v="2300888.8299999959"/>
  </r>
  <r>
    <x v="5"/>
    <s v="02"/>
    <x v="4"/>
    <x v="0"/>
    <s v="2705||1.00|2284.43"/>
    <x v="587"/>
    <s v="Landfill fees"/>
    <x v="22"/>
    <x v="48"/>
    <m/>
    <x v="25"/>
    <x v="100"/>
    <m/>
    <m/>
    <m/>
    <m/>
    <m/>
    <n v="1"/>
    <n v="2284.4299999999998"/>
    <n v="2284.4299999999998"/>
    <n v="0"/>
    <n v="2451143.2299999949"/>
  </r>
  <r>
    <x v="5"/>
    <s v="02"/>
    <x v="4"/>
    <x v="0"/>
    <s v="2706||1.00|113.10"/>
    <x v="588"/>
    <s v="Truck# MLB-19_x000a_Hauling Ticket# 12126_x000a_Location: 294 SB Mile Marker 20_x000a_Heidelberg McCook_x000a_Scale Ticket# 1707629421_x000a_LANDFILL FEES"/>
    <x v="2"/>
    <x v="8"/>
    <s v="12126"/>
    <x v="24"/>
    <x v="100"/>
    <m/>
    <m/>
    <m/>
    <s v="1707629421"/>
    <m/>
    <n v="1"/>
    <n v="113.1"/>
    <n v="113.1"/>
    <n v="0"/>
    <n v="2451256.329999995"/>
  </r>
  <r>
    <x v="5"/>
    <s v="02"/>
    <x v="4"/>
    <x v="0"/>
    <s v="2706||1.00|113.10"/>
    <x v="588"/>
    <s v="Truck# MLB-19_x000a_Hauling Ticket# 12130_x000a_Location: 294 SB Mile Marker 20_x000a_Heidelberg McCook_x000a_Scale Ticket# 1707629466_x000a_LANDFILL FEES"/>
    <x v="2"/>
    <x v="8"/>
    <s v="12130"/>
    <x v="24"/>
    <x v="100"/>
    <m/>
    <m/>
    <m/>
    <s v="1707629466"/>
    <m/>
    <n v="1"/>
    <n v="113.1"/>
    <n v="113.1"/>
    <n v="0"/>
    <n v="2451369.429999995"/>
  </r>
  <r>
    <x v="5"/>
    <s v="02"/>
    <x v="4"/>
    <x v="0"/>
    <s v="2706||1.00|113.10"/>
    <x v="588"/>
    <s v="Truck# MLB-19_x000a_Hauling Ticket# 12131_x000a_Location: 294 SB Mile Marker 20_x000a_Heidelberg McCook_x000a_Scale Ticket# 1707629369_x000a_LANDFILL FEES"/>
    <x v="2"/>
    <x v="8"/>
    <s v="12131"/>
    <x v="24"/>
    <x v="100"/>
    <m/>
    <m/>
    <m/>
    <s v="1707629369"/>
    <m/>
    <n v="1"/>
    <n v="113.1"/>
    <n v="113.1"/>
    <n v="0"/>
    <n v="2451482.5299999951"/>
  </r>
  <r>
    <x v="5"/>
    <s v="02"/>
    <x v="4"/>
    <x v="0"/>
    <s v="2706||1.00|113.10"/>
    <x v="588"/>
    <s v="Truck# LT-356_x000a_Hauling Ticket# 13877_x000a_Location: 294 SB Mile Marker 20_x000a_Heidelberg McCook_x000a_Scale Ticket# 1707629405_x000a_LANDFILL FEES"/>
    <x v="0"/>
    <x v="7"/>
    <s v="13877"/>
    <x v="24"/>
    <x v="100"/>
    <m/>
    <m/>
    <m/>
    <s v="1707629405"/>
    <m/>
    <n v="1"/>
    <n v="113.1"/>
    <n v="113.1"/>
    <n v="0"/>
    <n v="2451595.6299999952"/>
  </r>
  <r>
    <x v="5"/>
    <s v="02"/>
    <x v="4"/>
    <x v="0"/>
    <s v="2706||1.00|113.10"/>
    <x v="588"/>
    <s v="Truck# LT-356_x000a_Hauling Ticket# 13878_x000a_Location: 294 SB Mile Marker 20_x000a_Heidelberg McCook_x000a_Scale Ticket# 1707629455_x000a_LANDFILL FEES"/>
    <x v="0"/>
    <x v="7"/>
    <s v="13878"/>
    <x v="24"/>
    <x v="100"/>
    <m/>
    <m/>
    <m/>
    <s v="1707629455"/>
    <m/>
    <n v="1"/>
    <n v="113.1"/>
    <n v="113.1"/>
    <n v="0"/>
    <n v="2451708.7299999949"/>
  </r>
  <r>
    <x v="5"/>
    <s v="02"/>
    <x v="4"/>
    <x v="0"/>
    <s v="2706||1.00|113.10"/>
    <x v="588"/>
    <s v="Truck# LT-617_x000a_Hauling Ticket# 15569_x000a_Location: 294 SB Mile Marker 20_x000a_Heidelberg McCook_x000a_Scale Ticket# 1707629361_x000a_LANDFILL FEES"/>
    <x v="0"/>
    <x v="3"/>
    <s v="15569"/>
    <x v="24"/>
    <x v="100"/>
    <m/>
    <m/>
    <m/>
    <s v="1707629361"/>
    <m/>
    <n v="1"/>
    <n v="113.1"/>
    <n v="113.1"/>
    <n v="0"/>
    <n v="2451821.829999995"/>
  </r>
  <r>
    <x v="5"/>
    <s v="02"/>
    <x v="4"/>
    <x v="0"/>
    <s v="2706||1.00|113.10"/>
    <x v="588"/>
    <s v="Truck# LT-617_x000a_Hauling Ticket# 15571_x000a_Location: 294 SB Mile Marker 20_x000a_Heidelberg McCook_x000a_Scale Ticket# 1707629462_x000a_LANDFILL FEES"/>
    <x v="0"/>
    <x v="3"/>
    <s v="15571"/>
    <x v="24"/>
    <x v="100"/>
    <m/>
    <m/>
    <m/>
    <s v="1707629462"/>
    <m/>
    <n v="1"/>
    <n v="113.1"/>
    <n v="113.1"/>
    <n v="0"/>
    <n v="2451934.929999996"/>
  </r>
  <r>
    <x v="5"/>
    <s v="02"/>
    <x v="4"/>
    <x v="0"/>
    <s v="2706||1.00|113.10"/>
    <x v="588"/>
    <s v="Truck# LT-617_x000a_Hauling Ticket# 15572_x000a_Location: 294 SB Mile Marker 20_x000a_Heidelberg McCook_x000a_Scale Ticket# 1707629418_x000a_LANDFILL FEES"/>
    <x v="0"/>
    <x v="3"/>
    <s v="15572"/>
    <x v="24"/>
    <x v="100"/>
    <m/>
    <m/>
    <m/>
    <s v="1707629418"/>
    <m/>
    <n v="1"/>
    <n v="113.1"/>
    <n v="113.1"/>
    <n v="0"/>
    <n v="2452048.0299999961"/>
  </r>
  <r>
    <x v="22"/>
    <s v="08"/>
    <x v="4"/>
    <x v="0"/>
    <s v="2717||23.02|15.50"/>
    <x v="25"/>
    <s v="Truck# LT-356_x000a_Hauling Ticket# 14262_x000a_Metra New Auburn_x000a_Location: 79th St._x000a_PickUP/Deliver: IDA East Chicago _x000a_Scale Ticket# CMS-0035"/>
    <x v="0"/>
    <x v="7"/>
    <s v="14262"/>
    <x v="3"/>
    <x v="100"/>
    <m/>
    <m/>
    <s v="IDA East Chicago"/>
    <m/>
    <m/>
    <n v="23.02"/>
    <n v="15.5"/>
    <n v="356.81"/>
    <n v="0"/>
    <n v="2565658.2199999942"/>
  </r>
  <r>
    <x v="32"/>
    <s v="29"/>
    <x v="4"/>
    <x v="0"/>
    <s v="2767||1.00|180.00"/>
    <x v="589"/>
    <s v="Truck# LT-67_x000a_Hauling Ticket# 12937_x000a_Location: 294 Toll Plaza_x000a_Heidelberg McCook"/>
    <x v="0"/>
    <x v="15"/>
    <s v="12937"/>
    <x v="24"/>
    <x v="100"/>
    <m/>
    <m/>
    <m/>
    <m/>
    <m/>
    <n v="1"/>
    <n v="180"/>
    <n v="180"/>
    <n v="167.4"/>
    <n v="2854763.5699999919"/>
  </r>
  <r>
    <x v="32"/>
    <s v="29"/>
    <x v="4"/>
    <x v="0"/>
    <s v="2767||1.00|113.10"/>
    <x v="589"/>
    <s v="Truck# LT-67_x000a_Hauling Ticket# 12937_x000a_Location: 294 Toll Plaza_x000a_Heidelberg McCook_x000a_Scale Ticket# 1707639171"/>
    <x v="0"/>
    <x v="15"/>
    <s v="12937"/>
    <x v="24"/>
    <x v="100"/>
    <m/>
    <m/>
    <m/>
    <s v="1707639171"/>
    <m/>
    <n v="1"/>
    <n v="113.1"/>
    <n v="113.1"/>
    <n v="0"/>
    <n v="2854876.669999992"/>
  </r>
  <r>
    <x v="32"/>
    <s v="29"/>
    <x v="4"/>
    <x v="0"/>
    <s v="2767||1.00|180.00"/>
    <x v="589"/>
    <s v="Truck# LT-67_x000a_Hauling Ticket# 12938_x000a_Location: 294 Toll Plaza_x000a_Heidelberg McCook"/>
    <x v="0"/>
    <x v="15"/>
    <s v="12938"/>
    <x v="24"/>
    <x v="100"/>
    <m/>
    <m/>
    <m/>
    <m/>
    <m/>
    <n v="1"/>
    <n v="180"/>
    <n v="180"/>
    <n v="167.4"/>
    <n v="2855056.669999992"/>
  </r>
  <r>
    <x v="32"/>
    <s v="29"/>
    <x v="4"/>
    <x v="0"/>
    <s v="2767||1.00|113.10"/>
    <x v="589"/>
    <s v="Truck# LT-67_x000a_Hauling Ticket# 12938_x000a_Location: 294 Toll Plaza_x000a_Heidelberg McCook_x000a_Scale Ticket# 1707639334"/>
    <x v="0"/>
    <x v="15"/>
    <s v="12938"/>
    <x v="24"/>
    <x v="100"/>
    <m/>
    <m/>
    <m/>
    <s v="1707639334"/>
    <m/>
    <n v="1"/>
    <n v="113.1"/>
    <n v="113.1"/>
    <n v="0"/>
    <n v="2855169.7699999921"/>
  </r>
  <r>
    <x v="32"/>
    <s v="29"/>
    <x v="4"/>
    <x v="0"/>
    <s v="2767||1.00|180.00"/>
    <x v="589"/>
    <s v="Truck# LT-67_x000a_Hauling Ticket# 12939_x000a_Location: 294 Toll Plaza_x000a_Heidelberg McCook"/>
    <x v="0"/>
    <x v="15"/>
    <s v="12939"/>
    <x v="24"/>
    <x v="100"/>
    <m/>
    <m/>
    <m/>
    <m/>
    <m/>
    <n v="1"/>
    <n v="180"/>
    <n v="180"/>
    <n v="167.4"/>
    <n v="2855349.7699999921"/>
  </r>
  <r>
    <x v="32"/>
    <s v="29"/>
    <x v="4"/>
    <x v="0"/>
    <s v="2767||1.00|113.10"/>
    <x v="589"/>
    <s v="Truck# LT-67_x000a_Hauling Ticket# 12939_x000a_Location: 294 Toll Plaza_x000a_Heidelberg McCook_x000a_Scale Ticket# 1707639391"/>
    <x v="0"/>
    <x v="15"/>
    <s v="12939"/>
    <x v="24"/>
    <x v="100"/>
    <m/>
    <m/>
    <m/>
    <s v="1707639391"/>
    <m/>
    <n v="1"/>
    <n v="113.1"/>
    <n v="113.1"/>
    <n v="0"/>
    <n v="2855462.8699999922"/>
  </r>
  <r>
    <x v="32"/>
    <s v="29"/>
    <x v="4"/>
    <x v="0"/>
    <s v="2767||1.00|180.00"/>
    <x v="589"/>
    <s v="Truck# LT-67_x000a_Hauling Ticket# 15492_x000a_Location: 294 Toll Plaza_x000a_Heidelberg McCook"/>
    <x v="0"/>
    <x v="15"/>
    <s v="15492"/>
    <x v="24"/>
    <x v="100"/>
    <m/>
    <m/>
    <m/>
    <m/>
    <m/>
    <n v="1"/>
    <n v="180"/>
    <n v="180"/>
    <n v="167.4"/>
    <n v="2855642.8699999922"/>
  </r>
  <r>
    <x v="32"/>
    <s v="29"/>
    <x v="4"/>
    <x v="0"/>
    <s v="2767||1.00|113.10"/>
    <x v="589"/>
    <s v="Truck# LT-67_x000a_Hauling Ticket# 15492_x000a_Location: 294 Toll Plaza_x000a_Heidelberg McCook_x000a_Scale Ticket# 1707638988"/>
    <x v="0"/>
    <x v="15"/>
    <s v="15492"/>
    <x v="24"/>
    <x v="100"/>
    <m/>
    <m/>
    <m/>
    <s v="1707638988"/>
    <m/>
    <n v="1"/>
    <n v="113.1"/>
    <n v="113.1"/>
    <n v="0"/>
    <n v="2855755.9699999918"/>
  </r>
  <r>
    <x v="32"/>
    <s v="29"/>
    <x v="4"/>
    <x v="0"/>
    <s v="2767||1.00|180.00"/>
    <x v="589"/>
    <s v="Truck# LT-67_x000a_Hauling Ticket# 15493_x000a_Location: 294 Toll Plaza_x000a_Heidelberg McCook"/>
    <x v="0"/>
    <x v="15"/>
    <s v="15493"/>
    <x v="24"/>
    <x v="100"/>
    <m/>
    <m/>
    <m/>
    <m/>
    <m/>
    <n v="1"/>
    <n v="180"/>
    <n v="180"/>
    <n v="167.4"/>
    <n v="2855935.9699999918"/>
  </r>
  <r>
    <x v="32"/>
    <s v="29"/>
    <x v="4"/>
    <x v="0"/>
    <s v="2767||1.00|113.10"/>
    <x v="589"/>
    <s v="Truck# LT-67_x000a_Hauling Ticket# 15493_x000a_Location: 294 Toll Plaza_x000a_Heidelberg McCook_x000a_Scale Ticket# 1707639047"/>
    <x v="0"/>
    <x v="15"/>
    <s v="15493"/>
    <x v="24"/>
    <x v="100"/>
    <m/>
    <m/>
    <m/>
    <s v="1707639047"/>
    <m/>
    <n v="1"/>
    <n v="113.1"/>
    <n v="113.1"/>
    <n v="0"/>
    <n v="2856049.0699999919"/>
  </r>
  <r>
    <x v="32"/>
    <s v="29"/>
    <x v="4"/>
    <x v="0"/>
    <s v="2767||1.00|180.00"/>
    <x v="589"/>
    <s v="Truck# LT-67_x000a_Hauling Ticket# 15494_x000a_Location: 294 Toll Plaza_x000a_Heidelberg McCook"/>
    <x v="0"/>
    <x v="15"/>
    <s v="15494"/>
    <x v="24"/>
    <x v="100"/>
    <m/>
    <m/>
    <m/>
    <m/>
    <m/>
    <n v="1"/>
    <n v="180"/>
    <n v="180"/>
    <n v="167.4"/>
    <n v="2856229.0699999919"/>
  </r>
  <r>
    <x v="32"/>
    <s v="29"/>
    <x v="4"/>
    <x v="0"/>
    <s v="2767||1.00|113.10"/>
    <x v="589"/>
    <s v="Truck# LT-67_x000a_Hauling Ticket# 15494_x000a_Location: 294 Toll Plaza_x000a_Heidelberg McCook_x000a_Scale Ticket# 1707639252"/>
    <x v="0"/>
    <x v="15"/>
    <s v="15494"/>
    <x v="24"/>
    <x v="100"/>
    <m/>
    <m/>
    <m/>
    <s v="1707639252"/>
    <m/>
    <n v="1"/>
    <n v="113.1"/>
    <n v="113.1"/>
    <n v="0"/>
    <n v="2856342.169999992"/>
  </r>
  <r>
    <x v="32"/>
    <s v="29"/>
    <x v="4"/>
    <x v="0"/>
    <s v="2767||1.00|180.00"/>
    <x v="589"/>
    <s v="Truck# LT-67_x000a_Hauling Ticket# 15495_x000a_Location: 294 Toll Plaza_x000a_Heidelberg McCook"/>
    <x v="0"/>
    <x v="15"/>
    <s v="15495"/>
    <x v="24"/>
    <x v="100"/>
    <m/>
    <m/>
    <m/>
    <m/>
    <m/>
    <n v="1"/>
    <n v="180"/>
    <n v="180"/>
    <n v="167.4"/>
    <n v="2856522.169999992"/>
  </r>
  <r>
    <x v="32"/>
    <s v="29"/>
    <x v="4"/>
    <x v="0"/>
    <s v="2767||1.00|113.10"/>
    <x v="589"/>
    <s v="Truck# LT-67_x000a_Hauling Ticket# 15495_x000a_Location: 294 Toll Plaza_x000a_Heidelberg McCook_x000a_Scale Ticket# 1707639101"/>
    <x v="0"/>
    <x v="15"/>
    <s v="15495"/>
    <x v="24"/>
    <x v="100"/>
    <m/>
    <m/>
    <m/>
    <s v="1707639101"/>
    <m/>
    <n v="1"/>
    <n v="113.1"/>
    <n v="113.1"/>
    <n v="0"/>
    <n v="2856635.269999993"/>
  </r>
  <r>
    <x v="32"/>
    <s v="29"/>
    <x v="4"/>
    <x v="0"/>
    <s v="2767||1.00|180.00"/>
    <x v="589"/>
    <s v="Truck# MLB-108_x000a_Hauling Ticket# 15066_x000a_Location: 294 Toll Plaza_x000a_Heidelberg McCook"/>
    <x v="2"/>
    <x v="2"/>
    <s v="15066"/>
    <x v="24"/>
    <x v="100"/>
    <m/>
    <m/>
    <m/>
    <m/>
    <m/>
    <n v="1"/>
    <n v="180"/>
    <n v="180"/>
    <n v="167.4"/>
    <n v="2856815.269999993"/>
  </r>
  <r>
    <x v="32"/>
    <s v="29"/>
    <x v="4"/>
    <x v="0"/>
    <s v="2767||1.00|113.10"/>
    <x v="589"/>
    <s v="Truck# MLB-108_x000a_Hauling Ticket# 15066_x000a_Location: 294 Toll Plaza_x000a_Heidelberg McCook_x000a_Scale Ticket# 1707638984"/>
    <x v="2"/>
    <x v="2"/>
    <s v="15066"/>
    <x v="24"/>
    <x v="100"/>
    <m/>
    <m/>
    <m/>
    <s v="1707638984"/>
    <m/>
    <n v="1"/>
    <n v="113.1"/>
    <n v="113.1"/>
    <n v="0"/>
    <n v="2856928.3699999931"/>
  </r>
  <r>
    <x v="32"/>
    <s v="29"/>
    <x v="4"/>
    <x v="0"/>
    <s v="2767||1.00|180.00"/>
    <x v="589"/>
    <s v="Truck# MLB-108_x000a_Hauling Ticket# 15067_x000a_Location: 294 Toll Plaza_x000a_Heidelberg McCook"/>
    <x v="2"/>
    <x v="2"/>
    <s v="15067"/>
    <x v="24"/>
    <x v="100"/>
    <m/>
    <m/>
    <m/>
    <m/>
    <m/>
    <n v="1"/>
    <n v="180"/>
    <n v="180"/>
    <n v="167.4"/>
    <n v="2857108.3699999931"/>
  </r>
  <r>
    <x v="32"/>
    <s v="29"/>
    <x v="4"/>
    <x v="0"/>
    <s v="2767||1.00|113.10"/>
    <x v="589"/>
    <s v="Truck# MLB-108_x000a_Hauling Ticket# 15067_x000a_Location: 294 Toll Plaza_x000a_Heidelberg McCook_x000a_Scale Ticket# 1707639042"/>
    <x v="2"/>
    <x v="2"/>
    <s v="15067"/>
    <x v="24"/>
    <x v="100"/>
    <m/>
    <m/>
    <m/>
    <s v="1707639042"/>
    <m/>
    <n v="1"/>
    <n v="113.1"/>
    <n v="113.1"/>
    <n v="0"/>
    <n v="2857221.4699999932"/>
  </r>
  <r>
    <x v="32"/>
    <s v="29"/>
    <x v="4"/>
    <x v="0"/>
    <s v="2767||1.00|180.00"/>
    <x v="589"/>
    <s v="Truck# MLB-108_x000a_Hauling Ticket# 15502_x000a_Location: 294 Toll Plaza_x000a_Heidelberg McCook"/>
    <x v="2"/>
    <x v="2"/>
    <s v="15502"/>
    <x v="24"/>
    <x v="100"/>
    <m/>
    <m/>
    <m/>
    <m/>
    <m/>
    <n v="1"/>
    <n v="180"/>
    <n v="180"/>
    <n v="167.4"/>
    <n v="2857401.4699999932"/>
  </r>
  <r>
    <x v="32"/>
    <s v="29"/>
    <x v="4"/>
    <x v="0"/>
    <s v="2767||1.00|113.10"/>
    <x v="589"/>
    <s v="Truck# MLB-108_x000a_Hauling Ticket# 15502_x000a_Location: 294 Toll Plaza_x000a_Heidelberg McCook_x000a_Scale Ticket# 1707639093"/>
    <x v="2"/>
    <x v="2"/>
    <s v="15502"/>
    <x v="24"/>
    <x v="100"/>
    <m/>
    <m/>
    <m/>
    <s v="1707639093"/>
    <m/>
    <n v="1"/>
    <n v="113.1"/>
    <n v="113.1"/>
    <n v="0"/>
    <n v="2857514.5699999928"/>
  </r>
  <r>
    <x v="32"/>
    <s v="29"/>
    <x v="4"/>
    <x v="0"/>
    <s v="2767||1.00|180.00"/>
    <x v="589"/>
    <s v="Truck# MLB-108_x000a_Hauling Ticket# 15503_x000a_Location: 294 Toll Plaza_x000a_Heidelberg McCook"/>
    <x v="2"/>
    <x v="2"/>
    <s v="15503"/>
    <x v="24"/>
    <x v="100"/>
    <m/>
    <m/>
    <m/>
    <m/>
    <m/>
    <n v="1"/>
    <n v="180"/>
    <n v="180"/>
    <n v="167.4"/>
    <n v="2857694.5699999928"/>
  </r>
  <r>
    <x v="32"/>
    <s v="29"/>
    <x v="4"/>
    <x v="0"/>
    <s v="2767||1.00|113.10"/>
    <x v="589"/>
    <s v="Truck# MLB-108_x000a_Hauling Ticket# 15503_x000a_Location: 294 Toll Plaza_x000a_Heidelberg McCook_x000a_Scale Ticket# 1707639204"/>
    <x v="2"/>
    <x v="2"/>
    <s v="15503"/>
    <x v="24"/>
    <x v="100"/>
    <m/>
    <m/>
    <m/>
    <s v="1707639204"/>
    <m/>
    <n v="1"/>
    <n v="113.1"/>
    <n v="113.1"/>
    <n v="0"/>
    <n v="2857807.6699999929"/>
  </r>
  <r>
    <x v="32"/>
    <s v="29"/>
    <x v="4"/>
    <x v="0"/>
    <s v="2767||1.00|180.00"/>
    <x v="589"/>
    <s v="Truck# MLB-108_x000a_Hauling Ticket# 15504_x000a_Location: 294 Toll Plaza_x000a_Heidelberg McCook"/>
    <x v="2"/>
    <x v="2"/>
    <s v="15504"/>
    <x v="24"/>
    <x v="100"/>
    <m/>
    <m/>
    <m/>
    <m/>
    <m/>
    <n v="1"/>
    <n v="180"/>
    <n v="180"/>
    <n v="167.4"/>
    <n v="2857987.6699999929"/>
  </r>
  <r>
    <x v="32"/>
    <s v="29"/>
    <x v="4"/>
    <x v="0"/>
    <s v="2767||1.00|113.10"/>
    <x v="589"/>
    <s v="Truck# MLB-108_x000a_Hauling Ticket# 15504_x000a_Location: 294 Toll Plaza_x000a_Heidelberg McCook_x000a_Scale Ticket# 1707639261"/>
    <x v="2"/>
    <x v="2"/>
    <s v="15504"/>
    <x v="24"/>
    <x v="100"/>
    <m/>
    <m/>
    <m/>
    <s v="1707639261"/>
    <m/>
    <n v="1"/>
    <n v="113.1"/>
    <n v="113.1"/>
    <n v="0"/>
    <n v="2858100.769999993"/>
  </r>
  <r>
    <x v="32"/>
    <s v="29"/>
    <x v="4"/>
    <x v="0"/>
    <s v="2767||1.00|180.00"/>
    <x v="589"/>
    <s v="Truck# MLB-108_x000a_Hauling Ticket# 15510_x000a_Location: 294 Toll Plaza_x000a_Heidelberg McCook"/>
    <x v="2"/>
    <x v="2"/>
    <s v="15510"/>
    <x v="24"/>
    <x v="100"/>
    <m/>
    <m/>
    <m/>
    <m/>
    <m/>
    <n v="1"/>
    <n v="180"/>
    <n v="180"/>
    <n v="167.4"/>
    <n v="2858280.769999993"/>
  </r>
  <r>
    <x v="32"/>
    <s v="29"/>
    <x v="4"/>
    <x v="0"/>
    <s v="2767||1.00|113.10"/>
    <x v="589"/>
    <s v="Truck# MLB-108_x000a_Hauling Ticket# 15510_x000a_Location: 294 Toll Plaza_x000a_Heidelberg McCook_x000a_Scale Ticket# 1707639397"/>
    <x v="2"/>
    <x v="2"/>
    <s v="15510"/>
    <x v="24"/>
    <x v="100"/>
    <m/>
    <m/>
    <m/>
    <s v="1707639397"/>
    <m/>
    <n v="1"/>
    <n v="113.1"/>
    <n v="113.1"/>
    <n v="0"/>
    <n v="2858393.8699999931"/>
  </r>
  <r>
    <x v="32"/>
    <s v="29"/>
    <x v="4"/>
    <x v="0"/>
    <s v="2767||1.00|180.00"/>
    <x v="589"/>
    <s v="Truck# MLB-108_x000a_Hauling Ticket# 15524_x000a_Location: 294 Toll Plaza_x000a_Heidelberg McCook"/>
    <x v="2"/>
    <x v="2"/>
    <s v="15524"/>
    <x v="24"/>
    <x v="100"/>
    <m/>
    <m/>
    <m/>
    <m/>
    <m/>
    <n v="1"/>
    <n v="180"/>
    <n v="180"/>
    <n v="167.4"/>
    <n v="2858573.8699999931"/>
  </r>
  <r>
    <x v="32"/>
    <s v="29"/>
    <x v="4"/>
    <x v="0"/>
    <s v="2767||1.00|113.10"/>
    <x v="589"/>
    <s v="Truck# MLB-108_x000a_Hauling Ticket# 15524_x000a_Location: 294 Toll Plaza_x000a_Heidelberg McCook_x000a_Scale Ticket# 1707639340"/>
    <x v="2"/>
    <x v="2"/>
    <s v="15524"/>
    <x v="24"/>
    <x v="100"/>
    <m/>
    <m/>
    <m/>
    <s v="1707639340"/>
    <m/>
    <n v="1"/>
    <n v="113.1"/>
    <n v="113.1"/>
    <n v="0"/>
    <n v="2858686.9699999932"/>
  </r>
  <r>
    <x v="47"/>
    <s v="01"/>
    <x v="8"/>
    <x v="0"/>
    <s v="2755||2.00|525.00"/>
    <x v="590"/>
    <s v="Pulverized Dirt"/>
    <x v="22"/>
    <x v="48"/>
    <m/>
    <x v="25"/>
    <x v="100"/>
    <m/>
    <m/>
    <m/>
    <m/>
    <m/>
    <n v="2"/>
    <n v="525"/>
    <n v="1050"/>
    <n v="0"/>
    <n v="2933644.0599999931"/>
  </r>
  <r>
    <x v="24"/>
    <s v="06"/>
    <x v="8"/>
    <x v="0"/>
    <s v="2785||1.00|325.00"/>
    <x v="591"/>
    <s v="Truck# LT-67_x000a_Hauling Ticket# 12904_x000a_Location: 294 SB Mile _x000a_Gateway"/>
    <x v="0"/>
    <x v="15"/>
    <s v="12904"/>
    <x v="24"/>
    <x v="100"/>
    <m/>
    <m/>
    <m/>
    <m/>
    <m/>
    <n v="1"/>
    <n v="325"/>
    <n v="325"/>
    <n v="302.25"/>
    <n v="3021234.849999994"/>
  </r>
  <r>
    <x v="24"/>
    <s v="06"/>
    <x v="8"/>
    <x v="0"/>
    <s v="2785||1.00|325.00"/>
    <x v="591"/>
    <s v="Truck# LT-67_x000a_Hauling Ticket# 12940_x000a_Location: 294 SB Mile _x000a_Gateway"/>
    <x v="0"/>
    <x v="15"/>
    <s v="12940"/>
    <x v="24"/>
    <x v="100"/>
    <m/>
    <m/>
    <m/>
    <m/>
    <m/>
    <n v="1"/>
    <n v="325"/>
    <n v="325"/>
    <n v="302.25"/>
    <n v="3021559.849999994"/>
  </r>
  <r>
    <x v="24"/>
    <s v="06"/>
    <x v="8"/>
    <x v="0"/>
    <s v="2785||1.00|325.00"/>
    <x v="591"/>
    <s v="Truck# LT-67_x000a_Hauling Ticket# 12941_x000a_Location: 294 SB Mile _x000a_Gateway"/>
    <x v="0"/>
    <x v="15"/>
    <s v="12941"/>
    <x v="24"/>
    <x v="100"/>
    <m/>
    <m/>
    <m/>
    <m/>
    <m/>
    <n v="1"/>
    <n v="325"/>
    <n v="325"/>
    <n v="302.25"/>
    <n v="3021884.849999994"/>
  </r>
  <r>
    <x v="24"/>
    <s v="06"/>
    <x v="8"/>
    <x v="0"/>
    <s v="2785||1.00|325.00"/>
    <x v="591"/>
    <s v="Truck# LT-67_x000a_Hauling Ticket# 12942_x000a_Location: 294 SB Mile _x000a_Gateway"/>
    <x v="0"/>
    <x v="15"/>
    <s v="12942"/>
    <x v="24"/>
    <x v="100"/>
    <m/>
    <m/>
    <m/>
    <m/>
    <m/>
    <n v="1"/>
    <n v="325"/>
    <n v="325"/>
    <n v="302.25"/>
    <n v="3022209.849999994"/>
  </r>
  <r>
    <x v="24"/>
    <s v="06"/>
    <x v="8"/>
    <x v="0"/>
    <s v="2785||1.00|325.00"/>
    <x v="591"/>
    <s v="Truck# TU-01_x000a_Hauling Ticket# 2693_x000a_Location: 294 SB Mile _x000a_Gateway"/>
    <x v="20"/>
    <x v="39"/>
    <s v="2693"/>
    <x v="24"/>
    <x v="100"/>
    <m/>
    <m/>
    <m/>
    <m/>
    <m/>
    <n v="1"/>
    <n v="325"/>
    <n v="325"/>
    <n v="302.25"/>
    <n v="3022534.849999994"/>
  </r>
  <r>
    <x v="24"/>
    <s v="06"/>
    <x v="8"/>
    <x v="0"/>
    <s v="2785||1.00|325.00"/>
    <x v="591"/>
    <s v="Truck# TU-01_x000a_Hauling Ticket# 2694_x000a_Location: 294 SB Mile _x000a_Gateway"/>
    <x v="20"/>
    <x v="39"/>
    <s v="2694"/>
    <x v="24"/>
    <x v="100"/>
    <m/>
    <m/>
    <m/>
    <m/>
    <m/>
    <n v="1"/>
    <n v="325"/>
    <n v="325"/>
    <n v="302.25"/>
    <n v="3022859.849999994"/>
  </r>
  <r>
    <x v="24"/>
    <s v="06"/>
    <x v="8"/>
    <x v="0"/>
    <s v="2785||1.00|325.00"/>
    <x v="591"/>
    <s v="Truck# TU-01_x000a_Hauling Ticket# 2695_x000a_Location: 294 SB Mile _x000a_Gateway"/>
    <x v="20"/>
    <x v="39"/>
    <s v="2695"/>
    <x v="24"/>
    <x v="100"/>
    <m/>
    <m/>
    <m/>
    <m/>
    <m/>
    <n v="1"/>
    <n v="325"/>
    <n v="325"/>
    <n v="302.25"/>
    <n v="3023184.849999994"/>
  </r>
  <r>
    <x v="24"/>
    <s v="06"/>
    <x v="8"/>
    <x v="0"/>
    <s v="2785||1.00|325.00"/>
    <x v="591"/>
    <s v="Truck# TU-01_x000a_Hauling Ticket# 2697_x000a_Location: 294 SB Mile _x000a_Gateway"/>
    <x v="20"/>
    <x v="39"/>
    <s v="2697"/>
    <x v="24"/>
    <x v="100"/>
    <m/>
    <m/>
    <m/>
    <m/>
    <m/>
    <n v="1"/>
    <n v="325"/>
    <n v="325"/>
    <n v="302.25"/>
    <n v="3023509.849999994"/>
  </r>
  <r>
    <x v="24"/>
    <s v="06"/>
    <x v="8"/>
    <x v="0"/>
    <s v="2785||1.00|325.00"/>
    <x v="591"/>
    <s v="Truck# TEPA-51_x000a_Hauling Ticket# 10664_x000a_Location: 294 SB Mile _x000a_Gateway"/>
    <x v="6"/>
    <x v="19"/>
    <s v="10664"/>
    <x v="24"/>
    <x v="100"/>
    <m/>
    <m/>
    <m/>
    <m/>
    <m/>
    <n v="1"/>
    <n v="325"/>
    <n v="325"/>
    <n v="302.25"/>
    <n v="3023834.849999994"/>
  </r>
  <r>
    <x v="24"/>
    <s v="06"/>
    <x v="8"/>
    <x v="0"/>
    <s v="2785||1.00|325.00"/>
    <x v="591"/>
    <s v="Truck# TEPA-51_x000a_Hauling Ticket# 10665_x000a_Location: 294 SB Mile _x000a_Gateway"/>
    <x v="6"/>
    <x v="19"/>
    <s v="10665"/>
    <x v="24"/>
    <x v="100"/>
    <m/>
    <m/>
    <m/>
    <m/>
    <m/>
    <n v="1"/>
    <n v="325"/>
    <n v="325"/>
    <n v="302.25"/>
    <n v="3024159.849999994"/>
  </r>
  <r>
    <x v="24"/>
    <s v="06"/>
    <x v="8"/>
    <x v="0"/>
    <s v="2785||1.00|325.00"/>
    <x v="591"/>
    <s v="Truck# TEPA-51_x000a_Hauling Ticket# 10666_x000a_Location: 294 SB Mile _x000a_Gateway"/>
    <x v="6"/>
    <x v="19"/>
    <s v="10666"/>
    <x v="24"/>
    <x v="100"/>
    <m/>
    <m/>
    <m/>
    <m/>
    <m/>
    <n v="1"/>
    <n v="325"/>
    <n v="325"/>
    <n v="302.25"/>
    <n v="3024484.849999994"/>
  </r>
  <r>
    <x v="24"/>
    <s v="06"/>
    <x v="8"/>
    <x v="0"/>
    <s v="2785||1.00|325.00"/>
    <x v="591"/>
    <s v="Truck# LT-67_x000a_Hauling Ticket# 12905_x000a_Location: 294 SB Mile _x000a_Gateway"/>
    <x v="0"/>
    <x v="15"/>
    <s v="12905"/>
    <x v="24"/>
    <x v="100"/>
    <m/>
    <m/>
    <m/>
    <m/>
    <m/>
    <n v="1"/>
    <n v="325"/>
    <n v="325"/>
    <n v="302.25"/>
    <n v="3024809.849999994"/>
  </r>
  <r>
    <x v="24"/>
    <s v="06"/>
    <x v="8"/>
    <x v="0"/>
    <s v="2785||1.00|325.00"/>
    <x v="591"/>
    <s v="Truck# LT-67_x000a_Hauling Ticket# 12906_x000a_Location: 294 SB Mile _x000a_Gateway"/>
    <x v="0"/>
    <x v="15"/>
    <s v="12906"/>
    <x v="24"/>
    <x v="100"/>
    <m/>
    <m/>
    <m/>
    <m/>
    <m/>
    <n v="1"/>
    <n v="325"/>
    <n v="325"/>
    <n v="302.25"/>
    <n v="3025134.849999994"/>
  </r>
  <r>
    <x v="24"/>
    <s v="06"/>
    <x v="8"/>
    <x v="0"/>
    <s v="2785||1.00|325.00"/>
    <x v="591"/>
    <s v="Truck# LT-67_x000a_Hauling Ticket# 12907_x000a_Location: 294 SB Mile _x000a_Gateway"/>
    <x v="0"/>
    <x v="15"/>
    <s v="12907"/>
    <x v="24"/>
    <x v="100"/>
    <m/>
    <m/>
    <m/>
    <m/>
    <m/>
    <n v="1"/>
    <n v="325"/>
    <n v="325"/>
    <n v="302.25"/>
    <n v="3025459.849999994"/>
  </r>
  <r>
    <x v="24"/>
    <s v="06"/>
    <x v="8"/>
    <x v="0"/>
    <s v="2785||1.00|325.00"/>
    <x v="591"/>
    <s v="Truck# LT-67_x000a_Hauling Ticket# 12908_x000a_Location: 294 SB Mile _x000a_Gateway"/>
    <x v="0"/>
    <x v="15"/>
    <s v="12908"/>
    <x v="24"/>
    <x v="100"/>
    <m/>
    <m/>
    <m/>
    <m/>
    <m/>
    <n v="1"/>
    <n v="325"/>
    <n v="325"/>
    <n v="302.25"/>
    <n v="3025784.849999994"/>
  </r>
  <r>
    <x v="24"/>
    <s v="06"/>
    <x v="8"/>
    <x v="0"/>
    <s v="2785||1.00|325.00"/>
    <x v="591"/>
    <s v="Truck# LT-67_x000a_Hauling Ticket# 12909_x000a_Location: 294 SB Mile _x000a_Gateway"/>
    <x v="0"/>
    <x v="15"/>
    <s v="12909"/>
    <x v="24"/>
    <x v="100"/>
    <m/>
    <m/>
    <m/>
    <m/>
    <m/>
    <n v="1"/>
    <n v="325"/>
    <n v="325"/>
    <n v="302.25"/>
    <n v="3026109.849999994"/>
  </r>
  <r>
    <x v="24"/>
    <s v="06"/>
    <x v="8"/>
    <x v="0"/>
    <s v="2785||1.00|180.00"/>
    <x v="591"/>
    <s v="Truck# CAJ-01_x000a_Hauling Ticket# 12968_x000a_Location: 294 SB Mile _x000a_Heidelberg McCook"/>
    <x v="5"/>
    <x v="39"/>
    <s v="12968"/>
    <x v="24"/>
    <x v="100"/>
    <m/>
    <m/>
    <m/>
    <m/>
    <m/>
    <n v="1"/>
    <n v="180"/>
    <n v="180"/>
    <n v="167.4"/>
    <n v="3026289.849999994"/>
  </r>
  <r>
    <x v="24"/>
    <s v="06"/>
    <x v="8"/>
    <x v="0"/>
    <s v="2785||1.00|325.00"/>
    <x v="591"/>
    <s v="Truck# CAJ-01_x000a_Hauling Ticket# 12970_x000a_Location: 294 SB Mile _x000a_Gateway"/>
    <x v="5"/>
    <x v="39"/>
    <s v="12970"/>
    <x v="24"/>
    <x v="100"/>
    <m/>
    <m/>
    <m/>
    <m/>
    <m/>
    <n v="1"/>
    <n v="325"/>
    <n v="325"/>
    <n v="302.25"/>
    <n v="3026614.849999994"/>
  </r>
  <r>
    <x v="24"/>
    <s v="06"/>
    <x v="8"/>
    <x v="0"/>
    <s v="2785||1.00|325.00"/>
    <x v="591"/>
    <s v="Truck# CAJ-01_x000a_Hauling Ticket# 12971_x000a_Location: 294 SB Mile _x000a_Gateway"/>
    <x v="5"/>
    <x v="39"/>
    <s v="12971"/>
    <x v="24"/>
    <x v="100"/>
    <m/>
    <m/>
    <m/>
    <m/>
    <m/>
    <n v="1"/>
    <n v="325"/>
    <n v="325"/>
    <n v="302.25"/>
    <n v="3026939.849999994"/>
  </r>
  <r>
    <x v="24"/>
    <s v="06"/>
    <x v="8"/>
    <x v="0"/>
    <s v="2785||1.00|325.00"/>
    <x v="591"/>
    <s v="Truck# CAJ-01_x000a_Hauling Ticket# 12974_x000a_Location: 294 SB Mile _x000a_Gateway"/>
    <x v="5"/>
    <x v="39"/>
    <s v="12974"/>
    <x v="24"/>
    <x v="100"/>
    <m/>
    <m/>
    <m/>
    <m/>
    <m/>
    <n v="1"/>
    <n v="325"/>
    <n v="325"/>
    <n v="302.25"/>
    <n v="3027264.849999994"/>
  </r>
  <r>
    <x v="24"/>
    <s v="06"/>
    <x v="8"/>
    <x v="0"/>
    <s v="2785||1.00|325.00"/>
    <x v="591"/>
    <s v="Truck# CAJ-01_x000a_Hauling Ticket# 12988_x000a_Location: 294 SB Mile _x000a_Gateway"/>
    <x v="5"/>
    <x v="39"/>
    <s v="12988"/>
    <x v="24"/>
    <x v="100"/>
    <m/>
    <m/>
    <m/>
    <m/>
    <m/>
    <n v="1"/>
    <n v="325"/>
    <n v="325"/>
    <n v="302.25"/>
    <n v="3027589.849999994"/>
  </r>
  <r>
    <x v="24"/>
    <s v="06"/>
    <x v="8"/>
    <x v="0"/>
    <s v="2785||1.00|325.00"/>
    <x v="591"/>
    <s v="Truck# CAJ-606_x000a_Hauling Ticket# 12989_x000a_Location: 294 SB Mile _x000a_Gateway"/>
    <x v="5"/>
    <x v="47"/>
    <s v="12989"/>
    <x v="24"/>
    <x v="100"/>
    <m/>
    <m/>
    <m/>
    <m/>
    <m/>
    <n v="1"/>
    <n v="325"/>
    <n v="325"/>
    <n v="302.25"/>
    <n v="3027914.849999994"/>
  </r>
  <r>
    <x v="24"/>
    <s v="06"/>
    <x v="8"/>
    <x v="0"/>
    <s v="2785||1.00|325.00"/>
    <x v="591"/>
    <s v="Truck# CAJ-606_x000a_Hauling Ticket# 12990_x000a_Location: 294 SB Mile _x000a_Gateway"/>
    <x v="5"/>
    <x v="47"/>
    <s v="12990"/>
    <x v="24"/>
    <x v="100"/>
    <m/>
    <m/>
    <m/>
    <m/>
    <m/>
    <n v="1"/>
    <n v="325"/>
    <n v="325"/>
    <n v="302.25"/>
    <n v="3028239.849999994"/>
  </r>
  <r>
    <x v="24"/>
    <s v="06"/>
    <x v="8"/>
    <x v="0"/>
    <s v="2785||1.00|180.00"/>
    <x v="591"/>
    <s v="Truck# CAJ-606_x000a_Hauling Ticket# 12997_x000a_Location: 294 SB Mile _x000a_Heidelberg McCook"/>
    <x v="5"/>
    <x v="47"/>
    <s v="12997"/>
    <x v="24"/>
    <x v="100"/>
    <m/>
    <m/>
    <m/>
    <m/>
    <m/>
    <n v="1"/>
    <n v="180"/>
    <n v="180"/>
    <n v="167.4"/>
    <n v="3028419.849999994"/>
  </r>
  <r>
    <x v="24"/>
    <s v="06"/>
    <x v="8"/>
    <x v="0"/>
    <s v="2785||1.00|325.00"/>
    <x v="591"/>
    <s v="Truck# LT-617_x000a_Hauling Ticket# 13570_x000a_Location: 294 SB Mile _x000a_Gateway"/>
    <x v="0"/>
    <x v="3"/>
    <s v="13570"/>
    <x v="24"/>
    <x v="100"/>
    <m/>
    <m/>
    <m/>
    <m/>
    <m/>
    <n v="1"/>
    <n v="325"/>
    <n v="325"/>
    <n v="302.25"/>
    <n v="3028744.849999994"/>
  </r>
  <r>
    <x v="24"/>
    <s v="06"/>
    <x v="8"/>
    <x v="0"/>
    <s v="2785||3.00|325.00"/>
    <x v="591"/>
    <s v="Truck# HT-650_x000a_Hauling Ticket# 13897_x000a_Location: 294 SB Mile _x000a_Gateway"/>
    <x v="48"/>
    <x v="96"/>
    <s v="13897"/>
    <x v="24"/>
    <x v="100"/>
    <m/>
    <m/>
    <m/>
    <m/>
    <m/>
    <n v="3"/>
    <n v="325"/>
    <n v="975"/>
    <n v="0"/>
    <n v="3029719.849999994"/>
  </r>
  <r>
    <x v="24"/>
    <s v="06"/>
    <x v="8"/>
    <x v="0"/>
    <s v="2785||3.00|325.00"/>
    <x v="591"/>
    <s v="Truck# HU-380_x000a_Hauling Ticket# 13898_x000a_Location: 294 SB Mile _x000a_Gateway"/>
    <x v="18"/>
    <x v="36"/>
    <s v="13898"/>
    <x v="24"/>
    <x v="100"/>
    <m/>
    <m/>
    <m/>
    <m/>
    <m/>
    <n v="3"/>
    <n v="325"/>
    <n v="975"/>
    <n v="0"/>
    <n v="3030694.849999994"/>
  </r>
  <r>
    <x v="24"/>
    <s v="06"/>
    <x v="8"/>
    <x v="0"/>
    <s v="2785||1.00|325.00"/>
    <x v="591"/>
    <s v="Truck# LT-617_x000a_Hauling Ticket# 13571_x000a_Location: 294 SB Mile _x000a_Gateway"/>
    <x v="0"/>
    <x v="3"/>
    <s v="13571"/>
    <x v="24"/>
    <x v="100"/>
    <m/>
    <m/>
    <m/>
    <m/>
    <m/>
    <n v="1"/>
    <n v="325"/>
    <n v="325"/>
    <n v="302.25"/>
    <n v="3031019.849999994"/>
  </r>
  <r>
    <x v="24"/>
    <s v="06"/>
    <x v="8"/>
    <x v="0"/>
    <s v="2785||1.00|325.00"/>
    <x v="591"/>
    <s v="Truck# LT-617_x000a_Hauling Ticket# 13572_x000a_Location: 294 SB Mile _x000a_Gateway"/>
    <x v="0"/>
    <x v="3"/>
    <s v="13572"/>
    <x v="24"/>
    <x v="100"/>
    <m/>
    <m/>
    <m/>
    <m/>
    <m/>
    <n v="1"/>
    <n v="325"/>
    <n v="325"/>
    <n v="302.25"/>
    <n v="3031344.849999994"/>
  </r>
  <r>
    <x v="24"/>
    <s v="06"/>
    <x v="8"/>
    <x v="0"/>
    <s v="2785||1.00|325.00"/>
    <x v="591"/>
    <s v="Truck# LT-617_x000a_Hauling Ticket# 13573_x000a_Location: 294 SB Mile _x000a_Gateway"/>
    <x v="0"/>
    <x v="3"/>
    <s v="13573"/>
    <x v="24"/>
    <x v="100"/>
    <m/>
    <m/>
    <m/>
    <m/>
    <m/>
    <n v="1"/>
    <n v="325"/>
    <n v="325"/>
    <n v="302.25"/>
    <n v="3031669.849999994"/>
  </r>
  <r>
    <x v="24"/>
    <s v="06"/>
    <x v="8"/>
    <x v="0"/>
    <s v="2785||1.00|325.00"/>
    <x v="591"/>
    <s v="Truck# LT-617_x000a_Hauling Ticket# 13574_x000a_Location: 294 SB Mile _x000a_Gateway"/>
    <x v="0"/>
    <x v="3"/>
    <s v="13574"/>
    <x v="24"/>
    <x v="100"/>
    <m/>
    <m/>
    <m/>
    <m/>
    <m/>
    <n v="1"/>
    <n v="325"/>
    <n v="325"/>
    <n v="302.25"/>
    <n v="3031994.849999994"/>
  </r>
  <r>
    <x v="24"/>
    <s v="06"/>
    <x v="8"/>
    <x v="0"/>
    <s v="2785||1.00|325.00"/>
    <x v="591"/>
    <s v="Truck# LT-617_x000a_Hauling Ticket# 13575_x000a_Location: 294 SB Mile _x000a_Gateway"/>
    <x v="0"/>
    <x v="3"/>
    <s v="13575"/>
    <x v="24"/>
    <x v="100"/>
    <m/>
    <m/>
    <m/>
    <m/>
    <m/>
    <n v="1"/>
    <n v="325"/>
    <n v="325"/>
    <n v="302.25"/>
    <n v="3032319.849999994"/>
  </r>
  <r>
    <x v="24"/>
    <s v="06"/>
    <x v="8"/>
    <x v="0"/>
    <s v="2785||4.00|325.00"/>
    <x v="591"/>
    <s v="Truck# HU-380_x000a_Hauling Ticket# 13900_x000a_Location: 294 SB Mile _x000a_Gateway"/>
    <x v="18"/>
    <x v="36"/>
    <s v="13900"/>
    <x v="24"/>
    <x v="100"/>
    <m/>
    <m/>
    <m/>
    <m/>
    <m/>
    <n v="4"/>
    <n v="325"/>
    <n v="1300"/>
    <n v="0"/>
    <n v="3033619.849999994"/>
  </r>
  <r>
    <x v="24"/>
    <s v="06"/>
    <x v="8"/>
    <x v="0"/>
    <s v="2785||1.00|325.00"/>
    <x v="591"/>
    <s v="Truck# CAJ-606_x000a_Hauling Ticket# 14005_x000a_Location: 294 SB Mile _x000a_Gateway"/>
    <x v="5"/>
    <x v="47"/>
    <s v="14005"/>
    <x v="24"/>
    <x v="100"/>
    <m/>
    <m/>
    <m/>
    <m/>
    <m/>
    <n v="1"/>
    <n v="325"/>
    <n v="325"/>
    <n v="302.25"/>
    <n v="3033944.849999994"/>
  </r>
  <r>
    <x v="24"/>
    <s v="06"/>
    <x v="8"/>
    <x v="0"/>
    <s v="2785||1.00|325.00"/>
    <x v="591"/>
    <s v="Truck# LT-356_x000a_Hauling Ticket# 14287_x000a_Location: 294 SB Mile _x000a_Gateway"/>
    <x v="0"/>
    <x v="7"/>
    <s v="14287"/>
    <x v="24"/>
    <x v="100"/>
    <m/>
    <m/>
    <m/>
    <m/>
    <m/>
    <n v="1"/>
    <n v="325"/>
    <n v="325"/>
    <n v="302.25"/>
    <n v="3034269.849999994"/>
  </r>
  <r>
    <x v="24"/>
    <s v="06"/>
    <x v="8"/>
    <x v="0"/>
    <s v="2785||1.00|325.00"/>
    <x v="591"/>
    <s v="Truck# LT-356_x000a_Hauling Ticket# 14288_x000a_Location: 294 SB Mile _x000a_Gateway"/>
    <x v="0"/>
    <x v="7"/>
    <s v="14288"/>
    <x v="24"/>
    <x v="100"/>
    <m/>
    <m/>
    <m/>
    <m/>
    <m/>
    <n v="1"/>
    <n v="325"/>
    <n v="325"/>
    <n v="302.25"/>
    <n v="3034594.849999994"/>
  </r>
  <r>
    <x v="24"/>
    <s v="06"/>
    <x v="8"/>
    <x v="0"/>
    <s v="2785||1.00|325.00"/>
    <x v="591"/>
    <s v="Truck# LT-356_x000a_Hauling Ticket# 14289_x000a_Location: 294 SB Mile _x000a_Gateway"/>
    <x v="0"/>
    <x v="7"/>
    <s v="14289"/>
    <x v="24"/>
    <x v="100"/>
    <m/>
    <m/>
    <m/>
    <m/>
    <m/>
    <n v="1"/>
    <n v="325"/>
    <n v="325"/>
    <n v="302.25"/>
    <n v="3034919.849999994"/>
  </r>
  <r>
    <x v="24"/>
    <s v="06"/>
    <x v="8"/>
    <x v="0"/>
    <s v="2785||1.00|325.00"/>
    <x v="591"/>
    <s v="Truck# LT-617_x000a_Hauling Ticket# 15588_x000a_Location: 294 SB Mile _x000a_Gateway"/>
    <x v="0"/>
    <x v="3"/>
    <s v="15588"/>
    <x v="24"/>
    <x v="100"/>
    <m/>
    <m/>
    <m/>
    <m/>
    <m/>
    <n v="1"/>
    <n v="325"/>
    <n v="325"/>
    <n v="302.25"/>
    <n v="3035244.849999994"/>
  </r>
  <r>
    <x v="24"/>
    <s v="06"/>
    <x v="8"/>
    <x v="0"/>
    <s v="2785||1.00|325.00"/>
    <x v="591"/>
    <s v="Truck# LT-617_x000a_Hauling Ticket# 15589_x000a_Location: 294 SB Mile _x000a_Gateway"/>
    <x v="0"/>
    <x v="3"/>
    <s v="15589"/>
    <x v="24"/>
    <x v="100"/>
    <m/>
    <m/>
    <m/>
    <m/>
    <m/>
    <n v="1"/>
    <n v="325"/>
    <n v="325"/>
    <n v="302.25"/>
    <n v="3035569.849999994"/>
  </r>
  <r>
    <x v="24"/>
    <s v="06"/>
    <x v="8"/>
    <x v="0"/>
    <s v="2785||1.00|325.00"/>
    <x v="591"/>
    <s v="Truck# LT-617_x000a_Hauling Ticket# 15590_x000a_Location: 294 SB Mile _x000a_Gateway"/>
    <x v="0"/>
    <x v="3"/>
    <s v="15590"/>
    <x v="24"/>
    <x v="100"/>
    <m/>
    <m/>
    <m/>
    <m/>
    <m/>
    <n v="1"/>
    <n v="325"/>
    <n v="325"/>
    <n v="302.25"/>
    <n v="3035894.849999994"/>
  </r>
  <r>
    <x v="24"/>
    <s v="06"/>
    <x v="8"/>
    <x v="0"/>
    <s v="2785||1.00|325.00"/>
    <x v="591"/>
    <s v="Truck# LT-617_x000a_Hauling Ticket# 15591_x000a_Location: 294 SB Mile _x000a_Gateway"/>
    <x v="0"/>
    <x v="3"/>
    <s v="15591"/>
    <x v="24"/>
    <x v="100"/>
    <m/>
    <m/>
    <m/>
    <m/>
    <m/>
    <n v="1"/>
    <n v="325"/>
    <n v="325"/>
    <n v="302.25"/>
    <n v="3036219.849999994"/>
  </r>
  <r>
    <x v="24"/>
    <s v="06"/>
    <x v="8"/>
    <x v="0"/>
    <s v="2785||1.00|325.00"/>
    <x v="591"/>
    <s v="Truck# WO-302_x000a_Hauling Ticket# 15705_x000a_Location: 294 SB Mile _x000a_Gateway"/>
    <x v="9"/>
    <x v="40"/>
    <s v="15705"/>
    <x v="24"/>
    <x v="100"/>
    <m/>
    <m/>
    <m/>
    <m/>
    <m/>
    <n v="1"/>
    <n v="325"/>
    <n v="325"/>
    <n v="302.25"/>
    <n v="3036544.849999994"/>
  </r>
  <r>
    <x v="24"/>
    <s v="06"/>
    <x v="8"/>
    <x v="0"/>
    <s v="2785||1.00|325.00"/>
    <x v="591"/>
    <s v="Truck# WO-302_x000a_Hauling Ticket# 15706_x000a_Location: 294 SB Mile _x000a_Gateway"/>
    <x v="9"/>
    <x v="40"/>
    <s v="15706"/>
    <x v="24"/>
    <x v="100"/>
    <m/>
    <m/>
    <m/>
    <m/>
    <m/>
    <n v="1"/>
    <n v="325"/>
    <n v="325"/>
    <n v="302.25"/>
    <n v="3036869.849999994"/>
  </r>
  <r>
    <x v="24"/>
    <s v="06"/>
    <x v="8"/>
    <x v="0"/>
    <s v="2785||1.00|325.00"/>
    <x v="591"/>
    <s v="Truck# WO-302_x000a_Hauling Ticket# 15707_x000a_Location: 294 SB Mile _x000a_Gateway"/>
    <x v="9"/>
    <x v="40"/>
    <s v="15707"/>
    <x v="24"/>
    <x v="100"/>
    <m/>
    <m/>
    <m/>
    <m/>
    <m/>
    <n v="1"/>
    <n v="325"/>
    <n v="325"/>
    <n v="302.25"/>
    <n v="3037194.849999994"/>
  </r>
  <r>
    <x v="24"/>
    <s v="06"/>
    <x v="8"/>
    <x v="0"/>
    <s v="2785||1.00|325.00"/>
    <x v="591"/>
    <s v="Truck# WO-302_x000a_Hauling Ticket# 15716_x000a_Location: 294 SB Mile _x000a_Gateway"/>
    <x v="9"/>
    <x v="40"/>
    <s v="15716"/>
    <x v="24"/>
    <x v="100"/>
    <m/>
    <m/>
    <m/>
    <m/>
    <m/>
    <n v="1"/>
    <n v="325"/>
    <n v="325"/>
    <n v="302.25"/>
    <n v="3037519.849999994"/>
  </r>
  <r>
    <x v="24"/>
    <s v="06"/>
    <x v="8"/>
    <x v="0"/>
    <s v="2785||1.00|325.00"/>
    <x v="591"/>
    <s v="Truck# WO-302_x000a_Hauling Ticket# 15717_x000a_Location: 294 SB Mile _x000a_Gateway"/>
    <x v="9"/>
    <x v="40"/>
    <s v="15717"/>
    <x v="24"/>
    <x v="100"/>
    <m/>
    <m/>
    <m/>
    <m/>
    <m/>
    <n v="1"/>
    <n v="325"/>
    <n v="325"/>
    <n v="302.25"/>
    <n v="3037844.849999994"/>
  </r>
  <r>
    <x v="24"/>
    <s v="06"/>
    <x v="8"/>
    <x v="0"/>
    <s v="2785||1.00|325.00"/>
    <x v="591"/>
    <s v="Truck# LT-325_x000a_Hauling Ticket# 15922_x000a_Location: 294 SB Mile _x000a_Gateway"/>
    <x v="0"/>
    <x v="21"/>
    <s v="15922"/>
    <x v="24"/>
    <x v="100"/>
    <m/>
    <m/>
    <m/>
    <m/>
    <m/>
    <n v="1"/>
    <n v="325"/>
    <n v="325"/>
    <n v="302.25"/>
    <n v="3038169.849999994"/>
  </r>
  <r>
    <x v="24"/>
    <s v="06"/>
    <x v="8"/>
    <x v="0"/>
    <s v="2785||1.00|325.00"/>
    <x v="591"/>
    <s v="Truck# LT-356_x000a_Hauling Ticket# 14290_x000a_Location: 294 SB Mile _x000a_Gateway"/>
    <x v="0"/>
    <x v="7"/>
    <s v="14290"/>
    <x v="24"/>
    <x v="100"/>
    <m/>
    <m/>
    <m/>
    <m/>
    <m/>
    <n v="1"/>
    <n v="325"/>
    <n v="325"/>
    <n v="302.25"/>
    <n v="3038494.849999994"/>
  </r>
  <r>
    <x v="24"/>
    <s v="06"/>
    <x v="8"/>
    <x v="0"/>
    <s v="2785||1.00|180.00"/>
    <x v="591"/>
    <s v="Truck# LT-356_x000a_Hauling Ticket# 14291_x000a_Location: 294 SB Mile _x000a_Heidelberg McCook"/>
    <x v="0"/>
    <x v="7"/>
    <s v="14291"/>
    <x v="24"/>
    <x v="100"/>
    <m/>
    <m/>
    <m/>
    <m/>
    <m/>
    <n v="1"/>
    <n v="180"/>
    <n v="180"/>
    <n v="167.4"/>
    <n v="3038674.849999994"/>
  </r>
  <r>
    <x v="24"/>
    <s v="06"/>
    <x v="8"/>
    <x v="0"/>
    <s v="2785||1.00|325.00"/>
    <x v="591"/>
    <s v="Truck# WO-07_x000a_Hauling Ticket# 14299_x000a_Location: 294 SB Mile _x000a_Gateway"/>
    <x v="9"/>
    <x v="16"/>
    <s v="14299"/>
    <x v="24"/>
    <x v="100"/>
    <m/>
    <m/>
    <m/>
    <m/>
    <m/>
    <n v="1"/>
    <n v="325"/>
    <n v="325"/>
    <n v="302.25"/>
    <n v="3038999.849999994"/>
  </r>
  <r>
    <x v="24"/>
    <s v="06"/>
    <x v="8"/>
    <x v="0"/>
    <s v="2785||1.00|180.00"/>
    <x v="591"/>
    <s v="Truck# WO-07_x000a_Hauling Ticket# 14300_x000a_Location: 294 SB Mile _x000a_Heidelberg McCook"/>
    <x v="9"/>
    <x v="16"/>
    <s v="14300"/>
    <x v="24"/>
    <x v="100"/>
    <m/>
    <m/>
    <m/>
    <m/>
    <m/>
    <n v="1"/>
    <n v="180"/>
    <n v="180"/>
    <n v="167.4"/>
    <n v="3039179.849999994"/>
  </r>
  <r>
    <x v="24"/>
    <s v="06"/>
    <x v="8"/>
    <x v="0"/>
    <s v="2785||1.00|325.00"/>
    <x v="591"/>
    <s v="Truck# WO-07_x000a_Hauling Ticket# 15790_x000a_Location: 294 SB Mile _x000a_Gateway"/>
    <x v="9"/>
    <x v="16"/>
    <s v="15790"/>
    <x v="24"/>
    <x v="100"/>
    <m/>
    <m/>
    <m/>
    <m/>
    <m/>
    <n v="1"/>
    <n v="325"/>
    <n v="325"/>
    <n v="302.25"/>
    <n v="3039504.849999994"/>
  </r>
  <r>
    <x v="24"/>
    <s v="06"/>
    <x v="8"/>
    <x v="0"/>
    <s v="2785||1.00|325.00"/>
    <x v="591"/>
    <s v="Truck# WO-07_x000a_Hauling Ticket# 15791_x000a_Location: 294 SB Mile _x000a_Gateway"/>
    <x v="9"/>
    <x v="16"/>
    <s v="15791"/>
    <x v="24"/>
    <x v="100"/>
    <m/>
    <m/>
    <m/>
    <m/>
    <m/>
    <n v="1"/>
    <n v="325"/>
    <n v="325"/>
    <n v="302.25"/>
    <n v="3039829.849999994"/>
  </r>
  <r>
    <x v="24"/>
    <s v="06"/>
    <x v="8"/>
    <x v="0"/>
    <s v="2785||1.00|325.00"/>
    <x v="591"/>
    <s v="Truck# WO-07_x000a_Hauling Ticket# 15792_x000a_Location: 294 SB Mile _x000a_Gateway"/>
    <x v="9"/>
    <x v="16"/>
    <s v="15792"/>
    <x v="24"/>
    <x v="100"/>
    <m/>
    <m/>
    <m/>
    <m/>
    <m/>
    <n v="1"/>
    <n v="325"/>
    <n v="325"/>
    <n v="302.25"/>
    <n v="3040154.849999994"/>
  </r>
  <r>
    <x v="24"/>
    <s v="06"/>
    <x v="8"/>
    <x v="0"/>
    <s v="2785||1.00|325.00"/>
    <x v="591"/>
    <s v="Truck# Li-54_x000a_Hauling Ticket# 14501_x000a_Location: 294 SB Mile _x000a_Gateway"/>
    <x v="1"/>
    <x v="1"/>
    <s v="14501"/>
    <x v="24"/>
    <x v="100"/>
    <m/>
    <m/>
    <m/>
    <m/>
    <m/>
    <n v="1"/>
    <n v="325"/>
    <n v="325"/>
    <n v="302.25"/>
    <n v="3040479.849999994"/>
  </r>
  <r>
    <x v="24"/>
    <s v="06"/>
    <x v="8"/>
    <x v="0"/>
    <s v="2785||1.00|325.00"/>
    <x v="591"/>
    <s v="Truck# Li-54_x000a_Hauling Ticket# 14502_x000a_Location: 294 SB Mile _x000a_Gateway"/>
    <x v="1"/>
    <x v="1"/>
    <s v="14502"/>
    <x v="24"/>
    <x v="100"/>
    <m/>
    <m/>
    <m/>
    <m/>
    <m/>
    <n v="1"/>
    <n v="325"/>
    <n v="325"/>
    <n v="302.25"/>
    <n v="3040804.849999994"/>
  </r>
  <r>
    <x v="24"/>
    <s v="06"/>
    <x v="8"/>
    <x v="0"/>
    <s v="2785||1.00|325.00"/>
    <x v="591"/>
    <s v="Truck# Li-54_x000a_Hauling Ticket# 14503_x000a_Location: 294 SB Mile _x000a_Gateway"/>
    <x v="1"/>
    <x v="1"/>
    <s v="14503"/>
    <x v="24"/>
    <x v="100"/>
    <m/>
    <m/>
    <m/>
    <m/>
    <m/>
    <n v="1"/>
    <n v="325"/>
    <n v="325"/>
    <n v="302.25"/>
    <n v="3041129.849999994"/>
  </r>
  <r>
    <x v="24"/>
    <s v="06"/>
    <x v="8"/>
    <x v="0"/>
    <s v="2785||1.00|325.00"/>
    <x v="591"/>
    <s v="Truck# Li-54_x000a_Hauling Ticket# 14504_x000a_Location: 294 SB Mile _x000a_Gateway"/>
    <x v="1"/>
    <x v="1"/>
    <s v="14504"/>
    <x v="24"/>
    <x v="100"/>
    <m/>
    <m/>
    <m/>
    <m/>
    <m/>
    <n v="1"/>
    <n v="325"/>
    <n v="325"/>
    <n v="302.25"/>
    <n v="3041454.849999994"/>
  </r>
  <r>
    <x v="24"/>
    <s v="06"/>
    <x v="8"/>
    <x v="0"/>
    <s v="2785||1.00|180.00"/>
    <x v="591"/>
    <s v="Truck# Li-54_x000a_Hauling Ticket# 14505_x000a_Location: 294 SB Mile _x000a_Heidelberg McCook"/>
    <x v="1"/>
    <x v="1"/>
    <s v="14505"/>
    <x v="24"/>
    <x v="100"/>
    <m/>
    <m/>
    <m/>
    <m/>
    <m/>
    <n v="1"/>
    <n v="180"/>
    <n v="180"/>
    <n v="167.4"/>
    <n v="3041634.849999994"/>
  </r>
  <r>
    <x v="24"/>
    <s v="06"/>
    <x v="8"/>
    <x v="0"/>
    <s v="2785||1.00|180.00"/>
    <x v="591"/>
    <s v="Truck# Li-54_x000a_Hauling Ticket# 14506_x000a_Location: 294 SB Mile _x000a_Heidelberg McCook"/>
    <x v="1"/>
    <x v="1"/>
    <s v="14506"/>
    <x v="24"/>
    <x v="100"/>
    <m/>
    <m/>
    <m/>
    <m/>
    <m/>
    <n v="1"/>
    <n v="180"/>
    <n v="180"/>
    <n v="167.4"/>
    <n v="3041814.849999994"/>
  </r>
  <r>
    <x v="24"/>
    <s v="06"/>
    <x v="8"/>
    <x v="0"/>
    <s v="2785||1.00|325.00"/>
    <x v="591"/>
    <s v="Truck# WO-102_x000a_Hauling Ticket# 15754_x000a_Location: 294 SB Mile _x000a_Gateway"/>
    <x v="9"/>
    <x v="37"/>
    <s v="15754"/>
    <x v="24"/>
    <x v="100"/>
    <m/>
    <m/>
    <m/>
    <m/>
    <m/>
    <n v="1"/>
    <n v="325"/>
    <n v="325"/>
    <n v="302.25"/>
    <n v="3042139.849999994"/>
  </r>
  <r>
    <x v="24"/>
    <s v="06"/>
    <x v="8"/>
    <x v="0"/>
    <s v="2785||1.00|325.00"/>
    <x v="591"/>
    <s v="Truck# WO-102_x000a_Hauling Ticket# 15755_x000a_Location: 294 SB Mile _x000a_Gateway"/>
    <x v="9"/>
    <x v="37"/>
    <s v="15755"/>
    <x v="24"/>
    <x v="100"/>
    <m/>
    <m/>
    <m/>
    <m/>
    <m/>
    <n v="1"/>
    <n v="325"/>
    <n v="325"/>
    <n v="302.25"/>
    <n v="3042464.849999994"/>
  </r>
  <r>
    <x v="24"/>
    <s v="06"/>
    <x v="8"/>
    <x v="0"/>
    <s v="2785||1.00|325.00"/>
    <x v="591"/>
    <s v="Truck# WO-102_x000a_Hauling Ticket# 15756_x000a_Location: 294 SB Mile _x000a_Gateway"/>
    <x v="9"/>
    <x v="37"/>
    <s v="15756"/>
    <x v="24"/>
    <x v="100"/>
    <m/>
    <m/>
    <m/>
    <m/>
    <m/>
    <n v="1"/>
    <n v="325"/>
    <n v="325"/>
    <n v="302.25"/>
    <n v="3042789.849999994"/>
  </r>
  <r>
    <x v="24"/>
    <s v="06"/>
    <x v="8"/>
    <x v="0"/>
    <s v="2785||1.00|325.00"/>
    <x v="591"/>
    <s v="Truck# WO-102_x000a_Hauling Ticket# 15757_x000a_Location: 294 SB Mile _x000a_Gateway"/>
    <x v="9"/>
    <x v="37"/>
    <s v="15757"/>
    <x v="24"/>
    <x v="100"/>
    <m/>
    <m/>
    <m/>
    <m/>
    <m/>
    <n v="1"/>
    <n v="325"/>
    <n v="325"/>
    <n v="302.25"/>
    <n v="3043114.849999994"/>
  </r>
  <r>
    <x v="24"/>
    <s v="06"/>
    <x v="8"/>
    <x v="0"/>
    <s v="2785||1.00|180.00"/>
    <x v="591"/>
    <s v="Truck# LT-325_x000a_Hauling Ticket# 15921_x000a_Location: 294 SB Mile _x000a_Heidelberg McCook"/>
    <x v="0"/>
    <x v="21"/>
    <s v="15921"/>
    <x v="24"/>
    <x v="100"/>
    <m/>
    <m/>
    <m/>
    <m/>
    <m/>
    <n v="1"/>
    <n v="180"/>
    <n v="180"/>
    <n v="167.4"/>
    <n v="3043294.849999994"/>
  </r>
  <r>
    <x v="24"/>
    <s v="06"/>
    <x v="8"/>
    <x v="0"/>
    <s v="2785||1.00|325.00"/>
    <x v="591"/>
    <s v="Truck# LT-325_x000a_Hauling Ticket# 15927_x000a_Location: 294 SB Mile _x000a_Gateway"/>
    <x v="0"/>
    <x v="21"/>
    <s v="15927"/>
    <x v="24"/>
    <x v="100"/>
    <m/>
    <m/>
    <m/>
    <m/>
    <m/>
    <n v="1"/>
    <n v="325"/>
    <n v="325"/>
    <n v="302.25"/>
    <n v="3043619.849999994"/>
  </r>
  <r>
    <x v="24"/>
    <s v="06"/>
    <x v="8"/>
    <x v="0"/>
    <s v="2785||1.00|325.00"/>
    <x v="591"/>
    <s v="Truck# LT-325_x000a_Hauling Ticket# 15928_x000a_Location: 294 SB Mile _x000a_Gateway"/>
    <x v="0"/>
    <x v="21"/>
    <s v="15928"/>
    <x v="24"/>
    <x v="100"/>
    <m/>
    <m/>
    <m/>
    <m/>
    <m/>
    <n v="1"/>
    <n v="325"/>
    <n v="325"/>
    <n v="302.25"/>
    <n v="3043944.849999994"/>
  </r>
  <r>
    <x v="24"/>
    <s v="06"/>
    <x v="8"/>
    <x v="0"/>
    <s v="2785||1.00|325.00"/>
    <x v="591"/>
    <s v="Truck# LT-325_x000a_Hauling Ticket# 15938_x000a_Location: 294 SB Mile _x000a_Gateway"/>
    <x v="0"/>
    <x v="21"/>
    <s v="15938"/>
    <x v="24"/>
    <x v="100"/>
    <m/>
    <m/>
    <m/>
    <m/>
    <m/>
    <n v="1"/>
    <n v="325"/>
    <n v="325"/>
    <n v="302.25"/>
    <n v="3044269.849999994"/>
  </r>
  <r>
    <x v="24"/>
    <s v="06"/>
    <x v="8"/>
    <x v="0"/>
    <s v="2785||1.00|325.00"/>
    <x v="591"/>
    <s v="Truck# LT-325_x000a_Hauling Ticket# 15923_x000a_Location: 294 SB Mile _x000a_Gateway"/>
    <x v="0"/>
    <x v="21"/>
    <s v="15923"/>
    <x v="24"/>
    <x v="100"/>
    <m/>
    <m/>
    <m/>
    <m/>
    <m/>
    <n v="1"/>
    <n v="325"/>
    <n v="325"/>
    <n v="302.25"/>
    <n v="3044594.849999994"/>
  </r>
  <r>
    <x v="24"/>
    <s v="06"/>
    <x v="8"/>
    <x v="0"/>
    <s v="2785||1.00|325.00"/>
    <x v="591"/>
    <s v="Truck# LT-325_x000a_Hauling Ticket# 15924_x000a_Location: 294 SB Mile _x000a_Gateway"/>
    <x v="0"/>
    <x v="21"/>
    <s v="15924"/>
    <x v="24"/>
    <x v="100"/>
    <m/>
    <m/>
    <m/>
    <m/>
    <m/>
    <n v="1"/>
    <n v="325"/>
    <n v="325"/>
    <n v="302.25"/>
    <n v="3044919.849999994"/>
  </r>
  <r>
    <x v="24"/>
    <s v="06"/>
    <x v="8"/>
    <x v="0"/>
    <s v="2785||1.00|325.00"/>
    <x v="591"/>
    <s v="Truck# LT-325_x000a_Hauling Ticket# 15925_x000a_Location: 294 SB Mile _x000a_Gateway"/>
    <x v="0"/>
    <x v="21"/>
    <s v="15925"/>
    <x v="24"/>
    <x v="100"/>
    <m/>
    <m/>
    <m/>
    <m/>
    <m/>
    <n v="1"/>
    <n v="325"/>
    <n v="325"/>
    <n v="302.25"/>
    <n v="3045244.849999994"/>
  </r>
  <r>
    <x v="24"/>
    <s v="06"/>
    <x v="8"/>
    <x v="0"/>
    <s v="2785||1.00|325.00"/>
    <x v="591"/>
    <s v="Truck# LT-325_x000a_Hauling Ticket# 15937_x000a_Location: 294 SB Mile _x000a_Gateway"/>
    <x v="0"/>
    <x v="21"/>
    <s v="15937"/>
    <x v="24"/>
    <x v="100"/>
    <m/>
    <m/>
    <m/>
    <m/>
    <m/>
    <n v="1"/>
    <n v="325"/>
    <n v="325"/>
    <n v="302.25"/>
    <n v="3045569.849999994"/>
  </r>
  <r>
    <x v="24"/>
    <s v="06"/>
    <x v="8"/>
    <x v="0"/>
    <s v="2785||1.00|180.00"/>
    <x v="591"/>
    <s v="Truck# TEPA-52_x000a_Hauling Ticket# 61258_x000a_Location: 294 SB Mile _x000a_Heidelberg McCook"/>
    <x v="6"/>
    <x v="14"/>
    <s v="61258"/>
    <x v="24"/>
    <x v="100"/>
    <m/>
    <m/>
    <m/>
    <m/>
    <m/>
    <n v="1"/>
    <n v="180"/>
    <n v="180"/>
    <n v="167.4"/>
    <n v="3045749.849999994"/>
  </r>
  <r>
    <x v="24"/>
    <s v="06"/>
    <x v="8"/>
    <x v="0"/>
    <s v="2785||4.00|325.00"/>
    <x v="591"/>
    <s v="Truck# TEPA-51_x000a_Hauling Ticket# 61267_x000a_Location: 294 SB Mile _x000a_Gateway"/>
    <x v="6"/>
    <x v="19"/>
    <s v="61267"/>
    <x v="24"/>
    <x v="100"/>
    <m/>
    <m/>
    <m/>
    <m/>
    <m/>
    <n v="4"/>
    <n v="325"/>
    <n v="1300"/>
    <n v="0"/>
    <n v="3047049.849999994"/>
  </r>
  <r>
    <x v="24"/>
    <s v="06"/>
    <x v="8"/>
    <x v="0"/>
    <s v="2785||1.00|325.00"/>
    <x v="591"/>
    <s v="Truck# TEPA-52_x000a_Hauling Ticket# 61261_x000a_Location: 294 SB Mile _x000a_Gateway"/>
    <x v="6"/>
    <x v="14"/>
    <s v="61261"/>
    <x v="24"/>
    <x v="100"/>
    <m/>
    <m/>
    <m/>
    <m/>
    <m/>
    <n v="1"/>
    <n v="325"/>
    <n v="325"/>
    <n v="302.25"/>
    <n v="3047374.849999994"/>
  </r>
  <r>
    <x v="24"/>
    <s v="06"/>
    <x v="8"/>
    <x v="0"/>
    <s v="2785||1.00|325.00"/>
    <x v="591"/>
    <s v="Truck# TEPA-52_x000a_Hauling Ticket# 61269_x000a_Location: 294 SB Mile _x000a_Gateway"/>
    <x v="6"/>
    <x v="14"/>
    <s v="61269"/>
    <x v="24"/>
    <x v="100"/>
    <m/>
    <m/>
    <m/>
    <m/>
    <m/>
    <n v="1"/>
    <n v="325"/>
    <n v="325"/>
    <n v="302.25"/>
    <n v="3047699.849999994"/>
  </r>
  <r>
    <x v="24"/>
    <s v="06"/>
    <x v="8"/>
    <x v="0"/>
    <s v="2785||1.00|325.00"/>
    <x v="591"/>
    <s v="Truck# TEPA-52_x000a_Hauling Ticket# 61873_x000a_Location: 294 SB Mile _x000a_Gateway"/>
    <x v="6"/>
    <x v="14"/>
    <s v="61873"/>
    <x v="24"/>
    <x v="100"/>
    <m/>
    <m/>
    <m/>
    <m/>
    <m/>
    <n v="1"/>
    <n v="325"/>
    <n v="325"/>
    <n v="302.25"/>
    <n v="3048024.849999994"/>
  </r>
  <r>
    <x v="24"/>
    <s v="06"/>
    <x v="8"/>
    <x v="0"/>
    <s v="2785||1.00|180.00"/>
    <x v="591"/>
    <s v="Truck# TEPA-555_x000a_Hauling Ticket# 61331_x000a_Location: 294 SB Mile _x000a_Heidelberg McCook"/>
    <x v="6"/>
    <x v="42"/>
    <s v="61331"/>
    <x v="24"/>
    <x v="100"/>
    <m/>
    <m/>
    <m/>
    <m/>
    <m/>
    <n v="1"/>
    <n v="180"/>
    <n v="180"/>
    <n v="167.4"/>
    <n v="3048204.849999994"/>
  </r>
  <r>
    <x v="24"/>
    <s v="06"/>
    <x v="8"/>
    <x v="0"/>
    <s v="2785||1.00|325.00"/>
    <x v="591"/>
    <s v="Truck# MM-613_x000a_Hauling Ticket# 64078_x000a_Location: 294 SB Mile _x000a_Gateway"/>
    <x v="38"/>
    <x v="97"/>
    <s v="64078"/>
    <x v="24"/>
    <x v="100"/>
    <m/>
    <m/>
    <m/>
    <m/>
    <m/>
    <n v="1"/>
    <n v="325"/>
    <n v="325"/>
    <n v="302.25"/>
    <n v="3048529.849999994"/>
  </r>
  <r>
    <x v="24"/>
    <s v="06"/>
    <x v="8"/>
    <x v="0"/>
    <s v="2785||1.00|325.00"/>
    <x v="591"/>
    <s v="Truck# MM-613_x000a_Hauling Ticket# 64079_x000a_Location: 294 SB Mile _x000a_Gateway"/>
    <x v="38"/>
    <x v="97"/>
    <s v="64079"/>
    <x v="24"/>
    <x v="100"/>
    <m/>
    <m/>
    <m/>
    <m/>
    <m/>
    <n v="1"/>
    <n v="325"/>
    <n v="325"/>
    <n v="302.25"/>
    <n v="3048854.849999994"/>
  </r>
  <r>
    <x v="24"/>
    <s v="06"/>
    <x v="8"/>
    <x v="0"/>
    <s v="2785||1.00|325.00"/>
    <x v="591"/>
    <s v="Truck# MM-613_x000a_Hauling Ticket# 64080_x000a_Location: 294 SB Mile _x000a_Gateway"/>
    <x v="38"/>
    <x v="97"/>
    <s v="64080"/>
    <x v="24"/>
    <x v="100"/>
    <m/>
    <m/>
    <m/>
    <m/>
    <m/>
    <n v="1"/>
    <n v="325"/>
    <n v="325"/>
    <n v="302.25"/>
    <n v="3049179.849999994"/>
  </r>
  <r>
    <x v="24"/>
    <s v="06"/>
    <x v="8"/>
    <x v="0"/>
    <s v="2785||1.00|325.00"/>
    <x v="591"/>
    <s v="Truck# MM-613_x000a_Hauling Ticket# 64081_x000a_Location: 294 SB Mile _x000a_Gateway"/>
    <x v="38"/>
    <x v="97"/>
    <s v="64081"/>
    <x v="24"/>
    <x v="100"/>
    <m/>
    <m/>
    <m/>
    <m/>
    <m/>
    <n v="1"/>
    <n v="325"/>
    <n v="325"/>
    <n v="302.25"/>
    <n v="3049504.849999994"/>
  </r>
  <r>
    <x v="24"/>
    <s v="06"/>
    <x v="8"/>
    <x v="0"/>
    <s v="2785||1.00|113.10"/>
    <x v="591"/>
    <s v="Truck# CAJ-01_x000a_Hauling Ticket# 12968_x000a_Location: 294 SB Mile _x000a_Heidelberg McCook_x000a_Scale Ticket# 1707640438"/>
    <x v="5"/>
    <x v="39"/>
    <s v="12968"/>
    <x v="24"/>
    <x v="100"/>
    <m/>
    <m/>
    <m/>
    <s v="1707640438"/>
    <m/>
    <n v="1"/>
    <n v="113.1"/>
    <n v="113.1"/>
    <n v="0"/>
    <n v="3049617.9499999941"/>
  </r>
  <r>
    <x v="24"/>
    <s v="06"/>
    <x v="8"/>
    <x v="0"/>
    <s v="2785||1.00|113.10"/>
    <x v="591"/>
    <s v="Truck# CAJ-606_x000a_Hauling Ticket# 12997_x000a_Location: 294 SB Mile _x000a_Heidelberg McCook_x000a_Scale Ticket# 1707640414"/>
    <x v="5"/>
    <x v="47"/>
    <s v="12997"/>
    <x v="24"/>
    <x v="100"/>
    <m/>
    <m/>
    <m/>
    <s v="1707640414"/>
    <m/>
    <n v="1"/>
    <n v="113.1"/>
    <n v="113.1"/>
    <n v="0"/>
    <n v="3049731.0499999942"/>
  </r>
  <r>
    <x v="24"/>
    <s v="06"/>
    <x v="8"/>
    <x v="0"/>
    <s v="2785||1.00|113.10"/>
    <x v="591"/>
    <s v="Truck# LT-356_x000a_Hauling Ticket# 14291_x000a_Location: 294 SB Mile _x000a_Scale Ticket# 1707640410"/>
    <x v="0"/>
    <x v="7"/>
    <s v="14291"/>
    <x v="24"/>
    <x v="100"/>
    <m/>
    <m/>
    <m/>
    <s v="1707640410"/>
    <m/>
    <n v="1"/>
    <n v="113.1"/>
    <n v="113.1"/>
    <n v="0"/>
    <n v="3049844.1499999939"/>
  </r>
  <r>
    <x v="24"/>
    <s v="06"/>
    <x v="8"/>
    <x v="0"/>
    <s v="2785||1.00|113.10"/>
    <x v="591"/>
    <s v="Truck# WO-07_x000a_Hauling Ticket# 14300_x000a_Location: 294 SB Mile _x000a_Scale Ticket# 1707640409"/>
    <x v="9"/>
    <x v="16"/>
    <s v="14300"/>
    <x v="24"/>
    <x v="100"/>
    <m/>
    <m/>
    <m/>
    <s v="1707640409"/>
    <m/>
    <n v="1"/>
    <n v="113.1"/>
    <n v="113.1"/>
    <n v="0"/>
    <n v="3049957.2499999939"/>
  </r>
  <r>
    <x v="24"/>
    <s v="06"/>
    <x v="8"/>
    <x v="0"/>
    <s v="2785||1.00|113.10"/>
    <x v="591"/>
    <s v="Truck# Li-54_x000a_Hauling Ticket# 14505_x000a_Location: 294 SB Mile _x000a_Scale Ticket# 1707640377"/>
    <x v="1"/>
    <x v="1"/>
    <s v="14505"/>
    <x v="24"/>
    <x v="100"/>
    <m/>
    <m/>
    <m/>
    <s v="1707640377"/>
    <m/>
    <n v="1"/>
    <n v="113.1"/>
    <n v="113.1"/>
    <n v="0"/>
    <n v="3050070.349999994"/>
  </r>
  <r>
    <x v="24"/>
    <s v="06"/>
    <x v="8"/>
    <x v="0"/>
    <s v="2785||1.00|113.10"/>
    <x v="591"/>
    <s v="Truck# Li-54_x000a_Hauling Ticket# 14506_x000a_Location: 294 SB Mile _x000a_Heidelberg McCook_x000a_Scale Ticket# 1707640431"/>
    <x v="1"/>
    <x v="1"/>
    <s v="14506"/>
    <x v="24"/>
    <x v="100"/>
    <m/>
    <m/>
    <m/>
    <s v="1707640431"/>
    <m/>
    <n v="1"/>
    <n v="113.1"/>
    <n v="113.1"/>
    <n v="0"/>
    <n v="3050183.4499999941"/>
  </r>
  <r>
    <x v="24"/>
    <s v="06"/>
    <x v="8"/>
    <x v="0"/>
    <s v="2785||1.00|113.10"/>
    <x v="591"/>
    <s v="Truck# LT-325_x000a_Hauling Ticket# 15921_x000a_Location: 294 SB Mile _x000a_Heidelberg McCook_x000a_Scale Ticket# 1707640397"/>
    <x v="0"/>
    <x v="21"/>
    <s v="15921"/>
    <x v="24"/>
    <x v="100"/>
    <m/>
    <m/>
    <m/>
    <s v="1707640397"/>
    <m/>
    <n v="1"/>
    <n v="113.1"/>
    <n v="113.1"/>
    <n v="0"/>
    <n v="3050296.5499999942"/>
  </r>
  <r>
    <x v="24"/>
    <s v="06"/>
    <x v="8"/>
    <x v="0"/>
    <s v="2785||1.00|113.10"/>
    <x v="591"/>
    <s v="Truck# TEPA-52_x000a_Hauling Ticket# 61258_x000a_Location: 294 SB Mile _x000a_Heidelberg McCook_x000a_Scale Ticket# 1707640412"/>
    <x v="6"/>
    <x v="14"/>
    <s v="61258"/>
    <x v="24"/>
    <x v="100"/>
    <m/>
    <m/>
    <m/>
    <s v="1707640412"/>
    <m/>
    <n v="1"/>
    <n v="113.1"/>
    <n v="113.1"/>
    <n v="0"/>
    <n v="3050409.6499999939"/>
  </r>
  <r>
    <x v="24"/>
    <s v="06"/>
    <x v="8"/>
    <x v="0"/>
    <s v="2785||1.00|113.10"/>
    <x v="591"/>
    <s v="Truck# TEPA-555_x000a_Hauling Ticket# 61331_x000a_Location: 294 SB Mile _x000a_Heidelberg McCook_x000a_Scale Ticket# 1707640416"/>
    <x v="6"/>
    <x v="42"/>
    <s v="61331"/>
    <x v="24"/>
    <x v="100"/>
    <m/>
    <m/>
    <m/>
    <s v="1707640416"/>
    <m/>
    <n v="1"/>
    <n v="113.1"/>
    <n v="113.1"/>
    <n v="0"/>
    <n v="3050522.7499999939"/>
  </r>
  <r>
    <x v="26"/>
    <s v="20"/>
    <x v="8"/>
    <x v="0"/>
    <s v="2802||1.00|420.00"/>
    <x v="592"/>
    <s v="Truck # Li-73_x000a_Hauling Ticket # Li-001_x000a_Trucking Co: CTI"/>
    <x v="1"/>
    <x v="98"/>
    <s v="Li-001"/>
    <x v="26"/>
    <x v="100"/>
    <m/>
    <m/>
    <m/>
    <m/>
    <m/>
    <n v="1"/>
    <n v="420"/>
    <n v="420"/>
    <n v="0"/>
    <n v="3185567.959999993"/>
  </r>
  <r>
    <x v="26"/>
    <s v="20"/>
    <x v="8"/>
    <x v="0"/>
    <s v="2802||8.00|420.00"/>
    <x v="592"/>
    <s v="Truck # Li-54_x000a_Hauling Ticket # Li-002_x000a_Trucking Co: CTI"/>
    <x v="1"/>
    <x v="99"/>
    <s v="Li-002"/>
    <x v="26"/>
    <x v="100"/>
    <m/>
    <m/>
    <m/>
    <m/>
    <m/>
    <n v="8"/>
    <n v="420"/>
    <n v="3360"/>
    <n v="0"/>
    <n v="3188927.959999993"/>
  </r>
  <r>
    <x v="26"/>
    <s v="20"/>
    <x v="8"/>
    <x v="0"/>
    <s v="2802||-5040.00|0.07"/>
    <x v="592"/>
    <s v="Discount"/>
    <x v="22"/>
    <x v="48"/>
    <m/>
    <x v="26"/>
    <x v="100"/>
    <m/>
    <m/>
    <m/>
    <m/>
    <m/>
    <n v="-5040"/>
    <n v="7.0000000000000007E-2"/>
    <n v="-352.8"/>
    <n v="0"/>
    <n v="3188575.1599999941"/>
  </r>
  <r>
    <x v="26"/>
    <s v="20"/>
    <x v="8"/>
    <x v="0"/>
    <s v="2802||3.00|420.00"/>
    <x v="592"/>
    <s v="Truck # Li-54_x000a_Hauling Ticket # 509833_x000a_Trucking Co: CTI"/>
    <x v="1"/>
    <x v="99"/>
    <s v="509833"/>
    <x v="26"/>
    <x v="100"/>
    <m/>
    <m/>
    <m/>
    <m/>
    <m/>
    <n v="3"/>
    <n v="420"/>
    <n v="1260"/>
    <n v="0"/>
    <n v="3189835.1599999941"/>
  </r>
  <r>
    <x v="28"/>
    <s v="03"/>
    <x v="5"/>
    <x v="0"/>
    <s v="2855||1.00|180.00"/>
    <x v="593"/>
    <s v="Truck# LT-67_x000a_Hauling Ticket# 12923_x000a_Location: 294 Toll Plaza_x000a_Heidelberg McCook"/>
    <x v="0"/>
    <x v="15"/>
    <s v="12923"/>
    <x v="24"/>
    <x v="100"/>
    <m/>
    <m/>
    <m/>
    <m/>
    <m/>
    <n v="1"/>
    <n v="180"/>
    <n v="180"/>
    <n v="167.4"/>
    <n v="3500928.6799999941"/>
  </r>
  <r>
    <x v="28"/>
    <s v="03"/>
    <x v="5"/>
    <x v="0"/>
    <s v="2855||1.00|113.10"/>
    <x v="593"/>
    <s v="Truck# LT-67_x000a_Hauling Ticket# 12923_x000a_Location: 294 Toll Plaza_x000a_Heidelberg McCook_x000a_Scale Ticket# 1707649875"/>
    <x v="0"/>
    <x v="15"/>
    <s v="12923"/>
    <x v="24"/>
    <x v="100"/>
    <m/>
    <m/>
    <m/>
    <s v="1707649875"/>
    <m/>
    <n v="1"/>
    <n v="113.1"/>
    <n v="113.1"/>
    <n v="0"/>
    <n v="3501041.7799999942"/>
  </r>
  <r>
    <x v="28"/>
    <s v="03"/>
    <x v="5"/>
    <x v="0"/>
    <s v="2855||1.00|180.00"/>
    <x v="593"/>
    <s v="Truck# LT-67_x000a_Hauling Ticket# 12924_x000a_Location: 294 Toll Plaza_x000a_Heidelberg McCook"/>
    <x v="0"/>
    <x v="15"/>
    <s v="12924"/>
    <x v="24"/>
    <x v="100"/>
    <m/>
    <m/>
    <m/>
    <m/>
    <m/>
    <n v="1"/>
    <n v="180"/>
    <n v="180"/>
    <n v="167.4"/>
    <n v="3501221.7799999942"/>
  </r>
  <r>
    <x v="28"/>
    <s v="03"/>
    <x v="5"/>
    <x v="0"/>
    <s v="2855||1.00|113.10"/>
    <x v="593"/>
    <s v="Truck# LT-67_x000a_Hauling Ticket# 12924_x000a_Location: 294 Toll Plaza_x000a_Heidelberg McCook_x000a_Scale Ticket# 1707649955"/>
    <x v="0"/>
    <x v="15"/>
    <s v="12924"/>
    <x v="24"/>
    <x v="100"/>
    <m/>
    <m/>
    <m/>
    <s v="1707649955"/>
    <m/>
    <n v="1"/>
    <n v="113.1"/>
    <n v="113.1"/>
    <n v="0"/>
    <n v="3501334.8799999938"/>
  </r>
  <r>
    <x v="28"/>
    <s v="03"/>
    <x v="5"/>
    <x v="0"/>
    <s v="2855||1.00|180.00"/>
    <x v="593"/>
    <s v="Truck# LT-67_x000a_Hauling Ticket# 12925_x000a_Location: 294 Toll Plaza_x000a_Heidelberg McCook"/>
    <x v="0"/>
    <x v="15"/>
    <s v="12925"/>
    <x v="24"/>
    <x v="100"/>
    <m/>
    <m/>
    <m/>
    <m/>
    <m/>
    <n v="1"/>
    <n v="180"/>
    <n v="180"/>
    <n v="167.4"/>
    <n v="3501514.8799999938"/>
  </r>
  <r>
    <x v="28"/>
    <s v="03"/>
    <x v="5"/>
    <x v="0"/>
    <s v="2855||19.72|25.50"/>
    <x v="593"/>
    <s v="Truck# LT-67_x000a_Hauling Ticket# 12925_x000a_Location: 294 Toll Plaza_x000a_Heidelberg McCook_x000a_Scale Ticket# 1707649896"/>
    <x v="0"/>
    <x v="15"/>
    <s v="12925"/>
    <x v="24"/>
    <x v="100"/>
    <m/>
    <m/>
    <m/>
    <s v="1707649896"/>
    <m/>
    <n v="19.72"/>
    <n v="25.5"/>
    <n v="502.86"/>
    <n v="0"/>
    <n v="3502017.7399999942"/>
  </r>
  <r>
    <x v="28"/>
    <s v="03"/>
    <x v="5"/>
    <x v="0"/>
    <s v="2855||1.00|325.00"/>
    <x v="593"/>
    <s v="Truck# LT-67_x000a_Hauling Ticket# 12926_x000a_Location: 294 Toll Plaza_x000a_Gateway"/>
    <x v="0"/>
    <x v="15"/>
    <s v="12926"/>
    <x v="24"/>
    <x v="100"/>
    <m/>
    <m/>
    <m/>
    <m/>
    <m/>
    <n v="1"/>
    <n v="325"/>
    <n v="325"/>
    <n v="302.25"/>
    <n v="3502342.7399999942"/>
  </r>
  <r>
    <x v="28"/>
    <s v="03"/>
    <x v="5"/>
    <x v="0"/>
    <s v="2855||1.00|180.00"/>
    <x v="593"/>
    <s v="Truck# LT-67_x000a_Hauling Ticket# 12927_x000a_Location: 294 Toll Plaza_x000a_Heidelberg McCook"/>
    <x v="0"/>
    <x v="15"/>
    <s v="12927"/>
    <x v="24"/>
    <x v="100"/>
    <m/>
    <m/>
    <m/>
    <m/>
    <m/>
    <n v="1"/>
    <n v="180"/>
    <n v="180"/>
    <n v="167.4"/>
    <n v="3502522.7399999942"/>
  </r>
  <r>
    <x v="28"/>
    <s v="03"/>
    <x v="5"/>
    <x v="0"/>
    <s v="2855||1.00|113.10"/>
    <x v="593"/>
    <s v="Truck# LT-67_x000a_Hauling Ticket# 12927_x000a_Location: 294 Toll Plaza_x000a_Heidelberg McCook_x000a_Scale Ticket# 1707650076"/>
    <x v="0"/>
    <x v="15"/>
    <s v="12927"/>
    <x v="24"/>
    <x v="100"/>
    <m/>
    <m/>
    <m/>
    <s v="1707650076"/>
    <m/>
    <n v="1"/>
    <n v="113.1"/>
    <n v="113.1"/>
    <n v="0"/>
    <n v="3502635.8399999938"/>
  </r>
  <r>
    <x v="28"/>
    <s v="03"/>
    <x v="5"/>
    <x v="0"/>
    <s v="2855||1.00|180.00"/>
    <x v="593"/>
    <s v="Truck# LT-67_x000a_Hauling Ticket# 12947_x000a_Location: 294 Toll Plaza_x000a_Heidelberg McCook"/>
    <x v="0"/>
    <x v="15"/>
    <s v="12947"/>
    <x v="24"/>
    <x v="100"/>
    <m/>
    <m/>
    <m/>
    <m/>
    <m/>
    <n v="1"/>
    <n v="180"/>
    <n v="180"/>
    <n v="167.4"/>
    <n v="3502815.8399999938"/>
  </r>
  <r>
    <x v="28"/>
    <s v="03"/>
    <x v="5"/>
    <x v="0"/>
    <s v="2855||1.00|113.10"/>
    <x v="593"/>
    <s v="Truck# LT-67_x000a_Hauling Ticket# 12947_x000a_Location: 294 Toll Plaza_x000a_Heidelberg McCook_x000a_Scale Ticket# 1707650118"/>
    <x v="0"/>
    <x v="15"/>
    <s v="12947"/>
    <x v="24"/>
    <x v="100"/>
    <m/>
    <m/>
    <m/>
    <s v="1707650118"/>
    <m/>
    <n v="1"/>
    <n v="113.1"/>
    <n v="113.1"/>
    <n v="0"/>
    <n v="3502928.9399999939"/>
  </r>
  <r>
    <x v="28"/>
    <s v="03"/>
    <x v="5"/>
    <x v="0"/>
    <s v="2855||1.00|180.00"/>
    <x v="593"/>
    <s v="Truck# LT-67_x000a_Hauling Ticket# 12948_x000a_Location: 294 Toll Plaza_x000a_Heidelberg McCook"/>
    <x v="0"/>
    <x v="15"/>
    <s v="12948"/>
    <x v="24"/>
    <x v="100"/>
    <m/>
    <m/>
    <m/>
    <m/>
    <m/>
    <n v="1"/>
    <n v="180"/>
    <n v="180"/>
    <n v="167.4"/>
    <n v="3503108.9399999939"/>
  </r>
  <r>
    <x v="28"/>
    <s v="03"/>
    <x v="5"/>
    <x v="0"/>
    <s v="2855||1.00|113.10"/>
    <x v="593"/>
    <s v="Truck# LT-67_x000a_Hauling Ticket# 12948_x000a_Location: 294 Toll Plaza_x000a_Heidelberg McCook_x000a_Scale Ticket# 1707650165"/>
    <x v="0"/>
    <x v="15"/>
    <s v="12948"/>
    <x v="24"/>
    <x v="100"/>
    <m/>
    <m/>
    <m/>
    <s v="1707650165"/>
    <m/>
    <n v="1"/>
    <n v="113.1"/>
    <n v="113.1"/>
    <n v="0"/>
    <n v="3503222.039999994"/>
  </r>
  <r>
    <x v="28"/>
    <s v="03"/>
    <x v="5"/>
    <x v="0"/>
    <s v="2855||1.00|325.00"/>
    <x v="593"/>
    <s v="Truck# LT-356_x000a_Hauling Ticket# 12944_x000a_Location: 294 Toll Plaza_x000a_Gateway"/>
    <x v="0"/>
    <x v="7"/>
    <s v="12944"/>
    <x v="24"/>
    <x v="100"/>
    <m/>
    <m/>
    <m/>
    <m/>
    <m/>
    <n v="1"/>
    <n v="325"/>
    <n v="325"/>
    <n v="302.25"/>
    <n v="3503547.039999994"/>
  </r>
  <r>
    <x v="28"/>
    <s v="03"/>
    <x v="5"/>
    <x v="0"/>
    <s v="2855||1.00|180.00"/>
    <x v="593"/>
    <s v="Truck# LT-356_x000a_Hauling Ticket# 12945_x000a_Location: 294 Toll Plaza_x000a_Heidelberg McCook"/>
    <x v="0"/>
    <x v="7"/>
    <s v="12945"/>
    <x v="24"/>
    <x v="100"/>
    <m/>
    <m/>
    <m/>
    <m/>
    <m/>
    <n v="1"/>
    <n v="180"/>
    <n v="180"/>
    <n v="167.4"/>
    <n v="3503727.039999994"/>
  </r>
  <r>
    <x v="28"/>
    <s v="03"/>
    <x v="5"/>
    <x v="0"/>
    <s v="2855||1.00|113.10"/>
    <x v="593"/>
    <s v="Truck# LT-356_x000a_Hauling Ticket# 12945_x000a_Location: 294 Toll Plaza_x000a_Heidelberg McCook_x000a_Scale Ticket# 1707650139"/>
    <x v="0"/>
    <x v="7"/>
    <s v="12945"/>
    <x v="24"/>
    <x v="100"/>
    <m/>
    <m/>
    <m/>
    <s v="1707650139"/>
    <m/>
    <n v="1"/>
    <n v="113.1"/>
    <n v="113.1"/>
    <n v="0"/>
    <n v="3503840.139999995"/>
  </r>
  <r>
    <x v="28"/>
    <s v="03"/>
    <x v="5"/>
    <x v="0"/>
    <s v="2855||1.00|180.00"/>
    <x v="593"/>
    <s v="Truck# LT-356_x000a_Hauling Ticket# 12946_x000a_Location: 294 Toll Plaza_x000a_Heidelberg McCook"/>
    <x v="0"/>
    <x v="7"/>
    <s v="12946"/>
    <x v="24"/>
    <x v="100"/>
    <m/>
    <m/>
    <m/>
    <m/>
    <m/>
    <n v="1"/>
    <n v="180"/>
    <n v="180"/>
    <n v="167.4"/>
    <n v="3504020.139999995"/>
  </r>
  <r>
    <x v="28"/>
    <s v="03"/>
    <x v="5"/>
    <x v="0"/>
    <s v="2855||1.00|113.10"/>
    <x v="593"/>
    <s v="Truck# LT-356_x000a_Hauling Ticket# 12946_x000a_Location: 294 Toll Plaza_x000a_Heidelberg McCook_x000a_Scale Ticket# 1707650186"/>
    <x v="0"/>
    <x v="7"/>
    <s v="12946"/>
    <x v="24"/>
    <x v="100"/>
    <m/>
    <m/>
    <m/>
    <s v="1707650186"/>
    <m/>
    <n v="1"/>
    <n v="113.1"/>
    <n v="113.1"/>
    <n v="0"/>
    <n v="3504133.2399999951"/>
  </r>
  <r>
    <x v="28"/>
    <s v="03"/>
    <x v="5"/>
    <x v="0"/>
    <s v="2855||1.00|180.00"/>
    <x v="593"/>
    <s v="Truck# LT-356_x000a_Hauling Ticket# 15426_x000a_Location: 294 Toll Plaza_x000a_Heidelberg McCook"/>
    <x v="0"/>
    <x v="7"/>
    <s v="15426"/>
    <x v="24"/>
    <x v="100"/>
    <m/>
    <m/>
    <m/>
    <m/>
    <m/>
    <n v="1"/>
    <n v="180"/>
    <n v="180"/>
    <n v="167.4"/>
    <n v="3504313.2399999951"/>
  </r>
  <r>
    <x v="28"/>
    <s v="03"/>
    <x v="5"/>
    <x v="0"/>
    <s v="2855||1.00|113.10"/>
    <x v="593"/>
    <s v="Truck# LT-356_x000a_Hauling Ticket# 15426_x000a_Location: 294 Toll Plaza_x000a_Heidelberg McCook_x000a_Scale Ticket# 1707649937"/>
    <x v="0"/>
    <x v="7"/>
    <s v="15426"/>
    <x v="24"/>
    <x v="100"/>
    <m/>
    <m/>
    <m/>
    <s v="1707649937"/>
    <m/>
    <n v="1"/>
    <n v="113.1"/>
    <n v="113.1"/>
    <n v="0"/>
    <n v="3504426.3399999952"/>
  </r>
  <r>
    <x v="28"/>
    <s v="03"/>
    <x v="5"/>
    <x v="0"/>
    <s v="2855||1.00|180.00"/>
    <x v="593"/>
    <s v="Truck# LT-356_x000a_Hauling Ticket# 15427_x000a_Location: 294 Toll Plaza_x000a_Heidelberg McCook"/>
    <x v="0"/>
    <x v="7"/>
    <s v="15427"/>
    <x v="24"/>
    <x v="100"/>
    <m/>
    <m/>
    <m/>
    <m/>
    <m/>
    <n v="1"/>
    <n v="180"/>
    <n v="180"/>
    <n v="167.4"/>
    <n v="3504606.3399999952"/>
  </r>
  <r>
    <x v="28"/>
    <s v="03"/>
    <x v="5"/>
    <x v="0"/>
    <s v="2855||1.00|113.10"/>
    <x v="593"/>
    <s v="Truck# LT-356_x000a_Hauling Ticket# 15427_x000a_Location: 294 Toll Plaza_x000a_Heidelberg McCook_x000a_Scale Ticket# 1707649870"/>
    <x v="0"/>
    <x v="7"/>
    <s v="15427"/>
    <x v="24"/>
    <x v="100"/>
    <m/>
    <m/>
    <m/>
    <s v="1707649870"/>
    <m/>
    <n v="1"/>
    <n v="113.1"/>
    <n v="113.1"/>
    <n v="0"/>
    <n v="3504719.4399999948"/>
  </r>
  <r>
    <x v="28"/>
    <s v="03"/>
    <x v="5"/>
    <x v="0"/>
    <s v="2855||1.00|325.00"/>
    <x v="593"/>
    <s v="Truck# LT-356_x000a_Hauling Ticket# 15428_x000a_Location: 294 Toll Plaza_x000a_Gateway"/>
    <x v="0"/>
    <x v="7"/>
    <s v="15428"/>
    <x v="24"/>
    <x v="100"/>
    <m/>
    <m/>
    <m/>
    <m/>
    <m/>
    <n v="1"/>
    <n v="325"/>
    <n v="325"/>
    <n v="302.25"/>
    <n v="3505044.4399999948"/>
  </r>
  <r>
    <x v="28"/>
    <s v="03"/>
    <x v="5"/>
    <x v="0"/>
    <s v="2855||1.00|180.00"/>
    <x v="593"/>
    <s v="Truck# WO-07_x000a_Hauling Ticket# 14619_x000a_Location: 294 Toll Plaza_x000a_Heidelberg McCook"/>
    <x v="9"/>
    <x v="16"/>
    <s v="14619"/>
    <x v="24"/>
    <x v="100"/>
    <m/>
    <m/>
    <m/>
    <m/>
    <m/>
    <n v="1"/>
    <n v="180"/>
    <n v="180"/>
    <n v="167.4"/>
    <n v="3505224.4399999948"/>
  </r>
  <r>
    <x v="28"/>
    <s v="03"/>
    <x v="5"/>
    <x v="0"/>
    <s v="2855||1.00|113.10"/>
    <x v="593"/>
    <s v="Truck# WO-07_x000a_Hauling Ticket# 14619_x000a_Location: 294 Toll Plaza_x000a_Heidelberg McCook_x000a_Scale Ticket# 1707650239"/>
    <x v="9"/>
    <x v="16"/>
    <s v="14619"/>
    <x v="24"/>
    <x v="100"/>
    <m/>
    <m/>
    <m/>
    <s v="1707650239"/>
    <m/>
    <n v="1"/>
    <n v="113.1"/>
    <n v="113.1"/>
    <n v="0"/>
    <n v="3505337.5399999949"/>
  </r>
  <r>
    <x v="28"/>
    <s v="03"/>
    <x v="5"/>
    <x v="0"/>
    <s v="2855||1.00|180.00"/>
    <x v="593"/>
    <s v="Truck# WO-07_x000a_Hauling Ticket# 14620_x000a_Location: 294 Toll Plaza_x000a_Heidelberg McCook"/>
    <x v="9"/>
    <x v="16"/>
    <s v="14620"/>
    <x v="24"/>
    <x v="100"/>
    <m/>
    <m/>
    <m/>
    <m/>
    <m/>
    <n v="1"/>
    <n v="180"/>
    <n v="180"/>
    <n v="167.4"/>
    <n v="3505517.5399999949"/>
  </r>
  <r>
    <x v="28"/>
    <s v="03"/>
    <x v="5"/>
    <x v="0"/>
    <s v="2855||19.65|25.50"/>
    <x v="593"/>
    <s v="Truck# WO-07_x000a_Hauling Ticket# 14620_x000a_Location: 294 Toll Plaza_x000a_Heidelberg McCook_x000a_Scale Ticket# 1707650268"/>
    <x v="9"/>
    <x v="16"/>
    <s v="14620"/>
    <x v="24"/>
    <x v="100"/>
    <m/>
    <m/>
    <m/>
    <s v="1707650268"/>
    <m/>
    <n v="19.649999999999999"/>
    <n v="25.5"/>
    <n v="501.08"/>
    <n v="0"/>
    <n v="3506018.619999995"/>
  </r>
  <r>
    <x v="28"/>
    <s v="03"/>
    <x v="5"/>
    <x v="0"/>
    <s v="2855||1.00|325.00"/>
    <x v="593"/>
    <s v="Truck# WO-07_x000a_Hauling Ticket# 14621_x000a_Location: 294 Toll Plaza_x000a_Gateway"/>
    <x v="9"/>
    <x v="16"/>
    <s v="14621"/>
    <x v="24"/>
    <x v="100"/>
    <m/>
    <m/>
    <m/>
    <m/>
    <m/>
    <n v="1"/>
    <n v="325"/>
    <n v="325"/>
    <n v="302.25"/>
    <n v="3506343.619999995"/>
  </r>
  <r>
    <x v="28"/>
    <s v="03"/>
    <x v="5"/>
    <x v="0"/>
    <s v="2855||1.00|325.00"/>
    <x v="593"/>
    <s v="Truck# WO-07_x000a_Hauling Ticket# 14622_x000a_Location: 294 Toll Plaza_x000a_Gateway"/>
    <x v="9"/>
    <x v="16"/>
    <s v="14622"/>
    <x v="24"/>
    <x v="100"/>
    <m/>
    <m/>
    <m/>
    <m/>
    <m/>
    <n v="1"/>
    <n v="325"/>
    <n v="325"/>
    <n v="302.25"/>
    <n v="3506668.619999995"/>
  </r>
  <r>
    <x v="28"/>
    <s v="03"/>
    <x v="5"/>
    <x v="0"/>
    <s v="2855||1.00|325.00"/>
    <x v="593"/>
    <s v="Truck# WO-07_x000a_Hauling Ticket# 14623_x000a_Location: 294 Toll Plaza_x000a_Gateway"/>
    <x v="9"/>
    <x v="16"/>
    <s v="14623"/>
    <x v="24"/>
    <x v="100"/>
    <m/>
    <m/>
    <m/>
    <m/>
    <m/>
    <n v="1"/>
    <n v="325"/>
    <n v="325"/>
    <n v="302.25"/>
    <n v="3506993.619999995"/>
  </r>
  <r>
    <x v="28"/>
    <s v="03"/>
    <x v="5"/>
    <x v="0"/>
    <s v="2855||1.00|325.00"/>
    <x v="593"/>
    <s v="Truck# LT-103_x000a_Hauling Ticket# 14632_x000a_Location: 294 Toll Plaza_x000a_Gateway"/>
    <x v="0"/>
    <x v="0"/>
    <s v="14632"/>
    <x v="24"/>
    <x v="100"/>
    <m/>
    <m/>
    <m/>
    <m/>
    <m/>
    <n v="1"/>
    <n v="325"/>
    <n v="325"/>
    <n v="302.25"/>
    <n v="3507318.619999995"/>
  </r>
  <r>
    <x v="28"/>
    <s v="03"/>
    <x v="5"/>
    <x v="0"/>
    <s v="2855||1.00|325.00"/>
    <x v="593"/>
    <s v="Truck# MLB-108_x000a_Hauling Ticket# 14714_x000a_Location: 294 Toll Plaza_x000a_Gateway"/>
    <x v="2"/>
    <x v="2"/>
    <s v="14714"/>
    <x v="24"/>
    <x v="100"/>
    <m/>
    <m/>
    <m/>
    <m/>
    <m/>
    <n v="1"/>
    <n v="325"/>
    <n v="325"/>
    <n v="302.25"/>
    <n v="3507643.619999995"/>
  </r>
  <r>
    <x v="28"/>
    <s v="03"/>
    <x v="5"/>
    <x v="0"/>
    <s v="2855||1.00|325.00"/>
    <x v="593"/>
    <s v="Truck# MLB-108_x000a_Hauling Ticket# 14715_x000a_Location: 294 Toll Plaza_x000a_Gateway"/>
    <x v="2"/>
    <x v="2"/>
    <s v="14715"/>
    <x v="24"/>
    <x v="100"/>
    <m/>
    <m/>
    <m/>
    <m/>
    <m/>
    <n v="1"/>
    <n v="325"/>
    <n v="325"/>
    <n v="302.25"/>
    <n v="3507968.619999995"/>
  </r>
  <r>
    <x v="28"/>
    <s v="03"/>
    <x v="5"/>
    <x v="0"/>
    <s v="2855||1.00|325.00"/>
    <x v="593"/>
    <s v="Truck# MLB-108_x000a_Hauling Ticket# 14716_x000a_Location: 294 Toll Plaza_x000a_Gateway"/>
    <x v="2"/>
    <x v="2"/>
    <s v="14716"/>
    <x v="24"/>
    <x v="100"/>
    <m/>
    <m/>
    <m/>
    <m/>
    <m/>
    <n v="1"/>
    <n v="325"/>
    <n v="325"/>
    <n v="302.25"/>
    <n v="3508293.619999995"/>
  </r>
  <r>
    <x v="28"/>
    <s v="03"/>
    <x v="5"/>
    <x v="0"/>
    <s v="2855||1.00|325.00"/>
    <x v="593"/>
    <s v="Truck# MLB-108_x000a_Hauling Ticket# 14717_x000a_Location: 294 Toll Plaza_x000a_Gateway"/>
    <x v="2"/>
    <x v="2"/>
    <s v="14717"/>
    <x v="24"/>
    <x v="100"/>
    <m/>
    <m/>
    <m/>
    <m/>
    <m/>
    <n v="1"/>
    <n v="325"/>
    <n v="325"/>
    <n v="302.25"/>
    <n v="3508618.619999995"/>
  </r>
  <r>
    <x v="28"/>
    <s v="03"/>
    <x v="5"/>
    <x v="0"/>
    <s v="2855||1.00|180.00"/>
    <x v="593"/>
    <s v="Truck# MLB-108_x000a_Hauling Ticket# 14719_x000a_Location: 294 Toll Plaza_x000a_Heidelberg McCook"/>
    <x v="2"/>
    <x v="2"/>
    <s v="14719"/>
    <x v="24"/>
    <x v="100"/>
    <m/>
    <m/>
    <m/>
    <m/>
    <m/>
    <n v="1"/>
    <n v="180"/>
    <n v="180"/>
    <n v="167.4"/>
    <n v="3508798.619999995"/>
  </r>
  <r>
    <x v="28"/>
    <s v="03"/>
    <x v="5"/>
    <x v="0"/>
    <s v="2855||19.45|25.50"/>
    <x v="593"/>
    <s v="Truck# MLB-108_x000a_Hauling Ticket# 14719_x000a_Location: 294 Toll Plaza_x000a_Heidelberg McCook_x000a_Scale Ticket# 1707650642"/>
    <x v="2"/>
    <x v="2"/>
    <s v="14719"/>
    <x v="24"/>
    <x v="100"/>
    <m/>
    <m/>
    <m/>
    <s v="1707650642"/>
    <m/>
    <n v="19.45"/>
    <n v="25.5"/>
    <n v="495.98"/>
    <n v="0"/>
    <n v="3509294.599999995"/>
  </r>
  <r>
    <x v="28"/>
    <s v="03"/>
    <x v="5"/>
    <x v="0"/>
    <s v="2855||1.00|180.00"/>
    <x v="593"/>
    <s v="Truck# MLB-108_x000a_Hauling Ticket# 14721_x000a_Location: 294 Toll Plaza_x000a_Heidelberg McCook"/>
    <x v="2"/>
    <x v="2"/>
    <s v="14721"/>
    <x v="24"/>
    <x v="100"/>
    <m/>
    <m/>
    <m/>
    <m/>
    <m/>
    <n v="1"/>
    <n v="180"/>
    <n v="180"/>
    <n v="167.4"/>
    <n v="3509474.599999995"/>
  </r>
  <r>
    <x v="28"/>
    <s v="03"/>
    <x v="5"/>
    <x v="0"/>
    <s v="2855||1.00|113.10"/>
    <x v="593"/>
    <s v="Truck# MLB-108_x000a_Hauling Ticket# 14721_x000a_Location: 294 Toll Plaza_x000a_Heidelberg McCook_x000a_Scale Ticket# 1707650630"/>
    <x v="2"/>
    <x v="2"/>
    <s v="14721"/>
    <x v="24"/>
    <x v="100"/>
    <m/>
    <m/>
    <m/>
    <s v="1707650630"/>
    <m/>
    <n v="1"/>
    <n v="113.1"/>
    <n v="113.1"/>
    <n v="0"/>
    <n v="3509587.6999999951"/>
  </r>
  <r>
    <x v="28"/>
    <s v="03"/>
    <x v="5"/>
    <x v="0"/>
    <s v="2855||1.00|325.00"/>
    <x v="593"/>
    <s v="Truck# CAJ-01_x000a_Hauling Ticket# 15064_x000a_Location: 294 Toll Plaza_x000a_Gateway"/>
    <x v="5"/>
    <x v="39"/>
    <s v="15064"/>
    <x v="24"/>
    <x v="100"/>
    <m/>
    <m/>
    <m/>
    <m/>
    <m/>
    <n v="1"/>
    <n v="325"/>
    <n v="325"/>
    <n v="302.25"/>
    <n v="3509912.6999999951"/>
  </r>
  <r>
    <x v="28"/>
    <s v="03"/>
    <x v="5"/>
    <x v="0"/>
    <s v="2855||1.00|180.00"/>
    <x v="593"/>
    <s v="Truck# CAJ-01_x000a_Hauling Ticket# 15067_x000a_Location: 294 Toll Plaza_x000a_Heidelberg McCook"/>
    <x v="5"/>
    <x v="39"/>
    <s v="15067"/>
    <x v="24"/>
    <x v="100"/>
    <m/>
    <m/>
    <m/>
    <m/>
    <m/>
    <n v="1"/>
    <n v="180"/>
    <n v="180"/>
    <n v="167.4"/>
    <n v="3510092.6999999951"/>
  </r>
  <r>
    <x v="28"/>
    <s v="03"/>
    <x v="5"/>
    <x v="0"/>
    <s v="2855||1.00|113.10"/>
    <x v="593"/>
    <s v="Truck# CAJ-01_x000a_Hauling Ticket# 15067_x000a_Location: 294 Toll Plaza_x000a_Heidelberg McCook_x000a_Scale Ticket# 1707650296"/>
    <x v="5"/>
    <x v="39"/>
    <s v="15067"/>
    <x v="24"/>
    <x v="100"/>
    <m/>
    <m/>
    <m/>
    <s v="1707650296"/>
    <m/>
    <n v="1"/>
    <n v="113.1"/>
    <n v="113.1"/>
    <n v="0"/>
    <n v="3510205.7999999952"/>
  </r>
  <r>
    <x v="28"/>
    <s v="03"/>
    <x v="5"/>
    <x v="0"/>
    <s v="2855||1.00|325.00"/>
    <x v="593"/>
    <s v="Truck# CAJ-01_x000a_Hauling Ticket# 15068_x000a_Location: 294 Toll Plaza_x000a_Gateway"/>
    <x v="5"/>
    <x v="39"/>
    <s v="15068"/>
    <x v="24"/>
    <x v="100"/>
    <m/>
    <m/>
    <m/>
    <m/>
    <m/>
    <n v="1"/>
    <n v="325"/>
    <n v="325"/>
    <n v="302.25"/>
    <n v="3510530.7999999952"/>
  </r>
  <r>
    <x v="28"/>
    <s v="03"/>
    <x v="5"/>
    <x v="0"/>
    <s v="2855||1.00|325.00"/>
    <x v="593"/>
    <s v="Truck# CAJ-01_x000a_Hauling Ticket# 15070_x000a_Location: 294 Toll Plaza_x000a_Gateway"/>
    <x v="5"/>
    <x v="39"/>
    <s v="15070"/>
    <x v="24"/>
    <x v="100"/>
    <m/>
    <m/>
    <m/>
    <m/>
    <m/>
    <n v="1"/>
    <n v="325"/>
    <n v="325"/>
    <n v="302.25"/>
    <n v="3510855.7999999952"/>
  </r>
  <r>
    <x v="28"/>
    <s v="03"/>
    <x v="5"/>
    <x v="0"/>
    <s v="2855||1.00|325.00"/>
    <x v="593"/>
    <s v="Truck# WO-07_x000a_Hauling Ticket# 15074_x000a_Location: 294 Toll Plaza_x000a_Gateway"/>
    <x v="9"/>
    <x v="16"/>
    <s v="15074"/>
    <x v="24"/>
    <x v="100"/>
    <m/>
    <m/>
    <m/>
    <m/>
    <m/>
    <n v="1"/>
    <n v="325"/>
    <n v="325"/>
    <n v="302.25"/>
    <n v="3511180.7999999952"/>
  </r>
  <r>
    <x v="28"/>
    <s v="03"/>
    <x v="5"/>
    <x v="0"/>
    <s v="2855||1.00|180.00"/>
    <x v="593"/>
    <s v="Truck# WO-07_x000a_Hauling Ticket# 15075_x000a_Location: 294 Toll Plaza_x000a_Heidelberg McCook"/>
    <x v="9"/>
    <x v="16"/>
    <s v="15075"/>
    <x v="24"/>
    <x v="100"/>
    <m/>
    <m/>
    <m/>
    <m/>
    <m/>
    <n v="1"/>
    <n v="180"/>
    <n v="180"/>
    <n v="167.4"/>
    <n v="3511360.7999999952"/>
  </r>
  <r>
    <x v="28"/>
    <s v="03"/>
    <x v="5"/>
    <x v="0"/>
    <s v="2855||1.00|113.10"/>
    <x v="593"/>
    <s v="Truck# WO-07_x000a_Hauling Ticket# 15075_x000a_Location: 294 Toll Plaza_x000a_Heidelberg McCook_x000a_Scale Ticket# 1707650664"/>
    <x v="9"/>
    <x v="16"/>
    <s v="15075"/>
    <x v="24"/>
    <x v="100"/>
    <m/>
    <m/>
    <m/>
    <s v="1707650664"/>
    <m/>
    <n v="1"/>
    <n v="113.1"/>
    <n v="113.1"/>
    <n v="0"/>
    <n v="3511473.8999999948"/>
  </r>
  <r>
    <x v="28"/>
    <s v="03"/>
    <x v="5"/>
    <x v="0"/>
    <s v="2855||1.00|325.00"/>
    <x v="593"/>
    <s v="Truck# LT-103_x000a_Hauling Ticket# 15194_x000a_Location: 294 Toll Plaza_x000a_Gateway"/>
    <x v="0"/>
    <x v="0"/>
    <s v="15194"/>
    <x v="24"/>
    <x v="100"/>
    <m/>
    <m/>
    <m/>
    <m/>
    <m/>
    <n v="1"/>
    <n v="325"/>
    <n v="325"/>
    <n v="302.25"/>
    <n v="3511798.8999999948"/>
  </r>
  <r>
    <x v="28"/>
    <s v="03"/>
    <x v="5"/>
    <x v="0"/>
    <s v="2855||1.00|325.00"/>
    <x v="593"/>
    <s v="Truck# LT-103_x000a_Hauling Ticket# 15195_x000a_Location: 294 Toll Plaza_x000a_Gateway"/>
    <x v="0"/>
    <x v="0"/>
    <s v="15195"/>
    <x v="24"/>
    <x v="100"/>
    <m/>
    <m/>
    <m/>
    <m/>
    <m/>
    <n v="1"/>
    <n v="325"/>
    <n v="325"/>
    <n v="302.25"/>
    <n v="3512123.8999999948"/>
  </r>
  <r>
    <x v="28"/>
    <s v="03"/>
    <x v="5"/>
    <x v="0"/>
    <s v="2855||1.00|325.00"/>
    <x v="593"/>
    <s v="Truck# LT-103_x000a_Hauling Ticket# 15197_x000a_Location: 294 Toll Plaza_x000a_Gateway"/>
    <x v="0"/>
    <x v="0"/>
    <s v="15197"/>
    <x v="24"/>
    <x v="100"/>
    <m/>
    <m/>
    <m/>
    <m/>
    <m/>
    <n v="1"/>
    <n v="325"/>
    <n v="325"/>
    <n v="302.25"/>
    <n v="3512448.8999999948"/>
  </r>
  <r>
    <x v="28"/>
    <s v="03"/>
    <x v="5"/>
    <x v="0"/>
    <s v="2855||1.00|180.00"/>
    <x v="593"/>
    <s v="Truck# LT-515_x000a_Hauling Ticket# 15527_x000a_Location: 294 Toll Plaza_x000a_Heidelberg McCook"/>
    <x v="0"/>
    <x v="17"/>
    <s v="15527"/>
    <x v="24"/>
    <x v="100"/>
    <m/>
    <m/>
    <m/>
    <m/>
    <m/>
    <n v="1"/>
    <n v="180"/>
    <n v="180"/>
    <n v="167.4"/>
    <n v="3512628.8999999948"/>
  </r>
  <r>
    <x v="28"/>
    <s v="03"/>
    <x v="5"/>
    <x v="0"/>
    <s v="2855||1.00|113.10"/>
    <x v="593"/>
    <s v="Truck# LT-515_x000a_Hauling Ticket# 15527_x000a_Location: 294 Toll Plaza_x000a_Heidelberg McCook_x000a_Scale Ticket# 1707650315"/>
    <x v="0"/>
    <x v="17"/>
    <s v="15527"/>
    <x v="24"/>
    <x v="100"/>
    <m/>
    <m/>
    <m/>
    <s v="1707650315"/>
    <m/>
    <n v="1"/>
    <n v="113.1"/>
    <n v="113.1"/>
    <n v="0"/>
    <n v="3512741.9999999949"/>
  </r>
  <r>
    <x v="28"/>
    <s v="03"/>
    <x v="5"/>
    <x v="0"/>
    <s v="2855||1.00|180.00"/>
    <x v="593"/>
    <s v="Truck# LT-356_x000a_Hauling Ticket# 15803_x000a_Location: 294 Toll Plaza_x000a_Heidelberg McCook"/>
    <x v="0"/>
    <x v="7"/>
    <s v="15803"/>
    <x v="24"/>
    <x v="100"/>
    <m/>
    <m/>
    <m/>
    <m/>
    <m/>
    <n v="1"/>
    <n v="180"/>
    <n v="180"/>
    <n v="167.4"/>
    <n v="3512921.9999999949"/>
  </r>
  <r>
    <x v="28"/>
    <s v="03"/>
    <x v="5"/>
    <x v="0"/>
    <s v="2855||1.00|325.00"/>
    <x v="593"/>
    <s v="Truck# LT-515_x000a_Hauling Ticket# 15528_x000a_Location: 294 Toll Plaza_x000a_Gateway"/>
    <x v="0"/>
    <x v="17"/>
    <s v="15528"/>
    <x v="24"/>
    <x v="100"/>
    <m/>
    <m/>
    <m/>
    <m/>
    <m/>
    <n v="1"/>
    <n v="325"/>
    <n v="325"/>
    <n v="302.25"/>
    <n v="3513246.9999999949"/>
  </r>
  <r>
    <x v="28"/>
    <s v="03"/>
    <x v="5"/>
    <x v="0"/>
    <s v="2855||1.00|325.00"/>
    <x v="593"/>
    <s v="Truck# LT-515_x000a_Hauling Ticket# 15530_x000a_Location: 294 Toll Plaza_x000a_Gateway"/>
    <x v="0"/>
    <x v="17"/>
    <s v="15530"/>
    <x v="24"/>
    <x v="100"/>
    <m/>
    <m/>
    <m/>
    <m/>
    <m/>
    <n v="1"/>
    <n v="325"/>
    <n v="325"/>
    <n v="302.25"/>
    <n v="3513571.9999999949"/>
  </r>
  <r>
    <x v="28"/>
    <s v="03"/>
    <x v="5"/>
    <x v="0"/>
    <s v="2855||1.00|325.00"/>
    <x v="593"/>
    <s v="Truck# LT-515_x000a_Hauling Ticket# 15531_x000a_Location: 294 Toll Plaza_x000a_Gateway"/>
    <x v="0"/>
    <x v="17"/>
    <s v="15531"/>
    <x v="24"/>
    <x v="100"/>
    <m/>
    <m/>
    <m/>
    <m/>
    <m/>
    <n v="1"/>
    <n v="325"/>
    <n v="325"/>
    <n v="302.25"/>
    <n v="3513896.9999999949"/>
  </r>
  <r>
    <x v="28"/>
    <s v="03"/>
    <x v="5"/>
    <x v="0"/>
    <s v="2855||1.00|325.00"/>
    <x v="593"/>
    <s v="Truck# LT-515_x000a_Hauling Ticket# 15732_x000a_Location: 294 Toll Plaza_x000a_Gateway"/>
    <x v="0"/>
    <x v="17"/>
    <s v="15732"/>
    <x v="24"/>
    <x v="100"/>
    <m/>
    <m/>
    <m/>
    <m/>
    <m/>
    <n v="1"/>
    <n v="325"/>
    <n v="325"/>
    <n v="302.25"/>
    <n v="3514221.9999999949"/>
  </r>
  <r>
    <x v="28"/>
    <s v="03"/>
    <x v="5"/>
    <x v="0"/>
    <s v="2855||1.00|325.00"/>
    <x v="593"/>
    <s v="Truck# LT-356_x000a_Hauling Ticket# 15802_x000a_Location: 294 Toll Plaza_x000a_Gateway"/>
    <x v="0"/>
    <x v="7"/>
    <s v="15802"/>
    <x v="24"/>
    <x v="100"/>
    <m/>
    <m/>
    <m/>
    <m/>
    <m/>
    <n v="1"/>
    <n v="325"/>
    <n v="325"/>
    <n v="302.25"/>
    <n v="3514546.9999999949"/>
  </r>
  <r>
    <x v="28"/>
    <s v="03"/>
    <x v="5"/>
    <x v="0"/>
    <s v="2855||1.00|180.00"/>
    <x v="593"/>
    <s v="Truck# CAJ-01_x000a_Hauling Ticket# 15803_x000a_Location: 294 Toll Plaza_x000a_Heidelberg McCook"/>
    <x v="5"/>
    <x v="39"/>
    <s v="15803"/>
    <x v="24"/>
    <x v="100"/>
    <m/>
    <m/>
    <m/>
    <m/>
    <m/>
    <n v="1"/>
    <n v="180"/>
    <n v="180"/>
    <n v="167.4"/>
    <n v="3514726.9999999949"/>
  </r>
  <r>
    <x v="28"/>
    <s v="03"/>
    <x v="5"/>
    <x v="0"/>
    <s v="2855||1.00|113.10"/>
    <x v="593"/>
    <s v="Truck# CAJ-01_x000a_Hauling Ticket# 15803_x000a_Location: 294 Toll Plaza_x000a_Heidelberg McCook_x000a_Scale Ticket# 1707650237"/>
    <x v="5"/>
    <x v="39"/>
    <s v="15803"/>
    <x v="24"/>
    <x v="100"/>
    <m/>
    <m/>
    <m/>
    <s v="1707650237"/>
    <m/>
    <n v="1"/>
    <n v="113.1"/>
    <n v="113.1"/>
    <n v="0"/>
    <n v="3514840.099999995"/>
  </r>
  <r>
    <x v="28"/>
    <s v="03"/>
    <x v="5"/>
    <x v="0"/>
    <s v="2855||1.00|180.00"/>
    <x v="593"/>
    <s v="Truck# LT-356_x000a_Hauling Ticket# 15804_x000a_Location: 294 Toll Plaza_x000a_Heidelberg McCook"/>
    <x v="0"/>
    <x v="7"/>
    <s v="15804"/>
    <x v="24"/>
    <x v="100"/>
    <m/>
    <m/>
    <m/>
    <m/>
    <m/>
    <n v="1"/>
    <n v="180"/>
    <n v="180"/>
    <n v="167.4"/>
    <n v="3515020.099999995"/>
  </r>
  <r>
    <x v="28"/>
    <s v="03"/>
    <x v="5"/>
    <x v="0"/>
    <s v="2855||1.00|113.10"/>
    <x v="593"/>
    <s v="Truck# LT-356_x000a_Hauling Ticket# 15804_x000a_Location: 294 Toll Plaza_x000a_Heidelberg McCook_x000a_Scale Ticket# 1707650377"/>
    <x v="0"/>
    <x v="7"/>
    <s v="15804"/>
    <x v="24"/>
    <x v="100"/>
    <m/>
    <m/>
    <m/>
    <s v="1707650377"/>
    <m/>
    <n v="1"/>
    <n v="113.1"/>
    <n v="113.1"/>
    <n v="0"/>
    <n v="3515133.199999996"/>
  </r>
  <r>
    <x v="28"/>
    <s v="03"/>
    <x v="5"/>
    <x v="0"/>
    <s v="2855||1.00|325.00"/>
    <x v="593"/>
    <s v="Truck# LT-356_x000a_Hauling Ticket# 15805_x000a_Location: 294 Toll Plaza_x000a_Gateway"/>
    <x v="0"/>
    <x v="7"/>
    <s v="15805"/>
    <x v="24"/>
    <x v="100"/>
    <m/>
    <m/>
    <m/>
    <m/>
    <m/>
    <n v="1"/>
    <n v="325"/>
    <n v="325"/>
    <n v="302.25"/>
    <n v="3515458.199999996"/>
  </r>
  <r>
    <x v="28"/>
    <s v="03"/>
    <x v="5"/>
    <x v="0"/>
    <s v="2855||1.00|180.00"/>
    <x v="593"/>
    <s v="Truck# LT-356_x000a_Hauling Ticket# 15806_x000a_Location: 294 Toll Plaza_x000a_Heidelberg McCook"/>
    <x v="0"/>
    <x v="7"/>
    <s v="15806"/>
    <x v="24"/>
    <x v="100"/>
    <m/>
    <m/>
    <m/>
    <m/>
    <m/>
    <n v="1"/>
    <n v="180"/>
    <n v="180"/>
    <n v="167.4"/>
    <n v="3515638.199999996"/>
  </r>
  <r>
    <x v="28"/>
    <s v="03"/>
    <x v="5"/>
    <x v="0"/>
    <s v="2855||20.65|25.50"/>
    <x v="593"/>
    <s v="Truck# LT-356_x000a_Hauling Ticket# 15806_x000a_Location: 294 Toll Plaza_x000a_Heidelberg McCook_x000a_Scale Ticket# 1707650404"/>
    <x v="0"/>
    <x v="7"/>
    <s v="15806"/>
    <x v="24"/>
    <x v="100"/>
    <m/>
    <m/>
    <m/>
    <s v="1707650404"/>
    <m/>
    <n v="20.65"/>
    <n v="25.5"/>
    <n v="526.58000000000004"/>
    <n v="0"/>
    <n v="3516164.7799999961"/>
  </r>
  <r>
    <x v="28"/>
    <s v="03"/>
    <x v="5"/>
    <x v="0"/>
    <s v="2855||1.00|180.00"/>
    <x v="593"/>
    <s v="Truck# LT-356_x000a_Hauling Ticket# 15807_x000a_Location: 294 Toll Plaza_x000a_Heidelberg McCook"/>
    <x v="0"/>
    <x v="7"/>
    <s v="15807"/>
    <x v="24"/>
    <x v="100"/>
    <m/>
    <m/>
    <m/>
    <m/>
    <m/>
    <n v="1"/>
    <n v="180"/>
    <n v="180"/>
    <n v="167.4"/>
    <n v="3516344.7799999961"/>
  </r>
  <r>
    <x v="28"/>
    <s v="03"/>
    <x v="5"/>
    <x v="0"/>
    <s v="2855||1.00|113.10"/>
    <x v="593"/>
    <s v="Truck# LT-356_x000a_Hauling Ticket# 15807_x000a_Location: 294 Toll Plaza_x000a_Heidelberg McCook_x000a_Scale Ticket# 1707650586"/>
    <x v="0"/>
    <x v="7"/>
    <s v="15807"/>
    <x v="24"/>
    <x v="100"/>
    <m/>
    <m/>
    <m/>
    <s v="1707650586"/>
    <m/>
    <n v="1"/>
    <n v="113.1"/>
    <n v="113.1"/>
    <n v="0"/>
    <n v="3516457.8799999962"/>
  </r>
  <r>
    <x v="28"/>
    <s v="03"/>
    <x v="5"/>
    <x v="0"/>
    <s v="2855||1.00|180.00"/>
    <x v="593"/>
    <s v="Truck# LT-356_x000a_Hauling Ticket# 15808_x000a_Location: 294 Toll Plaza_x000a_Heidelberg McCook"/>
    <x v="0"/>
    <x v="7"/>
    <s v="15808"/>
    <x v="24"/>
    <x v="100"/>
    <m/>
    <m/>
    <m/>
    <m/>
    <m/>
    <n v="1"/>
    <n v="180"/>
    <n v="180"/>
    <n v="167.4"/>
    <n v="3516637.8799999962"/>
  </r>
  <r>
    <x v="28"/>
    <s v="03"/>
    <x v="5"/>
    <x v="0"/>
    <s v="2855||19.87|25.50"/>
    <x v="593"/>
    <s v="Truck# LT-356_x000a_Hauling Ticket# 15808_x000a_Location: 294 Toll Plaza_x000a_Heidelberg McCook_x000a_Scale Ticket# 1707650612"/>
    <x v="0"/>
    <x v="7"/>
    <s v="15808"/>
    <x v="24"/>
    <x v="100"/>
    <m/>
    <m/>
    <m/>
    <s v="1707650612"/>
    <m/>
    <n v="19.87"/>
    <n v="25.5"/>
    <n v="506.69"/>
    <n v="0"/>
    <n v="3517144.5699999961"/>
  </r>
  <r>
    <x v="28"/>
    <s v="03"/>
    <x v="5"/>
    <x v="0"/>
    <s v="2855||1.00|325.00"/>
    <x v="593"/>
    <s v="Truck# LT-356_x000a_Hauling Ticket# 15809_x000a_Location: 294 Toll Plaza_x000a_Gateway"/>
    <x v="0"/>
    <x v="7"/>
    <s v="15809"/>
    <x v="24"/>
    <x v="100"/>
    <m/>
    <m/>
    <m/>
    <m/>
    <m/>
    <n v="1"/>
    <n v="325"/>
    <n v="325"/>
    <n v="302.25"/>
    <n v="3517469.5699999961"/>
  </r>
  <r>
    <x v="28"/>
    <s v="03"/>
    <x v="5"/>
    <x v="0"/>
    <s v="2855||1.00|180.00"/>
    <x v="593"/>
    <s v="Truck# U-28_x000a_Hauling Ticket# 15856_x000a_Location: 294 Toll Plaza_x000a_Heidelberg McCook"/>
    <x v="4"/>
    <x v="5"/>
    <s v="15856"/>
    <x v="24"/>
    <x v="100"/>
    <m/>
    <m/>
    <m/>
    <m/>
    <m/>
    <n v="1"/>
    <n v="180"/>
    <n v="180"/>
    <n v="167.4"/>
    <n v="3517649.5699999961"/>
  </r>
  <r>
    <x v="28"/>
    <s v="03"/>
    <x v="5"/>
    <x v="0"/>
    <s v="2855||1.00|113.10"/>
    <x v="593"/>
    <s v="Truck# U-28_x000a_Hauling Ticket# 15856_x000a_Location: 294 Toll Plaza_x000a_Heidelberg McCook_x000a_Scale Ticket# 1707650244"/>
    <x v="4"/>
    <x v="5"/>
    <s v="15856"/>
    <x v="24"/>
    <x v="100"/>
    <m/>
    <m/>
    <m/>
    <s v="1707650244"/>
    <m/>
    <n v="1"/>
    <n v="113.1"/>
    <n v="113.1"/>
    <n v="0"/>
    <n v="3517762.6699999962"/>
  </r>
  <r>
    <x v="28"/>
    <s v="03"/>
    <x v="5"/>
    <x v="0"/>
    <s v="2855||1.00|325.00"/>
    <x v="593"/>
    <s v="Truck# U-28_x000a_Hauling Ticket# 15857_x000a_Location: 294 Toll Plaza_x000a_Gateway"/>
    <x v="4"/>
    <x v="5"/>
    <s v="15857"/>
    <x v="24"/>
    <x v="100"/>
    <m/>
    <m/>
    <m/>
    <m/>
    <m/>
    <n v="1"/>
    <n v="325"/>
    <n v="325"/>
    <n v="302.25"/>
    <n v="3518087.6699999962"/>
  </r>
  <r>
    <x v="28"/>
    <s v="03"/>
    <x v="5"/>
    <x v="0"/>
    <s v="2855||1.00|325.00"/>
    <x v="593"/>
    <s v="Truck# U-28_x000a_Hauling Ticket# 15858_x000a_Location: 294 Toll Plaza_x000a_Gateway"/>
    <x v="4"/>
    <x v="5"/>
    <s v="15858"/>
    <x v="24"/>
    <x v="100"/>
    <m/>
    <m/>
    <m/>
    <m/>
    <m/>
    <n v="1"/>
    <n v="325"/>
    <n v="325"/>
    <n v="302.25"/>
    <n v="3518412.6699999962"/>
  </r>
  <r>
    <x v="28"/>
    <s v="03"/>
    <x v="5"/>
    <x v="0"/>
    <s v="2855||1.00|325.00"/>
    <x v="593"/>
    <s v="Truck# U-28_x000a_Hauling Ticket# 15861_x000a_Location: 294 Toll Plaza_x000a_Gateway"/>
    <x v="4"/>
    <x v="5"/>
    <s v="15861"/>
    <x v="24"/>
    <x v="100"/>
    <m/>
    <m/>
    <m/>
    <m/>
    <m/>
    <n v="1"/>
    <n v="325"/>
    <n v="325"/>
    <n v="302.25"/>
    <n v="3518737.6699999962"/>
  </r>
  <r>
    <x v="28"/>
    <s v="03"/>
    <x v="5"/>
    <x v="0"/>
    <s v="2855||1.00|325.00"/>
    <x v="593"/>
    <s v="Truck# U-28_x000a_Hauling Ticket# 15862_x000a_Location: 294 Toll Plaza_x000a_Gateway"/>
    <x v="4"/>
    <x v="5"/>
    <s v="15862"/>
    <x v="24"/>
    <x v="100"/>
    <m/>
    <m/>
    <m/>
    <m/>
    <m/>
    <n v="1"/>
    <n v="325"/>
    <n v="325"/>
    <n v="302.25"/>
    <n v="3519062.6699999962"/>
  </r>
  <r>
    <x v="28"/>
    <s v="03"/>
    <x v="5"/>
    <x v="0"/>
    <s v="2855||1.00|180.00"/>
    <x v="593"/>
    <s v="Truck# U-28_x000a_Hauling Ticket# 15865_x000a_Location: 294 Toll Plaza_x000a_Heidelberg McCook"/>
    <x v="4"/>
    <x v="5"/>
    <s v="15865"/>
    <x v="24"/>
    <x v="100"/>
    <m/>
    <m/>
    <m/>
    <m/>
    <m/>
    <n v="1"/>
    <n v="180"/>
    <n v="180"/>
    <n v="167.4"/>
    <n v="3519242.6699999962"/>
  </r>
  <r>
    <x v="28"/>
    <s v="03"/>
    <x v="5"/>
    <x v="0"/>
    <s v="2855||1.00|180.00"/>
    <x v="593"/>
    <s v="Truck# U-28_x000a_Hauling Ticket# 15859_x000a_Location: 294 Toll Plaza_x000a_Heidelberg McCook"/>
    <x v="4"/>
    <x v="5"/>
    <s v="15859"/>
    <x v="24"/>
    <x v="100"/>
    <m/>
    <m/>
    <m/>
    <m/>
    <m/>
    <n v="1"/>
    <n v="180"/>
    <n v="180"/>
    <n v="167.4"/>
    <n v="3519422.6699999962"/>
  </r>
  <r>
    <x v="28"/>
    <s v="03"/>
    <x v="5"/>
    <x v="0"/>
    <s v="2855||1.00|113.10"/>
    <x v="593"/>
    <s v="Truck# LT-356_x000a_Hauling Ticket# 15803_x000a_Location: 294 Toll Plaza_x000a_Heidelberg McCook_x000a_Scale Ticket# 1707650305"/>
    <x v="0"/>
    <x v="7"/>
    <s v="15803"/>
    <x v="24"/>
    <x v="100"/>
    <m/>
    <m/>
    <m/>
    <s v="1707650305"/>
    <m/>
    <n v="1"/>
    <n v="113.1"/>
    <n v="113.1"/>
    <n v="0"/>
    <n v="3519535.7699999958"/>
  </r>
  <r>
    <x v="28"/>
    <s v="03"/>
    <x v="5"/>
    <x v="0"/>
    <s v="2855||1.00|325.00"/>
    <x v="593"/>
    <s v="Truck# LT-515_x000a_Hauling Ticket# 15529_x000a_Location: 294 Toll Plaza_x000a_Gateway"/>
    <x v="0"/>
    <x v="17"/>
    <s v="15529"/>
    <x v="24"/>
    <x v="100"/>
    <m/>
    <m/>
    <m/>
    <m/>
    <m/>
    <n v="1"/>
    <n v="325"/>
    <n v="325"/>
    <n v="302.25"/>
    <n v="3519860.7699999958"/>
  </r>
  <r>
    <x v="6"/>
    <s v="10"/>
    <x v="5"/>
    <x v="0"/>
    <s v="2872||0.00|0.00"/>
    <x v="551"/>
    <s v="Discount"/>
    <x v="22"/>
    <x v="48"/>
    <m/>
    <x v="19"/>
    <x v="100"/>
    <m/>
    <m/>
    <m/>
    <m/>
    <m/>
    <m/>
    <m/>
    <n v="-1417.5"/>
    <n v="0"/>
    <n v="3637265.8699999959"/>
  </r>
  <r>
    <x v="6"/>
    <s v="10"/>
    <x v="5"/>
    <x v="0"/>
    <s v="2873||1.00|325.00"/>
    <x v="594"/>
    <s v="Truck# TEP-555_x000a_Hauling Ticket# 5050_x000a_Location: 294 Toll Plaza_x000a_Gateway"/>
    <x v="19"/>
    <x v="42"/>
    <s v="5050"/>
    <x v="24"/>
    <x v="100"/>
    <m/>
    <m/>
    <m/>
    <m/>
    <m/>
    <n v="1"/>
    <n v="325"/>
    <n v="325"/>
    <n v="302.25"/>
    <n v="3637590.8699999959"/>
  </r>
  <r>
    <x v="6"/>
    <s v="10"/>
    <x v="5"/>
    <x v="0"/>
    <s v="2873||1.00|180.00"/>
    <x v="594"/>
    <s v="Truck# CAJ-01_x000a_Hauling Ticket# 12969_x000a_Location: 294 Toll Plaza_x000a_REJECTED"/>
    <x v="5"/>
    <x v="39"/>
    <s v="12969"/>
    <x v="24"/>
    <x v="100"/>
    <m/>
    <m/>
    <m/>
    <m/>
    <m/>
    <n v="1"/>
    <n v="180"/>
    <n v="180"/>
    <n v="167.4"/>
    <n v="3637770.8699999959"/>
  </r>
  <r>
    <x v="6"/>
    <s v="10"/>
    <x v="5"/>
    <x v="0"/>
    <s v="2873||1.00|180.00"/>
    <x v="594"/>
    <s v="Truck# CAJ-01_x000a_Hauling Ticket# 14696_x000a_Location: 294 Toll Plaza_x000a_REJECTED"/>
    <x v="5"/>
    <x v="39"/>
    <s v="14696"/>
    <x v="24"/>
    <x v="100"/>
    <m/>
    <m/>
    <m/>
    <m/>
    <m/>
    <n v="1"/>
    <n v="180"/>
    <n v="180"/>
    <n v="167.4"/>
    <n v="3637950.8699999959"/>
  </r>
  <r>
    <x v="6"/>
    <s v="10"/>
    <x v="5"/>
    <x v="0"/>
    <s v="2873||1.00|180.00"/>
    <x v="594"/>
    <s v="Truck# CAJ-01_x000a_Hauling Ticket# 12977_x000a_Location: 294 Toll Plaza_x000a_Heidelberg McCook"/>
    <x v="5"/>
    <x v="39"/>
    <s v="12977"/>
    <x v="24"/>
    <x v="100"/>
    <m/>
    <m/>
    <m/>
    <m/>
    <m/>
    <n v="1"/>
    <n v="180"/>
    <n v="180"/>
    <n v="167.4"/>
    <n v="3638130.8699999959"/>
  </r>
  <r>
    <x v="6"/>
    <s v="10"/>
    <x v="5"/>
    <x v="0"/>
    <s v="2873||1.00|113.10"/>
    <x v="594"/>
    <s v="Truck# CAJ-01_x000a_Hauling Ticket# 12977_x000a_Location: 294 Toll Plaza_x000a_Heidelberg McCook_x000a_Scale Ticket# 1707650968"/>
    <x v="5"/>
    <x v="39"/>
    <s v="12977"/>
    <x v="24"/>
    <x v="100"/>
    <m/>
    <m/>
    <m/>
    <s v="1707650968"/>
    <m/>
    <n v="1"/>
    <n v="113.1"/>
    <n v="113.1"/>
    <n v="0"/>
    <n v="3638243.969999996"/>
  </r>
  <r>
    <x v="6"/>
    <s v="10"/>
    <x v="5"/>
    <x v="0"/>
    <s v="2873||1.00|325.00"/>
    <x v="594"/>
    <s v="Truck# CAJ-01_x000a_Hauling Ticket# 12980_x000a_Location: 294 Toll Plaza_x000a_Gateway"/>
    <x v="5"/>
    <x v="39"/>
    <s v="12980"/>
    <x v="24"/>
    <x v="100"/>
    <m/>
    <m/>
    <m/>
    <m/>
    <m/>
    <n v="1"/>
    <n v="325"/>
    <n v="325"/>
    <n v="302.25"/>
    <n v="3638568.969999996"/>
  </r>
  <r>
    <x v="6"/>
    <s v="10"/>
    <x v="5"/>
    <x v="0"/>
    <s v="2873||1.00|180.00"/>
    <x v="594"/>
    <s v="Truck# CAJ-01_x000a_Hauling Ticket# 15069_x000a_Location: 294 Toll Plaza_x000a_Heidelberg McCook"/>
    <x v="5"/>
    <x v="39"/>
    <s v="15069"/>
    <x v="24"/>
    <x v="100"/>
    <m/>
    <m/>
    <m/>
    <m/>
    <m/>
    <n v="1"/>
    <n v="180"/>
    <n v="180"/>
    <n v="167.4"/>
    <n v="3638748.969999996"/>
  </r>
  <r>
    <x v="6"/>
    <s v="10"/>
    <x v="5"/>
    <x v="0"/>
    <s v="2873||1.00|113.10"/>
    <x v="594"/>
    <s v="Truck# CAJ-01_x000a_Hauling Ticket# 15069_x000a_Location: 294 Toll Plaza_x000a_Heidelberg McCook_x000a_Scale Ticket# 1707651024"/>
    <x v="5"/>
    <x v="39"/>
    <s v="15069"/>
    <x v="24"/>
    <x v="100"/>
    <m/>
    <m/>
    <m/>
    <s v="1707651024"/>
    <m/>
    <n v="1"/>
    <n v="113.1"/>
    <n v="113.1"/>
    <n v="0"/>
    <n v="3638862.0699999961"/>
  </r>
  <r>
    <x v="6"/>
    <s v="10"/>
    <x v="5"/>
    <x v="0"/>
    <s v="2873||1.00|180.00"/>
    <x v="594"/>
    <s v="Truck# CAJ-01_x000a_Hauling Ticket# 15071_x000a_Location: 294 Toll Plaza_x000a_Heidelberg McCook"/>
    <x v="5"/>
    <x v="39"/>
    <s v="15071"/>
    <x v="24"/>
    <x v="100"/>
    <m/>
    <m/>
    <m/>
    <m/>
    <m/>
    <n v="1"/>
    <n v="180"/>
    <n v="180"/>
    <n v="167.4"/>
    <n v="3639042.0699999961"/>
  </r>
  <r>
    <x v="6"/>
    <s v="10"/>
    <x v="5"/>
    <x v="0"/>
    <s v="2873||1.00|113.10"/>
    <x v="594"/>
    <s v="Truck# CAJ-01_x000a_Hauling Ticket# 15071_x000a_Location: 294 Toll Plaza_x000a_Heidelberg McCook_x000a_Scale Ticket# 1707650823"/>
    <x v="5"/>
    <x v="39"/>
    <s v="15071"/>
    <x v="24"/>
    <x v="100"/>
    <m/>
    <m/>
    <m/>
    <s v="1707650823"/>
    <m/>
    <n v="1"/>
    <n v="113.1"/>
    <n v="113.1"/>
    <n v="0"/>
    <n v="3639155.1699999962"/>
  </r>
  <r>
    <x v="6"/>
    <s v="10"/>
    <x v="5"/>
    <x v="0"/>
    <s v="2873||1.00|180.00"/>
    <x v="594"/>
    <s v="Truck# CAJ-01_x000a_Hauling Ticket# 15072_x000a_Location: 294 Toll Plaza_x000a_Heidelberg McCook"/>
    <x v="5"/>
    <x v="39"/>
    <s v="15072"/>
    <x v="24"/>
    <x v="100"/>
    <m/>
    <m/>
    <m/>
    <m/>
    <m/>
    <n v="1"/>
    <n v="180"/>
    <n v="180"/>
    <n v="167.4"/>
    <n v="3639335.1699999962"/>
  </r>
  <r>
    <x v="6"/>
    <s v="10"/>
    <x v="5"/>
    <x v="0"/>
    <s v="2873||1.00|113.10"/>
    <x v="594"/>
    <s v="Truck# CAJ-01_x000a_Hauling Ticket# 15072_x000a_Location: 294 Toll Plaza_x000a_Heidelberg McCook_x000a_Scale Ticket# 1707650779"/>
    <x v="5"/>
    <x v="39"/>
    <s v="15072"/>
    <x v="24"/>
    <x v="100"/>
    <m/>
    <m/>
    <m/>
    <s v="1707650779"/>
    <m/>
    <n v="1"/>
    <n v="113.1"/>
    <n v="113.1"/>
    <n v="0"/>
    <n v="3639448.2699999958"/>
  </r>
  <r>
    <x v="6"/>
    <s v="10"/>
    <x v="5"/>
    <x v="0"/>
    <s v="2873||1.00|325.00"/>
    <x v="594"/>
    <s v="Truck# CAJ-01_x000a_Hauling Ticket# 15077_x000a_Location: 294 Toll Plaza_x000a_Gateway"/>
    <x v="5"/>
    <x v="39"/>
    <s v="15077"/>
    <x v="24"/>
    <x v="100"/>
    <m/>
    <m/>
    <m/>
    <m/>
    <m/>
    <n v="1"/>
    <n v="325"/>
    <n v="325"/>
    <n v="302.25"/>
    <n v="3639773.2699999958"/>
  </r>
  <r>
    <x v="6"/>
    <s v="10"/>
    <x v="5"/>
    <x v="0"/>
    <s v="2873||1.00|180.00"/>
    <x v="594"/>
    <s v="Truck# Li-73_x000a_Hauling Ticket# 13046_x000a_Location: 294 Toll Plaza_x000a_Heidelberg McCook"/>
    <x v="1"/>
    <x v="9"/>
    <s v="13046"/>
    <x v="24"/>
    <x v="100"/>
    <m/>
    <m/>
    <m/>
    <m/>
    <m/>
    <n v="1"/>
    <n v="180"/>
    <n v="180"/>
    <n v="167.4"/>
    <n v="3639953.2699999958"/>
  </r>
  <r>
    <x v="6"/>
    <s v="10"/>
    <x v="5"/>
    <x v="0"/>
    <s v="2873||1.00|113.10"/>
    <x v="594"/>
    <s v="Truck# Li-73_x000a_Hauling Ticket# 13046_x000a_Location: 294 Toll Plaza_x000a_Heidelberg McCook_x000a_Scale Ticket# 1707651046"/>
    <x v="1"/>
    <x v="9"/>
    <s v="13046"/>
    <x v="24"/>
    <x v="100"/>
    <m/>
    <m/>
    <m/>
    <s v="1707651046"/>
    <m/>
    <n v="1"/>
    <n v="113.1"/>
    <n v="113.1"/>
    <n v="0"/>
    <n v="3640066.3699999959"/>
  </r>
  <r>
    <x v="6"/>
    <s v="10"/>
    <x v="5"/>
    <x v="0"/>
    <s v="2873||1.00|180.00"/>
    <x v="594"/>
    <s v="Truck# Li-73_x000a_Hauling Ticket# 14897_x000a_Location: 294 Toll Plaza_x000a_Heidelberg McCook_x000a_REJECTED"/>
    <x v="1"/>
    <x v="9"/>
    <s v="14897"/>
    <x v="24"/>
    <x v="100"/>
    <m/>
    <m/>
    <m/>
    <m/>
    <m/>
    <n v="1"/>
    <n v="180"/>
    <n v="180"/>
    <n v="167.4"/>
    <n v="3640246.3699999959"/>
  </r>
  <r>
    <x v="6"/>
    <s v="10"/>
    <x v="5"/>
    <x v="0"/>
    <s v="2873||1.00|325.00"/>
    <x v="594"/>
    <s v="Truck# Li-73_x000a_Hauling Ticket# 14898_x000a_Location: 294 Toll Plaza_x000a_Gateway"/>
    <x v="1"/>
    <x v="9"/>
    <s v="14898"/>
    <x v="24"/>
    <x v="100"/>
    <m/>
    <m/>
    <m/>
    <m/>
    <m/>
    <n v="1"/>
    <n v="325"/>
    <n v="325"/>
    <n v="302.25"/>
    <n v="3640571.3699999959"/>
  </r>
  <r>
    <x v="6"/>
    <s v="10"/>
    <x v="5"/>
    <x v="0"/>
    <s v="2873||1.00|325.00"/>
    <x v="594"/>
    <s v="Truck# Li-73_x000a_Hauling Ticket# 14900_x000a_Location: 294 Toll Plaza_x000a_Gateway"/>
    <x v="1"/>
    <x v="9"/>
    <s v="14900"/>
    <x v="24"/>
    <x v="100"/>
    <m/>
    <m/>
    <m/>
    <m/>
    <m/>
    <n v="1"/>
    <n v="325"/>
    <n v="325"/>
    <n v="302.25"/>
    <n v="3640896.3699999959"/>
  </r>
  <r>
    <x v="6"/>
    <s v="10"/>
    <x v="5"/>
    <x v="0"/>
    <s v="2873||1.00|325.00"/>
    <x v="594"/>
    <s v="Truck# WO-07_x000a_Hauling Ticket# 15076_x000a_Location: 294 Toll Plaza_x000a_Gateway"/>
    <x v="9"/>
    <x v="16"/>
    <s v="15076"/>
    <x v="24"/>
    <x v="100"/>
    <m/>
    <m/>
    <m/>
    <m/>
    <m/>
    <n v="1"/>
    <n v="325"/>
    <n v="325"/>
    <n v="302.25"/>
    <n v="3641221.3699999959"/>
  </r>
  <r>
    <x v="6"/>
    <s v="10"/>
    <x v="5"/>
    <x v="0"/>
    <s v="2873||1.00|180.00"/>
    <x v="594"/>
    <s v="Truck# WO-07_x000a_Hauling Ticket# 15077_x000a_Location: 294 Toll Plaza_x000a_Heidelberg McCook"/>
    <x v="9"/>
    <x v="16"/>
    <s v="15077"/>
    <x v="24"/>
    <x v="100"/>
    <m/>
    <m/>
    <m/>
    <m/>
    <m/>
    <n v="1"/>
    <n v="180"/>
    <n v="180"/>
    <n v="167.4"/>
    <n v="3641401.3699999959"/>
  </r>
  <r>
    <x v="6"/>
    <s v="10"/>
    <x v="5"/>
    <x v="0"/>
    <s v="2873||1.00|113.10"/>
    <x v="594"/>
    <s v="Truck# WO-07_x000a_Hauling Ticket# 15077_x000a_Location: 294 Toll Plaza_x000a_Heidelberg McCook_x000a_Scale Ticket# 1707651038"/>
    <x v="9"/>
    <x v="16"/>
    <s v="15077"/>
    <x v="24"/>
    <x v="100"/>
    <m/>
    <m/>
    <m/>
    <s v="1707651038"/>
    <m/>
    <n v="1"/>
    <n v="113.1"/>
    <n v="113.1"/>
    <n v="0"/>
    <n v="3641514.469999996"/>
  </r>
  <r>
    <x v="6"/>
    <s v="10"/>
    <x v="5"/>
    <x v="0"/>
    <s v="2873||1.00|180.00"/>
    <x v="594"/>
    <s v="Truck# MLB-198_x000a_Hauling Ticket# 15463_x000a_Location: 294 Toll Plaza_x000a_Heidelberg McCook"/>
    <x v="2"/>
    <x v="34"/>
    <s v="15463"/>
    <x v="24"/>
    <x v="100"/>
    <m/>
    <m/>
    <m/>
    <m/>
    <m/>
    <n v="1"/>
    <n v="180"/>
    <n v="180"/>
    <n v="167.4"/>
    <n v="3641694.469999996"/>
  </r>
  <r>
    <x v="6"/>
    <s v="10"/>
    <x v="5"/>
    <x v="0"/>
    <s v="2873||1.00|325.00"/>
    <x v="594"/>
    <s v="Truck# ROC-26_x000a_Hauling Ticket# 13306_x000a_Location: 294 Toll Plaza_x000a_Gateway"/>
    <x v="33"/>
    <x v="49"/>
    <s v="13306"/>
    <x v="24"/>
    <x v="100"/>
    <m/>
    <m/>
    <m/>
    <m/>
    <m/>
    <n v="1"/>
    <n v="325"/>
    <n v="325"/>
    <n v="302.25"/>
    <n v="3642019.469999996"/>
  </r>
  <r>
    <x v="6"/>
    <s v="10"/>
    <x v="5"/>
    <x v="0"/>
    <s v="2873||1.00|325.00"/>
    <x v="594"/>
    <s v="Truck# ROC-26_x000a_Hauling Ticket# 13307_x000a_Location: 294 Toll Plaza_x000a_Gateway"/>
    <x v="33"/>
    <x v="49"/>
    <s v="13307"/>
    <x v="24"/>
    <x v="100"/>
    <m/>
    <m/>
    <m/>
    <m/>
    <m/>
    <n v="1"/>
    <n v="325"/>
    <n v="325"/>
    <n v="302.25"/>
    <n v="3642344.469999996"/>
  </r>
  <r>
    <x v="6"/>
    <s v="10"/>
    <x v="5"/>
    <x v="0"/>
    <s v="2873||1.00|325.00"/>
    <x v="594"/>
    <s v="Truck# ROC-26_x000a_Hauling Ticket# 13308_x000a_Location: 294 Toll Plaza_x000a_Gateway"/>
    <x v="33"/>
    <x v="49"/>
    <s v="13308"/>
    <x v="24"/>
    <x v="100"/>
    <m/>
    <m/>
    <m/>
    <m/>
    <m/>
    <n v="1"/>
    <n v="325"/>
    <n v="325"/>
    <n v="302.25"/>
    <n v="3642669.469999996"/>
  </r>
  <r>
    <x v="6"/>
    <s v="10"/>
    <x v="5"/>
    <x v="0"/>
    <s v="2873||1.00|325.00"/>
    <x v="594"/>
    <s v="Truck# ROC-26_x000a_Hauling Ticket# 13309_x000a_Location: 294 Toll Plaza_x000a_Gateway"/>
    <x v="33"/>
    <x v="49"/>
    <s v="13309"/>
    <x v="24"/>
    <x v="100"/>
    <m/>
    <m/>
    <m/>
    <m/>
    <m/>
    <n v="1"/>
    <n v="325"/>
    <n v="325"/>
    <n v="302.25"/>
    <n v="3642994.469999996"/>
  </r>
  <r>
    <x v="6"/>
    <s v="10"/>
    <x v="5"/>
    <x v="0"/>
    <s v="2873||1.00|325.00"/>
    <x v="594"/>
    <s v="Truck# ROC-26_x000a_Hauling Ticket# 13310_x000a_Location: 294 Toll Plaza_x000a_Gateway"/>
    <x v="33"/>
    <x v="49"/>
    <s v="13310"/>
    <x v="24"/>
    <x v="100"/>
    <m/>
    <m/>
    <m/>
    <m/>
    <m/>
    <n v="1"/>
    <n v="325"/>
    <n v="325"/>
    <n v="302.25"/>
    <n v="3643319.469999996"/>
  </r>
  <r>
    <x v="6"/>
    <s v="10"/>
    <x v="5"/>
    <x v="0"/>
    <s v="2873||1.00|325.00"/>
    <x v="594"/>
    <s v="Truck# CAJ-606_x000a_Hauling Ticket# 13764_x000a_Location: 294 Toll Plaza_x000a_Gateway"/>
    <x v="5"/>
    <x v="47"/>
    <s v="13764"/>
    <x v="24"/>
    <x v="100"/>
    <m/>
    <m/>
    <m/>
    <m/>
    <m/>
    <n v="1"/>
    <n v="325"/>
    <n v="325"/>
    <n v="302.25"/>
    <n v="3643644.469999996"/>
  </r>
  <r>
    <x v="6"/>
    <s v="10"/>
    <x v="5"/>
    <x v="0"/>
    <s v="2873||1.00|325.00"/>
    <x v="594"/>
    <s v="Truck# CAJ-606_x000a_Hauling Ticket# 13765_x000a_Location: 294 Toll Plaza_x000a_Gateway"/>
    <x v="5"/>
    <x v="47"/>
    <s v="13765"/>
    <x v="24"/>
    <x v="100"/>
    <m/>
    <m/>
    <m/>
    <m/>
    <m/>
    <n v="1"/>
    <n v="325"/>
    <n v="325"/>
    <n v="302.25"/>
    <n v="3643969.469999996"/>
  </r>
  <r>
    <x v="6"/>
    <s v="10"/>
    <x v="5"/>
    <x v="0"/>
    <s v="2873||1.00|325.00"/>
    <x v="594"/>
    <s v="Truck# CAJ-606_x000a_Hauling Ticket# 13767_x000a_Location: 294 Toll Plaza_x000a_Gateway"/>
    <x v="5"/>
    <x v="47"/>
    <s v="13767"/>
    <x v="24"/>
    <x v="100"/>
    <m/>
    <m/>
    <m/>
    <m/>
    <m/>
    <n v="1"/>
    <n v="325"/>
    <n v="325"/>
    <n v="302.25"/>
    <n v="3644294.469999996"/>
  </r>
  <r>
    <x v="6"/>
    <s v="10"/>
    <x v="5"/>
    <x v="0"/>
    <s v="2873||1.00|325.00"/>
    <x v="594"/>
    <s v="Truck# CAJ-606_x000a_Hauling Ticket# 13768_x000a_Location: 294 Toll Plaza_x000a_Gateway"/>
    <x v="5"/>
    <x v="47"/>
    <s v="13768"/>
    <x v="24"/>
    <x v="100"/>
    <m/>
    <m/>
    <m/>
    <m/>
    <m/>
    <n v="1"/>
    <n v="325"/>
    <n v="325"/>
    <n v="302.25"/>
    <n v="3644619.469999996"/>
  </r>
  <r>
    <x v="6"/>
    <s v="10"/>
    <x v="5"/>
    <x v="0"/>
    <s v="2873||1.00|325.00"/>
    <x v="594"/>
    <s v="Truck# CAJ-606_x000a_Hauling Ticket# 13769_x000a_Location: 294 Toll Plaza_x000a_Gateway"/>
    <x v="5"/>
    <x v="47"/>
    <s v="13769"/>
    <x v="24"/>
    <x v="100"/>
    <m/>
    <m/>
    <m/>
    <m/>
    <m/>
    <n v="1"/>
    <n v="325"/>
    <n v="325"/>
    <n v="302.25"/>
    <n v="3644944.469999996"/>
  </r>
  <r>
    <x v="6"/>
    <s v="10"/>
    <x v="5"/>
    <x v="0"/>
    <s v="2873||1.00|325.00"/>
    <x v="594"/>
    <s v="Truck# AAA-308_x000a_Hauling Ticket# 14973_x000a_Location: 294 Toll Plaza_x000a_Gateway"/>
    <x v="11"/>
    <x v="24"/>
    <s v="14973"/>
    <x v="24"/>
    <x v="100"/>
    <m/>
    <m/>
    <m/>
    <m/>
    <m/>
    <n v="1"/>
    <n v="325"/>
    <n v="325"/>
    <n v="302.25"/>
    <n v="3645269.469999996"/>
  </r>
  <r>
    <x v="6"/>
    <s v="10"/>
    <x v="5"/>
    <x v="0"/>
    <s v="2873||1.00|325.00"/>
    <x v="594"/>
    <s v="Truck# AAA-308_x000a_Hauling Ticket# 14974_x000a_Location: 294 Toll Plaza_x000a_Gateway"/>
    <x v="11"/>
    <x v="24"/>
    <s v="14974"/>
    <x v="24"/>
    <x v="100"/>
    <m/>
    <m/>
    <m/>
    <m/>
    <m/>
    <n v="1"/>
    <n v="325"/>
    <n v="325"/>
    <n v="302.25"/>
    <n v="3645594.469999996"/>
  </r>
  <r>
    <x v="6"/>
    <s v="10"/>
    <x v="5"/>
    <x v="0"/>
    <s v="2873||1.00|325.00"/>
    <x v="594"/>
    <s v="Truck# WO-07_x000a_Hauling Ticket# 15126_x000a_Location: 294 Toll Plaza_x000a_Gateway"/>
    <x v="9"/>
    <x v="16"/>
    <s v="15126"/>
    <x v="24"/>
    <x v="100"/>
    <m/>
    <m/>
    <m/>
    <m/>
    <m/>
    <n v="1"/>
    <n v="325"/>
    <n v="325"/>
    <n v="302.25"/>
    <n v="3645919.469999996"/>
  </r>
  <r>
    <x v="6"/>
    <s v="10"/>
    <x v="5"/>
    <x v="0"/>
    <s v="2873||5.00|325.00"/>
    <x v="594"/>
    <s v="Truck# WO-07_x000a_Hauling Ticket# 15128_x000a_Location: 294 Toll Plaza_x000a_Gateway"/>
    <x v="9"/>
    <x v="16"/>
    <s v="15128"/>
    <x v="24"/>
    <x v="100"/>
    <m/>
    <m/>
    <m/>
    <m/>
    <m/>
    <n v="5"/>
    <n v="325"/>
    <n v="1625"/>
    <n v="0"/>
    <n v="3647544.469999996"/>
  </r>
  <r>
    <x v="6"/>
    <s v="10"/>
    <x v="5"/>
    <x v="0"/>
    <s v="2873||1.00|325.00"/>
    <x v="594"/>
    <s v="Truck# TEP-75_x000a_Hauling Ticket# 15189_x000a_Location: 294 Toll Plaza_x000a_Gateway"/>
    <x v="19"/>
    <x v="12"/>
    <s v="15189"/>
    <x v="24"/>
    <x v="100"/>
    <m/>
    <m/>
    <m/>
    <m/>
    <m/>
    <n v="1"/>
    <n v="325"/>
    <n v="325"/>
    <n v="302.25"/>
    <n v="3647869.469999996"/>
  </r>
  <r>
    <x v="6"/>
    <s v="10"/>
    <x v="5"/>
    <x v="0"/>
    <s v="2873||1.00|325.00"/>
    <x v="594"/>
    <s v="Truck# TEP-75_x000a_Hauling Ticket# 15190_x000a_Location: 294 Toll Plaza_x000a_Gateway"/>
    <x v="19"/>
    <x v="12"/>
    <s v="15190"/>
    <x v="24"/>
    <x v="100"/>
    <m/>
    <m/>
    <m/>
    <m/>
    <m/>
    <n v="1"/>
    <n v="325"/>
    <n v="325"/>
    <n v="302.25"/>
    <n v="3648194.469999996"/>
  </r>
  <r>
    <x v="6"/>
    <s v="10"/>
    <x v="5"/>
    <x v="0"/>
    <s v="2873||1.00|325.00"/>
    <x v="594"/>
    <s v="Truck# TEP-75_x000a_Hauling Ticket# 15191_x000a_Location: 294 Toll Plaza_x000a_Gateway"/>
    <x v="19"/>
    <x v="12"/>
    <s v="15191"/>
    <x v="24"/>
    <x v="100"/>
    <m/>
    <m/>
    <m/>
    <m/>
    <m/>
    <n v="1"/>
    <n v="325"/>
    <n v="325"/>
    <n v="302.25"/>
    <n v="3648519.469999996"/>
  </r>
  <r>
    <x v="6"/>
    <s v="10"/>
    <x v="5"/>
    <x v="0"/>
    <s v="2873||1.00|325.00"/>
    <x v="594"/>
    <s v="Truck# TEP-75_x000a_Hauling Ticket# 15192_x000a_Location: 294 Toll Plaza_x000a_Gateway"/>
    <x v="19"/>
    <x v="12"/>
    <s v="15192"/>
    <x v="24"/>
    <x v="100"/>
    <m/>
    <m/>
    <m/>
    <m/>
    <m/>
    <n v="1"/>
    <n v="325"/>
    <n v="325"/>
    <n v="302.25"/>
    <n v="3648844.469999996"/>
  </r>
  <r>
    <x v="6"/>
    <s v="10"/>
    <x v="5"/>
    <x v="0"/>
    <s v="2873||0.50|130.00"/>
    <x v="594"/>
    <s v="Truck# TEP-75_x000a_Hauling Ticket# 15193_x000a_Location: 294 Toll Plaza_x000a_WAITING TIME"/>
    <x v="19"/>
    <x v="12"/>
    <s v="15193"/>
    <x v="24"/>
    <x v="100"/>
    <m/>
    <m/>
    <m/>
    <m/>
    <m/>
    <n v="0.5"/>
    <n v="130"/>
    <n v="65"/>
    <n v="0"/>
    <n v="3648909.469999996"/>
  </r>
  <r>
    <x v="6"/>
    <s v="10"/>
    <x v="5"/>
    <x v="0"/>
    <s v="2873||1.00|325.00"/>
    <x v="594"/>
    <s v="Truck# TEP-75_x000a_Hauling Ticket# 61456_x000a_Location: 294 Toll Plaza_x000a_Gateway"/>
    <x v="19"/>
    <x v="12"/>
    <s v="61456"/>
    <x v="24"/>
    <x v="100"/>
    <m/>
    <m/>
    <m/>
    <m/>
    <m/>
    <n v="1"/>
    <n v="325"/>
    <n v="325"/>
    <n v="302.25"/>
    <n v="3649234.469999996"/>
  </r>
  <r>
    <x v="6"/>
    <s v="10"/>
    <x v="5"/>
    <x v="0"/>
    <s v="2873||1.00|325.00"/>
    <x v="594"/>
    <s v="Truck# TEP-555_x000a_Hauling Ticket# 15208_x000a_Location: 294 Toll Plaza_x000a_Gateway"/>
    <x v="19"/>
    <x v="42"/>
    <s v="15208"/>
    <x v="24"/>
    <x v="100"/>
    <m/>
    <m/>
    <m/>
    <m/>
    <m/>
    <n v="1"/>
    <n v="325"/>
    <n v="325"/>
    <n v="302.25"/>
    <n v="3649559.469999996"/>
  </r>
  <r>
    <x v="6"/>
    <s v="10"/>
    <x v="5"/>
    <x v="0"/>
    <s v="2873||1.00|325.00"/>
    <x v="594"/>
    <s v="Truck# TEP-555_x000a_Hauling Ticket# 15209_x000a_Location: 294 Toll Plaza_x000a_Gateway"/>
    <x v="19"/>
    <x v="42"/>
    <s v="15209"/>
    <x v="24"/>
    <x v="100"/>
    <m/>
    <m/>
    <m/>
    <m/>
    <m/>
    <n v="1"/>
    <n v="325"/>
    <n v="325"/>
    <n v="302.25"/>
    <n v="3649884.469999996"/>
  </r>
  <r>
    <x v="6"/>
    <s v="10"/>
    <x v="5"/>
    <x v="0"/>
    <s v="2873||1.00|325.00"/>
    <x v="594"/>
    <s v="Truck# TEP-555_x000a_Hauling Ticket# 15210_x000a_Location: 294 Toll Plaza_x000a_Gateway"/>
    <x v="19"/>
    <x v="42"/>
    <s v="15210"/>
    <x v="24"/>
    <x v="100"/>
    <m/>
    <m/>
    <m/>
    <m/>
    <m/>
    <n v="1"/>
    <n v="325"/>
    <n v="325"/>
    <n v="302.25"/>
    <n v="3650209.469999996"/>
  </r>
  <r>
    <x v="6"/>
    <s v="10"/>
    <x v="5"/>
    <x v="0"/>
    <s v="2873||1.00|325.00"/>
    <x v="594"/>
    <s v="Truck# TEP-555_x000a_Hauling Ticket# 15211_x000a_Location: 294 Toll Plaza_x000a_Gateway"/>
    <x v="19"/>
    <x v="42"/>
    <s v="15211"/>
    <x v="24"/>
    <x v="100"/>
    <m/>
    <m/>
    <m/>
    <m/>
    <m/>
    <n v="1"/>
    <n v="325"/>
    <n v="325"/>
    <n v="302.25"/>
    <n v="3650534.469999996"/>
  </r>
  <r>
    <x v="6"/>
    <s v="10"/>
    <x v="5"/>
    <x v="0"/>
    <s v="2873||1.00|180.00"/>
    <x v="594"/>
    <s v="Truck# MLB-58_x000a_Hauling Ticket# 15393_x000a_Location: 294 Toll Plaza_x000a_Heidelberg McCook"/>
    <x v="2"/>
    <x v="22"/>
    <s v="15393"/>
    <x v="24"/>
    <x v="100"/>
    <m/>
    <m/>
    <m/>
    <m/>
    <m/>
    <n v="1"/>
    <n v="180"/>
    <n v="180"/>
    <n v="167.4"/>
    <n v="3650714.469999996"/>
  </r>
  <r>
    <x v="6"/>
    <s v="10"/>
    <x v="5"/>
    <x v="0"/>
    <s v="2873||1.00|113.10"/>
    <x v="594"/>
    <s v="Truck# MLB-58_x000a_Hauling Ticket# 15393_x000a_Location: 294 Toll Plaza_x000a_Heidelberg McCook_x000a_Scale Ticket# 1707651041"/>
    <x v="2"/>
    <x v="22"/>
    <s v="15393"/>
    <x v="24"/>
    <x v="100"/>
    <m/>
    <m/>
    <m/>
    <s v="1707651041"/>
    <m/>
    <n v="1"/>
    <n v="113.1"/>
    <n v="113.1"/>
    <n v="0"/>
    <n v="3650827.569999997"/>
  </r>
  <r>
    <x v="6"/>
    <s v="10"/>
    <x v="5"/>
    <x v="0"/>
    <s v="2873||1.00|113.10"/>
    <x v="594"/>
    <s v="Truck# MLB-198_x000a_Hauling Ticket# 15463_x000a_Location: 294 Toll Plaza_x000a_Heidelberg McCook_x000a_Scale Ticket# 1707651014"/>
    <x v="2"/>
    <x v="34"/>
    <s v="15463"/>
    <x v="24"/>
    <x v="100"/>
    <m/>
    <m/>
    <m/>
    <s v="1707651014"/>
    <m/>
    <n v="1"/>
    <n v="113.1"/>
    <n v="113.1"/>
    <n v="0"/>
    <n v="3650940.6699999971"/>
  </r>
  <r>
    <x v="6"/>
    <s v="10"/>
    <x v="5"/>
    <x v="0"/>
    <s v="2873||1.00|325.00"/>
    <x v="594"/>
    <s v="Truck# MLB-198_x000a_Hauling Ticket# 15464_x000a_Location: 294 Toll Plaza_x000a_Gateway"/>
    <x v="2"/>
    <x v="34"/>
    <s v="15464"/>
    <x v="24"/>
    <x v="100"/>
    <m/>
    <m/>
    <m/>
    <m/>
    <m/>
    <n v="1"/>
    <n v="325"/>
    <n v="325"/>
    <n v="302.25"/>
    <n v="3651265.6699999971"/>
  </r>
  <r>
    <x v="6"/>
    <s v="10"/>
    <x v="5"/>
    <x v="0"/>
    <s v="2873||1.00|325.00"/>
    <x v="594"/>
    <s v="Truck# MLB-198_x000a_Hauling Ticket# 15465_x000a_Location: 294 Toll Plaza_x000a_Gateway"/>
    <x v="2"/>
    <x v="34"/>
    <s v="15465"/>
    <x v="24"/>
    <x v="100"/>
    <m/>
    <m/>
    <m/>
    <m/>
    <m/>
    <n v="1"/>
    <n v="325"/>
    <n v="325"/>
    <n v="302.25"/>
    <n v="3651590.6699999971"/>
  </r>
  <r>
    <x v="6"/>
    <s v="10"/>
    <x v="5"/>
    <x v="0"/>
    <s v="2873||1.00|180.00"/>
    <x v="594"/>
    <s v="Truck# MLB-198_x000a_Hauling Ticket# 15466_x000a_Location: 294 Toll Plaza_x000a_Heidelberg McCook"/>
    <x v="2"/>
    <x v="34"/>
    <s v="15466"/>
    <x v="24"/>
    <x v="100"/>
    <m/>
    <m/>
    <m/>
    <m/>
    <m/>
    <n v="1"/>
    <n v="180"/>
    <n v="180"/>
    <n v="167.4"/>
    <n v="3651770.6699999971"/>
  </r>
  <r>
    <x v="6"/>
    <s v="10"/>
    <x v="5"/>
    <x v="0"/>
    <s v="2873||1.00|113.10"/>
    <x v="594"/>
    <s v="Truck# MLB-198_x000a_Hauling Ticket# 15466_x000a_Location: 294 Toll Plaza_x000a_Heidelberg McCook_x000a_Scale Ticket# 1707650835"/>
    <x v="2"/>
    <x v="34"/>
    <s v="15466"/>
    <x v="24"/>
    <x v="100"/>
    <m/>
    <m/>
    <m/>
    <s v="1707650835"/>
    <m/>
    <n v="1"/>
    <n v="113.1"/>
    <n v="113.1"/>
    <n v="0"/>
    <n v="3651883.7699999972"/>
  </r>
  <r>
    <x v="6"/>
    <s v="10"/>
    <x v="5"/>
    <x v="0"/>
    <s v="2873||1.00|180.00"/>
    <x v="594"/>
    <s v="Truck# MLB-198_x000a_Hauling Ticket# 15467_x000a_Location: 294 Toll Plaza_x000a_Heidelberg McCook"/>
    <x v="2"/>
    <x v="34"/>
    <s v="15467"/>
    <x v="24"/>
    <x v="100"/>
    <m/>
    <m/>
    <m/>
    <m/>
    <m/>
    <n v="1"/>
    <n v="180"/>
    <n v="180"/>
    <n v="167.4"/>
    <n v="3652063.7699999972"/>
  </r>
  <r>
    <x v="6"/>
    <s v="10"/>
    <x v="5"/>
    <x v="0"/>
    <s v="2873||1.00|113.10"/>
    <x v="594"/>
    <s v="Truck# MLB-198_x000a_Hauling Ticket# 15467_x000a_Location: 294 Toll Plaza_x000a_Heidelberg McCook_x000a_Scale Ticket# 1707650784"/>
    <x v="2"/>
    <x v="34"/>
    <s v="15467"/>
    <x v="24"/>
    <x v="100"/>
    <m/>
    <m/>
    <m/>
    <s v="1707650784"/>
    <m/>
    <n v="1"/>
    <n v="113.1"/>
    <n v="113.1"/>
    <n v="0"/>
    <n v="3652176.8699999969"/>
  </r>
  <r>
    <x v="6"/>
    <s v="10"/>
    <x v="5"/>
    <x v="0"/>
    <s v="2873||1.00|325.00"/>
    <x v="594"/>
    <s v="Truck# MLB-198_x000a_Hauling Ticket# 15468_x000a_Location: 294 Toll Plaza_x000a_Gateway"/>
    <x v="2"/>
    <x v="34"/>
    <s v="15468"/>
    <x v="24"/>
    <x v="100"/>
    <m/>
    <m/>
    <m/>
    <m/>
    <m/>
    <n v="1"/>
    <n v="325"/>
    <n v="325"/>
    <n v="302.25"/>
    <n v="3652501.8699999969"/>
  </r>
  <r>
    <x v="6"/>
    <s v="10"/>
    <x v="5"/>
    <x v="0"/>
    <s v="2873||1.00|325.00"/>
    <x v="594"/>
    <s v="Truck# LT-515_x000a_Hauling Ticket# 15532_x000a_Location: 294 Toll Plaza_x000a_Gateway"/>
    <x v="0"/>
    <x v="17"/>
    <s v="15532"/>
    <x v="24"/>
    <x v="100"/>
    <m/>
    <m/>
    <m/>
    <m/>
    <m/>
    <n v="1"/>
    <n v="325"/>
    <n v="325"/>
    <n v="302.25"/>
    <n v="3652826.8699999969"/>
  </r>
  <r>
    <x v="6"/>
    <s v="10"/>
    <x v="5"/>
    <x v="0"/>
    <s v="2873||1.00|180.00"/>
    <x v="594"/>
    <s v="Truck# LT-515_x000a_Hauling Ticket# 15533_x000a_Location: 294 Toll Plaza_x000a_Heidelberg McCook"/>
    <x v="0"/>
    <x v="17"/>
    <s v="15533"/>
    <x v="24"/>
    <x v="100"/>
    <m/>
    <m/>
    <m/>
    <m/>
    <m/>
    <n v="1"/>
    <n v="180"/>
    <n v="180"/>
    <n v="167.4"/>
    <n v="3653006.8699999969"/>
  </r>
  <r>
    <x v="6"/>
    <s v="10"/>
    <x v="5"/>
    <x v="0"/>
    <s v="2873||1.00|113.10"/>
    <x v="594"/>
    <s v="Truck# LT-515_x000a_Hauling Ticket# 15533_x000a_Location: 294 Toll Plaza_x000a_Heidelberg McCook_x000a_Scale Ticket# 1707650786"/>
    <x v="0"/>
    <x v="17"/>
    <s v="15533"/>
    <x v="24"/>
    <x v="100"/>
    <m/>
    <m/>
    <m/>
    <s v="1707650786"/>
    <m/>
    <n v="1"/>
    <n v="113.1"/>
    <n v="113.1"/>
    <n v="0"/>
    <n v="3653119.9699999969"/>
  </r>
  <r>
    <x v="6"/>
    <s v="10"/>
    <x v="5"/>
    <x v="0"/>
    <s v="2873||1.00|180.00"/>
    <x v="594"/>
    <s v="Truck# LT-515_x000a_Hauling Ticket# 15534_x000a_Location: 294 Toll Plaza_x000a_Heidelberg McCook"/>
    <x v="0"/>
    <x v="17"/>
    <s v="15534"/>
    <x v="24"/>
    <x v="100"/>
    <m/>
    <m/>
    <m/>
    <m/>
    <m/>
    <n v="1"/>
    <n v="180"/>
    <n v="180"/>
    <n v="167.4"/>
    <n v="3653299.9699999969"/>
  </r>
  <r>
    <x v="6"/>
    <s v="10"/>
    <x v="5"/>
    <x v="0"/>
    <s v="2873||1.00|113.10"/>
    <x v="594"/>
    <s v="Truck# LT-515_x000a_Hauling Ticket# 15534_x000a_Location: 294 Toll Plaza_x000a_Heidelberg McCook_x000a_Scale Ticket# 1707650833"/>
    <x v="0"/>
    <x v="17"/>
    <s v="15534"/>
    <x v="24"/>
    <x v="100"/>
    <m/>
    <m/>
    <m/>
    <s v="1707650833"/>
    <m/>
    <n v="1"/>
    <n v="113.1"/>
    <n v="113.1"/>
    <n v="0"/>
    <n v="3653413.069999997"/>
  </r>
  <r>
    <x v="6"/>
    <s v="10"/>
    <x v="5"/>
    <x v="0"/>
    <s v="2873||1.00|325.00"/>
    <x v="594"/>
    <s v="Truck# LT-515_x000a_Hauling Ticket# 15535_x000a_Location: 294 Toll Plaza_x000a_Gateway"/>
    <x v="0"/>
    <x v="17"/>
    <s v="15535"/>
    <x v="24"/>
    <x v="100"/>
    <m/>
    <m/>
    <m/>
    <m/>
    <m/>
    <n v="1"/>
    <n v="325"/>
    <n v="325"/>
    <n v="302.25"/>
    <n v="3653738.069999997"/>
  </r>
  <r>
    <x v="6"/>
    <s v="10"/>
    <x v="5"/>
    <x v="0"/>
    <s v="2873||1.00|325.00"/>
    <x v="594"/>
    <s v="Truck# LT-515_x000a_Hauling Ticket# 15536_x000a_Location: 294 Toll Plaza_x000a_Gateway"/>
    <x v="0"/>
    <x v="17"/>
    <s v="15536"/>
    <x v="24"/>
    <x v="100"/>
    <m/>
    <m/>
    <m/>
    <m/>
    <m/>
    <n v="1"/>
    <n v="325"/>
    <n v="325"/>
    <n v="302.25"/>
    <n v="3654063.069999997"/>
  </r>
  <r>
    <x v="6"/>
    <s v="10"/>
    <x v="5"/>
    <x v="0"/>
    <s v="2873||1.00|325.00"/>
    <x v="594"/>
    <s v="Truck# ARA-336_x000a_Hauling Ticket# 15537_x000a_Location: 294 Toll Plaza_x000a_Gateway"/>
    <x v="49"/>
    <x v="100"/>
    <s v="15537"/>
    <x v="24"/>
    <x v="100"/>
    <m/>
    <m/>
    <m/>
    <m/>
    <m/>
    <n v="1"/>
    <n v="325"/>
    <n v="325"/>
    <n v="302.25"/>
    <n v="3654388.069999997"/>
  </r>
  <r>
    <x v="6"/>
    <s v="10"/>
    <x v="5"/>
    <x v="0"/>
    <s v="2873||1.00|180.00"/>
    <x v="594"/>
    <s v="Truck# LT-515_x000a_Hauling Ticket# 15541_x000a_Location: 294 Toll Plaza_x000a_Heidelberg McCook"/>
    <x v="0"/>
    <x v="17"/>
    <s v="15541"/>
    <x v="24"/>
    <x v="100"/>
    <m/>
    <m/>
    <m/>
    <m/>
    <m/>
    <n v="1"/>
    <n v="180"/>
    <n v="180"/>
    <n v="167.4"/>
    <n v="3654568.069999997"/>
  </r>
  <r>
    <x v="6"/>
    <s v="10"/>
    <x v="5"/>
    <x v="0"/>
    <s v="2873||1.00|113.10"/>
    <x v="594"/>
    <s v="Truck# LT-515_x000a_Hauling Ticket# 15541_x000a_Location: 294 Toll Plaza_x000a_Heidelberg McCook_x000a_Scale Ticket# 1707651009"/>
    <x v="0"/>
    <x v="17"/>
    <s v="15541"/>
    <x v="24"/>
    <x v="100"/>
    <m/>
    <m/>
    <m/>
    <s v="1707651009"/>
    <m/>
    <n v="1"/>
    <n v="113.1"/>
    <n v="113.1"/>
    <n v="0"/>
    <n v="3654681.1699999971"/>
  </r>
  <r>
    <x v="6"/>
    <s v="10"/>
    <x v="5"/>
    <x v="0"/>
    <s v="2873||1.00|325.00"/>
    <x v="594"/>
    <s v="Truck# LT-617_x000a_Hauling Ticket# 15704_x000a_Location: 294 Toll Plaza_x000a_Gateway"/>
    <x v="0"/>
    <x v="3"/>
    <s v="15704"/>
    <x v="24"/>
    <x v="100"/>
    <m/>
    <m/>
    <m/>
    <m/>
    <m/>
    <n v="1"/>
    <n v="325"/>
    <n v="325"/>
    <n v="302.25"/>
    <n v="3655006.1699999971"/>
  </r>
  <r>
    <x v="6"/>
    <s v="10"/>
    <x v="5"/>
    <x v="0"/>
    <s v="2873||5.00|325.00"/>
    <x v="594"/>
    <s v="Truck# TU-184_x000a_Hauling Ticket# 15402_x000a_Location: 294 Toll Plaza_x000a_Gateway"/>
    <x v="20"/>
    <x v="35"/>
    <s v="15402"/>
    <x v="24"/>
    <x v="100"/>
    <m/>
    <m/>
    <m/>
    <m/>
    <m/>
    <n v="5"/>
    <n v="325"/>
    <n v="1625"/>
    <n v="0"/>
    <n v="3656631.1699999971"/>
  </r>
  <r>
    <x v="6"/>
    <s v="10"/>
    <x v="5"/>
    <x v="0"/>
    <s v="2873||5.00|325.00"/>
    <x v="594"/>
    <s v="Truck# J&amp;O-676_x000a_Hauling Ticket# 15403_x000a_Location: 294 Toll Plaza_x000a_Gateway"/>
    <x v="10"/>
    <x v="43"/>
    <s v="15403"/>
    <x v="24"/>
    <x v="100"/>
    <m/>
    <m/>
    <m/>
    <m/>
    <m/>
    <n v="5"/>
    <n v="325"/>
    <n v="1625"/>
    <n v="0"/>
    <n v="3658256.1699999971"/>
  </r>
  <r>
    <x v="6"/>
    <s v="10"/>
    <x v="5"/>
    <x v="0"/>
    <s v="2873||6.00|325.00"/>
    <x v="594"/>
    <s v="Truck# MLB-58_x000a_Hauling Ticket# 15412_x000a_Location: 294 Toll Plaza_x000a_Gateway"/>
    <x v="2"/>
    <x v="22"/>
    <s v="15412"/>
    <x v="24"/>
    <x v="100"/>
    <m/>
    <m/>
    <m/>
    <m/>
    <m/>
    <n v="6"/>
    <n v="325"/>
    <n v="1950"/>
    <n v="1813.5"/>
    <n v="3660206.1699999971"/>
  </r>
  <r>
    <x v="6"/>
    <s v="10"/>
    <x v="5"/>
    <x v="0"/>
    <s v="2873||1.00|180.00"/>
    <x v="594"/>
    <s v="Truck# MLB-198_x000a_Hauling Ticket# 15458_x000a_Location: 294 Toll Plaza_x000a_Heidelberg McCook"/>
    <x v="2"/>
    <x v="34"/>
    <s v="15458"/>
    <x v="24"/>
    <x v="100"/>
    <m/>
    <m/>
    <m/>
    <m/>
    <m/>
    <n v="1"/>
    <n v="180"/>
    <n v="180"/>
    <n v="167.4"/>
    <n v="3660386.1699999971"/>
  </r>
  <r>
    <x v="6"/>
    <s v="10"/>
    <x v="5"/>
    <x v="0"/>
    <s v="2873||1.00|113.10"/>
    <x v="594"/>
    <s v="Truck# MLB-198_x000a_Hauling Ticket# 15458_x000a_Location: 294 Toll Plaza_x000a_Heidelberg McCook_x000a_Scale Ticket# 1707651128"/>
    <x v="2"/>
    <x v="34"/>
    <s v="15458"/>
    <x v="24"/>
    <x v="100"/>
    <m/>
    <m/>
    <m/>
    <s v="1707651128"/>
    <m/>
    <n v="1"/>
    <n v="113.1"/>
    <n v="113.1"/>
    <n v="0"/>
    <n v="3660499.2699999972"/>
  </r>
  <r>
    <x v="6"/>
    <s v="10"/>
    <x v="5"/>
    <x v="0"/>
    <s v="2873||1.00|325.00"/>
    <x v="594"/>
    <s v="Truck# MLB-198_x000a_Hauling Ticket# 15459_x000a_Location: 294 Toll Plaza_x000a_Gateway"/>
    <x v="2"/>
    <x v="34"/>
    <s v="15459"/>
    <x v="24"/>
    <x v="100"/>
    <m/>
    <m/>
    <m/>
    <m/>
    <m/>
    <n v="1"/>
    <n v="325"/>
    <n v="325"/>
    <n v="302.25"/>
    <n v="3660824.2699999972"/>
  </r>
  <r>
    <x v="6"/>
    <s v="10"/>
    <x v="5"/>
    <x v="0"/>
    <s v="2873||1.00|325.00"/>
    <x v="594"/>
    <s v="Truck# MLB-198_x000a_Hauling Ticket# 15460_x000a_Location: 294 Toll Plaza_x000a_Gateway"/>
    <x v="2"/>
    <x v="34"/>
    <s v="15460"/>
    <x v="24"/>
    <x v="100"/>
    <m/>
    <m/>
    <m/>
    <m/>
    <m/>
    <n v="1"/>
    <n v="325"/>
    <n v="325"/>
    <n v="302.25"/>
    <n v="3661149.2699999972"/>
  </r>
  <r>
    <x v="6"/>
    <s v="10"/>
    <x v="5"/>
    <x v="0"/>
    <s v="2873||1.00|325.00"/>
    <x v="594"/>
    <s v="Truck# MLB-198_x000a_Hauling Ticket# 15461_x000a_Location: 294 Toll Plaza_x000a_Gateway"/>
    <x v="2"/>
    <x v="34"/>
    <s v="15461"/>
    <x v="24"/>
    <x v="100"/>
    <m/>
    <m/>
    <m/>
    <m/>
    <m/>
    <n v="1"/>
    <n v="325"/>
    <n v="325"/>
    <n v="302.25"/>
    <n v="3661474.2699999972"/>
  </r>
  <r>
    <x v="6"/>
    <s v="10"/>
    <x v="5"/>
    <x v="0"/>
    <s v="2873||1.00|325.00"/>
    <x v="594"/>
    <s v="Truck# MLB-198_x000a_Hauling Ticket# 15462_x000a_Location: 294 Toll Plaza_x000a_Gateway"/>
    <x v="2"/>
    <x v="34"/>
    <s v="15462"/>
    <x v="24"/>
    <x v="100"/>
    <m/>
    <m/>
    <m/>
    <m/>
    <m/>
    <n v="1"/>
    <n v="325"/>
    <n v="325"/>
    <n v="302.25"/>
    <n v="3661799.2699999972"/>
  </r>
  <r>
    <x v="6"/>
    <s v="10"/>
    <x v="5"/>
    <x v="0"/>
    <s v="2873||1.00|325.00"/>
    <x v="594"/>
    <s v="Truck# WO-07_x000a_Hauling Ticket# 15805_x000a_Location: 294 Toll Plaza_x000a_Gateway"/>
    <x v="9"/>
    <x v="16"/>
    <s v="15805"/>
    <x v="24"/>
    <x v="100"/>
    <m/>
    <m/>
    <m/>
    <m/>
    <m/>
    <n v="1"/>
    <n v="325"/>
    <n v="325"/>
    <n v="302.25"/>
    <n v="3662124.2699999972"/>
  </r>
  <r>
    <x v="6"/>
    <s v="10"/>
    <x v="5"/>
    <x v="0"/>
    <s v="2873||1.00|180.00"/>
    <x v="594"/>
    <s v="Truck# ARA-336_x000a_Hauling Ticket# 15539_x000a_Location: 294 Toll Plaza_x000a_Heidelberg McCook"/>
    <x v="49"/>
    <x v="100"/>
    <s v="15539"/>
    <x v="24"/>
    <x v="100"/>
    <m/>
    <m/>
    <m/>
    <m/>
    <m/>
    <n v="1"/>
    <n v="180"/>
    <n v="180"/>
    <n v="167.4"/>
    <n v="3662304.2699999972"/>
  </r>
  <r>
    <x v="6"/>
    <s v="10"/>
    <x v="5"/>
    <x v="0"/>
    <s v="2873||1.00|113.10"/>
    <x v="594"/>
    <s v="Truck# ARA-336_x000a_Hauling Ticket# 15539_x000a_Location: 294 Toll Plaza_x000a_Heidelberg McCook_x000a_Scale Ticket# 1707650793"/>
    <x v="49"/>
    <x v="100"/>
    <s v="15539"/>
    <x v="24"/>
    <x v="100"/>
    <m/>
    <m/>
    <m/>
    <s v="1707650793"/>
    <m/>
    <n v="1"/>
    <n v="113.1"/>
    <n v="113.1"/>
    <n v="0"/>
    <n v="3662417.3699999969"/>
  </r>
  <r>
    <x v="6"/>
    <s v="10"/>
    <x v="5"/>
    <x v="0"/>
    <s v="2873||1.00|180.00"/>
    <x v="594"/>
    <s v="Truck# ARA-336_x000a_Hauling Ticket# 15540_x000a_Location: 294 Toll Plaza_x000a_Heidelberg McCook"/>
    <x v="49"/>
    <x v="100"/>
    <s v="15540"/>
    <x v="24"/>
    <x v="100"/>
    <m/>
    <m/>
    <m/>
    <m/>
    <m/>
    <n v="1"/>
    <n v="180"/>
    <n v="180"/>
    <n v="167.4"/>
    <n v="3662597.3699999969"/>
  </r>
  <r>
    <x v="6"/>
    <s v="10"/>
    <x v="5"/>
    <x v="0"/>
    <s v="2873||1.00|113.10"/>
    <x v="594"/>
    <s v="Truck# ARA-336_x000a_Hauling Ticket# 15540_x000a_Location: 294 Toll Plaza_x000a_Heidelberg McCook_x000a_Scale Ticket# 1707650837"/>
    <x v="49"/>
    <x v="100"/>
    <s v="15540"/>
    <x v="24"/>
    <x v="100"/>
    <m/>
    <m/>
    <m/>
    <s v="1707650837"/>
    <m/>
    <n v="1"/>
    <n v="113.1"/>
    <n v="113.1"/>
    <n v="0"/>
    <n v="3662710.4699999969"/>
  </r>
  <r>
    <x v="6"/>
    <s v="10"/>
    <x v="5"/>
    <x v="0"/>
    <s v="2873||1.00|180.00"/>
    <x v="594"/>
    <s v="Truck# LT-617_x000a_Hauling Ticket# 15702_x000a_Location: 294 Toll Plaza_x000a_Heidelberg McCook"/>
    <x v="0"/>
    <x v="3"/>
    <s v="15702"/>
    <x v="24"/>
    <x v="100"/>
    <m/>
    <m/>
    <m/>
    <m/>
    <m/>
    <n v="1"/>
    <n v="180"/>
    <n v="180"/>
    <n v="167.4"/>
    <n v="3662890.4699999969"/>
  </r>
  <r>
    <x v="6"/>
    <s v="10"/>
    <x v="5"/>
    <x v="0"/>
    <s v="2873||1.00|113.10"/>
    <x v="594"/>
    <s v="Truck# LT-617_x000a_Hauling Ticket# 15702_x000a_Location: 294 Toll Plaza_x000a_Heidelberg McCook_x000a_Scale Ticket# 1707650795"/>
    <x v="0"/>
    <x v="3"/>
    <s v="15702"/>
    <x v="24"/>
    <x v="100"/>
    <m/>
    <m/>
    <m/>
    <s v="1707650795"/>
    <m/>
    <n v="1"/>
    <n v="113.1"/>
    <n v="113.1"/>
    <n v="0"/>
    <n v="3663003.569999998"/>
  </r>
  <r>
    <x v="6"/>
    <s v="10"/>
    <x v="5"/>
    <x v="0"/>
    <s v="2873||1.00|180.00"/>
    <x v="594"/>
    <s v="Truck# LT-617_x000a_Hauling Ticket# 15703_x000a_Location: 294 Toll Plaza_x000a_Heidelberg McCook_x000a_REJECTED"/>
    <x v="0"/>
    <x v="3"/>
    <s v="15703"/>
    <x v="24"/>
    <x v="100"/>
    <m/>
    <m/>
    <m/>
    <m/>
    <m/>
    <n v="1"/>
    <n v="180"/>
    <n v="180"/>
    <n v="167.4"/>
    <n v="3663183.569999998"/>
  </r>
  <r>
    <x v="6"/>
    <s v="10"/>
    <x v="5"/>
    <x v="0"/>
    <s v="2873||1.00|325.00"/>
    <x v="594"/>
    <s v="Truck# LT-617_x000a_Hauling Ticket# 15705_x000a_Location: 294 Toll Plaza_x000a_Gateway"/>
    <x v="0"/>
    <x v="3"/>
    <s v="15705"/>
    <x v="24"/>
    <x v="100"/>
    <m/>
    <m/>
    <m/>
    <m/>
    <m/>
    <n v="1"/>
    <n v="325"/>
    <n v="325"/>
    <n v="302.25"/>
    <n v="3663508.569999998"/>
  </r>
  <r>
    <x v="6"/>
    <s v="10"/>
    <x v="5"/>
    <x v="0"/>
    <s v="2873||1.00|180.00"/>
    <x v="594"/>
    <s v="Truck# LT-617_x000a_Hauling Ticket# 15706_x000a_Location: 294 Toll Plaza_x000a_Heidelberg McCook"/>
    <x v="0"/>
    <x v="3"/>
    <s v="15706"/>
    <x v="24"/>
    <x v="100"/>
    <m/>
    <m/>
    <m/>
    <m/>
    <m/>
    <n v="1"/>
    <n v="180"/>
    <n v="180"/>
    <n v="167.4"/>
    <n v="3663688.569999998"/>
  </r>
  <r>
    <x v="6"/>
    <s v="10"/>
    <x v="5"/>
    <x v="0"/>
    <s v="2873||1.00|113.10"/>
    <x v="594"/>
    <s v="Truck# LT-617_x000a_Hauling Ticket# 15706_x000a_Location: 294 Toll Plaza_x000a_Heidelberg McCook_x000a_Scale Ticket# 1707651006"/>
    <x v="0"/>
    <x v="3"/>
    <s v="15706"/>
    <x v="24"/>
    <x v="100"/>
    <m/>
    <m/>
    <m/>
    <s v="1707651006"/>
    <m/>
    <n v="1"/>
    <n v="113.1"/>
    <n v="113.1"/>
    <n v="0"/>
    <n v="3663801.6699999981"/>
  </r>
  <r>
    <x v="6"/>
    <s v="10"/>
    <x v="5"/>
    <x v="0"/>
    <s v="2873||1.00|325.00"/>
    <x v="594"/>
    <s v="Truck# LT-356_x000a_Hauling Ticket# 15810_x000a_Location: 294 Toll Plaza_x000a_Gateway"/>
    <x v="0"/>
    <x v="7"/>
    <s v="15810"/>
    <x v="24"/>
    <x v="100"/>
    <m/>
    <m/>
    <m/>
    <m/>
    <m/>
    <n v="1"/>
    <n v="325"/>
    <n v="325"/>
    <n v="302.25"/>
    <n v="3664126.6699999981"/>
  </r>
  <r>
    <x v="6"/>
    <s v="10"/>
    <x v="5"/>
    <x v="0"/>
    <s v="2873||1.00|180.00"/>
    <x v="594"/>
    <s v="Truck# LT-356_x000a_Hauling Ticket# 15811_x000a_Location: 294 Toll Plaza_x000a_Heidelberg McCook"/>
    <x v="0"/>
    <x v="7"/>
    <s v="15811"/>
    <x v="24"/>
    <x v="100"/>
    <m/>
    <m/>
    <m/>
    <m/>
    <m/>
    <n v="1"/>
    <n v="180"/>
    <n v="180"/>
    <n v="167.4"/>
    <n v="3664306.6699999981"/>
  </r>
  <r>
    <x v="6"/>
    <s v="10"/>
    <x v="5"/>
    <x v="0"/>
    <s v="2873||1.00|113.10"/>
    <x v="594"/>
    <s v="Truck# LT-356_x000a_Hauling Ticket# 15811_x000a_Location: 294 Toll Plaza_x000a_Heidelberg McCook_x000a_Scale Ticket# 1707650790"/>
    <x v="0"/>
    <x v="7"/>
    <s v="15811"/>
    <x v="24"/>
    <x v="100"/>
    <m/>
    <m/>
    <m/>
    <s v="1707650790"/>
    <m/>
    <n v="1"/>
    <n v="113.1"/>
    <n v="113.1"/>
    <n v="0"/>
    <n v="3664419.7699999982"/>
  </r>
  <r>
    <x v="6"/>
    <s v="10"/>
    <x v="5"/>
    <x v="0"/>
    <s v="2873||1.00|180.00"/>
    <x v="594"/>
    <s v="Truck# LT-356_x000a_Hauling Ticket# 15812_x000a_Location: 294 Toll Plaza_x000a_Heidelberg McCook"/>
    <x v="0"/>
    <x v="7"/>
    <s v="15812"/>
    <x v="24"/>
    <x v="100"/>
    <m/>
    <m/>
    <m/>
    <m/>
    <m/>
    <n v="1"/>
    <n v="180"/>
    <n v="180"/>
    <n v="167.4"/>
    <n v="3664599.7699999982"/>
  </r>
  <r>
    <x v="6"/>
    <s v="10"/>
    <x v="5"/>
    <x v="0"/>
    <s v="2873||1.00|113.10"/>
    <x v="594"/>
    <s v="Truck# LT-356_x000a_Hauling Ticket# 15812_x000a_Location: 294 Toll Plaza_x000a_Heidelberg McCook_x000a_Scale Ticket# 1707650836"/>
    <x v="0"/>
    <x v="7"/>
    <s v="15812"/>
    <x v="24"/>
    <x v="100"/>
    <m/>
    <m/>
    <m/>
    <s v="1707650836"/>
    <m/>
    <n v="1"/>
    <n v="113.1"/>
    <n v="113.1"/>
    <n v="0"/>
    <n v="3664712.8699999978"/>
  </r>
  <r>
    <x v="6"/>
    <s v="10"/>
    <x v="5"/>
    <x v="0"/>
    <s v="2873||1.00|325.00"/>
    <x v="594"/>
    <s v="Truck# LT-356_x000a_Hauling Ticket# 15813_x000a_Location: 294 Toll Plaza_x000a_Gateway"/>
    <x v="0"/>
    <x v="7"/>
    <s v="15813"/>
    <x v="24"/>
    <x v="100"/>
    <m/>
    <m/>
    <m/>
    <m/>
    <m/>
    <n v="1"/>
    <n v="325"/>
    <n v="325"/>
    <n v="302.25"/>
    <n v="3665037.8699999978"/>
  </r>
  <r>
    <x v="6"/>
    <s v="10"/>
    <x v="5"/>
    <x v="0"/>
    <s v="2873||1.00|325.00"/>
    <x v="594"/>
    <s v="Truck# LT-356_x000a_Hauling Ticket# 15814_x000a_Location: 294 Toll Plaza_x000a_Gateway"/>
    <x v="0"/>
    <x v="7"/>
    <s v="15814"/>
    <x v="24"/>
    <x v="100"/>
    <m/>
    <m/>
    <m/>
    <m/>
    <m/>
    <n v="1"/>
    <n v="325"/>
    <n v="325"/>
    <n v="302.25"/>
    <n v="3665362.8699999978"/>
  </r>
  <r>
    <x v="6"/>
    <s v="10"/>
    <x v="5"/>
    <x v="0"/>
    <s v="2873||5.00|325.00"/>
    <x v="594"/>
    <s v="Truck# RGS-57_x000a_Hauling Ticket# 12603_x000a_Location: 294 Toll Plaza_x000a_Gateway"/>
    <x v="34"/>
    <x v="62"/>
    <s v="12603"/>
    <x v="24"/>
    <x v="100"/>
    <m/>
    <m/>
    <m/>
    <m/>
    <m/>
    <n v="5"/>
    <n v="325"/>
    <n v="1625"/>
    <n v="0"/>
    <n v="3666987.8699999978"/>
  </r>
  <r>
    <x v="6"/>
    <s v="10"/>
    <x v="5"/>
    <x v="0"/>
    <s v="2873||1.00|325.00"/>
    <x v="594"/>
    <s v="Truck# LT-515_x000a_Hauling Ticket# 15542_x000a_Location: 294 Toll Plaza_x000a_Gateway"/>
    <x v="0"/>
    <x v="17"/>
    <s v="15542"/>
    <x v="24"/>
    <x v="100"/>
    <m/>
    <m/>
    <m/>
    <m/>
    <m/>
    <n v="1"/>
    <n v="325"/>
    <n v="325"/>
    <n v="302.25"/>
    <n v="3667312.8699999978"/>
  </r>
  <r>
    <x v="6"/>
    <s v="10"/>
    <x v="5"/>
    <x v="0"/>
    <s v="2873||1.00|325.00"/>
    <x v="594"/>
    <s v="Truck# LT-515_x000a_Hauling Ticket# 15543_x000a_Location: 294 Toll Plaza_x000a_Gateway"/>
    <x v="0"/>
    <x v="17"/>
    <s v="15543"/>
    <x v="24"/>
    <x v="100"/>
    <m/>
    <m/>
    <m/>
    <m/>
    <m/>
    <n v="1"/>
    <n v="325"/>
    <n v="325"/>
    <n v="302.25"/>
    <n v="3667637.8699999978"/>
  </r>
  <r>
    <x v="6"/>
    <s v="10"/>
    <x v="5"/>
    <x v="0"/>
    <s v="2873||1.00|325.00"/>
    <x v="594"/>
    <s v="Truck# LT-515_x000a_Hauling Ticket# 15544_x000a_Location: 294 Toll Plaza_x000a_Gateway"/>
    <x v="0"/>
    <x v="17"/>
    <s v="15544"/>
    <x v="24"/>
    <x v="100"/>
    <m/>
    <m/>
    <m/>
    <m/>
    <m/>
    <n v="1"/>
    <n v="325"/>
    <n v="325"/>
    <n v="302.25"/>
    <n v="3667962.8699999978"/>
  </r>
  <r>
    <x v="6"/>
    <s v="10"/>
    <x v="5"/>
    <x v="0"/>
    <s v="2873||1.00|325.00"/>
    <x v="594"/>
    <s v="Truck# LT-515_x000a_Hauling Ticket# 15545_x000a_Location: 294 Toll Plaza_x000a_Gateway"/>
    <x v="0"/>
    <x v="17"/>
    <s v="15545"/>
    <x v="24"/>
    <x v="100"/>
    <m/>
    <m/>
    <m/>
    <m/>
    <m/>
    <n v="1"/>
    <n v="325"/>
    <n v="325"/>
    <n v="302.25"/>
    <n v="3668287.8699999978"/>
  </r>
  <r>
    <x v="6"/>
    <s v="10"/>
    <x v="5"/>
    <x v="0"/>
    <s v="2873||1.00|325.00"/>
    <x v="594"/>
    <s v="Truck# LT-515_x000a_Hauling Ticket# 15546_x000a_Location: 294 Toll Plaza_x000a_Gateway"/>
    <x v="0"/>
    <x v="17"/>
    <s v="15546"/>
    <x v="24"/>
    <x v="100"/>
    <m/>
    <m/>
    <m/>
    <m/>
    <m/>
    <n v="1"/>
    <n v="325"/>
    <n v="325"/>
    <n v="302.25"/>
    <n v="3668612.8699999978"/>
  </r>
  <r>
    <x v="6"/>
    <s v="10"/>
    <x v="5"/>
    <x v="0"/>
    <s v="2873||1.00|325.00"/>
    <x v="594"/>
    <s v="Truck# LT-67_x000a_Hauling Ticket# 15554_x000a_Location: 294 Toll Plaza_x000a_Gateway"/>
    <x v="0"/>
    <x v="15"/>
    <s v="15554"/>
    <x v="24"/>
    <x v="100"/>
    <m/>
    <m/>
    <m/>
    <m/>
    <m/>
    <n v="1"/>
    <n v="325"/>
    <n v="325"/>
    <n v="302.25"/>
    <n v="3668937.8699999978"/>
  </r>
  <r>
    <x v="6"/>
    <s v="10"/>
    <x v="5"/>
    <x v="0"/>
    <s v="2873||1.00|325.00"/>
    <x v="594"/>
    <s v="Truck# LT-617_x000a_Hauling Ticket# 15707_x000a_Location: 294 Toll Plaza_x000a_Gateway"/>
    <x v="0"/>
    <x v="3"/>
    <s v="15707"/>
    <x v="24"/>
    <x v="100"/>
    <m/>
    <m/>
    <m/>
    <m/>
    <m/>
    <n v="1"/>
    <n v="325"/>
    <n v="325"/>
    <n v="302.25"/>
    <n v="3669262.8699999978"/>
  </r>
  <r>
    <x v="6"/>
    <s v="10"/>
    <x v="5"/>
    <x v="0"/>
    <s v="2873||1.00|325.00"/>
    <x v="594"/>
    <s v="Truck# LT-617_x000a_Hauling Ticket# 15708_x000a_Location: 294 Toll Plaza_x000a_Gateway"/>
    <x v="0"/>
    <x v="3"/>
    <s v="15708"/>
    <x v="24"/>
    <x v="100"/>
    <m/>
    <m/>
    <m/>
    <m/>
    <m/>
    <n v="1"/>
    <n v="325"/>
    <n v="325"/>
    <n v="302.25"/>
    <n v="3669587.8699999978"/>
  </r>
  <r>
    <x v="6"/>
    <s v="10"/>
    <x v="5"/>
    <x v="0"/>
    <s v="2873||1.00|325.00"/>
    <x v="594"/>
    <s v="Truck# LT-617_x000a_Hauling Ticket# 15709_x000a_Location: 294 Toll Plaza_x000a_Gateway"/>
    <x v="0"/>
    <x v="3"/>
    <s v="15709"/>
    <x v="24"/>
    <x v="100"/>
    <m/>
    <m/>
    <m/>
    <m/>
    <m/>
    <n v="1"/>
    <n v="325"/>
    <n v="325"/>
    <n v="302.25"/>
    <n v="3669912.8699999978"/>
  </r>
  <r>
    <x v="6"/>
    <s v="10"/>
    <x v="5"/>
    <x v="0"/>
    <s v="2873||1.00|325.00"/>
    <x v="594"/>
    <s v="Truck# LT-617_x000a_Hauling Ticket# 15710_x000a_Location: 294 Toll Plaza_x000a_Gateway"/>
    <x v="0"/>
    <x v="3"/>
    <s v="15710"/>
    <x v="24"/>
    <x v="100"/>
    <m/>
    <m/>
    <m/>
    <m/>
    <m/>
    <n v="1"/>
    <n v="325"/>
    <n v="325"/>
    <n v="302.25"/>
    <n v="3670237.8699999978"/>
  </r>
  <r>
    <x v="6"/>
    <s v="10"/>
    <x v="5"/>
    <x v="0"/>
    <s v="2873||6.00|130.00"/>
    <x v="594"/>
    <s v="Truck# LT-67_x000a_Hauling Ticket# 15577_x000a_Location: 294 Toll Plaza_x000a_Deliver: American Scrap"/>
    <x v="0"/>
    <x v="15"/>
    <s v="15577"/>
    <x v="24"/>
    <x v="100"/>
    <m/>
    <m/>
    <s v="American Scrap"/>
    <m/>
    <m/>
    <n v="6"/>
    <n v="130"/>
    <n v="780"/>
    <n v="725.40000000000009"/>
    <n v="3671017.8699999978"/>
  </r>
  <r>
    <x v="6"/>
    <s v="10"/>
    <x v="5"/>
    <x v="0"/>
    <s v="2873||1.00|325.00"/>
    <x v="594"/>
    <s v="Truck# LT-67_x000a_Hauling Ticket# 15578_x000a_Location: 294 Toll Plaza_x000a_Gateway"/>
    <x v="0"/>
    <x v="15"/>
    <s v="15578"/>
    <x v="24"/>
    <x v="100"/>
    <m/>
    <m/>
    <m/>
    <m/>
    <m/>
    <n v="1"/>
    <n v="325"/>
    <n v="325"/>
    <n v="302.25"/>
    <n v="3671342.8699999978"/>
  </r>
  <r>
    <x v="6"/>
    <s v="10"/>
    <x v="5"/>
    <x v="0"/>
    <s v="2873||1.00|180.00"/>
    <x v="594"/>
    <s v="Truck# WO-07_x000a_Hauling Ticket# 15822_x000a_Location: 294 Toll Plaza_x000a_Heidelberg McCook"/>
    <x v="9"/>
    <x v="16"/>
    <s v="15822"/>
    <x v="24"/>
    <x v="100"/>
    <m/>
    <m/>
    <m/>
    <m/>
    <m/>
    <n v="1"/>
    <n v="180"/>
    <n v="180"/>
    <n v="167.4"/>
    <n v="3671522.8699999978"/>
  </r>
  <r>
    <x v="6"/>
    <s v="10"/>
    <x v="5"/>
    <x v="0"/>
    <s v="2873||1.00|113.10"/>
    <x v="594"/>
    <s v="Truck# WO-07_x000a_Hauling Ticket# 15822_x000a_Location: 294 Toll Plaza_x000a_Heidelberg McCook_x000a_Scale Ticket# 1707650781"/>
    <x v="9"/>
    <x v="16"/>
    <s v="15822"/>
    <x v="24"/>
    <x v="100"/>
    <m/>
    <m/>
    <m/>
    <s v="1707650781"/>
    <m/>
    <n v="1"/>
    <n v="113.1"/>
    <n v="113.1"/>
    <n v="0"/>
    <n v="3671635.9699999979"/>
  </r>
  <r>
    <x v="6"/>
    <s v="10"/>
    <x v="5"/>
    <x v="0"/>
    <s v="2873||1.00|180.00"/>
    <x v="594"/>
    <s v="Truck# WO-07_x000a_Hauling Ticket# 15823_x000a_Location: 294 Toll Plaza_x000a_Heidelberg McCook"/>
    <x v="9"/>
    <x v="16"/>
    <s v="15823"/>
    <x v="24"/>
    <x v="100"/>
    <m/>
    <m/>
    <m/>
    <m/>
    <m/>
    <n v="1"/>
    <n v="180"/>
    <n v="180"/>
    <n v="167.4"/>
    <n v="3671815.9699999979"/>
  </r>
  <r>
    <x v="6"/>
    <s v="10"/>
    <x v="5"/>
    <x v="0"/>
    <s v="2873||1.00|113.10"/>
    <x v="594"/>
    <s v="Truck# WO-07_x000a_Hauling Ticket# 15823_x000a_Location: 294 Toll Plaza_x000a_Heidelberg McCook_x000a_Scale Ticket# 1707650828"/>
    <x v="9"/>
    <x v="16"/>
    <s v="15823"/>
    <x v="24"/>
    <x v="100"/>
    <m/>
    <m/>
    <m/>
    <s v="1707650828"/>
    <m/>
    <n v="1"/>
    <n v="113.1"/>
    <n v="113.1"/>
    <n v="0"/>
    <n v="3671929.069999998"/>
  </r>
  <r>
    <x v="6"/>
    <s v="10"/>
    <x v="5"/>
    <x v="0"/>
    <s v="2873||1.00|180.00"/>
    <x v="594"/>
    <s v="Truck# WO-07_x000a_Hauling Ticket# 15824_x000a_Location: 294 Toll Plaza_x000a_Heidelberg McCook_x000a_REJECTED"/>
    <x v="9"/>
    <x v="16"/>
    <s v="15824"/>
    <x v="24"/>
    <x v="100"/>
    <m/>
    <m/>
    <m/>
    <m/>
    <m/>
    <n v="1"/>
    <n v="180"/>
    <n v="180"/>
    <n v="167.4"/>
    <n v="3672109.069999998"/>
  </r>
  <r>
    <x v="6"/>
    <s v="10"/>
    <x v="5"/>
    <x v="0"/>
    <s v="2873||1.00|325.00"/>
    <x v="594"/>
    <s v="Truck# WO-07_x000a_Hauling Ticket# 15825_x000a_Location: 294 Toll Plaza_x000a_Gateway"/>
    <x v="9"/>
    <x v="16"/>
    <s v="15825"/>
    <x v="24"/>
    <x v="100"/>
    <m/>
    <m/>
    <m/>
    <m/>
    <m/>
    <n v="1"/>
    <n v="325"/>
    <n v="325"/>
    <n v="302.25"/>
    <n v="3672434.069999998"/>
  </r>
  <r>
    <x v="6"/>
    <s v="10"/>
    <x v="5"/>
    <x v="0"/>
    <s v="2873||1.00|180.00"/>
    <x v="594"/>
    <s v="Truck# LT-356_x000a_Hauling Ticket# 15815_x000a_Location: 294 Toll Plaza_x000a_Heidelberg McCook"/>
    <x v="0"/>
    <x v="7"/>
    <s v="15815"/>
    <x v="24"/>
    <x v="100"/>
    <m/>
    <m/>
    <m/>
    <m/>
    <m/>
    <n v="1"/>
    <n v="180"/>
    <n v="180"/>
    <n v="167.4"/>
    <n v="3672614.069999998"/>
  </r>
  <r>
    <x v="6"/>
    <s v="10"/>
    <x v="5"/>
    <x v="0"/>
    <s v="2873||1.00|113.10"/>
    <x v="594"/>
    <s v="Truck# LT-356_x000a_Hauling Ticket# 15815_x000a_Location: 294 Toll Plaza_x000a_Heidelberg McCook_x000a_Scale Ticket# 1707651011"/>
    <x v="0"/>
    <x v="7"/>
    <s v="15815"/>
    <x v="24"/>
    <x v="100"/>
    <m/>
    <m/>
    <m/>
    <s v="1707651011"/>
    <m/>
    <n v="1"/>
    <n v="113.1"/>
    <n v="113.1"/>
    <n v="0"/>
    <n v="3672727.1699999981"/>
  </r>
  <r>
    <x v="6"/>
    <s v="10"/>
    <x v="5"/>
    <x v="0"/>
    <s v="2873||1.00|325.00"/>
    <x v="594"/>
    <s v="Truck# TEP-555_x000a_Hauling Ticket# 15207_x000a_Location: 294 Toll Plaza_x000a_Gateway"/>
    <x v="19"/>
    <x v="42"/>
    <s v="15207"/>
    <x v="24"/>
    <x v="100"/>
    <m/>
    <m/>
    <m/>
    <m/>
    <m/>
    <n v="1"/>
    <n v="325"/>
    <n v="325"/>
    <n v="302.25"/>
    <n v="3673052.1699999981"/>
  </r>
  <r>
    <x v="6"/>
    <s v="10"/>
    <x v="5"/>
    <x v="0"/>
    <s v="2873||1.00|325.00"/>
    <x v="594"/>
    <s v="Truck# MLB-198_x000a_Hauling Ticket# 15852_x000a_Location: 294 Toll Plaza_x000a_Gateway"/>
    <x v="2"/>
    <x v="34"/>
    <s v="15852"/>
    <x v="24"/>
    <x v="100"/>
    <m/>
    <m/>
    <m/>
    <m/>
    <m/>
    <n v="1"/>
    <n v="325"/>
    <n v="325"/>
    <n v="302.25"/>
    <n v="3673377.1699999981"/>
  </r>
  <r>
    <x v="7"/>
    <s v="17"/>
    <x v="5"/>
    <x v="0"/>
    <s v="2893||0.00|0.00"/>
    <x v="552"/>
    <s v="Hauling Ticket #"/>
    <x v="22"/>
    <x v="48"/>
    <m/>
    <x v="19"/>
    <x v="100"/>
    <m/>
    <m/>
    <m/>
    <m/>
    <m/>
    <n v="0"/>
    <n v="0"/>
    <n v="0"/>
    <n v="0"/>
    <n v="3775037.2099999981"/>
  </r>
  <r>
    <x v="7"/>
    <s v="17"/>
    <x v="5"/>
    <x v="0"/>
    <s v="2894||1.00|325.00"/>
    <x v="595"/>
    <s v="Truck# U-28_x000a_Hauling Ticket# 14691_x000a_Location: 294 Toll Plaza_x000a_Gateway"/>
    <x v="4"/>
    <x v="5"/>
    <s v="14691"/>
    <x v="24"/>
    <x v="100"/>
    <m/>
    <m/>
    <m/>
    <m/>
    <m/>
    <n v="1"/>
    <n v="325"/>
    <n v="325"/>
    <n v="0"/>
    <n v="3775362.2099999981"/>
  </r>
  <r>
    <x v="7"/>
    <s v="17"/>
    <x v="5"/>
    <x v="0"/>
    <s v="2894||1.00|180.00"/>
    <x v="595"/>
    <s v="Truck# U-28_x000a_Hauling Ticket# 14692_x000a_Location: 294 Toll Plaza_x000a_REJECTED"/>
    <x v="4"/>
    <x v="5"/>
    <s v="14692"/>
    <x v="24"/>
    <x v="100"/>
    <m/>
    <m/>
    <m/>
    <m/>
    <m/>
    <n v="1"/>
    <n v="180"/>
    <n v="180"/>
    <n v="0"/>
    <n v="3775542.2099999981"/>
  </r>
  <r>
    <x v="7"/>
    <s v="17"/>
    <x v="5"/>
    <x v="0"/>
    <s v="2894||1.00|180.00"/>
    <x v="595"/>
    <s v="Truck# U-28_x000a_Hauling Ticket# 14693_x000a_Location: 294 Toll Plaza_x000a_Heidelberg McCook"/>
    <x v="4"/>
    <x v="5"/>
    <s v="14693"/>
    <x v="24"/>
    <x v="100"/>
    <m/>
    <m/>
    <m/>
    <m/>
    <m/>
    <n v="1"/>
    <n v="180"/>
    <n v="180"/>
    <n v="0"/>
    <n v="3775722.2099999981"/>
  </r>
  <r>
    <x v="7"/>
    <s v="17"/>
    <x v="5"/>
    <x v="0"/>
    <s v="2894||1.00|113.10"/>
    <x v="595"/>
    <s v="Truck# U-28_x000a_Hauling Ticket# 14693_x000a_Location: 294 Toll Plaza_x000a_Heidelberg McCook_x000a_Scale Ticket# 1707650822"/>
    <x v="4"/>
    <x v="5"/>
    <s v="14693"/>
    <x v="24"/>
    <x v="100"/>
    <m/>
    <m/>
    <m/>
    <s v="1707650822"/>
    <m/>
    <n v="1"/>
    <n v="113.1"/>
    <n v="113.1"/>
    <n v="0"/>
    <n v="3775835.3099999982"/>
  </r>
  <r>
    <x v="7"/>
    <s v="17"/>
    <x v="5"/>
    <x v="0"/>
    <s v="2894||1.00|180.00"/>
    <x v="595"/>
    <s v="Truck# U-28_x000a_Hauling Ticket# 14694_x000a_Location: 294 Toll Plaza_x000a_Heidelberg McCook"/>
    <x v="4"/>
    <x v="5"/>
    <s v="14694"/>
    <x v="24"/>
    <x v="100"/>
    <m/>
    <m/>
    <m/>
    <m/>
    <m/>
    <n v="1"/>
    <n v="180"/>
    <n v="180"/>
    <n v="0"/>
    <n v="3776015.3099999982"/>
  </r>
  <r>
    <x v="7"/>
    <s v="17"/>
    <x v="5"/>
    <x v="0"/>
    <s v="2894||1.00|113.10"/>
    <x v="595"/>
    <s v="Truck# U-28_x000a_Hauling Ticket# 14694_x000a_Location: 294 Toll Plaza_x000a_Heidelberg McCook_x000a_Scale Ticket# 1707650775"/>
    <x v="4"/>
    <x v="5"/>
    <s v="14694"/>
    <x v="24"/>
    <x v="100"/>
    <m/>
    <m/>
    <m/>
    <s v="1707650775"/>
    <m/>
    <n v="1"/>
    <n v="113.1"/>
    <n v="113.1"/>
    <n v="0"/>
    <n v="3776128.4099999978"/>
  </r>
  <r>
    <x v="7"/>
    <s v="17"/>
    <x v="5"/>
    <x v="0"/>
    <s v="2894||1.00|180.00"/>
    <x v="595"/>
    <s v="Truck# U-28_x000a_Hauling Ticket# 14697_x000a_Location: 294 Toll Plaza_x000a_REJECTED"/>
    <x v="4"/>
    <x v="5"/>
    <s v="14697"/>
    <x v="24"/>
    <x v="100"/>
    <m/>
    <m/>
    <m/>
    <m/>
    <m/>
    <n v="1"/>
    <n v="180"/>
    <n v="180"/>
    <n v="0"/>
    <n v="3776308.4099999978"/>
  </r>
  <r>
    <x v="7"/>
    <s v="17"/>
    <x v="5"/>
    <x v="0"/>
    <s v="2894||1.00|325.00"/>
    <x v="595"/>
    <s v="Truck# U-28_x000a_Hauling Ticket# 14698_x000a_Location: 294 Toll Plaza_x000a_Gateway"/>
    <x v="4"/>
    <x v="5"/>
    <s v="14698"/>
    <x v="24"/>
    <x v="100"/>
    <m/>
    <m/>
    <m/>
    <m/>
    <m/>
    <n v="1"/>
    <n v="325"/>
    <n v="325"/>
    <n v="0"/>
    <n v="3776633.4099999978"/>
  </r>
  <r>
    <x v="7"/>
    <s v="17"/>
    <x v="5"/>
    <x v="0"/>
    <s v="2894||1.00|325.00"/>
    <x v="595"/>
    <s v="Truck# U-28_x000a_Hauling Ticket# 14700_x000a_Location: 294 Toll Plaza_x000a_Gateway"/>
    <x v="4"/>
    <x v="5"/>
    <s v="14700"/>
    <x v="24"/>
    <x v="100"/>
    <m/>
    <m/>
    <m/>
    <m/>
    <m/>
    <n v="1"/>
    <n v="325"/>
    <n v="325"/>
    <n v="0"/>
    <n v="3776958.4099999978"/>
  </r>
  <r>
    <x v="7"/>
    <s v="17"/>
    <x v="5"/>
    <x v="0"/>
    <s v="2894||5.00|325.00"/>
    <x v="595"/>
    <s v="Truck# TU-184_x000a_Hauling Ticket# 15402_x000a_Location: 294 Toll Plaza_x000a_Gateway"/>
    <x v="20"/>
    <x v="35"/>
    <s v="15402"/>
    <x v="24"/>
    <x v="100"/>
    <m/>
    <m/>
    <m/>
    <m/>
    <m/>
    <n v="5"/>
    <n v="325"/>
    <n v="1625"/>
    <n v="0"/>
    <n v="3778583.4099999978"/>
  </r>
  <r>
    <x v="7"/>
    <s v="17"/>
    <x v="5"/>
    <x v="0"/>
    <s v="2894||1.00|325.00"/>
    <x v="595"/>
    <s v="Truck# J&amp;O-830_x000a_Hauling Ticket# 15406_x000a_Location: 294 Toll Plaza_x000a_Gateway"/>
    <x v="10"/>
    <x v="87"/>
    <s v="15406"/>
    <x v="24"/>
    <x v="100"/>
    <m/>
    <m/>
    <m/>
    <m/>
    <m/>
    <n v="1"/>
    <n v="325"/>
    <n v="325"/>
    <n v="0"/>
    <n v="3778908.4099999978"/>
  </r>
  <r>
    <x v="7"/>
    <s v="17"/>
    <x v="5"/>
    <x v="0"/>
    <s v="2894||3.00|325.00"/>
    <x v="595"/>
    <s v="Truck# J&amp;O-830_x000a_Hauling Ticket# 15407_x000a_Location: 294 Toll Plaza_x000a_Gateway"/>
    <x v="10"/>
    <x v="87"/>
    <s v="15407"/>
    <x v="24"/>
    <x v="100"/>
    <m/>
    <m/>
    <m/>
    <m/>
    <m/>
    <n v="3"/>
    <n v="325"/>
    <n v="975"/>
    <n v="0"/>
    <n v="3779883.4099999978"/>
  </r>
  <r>
    <x v="7"/>
    <s v="17"/>
    <x v="5"/>
    <x v="0"/>
    <s v="2894||1.00|325.00"/>
    <x v="595"/>
    <s v="Truck# J&amp;O-830_x000a_Hauling Ticket# 15415_x000a_Location: 294 Toll Plaza_x000a_Gateway"/>
    <x v="10"/>
    <x v="87"/>
    <s v="15415"/>
    <x v="24"/>
    <x v="100"/>
    <m/>
    <m/>
    <m/>
    <m/>
    <m/>
    <n v="1"/>
    <n v="325"/>
    <n v="325"/>
    <n v="0"/>
    <n v="3780208.4099999978"/>
  </r>
  <r>
    <x v="7"/>
    <s v="17"/>
    <x v="5"/>
    <x v="0"/>
    <s v="2894||1.00|325.00"/>
    <x v="595"/>
    <s v="Truck# U-229_x000a_Hauling Ticket# 15474_x000a_Location: 294 Toll Plaza_x000a_Gateway"/>
    <x v="4"/>
    <x v="6"/>
    <s v="15474"/>
    <x v="24"/>
    <x v="100"/>
    <m/>
    <m/>
    <m/>
    <m/>
    <m/>
    <n v="1"/>
    <n v="325"/>
    <n v="325"/>
    <n v="0"/>
    <n v="3780533.4099999978"/>
  </r>
  <r>
    <x v="7"/>
    <s v="17"/>
    <x v="5"/>
    <x v="0"/>
    <s v="2894||1.00|325.00"/>
    <x v="595"/>
    <s v="Truck# U-229_x000a_Hauling Ticket# 15903_x000a_Location: 294 Toll Plaza_x000a_Gateway"/>
    <x v="4"/>
    <x v="6"/>
    <s v="15903"/>
    <x v="24"/>
    <x v="100"/>
    <m/>
    <m/>
    <m/>
    <m/>
    <m/>
    <n v="1"/>
    <n v="325"/>
    <n v="325"/>
    <n v="0"/>
    <n v="3780858.4099999978"/>
  </r>
  <r>
    <x v="7"/>
    <s v="17"/>
    <x v="5"/>
    <x v="0"/>
    <s v="2894||1.00|325.00"/>
    <x v="595"/>
    <s v="Truck# U-229_x000a_Hauling Ticket# 15904_x000a_Location: 294 Toll Plaza_x000a_Gateway"/>
    <x v="4"/>
    <x v="6"/>
    <s v="15904"/>
    <x v="24"/>
    <x v="100"/>
    <m/>
    <m/>
    <m/>
    <m/>
    <m/>
    <n v="1"/>
    <n v="325"/>
    <n v="325"/>
    <n v="0"/>
    <n v="3781183.4099999978"/>
  </r>
  <r>
    <x v="7"/>
    <s v="17"/>
    <x v="5"/>
    <x v="0"/>
    <s v="2894||1.00|325.00"/>
    <x v="595"/>
    <s v="Truck# U-229_x000a_Hauling Ticket# 15905_x000a_Location: 294 Toll Plaza_x000a_Gateway"/>
    <x v="4"/>
    <x v="6"/>
    <s v="15905"/>
    <x v="24"/>
    <x v="100"/>
    <m/>
    <m/>
    <m/>
    <m/>
    <m/>
    <n v="1"/>
    <n v="325"/>
    <n v="325"/>
    <n v="0"/>
    <n v="3781508.4099999978"/>
  </r>
  <r>
    <x v="7"/>
    <s v="17"/>
    <x v="5"/>
    <x v="0"/>
    <s v="2894||1.00|325.00"/>
    <x v="595"/>
    <s v="Truck# U-229_x000a_Hauling Ticket# 15906_x000a_Location: 294 Toll Plaza_x000a_Gateway"/>
    <x v="4"/>
    <x v="6"/>
    <s v="15906"/>
    <x v="24"/>
    <x v="100"/>
    <m/>
    <m/>
    <m/>
    <m/>
    <m/>
    <n v="1"/>
    <n v="325"/>
    <n v="325"/>
    <n v="0"/>
    <n v="3781833.4099999978"/>
  </r>
  <r>
    <x v="7"/>
    <s v="17"/>
    <x v="5"/>
    <x v="0"/>
    <s v="2894||1.00|325.00"/>
    <x v="595"/>
    <s v="Truck# U-229_x000a_Hauling Ticket# 15907_x000a_Location: 294 Toll Plaza_x000a_Gateway"/>
    <x v="4"/>
    <x v="6"/>
    <s v="15907"/>
    <x v="24"/>
    <x v="100"/>
    <m/>
    <m/>
    <m/>
    <m/>
    <m/>
    <n v="1"/>
    <n v="325"/>
    <n v="325"/>
    <n v="0"/>
    <n v="3782158.4099999978"/>
  </r>
  <r>
    <x v="8"/>
    <s v="24"/>
    <x v="5"/>
    <x v="0"/>
    <s v="2914||3.00|320.00"/>
    <x v="596"/>
    <s v="Truck# TU-01_x000a_Hauling Ticket# 2753_x000a_Location: 10200 S. Wallace_x000a_Laraway"/>
    <x v="20"/>
    <x v="39"/>
    <s v="2753"/>
    <x v="24"/>
    <x v="100"/>
    <m/>
    <m/>
    <m/>
    <m/>
    <m/>
    <n v="3"/>
    <n v="320"/>
    <n v="960"/>
    <n v="892.80000000000007"/>
    <n v="3897943.2199999979"/>
  </r>
  <r>
    <x v="8"/>
    <s v="24"/>
    <x v="5"/>
    <x v="0"/>
    <s v="2914||1.00|320.00"/>
    <x v="596"/>
    <s v="Truck# CAJ-20_x000a_Hauling Ticket# 12984_x000a_Location: 10200 S. Wallace_x000a_Laraway"/>
    <x v="5"/>
    <x v="10"/>
    <s v="12984"/>
    <x v="24"/>
    <x v="100"/>
    <m/>
    <m/>
    <m/>
    <m/>
    <m/>
    <n v="1"/>
    <n v="320"/>
    <n v="320"/>
    <n v="297.60000000000002"/>
    <n v="3898263.2199999979"/>
  </r>
  <r>
    <x v="8"/>
    <s v="24"/>
    <x v="5"/>
    <x v="0"/>
    <s v="2914||3.00|320.00"/>
    <x v="596"/>
    <s v="Truck# CAJ-02_x000a_Hauling Ticket# 14043_x000a_Location: 10200 S. Wallace_x000a_Laraway"/>
    <x v="5"/>
    <x v="41"/>
    <s v="14043"/>
    <x v="24"/>
    <x v="100"/>
    <m/>
    <m/>
    <m/>
    <m/>
    <m/>
    <n v="3"/>
    <n v="320"/>
    <n v="960"/>
    <n v="892.80000000000007"/>
    <n v="3899223.2199999979"/>
  </r>
  <r>
    <x v="8"/>
    <s v="24"/>
    <x v="5"/>
    <x v="0"/>
    <s v="2914||3.00|320.00"/>
    <x v="596"/>
    <s v="Truck# WO-102_x000a_Hauling Ticket# 15017_x000a_Location: 10200 S. Wallace_x000a_Laraway"/>
    <x v="9"/>
    <x v="37"/>
    <s v="15017"/>
    <x v="24"/>
    <x v="100"/>
    <m/>
    <m/>
    <m/>
    <m/>
    <m/>
    <n v="3"/>
    <n v="320"/>
    <n v="960"/>
    <n v="892.80000000000007"/>
    <n v="3900183.2199999979"/>
  </r>
  <r>
    <x v="8"/>
    <s v="24"/>
    <x v="5"/>
    <x v="0"/>
    <s v="2914||1.00|320.00"/>
    <x v="596"/>
    <s v="Truck# LT-515_x000a_Hauling Ticket# 15238_x000a_Location: 10200 S. Wallace_x000a_Laraway"/>
    <x v="0"/>
    <x v="17"/>
    <s v="15238"/>
    <x v="24"/>
    <x v="100"/>
    <m/>
    <m/>
    <m/>
    <m/>
    <m/>
    <n v="1"/>
    <n v="320"/>
    <n v="320"/>
    <n v="297.60000000000002"/>
    <n v="3900503.2199999979"/>
  </r>
  <r>
    <x v="8"/>
    <s v="24"/>
    <x v="5"/>
    <x v="0"/>
    <s v="2914||1.00|320.00"/>
    <x v="596"/>
    <s v="Truck# LT-515_x000a_Hauling Ticket# 15240_x000a_Location: 10200 S. Wallace_x000a_Laraway"/>
    <x v="0"/>
    <x v="17"/>
    <s v="15240"/>
    <x v="24"/>
    <x v="100"/>
    <m/>
    <m/>
    <m/>
    <m/>
    <m/>
    <n v="1"/>
    <n v="320"/>
    <n v="320"/>
    <n v="297.60000000000002"/>
    <n v="3900823.2199999979"/>
  </r>
  <r>
    <x v="8"/>
    <s v="24"/>
    <x v="5"/>
    <x v="0"/>
    <s v="2914||1.00|320.00"/>
    <x v="596"/>
    <s v="Truck# LT-515_x000a_Hauling Ticket# 15297_x000a_Location: 10200 S. Wallace_x000a_Laraway"/>
    <x v="0"/>
    <x v="17"/>
    <s v="15297"/>
    <x v="24"/>
    <x v="100"/>
    <m/>
    <m/>
    <m/>
    <m/>
    <m/>
    <n v="1"/>
    <n v="320"/>
    <n v="320"/>
    <n v="297.60000000000002"/>
    <n v="3901143.2199999979"/>
  </r>
  <r>
    <x v="8"/>
    <s v="24"/>
    <x v="5"/>
    <x v="0"/>
    <s v="2914||1.00|320.00"/>
    <x v="596"/>
    <s v="Truck# LT-356_x000a_Hauling Ticket# 15244_x000a_Location: 10200 S. Wallace_x000a_Laraway"/>
    <x v="0"/>
    <x v="7"/>
    <s v="15244"/>
    <x v="24"/>
    <x v="100"/>
    <m/>
    <m/>
    <m/>
    <m/>
    <m/>
    <n v="1"/>
    <n v="320"/>
    <n v="320"/>
    <n v="297.60000000000002"/>
    <n v="3901463.2199999979"/>
  </r>
  <r>
    <x v="8"/>
    <s v="24"/>
    <x v="5"/>
    <x v="0"/>
    <s v="2914||1.00|320.00"/>
    <x v="596"/>
    <s v="Truck# LT-356_x000a_Hauling Ticket# 15821_x000a_Location: 10200 S. Wallace_x000a_Laraway"/>
    <x v="0"/>
    <x v="7"/>
    <s v="15821"/>
    <x v="24"/>
    <x v="100"/>
    <m/>
    <m/>
    <m/>
    <m/>
    <m/>
    <n v="1"/>
    <n v="320"/>
    <n v="320"/>
    <n v="297.60000000000002"/>
    <n v="3901783.2199999979"/>
  </r>
  <r>
    <x v="8"/>
    <s v="24"/>
    <x v="5"/>
    <x v="0"/>
    <s v="2914||1.00|320.00"/>
    <x v="596"/>
    <s v="Truck# LT-356_x000a_Hauling Ticket# 15822_x000a_Location: 10200 S. Wallace_x000a_Laraway"/>
    <x v="0"/>
    <x v="7"/>
    <s v="15822"/>
    <x v="24"/>
    <x v="100"/>
    <m/>
    <m/>
    <m/>
    <m/>
    <m/>
    <n v="1"/>
    <n v="320"/>
    <n v="320"/>
    <n v="297.60000000000002"/>
    <n v="3902103.2199999979"/>
  </r>
  <r>
    <x v="8"/>
    <s v="24"/>
    <x v="5"/>
    <x v="0"/>
    <s v="2914||3.00|320.00"/>
    <x v="596"/>
    <s v="Truck# LT-617_x000a_Hauling Ticket# 15740_x000a_Location: 10200 S. Wallace_x000a_Laraway"/>
    <x v="0"/>
    <x v="3"/>
    <s v="15740"/>
    <x v="24"/>
    <x v="100"/>
    <m/>
    <m/>
    <m/>
    <m/>
    <m/>
    <n v="3"/>
    <n v="320"/>
    <n v="960"/>
    <n v="892.80000000000007"/>
    <n v="3903063.2199999979"/>
  </r>
  <r>
    <x v="8"/>
    <s v="24"/>
    <x v="5"/>
    <x v="0"/>
    <s v="2914||3.00|320.00"/>
    <x v="596"/>
    <s v="Truck# U-229_x000a_Hauling Ticket# 15863_x000a_Location: 10200 S. Wallace_x000a_Laraway"/>
    <x v="4"/>
    <x v="6"/>
    <s v="15863"/>
    <x v="24"/>
    <x v="100"/>
    <m/>
    <m/>
    <m/>
    <m/>
    <m/>
    <n v="3"/>
    <n v="320"/>
    <n v="960"/>
    <n v="892.80000000000007"/>
    <n v="3904023.2199999979"/>
  </r>
  <r>
    <x v="8"/>
    <s v="24"/>
    <x v="5"/>
    <x v="0"/>
    <s v="2914||2.00|320.00"/>
    <x v="596"/>
    <s v="Truck# J&amp;O-555_x000a_Hauling Ticket# 19821_x000a_Location: 10200 S. Wallace_x000a_Laraway"/>
    <x v="10"/>
    <x v="42"/>
    <s v="19821"/>
    <x v="24"/>
    <x v="100"/>
    <m/>
    <m/>
    <m/>
    <m/>
    <m/>
    <n v="2"/>
    <n v="320"/>
    <n v="640"/>
    <n v="0"/>
    <n v="3904663.2199999979"/>
  </r>
  <r>
    <x v="8"/>
    <s v="24"/>
    <x v="5"/>
    <x v="0"/>
    <s v="2914||1.00|320.00"/>
    <x v="596"/>
    <s v="Truck# TE-59_x000a_Hauling Ticket# 61350_x000a_Location: 10200 S. Wallace_x000a_Laraway"/>
    <x v="8"/>
    <x v="89"/>
    <s v="61350"/>
    <x v="24"/>
    <x v="100"/>
    <m/>
    <m/>
    <m/>
    <m/>
    <m/>
    <n v="1"/>
    <n v="320"/>
    <n v="320"/>
    <n v="297.60000000000002"/>
    <n v="3904983.2199999979"/>
  </r>
  <r>
    <x v="8"/>
    <s v="24"/>
    <x v="5"/>
    <x v="0"/>
    <s v="2914||1.00|320.00"/>
    <x v="596"/>
    <s v="Truck# TE-59_x000a_Hauling Ticket# 61354_x000a_Location: 10200 S. Wallace_x000a_Laraway"/>
    <x v="8"/>
    <x v="89"/>
    <s v="61354"/>
    <x v="24"/>
    <x v="100"/>
    <m/>
    <m/>
    <m/>
    <m/>
    <m/>
    <n v="1"/>
    <n v="320"/>
    <n v="320"/>
    <n v="297.60000000000002"/>
    <n v="3905303.2199999979"/>
  </r>
  <r>
    <x v="8"/>
    <s v="24"/>
    <x v="5"/>
    <x v="0"/>
    <s v="2914||1.00|320.00"/>
    <x v="596"/>
    <s v="Truck# TE-59_x000a_Hauling Ticket# 61355_x000a_Location: 10200 S. Wallace_x000a_Laraway"/>
    <x v="8"/>
    <x v="89"/>
    <s v="61355"/>
    <x v="24"/>
    <x v="100"/>
    <m/>
    <m/>
    <m/>
    <m/>
    <m/>
    <n v="1"/>
    <n v="320"/>
    <n v="320"/>
    <n v="297.60000000000002"/>
    <n v="3905623.2199999979"/>
  </r>
  <r>
    <x v="8"/>
    <s v="24"/>
    <x v="5"/>
    <x v="0"/>
    <s v="2914||3.00|320.00"/>
    <x v="596"/>
    <s v="Truck# J&amp;O-567_x000a_Hauling Ticket# 13017_x000a_Location: 10200 S. Wallace_x000a_Laraway"/>
    <x v="10"/>
    <x v="95"/>
    <s v="13017"/>
    <x v="24"/>
    <x v="100"/>
    <m/>
    <m/>
    <m/>
    <m/>
    <m/>
    <n v="3"/>
    <n v="320"/>
    <n v="960"/>
    <n v="892.80000000000007"/>
    <n v="3906583.2199999979"/>
  </r>
  <r>
    <x v="8"/>
    <s v="24"/>
    <x v="5"/>
    <x v="0"/>
    <s v="2914||3.00|320.00"/>
    <x v="596"/>
    <s v="Truck# WO-302_x000a_Hauling Ticket# 15150_x000a_Location: 10200 S. Wallace_x000a_Laraway"/>
    <x v="9"/>
    <x v="40"/>
    <s v="15150"/>
    <x v="24"/>
    <x v="100"/>
    <m/>
    <m/>
    <m/>
    <m/>
    <m/>
    <n v="3"/>
    <n v="320"/>
    <n v="960"/>
    <n v="892.80000000000007"/>
    <n v="3907543.2199999979"/>
  </r>
  <r>
    <x v="8"/>
    <s v="24"/>
    <x v="5"/>
    <x v="0"/>
    <s v="2914||3.00|320.00"/>
    <x v="596"/>
    <s v="Truck# LT-515_x000a_Hauling Ticket# 15290_x000a_Location: 10200 S. Wallace_x000a_Laraway"/>
    <x v="0"/>
    <x v="17"/>
    <s v="15290"/>
    <x v="24"/>
    <x v="100"/>
    <m/>
    <m/>
    <m/>
    <m/>
    <m/>
    <n v="3"/>
    <n v="320"/>
    <n v="960"/>
    <n v="892.80000000000007"/>
    <n v="3908503.2199999979"/>
  </r>
  <r>
    <x v="8"/>
    <s v="24"/>
    <x v="5"/>
    <x v="0"/>
    <s v="2914||2.00|320.00"/>
    <x v="596"/>
    <s v="Truck# RB-13_x000a_Hauling Ticket# 15727_x000a_Location: 10200 S. Wallace_x000a_Laraway"/>
    <x v="36"/>
    <x v="67"/>
    <s v="15727"/>
    <x v="24"/>
    <x v="100"/>
    <m/>
    <m/>
    <m/>
    <m/>
    <m/>
    <n v="2"/>
    <n v="320"/>
    <n v="640"/>
    <n v="0"/>
    <n v="3909143.2199999979"/>
  </r>
  <r>
    <x v="8"/>
    <s v="24"/>
    <x v="5"/>
    <x v="0"/>
    <s v="2914||3.00|320.00"/>
    <x v="596"/>
    <s v="Truck# J&amp;O-585_x000a_Hauling Ticket# 35921_x000a_Location: 10200 S. Wallace_x000a_Laraway"/>
    <x v="10"/>
    <x v="101"/>
    <s v="35921"/>
    <x v="24"/>
    <x v="100"/>
    <m/>
    <m/>
    <m/>
    <m/>
    <m/>
    <n v="3"/>
    <n v="320"/>
    <n v="960"/>
    <n v="892.80000000000007"/>
    <n v="3910103.2199999979"/>
  </r>
  <r>
    <x v="8"/>
    <s v="24"/>
    <x v="5"/>
    <x v="0"/>
    <s v="2914||3.00|320.00"/>
    <x v="596"/>
    <s v="Truck# J&amp;O-570_x000a_Hauling Ticket# 36278_x000a_Location: 10200 S. Wallace_x000a_Laraway"/>
    <x v="10"/>
    <x v="102"/>
    <s v="36278"/>
    <x v="24"/>
    <x v="100"/>
    <m/>
    <m/>
    <m/>
    <m/>
    <m/>
    <n v="3"/>
    <n v="320"/>
    <n v="960"/>
    <n v="892.80000000000007"/>
    <n v="3911063.2199999979"/>
  </r>
  <r>
    <x v="8"/>
    <s v="24"/>
    <x v="5"/>
    <x v="0"/>
    <s v="2914||2.00|320.00"/>
    <x v="596"/>
    <s v="Truck# TE-51_x000a_Hauling Ticket# 60357_x000a_Location: 10200 S. Wallace_x000a_Laraway"/>
    <x v="8"/>
    <x v="19"/>
    <s v="60357"/>
    <x v="24"/>
    <x v="100"/>
    <m/>
    <m/>
    <m/>
    <m/>
    <m/>
    <n v="2"/>
    <n v="320"/>
    <n v="640"/>
    <n v="0"/>
    <n v="3911703.2199999979"/>
  </r>
  <r>
    <x v="8"/>
    <s v="24"/>
    <x v="5"/>
    <x v="0"/>
    <s v="2914||2.00|130.00"/>
    <x v="596"/>
    <s v="Truck# TE-51_x000a_Hauling Ticket# 60358_x000a_Location: 10200 S. Wallace_x000a_Laraway_x000a_WAITING TIME"/>
    <x v="8"/>
    <x v="19"/>
    <s v="60358"/>
    <x v="24"/>
    <x v="100"/>
    <m/>
    <m/>
    <m/>
    <m/>
    <m/>
    <n v="2"/>
    <n v="130"/>
    <n v="260"/>
    <n v="0"/>
    <n v="3911963.2199999979"/>
  </r>
  <r>
    <x v="8"/>
    <s v="24"/>
    <x v="5"/>
    <x v="0"/>
    <s v="2914||1.00|320.00"/>
    <x v="596"/>
    <s v="Truck# CAJ-54_x000a_Hauling Ticket# 14027_x000a_Location: 10200 S. Wallace_x000a_Laraway"/>
    <x v="5"/>
    <x v="1"/>
    <s v="14027"/>
    <x v="24"/>
    <x v="100"/>
    <m/>
    <m/>
    <m/>
    <m/>
    <m/>
    <n v="1"/>
    <n v="320"/>
    <n v="320"/>
    <n v="297.60000000000002"/>
    <n v="3912283.21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E3AEBA-8901-D64D-A1D2-24657D1208A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C6" firstHeaderRow="0" firstDataRow="1" firstDataCol="1" rowPageCount="2" colPageCount="1"/>
  <pivotFields count="22">
    <pivotField axis="axisRow" showAll="0">
      <items count="49">
        <item x="47"/>
        <item x="9"/>
        <item x="6"/>
        <item x="29"/>
        <item x="41"/>
        <item x="40"/>
        <item x="16"/>
        <item x="43"/>
        <item x="25"/>
        <item x="39"/>
        <item x="30"/>
        <item x="23"/>
        <item x="2"/>
        <item x="7"/>
        <item x="34"/>
        <item x="46"/>
        <item x="20"/>
        <item x="0"/>
        <item x="11"/>
        <item x="5"/>
        <item x="44"/>
        <item x="26"/>
        <item x="13"/>
        <item x="19"/>
        <item x="31"/>
        <item x="17"/>
        <item x="8"/>
        <item x="42"/>
        <item x="36"/>
        <item x="21"/>
        <item x="1"/>
        <item x="45"/>
        <item x="27"/>
        <item x="14"/>
        <item x="3"/>
        <item x="32"/>
        <item x="28"/>
        <item x="33"/>
        <item x="35"/>
        <item x="18"/>
        <item x="37"/>
        <item x="4"/>
        <item x="15"/>
        <item x="24"/>
        <item x="38"/>
        <item x="10"/>
        <item x="22"/>
        <item x="12"/>
        <item t="default"/>
      </items>
    </pivotField>
    <pivotField showAll="0"/>
    <pivotField axis="axisPage" multipleItemSelectionAllowed="1" showAll="0">
      <items count="13">
        <item x="11"/>
        <item h="1" x="9"/>
        <item h="1" x="10"/>
        <item h="1" x="7"/>
        <item h="1" x="0"/>
        <item h="1" x="1"/>
        <item h="1" x="2"/>
        <item h="1" x="3"/>
        <item h="1" x="4"/>
        <item h="1" x="8"/>
        <item h="1" x="5"/>
        <item h="1" x="6"/>
        <item t="default"/>
      </items>
    </pivotField>
    <pivotField axis="axisPage" showAll="0">
      <items count="2">
        <item x="0"/>
        <item t="default"/>
      </items>
    </pivotField>
    <pivotField showAll="0"/>
    <pivotField axis="axisRow" showAll="0">
      <items count="598">
        <item x="410"/>
        <item x="510"/>
        <item x="120"/>
        <item x="267"/>
        <item x="411"/>
        <item x="121"/>
        <item x="404"/>
        <item x="268"/>
        <item x="412"/>
        <item x="163"/>
        <item x="122"/>
        <item x="49"/>
        <item x="269"/>
        <item x="413"/>
        <item x="511"/>
        <item x="164"/>
        <item x="123"/>
        <item x="50"/>
        <item x="270"/>
        <item x="512"/>
        <item x="124"/>
        <item x="114"/>
        <item x="35"/>
        <item x="110"/>
        <item x="51"/>
        <item x="271"/>
        <item x="513"/>
        <item x="115"/>
        <item x="125"/>
        <item x="78"/>
        <item x="272"/>
        <item x="447"/>
        <item x="52"/>
        <item x="273"/>
        <item x="448"/>
        <item x="126"/>
        <item x="77"/>
        <item x="274"/>
        <item x="449"/>
        <item x="439"/>
        <item x="127"/>
        <item x="275"/>
        <item x="450"/>
        <item x="440"/>
        <item x="128"/>
        <item x="405"/>
        <item x="53"/>
        <item x="251"/>
        <item x="441"/>
        <item x="352"/>
        <item x="451"/>
        <item x="129"/>
        <item x="165"/>
        <item x="406"/>
        <item x="57"/>
        <item x="252"/>
        <item x="505"/>
        <item x="442"/>
        <item x="452"/>
        <item x="353"/>
        <item x="130"/>
        <item x="381"/>
        <item x="480"/>
        <item x="58"/>
        <item x="276"/>
        <item x="506"/>
        <item x="446"/>
        <item x="354"/>
        <item x="116"/>
        <item x="131"/>
        <item x="156"/>
        <item x="382"/>
        <item x="553"/>
        <item x="518"/>
        <item x="59"/>
        <item x="507"/>
        <item x="443"/>
        <item x="453"/>
        <item x="355"/>
        <item x="117"/>
        <item x="132"/>
        <item x="177"/>
        <item x="519"/>
        <item x="383"/>
        <item x="554"/>
        <item x="54"/>
        <item x="508"/>
        <item x="445"/>
        <item x="454"/>
        <item x="356"/>
        <item x="133"/>
        <item x="167"/>
        <item x="178"/>
        <item x="520"/>
        <item x="555"/>
        <item x="13"/>
        <item x="55"/>
        <item x="509"/>
        <item x="320"/>
        <item x="438"/>
        <item x="444"/>
        <item x="455"/>
        <item x="357"/>
        <item x="134"/>
        <item x="168"/>
        <item x="179"/>
        <item x="14"/>
        <item x="221"/>
        <item x="521"/>
        <item x="556"/>
        <item x="48"/>
        <item x="584"/>
        <item x="321"/>
        <item x="419"/>
        <item x="424"/>
        <item x="358"/>
        <item x="135"/>
        <item x="169"/>
        <item x="180"/>
        <item x="407"/>
        <item x="222"/>
        <item x="522"/>
        <item x="384"/>
        <item x="557"/>
        <item x="15"/>
        <item x="359"/>
        <item x="36"/>
        <item x="322"/>
        <item x="425"/>
        <item x="360"/>
        <item x="170"/>
        <item x="181"/>
        <item x="208"/>
        <item x="16"/>
        <item x="223"/>
        <item x="523"/>
        <item x="558"/>
        <item x="37"/>
        <item x="60"/>
        <item x="80"/>
        <item x="253"/>
        <item x="481"/>
        <item x="350"/>
        <item x="323"/>
        <item x="426"/>
        <item x="361"/>
        <item x="171"/>
        <item x="182"/>
        <item x="224"/>
        <item x="524"/>
        <item x="385"/>
        <item x="0"/>
        <item x="56"/>
        <item x="61"/>
        <item x="81"/>
        <item x="482"/>
        <item x="351"/>
        <item x="420"/>
        <item x="427"/>
        <item x="362"/>
        <item x="544"/>
        <item x="136"/>
        <item x="183"/>
        <item x="225"/>
        <item x="525"/>
        <item x="386"/>
        <item x="559"/>
        <item x="1"/>
        <item x="62"/>
        <item x="11"/>
        <item x="82"/>
        <item x="483"/>
        <item x="363"/>
        <item x="545"/>
        <item x="137"/>
        <item x="184"/>
        <item x="226"/>
        <item x="526"/>
        <item x="560"/>
        <item x="63"/>
        <item x="12"/>
        <item x="83"/>
        <item x="254"/>
        <item x="484"/>
        <item x="324"/>
        <item x="364"/>
        <item x="546"/>
        <item x="514"/>
        <item x="138"/>
        <item x="185"/>
        <item x="209"/>
        <item x="17"/>
        <item x="227"/>
        <item x="527"/>
        <item x="561"/>
        <item x="64"/>
        <item x="84"/>
        <item x="325"/>
        <item x="460"/>
        <item x="365"/>
        <item x="468"/>
        <item x="547"/>
        <item x="139"/>
        <item x="161"/>
        <item x="186"/>
        <item x="228"/>
        <item x="387"/>
        <item x="2"/>
        <item x="528"/>
        <item x="65"/>
        <item x="85"/>
        <item x="485"/>
        <item x="461"/>
        <item x="326"/>
        <item x="415"/>
        <item x="366"/>
        <item x="548"/>
        <item x="140"/>
        <item x="162"/>
        <item x="187"/>
        <item x="210"/>
        <item x="18"/>
        <item x="277"/>
        <item x="229"/>
        <item x="388"/>
        <item x="515"/>
        <item x="66"/>
        <item x="486"/>
        <item x="462"/>
        <item x="416"/>
        <item x="422"/>
        <item x="367"/>
        <item x="141"/>
        <item x="172"/>
        <item x="188"/>
        <item x="19"/>
        <item x="230"/>
        <item x="389"/>
        <item x="529"/>
        <item x="67"/>
        <item x="86"/>
        <item x="487"/>
        <item x="463"/>
        <item x="417"/>
        <item x="368"/>
        <item x="142"/>
        <item x="173"/>
        <item x="189"/>
        <item x="220"/>
        <item x="465"/>
        <item x="10"/>
        <item x="231"/>
        <item x="562"/>
        <item x="38"/>
        <item x="87"/>
        <item x="255"/>
        <item x="488"/>
        <item x="464"/>
        <item x="113"/>
        <item x="418"/>
        <item x="369"/>
        <item x="143"/>
        <item x="174"/>
        <item x="190"/>
        <item x="211"/>
        <item x="466"/>
        <item x="232"/>
        <item x="530"/>
        <item x="390"/>
        <item x="39"/>
        <item x="88"/>
        <item x="489"/>
        <item x="370"/>
        <item x="144"/>
        <item x="191"/>
        <item x="408"/>
        <item x="20"/>
        <item x="467"/>
        <item x="516"/>
        <item x="233"/>
        <item x="531"/>
        <item x="391"/>
        <item x="68"/>
        <item x="89"/>
        <item x="256"/>
        <item x="490"/>
        <item x="371"/>
        <item x="118"/>
        <item x="145"/>
        <item x="192"/>
        <item x="193"/>
        <item x="217"/>
        <item x="21"/>
        <item x="3"/>
        <item x="537"/>
        <item x="296"/>
        <item x="234"/>
        <item x="532"/>
        <item x="392"/>
        <item x="563"/>
        <item x="69"/>
        <item x="90"/>
        <item x="491"/>
        <item x="372"/>
        <item x="119"/>
        <item x="146"/>
        <item x="194"/>
        <item x="316"/>
        <item x="4"/>
        <item x="278"/>
        <item x="297"/>
        <item x="235"/>
        <item x="533"/>
        <item x="393"/>
        <item x="564"/>
        <item x="70"/>
        <item x="91"/>
        <item x="492"/>
        <item x="317"/>
        <item x="414"/>
        <item x="373"/>
        <item x="147"/>
        <item x="195"/>
        <item x="538"/>
        <item x="279"/>
        <item x="298"/>
        <item x="236"/>
        <item x="534"/>
        <item x="565"/>
        <item x="71"/>
        <item x="92"/>
        <item x="493"/>
        <item x="318"/>
        <item x="435"/>
        <item x="374"/>
        <item x="148"/>
        <item x="196"/>
        <item x="280"/>
        <item x="299"/>
        <item x="585"/>
        <item x="22"/>
        <item x="566"/>
        <item x="394"/>
        <item x="93"/>
        <item x="428"/>
        <item x="375"/>
        <item x="335"/>
        <item x="149"/>
        <item x="157"/>
        <item x="197"/>
        <item x="281"/>
        <item x="300"/>
        <item x="586"/>
        <item x="23"/>
        <item x="237"/>
        <item x="536"/>
        <item x="567"/>
        <item x="535"/>
        <item x="409"/>
        <item x="94"/>
        <item x="257"/>
        <item x="494"/>
        <item x="376"/>
        <item x="336"/>
        <item x="150"/>
        <item x="198"/>
        <item x="282"/>
        <item x="301"/>
        <item x="24"/>
        <item x="5"/>
        <item x="238"/>
        <item x="568"/>
        <item x="587"/>
        <item x="588"/>
        <item x="95"/>
        <item x="258"/>
        <item x="495"/>
        <item x="377"/>
        <item x="337"/>
        <item x="151"/>
        <item x="166"/>
        <item x="199"/>
        <item x="283"/>
        <item x="302"/>
        <item x="25"/>
        <item x="239"/>
        <item x="569"/>
        <item x="469"/>
        <item x="395"/>
        <item x="40"/>
        <item x="96"/>
        <item x="259"/>
        <item x="496"/>
        <item x="378"/>
        <item x="338"/>
        <item x="436"/>
        <item x="152"/>
        <item x="158"/>
        <item x="200"/>
        <item x="218"/>
        <item x="284"/>
        <item x="303"/>
        <item x="26"/>
        <item x="470"/>
        <item x="240"/>
        <item x="570"/>
        <item x="41"/>
        <item x="497"/>
        <item x="379"/>
        <item x="339"/>
        <item x="201"/>
        <item x="219"/>
        <item x="285"/>
        <item x="304"/>
        <item x="102"/>
        <item x="539"/>
        <item x="471"/>
        <item x="582"/>
        <item x="241"/>
        <item x="396"/>
        <item x="571"/>
        <item x="319"/>
        <item x="590"/>
        <item x="42"/>
        <item x="97"/>
        <item x="498"/>
        <item x="340"/>
        <item x="159"/>
        <item x="202"/>
        <item x="286"/>
        <item x="305"/>
        <item x="103"/>
        <item x="540"/>
        <item x="349"/>
        <item x="589"/>
        <item x="472"/>
        <item x="583"/>
        <item x="242"/>
        <item x="572"/>
        <item x="43"/>
        <item x="98"/>
        <item x="111"/>
        <item x="260"/>
        <item x="380"/>
        <item x="341"/>
        <item x="153"/>
        <item x="203"/>
        <item x="287"/>
        <item x="306"/>
        <item x="27"/>
        <item x="104"/>
        <item x="591"/>
        <item x="243"/>
        <item x="397"/>
        <item x="573"/>
        <item x="473"/>
        <item x="44"/>
        <item x="99"/>
        <item x="112"/>
        <item x="499"/>
        <item x="342"/>
        <item x="204"/>
        <item x="288"/>
        <item x="307"/>
        <item x="28"/>
        <item x="549"/>
        <item x="244"/>
        <item x="574"/>
        <item x="592"/>
        <item x="45"/>
        <item x="100"/>
        <item x="261"/>
        <item x="500"/>
        <item x="429"/>
        <item x="343"/>
        <item x="327"/>
        <item x="212"/>
        <item x="289"/>
        <item x="308"/>
        <item x="29"/>
        <item x="105"/>
        <item x="541"/>
        <item x="474"/>
        <item x="245"/>
        <item x="575"/>
        <item x="106"/>
        <item x="46"/>
        <item x="72"/>
        <item x="101"/>
        <item x="262"/>
        <item x="501"/>
        <item x="315"/>
        <item x="423"/>
        <item x="430"/>
        <item x="344"/>
        <item x="328"/>
        <item x="456"/>
        <item x="160"/>
        <item x="213"/>
        <item x="290"/>
        <item x="309"/>
        <item x="517"/>
        <item x="30"/>
        <item x="107"/>
        <item x="475"/>
        <item x="246"/>
        <item x="576"/>
        <item x="47"/>
        <item x="263"/>
        <item x="502"/>
        <item x="437"/>
        <item x="345"/>
        <item x="329"/>
        <item x="457"/>
        <item x="154"/>
        <item x="214"/>
        <item x="291"/>
        <item x="310"/>
        <item x="31"/>
        <item x="542"/>
        <item x="550"/>
        <item x="593"/>
        <item x="476"/>
        <item x="247"/>
        <item x="398"/>
        <item x="577"/>
        <item x="73"/>
        <item x="79"/>
        <item x="264"/>
        <item x="431"/>
        <item x="346"/>
        <item x="330"/>
        <item x="458"/>
        <item x="205"/>
        <item x="215"/>
        <item x="292"/>
        <item x="311"/>
        <item x="32"/>
        <item x="551"/>
        <item x="594"/>
        <item x="6"/>
        <item x="477"/>
        <item x="581"/>
        <item x="248"/>
        <item x="399"/>
        <item x="578"/>
        <item x="74"/>
        <item x="265"/>
        <item x="421"/>
        <item x="432"/>
        <item x="347"/>
        <item x="331"/>
        <item x="459"/>
        <item x="155"/>
        <item x="206"/>
        <item x="216"/>
        <item x="293"/>
        <item x="312"/>
        <item x="33"/>
        <item x="552"/>
        <item x="595"/>
        <item x="7"/>
        <item x="543"/>
        <item x="478"/>
        <item x="249"/>
        <item x="400"/>
        <item x="403"/>
        <item x="75"/>
        <item x="266"/>
        <item x="503"/>
        <item x="433"/>
        <item x="348"/>
        <item x="332"/>
        <item x="333"/>
        <item x="175"/>
        <item x="207"/>
        <item x="294"/>
        <item x="313"/>
        <item x="34"/>
        <item x="108"/>
        <item x="596"/>
        <item x="8"/>
        <item x="479"/>
        <item x="250"/>
        <item x="401"/>
        <item x="579"/>
        <item x="76"/>
        <item x="504"/>
        <item x="434"/>
        <item x="334"/>
        <item x="176"/>
        <item x="295"/>
        <item x="314"/>
        <item x="109"/>
        <item x="9"/>
        <item x="402"/>
        <item x="580"/>
        <item t="default"/>
      </items>
    </pivotField>
    <pivotField showAll="0"/>
    <pivotField axis="axisRow" showAll="0">
      <items count="51">
        <item h="1" x="39"/>
        <item x="40"/>
        <item h="1" x="11"/>
        <item h="1" x="7"/>
        <item h="1" x="21"/>
        <item h="1" x="49"/>
        <item h="1" x="27"/>
        <item h="1" x="3"/>
        <item h="1" x="5"/>
        <item h="1" x="41"/>
        <item h="1" x="35"/>
        <item h="1" x="24"/>
        <item h="1" x="32"/>
        <item h="1" x="48"/>
        <item h="1" x="18"/>
        <item h="1" x="12"/>
        <item h="1" x="10"/>
        <item h="1" x="25"/>
        <item h="1" x="23"/>
        <item h="1" x="15"/>
        <item h="1" x="1"/>
        <item h="1" x="0"/>
        <item h="1" x="26"/>
        <item h="1" x="14"/>
        <item h="1" x="2"/>
        <item h="1" x="38"/>
        <item h="1" x="37"/>
        <item h="1" x="28"/>
        <item h="1" x="43"/>
        <item h="1" x="31"/>
        <item h="1" x="45"/>
        <item h="1" x="36"/>
        <item h="1" x="44"/>
        <item h="1" x="34"/>
        <item h="1" x="30"/>
        <item h="1" x="33"/>
        <item h="1" x="46"/>
        <item h="1" x="17"/>
        <item h="1" x="8"/>
        <item h="1" x="19"/>
        <item h="1" x="6"/>
        <item h="1" x="20"/>
        <item h="1" x="4"/>
        <item h="1" x="42"/>
        <item h="1" x="29"/>
        <item h="1" x="9"/>
        <item h="1" x="16"/>
        <item h="1" x="47"/>
        <item h="1" x="13"/>
        <item h="1" x="22"/>
        <item t="default"/>
      </items>
    </pivotField>
    <pivotField axis="axisRow" showAll="0">
      <items count="104">
        <item h="1" x="99"/>
        <item h="1" x="98"/>
        <item h="1" x="94"/>
        <item x="84"/>
        <item h="1" sd="0" x="39"/>
        <item h="1" x="82"/>
        <item h="1" x="41"/>
        <item h="1" x="55"/>
        <item h="1" x="31"/>
        <item h="1" x="16"/>
        <item h="1" x="53"/>
        <item h="1" x="72"/>
        <item h="1" x="37"/>
        <item h="1" x="0"/>
        <item h="1" x="2"/>
        <item h="1" x="11"/>
        <item h="1" x="25"/>
        <item h="1" x="92"/>
        <item h="1" x="67"/>
        <item h="1" x="51"/>
        <item h="1" x="38"/>
        <item h="1" x="81"/>
        <item h="1" x="35"/>
        <item h="1" x="8"/>
        <item h="1" x="34"/>
        <item h="1" x="10"/>
        <item h="1" x="33"/>
        <item h="1" x="45"/>
        <item h="1" x="90"/>
        <item h="1" x="83"/>
        <item h="1" x="73"/>
        <item h="1" x="6"/>
        <item h="1" x="86"/>
        <item h="1" x="54"/>
        <item h="1" x="49"/>
        <item h="1" x="44"/>
        <item h="1" x="5"/>
        <item h="1" x="71"/>
        <item h="1" x="40"/>
        <item h="1" x="91"/>
        <item h="1" x="24"/>
        <item h="1" x="21"/>
        <item h="1" x="100"/>
        <item h="1" x="93"/>
        <item h="1" x="7"/>
        <item h="1" x="4"/>
        <item h="1" x="61"/>
        <item h="1" x="36"/>
        <item h="1" x="26"/>
        <item h="1" x="85"/>
        <item h="1" x="32"/>
        <item h="1" x="68"/>
        <item h="1" x="19"/>
        <item h="1" x="17"/>
        <item h="1" x="14"/>
        <item h="1" x="29"/>
        <item h="1" x="1"/>
        <item h="1" x="42"/>
        <item h="1" x="28"/>
        <item h="1" x="80"/>
        <item h="1" x="79"/>
        <item h="1" x="70"/>
        <item h="1" x="95"/>
        <item h="1" x="74"/>
        <item h="1" x="18"/>
        <item h="1" x="62"/>
        <item h="1" x="102"/>
        <item h="1" x="22"/>
        <item h="1" x="101"/>
        <item h="1" x="89"/>
        <item h="1" x="47"/>
        <item h="1" x="63"/>
        <item h="1" x="97"/>
        <item h="1" x="3"/>
        <item h="1" x="52"/>
        <item h="1" x="65"/>
        <item h="1" x="76"/>
        <item h="1" x="96"/>
        <item h="1" x="60"/>
        <item h="1" x="64"/>
        <item h="1" x="15"/>
        <item h="1" x="27"/>
        <item h="1" x="43"/>
        <item h="1" x="50"/>
        <item h="1" x="30"/>
        <item h="1" x="69"/>
        <item h="1" x="57"/>
        <item h="1" x="75"/>
        <item h="1" x="56"/>
        <item h="1" x="88"/>
        <item h="1" x="13"/>
        <item h="1" x="20"/>
        <item h="1" x="9"/>
        <item h="1" x="12"/>
        <item h="1" x="46"/>
        <item h="1" x="78"/>
        <item h="1" x="66"/>
        <item h="1" x="58"/>
        <item h="1" x="77"/>
        <item h="1" x="23"/>
        <item h="1" x="87"/>
        <item h="1" x="59"/>
        <item h="1" x="48"/>
        <item t="default"/>
      </items>
    </pivotField>
    <pivotField showAll="0"/>
    <pivotField axis="axisRow" showAll="0">
      <items count="28">
        <item h="1" sd="0" x="2"/>
        <item h="1" x="7"/>
        <item h="1" x="23"/>
        <item h="1" x="11"/>
        <item x="22"/>
        <item h="1" x="8"/>
        <item h="1" x="24"/>
        <item h="1" sd="0" x="0"/>
        <item h="1" x="4"/>
        <item h="1" sd="0" x="3"/>
        <item h="1" x="26"/>
        <item h="1" x="5"/>
        <item h="1" x="16"/>
        <item h="1" x="10"/>
        <item h="1" x="19"/>
        <item h="1" x="18"/>
        <item h="1" x="13"/>
        <item h="1" x="6"/>
        <item h="1" x="14"/>
        <item h="1" x="20"/>
        <item h="1" x="21"/>
        <item h="1" x="12"/>
        <item h="1" x="17"/>
        <item h="1" x="9"/>
        <item h="1" sd="0" x="1"/>
        <item h="1" x="15"/>
        <item h="1" x="25"/>
        <item t="default"/>
      </items>
    </pivotField>
    <pivotField axis="axisRow" showAll="0">
      <items count="109">
        <item h="1" sd="0" x="0"/>
        <item h="1" sd="0" x="1"/>
        <item h="1" sd="0" x="2"/>
        <item h="1" sd="0" x="3"/>
        <item h="1" sd="0" x="4"/>
        <item h="1" sd="0" x="5"/>
        <item h="1" sd="0" x="6"/>
        <item h="1" sd="0" x="7"/>
        <item h="1" sd="0" x="8"/>
        <item h="1" sd="0" x="9"/>
        <item h="1" sd="0" x="10"/>
        <item h="1" sd="0" x="11"/>
        <item h="1" sd="0" x="12"/>
        <item h="1" x="13"/>
        <item h="1" x="14"/>
        <item h="1" m="1" x="106"/>
        <item h="1" x="16"/>
        <item h="1" m="1" x="107"/>
        <item h="1" x="18"/>
        <item h="1" x="19"/>
        <item h="1" x="20"/>
        <item h="1" x="21"/>
        <item h="1" x="22"/>
        <item h="1" x="23"/>
        <item h="1" x="27"/>
        <item h="1" x="28"/>
        <item h="1" m="1" x="101"/>
        <item h="1" m="1" x="104"/>
        <item h="1" m="1" x="103"/>
        <item h="1" m="1" x="105"/>
        <item h="1" x="29"/>
        <item h="1" x="30"/>
        <item h="1" x="31"/>
        <item h="1" x="32"/>
        <item h="1" x="33"/>
        <item h="1" x="34"/>
        <item h="1" x="35"/>
        <item h="1" x="36"/>
        <item h="1" x="37"/>
        <item x="38"/>
        <item h="1" x="39"/>
        <item h="1" x="40"/>
        <item h="1" x="41"/>
        <item h="1" x="42"/>
        <item h="1" x="43"/>
        <item h="1" x="44"/>
        <item h="1" x="45"/>
        <item h="1" x="46"/>
        <item h="1" x="47"/>
        <item h="1" x="48"/>
        <item h="1" x="49"/>
        <item h="1" m="1" x="102"/>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50"/>
        <item h="1" x="25"/>
        <item h="1" x="24"/>
        <item h="1" x="26"/>
        <item h="1" x="15"/>
        <item h="1" x="17"/>
        <item t="default"/>
      </items>
    </pivotField>
    <pivotField showAll="0"/>
    <pivotField showAll="0"/>
    <pivotField showAll="0"/>
    <pivotField showAll="0"/>
    <pivotField showAll="0"/>
    <pivotField showAll="0"/>
    <pivotField showAll="0"/>
    <pivotField dataField="1" showAll="0"/>
    <pivotField dataField="1" showAll="0"/>
    <pivotField showAll="0"/>
  </pivotFields>
  <rowFields count="6">
    <field x="11"/>
    <field x="10"/>
    <field x="8"/>
    <field x="7"/>
    <field x="5"/>
    <field x="0"/>
  </rowFields>
  <rowItems count="1">
    <i t="grand">
      <x/>
    </i>
  </rowItems>
  <colFields count="1">
    <field x="-2"/>
  </colFields>
  <colItems count="2">
    <i>
      <x/>
    </i>
    <i i="1">
      <x v="1"/>
    </i>
  </colItems>
  <pageFields count="2">
    <pageField fld="3" hier="-1"/>
    <pageField fld="2" hier="-1"/>
  </pageFields>
  <dataFields count="2">
    <dataField name="Total Cobrado a Cliente" fld="19" baseField="0" baseItem="0"/>
    <dataField name="Pago Total a Broker"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0DDDEC-5B72-D042-ACF7-2B471A9F094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echa / Cliente">
  <location ref="B20:E1395" firstHeaderRow="0" firstDataRow="1" firstDataCol="1"/>
  <pivotFields count="13">
    <pivotField showAll="0">
      <items count="43">
        <item x="31"/>
        <item x="14"/>
        <item x="8"/>
        <item x="39"/>
        <item x="3"/>
        <item x="10"/>
        <item x="30"/>
        <item x="0"/>
        <item x="18"/>
        <item x="19"/>
        <item x="27"/>
        <item x="35"/>
        <item x="13"/>
        <item x="12"/>
        <item x="16"/>
        <item x="6"/>
        <item x="25"/>
        <item x="26"/>
        <item x="15"/>
        <item x="20"/>
        <item x="17"/>
        <item x="21"/>
        <item x="1"/>
        <item x="36"/>
        <item x="23"/>
        <item x="29"/>
        <item x="34"/>
        <item x="24"/>
        <item x="5"/>
        <item x="9"/>
        <item x="11"/>
        <item x="32"/>
        <item x="41"/>
        <item x="37"/>
        <item x="33"/>
        <item x="38"/>
        <item x="28"/>
        <item x="40"/>
        <item x="2"/>
        <item x="7"/>
        <item x="22"/>
        <item x="4"/>
        <item t="default"/>
      </items>
    </pivotField>
    <pivotField showAll="0">
      <items count="244">
        <item x="0"/>
        <item x="4"/>
        <item x="1"/>
        <item x="3"/>
        <item x="6"/>
        <item x="7"/>
        <item x="5"/>
        <item x="2"/>
        <item x="8"/>
        <item x="9"/>
        <item x="10"/>
        <item x="11"/>
        <item x="12"/>
        <item x="13"/>
        <item x="14"/>
        <item x="16"/>
        <item x="15"/>
        <item x="17"/>
        <item x="18"/>
        <item x="19"/>
        <item x="21"/>
        <item x="23"/>
        <item x="22"/>
        <item x="20"/>
        <item x="24"/>
        <item x="25"/>
        <item x="26"/>
        <item x="27"/>
        <item x="29"/>
        <item x="28"/>
        <item x="30"/>
        <item x="31"/>
        <item x="32"/>
        <item x="34"/>
        <item x="35"/>
        <item x="33"/>
        <item x="36"/>
        <item x="37"/>
        <item x="38"/>
        <item x="39"/>
        <item x="40"/>
        <item x="41"/>
        <item x="42"/>
        <item x="43"/>
        <item x="44"/>
        <item x="54"/>
        <item x="46"/>
        <item x="45"/>
        <item x="47"/>
        <item x="48"/>
        <item x="49"/>
        <item x="51"/>
        <item x="55"/>
        <item x="53"/>
        <item x="52"/>
        <item x="58"/>
        <item x="56"/>
        <item x="59"/>
        <item x="57"/>
        <item x="60"/>
        <item x="61"/>
        <item x="62"/>
        <item x="65"/>
        <item x="66"/>
        <item x="50"/>
        <item x="63"/>
        <item x="64"/>
        <item x="67"/>
        <item x="68"/>
        <item x="69"/>
        <item x="70"/>
        <item x="72"/>
        <item x="71"/>
        <item x="73"/>
        <item x="75"/>
        <item x="74"/>
        <item x="76"/>
        <item x="77"/>
        <item x="78"/>
        <item x="79"/>
        <item x="83"/>
        <item x="80"/>
        <item x="88"/>
        <item x="89"/>
        <item x="81"/>
        <item x="84"/>
        <item x="85"/>
        <item x="82"/>
        <item x="86"/>
        <item x="90"/>
        <item x="87"/>
        <item x="91"/>
        <item x="97"/>
        <item x="92"/>
        <item x="94"/>
        <item x="93"/>
        <item x="95"/>
        <item x="96"/>
        <item x="98"/>
        <item x="99"/>
        <item x="101"/>
        <item x="100"/>
        <item x="104"/>
        <item x="103"/>
        <item x="111"/>
        <item x="112"/>
        <item x="107"/>
        <item x="109"/>
        <item x="108"/>
        <item x="105"/>
        <item x="102"/>
        <item x="113"/>
        <item x="123"/>
        <item x="118"/>
        <item x="114"/>
        <item x="115"/>
        <item x="110"/>
        <item x="119"/>
        <item x="116"/>
        <item x="124"/>
        <item x="106"/>
        <item x="122"/>
        <item x="133"/>
        <item x="126"/>
        <item x="127"/>
        <item x="128"/>
        <item x="129"/>
        <item x="130"/>
        <item x="125"/>
        <item x="131"/>
        <item x="121"/>
        <item x="134"/>
        <item x="135"/>
        <item x="140"/>
        <item x="132"/>
        <item x="141"/>
        <item x="136"/>
        <item x="137"/>
        <item x="138"/>
        <item x="142"/>
        <item x="139"/>
        <item x="143"/>
        <item x="146"/>
        <item x="147"/>
        <item x="153"/>
        <item x="154"/>
        <item x="144"/>
        <item x="145"/>
        <item x="151"/>
        <item x="148"/>
        <item x="149"/>
        <item x="155"/>
        <item x="150"/>
        <item x="156"/>
        <item x="157"/>
        <item x="152"/>
        <item x="163"/>
        <item x="162"/>
        <item x="158"/>
        <item x="160"/>
        <item x="166"/>
        <item x="159"/>
        <item x="161"/>
        <item x="164"/>
        <item x="165"/>
        <item x="167"/>
        <item x="171"/>
        <item x="169"/>
        <item x="170"/>
        <item x="172"/>
        <item x="177"/>
        <item x="178"/>
        <item x="173"/>
        <item x="174"/>
        <item x="175"/>
        <item x="176"/>
        <item x="168"/>
        <item x="179"/>
        <item x="180"/>
        <item x="182"/>
        <item x="181"/>
        <item x="183"/>
        <item x="185"/>
        <item x="192"/>
        <item x="186"/>
        <item x="184"/>
        <item x="188"/>
        <item x="189"/>
        <item x="187"/>
        <item x="190"/>
        <item x="191"/>
        <item x="193"/>
        <item x="194"/>
        <item x="196"/>
        <item x="197"/>
        <item x="195"/>
        <item x="198"/>
        <item x="199"/>
        <item x="200"/>
        <item x="201"/>
        <item x="207"/>
        <item x="208"/>
        <item x="202"/>
        <item x="203"/>
        <item x="204"/>
        <item x="205"/>
        <item x="206"/>
        <item x="209"/>
        <item x="210"/>
        <item x="211"/>
        <item x="212"/>
        <item x="216"/>
        <item x="217"/>
        <item x="219"/>
        <item x="218"/>
        <item x="213"/>
        <item x="214"/>
        <item x="215"/>
        <item x="220"/>
        <item x="221"/>
        <item x="222"/>
        <item x="227"/>
        <item x="223"/>
        <item x="228"/>
        <item x="224"/>
        <item x="225"/>
        <item x="230"/>
        <item x="226"/>
        <item x="229"/>
        <item x="232"/>
        <item x="233"/>
        <item x="239"/>
        <item x="234"/>
        <item x="235"/>
        <item x="236"/>
        <item x="237"/>
        <item x="238"/>
        <item x="240"/>
        <item x="241"/>
        <item x="242"/>
        <item x="117"/>
        <item x="120"/>
        <item x="231"/>
        <item t="default"/>
      </items>
    </pivotField>
    <pivotField axis="axisRow" numFmtId="14" showAll="0">
      <items count="144">
        <item x="54"/>
        <item x="0"/>
        <item x="1"/>
        <item x="5"/>
        <item x="6"/>
        <item x="4"/>
        <item x="7"/>
        <item x="2"/>
        <item x="3"/>
        <item x="9"/>
        <item x="8"/>
        <item x="10"/>
        <item x="11"/>
        <item x="12"/>
        <item x="13"/>
        <item x="21"/>
        <item x="14"/>
        <item x="15"/>
        <item x="16"/>
        <item x="17"/>
        <item x="18"/>
        <item x="19"/>
        <item x="20"/>
        <item x="26"/>
        <item x="22"/>
        <item x="23"/>
        <item x="24"/>
        <item x="25"/>
        <item x="28"/>
        <item x="27"/>
        <item x="30"/>
        <item x="29"/>
        <item x="31"/>
        <item x="32"/>
        <item x="37"/>
        <item x="34"/>
        <item x="33"/>
        <item x="38"/>
        <item x="42"/>
        <item x="39"/>
        <item x="40"/>
        <item x="35"/>
        <item x="36"/>
        <item x="44"/>
        <item x="45"/>
        <item x="41"/>
        <item x="46"/>
        <item x="50"/>
        <item x="49"/>
        <item x="48"/>
        <item x="43"/>
        <item x="47"/>
        <item x="52"/>
        <item x="53"/>
        <item x="55"/>
        <item x="51"/>
        <item x="56"/>
        <item x="62"/>
        <item x="57"/>
        <item x="61"/>
        <item x="60"/>
        <item x="59"/>
        <item x="58"/>
        <item x="64"/>
        <item x="63"/>
        <item x="65"/>
        <item x="66"/>
        <item x="71"/>
        <item x="67"/>
        <item x="68"/>
        <item x="70"/>
        <item x="69"/>
        <item x="72"/>
        <item x="73"/>
        <item x="74"/>
        <item x="75"/>
        <item x="78"/>
        <item x="81"/>
        <item x="82"/>
        <item x="85"/>
        <item x="84"/>
        <item x="83"/>
        <item x="79"/>
        <item x="88"/>
        <item x="86"/>
        <item x="87"/>
        <item x="89"/>
        <item x="76"/>
        <item x="91"/>
        <item x="92"/>
        <item x="90"/>
        <item x="77"/>
        <item x="93"/>
        <item x="94"/>
        <item x="96"/>
        <item x="95"/>
        <item x="80"/>
        <item x="97"/>
        <item x="100"/>
        <item x="99"/>
        <item x="98"/>
        <item x="105"/>
        <item x="101"/>
        <item x="102"/>
        <item x="103"/>
        <item x="104"/>
        <item x="110"/>
        <item x="106"/>
        <item x="107"/>
        <item x="108"/>
        <item x="109"/>
        <item x="115"/>
        <item x="113"/>
        <item x="112"/>
        <item x="111"/>
        <item x="114"/>
        <item x="118"/>
        <item x="119"/>
        <item x="117"/>
        <item x="120"/>
        <item x="116"/>
        <item x="121"/>
        <item x="122"/>
        <item x="129"/>
        <item x="123"/>
        <item x="127"/>
        <item x="128"/>
        <item x="125"/>
        <item x="126"/>
        <item x="124"/>
        <item x="130"/>
        <item x="131"/>
        <item x="134"/>
        <item x="132"/>
        <item x="133"/>
        <item x="135"/>
        <item x="137"/>
        <item x="138"/>
        <item x="136"/>
        <item x="140"/>
        <item x="139"/>
        <item x="142"/>
        <item x="141"/>
        <item t="default"/>
      </items>
    </pivotField>
    <pivotField showAll="0">
      <items count="97">
        <item x="14"/>
        <item x="42"/>
        <item x="59"/>
        <item x="41"/>
        <item x="34"/>
        <item x="56"/>
        <item x="50"/>
        <item x="45"/>
        <item x="85"/>
        <item x="23"/>
        <item x="49"/>
        <item x="52"/>
        <item x="47"/>
        <item x="1"/>
        <item x="15"/>
        <item x="71"/>
        <item x="76"/>
        <item x="6"/>
        <item x="30"/>
        <item x="24"/>
        <item x="4"/>
        <item x="74"/>
        <item x="75"/>
        <item x="54"/>
        <item x="38"/>
        <item x="37"/>
        <item x="39"/>
        <item x="28"/>
        <item x="0"/>
        <item x="36"/>
        <item x="78"/>
        <item x="88"/>
        <item x="51"/>
        <item x="83"/>
        <item x="5"/>
        <item x="68"/>
        <item x="20"/>
        <item x="69"/>
        <item x="27"/>
        <item x="21"/>
        <item x="86"/>
        <item x="17"/>
        <item x="55"/>
        <item x="84"/>
        <item x="89"/>
        <item x="95"/>
        <item x="46"/>
        <item x="35"/>
        <item x="44"/>
        <item x="92"/>
        <item x="91"/>
        <item x="80"/>
        <item x="3"/>
        <item x="73"/>
        <item x="57"/>
        <item x="65"/>
        <item x="58"/>
        <item x="90"/>
        <item x="94"/>
        <item x="93"/>
        <item x="16"/>
        <item x="2"/>
        <item x="81"/>
        <item x="48"/>
        <item x="25"/>
        <item x="79"/>
        <item x="33"/>
        <item x="26"/>
        <item x="22"/>
        <item x="18"/>
        <item x="29"/>
        <item x="40"/>
        <item x="32"/>
        <item x="61"/>
        <item x="62"/>
        <item x="19"/>
        <item x="66"/>
        <item x="53"/>
        <item x="82"/>
        <item x="72"/>
        <item x="31"/>
        <item x="60"/>
        <item x="63"/>
        <item x="77"/>
        <item x="87"/>
        <item x="70"/>
        <item x="67"/>
        <item x="64"/>
        <item x="10"/>
        <item x="8"/>
        <item x="12"/>
        <item x="9"/>
        <item x="13"/>
        <item x="7"/>
        <item x="11"/>
        <item x="43"/>
        <item t="default"/>
      </items>
    </pivotField>
    <pivotField axis="axisRow" showAll="0">
      <items count="25">
        <item x="8"/>
        <item x="9"/>
        <item x="22"/>
        <item x="18"/>
        <item x="2"/>
        <item x="7"/>
        <item x="17"/>
        <item x="1"/>
        <item x="13"/>
        <item x="5"/>
        <item x="3"/>
        <item x="6"/>
        <item x="23"/>
        <item x="10"/>
        <item x="20"/>
        <item x="0"/>
        <item x="15"/>
        <item x="11"/>
        <item x="12"/>
        <item x="14"/>
        <item x="4"/>
        <item x="19"/>
        <item x="16"/>
        <item x="21"/>
        <item t="default"/>
      </items>
    </pivotField>
    <pivotField axis="axisRow" showAll="0">
      <items count="55">
        <item x="49"/>
        <item sd="0" x="13"/>
        <item x="11"/>
        <item x="12"/>
        <item x="10"/>
        <item x="36"/>
        <item x="4"/>
        <item x="7"/>
        <item x="1"/>
        <item x="32"/>
        <item x="51"/>
        <item x="33"/>
        <item x="53"/>
        <item x="14"/>
        <item x="43"/>
        <item x="46"/>
        <item x="24"/>
        <item x="0"/>
        <item x="44"/>
        <item x="29"/>
        <item x="17"/>
        <item x="25"/>
        <item x="50"/>
        <item x="34"/>
        <item x="48"/>
        <item x="8"/>
        <item x="2"/>
        <item x="20"/>
        <item x="21"/>
        <item x="22"/>
        <item x="31"/>
        <item x="27"/>
        <item x="28"/>
        <item x="16"/>
        <item x="40"/>
        <item x="45"/>
        <item x="47"/>
        <item x="35"/>
        <item x="37"/>
        <item x="39"/>
        <item x="15"/>
        <item x="9"/>
        <item x="5"/>
        <item x="6"/>
        <item x="52"/>
        <item x="23"/>
        <item x="42"/>
        <item x="41"/>
        <item x="26"/>
        <item x="38"/>
        <item x="18"/>
        <item x="19"/>
        <item x="30"/>
        <item x="3"/>
        <item t="default"/>
      </items>
    </pivotField>
    <pivotField showAll="0"/>
    <pivotField dataField="1" showAll="0"/>
    <pivotField dataField="1" numFmtId="164" showAll="0"/>
    <pivotField dataField="1" numFmtId="164"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s>
  <rowFields count="6">
    <field x="5"/>
    <field x="12"/>
    <field x="11"/>
    <field x="10"/>
    <field x="2"/>
    <field x="4"/>
  </rowFields>
  <rowItems count="1375">
    <i>
      <x/>
    </i>
    <i r="1">
      <x v="26"/>
    </i>
    <i r="2">
      <x v="3"/>
    </i>
    <i r="3">
      <x v="9"/>
    </i>
    <i r="4">
      <x v="104"/>
    </i>
    <i r="5">
      <x v="23"/>
    </i>
    <i>
      <x v="1"/>
    </i>
    <i>
      <x v="2"/>
    </i>
    <i r="1">
      <x v="26"/>
    </i>
    <i r="2">
      <x v="2"/>
    </i>
    <i r="3">
      <x v="5"/>
    </i>
    <i r="4">
      <x v="16"/>
    </i>
    <i r="5">
      <x v="5"/>
    </i>
    <i>
      <x v="3"/>
    </i>
    <i r="1">
      <x v="26"/>
    </i>
    <i r="2">
      <x v="2"/>
    </i>
    <i r="3">
      <x v="4"/>
    </i>
    <i r="4">
      <x v="14"/>
    </i>
    <i r="5">
      <x v="5"/>
    </i>
    <i>
      <x v="4"/>
    </i>
    <i r="1">
      <x v="26"/>
    </i>
    <i r="2">
      <x v="2"/>
    </i>
    <i r="3">
      <x v="4"/>
    </i>
    <i r="4">
      <x v="14"/>
    </i>
    <i r="5">
      <x v="5"/>
    </i>
    <i>
      <x v="5"/>
    </i>
    <i r="1">
      <x v="26"/>
    </i>
    <i r="2">
      <x v="3"/>
    </i>
    <i r="3">
      <x v="8"/>
    </i>
    <i r="4">
      <x v="66"/>
    </i>
    <i r="5">
      <x v="20"/>
    </i>
    <i r="4">
      <x v="67"/>
    </i>
    <i r="5">
      <x v="20"/>
    </i>
    <i r="4">
      <x v="68"/>
    </i>
    <i r="5">
      <x v="20"/>
    </i>
    <i r="4">
      <x v="69"/>
    </i>
    <i r="5">
      <x v="20"/>
    </i>
    <i r="4">
      <x v="70"/>
    </i>
    <i r="5">
      <x v="20"/>
    </i>
    <i r="4">
      <x v="73"/>
    </i>
    <i r="5">
      <x v="20"/>
    </i>
    <i r="4">
      <x v="74"/>
    </i>
    <i r="5">
      <x v="20"/>
    </i>
    <i r="4">
      <x v="76"/>
    </i>
    <i r="5">
      <x v="21"/>
    </i>
    <i r="4">
      <x v="81"/>
    </i>
    <i r="5">
      <x v="20"/>
    </i>
    <i r="4">
      <x v="82"/>
    </i>
    <i r="5">
      <x v="20"/>
    </i>
    <i r="4">
      <x v="84"/>
    </i>
    <i r="5">
      <x v="20"/>
    </i>
    <i r="4">
      <x v="85"/>
    </i>
    <i r="5">
      <x v="20"/>
    </i>
    <i r="4">
      <x v="86"/>
    </i>
    <i r="5">
      <x v="20"/>
    </i>
    <i r="3">
      <x v="9"/>
    </i>
    <i r="4">
      <x v="87"/>
    </i>
    <i r="5">
      <x v="20"/>
    </i>
    <i r="4">
      <x v="90"/>
    </i>
    <i r="5">
      <x v="20"/>
    </i>
    <i r="4">
      <x v="92"/>
    </i>
    <i r="5">
      <x v="20"/>
    </i>
    <i r="4">
      <x v="93"/>
    </i>
    <i r="5">
      <x v="20"/>
    </i>
    <i r="4">
      <x v="94"/>
    </i>
    <i r="5">
      <x v="20"/>
    </i>
    <i r="4">
      <x v="95"/>
    </i>
    <i r="5">
      <x v="20"/>
    </i>
    <i r="4">
      <x v="102"/>
    </i>
    <i r="5">
      <x v="20"/>
    </i>
    <i r="4">
      <x v="103"/>
    </i>
    <i r="5">
      <x v="20"/>
    </i>
    <i r="4">
      <x v="107"/>
    </i>
    <i r="5">
      <x v="20"/>
    </i>
    <i r="2">
      <x v="4"/>
    </i>
    <i r="3">
      <x v="10"/>
    </i>
    <i r="4">
      <x v="128"/>
    </i>
    <i r="5">
      <x v="20"/>
    </i>
    <i r="4">
      <x v="129"/>
    </i>
    <i r="5">
      <x v="20"/>
    </i>
    <i r="3">
      <x v="11"/>
    </i>
    <i r="4">
      <x v="130"/>
    </i>
    <i r="5">
      <x v="20"/>
    </i>
    <i r="4">
      <x v="132"/>
    </i>
    <i r="5">
      <x v="20"/>
    </i>
    <i r="4">
      <x v="134"/>
    </i>
    <i r="5">
      <x v="20"/>
    </i>
    <i r="4">
      <x v="138"/>
    </i>
    <i r="5">
      <x v="20"/>
    </i>
    <i r="4">
      <x v="139"/>
    </i>
    <i r="5">
      <x v="20"/>
    </i>
    <i>
      <x v="6"/>
    </i>
    <i r="1">
      <x v="25"/>
    </i>
    <i r="2">
      <x v="4"/>
    </i>
    <i r="3">
      <x v="11"/>
    </i>
    <i r="4">
      <x v="3"/>
    </i>
    <i r="5">
      <x v="20"/>
    </i>
    <i r="1">
      <x v="26"/>
    </i>
    <i r="2">
      <x v="3"/>
    </i>
    <i r="3">
      <x v="7"/>
    </i>
    <i r="4">
      <x v="62"/>
    </i>
    <i r="5">
      <x v="20"/>
    </i>
    <i r="4">
      <x v="63"/>
    </i>
    <i r="5">
      <x v="20"/>
    </i>
    <i r="4">
      <x v="64"/>
    </i>
    <i r="5">
      <x v="20"/>
    </i>
    <i r="4">
      <x v="65"/>
    </i>
    <i r="5">
      <x v="20"/>
    </i>
    <i r="3">
      <x v="8"/>
    </i>
    <i r="4">
      <x v="66"/>
    </i>
    <i r="5">
      <x v="20"/>
    </i>
    <i r="4">
      <x v="68"/>
    </i>
    <i r="5">
      <x v="20"/>
    </i>
    <i r="4">
      <x v="75"/>
    </i>
    <i r="5">
      <x v="20"/>
    </i>
    <i r="4">
      <x v="77"/>
    </i>
    <i r="5">
      <x v="20"/>
    </i>
    <i r="4">
      <x v="81"/>
    </i>
    <i r="5">
      <x v="20"/>
    </i>
    <i r="4">
      <x v="83"/>
    </i>
    <i r="5">
      <x v="20"/>
    </i>
    <i r="4">
      <x v="84"/>
    </i>
    <i r="5">
      <x v="20"/>
    </i>
    <i r="3">
      <x v="9"/>
    </i>
    <i r="4">
      <x v="87"/>
    </i>
    <i r="5">
      <x v="20"/>
    </i>
    <i r="4">
      <x v="89"/>
    </i>
    <i r="5">
      <x v="20"/>
    </i>
    <i r="4">
      <x v="90"/>
    </i>
    <i r="5">
      <x v="20"/>
    </i>
    <i r="4">
      <x v="95"/>
    </i>
    <i r="5">
      <x v="20"/>
    </i>
    <i r="4">
      <x v="96"/>
    </i>
    <i r="5">
      <x v="20"/>
    </i>
    <i r="4">
      <x v="102"/>
    </i>
    <i r="5">
      <x v="20"/>
    </i>
    <i r="4">
      <x v="103"/>
    </i>
    <i r="5">
      <x v="20"/>
    </i>
    <i r="4">
      <x v="104"/>
    </i>
    <i r="5">
      <x v="20"/>
    </i>
    <i r="2">
      <x v="4"/>
    </i>
    <i r="3">
      <x v="11"/>
    </i>
    <i r="4">
      <x v="133"/>
    </i>
    <i r="5">
      <x v="20"/>
    </i>
    <i r="4">
      <x v="134"/>
    </i>
    <i r="5">
      <x v="20"/>
    </i>
    <i>
      <x v="7"/>
    </i>
    <i r="1">
      <x v="25"/>
    </i>
    <i r="2">
      <x v="4"/>
    </i>
    <i r="3">
      <x v="12"/>
    </i>
    <i r="4">
      <x v="10"/>
    </i>
    <i r="5">
      <x v="20"/>
    </i>
    <i>
      <x v="8"/>
    </i>
    <i r="1">
      <x v="25"/>
    </i>
    <i r="2">
      <x v="4"/>
    </i>
    <i r="3">
      <x v="12"/>
    </i>
    <i r="4">
      <x v="8"/>
    </i>
    <i r="5">
      <x v="7"/>
    </i>
    <i>
      <x v="9"/>
    </i>
    <i r="1">
      <x v="26"/>
    </i>
    <i r="2">
      <x v="3"/>
    </i>
    <i r="3">
      <x v="7"/>
    </i>
    <i r="4">
      <x v="50"/>
    </i>
    <i r="5">
      <x/>
    </i>
    <i r="4">
      <x v="55"/>
    </i>
    <i r="5">
      <x/>
    </i>
    <i r="4">
      <x v="57"/>
    </i>
    <i r="5">
      <x/>
    </i>
    <i r="4">
      <x v="58"/>
    </i>
    <i r="5">
      <x/>
    </i>
    <i r="4">
      <x v="60"/>
    </i>
    <i r="5">
      <x/>
    </i>
    <i r="4">
      <x v="61"/>
    </i>
    <i r="5">
      <x/>
    </i>
    <i>
      <x v="10"/>
    </i>
    <i r="1">
      <x v="26"/>
    </i>
    <i r="2">
      <x v="4"/>
    </i>
    <i r="3">
      <x v="10"/>
    </i>
    <i r="4">
      <x v="128"/>
    </i>
    <i r="5">
      <x/>
    </i>
    <i r="4">
      <x v="129"/>
    </i>
    <i r="5">
      <x/>
    </i>
    <i>
      <x v="11"/>
    </i>
    <i r="1">
      <x v="26"/>
    </i>
    <i r="2">
      <x v="3"/>
    </i>
    <i r="3">
      <x v="7"/>
    </i>
    <i r="4">
      <x v="62"/>
    </i>
    <i r="5">
      <x v="19"/>
    </i>
    <i>
      <x v="12"/>
    </i>
    <i r="1">
      <x v="26"/>
    </i>
    <i r="2">
      <x v="4"/>
    </i>
    <i r="3">
      <x v="11"/>
    </i>
    <i r="4">
      <x v="130"/>
    </i>
    <i r="5">
      <x/>
    </i>
    <i r="4">
      <x v="131"/>
    </i>
    <i r="5">
      <x/>
    </i>
    <i r="4">
      <x v="133"/>
    </i>
    <i r="5">
      <x/>
    </i>
    <i>
      <x v="13"/>
    </i>
    <i r="1">
      <x v="26"/>
    </i>
    <i r="2">
      <x v="2"/>
    </i>
    <i r="3">
      <x v="5"/>
    </i>
    <i r="4">
      <x v="19"/>
    </i>
    <i r="5">
      <x/>
    </i>
    <i r="4">
      <x v="20"/>
    </i>
    <i r="5">
      <x/>
    </i>
    <i r="4">
      <x v="21"/>
    </i>
    <i r="5">
      <x/>
    </i>
    <i r="4">
      <x v="22"/>
    </i>
    <i r="5">
      <x/>
    </i>
    <i r="4">
      <x v="24"/>
    </i>
    <i r="5">
      <x/>
    </i>
    <i r="4">
      <x v="25"/>
    </i>
    <i r="5">
      <x/>
    </i>
    <i r="4">
      <x v="26"/>
    </i>
    <i r="5">
      <x/>
    </i>
    <i r="3">
      <x v="6"/>
    </i>
    <i r="4">
      <x v="32"/>
    </i>
    <i r="5">
      <x/>
    </i>
    <i r="4">
      <x v="33"/>
    </i>
    <i r="5">
      <x/>
    </i>
    <i r="4">
      <x v="42"/>
    </i>
    <i r="5">
      <x/>
    </i>
    <i r="2">
      <x v="3"/>
    </i>
    <i r="3">
      <x v="7"/>
    </i>
    <i r="4">
      <x v="43"/>
    </i>
    <i r="5">
      <x/>
    </i>
    <i r="4">
      <x v="44"/>
    </i>
    <i r="5">
      <x/>
    </i>
    <i r="4">
      <x v="45"/>
    </i>
    <i r="5">
      <x/>
    </i>
    <i r="4">
      <x v="50"/>
    </i>
    <i r="5">
      <x/>
    </i>
    <i r="4">
      <x v="51"/>
    </i>
    <i r="5">
      <x/>
    </i>
    <i r="4">
      <x v="55"/>
    </i>
    <i r="5">
      <x/>
    </i>
    <i r="4">
      <x v="57"/>
    </i>
    <i r="5">
      <x/>
    </i>
    <i r="4">
      <x v="58"/>
    </i>
    <i r="5">
      <x/>
    </i>
    <i r="4">
      <x v="59"/>
    </i>
    <i r="5">
      <x/>
    </i>
    <i r="4">
      <x v="60"/>
    </i>
    <i r="5">
      <x/>
    </i>
    <i r="4">
      <x v="61"/>
    </i>
    <i r="5">
      <x/>
    </i>
    <i r="4">
      <x v="62"/>
    </i>
    <i r="5">
      <x/>
    </i>
    <i r="4">
      <x v="63"/>
    </i>
    <i r="5">
      <x/>
    </i>
    <i r="4">
      <x v="64"/>
    </i>
    <i r="5">
      <x/>
    </i>
    <i r="3">
      <x v="8"/>
    </i>
    <i r="4">
      <x v="72"/>
    </i>
    <i r="5">
      <x/>
    </i>
    <i r="4">
      <x v="77"/>
    </i>
    <i r="5">
      <x/>
    </i>
    <i r="4">
      <x v="84"/>
    </i>
    <i r="5">
      <x/>
    </i>
    <i r="4">
      <x v="85"/>
    </i>
    <i r="5">
      <x/>
    </i>
    <i r="2">
      <x v="4"/>
    </i>
    <i r="3">
      <x v="10"/>
    </i>
    <i r="4">
      <x v="120"/>
    </i>
    <i r="5">
      <x/>
    </i>
    <i>
      <x v="14"/>
    </i>
    <i r="1">
      <x v="26"/>
    </i>
    <i r="2">
      <x v="3"/>
    </i>
    <i r="3">
      <x v="9"/>
    </i>
    <i r="4">
      <x v="87"/>
    </i>
    <i r="5">
      <x v="15"/>
    </i>
    <i r="4">
      <x v="88"/>
    </i>
    <i r="5">
      <x v="15"/>
    </i>
    <i r="4">
      <x v="89"/>
    </i>
    <i r="5">
      <x v="15"/>
    </i>
    <i>
      <x v="15"/>
    </i>
    <i r="1">
      <x v="26"/>
    </i>
    <i r="2">
      <x v="3"/>
    </i>
    <i r="3">
      <x v="9"/>
    </i>
    <i r="4">
      <x v="92"/>
    </i>
    <i r="5">
      <x v="15"/>
    </i>
    <i r="4">
      <x v="93"/>
    </i>
    <i r="5">
      <x v="15"/>
    </i>
    <i r="2">
      <x v="4"/>
    </i>
    <i r="3">
      <x v="10"/>
    </i>
    <i r="4">
      <x v="121"/>
    </i>
    <i r="5">
      <x v="15"/>
    </i>
    <i>
      <x v="16"/>
    </i>
    <i r="1">
      <x v="26"/>
    </i>
    <i r="2">
      <x v="2"/>
    </i>
    <i r="3">
      <x v="6"/>
    </i>
    <i r="4">
      <x v="32"/>
    </i>
    <i r="5">
      <x v="15"/>
    </i>
    <i r="4">
      <x v="36"/>
    </i>
    <i r="5">
      <x v="15"/>
    </i>
    <i>
      <x v="17"/>
    </i>
    <i r="1">
      <x v="25"/>
    </i>
    <i r="2">
      <x v="4"/>
    </i>
    <i r="3">
      <x v="11"/>
    </i>
    <i r="4">
      <x v="1"/>
    </i>
    <i r="5">
      <x v="15"/>
    </i>
    <i r="4">
      <x v="2"/>
    </i>
    <i r="5">
      <x v="15"/>
    </i>
    <i r="3">
      <x v="12"/>
    </i>
    <i r="4">
      <x v="7"/>
    </i>
    <i r="5">
      <x v="15"/>
    </i>
    <i r="4">
      <x v="9"/>
    </i>
    <i r="5">
      <x v="15"/>
    </i>
    <i>
      <x v="18"/>
    </i>
    <i r="1">
      <x v="26"/>
    </i>
    <i r="2">
      <x v="3"/>
    </i>
    <i r="3">
      <x v="9"/>
    </i>
    <i r="4">
      <x v="90"/>
    </i>
    <i r="5">
      <x v="15"/>
    </i>
    <i>
      <x v="19"/>
    </i>
    <i r="1">
      <x v="26"/>
    </i>
    <i r="2">
      <x v="3"/>
    </i>
    <i r="3">
      <x v="7"/>
    </i>
    <i r="4">
      <x v="45"/>
    </i>
    <i r="5">
      <x v="15"/>
    </i>
    <i r="2">
      <x v="4"/>
    </i>
    <i r="3">
      <x v="11"/>
    </i>
    <i r="4">
      <x v="140"/>
    </i>
    <i r="5">
      <x v="15"/>
    </i>
    <i r="4">
      <x v="141"/>
    </i>
    <i r="5">
      <x v="15"/>
    </i>
    <i r="4">
      <x v="142"/>
    </i>
    <i r="5">
      <x v="15"/>
    </i>
    <i>
      <x v="20"/>
    </i>
    <i r="1">
      <x v="26"/>
    </i>
    <i r="2">
      <x v="2"/>
    </i>
    <i r="3">
      <x v="5"/>
    </i>
    <i r="4">
      <x v="19"/>
    </i>
    <i r="5">
      <x v="15"/>
    </i>
    <i r="4">
      <x v="20"/>
    </i>
    <i r="5">
      <x v="15"/>
    </i>
    <i r="4">
      <x v="21"/>
    </i>
    <i r="5">
      <x v="15"/>
    </i>
    <i r="4">
      <x v="22"/>
    </i>
    <i r="5">
      <x v="15"/>
    </i>
    <i r="4">
      <x v="24"/>
    </i>
    <i r="5">
      <x v="15"/>
    </i>
    <i r="4">
      <x v="25"/>
    </i>
    <i r="5">
      <x v="15"/>
    </i>
    <i r="4">
      <x v="26"/>
    </i>
    <i r="5">
      <x v="15"/>
    </i>
    <i r="3">
      <x v="6"/>
    </i>
    <i r="4">
      <x v="29"/>
    </i>
    <i r="5">
      <x v="15"/>
    </i>
    <i r="4">
      <x v="42"/>
    </i>
    <i r="5">
      <x v="15"/>
    </i>
    <i r="2">
      <x v="3"/>
    </i>
    <i r="3">
      <x v="7"/>
    </i>
    <i r="4">
      <x v="43"/>
    </i>
    <i r="5">
      <x v="15"/>
    </i>
    <i r="4">
      <x v="46"/>
    </i>
    <i r="5">
      <x v="15"/>
    </i>
    <i r="4">
      <x v="47"/>
    </i>
    <i r="5">
      <x v="15"/>
    </i>
    <i r="4">
      <x v="48"/>
    </i>
    <i r="5">
      <x v="15"/>
    </i>
    <i r="4">
      <x v="49"/>
    </i>
    <i r="5">
      <x v="15"/>
    </i>
    <i r="4">
      <x v="50"/>
    </i>
    <i r="5">
      <x v="15"/>
    </i>
    <i r="5">
      <x v="16"/>
    </i>
    <i r="4">
      <x v="54"/>
    </i>
    <i r="5">
      <x v="15"/>
    </i>
    <i r="4">
      <x v="55"/>
    </i>
    <i r="5">
      <x v="15"/>
    </i>
    <i r="4">
      <x v="57"/>
    </i>
    <i r="5">
      <x v="15"/>
    </i>
    <i r="4">
      <x v="58"/>
    </i>
    <i r="5">
      <x v="15"/>
    </i>
    <i r="4">
      <x v="59"/>
    </i>
    <i r="5">
      <x v="15"/>
    </i>
    <i r="4">
      <x v="60"/>
    </i>
    <i r="5">
      <x v="15"/>
    </i>
    <i r="4">
      <x v="61"/>
    </i>
    <i r="5">
      <x v="15"/>
    </i>
    <i r="3">
      <x v="8"/>
    </i>
    <i r="4">
      <x v="66"/>
    </i>
    <i r="5">
      <x v="15"/>
    </i>
    <i r="4">
      <x v="69"/>
    </i>
    <i r="5">
      <x v="15"/>
    </i>
    <i r="4">
      <x v="73"/>
    </i>
    <i r="5">
      <x v="15"/>
    </i>
    <i r="4">
      <x v="74"/>
    </i>
    <i r="5">
      <x v="15"/>
    </i>
    <i r="4">
      <x v="82"/>
    </i>
    <i r="5">
      <x v="15"/>
    </i>
    <i r="4">
      <x v="83"/>
    </i>
    <i r="5">
      <x v="15"/>
    </i>
    <i r="4">
      <x v="84"/>
    </i>
    <i r="5">
      <x v="15"/>
    </i>
    <i r="3">
      <x v="9"/>
    </i>
    <i r="4">
      <x v="87"/>
    </i>
    <i r="5">
      <x v="15"/>
    </i>
    <i r="4">
      <x v="90"/>
    </i>
    <i r="5">
      <x v="15"/>
    </i>
    <i r="4">
      <x v="92"/>
    </i>
    <i r="5">
      <x v="15"/>
    </i>
    <i r="4">
      <x v="100"/>
    </i>
    <i r="5">
      <x v="15"/>
    </i>
    <i r="4">
      <x v="102"/>
    </i>
    <i r="5">
      <x v="15"/>
    </i>
    <i r="4">
      <x v="104"/>
    </i>
    <i r="5">
      <x v="15"/>
    </i>
    <i r="4">
      <x v="105"/>
    </i>
    <i r="5">
      <x v="15"/>
    </i>
    <i r="2">
      <x v="4"/>
    </i>
    <i r="3">
      <x v="11"/>
    </i>
    <i r="4">
      <x v="132"/>
    </i>
    <i r="5">
      <x v="15"/>
    </i>
    <i r="4">
      <x v="135"/>
    </i>
    <i r="5">
      <x v="15"/>
    </i>
    <i r="4">
      <x v="139"/>
    </i>
    <i r="5">
      <x v="15"/>
    </i>
    <i>
      <x v="21"/>
    </i>
    <i r="1">
      <x v="26"/>
    </i>
    <i r="2">
      <x v="2"/>
    </i>
    <i r="3">
      <x v="6"/>
    </i>
    <i r="4">
      <x v="33"/>
    </i>
    <i r="5">
      <x v="15"/>
    </i>
    <i r="2">
      <x v="3"/>
    </i>
    <i r="3">
      <x v="7"/>
    </i>
    <i r="4">
      <x v="48"/>
    </i>
    <i r="5">
      <x v="15"/>
    </i>
    <i r="4">
      <x v="60"/>
    </i>
    <i r="5">
      <x v="15"/>
    </i>
    <i>
      <x v="22"/>
    </i>
    <i r="1">
      <x v="26"/>
    </i>
    <i r="2">
      <x v="4"/>
    </i>
    <i r="3">
      <x v="10"/>
    </i>
    <i r="4">
      <x v="120"/>
    </i>
    <i r="5">
      <x v="15"/>
    </i>
    <i>
      <x v="23"/>
    </i>
    <i r="1">
      <x v="26"/>
    </i>
    <i r="2">
      <x v="3"/>
    </i>
    <i r="3">
      <x v="7"/>
    </i>
    <i r="4">
      <x v="61"/>
    </i>
    <i r="5">
      <x v="15"/>
    </i>
    <i>
      <x v="24"/>
    </i>
    <i r="1">
      <x v="26"/>
    </i>
    <i r="2">
      <x v="3"/>
    </i>
    <i r="3">
      <x v="9"/>
    </i>
    <i r="4">
      <x v="96"/>
    </i>
    <i r="5">
      <x v="15"/>
    </i>
    <i r="4">
      <x v="97"/>
    </i>
    <i r="5">
      <x v="15"/>
    </i>
    <i r="4">
      <x v="98"/>
    </i>
    <i r="5">
      <x v="15"/>
    </i>
    <i>
      <x v="25"/>
    </i>
    <i r="1">
      <x v="26"/>
    </i>
    <i r="2">
      <x v="1"/>
    </i>
    <i r="3">
      <x v="3"/>
    </i>
    <i r="4">
      <x v="11"/>
    </i>
    <i r="5">
      <x v="4"/>
    </i>
    <i r="4">
      <x v="13"/>
    </i>
    <i r="5">
      <x v="4"/>
    </i>
    <i r="2">
      <x v="4"/>
    </i>
    <i r="3">
      <x v="11"/>
    </i>
    <i r="4">
      <x v="134"/>
    </i>
    <i r="5">
      <x v="4"/>
    </i>
    <i r="4">
      <x v="140"/>
    </i>
    <i r="5">
      <x v="4"/>
    </i>
    <i>
      <x v="26"/>
    </i>
    <i r="1">
      <x v="25"/>
    </i>
    <i r="2">
      <x v="4"/>
    </i>
    <i r="3">
      <x v="12"/>
    </i>
    <i r="4">
      <x v="8"/>
    </i>
    <i r="5">
      <x v="4"/>
    </i>
    <i r="1">
      <x v="26"/>
    </i>
    <i r="2">
      <x v="2"/>
    </i>
    <i r="3">
      <x v="6"/>
    </i>
    <i r="4">
      <x v="36"/>
    </i>
    <i r="5">
      <x v="4"/>
    </i>
    <i r="4">
      <x v="41"/>
    </i>
    <i r="5">
      <x v="4"/>
    </i>
    <i r="4">
      <x v="42"/>
    </i>
    <i r="5">
      <x v="4"/>
    </i>
    <i r="2">
      <x v="3"/>
    </i>
    <i r="3">
      <x v="7"/>
    </i>
    <i r="4">
      <x v="43"/>
    </i>
    <i r="5">
      <x v="4"/>
    </i>
    <i r="4">
      <x v="44"/>
    </i>
    <i r="5">
      <x v="4"/>
    </i>
    <i r="4">
      <x v="45"/>
    </i>
    <i r="5">
      <x v="4"/>
    </i>
    <i r="4">
      <x v="47"/>
    </i>
    <i r="5">
      <x v="4"/>
    </i>
    <i r="4">
      <x v="50"/>
    </i>
    <i r="5">
      <x v="4"/>
    </i>
    <i r="4">
      <x v="52"/>
    </i>
    <i r="5">
      <x v="4"/>
    </i>
    <i r="4">
      <x v="55"/>
    </i>
    <i r="5">
      <x v="4"/>
    </i>
    <i r="4">
      <x v="60"/>
    </i>
    <i r="5">
      <x v="4"/>
    </i>
    <i r="4">
      <x v="64"/>
    </i>
    <i r="5">
      <x v="4"/>
    </i>
    <i r="3">
      <x v="8"/>
    </i>
    <i r="4">
      <x v="68"/>
    </i>
    <i r="5">
      <x v="4"/>
    </i>
    <i r="4">
      <x v="73"/>
    </i>
    <i r="5">
      <x v="4"/>
    </i>
    <i r="4">
      <x v="82"/>
    </i>
    <i r="5">
      <x v="4"/>
    </i>
    <i r="4">
      <x v="84"/>
    </i>
    <i r="5">
      <x v="4"/>
    </i>
    <i r="3">
      <x v="9"/>
    </i>
    <i r="4">
      <x v="87"/>
    </i>
    <i r="5">
      <x v="4"/>
    </i>
    <i r="4">
      <x v="97"/>
    </i>
    <i r="5">
      <x v="4"/>
    </i>
    <i>
      <x v="27"/>
    </i>
    <i r="1">
      <x v="26"/>
    </i>
    <i r="2">
      <x v="2"/>
    </i>
    <i r="3">
      <x v="5"/>
    </i>
    <i r="4">
      <x v="24"/>
    </i>
    <i r="5">
      <x v="11"/>
    </i>
    <i>
      <x v="28"/>
    </i>
    <i r="1">
      <x v="26"/>
    </i>
    <i r="2">
      <x v="2"/>
    </i>
    <i r="3">
      <x v="5"/>
    </i>
    <i r="4">
      <x v="27"/>
    </i>
    <i r="5">
      <x v="13"/>
    </i>
    <i>
      <x v="29"/>
    </i>
    <i r="1">
      <x v="26"/>
    </i>
    <i r="2">
      <x v="2"/>
    </i>
    <i r="3">
      <x v="5"/>
    </i>
    <i r="4">
      <x v="23"/>
    </i>
    <i r="5">
      <x v="17"/>
    </i>
    <i r="4">
      <x v="26"/>
    </i>
    <i r="5">
      <x v="17"/>
    </i>
    <i>
      <x v="30"/>
    </i>
    <i r="1">
      <x v="26"/>
    </i>
    <i r="2">
      <x v="3"/>
    </i>
    <i r="3">
      <x v="7"/>
    </i>
    <i r="4">
      <x v="51"/>
    </i>
    <i r="5">
      <x v="19"/>
    </i>
    <i>
      <x v="31"/>
    </i>
    <i r="1">
      <x v="26"/>
    </i>
    <i r="2">
      <x v="2"/>
    </i>
    <i r="3">
      <x v="6"/>
    </i>
    <i r="4">
      <x v="42"/>
    </i>
    <i r="5">
      <x v="19"/>
    </i>
    <i>
      <x v="32"/>
    </i>
    <i r="1">
      <x v="26"/>
    </i>
    <i r="2">
      <x v="3"/>
    </i>
    <i r="3">
      <x v="7"/>
    </i>
    <i r="4">
      <x v="46"/>
    </i>
    <i r="5">
      <x v="19"/>
    </i>
    <i>
      <x v="33"/>
    </i>
    <i r="1">
      <x v="26"/>
    </i>
    <i r="2">
      <x v="2"/>
    </i>
    <i r="3">
      <x v="5"/>
    </i>
    <i r="4">
      <x v="19"/>
    </i>
    <i r="5">
      <x v="1"/>
    </i>
    <i r="4">
      <x v="20"/>
    </i>
    <i r="5">
      <x v="1"/>
    </i>
    <i r="4">
      <x v="21"/>
    </i>
    <i r="5">
      <x v="1"/>
    </i>
    <i r="2">
      <x v="3"/>
    </i>
    <i r="3">
      <x v="7"/>
    </i>
    <i r="4">
      <x v="43"/>
    </i>
    <i r="5">
      <x v="1"/>
    </i>
    <i r="4">
      <x v="46"/>
    </i>
    <i r="5">
      <x v="1"/>
    </i>
    <i r="3">
      <x v="9"/>
    </i>
    <i r="4">
      <x v="90"/>
    </i>
    <i r="5">
      <x v="1"/>
    </i>
    <i r="4">
      <x v="93"/>
    </i>
    <i r="5">
      <x v="1"/>
    </i>
    <i r="4">
      <x v="97"/>
    </i>
    <i r="5">
      <x v="1"/>
    </i>
    <i r="4">
      <x v="100"/>
    </i>
    <i r="5">
      <x v="1"/>
    </i>
    <i r="2">
      <x v="4"/>
    </i>
    <i r="3">
      <x v="10"/>
    </i>
    <i r="4">
      <x v="127"/>
    </i>
    <i r="5">
      <x v="1"/>
    </i>
    <i r="4">
      <x v="128"/>
    </i>
    <i r="5">
      <x v="1"/>
    </i>
    <i r="4">
      <x v="129"/>
    </i>
    <i r="5">
      <x v="1"/>
    </i>
    <i r="3">
      <x v="11"/>
    </i>
    <i r="4">
      <x v="138"/>
    </i>
    <i r="5">
      <x v="1"/>
    </i>
    <i>
      <x v="34"/>
    </i>
    <i r="1">
      <x v="26"/>
    </i>
    <i r="2">
      <x v="3"/>
    </i>
    <i r="3">
      <x v="8"/>
    </i>
    <i r="4">
      <x v="84"/>
    </i>
    <i r="5">
      <x/>
    </i>
    <i r="4">
      <x v="85"/>
    </i>
    <i r="5">
      <x/>
    </i>
    <i r="3">
      <x v="9"/>
    </i>
    <i r="4">
      <x v="87"/>
    </i>
    <i r="5">
      <x/>
    </i>
    <i r="4">
      <x v="88"/>
    </i>
    <i r="5">
      <x/>
    </i>
    <i r="4">
      <x v="89"/>
    </i>
    <i r="5">
      <x/>
    </i>
    <i r="4">
      <x v="90"/>
    </i>
    <i r="5">
      <x/>
    </i>
    <i r="4">
      <x v="91"/>
    </i>
    <i r="5">
      <x/>
    </i>
    <i r="4">
      <x v="92"/>
    </i>
    <i r="5">
      <x/>
    </i>
    <i r="4">
      <x v="93"/>
    </i>
    <i r="5">
      <x/>
    </i>
    <i r="4">
      <x v="94"/>
    </i>
    <i r="5">
      <x/>
    </i>
    <i r="4">
      <x v="95"/>
    </i>
    <i r="5">
      <x/>
    </i>
    <i>
      <x v="35"/>
    </i>
    <i r="1">
      <x v="26"/>
    </i>
    <i r="2">
      <x v="3"/>
    </i>
    <i r="3">
      <x v="9"/>
    </i>
    <i r="4">
      <x v="87"/>
    </i>
    <i r="5">
      <x v="4"/>
    </i>
    <i r="4">
      <x v="92"/>
    </i>
    <i r="5">
      <x v="4"/>
    </i>
    <i>
      <x v="36"/>
    </i>
    <i r="1">
      <x v="26"/>
    </i>
    <i r="2">
      <x v="3"/>
    </i>
    <i r="3">
      <x v="8"/>
    </i>
    <i r="4">
      <x v="68"/>
    </i>
    <i r="5">
      <x v="10"/>
    </i>
    <i>
      <x v="37"/>
    </i>
    <i r="1">
      <x v="26"/>
    </i>
    <i r="2">
      <x v="3"/>
    </i>
    <i r="3">
      <x v="7"/>
    </i>
    <i r="4">
      <x v="63"/>
    </i>
    <i r="5">
      <x v="10"/>
    </i>
    <i r="4">
      <x v="64"/>
    </i>
    <i r="5">
      <x v="10"/>
    </i>
    <i r="4">
      <x v="65"/>
    </i>
    <i r="5">
      <x v="10"/>
    </i>
    <i r="3">
      <x v="8"/>
    </i>
    <i r="4">
      <x v="66"/>
    </i>
    <i r="5">
      <x v="10"/>
    </i>
    <i r="4">
      <x v="68"/>
    </i>
    <i r="5">
      <x v="10"/>
    </i>
    <i r="4">
      <x v="69"/>
    </i>
    <i r="5">
      <x v="10"/>
    </i>
    <i r="4">
      <x v="70"/>
    </i>
    <i r="5">
      <x v="10"/>
    </i>
    <i>
      <x v="38"/>
    </i>
    <i r="1">
      <x v="26"/>
    </i>
    <i r="2">
      <x v="3"/>
    </i>
    <i r="3">
      <x v="8"/>
    </i>
    <i r="4">
      <x v="75"/>
    </i>
    <i r="5">
      <x v="11"/>
    </i>
    <i>
      <x v="39"/>
    </i>
    <i r="1">
      <x v="26"/>
    </i>
    <i r="2">
      <x v="3"/>
    </i>
    <i r="3">
      <x v="8"/>
    </i>
    <i r="4">
      <x v="77"/>
    </i>
    <i r="5">
      <x v="11"/>
    </i>
    <i r="4">
      <x v="78"/>
    </i>
    <i r="5">
      <x v="11"/>
    </i>
    <i r="4">
      <x v="80"/>
    </i>
    <i r="5">
      <x v="11"/>
    </i>
    <i r="4">
      <x v="81"/>
    </i>
    <i r="5">
      <x v="11"/>
    </i>
    <i r="4">
      <x v="82"/>
    </i>
    <i r="5">
      <x v="11"/>
    </i>
    <i r="4">
      <x v="83"/>
    </i>
    <i r="5">
      <x v="11"/>
    </i>
    <i r="3">
      <x v="9"/>
    </i>
    <i r="4">
      <x v="90"/>
    </i>
    <i r="5">
      <x v="11"/>
    </i>
    <i r="4">
      <x v="91"/>
    </i>
    <i r="5">
      <x v="11"/>
    </i>
    <i r="4">
      <x v="92"/>
    </i>
    <i r="5">
      <x v="11"/>
    </i>
    <i r="4">
      <x v="93"/>
    </i>
    <i r="5">
      <x v="11"/>
    </i>
    <i r="4">
      <x v="94"/>
    </i>
    <i r="5">
      <x v="11"/>
    </i>
    <i r="4">
      <x v="97"/>
    </i>
    <i r="5">
      <x v="11"/>
    </i>
    <i>
      <x v="40"/>
    </i>
    <i r="1">
      <x v="26"/>
    </i>
    <i r="2">
      <x v="2"/>
    </i>
    <i r="3">
      <x v="5"/>
    </i>
    <i r="4">
      <x v="19"/>
    </i>
    <i r="5">
      <x v="10"/>
    </i>
    <i r="4">
      <x v="20"/>
    </i>
    <i r="5">
      <x v="10"/>
    </i>
    <i r="4">
      <x v="21"/>
    </i>
    <i r="5">
      <x v="10"/>
    </i>
    <i>
      <x v="41"/>
    </i>
    <i r="1">
      <x v="1"/>
    </i>
    <i r="2">
      <x v="1"/>
    </i>
    <i r="3">
      <x v="3"/>
    </i>
    <i r="4">
      <x/>
    </i>
    <i r="5">
      <x v="11"/>
    </i>
    <i r="1">
      <x v="26"/>
    </i>
    <i r="2">
      <x v="1"/>
    </i>
    <i r="3">
      <x v="3"/>
    </i>
    <i r="4">
      <x v="12"/>
    </i>
    <i r="5">
      <x v="11"/>
    </i>
    <i r="2">
      <x v="2"/>
    </i>
    <i r="3">
      <x v="5"/>
    </i>
    <i r="4">
      <x v="17"/>
    </i>
    <i r="5">
      <x v="11"/>
    </i>
    <i r="4">
      <x v="18"/>
    </i>
    <i r="5">
      <x v="11"/>
    </i>
    <i r="4">
      <x v="21"/>
    </i>
    <i r="5">
      <x v="11"/>
    </i>
    <i r="3">
      <x v="6"/>
    </i>
    <i r="4">
      <x v="33"/>
    </i>
    <i r="5">
      <x v="11"/>
    </i>
    <i r="4">
      <x v="34"/>
    </i>
    <i r="5">
      <x v="11"/>
    </i>
    <i r="4">
      <x v="36"/>
    </i>
    <i r="5">
      <x v="11"/>
    </i>
    <i r="4">
      <x v="41"/>
    </i>
    <i r="5">
      <x v="11"/>
    </i>
    <i r="4">
      <x v="42"/>
    </i>
    <i r="5">
      <x v="11"/>
    </i>
    <i r="2">
      <x v="3"/>
    </i>
    <i r="3">
      <x v="7"/>
    </i>
    <i r="4">
      <x v="43"/>
    </i>
    <i r="5">
      <x v="11"/>
    </i>
    <i r="4">
      <x v="44"/>
    </i>
    <i r="5">
      <x v="11"/>
    </i>
    <i r="4">
      <x v="45"/>
    </i>
    <i r="5">
      <x v="11"/>
    </i>
    <i r="4">
      <x v="46"/>
    </i>
    <i r="5">
      <x v="11"/>
    </i>
    <i r="4">
      <x v="49"/>
    </i>
    <i r="5">
      <x v="11"/>
    </i>
    <i r="4">
      <x v="50"/>
    </i>
    <i r="5">
      <x v="11"/>
    </i>
    <i r="4">
      <x v="51"/>
    </i>
    <i r="5">
      <x v="11"/>
    </i>
    <i r="4">
      <x v="52"/>
    </i>
    <i r="5">
      <x v="11"/>
    </i>
    <i r="4">
      <x v="53"/>
    </i>
    <i r="5">
      <x v="11"/>
    </i>
    <i r="4">
      <x v="54"/>
    </i>
    <i r="5">
      <x v="11"/>
    </i>
    <i r="4">
      <x v="55"/>
    </i>
    <i r="5">
      <x v="11"/>
    </i>
    <i r="4">
      <x v="57"/>
    </i>
    <i r="5">
      <x v="11"/>
    </i>
    <i r="4">
      <x v="58"/>
    </i>
    <i r="5">
      <x v="11"/>
    </i>
    <i r="4">
      <x v="59"/>
    </i>
    <i r="5">
      <x v="11"/>
    </i>
    <i r="4">
      <x v="61"/>
    </i>
    <i r="5">
      <x v="11"/>
    </i>
    <i r="4">
      <x v="62"/>
    </i>
    <i r="5">
      <x v="11"/>
    </i>
    <i r="4">
      <x v="63"/>
    </i>
    <i r="5">
      <x v="11"/>
    </i>
    <i r="4">
      <x v="64"/>
    </i>
    <i r="5">
      <x v="11"/>
    </i>
    <i r="4">
      <x v="65"/>
    </i>
    <i r="5">
      <x v="11"/>
    </i>
    <i r="3">
      <x v="8"/>
    </i>
    <i r="4">
      <x v="66"/>
    </i>
    <i r="5">
      <x v="11"/>
    </i>
    <i r="4">
      <x v="67"/>
    </i>
    <i r="5">
      <x v="11"/>
    </i>
    <i r="4">
      <x v="68"/>
    </i>
    <i r="5">
      <x v="11"/>
    </i>
    <i r="4">
      <x v="69"/>
    </i>
    <i r="5">
      <x v="11"/>
    </i>
    <i r="4">
      <x v="71"/>
    </i>
    <i r="5">
      <x v="11"/>
    </i>
    <i r="4">
      <x v="72"/>
    </i>
    <i r="5">
      <x v="11"/>
    </i>
    <i r="4">
      <x v="81"/>
    </i>
    <i r="5">
      <x v="11"/>
    </i>
    <i r="4">
      <x v="86"/>
    </i>
    <i r="5">
      <x v="11"/>
    </i>
    <i r="3">
      <x v="9"/>
    </i>
    <i r="4">
      <x v="87"/>
    </i>
    <i r="5">
      <x v="11"/>
    </i>
    <i r="4">
      <x v="93"/>
    </i>
    <i r="5">
      <x v="11"/>
    </i>
    <i>
      <x v="42"/>
    </i>
    <i r="1">
      <x v="25"/>
    </i>
    <i r="2">
      <x v="4"/>
    </i>
    <i r="3">
      <x v="11"/>
    </i>
    <i r="4">
      <x v="3"/>
    </i>
    <i r="5">
      <x v="9"/>
    </i>
    <i r="4">
      <x v="4"/>
    </i>
    <i r="5">
      <x v="9"/>
    </i>
    <i r="4">
      <x v="5"/>
    </i>
    <i r="5">
      <x v="9"/>
    </i>
    <i r="1">
      <x v="26"/>
    </i>
    <i r="2">
      <x v="2"/>
    </i>
    <i r="3">
      <x v="5"/>
    </i>
    <i r="4">
      <x v="19"/>
    </i>
    <i r="5">
      <x v="9"/>
    </i>
    <i r="4">
      <x v="22"/>
    </i>
    <i r="5">
      <x v="9"/>
    </i>
    <i r="3">
      <x v="6"/>
    </i>
    <i r="4">
      <x v="30"/>
    </i>
    <i r="5">
      <x v="18"/>
    </i>
    <i r="4">
      <x v="31"/>
    </i>
    <i r="5">
      <x v="18"/>
    </i>
    <i r="4">
      <x v="32"/>
    </i>
    <i r="5">
      <x v="9"/>
    </i>
    <i r="4">
      <x v="33"/>
    </i>
    <i r="5">
      <x v="9"/>
    </i>
    <i r="4">
      <x v="36"/>
    </i>
    <i r="5">
      <x v="9"/>
    </i>
    <i r="4">
      <x v="37"/>
    </i>
    <i r="5">
      <x v="9"/>
    </i>
    <i r="2">
      <x v="3"/>
    </i>
    <i r="3">
      <x v="7"/>
    </i>
    <i r="4">
      <x v="45"/>
    </i>
    <i r="5">
      <x v="9"/>
    </i>
    <i r="4">
      <x v="46"/>
    </i>
    <i r="5">
      <x v="18"/>
    </i>
    <i r="4">
      <x v="47"/>
    </i>
    <i r="5">
      <x v="18"/>
    </i>
    <i r="4">
      <x v="49"/>
    </i>
    <i r="5">
      <x v="18"/>
    </i>
    <i r="4">
      <x v="50"/>
    </i>
    <i r="5">
      <x v="18"/>
    </i>
    <i r="4">
      <x v="51"/>
    </i>
    <i r="5">
      <x v="18"/>
    </i>
    <i r="4">
      <x v="55"/>
    </i>
    <i r="5">
      <x v="18"/>
    </i>
    <i r="4">
      <x v="58"/>
    </i>
    <i r="5">
      <x v="18"/>
    </i>
    <i r="4">
      <x v="60"/>
    </i>
    <i r="5">
      <x v="18"/>
    </i>
    <i r="4">
      <x v="61"/>
    </i>
    <i r="5">
      <x v="18"/>
    </i>
    <i r="4">
      <x v="62"/>
    </i>
    <i r="5">
      <x v="18"/>
    </i>
    <i r="4">
      <x v="64"/>
    </i>
    <i r="5">
      <x v="18"/>
    </i>
    <i r="4">
      <x v="65"/>
    </i>
    <i r="5">
      <x v="18"/>
    </i>
    <i r="3">
      <x v="8"/>
    </i>
    <i r="4">
      <x v="73"/>
    </i>
    <i r="5">
      <x v="18"/>
    </i>
    <i r="3">
      <x v="9"/>
    </i>
    <i r="4">
      <x v="89"/>
    </i>
    <i r="5">
      <x v="18"/>
    </i>
    <i r="4">
      <x v="107"/>
    </i>
    <i r="5">
      <x v="18"/>
    </i>
    <i r="2">
      <x v="4"/>
    </i>
    <i r="3">
      <x v="10"/>
    </i>
    <i r="4">
      <x v="108"/>
    </i>
    <i r="5">
      <x v="18"/>
    </i>
    <i r="4">
      <x v="109"/>
    </i>
    <i r="5">
      <x v="18"/>
    </i>
    <i r="4">
      <x v="110"/>
    </i>
    <i r="5">
      <x v="18"/>
    </i>
    <i r="4">
      <x v="123"/>
    </i>
    <i r="5">
      <x v="18"/>
    </i>
    <i r="4">
      <x v="127"/>
    </i>
    <i r="5">
      <x v="18"/>
    </i>
    <i r="4">
      <x v="129"/>
    </i>
    <i r="5">
      <x v="18"/>
    </i>
    <i r="3">
      <x v="11"/>
    </i>
    <i r="4">
      <x v="130"/>
    </i>
    <i r="5">
      <x v="18"/>
    </i>
    <i r="4">
      <x v="136"/>
    </i>
    <i r="5">
      <x v="18"/>
    </i>
    <i r="4">
      <x v="137"/>
    </i>
    <i r="5">
      <x v="18"/>
    </i>
    <i r="4">
      <x v="138"/>
    </i>
    <i r="5">
      <x v="18"/>
    </i>
    <i r="4">
      <x v="139"/>
    </i>
    <i r="5">
      <x v="18"/>
    </i>
    <i r="4">
      <x v="141"/>
    </i>
    <i r="5">
      <x v="18"/>
    </i>
    <i>
      <x v="43"/>
    </i>
    <i r="1">
      <x v="25"/>
    </i>
    <i r="2">
      <x v="4"/>
    </i>
    <i r="3">
      <x v="12"/>
    </i>
    <i r="4">
      <x v="6"/>
    </i>
    <i r="5">
      <x v="11"/>
    </i>
    <i>
      <x v="44"/>
    </i>
    <i r="1">
      <x v="26"/>
    </i>
    <i r="2">
      <x v="4"/>
    </i>
    <i r="3">
      <x v="10"/>
    </i>
    <i r="4">
      <x v="128"/>
    </i>
    <i r="5">
      <x v="10"/>
    </i>
    <i r="3">
      <x v="11"/>
    </i>
    <i r="4">
      <x v="131"/>
    </i>
    <i r="5">
      <x v="10"/>
    </i>
    <i>
      <x v="45"/>
    </i>
    <i r="1">
      <x v="26"/>
    </i>
    <i r="2">
      <x v="2"/>
    </i>
    <i r="3">
      <x v="6"/>
    </i>
    <i r="4">
      <x v="33"/>
    </i>
    <i r="5">
      <x v="10"/>
    </i>
    <i r="4">
      <x v="36"/>
    </i>
    <i r="5">
      <x v="10"/>
    </i>
    <i r="4">
      <x v="41"/>
    </i>
    <i r="5">
      <x v="10"/>
    </i>
    <i r="4">
      <x v="42"/>
    </i>
    <i r="5">
      <x v="10"/>
    </i>
    <i r="2">
      <x v="3"/>
    </i>
    <i r="3">
      <x v="7"/>
    </i>
    <i r="4">
      <x v="43"/>
    </i>
    <i r="5">
      <x v="10"/>
    </i>
    <i r="4">
      <x v="44"/>
    </i>
    <i r="5">
      <x v="10"/>
    </i>
    <i>
      <x v="46"/>
    </i>
    <i r="1">
      <x v="26"/>
    </i>
    <i r="2">
      <x v="3"/>
    </i>
    <i r="3">
      <x v="8"/>
    </i>
    <i r="4">
      <x v="84"/>
    </i>
    <i r="5">
      <x v="8"/>
    </i>
    <i r="2">
      <x v="4"/>
    </i>
    <i r="3">
      <x v="10"/>
    </i>
    <i r="4">
      <x v="111"/>
    </i>
    <i r="5">
      <x v="8"/>
    </i>
    <i r="4">
      <x v="112"/>
    </i>
    <i r="5">
      <x v="8"/>
    </i>
    <i r="4">
      <x v="113"/>
    </i>
    <i r="5">
      <x v="8"/>
    </i>
    <i r="4">
      <x v="114"/>
    </i>
    <i r="5">
      <x v="8"/>
    </i>
    <i r="4">
      <x v="115"/>
    </i>
    <i r="5">
      <x v="8"/>
    </i>
    <i r="4">
      <x v="116"/>
    </i>
    <i r="5">
      <x v="8"/>
    </i>
    <i r="4">
      <x v="117"/>
    </i>
    <i r="5">
      <x v="8"/>
    </i>
    <i r="4">
      <x v="118"/>
    </i>
    <i r="5">
      <x v="8"/>
    </i>
    <i r="4">
      <x v="119"/>
    </i>
    <i r="5">
      <x v="8"/>
    </i>
    <i r="4">
      <x v="120"/>
    </i>
    <i r="5">
      <x v="8"/>
    </i>
    <i r="4">
      <x v="121"/>
    </i>
    <i r="5">
      <x v="8"/>
    </i>
    <i r="4">
      <x v="124"/>
    </i>
    <i r="5">
      <x v="8"/>
    </i>
    <i r="4">
      <x v="125"/>
    </i>
    <i r="5">
      <x v="8"/>
    </i>
    <i r="4">
      <x v="126"/>
    </i>
    <i r="5">
      <x v="8"/>
    </i>
    <i r="4">
      <x v="127"/>
    </i>
    <i r="5">
      <x v="8"/>
    </i>
    <i r="3">
      <x v="11"/>
    </i>
    <i r="4">
      <x v="136"/>
    </i>
    <i r="5">
      <x v="8"/>
    </i>
    <i r="4">
      <x v="137"/>
    </i>
    <i r="5">
      <x v="8"/>
    </i>
    <i r="4">
      <x v="138"/>
    </i>
    <i r="5">
      <x v="8"/>
    </i>
    <i r="4">
      <x v="139"/>
    </i>
    <i r="5">
      <x v="8"/>
    </i>
    <i r="4">
      <x v="142"/>
    </i>
    <i r="5">
      <x v="8"/>
    </i>
    <i>
      <x v="47"/>
    </i>
    <i r="1">
      <x v="26"/>
    </i>
    <i r="2">
      <x v="3"/>
    </i>
    <i r="3">
      <x v="8"/>
    </i>
    <i r="4">
      <x v="82"/>
    </i>
    <i r="5">
      <x v="4"/>
    </i>
    <i r="4">
      <x v="84"/>
    </i>
    <i r="5">
      <x v="4"/>
    </i>
    <i r="4">
      <x v="85"/>
    </i>
    <i r="5">
      <x v="4"/>
    </i>
    <i r="3">
      <x v="9"/>
    </i>
    <i r="4">
      <x v="87"/>
    </i>
    <i r="5">
      <x v="4"/>
    </i>
    <i r="4">
      <x v="88"/>
    </i>
    <i r="5">
      <x v="4"/>
    </i>
    <i r="4">
      <x v="95"/>
    </i>
    <i r="5">
      <x v="4"/>
    </i>
    <i>
      <x v="48"/>
    </i>
    <i r="1">
      <x v="26"/>
    </i>
    <i r="2">
      <x v="2"/>
    </i>
    <i r="3">
      <x v="6"/>
    </i>
    <i r="4">
      <x v="35"/>
    </i>
    <i r="5">
      <x v="8"/>
    </i>
    <i r="4">
      <x v="36"/>
    </i>
    <i r="5">
      <x v="8"/>
    </i>
    <i r="4">
      <x v="37"/>
    </i>
    <i r="5">
      <x v="8"/>
    </i>
    <i r="4">
      <x v="39"/>
    </i>
    <i r="5">
      <x v="8"/>
    </i>
    <i r="4">
      <x v="40"/>
    </i>
    <i r="5">
      <x v="8"/>
    </i>
    <i r="2">
      <x v="3"/>
    </i>
    <i r="3">
      <x v="7"/>
    </i>
    <i r="4">
      <x v="53"/>
    </i>
    <i r="5">
      <x v="8"/>
    </i>
    <i r="4">
      <x v="54"/>
    </i>
    <i r="5">
      <x v="8"/>
    </i>
    <i r="4">
      <x v="55"/>
    </i>
    <i r="5">
      <x v="8"/>
    </i>
    <i r="4">
      <x v="56"/>
    </i>
    <i r="5">
      <x v="8"/>
    </i>
    <i r="4">
      <x v="57"/>
    </i>
    <i r="5">
      <x v="7"/>
    </i>
    <i r="4">
      <x v="58"/>
    </i>
    <i r="5">
      <x v="7"/>
    </i>
    <i r="3">
      <x v="8"/>
    </i>
    <i r="4">
      <x v="77"/>
    </i>
    <i r="5">
      <x v="8"/>
    </i>
    <i r="4">
      <x v="78"/>
    </i>
    <i r="5">
      <x v="8"/>
    </i>
    <i r="2">
      <x v="4"/>
    </i>
    <i r="3">
      <x v="10"/>
    </i>
    <i r="4">
      <x v="108"/>
    </i>
    <i r="5">
      <x v="8"/>
    </i>
    <i r="4">
      <x v="109"/>
    </i>
    <i r="5">
      <x v="8"/>
    </i>
    <i r="4">
      <x v="110"/>
    </i>
    <i r="5">
      <x v="7"/>
    </i>
    <i r="5">
      <x v="8"/>
    </i>
    <i>
      <x v="49"/>
    </i>
    <i r="1">
      <x v="26"/>
    </i>
    <i r="2">
      <x v="3"/>
    </i>
    <i r="3">
      <x v="8"/>
    </i>
    <i r="4">
      <x v="74"/>
    </i>
    <i r="5">
      <x v="8"/>
    </i>
    <i r="4">
      <x v="75"/>
    </i>
    <i r="5">
      <x v="8"/>
    </i>
    <i r="4">
      <x v="76"/>
    </i>
    <i r="5">
      <x v="8"/>
    </i>
    <i>
      <x v="50"/>
    </i>
    <i r="1">
      <x v="26"/>
    </i>
    <i r="2">
      <x v="2"/>
    </i>
    <i r="3">
      <x v="5"/>
    </i>
    <i r="4">
      <x v="20"/>
    </i>
    <i r="5">
      <x v="13"/>
    </i>
    <i r="4">
      <x v="21"/>
    </i>
    <i r="5">
      <x v="13"/>
    </i>
    <i r="3">
      <x v="6"/>
    </i>
    <i r="4">
      <x v="37"/>
    </i>
    <i r="5">
      <x v="13"/>
    </i>
    <i r="4">
      <x v="38"/>
    </i>
    <i r="5">
      <x v="13"/>
    </i>
    <i r="4">
      <x v="39"/>
    </i>
    <i r="5">
      <x v="13"/>
    </i>
    <i r="4">
      <x v="40"/>
    </i>
    <i r="5">
      <x v="13"/>
    </i>
    <i r="4">
      <x v="41"/>
    </i>
    <i r="5">
      <x v="13"/>
    </i>
    <i r="4">
      <x v="42"/>
    </i>
    <i r="5">
      <x v="13"/>
    </i>
    <i r="2">
      <x v="3"/>
    </i>
    <i r="3">
      <x v="7"/>
    </i>
    <i r="4">
      <x v="48"/>
    </i>
    <i r="5">
      <x v="13"/>
    </i>
    <i r="4">
      <x v="50"/>
    </i>
    <i r="5">
      <x v="13"/>
    </i>
    <i r="4">
      <x v="52"/>
    </i>
    <i r="5">
      <x v="13"/>
    </i>
    <i r="4">
      <x v="53"/>
    </i>
    <i r="5">
      <x v="13"/>
    </i>
    <i r="4">
      <x v="54"/>
    </i>
    <i r="5">
      <x v="13"/>
    </i>
    <i r="4">
      <x v="55"/>
    </i>
    <i r="5">
      <x v="13"/>
    </i>
    <i r="4">
      <x v="57"/>
    </i>
    <i r="5">
      <x v="13"/>
    </i>
    <i r="4">
      <x v="58"/>
    </i>
    <i r="5">
      <x v="13"/>
    </i>
    <i r="4">
      <x v="59"/>
    </i>
    <i r="5">
      <x v="13"/>
    </i>
    <i r="4">
      <x v="60"/>
    </i>
    <i r="5">
      <x v="13"/>
    </i>
    <i r="4">
      <x v="64"/>
    </i>
    <i r="5">
      <x v="13"/>
    </i>
    <i r="3">
      <x v="8"/>
    </i>
    <i r="4">
      <x v="68"/>
    </i>
    <i r="5">
      <x v="13"/>
    </i>
    <i r="4">
      <x v="69"/>
    </i>
    <i r="5">
      <x v="13"/>
    </i>
    <i r="4">
      <x v="70"/>
    </i>
    <i r="5">
      <x v="13"/>
    </i>
    <i r="4">
      <x v="71"/>
    </i>
    <i r="5">
      <x v="13"/>
    </i>
    <i r="4">
      <x v="72"/>
    </i>
    <i r="5">
      <x v="13"/>
    </i>
    <i r="4">
      <x v="73"/>
    </i>
    <i r="5">
      <x v="13"/>
    </i>
    <i r="4">
      <x v="74"/>
    </i>
    <i r="5">
      <x v="13"/>
    </i>
    <i r="4">
      <x v="75"/>
    </i>
    <i r="5">
      <x v="13"/>
    </i>
    <i r="4">
      <x v="76"/>
    </i>
    <i r="5">
      <x v="13"/>
    </i>
    <i r="4">
      <x v="77"/>
    </i>
    <i r="5">
      <x v="14"/>
    </i>
    <i r="4">
      <x v="78"/>
    </i>
    <i r="5">
      <x v="14"/>
    </i>
    <i r="4">
      <x v="79"/>
    </i>
    <i r="5">
      <x v="14"/>
    </i>
    <i r="4">
      <x v="80"/>
    </i>
    <i r="5">
      <x v="14"/>
    </i>
    <i r="4">
      <x v="81"/>
    </i>
    <i r="5">
      <x v="14"/>
    </i>
    <i>
      <x v="51"/>
    </i>
    <i r="1">
      <x v="26"/>
    </i>
    <i r="2">
      <x v="2"/>
    </i>
    <i r="3">
      <x v="4"/>
    </i>
    <i r="4">
      <x v="15"/>
    </i>
    <i r="5">
      <x v="17"/>
    </i>
    <i r="3">
      <x v="6"/>
    </i>
    <i r="4">
      <x v="29"/>
    </i>
    <i r="5">
      <x v="18"/>
    </i>
    <i r="2">
      <x v="3"/>
    </i>
    <i r="3">
      <x v="7"/>
    </i>
    <i r="4">
      <x v="43"/>
    </i>
    <i r="5">
      <x v="18"/>
    </i>
    <i r="4">
      <x v="44"/>
    </i>
    <i r="5">
      <x v="18"/>
    </i>
    <i r="4">
      <x v="57"/>
    </i>
    <i r="5">
      <x v="18"/>
    </i>
    <i r="4">
      <x v="58"/>
    </i>
    <i r="5">
      <x v="18"/>
    </i>
    <i r="4">
      <x v="59"/>
    </i>
    <i r="5">
      <x v="18"/>
    </i>
    <i r="4">
      <x v="62"/>
    </i>
    <i r="5">
      <x v="18"/>
    </i>
    <i r="4">
      <x v="63"/>
    </i>
    <i r="5">
      <x v="18"/>
    </i>
    <i r="4">
      <x v="65"/>
    </i>
    <i r="5">
      <x v="18"/>
    </i>
    <i r="3">
      <x v="8"/>
    </i>
    <i r="4">
      <x v="66"/>
    </i>
    <i r="5">
      <x v="18"/>
    </i>
    <i r="4">
      <x v="67"/>
    </i>
    <i r="5">
      <x v="18"/>
    </i>
    <i r="4">
      <x v="68"/>
    </i>
    <i r="5">
      <x v="18"/>
    </i>
    <i r="4">
      <x v="69"/>
    </i>
    <i r="5">
      <x v="18"/>
    </i>
    <i r="4">
      <x v="71"/>
    </i>
    <i r="5">
      <x v="18"/>
    </i>
    <i r="4">
      <x v="72"/>
    </i>
    <i r="5">
      <x v="18"/>
    </i>
    <i r="4">
      <x v="73"/>
    </i>
    <i r="5">
      <x v="18"/>
    </i>
    <i r="4">
      <x v="74"/>
    </i>
    <i r="5">
      <x v="18"/>
    </i>
    <i r="4">
      <x v="75"/>
    </i>
    <i r="5">
      <x v="18"/>
    </i>
    <i r="4">
      <x v="83"/>
    </i>
    <i r="5">
      <x v="18"/>
    </i>
    <i r="4">
      <x v="85"/>
    </i>
    <i r="5">
      <x v="18"/>
    </i>
    <i r="4">
      <x v="86"/>
    </i>
    <i r="5">
      <x v="18"/>
    </i>
    <i r="3">
      <x v="9"/>
    </i>
    <i r="4">
      <x v="88"/>
    </i>
    <i r="5">
      <x v="18"/>
    </i>
    <i r="4">
      <x v="89"/>
    </i>
    <i r="5">
      <x v="18"/>
    </i>
    <i r="4">
      <x v="90"/>
    </i>
    <i r="5">
      <x v="18"/>
    </i>
    <i r="4">
      <x v="91"/>
    </i>
    <i r="5">
      <x v="18"/>
    </i>
    <i r="4">
      <x v="92"/>
    </i>
    <i r="5">
      <x v="18"/>
    </i>
    <i r="4">
      <x v="93"/>
    </i>
    <i r="5">
      <x v="18"/>
    </i>
    <i r="4">
      <x v="94"/>
    </i>
    <i r="5">
      <x v="18"/>
    </i>
    <i r="4">
      <x v="95"/>
    </i>
    <i r="5">
      <x v="18"/>
    </i>
    <i r="4">
      <x v="96"/>
    </i>
    <i r="5">
      <x v="18"/>
    </i>
    <i r="4">
      <x v="97"/>
    </i>
    <i r="5">
      <x v="18"/>
    </i>
    <i r="4">
      <x v="98"/>
    </i>
    <i r="5">
      <x v="18"/>
    </i>
    <i r="4">
      <x v="99"/>
    </i>
    <i r="5">
      <x v="18"/>
    </i>
    <i r="4">
      <x v="100"/>
    </i>
    <i r="5">
      <x v="18"/>
    </i>
    <i r="4">
      <x v="101"/>
    </i>
    <i r="5">
      <x v="18"/>
    </i>
    <i r="4">
      <x v="102"/>
    </i>
    <i r="5">
      <x v="18"/>
    </i>
    <i r="4">
      <x v="103"/>
    </i>
    <i r="5">
      <x v="18"/>
    </i>
    <i r="4">
      <x v="104"/>
    </i>
    <i r="5">
      <x v="18"/>
    </i>
    <i r="4">
      <x v="105"/>
    </i>
    <i r="5">
      <x v="18"/>
    </i>
    <i r="4">
      <x v="106"/>
    </i>
    <i r="5">
      <x v="18"/>
    </i>
    <i r="2">
      <x v="4"/>
    </i>
    <i r="3">
      <x v="10"/>
    </i>
    <i r="4">
      <x v="111"/>
    </i>
    <i r="5">
      <x v="18"/>
    </i>
    <i r="4">
      <x v="113"/>
    </i>
    <i r="5">
      <x v="18"/>
    </i>
    <i r="4">
      <x v="114"/>
    </i>
    <i r="5">
      <x v="18"/>
    </i>
    <i r="4">
      <x v="115"/>
    </i>
    <i r="5">
      <x v="18"/>
    </i>
    <i r="4">
      <x v="117"/>
    </i>
    <i r="5">
      <x v="18"/>
    </i>
    <i r="4">
      <x v="118"/>
    </i>
    <i r="5">
      <x v="18"/>
    </i>
    <i r="4">
      <x v="122"/>
    </i>
    <i r="5">
      <x v="18"/>
    </i>
    <i r="4">
      <x v="128"/>
    </i>
    <i r="5">
      <x v="18"/>
    </i>
    <i r="3">
      <x v="11"/>
    </i>
    <i r="4">
      <x v="131"/>
    </i>
    <i r="5">
      <x v="18"/>
    </i>
    <i r="4">
      <x v="132"/>
    </i>
    <i r="5">
      <x v="18"/>
    </i>
    <i r="4">
      <x v="133"/>
    </i>
    <i r="5">
      <x v="18"/>
    </i>
    <i r="4">
      <x v="134"/>
    </i>
    <i r="5">
      <x v="18"/>
    </i>
    <i r="4">
      <x v="142"/>
    </i>
    <i r="5">
      <x v="18"/>
    </i>
    <i>
      <x v="52"/>
    </i>
    <i r="1">
      <x v="26"/>
    </i>
    <i r="2">
      <x v="3"/>
    </i>
    <i r="3">
      <x v="7"/>
    </i>
    <i r="4">
      <x v="44"/>
    </i>
    <i r="5">
      <x v="22"/>
    </i>
    <i r="4">
      <x v="45"/>
    </i>
    <i r="5">
      <x v="22"/>
    </i>
    <i r="4">
      <x v="46"/>
    </i>
    <i r="5">
      <x v="22"/>
    </i>
    <i r="4">
      <x v="47"/>
    </i>
    <i r="5">
      <x v="22"/>
    </i>
    <i r="4">
      <x v="48"/>
    </i>
    <i r="5">
      <x v="22"/>
    </i>
    <i r="4">
      <x v="49"/>
    </i>
    <i r="5">
      <x v="22"/>
    </i>
    <i r="4">
      <x v="50"/>
    </i>
    <i r="5">
      <x v="22"/>
    </i>
    <i>
      <x v="53"/>
    </i>
    <i r="1">
      <x v="25"/>
    </i>
    <i r="2">
      <x v="4"/>
    </i>
    <i r="3">
      <x v="11"/>
    </i>
    <i r="4">
      <x v="5"/>
    </i>
    <i r="5">
      <x v="10"/>
    </i>
    <i r="1">
      <x v="26"/>
    </i>
    <i r="2">
      <x v="2"/>
    </i>
    <i r="3">
      <x v="5"/>
    </i>
    <i r="4">
      <x v="21"/>
    </i>
    <i r="5">
      <x v="1"/>
    </i>
    <i r="4">
      <x v="24"/>
    </i>
    <i r="5">
      <x v="1"/>
    </i>
    <i r="3">
      <x v="6"/>
    </i>
    <i r="4">
      <x v="28"/>
    </i>
    <i r="5">
      <x v="13"/>
    </i>
    <i r="4">
      <x v="29"/>
    </i>
    <i r="5">
      <x v="13"/>
    </i>
    <i r="2">
      <x v="3"/>
    </i>
    <i r="3">
      <x v="7"/>
    </i>
    <i r="4">
      <x v="44"/>
    </i>
    <i r="5">
      <x v="22"/>
    </i>
    <i r="4">
      <x v="45"/>
    </i>
    <i r="5">
      <x v="22"/>
    </i>
    <i r="4">
      <x v="53"/>
    </i>
    <i r="5">
      <x v="22"/>
    </i>
    <i r="4">
      <x v="57"/>
    </i>
    <i r="5">
      <x v="20"/>
    </i>
    <i r="4">
      <x v="58"/>
    </i>
    <i r="5">
      <x v="20"/>
    </i>
    <i r="4">
      <x v="59"/>
    </i>
    <i r="5">
      <x v="6"/>
    </i>
    <i r="5">
      <x v="20"/>
    </i>
    <i r="4">
      <x v="60"/>
    </i>
    <i r="5">
      <x v="3"/>
    </i>
    <i r="5">
      <x v="20"/>
    </i>
    <i r="4">
      <x v="61"/>
    </i>
    <i r="5">
      <x v="6"/>
    </i>
    <i r="5">
      <x v="20"/>
    </i>
    <i r="4">
      <x v="64"/>
    </i>
    <i r="5">
      <x v="10"/>
    </i>
    <i r="4">
      <x v="65"/>
    </i>
    <i r="5">
      <x v="6"/>
    </i>
    <i r="3">
      <x v="8"/>
    </i>
    <i r="4">
      <x v="69"/>
    </i>
    <i r="5">
      <x v="3"/>
    </i>
    <i r="4">
      <x v="74"/>
    </i>
    <i r="5">
      <x v="5"/>
    </i>
    <i r="4">
      <x v="75"/>
    </i>
    <i r="5">
      <x v="5"/>
    </i>
    <i r="4">
      <x v="80"/>
    </i>
    <i r="5">
      <x v="5"/>
    </i>
    <i r="4">
      <x v="82"/>
    </i>
    <i r="5">
      <x v="5"/>
    </i>
    <i r="4">
      <x v="85"/>
    </i>
    <i r="5">
      <x v="6"/>
    </i>
    <i r="3">
      <x v="9"/>
    </i>
    <i r="4">
      <x v="87"/>
    </i>
    <i r="5">
      <x v="5"/>
    </i>
    <i r="4">
      <x v="91"/>
    </i>
    <i r="5">
      <x v="5"/>
    </i>
    <i r="4">
      <x v="94"/>
    </i>
    <i r="5">
      <x v="23"/>
    </i>
    <i r="4">
      <x v="96"/>
    </i>
    <i r="5">
      <x v="5"/>
    </i>
    <i r="4">
      <x v="99"/>
    </i>
    <i r="5">
      <x v="2"/>
    </i>
    <i r="5">
      <x v="3"/>
    </i>
    <i r="4">
      <x v="100"/>
    </i>
    <i r="5">
      <x v="23"/>
    </i>
    <i r="4">
      <x v="102"/>
    </i>
    <i r="5">
      <x v="23"/>
    </i>
    <i r="4">
      <x v="103"/>
    </i>
    <i r="5">
      <x v="23"/>
    </i>
    <i r="4">
      <x v="104"/>
    </i>
    <i r="5">
      <x v="23"/>
    </i>
    <i r="4">
      <x v="105"/>
    </i>
    <i r="5">
      <x v="23"/>
    </i>
    <i r="4">
      <x v="106"/>
    </i>
    <i r="5">
      <x v="5"/>
    </i>
    <i r="4">
      <x v="107"/>
    </i>
    <i r="5">
      <x v="5"/>
    </i>
    <i r="2">
      <x v="4"/>
    </i>
    <i r="3">
      <x v="10"/>
    </i>
    <i r="4">
      <x v="110"/>
    </i>
    <i r="5">
      <x v="20"/>
    </i>
    <i r="4">
      <x v="113"/>
    </i>
    <i r="5">
      <x v="12"/>
    </i>
    <i r="4">
      <x v="114"/>
    </i>
    <i r="5">
      <x v="12"/>
    </i>
    <i r="4">
      <x v="118"/>
    </i>
    <i r="5">
      <x v="23"/>
    </i>
    <i r="4">
      <x v="122"/>
    </i>
    <i r="5">
      <x v="23"/>
    </i>
    <i r="4">
      <x v="128"/>
    </i>
    <i r="5">
      <x v="23"/>
    </i>
    <i r="4">
      <x v="129"/>
    </i>
    <i r="5">
      <x v="5"/>
    </i>
    <i r="3">
      <x v="11"/>
    </i>
    <i r="4">
      <x v="130"/>
    </i>
    <i r="5">
      <x v="1"/>
    </i>
    <i r="5">
      <x v="5"/>
    </i>
    <i r="4">
      <x v="131"/>
    </i>
    <i r="5">
      <x v="1"/>
    </i>
    <i r="5">
      <x v="5"/>
    </i>
    <i r="4">
      <x v="132"/>
    </i>
    <i r="5">
      <x v="1"/>
    </i>
    <i r="5">
      <x v="23"/>
    </i>
    <i r="4">
      <x v="133"/>
    </i>
    <i r="5">
      <x v="23"/>
    </i>
    <i r="4">
      <x v="134"/>
    </i>
    <i r="5">
      <x v="12"/>
    </i>
    <i r="4">
      <x v="135"/>
    </i>
    <i r="5">
      <x v="12"/>
    </i>
    <i r="4">
      <x v="136"/>
    </i>
    <i r="5">
      <x v="23"/>
    </i>
    <i r="4">
      <x v="137"/>
    </i>
    <i r="5">
      <x v="6"/>
    </i>
    <i r="5">
      <x v="23"/>
    </i>
    <i r="4">
      <x v="138"/>
    </i>
    <i r="5">
      <x v="6"/>
    </i>
    <i r="5">
      <x v="23"/>
    </i>
    <i r="4">
      <x v="139"/>
    </i>
    <i r="5">
      <x v="6"/>
    </i>
    <i r="4">
      <x v="140"/>
    </i>
    <i r="5">
      <x v="6"/>
    </i>
    <i r="4">
      <x v="141"/>
    </i>
    <i r="5">
      <x v="5"/>
    </i>
    <i r="4">
      <x v="142"/>
    </i>
    <i r="5">
      <x v="1"/>
    </i>
    <i r="5">
      <x v="5"/>
    </i>
    <i t="grand">
      <x/>
    </i>
  </rowItems>
  <colFields count="1">
    <field x="-2"/>
  </colFields>
  <colItems count="3">
    <i>
      <x/>
    </i>
    <i i="1">
      <x v="1"/>
    </i>
    <i i="2">
      <x v="2"/>
    </i>
  </colItems>
  <dataFields count="3">
    <dataField name="Costo Unitario Total" fld="7" baseField="0" baseItem="0"/>
    <dataField name="Total Pagado" fld="8" baseField="0" baseItem="0" numFmtId="164"/>
    <dataField name="90% Total"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eedor" xr10:uid="{BA468D68-0532-034B-9285-682C7A82B374}" sourceName="Proveedor">
  <pivotTables>
    <pivotTable tabId="5" name="PivotTable4"/>
  </pivotTables>
  <data>
    <tabular pivotCacheId="1545843686">
      <items count="42">
        <i x="31" s="1"/>
        <i x="14" s="1"/>
        <i x="8" s="1"/>
        <i x="39" s="1"/>
        <i x="3" s="1"/>
        <i x="10" s="1"/>
        <i x="30" s="1"/>
        <i x="0" s="1"/>
        <i x="18" s="1"/>
        <i x="19" s="1"/>
        <i x="27" s="1"/>
        <i x="35" s="1"/>
        <i x="13" s="1"/>
        <i x="12" s="1"/>
        <i x="16" s="1"/>
        <i x="6" s="1"/>
        <i x="25" s="1"/>
        <i x="26" s="1"/>
        <i x="15" s="1"/>
        <i x="20" s="1"/>
        <i x="17" s="1"/>
        <i x="21" s="1"/>
        <i x="1" s="1"/>
        <i x="36" s="1"/>
        <i x="23" s="1"/>
        <i x="29" s="1"/>
        <i x="34" s="1"/>
        <i x="24" s="1"/>
        <i x="5" s="1"/>
        <i x="9" s="1"/>
        <i x="11" s="1"/>
        <i x="32" s="1"/>
        <i x="41" s="1"/>
        <i x="37" s="1"/>
        <i x="33" s="1"/>
        <i x="38" s="1"/>
        <i x="28" s="1"/>
        <i x="40" s="1"/>
        <i x="2" s="1"/>
        <i x="7" s="1"/>
        <i x="2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tura1" xr10:uid="{862B1287-266F-C144-9E20-2BC4B08DC853}" sourceName="Factura">
  <pivotTables>
    <pivotTable tabId="5" name="PivotTable4"/>
  </pivotTables>
  <data>
    <tabular pivotCacheId="1545843686">
      <items count="243">
        <i x="0" s="1"/>
        <i x="4" s="1"/>
        <i x="1" s="1"/>
        <i x="3" s="1"/>
        <i x="6" s="1"/>
        <i x="7" s="1"/>
        <i x="5" s="1"/>
        <i x="2" s="1"/>
        <i x="8" s="1"/>
        <i x="9" s="1"/>
        <i x="10" s="1"/>
        <i x="11" s="1"/>
        <i x="12" s="1"/>
        <i x="13" s="1"/>
        <i x="14" s="1"/>
        <i x="16" s="1"/>
        <i x="15" s="1"/>
        <i x="17" s="1"/>
        <i x="18" s="1"/>
        <i x="19" s="1"/>
        <i x="21" s="1"/>
        <i x="23" s="1"/>
        <i x="22" s="1"/>
        <i x="20" s="1"/>
        <i x="24" s="1"/>
        <i x="25" s="1"/>
        <i x="26" s="1"/>
        <i x="27" s="1"/>
        <i x="29" s="1"/>
        <i x="28" s="1"/>
        <i x="30" s="1"/>
        <i x="31" s="1"/>
        <i x="32" s="1"/>
        <i x="34" s="1"/>
        <i x="35" s="1"/>
        <i x="33" s="1"/>
        <i x="36" s="1"/>
        <i x="37" s="1"/>
        <i x="38" s="1"/>
        <i x="39" s="1"/>
        <i x="40" s="1"/>
        <i x="41" s="1"/>
        <i x="42" s="1"/>
        <i x="43" s="1"/>
        <i x="44" s="1"/>
        <i x="54" s="1"/>
        <i x="46" s="1"/>
        <i x="45" s="1"/>
        <i x="47" s="1"/>
        <i x="48" s="1"/>
        <i x="49" s="1"/>
        <i x="51" s="1"/>
        <i x="55" s="1"/>
        <i x="53" s="1"/>
        <i x="52" s="1"/>
        <i x="58" s="1"/>
        <i x="56" s="1"/>
        <i x="59" s="1"/>
        <i x="57" s="1"/>
        <i x="60" s="1"/>
        <i x="61" s="1"/>
        <i x="62" s="1"/>
        <i x="65" s="1"/>
        <i x="66" s="1"/>
        <i x="50" s="1"/>
        <i x="63" s="1"/>
        <i x="64" s="1"/>
        <i x="67" s="1"/>
        <i x="68" s="1"/>
        <i x="69" s="1"/>
        <i x="70" s="1"/>
        <i x="72" s="1"/>
        <i x="71" s="1"/>
        <i x="73" s="1"/>
        <i x="75" s="1"/>
        <i x="74" s="1"/>
        <i x="76" s="1"/>
        <i x="77" s="1"/>
        <i x="78" s="1"/>
        <i x="79" s="1"/>
        <i x="83" s="1"/>
        <i x="80" s="1"/>
        <i x="88" s="1"/>
        <i x="89" s="1"/>
        <i x="81" s="1"/>
        <i x="84" s="1"/>
        <i x="85" s="1"/>
        <i x="82" s="1"/>
        <i x="86" s="1"/>
        <i x="90" s="1"/>
        <i x="87" s="1"/>
        <i x="91" s="1"/>
        <i x="97" s="1"/>
        <i x="92" s="1"/>
        <i x="94" s="1"/>
        <i x="93" s="1"/>
        <i x="95" s="1"/>
        <i x="96" s="1"/>
        <i x="98" s="1"/>
        <i x="99" s="1"/>
        <i x="101" s="1"/>
        <i x="100" s="1"/>
        <i x="104" s="1"/>
        <i x="103" s="1"/>
        <i x="111" s="1"/>
        <i x="112" s="1"/>
        <i x="107" s="1"/>
        <i x="109" s="1"/>
        <i x="108" s="1"/>
        <i x="105" s="1"/>
        <i x="102" s="1"/>
        <i x="113" s="1"/>
        <i x="123" s="1"/>
        <i x="118" s="1"/>
        <i x="114" s="1"/>
        <i x="115" s="1"/>
        <i x="110" s="1"/>
        <i x="119" s="1"/>
        <i x="116" s="1"/>
        <i x="124" s="1"/>
        <i x="106" s="1"/>
        <i x="122" s="1"/>
        <i x="133" s="1"/>
        <i x="126" s="1"/>
        <i x="127" s="1"/>
        <i x="128" s="1"/>
        <i x="129" s="1"/>
        <i x="130" s="1"/>
        <i x="125" s="1"/>
        <i x="131" s="1"/>
        <i x="121" s="1"/>
        <i x="134" s="1"/>
        <i x="135" s="1"/>
        <i x="140" s="1"/>
        <i x="132" s="1"/>
        <i x="141" s="1"/>
        <i x="136" s="1"/>
        <i x="137" s="1"/>
        <i x="138" s="1"/>
        <i x="142" s="1"/>
        <i x="139" s="1"/>
        <i x="143" s="1"/>
        <i x="146" s="1"/>
        <i x="147" s="1"/>
        <i x="153" s="1"/>
        <i x="154" s="1"/>
        <i x="144" s="1"/>
        <i x="145" s="1"/>
        <i x="151" s="1"/>
        <i x="148" s="1"/>
        <i x="149" s="1"/>
        <i x="155" s="1"/>
        <i x="150" s="1"/>
        <i x="156" s="1"/>
        <i x="157" s="1"/>
        <i x="152" s="1"/>
        <i x="163" s="1"/>
        <i x="162" s="1"/>
        <i x="158" s="1"/>
        <i x="160" s="1"/>
        <i x="166" s="1"/>
        <i x="159" s="1"/>
        <i x="161" s="1"/>
        <i x="164" s="1"/>
        <i x="165" s="1"/>
        <i x="167" s="1"/>
        <i x="171" s="1"/>
        <i x="169" s="1"/>
        <i x="170" s="1"/>
        <i x="172" s="1"/>
        <i x="177" s="1"/>
        <i x="178" s="1"/>
        <i x="173" s="1"/>
        <i x="174" s="1"/>
        <i x="175" s="1"/>
        <i x="176" s="1"/>
        <i x="168" s="1"/>
        <i x="179" s="1"/>
        <i x="180" s="1"/>
        <i x="182" s="1"/>
        <i x="181" s="1"/>
        <i x="183" s="1"/>
        <i x="185" s="1"/>
        <i x="192" s="1"/>
        <i x="186" s="1"/>
        <i x="184" s="1"/>
        <i x="188" s="1"/>
        <i x="189" s="1"/>
        <i x="187" s="1"/>
        <i x="190" s="1"/>
        <i x="191" s="1"/>
        <i x="193" s="1"/>
        <i x="194" s="1"/>
        <i x="196" s="1"/>
        <i x="197" s="1"/>
        <i x="195" s="1"/>
        <i x="198" s="1"/>
        <i x="199" s="1"/>
        <i x="200" s="1"/>
        <i x="201" s="1"/>
        <i x="207" s="1"/>
        <i x="208" s="1"/>
        <i x="202" s="1"/>
        <i x="203" s="1"/>
        <i x="204" s="1"/>
        <i x="205" s="1"/>
        <i x="206" s="1"/>
        <i x="209" s="1"/>
        <i x="210" s="1"/>
        <i x="211" s="1"/>
        <i x="212" s="1"/>
        <i x="216" s="1"/>
        <i x="217" s="1"/>
        <i x="219" s="1"/>
        <i x="218" s="1"/>
        <i x="213" s="1"/>
        <i x="214" s="1"/>
        <i x="215" s="1"/>
        <i x="220" s="1"/>
        <i x="221" s="1"/>
        <i x="222" s="1"/>
        <i x="227" s="1"/>
        <i x="223" s="1"/>
        <i x="228" s="1"/>
        <i x="224" s="1"/>
        <i x="225" s="1"/>
        <i x="230" s="1"/>
        <i x="226" s="1"/>
        <i x="229" s="1"/>
        <i x="232" s="1"/>
        <i x="233" s="1"/>
        <i x="239" s="1"/>
        <i x="234" s="1"/>
        <i x="235" s="1"/>
        <i x="236" s="1"/>
        <i x="237" s="1"/>
        <i x="238" s="1"/>
        <i x="240" s="1"/>
        <i x="241" s="1"/>
        <i x="242" s="1"/>
        <i x="117" s="1"/>
        <i x="120" s="1"/>
        <i x="23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cha1" xr10:uid="{7F888268-F6E9-2F48-BCE1-A6960875409C}" sourceName="Fecha">
  <pivotTables>
    <pivotTable tabId="5" name="PivotTable4"/>
  </pivotTables>
  <data>
    <tabular pivotCacheId="1545843686">
      <items count="143">
        <i x="54" s="1"/>
        <i x="0" s="1"/>
        <i x="1" s="1"/>
        <i x="5" s="1"/>
        <i x="6" s="1"/>
        <i x="4" s="1"/>
        <i x="7" s="1"/>
        <i x="2" s="1"/>
        <i x="3" s="1"/>
        <i x="9" s="1"/>
        <i x="8" s="1"/>
        <i x="10" s="1"/>
        <i x="11" s="1"/>
        <i x="12" s="1"/>
        <i x="13" s="1"/>
        <i x="21" s="1"/>
        <i x="14" s="1"/>
        <i x="15" s="1"/>
        <i x="16" s="1"/>
        <i x="17" s="1"/>
        <i x="18" s="1"/>
        <i x="19" s="1"/>
        <i x="20" s="1"/>
        <i x="26" s="1"/>
        <i x="22" s="1"/>
        <i x="23" s="1"/>
        <i x="24" s="1"/>
        <i x="25" s="1"/>
        <i x="28" s="1"/>
        <i x="27" s="1"/>
        <i x="30" s="1"/>
        <i x="29" s="1"/>
        <i x="31" s="1"/>
        <i x="32" s="1"/>
        <i x="37" s="1"/>
        <i x="34" s="1"/>
        <i x="33" s="1"/>
        <i x="38" s="1"/>
        <i x="42" s="1"/>
        <i x="39" s="1"/>
        <i x="40" s="1"/>
        <i x="35" s="1"/>
        <i x="36" s="1"/>
        <i x="44" s="1"/>
        <i x="45" s="1"/>
        <i x="41" s="1"/>
        <i x="46" s="1"/>
        <i x="50" s="1"/>
        <i x="49" s="1"/>
        <i x="48" s="1"/>
        <i x="43" s="1"/>
        <i x="47" s="1"/>
        <i x="52" s="1"/>
        <i x="53" s="1"/>
        <i x="55" s="1"/>
        <i x="51" s="1"/>
        <i x="56" s="1"/>
        <i x="62" s="1"/>
        <i x="57" s="1"/>
        <i x="61" s="1"/>
        <i x="60" s="1"/>
        <i x="59" s="1"/>
        <i x="58" s="1"/>
        <i x="64" s="1"/>
        <i x="63" s="1"/>
        <i x="65" s="1"/>
        <i x="66" s="1"/>
        <i x="71" s="1"/>
        <i x="67" s="1"/>
        <i x="68" s="1"/>
        <i x="70" s="1"/>
        <i x="69" s="1"/>
        <i x="72" s="1"/>
        <i x="73" s="1"/>
        <i x="74" s="1"/>
        <i x="75" s="1"/>
        <i x="78" s="1"/>
        <i x="81" s="1"/>
        <i x="82" s="1"/>
        <i x="85" s="1"/>
        <i x="84" s="1"/>
        <i x="83" s="1"/>
        <i x="79" s="1"/>
        <i x="88" s="1"/>
        <i x="86" s="1"/>
        <i x="87" s="1"/>
        <i x="89" s="1"/>
        <i x="76" s="1"/>
        <i x="91" s="1"/>
        <i x="92" s="1"/>
        <i x="90" s="1"/>
        <i x="77" s="1"/>
        <i x="93" s="1"/>
        <i x="94" s="1"/>
        <i x="96" s="1"/>
        <i x="95" s="1"/>
        <i x="80" s="1"/>
        <i x="97" s="1"/>
        <i x="100" s="1"/>
        <i x="99" s="1"/>
        <i x="98" s="1"/>
        <i x="105" s="1"/>
        <i x="101" s="1"/>
        <i x="102" s="1"/>
        <i x="103" s="1"/>
        <i x="104" s="1"/>
        <i x="110" s="1"/>
        <i x="106" s="1"/>
        <i x="107" s="1"/>
        <i x="108" s="1"/>
        <i x="109" s="1"/>
        <i x="115" s="1"/>
        <i x="113" s="1"/>
        <i x="112" s="1"/>
        <i x="111" s="1"/>
        <i x="114" s="1"/>
        <i x="118" s="1"/>
        <i x="119" s="1"/>
        <i x="117" s="1"/>
        <i x="120" s="1"/>
        <i x="116" s="1"/>
        <i x="121" s="1"/>
        <i x="122" s="1"/>
        <i x="129" s="1"/>
        <i x="123" s="1"/>
        <i x="127" s="1"/>
        <i x="128" s="1"/>
        <i x="125" s="1"/>
        <i x="126" s="1"/>
        <i x="124" s="1"/>
        <i x="130" s="1"/>
        <i x="131" s="1"/>
        <i x="134" s="1"/>
        <i x="132" s="1"/>
        <i x="133" s="1"/>
        <i x="135" s="1"/>
        <i x="137" s="1"/>
        <i x="138" s="1"/>
        <i x="136" s="1"/>
        <i x="140" s="1"/>
        <i x="139" s="1"/>
        <i x="142" s="1"/>
        <i x="14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ocker" xr10:uid="{6FB291DF-5104-344D-8532-8FAAA47DC1A3}" sourceName="Brocker">
  <pivotTables>
    <pivotTable tabId="5" name="PivotTable4"/>
  </pivotTables>
  <data>
    <tabular pivotCacheId="1545843686">
      <items count="96">
        <i x="14" s="1"/>
        <i x="42" s="1"/>
        <i x="59" s="1"/>
        <i x="41" s="1"/>
        <i x="34" s="1"/>
        <i x="56" s="1"/>
        <i x="50" s="1"/>
        <i x="45" s="1"/>
        <i x="85" s="1"/>
        <i x="23" s="1"/>
        <i x="49" s="1"/>
        <i x="52" s="1"/>
        <i x="47" s="1"/>
        <i x="1" s="1"/>
        <i x="15" s="1"/>
        <i x="71" s="1"/>
        <i x="76" s="1"/>
        <i x="6" s="1"/>
        <i x="30" s="1"/>
        <i x="24" s="1"/>
        <i x="4" s="1"/>
        <i x="74" s="1"/>
        <i x="75" s="1"/>
        <i x="54" s="1"/>
        <i x="38" s="1"/>
        <i x="37" s="1"/>
        <i x="39" s="1"/>
        <i x="28" s="1"/>
        <i x="0" s="1"/>
        <i x="36" s="1"/>
        <i x="78" s="1"/>
        <i x="88" s="1"/>
        <i x="51" s="1"/>
        <i x="83" s="1"/>
        <i x="5" s="1"/>
        <i x="68" s="1"/>
        <i x="20" s="1"/>
        <i x="69" s="1"/>
        <i x="27" s="1"/>
        <i x="21" s="1"/>
        <i x="86" s="1"/>
        <i x="17" s="1"/>
        <i x="55" s="1"/>
        <i x="84" s="1"/>
        <i x="89" s="1"/>
        <i x="95" s="1"/>
        <i x="46" s="1"/>
        <i x="35" s="1"/>
        <i x="44" s="1"/>
        <i x="92" s="1"/>
        <i x="91" s="1"/>
        <i x="80" s="1"/>
        <i x="3" s="1"/>
        <i x="73" s="1"/>
        <i x="57" s="1"/>
        <i x="65" s="1"/>
        <i x="58" s="1"/>
        <i x="90" s="1"/>
        <i x="94" s="1"/>
        <i x="93" s="1"/>
        <i x="16" s="1"/>
        <i x="2" s="1"/>
        <i x="81" s="1"/>
        <i x="48" s="1"/>
        <i x="25" s="1"/>
        <i x="79" s="1"/>
        <i x="33" s="1"/>
        <i x="26" s="1"/>
        <i x="22" s="1"/>
        <i x="18" s="1"/>
        <i x="29" s="1"/>
        <i x="40" s="1"/>
        <i x="32" s="1"/>
        <i x="61" s="1"/>
        <i x="62" s="1"/>
        <i x="19" s="1"/>
        <i x="66" s="1"/>
        <i x="53" s="1"/>
        <i x="82" s="1"/>
        <i x="72" s="1"/>
        <i x="31" s="1"/>
        <i x="60" s="1"/>
        <i x="63" s="1"/>
        <i x="77" s="1"/>
        <i x="87" s="1"/>
        <i x="70" s="1"/>
        <i x="67" s="1"/>
        <i x="64" s="1"/>
        <i x="10" s="1"/>
        <i x="8" s="1"/>
        <i x="12" s="1"/>
        <i x="9" s="1"/>
        <i x="13" s="1"/>
        <i x="7" s="1"/>
        <i x="11" s="1"/>
        <i x="4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cto1" xr10:uid="{CED920A4-8B69-024F-9273-362813483C8C}" sourceName="Proyecto">
  <pivotTables>
    <pivotTable tabId="5" name="PivotTable4"/>
  </pivotTables>
  <data>
    <tabular pivotCacheId="1545843686">
      <items count="54">
        <i x="49" s="1"/>
        <i x="13" s="1"/>
        <i x="11" s="1"/>
        <i x="12" s="1"/>
        <i x="10" s="1"/>
        <i x="36" s="1"/>
        <i x="4" s="1"/>
        <i x="7" s="1"/>
        <i x="1" s="1"/>
        <i x="32" s="1"/>
        <i x="51" s="1"/>
        <i x="33" s="1"/>
        <i x="53" s="1"/>
        <i x="14" s="1"/>
        <i x="43" s="1"/>
        <i x="46" s="1"/>
        <i x="24" s="1"/>
        <i x="0" s="1"/>
        <i x="44" s="1"/>
        <i x="29" s="1"/>
        <i x="17" s="1"/>
        <i x="25" s="1"/>
        <i x="50" s="1"/>
        <i x="34" s="1"/>
        <i x="48" s="1"/>
        <i x="8" s="1"/>
        <i x="2" s="1"/>
        <i x="20" s="1"/>
        <i x="21" s="1"/>
        <i x="22" s="1"/>
        <i x="31" s="1"/>
        <i x="27" s="1"/>
        <i x="28" s="1"/>
        <i x="16" s="1"/>
        <i x="40" s="1"/>
        <i x="45" s="1"/>
        <i x="47" s="1"/>
        <i x="35" s="1"/>
        <i x="37" s="1"/>
        <i x="39" s="1"/>
        <i x="15" s="1"/>
        <i x="9" s="1"/>
        <i x="5" s="1"/>
        <i x="6" s="1"/>
        <i x="52" s="1"/>
        <i x="23" s="1"/>
        <i x="42" s="1"/>
        <i x="41" s="1"/>
        <i x="26" s="1"/>
        <i x="38" s="1"/>
        <i x="18" s="1"/>
        <i x="19" s="1"/>
        <i x="3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ion" xr10:uid="{44184C4A-6198-FB42-BAAC-23E59E69F70A}" sourceName="Camion">
  <pivotTables>
    <pivotTable tabId="11" name="PivotTable10"/>
  </pivotTables>
  <data>
    <tabular pivotCacheId="119136911">
      <items count="103">
        <i x="99" nd="1"/>
        <i x="98" nd="1"/>
        <i x="94" nd="1"/>
        <i x="84" s="1" nd="1"/>
        <i x="39" nd="1"/>
        <i x="82" nd="1"/>
        <i x="41" nd="1"/>
        <i x="55" nd="1"/>
        <i x="31" nd="1"/>
        <i x="16" nd="1"/>
        <i x="53" nd="1"/>
        <i x="72" nd="1"/>
        <i x="37" nd="1"/>
        <i x="0" nd="1"/>
        <i x="2" nd="1"/>
        <i x="11" nd="1"/>
        <i x="25" nd="1"/>
        <i x="92" nd="1"/>
        <i x="67" nd="1"/>
        <i x="51" nd="1"/>
        <i x="38" nd="1"/>
        <i x="81" nd="1"/>
        <i x="35" nd="1"/>
        <i x="8" nd="1"/>
        <i x="34" nd="1"/>
        <i x="10" nd="1"/>
        <i x="33" nd="1"/>
        <i x="45" nd="1"/>
        <i x="90" nd="1"/>
        <i x="83" nd="1"/>
        <i x="73" nd="1"/>
        <i x="6" nd="1"/>
        <i x="86" nd="1"/>
        <i x="54" nd="1"/>
        <i x="49" nd="1"/>
        <i x="44" nd="1"/>
        <i x="5" nd="1"/>
        <i x="71" nd="1"/>
        <i x="40" nd="1"/>
        <i x="91" nd="1"/>
        <i x="24" nd="1"/>
        <i x="21" nd="1"/>
        <i x="100" nd="1"/>
        <i x="93" nd="1"/>
        <i x="7" nd="1"/>
        <i x="4" nd="1"/>
        <i x="61" nd="1"/>
        <i x="36" nd="1"/>
        <i x="26" nd="1"/>
        <i x="85" nd="1"/>
        <i x="32" nd="1"/>
        <i x="68" nd="1"/>
        <i x="19" nd="1"/>
        <i x="17" nd="1"/>
        <i x="14" nd="1"/>
        <i x="29" nd="1"/>
        <i x="1" nd="1"/>
        <i x="42" nd="1"/>
        <i x="28" nd="1"/>
        <i x="80" nd="1"/>
        <i x="79" nd="1"/>
        <i x="70" nd="1"/>
        <i x="95" nd="1"/>
        <i x="74" nd="1"/>
        <i x="18" nd="1"/>
        <i x="62" nd="1"/>
        <i x="102" nd="1"/>
        <i x="22" nd="1"/>
        <i x="101" nd="1"/>
        <i x="89" nd="1"/>
        <i x="47" nd="1"/>
        <i x="63" nd="1"/>
        <i x="97" nd="1"/>
        <i x="3" nd="1"/>
        <i x="52" nd="1"/>
        <i x="65" nd="1"/>
        <i x="76" nd="1"/>
        <i x="96" nd="1"/>
        <i x="60" nd="1"/>
        <i x="64" nd="1"/>
        <i x="15" nd="1"/>
        <i x="27" nd="1"/>
        <i x="43" nd="1"/>
        <i x="50" nd="1"/>
        <i x="30" nd="1"/>
        <i x="69" nd="1"/>
        <i x="57" nd="1"/>
        <i x="75" nd="1"/>
        <i x="56" nd="1"/>
        <i x="88" nd="1"/>
        <i x="13" nd="1"/>
        <i x="20" nd="1"/>
        <i x="9" nd="1"/>
        <i x="12" nd="1"/>
        <i x="46" nd="1"/>
        <i x="78" nd="1"/>
        <i x="66" nd="1"/>
        <i x="58" nd="1"/>
        <i x="77" nd="1"/>
        <i x="23" nd="1"/>
        <i x="87" nd="1"/>
        <i x="59" nd="1"/>
        <i x="48"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es" xr10:uid="{30FBE4D8-C885-1346-A2AB-294C6401C194}" sourceName="Clientes">
  <pivotTables>
    <pivotTable tabId="11" name="PivotTable10"/>
  </pivotTables>
  <data>
    <tabular pivotCacheId="119136911">
      <items count="27">
        <i x="2" nd="1"/>
        <i x="7" nd="1"/>
        <i x="23" nd="1"/>
        <i x="11" nd="1"/>
        <i x="22" s="1" nd="1"/>
        <i x="8" nd="1"/>
        <i x="24" nd="1"/>
        <i x="0" nd="1"/>
        <i x="4" nd="1"/>
        <i x="3" nd="1"/>
        <i x="26" nd="1"/>
        <i x="5" nd="1"/>
        <i x="16" nd="1"/>
        <i x="10" nd="1"/>
        <i x="19" nd="1"/>
        <i x="18" nd="1"/>
        <i x="13" nd="1"/>
        <i x="6" nd="1"/>
        <i x="14" nd="1"/>
        <i x="20" nd="1"/>
        <i x="21" nd="1"/>
        <i x="12" nd="1"/>
        <i x="17" nd="1"/>
        <i x="9" nd="1"/>
        <i x="1" nd="1"/>
        <i x="15" nd="1"/>
        <i x="25"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cto" xr10:uid="{5E671DB4-2840-FC42-8F34-FB66A675188D}" sourceName="Proyecto">
  <pivotTables>
    <pivotTable tabId="11" name="PivotTable10"/>
  </pivotTables>
  <data>
    <tabular pivotCacheId="119136911">
      <items count="108">
        <i x="0" nd="1"/>
        <i x="1" nd="1"/>
        <i x="2" nd="1"/>
        <i x="3" nd="1"/>
        <i x="4" nd="1"/>
        <i x="5" nd="1"/>
        <i x="6" nd="1"/>
        <i x="7" nd="1"/>
        <i x="8" nd="1"/>
        <i x="9" nd="1"/>
        <i x="10" nd="1"/>
        <i x="11" nd="1"/>
        <i x="12" nd="1"/>
        <i x="13" nd="1"/>
        <i x="14" nd="1"/>
        <i x="15" nd="1"/>
        <i x="106" nd="1"/>
        <i x="16" nd="1"/>
        <i x="17" nd="1"/>
        <i x="107" nd="1"/>
        <i x="18" nd="1"/>
        <i x="19" nd="1"/>
        <i x="20" nd="1"/>
        <i x="21" nd="1"/>
        <i x="22" nd="1"/>
        <i x="23" nd="1"/>
        <i x="24" nd="1"/>
        <i x="25" nd="1"/>
        <i x="26" nd="1"/>
        <i x="27" nd="1"/>
        <i x="28" nd="1"/>
        <i x="101" nd="1"/>
        <i x="104" nd="1"/>
        <i x="103" nd="1"/>
        <i x="105" nd="1"/>
        <i x="29" nd="1"/>
        <i x="30" nd="1"/>
        <i x="31" nd="1"/>
        <i x="32" nd="1"/>
        <i x="33" nd="1"/>
        <i x="34" nd="1"/>
        <i x="35" nd="1"/>
        <i x="36" nd="1"/>
        <i x="37" nd="1"/>
        <i x="38" s="1" nd="1"/>
        <i x="39" nd="1"/>
        <i x="40" nd="1"/>
        <i x="41" nd="1"/>
        <i x="42" nd="1"/>
        <i x="43" nd="1"/>
        <i x="44" nd="1"/>
        <i x="45" nd="1"/>
        <i x="46" nd="1"/>
        <i x="47" nd="1"/>
        <i x="48" nd="1"/>
        <i x="49" nd="1"/>
        <i x="50" nd="1"/>
        <i x="102" nd="1"/>
        <i x="51" nd="1"/>
        <i x="52" nd="1"/>
        <i x="53" nd="1"/>
        <i x="54" nd="1"/>
        <i x="55" nd="1"/>
        <i x="56" nd="1"/>
        <i x="57" nd="1"/>
        <i x="58" nd="1"/>
        <i x="59" nd="1"/>
        <i x="60" nd="1"/>
        <i x="61" nd="1"/>
        <i x="62" nd="1"/>
        <i x="63" nd="1"/>
        <i x="64" nd="1"/>
        <i x="65" nd="1"/>
        <i x="66" nd="1"/>
        <i x="67" nd="1"/>
        <i x="68" nd="1"/>
        <i x="69" nd="1"/>
        <i x="70" nd="1"/>
        <i x="71" nd="1"/>
        <i x="72" nd="1"/>
        <i x="73" nd="1"/>
        <i x="74" nd="1"/>
        <i x="75" nd="1"/>
        <i x="76" nd="1"/>
        <i x="77" nd="1"/>
        <i x="78" nd="1"/>
        <i x="79" nd="1"/>
        <i x="80" nd="1"/>
        <i x="81" nd="1"/>
        <i x="82" nd="1"/>
        <i x="83" nd="1"/>
        <i x="84" nd="1"/>
        <i x="85" nd="1"/>
        <i x="86" nd="1"/>
        <i x="87" nd="1"/>
        <i x="88" nd="1"/>
        <i x="89" nd="1"/>
        <i x="90" nd="1"/>
        <i x="91" nd="1"/>
        <i x="92" nd="1"/>
        <i x="93" nd="1"/>
        <i x="94" nd="1"/>
        <i x="95" nd="1"/>
        <i x="96" nd="1"/>
        <i x="97" nd="1"/>
        <i x="98" nd="1"/>
        <i x="99" nd="1"/>
        <i x="100"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oker" xr10:uid="{37858E84-F5D1-A349-B88C-9E0CB1EB3C25}" sourceName="Broker">
  <pivotTables>
    <pivotTable tabId="11" name="PivotTable10"/>
  </pivotTables>
  <data>
    <tabular pivotCacheId="119136911">
      <items count="50">
        <i x="39" nd="1"/>
        <i x="40" s="1" nd="1"/>
        <i x="11" nd="1"/>
        <i x="7" nd="1"/>
        <i x="21" nd="1"/>
        <i x="49" nd="1"/>
        <i x="27" nd="1"/>
        <i x="3" nd="1"/>
        <i x="5" nd="1"/>
        <i x="41" nd="1"/>
        <i x="35" nd="1"/>
        <i x="24" nd="1"/>
        <i x="32" nd="1"/>
        <i x="48" nd="1"/>
        <i x="18" nd="1"/>
        <i x="12" nd="1"/>
        <i x="10" nd="1"/>
        <i x="25" nd="1"/>
        <i x="23" nd="1"/>
        <i x="15" nd="1"/>
        <i x="1" nd="1"/>
        <i x="0" nd="1"/>
        <i x="26" nd="1"/>
        <i x="14" nd="1"/>
        <i x="2" nd="1"/>
        <i x="38" nd="1"/>
        <i x="37" nd="1"/>
        <i x="28" nd="1"/>
        <i x="43" nd="1"/>
        <i x="31" nd="1"/>
        <i x="45" nd="1"/>
        <i x="36" nd="1"/>
        <i x="44" nd="1"/>
        <i x="34" nd="1"/>
        <i x="30" nd="1"/>
        <i x="33" nd="1"/>
        <i x="46" nd="1"/>
        <i x="17" nd="1"/>
        <i x="8" nd="1"/>
        <i x="19" nd="1"/>
        <i x="6" nd="1"/>
        <i x="20" nd="1"/>
        <i x="4" nd="1"/>
        <i x="42" nd="1"/>
        <i x="29" nd="1"/>
        <i x="9" nd="1"/>
        <i x="16" nd="1"/>
        <i x="47" nd="1"/>
        <i x="13" nd="1"/>
        <i x="2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ion" xr10:uid="{8E82F6BF-51B3-0945-8B35-BF539347F63A}" cache="Slicer_Camion" caption="Camion" rowHeight="230716"/>
  <slicer name="Clientes" xr10:uid="{F82BD5EA-2816-6542-A6FC-8C3392611928}" cache="Slicer_Clientes" caption="Clientes" startItem="11" rowHeight="230716"/>
  <slicer name="Proyecto" xr10:uid="{F45C5573-36D6-5048-BDA1-EFDC07A42F4E}" cache="Slicer_Proyecto" caption="Proyecto" startItem="39" rowHeight="230716"/>
  <slicer name="Broker" xr10:uid="{EB0EB18A-7F7A-4247-98B1-E379CBFB802A}" cache="Slicer_Broker" caption="Broker"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eedor" xr10:uid="{98C0A745-67B9-D44F-9FDB-86871F3397A0}" cache="Slicer_Proveedor" caption="Proveedor" rowHeight="230716"/>
  <slicer name="Factura 1" xr10:uid="{9836B9A0-DCAA-1745-A030-14ACBFB0603C}" cache="Slicer_Factura1" caption="Factura" rowHeight="230716"/>
  <slicer name="Fecha 1" xr10:uid="{E6794E75-A931-5540-9DAB-C92EA7100F87}" cache="Slicer_Fecha1" caption="Fecha" rowHeight="230716"/>
  <slicer name="Brocker" xr10:uid="{6ECFFD93-8782-C14C-A20E-80C1825DE89B}" cache="Slicer_Brocker" caption="Brocker" rowHeight="230716"/>
  <slicer name="Proyecto 1" xr10:uid="{216E2AA8-25A4-C24A-AB96-53C3506A0AA2}" cache="Slicer_Proyecto1" caption="Proyecto" startItem="3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acturas" displayName="tbl_Facturas" ref="A1:T5499" totalsRowShown="0" headerRowDxfId="18" headerRowBorderDxfId="17" tableBorderDxfId="16">
  <autoFilter ref="A1:T5499" xr:uid="{00000000-0009-0000-0100-000001000000}"/>
  <sortState xmlns:xlrd2="http://schemas.microsoft.com/office/spreadsheetml/2017/richdata2" ref="A2:T5499">
    <sortCondition ref="C1:C5499"/>
  </sortState>
  <tableColumns count="20">
    <tableColumn id="1" xr3:uid="{00000000-0010-0000-0000-000001000000}" name="Fecha" dataDxfId="15"/>
    <tableColumn id="19" xr3:uid="{C88EBDDF-AE61-F346-B492-25505AB250E5}" name="Key_Fact" dataDxfId="14">
      <calculatedColumnFormula>tbl_Facturas[[#This Row],[Factura]] &amp; "|" &amp; tbl_Facturas[[#This Row],[Proyecto OK]] &amp; "|" &amp; TEXT(tbl_Facturas[[#This Row],[Horas o Viaje]],"0.00") &amp; "|" &amp; TEXT(tbl_Facturas[[#This Row],[Costo unitario]],"0.00")</calculatedColumnFormula>
    </tableColumn>
    <tableColumn id="2" xr3:uid="{00000000-0010-0000-0000-000002000000}" name="Factura"/>
    <tableColumn id="3" xr3:uid="{00000000-0010-0000-0000-000003000000}" name="Truck"/>
    <tableColumn id="4" xr3:uid="{00000000-0010-0000-0000-000004000000}" name="Broker"/>
    <tableColumn id="16" xr3:uid="{AF6364E8-8FFD-5447-846F-13F50EFA509C}" name="Observaciones"/>
    <tableColumn id="5" xr3:uid="{00000000-0010-0000-0000-000005000000}" name="Camion"/>
    <tableColumn id="6" xr3:uid="{00000000-0010-0000-0000-000006000000}" name="Ticket"/>
    <tableColumn id="25" xr3:uid="{DE5F3B7A-F6A1-4442-AED0-E8CC9AA8C857}" name="Clientes"/>
    <tableColumn id="7" xr3:uid="{00000000-0010-0000-0000-000007000000}" name="Proyecto"/>
    <tableColumn id="26" xr3:uid="{2BEB660C-A056-0248-9214-D4E19368F38F}" name="Proyecto OK"/>
    <tableColumn id="27" xr3:uid="{9E49EE04-4193-4A42-B3E2-76010CF21251}" name="Job Ok"/>
    <tableColumn id="8" xr3:uid="{00000000-0010-0000-0000-000008000000}" name="Volcadero"/>
    <tableColumn id="9" xr3:uid="{00000000-0010-0000-0000-000009000000}" name="TicketVolcadero"/>
    <tableColumn id="10" xr3:uid="{00000000-0010-0000-0000-00000A000000}" name="Material"/>
    <tableColumn id="11" xr3:uid="{00000000-0010-0000-0000-00000B000000}" name="Horas o Viaje"/>
    <tableColumn id="12" xr3:uid="{00000000-0010-0000-0000-00000C000000}" name="Costo unitario"/>
    <tableColumn id="13" xr3:uid="{00000000-0010-0000-0000-00000D000000}" name="Total Cobrado"/>
    <tableColumn id="14" xr3:uid="{00000000-0010-0000-0000-00000E000000}" name="Pago a Broker">
      <calculatedColumnFormula>IFERROR(_xlfn.XLOOKUP(tbl_Facturas[[#This Row],[Key_Fact]],tbl_Manifiestos[Key_Manif],tbl_Manifiestos[Pagado a Broker],0),0)</calculatedColumnFormula>
    </tableColumn>
    <tableColumn id="23" xr3:uid="{1A213D94-F2B4-7C4D-B8C1-74C2FFBA7361}" name="Unamed" dataDxfId="1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Manifiestos" displayName="tbl_Manifiestos" ref="A1:N4227" totalsRowShown="0" headerRowDxfId="12" dataDxfId="11">
  <autoFilter ref="A1:N4227" xr:uid="{00000000-0009-0000-0100-000002000000}"/>
  <sortState xmlns:xlrd2="http://schemas.microsoft.com/office/spreadsheetml/2017/richdata2" ref="A2:N4227">
    <sortCondition ref="G1:G4227"/>
  </sortState>
  <tableColumns count="14">
    <tableColumn id="1" xr3:uid="{00000000-0010-0000-0100-000001000000}" name="Proveedor" dataDxfId="10"/>
    <tableColumn id="14" xr3:uid="{5D89885F-26D3-6243-A88D-B59CA9BFC3A1}" name="Key_Manif" dataDxfId="9">
      <calculatedColumnFormula>tbl_Manifiestos[[#This Row],[Factura]] &amp; "|" &amp; tbl_Manifiestos[[#This Row],[Proyecto OK]] &amp; "|" &amp; TEXT(tbl_Manifiestos[[#This Row],[Servicio]],"0.00") &amp; "|" &amp; TEXT(tbl_Manifiestos[[#This Row],[Costo Unitario]],"0.00")</calculatedColumnFormula>
    </tableColumn>
    <tableColumn id="2" xr3:uid="{00000000-0010-0000-0100-000002000000}" name="Factura"/>
    <tableColumn id="3" xr3:uid="{00000000-0010-0000-0100-000003000000}" name="Fecha" dataDxfId="8"/>
    <tableColumn id="4" xr3:uid="{00000000-0010-0000-0100-000004000000}" name="Brocker" dataDxfId="7"/>
    <tableColumn id="5" xr3:uid="{00000000-0010-0000-0100-000005000000}" name="Customer" dataDxfId="6"/>
    <tableColumn id="6" xr3:uid="{00000000-0010-0000-0100-000006000000}" name="Proyecto" dataDxfId="5"/>
    <tableColumn id="16" xr3:uid="{C0D2B3E2-5F57-F443-81CA-73FD1D441378}" name="Proyecto OK"/>
    <tableColumn id="17" xr3:uid="{41BD712C-D2C9-3D41-BF6F-02231F6EF533}" name="Job Ok"/>
    <tableColumn id="7" xr3:uid="{00000000-0010-0000-0100-000007000000}" name="Servicio" dataDxfId="4"/>
    <tableColumn id="8" xr3:uid="{00000000-0010-0000-0100-000008000000}" name="Costo Unitario" dataDxfId="3"/>
    <tableColumn id="9" xr3:uid="{00000000-0010-0000-0100-000009000000}" name="Total Pagado" dataDxfId="2"/>
    <tableColumn id="10" xr3:uid="{00000000-0010-0000-0100-00000A000000}" name="Pagado a Broker" dataDxfId="1"/>
    <tableColumn id="11" xr3:uid="{9F98D372-657A-394F-BC8E-E2493A193849}" name="Porcentaj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501"/>
  <sheetViews>
    <sheetView tabSelected="1" zoomScale="125" workbookViewId="0">
      <pane ySplit="1" topLeftCell="A2" activePane="bottomLeft" state="frozen"/>
      <selection pane="bottomLeft" activeCell="B1" sqref="B1:B1048576"/>
    </sheetView>
  </sheetViews>
  <sheetFormatPr baseColWidth="10" defaultColWidth="8.85546875" defaultRowHeight="15" x14ac:dyDescent="0.25"/>
  <cols>
    <col min="1" max="1" width="10.42578125" bestFit="1" customWidth="1"/>
    <col min="2" max="2" width="38" customWidth="1"/>
    <col min="3" max="3" width="9.140625" customWidth="1"/>
    <col min="4" max="4" width="10.28515625" bestFit="1" customWidth="1"/>
    <col min="5" max="5" width="12.85546875" customWidth="1"/>
    <col min="6" max="6" width="15.85546875" customWidth="1"/>
    <col min="7" max="7" width="12" bestFit="1" customWidth="1"/>
    <col min="8" max="8" width="10.85546875" bestFit="1" customWidth="1"/>
    <col min="9" max="9" width="17" bestFit="1" customWidth="1"/>
    <col min="10" max="10" width="36.140625" bestFit="1" customWidth="1"/>
    <col min="11" max="12" width="36.140625" customWidth="1"/>
    <col min="13" max="13" width="25.28515625" bestFit="1" customWidth="1"/>
    <col min="14" max="14" width="65.28515625" bestFit="1" customWidth="1"/>
    <col min="15" max="15" width="32.5703125" bestFit="1" customWidth="1"/>
    <col min="16" max="16" width="16.140625" bestFit="1" customWidth="1"/>
    <col min="17" max="17" width="17" bestFit="1" customWidth="1"/>
    <col min="18" max="18" width="16.85546875" bestFit="1" customWidth="1"/>
    <col min="19" max="19" width="16.42578125" bestFit="1" customWidth="1"/>
    <col min="20" max="20" width="12.7109375" bestFit="1" customWidth="1"/>
    <col min="21" max="21" width="17" customWidth="1"/>
  </cols>
  <sheetData>
    <row r="1" spans="1:20" x14ac:dyDescent="0.25">
      <c r="A1" s="1" t="s">
        <v>0</v>
      </c>
      <c r="B1" s="1" t="s">
        <v>5859</v>
      </c>
      <c r="C1" s="1" t="s">
        <v>1</v>
      </c>
      <c r="D1" s="1" t="s">
        <v>2</v>
      </c>
      <c r="E1" s="1" t="s">
        <v>3</v>
      </c>
      <c r="F1" s="1" t="s">
        <v>5915</v>
      </c>
      <c r="G1" s="1" t="s">
        <v>4</v>
      </c>
      <c r="H1" s="1" t="s">
        <v>5</v>
      </c>
      <c r="I1" s="1" t="s">
        <v>5864</v>
      </c>
      <c r="J1" s="1" t="s">
        <v>6</v>
      </c>
      <c r="K1" s="1" t="s">
        <v>5880</v>
      </c>
      <c r="L1" s="1" t="s">
        <v>5884</v>
      </c>
      <c r="M1" s="1" t="s">
        <v>7</v>
      </c>
      <c r="N1" s="1" t="s">
        <v>8</v>
      </c>
      <c r="O1" s="1" t="s">
        <v>9</v>
      </c>
      <c r="P1" s="1" t="s">
        <v>10</v>
      </c>
      <c r="Q1" s="1" t="s">
        <v>11</v>
      </c>
      <c r="R1" s="1" t="s">
        <v>5393</v>
      </c>
      <c r="S1" s="1" t="s">
        <v>5863</v>
      </c>
      <c r="T1" s="1" t="s">
        <v>5862</v>
      </c>
    </row>
    <row r="2" spans="1:20" x14ac:dyDescent="0.25">
      <c r="A2" t="s">
        <v>5809</v>
      </c>
      <c r="B2" t="str">
        <f>tbl_Facturas[[#This Row],[Factura]] &amp; "|" &amp; tbl_Facturas[[#This Row],[Proyecto OK]] &amp; "|" &amp; TEXT(tbl_Facturas[[#This Row],[Horas o Viaje]],"0.00") &amp; "|" &amp; TEXT(tbl_Facturas[[#This Row],[Costo unitario]],"0.00")</f>
        <v>2328|Lead Service Replacement Project|8.00|115.50</v>
      </c>
      <c r="C2">
        <v>2328</v>
      </c>
      <c r="D2">
        <v>11</v>
      </c>
      <c r="E2" t="s">
        <v>12</v>
      </c>
      <c r="G2" t="s">
        <v>13</v>
      </c>
      <c r="H2" t="s">
        <v>14</v>
      </c>
      <c r="I2" s="134" t="s">
        <v>5312</v>
      </c>
      <c r="J2" t="s">
        <v>15</v>
      </c>
      <c r="K2" t="s">
        <v>15</v>
      </c>
      <c r="P2">
        <v>8</v>
      </c>
      <c r="Q2">
        <v>115.5</v>
      </c>
      <c r="R2">
        <v>924</v>
      </c>
      <c r="S2">
        <f>IFERROR(_xlfn.XLOOKUP(tbl_Facturas[[#This Row],[Key_Fact]],tbl_Manifiestos[Key_Manif],tbl_Manifiestos[Pagado a Broker],0),0)</f>
        <v>859.32</v>
      </c>
      <c r="T2">
        <v>19.950000000000049</v>
      </c>
    </row>
    <row r="3" spans="1:20" x14ac:dyDescent="0.25">
      <c r="A3" t="s">
        <v>5809</v>
      </c>
      <c r="B3" t="str">
        <f>tbl_Facturas[[#This Row],[Factura]] &amp; "|" &amp; tbl_Facturas[[#This Row],[Proyecto OK]] &amp; "|" &amp; TEXT(tbl_Facturas[[#This Row],[Horas o Viaje]],"0.00") &amp; "|" &amp; TEXT(tbl_Facturas[[#This Row],[Costo unitario]],"0.00")</f>
        <v>2328|Lead Service Replacement Project|8.00|115.50</v>
      </c>
      <c r="C3">
        <v>2328</v>
      </c>
      <c r="D3">
        <v>308</v>
      </c>
      <c r="E3" t="s">
        <v>16</v>
      </c>
      <c r="G3" t="s">
        <v>17</v>
      </c>
      <c r="H3" t="s">
        <v>18</v>
      </c>
      <c r="I3" s="134" t="s">
        <v>5312</v>
      </c>
      <c r="J3" t="s">
        <v>15</v>
      </c>
      <c r="K3" t="s">
        <v>15</v>
      </c>
      <c r="P3">
        <v>8</v>
      </c>
      <c r="Q3">
        <v>115.5</v>
      </c>
      <c r="R3">
        <v>924</v>
      </c>
      <c r="S3">
        <f>IFERROR(_xlfn.XLOOKUP(tbl_Facturas[[#This Row],[Key_Fact]],tbl_Manifiestos[Key_Manif],tbl_Manifiestos[Pagado a Broker],0),0)</f>
        <v>859.32</v>
      </c>
      <c r="T3">
        <v>943.95</v>
      </c>
    </row>
    <row r="4" spans="1:20" x14ac:dyDescent="0.25">
      <c r="A4" t="s">
        <v>5809</v>
      </c>
      <c r="B4" t="str">
        <f>tbl_Facturas[[#This Row],[Factura]] &amp; "|" &amp; tbl_Facturas[[#This Row],[Proyecto OK]] &amp; "|" &amp; TEXT(tbl_Facturas[[#This Row],[Horas o Viaje]],"0.00") &amp; "|" &amp; TEXT(tbl_Facturas[[#This Row],[Costo unitario]],"0.00")</f>
        <v>2329|Niles IL|11.00|115.50</v>
      </c>
      <c r="C4">
        <v>2329</v>
      </c>
      <c r="D4">
        <v>73</v>
      </c>
      <c r="E4" t="s">
        <v>19</v>
      </c>
      <c r="G4" t="s">
        <v>20</v>
      </c>
      <c r="H4" t="s">
        <v>21</v>
      </c>
      <c r="I4" s="134" t="s">
        <v>5312</v>
      </c>
      <c r="J4" t="s">
        <v>22</v>
      </c>
      <c r="K4" s="240" t="s">
        <v>22</v>
      </c>
      <c r="M4" t="s">
        <v>23</v>
      </c>
      <c r="P4">
        <v>11</v>
      </c>
      <c r="Q4">
        <v>115.5</v>
      </c>
      <c r="R4">
        <v>1270.5</v>
      </c>
      <c r="S4">
        <f>IFERROR(_xlfn.XLOOKUP(tbl_Facturas[[#This Row],[Key_Fact]],tbl_Manifiestos[Key_Manif],tbl_Manifiestos[Pagado a Broker],0),0)</f>
        <v>0</v>
      </c>
      <c r="T4">
        <v>2214.4499999999998</v>
      </c>
    </row>
    <row r="5" spans="1:20" x14ac:dyDescent="0.25">
      <c r="A5" t="s">
        <v>5809</v>
      </c>
      <c r="B5" t="str">
        <f>tbl_Facturas[[#This Row],[Factura]] &amp; "|" &amp; tbl_Facturas[[#This Row],[Proyecto OK]] &amp; "|" &amp; TEXT(tbl_Facturas[[#This Row],[Horas o Viaje]],"0.00") &amp; "|" &amp; TEXT(tbl_Facturas[[#This Row],[Costo unitario]],"0.00")</f>
        <v>2329|Niles IL|7.00|115.50</v>
      </c>
      <c r="C5">
        <v>2329</v>
      </c>
      <c r="D5">
        <v>19</v>
      </c>
      <c r="E5" t="s">
        <v>12</v>
      </c>
      <c r="G5" t="s">
        <v>24</v>
      </c>
      <c r="H5" t="s">
        <v>25</v>
      </c>
      <c r="I5" s="134" t="s">
        <v>5312</v>
      </c>
      <c r="J5" t="s">
        <v>22</v>
      </c>
      <c r="K5" s="240" t="s">
        <v>22</v>
      </c>
      <c r="M5" t="s">
        <v>26</v>
      </c>
      <c r="P5">
        <v>7</v>
      </c>
      <c r="Q5">
        <v>115.5</v>
      </c>
      <c r="R5">
        <v>808.5</v>
      </c>
      <c r="S5">
        <f>IFERROR(_xlfn.XLOOKUP(tbl_Facturas[[#This Row],[Key_Fact]],tbl_Manifiestos[Key_Manif],tbl_Manifiestos[Pagado a Broker],0),0)</f>
        <v>751.90500000000009</v>
      </c>
      <c r="T5">
        <v>3022.95</v>
      </c>
    </row>
    <row r="6" spans="1:20" x14ac:dyDescent="0.25">
      <c r="A6" t="s">
        <v>5809</v>
      </c>
      <c r="B6" t="str">
        <f>tbl_Facturas[[#This Row],[Factura]] &amp; "|" &amp; tbl_Facturas[[#This Row],[Proyecto OK]] &amp; "|" &amp; TEXT(tbl_Facturas[[#This Row],[Horas o Viaje]],"0.00") &amp; "|" &amp; TEXT(tbl_Facturas[[#This Row],[Costo unitario]],"0.00")</f>
        <v>2330|Lead Replacement Service|9.00|110.00</v>
      </c>
      <c r="C6">
        <v>2330</v>
      </c>
      <c r="D6">
        <v>67</v>
      </c>
      <c r="E6" t="s">
        <v>27</v>
      </c>
      <c r="G6" t="s">
        <v>28</v>
      </c>
      <c r="H6" t="s">
        <v>29</v>
      </c>
      <c r="I6" s="134" t="s">
        <v>5306</v>
      </c>
      <c r="J6" t="s">
        <v>30</v>
      </c>
      <c r="K6" t="s">
        <v>5903</v>
      </c>
      <c r="L6">
        <v>3347</v>
      </c>
      <c r="P6">
        <v>9</v>
      </c>
      <c r="Q6">
        <v>110</v>
      </c>
      <c r="R6">
        <v>990</v>
      </c>
      <c r="S6">
        <f>IFERROR(_xlfn.XLOOKUP(tbl_Facturas[[#This Row],[Key_Fact]],tbl_Manifiestos[Key_Manif],tbl_Manifiestos[Pagado a Broker],0),0)</f>
        <v>920.7</v>
      </c>
      <c r="T6">
        <v>4012.95</v>
      </c>
    </row>
    <row r="7" spans="1:20" x14ac:dyDescent="0.25">
      <c r="A7" t="s">
        <v>5809</v>
      </c>
      <c r="B7" t="str">
        <f>tbl_Facturas[[#This Row],[Factura]] &amp; "|" &amp; tbl_Facturas[[#This Row],[Proyecto OK]] &amp; "|" &amp; TEXT(tbl_Facturas[[#This Row],[Horas o Viaje]],"0.00") &amp; "|" &amp; TEXT(tbl_Facturas[[#This Row],[Costo unitario]],"0.00")</f>
        <v>2330|Lead Replacement Service|9.00|110.00</v>
      </c>
      <c r="C7">
        <v>2330</v>
      </c>
      <c r="D7">
        <v>198</v>
      </c>
      <c r="E7" t="s">
        <v>5916</v>
      </c>
      <c r="G7" t="s">
        <v>31</v>
      </c>
      <c r="H7" t="s">
        <v>32</v>
      </c>
      <c r="I7" s="134" t="s">
        <v>5306</v>
      </c>
      <c r="J7" t="s">
        <v>30</v>
      </c>
      <c r="K7" t="s">
        <v>5903</v>
      </c>
      <c r="L7">
        <v>3347</v>
      </c>
      <c r="P7">
        <v>9</v>
      </c>
      <c r="Q7">
        <v>110</v>
      </c>
      <c r="R7">
        <v>990</v>
      </c>
      <c r="S7">
        <f>IFERROR(_xlfn.XLOOKUP(tbl_Facturas[[#This Row],[Key_Fact]],tbl_Manifiestos[Key_Manif],tbl_Manifiestos[Pagado a Broker],0),0)</f>
        <v>920.7</v>
      </c>
      <c r="T7">
        <v>5002.95</v>
      </c>
    </row>
    <row r="8" spans="1:20" x14ac:dyDescent="0.25">
      <c r="A8" t="s">
        <v>5809</v>
      </c>
      <c r="B8" t="str">
        <f>tbl_Facturas[[#This Row],[Factura]] &amp; "|" &amp; tbl_Facturas[[#This Row],[Proyecto OK]] &amp; "|" &amp; TEXT(tbl_Facturas[[#This Row],[Horas o Viaje]],"0.00") &amp; "|" &amp; TEXT(tbl_Facturas[[#This Row],[Costo unitario]],"0.00")</f>
        <v>2330|Lead Replacement Service|8.50|110.00</v>
      </c>
      <c r="C8">
        <v>2330</v>
      </c>
      <c r="D8">
        <v>19</v>
      </c>
      <c r="E8" t="s">
        <v>12</v>
      </c>
      <c r="G8" t="s">
        <v>24</v>
      </c>
      <c r="H8" t="s">
        <v>33</v>
      </c>
      <c r="I8" s="134" t="s">
        <v>5306</v>
      </c>
      <c r="J8" t="s">
        <v>30</v>
      </c>
      <c r="K8" t="s">
        <v>5903</v>
      </c>
      <c r="L8">
        <v>3347</v>
      </c>
      <c r="P8">
        <v>8.5</v>
      </c>
      <c r="Q8">
        <v>110</v>
      </c>
      <c r="R8">
        <v>935</v>
      </c>
      <c r="S8">
        <f>IFERROR(_xlfn.XLOOKUP(tbl_Facturas[[#This Row],[Key_Fact]],tbl_Manifiestos[Key_Manif],tbl_Manifiestos[Pagado a Broker],0),0)</f>
        <v>869.55000000000007</v>
      </c>
      <c r="T8">
        <v>5937.95</v>
      </c>
    </row>
    <row r="9" spans="1:20" x14ac:dyDescent="0.25">
      <c r="A9" t="s">
        <v>5809</v>
      </c>
      <c r="B9" t="str">
        <f>tbl_Facturas[[#This Row],[Factura]] &amp; "|" &amp; tbl_Facturas[[#This Row],[Proyecto OK]] &amp; "|" &amp; TEXT(tbl_Facturas[[#This Row],[Horas o Viaje]],"0.00") &amp; "|" &amp; TEXT(tbl_Facturas[[#This Row],[Costo unitario]],"0.00")</f>
        <v>2330|Lead Replacement Service|9.50|110.00</v>
      </c>
      <c r="C9">
        <v>2330</v>
      </c>
      <c r="D9">
        <v>325</v>
      </c>
      <c r="E9" t="s">
        <v>27</v>
      </c>
      <c r="G9" t="s">
        <v>34</v>
      </c>
      <c r="H9" t="s">
        <v>35</v>
      </c>
      <c r="I9" s="134" t="s">
        <v>5306</v>
      </c>
      <c r="J9" t="s">
        <v>30</v>
      </c>
      <c r="K9" t="s">
        <v>5903</v>
      </c>
      <c r="L9">
        <v>3347</v>
      </c>
      <c r="P9">
        <v>9.5</v>
      </c>
      <c r="Q9">
        <v>110</v>
      </c>
      <c r="R9">
        <v>1045</v>
      </c>
      <c r="S9">
        <f>IFERROR(_xlfn.XLOOKUP(tbl_Facturas[[#This Row],[Key_Fact]],tbl_Manifiestos[Key_Manif],tbl_Manifiestos[Pagado a Broker],0),0)</f>
        <v>971.85</v>
      </c>
      <c r="T9">
        <v>6982.95</v>
      </c>
    </row>
    <row r="10" spans="1:20" x14ac:dyDescent="0.25">
      <c r="A10" t="s">
        <v>5809</v>
      </c>
      <c r="B10" t="str">
        <f>tbl_Facturas[[#This Row],[Factura]] &amp; "|" &amp; tbl_Facturas[[#This Row],[Proyecto OK]] &amp; "|" &amp; TEXT(tbl_Facturas[[#This Row],[Horas o Viaje]],"0.00") &amp; "|" &amp; TEXT(tbl_Facturas[[#This Row],[Costo unitario]],"0.00")</f>
        <v>2330|Lead Replacement Service|10.50|110.00</v>
      </c>
      <c r="C10">
        <v>2330</v>
      </c>
      <c r="D10">
        <v>617</v>
      </c>
      <c r="E10" t="s">
        <v>27</v>
      </c>
      <c r="G10" t="s">
        <v>36</v>
      </c>
      <c r="H10" t="s">
        <v>37</v>
      </c>
      <c r="I10" s="134" t="s">
        <v>5306</v>
      </c>
      <c r="J10" t="s">
        <v>30</v>
      </c>
      <c r="K10" t="s">
        <v>5903</v>
      </c>
      <c r="L10">
        <v>3347</v>
      </c>
      <c r="P10">
        <v>10.5</v>
      </c>
      <c r="Q10">
        <v>110</v>
      </c>
      <c r="R10">
        <v>1155</v>
      </c>
      <c r="S10">
        <f>IFERROR(_xlfn.XLOOKUP(tbl_Facturas[[#This Row],[Key_Fact]],tbl_Manifiestos[Key_Manif],tbl_Manifiestos[Pagado a Broker],0),0)</f>
        <v>1074.1500000000001</v>
      </c>
      <c r="T10">
        <v>8137.95</v>
      </c>
    </row>
    <row r="11" spans="1:20" x14ac:dyDescent="0.25">
      <c r="A11" t="s">
        <v>5810</v>
      </c>
      <c r="B11" t="str">
        <f>tbl_Facturas[[#This Row],[Factura]] &amp; "|" &amp; tbl_Facturas[[#This Row],[Proyecto OK]] &amp; "|" &amp; TEXT(tbl_Facturas[[#This Row],[Horas o Viaje]],"0.00") &amp; "|" &amp; TEXT(tbl_Facturas[[#This Row],[Costo unitario]],"0.00")</f>
        <v>2331|Canal #2 |1.00|199.50</v>
      </c>
      <c r="C11">
        <v>2331</v>
      </c>
      <c r="D11">
        <v>67</v>
      </c>
      <c r="F11" t="s">
        <v>27</v>
      </c>
      <c r="G11" t="s">
        <v>28</v>
      </c>
      <c r="H11" t="s">
        <v>38</v>
      </c>
      <c r="I11" s="134" t="s">
        <v>5401</v>
      </c>
      <c r="J11" t="s">
        <v>39</v>
      </c>
      <c r="K11" t="s">
        <v>5892</v>
      </c>
      <c r="L11">
        <v>6227</v>
      </c>
      <c r="M11" t="s">
        <v>40</v>
      </c>
      <c r="P11">
        <v>1</v>
      </c>
      <c r="Q11">
        <v>199.5</v>
      </c>
      <c r="R11">
        <v>199.5</v>
      </c>
      <c r="S11">
        <f>IFERROR(_xlfn.XLOOKUP(tbl_Facturas[[#This Row],[Key_Fact]],tbl_Manifiestos[Key_Manif],tbl_Manifiestos[Pagado a Broker],0),0)</f>
        <v>0</v>
      </c>
      <c r="T11">
        <v>8337.4500000000007</v>
      </c>
    </row>
    <row r="12" spans="1:20" x14ac:dyDescent="0.25">
      <c r="A12" t="s">
        <v>5810</v>
      </c>
      <c r="B12" t="str">
        <f>tbl_Facturas[[#This Row],[Factura]] &amp; "|" &amp; tbl_Facturas[[#This Row],[Proyecto OK]] &amp; "|" &amp; TEXT(tbl_Facturas[[#This Row],[Horas o Viaje]],"0.00") &amp; "|" &amp; TEXT(tbl_Facturas[[#This Row],[Costo unitario]],"0.00")</f>
        <v>2331|Canal #2 |1.50|132.30</v>
      </c>
      <c r="C12">
        <v>2331</v>
      </c>
      <c r="D12">
        <v>67</v>
      </c>
      <c r="F12" t="s">
        <v>27</v>
      </c>
      <c r="G12" t="s">
        <v>28</v>
      </c>
      <c r="H12" t="s">
        <v>41</v>
      </c>
      <c r="I12" s="134" t="s">
        <v>5401</v>
      </c>
      <c r="J12" t="s">
        <v>39</v>
      </c>
      <c r="K12" t="s">
        <v>5892</v>
      </c>
      <c r="L12">
        <v>6227</v>
      </c>
      <c r="M12" t="s">
        <v>40</v>
      </c>
      <c r="O12" t="s">
        <v>42</v>
      </c>
      <c r="P12">
        <v>1.5</v>
      </c>
      <c r="Q12">
        <v>132.30000000000001</v>
      </c>
      <c r="R12">
        <v>198.45</v>
      </c>
      <c r="S12">
        <f>IFERROR(_xlfn.XLOOKUP(tbl_Facturas[[#This Row],[Key_Fact]],tbl_Manifiestos[Key_Manif],tbl_Manifiestos[Pagado a Broker],0),0)</f>
        <v>0</v>
      </c>
      <c r="T12">
        <v>8535.9000000000015</v>
      </c>
    </row>
    <row r="13" spans="1:20" x14ac:dyDescent="0.25">
      <c r="A13" t="s">
        <v>5810</v>
      </c>
      <c r="B13" t="str">
        <f>tbl_Facturas[[#This Row],[Factura]] &amp; "|" &amp; tbl_Facturas[[#This Row],[Proyecto OK]] &amp; "|" &amp; TEXT(tbl_Facturas[[#This Row],[Horas o Viaje]],"0.00") &amp; "|" &amp; TEXT(tbl_Facturas[[#This Row],[Costo unitario]],"0.00")</f>
        <v>2331|Canal #2 |1.00|199.50</v>
      </c>
      <c r="C13">
        <v>2331</v>
      </c>
      <c r="D13">
        <v>67</v>
      </c>
      <c r="F13" t="s">
        <v>27</v>
      </c>
      <c r="G13" t="s">
        <v>28</v>
      </c>
      <c r="H13" t="s">
        <v>43</v>
      </c>
      <c r="I13" s="134" t="s">
        <v>5401</v>
      </c>
      <c r="J13" t="s">
        <v>39</v>
      </c>
      <c r="K13" t="s">
        <v>5892</v>
      </c>
      <c r="L13">
        <v>6227</v>
      </c>
      <c r="M13" t="s">
        <v>40</v>
      </c>
      <c r="P13">
        <v>1</v>
      </c>
      <c r="Q13">
        <v>199.5</v>
      </c>
      <c r="R13">
        <v>199.5</v>
      </c>
      <c r="S13">
        <f>IFERROR(_xlfn.XLOOKUP(tbl_Facturas[[#This Row],[Key_Fact]],tbl_Manifiestos[Key_Manif],tbl_Manifiestos[Pagado a Broker],0),0)</f>
        <v>0</v>
      </c>
      <c r="T13">
        <v>8735.4000000000015</v>
      </c>
    </row>
    <row r="14" spans="1:20" x14ac:dyDescent="0.25">
      <c r="A14" t="s">
        <v>5810</v>
      </c>
      <c r="B14" t="str">
        <f>tbl_Facturas[[#This Row],[Factura]] &amp; "|" &amp; tbl_Facturas[[#This Row],[Proyecto OK]] &amp; "|" &amp; TEXT(tbl_Facturas[[#This Row],[Horas o Viaje]],"0.00") &amp; "|" &amp; TEXT(tbl_Facturas[[#This Row],[Costo unitario]],"0.00")</f>
        <v>2331|Canal #2 |1.00|199.50</v>
      </c>
      <c r="C14">
        <v>2331</v>
      </c>
      <c r="D14">
        <v>67</v>
      </c>
      <c r="F14" t="s">
        <v>27</v>
      </c>
      <c r="G14" t="s">
        <v>28</v>
      </c>
      <c r="H14" t="s">
        <v>44</v>
      </c>
      <c r="I14" s="134" t="s">
        <v>5401</v>
      </c>
      <c r="J14" t="s">
        <v>39</v>
      </c>
      <c r="K14" t="s">
        <v>5892</v>
      </c>
      <c r="L14">
        <v>6227</v>
      </c>
      <c r="M14" t="s">
        <v>40</v>
      </c>
      <c r="P14">
        <v>1</v>
      </c>
      <c r="Q14">
        <v>199.5</v>
      </c>
      <c r="R14">
        <v>199.5</v>
      </c>
      <c r="S14">
        <f>IFERROR(_xlfn.XLOOKUP(tbl_Facturas[[#This Row],[Key_Fact]],tbl_Manifiestos[Key_Manif],tbl_Manifiestos[Pagado a Broker],0),0)</f>
        <v>0</v>
      </c>
      <c r="T14">
        <v>8934.9000000000015</v>
      </c>
    </row>
    <row r="15" spans="1:20" x14ac:dyDescent="0.25">
      <c r="A15" t="s">
        <v>5810</v>
      </c>
      <c r="B15" t="str">
        <f>tbl_Facturas[[#This Row],[Factura]] &amp; "|" &amp; tbl_Facturas[[#This Row],[Proyecto OK]] &amp; "|" &amp; TEXT(tbl_Facturas[[#This Row],[Horas o Viaje]],"0.00") &amp; "|" &amp; TEXT(tbl_Facturas[[#This Row],[Costo unitario]],"0.00")</f>
        <v>2331|Canal #2 |1.00|199.50</v>
      </c>
      <c r="C15">
        <v>2331</v>
      </c>
      <c r="D15">
        <v>67</v>
      </c>
      <c r="F15" t="s">
        <v>27</v>
      </c>
      <c r="G15" t="s">
        <v>28</v>
      </c>
      <c r="H15" t="s">
        <v>45</v>
      </c>
      <c r="I15" s="134" t="s">
        <v>5401</v>
      </c>
      <c r="J15" t="s">
        <v>39</v>
      </c>
      <c r="K15" t="s">
        <v>5892</v>
      </c>
      <c r="L15">
        <v>6227</v>
      </c>
      <c r="M15" t="s">
        <v>40</v>
      </c>
      <c r="P15">
        <v>1</v>
      </c>
      <c r="Q15">
        <v>199.5</v>
      </c>
      <c r="R15">
        <v>199.5</v>
      </c>
      <c r="S15">
        <f>IFERROR(_xlfn.XLOOKUP(tbl_Facturas[[#This Row],[Key_Fact]],tbl_Manifiestos[Key_Manif],tbl_Manifiestos[Pagado a Broker],0),0)</f>
        <v>0</v>
      </c>
      <c r="T15">
        <v>9134.4000000000015</v>
      </c>
    </row>
    <row r="16" spans="1:20" x14ac:dyDescent="0.25">
      <c r="A16" t="s">
        <v>5810</v>
      </c>
      <c r="B16" t="str">
        <f>tbl_Facturas[[#This Row],[Factura]] &amp; "|" &amp; tbl_Facturas[[#This Row],[Proyecto OK]] &amp; "|" &amp; TEXT(tbl_Facturas[[#This Row],[Horas o Viaje]],"0.00") &amp; "|" &amp; TEXT(tbl_Facturas[[#This Row],[Costo unitario]],"0.00")</f>
        <v>2331|Canal #2 |1.00|199.50</v>
      </c>
      <c r="C16">
        <v>2331</v>
      </c>
      <c r="D16">
        <v>67</v>
      </c>
      <c r="F16" t="s">
        <v>27</v>
      </c>
      <c r="G16" t="s">
        <v>28</v>
      </c>
      <c r="H16" t="s">
        <v>46</v>
      </c>
      <c r="I16" s="134" t="s">
        <v>5401</v>
      </c>
      <c r="J16" t="s">
        <v>39</v>
      </c>
      <c r="K16" t="s">
        <v>5892</v>
      </c>
      <c r="L16">
        <v>6227</v>
      </c>
      <c r="M16" t="s">
        <v>40</v>
      </c>
      <c r="P16">
        <v>1</v>
      </c>
      <c r="Q16">
        <v>199.5</v>
      </c>
      <c r="R16">
        <v>199.5</v>
      </c>
      <c r="S16">
        <f>IFERROR(_xlfn.XLOOKUP(tbl_Facturas[[#This Row],[Key_Fact]],tbl_Manifiestos[Key_Manif],tbl_Manifiestos[Pagado a Broker],0),0)</f>
        <v>0</v>
      </c>
      <c r="T16">
        <v>9333.9000000000015</v>
      </c>
    </row>
    <row r="17" spans="1:20" x14ac:dyDescent="0.25">
      <c r="A17" t="s">
        <v>5810</v>
      </c>
      <c r="B17" t="str">
        <f>tbl_Facturas[[#This Row],[Factura]] &amp; "|" &amp; tbl_Facturas[[#This Row],[Proyecto OK]] &amp; "|" &amp; TEXT(tbl_Facturas[[#This Row],[Horas o Viaje]],"0.00") &amp; "|" &amp; TEXT(tbl_Facturas[[#This Row],[Costo unitario]],"0.00")</f>
        <v>2331|Canal #2 |1.00|199.50</v>
      </c>
      <c r="C17">
        <v>2331</v>
      </c>
      <c r="D17">
        <v>19</v>
      </c>
      <c r="F17" t="s">
        <v>12</v>
      </c>
      <c r="G17" t="s">
        <v>24</v>
      </c>
      <c r="H17" t="s">
        <v>47</v>
      </c>
      <c r="I17" s="134" t="s">
        <v>5401</v>
      </c>
      <c r="J17" t="s">
        <v>39</v>
      </c>
      <c r="K17" t="s">
        <v>5892</v>
      </c>
      <c r="L17">
        <v>6227</v>
      </c>
      <c r="M17" t="s">
        <v>40</v>
      </c>
      <c r="P17">
        <v>1</v>
      </c>
      <c r="Q17">
        <v>199.5</v>
      </c>
      <c r="R17">
        <v>199.5</v>
      </c>
      <c r="S17">
        <f>IFERROR(_xlfn.XLOOKUP(tbl_Facturas[[#This Row],[Key_Fact]],tbl_Manifiestos[Key_Manif],tbl_Manifiestos[Pagado a Broker],0),0)</f>
        <v>0</v>
      </c>
      <c r="T17">
        <v>9533.4000000000015</v>
      </c>
    </row>
    <row r="18" spans="1:20" x14ac:dyDescent="0.25">
      <c r="A18" t="s">
        <v>5810</v>
      </c>
      <c r="B18" t="str">
        <f>tbl_Facturas[[#This Row],[Factura]] &amp; "|" &amp; tbl_Facturas[[#This Row],[Proyecto OK]] &amp; "|" &amp; TEXT(tbl_Facturas[[#This Row],[Horas o Viaje]],"0.00") &amp; "|" &amp; TEXT(tbl_Facturas[[#This Row],[Costo unitario]],"0.00")</f>
        <v>2331|Canal #2 |1.00|199.50</v>
      </c>
      <c r="C18">
        <v>2331</v>
      </c>
      <c r="D18">
        <v>19</v>
      </c>
      <c r="F18" t="s">
        <v>12</v>
      </c>
      <c r="G18" t="s">
        <v>24</v>
      </c>
      <c r="H18" t="s">
        <v>48</v>
      </c>
      <c r="I18" s="134" t="s">
        <v>5401</v>
      </c>
      <c r="J18" t="s">
        <v>39</v>
      </c>
      <c r="K18" t="s">
        <v>5892</v>
      </c>
      <c r="L18">
        <v>6227</v>
      </c>
      <c r="M18" t="s">
        <v>40</v>
      </c>
      <c r="P18">
        <v>1</v>
      </c>
      <c r="Q18">
        <v>199.5</v>
      </c>
      <c r="R18">
        <v>199.5</v>
      </c>
      <c r="S18">
        <f>IFERROR(_xlfn.XLOOKUP(tbl_Facturas[[#This Row],[Key_Fact]],tbl_Manifiestos[Key_Manif],tbl_Manifiestos[Pagado a Broker],0),0)</f>
        <v>0</v>
      </c>
      <c r="T18">
        <v>9732.9000000000015</v>
      </c>
    </row>
    <row r="19" spans="1:20" x14ac:dyDescent="0.25">
      <c r="A19" t="s">
        <v>5810</v>
      </c>
      <c r="B19" t="str">
        <f>tbl_Facturas[[#This Row],[Factura]] &amp; "|" &amp; tbl_Facturas[[#This Row],[Proyecto OK]] &amp; "|" &amp; TEXT(tbl_Facturas[[#This Row],[Horas o Viaje]],"0.00") &amp; "|" &amp; TEXT(tbl_Facturas[[#This Row],[Costo unitario]],"0.00")</f>
        <v>2331|Canal #2 |1.75|132.30</v>
      </c>
      <c r="C19">
        <v>2331</v>
      </c>
      <c r="D19">
        <v>19</v>
      </c>
      <c r="F19" t="s">
        <v>12</v>
      </c>
      <c r="G19" t="s">
        <v>24</v>
      </c>
      <c r="H19" t="s">
        <v>49</v>
      </c>
      <c r="I19" s="134" t="s">
        <v>5401</v>
      </c>
      <c r="J19" t="s">
        <v>39</v>
      </c>
      <c r="K19" t="s">
        <v>5892</v>
      </c>
      <c r="L19">
        <v>6227</v>
      </c>
      <c r="M19" t="s">
        <v>40</v>
      </c>
      <c r="O19" t="s">
        <v>42</v>
      </c>
      <c r="P19">
        <v>1.75</v>
      </c>
      <c r="Q19">
        <v>132.30000000000001</v>
      </c>
      <c r="R19">
        <v>231.53</v>
      </c>
      <c r="S19">
        <f>IFERROR(_xlfn.XLOOKUP(tbl_Facturas[[#This Row],[Key_Fact]],tbl_Manifiestos[Key_Manif],tbl_Manifiestos[Pagado a Broker],0),0)</f>
        <v>0</v>
      </c>
      <c r="T19">
        <v>9964.4300000000021</v>
      </c>
    </row>
    <row r="20" spans="1:20" x14ac:dyDescent="0.25">
      <c r="A20" t="s">
        <v>5810</v>
      </c>
      <c r="B20" t="str">
        <f>tbl_Facturas[[#This Row],[Factura]] &amp; "|" &amp; tbl_Facturas[[#This Row],[Proyecto OK]] &amp; "|" &amp; TEXT(tbl_Facturas[[#This Row],[Horas o Viaje]],"0.00") &amp; "|" &amp; TEXT(tbl_Facturas[[#This Row],[Costo unitario]],"0.00")</f>
        <v>2331|Canal #2 |1.00|199.50</v>
      </c>
      <c r="C20">
        <v>2331</v>
      </c>
      <c r="D20">
        <v>19</v>
      </c>
      <c r="F20" t="s">
        <v>12</v>
      </c>
      <c r="G20" t="s">
        <v>24</v>
      </c>
      <c r="H20" t="s">
        <v>50</v>
      </c>
      <c r="I20" s="134" t="s">
        <v>5401</v>
      </c>
      <c r="J20" t="s">
        <v>39</v>
      </c>
      <c r="K20" t="s">
        <v>5892</v>
      </c>
      <c r="L20">
        <v>6227</v>
      </c>
      <c r="M20" t="s">
        <v>40</v>
      </c>
      <c r="P20">
        <v>1</v>
      </c>
      <c r="Q20">
        <v>199.5</v>
      </c>
      <c r="R20">
        <v>199.5</v>
      </c>
      <c r="S20">
        <f>IFERROR(_xlfn.XLOOKUP(tbl_Facturas[[#This Row],[Key_Fact]],tbl_Manifiestos[Key_Manif],tbl_Manifiestos[Pagado a Broker],0),0)</f>
        <v>0</v>
      </c>
      <c r="T20">
        <v>10163.93</v>
      </c>
    </row>
    <row r="21" spans="1:20" x14ac:dyDescent="0.25">
      <c r="A21" t="s">
        <v>5810</v>
      </c>
      <c r="B21" t="str">
        <f>tbl_Facturas[[#This Row],[Factura]] &amp; "|" &amp; tbl_Facturas[[#This Row],[Proyecto OK]] &amp; "|" &amp; TEXT(tbl_Facturas[[#This Row],[Horas o Viaje]],"0.00") &amp; "|" &amp; TEXT(tbl_Facturas[[#This Row],[Costo unitario]],"0.00")</f>
        <v>2331|Canal #2 |1.00|199.50</v>
      </c>
      <c r="C21">
        <v>2331</v>
      </c>
      <c r="D21">
        <v>19</v>
      </c>
      <c r="F21" t="s">
        <v>12</v>
      </c>
      <c r="G21" t="s">
        <v>24</v>
      </c>
      <c r="H21" t="s">
        <v>51</v>
      </c>
      <c r="I21" s="134" t="s">
        <v>5401</v>
      </c>
      <c r="J21" t="s">
        <v>39</v>
      </c>
      <c r="K21" t="s">
        <v>5892</v>
      </c>
      <c r="L21">
        <v>6227</v>
      </c>
      <c r="M21" t="s">
        <v>40</v>
      </c>
      <c r="P21">
        <v>1</v>
      </c>
      <c r="Q21">
        <v>199.5</v>
      </c>
      <c r="R21">
        <v>199.5</v>
      </c>
      <c r="S21">
        <f>IFERROR(_xlfn.XLOOKUP(tbl_Facturas[[#This Row],[Key_Fact]],tbl_Manifiestos[Key_Manif],tbl_Manifiestos[Pagado a Broker],0),0)</f>
        <v>0</v>
      </c>
      <c r="T21">
        <v>10363.43</v>
      </c>
    </row>
    <row r="22" spans="1:20" x14ac:dyDescent="0.25">
      <c r="A22" t="s">
        <v>5810</v>
      </c>
      <c r="B22" t="str">
        <f>tbl_Facturas[[#This Row],[Factura]] &amp; "|" &amp; tbl_Facturas[[#This Row],[Proyecto OK]] &amp; "|" &amp; TEXT(tbl_Facturas[[#This Row],[Horas o Viaje]],"0.00") &amp; "|" &amp; TEXT(tbl_Facturas[[#This Row],[Costo unitario]],"0.00")</f>
        <v>2331||0.00|0.00</v>
      </c>
      <c r="C22">
        <v>2331</v>
      </c>
      <c r="G22" t="s">
        <v>52</v>
      </c>
      <c r="I22" s="134" t="s">
        <v>5401</v>
      </c>
      <c r="R22">
        <v>-20.54</v>
      </c>
      <c r="S22">
        <f>IFERROR(_xlfn.XLOOKUP(tbl_Facturas[[#This Row],[Key_Fact]],tbl_Manifiestos[Key_Manif],tbl_Manifiestos[Pagado a Broker],0),0)</f>
        <v>0</v>
      </c>
      <c r="T22">
        <v>10342.89</v>
      </c>
    </row>
    <row r="23" spans="1:20" x14ac:dyDescent="0.25">
      <c r="A23" t="s">
        <v>5810</v>
      </c>
      <c r="B23" t="str">
        <f>tbl_Facturas[[#This Row],[Factura]] &amp; "|" &amp; tbl_Facturas[[#This Row],[Proyecto OK]] &amp; "|" &amp; TEXT(tbl_Facturas[[#This Row],[Horas o Viaje]],"0.00") &amp; "|" &amp; TEXT(tbl_Facturas[[#This Row],[Costo unitario]],"0.00")</f>
        <v>2332|Lead Service Replacement Project|7.50|115.50</v>
      </c>
      <c r="C23">
        <v>2332</v>
      </c>
      <c r="D23">
        <v>198</v>
      </c>
      <c r="E23" t="s">
        <v>5916</v>
      </c>
      <c r="G23" t="s">
        <v>31</v>
      </c>
      <c r="H23" t="s">
        <v>53</v>
      </c>
      <c r="I23" s="134" t="s">
        <v>5312</v>
      </c>
      <c r="J23" t="s">
        <v>15</v>
      </c>
      <c r="K23" t="s">
        <v>15</v>
      </c>
      <c r="P23">
        <v>7.5</v>
      </c>
      <c r="Q23">
        <v>115.5</v>
      </c>
      <c r="R23">
        <v>866.25</v>
      </c>
      <c r="S23">
        <f>IFERROR(_xlfn.XLOOKUP(tbl_Facturas[[#This Row],[Key_Fact]],tbl_Manifiestos[Key_Manif],tbl_Manifiestos[Pagado a Broker],0),0)</f>
        <v>805.61250000000007</v>
      </c>
      <c r="T23">
        <v>11209.14</v>
      </c>
    </row>
    <row r="24" spans="1:20" x14ac:dyDescent="0.25">
      <c r="A24" t="s">
        <v>5810</v>
      </c>
      <c r="B24" t="str">
        <f>tbl_Facturas[[#This Row],[Factura]] &amp; "|" &amp; tbl_Facturas[[#This Row],[Proyecto OK]] &amp; "|" &amp; TEXT(tbl_Facturas[[#This Row],[Horas o Viaje]],"0.00") &amp; "|" &amp; TEXT(tbl_Facturas[[#This Row],[Costo unitario]],"0.00")</f>
        <v>2332|Lead Service Replacement Project|8.00|115.50</v>
      </c>
      <c r="C24">
        <v>2332</v>
      </c>
      <c r="D24">
        <v>515</v>
      </c>
      <c r="E24" t="s">
        <v>27</v>
      </c>
      <c r="G24" t="s">
        <v>54</v>
      </c>
      <c r="H24" t="s">
        <v>55</v>
      </c>
      <c r="I24" s="134" t="s">
        <v>5312</v>
      </c>
      <c r="J24" t="s">
        <v>15</v>
      </c>
      <c r="K24" t="s">
        <v>15</v>
      </c>
      <c r="P24">
        <v>8</v>
      </c>
      <c r="Q24">
        <v>115.5</v>
      </c>
      <c r="R24">
        <v>924</v>
      </c>
      <c r="S24">
        <f>IFERROR(_xlfn.XLOOKUP(tbl_Facturas[[#This Row],[Key_Fact]],tbl_Manifiestos[Key_Manif],tbl_Manifiestos[Pagado a Broker],0),0)</f>
        <v>859.32</v>
      </c>
      <c r="T24">
        <v>12133.14</v>
      </c>
    </row>
    <row r="25" spans="1:20" x14ac:dyDescent="0.25">
      <c r="A25" t="s">
        <v>5810</v>
      </c>
      <c r="B25" t="str">
        <f>tbl_Facturas[[#This Row],[Factura]] &amp; "|" &amp; tbl_Facturas[[#This Row],[Proyecto OK]] &amp; "|" &amp; TEXT(tbl_Facturas[[#This Row],[Horas o Viaje]],"0.00") &amp; "|" &amp; TEXT(tbl_Facturas[[#This Row],[Costo unitario]],"0.00")</f>
        <v>2332|Lead Service Replacement Project|8.00|115.50</v>
      </c>
      <c r="C25">
        <v>2332</v>
      </c>
      <c r="D25">
        <v>11</v>
      </c>
      <c r="E25" t="s">
        <v>12</v>
      </c>
      <c r="G25" t="s">
        <v>13</v>
      </c>
      <c r="H25" t="s">
        <v>56</v>
      </c>
      <c r="I25" s="134" t="s">
        <v>5312</v>
      </c>
      <c r="J25" t="s">
        <v>15</v>
      </c>
      <c r="K25" t="s">
        <v>15</v>
      </c>
      <c r="P25">
        <v>8</v>
      </c>
      <c r="Q25">
        <v>115.5</v>
      </c>
      <c r="R25">
        <v>924</v>
      </c>
      <c r="S25">
        <f>IFERROR(_xlfn.XLOOKUP(tbl_Facturas[[#This Row],[Key_Fact]],tbl_Manifiestos[Key_Manif],tbl_Manifiestos[Pagado a Broker],0),0)</f>
        <v>859.32</v>
      </c>
      <c r="T25">
        <v>13057.14</v>
      </c>
    </row>
    <row r="26" spans="1:20" x14ac:dyDescent="0.25">
      <c r="A26" t="s">
        <v>5810</v>
      </c>
      <c r="B26" t="str">
        <f>tbl_Facturas[[#This Row],[Factura]] &amp; "|" &amp; tbl_Facturas[[#This Row],[Proyecto OK]] &amp; "|" &amp; TEXT(tbl_Facturas[[#This Row],[Horas o Viaje]],"0.00") &amp; "|" &amp; TEXT(tbl_Facturas[[#This Row],[Costo unitario]],"0.00")</f>
        <v>2332|Lead Service Replacement Project|7.50|115.50</v>
      </c>
      <c r="C26">
        <v>2332</v>
      </c>
      <c r="D26">
        <v>114</v>
      </c>
      <c r="E26" t="s">
        <v>27</v>
      </c>
      <c r="G26" t="s">
        <v>57</v>
      </c>
      <c r="H26" t="s">
        <v>58</v>
      </c>
      <c r="I26" s="134" t="s">
        <v>5312</v>
      </c>
      <c r="J26" t="s">
        <v>15</v>
      </c>
      <c r="K26" t="s">
        <v>15</v>
      </c>
      <c r="P26">
        <v>7.5</v>
      </c>
      <c r="Q26">
        <v>115.5</v>
      </c>
      <c r="R26">
        <v>866.25</v>
      </c>
      <c r="S26">
        <f>IFERROR(_xlfn.XLOOKUP(tbl_Facturas[[#This Row],[Key_Fact]],tbl_Manifiestos[Key_Manif],tbl_Manifiestos[Pagado a Broker],0),0)</f>
        <v>805.61250000000007</v>
      </c>
      <c r="T26">
        <v>13923.39</v>
      </c>
    </row>
    <row r="27" spans="1:20" x14ac:dyDescent="0.25">
      <c r="A27" t="s">
        <v>5810</v>
      </c>
      <c r="B27" t="str">
        <f>tbl_Facturas[[#This Row],[Factura]] &amp; "|" &amp; tbl_Facturas[[#This Row],[Proyecto OK]] &amp; "|" &amp; TEXT(tbl_Facturas[[#This Row],[Horas o Viaje]],"0.00") &amp; "|" &amp; TEXT(tbl_Facturas[[#This Row],[Costo unitario]],"0.00")</f>
        <v>2333|Lead Replacement Service|10.00|110.00</v>
      </c>
      <c r="C27">
        <v>2333</v>
      </c>
      <c r="D27">
        <v>67</v>
      </c>
      <c r="E27" t="s">
        <v>27</v>
      </c>
      <c r="G27" t="s">
        <v>28</v>
      </c>
      <c r="H27" t="s">
        <v>59</v>
      </c>
      <c r="I27" s="134" t="s">
        <v>5306</v>
      </c>
      <c r="J27" t="s">
        <v>30</v>
      </c>
      <c r="K27" t="s">
        <v>5903</v>
      </c>
      <c r="L27">
        <v>3347</v>
      </c>
      <c r="P27">
        <v>10</v>
      </c>
      <c r="Q27">
        <v>110</v>
      </c>
      <c r="R27">
        <v>1100</v>
      </c>
      <c r="S27">
        <f>IFERROR(_xlfn.XLOOKUP(tbl_Facturas[[#This Row],[Key_Fact]],tbl_Manifiestos[Key_Manif],tbl_Manifiestos[Pagado a Broker],0),0)</f>
        <v>1023</v>
      </c>
      <c r="T27">
        <v>15023.39</v>
      </c>
    </row>
    <row r="28" spans="1:20" x14ac:dyDescent="0.25">
      <c r="A28" t="s">
        <v>5810</v>
      </c>
      <c r="B28" t="str">
        <f>tbl_Facturas[[#This Row],[Factura]] &amp; "|" &amp; tbl_Facturas[[#This Row],[Proyecto OK]] &amp; "|" &amp; TEXT(tbl_Facturas[[#This Row],[Horas o Viaje]],"0.00") &amp; "|" &amp; TEXT(tbl_Facturas[[#This Row],[Costo unitario]],"0.00")</f>
        <v>2333|Lead Replacement Service|10.00|110.00</v>
      </c>
      <c r="C28">
        <v>2333</v>
      </c>
      <c r="D28">
        <v>617</v>
      </c>
      <c r="E28" t="s">
        <v>27</v>
      </c>
      <c r="G28" t="s">
        <v>36</v>
      </c>
      <c r="H28" t="s">
        <v>60</v>
      </c>
      <c r="I28" s="134" t="s">
        <v>5306</v>
      </c>
      <c r="J28" t="s">
        <v>30</v>
      </c>
      <c r="K28" t="s">
        <v>5903</v>
      </c>
      <c r="L28">
        <v>3347</v>
      </c>
      <c r="P28">
        <v>10</v>
      </c>
      <c r="Q28">
        <v>110</v>
      </c>
      <c r="R28">
        <v>1100</v>
      </c>
      <c r="S28">
        <f>IFERROR(_xlfn.XLOOKUP(tbl_Facturas[[#This Row],[Key_Fact]],tbl_Manifiestos[Key_Manif],tbl_Manifiestos[Pagado a Broker],0),0)</f>
        <v>1023</v>
      </c>
      <c r="T28">
        <v>16123.39</v>
      </c>
    </row>
    <row r="29" spans="1:20" x14ac:dyDescent="0.25">
      <c r="A29" t="s">
        <v>5810</v>
      </c>
      <c r="B29" t="str">
        <f>tbl_Facturas[[#This Row],[Factura]] &amp; "|" &amp; tbl_Facturas[[#This Row],[Proyecto OK]] &amp; "|" &amp; TEXT(tbl_Facturas[[#This Row],[Horas o Viaje]],"0.00") &amp; "|" &amp; TEXT(tbl_Facturas[[#This Row],[Costo unitario]],"0.00")</f>
        <v>2333|Lead Replacement Service|16.00|110.00</v>
      </c>
      <c r="C29">
        <v>2333</v>
      </c>
      <c r="D29">
        <v>73</v>
      </c>
      <c r="E29" t="s">
        <v>19</v>
      </c>
      <c r="G29" t="s">
        <v>20</v>
      </c>
      <c r="H29" t="s">
        <v>61</v>
      </c>
      <c r="I29" s="134" t="s">
        <v>5306</v>
      </c>
      <c r="J29" t="s">
        <v>30</v>
      </c>
      <c r="K29" t="s">
        <v>5903</v>
      </c>
      <c r="L29">
        <v>3347</v>
      </c>
      <c r="P29">
        <v>16</v>
      </c>
      <c r="Q29">
        <v>110</v>
      </c>
      <c r="R29">
        <v>1760</v>
      </c>
      <c r="S29">
        <f>IFERROR(_xlfn.XLOOKUP(tbl_Facturas[[#This Row],[Key_Fact]],tbl_Manifiestos[Key_Manif],tbl_Manifiestos[Pagado a Broker],0),0)</f>
        <v>0</v>
      </c>
      <c r="T29">
        <v>17883.39</v>
      </c>
    </row>
    <row r="30" spans="1:20" x14ac:dyDescent="0.25">
      <c r="A30" t="s">
        <v>5810</v>
      </c>
      <c r="B30" t="str">
        <f>tbl_Facturas[[#This Row],[Factura]] &amp; "|" &amp; tbl_Facturas[[#This Row],[Proyecto OK]] &amp; "|" &amp; TEXT(tbl_Facturas[[#This Row],[Horas o Viaje]],"0.00") &amp; "|" &amp; TEXT(tbl_Facturas[[#This Row],[Costo unitario]],"0.00")</f>
        <v>2333|Lead Replacement Service|13.00|110.00</v>
      </c>
      <c r="C30">
        <v>2333</v>
      </c>
      <c r="D30">
        <v>617</v>
      </c>
      <c r="E30" t="s">
        <v>27</v>
      </c>
      <c r="G30" t="s">
        <v>36</v>
      </c>
      <c r="H30" t="s">
        <v>62</v>
      </c>
      <c r="I30" s="134" t="s">
        <v>5306</v>
      </c>
      <c r="J30" t="s">
        <v>30</v>
      </c>
      <c r="K30" t="s">
        <v>5903</v>
      </c>
      <c r="L30">
        <v>3347</v>
      </c>
      <c r="P30">
        <v>13</v>
      </c>
      <c r="Q30">
        <v>110</v>
      </c>
      <c r="R30">
        <v>1430</v>
      </c>
      <c r="S30">
        <f>IFERROR(_xlfn.XLOOKUP(tbl_Facturas[[#This Row],[Key_Fact]],tbl_Manifiestos[Key_Manif],tbl_Manifiestos[Pagado a Broker],0),0)</f>
        <v>1329.9</v>
      </c>
      <c r="T30">
        <v>19313.39</v>
      </c>
    </row>
    <row r="31" spans="1:20" x14ac:dyDescent="0.25">
      <c r="A31" t="s">
        <v>5810</v>
      </c>
      <c r="B31" t="str">
        <f>tbl_Facturas[[#This Row],[Factura]] &amp; "|" &amp; tbl_Facturas[[#This Row],[Proyecto OK]] &amp; "|" &amp; TEXT(tbl_Facturas[[#This Row],[Horas o Viaje]],"0.00") &amp; "|" &amp; TEXT(tbl_Facturas[[#This Row],[Costo unitario]],"0.00")</f>
        <v>2333|Lead Replacement Service|10.00|110.00</v>
      </c>
      <c r="C31">
        <v>2333</v>
      </c>
      <c r="D31">
        <v>617</v>
      </c>
      <c r="E31" t="s">
        <v>27</v>
      </c>
      <c r="G31" t="s">
        <v>36</v>
      </c>
      <c r="H31" t="s">
        <v>63</v>
      </c>
      <c r="I31" s="134" t="s">
        <v>5306</v>
      </c>
      <c r="J31" t="s">
        <v>30</v>
      </c>
      <c r="K31" t="s">
        <v>5903</v>
      </c>
      <c r="L31">
        <v>3347</v>
      </c>
      <c r="P31">
        <v>10</v>
      </c>
      <c r="Q31">
        <v>110</v>
      </c>
      <c r="R31">
        <v>1100</v>
      </c>
      <c r="S31">
        <f>IFERROR(_xlfn.XLOOKUP(tbl_Facturas[[#This Row],[Key_Fact]],tbl_Manifiestos[Key_Manif],tbl_Manifiestos[Pagado a Broker],0),0)</f>
        <v>1023</v>
      </c>
      <c r="T31">
        <v>20413.39</v>
      </c>
    </row>
    <row r="32" spans="1:20" x14ac:dyDescent="0.25">
      <c r="A32" t="s">
        <v>5810</v>
      </c>
      <c r="B32" t="str">
        <f>tbl_Facturas[[#This Row],[Factura]] &amp; "|" &amp; tbl_Facturas[[#This Row],[Proyecto OK]] &amp; "|" &amp; TEXT(tbl_Facturas[[#This Row],[Horas o Viaje]],"0.00") &amp; "|" &amp; TEXT(tbl_Facturas[[#This Row],[Costo unitario]],"0.00")</f>
        <v>2334|Lead Service Line Replacements|10.50|115.00</v>
      </c>
      <c r="C32">
        <v>2334</v>
      </c>
      <c r="D32">
        <v>308</v>
      </c>
      <c r="E32" t="s">
        <v>16</v>
      </c>
      <c r="G32" t="s">
        <v>17</v>
      </c>
      <c r="H32" t="s">
        <v>64</v>
      </c>
      <c r="I32" s="134" t="s">
        <v>5402</v>
      </c>
      <c r="J32" t="s">
        <v>65</v>
      </c>
      <c r="K32" t="s">
        <v>65</v>
      </c>
      <c r="P32">
        <v>10.5</v>
      </c>
      <c r="Q32">
        <v>115</v>
      </c>
      <c r="R32">
        <v>1207.5</v>
      </c>
      <c r="S32">
        <f>IFERROR(_xlfn.XLOOKUP(tbl_Facturas[[#This Row],[Key_Fact]],tbl_Manifiestos[Key_Manif],tbl_Manifiestos[Pagado a Broker],0),0)</f>
        <v>1122.9750000000001</v>
      </c>
      <c r="T32">
        <v>21620.89</v>
      </c>
    </row>
    <row r="33" spans="1:20" x14ac:dyDescent="0.25">
      <c r="A33" t="s">
        <v>5810</v>
      </c>
      <c r="B33" t="str">
        <f>tbl_Facturas[[#This Row],[Factura]] &amp; "|" &amp; tbl_Facturas[[#This Row],[Proyecto OK]] &amp; "|" &amp; TEXT(tbl_Facturas[[#This Row],[Horas o Viaje]],"0.00") &amp; "|" &amp; TEXT(tbl_Facturas[[#This Row],[Costo unitario]],"0.00")</f>
        <v>2334|Lead Service Line Replacements|9.00|115.00</v>
      </c>
      <c r="C33">
        <v>2334</v>
      </c>
      <c r="D33">
        <v>198</v>
      </c>
      <c r="E33" t="s">
        <v>5916</v>
      </c>
      <c r="G33" t="s">
        <v>31</v>
      </c>
      <c r="H33" t="s">
        <v>66</v>
      </c>
      <c r="I33" s="134" t="s">
        <v>5402</v>
      </c>
      <c r="J33" t="s">
        <v>65</v>
      </c>
      <c r="K33" t="s">
        <v>65</v>
      </c>
      <c r="P33">
        <v>9</v>
      </c>
      <c r="Q33">
        <v>115</v>
      </c>
      <c r="R33">
        <v>1035</v>
      </c>
      <c r="S33">
        <f>IFERROR(_xlfn.XLOOKUP(tbl_Facturas[[#This Row],[Key_Fact]],tbl_Manifiestos[Key_Manif],tbl_Manifiestos[Pagado a Broker],0),0)</f>
        <v>962.55000000000007</v>
      </c>
      <c r="T33">
        <v>22655.89</v>
      </c>
    </row>
    <row r="34" spans="1:20" x14ac:dyDescent="0.25">
      <c r="A34" t="s">
        <v>5810</v>
      </c>
      <c r="B34" t="str">
        <f>tbl_Facturas[[#This Row],[Factura]] &amp; "|" &amp; tbl_Facturas[[#This Row],[Proyecto OK]] &amp; "|" &amp; TEXT(tbl_Facturas[[#This Row],[Horas o Viaje]],"0.00") &amp; "|" &amp; TEXT(tbl_Facturas[[#This Row],[Costo unitario]],"0.00")</f>
        <v>2334|Lead Service Line Replacements|8.00|115.00</v>
      </c>
      <c r="C34">
        <v>2334</v>
      </c>
      <c r="D34">
        <v>19</v>
      </c>
      <c r="E34" t="s">
        <v>12</v>
      </c>
      <c r="G34" t="s">
        <v>24</v>
      </c>
      <c r="H34" t="s">
        <v>67</v>
      </c>
      <c r="I34" s="134" t="s">
        <v>5402</v>
      </c>
      <c r="J34" t="s">
        <v>65</v>
      </c>
      <c r="K34" t="s">
        <v>65</v>
      </c>
      <c r="P34">
        <v>8</v>
      </c>
      <c r="Q34">
        <v>115</v>
      </c>
      <c r="R34">
        <v>920</v>
      </c>
      <c r="S34">
        <f>IFERROR(_xlfn.XLOOKUP(tbl_Facturas[[#This Row],[Key_Fact]],tbl_Manifiestos[Key_Manif],tbl_Manifiestos[Pagado a Broker],0),0)</f>
        <v>855.6</v>
      </c>
      <c r="T34">
        <v>23575.89</v>
      </c>
    </row>
    <row r="35" spans="1:20" x14ac:dyDescent="0.25">
      <c r="A35" t="s">
        <v>5810</v>
      </c>
      <c r="B35" t="str">
        <f>tbl_Facturas[[#This Row],[Factura]] &amp; "|" &amp; tbl_Facturas[[#This Row],[Proyecto OK]] &amp; "|" &amp; TEXT(tbl_Facturas[[#This Row],[Horas o Viaje]],"0.00") &amp; "|" &amp; TEXT(tbl_Facturas[[#This Row],[Costo unitario]],"0.00")</f>
        <v>2334|Lead Service Line Replacements|8.00|115.00</v>
      </c>
      <c r="C35">
        <v>2334</v>
      </c>
      <c r="D35">
        <v>308</v>
      </c>
      <c r="E35" t="s">
        <v>16</v>
      </c>
      <c r="G35" t="s">
        <v>17</v>
      </c>
      <c r="H35" t="s">
        <v>68</v>
      </c>
      <c r="I35" s="134" t="s">
        <v>5402</v>
      </c>
      <c r="J35" t="s">
        <v>65</v>
      </c>
      <c r="K35" t="s">
        <v>65</v>
      </c>
      <c r="P35">
        <v>8</v>
      </c>
      <c r="Q35">
        <v>115</v>
      </c>
      <c r="R35">
        <v>920</v>
      </c>
      <c r="S35">
        <f>IFERROR(_xlfn.XLOOKUP(tbl_Facturas[[#This Row],[Key_Fact]],tbl_Manifiestos[Key_Manif],tbl_Manifiestos[Pagado a Broker],0),0)</f>
        <v>855.6</v>
      </c>
      <c r="T35">
        <v>24495.89</v>
      </c>
    </row>
    <row r="36" spans="1:20" x14ac:dyDescent="0.25">
      <c r="A36" t="s">
        <v>5810</v>
      </c>
      <c r="B36" t="str">
        <f>tbl_Facturas[[#This Row],[Factura]] &amp; "|" &amp; tbl_Facturas[[#This Row],[Proyecto OK]] &amp; "|" &amp; TEXT(tbl_Facturas[[#This Row],[Horas o Viaje]],"0.00") &amp; "|" &amp; TEXT(tbl_Facturas[[#This Row],[Costo unitario]],"0.00")</f>
        <v>2334|Lead Service Line Replacements|8.00|115.00</v>
      </c>
      <c r="C36">
        <v>2334</v>
      </c>
      <c r="D36">
        <v>325</v>
      </c>
      <c r="E36" t="s">
        <v>27</v>
      </c>
      <c r="G36" t="s">
        <v>34</v>
      </c>
      <c r="H36" t="s">
        <v>69</v>
      </c>
      <c r="I36" s="134" t="s">
        <v>5402</v>
      </c>
      <c r="J36" t="s">
        <v>65</v>
      </c>
      <c r="K36" t="s">
        <v>65</v>
      </c>
      <c r="P36">
        <v>8</v>
      </c>
      <c r="Q36">
        <v>115</v>
      </c>
      <c r="R36">
        <v>920</v>
      </c>
      <c r="S36">
        <f>IFERROR(_xlfn.XLOOKUP(tbl_Facturas[[#This Row],[Key_Fact]],tbl_Manifiestos[Key_Manif],tbl_Manifiestos[Pagado a Broker],0),0)</f>
        <v>855.6</v>
      </c>
      <c r="T36">
        <v>25415.89</v>
      </c>
    </row>
    <row r="37" spans="1:20" x14ac:dyDescent="0.25">
      <c r="A37" t="s">
        <v>5810</v>
      </c>
      <c r="B37" t="str">
        <f>tbl_Facturas[[#This Row],[Factura]] &amp; "|" &amp; tbl_Facturas[[#This Row],[Proyecto OK]] &amp; "|" &amp; TEXT(tbl_Facturas[[#This Row],[Horas o Viaje]],"0.00") &amp; "|" &amp; TEXT(tbl_Facturas[[#This Row],[Costo unitario]],"0.00")</f>
        <v>2334|Lead Service Line Replacements|8.00|115.00</v>
      </c>
      <c r="C37">
        <v>2334</v>
      </c>
      <c r="D37">
        <v>198</v>
      </c>
      <c r="E37" t="s">
        <v>5916</v>
      </c>
      <c r="G37" t="s">
        <v>31</v>
      </c>
      <c r="H37" t="s">
        <v>70</v>
      </c>
      <c r="I37" s="134" t="s">
        <v>5402</v>
      </c>
      <c r="J37" t="s">
        <v>65</v>
      </c>
      <c r="K37" t="s">
        <v>65</v>
      </c>
      <c r="P37">
        <v>8</v>
      </c>
      <c r="Q37">
        <v>115</v>
      </c>
      <c r="R37">
        <v>920</v>
      </c>
      <c r="S37">
        <f>IFERROR(_xlfn.XLOOKUP(tbl_Facturas[[#This Row],[Key_Fact]],tbl_Manifiestos[Key_Manif],tbl_Manifiestos[Pagado a Broker],0),0)</f>
        <v>855.6</v>
      </c>
      <c r="T37">
        <v>26335.89</v>
      </c>
    </row>
    <row r="38" spans="1:20" x14ac:dyDescent="0.25">
      <c r="A38" t="s">
        <v>5811</v>
      </c>
      <c r="B38" t="str">
        <f>tbl_Facturas[[#This Row],[Factura]] &amp; "|" &amp; tbl_Facturas[[#This Row],[Proyecto OK]] &amp; "|" &amp; TEXT(tbl_Facturas[[#This Row],[Horas o Viaje]],"0.00") &amp; "|" &amp; TEXT(tbl_Facturas[[#This Row],[Costo unitario]],"0.00")</f>
        <v>2335|Canal #2 |1.00|199.50</v>
      </c>
      <c r="C38">
        <v>2335</v>
      </c>
      <c r="D38">
        <v>67</v>
      </c>
      <c r="F38" t="s">
        <v>27</v>
      </c>
      <c r="G38" t="s">
        <v>28</v>
      </c>
      <c r="H38" t="s">
        <v>71</v>
      </c>
      <c r="I38" s="134" t="s">
        <v>5401</v>
      </c>
      <c r="J38" t="s">
        <v>39</v>
      </c>
      <c r="K38" t="s">
        <v>5892</v>
      </c>
      <c r="L38">
        <v>6227</v>
      </c>
      <c r="M38" t="s">
        <v>40</v>
      </c>
      <c r="P38">
        <v>1</v>
      </c>
      <c r="Q38">
        <v>199.5</v>
      </c>
      <c r="R38">
        <v>199.5</v>
      </c>
      <c r="S38">
        <f>IFERROR(_xlfn.XLOOKUP(tbl_Facturas[[#This Row],[Key_Fact]],tbl_Manifiestos[Key_Manif],tbl_Manifiestos[Pagado a Broker],0),0)</f>
        <v>0</v>
      </c>
      <c r="T38">
        <v>26535.39</v>
      </c>
    </row>
    <row r="39" spans="1:20" x14ac:dyDescent="0.25">
      <c r="A39" t="s">
        <v>5811</v>
      </c>
      <c r="B39" t="str">
        <f>tbl_Facturas[[#This Row],[Factura]] &amp; "|" &amp; tbl_Facturas[[#This Row],[Proyecto OK]] &amp; "|" &amp; TEXT(tbl_Facturas[[#This Row],[Horas o Viaje]],"0.00") &amp; "|" &amp; TEXT(tbl_Facturas[[#This Row],[Costo unitario]],"0.00")</f>
        <v>2335|Canal #2 |1.00|199.50</v>
      </c>
      <c r="C39">
        <v>2335</v>
      </c>
      <c r="D39">
        <v>67</v>
      </c>
      <c r="F39" t="s">
        <v>27</v>
      </c>
      <c r="G39" t="s">
        <v>28</v>
      </c>
      <c r="H39" t="s">
        <v>72</v>
      </c>
      <c r="I39" s="134" t="s">
        <v>5401</v>
      </c>
      <c r="J39" t="s">
        <v>39</v>
      </c>
      <c r="K39" t="s">
        <v>5892</v>
      </c>
      <c r="L39">
        <v>6227</v>
      </c>
      <c r="M39" t="s">
        <v>40</v>
      </c>
      <c r="P39">
        <v>1</v>
      </c>
      <c r="Q39">
        <v>199.5</v>
      </c>
      <c r="R39">
        <v>199.5</v>
      </c>
      <c r="S39">
        <f>IFERROR(_xlfn.XLOOKUP(tbl_Facturas[[#This Row],[Key_Fact]],tbl_Manifiestos[Key_Manif],tbl_Manifiestos[Pagado a Broker],0),0)</f>
        <v>0</v>
      </c>
      <c r="T39">
        <v>26734.89</v>
      </c>
    </row>
    <row r="40" spans="1:20" x14ac:dyDescent="0.25">
      <c r="A40" t="s">
        <v>5811</v>
      </c>
      <c r="B40" t="str">
        <f>tbl_Facturas[[#This Row],[Factura]] &amp; "|" &amp; tbl_Facturas[[#This Row],[Proyecto OK]] &amp; "|" &amp; TEXT(tbl_Facturas[[#This Row],[Horas o Viaje]],"0.00") &amp; "|" &amp; TEXT(tbl_Facturas[[#This Row],[Costo unitario]],"0.00")</f>
        <v>2335|Canal #2 |1.00|199.50</v>
      </c>
      <c r="C40">
        <v>2335</v>
      </c>
      <c r="D40">
        <v>67</v>
      </c>
      <c r="F40" t="s">
        <v>27</v>
      </c>
      <c r="G40" t="s">
        <v>28</v>
      </c>
      <c r="H40" t="s">
        <v>73</v>
      </c>
      <c r="I40" s="134" t="s">
        <v>5401</v>
      </c>
      <c r="J40" t="s">
        <v>39</v>
      </c>
      <c r="K40" t="s">
        <v>5892</v>
      </c>
      <c r="L40">
        <v>6227</v>
      </c>
      <c r="M40" t="s">
        <v>40</v>
      </c>
      <c r="P40">
        <v>1</v>
      </c>
      <c r="Q40">
        <v>199.5</v>
      </c>
      <c r="R40">
        <v>199.5</v>
      </c>
      <c r="S40">
        <f>IFERROR(_xlfn.XLOOKUP(tbl_Facturas[[#This Row],[Key_Fact]],tbl_Manifiestos[Key_Manif],tbl_Manifiestos[Pagado a Broker],0),0)</f>
        <v>0</v>
      </c>
      <c r="T40">
        <v>26934.39</v>
      </c>
    </row>
    <row r="41" spans="1:20" x14ac:dyDescent="0.25">
      <c r="A41" t="s">
        <v>5811</v>
      </c>
      <c r="B41" t="str">
        <f>tbl_Facturas[[#This Row],[Factura]] &amp; "|" &amp; tbl_Facturas[[#This Row],[Proyecto OK]] &amp; "|" &amp; TEXT(tbl_Facturas[[#This Row],[Horas o Viaje]],"0.00") &amp; "|" &amp; TEXT(tbl_Facturas[[#This Row],[Costo unitario]],"0.00")</f>
        <v>2335|Canal #2 |1.00|199.50</v>
      </c>
      <c r="C41">
        <v>2335</v>
      </c>
      <c r="D41">
        <v>67</v>
      </c>
      <c r="F41" t="s">
        <v>27</v>
      </c>
      <c r="G41" t="s">
        <v>28</v>
      </c>
      <c r="H41" t="s">
        <v>74</v>
      </c>
      <c r="I41" s="134" t="s">
        <v>5401</v>
      </c>
      <c r="J41" t="s">
        <v>39</v>
      </c>
      <c r="K41" t="s">
        <v>5892</v>
      </c>
      <c r="L41">
        <v>6227</v>
      </c>
      <c r="M41" t="s">
        <v>40</v>
      </c>
      <c r="P41">
        <v>1</v>
      </c>
      <c r="Q41">
        <v>199.5</v>
      </c>
      <c r="R41">
        <v>199.5</v>
      </c>
      <c r="S41">
        <f>IFERROR(_xlfn.XLOOKUP(tbl_Facturas[[#This Row],[Key_Fact]],tbl_Manifiestos[Key_Manif],tbl_Manifiestos[Pagado a Broker],0),0)</f>
        <v>0</v>
      </c>
      <c r="T41">
        <v>27133.89</v>
      </c>
    </row>
    <row r="42" spans="1:20" x14ac:dyDescent="0.25">
      <c r="A42" t="s">
        <v>5811</v>
      </c>
      <c r="B42" t="str">
        <f>tbl_Facturas[[#This Row],[Factura]] &amp; "|" &amp; tbl_Facturas[[#This Row],[Proyecto OK]] &amp; "|" &amp; TEXT(tbl_Facturas[[#This Row],[Horas o Viaje]],"0.00") &amp; "|" &amp; TEXT(tbl_Facturas[[#This Row],[Costo unitario]],"0.00")</f>
        <v>2335|Canal #2 |1.00|199.50</v>
      </c>
      <c r="C42">
        <v>2335</v>
      </c>
      <c r="D42">
        <v>67</v>
      </c>
      <c r="F42" t="s">
        <v>27</v>
      </c>
      <c r="G42" t="s">
        <v>28</v>
      </c>
      <c r="H42" t="s">
        <v>75</v>
      </c>
      <c r="I42" s="134" t="s">
        <v>5401</v>
      </c>
      <c r="J42" t="s">
        <v>39</v>
      </c>
      <c r="K42" t="s">
        <v>5892</v>
      </c>
      <c r="L42">
        <v>6227</v>
      </c>
      <c r="M42" t="s">
        <v>40</v>
      </c>
      <c r="P42">
        <v>1</v>
      </c>
      <c r="Q42">
        <v>199.5</v>
      </c>
      <c r="R42">
        <v>199.5</v>
      </c>
      <c r="S42">
        <f>IFERROR(_xlfn.XLOOKUP(tbl_Facturas[[#This Row],[Key_Fact]],tbl_Manifiestos[Key_Manif],tbl_Manifiestos[Pagado a Broker],0),0)</f>
        <v>0</v>
      </c>
      <c r="T42">
        <v>27333.39</v>
      </c>
    </row>
    <row r="43" spans="1:20" x14ac:dyDescent="0.25">
      <c r="A43" t="s">
        <v>5811</v>
      </c>
      <c r="B43" t="str">
        <f>tbl_Facturas[[#This Row],[Factura]] &amp; "|" &amp; tbl_Facturas[[#This Row],[Proyecto OK]] &amp; "|" &amp; TEXT(tbl_Facturas[[#This Row],[Horas o Viaje]],"0.00") &amp; "|" &amp; TEXT(tbl_Facturas[[#This Row],[Costo unitario]],"0.00")</f>
        <v>2335|Canal #2 |1.00|199.50</v>
      </c>
      <c r="C43">
        <v>2335</v>
      </c>
      <c r="D43">
        <v>67</v>
      </c>
      <c r="F43" t="s">
        <v>27</v>
      </c>
      <c r="G43" t="s">
        <v>28</v>
      </c>
      <c r="H43" t="s">
        <v>76</v>
      </c>
      <c r="I43" s="134" t="s">
        <v>5401</v>
      </c>
      <c r="J43" t="s">
        <v>39</v>
      </c>
      <c r="K43" t="s">
        <v>5892</v>
      </c>
      <c r="L43">
        <v>6227</v>
      </c>
      <c r="M43" t="s">
        <v>40</v>
      </c>
      <c r="P43">
        <v>1</v>
      </c>
      <c r="Q43">
        <v>199.5</v>
      </c>
      <c r="R43">
        <v>199.5</v>
      </c>
      <c r="S43">
        <f>IFERROR(_xlfn.XLOOKUP(tbl_Facturas[[#This Row],[Key_Fact]],tbl_Manifiestos[Key_Manif],tbl_Manifiestos[Pagado a Broker],0),0)</f>
        <v>0</v>
      </c>
      <c r="T43">
        <v>27532.89</v>
      </c>
    </row>
    <row r="44" spans="1:20" x14ac:dyDescent="0.25">
      <c r="A44" t="s">
        <v>5811</v>
      </c>
      <c r="B44" t="str">
        <f>tbl_Facturas[[#This Row],[Factura]] &amp; "|" &amp; tbl_Facturas[[#This Row],[Proyecto OK]] &amp; "|" &amp; TEXT(tbl_Facturas[[#This Row],[Horas o Viaje]],"0.00") &amp; "|" &amp; TEXT(tbl_Facturas[[#This Row],[Costo unitario]],"0.00")</f>
        <v>2335|Canal #2 |1.00|56.50</v>
      </c>
      <c r="C44">
        <v>2335</v>
      </c>
      <c r="D44">
        <v>67</v>
      </c>
      <c r="F44" t="s">
        <v>27</v>
      </c>
      <c r="G44" t="s">
        <v>28</v>
      </c>
      <c r="H44" t="s">
        <v>71</v>
      </c>
      <c r="I44" s="134" t="s">
        <v>5401</v>
      </c>
      <c r="J44" t="s">
        <v>39</v>
      </c>
      <c r="K44" t="s">
        <v>5892</v>
      </c>
      <c r="L44">
        <v>6227</v>
      </c>
      <c r="M44" t="s">
        <v>77</v>
      </c>
      <c r="N44" t="s">
        <v>78</v>
      </c>
      <c r="O44" t="s">
        <v>79</v>
      </c>
      <c r="P44">
        <v>1</v>
      </c>
      <c r="Q44">
        <v>56.5</v>
      </c>
      <c r="R44">
        <v>56.5</v>
      </c>
      <c r="S44">
        <f>IFERROR(_xlfn.XLOOKUP(tbl_Facturas[[#This Row],[Key_Fact]],tbl_Manifiestos[Key_Manif],tbl_Manifiestos[Pagado a Broker],0),0)</f>
        <v>0</v>
      </c>
      <c r="T44">
        <v>27589.39</v>
      </c>
    </row>
    <row r="45" spans="1:20" x14ac:dyDescent="0.25">
      <c r="A45" t="s">
        <v>5811</v>
      </c>
      <c r="B45" t="str">
        <f>tbl_Facturas[[#This Row],[Factura]] &amp; "|" &amp; tbl_Facturas[[#This Row],[Proyecto OK]] &amp; "|" &amp; TEXT(tbl_Facturas[[#This Row],[Horas o Viaje]],"0.00") &amp; "|" &amp; TEXT(tbl_Facturas[[#This Row],[Costo unitario]],"0.00")</f>
        <v>2335|Canal #2 |1.00|56.50</v>
      </c>
      <c r="C45">
        <v>2335</v>
      </c>
      <c r="D45">
        <v>67</v>
      </c>
      <c r="F45" t="s">
        <v>27</v>
      </c>
      <c r="G45" t="s">
        <v>28</v>
      </c>
      <c r="H45" t="s">
        <v>72</v>
      </c>
      <c r="I45" s="134" t="s">
        <v>5401</v>
      </c>
      <c r="J45" t="s">
        <v>39</v>
      </c>
      <c r="K45" t="s">
        <v>5892</v>
      </c>
      <c r="L45">
        <v>6227</v>
      </c>
      <c r="M45" t="s">
        <v>77</v>
      </c>
      <c r="N45" t="s">
        <v>80</v>
      </c>
      <c r="O45" t="s">
        <v>79</v>
      </c>
      <c r="P45">
        <v>1</v>
      </c>
      <c r="Q45">
        <v>56.5</v>
      </c>
      <c r="R45">
        <v>56.5</v>
      </c>
      <c r="S45">
        <f>IFERROR(_xlfn.XLOOKUP(tbl_Facturas[[#This Row],[Key_Fact]],tbl_Manifiestos[Key_Manif],tbl_Manifiestos[Pagado a Broker],0),0)</f>
        <v>0</v>
      </c>
      <c r="T45">
        <v>27645.89</v>
      </c>
    </row>
    <row r="46" spans="1:20" x14ac:dyDescent="0.25">
      <c r="A46" t="s">
        <v>5811</v>
      </c>
      <c r="B46" t="str">
        <f>tbl_Facturas[[#This Row],[Factura]] &amp; "|" &amp; tbl_Facturas[[#This Row],[Proyecto OK]] &amp; "|" &amp; TEXT(tbl_Facturas[[#This Row],[Horas o Viaje]],"0.00") &amp; "|" &amp; TEXT(tbl_Facturas[[#This Row],[Costo unitario]],"0.00")</f>
        <v>2335|Canal #2 |1.00|56.50</v>
      </c>
      <c r="C46">
        <v>2335</v>
      </c>
      <c r="D46">
        <v>67</v>
      </c>
      <c r="F46" t="s">
        <v>27</v>
      </c>
      <c r="G46" t="s">
        <v>28</v>
      </c>
      <c r="H46" t="s">
        <v>73</v>
      </c>
      <c r="I46" s="134" t="s">
        <v>5401</v>
      </c>
      <c r="J46" t="s">
        <v>39</v>
      </c>
      <c r="K46" t="s">
        <v>5892</v>
      </c>
      <c r="L46">
        <v>6227</v>
      </c>
      <c r="M46" t="s">
        <v>77</v>
      </c>
      <c r="N46" t="s">
        <v>81</v>
      </c>
      <c r="O46" t="s">
        <v>79</v>
      </c>
      <c r="P46">
        <v>1</v>
      </c>
      <c r="Q46">
        <v>56.5</v>
      </c>
      <c r="R46">
        <v>56.5</v>
      </c>
      <c r="S46">
        <f>IFERROR(_xlfn.XLOOKUP(tbl_Facturas[[#This Row],[Key_Fact]],tbl_Manifiestos[Key_Manif],tbl_Manifiestos[Pagado a Broker],0),0)</f>
        <v>0</v>
      </c>
      <c r="T46">
        <v>27702.39</v>
      </c>
    </row>
    <row r="47" spans="1:20" x14ac:dyDescent="0.25">
      <c r="A47" t="s">
        <v>5811</v>
      </c>
      <c r="B47" t="str">
        <f>tbl_Facturas[[#This Row],[Factura]] &amp; "|" &amp; tbl_Facturas[[#This Row],[Proyecto OK]] &amp; "|" &amp; TEXT(tbl_Facturas[[#This Row],[Horas o Viaje]],"0.00") &amp; "|" &amp; TEXT(tbl_Facturas[[#This Row],[Costo unitario]],"0.00")</f>
        <v>2335|Canal #2 |1.00|56.50</v>
      </c>
      <c r="C47">
        <v>2335</v>
      </c>
      <c r="D47">
        <v>67</v>
      </c>
      <c r="F47" t="s">
        <v>27</v>
      </c>
      <c r="G47" t="s">
        <v>28</v>
      </c>
      <c r="H47" t="s">
        <v>74</v>
      </c>
      <c r="I47" s="134" t="s">
        <v>5401</v>
      </c>
      <c r="J47" t="s">
        <v>39</v>
      </c>
      <c r="K47" t="s">
        <v>5892</v>
      </c>
      <c r="L47">
        <v>6227</v>
      </c>
      <c r="M47" t="s">
        <v>77</v>
      </c>
      <c r="N47" t="s">
        <v>82</v>
      </c>
      <c r="O47" t="s">
        <v>79</v>
      </c>
      <c r="P47">
        <v>1</v>
      </c>
      <c r="Q47">
        <v>56.5</v>
      </c>
      <c r="R47">
        <v>56.5</v>
      </c>
      <c r="S47">
        <f>IFERROR(_xlfn.XLOOKUP(tbl_Facturas[[#This Row],[Key_Fact]],tbl_Manifiestos[Key_Manif],tbl_Manifiestos[Pagado a Broker],0),0)</f>
        <v>0</v>
      </c>
      <c r="T47">
        <v>27758.89</v>
      </c>
    </row>
    <row r="48" spans="1:20" x14ac:dyDescent="0.25">
      <c r="A48" t="s">
        <v>5811</v>
      </c>
      <c r="B48" t="str">
        <f>tbl_Facturas[[#This Row],[Factura]] &amp; "|" &amp; tbl_Facturas[[#This Row],[Proyecto OK]] &amp; "|" &amp; TEXT(tbl_Facturas[[#This Row],[Horas o Viaje]],"0.00") &amp; "|" &amp; TEXT(tbl_Facturas[[#This Row],[Costo unitario]],"0.00")</f>
        <v>2335|Canal #2 |1.00|56.50</v>
      </c>
      <c r="C48">
        <v>2335</v>
      </c>
      <c r="D48">
        <v>67</v>
      </c>
      <c r="F48" t="s">
        <v>27</v>
      </c>
      <c r="G48" t="s">
        <v>28</v>
      </c>
      <c r="H48" t="s">
        <v>75</v>
      </c>
      <c r="I48" s="134" t="s">
        <v>5401</v>
      </c>
      <c r="J48" t="s">
        <v>39</v>
      </c>
      <c r="K48" t="s">
        <v>5892</v>
      </c>
      <c r="L48">
        <v>6227</v>
      </c>
      <c r="M48" t="s">
        <v>77</v>
      </c>
      <c r="N48" t="s">
        <v>83</v>
      </c>
      <c r="O48" t="s">
        <v>79</v>
      </c>
      <c r="P48">
        <v>1</v>
      </c>
      <c r="Q48">
        <v>56.5</v>
      </c>
      <c r="R48">
        <v>56.5</v>
      </c>
      <c r="S48">
        <f>IFERROR(_xlfn.XLOOKUP(tbl_Facturas[[#This Row],[Key_Fact]],tbl_Manifiestos[Key_Manif],tbl_Manifiestos[Pagado a Broker],0),0)</f>
        <v>0</v>
      </c>
      <c r="T48">
        <v>27815.39</v>
      </c>
    </row>
    <row r="49" spans="1:20" x14ac:dyDescent="0.25">
      <c r="A49" t="s">
        <v>5811</v>
      </c>
      <c r="B49" t="str">
        <f>tbl_Facturas[[#This Row],[Factura]] &amp; "|" &amp; tbl_Facturas[[#This Row],[Proyecto OK]] &amp; "|" &amp; TEXT(tbl_Facturas[[#This Row],[Horas o Viaje]],"0.00") &amp; "|" &amp; TEXT(tbl_Facturas[[#This Row],[Costo unitario]],"0.00")</f>
        <v>2335|Canal #2 |1.00|56.50</v>
      </c>
      <c r="C49">
        <v>2335</v>
      </c>
      <c r="D49">
        <v>67</v>
      </c>
      <c r="F49" t="s">
        <v>27</v>
      </c>
      <c r="G49" t="s">
        <v>28</v>
      </c>
      <c r="H49" t="s">
        <v>76</v>
      </c>
      <c r="I49" s="134" t="s">
        <v>5401</v>
      </c>
      <c r="J49" t="s">
        <v>39</v>
      </c>
      <c r="K49" t="s">
        <v>5892</v>
      </c>
      <c r="L49">
        <v>6227</v>
      </c>
      <c r="M49" t="s">
        <v>77</v>
      </c>
      <c r="N49" t="s">
        <v>84</v>
      </c>
      <c r="O49" t="s">
        <v>79</v>
      </c>
      <c r="P49">
        <v>1</v>
      </c>
      <c r="Q49">
        <v>56.5</v>
      </c>
      <c r="R49">
        <v>56.5</v>
      </c>
      <c r="S49">
        <f>IFERROR(_xlfn.XLOOKUP(tbl_Facturas[[#This Row],[Key_Fact]],tbl_Manifiestos[Key_Manif],tbl_Manifiestos[Pagado a Broker],0),0)</f>
        <v>0</v>
      </c>
      <c r="T49">
        <v>27871.89</v>
      </c>
    </row>
    <row r="50" spans="1:20" x14ac:dyDescent="0.25">
      <c r="A50" t="s">
        <v>5811</v>
      </c>
      <c r="B50" t="str">
        <f>tbl_Facturas[[#This Row],[Factura]] &amp; "|" &amp; tbl_Facturas[[#This Row],[Proyecto OK]] &amp; "|" &amp; TEXT(tbl_Facturas[[#This Row],[Horas o Viaje]],"0.00") &amp; "|" &amp; TEXT(tbl_Facturas[[#This Row],[Costo unitario]],"0.00")</f>
        <v>2335||0.00|0.00</v>
      </c>
      <c r="C50">
        <v>2335</v>
      </c>
      <c r="G50" t="s">
        <v>52</v>
      </c>
      <c r="I50" s="134" t="s">
        <v>5401</v>
      </c>
      <c r="R50">
        <v>-0.36</v>
      </c>
      <c r="S50">
        <f>IFERROR(_xlfn.XLOOKUP(tbl_Facturas[[#This Row],[Key_Fact]],tbl_Manifiestos[Key_Manif],tbl_Manifiestos[Pagado a Broker],0),0)</f>
        <v>0</v>
      </c>
      <c r="T50">
        <v>27871.53</v>
      </c>
    </row>
    <row r="51" spans="1:20" x14ac:dyDescent="0.25">
      <c r="A51" t="s">
        <v>5811</v>
      </c>
      <c r="B51" t="str">
        <f>tbl_Facturas[[#This Row],[Factura]] &amp; "|" &amp; tbl_Facturas[[#This Row],[Proyecto OK]] &amp; "|" &amp; TEXT(tbl_Facturas[[#This Row],[Horas o Viaje]],"0.00") &amp; "|" &amp; TEXT(tbl_Facturas[[#This Row],[Costo unitario]],"0.00")</f>
        <v>2336|Lead Service Replacement Project|6.50|115.50</v>
      </c>
      <c r="C51">
        <v>2336</v>
      </c>
      <c r="D51">
        <v>325</v>
      </c>
      <c r="E51" t="s">
        <v>27</v>
      </c>
      <c r="G51" t="s">
        <v>34</v>
      </c>
      <c r="H51" t="s">
        <v>85</v>
      </c>
      <c r="I51" s="134" t="s">
        <v>5312</v>
      </c>
      <c r="J51" t="s">
        <v>15</v>
      </c>
      <c r="K51" t="s">
        <v>15</v>
      </c>
      <c r="P51">
        <v>6.5</v>
      </c>
      <c r="Q51">
        <v>115.5</v>
      </c>
      <c r="R51">
        <v>750.75</v>
      </c>
      <c r="S51">
        <f>IFERROR(_xlfn.XLOOKUP(tbl_Facturas[[#This Row],[Key_Fact]],tbl_Manifiestos[Key_Manif],tbl_Manifiestos[Pagado a Broker],0),0)</f>
        <v>698.19749999999999</v>
      </c>
      <c r="T51">
        <v>28622.28</v>
      </c>
    </row>
    <row r="52" spans="1:20" x14ac:dyDescent="0.25">
      <c r="A52" t="s">
        <v>5811</v>
      </c>
      <c r="B52" t="str">
        <f>tbl_Facturas[[#This Row],[Factura]] &amp; "|" &amp; tbl_Facturas[[#This Row],[Proyecto OK]] &amp; "|" &amp; TEXT(tbl_Facturas[[#This Row],[Horas o Viaje]],"0.00") &amp; "|" &amp; TEXT(tbl_Facturas[[#This Row],[Costo unitario]],"0.00")</f>
        <v>2336|Lead Service Replacement Project|9.50|115.50</v>
      </c>
      <c r="C52">
        <v>2336</v>
      </c>
      <c r="D52">
        <v>73</v>
      </c>
      <c r="E52" t="s">
        <v>19</v>
      </c>
      <c r="G52" t="s">
        <v>20</v>
      </c>
      <c r="H52" t="s">
        <v>86</v>
      </c>
      <c r="I52" s="134" t="s">
        <v>5312</v>
      </c>
      <c r="J52" t="s">
        <v>15</v>
      </c>
      <c r="K52" t="s">
        <v>15</v>
      </c>
      <c r="P52">
        <v>9.5</v>
      </c>
      <c r="Q52">
        <v>115.5</v>
      </c>
      <c r="R52">
        <v>1097.25</v>
      </c>
      <c r="S52">
        <f>IFERROR(_xlfn.XLOOKUP(tbl_Facturas[[#This Row],[Key_Fact]],tbl_Manifiestos[Key_Manif],tbl_Manifiestos[Pagado a Broker],0),0)</f>
        <v>0</v>
      </c>
      <c r="T52">
        <v>29719.53</v>
      </c>
    </row>
    <row r="53" spans="1:20" x14ac:dyDescent="0.25">
      <c r="A53" t="s">
        <v>5811</v>
      </c>
      <c r="B53" t="str">
        <f>tbl_Facturas[[#This Row],[Factura]] &amp; "|" &amp; tbl_Facturas[[#This Row],[Proyecto OK]] &amp; "|" &amp; TEXT(tbl_Facturas[[#This Row],[Horas o Viaje]],"0.00") &amp; "|" &amp; TEXT(tbl_Facturas[[#This Row],[Costo unitario]],"0.00")</f>
        <v>2336|Lead Service Replacement Project|8.00|115.50</v>
      </c>
      <c r="C53">
        <v>2336</v>
      </c>
      <c r="D53">
        <v>11</v>
      </c>
      <c r="E53" t="s">
        <v>12</v>
      </c>
      <c r="G53" t="s">
        <v>13</v>
      </c>
      <c r="H53" t="s">
        <v>87</v>
      </c>
      <c r="I53" s="134" t="s">
        <v>5312</v>
      </c>
      <c r="J53" t="s">
        <v>15</v>
      </c>
      <c r="K53" t="s">
        <v>15</v>
      </c>
      <c r="P53">
        <v>8</v>
      </c>
      <c r="Q53">
        <v>115.5</v>
      </c>
      <c r="R53">
        <v>924</v>
      </c>
      <c r="S53">
        <f>IFERROR(_xlfn.XLOOKUP(tbl_Facturas[[#This Row],[Key_Fact]],tbl_Manifiestos[Key_Manif],tbl_Manifiestos[Pagado a Broker],0),0)</f>
        <v>859.32</v>
      </c>
      <c r="T53">
        <v>30643.53</v>
      </c>
    </row>
    <row r="54" spans="1:20" x14ac:dyDescent="0.25">
      <c r="A54" t="s">
        <v>5811</v>
      </c>
      <c r="B54" t="str">
        <f>tbl_Facturas[[#This Row],[Factura]] &amp; "|" &amp; tbl_Facturas[[#This Row],[Proyecto OK]] &amp; "|" &amp; TEXT(tbl_Facturas[[#This Row],[Horas o Viaje]],"0.00") &amp; "|" &amp; TEXT(tbl_Facturas[[#This Row],[Costo unitario]],"0.00")</f>
        <v>2337|Arquilla Park|8.50|110.00</v>
      </c>
      <c r="C54">
        <v>2337</v>
      </c>
      <c r="D54">
        <v>198</v>
      </c>
      <c r="E54" t="s">
        <v>5916</v>
      </c>
      <c r="G54" t="s">
        <v>31</v>
      </c>
      <c r="H54" t="s">
        <v>88</v>
      </c>
      <c r="I54" s="134" t="s">
        <v>5306</v>
      </c>
      <c r="K54" t="s">
        <v>5718</v>
      </c>
      <c r="P54">
        <v>8.5</v>
      </c>
      <c r="Q54">
        <v>110</v>
      </c>
      <c r="R54">
        <v>935</v>
      </c>
      <c r="S54">
        <f>IFERROR(_xlfn.XLOOKUP(tbl_Facturas[[#This Row],[Key_Fact]],tbl_Manifiestos[Key_Manif],tbl_Manifiestos[Pagado a Broker],0),0)</f>
        <v>869.55000000000007</v>
      </c>
      <c r="T54">
        <v>31578.53</v>
      </c>
    </row>
    <row r="55" spans="1:20" x14ac:dyDescent="0.25">
      <c r="A55" t="s">
        <v>5811</v>
      </c>
      <c r="B55" t="str">
        <f>tbl_Facturas[[#This Row],[Factura]] &amp; "|" &amp; tbl_Facturas[[#This Row],[Proyecto OK]] &amp; "|" &amp; TEXT(tbl_Facturas[[#This Row],[Horas o Viaje]],"0.00") &amp; "|" &amp; TEXT(tbl_Facturas[[#This Row],[Costo unitario]],"0.00")</f>
        <v>2337|Arquilla Park|9.00|110.00</v>
      </c>
      <c r="C55">
        <v>2337</v>
      </c>
      <c r="D55">
        <v>19</v>
      </c>
      <c r="E55" t="s">
        <v>12</v>
      </c>
      <c r="G55" t="s">
        <v>24</v>
      </c>
      <c r="H55" t="s">
        <v>90</v>
      </c>
      <c r="I55" s="134" t="s">
        <v>5306</v>
      </c>
      <c r="K55" t="s">
        <v>5718</v>
      </c>
      <c r="P55">
        <v>9</v>
      </c>
      <c r="Q55">
        <v>110</v>
      </c>
      <c r="R55">
        <v>990</v>
      </c>
      <c r="S55">
        <f>IFERROR(_xlfn.XLOOKUP(tbl_Facturas[[#This Row],[Key_Fact]],tbl_Manifiestos[Key_Manif],tbl_Manifiestos[Pagado a Broker],0),0)</f>
        <v>0</v>
      </c>
      <c r="T55">
        <v>32568.53</v>
      </c>
    </row>
    <row r="56" spans="1:20" x14ac:dyDescent="0.25">
      <c r="A56" t="s">
        <v>5811</v>
      </c>
      <c r="B56" t="str">
        <f>tbl_Facturas[[#This Row],[Factura]] &amp; "|" &amp; tbl_Facturas[[#This Row],[Proyecto OK]] &amp; "|" &amp; TEXT(tbl_Facturas[[#This Row],[Horas o Viaje]],"0.00") &amp; "|" &amp; TEXT(tbl_Facturas[[#This Row],[Costo unitario]],"0.00")</f>
        <v>2338|Lead Replacement Service|9.00|110.00</v>
      </c>
      <c r="C56">
        <v>2338</v>
      </c>
      <c r="D56">
        <v>617</v>
      </c>
      <c r="E56" t="s">
        <v>27</v>
      </c>
      <c r="G56" t="s">
        <v>36</v>
      </c>
      <c r="H56" t="s">
        <v>91</v>
      </c>
      <c r="I56" s="134" t="s">
        <v>5306</v>
      </c>
      <c r="J56" t="s">
        <v>30</v>
      </c>
      <c r="K56" t="s">
        <v>5903</v>
      </c>
      <c r="L56">
        <v>3347</v>
      </c>
      <c r="P56">
        <v>9</v>
      </c>
      <c r="Q56">
        <v>110</v>
      </c>
      <c r="R56">
        <v>990</v>
      </c>
      <c r="S56">
        <f>IFERROR(_xlfn.XLOOKUP(tbl_Facturas[[#This Row],[Key_Fact]],tbl_Manifiestos[Key_Manif],tbl_Manifiestos[Pagado a Broker],0),0)</f>
        <v>920.7</v>
      </c>
      <c r="T56">
        <v>33558.53</v>
      </c>
    </row>
    <row r="57" spans="1:20" x14ac:dyDescent="0.25">
      <c r="A57" t="s">
        <v>5811</v>
      </c>
      <c r="B57" t="str">
        <f>tbl_Facturas[[#This Row],[Factura]] &amp; "|" &amp; tbl_Facturas[[#This Row],[Proyecto OK]] &amp; "|" &amp; TEXT(tbl_Facturas[[#This Row],[Horas o Viaje]],"0.00") &amp; "|" &amp; TEXT(tbl_Facturas[[#This Row],[Costo unitario]],"0.00")</f>
        <v>2338|Lead Replacement Service|10.25|110.00</v>
      </c>
      <c r="C57">
        <v>2338</v>
      </c>
      <c r="D57">
        <v>515</v>
      </c>
      <c r="E57" t="s">
        <v>27</v>
      </c>
      <c r="G57" t="s">
        <v>54</v>
      </c>
      <c r="H57" t="s">
        <v>92</v>
      </c>
      <c r="I57" s="134" t="s">
        <v>5306</v>
      </c>
      <c r="J57" t="s">
        <v>30</v>
      </c>
      <c r="K57" t="s">
        <v>5903</v>
      </c>
      <c r="L57">
        <v>3347</v>
      </c>
      <c r="P57">
        <v>10.25</v>
      </c>
      <c r="Q57">
        <v>110</v>
      </c>
      <c r="R57">
        <v>1127.5</v>
      </c>
      <c r="S57">
        <f>IFERROR(_xlfn.XLOOKUP(tbl_Facturas[[#This Row],[Key_Fact]],tbl_Manifiestos[Key_Manif],tbl_Manifiestos[Pagado a Broker],0),0)</f>
        <v>0</v>
      </c>
      <c r="T57">
        <v>34686.03</v>
      </c>
    </row>
    <row r="58" spans="1:20" x14ac:dyDescent="0.25">
      <c r="A58" t="s">
        <v>5812</v>
      </c>
      <c r="B58" t="str">
        <f>tbl_Facturas[[#This Row],[Factura]] &amp; "|" &amp; tbl_Facturas[[#This Row],[Proyecto OK]] &amp; "|" &amp; TEXT(tbl_Facturas[[#This Row],[Horas o Viaje]],"0.00") &amp; "|" &amp; TEXT(tbl_Facturas[[#This Row],[Costo unitario]],"0.00")</f>
        <v>2339|Lead Service Replacement|3.00|120.00</v>
      </c>
      <c r="C58">
        <v>2339</v>
      </c>
      <c r="D58">
        <v>67</v>
      </c>
      <c r="E58" t="s">
        <v>27</v>
      </c>
      <c r="G58" t="s">
        <v>28</v>
      </c>
      <c r="H58" t="s">
        <v>93</v>
      </c>
      <c r="I58" s="134" t="s">
        <v>5322</v>
      </c>
      <c r="J58" t="s">
        <v>94</v>
      </c>
      <c r="K58" t="s">
        <v>5881</v>
      </c>
      <c r="L58" t="s">
        <v>5897</v>
      </c>
      <c r="P58">
        <v>3</v>
      </c>
      <c r="Q58">
        <v>120</v>
      </c>
      <c r="R58">
        <v>360</v>
      </c>
      <c r="S58">
        <f>IFERROR(_xlfn.XLOOKUP(tbl_Facturas[[#This Row],[Key_Fact]],tbl_Manifiestos[Key_Manif],tbl_Manifiestos[Pagado a Broker],0),0)</f>
        <v>334.8</v>
      </c>
      <c r="T58">
        <v>35046.03</v>
      </c>
    </row>
    <row r="59" spans="1:20" x14ac:dyDescent="0.25">
      <c r="A59" t="s">
        <v>5812</v>
      </c>
      <c r="B59" t="str">
        <f>tbl_Facturas[[#This Row],[Factura]] &amp; "|" &amp; tbl_Facturas[[#This Row],[Proyecto OK]] &amp; "|" &amp; TEXT(tbl_Facturas[[#This Row],[Horas o Viaje]],"0.00") &amp; "|" &amp; TEXT(tbl_Facturas[[#This Row],[Costo unitario]],"0.00")</f>
        <v>2339|Lead Service Replacement|10.50|120.00</v>
      </c>
      <c r="C59">
        <v>2339</v>
      </c>
      <c r="D59">
        <v>73</v>
      </c>
      <c r="E59" t="s">
        <v>19</v>
      </c>
      <c r="G59" t="s">
        <v>20</v>
      </c>
      <c r="H59" t="s">
        <v>95</v>
      </c>
      <c r="I59" s="134" t="s">
        <v>5322</v>
      </c>
      <c r="J59" t="s">
        <v>94</v>
      </c>
      <c r="K59" t="s">
        <v>5881</v>
      </c>
      <c r="L59" t="s">
        <v>5897</v>
      </c>
      <c r="P59">
        <v>10.5</v>
      </c>
      <c r="Q59">
        <v>120</v>
      </c>
      <c r="R59">
        <v>1260</v>
      </c>
      <c r="S59">
        <f>IFERROR(_xlfn.XLOOKUP(tbl_Facturas[[#This Row],[Key_Fact]],tbl_Manifiestos[Key_Manif],tbl_Manifiestos[Pagado a Broker],0),0)</f>
        <v>0</v>
      </c>
      <c r="T59">
        <v>36306.03</v>
      </c>
    </row>
    <row r="60" spans="1:20" x14ac:dyDescent="0.25">
      <c r="A60" t="s">
        <v>5812</v>
      </c>
      <c r="B60" t="str">
        <f>tbl_Facturas[[#This Row],[Factura]] &amp; "|" &amp; tbl_Facturas[[#This Row],[Proyecto OK]] &amp; "|" &amp; TEXT(tbl_Facturas[[#This Row],[Horas o Viaje]],"0.00") &amp; "|" &amp; TEXT(tbl_Facturas[[#This Row],[Costo unitario]],"0.00")</f>
        <v>2339|Lead Service Replacement|9.50|120.00</v>
      </c>
      <c r="C60">
        <v>2339</v>
      </c>
      <c r="D60">
        <v>11</v>
      </c>
      <c r="E60" t="s">
        <v>12</v>
      </c>
      <c r="G60" t="s">
        <v>24</v>
      </c>
      <c r="H60" t="s">
        <v>98</v>
      </c>
      <c r="I60" s="134" t="s">
        <v>5322</v>
      </c>
      <c r="J60" t="s">
        <v>94</v>
      </c>
      <c r="K60" t="s">
        <v>5881</v>
      </c>
      <c r="L60" t="s">
        <v>5897</v>
      </c>
      <c r="P60">
        <v>9.5</v>
      </c>
      <c r="Q60">
        <v>120</v>
      </c>
      <c r="R60">
        <v>1140</v>
      </c>
      <c r="S60">
        <f>IFERROR(_xlfn.XLOOKUP(tbl_Facturas[[#This Row],[Key_Fact]],tbl_Manifiestos[Key_Manif],tbl_Manifiestos[Pagado a Broker],0),0)</f>
        <v>1060.2</v>
      </c>
      <c r="T60">
        <v>38586.03</v>
      </c>
    </row>
    <row r="61" spans="1:20" x14ac:dyDescent="0.25">
      <c r="A61" t="s">
        <v>5812</v>
      </c>
      <c r="B61" t="str">
        <f>tbl_Facturas[[#This Row],[Factura]] &amp; "|" &amp; tbl_Facturas[[#This Row],[Proyecto OK]] &amp; "|" &amp; TEXT(tbl_Facturas[[#This Row],[Horas o Viaje]],"0.00") &amp; "|" &amp; TEXT(tbl_Facturas[[#This Row],[Costo unitario]],"0.00")</f>
        <v>2339|Lead Service Replacement|9.50|120.00</v>
      </c>
      <c r="C61">
        <v>2339</v>
      </c>
      <c r="D61">
        <v>19</v>
      </c>
      <c r="E61" t="s">
        <v>12</v>
      </c>
      <c r="G61" t="s">
        <v>13</v>
      </c>
      <c r="H61" t="s">
        <v>96</v>
      </c>
      <c r="I61" s="134" t="s">
        <v>5322</v>
      </c>
      <c r="J61" t="s">
        <v>97</v>
      </c>
      <c r="K61" t="s">
        <v>5881</v>
      </c>
      <c r="L61">
        <v>2332</v>
      </c>
      <c r="P61">
        <v>9.5</v>
      </c>
      <c r="Q61">
        <v>120</v>
      </c>
      <c r="R61">
        <v>1140</v>
      </c>
      <c r="S61">
        <f>IFERROR(_xlfn.XLOOKUP(tbl_Facturas[[#This Row],[Key_Fact]],tbl_Manifiestos[Key_Manif],tbl_Manifiestos[Pagado a Broker],0),0)</f>
        <v>1060.2</v>
      </c>
      <c r="T61">
        <v>37446.03</v>
      </c>
    </row>
    <row r="62" spans="1:20" x14ac:dyDescent="0.25">
      <c r="A62" t="s">
        <v>5812</v>
      </c>
      <c r="B62" t="str">
        <f>tbl_Facturas[[#This Row],[Factura]] &amp; "|" &amp; tbl_Facturas[[#This Row],[Proyecto OK]] &amp; "|" &amp; TEXT(tbl_Facturas[[#This Row],[Horas o Viaje]],"0.00") &amp; "|" &amp; TEXT(tbl_Facturas[[#This Row],[Costo unitario]],"0.00")</f>
        <v>2340|Canal #2 |1.00|199.50</v>
      </c>
      <c r="C62">
        <v>2340</v>
      </c>
      <c r="D62">
        <v>108</v>
      </c>
      <c r="F62" t="s">
        <v>12</v>
      </c>
      <c r="G62" t="s">
        <v>99</v>
      </c>
      <c r="H62" t="s">
        <v>100</v>
      </c>
      <c r="I62" s="134" t="s">
        <v>5401</v>
      </c>
      <c r="J62" t="s">
        <v>39</v>
      </c>
      <c r="K62" t="s">
        <v>5892</v>
      </c>
      <c r="L62">
        <v>6227</v>
      </c>
      <c r="M62" t="s">
        <v>40</v>
      </c>
      <c r="P62">
        <v>1</v>
      </c>
      <c r="Q62">
        <v>199.5</v>
      </c>
      <c r="R62">
        <v>199.5</v>
      </c>
      <c r="S62">
        <f>IFERROR(_xlfn.XLOOKUP(tbl_Facturas[[#This Row],[Key_Fact]],tbl_Manifiestos[Key_Manif],tbl_Manifiestos[Pagado a Broker],0),0)</f>
        <v>0</v>
      </c>
      <c r="T62">
        <v>38785.53</v>
      </c>
    </row>
    <row r="63" spans="1:20" x14ac:dyDescent="0.25">
      <c r="A63" t="s">
        <v>5812</v>
      </c>
      <c r="B63" t="str">
        <f>tbl_Facturas[[#This Row],[Factura]] &amp; "|" &amp; tbl_Facturas[[#This Row],[Proyecto OK]] &amp; "|" &amp; TEXT(tbl_Facturas[[#This Row],[Horas o Viaje]],"0.00") &amp; "|" &amp; TEXT(tbl_Facturas[[#This Row],[Costo unitario]],"0.00")</f>
        <v>2340|Canal #2 |1.00|199.50</v>
      </c>
      <c r="C63">
        <v>2340</v>
      </c>
      <c r="D63">
        <v>108</v>
      </c>
      <c r="F63" t="s">
        <v>12</v>
      </c>
      <c r="G63" t="s">
        <v>99</v>
      </c>
      <c r="H63" t="s">
        <v>101</v>
      </c>
      <c r="I63" s="134" t="s">
        <v>5401</v>
      </c>
      <c r="J63" t="s">
        <v>39</v>
      </c>
      <c r="K63" t="s">
        <v>5892</v>
      </c>
      <c r="L63">
        <v>6227</v>
      </c>
      <c r="M63" t="s">
        <v>40</v>
      </c>
      <c r="P63">
        <v>1</v>
      </c>
      <c r="Q63">
        <v>199.5</v>
      </c>
      <c r="R63">
        <v>199.5</v>
      </c>
      <c r="S63">
        <f>IFERROR(_xlfn.XLOOKUP(tbl_Facturas[[#This Row],[Key_Fact]],tbl_Manifiestos[Key_Manif],tbl_Manifiestos[Pagado a Broker],0),0)</f>
        <v>0</v>
      </c>
      <c r="T63">
        <v>38985.03</v>
      </c>
    </row>
    <row r="64" spans="1:20" x14ac:dyDescent="0.25">
      <c r="A64" t="s">
        <v>5812</v>
      </c>
      <c r="B64" t="str">
        <f>tbl_Facturas[[#This Row],[Factura]] &amp; "|" &amp; tbl_Facturas[[#This Row],[Proyecto OK]] &amp; "|" &amp; TEXT(tbl_Facturas[[#This Row],[Horas o Viaje]],"0.00") &amp; "|" &amp; TEXT(tbl_Facturas[[#This Row],[Costo unitario]],"0.00")</f>
        <v>2340|Canal #2 |1.00|199.50</v>
      </c>
      <c r="C64">
        <v>2340</v>
      </c>
      <c r="D64">
        <v>108</v>
      </c>
      <c r="F64" t="s">
        <v>12</v>
      </c>
      <c r="G64" t="s">
        <v>99</v>
      </c>
      <c r="H64" t="s">
        <v>102</v>
      </c>
      <c r="I64" s="134" t="s">
        <v>5401</v>
      </c>
      <c r="J64" t="s">
        <v>39</v>
      </c>
      <c r="K64" t="s">
        <v>5892</v>
      </c>
      <c r="L64">
        <v>6227</v>
      </c>
      <c r="M64" t="s">
        <v>40</v>
      </c>
      <c r="P64">
        <v>1</v>
      </c>
      <c r="Q64">
        <v>199.5</v>
      </c>
      <c r="R64">
        <v>199.5</v>
      </c>
      <c r="S64">
        <f>IFERROR(_xlfn.XLOOKUP(tbl_Facturas[[#This Row],[Key_Fact]],tbl_Manifiestos[Key_Manif],tbl_Manifiestos[Pagado a Broker],0),0)</f>
        <v>0</v>
      </c>
      <c r="T64">
        <v>39184.53</v>
      </c>
    </row>
    <row r="65" spans="1:20" x14ac:dyDescent="0.25">
      <c r="A65" t="s">
        <v>5812</v>
      </c>
      <c r="B65" t="str">
        <f>tbl_Facturas[[#This Row],[Factura]] &amp; "|" &amp; tbl_Facturas[[#This Row],[Proyecto OK]] &amp; "|" &amp; TEXT(tbl_Facturas[[#This Row],[Horas o Viaje]],"0.00") &amp; "|" &amp; TEXT(tbl_Facturas[[#This Row],[Costo unitario]],"0.00")</f>
        <v>2340|Canal #2 |1.00|199.50</v>
      </c>
      <c r="C65">
        <v>2340</v>
      </c>
      <c r="D65">
        <v>108</v>
      </c>
      <c r="F65" t="s">
        <v>12</v>
      </c>
      <c r="G65" t="s">
        <v>99</v>
      </c>
      <c r="H65" t="s">
        <v>103</v>
      </c>
      <c r="I65" s="134" t="s">
        <v>5401</v>
      </c>
      <c r="J65" t="s">
        <v>39</v>
      </c>
      <c r="K65" t="s">
        <v>5892</v>
      </c>
      <c r="L65">
        <v>6227</v>
      </c>
      <c r="M65" t="s">
        <v>40</v>
      </c>
      <c r="P65">
        <v>1</v>
      </c>
      <c r="Q65">
        <v>199.5</v>
      </c>
      <c r="R65">
        <v>199.5</v>
      </c>
      <c r="S65">
        <f>IFERROR(_xlfn.XLOOKUP(tbl_Facturas[[#This Row],[Key_Fact]],tbl_Manifiestos[Key_Manif],tbl_Manifiestos[Pagado a Broker],0),0)</f>
        <v>0</v>
      </c>
      <c r="T65">
        <v>39384.03</v>
      </c>
    </row>
    <row r="66" spans="1:20" x14ac:dyDescent="0.25">
      <c r="A66" t="s">
        <v>5812</v>
      </c>
      <c r="B66" t="str">
        <f>tbl_Facturas[[#This Row],[Factura]] &amp; "|" &amp; tbl_Facturas[[#This Row],[Proyecto OK]] &amp; "|" &amp; TEXT(tbl_Facturas[[#This Row],[Horas o Viaje]],"0.00") &amp; "|" &amp; TEXT(tbl_Facturas[[#This Row],[Costo unitario]],"0.00")</f>
        <v>2340|Canal #2 |1.00|199.50</v>
      </c>
      <c r="C66">
        <v>2340</v>
      </c>
      <c r="D66">
        <v>108</v>
      </c>
      <c r="F66" t="s">
        <v>12</v>
      </c>
      <c r="G66" t="s">
        <v>99</v>
      </c>
      <c r="H66" t="s">
        <v>104</v>
      </c>
      <c r="I66" s="134" t="s">
        <v>5401</v>
      </c>
      <c r="J66" t="s">
        <v>39</v>
      </c>
      <c r="K66" t="s">
        <v>5892</v>
      </c>
      <c r="L66">
        <v>6227</v>
      </c>
      <c r="M66" t="s">
        <v>40</v>
      </c>
      <c r="P66">
        <v>1</v>
      </c>
      <c r="Q66">
        <v>199.5</v>
      </c>
      <c r="R66">
        <v>199.5</v>
      </c>
      <c r="S66">
        <f>IFERROR(_xlfn.XLOOKUP(tbl_Facturas[[#This Row],[Key_Fact]],tbl_Manifiestos[Key_Manif],tbl_Manifiestos[Pagado a Broker],0),0)</f>
        <v>0</v>
      </c>
      <c r="T66">
        <v>39583.53</v>
      </c>
    </row>
    <row r="67" spans="1:20" x14ac:dyDescent="0.25">
      <c r="A67" t="s">
        <v>5812</v>
      </c>
      <c r="B67" t="str">
        <f>tbl_Facturas[[#This Row],[Factura]] &amp; "|" &amp; tbl_Facturas[[#This Row],[Proyecto OK]] &amp; "|" &amp; TEXT(tbl_Facturas[[#This Row],[Horas o Viaje]],"0.00") &amp; "|" &amp; TEXT(tbl_Facturas[[#This Row],[Costo unitario]],"0.00")</f>
        <v>2340|Canal #2 |1.00|199.50</v>
      </c>
      <c r="C67">
        <v>2340</v>
      </c>
      <c r="D67">
        <v>515</v>
      </c>
      <c r="F67" t="s">
        <v>27</v>
      </c>
      <c r="G67" t="s">
        <v>54</v>
      </c>
      <c r="H67" t="s">
        <v>105</v>
      </c>
      <c r="I67" s="134" t="s">
        <v>5401</v>
      </c>
      <c r="J67" t="s">
        <v>39</v>
      </c>
      <c r="K67" t="s">
        <v>5892</v>
      </c>
      <c r="L67">
        <v>6227</v>
      </c>
      <c r="M67" t="s">
        <v>40</v>
      </c>
      <c r="P67">
        <v>1</v>
      </c>
      <c r="Q67">
        <v>199.5</v>
      </c>
      <c r="R67">
        <v>199.5</v>
      </c>
      <c r="S67">
        <f>IFERROR(_xlfn.XLOOKUP(tbl_Facturas[[#This Row],[Key_Fact]],tbl_Manifiestos[Key_Manif],tbl_Manifiestos[Pagado a Broker],0),0)</f>
        <v>0</v>
      </c>
      <c r="T67">
        <v>39783.03</v>
      </c>
    </row>
    <row r="68" spans="1:20" x14ac:dyDescent="0.25">
      <c r="A68" t="s">
        <v>5812</v>
      </c>
      <c r="B68" t="str">
        <f>tbl_Facturas[[#This Row],[Factura]] &amp; "|" &amp; tbl_Facturas[[#This Row],[Proyecto OK]] &amp; "|" &amp; TEXT(tbl_Facturas[[#This Row],[Horas o Viaje]],"0.00") &amp; "|" &amp; TEXT(tbl_Facturas[[#This Row],[Costo unitario]],"0.00")</f>
        <v>2340|Canal #2 |1.00|199.50</v>
      </c>
      <c r="C68">
        <v>2340</v>
      </c>
      <c r="D68">
        <v>515</v>
      </c>
      <c r="F68" t="s">
        <v>27</v>
      </c>
      <c r="G68" t="s">
        <v>54</v>
      </c>
      <c r="H68" t="s">
        <v>106</v>
      </c>
      <c r="I68" s="134" t="s">
        <v>5401</v>
      </c>
      <c r="J68" t="s">
        <v>39</v>
      </c>
      <c r="K68" t="s">
        <v>5892</v>
      </c>
      <c r="L68">
        <v>6227</v>
      </c>
      <c r="M68" t="s">
        <v>40</v>
      </c>
      <c r="P68">
        <v>1</v>
      </c>
      <c r="Q68">
        <v>199.5</v>
      </c>
      <c r="R68">
        <v>199.5</v>
      </c>
      <c r="S68">
        <f>IFERROR(_xlfn.XLOOKUP(tbl_Facturas[[#This Row],[Key_Fact]],tbl_Manifiestos[Key_Manif],tbl_Manifiestos[Pagado a Broker],0),0)</f>
        <v>0</v>
      </c>
      <c r="T68">
        <v>39982.53</v>
      </c>
    </row>
    <row r="69" spans="1:20" x14ac:dyDescent="0.25">
      <c r="A69" t="s">
        <v>5812</v>
      </c>
      <c r="B69" t="str">
        <f>tbl_Facturas[[#This Row],[Factura]] &amp; "|" &amp; tbl_Facturas[[#This Row],[Proyecto OK]] &amp; "|" &amp; TEXT(tbl_Facturas[[#This Row],[Horas o Viaje]],"0.00") &amp; "|" &amp; TEXT(tbl_Facturas[[#This Row],[Costo unitario]],"0.00")</f>
        <v>2340|Canal #2 |1.00|199.50</v>
      </c>
      <c r="C69">
        <v>2340</v>
      </c>
      <c r="D69">
        <v>515</v>
      </c>
      <c r="F69" t="s">
        <v>27</v>
      </c>
      <c r="G69" t="s">
        <v>54</v>
      </c>
      <c r="H69" t="s">
        <v>107</v>
      </c>
      <c r="I69" s="134" t="s">
        <v>5401</v>
      </c>
      <c r="J69" t="s">
        <v>39</v>
      </c>
      <c r="K69" t="s">
        <v>5892</v>
      </c>
      <c r="L69">
        <v>6227</v>
      </c>
      <c r="M69" t="s">
        <v>40</v>
      </c>
      <c r="P69">
        <v>1</v>
      </c>
      <c r="Q69">
        <v>199.5</v>
      </c>
      <c r="R69">
        <v>199.5</v>
      </c>
      <c r="S69">
        <f>IFERROR(_xlfn.XLOOKUP(tbl_Facturas[[#This Row],[Key_Fact]],tbl_Manifiestos[Key_Manif],tbl_Manifiestos[Pagado a Broker],0),0)</f>
        <v>0</v>
      </c>
      <c r="T69">
        <v>40182.03</v>
      </c>
    </row>
    <row r="70" spans="1:20" x14ac:dyDescent="0.25">
      <c r="A70" t="s">
        <v>5812</v>
      </c>
      <c r="B70" t="str">
        <f>tbl_Facturas[[#This Row],[Factura]] &amp; "|" &amp; tbl_Facturas[[#This Row],[Proyecto OK]] &amp; "|" &amp; TEXT(tbl_Facturas[[#This Row],[Horas o Viaje]],"0.00") &amp; "|" &amp; TEXT(tbl_Facturas[[#This Row],[Costo unitario]],"0.00")</f>
        <v>2340|Canal #2 |1.00|199.50</v>
      </c>
      <c r="C70">
        <v>2340</v>
      </c>
      <c r="D70">
        <v>515</v>
      </c>
      <c r="F70" t="s">
        <v>27</v>
      </c>
      <c r="G70" t="s">
        <v>54</v>
      </c>
      <c r="H70" t="s">
        <v>108</v>
      </c>
      <c r="I70" s="134" t="s">
        <v>5401</v>
      </c>
      <c r="J70" t="s">
        <v>39</v>
      </c>
      <c r="K70" t="s">
        <v>5892</v>
      </c>
      <c r="L70">
        <v>6227</v>
      </c>
      <c r="M70" t="s">
        <v>40</v>
      </c>
      <c r="P70">
        <v>1</v>
      </c>
      <c r="Q70">
        <v>199.5</v>
      </c>
      <c r="R70">
        <v>199.5</v>
      </c>
      <c r="S70">
        <f>IFERROR(_xlfn.XLOOKUP(tbl_Facturas[[#This Row],[Key_Fact]],tbl_Manifiestos[Key_Manif],tbl_Manifiestos[Pagado a Broker],0),0)</f>
        <v>0</v>
      </c>
      <c r="T70">
        <v>40381.53</v>
      </c>
    </row>
    <row r="71" spans="1:20" x14ac:dyDescent="0.25">
      <c r="A71" t="s">
        <v>5812</v>
      </c>
      <c r="B71" t="str">
        <f>tbl_Facturas[[#This Row],[Factura]] &amp; "|" &amp; tbl_Facturas[[#This Row],[Proyecto OK]] &amp; "|" &amp; TEXT(tbl_Facturas[[#This Row],[Horas o Viaje]],"0.00") &amp; "|" &amp; TEXT(tbl_Facturas[[#This Row],[Costo unitario]],"0.00")</f>
        <v>2340|Canal #2 |1.00|199.50</v>
      </c>
      <c r="C71">
        <v>2340</v>
      </c>
      <c r="D71">
        <v>515</v>
      </c>
      <c r="F71" t="s">
        <v>27</v>
      </c>
      <c r="G71" t="s">
        <v>54</v>
      </c>
      <c r="H71" t="s">
        <v>109</v>
      </c>
      <c r="I71" s="134" t="s">
        <v>5401</v>
      </c>
      <c r="J71" t="s">
        <v>39</v>
      </c>
      <c r="K71" t="s">
        <v>5892</v>
      </c>
      <c r="L71">
        <v>6227</v>
      </c>
      <c r="M71" t="s">
        <v>40</v>
      </c>
      <c r="P71">
        <v>1</v>
      </c>
      <c r="Q71">
        <v>199.5</v>
      </c>
      <c r="R71">
        <v>199.5</v>
      </c>
      <c r="S71">
        <f>IFERROR(_xlfn.XLOOKUP(tbl_Facturas[[#This Row],[Key_Fact]],tbl_Manifiestos[Key_Manif],tbl_Manifiestos[Pagado a Broker],0),0)</f>
        <v>0</v>
      </c>
      <c r="T71">
        <v>40581.03</v>
      </c>
    </row>
    <row r="72" spans="1:20" x14ac:dyDescent="0.25">
      <c r="A72" t="s">
        <v>5812</v>
      </c>
      <c r="B72" t="str">
        <f>tbl_Facturas[[#This Row],[Factura]] &amp; "|" &amp; tbl_Facturas[[#This Row],[Proyecto OK]] &amp; "|" &amp; TEXT(tbl_Facturas[[#This Row],[Horas o Viaje]],"0.00") &amp; "|" &amp; TEXT(tbl_Facturas[[#This Row],[Costo unitario]],"0.00")</f>
        <v>2340|Canal #2 |1.00|56.50</v>
      </c>
      <c r="C72">
        <v>2340</v>
      </c>
      <c r="D72">
        <v>108</v>
      </c>
      <c r="F72" t="s">
        <v>12</v>
      </c>
      <c r="G72" t="s">
        <v>99</v>
      </c>
      <c r="H72" t="s">
        <v>100</v>
      </c>
      <c r="I72" s="134" t="s">
        <v>5401</v>
      </c>
      <c r="J72" t="s">
        <v>39</v>
      </c>
      <c r="K72" t="s">
        <v>5892</v>
      </c>
      <c r="L72">
        <v>6227</v>
      </c>
      <c r="M72" t="s">
        <v>77</v>
      </c>
      <c r="N72" t="s">
        <v>110</v>
      </c>
      <c r="O72" t="s">
        <v>79</v>
      </c>
      <c r="P72">
        <v>1</v>
      </c>
      <c r="Q72">
        <v>56.5</v>
      </c>
      <c r="R72">
        <v>56.5</v>
      </c>
      <c r="S72">
        <f>IFERROR(_xlfn.XLOOKUP(tbl_Facturas[[#This Row],[Key_Fact]],tbl_Manifiestos[Key_Manif],tbl_Manifiestos[Pagado a Broker],0),0)</f>
        <v>0</v>
      </c>
      <c r="T72">
        <v>40637.53</v>
      </c>
    </row>
    <row r="73" spans="1:20" x14ac:dyDescent="0.25">
      <c r="A73" t="s">
        <v>5812</v>
      </c>
      <c r="B73" t="str">
        <f>tbl_Facturas[[#This Row],[Factura]] &amp; "|" &amp; tbl_Facturas[[#This Row],[Proyecto OK]] &amp; "|" &amp; TEXT(tbl_Facturas[[#This Row],[Horas o Viaje]],"0.00") &amp; "|" &amp; TEXT(tbl_Facturas[[#This Row],[Costo unitario]],"0.00")</f>
        <v>2340|Canal #2 |1.00|56.50</v>
      </c>
      <c r="C73">
        <v>2340</v>
      </c>
      <c r="D73">
        <v>108</v>
      </c>
      <c r="F73" t="s">
        <v>12</v>
      </c>
      <c r="G73" t="s">
        <v>99</v>
      </c>
      <c r="H73" t="s">
        <v>101</v>
      </c>
      <c r="I73" s="134" t="s">
        <v>5401</v>
      </c>
      <c r="J73" t="s">
        <v>39</v>
      </c>
      <c r="K73" t="s">
        <v>5892</v>
      </c>
      <c r="L73">
        <v>6227</v>
      </c>
      <c r="M73" t="s">
        <v>77</v>
      </c>
      <c r="N73" t="s">
        <v>111</v>
      </c>
      <c r="O73" t="s">
        <v>79</v>
      </c>
      <c r="P73">
        <v>1</v>
      </c>
      <c r="Q73">
        <v>56.5</v>
      </c>
      <c r="R73">
        <v>56.5</v>
      </c>
      <c r="S73">
        <f>IFERROR(_xlfn.XLOOKUP(tbl_Facturas[[#This Row],[Key_Fact]],tbl_Manifiestos[Key_Manif],tbl_Manifiestos[Pagado a Broker],0),0)</f>
        <v>0</v>
      </c>
      <c r="T73">
        <v>40694.03</v>
      </c>
    </row>
    <row r="74" spans="1:20" x14ac:dyDescent="0.25">
      <c r="A74" t="s">
        <v>5812</v>
      </c>
      <c r="B74" t="str">
        <f>tbl_Facturas[[#This Row],[Factura]] &amp; "|" &amp; tbl_Facturas[[#This Row],[Proyecto OK]] &amp; "|" &amp; TEXT(tbl_Facturas[[#This Row],[Horas o Viaje]],"0.00") &amp; "|" &amp; TEXT(tbl_Facturas[[#This Row],[Costo unitario]],"0.00")</f>
        <v>2340|Canal #2 |1.00|56.50</v>
      </c>
      <c r="C74">
        <v>2340</v>
      </c>
      <c r="D74">
        <v>108</v>
      </c>
      <c r="F74" t="s">
        <v>12</v>
      </c>
      <c r="G74" t="s">
        <v>99</v>
      </c>
      <c r="H74" t="s">
        <v>102</v>
      </c>
      <c r="I74" s="134" t="s">
        <v>5401</v>
      </c>
      <c r="J74" t="s">
        <v>39</v>
      </c>
      <c r="K74" t="s">
        <v>5892</v>
      </c>
      <c r="L74">
        <v>6227</v>
      </c>
      <c r="M74" t="s">
        <v>77</v>
      </c>
      <c r="N74" t="s">
        <v>112</v>
      </c>
      <c r="O74" t="s">
        <v>79</v>
      </c>
      <c r="P74">
        <v>1</v>
      </c>
      <c r="Q74">
        <v>56.5</v>
      </c>
      <c r="R74">
        <v>56.5</v>
      </c>
      <c r="S74">
        <f>IFERROR(_xlfn.XLOOKUP(tbl_Facturas[[#This Row],[Key_Fact]],tbl_Manifiestos[Key_Manif],tbl_Manifiestos[Pagado a Broker],0),0)</f>
        <v>0</v>
      </c>
      <c r="T74">
        <v>40750.53</v>
      </c>
    </row>
    <row r="75" spans="1:20" x14ac:dyDescent="0.25">
      <c r="A75" t="s">
        <v>5812</v>
      </c>
      <c r="B75" t="str">
        <f>tbl_Facturas[[#This Row],[Factura]] &amp; "|" &amp; tbl_Facturas[[#This Row],[Proyecto OK]] &amp; "|" &amp; TEXT(tbl_Facturas[[#This Row],[Horas o Viaje]],"0.00") &amp; "|" &amp; TEXT(tbl_Facturas[[#This Row],[Costo unitario]],"0.00")</f>
        <v>2340|Canal #2 |1.00|56.50</v>
      </c>
      <c r="C75">
        <v>2340</v>
      </c>
      <c r="D75">
        <v>108</v>
      </c>
      <c r="F75" t="s">
        <v>12</v>
      </c>
      <c r="G75" t="s">
        <v>99</v>
      </c>
      <c r="H75" t="s">
        <v>103</v>
      </c>
      <c r="I75" s="134" t="s">
        <v>5401</v>
      </c>
      <c r="J75" t="s">
        <v>39</v>
      </c>
      <c r="K75" t="s">
        <v>5892</v>
      </c>
      <c r="L75">
        <v>6227</v>
      </c>
      <c r="M75" t="s">
        <v>77</v>
      </c>
      <c r="N75" t="s">
        <v>113</v>
      </c>
      <c r="O75" t="s">
        <v>79</v>
      </c>
      <c r="P75">
        <v>1</v>
      </c>
      <c r="Q75">
        <v>56.5</v>
      </c>
      <c r="R75">
        <v>56.5</v>
      </c>
      <c r="S75">
        <f>IFERROR(_xlfn.XLOOKUP(tbl_Facturas[[#This Row],[Key_Fact]],tbl_Manifiestos[Key_Manif],tbl_Manifiestos[Pagado a Broker],0),0)</f>
        <v>0</v>
      </c>
      <c r="T75">
        <v>40807.03</v>
      </c>
    </row>
    <row r="76" spans="1:20" x14ac:dyDescent="0.25">
      <c r="A76" t="s">
        <v>5812</v>
      </c>
      <c r="B76" t="str">
        <f>tbl_Facturas[[#This Row],[Factura]] &amp; "|" &amp; tbl_Facturas[[#This Row],[Proyecto OK]] &amp; "|" &amp; TEXT(tbl_Facturas[[#This Row],[Horas o Viaje]],"0.00") &amp; "|" &amp; TEXT(tbl_Facturas[[#This Row],[Costo unitario]],"0.00")</f>
        <v>2340|Canal #2 |1.00|56.50</v>
      </c>
      <c r="C76">
        <v>2340</v>
      </c>
      <c r="D76">
        <v>108</v>
      </c>
      <c r="F76" t="s">
        <v>12</v>
      </c>
      <c r="G76" t="s">
        <v>99</v>
      </c>
      <c r="H76" t="s">
        <v>104</v>
      </c>
      <c r="I76" s="134" t="s">
        <v>5401</v>
      </c>
      <c r="J76" t="s">
        <v>39</v>
      </c>
      <c r="K76" t="s">
        <v>5892</v>
      </c>
      <c r="L76">
        <v>6227</v>
      </c>
      <c r="M76" t="s">
        <v>77</v>
      </c>
      <c r="N76" t="s">
        <v>114</v>
      </c>
      <c r="O76" t="s">
        <v>79</v>
      </c>
      <c r="P76">
        <v>1</v>
      </c>
      <c r="Q76">
        <v>56.5</v>
      </c>
      <c r="R76">
        <v>56.5</v>
      </c>
      <c r="S76">
        <f>IFERROR(_xlfn.XLOOKUP(tbl_Facturas[[#This Row],[Key_Fact]],tbl_Manifiestos[Key_Manif],tbl_Manifiestos[Pagado a Broker],0),0)</f>
        <v>0</v>
      </c>
      <c r="T76">
        <v>40863.53</v>
      </c>
    </row>
    <row r="77" spans="1:20" x14ac:dyDescent="0.25">
      <c r="A77" t="s">
        <v>5812</v>
      </c>
      <c r="B77" t="str">
        <f>tbl_Facturas[[#This Row],[Factura]] &amp; "|" &amp; tbl_Facturas[[#This Row],[Proyecto OK]] &amp; "|" &amp; TEXT(tbl_Facturas[[#This Row],[Horas o Viaje]],"0.00") &amp; "|" &amp; TEXT(tbl_Facturas[[#This Row],[Costo unitario]],"0.00")</f>
        <v>2340|Canal #2 |1.00|56.50</v>
      </c>
      <c r="C77">
        <v>2340</v>
      </c>
      <c r="D77">
        <v>515</v>
      </c>
      <c r="F77" t="s">
        <v>27</v>
      </c>
      <c r="G77" t="s">
        <v>54</v>
      </c>
      <c r="H77" t="s">
        <v>105</v>
      </c>
      <c r="I77" s="134" t="s">
        <v>5401</v>
      </c>
      <c r="J77" t="s">
        <v>39</v>
      </c>
      <c r="K77" t="s">
        <v>5892</v>
      </c>
      <c r="L77">
        <v>6227</v>
      </c>
      <c r="M77" t="s">
        <v>77</v>
      </c>
      <c r="N77" t="s">
        <v>115</v>
      </c>
      <c r="O77" t="s">
        <v>79</v>
      </c>
      <c r="P77">
        <v>1</v>
      </c>
      <c r="Q77">
        <v>56.5</v>
      </c>
      <c r="R77">
        <v>56.5</v>
      </c>
      <c r="S77">
        <f>IFERROR(_xlfn.XLOOKUP(tbl_Facturas[[#This Row],[Key_Fact]],tbl_Manifiestos[Key_Manif],tbl_Manifiestos[Pagado a Broker],0),0)</f>
        <v>0</v>
      </c>
      <c r="T77">
        <v>40920.03</v>
      </c>
    </row>
    <row r="78" spans="1:20" x14ac:dyDescent="0.25">
      <c r="A78" t="s">
        <v>5812</v>
      </c>
      <c r="B78" t="str">
        <f>tbl_Facturas[[#This Row],[Factura]] &amp; "|" &amp; tbl_Facturas[[#This Row],[Proyecto OK]] &amp; "|" &amp; TEXT(tbl_Facturas[[#This Row],[Horas o Viaje]],"0.00") &amp; "|" &amp; TEXT(tbl_Facturas[[#This Row],[Costo unitario]],"0.00")</f>
        <v>2340|Canal #2 |1.00|56.50</v>
      </c>
      <c r="C78">
        <v>2340</v>
      </c>
      <c r="D78">
        <v>515</v>
      </c>
      <c r="F78" t="s">
        <v>27</v>
      </c>
      <c r="G78" t="s">
        <v>54</v>
      </c>
      <c r="H78" t="s">
        <v>106</v>
      </c>
      <c r="I78" s="134" t="s">
        <v>5401</v>
      </c>
      <c r="J78" t="s">
        <v>39</v>
      </c>
      <c r="K78" t="s">
        <v>5892</v>
      </c>
      <c r="L78">
        <v>6227</v>
      </c>
      <c r="M78" t="s">
        <v>77</v>
      </c>
      <c r="N78" t="s">
        <v>116</v>
      </c>
      <c r="O78" t="s">
        <v>79</v>
      </c>
      <c r="P78">
        <v>1</v>
      </c>
      <c r="Q78">
        <v>56.5</v>
      </c>
      <c r="R78">
        <v>56.5</v>
      </c>
      <c r="S78">
        <f>IFERROR(_xlfn.XLOOKUP(tbl_Facturas[[#This Row],[Key_Fact]],tbl_Manifiestos[Key_Manif],tbl_Manifiestos[Pagado a Broker],0),0)</f>
        <v>0</v>
      </c>
      <c r="T78">
        <v>40976.53</v>
      </c>
    </row>
    <row r="79" spans="1:20" x14ac:dyDescent="0.25">
      <c r="A79" t="s">
        <v>5812</v>
      </c>
      <c r="B79" t="str">
        <f>tbl_Facturas[[#This Row],[Factura]] &amp; "|" &amp; tbl_Facturas[[#This Row],[Proyecto OK]] &amp; "|" &amp; TEXT(tbl_Facturas[[#This Row],[Horas o Viaje]],"0.00") &amp; "|" &amp; TEXT(tbl_Facturas[[#This Row],[Costo unitario]],"0.00")</f>
        <v>2340|Canal #2 |1.00|56.50</v>
      </c>
      <c r="C79">
        <v>2340</v>
      </c>
      <c r="D79">
        <v>515</v>
      </c>
      <c r="F79" t="s">
        <v>27</v>
      </c>
      <c r="G79" t="s">
        <v>54</v>
      </c>
      <c r="H79" t="s">
        <v>107</v>
      </c>
      <c r="I79" s="134" t="s">
        <v>5401</v>
      </c>
      <c r="J79" t="s">
        <v>39</v>
      </c>
      <c r="K79" t="s">
        <v>5892</v>
      </c>
      <c r="L79">
        <v>6227</v>
      </c>
      <c r="M79" t="s">
        <v>77</v>
      </c>
      <c r="N79" t="s">
        <v>117</v>
      </c>
      <c r="O79" t="s">
        <v>79</v>
      </c>
      <c r="P79">
        <v>1</v>
      </c>
      <c r="Q79">
        <v>56.5</v>
      </c>
      <c r="R79">
        <v>56.5</v>
      </c>
      <c r="S79">
        <f>IFERROR(_xlfn.XLOOKUP(tbl_Facturas[[#This Row],[Key_Fact]],tbl_Manifiestos[Key_Manif],tbl_Manifiestos[Pagado a Broker],0),0)</f>
        <v>0</v>
      </c>
      <c r="T79">
        <v>41033.03</v>
      </c>
    </row>
    <row r="80" spans="1:20" x14ac:dyDescent="0.25">
      <c r="A80" t="s">
        <v>5812</v>
      </c>
      <c r="B80" t="str">
        <f>tbl_Facturas[[#This Row],[Factura]] &amp; "|" &amp; tbl_Facturas[[#This Row],[Proyecto OK]] &amp; "|" &amp; TEXT(tbl_Facturas[[#This Row],[Horas o Viaje]],"0.00") &amp; "|" &amp; TEXT(tbl_Facturas[[#This Row],[Costo unitario]],"0.00")</f>
        <v>2340|Canal #2 |1.00|56.50</v>
      </c>
      <c r="C80">
        <v>2340</v>
      </c>
      <c r="D80">
        <v>515</v>
      </c>
      <c r="F80" t="s">
        <v>27</v>
      </c>
      <c r="G80" t="s">
        <v>54</v>
      </c>
      <c r="H80" t="s">
        <v>108</v>
      </c>
      <c r="I80" s="134" t="s">
        <v>5401</v>
      </c>
      <c r="J80" t="s">
        <v>39</v>
      </c>
      <c r="K80" t="s">
        <v>5892</v>
      </c>
      <c r="L80">
        <v>6227</v>
      </c>
      <c r="M80" t="s">
        <v>77</v>
      </c>
      <c r="N80" t="s">
        <v>118</v>
      </c>
      <c r="O80" t="s">
        <v>79</v>
      </c>
      <c r="P80">
        <v>1</v>
      </c>
      <c r="Q80">
        <v>56.5</v>
      </c>
      <c r="R80">
        <v>56.5</v>
      </c>
      <c r="S80">
        <f>IFERROR(_xlfn.XLOOKUP(tbl_Facturas[[#This Row],[Key_Fact]],tbl_Manifiestos[Key_Manif],tbl_Manifiestos[Pagado a Broker],0),0)</f>
        <v>0</v>
      </c>
      <c r="T80">
        <v>41089.53</v>
      </c>
    </row>
    <row r="81" spans="1:20" x14ac:dyDescent="0.25">
      <c r="A81" t="s">
        <v>5812</v>
      </c>
      <c r="B81" t="str">
        <f>tbl_Facturas[[#This Row],[Factura]] &amp; "|" &amp; tbl_Facturas[[#This Row],[Proyecto OK]] &amp; "|" &amp; TEXT(tbl_Facturas[[#This Row],[Horas o Viaje]],"0.00") &amp; "|" &amp; TEXT(tbl_Facturas[[#This Row],[Costo unitario]],"0.00")</f>
        <v>2340|Canal #2 |1.00|56.50</v>
      </c>
      <c r="C81">
        <v>2340</v>
      </c>
      <c r="D81">
        <v>515</v>
      </c>
      <c r="F81" t="s">
        <v>27</v>
      </c>
      <c r="G81" t="s">
        <v>54</v>
      </c>
      <c r="H81" t="s">
        <v>109</v>
      </c>
      <c r="I81" s="134" t="s">
        <v>5401</v>
      </c>
      <c r="J81" t="s">
        <v>39</v>
      </c>
      <c r="K81" t="s">
        <v>5892</v>
      </c>
      <c r="L81">
        <v>6227</v>
      </c>
      <c r="M81" t="s">
        <v>77</v>
      </c>
      <c r="N81" t="s">
        <v>119</v>
      </c>
      <c r="O81" t="s">
        <v>79</v>
      </c>
      <c r="P81">
        <v>1</v>
      </c>
      <c r="Q81">
        <v>56.5</v>
      </c>
      <c r="R81">
        <v>56.5</v>
      </c>
      <c r="S81">
        <f>IFERROR(_xlfn.XLOOKUP(tbl_Facturas[[#This Row],[Key_Fact]],tbl_Manifiestos[Key_Manif],tbl_Manifiestos[Pagado a Broker],0),0)</f>
        <v>0</v>
      </c>
      <c r="T81">
        <v>41146.03</v>
      </c>
    </row>
    <row r="82" spans="1:20" x14ac:dyDescent="0.25">
      <c r="A82" t="s">
        <v>5812</v>
      </c>
      <c r="B82" t="str">
        <f>tbl_Facturas[[#This Row],[Factura]] &amp; "|" &amp; tbl_Facturas[[#This Row],[Proyecto OK]] &amp; "|" &amp; TEXT(tbl_Facturas[[#This Row],[Horas o Viaje]],"0.00") &amp; "|" &amp; TEXT(tbl_Facturas[[#This Row],[Costo unitario]],"0.00")</f>
        <v>2340||0.00|0.00</v>
      </c>
      <c r="C82">
        <v>2340</v>
      </c>
      <c r="G82" t="s">
        <v>52</v>
      </c>
      <c r="I82" s="134" t="s">
        <v>5401</v>
      </c>
      <c r="R82">
        <v>-0.6</v>
      </c>
      <c r="S82">
        <f>IFERROR(_xlfn.XLOOKUP(tbl_Facturas[[#This Row],[Key_Fact]],tbl_Manifiestos[Key_Manif],tbl_Manifiestos[Pagado a Broker],0),0)</f>
        <v>0</v>
      </c>
      <c r="T82">
        <v>41145.43</v>
      </c>
    </row>
    <row r="83" spans="1:20" x14ac:dyDescent="0.25">
      <c r="A83" t="s">
        <v>5812</v>
      </c>
      <c r="B83" t="str">
        <f>tbl_Facturas[[#This Row],[Factura]] &amp; "|" &amp; tbl_Facturas[[#This Row],[Proyecto OK]] &amp; "|" &amp; TEXT(tbl_Facturas[[#This Row],[Horas o Viaje]],"0.00") &amp; "|" &amp; TEXT(tbl_Facturas[[#This Row],[Costo unitario]],"0.00")</f>
        <v>2341|Lead Service Replacement Project|7.50|115.50</v>
      </c>
      <c r="C83">
        <v>2341</v>
      </c>
      <c r="D83">
        <v>19</v>
      </c>
      <c r="E83" t="s">
        <v>12</v>
      </c>
      <c r="G83" t="s">
        <v>24</v>
      </c>
      <c r="H83" t="s">
        <v>120</v>
      </c>
      <c r="I83" s="134" t="s">
        <v>5312</v>
      </c>
      <c r="J83" t="s">
        <v>15</v>
      </c>
      <c r="K83" t="s">
        <v>15</v>
      </c>
      <c r="P83">
        <v>7.5</v>
      </c>
      <c r="Q83">
        <v>115.5</v>
      </c>
      <c r="R83">
        <v>866.25</v>
      </c>
      <c r="S83">
        <f>IFERROR(_xlfn.XLOOKUP(tbl_Facturas[[#This Row],[Key_Fact]],tbl_Manifiestos[Key_Manif],tbl_Manifiestos[Pagado a Broker],0),0)</f>
        <v>805.61250000000007</v>
      </c>
      <c r="T83">
        <v>42011.68</v>
      </c>
    </row>
    <row r="84" spans="1:20" x14ac:dyDescent="0.25">
      <c r="A84" t="s">
        <v>5812</v>
      </c>
      <c r="B84" t="str">
        <f>tbl_Facturas[[#This Row],[Factura]] &amp; "|" &amp; tbl_Facturas[[#This Row],[Proyecto OK]] &amp; "|" &amp; TEXT(tbl_Facturas[[#This Row],[Horas o Viaje]],"0.00") &amp; "|" &amp; TEXT(tbl_Facturas[[#This Row],[Costo unitario]],"0.00")</f>
        <v>2341|Lead Service Replacement Project|10.00|115.50</v>
      </c>
      <c r="C84">
        <v>2341</v>
      </c>
      <c r="D84">
        <v>308</v>
      </c>
      <c r="E84" t="s">
        <v>16</v>
      </c>
      <c r="G84" t="s">
        <v>17</v>
      </c>
      <c r="H84" t="s">
        <v>121</v>
      </c>
      <c r="I84" s="134" t="s">
        <v>5312</v>
      </c>
      <c r="J84" t="s">
        <v>15</v>
      </c>
      <c r="K84" t="s">
        <v>15</v>
      </c>
      <c r="P84">
        <v>10</v>
      </c>
      <c r="Q84">
        <v>115.5</v>
      </c>
      <c r="R84">
        <v>1155</v>
      </c>
      <c r="S84">
        <f>IFERROR(_xlfn.XLOOKUP(tbl_Facturas[[#This Row],[Key_Fact]],tbl_Manifiestos[Key_Manif],tbl_Manifiestos[Pagado a Broker],0),0)</f>
        <v>1074.1500000000001</v>
      </c>
      <c r="T84">
        <v>43166.68</v>
      </c>
    </row>
    <row r="85" spans="1:20" x14ac:dyDescent="0.25">
      <c r="A85" t="s">
        <v>5812</v>
      </c>
      <c r="B85" t="str">
        <f>tbl_Facturas[[#This Row],[Factura]] &amp; "|" &amp; tbl_Facturas[[#This Row],[Proyecto OK]] &amp; "|" &amp; TEXT(tbl_Facturas[[#This Row],[Horas o Viaje]],"0.00") &amp; "|" &amp; TEXT(tbl_Facturas[[#This Row],[Costo unitario]],"0.00")</f>
        <v>2341|Lead Service Replacement Project|8.75|115.50</v>
      </c>
      <c r="C85">
        <v>2341</v>
      </c>
      <c r="D85">
        <v>356</v>
      </c>
      <c r="E85" t="s">
        <v>27</v>
      </c>
      <c r="G85" t="s">
        <v>122</v>
      </c>
      <c r="H85" t="s">
        <v>123</v>
      </c>
      <c r="I85" s="134" t="s">
        <v>5312</v>
      </c>
      <c r="J85" t="s">
        <v>15</v>
      </c>
      <c r="K85" t="s">
        <v>15</v>
      </c>
      <c r="P85">
        <v>8.75</v>
      </c>
      <c r="Q85">
        <v>115.5</v>
      </c>
      <c r="R85">
        <v>1010.63</v>
      </c>
      <c r="S85">
        <f>IFERROR(_xlfn.XLOOKUP(tbl_Facturas[[#This Row],[Key_Fact]],tbl_Manifiestos[Key_Manif],tbl_Manifiestos[Pagado a Broker],0),0)</f>
        <v>939.88125000000002</v>
      </c>
      <c r="T85">
        <v>44177.31</v>
      </c>
    </row>
    <row r="86" spans="1:20" x14ac:dyDescent="0.25">
      <c r="A86" t="s">
        <v>5812</v>
      </c>
      <c r="B86" t="str">
        <f>tbl_Facturas[[#This Row],[Factura]] &amp; "|" &amp; tbl_Facturas[[#This Row],[Proyecto OK]] &amp; "|" &amp; TEXT(tbl_Facturas[[#This Row],[Horas o Viaje]],"0.00") &amp; "|" &amp; TEXT(tbl_Facturas[[#This Row],[Costo unitario]],"0.00")</f>
        <v>2341||1.00|20.00</v>
      </c>
      <c r="C86">
        <v>2341</v>
      </c>
      <c r="G86" t="s">
        <v>52</v>
      </c>
      <c r="I86" s="134" t="s">
        <v>5312</v>
      </c>
      <c r="P86">
        <v>1</v>
      </c>
      <c r="Q86">
        <v>20</v>
      </c>
      <c r="R86">
        <v>20</v>
      </c>
      <c r="S86">
        <f>IFERROR(_xlfn.XLOOKUP(tbl_Facturas[[#This Row],[Key_Fact]],tbl_Manifiestos[Key_Manif],tbl_Manifiestos[Pagado a Broker],0),0)</f>
        <v>0</v>
      </c>
      <c r="T86">
        <v>44197.31</v>
      </c>
    </row>
    <row r="87" spans="1:20" x14ac:dyDescent="0.25">
      <c r="A87" t="s">
        <v>5812</v>
      </c>
      <c r="B87" t="str">
        <f>tbl_Facturas[[#This Row],[Factura]] &amp; "|" &amp; tbl_Facturas[[#This Row],[Proyecto OK]] &amp; "|" &amp; TEXT(tbl_Facturas[[#This Row],[Horas o Viaje]],"0.00") &amp; "|" &amp; TEXT(tbl_Facturas[[#This Row],[Costo unitario]],"0.00")</f>
        <v>2342|Niles IL|8.00|115.50</v>
      </c>
      <c r="C87">
        <v>2342</v>
      </c>
      <c r="D87">
        <v>198</v>
      </c>
      <c r="E87" t="s">
        <v>5916</v>
      </c>
      <c r="G87" t="s">
        <v>31</v>
      </c>
      <c r="H87" t="s">
        <v>124</v>
      </c>
      <c r="I87" s="134" t="s">
        <v>5312</v>
      </c>
      <c r="J87" t="s">
        <v>22</v>
      </c>
      <c r="K87" s="240" t="s">
        <v>22</v>
      </c>
      <c r="M87" t="s">
        <v>23</v>
      </c>
      <c r="P87">
        <v>8</v>
      </c>
      <c r="Q87">
        <v>115.5</v>
      </c>
      <c r="R87">
        <v>924</v>
      </c>
      <c r="S87">
        <f>IFERROR(_xlfn.XLOOKUP(tbl_Facturas[[#This Row],[Key_Fact]],tbl_Manifiestos[Key_Manif],tbl_Manifiestos[Pagado a Broker],0),0)</f>
        <v>859.32</v>
      </c>
      <c r="T87">
        <v>45121.31</v>
      </c>
    </row>
    <row r="88" spans="1:20" x14ac:dyDescent="0.25">
      <c r="A88" t="s">
        <v>5812</v>
      </c>
      <c r="B88" t="str">
        <f>tbl_Facturas[[#This Row],[Factura]] &amp; "|" &amp; tbl_Facturas[[#This Row],[Proyecto OK]] &amp; "|" &amp; TEXT(tbl_Facturas[[#This Row],[Horas o Viaje]],"0.00") &amp; "|" &amp; TEXT(tbl_Facturas[[#This Row],[Costo unitario]],"0.00")</f>
        <v>2342|Niles IL|14.00|115.50</v>
      </c>
      <c r="C88">
        <v>2342</v>
      </c>
      <c r="D88">
        <v>73</v>
      </c>
      <c r="E88" t="s">
        <v>19</v>
      </c>
      <c r="G88" t="s">
        <v>20</v>
      </c>
      <c r="H88" t="s">
        <v>125</v>
      </c>
      <c r="I88" s="134" t="s">
        <v>5312</v>
      </c>
      <c r="J88" t="s">
        <v>22</v>
      </c>
      <c r="K88" s="240" t="s">
        <v>22</v>
      </c>
      <c r="M88" t="s">
        <v>23</v>
      </c>
      <c r="P88">
        <v>14</v>
      </c>
      <c r="Q88">
        <v>115.5</v>
      </c>
      <c r="R88">
        <v>1617</v>
      </c>
      <c r="S88">
        <f>IFERROR(_xlfn.XLOOKUP(tbl_Facturas[[#This Row],[Key_Fact]],tbl_Manifiestos[Key_Manif],tbl_Manifiestos[Pagado a Broker],0),0)</f>
        <v>0</v>
      </c>
      <c r="T88">
        <v>46738.31</v>
      </c>
    </row>
    <row r="89" spans="1:20" x14ac:dyDescent="0.25">
      <c r="A89" t="s">
        <v>5812</v>
      </c>
      <c r="B89" t="str">
        <f>tbl_Facturas[[#This Row],[Factura]] &amp; "|" &amp; tbl_Facturas[[#This Row],[Proyecto OK]] &amp; "|" &amp; TEXT(tbl_Facturas[[#This Row],[Horas o Viaje]],"0.00") &amp; "|" &amp; TEXT(tbl_Facturas[[#This Row],[Costo unitario]],"0.00")</f>
        <v>2343|Arquilla Park|4.00|110.00</v>
      </c>
      <c r="C89">
        <v>2343</v>
      </c>
      <c r="D89">
        <v>325</v>
      </c>
      <c r="E89" t="s">
        <v>27</v>
      </c>
      <c r="G89" t="s">
        <v>34</v>
      </c>
      <c r="H89" t="s">
        <v>126</v>
      </c>
      <c r="I89" s="134" t="s">
        <v>5306</v>
      </c>
      <c r="K89" t="s">
        <v>5718</v>
      </c>
      <c r="P89">
        <v>4</v>
      </c>
      <c r="Q89">
        <v>110</v>
      </c>
      <c r="R89">
        <v>440</v>
      </c>
      <c r="S89">
        <f>IFERROR(_xlfn.XLOOKUP(tbl_Facturas[[#This Row],[Key_Fact]],tbl_Manifiestos[Key_Manif],tbl_Manifiestos[Pagado a Broker],0),0)</f>
        <v>409.20000000000005</v>
      </c>
      <c r="T89">
        <v>47178.31</v>
      </c>
    </row>
    <row r="90" spans="1:20" x14ac:dyDescent="0.25">
      <c r="A90" t="s">
        <v>5812</v>
      </c>
      <c r="B90" t="str">
        <f>tbl_Facturas[[#This Row],[Factura]] &amp; "|" &amp; tbl_Facturas[[#This Row],[Proyecto OK]] &amp; "|" &amp; TEXT(tbl_Facturas[[#This Row],[Horas o Viaje]],"0.00") &amp; "|" &amp; TEXT(tbl_Facturas[[#This Row],[Costo unitario]],"0.00")</f>
        <v>2344|Lead Replacement Service|10.00|110.00</v>
      </c>
      <c r="C90">
        <v>2344</v>
      </c>
      <c r="D90">
        <v>617</v>
      </c>
      <c r="E90" t="s">
        <v>27</v>
      </c>
      <c r="G90" t="s">
        <v>36</v>
      </c>
      <c r="H90" t="s">
        <v>127</v>
      </c>
      <c r="I90" s="134" t="s">
        <v>5306</v>
      </c>
      <c r="J90" t="s">
        <v>30</v>
      </c>
      <c r="K90" t="s">
        <v>5903</v>
      </c>
      <c r="L90">
        <v>3347</v>
      </c>
      <c r="P90">
        <v>10</v>
      </c>
      <c r="Q90">
        <v>110</v>
      </c>
      <c r="R90">
        <v>1100</v>
      </c>
      <c r="S90">
        <f>IFERROR(_xlfn.XLOOKUP(tbl_Facturas[[#This Row],[Key_Fact]],tbl_Manifiestos[Key_Manif],tbl_Manifiestos[Pagado a Broker],0),0)</f>
        <v>1023</v>
      </c>
      <c r="T90">
        <v>48278.31</v>
      </c>
    </row>
    <row r="91" spans="1:20" x14ac:dyDescent="0.25">
      <c r="A91" t="s">
        <v>5812</v>
      </c>
      <c r="B91" t="str">
        <f>tbl_Facturas[[#This Row],[Factura]] &amp; "|" &amp; tbl_Facturas[[#This Row],[Proyecto OK]] &amp; "|" &amp; TEXT(tbl_Facturas[[#This Row],[Horas o Viaje]],"0.00") &amp; "|" &amp; TEXT(tbl_Facturas[[#This Row],[Costo unitario]],"0.00")</f>
        <v>2344|Lead Replacement Service|8.50|110.00</v>
      </c>
      <c r="C91">
        <v>2344</v>
      </c>
      <c r="D91">
        <v>67</v>
      </c>
      <c r="E91" t="s">
        <v>27</v>
      </c>
      <c r="G91" t="s">
        <v>28</v>
      </c>
      <c r="H91" t="s">
        <v>128</v>
      </c>
      <c r="I91" s="134" t="s">
        <v>5306</v>
      </c>
      <c r="J91" t="s">
        <v>30</v>
      </c>
      <c r="K91" t="s">
        <v>5903</v>
      </c>
      <c r="L91">
        <v>3347</v>
      </c>
      <c r="P91">
        <v>8.5</v>
      </c>
      <c r="Q91">
        <v>110</v>
      </c>
      <c r="R91">
        <v>935</v>
      </c>
      <c r="S91">
        <f>IFERROR(_xlfn.XLOOKUP(tbl_Facturas[[#This Row],[Key_Fact]],tbl_Manifiestos[Key_Manif],tbl_Manifiestos[Pagado a Broker],0),0)</f>
        <v>869.55000000000007</v>
      </c>
      <c r="T91">
        <v>49213.31</v>
      </c>
    </row>
    <row r="92" spans="1:20" x14ac:dyDescent="0.25">
      <c r="A92" t="s">
        <v>5812</v>
      </c>
      <c r="B92" t="str">
        <f>tbl_Facturas[[#This Row],[Factura]] &amp; "|" &amp; tbl_Facturas[[#This Row],[Proyecto OK]] &amp; "|" &amp; TEXT(tbl_Facturas[[#This Row],[Horas o Viaje]],"0.00") &amp; "|" &amp; TEXT(tbl_Facturas[[#This Row],[Costo unitario]],"0.00")</f>
        <v>2344|Lead Replacement Service|8.00|110.00</v>
      </c>
      <c r="C92">
        <v>2344</v>
      </c>
      <c r="D92">
        <v>617</v>
      </c>
      <c r="E92" t="s">
        <v>27</v>
      </c>
      <c r="G92" t="s">
        <v>36</v>
      </c>
      <c r="H92" t="s">
        <v>129</v>
      </c>
      <c r="I92" s="134" t="s">
        <v>5306</v>
      </c>
      <c r="J92" t="s">
        <v>30</v>
      </c>
      <c r="K92" t="s">
        <v>5903</v>
      </c>
      <c r="L92">
        <v>3347</v>
      </c>
      <c r="P92">
        <v>8</v>
      </c>
      <c r="Q92">
        <v>110</v>
      </c>
      <c r="R92">
        <v>880</v>
      </c>
      <c r="S92">
        <f>IFERROR(_xlfn.XLOOKUP(tbl_Facturas[[#This Row],[Key_Fact]],tbl_Manifiestos[Key_Manif],tbl_Manifiestos[Pagado a Broker],0),0)</f>
        <v>818.40000000000009</v>
      </c>
      <c r="T92">
        <v>50093.31</v>
      </c>
    </row>
    <row r="93" spans="1:20" x14ac:dyDescent="0.25">
      <c r="A93" t="s">
        <v>5812</v>
      </c>
      <c r="B93" t="str">
        <f>tbl_Facturas[[#This Row],[Factura]] &amp; "|" &amp; tbl_Facturas[[#This Row],[Proyecto OK]] &amp; "|" &amp; TEXT(tbl_Facturas[[#This Row],[Horas o Viaje]],"0.00") &amp; "|" &amp; TEXT(tbl_Facturas[[#This Row],[Costo unitario]],"0.00")</f>
        <v>2344|Lead Replacement Service|9.50|110.00</v>
      </c>
      <c r="C93">
        <v>2344</v>
      </c>
      <c r="D93">
        <v>515</v>
      </c>
      <c r="E93" t="s">
        <v>27</v>
      </c>
      <c r="G93" t="s">
        <v>54</v>
      </c>
      <c r="H93" t="s">
        <v>130</v>
      </c>
      <c r="I93" s="134" t="s">
        <v>5306</v>
      </c>
      <c r="J93" t="s">
        <v>30</v>
      </c>
      <c r="K93" t="s">
        <v>5903</v>
      </c>
      <c r="L93">
        <v>3347</v>
      </c>
      <c r="P93">
        <v>9.5</v>
      </c>
      <c r="Q93">
        <v>110</v>
      </c>
      <c r="R93">
        <v>1045</v>
      </c>
      <c r="S93">
        <f>IFERROR(_xlfn.XLOOKUP(tbl_Facturas[[#This Row],[Key_Fact]],tbl_Manifiestos[Key_Manif],tbl_Manifiestos[Pagado a Broker],0),0)</f>
        <v>971.85</v>
      </c>
      <c r="T93">
        <v>51138.31</v>
      </c>
    </row>
    <row r="94" spans="1:20" x14ac:dyDescent="0.25">
      <c r="A94" t="s">
        <v>5812</v>
      </c>
      <c r="B94" t="str">
        <f>tbl_Facturas[[#This Row],[Factura]] &amp; "|" &amp; tbl_Facturas[[#This Row],[Proyecto OK]] &amp; "|" &amp; TEXT(tbl_Facturas[[#This Row],[Horas o Viaje]],"0.00") &amp; "|" &amp; TEXT(tbl_Facturas[[#This Row],[Costo unitario]],"0.00")</f>
        <v>2344|Lead Replacement Service|9.50|110.00</v>
      </c>
      <c r="C94">
        <v>2344</v>
      </c>
      <c r="D94">
        <v>617</v>
      </c>
      <c r="E94" t="s">
        <v>27</v>
      </c>
      <c r="G94" t="s">
        <v>36</v>
      </c>
      <c r="H94" t="s">
        <v>131</v>
      </c>
      <c r="I94" s="134" t="s">
        <v>5306</v>
      </c>
      <c r="J94" t="s">
        <v>30</v>
      </c>
      <c r="K94" t="s">
        <v>5903</v>
      </c>
      <c r="L94">
        <v>3347</v>
      </c>
      <c r="P94">
        <v>9.5</v>
      </c>
      <c r="Q94">
        <v>110</v>
      </c>
      <c r="R94">
        <v>1045</v>
      </c>
      <c r="S94">
        <f>IFERROR(_xlfn.XLOOKUP(tbl_Facturas[[#This Row],[Key_Fact]],tbl_Manifiestos[Key_Manif],tbl_Manifiestos[Pagado a Broker],0),0)</f>
        <v>971.85</v>
      </c>
      <c r="T94">
        <v>52183.31</v>
      </c>
    </row>
    <row r="95" spans="1:20" x14ac:dyDescent="0.25">
      <c r="A95" t="s">
        <v>5813</v>
      </c>
      <c r="B95" t="str">
        <f>tbl_Facturas[[#This Row],[Factura]] &amp; "|" &amp; tbl_Facturas[[#This Row],[Proyecto OK]] &amp; "|" &amp; TEXT(tbl_Facturas[[#This Row],[Horas o Viaje]],"0.00") &amp; "|" &amp; TEXT(tbl_Facturas[[#This Row],[Costo unitario]],"0.00")</f>
        <v>2345|Lead Service Replacement|9.50|120.00</v>
      </c>
      <c r="C95">
        <v>2345</v>
      </c>
      <c r="D95">
        <v>515</v>
      </c>
      <c r="E95" t="s">
        <v>27</v>
      </c>
      <c r="G95" t="s">
        <v>54</v>
      </c>
      <c r="H95" t="s">
        <v>132</v>
      </c>
      <c r="I95" s="134" t="s">
        <v>5322</v>
      </c>
      <c r="J95" t="s">
        <v>94</v>
      </c>
      <c r="K95" t="s">
        <v>5881</v>
      </c>
      <c r="L95" t="s">
        <v>5897</v>
      </c>
      <c r="P95">
        <v>9.5</v>
      </c>
      <c r="Q95">
        <v>120</v>
      </c>
      <c r="R95">
        <v>1140</v>
      </c>
      <c r="S95">
        <f>IFERROR(_xlfn.XLOOKUP(tbl_Facturas[[#This Row],[Key_Fact]],tbl_Manifiestos[Key_Manif],tbl_Manifiestos[Pagado a Broker],0),0)</f>
        <v>1060.2</v>
      </c>
      <c r="T95">
        <v>53323.31</v>
      </c>
    </row>
    <row r="96" spans="1:20" x14ac:dyDescent="0.25">
      <c r="A96" t="s">
        <v>5813</v>
      </c>
      <c r="B96" t="str">
        <f>tbl_Facturas[[#This Row],[Factura]] &amp; "|" &amp; tbl_Facturas[[#This Row],[Proyecto OK]] &amp; "|" &amp; TEXT(tbl_Facturas[[#This Row],[Horas o Viaje]],"0.00") &amp; "|" &amp; TEXT(tbl_Facturas[[#This Row],[Costo unitario]],"0.00")</f>
        <v>2345|Lead Service Replacement|9.00|120.00</v>
      </c>
      <c r="C96">
        <v>2345</v>
      </c>
      <c r="D96">
        <v>308</v>
      </c>
      <c r="E96" t="s">
        <v>16</v>
      </c>
      <c r="G96" t="s">
        <v>17</v>
      </c>
      <c r="H96" t="s">
        <v>133</v>
      </c>
      <c r="I96" s="134" t="s">
        <v>5322</v>
      </c>
      <c r="J96" t="s">
        <v>94</v>
      </c>
      <c r="K96" t="s">
        <v>5881</v>
      </c>
      <c r="L96" t="s">
        <v>5897</v>
      </c>
      <c r="P96">
        <v>9</v>
      </c>
      <c r="Q96">
        <v>120</v>
      </c>
      <c r="R96">
        <v>1080</v>
      </c>
      <c r="S96">
        <f>IFERROR(_xlfn.XLOOKUP(tbl_Facturas[[#This Row],[Key_Fact]],tbl_Manifiestos[Key_Manif],tbl_Manifiestos[Pagado a Broker],0),0)</f>
        <v>1004.4000000000001</v>
      </c>
      <c r="T96">
        <v>54403.31</v>
      </c>
    </row>
    <row r="97" spans="1:20" x14ac:dyDescent="0.25">
      <c r="A97" t="s">
        <v>5813</v>
      </c>
      <c r="B97" t="str">
        <f>tbl_Facturas[[#This Row],[Factura]] &amp; "|" &amp; tbl_Facturas[[#This Row],[Proyecto OK]] &amp; "|" &amp; TEXT(tbl_Facturas[[#This Row],[Horas o Viaje]],"0.00") &amp; "|" &amp; TEXT(tbl_Facturas[[#This Row],[Costo unitario]],"0.00")</f>
        <v>2345|Lead Service Replacement|9.00|120.00</v>
      </c>
      <c r="C97">
        <v>2345</v>
      </c>
      <c r="D97">
        <v>67</v>
      </c>
      <c r="E97" t="s">
        <v>27</v>
      </c>
      <c r="G97" t="s">
        <v>28</v>
      </c>
      <c r="H97" t="s">
        <v>134</v>
      </c>
      <c r="I97" s="134" t="s">
        <v>5322</v>
      </c>
      <c r="J97" t="s">
        <v>94</v>
      </c>
      <c r="K97" t="s">
        <v>5881</v>
      </c>
      <c r="L97" t="s">
        <v>5897</v>
      </c>
      <c r="P97">
        <v>9</v>
      </c>
      <c r="Q97">
        <v>120</v>
      </c>
      <c r="R97">
        <v>1080</v>
      </c>
      <c r="S97">
        <f>IFERROR(_xlfn.XLOOKUP(tbl_Facturas[[#This Row],[Key_Fact]],tbl_Manifiestos[Key_Manif],tbl_Manifiestos[Pagado a Broker],0),0)</f>
        <v>1004.4000000000001</v>
      </c>
      <c r="T97">
        <v>55483.31</v>
      </c>
    </row>
    <row r="98" spans="1:20" x14ac:dyDescent="0.25">
      <c r="A98" t="s">
        <v>5813</v>
      </c>
      <c r="B98" t="str">
        <f>tbl_Facturas[[#This Row],[Factura]] &amp; "|" &amp; tbl_Facturas[[#This Row],[Proyecto OK]] &amp; "|" &amp; TEXT(tbl_Facturas[[#This Row],[Horas o Viaje]],"0.00") &amp; "|" &amp; TEXT(tbl_Facturas[[#This Row],[Costo unitario]],"0.00")</f>
        <v>2345|Lead Service Replacement|9.00|120.00</v>
      </c>
      <c r="C98">
        <v>2345</v>
      </c>
      <c r="D98">
        <v>11</v>
      </c>
      <c r="E98" t="s">
        <v>12</v>
      </c>
      <c r="G98" t="s">
        <v>13</v>
      </c>
      <c r="H98" t="s">
        <v>135</v>
      </c>
      <c r="I98" s="134" t="s">
        <v>5322</v>
      </c>
      <c r="J98" t="s">
        <v>94</v>
      </c>
      <c r="K98" t="s">
        <v>5881</v>
      </c>
      <c r="L98" t="s">
        <v>5897</v>
      </c>
      <c r="P98">
        <v>9</v>
      </c>
      <c r="Q98">
        <v>120</v>
      </c>
      <c r="R98">
        <v>1080</v>
      </c>
      <c r="S98">
        <f>IFERROR(_xlfn.XLOOKUP(tbl_Facturas[[#This Row],[Key_Fact]],tbl_Manifiestos[Key_Manif],tbl_Manifiestos[Pagado a Broker],0),0)</f>
        <v>1004.4000000000001</v>
      </c>
      <c r="T98">
        <v>56563.31</v>
      </c>
    </row>
    <row r="99" spans="1:20" x14ac:dyDescent="0.25">
      <c r="A99" t="s">
        <v>5813</v>
      </c>
      <c r="B99" t="str">
        <f>tbl_Facturas[[#This Row],[Factura]] &amp; "|" &amp; tbl_Facturas[[#This Row],[Proyecto OK]] &amp; "|" &amp; TEXT(tbl_Facturas[[#This Row],[Horas o Viaje]],"0.00") &amp; "|" &amp; TEXT(tbl_Facturas[[#This Row],[Costo unitario]],"0.00")</f>
        <v>2345|Lead Service Replacement|9.00|120.00</v>
      </c>
      <c r="C99">
        <v>2345</v>
      </c>
      <c r="D99">
        <v>73</v>
      </c>
      <c r="E99" t="s">
        <v>19</v>
      </c>
      <c r="G99" t="s">
        <v>20</v>
      </c>
      <c r="H99" t="s">
        <v>136</v>
      </c>
      <c r="I99" s="134" t="s">
        <v>5322</v>
      </c>
      <c r="J99" t="s">
        <v>94</v>
      </c>
      <c r="K99" t="s">
        <v>5881</v>
      </c>
      <c r="L99" t="s">
        <v>5897</v>
      </c>
      <c r="P99">
        <v>9</v>
      </c>
      <c r="Q99">
        <v>120</v>
      </c>
      <c r="R99">
        <v>1080</v>
      </c>
      <c r="S99">
        <f>IFERROR(_xlfn.XLOOKUP(tbl_Facturas[[#This Row],[Key_Fact]],tbl_Manifiestos[Key_Manif],tbl_Manifiestos[Pagado a Broker],0),0)</f>
        <v>1004.4000000000001</v>
      </c>
      <c r="T99">
        <v>57643.31</v>
      </c>
    </row>
    <row r="100" spans="1:20" x14ac:dyDescent="0.25">
      <c r="A100" t="s">
        <v>5813</v>
      </c>
      <c r="B100" t="str">
        <f>tbl_Facturas[[#This Row],[Factura]] &amp; "|" &amp; tbl_Facturas[[#This Row],[Proyecto OK]] &amp; "|" &amp; TEXT(tbl_Facturas[[#This Row],[Horas o Viaje]],"0.00") &amp; "|" &amp; TEXT(tbl_Facturas[[#This Row],[Costo unitario]],"0.00")</f>
        <v>2346|Canal #2 |1.25|132.30</v>
      </c>
      <c r="C100">
        <v>2346</v>
      </c>
      <c r="D100">
        <v>19</v>
      </c>
      <c r="F100" t="s">
        <v>12</v>
      </c>
      <c r="G100" t="s">
        <v>24</v>
      </c>
      <c r="H100" t="s">
        <v>137</v>
      </c>
      <c r="I100" s="134" t="s">
        <v>5401</v>
      </c>
      <c r="J100" t="s">
        <v>39</v>
      </c>
      <c r="K100" t="s">
        <v>5892</v>
      </c>
      <c r="L100">
        <v>6227</v>
      </c>
      <c r="M100" t="s">
        <v>40</v>
      </c>
      <c r="O100" t="s">
        <v>42</v>
      </c>
      <c r="P100">
        <v>1.25</v>
      </c>
      <c r="Q100">
        <v>132.30000000000001</v>
      </c>
      <c r="R100">
        <v>165.38</v>
      </c>
      <c r="S100">
        <f>IFERROR(_xlfn.XLOOKUP(tbl_Facturas[[#This Row],[Key_Fact]],tbl_Manifiestos[Key_Manif],tbl_Manifiestos[Pagado a Broker],0),0)</f>
        <v>0</v>
      </c>
      <c r="T100">
        <v>57808.69</v>
      </c>
    </row>
    <row r="101" spans="1:20" x14ac:dyDescent="0.25">
      <c r="A101" t="s">
        <v>5813</v>
      </c>
      <c r="B101" t="str">
        <f>tbl_Facturas[[#This Row],[Factura]] &amp; "|" &amp; tbl_Facturas[[#This Row],[Proyecto OK]] &amp; "|" &amp; TEXT(tbl_Facturas[[#This Row],[Horas o Viaje]],"0.00") &amp; "|" &amp; TEXT(tbl_Facturas[[#This Row],[Costo unitario]],"0.00")</f>
        <v>2346|Canal #2 |1.00|199.50</v>
      </c>
      <c r="C101">
        <v>2346</v>
      </c>
      <c r="D101">
        <v>19</v>
      </c>
      <c r="F101" t="s">
        <v>12</v>
      </c>
      <c r="G101" t="s">
        <v>24</v>
      </c>
      <c r="H101" t="s">
        <v>138</v>
      </c>
      <c r="I101" s="134" t="s">
        <v>5401</v>
      </c>
      <c r="J101" t="s">
        <v>39</v>
      </c>
      <c r="K101" t="s">
        <v>5892</v>
      </c>
      <c r="L101">
        <v>6227</v>
      </c>
      <c r="M101" t="s">
        <v>40</v>
      </c>
      <c r="P101">
        <v>1</v>
      </c>
      <c r="Q101">
        <v>199.5</v>
      </c>
      <c r="R101">
        <v>199.5</v>
      </c>
      <c r="S101">
        <f>IFERROR(_xlfn.XLOOKUP(tbl_Facturas[[#This Row],[Key_Fact]],tbl_Manifiestos[Key_Manif],tbl_Manifiestos[Pagado a Broker],0),0)</f>
        <v>0</v>
      </c>
      <c r="T101">
        <v>58008.19</v>
      </c>
    </row>
    <row r="102" spans="1:20" x14ac:dyDescent="0.25">
      <c r="A102" t="s">
        <v>5813</v>
      </c>
      <c r="B102" t="str">
        <f>tbl_Facturas[[#This Row],[Factura]] &amp; "|" &amp; tbl_Facturas[[#This Row],[Proyecto OK]] &amp; "|" &amp; TEXT(tbl_Facturas[[#This Row],[Horas o Viaje]],"0.00") &amp; "|" &amp; TEXT(tbl_Facturas[[#This Row],[Costo unitario]],"0.00")</f>
        <v>2346|Canal #2 |1.00|199.50</v>
      </c>
      <c r="C102">
        <v>2346</v>
      </c>
      <c r="D102">
        <v>19</v>
      </c>
      <c r="F102" t="s">
        <v>12</v>
      </c>
      <c r="G102" t="s">
        <v>24</v>
      </c>
      <c r="H102" t="s">
        <v>139</v>
      </c>
      <c r="I102" s="134" t="s">
        <v>5401</v>
      </c>
      <c r="J102" t="s">
        <v>39</v>
      </c>
      <c r="K102" t="s">
        <v>5892</v>
      </c>
      <c r="L102">
        <v>6227</v>
      </c>
      <c r="M102" t="s">
        <v>40</v>
      </c>
      <c r="P102">
        <v>1</v>
      </c>
      <c r="Q102">
        <v>199.5</v>
      </c>
      <c r="R102">
        <v>199.5</v>
      </c>
      <c r="S102">
        <f>IFERROR(_xlfn.XLOOKUP(tbl_Facturas[[#This Row],[Key_Fact]],tbl_Manifiestos[Key_Manif],tbl_Manifiestos[Pagado a Broker],0),0)</f>
        <v>0</v>
      </c>
      <c r="T102">
        <v>58207.69</v>
      </c>
    </row>
    <row r="103" spans="1:20" x14ac:dyDescent="0.25">
      <c r="A103" t="s">
        <v>5813</v>
      </c>
      <c r="B103" t="str">
        <f>tbl_Facturas[[#This Row],[Factura]] &amp; "|" &amp; tbl_Facturas[[#This Row],[Proyecto OK]] &amp; "|" &amp; TEXT(tbl_Facturas[[#This Row],[Horas o Viaje]],"0.00") &amp; "|" &amp; TEXT(tbl_Facturas[[#This Row],[Costo unitario]],"0.00")</f>
        <v>2346|Canal #2 |1.00|199.50</v>
      </c>
      <c r="C103">
        <v>2346</v>
      </c>
      <c r="D103">
        <v>19</v>
      </c>
      <c r="F103" t="s">
        <v>12</v>
      </c>
      <c r="G103" t="s">
        <v>24</v>
      </c>
      <c r="H103" t="s">
        <v>140</v>
      </c>
      <c r="I103" s="134" t="s">
        <v>5401</v>
      </c>
      <c r="J103" t="s">
        <v>39</v>
      </c>
      <c r="K103" t="s">
        <v>5892</v>
      </c>
      <c r="L103">
        <v>6227</v>
      </c>
      <c r="M103" t="s">
        <v>40</v>
      </c>
      <c r="P103">
        <v>1</v>
      </c>
      <c r="Q103">
        <v>199.5</v>
      </c>
      <c r="R103">
        <v>199.5</v>
      </c>
      <c r="S103">
        <f>IFERROR(_xlfn.XLOOKUP(tbl_Facturas[[#This Row],[Key_Fact]],tbl_Manifiestos[Key_Manif],tbl_Manifiestos[Pagado a Broker],0),0)</f>
        <v>0</v>
      </c>
      <c r="T103">
        <v>58407.19</v>
      </c>
    </row>
    <row r="104" spans="1:20" x14ac:dyDescent="0.25">
      <c r="A104" t="s">
        <v>5813</v>
      </c>
      <c r="B104" t="str">
        <f>tbl_Facturas[[#This Row],[Factura]] &amp; "|" &amp; tbl_Facturas[[#This Row],[Proyecto OK]] &amp; "|" &amp; TEXT(tbl_Facturas[[#This Row],[Horas o Viaje]],"0.00") &amp; "|" &amp; TEXT(tbl_Facturas[[#This Row],[Costo unitario]],"0.00")</f>
        <v>2346|Canal #2 |1.00|199.50</v>
      </c>
      <c r="C104">
        <v>2346</v>
      </c>
      <c r="D104">
        <v>19</v>
      </c>
      <c r="F104" t="s">
        <v>12</v>
      </c>
      <c r="G104" t="s">
        <v>24</v>
      </c>
      <c r="H104" t="s">
        <v>141</v>
      </c>
      <c r="I104" s="134" t="s">
        <v>5401</v>
      </c>
      <c r="J104" t="s">
        <v>39</v>
      </c>
      <c r="K104" t="s">
        <v>5892</v>
      </c>
      <c r="L104">
        <v>6227</v>
      </c>
      <c r="M104" t="s">
        <v>40</v>
      </c>
      <c r="P104">
        <v>1</v>
      </c>
      <c r="Q104">
        <v>199.5</v>
      </c>
      <c r="R104">
        <v>199.5</v>
      </c>
      <c r="S104">
        <f>IFERROR(_xlfn.XLOOKUP(tbl_Facturas[[#This Row],[Key_Fact]],tbl_Manifiestos[Key_Manif],tbl_Manifiestos[Pagado a Broker],0),0)</f>
        <v>0</v>
      </c>
      <c r="T104">
        <v>58606.69</v>
      </c>
    </row>
    <row r="105" spans="1:20" x14ac:dyDescent="0.25">
      <c r="A105" t="s">
        <v>5813</v>
      </c>
      <c r="B105" t="str">
        <f>tbl_Facturas[[#This Row],[Factura]] &amp; "|" &amp; tbl_Facturas[[#This Row],[Proyecto OK]] &amp; "|" &amp; TEXT(tbl_Facturas[[#This Row],[Horas o Viaje]],"0.00") &amp; "|" &amp; TEXT(tbl_Facturas[[#This Row],[Costo unitario]],"0.00")</f>
        <v>2346|Canal #2 |1.00|199.50</v>
      </c>
      <c r="C105">
        <v>2346</v>
      </c>
      <c r="D105">
        <v>19</v>
      </c>
      <c r="F105" t="s">
        <v>12</v>
      </c>
      <c r="G105" t="s">
        <v>24</v>
      </c>
      <c r="H105" t="s">
        <v>142</v>
      </c>
      <c r="I105" s="134" t="s">
        <v>5401</v>
      </c>
      <c r="J105" t="s">
        <v>39</v>
      </c>
      <c r="K105" t="s">
        <v>5892</v>
      </c>
      <c r="L105">
        <v>6227</v>
      </c>
      <c r="M105" t="s">
        <v>40</v>
      </c>
      <c r="P105">
        <v>1</v>
      </c>
      <c r="Q105">
        <v>199.5</v>
      </c>
      <c r="R105">
        <v>199.5</v>
      </c>
      <c r="S105">
        <f>IFERROR(_xlfn.XLOOKUP(tbl_Facturas[[#This Row],[Key_Fact]],tbl_Manifiestos[Key_Manif],tbl_Manifiestos[Pagado a Broker],0),0)</f>
        <v>0</v>
      </c>
      <c r="T105">
        <v>58806.19</v>
      </c>
    </row>
    <row r="106" spans="1:20" x14ac:dyDescent="0.25">
      <c r="A106" t="s">
        <v>5813</v>
      </c>
      <c r="B106" t="str">
        <f>tbl_Facturas[[#This Row],[Factura]] &amp; "|" &amp; tbl_Facturas[[#This Row],[Proyecto OK]] &amp; "|" &amp; TEXT(tbl_Facturas[[#This Row],[Horas o Viaje]],"0.00") &amp; "|" &amp; TEXT(tbl_Facturas[[#This Row],[Costo unitario]],"0.00")</f>
        <v>2346|Canal #2 |1.00|199.50</v>
      </c>
      <c r="C106">
        <v>2346</v>
      </c>
      <c r="D106">
        <v>19</v>
      </c>
      <c r="F106" t="s">
        <v>12</v>
      </c>
      <c r="G106" t="s">
        <v>24</v>
      </c>
      <c r="H106" t="s">
        <v>143</v>
      </c>
      <c r="I106" s="134" t="s">
        <v>5401</v>
      </c>
      <c r="J106" t="s">
        <v>39</v>
      </c>
      <c r="K106" t="s">
        <v>5892</v>
      </c>
      <c r="L106">
        <v>6227</v>
      </c>
      <c r="M106" t="s">
        <v>40</v>
      </c>
      <c r="P106">
        <v>1</v>
      </c>
      <c r="Q106">
        <v>199.5</v>
      </c>
      <c r="R106">
        <v>199.5</v>
      </c>
      <c r="S106">
        <f>IFERROR(_xlfn.XLOOKUP(tbl_Facturas[[#This Row],[Key_Fact]],tbl_Manifiestos[Key_Manif],tbl_Manifiestos[Pagado a Broker],0),0)</f>
        <v>0</v>
      </c>
      <c r="T106">
        <v>59005.69</v>
      </c>
    </row>
    <row r="107" spans="1:20" x14ac:dyDescent="0.25">
      <c r="A107" t="s">
        <v>5813</v>
      </c>
      <c r="B107" t="str">
        <f>tbl_Facturas[[#This Row],[Factura]] &amp; "|" &amp; tbl_Facturas[[#This Row],[Proyecto OK]] &amp; "|" &amp; TEXT(tbl_Facturas[[#This Row],[Horas o Viaje]],"0.00") &amp; "|" &amp; TEXT(tbl_Facturas[[#This Row],[Costo unitario]],"0.00")</f>
        <v>2346|Canal #2 |1.00|199.50</v>
      </c>
      <c r="C107">
        <v>2346</v>
      </c>
      <c r="D107">
        <v>67</v>
      </c>
      <c r="F107" t="s">
        <v>27</v>
      </c>
      <c r="G107" t="s">
        <v>28</v>
      </c>
      <c r="H107" t="s">
        <v>144</v>
      </c>
      <c r="I107" s="134" t="s">
        <v>5401</v>
      </c>
      <c r="J107" t="s">
        <v>39</v>
      </c>
      <c r="K107" t="s">
        <v>5892</v>
      </c>
      <c r="L107">
        <v>6227</v>
      </c>
      <c r="M107" t="s">
        <v>40</v>
      </c>
      <c r="P107">
        <v>1</v>
      </c>
      <c r="Q107">
        <v>199.5</v>
      </c>
      <c r="R107">
        <v>199.5</v>
      </c>
      <c r="S107">
        <f>IFERROR(_xlfn.XLOOKUP(tbl_Facturas[[#This Row],[Key_Fact]],tbl_Manifiestos[Key_Manif],tbl_Manifiestos[Pagado a Broker],0),0)</f>
        <v>0</v>
      </c>
      <c r="T107">
        <v>59205.19</v>
      </c>
    </row>
    <row r="108" spans="1:20" x14ac:dyDescent="0.25">
      <c r="A108" t="s">
        <v>5813</v>
      </c>
      <c r="B108" t="str">
        <f>tbl_Facturas[[#This Row],[Factura]] &amp; "|" &amp; tbl_Facturas[[#This Row],[Proyecto OK]] &amp; "|" &amp; TEXT(tbl_Facturas[[#This Row],[Horas o Viaje]],"0.00") &amp; "|" &amp; TEXT(tbl_Facturas[[#This Row],[Costo unitario]],"0.00")</f>
        <v>2346|Canal #2 |1.00|273.00</v>
      </c>
      <c r="C108">
        <v>2346</v>
      </c>
      <c r="D108">
        <v>67</v>
      </c>
      <c r="F108" t="s">
        <v>27</v>
      </c>
      <c r="G108" t="s">
        <v>28</v>
      </c>
      <c r="H108" t="s">
        <v>145</v>
      </c>
      <c r="I108" s="134" t="s">
        <v>5401</v>
      </c>
      <c r="J108" t="s">
        <v>39</v>
      </c>
      <c r="K108" t="s">
        <v>5892</v>
      </c>
      <c r="L108">
        <v>6227</v>
      </c>
      <c r="M108" t="s">
        <v>146</v>
      </c>
      <c r="P108">
        <v>1</v>
      </c>
      <c r="Q108">
        <v>273</v>
      </c>
      <c r="R108">
        <v>273</v>
      </c>
      <c r="S108">
        <f>IFERROR(_xlfn.XLOOKUP(tbl_Facturas[[#This Row],[Key_Fact]],tbl_Manifiestos[Key_Manif],tbl_Manifiestos[Pagado a Broker],0),0)</f>
        <v>253.89000000000001</v>
      </c>
      <c r="T108">
        <v>59478.19</v>
      </c>
    </row>
    <row r="109" spans="1:20" x14ac:dyDescent="0.25">
      <c r="A109" t="s">
        <v>5813</v>
      </c>
      <c r="B109" t="str">
        <f>tbl_Facturas[[#This Row],[Factura]] &amp; "|" &amp; tbl_Facturas[[#This Row],[Proyecto OK]] &amp; "|" &amp; TEXT(tbl_Facturas[[#This Row],[Horas o Viaje]],"0.00") &amp; "|" &amp; TEXT(tbl_Facturas[[#This Row],[Costo unitario]],"0.00")</f>
        <v>2346|Canal #2 |1.00|199.50</v>
      </c>
      <c r="C109">
        <v>2346</v>
      </c>
      <c r="D109">
        <v>67</v>
      </c>
      <c r="F109" t="s">
        <v>27</v>
      </c>
      <c r="G109" t="s">
        <v>28</v>
      </c>
      <c r="H109" t="s">
        <v>147</v>
      </c>
      <c r="I109" s="134" t="s">
        <v>5401</v>
      </c>
      <c r="J109" t="s">
        <v>39</v>
      </c>
      <c r="K109" t="s">
        <v>5892</v>
      </c>
      <c r="L109">
        <v>6227</v>
      </c>
      <c r="M109" t="s">
        <v>40</v>
      </c>
      <c r="P109">
        <v>1</v>
      </c>
      <c r="Q109">
        <v>199.5</v>
      </c>
      <c r="R109">
        <v>199.5</v>
      </c>
      <c r="S109">
        <f>IFERROR(_xlfn.XLOOKUP(tbl_Facturas[[#This Row],[Key_Fact]],tbl_Manifiestos[Key_Manif],tbl_Manifiestos[Pagado a Broker],0),0)</f>
        <v>0</v>
      </c>
      <c r="T109">
        <v>59677.69</v>
      </c>
    </row>
    <row r="110" spans="1:20" x14ac:dyDescent="0.25">
      <c r="A110" t="s">
        <v>5813</v>
      </c>
      <c r="B110" t="str">
        <f>tbl_Facturas[[#This Row],[Factura]] &amp; "|" &amp; tbl_Facturas[[#This Row],[Proyecto OK]] &amp; "|" &amp; TEXT(tbl_Facturas[[#This Row],[Horas o Viaje]],"0.00") &amp; "|" &amp; TEXT(tbl_Facturas[[#This Row],[Costo unitario]],"0.00")</f>
        <v>2346|Canal #2 |1.00|199.50</v>
      </c>
      <c r="C110">
        <v>2346</v>
      </c>
      <c r="D110">
        <v>67</v>
      </c>
      <c r="F110" t="s">
        <v>27</v>
      </c>
      <c r="G110" t="s">
        <v>28</v>
      </c>
      <c r="H110" t="s">
        <v>148</v>
      </c>
      <c r="I110" s="134" t="s">
        <v>5401</v>
      </c>
      <c r="J110" t="s">
        <v>39</v>
      </c>
      <c r="K110" t="s">
        <v>5892</v>
      </c>
      <c r="L110">
        <v>6227</v>
      </c>
      <c r="M110" t="s">
        <v>40</v>
      </c>
      <c r="P110">
        <v>1</v>
      </c>
      <c r="Q110">
        <v>199.5</v>
      </c>
      <c r="R110">
        <v>199.5</v>
      </c>
      <c r="S110">
        <f>IFERROR(_xlfn.XLOOKUP(tbl_Facturas[[#This Row],[Key_Fact]],tbl_Manifiestos[Key_Manif],tbl_Manifiestos[Pagado a Broker],0),0)</f>
        <v>0</v>
      </c>
      <c r="T110">
        <v>59877.19</v>
      </c>
    </row>
    <row r="111" spans="1:20" x14ac:dyDescent="0.25">
      <c r="A111" t="s">
        <v>5813</v>
      </c>
      <c r="B111" t="str">
        <f>tbl_Facturas[[#This Row],[Factura]] &amp; "|" &amp; tbl_Facturas[[#This Row],[Proyecto OK]] &amp; "|" &amp; TEXT(tbl_Facturas[[#This Row],[Horas o Viaje]],"0.00") &amp; "|" &amp; TEXT(tbl_Facturas[[#This Row],[Costo unitario]],"0.00")</f>
        <v>2346|Canal #2 |1.00|199.50</v>
      </c>
      <c r="C111">
        <v>2346</v>
      </c>
      <c r="D111">
        <v>67</v>
      </c>
      <c r="F111" t="s">
        <v>27</v>
      </c>
      <c r="G111" t="s">
        <v>28</v>
      </c>
      <c r="H111" t="s">
        <v>149</v>
      </c>
      <c r="I111" s="134" t="s">
        <v>5401</v>
      </c>
      <c r="J111" t="s">
        <v>39</v>
      </c>
      <c r="K111" t="s">
        <v>5892</v>
      </c>
      <c r="L111">
        <v>6227</v>
      </c>
      <c r="M111" t="s">
        <v>40</v>
      </c>
      <c r="P111">
        <v>1</v>
      </c>
      <c r="Q111">
        <v>199.5</v>
      </c>
      <c r="R111">
        <v>199.5</v>
      </c>
      <c r="S111">
        <f>IFERROR(_xlfn.XLOOKUP(tbl_Facturas[[#This Row],[Key_Fact]],tbl_Manifiestos[Key_Manif],tbl_Manifiestos[Pagado a Broker],0),0)</f>
        <v>0</v>
      </c>
      <c r="T111">
        <v>60076.69</v>
      </c>
    </row>
    <row r="112" spans="1:20" x14ac:dyDescent="0.25">
      <c r="A112" t="s">
        <v>5813</v>
      </c>
      <c r="B112" t="str">
        <f>tbl_Facturas[[#This Row],[Factura]] &amp; "|" &amp; tbl_Facturas[[#This Row],[Proyecto OK]] &amp; "|" &amp; TEXT(tbl_Facturas[[#This Row],[Horas o Viaje]],"0.00") &amp; "|" &amp; TEXT(tbl_Facturas[[#This Row],[Costo unitario]],"0.00")</f>
        <v>2346|Canal #2 |1.00|199.50</v>
      </c>
      <c r="C112">
        <v>2346</v>
      </c>
      <c r="D112">
        <v>67</v>
      </c>
      <c r="F112" t="s">
        <v>27</v>
      </c>
      <c r="G112" t="s">
        <v>28</v>
      </c>
      <c r="H112" t="s">
        <v>150</v>
      </c>
      <c r="I112" s="134" t="s">
        <v>5401</v>
      </c>
      <c r="J112" t="s">
        <v>39</v>
      </c>
      <c r="K112" t="s">
        <v>5892</v>
      </c>
      <c r="L112">
        <v>6227</v>
      </c>
      <c r="M112" t="s">
        <v>40</v>
      </c>
      <c r="P112">
        <v>1</v>
      </c>
      <c r="Q112">
        <v>199.5</v>
      </c>
      <c r="R112">
        <v>199.5</v>
      </c>
      <c r="S112">
        <f>IFERROR(_xlfn.XLOOKUP(tbl_Facturas[[#This Row],[Key_Fact]],tbl_Manifiestos[Key_Manif],tbl_Manifiestos[Pagado a Broker],0),0)</f>
        <v>0</v>
      </c>
      <c r="T112">
        <v>60276.19</v>
      </c>
    </row>
    <row r="113" spans="1:20" x14ac:dyDescent="0.25">
      <c r="A113" t="s">
        <v>5813</v>
      </c>
      <c r="B113" t="str">
        <f>tbl_Facturas[[#This Row],[Factura]] &amp; "|" &amp; tbl_Facturas[[#This Row],[Proyecto OK]] &amp; "|" &amp; TEXT(tbl_Facturas[[#This Row],[Horas o Viaje]],"0.00") &amp; "|" &amp; TEXT(tbl_Facturas[[#This Row],[Costo unitario]],"0.00")</f>
        <v>2346|Canal #2 |1.00|199.50</v>
      </c>
      <c r="C113">
        <v>2346</v>
      </c>
      <c r="D113">
        <v>356</v>
      </c>
      <c r="F113" t="s">
        <v>27</v>
      </c>
      <c r="G113" t="s">
        <v>122</v>
      </c>
      <c r="H113" t="s">
        <v>151</v>
      </c>
      <c r="I113" s="134" t="s">
        <v>5401</v>
      </c>
      <c r="J113" t="s">
        <v>39</v>
      </c>
      <c r="K113" t="s">
        <v>5892</v>
      </c>
      <c r="L113">
        <v>6227</v>
      </c>
      <c r="M113" t="s">
        <v>40</v>
      </c>
      <c r="P113">
        <v>1</v>
      </c>
      <c r="Q113">
        <v>199.5</v>
      </c>
      <c r="R113">
        <v>199.5</v>
      </c>
      <c r="S113">
        <f>IFERROR(_xlfn.XLOOKUP(tbl_Facturas[[#This Row],[Key_Fact]],tbl_Manifiestos[Key_Manif],tbl_Manifiestos[Pagado a Broker],0),0)</f>
        <v>0</v>
      </c>
      <c r="T113">
        <v>60475.69</v>
      </c>
    </row>
    <row r="114" spans="1:20" x14ac:dyDescent="0.25">
      <c r="A114" t="s">
        <v>5813</v>
      </c>
      <c r="B114" t="str">
        <f>tbl_Facturas[[#This Row],[Factura]] &amp; "|" &amp; tbl_Facturas[[#This Row],[Proyecto OK]] &amp; "|" &amp; TEXT(tbl_Facturas[[#This Row],[Horas o Viaje]],"0.00") &amp; "|" &amp; TEXT(tbl_Facturas[[#This Row],[Costo unitario]],"0.00")</f>
        <v>2346|Canal #2 |1.00|199.50</v>
      </c>
      <c r="C114">
        <v>2346</v>
      </c>
      <c r="D114">
        <v>356</v>
      </c>
      <c r="F114" t="s">
        <v>27</v>
      </c>
      <c r="G114" t="s">
        <v>122</v>
      </c>
      <c r="H114" t="s">
        <v>152</v>
      </c>
      <c r="I114" s="134" t="s">
        <v>5401</v>
      </c>
      <c r="J114" t="s">
        <v>39</v>
      </c>
      <c r="K114" t="s">
        <v>5892</v>
      </c>
      <c r="L114">
        <v>6227</v>
      </c>
      <c r="M114" t="s">
        <v>40</v>
      </c>
      <c r="P114">
        <v>1</v>
      </c>
      <c r="Q114">
        <v>199.5</v>
      </c>
      <c r="R114">
        <v>199.5</v>
      </c>
      <c r="S114">
        <f>IFERROR(_xlfn.XLOOKUP(tbl_Facturas[[#This Row],[Key_Fact]],tbl_Manifiestos[Key_Manif],tbl_Manifiestos[Pagado a Broker],0),0)</f>
        <v>0</v>
      </c>
      <c r="T114">
        <v>60675.19</v>
      </c>
    </row>
    <row r="115" spans="1:20" x14ac:dyDescent="0.25">
      <c r="A115" t="s">
        <v>5813</v>
      </c>
      <c r="B115" t="str">
        <f>tbl_Facturas[[#This Row],[Factura]] &amp; "|" &amp; tbl_Facturas[[#This Row],[Proyecto OK]] &amp; "|" &amp; TEXT(tbl_Facturas[[#This Row],[Horas o Viaje]],"0.00") &amp; "|" &amp; TEXT(tbl_Facturas[[#This Row],[Costo unitario]],"0.00")</f>
        <v>2346|Canal #2 |1.00|199.50</v>
      </c>
      <c r="C115">
        <v>2346</v>
      </c>
      <c r="D115">
        <v>356</v>
      </c>
      <c r="F115" t="s">
        <v>27</v>
      </c>
      <c r="G115" t="s">
        <v>122</v>
      </c>
      <c r="H115" t="s">
        <v>153</v>
      </c>
      <c r="I115" s="134" t="s">
        <v>5401</v>
      </c>
      <c r="J115" t="s">
        <v>39</v>
      </c>
      <c r="K115" t="s">
        <v>5892</v>
      </c>
      <c r="L115">
        <v>6227</v>
      </c>
      <c r="M115" t="s">
        <v>40</v>
      </c>
      <c r="P115">
        <v>1</v>
      </c>
      <c r="Q115">
        <v>199.5</v>
      </c>
      <c r="R115">
        <v>199.5</v>
      </c>
      <c r="S115">
        <f>IFERROR(_xlfn.XLOOKUP(tbl_Facturas[[#This Row],[Key_Fact]],tbl_Manifiestos[Key_Manif],tbl_Manifiestos[Pagado a Broker],0),0)</f>
        <v>0</v>
      </c>
      <c r="T115">
        <v>60874.69</v>
      </c>
    </row>
    <row r="116" spans="1:20" x14ac:dyDescent="0.25">
      <c r="A116" t="s">
        <v>5813</v>
      </c>
      <c r="B116" t="str">
        <f>tbl_Facturas[[#This Row],[Factura]] &amp; "|" &amp; tbl_Facturas[[#This Row],[Proyecto OK]] &amp; "|" &amp; TEXT(tbl_Facturas[[#This Row],[Horas o Viaje]],"0.00") &amp; "|" &amp; TEXT(tbl_Facturas[[#This Row],[Costo unitario]],"0.00")</f>
        <v>2346|Canal #2 |1.00|199.50</v>
      </c>
      <c r="C116">
        <v>2346</v>
      </c>
      <c r="D116">
        <v>356</v>
      </c>
      <c r="F116" t="s">
        <v>27</v>
      </c>
      <c r="G116" t="s">
        <v>122</v>
      </c>
      <c r="H116" t="s">
        <v>154</v>
      </c>
      <c r="I116" s="134" t="s">
        <v>5401</v>
      </c>
      <c r="J116" t="s">
        <v>39</v>
      </c>
      <c r="K116" t="s">
        <v>5892</v>
      </c>
      <c r="L116">
        <v>6227</v>
      </c>
      <c r="M116" t="s">
        <v>40</v>
      </c>
      <c r="P116">
        <v>1</v>
      </c>
      <c r="Q116">
        <v>199.5</v>
      </c>
      <c r="R116">
        <v>199.5</v>
      </c>
      <c r="S116">
        <f>IFERROR(_xlfn.XLOOKUP(tbl_Facturas[[#This Row],[Key_Fact]],tbl_Manifiestos[Key_Manif],tbl_Manifiestos[Pagado a Broker],0),0)</f>
        <v>0</v>
      </c>
      <c r="T116">
        <v>61074.19</v>
      </c>
    </row>
    <row r="117" spans="1:20" x14ac:dyDescent="0.25">
      <c r="A117" t="s">
        <v>5813</v>
      </c>
      <c r="B117" t="str">
        <f>tbl_Facturas[[#This Row],[Factura]] &amp; "|" &amp; tbl_Facturas[[#This Row],[Proyecto OK]] &amp; "|" &amp; TEXT(tbl_Facturas[[#This Row],[Horas o Viaje]],"0.00") &amp; "|" &amp; TEXT(tbl_Facturas[[#This Row],[Costo unitario]],"0.00")</f>
        <v>2346|Canal #2 |1.00|199.50</v>
      </c>
      <c r="C117">
        <v>2346</v>
      </c>
      <c r="D117">
        <v>356</v>
      </c>
      <c r="F117" t="s">
        <v>27</v>
      </c>
      <c r="G117" t="s">
        <v>122</v>
      </c>
      <c r="H117" t="s">
        <v>155</v>
      </c>
      <c r="I117" s="134" t="s">
        <v>5401</v>
      </c>
      <c r="J117" t="s">
        <v>39</v>
      </c>
      <c r="K117" t="s">
        <v>5892</v>
      </c>
      <c r="L117">
        <v>6227</v>
      </c>
      <c r="M117" t="s">
        <v>40</v>
      </c>
      <c r="P117">
        <v>1</v>
      </c>
      <c r="Q117">
        <v>199.5</v>
      </c>
      <c r="R117">
        <v>199.5</v>
      </c>
      <c r="S117">
        <f>IFERROR(_xlfn.XLOOKUP(tbl_Facturas[[#This Row],[Key_Fact]],tbl_Manifiestos[Key_Manif],tbl_Manifiestos[Pagado a Broker],0),0)</f>
        <v>0</v>
      </c>
      <c r="T117">
        <v>61273.69</v>
      </c>
    </row>
    <row r="118" spans="1:20" x14ac:dyDescent="0.25">
      <c r="A118" t="s">
        <v>5813</v>
      </c>
      <c r="B118" t="str">
        <f>tbl_Facturas[[#This Row],[Factura]] &amp; "|" &amp; tbl_Facturas[[#This Row],[Proyecto OK]] &amp; "|" &amp; TEXT(tbl_Facturas[[#This Row],[Horas o Viaje]],"0.00") &amp; "|" &amp; TEXT(tbl_Facturas[[#This Row],[Costo unitario]],"0.00")</f>
        <v>2346|Canal #2 |1.00|132.30</v>
      </c>
      <c r="C118">
        <v>2346</v>
      </c>
      <c r="D118">
        <v>356</v>
      </c>
      <c r="F118" t="s">
        <v>27</v>
      </c>
      <c r="G118" t="s">
        <v>122</v>
      </c>
      <c r="H118" t="s">
        <v>156</v>
      </c>
      <c r="I118" s="134" t="s">
        <v>5401</v>
      </c>
      <c r="J118" t="s">
        <v>39</v>
      </c>
      <c r="K118" t="s">
        <v>5892</v>
      </c>
      <c r="L118">
        <v>6227</v>
      </c>
      <c r="M118" t="s">
        <v>40</v>
      </c>
      <c r="O118" t="s">
        <v>42</v>
      </c>
      <c r="P118">
        <v>1</v>
      </c>
      <c r="Q118">
        <v>132.30000000000001</v>
      </c>
      <c r="R118">
        <v>132.30000000000001</v>
      </c>
      <c r="S118">
        <f>IFERROR(_xlfn.XLOOKUP(tbl_Facturas[[#This Row],[Key_Fact]],tbl_Manifiestos[Key_Manif],tbl_Manifiestos[Pagado a Broker],0),0)</f>
        <v>0</v>
      </c>
      <c r="T118">
        <v>61405.99</v>
      </c>
    </row>
    <row r="119" spans="1:20" x14ac:dyDescent="0.25">
      <c r="A119" t="s">
        <v>5813</v>
      </c>
      <c r="B119" t="str">
        <f>tbl_Facturas[[#This Row],[Factura]] &amp; "|" &amp; tbl_Facturas[[#This Row],[Proyecto OK]] &amp; "|" &amp; TEXT(tbl_Facturas[[#This Row],[Horas o Viaje]],"0.00") &amp; "|" &amp; TEXT(tbl_Facturas[[#This Row],[Costo unitario]],"0.00")</f>
        <v>2346|Canal #2 |1.00|56.50</v>
      </c>
      <c r="C119">
        <v>2346</v>
      </c>
      <c r="D119">
        <v>67</v>
      </c>
      <c r="F119" t="s">
        <v>27</v>
      </c>
      <c r="G119" t="s">
        <v>28</v>
      </c>
      <c r="H119" t="s">
        <v>147</v>
      </c>
      <c r="I119" s="134" t="s">
        <v>5401</v>
      </c>
      <c r="J119" t="s">
        <v>39</v>
      </c>
      <c r="K119" t="s">
        <v>5892</v>
      </c>
      <c r="L119">
        <v>6227</v>
      </c>
      <c r="M119" t="s">
        <v>77</v>
      </c>
      <c r="N119" t="s">
        <v>157</v>
      </c>
      <c r="O119" t="s">
        <v>79</v>
      </c>
      <c r="P119">
        <v>1</v>
      </c>
      <c r="Q119">
        <v>56.5</v>
      </c>
      <c r="R119">
        <v>56.5</v>
      </c>
      <c r="S119">
        <f>IFERROR(_xlfn.XLOOKUP(tbl_Facturas[[#This Row],[Key_Fact]],tbl_Manifiestos[Key_Manif],tbl_Manifiestos[Pagado a Broker],0),0)</f>
        <v>0</v>
      </c>
      <c r="T119">
        <v>61462.49</v>
      </c>
    </row>
    <row r="120" spans="1:20" x14ac:dyDescent="0.25">
      <c r="A120" t="s">
        <v>5813</v>
      </c>
      <c r="B120" t="str">
        <f>tbl_Facturas[[#This Row],[Factura]] &amp; "|" &amp; tbl_Facturas[[#This Row],[Proyecto OK]] &amp; "|" &amp; TEXT(tbl_Facturas[[#This Row],[Horas o Viaje]],"0.00") &amp; "|" &amp; TEXT(tbl_Facturas[[#This Row],[Costo unitario]],"0.00")</f>
        <v>2346|Canal #2 |1.00|56.50</v>
      </c>
      <c r="C120">
        <v>2346</v>
      </c>
      <c r="D120">
        <v>67</v>
      </c>
      <c r="F120" t="s">
        <v>27</v>
      </c>
      <c r="G120" t="s">
        <v>28</v>
      </c>
      <c r="H120" t="s">
        <v>148</v>
      </c>
      <c r="I120" s="134" t="s">
        <v>5401</v>
      </c>
      <c r="J120" t="s">
        <v>39</v>
      </c>
      <c r="K120" t="s">
        <v>5892</v>
      </c>
      <c r="L120">
        <v>6227</v>
      </c>
      <c r="M120" t="s">
        <v>77</v>
      </c>
      <c r="N120" t="s">
        <v>158</v>
      </c>
      <c r="O120" t="s">
        <v>79</v>
      </c>
      <c r="P120">
        <v>1</v>
      </c>
      <c r="Q120">
        <v>56.5</v>
      </c>
      <c r="R120">
        <v>56.5</v>
      </c>
      <c r="S120">
        <f>IFERROR(_xlfn.XLOOKUP(tbl_Facturas[[#This Row],[Key_Fact]],tbl_Manifiestos[Key_Manif],tbl_Manifiestos[Pagado a Broker],0),0)</f>
        <v>0</v>
      </c>
      <c r="T120">
        <v>61518.99</v>
      </c>
    </row>
    <row r="121" spans="1:20" x14ac:dyDescent="0.25">
      <c r="A121" t="s">
        <v>5813</v>
      </c>
      <c r="B121" t="str">
        <f>tbl_Facturas[[#This Row],[Factura]] &amp; "|" &amp; tbl_Facturas[[#This Row],[Proyecto OK]] &amp; "|" &amp; TEXT(tbl_Facturas[[#This Row],[Horas o Viaje]],"0.00") &amp; "|" &amp; TEXT(tbl_Facturas[[#This Row],[Costo unitario]],"0.00")</f>
        <v>2346|Canal #2 |1.00|56.50</v>
      </c>
      <c r="C121">
        <v>2346</v>
      </c>
      <c r="D121">
        <v>67</v>
      </c>
      <c r="F121" t="s">
        <v>27</v>
      </c>
      <c r="G121" t="s">
        <v>28</v>
      </c>
      <c r="H121" t="s">
        <v>149</v>
      </c>
      <c r="I121" s="134" t="s">
        <v>5401</v>
      </c>
      <c r="J121" t="s">
        <v>39</v>
      </c>
      <c r="K121" t="s">
        <v>5892</v>
      </c>
      <c r="L121">
        <v>6227</v>
      </c>
      <c r="M121" t="s">
        <v>77</v>
      </c>
      <c r="N121" t="s">
        <v>159</v>
      </c>
      <c r="O121" t="s">
        <v>79</v>
      </c>
      <c r="P121">
        <v>1</v>
      </c>
      <c r="Q121">
        <v>56.5</v>
      </c>
      <c r="R121">
        <v>56.5</v>
      </c>
      <c r="S121">
        <f>IFERROR(_xlfn.XLOOKUP(tbl_Facturas[[#This Row],[Key_Fact]],tbl_Manifiestos[Key_Manif],tbl_Manifiestos[Pagado a Broker],0),0)</f>
        <v>0</v>
      </c>
      <c r="T121">
        <v>61575.49</v>
      </c>
    </row>
    <row r="122" spans="1:20" x14ac:dyDescent="0.25">
      <c r="A122" t="s">
        <v>5813</v>
      </c>
      <c r="B122" t="str">
        <f>tbl_Facturas[[#This Row],[Factura]] &amp; "|" &amp; tbl_Facturas[[#This Row],[Proyecto OK]] &amp; "|" &amp; TEXT(tbl_Facturas[[#This Row],[Horas o Viaje]],"0.00") &amp; "|" &amp; TEXT(tbl_Facturas[[#This Row],[Costo unitario]],"0.00")</f>
        <v>2346|Canal #2 |1.00|56.50</v>
      </c>
      <c r="C122">
        <v>2346</v>
      </c>
      <c r="D122">
        <v>67</v>
      </c>
      <c r="F122" t="s">
        <v>27</v>
      </c>
      <c r="G122" t="s">
        <v>28</v>
      </c>
      <c r="H122" t="s">
        <v>150</v>
      </c>
      <c r="I122" s="134" t="s">
        <v>5401</v>
      </c>
      <c r="J122" t="s">
        <v>39</v>
      </c>
      <c r="K122" t="s">
        <v>5892</v>
      </c>
      <c r="L122">
        <v>6227</v>
      </c>
      <c r="M122" t="s">
        <v>77</v>
      </c>
      <c r="N122" t="s">
        <v>160</v>
      </c>
      <c r="O122" t="s">
        <v>79</v>
      </c>
      <c r="P122">
        <v>1</v>
      </c>
      <c r="Q122">
        <v>56.5</v>
      </c>
      <c r="R122">
        <v>56.5</v>
      </c>
      <c r="S122">
        <f>IFERROR(_xlfn.XLOOKUP(tbl_Facturas[[#This Row],[Key_Fact]],tbl_Manifiestos[Key_Manif],tbl_Manifiestos[Pagado a Broker],0),0)</f>
        <v>0</v>
      </c>
      <c r="T122">
        <v>61631.99</v>
      </c>
    </row>
    <row r="123" spans="1:20" x14ac:dyDescent="0.25">
      <c r="A123" t="s">
        <v>5813</v>
      </c>
      <c r="B123" t="str">
        <f>tbl_Facturas[[#This Row],[Factura]] &amp; "|" &amp; tbl_Facturas[[#This Row],[Proyecto OK]] &amp; "|" &amp; TEXT(tbl_Facturas[[#This Row],[Horas o Viaje]],"0.00") &amp; "|" &amp; TEXT(tbl_Facturas[[#This Row],[Costo unitario]],"0.00")</f>
        <v>2346|Canal #2 |1.00|186.00</v>
      </c>
      <c r="C123">
        <v>2346</v>
      </c>
      <c r="D123">
        <v>67</v>
      </c>
      <c r="F123" t="s">
        <v>27</v>
      </c>
      <c r="G123" t="s">
        <v>28</v>
      </c>
      <c r="H123" t="s">
        <v>144</v>
      </c>
      <c r="I123" s="134" t="s">
        <v>5401</v>
      </c>
      <c r="J123" t="s">
        <v>39</v>
      </c>
      <c r="K123" t="s">
        <v>5892</v>
      </c>
      <c r="L123">
        <v>6227</v>
      </c>
      <c r="M123" t="s">
        <v>161</v>
      </c>
      <c r="N123" t="s">
        <v>162</v>
      </c>
      <c r="O123" t="s">
        <v>163</v>
      </c>
      <c r="P123">
        <v>1</v>
      </c>
      <c r="Q123">
        <v>186</v>
      </c>
      <c r="R123">
        <v>186</v>
      </c>
      <c r="S123">
        <f>IFERROR(_xlfn.XLOOKUP(tbl_Facturas[[#This Row],[Key_Fact]],tbl_Manifiestos[Key_Manif],tbl_Manifiestos[Pagado a Broker],0),0)</f>
        <v>0</v>
      </c>
      <c r="T123">
        <v>61817.99</v>
      </c>
    </row>
    <row r="124" spans="1:20" x14ac:dyDescent="0.25">
      <c r="A124" t="s">
        <v>5813</v>
      </c>
      <c r="B124" t="str">
        <f>tbl_Facturas[[#This Row],[Factura]] &amp; "|" &amp; tbl_Facturas[[#This Row],[Proyecto OK]] &amp; "|" &amp; TEXT(tbl_Facturas[[#This Row],[Horas o Viaje]],"0.00") &amp; "|" &amp; TEXT(tbl_Facturas[[#This Row],[Costo unitario]],"0.00")</f>
        <v>2346|Canal #2 |1.00|186.00</v>
      </c>
      <c r="C124">
        <v>2346</v>
      </c>
      <c r="D124">
        <v>67</v>
      </c>
      <c r="F124" t="s">
        <v>27</v>
      </c>
      <c r="G124" t="s">
        <v>28</v>
      </c>
      <c r="H124" t="s">
        <v>145</v>
      </c>
      <c r="I124" s="134" t="s">
        <v>5401</v>
      </c>
      <c r="J124" t="s">
        <v>39</v>
      </c>
      <c r="K124" t="s">
        <v>5892</v>
      </c>
      <c r="L124">
        <v>6227</v>
      </c>
      <c r="M124" t="s">
        <v>164</v>
      </c>
      <c r="N124" t="s">
        <v>165</v>
      </c>
      <c r="O124" t="s">
        <v>166</v>
      </c>
      <c r="P124">
        <v>1</v>
      </c>
      <c r="Q124">
        <v>186</v>
      </c>
      <c r="R124">
        <v>186</v>
      </c>
      <c r="S124">
        <f>IFERROR(_xlfn.XLOOKUP(tbl_Facturas[[#This Row],[Key_Fact]],tbl_Manifiestos[Key_Manif],tbl_Manifiestos[Pagado a Broker],0),0)</f>
        <v>0</v>
      </c>
      <c r="T124">
        <v>62003.99</v>
      </c>
    </row>
    <row r="125" spans="1:20" x14ac:dyDescent="0.25">
      <c r="A125" t="s">
        <v>5813</v>
      </c>
      <c r="B125" t="str">
        <f>tbl_Facturas[[#This Row],[Factura]] &amp; "|" &amp; tbl_Facturas[[#This Row],[Proyecto OK]] &amp; "|" &amp; TEXT(tbl_Facturas[[#This Row],[Horas o Viaje]],"0.00") &amp; "|" &amp; TEXT(tbl_Facturas[[#This Row],[Costo unitario]],"0.00")</f>
        <v>2346|Canal #2 |1.00|56.50</v>
      </c>
      <c r="C125">
        <v>2346</v>
      </c>
      <c r="D125">
        <v>19</v>
      </c>
      <c r="F125" t="s">
        <v>12</v>
      </c>
      <c r="G125" t="s">
        <v>24</v>
      </c>
      <c r="H125" t="s">
        <v>138</v>
      </c>
      <c r="I125" s="134" t="s">
        <v>5401</v>
      </c>
      <c r="J125" t="s">
        <v>39</v>
      </c>
      <c r="K125" t="s">
        <v>5892</v>
      </c>
      <c r="L125">
        <v>6227</v>
      </c>
      <c r="M125" t="s">
        <v>77</v>
      </c>
      <c r="N125" t="s">
        <v>167</v>
      </c>
      <c r="O125" t="s">
        <v>79</v>
      </c>
      <c r="P125">
        <v>1</v>
      </c>
      <c r="Q125">
        <v>56.5</v>
      </c>
      <c r="R125">
        <v>56.5</v>
      </c>
      <c r="S125">
        <f>IFERROR(_xlfn.XLOOKUP(tbl_Facturas[[#This Row],[Key_Fact]],tbl_Manifiestos[Key_Manif],tbl_Manifiestos[Pagado a Broker],0),0)</f>
        <v>0</v>
      </c>
      <c r="T125">
        <v>62060.49</v>
      </c>
    </row>
    <row r="126" spans="1:20" x14ac:dyDescent="0.25">
      <c r="A126" t="s">
        <v>5813</v>
      </c>
      <c r="B126" t="str">
        <f>tbl_Facturas[[#This Row],[Factura]] &amp; "|" &amp; tbl_Facturas[[#This Row],[Proyecto OK]] &amp; "|" &amp; TEXT(tbl_Facturas[[#This Row],[Horas o Viaje]],"0.00") &amp; "|" &amp; TEXT(tbl_Facturas[[#This Row],[Costo unitario]],"0.00")</f>
        <v>2346|Canal #2 |1.00|56.50</v>
      </c>
      <c r="C126">
        <v>2346</v>
      </c>
      <c r="D126">
        <v>19</v>
      </c>
      <c r="F126" t="s">
        <v>12</v>
      </c>
      <c r="G126" t="s">
        <v>24</v>
      </c>
      <c r="H126" t="s">
        <v>139</v>
      </c>
      <c r="I126" s="134" t="s">
        <v>5401</v>
      </c>
      <c r="J126" t="s">
        <v>39</v>
      </c>
      <c r="K126" t="s">
        <v>5892</v>
      </c>
      <c r="L126">
        <v>6227</v>
      </c>
      <c r="M126" t="s">
        <v>77</v>
      </c>
      <c r="N126" t="s">
        <v>168</v>
      </c>
      <c r="O126" t="s">
        <v>79</v>
      </c>
      <c r="P126">
        <v>1</v>
      </c>
      <c r="Q126">
        <v>56.5</v>
      </c>
      <c r="R126">
        <v>56.5</v>
      </c>
      <c r="S126">
        <f>IFERROR(_xlfn.XLOOKUP(tbl_Facturas[[#This Row],[Key_Fact]],tbl_Manifiestos[Key_Manif],tbl_Manifiestos[Pagado a Broker],0),0)</f>
        <v>0</v>
      </c>
      <c r="T126">
        <v>62116.99</v>
      </c>
    </row>
    <row r="127" spans="1:20" x14ac:dyDescent="0.25">
      <c r="A127" t="s">
        <v>5813</v>
      </c>
      <c r="B127" t="str">
        <f>tbl_Facturas[[#This Row],[Factura]] &amp; "|" &amp; tbl_Facturas[[#This Row],[Proyecto OK]] &amp; "|" &amp; TEXT(tbl_Facturas[[#This Row],[Horas o Viaje]],"0.00") &amp; "|" &amp; TEXT(tbl_Facturas[[#This Row],[Costo unitario]],"0.00")</f>
        <v>2346|Canal #2 |1.00|56.50</v>
      </c>
      <c r="C127">
        <v>2346</v>
      </c>
      <c r="D127">
        <v>19</v>
      </c>
      <c r="F127" t="s">
        <v>12</v>
      </c>
      <c r="G127" t="s">
        <v>24</v>
      </c>
      <c r="H127" t="s">
        <v>140</v>
      </c>
      <c r="I127" s="134" t="s">
        <v>5401</v>
      </c>
      <c r="J127" t="s">
        <v>39</v>
      </c>
      <c r="K127" t="s">
        <v>5892</v>
      </c>
      <c r="L127">
        <v>6227</v>
      </c>
      <c r="M127" t="s">
        <v>77</v>
      </c>
      <c r="N127" t="s">
        <v>169</v>
      </c>
      <c r="O127" t="s">
        <v>79</v>
      </c>
      <c r="P127">
        <v>1</v>
      </c>
      <c r="Q127">
        <v>56.5</v>
      </c>
      <c r="R127">
        <v>56.5</v>
      </c>
      <c r="S127">
        <f>IFERROR(_xlfn.XLOOKUP(tbl_Facturas[[#This Row],[Key_Fact]],tbl_Manifiestos[Key_Manif],tbl_Manifiestos[Pagado a Broker],0),0)</f>
        <v>0</v>
      </c>
      <c r="T127">
        <v>62173.49</v>
      </c>
    </row>
    <row r="128" spans="1:20" x14ac:dyDescent="0.25">
      <c r="A128" t="s">
        <v>5813</v>
      </c>
      <c r="B128" t="str">
        <f>tbl_Facturas[[#This Row],[Factura]] &amp; "|" &amp; tbl_Facturas[[#This Row],[Proyecto OK]] &amp; "|" &amp; TEXT(tbl_Facturas[[#This Row],[Horas o Viaje]],"0.00") &amp; "|" &amp; TEXT(tbl_Facturas[[#This Row],[Costo unitario]],"0.00")</f>
        <v>2346|Canal #2 |1.00|56.50</v>
      </c>
      <c r="C128">
        <v>2346</v>
      </c>
      <c r="D128">
        <v>19</v>
      </c>
      <c r="F128" t="s">
        <v>12</v>
      </c>
      <c r="G128" t="s">
        <v>24</v>
      </c>
      <c r="H128" t="s">
        <v>141</v>
      </c>
      <c r="I128" s="134" t="s">
        <v>5401</v>
      </c>
      <c r="J128" t="s">
        <v>39</v>
      </c>
      <c r="K128" t="s">
        <v>5892</v>
      </c>
      <c r="L128">
        <v>6227</v>
      </c>
      <c r="M128" t="s">
        <v>77</v>
      </c>
      <c r="N128" t="s">
        <v>170</v>
      </c>
      <c r="O128" t="s">
        <v>79</v>
      </c>
      <c r="P128">
        <v>1</v>
      </c>
      <c r="Q128">
        <v>56.5</v>
      </c>
      <c r="R128">
        <v>56.5</v>
      </c>
      <c r="S128">
        <f>IFERROR(_xlfn.XLOOKUP(tbl_Facturas[[#This Row],[Key_Fact]],tbl_Manifiestos[Key_Manif],tbl_Manifiestos[Pagado a Broker],0),0)</f>
        <v>0</v>
      </c>
      <c r="T128">
        <v>62229.99</v>
      </c>
    </row>
    <row r="129" spans="1:20" x14ac:dyDescent="0.25">
      <c r="A129" t="s">
        <v>5813</v>
      </c>
      <c r="B129" t="str">
        <f>tbl_Facturas[[#This Row],[Factura]] &amp; "|" &amp; tbl_Facturas[[#This Row],[Proyecto OK]] &amp; "|" &amp; TEXT(tbl_Facturas[[#This Row],[Horas o Viaje]],"0.00") &amp; "|" &amp; TEXT(tbl_Facturas[[#This Row],[Costo unitario]],"0.00")</f>
        <v>2346|Canal #2 |1.00|56.50</v>
      </c>
      <c r="C129">
        <v>2346</v>
      </c>
      <c r="D129">
        <v>19</v>
      </c>
      <c r="F129" t="s">
        <v>12</v>
      </c>
      <c r="G129" t="s">
        <v>24</v>
      </c>
      <c r="H129" t="s">
        <v>142</v>
      </c>
      <c r="I129" s="134" t="s">
        <v>5401</v>
      </c>
      <c r="J129" t="s">
        <v>39</v>
      </c>
      <c r="K129" t="s">
        <v>5892</v>
      </c>
      <c r="L129">
        <v>6227</v>
      </c>
      <c r="M129" t="s">
        <v>77</v>
      </c>
      <c r="N129" t="s">
        <v>171</v>
      </c>
      <c r="O129" t="s">
        <v>79</v>
      </c>
      <c r="P129">
        <v>1</v>
      </c>
      <c r="Q129">
        <v>56.5</v>
      </c>
      <c r="R129">
        <v>56.5</v>
      </c>
      <c r="S129">
        <f>IFERROR(_xlfn.XLOOKUP(tbl_Facturas[[#This Row],[Key_Fact]],tbl_Manifiestos[Key_Manif],tbl_Manifiestos[Pagado a Broker],0),0)</f>
        <v>0</v>
      </c>
      <c r="T129">
        <v>62286.49</v>
      </c>
    </row>
    <row r="130" spans="1:20" x14ac:dyDescent="0.25">
      <c r="A130" t="s">
        <v>5813</v>
      </c>
      <c r="B130" t="str">
        <f>tbl_Facturas[[#This Row],[Factura]] &amp; "|" &amp; tbl_Facturas[[#This Row],[Proyecto OK]] &amp; "|" &amp; TEXT(tbl_Facturas[[#This Row],[Horas o Viaje]],"0.00") &amp; "|" &amp; TEXT(tbl_Facturas[[#This Row],[Costo unitario]],"0.00")</f>
        <v>2346|Canal #2 |1.00|56.50</v>
      </c>
      <c r="C130">
        <v>2346</v>
      </c>
      <c r="D130">
        <v>19</v>
      </c>
      <c r="F130" t="s">
        <v>12</v>
      </c>
      <c r="G130" t="s">
        <v>24</v>
      </c>
      <c r="H130" t="s">
        <v>143</v>
      </c>
      <c r="I130" s="134" t="s">
        <v>5401</v>
      </c>
      <c r="J130" t="s">
        <v>39</v>
      </c>
      <c r="K130" t="s">
        <v>5892</v>
      </c>
      <c r="L130">
        <v>6227</v>
      </c>
      <c r="M130" t="s">
        <v>77</v>
      </c>
      <c r="N130" t="s">
        <v>172</v>
      </c>
      <c r="O130" t="s">
        <v>79</v>
      </c>
      <c r="P130">
        <v>1</v>
      </c>
      <c r="Q130">
        <v>56.5</v>
      </c>
      <c r="R130">
        <v>56.5</v>
      </c>
      <c r="S130">
        <f>IFERROR(_xlfn.XLOOKUP(tbl_Facturas[[#This Row],[Key_Fact]],tbl_Manifiestos[Key_Manif],tbl_Manifiestos[Pagado a Broker],0),0)</f>
        <v>0</v>
      </c>
      <c r="T130">
        <v>62342.99</v>
      </c>
    </row>
    <row r="131" spans="1:20" x14ac:dyDescent="0.25">
      <c r="A131" t="s">
        <v>5813</v>
      </c>
      <c r="B131" t="str">
        <f>tbl_Facturas[[#This Row],[Factura]] &amp; "|" &amp; tbl_Facturas[[#This Row],[Proyecto OK]] &amp; "|" &amp; TEXT(tbl_Facturas[[#This Row],[Horas o Viaje]],"0.00") &amp; "|" &amp; TEXT(tbl_Facturas[[#This Row],[Costo unitario]],"0.00")</f>
        <v>2346|Canal #2 |1.00|56.50</v>
      </c>
      <c r="C131">
        <v>2346</v>
      </c>
      <c r="D131">
        <v>356</v>
      </c>
      <c r="F131" t="s">
        <v>27</v>
      </c>
      <c r="G131" t="s">
        <v>122</v>
      </c>
      <c r="H131" t="s">
        <v>151</v>
      </c>
      <c r="I131" s="134" t="s">
        <v>5401</v>
      </c>
      <c r="J131" t="s">
        <v>39</v>
      </c>
      <c r="K131" t="s">
        <v>5892</v>
      </c>
      <c r="L131">
        <v>6227</v>
      </c>
      <c r="M131" t="s">
        <v>77</v>
      </c>
      <c r="N131" t="s">
        <v>173</v>
      </c>
      <c r="O131" t="s">
        <v>79</v>
      </c>
      <c r="P131">
        <v>1</v>
      </c>
      <c r="Q131">
        <v>56.5</v>
      </c>
      <c r="R131">
        <v>56.5</v>
      </c>
      <c r="S131">
        <f>IFERROR(_xlfn.XLOOKUP(tbl_Facturas[[#This Row],[Key_Fact]],tbl_Manifiestos[Key_Manif],tbl_Manifiestos[Pagado a Broker],0),0)</f>
        <v>0</v>
      </c>
      <c r="T131">
        <v>62399.49</v>
      </c>
    </row>
    <row r="132" spans="1:20" x14ac:dyDescent="0.25">
      <c r="A132" t="s">
        <v>5813</v>
      </c>
      <c r="B132" t="str">
        <f>tbl_Facturas[[#This Row],[Factura]] &amp; "|" &amp; tbl_Facturas[[#This Row],[Proyecto OK]] &amp; "|" &amp; TEXT(tbl_Facturas[[#This Row],[Horas o Viaje]],"0.00") &amp; "|" &amp; TEXT(tbl_Facturas[[#This Row],[Costo unitario]],"0.00")</f>
        <v>2346|Canal #2 |1.00|56.50</v>
      </c>
      <c r="C132">
        <v>2346</v>
      </c>
      <c r="D132">
        <v>356</v>
      </c>
      <c r="F132" t="s">
        <v>27</v>
      </c>
      <c r="G132" t="s">
        <v>122</v>
      </c>
      <c r="H132" t="s">
        <v>152</v>
      </c>
      <c r="I132" s="134" t="s">
        <v>5401</v>
      </c>
      <c r="J132" t="s">
        <v>39</v>
      </c>
      <c r="K132" t="s">
        <v>5892</v>
      </c>
      <c r="L132">
        <v>6227</v>
      </c>
      <c r="M132" t="s">
        <v>77</v>
      </c>
      <c r="N132" t="s">
        <v>174</v>
      </c>
      <c r="O132" t="s">
        <v>79</v>
      </c>
      <c r="P132">
        <v>1</v>
      </c>
      <c r="Q132">
        <v>56.5</v>
      </c>
      <c r="R132">
        <v>56.5</v>
      </c>
      <c r="S132">
        <f>IFERROR(_xlfn.XLOOKUP(tbl_Facturas[[#This Row],[Key_Fact]],tbl_Manifiestos[Key_Manif],tbl_Manifiestos[Pagado a Broker],0),0)</f>
        <v>0</v>
      </c>
      <c r="T132">
        <v>62455.99</v>
      </c>
    </row>
    <row r="133" spans="1:20" x14ac:dyDescent="0.25">
      <c r="A133" t="s">
        <v>5813</v>
      </c>
      <c r="B133" t="str">
        <f>tbl_Facturas[[#This Row],[Factura]] &amp; "|" &amp; tbl_Facturas[[#This Row],[Proyecto OK]] &amp; "|" &amp; TEXT(tbl_Facturas[[#This Row],[Horas o Viaje]],"0.00") &amp; "|" &amp; TEXT(tbl_Facturas[[#This Row],[Costo unitario]],"0.00")</f>
        <v>2346|Canal #2 |1.00|56.50</v>
      </c>
      <c r="C133">
        <v>2346</v>
      </c>
      <c r="D133">
        <v>356</v>
      </c>
      <c r="F133" t="s">
        <v>27</v>
      </c>
      <c r="G133" t="s">
        <v>122</v>
      </c>
      <c r="H133" t="s">
        <v>153</v>
      </c>
      <c r="I133" s="134" t="s">
        <v>5401</v>
      </c>
      <c r="J133" t="s">
        <v>39</v>
      </c>
      <c r="K133" t="s">
        <v>5892</v>
      </c>
      <c r="L133">
        <v>6227</v>
      </c>
      <c r="M133" t="s">
        <v>77</v>
      </c>
      <c r="N133" t="s">
        <v>175</v>
      </c>
      <c r="O133" t="s">
        <v>79</v>
      </c>
      <c r="P133">
        <v>1</v>
      </c>
      <c r="Q133">
        <v>56.5</v>
      </c>
      <c r="R133">
        <v>56.5</v>
      </c>
      <c r="S133">
        <f>IFERROR(_xlfn.XLOOKUP(tbl_Facturas[[#This Row],[Key_Fact]],tbl_Manifiestos[Key_Manif],tbl_Manifiestos[Pagado a Broker],0),0)</f>
        <v>0</v>
      </c>
      <c r="T133">
        <v>62512.49</v>
      </c>
    </row>
    <row r="134" spans="1:20" x14ac:dyDescent="0.25">
      <c r="A134" t="s">
        <v>5813</v>
      </c>
      <c r="B134" t="str">
        <f>tbl_Facturas[[#This Row],[Factura]] &amp; "|" &amp; tbl_Facturas[[#This Row],[Proyecto OK]] &amp; "|" &amp; TEXT(tbl_Facturas[[#This Row],[Horas o Viaje]],"0.00") &amp; "|" &amp; TEXT(tbl_Facturas[[#This Row],[Costo unitario]],"0.00")</f>
        <v>2346|Canal #2 |1.00|56.50</v>
      </c>
      <c r="C134">
        <v>2346</v>
      </c>
      <c r="D134">
        <v>356</v>
      </c>
      <c r="F134" t="s">
        <v>27</v>
      </c>
      <c r="G134" t="s">
        <v>122</v>
      </c>
      <c r="H134" t="s">
        <v>154</v>
      </c>
      <c r="I134" s="134" t="s">
        <v>5401</v>
      </c>
      <c r="J134" t="s">
        <v>39</v>
      </c>
      <c r="K134" t="s">
        <v>5892</v>
      </c>
      <c r="L134">
        <v>6227</v>
      </c>
      <c r="M134" t="s">
        <v>77</v>
      </c>
      <c r="N134" t="s">
        <v>176</v>
      </c>
      <c r="O134" t="s">
        <v>79</v>
      </c>
      <c r="P134">
        <v>1</v>
      </c>
      <c r="Q134">
        <v>56.5</v>
      </c>
      <c r="R134">
        <v>56.5</v>
      </c>
      <c r="S134">
        <f>IFERROR(_xlfn.XLOOKUP(tbl_Facturas[[#This Row],[Key_Fact]],tbl_Manifiestos[Key_Manif],tbl_Manifiestos[Pagado a Broker],0),0)</f>
        <v>0</v>
      </c>
      <c r="T134">
        <v>62568.99</v>
      </c>
    </row>
    <row r="135" spans="1:20" x14ac:dyDescent="0.25">
      <c r="A135" t="s">
        <v>5813</v>
      </c>
      <c r="B135" t="str">
        <f>tbl_Facturas[[#This Row],[Factura]] &amp; "|" &amp; tbl_Facturas[[#This Row],[Proyecto OK]] &amp; "|" &amp; TEXT(tbl_Facturas[[#This Row],[Horas o Viaje]],"0.00") &amp; "|" &amp; TEXT(tbl_Facturas[[#This Row],[Costo unitario]],"0.00")</f>
        <v>2346|Canal #2 |1.00|56.50</v>
      </c>
      <c r="C135">
        <v>2346</v>
      </c>
      <c r="D135">
        <v>356</v>
      </c>
      <c r="F135" t="s">
        <v>27</v>
      </c>
      <c r="G135" t="s">
        <v>122</v>
      </c>
      <c r="H135" t="s">
        <v>155</v>
      </c>
      <c r="I135" s="134" t="s">
        <v>5401</v>
      </c>
      <c r="J135" t="s">
        <v>39</v>
      </c>
      <c r="K135" t="s">
        <v>5892</v>
      </c>
      <c r="L135">
        <v>6227</v>
      </c>
      <c r="M135" t="s">
        <v>77</v>
      </c>
      <c r="N135" t="s">
        <v>177</v>
      </c>
      <c r="O135" t="s">
        <v>79</v>
      </c>
      <c r="P135">
        <v>1</v>
      </c>
      <c r="Q135">
        <v>56.5</v>
      </c>
      <c r="R135">
        <v>56.5</v>
      </c>
      <c r="S135">
        <f>IFERROR(_xlfn.XLOOKUP(tbl_Facturas[[#This Row],[Key_Fact]],tbl_Manifiestos[Key_Manif],tbl_Manifiestos[Pagado a Broker],0),0)</f>
        <v>0</v>
      </c>
      <c r="T135">
        <v>62625.49</v>
      </c>
    </row>
    <row r="136" spans="1:20" x14ac:dyDescent="0.25">
      <c r="A136" t="s">
        <v>5813</v>
      </c>
      <c r="B136" t="str">
        <f>tbl_Facturas[[#This Row],[Factura]] &amp; "|" &amp; tbl_Facturas[[#This Row],[Proyecto OK]] &amp; "|" &amp; TEXT(tbl_Facturas[[#This Row],[Horas o Viaje]],"0.00") &amp; "|" &amp; TEXT(tbl_Facturas[[#This Row],[Costo unitario]],"0.00")</f>
        <v>2346||0.00|0.00</v>
      </c>
      <c r="C136">
        <v>2346</v>
      </c>
      <c r="G136" t="s">
        <v>52</v>
      </c>
      <c r="I136" s="134" t="s">
        <v>5401</v>
      </c>
      <c r="R136">
        <v>-71.5</v>
      </c>
      <c r="S136">
        <f>IFERROR(_xlfn.XLOOKUP(tbl_Facturas[[#This Row],[Key_Fact]],tbl_Manifiestos[Key_Manif],tbl_Manifiestos[Pagado a Broker],0),0)</f>
        <v>0</v>
      </c>
      <c r="T136">
        <v>62553.99</v>
      </c>
    </row>
    <row r="137" spans="1:20" x14ac:dyDescent="0.25">
      <c r="A137" t="s">
        <v>5813</v>
      </c>
      <c r="B137" t="str">
        <f>tbl_Facturas[[#This Row],[Factura]] &amp; "|" &amp; tbl_Facturas[[#This Row],[Proyecto OK]] &amp; "|" &amp; TEXT(tbl_Facturas[[#This Row],[Horas o Viaje]],"0.00") &amp; "|" &amp; TEXT(tbl_Facturas[[#This Row],[Costo unitario]],"0.00")</f>
        <v>2347|Niles IL|6.50|115.50</v>
      </c>
      <c r="C137">
        <v>2347</v>
      </c>
      <c r="D137">
        <v>11</v>
      </c>
      <c r="E137" t="s">
        <v>12</v>
      </c>
      <c r="G137" t="s">
        <v>13</v>
      </c>
      <c r="H137" t="s">
        <v>178</v>
      </c>
      <c r="I137" s="134" t="s">
        <v>5312</v>
      </c>
      <c r="J137" t="s">
        <v>22</v>
      </c>
      <c r="K137" s="240" t="s">
        <v>22</v>
      </c>
      <c r="M137" t="s">
        <v>23</v>
      </c>
      <c r="P137">
        <v>6.5</v>
      </c>
      <c r="Q137">
        <v>115.5</v>
      </c>
      <c r="R137">
        <v>750.75</v>
      </c>
      <c r="S137">
        <f>IFERROR(_xlfn.XLOOKUP(tbl_Facturas[[#This Row],[Key_Fact]],tbl_Manifiestos[Key_Manif],tbl_Manifiestos[Pagado a Broker],0),0)</f>
        <v>698.19749999999999</v>
      </c>
      <c r="T137">
        <v>63304.74</v>
      </c>
    </row>
    <row r="138" spans="1:20" x14ac:dyDescent="0.25">
      <c r="A138" t="s">
        <v>5813</v>
      </c>
      <c r="B138" t="str">
        <f>tbl_Facturas[[#This Row],[Factura]] &amp; "|" &amp; tbl_Facturas[[#This Row],[Proyecto OK]] &amp; "|" &amp; TEXT(tbl_Facturas[[#This Row],[Horas o Viaje]],"0.00") &amp; "|" &amp; TEXT(tbl_Facturas[[#This Row],[Costo unitario]],"0.00")</f>
        <v>2347|Niles IL|9.00|115.50</v>
      </c>
      <c r="C138">
        <v>2347</v>
      </c>
      <c r="D138">
        <v>198</v>
      </c>
      <c r="E138" t="s">
        <v>5916</v>
      </c>
      <c r="G138" t="s">
        <v>31</v>
      </c>
      <c r="H138" t="s">
        <v>179</v>
      </c>
      <c r="I138" s="134" t="s">
        <v>5312</v>
      </c>
      <c r="J138" t="s">
        <v>22</v>
      </c>
      <c r="K138" s="240" t="s">
        <v>22</v>
      </c>
      <c r="M138" t="s">
        <v>180</v>
      </c>
      <c r="P138">
        <v>9</v>
      </c>
      <c r="Q138">
        <v>115.5</v>
      </c>
      <c r="R138">
        <v>1039.5</v>
      </c>
      <c r="S138">
        <f>IFERROR(_xlfn.XLOOKUP(tbl_Facturas[[#This Row],[Key_Fact]],tbl_Manifiestos[Key_Manif],tbl_Manifiestos[Pagado a Broker],0),0)</f>
        <v>966.73500000000001</v>
      </c>
      <c r="T138">
        <v>64344.24</v>
      </c>
    </row>
    <row r="139" spans="1:20" x14ac:dyDescent="0.25">
      <c r="A139" t="s">
        <v>5813</v>
      </c>
      <c r="B139" t="str">
        <f>tbl_Facturas[[#This Row],[Factura]] &amp; "|" &amp; tbl_Facturas[[#This Row],[Proyecto OK]] &amp; "|" &amp; TEXT(tbl_Facturas[[#This Row],[Horas o Viaje]],"0.00") &amp; "|" &amp; TEXT(tbl_Facturas[[#This Row],[Costo unitario]],"0.00")</f>
        <v>2348|Lead Replacement Service|13.00|110.00</v>
      </c>
      <c r="C139">
        <v>2348</v>
      </c>
      <c r="D139">
        <v>617</v>
      </c>
      <c r="E139" t="s">
        <v>27</v>
      </c>
      <c r="G139" t="s">
        <v>36</v>
      </c>
      <c r="H139" t="s">
        <v>181</v>
      </c>
      <c r="I139" s="134" t="s">
        <v>5306</v>
      </c>
      <c r="J139" t="s">
        <v>30</v>
      </c>
      <c r="K139" t="s">
        <v>5903</v>
      </c>
      <c r="L139">
        <v>3347</v>
      </c>
      <c r="P139">
        <v>13</v>
      </c>
      <c r="Q139">
        <v>110</v>
      </c>
      <c r="R139">
        <v>1430</v>
      </c>
      <c r="S139">
        <f>IFERROR(_xlfn.XLOOKUP(tbl_Facturas[[#This Row],[Key_Fact]],tbl_Manifiestos[Key_Manif],tbl_Manifiestos[Pagado a Broker],0),0)</f>
        <v>1329.9</v>
      </c>
      <c r="T139">
        <v>65774.239999999991</v>
      </c>
    </row>
    <row r="140" spans="1:20" x14ac:dyDescent="0.25">
      <c r="A140" t="s">
        <v>5813</v>
      </c>
      <c r="B140" t="str">
        <f>tbl_Facturas[[#This Row],[Factura]] &amp; "|" &amp; tbl_Facturas[[#This Row],[Proyecto OK]] &amp; "|" &amp; TEXT(tbl_Facturas[[#This Row],[Horas o Viaje]],"0.00") &amp; "|" &amp; TEXT(tbl_Facturas[[#This Row],[Costo unitario]],"0.00")</f>
        <v>2348|Lead Replacement Service|8.50|110.00</v>
      </c>
      <c r="C140">
        <v>2348</v>
      </c>
      <c r="D140">
        <v>617</v>
      </c>
      <c r="E140" t="s">
        <v>27</v>
      </c>
      <c r="G140" t="s">
        <v>36</v>
      </c>
      <c r="H140" t="s">
        <v>182</v>
      </c>
      <c r="I140" s="134" t="s">
        <v>5306</v>
      </c>
      <c r="J140" t="s">
        <v>30</v>
      </c>
      <c r="K140" t="s">
        <v>5903</v>
      </c>
      <c r="L140">
        <v>3347</v>
      </c>
      <c r="P140">
        <v>8.5</v>
      </c>
      <c r="Q140">
        <v>110</v>
      </c>
      <c r="R140">
        <v>935</v>
      </c>
      <c r="S140">
        <f>IFERROR(_xlfn.XLOOKUP(tbl_Facturas[[#This Row],[Key_Fact]],tbl_Manifiestos[Key_Manif],tbl_Manifiestos[Pagado a Broker],0),0)</f>
        <v>869.55000000000007</v>
      </c>
      <c r="T140">
        <v>66709.239999999991</v>
      </c>
    </row>
    <row r="141" spans="1:20" x14ac:dyDescent="0.25">
      <c r="A141" t="s">
        <v>5813</v>
      </c>
      <c r="B141" t="str">
        <f>tbl_Facturas[[#This Row],[Factura]] &amp; "|" &amp; tbl_Facturas[[#This Row],[Proyecto OK]] &amp; "|" &amp; TEXT(tbl_Facturas[[#This Row],[Horas o Viaje]],"0.00") &amp; "|" &amp; TEXT(tbl_Facturas[[#This Row],[Costo unitario]],"0.00")</f>
        <v>2348|Lead Replacement Service|12.00|110.00</v>
      </c>
      <c r="C141">
        <v>2348</v>
      </c>
      <c r="D141">
        <v>617</v>
      </c>
      <c r="E141" t="s">
        <v>27</v>
      </c>
      <c r="G141" t="s">
        <v>36</v>
      </c>
      <c r="H141" t="s">
        <v>183</v>
      </c>
      <c r="I141" s="134" t="s">
        <v>5306</v>
      </c>
      <c r="J141" t="s">
        <v>30</v>
      </c>
      <c r="K141" t="s">
        <v>5903</v>
      </c>
      <c r="L141">
        <v>3347</v>
      </c>
      <c r="P141">
        <v>12</v>
      </c>
      <c r="Q141">
        <v>110</v>
      </c>
      <c r="R141">
        <v>1320</v>
      </c>
      <c r="S141">
        <f>IFERROR(_xlfn.XLOOKUP(tbl_Facturas[[#This Row],[Key_Fact]],tbl_Manifiestos[Key_Manif],tbl_Manifiestos[Pagado a Broker],0),0)</f>
        <v>1227.6000000000001</v>
      </c>
      <c r="T141">
        <v>68029.239999999991</v>
      </c>
    </row>
    <row r="142" spans="1:20" x14ac:dyDescent="0.25">
      <c r="A142" t="s">
        <v>5813</v>
      </c>
      <c r="B142" t="str">
        <f>tbl_Facturas[[#This Row],[Factura]] &amp; "|" &amp; tbl_Facturas[[#This Row],[Proyecto OK]] &amp; "|" &amp; TEXT(tbl_Facturas[[#This Row],[Horas o Viaje]],"0.00") &amp; "|" &amp; TEXT(tbl_Facturas[[#This Row],[Costo unitario]],"0.00")</f>
        <v>2348|Lead Replacement Service|11.50|110.00</v>
      </c>
      <c r="C142">
        <v>2348</v>
      </c>
      <c r="D142">
        <v>308</v>
      </c>
      <c r="E142" t="s">
        <v>16</v>
      </c>
      <c r="G142" t="s">
        <v>17</v>
      </c>
      <c r="H142" t="s">
        <v>184</v>
      </c>
      <c r="I142" s="134" t="s">
        <v>5306</v>
      </c>
      <c r="J142" t="s">
        <v>30</v>
      </c>
      <c r="K142" t="s">
        <v>5903</v>
      </c>
      <c r="L142">
        <v>3347</v>
      </c>
      <c r="P142">
        <v>11.5</v>
      </c>
      <c r="Q142">
        <v>110</v>
      </c>
      <c r="R142">
        <v>1265</v>
      </c>
      <c r="S142">
        <f>IFERROR(_xlfn.XLOOKUP(tbl_Facturas[[#This Row],[Key_Fact]],tbl_Manifiestos[Key_Manif],tbl_Manifiestos[Pagado a Broker],0),0)</f>
        <v>1176.45</v>
      </c>
      <c r="T142">
        <v>69294.239999999991</v>
      </c>
    </row>
    <row r="143" spans="1:20" x14ac:dyDescent="0.25">
      <c r="A143" t="s">
        <v>5813</v>
      </c>
      <c r="B143" t="str">
        <f>tbl_Facturas[[#This Row],[Factura]] &amp; "|" &amp; tbl_Facturas[[#This Row],[Proyecto OK]] &amp; "|" &amp; TEXT(tbl_Facturas[[#This Row],[Horas o Viaje]],"0.00") &amp; "|" &amp; TEXT(tbl_Facturas[[#This Row],[Costo unitario]],"0.00")</f>
        <v>2349|Lead Replacement Service|9.00|110.00</v>
      </c>
      <c r="C143">
        <v>2349</v>
      </c>
      <c r="D143">
        <v>108</v>
      </c>
      <c r="E143" t="s">
        <v>5916</v>
      </c>
      <c r="G143" t="s">
        <v>99</v>
      </c>
      <c r="H143" t="s">
        <v>185</v>
      </c>
      <c r="I143" s="134" t="s">
        <v>5306</v>
      </c>
      <c r="J143" t="s">
        <v>186</v>
      </c>
      <c r="K143" t="s">
        <v>5903</v>
      </c>
      <c r="L143">
        <v>3346</v>
      </c>
      <c r="P143">
        <v>9</v>
      </c>
      <c r="Q143">
        <v>110</v>
      </c>
      <c r="R143">
        <v>990</v>
      </c>
      <c r="S143">
        <f>IFERROR(_xlfn.XLOOKUP(tbl_Facturas[[#This Row],[Key_Fact]],tbl_Manifiestos[Key_Manif],tbl_Manifiestos[Pagado a Broker],0),0)</f>
        <v>920.7</v>
      </c>
      <c r="T143">
        <v>70284.239999999991</v>
      </c>
    </row>
    <row r="144" spans="1:20" x14ac:dyDescent="0.25">
      <c r="A144" t="s">
        <v>5813</v>
      </c>
      <c r="B144" t="str">
        <f>tbl_Facturas[[#This Row],[Factura]] &amp; "|" &amp; tbl_Facturas[[#This Row],[Proyecto OK]] &amp; "|" &amp; TEXT(tbl_Facturas[[#This Row],[Horas o Viaje]],"0.00") &amp; "|" &amp; TEXT(tbl_Facturas[[#This Row],[Costo unitario]],"0.00")</f>
        <v>2349|Lead Replacement Service|9.75|110.00</v>
      </c>
      <c r="C144">
        <v>2349</v>
      </c>
      <c r="D144">
        <v>73</v>
      </c>
      <c r="E144" t="s">
        <v>19</v>
      </c>
      <c r="G144" t="s">
        <v>20</v>
      </c>
      <c r="H144" t="s">
        <v>187</v>
      </c>
      <c r="I144" s="134" t="s">
        <v>5306</v>
      </c>
      <c r="J144" t="s">
        <v>186</v>
      </c>
      <c r="K144" t="s">
        <v>5903</v>
      </c>
      <c r="L144">
        <v>3346</v>
      </c>
      <c r="P144">
        <v>9.75</v>
      </c>
      <c r="Q144">
        <v>110</v>
      </c>
      <c r="R144">
        <v>1072.5</v>
      </c>
      <c r="S144">
        <f>IFERROR(_xlfn.XLOOKUP(tbl_Facturas[[#This Row],[Key_Fact]],tbl_Manifiestos[Key_Manif],tbl_Manifiestos[Pagado a Broker],0),0)</f>
        <v>0</v>
      </c>
      <c r="T144">
        <v>71356.739999999991</v>
      </c>
    </row>
    <row r="145" spans="1:20" x14ac:dyDescent="0.25">
      <c r="A145" t="s">
        <v>5813</v>
      </c>
      <c r="B145" t="str">
        <f>tbl_Facturas[[#This Row],[Factura]] &amp; "|" &amp; tbl_Facturas[[#This Row],[Proyecto OK]] &amp; "|" &amp; TEXT(tbl_Facturas[[#This Row],[Horas o Viaje]],"0.00") &amp; "|" &amp; TEXT(tbl_Facturas[[#This Row],[Costo unitario]],"0.00")</f>
        <v>2349|Lead Replacement Service|12.00|110.00</v>
      </c>
      <c r="C145">
        <v>2349</v>
      </c>
      <c r="D145">
        <v>198</v>
      </c>
      <c r="E145" t="s">
        <v>5916</v>
      </c>
      <c r="G145" t="s">
        <v>31</v>
      </c>
      <c r="H145" t="s">
        <v>188</v>
      </c>
      <c r="I145" s="134" t="s">
        <v>5306</v>
      </c>
      <c r="J145" t="s">
        <v>186</v>
      </c>
      <c r="K145" t="s">
        <v>5903</v>
      </c>
      <c r="L145">
        <v>3346</v>
      </c>
      <c r="P145">
        <v>12</v>
      </c>
      <c r="Q145">
        <v>110</v>
      </c>
      <c r="R145">
        <v>1320</v>
      </c>
      <c r="S145">
        <f>IFERROR(_xlfn.XLOOKUP(tbl_Facturas[[#This Row],[Key_Fact]],tbl_Manifiestos[Key_Manif],tbl_Manifiestos[Pagado a Broker],0),0)</f>
        <v>1227.6000000000001</v>
      </c>
      <c r="T145">
        <v>72676.739999999991</v>
      </c>
    </row>
    <row r="146" spans="1:20" x14ac:dyDescent="0.25">
      <c r="A146" t="s">
        <v>5813</v>
      </c>
      <c r="B146" t="str">
        <f>tbl_Facturas[[#This Row],[Factura]] &amp; "|" &amp; tbl_Facturas[[#This Row],[Proyecto OK]] &amp; "|" &amp; TEXT(tbl_Facturas[[#This Row],[Horas o Viaje]],"0.00") &amp; "|" &amp; TEXT(tbl_Facturas[[#This Row],[Costo unitario]],"0.00")</f>
        <v>2349|Lead Replacement Service|13.00|110.00</v>
      </c>
      <c r="C146">
        <v>2349</v>
      </c>
      <c r="D146">
        <v>108</v>
      </c>
      <c r="E146" t="s">
        <v>5916</v>
      </c>
      <c r="G146" t="s">
        <v>99</v>
      </c>
      <c r="H146" t="s">
        <v>189</v>
      </c>
      <c r="I146" s="134" t="s">
        <v>5306</v>
      </c>
      <c r="J146" t="s">
        <v>186</v>
      </c>
      <c r="K146" t="s">
        <v>5903</v>
      </c>
      <c r="L146">
        <v>3346</v>
      </c>
      <c r="P146">
        <v>13</v>
      </c>
      <c r="Q146">
        <v>110</v>
      </c>
      <c r="R146">
        <v>1430</v>
      </c>
      <c r="S146">
        <f>IFERROR(_xlfn.XLOOKUP(tbl_Facturas[[#This Row],[Key_Fact]],tbl_Manifiestos[Key_Manif],tbl_Manifiestos[Pagado a Broker],0),0)</f>
        <v>1329.9</v>
      </c>
      <c r="T146">
        <v>74106.739999999991</v>
      </c>
    </row>
    <row r="147" spans="1:20" x14ac:dyDescent="0.25">
      <c r="A147" t="s">
        <v>5813</v>
      </c>
      <c r="B147" t="str">
        <f>tbl_Facturas[[#This Row],[Factura]] &amp; "|" &amp; tbl_Facturas[[#This Row],[Proyecto OK]] &amp; "|" &amp; TEXT(tbl_Facturas[[#This Row],[Horas o Viaje]],"0.00") &amp; "|" &amp; TEXT(tbl_Facturas[[#This Row],[Costo unitario]],"0.00")</f>
        <v>2350|Metra New Auburn|3.00|168.00</v>
      </c>
      <c r="C147">
        <v>2350</v>
      </c>
      <c r="D147">
        <v>19</v>
      </c>
      <c r="E147" t="s">
        <v>12</v>
      </c>
      <c r="G147" t="s">
        <v>24</v>
      </c>
      <c r="H147" t="s">
        <v>190</v>
      </c>
      <c r="I147" s="134" t="s">
        <v>5330</v>
      </c>
      <c r="J147" t="s">
        <v>191</v>
      </c>
      <c r="K147" t="s">
        <v>5360</v>
      </c>
      <c r="L147">
        <v>2128</v>
      </c>
      <c r="M147" t="s">
        <v>192</v>
      </c>
      <c r="P147">
        <v>3</v>
      </c>
      <c r="Q147">
        <v>168</v>
      </c>
      <c r="R147">
        <v>504</v>
      </c>
      <c r="S147">
        <f>IFERROR(_xlfn.XLOOKUP(tbl_Facturas[[#This Row],[Key_Fact]],tbl_Manifiestos[Key_Manif],tbl_Manifiestos[Pagado a Broker],0),0)</f>
        <v>468.72</v>
      </c>
      <c r="T147">
        <v>74610.739999999991</v>
      </c>
    </row>
    <row r="148" spans="1:20" x14ac:dyDescent="0.25">
      <c r="A148" t="s">
        <v>5813</v>
      </c>
      <c r="B148" t="str">
        <f>tbl_Facturas[[#This Row],[Factura]] &amp; "|" &amp; tbl_Facturas[[#This Row],[Proyecto OK]] &amp; "|" &amp; TEXT(tbl_Facturas[[#This Row],[Horas o Viaje]],"0.00") &amp; "|" &amp; TEXT(tbl_Facturas[[#This Row],[Costo unitario]],"0.00")</f>
        <v>2351|Metra 95th|1.00|168.00</v>
      </c>
      <c r="C148">
        <v>2351</v>
      </c>
      <c r="D148">
        <v>356</v>
      </c>
      <c r="E148" t="s">
        <v>27</v>
      </c>
      <c r="G148" t="s">
        <v>122</v>
      </c>
      <c r="H148" t="s">
        <v>193</v>
      </c>
      <c r="I148" s="134" t="s">
        <v>5330</v>
      </c>
      <c r="J148" t="s">
        <v>194</v>
      </c>
      <c r="K148" t="s">
        <v>5624</v>
      </c>
      <c r="L148">
        <v>2516</v>
      </c>
      <c r="P148">
        <v>1</v>
      </c>
      <c r="Q148">
        <v>168</v>
      </c>
      <c r="R148">
        <v>168</v>
      </c>
      <c r="S148">
        <f>IFERROR(_xlfn.XLOOKUP(tbl_Facturas[[#This Row],[Key_Fact]],tbl_Manifiestos[Key_Manif],tbl_Manifiestos[Pagado a Broker],0),0)</f>
        <v>156.24</v>
      </c>
      <c r="T148">
        <v>74778.739999999991</v>
      </c>
    </row>
    <row r="149" spans="1:20" x14ac:dyDescent="0.25">
      <c r="A149" t="s">
        <v>5814</v>
      </c>
      <c r="B149" t="str">
        <f>tbl_Facturas[[#This Row],[Factura]] &amp; "|" &amp; tbl_Facturas[[#This Row],[Proyecto OK]] &amp; "|" &amp; TEXT(tbl_Facturas[[#This Row],[Horas o Viaje]],"0.00") &amp; "|" &amp; TEXT(tbl_Facturas[[#This Row],[Costo unitario]],"0.00")</f>
        <v>2352|Lead Service Replacement|10.00|120.00</v>
      </c>
      <c r="C149">
        <v>2352</v>
      </c>
      <c r="D149">
        <v>73</v>
      </c>
      <c r="E149" t="s">
        <v>19</v>
      </c>
      <c r="G149" t="s">
        <v>20</v>
      </c>
      <c r="H149" t="s">
        <v>195</v>
      </c>
      <c r="I149" s="134" t="s">
        <v>5322</v>
      </c>
      <c r="J149" t="s">
        <v>94</v>
      </c>
      <c r="K149" t="s">
        <v>5881</v>
      </c>
      <c r="L149" t="s">
        <v>5897</v>
      </c>
      <c r="P149">
        <v>10</v>
      </c>
      <c r="Q149">
        <v>120</v>
      </c>
      <c r="R149">
        <v>1200</v>
      </c>
      <c r="S149">
        <f>IFERROR(_xlfn.XLOOKUP(tbl_Facturas[[#This Row],[Key_Fact]],tbl_Manifiestos[Key_Manif],tbl_Manifiestos[Pagado a Broker],0),0)</f>
        <v>0</v>
      </c>
      <c r="T149">
        <v>75978.739999999991</v>
      </c>
    </row>
    <row r="150" spans="1:20" x14ac:dyDescent="0.25">
      <c r="A150" t="s">
        <v>5814</v>
      </c>
      <c r="B150" t="str">
        <f>tbl_Facturas[[#This Row],[Factura]] &amp; "|" &amp; tbl_Facturas[[#This Row],[Proyecto OK]] &amp; "|" &amp; TEXT(tbl_Facturas[[#This Row],[Horas o Viaje]],"0.00") &amp; "|" &amp; TEXT(tbl_Facturas[[#This Row],[Costo unitario]],"0.00")</f>
        <v>2352|Lead Service Replacement|8.50|120.00</v>
      </c>
      <c r="C150">
        <v>2352</v>
      </c>
      <c r="D150">
        <v>73</v>
      </c>
      <c r="E150" t="s">
        <v>19</v>
      </c>
      <c r="G150" t="s">
        <v>20</v>
      </c>
      <c r="H150" t="s">
        <v>196</v>
      </c>
      <c r="I150" s="134" t="s">
        <v>5322</v>
      </c>
      <c r="J150" t="s">
        <v>94</v>
      </c>
      <c r="K150" t="s">
        <v>5881</v>
      </c>
      <c r="L150" t="s">
        <v>5897</v>
      </c>
      <c r="P150">
        <v>8.5</v>
      </c>
      <c r="Q150">
        <v>120</v>
      </c>
      <c r="R150">
        <v>1020</v>
      </c>
      <c r="S150">
        <f>IFERROR(_xlfn.XLOOKUP(tbl_Facturas[[#This Row],[Key_Fact]],tbl_Manifiestos[Key_Manif],tbl_Manifiestos[Pagado a Broker],0),0)</f>
        <v>0</v>
      </c>
      <c r="T150">
        <v>76998.739999999991</v>
      </c>
    </row>
    <row r="151" spans="1:20" x14ac:dyDescent="0.25">
      <c r="A151" t="s">
        <v>5814</v>
      </c>
      <c r="B151" t="str">
        <f>tbl_Facturas[[#This Row],[Factura]] &amp; "|" &amp; tbl_Facturas[[#This Row],[Proyecto OK]] &amp; "|" &amp; TEXT(tbl_Facturas[[#This Row],[Horas o Viaje]],"0.00") &amp; "|" &amp; TEXT(tbl_Facturas[[#This Row],[Costo unitario]],"0.00")</f>
        <v>2353|Canal #2 |1.00|199.50</v>
      </c>
      <c r="C151">
        <v>2353</v>
      </c>
      <c r="D151">
        <v>19</v>
      </c>
      <c r="F151" t="s">
        <v>12</v>
      </c>
      <c r="G151" t="s">
        <v>24</v>
      </c>
      <c r="H151" t="s">
        <v>197</v>
      </c>
      <c r="I151" s="134" t="s">
        <v>5401</v>
      </c>
      <c r="J151" t="s">
        <v>39</v>
      </c>
      <c r="K151" t="s">
        <v>5892</v>
      </c>
      <c r="L151">
        <v>6227</v>
      </c>
      <c r="M151" t="s">
        <v>40</v>
      </c>
      <c r="P151">
        <v>1</v>
      </c>
      <c r="Q151">
        <v>199.5</v>
      </c>
      <c r="R151">
        <v>199.5</v>
      </c>
      <c r="S151">
        <f>IFERROR(_xlfn.XLOOKUP(tbl_Facturas[[#This Row],[Key_Fact]],tbl_Manifiestos[Key_Manif],tbl_Manifiestos[Pagado a Broker],0),0)</f>
        <v>0</v>
      </c>
      <c r="T151">
        <v>77198.239999999991</v>
      </c>
    </row>
    <row r="152" spans="1:20" x14ac:dyDescent="0.25">
      <c r="A152" t="s">
        <v>5814</v>
      </c>
      <c r="B152" t="str">
        <f>tbl_Facturas[[#This Row],[Factura]] &amp; "|" &amp; tbl_Facturas[[#This Row],[Proyecto OK]] &amp; "|" &amp; TEXT(tbl_Facturas[[#This Row],[Horas o Viaje]],"0.00") &amp; "|" &amp; TEXT(tbl_Facturas[[#This Row],[Costo unitario]],"0.00")</f>
        <v>2353|Canal #2 |1.00|199.50</v>
      </c>
      <c r="C152">
        <v>2353</v>
      </c>
      <c r="D152">
        <v>19</v>
      </c>
      <c r="F152" t="s">
        <v>12</v>
      </c>
      <c r="G152" t="s">
        <v>24</v>
      </c>
      <c r="H152" t="s">
        <v>198</v>
      </c>
      <c r="I152" s="134" t="s">
        <v>5401</v>
      </c>
      <c r="J152" t="s">
        <v>39</v>
      </c>
      <c r="K152" t="s">
        <v>5892</v>
      </c>
      <c r="L152">
        <v>6227</v>
      </c>
      <c r="M152" t="s">
        <v>40</v>
      </c>
      <c r="P152">
        <v>1</v>
      </c>
      <c r="Q152">
        <v>199.5</v>
      </c>
      <c r="R152">
        <v>199.5</v>
      </c>
      <c r="S152">
        <f>IFERROR(_xlfn.XLOOKUP(tbl_Facturas[[#This Row],[Key_Fact]],tbl_Manifiestos[Key_Manif],tbl_Manifiestos[Pagado a Broker],0),0)</f>
        <v>0</v>
      </c>
      <c r="T152">
        <v>77397.739999999991</v>
      </c>
    </row>
    <row r="153" spans="1:20" x14ac:dyDescent="0.25">
      <c r="A153" t="s">
        <v>5814</v>
      </c>
      <c r="B153" t="str">
        <f>tbl_Facturas[[#This Row],[Factura]] &amp; "|" &amp; tbl_Facturas[[#This Row],[Proyecto OK]] &amp; "|" &amp; TEXT(tbl_Facturas[[#This Row],[Horas o Viaje]],"0.00") &amp; "|" &amp; TEXT(tbl_Facturas[[#This Row],[Costo unitario]],"0.00")</f>
        <v>2353|Canal #2 |1.00|199.50</v>
      </c>
      <c r="C153">
        <v>2353</v>
      </c>
      <c r="D153">
        <v>19</v>
      </c>
      <c r="F153" t="s">
        <v>12</v>
      </c>
      <c r="G153" t="s">
        <v>24</v>
      </c>
      <c r="H153" t="s">
        <v>199</v>
      </c>
      <c r="I153" s="134" t="s">
        <v>5401</v>
      </c>
      <c r="J153" t="s">
        <v>39</v>
      </c>
      <c r="K153" t="s">
        <v>5892</v>
      </c>
      <c r="L153">
        <v>6227</v>
      </c>
      <c r="M153" t="s">
        <v>40</v>
      </c>
      <c r="P153">
        <v>1</v>
      </c>
      <c r="Q153">
        <v>199.5</v>
      </c>
      <c r="R153">
        <v>199.5</v>
      </c>
      <c r="S153">
        <f>IFERROR(_xlfn.XLOOKUP(tbl_Facturas[[#This Row],[Key_Fact]],tbl_Manifiestos[Key_Manif],tbl_Manifiestos[Pagado a Broker],0),0)</f>
        <v>0</v>
      </c>
      <c r="T153">
        <v>77597.239999999991</v>
      </c>
    </row>
    <row r="154" spans="1:20" x14ac:dyDescent="0.25">
      <c r="A154" t="s">
        <v>5814</v>
      </c>
      <c r="B154" t="str">
        <f>tbl_Facturas[[#This Row],[Factura]] &amp; "|" &amp; tbl_Facturas[[#This Row],[Proyecto OK]] &amp; "|" &amp; TEXT(tbl_Facturas[[#This Row],[Horas o Viaje]],"0.00") &amp; "|" &amp; TEXT(tbl_Facturas[[#This Row],[Costo unitario]],"0.00")</f>
        <v>2353|Canal #2 |1.00|199.50</v>
      </c>
      <c r="C154">
        <v>2353</v>
      </c>
      <c r="D154">
        <v>19</v>
      </c>
      <c r="F154" t="s">
        <v>12</v>
      </c>
      <c r="G154" t="s">
        <v>24</v>
      </c>
      <c r="H154" t="s">
        <v>200</v>
      </c>
      <c r="I154" s="134" t="s">
        <v>5401</v>
      </c>
      <c r="J154" t="s">
        <v>39</v>
      </c>
      <c r="K154" t="s">
        <v>5892</v>
      </c>
      <c r="L154">
        <v>6227</v>
      </c>
      <c r="M154" t="s">
        <v>40</v>
      </c>
      <c r="P154">
        <v>1</v>
      </c>
      <c r="Q154">
        <v>199.5</v>
      </c>
      <c r="R154">
        <v>199.5</v>
      </c>
      <c r="S154">
        <f>IFERROR(_xlfn.XLOOKUP(tbl_Facturas[[#This Row],[Key_Fact]],tbl_Manifiestos[Key_Manif],tbl_Manifiestos[Pagado a Broker],0),0)</f>
        <v>0</v>
      </c>
      <c r="T154">
        <v>77796.739999999991</v>
      </c>
    </row>
    <row r="155" spans="1:20" x14ac:dyDescent="0.25">
      <c r="A155" t="s">
        <v>5814</v>
      </c>
      <c r="B155" t="str">
        <f>tbl_Facturas[[#This Row],[Factura]] &amp; "|" &amp; tbl_Facturas[[#This Row],[Proyecto OK]] &amp; "|" &amp; TEXT(tbl_Facturas[[#This Row],[Horas o Viaje]],"0.00") &amp; "|" &amp; TEXT(tbl_Facturas[[#This Row],[Costo unitario]],"0.00")</f>
        <v>2353|Canal #2 |1.00|199.50</v>
      </c>
      <c r="C155">
        <v>2353</v>
      </c>
      <c r="D155">
        <v>19</v>
      </c>
      <c r="F155" t="s">
        <v>12</v>
      </c>
      <c r="G155" t="s">
        <v>24</v>
      </c>
      <c r="H155" t="s">
        <v>201</v>
      </c>
      <c r="I155" s="134" t="s">
        <v>5401</v>
      </c>
      <c r="J155" t="s">
        <v>39</v>
      </c>
      <c r="K155" t="s">
        <v>5892</v>
      </c>
      <c r="L155">
        <v>6227</v>
      </c>
      <c r="M155" t="s">
        <v>40</v>
      </c>
      <c r="P155">
        <v>1</v>
      </c>
      <c r="Q155">
        <v>199.5</v>
      </c>
      <c r="R155">
        <v>199.5</v>
      </c>
      <c r="S155">
        <f>IFERROR(_xlfn.XLOOKUP(tbl_Facturas[[#This Row],[Key_Fact]],tbl_Manifiestos[Key_Manif],tbl_Manifiestos[Pagado a Broker],0),0)</f>
        <v>0</v>
      </c>
      <c r="T155">
        <v>77996.239999999991</v>
      </c>
    </row>
    <row r="156" spans="1:20" x14ac:dyDescent="0.25">
      <c r="A156" t="s">
        <v>5814</v>
      </c>
      <c r="B156" t="str">
        <f>tbl_Facturas[[#This Row],[Factura]] &amp; "|" &amp; tbl_Facturas[[#This Row],[Proyecto OK]] &amp; "|" &amp; TEXT(tbl_Facturas[[#This Row],[Horas o Viaje]],"0.00") &amp; "|" &amp; TEXT(tbl_Facturas[[#This Row],[Costo unitario]],"0.00")</f>
        <v>2353|Canal #2 |1.00|199.50</v>
      </c>
      <c r="C156">
        <v>2353</v>
      </c>
      <c r="D156">
        <v>19</v>
      </c>
      <c r="F156" t="s">
        <v>12</v>
      </c>
      <c r="G156" t="s">
        <v>24</v>
      </c>
      <c r="H156" t="s">
        <v>202</v>
      </c>
      <c r="I156" s="134" t="s">
        <v>5401</v>
      </c>
      <c r="J156" t="s">
        <v>39</v>
      </c>
      <c r="K156" t="s">
        <v>5892</v>
      </c>
      <c r="L156">
        <v>6227</v>
      </c>
      <c r="M156" t="s">
        <v>40</v>
      </c>
      <c r="P156">
        <v>1</v>
      </c>
      <c r="Q156">
        <v>199.5</v>
      </c>
      <c r="R156">
        <v>199.5</v>
      </c>
      <c r="S156">
        <f>IFERROR(_xlfn.XLOOKUP(tbl_Facturas[[#This Row],[Key_Fact]],tbl_Manifiestos[Key_Manif],tbl_Manifiestos[Pagado a Broker],0),0)</f>
        <v>0</v>
      </c>
      <c r="T156">
        <v>78195.739999999991</v>
      </c>
    </row>
    <row r="157" spans="1:20" x14ac:dyDescent="0.25">
      <c r="A157" t="s">
        <v>5814</v>
      </c>
      <c r="B157" t="str">
        <f>tbl_Facturas[[#This Row],[Factura]] &amp; "|" &amp; tbl_Facturas[[#This Row],[Proyecto OK]] &amp; "|" &amp; TEXT(tbl_Facturas[[#This Row],[Horas o Viaje]],"0.00") &amp; "|" &amp; TEXT(tbl_Facturas[[#This Row],[Costo unitario]],"0.00")</f>
        <v>2353|Canal #2 |1.00|199.50</v>
      </c>
      <c r="C157">
        <v>2353</v>
      </c>
      <c r="D157">
        <v>19</v>
      </c>
      <c r="F157" t="s">
        <v>12</v>
      </c>
      <c r="G157" t="s">
        <v>24</v>
      </c>
      <c r="H157" t="s">
        <v>203</v>
      </c>
      <c r="I157" s="134" t="s">
        <v>5401</v>
      </c>
      <c r="J157" t="s">
        <v>39</v>
      </c>
      <c r="K157" t="s">
        <v>5892</v>
      </c>
      <c r="L157">
        <v>6227</v>
      </c>
      <c r="M157" t="s">
        <v>40</v>
      </c>
      <c r="P157">
        <v>1</v>
      </c>
      <c r="Q157">
        <v>199.5</v>
      </c>
      <c r="R157">
        <v>199.5</v>
      </c>
      <c r="S157">
        <f>IFERROR(_xlfn.XLOOKUP(tbl_Facturas[[#This Row],[Key_Fact]],tbl_Manifiestos[Key_Manif],tbl_Manifiestos[Pagado a Broker],0),0)</f>
        <v>0</v>
      </c>
      <c r="T157">
        <v>78395.239999999991</v>
      </c>
    </row>
    <row r="158" spans="1:20" x14ac:dyDescent="0.25">
      <c r="A158" t="s">
        <v>5814</v>
      </c>
      <c r="B158" t="str">
        <f>tbl_Facturas[[#This Row],[Factura]] &amp; "|" &amp; tbl_Facturas[[#This Row],[Proyecto OK]] &amp; "|" &amp; TEXT(tbl_Facturas[[#This Row],[Horas o Viaje]],"0.00") &amp; "|" &amp; TEXT(tbl_Facturas[[#This Row],[Costo unitario]],"0.00")</f>
        <v>2353|Canal #2 |1.00|199.50</v>
      </c>
      <c r="C158">
        <v>2353</v>
      </c>
      <c r="D158">
        <v>67</v>
      </c>
      <c r="F158" t="s">
        <v>27</v>
      </c>
      <c r="G158" t="s">
        <v>28</v>
      </c>
      <c r="H158" t="s">
        <v>204</v>
      </c>
      <c r="I158" s="134" t="s">
        <v>5401</v>
      </c>
      <c r="J158" t="s">
        <v>39</v>
      </c>
      <c r="K158" t="s">
        <v>5892</v>
      </c>
      <c r="L158">
        <v>6227</v>
      </c>
      <c r="M158" t="s">
        <v>40</v>
      </c>
      <c r="P158">
        <v>1</v>
      </c>
      <c r="Q158">
        <v>199.5</v>
      </c>
      <c r="R158">
        <v>199.5</v>
      </c>
      <c r="S158">
        <f>IFERROR(_xlfn.XLOOKUP(tbl_Facturas[[#This Row],[Key_Fact]],tbl_Manifiestos[Key_Manif],tbl_Manifiestos[Pagado a Broker],0),0)</f>
        <v>0</v>
      </c>
      <c r="T158">
        <v>78594.739999999991</v>
      </c>
    </row>
    <row r="159" spans="1:20" x14ac:dyDescent="0.25">
      <c r="A159" t="s">
        <v>5814</v>
      </c>
      <c r="B159" t="str">
        <f>tbl_Facturas[[#This Row],[Factura]] &amp; "|" &amp; tbl_Facturas[[#This Row],[Proyecto OK]] &amp; "|" &amp; TEXT(tbl_Facturas[[#This Row],[Horas o Viaje]],"0.00") &amp; "|" &amp; TEXT(tbl_Facturas[[#This Row],[Costo unitario]],"0.00")</f>
        <v>2353|Canal #2 |1.00|199.50</v>
      </c>
      <c r="C159">
        <v>2353</v>
      </c>
      <c r="D159">
        <v>67</v>
      </c>
      <c r="F159" t="s">
        <v>27</v>
      </c>
      <c r="G159" t="s">
        <v>28</v>
      </c>
      <c r="H159" t="s">
        <v>205</v>
      </c>
      <c r="I159" s="134" t="s">
        <v>5401</v>
      </c>
      <c r="J159" t="s">
        <v>39</v>
      </c>
      <c r="K159" t="s">
        <v>5892</v>
      </c>
      <c r="L159">
        <v>6227</v>
      </c>
      <c r="M159" t="s">
        <v>40</v>
      </c>
      <c r="P159">
        <v>1</v>
      </c>
      <c r="Q159">
        <v>199.5</v>
      </c>
      <c r="R159">
        <v>199.5</v>
      </c>
      <c r="S159">
        <f>IFERROR(_xlfn.XLOOKUP(tbl_Facturas[[#This Row],[Key_Fact]],tbl_Manifiestos[Key_Manif],tbl_Manifiestos[Pagado a Broker],0),0)</f>
        <v>0</v>
      </c>
      <c r="T159">
        <v>78794.239999999991</v>
      </c>
    </row>
    <row r="160" spans="1:20" x14ac:dyDescent="0.25">
      <c r="A160" t="s">
        <v>5814</v>
      </c>
      <c r="B160" t="str">
        <f>tbl_Facturas[[#This Row],[Factura]] &amp; "|" &amp; tbl_Facturas[[#This Row],[Proyecto OK]] &amp; "|" &amp; TEXT(tbl_Facturas[[#This Row],[Horas o Viaje]],"0.00") &amp; "|" &amp; TEXT(tbl_Facturas[[#This Row],[Costo unitario]],"0.00")</f>
        <v>2353|Canal #2 |1.00|199.50</v>
      </c>
      <c r="C160">
        <v>2353</v>
      </c>
      <c r="D160">
        <v>67</v>
      </c>
      <c r="F160" t="s">
        <v>27</v>
      </c>
      <c r="G160" t="s">
        <v>28</v>
      </c>
      <c r="H160" t="s">
        <v>206</v>
      </c>
      <c r="I160" s="134" t="s">
        <v>5401</v>
      </c>
      <c r="J160" t="s">
        <v>39</v>
      </c>
      <c r="K160" t="s">
        <v>5892</v>
      </c>
      <c r="L160">
        <v>6227</v>
      </c>
      <c r="M160" t="s">
        <v>40</v>
      </c>
      <c r="P160">
        <v>1</v>
      </c>
      <c r="Q160">
        <v>199.5</v>
      </c>
      <c r="R160">
        <v>199.5</v>
      </c>
      <c r="S160">
        <f>IFERROR(_xlfn.XLOOKUP(tbl_Facturas[[#This Row],[Key_Fact]],tbl_Manifiestos[Key_Manif],tbl_Manifiestos[Pagado a Broker],0),0)</f>
        <v>0</v>
      </c>
      <c r="T160">
        <v>78993.739999999991</v>
      </c>
    </row>
    <row r="161" spans="1:20" x14ac:dyDescent="0.25">
      <c r="A161" t="s">
        <v>5814</v>
      </c>
      <c r="B161" t="str">
        <f>tbl_Facturas[[#This Row],[Factura]] &amp; "|" &amp; tbl_Facturas[[#This Row],[Proyecto OK]] &amp; "|" &amp; TEXT(tbl_Facturas[[#This Row],[Horas o Viaje]],"0.00") &amp; "|" &amp; TEXT(tbl_Facturas[[#This Row],[Costo unitario]],"0.00")</f>
        <v>2353|Canal #2 |1.00|199.50</v>
      </c>
      <c r="C161">
        <v>2353</v>
      </c>
      <c r="D161">
        <v>67</v>
      </c>
      <c r="F161" t="s">
        <v>27</v>
      </c>
      <c r="G161" t="s">
        <v>28</v>
      </c>
      <c r="H161" t="s">
        <v>207</v>
      </c>
      <c r="I161" s="134" t="s">
        <v>5401</v>
      </c>
      <c r="J161" t="s">
        <v>39</v>
      </c>
      <c r="K161" t="s">
        <v>5892</v>
      </c>
      <c r="L161">
        <v>6227</v>
      </c>
      <c r="M161" t="s">
        <v>40</v>
      </c>
      <c r="P161">
        <v>1</v>
      </c>
      <c r="Q161">
        <v>199.5</v>
      </c>
      <c r="R161">
        <v>199.5</v>
      </c>
      <c r="S161">
        <f>IFERROR(_xlfn.XLOOKUP(tbl_Facturas[[#This Row],[Key_Fact]],tbl_Manifiestos[Key_Manif],tbl_Manifiestos[Pagado a Broker],0),0)</f>
        <v>0</v>
      </c>
      <c r="T161">
        <v>79193.239999999991</v>
      </c>
    </row>
    <row r="162" spans="1:20" x14ac:dyDescent="0.25">
      <c r="A162" t="s">
        <v>5814</v>
      </c>
      <c r="B162" t="str">
        <f>tbl_Facturas[[#This Row],[Factura]] &amp; "|" &amp; tbl_Facturas[[#This Row],[Proyecto OK]] &amp; "|" &amp; TEXT(tbl_Facturas[[#This Row],[Horas o Viaje]],"0.00") &amp; "|" &amp; TEXT(tbl_Facturas[[#This Row],[Costo unitario]],"0.00")</f>
        <v>2353|Canal #2 |1.00|199.50</v>
      </c>
      <c r="C162">
        <v>2353</v>
      </c>
      <c r="D162">
        <v>67</v>
      </c>
      <c r="F162" t="s">
        <v>27</v>
      </c>
      <c r="G162" t="s">
        <v>28</v>
      </c>
      <c r="H162" t="s">
        <v>208</v>
      </c>
      <c r="I162" s="134" t="s">
        <v>5401</v>
      </c>
      <c r="J162" t="s">
        <v>39</v>
      </c>
      <c r="K162" t="s">
        <v>5892</v>
      </c>
      <c r="L162">
        <v>6227</v>
      </c>
      <c r="M162" t="s">
        <v>40</v>
      </c>
      <c r="P162">
        <v>1</v>
      </c>
      <c r="Q162">
        <v>199.5</v>
      </c>
      <c r="R162">
        <v>199.5</v>
      </c>
      <c r="S162">
        <f>IFERROR(_xlfn.XLOOKUP(tbl_Facturas[[#This Row],[Key_Fact]],tbl_Manifiestos[Key_Manif],tbl_Manifiestos[Pagado a Broker],0),0)</f>
        <v>0</v>
      </c>
      <c r="T162">
        <v>79392.739999999991</v>
      </c>
    </row>
    <row r="163" spans="1:20" x14ac:dyDescent="0.25">
      <c r="A163" t="s">
        <v>5814</v>
      </c>
      <c r="B163" t="str">
        <f>tbl_Facturas[[#This Row],[Factura]] &amp; "|" &amp; tbl_Facturas[[#This Row],[Proyecto OK]] &amp; "|" &amp; TEXT(tbl_Facturas[[#This Row],[Horas o Viaje]],"0.00") &amp; "|" &amp; TEXT(tbl_Facturas[[#This Row],[Costo unitario]],"0.00")</f>
        <v>2353|Canal #2 |1.00|199.50</v>
      </c>
      <c r="C163">
        <v>2353</v>
      </c>
      <c r="D163">
        <v>67</v>
      </c>
      <c r="F163" t="s">
        <v>27</v>
      </c>
      <c r="G163" t="s">
        <v>28</v>
      </c>
      <c r="H163" t="s">
        <v>209</v>
      </c>
      <c r="I163" s="134" t="s">
        <v>5401</v>
      </c>
      <c r="J163" t="s">
        <v>39</v>
      </c>
      <c r="K163" t="s">
        <v>5892</v>
      </c>
      <c r="L163">
        <v>6227</v>
      </c>
      <c r="M163" t="s">
        <v>40</v>
      </c>
      <c r="P163">
        <v>1</v>
      </c>
      <c r="Q163">
        <v>199.5</v>
      </c>
      <c r="R163">
        <v>199.5</v>
      </c>
      <c r="S163">
        <f>IFERROR(_xlfn.XLOOKUP(tbl_Facturas[[#This Row],[Key_Fact]],tbl_Manifiestos[Key_Manif],tbl_Manifiestos[Pagado a Broker],0),0)</f>
        <v>0</v>
      </c>
      <c r="T163">
        <v>79592.239999999991</v>
      </c>
    </row>
    <row r="164" spans="1:20" x14ac:dyDescent="0.25">
      <c r="A164" t="s">
        <v>5814</v>
      </c>
      <c r="B164" t="str">
        <f>tbl_Facturas[[#This Row],[Factura]] &amp; "|" &amp; tbl_Facturas[[#This Row],[Proyecto OK]] &amp; "|" &amp; TEXT(tbl_Facturas[[#This Row],[Horas o Viaje]],"0.00") &amp; "|" &amp; TEXT(tbl_Facturas[[#This Row],[Costo unitario]],"0.00")</f>
        <v>2353|Canal #2 |1.00|199.50</v>
      </c>
      <c r="C164">
        <v>2353</v>
      </c>
      <c r="D164">
        <v>356</v>
      </c>
      <c r="F164" t="s">
        <v>27</v>
      </c>
      <c r="G164" t="s">
        <v>122</v>
      </c>
      <c r="H164" t="s">
        <v>210</v>
      </c>
      <c r="I164" s="134" t="s">
        <v>5401</v>
      </c>
      <c r="J164" t="s">
        <v>39</v>
      </c>
      <c r="K164" t="s">
        <v>5892</v>
      </c>
      <c r="L164">
        <v>6227</v>
      </c>
      <c r="M164" t="s">
        <v>40</v>
      </c>
      <c r="P164">
        <v>1</v>
      </c>
      <c r="Q164">
        <v>199.5</v>
      </c>
      <c r="R164">
        <v>199.5</v>
      </c>
      <c r="S164">
        <f>IFERROR(_xlfn.XLOOKUP(tbl_Facturas[[#This Row],[Key_Fact]],tbl_Manifiestos[Key_Manif],tbl_Manifiestos[Pagado a Broker],0),0)</f>
        <v>0</v>
      </c>
      <c r="T164">
        <v>79791.739999999991</v>
      </c>
    </row>
    <row r="165" spans="1:20" x14ac:dyDescent="0.25">
      <c r="A165" t="s">
        <v>5814</v>
      </c>
      <c r="B165" t="str">
        <f>tbl_Facturas[[#This Row],[Factura]] &amp; "|" &amp; tbl_Facturas[[#This Row],[Proyecto OK]] &amp; "|" &amp; TEXT(tbl_Facturas[[#This Row],[Horas o Viaje]],"0.00") &amp; "|" &amp; TEXT(tbl_Facturas[[#This Row],[Costo unitario]],"0.00")</f>
        <v>2353|Canal #2 |1.00|199.50</v>
      </c>
      <c r="C165">
        <v>2353</v>
      </c>
      <c r="D165">
        <v>67</v>
      </c>
      <c r="F165" t="s">
        <v>27</v>
      </c>
      <c r="G165" t="s">
        <v>28</v>
      </c>
      <c r="H165" t="s">
        <v>211</v>
      </c>
      <c r="I165" s="134" t="s">
        <v>5401</v>
      </c>
      <c r="J165" t="s">
        <v>39</v>
      </c>
      <c r="K165" t="s">
        <v>5892</v>
      </c>
      <c r="L165">
        <v>6227</v>
      </c>
      <c r="M165" t="s">
        <v>40</v>
      </c>
      <c r="P165">
        <v>1</v>
      </c>
      <c r="Q165">
        <v>199.5</v>
      </c>
      <c r="R165">
        <v>199.5</v>
      </c>
      <c r="S165">
        <f>IFERROR(_xlfn.XLOOKUP(tbl_Facturas[[#This Row],[Key_Fact]],tbl_Manifiestos[Key_Manif],tbl_Manifiestos[Pagado a Broker],0),0)</f>
        <v>0</v>
      </c>
      <c r="T165">
        <v>79991.239999999991</v>
      </c>
    </row>
    <row r="166" spans="1:20" x14ac:dyDescent="0.25">
      <c r="A166" t="s">
        <v>5814</v>
      </c>
      <c r="B166" t="str">
        <f>tbl_Facturas[[#This Row],[Factura]] &amp; "|" &amp; tbl_Facturas[[#This Row],[Proyecto OK]] &amp; "|" &amp; TEXT(tbl_Facturas[[#This Row],[Horas o Viaje]],"0.00") &amp; "|" &amp; TEXT(tbl_Facturas[[#This Row],[Costo unitario]],"0.00")</f>
        <v>2353|Canal #2 |1.00|199.50</v>
      </c>
      <c r="C166">
        <v>2353</v>
      </c>
      <c r="D166">
        <v>67</v>
      </c>
      <c r="F166" t="s">
        <v>27</v>
      </c>
      <c r="G166" t="s">
        <v>28</v>
      </c>
      <c r="H166" t="s">
        <v>212</v>
      </c>
      <c r="I166" s="134" t="s">
        <v>5401</v>
      </c>
      <c r="J166" t="s">
        <v>39</v>
      </c>
      <c r="K166" t="s">
        <v>5892</v>
      </c>
      <c r="L166">
        <v>6227</v>
      </c>
      <c r="M166" t="s">
        <v>40</v>
      </c>
      <c r="P166">
        <v>1</v>
      </c>
      <c r="Q166">
        <v>199.5</v>
      </c>
      <c r="R166">
        <v>199.5</v>
      </c>
      <c r="S166">
        <f>IFERROR(_xlfn.XLOOKUP(tbl_Facturas[[#This Row],[Key_Fact]],tbl_Manifiestos[Key_Manif],tbl_Manifiestos[Pagado a Broker],0),0)</f>
        <v>0</v>
      </c>
      <c r="T166">
        <v>80190.739999999991</v>
      </c>
    </row>
    <row r="167" spans="1:20" x14ac:dyDescent="0.25">
      <c r="A167" t="s">
        <v>5814</v>
      </c>
      <c r="B167" t="str">
        <f>tbl_Facturas[[#This Row],[Factura]] &amp; "|" &amp; tbl_Facturas[[#This Row],[Proyecto OK]] &amp; "|" &amp; TEXT(tbl_Facturas[[#This Row],[Horas o Viaje]],"0.00") &amp; "|" &amp; TEXT(tbl_Facturas[[#This Row],[Costo unitario]],"0.00")</f>
        <v>2353|Canal #2 |1.00|199.50</v>
      </c>
      <c r="C167">
        <v>2353</v>
      </c>
      <c r="D167">
        <v>67</v>
      </c>
      <c r="F167" t="s">
        <v>27</v>
      </c>
      <c r="G167" t="s">
        <v>28</v>
      </c>
      <c r="H167" t="s">
        <v>213</v>
      </c>
      <c r="I167" s="134" t="s">
        <v>5401</v>
      </c>
      <c r="J167" t="s">
        <v>39</v>
      </c>
      <c r="K167" t="s">
        <v>5892</v>
      </c>
      <c r="L167">
        <v>6227</v>
      </c>
      <c r="M167" t="s">
        <v>40</v>
      </c>
      <c r="P167">
        <v>1</v>
      </c>
      <c r="Q167">
        <v>199.5</v>
      </c>
      <c r="R167">
        <v>199.5</v>
      </c>
      <c r="S167">
        <f>IFERROR(_xlfn.XLOOKUP(tbl_Facturas[[#This Row],[Key_Fact]],tbl_Manifiestos[Key_Manif],tbl_Manifiestos[Pagado a Broker],0),0)</f>
        <v>0</v>
      </c>
      <c r="T167">
        <v>80390.239999999991</v>
      </c>
    </row>
    <row r="168" spans="1:20" x14ac:dyDescent="0.25">
      <c r="A168" t="s">
        <v>5814</v>
      </c>
      <c r="B168" t="str">
        <f>tbl_Facturas[[#This Row],[Factura]] &amp; "|" &amp; tbl_Facturas[[#This Row],[Proyecto OK]] &amp; "|" &amp; TEXT(tbl_Facturas[[#This Row],[Horas o Viaje]],"0.00") &amp; "|" &amp; TEXT(tbl_Facturas[[#This Row],[Costo unitario]],"0.00")</f>
        <v>2353|Canal #2 |1.00|199.50</v>
      </c>
      <c r="C168">
        <v>2353</v>
      </c>
      <c r="D168">
        <v>67</v>
      </c>
      <c r="F168" t="s">
        <v>27</v>
      </c>
      <c r="G168" t="s">
        <v>28</v>
      </c>
      <c r="H168" t="s">
        <v>214</v>
      </c>
      <c r="I168" s="134" t="s">
        <v>5401</v>
      </c>
      <c r="J168" t="s">
        <v>39</v>
      </c>
      <c r="K168" t="s">
        <v>5892</v>
      </c>
      <c r="L168">
        <v>6227</v>
      </c>
      <c r="M168" t="s">
        <v>40</v>
      </c>
      <c r="P168">
        <v>1</v>
      </c>
      <c r="Q168">
        <v>199.5</v>
      </c>
      <c r="R168">
        <v>199.5</v>
      </c>
      <c r="S168">
        <f>IFERROR(_xlfn.XLOOKUP(tbl_Facturas[[#This Row],[Key_Fact]],tbl_Manifiestos[Key_Manif],tbl_Manifiestos[Pagado a Broker],0),0)</f>
        <v>0</v>
      </c>
      <c r="T168">
        <v>80589.739999999991</v>
      </c>
    </row>
    <row r="169" spans="1:20" x14ac:dyDescent="0.25">
      <c r="A169" t="s">
        <v>5814</v>
      </c>
      <c r="B169" t="str">
        <f>tbl_Facturas[[#This Row],[Factura]] &amp; "|" &amp; tbl_Facturas[[#This Row],[Proyecto OK]] &amp; "|" &amp; TEXT(tbl_Facturas[[#This Row],[Horas o Viaje]],"0.00") &amp; "|" &amp; TEXT(tbl_Facturas[[#This Row],[Costo unitario]],"0.00")</f>
        <v>2353|Canal #2 |1.00|199.50</v>
      </c>
      <c r="C169">
        <v>2353</v>
      </c>
      <c r="D169">
        <v>67</v>
      </c>
      <c r="F169" t="s">
        <v>27</v>
      </c>
      <c r="G169" t="s">
        <v>28</v>
      </c>
      <c r="H169" t="s">
        <v>215</v>
      </c>
      <c r="I169" s="134" t="s">
        <v>5401</v>
      </c>
      <c r="J169" t="s">
        <v>39</v>
      </c>
      <c r="K169" t="s">
        <v>5892</v>
      </c>
      <c r="L169">
        <v>6227</v>
      </c>
      <c r="M169" t="s">
        <v>40</v>
      </c>
      <c r="P169">
        <v>1</v>
      </c>
      <c r="Q169">
        <v>199.5</v>
      </c>
      <c r="R169">
        <v>199.5</v>
      </c>
      <c r="S169">
        <f>IFERROR(_xlfn.XLOOKUP(tbl_Facturas[[#This Row],[Key_Fact]],tbl_Manifiestos[Key_Manif],tbl_Manifiestos[Pagado a Broker],0),0)</f>
        <v>0</v>
      </c>
      <c r="T169">
        <v>80789.239999999991</v>
      </c>
    </row>
    <row r="170" spans="1:20" x14ac:dyDescent="0.25">
      <c r="A170" t="s">
        <v>5814</v>
      </c>
      <c r="B170" t="str">
        <f>tbl_Facturas[[#This Row],[Factura]] &amp; "|" &amp; tbl_Facturas[[#This Row],[Proyecto OK]] &amp; "|" &amp; TEXT(tbl_Facturas[[#This Row],[Horas o Viaje]],"0.00") &amp; "|" &amp; TEXT(tbl_Facturas[[#This Row],[Costo unitario]],"0.00")</f>
        <v>2353|Canal #2 |1.00|199.50</v>
      </c>
      <c r="C170">
        <v>2353</v>
      </c>
      <c r="D170">
        <v>67</v>
      </c>
      <c r="F170" t="s">
        <v>27</v>
      </c>
      <c r="G170" t="s">
        <v>28</v>
      </c>
      <c r="H170" t="s">
        <v>216</v>
      </c>
      <c r="I170" s="134" t="s">
        <v>5401</v>
      </c>
      <c r="J170" t="s">
        <v>39</v>
      </c>
      <c r="K170" t="s">
        <v>5892</v>
      </c>
      <c r="L170">
        <v>6227</v>
      </c>
      <c r="M170" t="s">
        <v>40</v>
      </c>
      <c r="P170">
        <v>1</v>
      </c>
      <c r="Q170">
        <v>199.5</v>
      </c>
      <c r="R170">
        <v>199.5</v>
      </c>
      <c r="S170">
        <f>IFERROR(_xlfn.XLOOKUP(tbl_Facturas[[#This Row],[Key_Fact]],tbl_Manifiestos[Key_Manif],tbl_Manifiestos[Pagado a Broker],0),0)</f>
        <v>0</v>
      </c>
      <c r="T170">
        <v>80988.739999999991</v>
      </c>
    </row>
    <row r="171" spans="1:20" x14ac:dyDescent="0.25">
      <c r="A171" t="s">
        <v>5814</v>
      </c>
      <c r="B171" t="str">
        <f>tbl_Facturas[[#This Row],[Factura]] &amp; "|" &amp; tbl_Facturas[[#This Row],[Proyecto OK]] &amp; "|" &amp; TEXT(tbl_Facturas[[#This Row],[Horas o Viaje]],"0.00") &amp; "|" &amp; TEXT(tbl_Facturas[[#This Row],[Costo unitario]],"0.00")</f>
        <v>2353|Canal #2 |1.00|199.50</v>
      </c>
      <c r="C171">
        <v>2353</v>
      </c>
      <c r="D171">
        <v>67</v>
      </c>
      <c r="F171" t="s">
        <v>27</v>
      </c>
      <c r="G171" t="s">
        <v>28</v>
      </c>
      <c r="H171" t="s">
        <v>217</v>
      </c>
      <c r="I171" s="134" t="s">
        <v>5401</v>
      </c>
      <c r="J171" t="s">
        <v>39</v>
      </c>
      <c r="K171" t="s">
        <v>5892</v>
      </c>
      <c r="L171">
        <v>6227</v>
      </c>
      <c r="M171" t="s">
        <v>40</v>
      </c>
      <c r="P171">
        <v>1</v>
      </c>
      <c r="Q171">
        <v>199.5</v>
      </c>
      <c r="R171">
        <v>199.5</v>
      </c>
      <c r="S171">
        <f>IFERROR(_xlfn.XLOOKUP(tbl_Facturas[[#This Row],[Key_Fact]],tbl_Manifiestos[Key_Manif],tbl_Manifiestos[Pagado a Broker],0),0)</f>
        <v>0</v>
      </c>
      <c r="T171">
        <v>81188.239999999991</v>
      </c>
    </row>
    <row r="172" spans="1:20" x14ac:dyDescent="0.25">
      <c r="A172" t="s">
        <v>5814</v>
      </c>
      <c r="B172" t="str">
        <f>tbl_Facturas[[#This Row],[Factura]] &amp; "|" &amp; tbl_Facturas[[#This Row],[Proyecto OK]] &amp; "|" &amp; TEXT(tbl_Facturas[[#This Row],[Horas o Viaje]],"0.00") &amp; "|" &amp; TEXT(tbl_Facturas[[#This Row],[Costo unitario]],"0.00")</f>
        <v>2353|Canal #2 |1.00|199.50</v>
      </c>
      <c r="C172">
        <v>2353</v>
      </c>
      <c r="D172">
        <v>67</v>
      </c>
      <c r="F172" t="s">
        <v>27</v>
      </c>
      <c r="G172" t="s">
        <v>28</v>
      </c>
      <c r="H172" t="s">
        <v>218</v>
      </c>
      <c r="I172" s="134" t="s">
        <v>5401</v>
      </c>
      <c r="J172" t="s">
        <v>39</v>
      </c>
      <c r="K172" t="s">
        <v>5892</v>
      </c>
      <c r="L172">
        <v>6227</v>
      </c>
      <c r="M172" t="s">
        <v>40</v>
      </c>
      <c r="P172">
        <v>1</v>
      </c>
      <c r="Q172">
        <v>199.5</v>
      </c>
      <c r="R172">
        <v>199.5</v>
      </c>
      <c r="S172">
        <f>IFERROR(_xlfn.XLOOKUP(tbl_Facturas[[#This Row],[Key_Fact]],tbl_Manifiestos[Key_Manif],tbl_Manifiestos[Pagado a Broker],0),0)</f>
        <v>0</v>
      </c>
      <c r="T172">
        <v>81387.739999999991</v>
      </c>
    </row>
    <row r="173" spans="1:20" x14ac:dyDescent="0.25">
      <c r="A173" t="s">
        <v>5814</v>
      </c>
      <c r="B173" t="str">
        <f>tbl_Facturas[[#This Row],[Factura]] &amp; "|" &amp; tbl_Facturas[[#This Row],[Proyecto OK]] &amp; "|" &amp; TEXT(tbl_Facturas[[#This Row],[Horas o Viaje]],"0.00") &amp; "|" &amp; TEXT(tbl_Facturas[[#This Row],[Costo unitario]],"0.00")</f>
        <v>2353|Canal #2 |1.00|199.50</v>
      </c>
      <c r="C173">
        <v>2353</v>
      </c>
      <c r="D173">
        <v>67</v>
      </c>
      <c r="F173" t="s">
        <v>27</v>
      </c>
      <c r="G173" t="s">
        <v>28</v>
      </c>
      <c r="H173" t="s">
        <v>219</v>
      </c>
      <c r="I173" s="134" t="s">
        <v>5401</v>
      </c>
      <c r="J173" t="s">
        <v>39</v>
      </c>
      <c r="K173" t="s">
        <v>5892</v>
      </c>
      <c r="L173">
        <v>6227</v>
      </c>
      <c r="M173" t="s">
        <v>40</v>
      </c>
      <c r="P173">
        <v>1</v>
      </c>
      <c r="Q173">
        <v>199.5</v>
      </c>
      <c r="R173">
        <v>199.5</v>
      </c>
      <c r="S173">
        <f>IFERROR(_xlfn.XLOOKUP(tbl_Facturas[[#This Row],[Key_Fact]],tbl_Manifiestos[Key_Manif],tbl_Manifiestos[Pagado a Broker],0),0)</f>
        <v>0</v>
      </c>
      <c r="T173">
        <v>81587.239999999991</v>
      </c>
    </row>
    <row r="174" spans="1:20" x14ac:dyDescent="0.25">
      <c r="A174" t="s">
        <v>5814</v>
      </c>
      <c r="B174" t="str">
        <f>tbl_Facturas[[#This Row],[Factura]] &amp; "|" &amp; tbl_Facturas[[#This Row],[Proyecto OK]] &amp; "|" &amp; TEXT(tbl_Facturas[[#This Row],[Horas o Viaje]],"0.00") &amp; "|" &amp; TEXT(tbl_Facturas[[#This Row],[Costo unitario]],"0.00")</f>
        <v>2353|Canal #2 |1.00|199.50</v>
      </c>
      <c r="C174">
        <v>2353</v>
      </c>
      <c r="D174">
        <v>67</v>
      </c>
      <c r="F174" t="s">
        <v>27</v>
      </c>
      <c r="G174" t="s">
        <v>28</v>
      </c>
      <c r="H174" t="s">
        <v>220</v>
      </c>
      <c r="I174" s="134" t="s">
        <v>5401</v>
      </c>
      <c r="J174" t="s">
        <v>39</v>
      </c>
      <c r="K174" t="s">
        <v>5892</v>
      </c>
      <c r="L174">
        <v>6227</v>
      </c>
      <c r="M174" t="s">
        <v>40</v>
      </c>
      <c r="P174">
        <v>1</v>
      </c>
      <c r="Q174">
        <v>199.5</v>
      </c>
      <c r="R174">
        <v>199.5</v>
      </c>
      <c r="S174">
        <f>IFERROR(_xlfn.XLOOKUP(tbl_Facturas[[#This Row],[Key_Fact]],tbl_Manifiestos[Key_Manif],tbl_Manifiestos[Pagado a Broker],0),0)</f>
        <v>0</v>
      </c>
      <c r="T174">
        <v>81786.739999999991</v>
      </c>
    </row>
    <row r="175" spans="1:20" x14ac:dyDescent="0.25">
      <c r="A175" t="s">
        <v>5814</v>
      </c>
      <c r="B175" t="str">
        <f>tbl_Facturas[[#This Row],[Factura]] &amp; "|" &amp; tbl_Facturas[[#This Row],[Proyecto OK]] &amp; "|" &amp; TEXT(tbl_Facturas[[#This Row],[Horas o Viaje]],"0.00") &amp; "|" &amp; TEXT(tbl_Facturas[[#This Row],[Costo unitario]],"0.00")</f>
        <v>2353|Canal #2 |1.00|199.50</v>
      </c>
      <c r="C175">
        <v>2353</v>
      </c>
      <c r="D175">
        <v>67</v>
      </c>
      <c r="F175" t="s">
        <v>27</v>
      </c>
      <c r="G175" t="s">
        <v>28</v>
      </c>
      <c r="H175" t="s">
        <v>221</v>
      </c>
      <c r="I175" s="134" t="s">
        <v>5401</v>
      </c>
      <c r="J175" t="s">
        <v>39</v>
      </c>
      <c r="K175" t="s">
        <v>5892</v>
      </c>
      <c r="L175">
        <v>6227</v>
      </c>
      <c r="M175" t="s">
        <v>40</v>
      </c>
      <c r="P175">
        <v>1</v>
      </c>
      <c r="Q175">
        <v>199.5</v>
      </c>
      <c r="R175">
        <v>199.5</v>
      </c>
      <c r="S175">
        <f>IFERROR(_xlfn.XLOOKUP(tbl_Facturas[[#This Row],[Key_Fact]],tbl_Manifiestos[Key_Manif],tbl_Manifiestos[Pagado a Broker],0),0)</f>
        <v>0</v>
      </c>
      <c r="T175">
        <v>81986.239999999991</v>
      </c>
    </row>
    <row r="176" spans="1:20" x14ac:dyDescent="0.25">
      <c r="A176" t="s">
        <v>5814</v>
      </c>
      <c r="B176" t="str">
        <f>tbl_Facturas[[#This Row],[Factura]] &amp; "|" &amp; tbl_Facturas[[#This Row],[Proyecto OK]] &amp; "|" &amp; TEXT(tbl_Facturas[[#This Row],[Horas o Viaje]],"0.00") &amp; "|" &amp; TEXT(tbl_Facturas[[#This Row],[Costo unitario]],"0.00")</f>
        <v>2353|Canal #2 |1.00|199.50</v>
      </c>
      <c r="C176">
        <v>2353</v>
      </c>
      <c r="D176">
        <v>67</v>
      </c>
      <c r="F176" t="s">
        <v>27</v>
      </c>
      <c r="G176" t="s">
        <v>28</v>
      </c>
      <c r="H176" t="s">
        <v>222</v>
      </c>
      <c r="I176" s="134" t="s">
        <v>5401</v>
      </c>
      <c r="J176" t="s">
        <v>39</v>
      </c>
      <c r="K176" t="s">
        <v>5892</v>
      </c>
      <c r="L176">
        <v>6227</v>
      </c>
      <c r="M176" t="s">
        <v>40</v>
      </c>
      <c r="P176">
        <v>1</v>
      </c>
      <c r="Q176">
        <v>199.5</v>
      </c>
      <c r="R176">
        <v>199.5</v>
      </c>
      <c r="S176">
        <f>IFERROR(_xlfn.XLOOKUP(tbl_Facturas[[#This Row],[Key_Fact]],tbl_Manifiestos[Key_Manif],tbl_Manifiestos[Pagado a Broker],0),0)</f>
        <v>0</v>
      </c>
      <c r="T176">
        <v>82185.739999999991</v>
      </c>
    </row>
    <row r="177" spans="1:20" x14ac:dyDescent="0.25">
      <c r="A177" t="s">
        <v>5814</v>
      </c>
      <c r="B177" t="str">
        <f>tbl_Facturas[[#This Row],[Factura]] &amp; "|" &amp; tbl_Facturas[[#This Row],[Proyecto OK]] &amp; "|" &amp; TEXT(tbl_Facturas[[#This Row],[Horas o Viaje]],"0.00") &amp; "|" &amp; TEXT(tbl_Facturas[[#This Row],[Costo unitario]],"0.00")</f>
        <v>2353|Canal #2 |0.75|132.30</v>
      </c>
      <c r="C177">
        <v>2353</v>
      </c>
      <c r="D177">
        <v>67</v>
      </c>
      <c r="F177" t="s">
        <v>27</v>
      </c>
      <c r="G177" t="s">
        <v>28</v>
      </c>
      <c r="H177" t="s">
        <v>223</v>
      </c>
      <c r="I177" s="134" t="s">
        <v>5401</v>
      </c>
      <c r="J177" t="s">
        <v>39</v>
      </c>
      <c r="K177" t="s">
        <v>5892</v>
      </c>
      <c r="L177">
        <v>6227</v>
      </c>
      <c r="M177" t="s">
        <v>40</v>
      </c>
      <c r="O177" t="s">
        <v>224</v>
      </c>
      <c r="P177">
        <v>0.75</v>
      </c>
      <c r="Q177">
        <v>132.30000000000001</v>
      </c>
      <c r="R177">
        <v>99.23</v>
      </c>
      <c r="S177">
        <f>IFERROR(_xlfn.XLOOKUP(tbl_Facturas[[#This Row],[Key_Fact]],tbl_Manifiestos[Key_Manif],tbl_Manifiestos[Pagado a Broker],0),0)</f>
        <v>0</v>
      </c>
      <c r="T177">
        <v>82284.969999999987</v>
      </c>
    </row>
    <row r="178" spans="1:20" x14ac:dyDescent="0.25">
      <c r="A178" t="s">
        <v>5814</v>
      </c>
      <c r="B178" t="str">
        <f>tbl_Facturas[[#This Row],[Factura]] &amp; "|" &amp; tbl_Facturas[[#This Row],[Proyecto OK]] &amp; "|" &amp; TEXT(tbl_Facturas[[#This Row],[Horas o Viaje]],"0.00") &amp; "|" &amp; TEXT(tbl_Facturas[[#This Row],[Costo unitario]],"0.00")</f>
        <v>2353|Canal #2 |1.00|199.50</v>
      </c>
      <c r="C178">
        <v>2353</v>
      </c>
      <c r="D178">
        <v>67</v>
      </c>
      <c r="F178" t="s">
        <v>27</v>
      </c>
      <c r="G178" t="s">
        <v>28</v>
      </c>
      <c r="H178" t="s">
        <v>225</v>
      </c>
      <c r="I178" s="134" t="s">
        <v>5401</v>
      </c>
      <c r="J178" t="s">
        <v>39</v>
      </c>
      <c r="K178" t="s">
        <v>5892</v>
      </c>
      <c r="L178">
        <v>6227</v>
      </c>
      <c r="M178" t="s">
        <v>40</v>
      </c>
      <c r="P178">
        <v>1</v>
      </c>
      <c r="Q178">
        <v>199.5</v>
      </c>
      <c r="R178">
        <v>199.5</v>
      </c>
      <c r="S178">
        <f>IFERROR(_xlfn.XLOOKUP(tbl_Facturas[[#This Row],[Key_Fact]],tbl_Manifiestos[Key_Manif],tbl_Manifiestos[Pagado a Broker],0),0)</f>
        <v>0</v>
      </c>
      <c r="T178">
        <v>82484.469999999987</v>
      </c>
    </row>
    <row r="179" spans="1:20" x14ac:dyDescent="0.25">
      <c r="A179" t="s">
        <v>5814</v>
      </c>
      <c r="B179" t="str">
        <f>tbl_Facturas[[#This Row],[Factura]] &amp; "|" &amp; tbl_Facturas[[#This Row],[Proyecto OK]] &amp; "|" &amp; TEXT(tbl_Facturas[[#This Row],[Horas o Viaje]],"0.00") &amp; "|" &amp; TEXT(tbl_Facturas[[#This Row],[Costo unitario]],"0.00")</f>
        <v>2353|Canal #2 |1.00|199.50</v>
      </c>
      <c r="C179">
        <v>2353</v>
      </c>
      <c r="D179">
        <v>67</v>
      </c>
      <c r="F179" t="s">
        <v>27</v>
      </c>
      <c r="G179" t="s">
        <v>28</v>
      </c>
      <c r="H179" t="s">
        <v>226</v>
      </c>
      <c r="I179" s="134" t="s">
        <v>5401</v>
      </c>
      <c r="J179" t="s">
        <v>39</v>
      </c>
      <c r="K179" t="s">
        <v>5892</v>
      </c>
      <c r="L179">
        <v>6227</v>
      </c>
      <c r="M179" t="s">
        <v>40</v>
      </c>
      <c r="P179">
        <v>1</v>
      </c>
      <c r="Q179">
        <v>199.5</v>
      </c>
      <c r="R179">
        <v>199.5</v>
      </c>
      <c r="S179">
        <f>IFERROR(_xlfn.XLOOKUP(tbl_Facturas[[#This Row],[Key_Fact]],tbl_Manifiestos[Key_Manif],tbl_Manifiestos[Pagado a Broker],0),0)</f>
        <v>0</v>
      </c>
      <c r="T179">
        <v>82683.969999999987</v>
      </c>
    </row>
    <row r="180" spans="1:20" x14ac:dyDescent="0.25">
      <c r="A180" t="s">
        <v>5814</v>
      </c>
      <c r="B180" t="str">
        <f>tbl_Facturas[[#This Row],[Factura]] &amp; "|" &amp; tbl_Facturas[[#This Row],[Proyecto OK]] &amp; "|" &amp; TEXT(tbl_Facturas[[#This Row],[Horas o Viaje]],"0.00") &amp; "|" &amp; TEXT(tbl_Facturas[[#This Row],[Costo unitario]],"0.00")</f>
        <v>2353|Canal #2 |1.00|199.50</v>
      </c>
      <c r="C180">
        <v>2353</v>
      </c>
      <c r="D180">
        <v>356</v>
      </c>
      <c r="F180" t="s">
        <v>27</v>
      </c>
      <c r="G180" t="s">
        <v>122</v>
      </c>
      <c r="H180" t="s">
        <v>227</v>
      </c>
      <c r="I180" s="134" t="s">
        <v>5401</v>
      </c>
      <c r="J180" t="s">
        <v>39</v>
      </c>
      <c r="K180" t="s">
        <v>5892</v>
      </c>
      <c r="L180">
        <v>6227</v>
      </c>
      <c r="M180" t="s">
        <v>40</v>
      </c>
      <c r="P180">
        <v>1</v>
      </c>
      <c r="Q180">
        <v>199.5</v>
      </c>
      <c r="R180">
        <v>199.5</v>
      </c>
      <c r="S180">
        <f>IFERROR(_xlfn.XLOOKUP(tbl_Facturas[[#This Row],[Key_Fact]],tbl_Manifiestos[Key_Manif],tbl_Manifiestos[Pagado a Broker],0),0)</f>
        <v>0</v>
      </c>
      <c r="T180">
        <v>82883.469999999987</v>
      </c>
    </row>
    <row r="181" spans="1:20" x14ac:dyDescent="0.25">
      <c r="A181" t="s">
        <v>5814</v>
      </c>
      <c r="B181" t="str">
        <f>tbl_Facturas[[#This Row],[Factura]] &amp; "|" &amp; tbl_Facturas[[#This Row],[Proyecto OK]] &amp; "|" &amp; TEXT(tbl_Facturas[[#This Row],[Horas o Viaje]],"0.00") &amp; "|" &amp; TEXT(tbl_Facturas[[#This Row],[Costo unitario]],"0.00")</f>
        <v>2353|Canal #2 |1.00|199.50</v>
      </c>
      <c r="C181">
        <v>2353</v>
      </c>
      <c r="D181">
        <v>356</v>
      </c>
      <c r="F181" t="s">
        <v>27</v>
      </c>
      <c r="G181" t="s">
        <v>122</v>
      </c>
      <c r="H181" t="s">
        <v>228</v>
      </c>
      <c r="I181" s="134" t="s">
        <v>5401</v>
      </c>
      <c r="J181" t="s">
        <v>39</v>
      </c>
      <c r="K181" t="s">
        <v>5892</v>
      </c>
      <c r="L181">
        <v>6227</v>
      </c>
      <c r="M181" t="s">
        <v>40</v>
      </c>
      <c r="P181">
        <v>1</v>
      </c>
      <c r="Q181">
        <v>199.5</v>
      </c>
      <c r="R181">
        <v>199.5</v>
      </c>
      <c r="S181">
        <f>IFERROR(_xlfn.XLOOKUP(tbl_Facturas[[#This Row],[Key_Fact]],tbl_Manifiestos[Key_Manif],tbl_Manifiestos[Pagado a Broker],0),0)</f>
        <v>0</v>
      </c>
      <c r="T181">
        <v>83082.969999999987</v>
      </c>
    </row>
    <row r="182" spans="1:20" x14ac:dyDescent="0.25">
      <c r="A182" t="s">
        <v>5814</v>
      </c>
      <c r="B182" t="str">
        <f>tbl_Facturas[[#This Row],[Factura]] &amp; "|" &amp; tbl_Facturas[[#This Row],[Proyecto OK]] &amp; "|" &amp; TEXT(tbl_Facturas[[#This Row],[Horas o Viaje]],"0.00") &amp; "|" &amp; TEXT(tbl_Facturas[[#This Row],[Costo unitario]],"0.00")</f>
        <v>2353|Canal #2 |1.00|199.50</v>
      </c>
      <c r="C182">
        <v>2353</v>
      </c>
      <c r="D182">
        <v>67</v>
      </c>
      <c r="F182" t="s">
        <v>27</v>
      </c>
      <c r="G182" t="s">
        <v>28</v>
      </c>
      <c r="H182" t="s">
        <v>229</v>
      </c>
      <c r="I182" s="134" t="s">
        <v>5401</v>
      </c>
      <c r="J182" t="s">
        <v>39</v>
      </c>
      <c r="K182" t="s">
        <v>5892</v>
      </c>
      <c r="L182">
        <v>6227</v>
      </c>
      <c r="M182" t="s">
        <v>40</v>
      </c>
      <c r="P182">
        <v>1</v>
      </c>
      <c r="Q182">
        <v>199.5</v>
      </c>
      <c r="R182">
        <v>199.5</v>
      </c>
      <c r="S182">
        <f>IFERROR(_xlfn.XLOOKUP(tbl_Facturas[[#This Row],[Key_Fact]],tbl_Manifiestos[Key_Manif],tbl_Manifiestos[Pagado a Broker],0),0)</f>
        <v>0</v>
      </c>
      <c r="T182">
        <v>83282.469999999987</v>
      </c>
    </row>
    <row r="183" spans="1:20" x14ac:dyDescent="0.25">
      <c r="A183" t="s">
        <v>5814</v>
      </c>
      <c r="B183" t="str">
        <f>tbl_Facturas[[#This Row],[Factura]] &amp; "|" &amp; tbl_Facturas[[#This Row],[Proyecto OK]] &amp; "|" &amp; TEXT(tbl_Facturas[[#This Row],[Horas o Viaje]],"0.00") &amp; "|" &amp; TEXT(tbl_Facturas[[#This Row],[Costo unitario]],"0.00")</f>
        <v>2353|Canal #2 |1.00|199.50</v>
      </c>
      <c r="C183">
        <v>2353</v>
      </c>
      <c r="D183">
        <v>67</v>
      </c>
      <c r="F183" t="s">
        <v>27</v>
      </c>
      <c r="G183" t="s">
        <v>28</v>
      </c>
      <c r="H183" t="s">
        <v>230</v>
      </c>
      <c r="I183" s="134" t="s">
        <v>5401</v>
      </c>
      <c r="J183" t="s">
        <v>39</v>
      </c>
      <c r="K183" t="s">
        <v>5892</v>
      </c>
      <c r="L183">
        <v>6227</v>
      </c>
      <c r="M183" t="s">
        <v>40</v>
      </c>
      <c r="P183">
        <v>1</v>
      </c>
      <c r="Q183">
        <v>199.5</v>
      </c>
      <c r="R183">
        <v>199.5</v>
      </c>
      <c r="S183">
        <f>IFERROR(_xlfn.XLOOKUP(tbl_Facturas[[#This Row],[Key_Fact]],tbl_Manifiestos[Key_Manif],tbl_Manifiestos[Pagado a Broker],0),0)</f>
        <v>0</v>
      </c>
      <c r="T183">
        <v>83481.969999999987</v>
      </c>
    </row>
    <row r="184" spans="1:20" x14ac:dyDescent="0.25">
      <c r="A184" t="s">
        <v>5814</v>
      </c>
      <c r="B184" t="str">
        <f>tbl_Facturas[[#This Row],[Factura]] &amp; "|" &amp; tbl_Facturas[[#This Row],[Proyecto OK]] &amp; "|" &amp; TEXT(tbl_Facturas[[#This Row],[Horas o Viaje]],"0.00") &amp; "|" &amp; TEXT(tbl_Facturas[[#This Row],[Costo unitario]],"0.00")</f>
        <v>2353|Canal #2 |1.00|199.50</v>
      </c>
      <c r="C184">
        <v>2353</v>
      </c>
      <c r="D184">
        <v>67</v>
      </c>
      <c r="F184" t="s">
        <v>27</v>
      </c>
      <c r="G184" t="s">
        <v>28</v>
      </c>
      <c r="H184" t="s">
        <v>231</v>
      </c>
      <c r="I184" s="134" t="s">
        <v>5401</v>
      </c>
      <c r="J184" t="s">
        <v>39</v>
      </c>
      <c r="K184" t="s">
        <v>5892</v>
      </c>
      <c r="L184">
        <v>6227</v>
      </c>
      <c r="M184" t="s">
        <v>40</v>
      </c>
      <c r="P184">
        <v>1</v>
      </c>
      <c r="Q184">
        <v>199.5</v>
      </c>
      <c r="R184">
        <v>199.5</v>
      </c>
      <c r="S184">
        <f>IFERROR(_xlfn.XLOOKUP(tbl_Facturas[[#This Row],[Key_Fact]],tbl_Manifiestos[Key_Manif],tbl_Manifiestos[Pagado a Broker],0),0)</f>
        <v>0</v>
      </c>
      <c r="T184">
        <v>83681.469999999987</v>
      </c>
    </row>
    <row r="185" spans="1:20" x14ac:dyDescent="0.25">
      <c r="A185" t="s">
        <v>5814</v>
      </c>
      <c r="B185" t="str">
        <f>tbl_Facturas[[#This Row],[Factura]] &amp; "|" &amp; tbl_Facturas[[#This Row],[Proyecto OK]] &amp; "|" &amp; TEXT(tbl_Facturas[[#This Row],[Horas o Viaje]],"0.00") &amp; "|" &amp; TEXT(tbl_Facturas[[#This Row],[Costo unitario]],"0.00")</f>
        <v>2353|Canal #2 |1.00|199.50</v>
      </c>
      <c r="C185">
        <v>2353</v>
      </c>
      <c r="D185">
        <v>67</v>
      </c>
      <c r="F185" t="s">
        <v>27</v>
      </c>
      <c r="G185" t="s">
        <v>28</v>
      </c>
      <c r="H185" t="s">
        <v>232</v>
      </c>
      <c r="I185" s="134" t="s">
        <v>5401</v>
      </c>
      <c r="J185" t="s">
        <v>39</v>
      </c>
      <c r="K185" t="s">
        <v>5892</v>
      </c>
      <c r="L185">
        <v>6227</v>
      </c>
      <c r="M185" t="s">
        <v>40</v>
      </c>
      <c r="P185">
        <v>1</v>
      </c>
      <c r="Q185">
        <v>199.5</v>
      </c>
      <c r="R185">
        <v>199.5</v>
      </c>
      <c r="S185">
        <f>IFERROR(_xlfn.XLOOKUP(tbl_Facturas[[#This Row],[Key_Fact]],tbl_Manifiestos[Key_Manif],tbl_Manifiestos[Pagado a Broker],0),0)</f>
        <v>0</v>
      </c>
      <c r="T185">
        <v>83880.969999999987</v>
      </c>
    </row>
    <row r="186" spans="1:20" x14ac:dyDescent="0.25">
      <c r="A186" t="s">
        <v>5814</v>
      </c>
      <c r="B186" t="str">
        <f>tbl_Facturas[[#This Row],[Factura]] &amp; "|" &amp; tbl_Facturas[[#This Row],[Proyecto OK]] &amp; "|" &amp; TEXT(tbl_Facturas[[#This Row],[Horas o Viaje]],"0.00") &amp; "|" &amp; TEXT(tbl_Facturas[[#This Row],[Costo unitario]],"0.00")</f>
        <v>2353|Canal #2 |1.00|199.50</v>
      </c>
      <c r="C186">
        <v>2353</v>
      </c>
      <c r="D186">
        <v>67</v>
      </c>
      <c r="F186" t="s">
        <v>27</v>
      </c>
      <c r="G186" t="s">
        <v>28</v>
      </c>
      <c r="H186" t="s">
        <v>233</v>
      </c>
      <c r="I186" s="134" t="s">
        <v>5401</v>
      </c>
      <c r="J186" t="s">
        <v>39</v>
      </c>
      <c r="K186" t="s">
        <v>5892</v>
      </c>
      <c r="L186">
        <v>6227</v>
      </c>
      <c r="M186" t="s">
        <v>40</v>
      </c>
      <c r="P186">
        <v>1</v>
      </c>
      <c r="Q186">
        <v>199.5</v>
      </c>
      <c r="R186">
        <v>199.5</v>
      </c>
      <c r="S186">
        <f>IFERROR(_xlfn.XLOOKUP(tbl_Facturas[[#This Row],[Key_Fact]],tbl_Manifiestos[Key_Manif],tbl_Manifiestos[Pagado a Broker],0),0)</f>
        <v>0</v>
      </c>
      <c r="T186">
        <v>84080.469999999987</v>
      </c>
    </row>
    <row r="187" spans="1:20" x14ac:dyDescent="0.25">
      <c r="A187" t="s">
        <v>5814</v>
      </c>
      <c r="B187" t="str">
        <f>tbl_Facturas[[#This Row],[Factura]] &amp; "|" &amp; tbl_Facturas[[#This Row],[Proyecto OK]] &amp; "|" &amp; TEXT(tbl_Facturas[[#This Row],[Horas o Viaje]],"0.00") &amp; "|" &amp; TEXT(tbl_Facturas[[#This Row],[Costo unitario]],"0.00")</f>
        <v>2353|Canal #2 |1.00|199.50</v>
      </c>
      <c r="C187">
        <v>2353</v>
      </c>
      <c r="D187">
        <v>67</v>
      </c>
      <c r="F187" t="s">
        <v>27</v>
      </c>
      <c r="G187" t="s">
        <v>28</v>
      </c>
      <c r="H187" t="s">
        <v>234</v>
      </c>
      <c r="I187" s="134" t="s">
        <v>5401</v>
      </c>
      <c r="J187" t="s">
        <v>39</v>
      </c>
      <c r="K187" t="s">
        <v>5892</v>
      </c>
      <c r="L187">
        <v>6227</v>
      </c>
      <c r="M187" t="s">
        <v>40</v>
      </c>
      <c r="P187">
        <v>1</v>
      </c>
      <c r="Q187">
        <v>199.5</v>
      </c>
      <c r="R187">
        <v>199.5</v>
      </c>
      <c r="S187">
        <f>IFERROR(_xlfn.XLOOKUP(tbl_Facturas[[#This Row],[Key_Fact]],tbl_Manifiestos[Key_Manif],tbl_Manifiestos[Pagado a Broker],0),0)</f>
        <v>0</v>
      </c>
      <c r="T187">
        <v>84279.969999999987</v>
      </c>
    </row>
    <row r="188" spans="1:20" x14ac:dyDescent="0.25">
      <c r="A188" t="s">
        <v>5814</v>
      </c>
      <c r="B188" t="str">
        <f>tbl_Facturas[[#This Row],[Factura]] &amp; "|" &amp; tbl_Facturas[[#This Row],[Proyecto OK]] &amp; "|" &amp; TEXT(tbl_Facturas[[#This Row],[Horas o Viaje]],"0.00") &amp; "|" &amp; TEXT(tbl_Facturas[[#This Row],[Costo unitario]],"0.00")</f>
        <v>2353|Canal #2 |1.00|199.50</v>
      </c>
      <c r="C188">
        <v>2353</v>
      </c>
      <c r="D188">
        <v>67</v>
      </c>
      <c r="F188" t="s">
        <v>27</v>
      </c>
      <c r="G188" t="s">
        <v>28</v>
      </c>
      <c r="H188" t="s">
        <v>235</v>
      </c>
      <c r="I188" s="134" t="s">
        <v>5401</v>
      </c>
      <c r="J188" t="s">
        <v>39</v>
      </c>
      <c r="K188" t="s">
        <v>5892</v>
      </c>
      <c r="L188">
        <v>6227</v>
      </c>
      <c r="M188" t="s">
        <v>40</v>
      </c>
      <c r="P188">
        <v>1</v>
      </c>
      <c r="Q188">
        <v>199.5</v>
      </c>
      <c r="R188">
        <v>199.5</v>
      </c>
      <c r="S188">
        <f>IFERROR(_xlfn.XLOOKUP(tbl_Facturas[[#This Row],[Key_Fact]],tbl_Manifiestos[Key_Manif],tbl_Manifiestos[Pagado a Broker],0),0)</f>
        <v>0</v>
      </c>
      <c r="T188">
        <v>84479.469999999987</v>
      </c>
    </row>
    <row r="189" spans="1:20" x14ac:dyDescent="0.25">
      <c r="A189" t="s">
        <v>5814</v>
      </c>
      <c r="B189" t="str">
        <f>tbl_Facturas[[#This Row],[Factura]] &amp; "|" &amp; tbl_Facturas[[#This Row],[Proyecto OK]] &amp; "|" &amp; TEXT(tbl_Facturas[[#This Row],[Horas o Viaje]],"0.00") &amp; "|" &amp; TEXT(tbl_Facturas[[#This Row],[Costo unitario]],"0.00")</f>
        <v>2353|Canal #2 |1.00|364.00</v>
      </c>
      <c r="C189">
        <v>2353</v>
      </c>
      <c r="D189">
        <v>19</v>
      </c>
      <c r="F189" t="s">
        <v>12</v>
      </c>
      <c r="G189" t="s">
        <v>24</v>
      </c>
      <c r="H189" t="s">
        <v>198</v>
      </c>
      <c r="I189" s="134" t="s">
        <v>5401</v>
      </c>
      <c r="J189" t="s">
        <v>39</v>
      </c>
      <c r="K189" t="s">
        <v>5892</v>
      </c>
      <c r="L189">
        <v>6227</v>
      </c>
      <c r="M189" t="s">
        <v>40</v>
      </c>
      <c r="N189" t="s">
        <v>236</v>
      </c>
      <c r="O189" t="s">
        <v>237</v>
      </c>
      <c r="P189">
        <v>1</v>
      </c>
      <c r="Q189">
        <v>364</v>
      </c>
      <c r="R189">
        <v>364</v>
      </c>
      <c r="S189">
        <f>IFERROR(_xlfn.XLOOKUP(tbl_Facturas[[#This Row],[Key_Fact]],tbl_Manifiestos[Key_Manif],tbl_Manifiestos[Pagado a Broker],0),0)</f>
        <v>0</v>
      </c>
      <c r="T189">
        <v>84843.469999999987</v>
      </c>
    </row>
    <row r="190" spans="1:20" x14ac:dyDescent="0.25">
      <c r="A190" t="s">
        <v>5814</v>
      </c>
      <c r="B190" t="str">
        <f>tbl_Facturas[[#This Row],[Factura]] &amp; "|" &amp; tbl_Facturas[[#This Row],[Proyecto OK]] &amp; "|" &amp; TEXT(tbl_Facturas[[#This Row],[Horas o Viaje]],"0.00") &amp; "|" &amp; TEXT(tbl_Facturas[[#This Row],[Costo unitario]],"0.00")</f>
        <v>2353|Canal #2 |1.00|364.00</v>
      </c>
      <c r="C190">
        <v>2353</v>
      </c>
      <c r="D190">
        <v>19</v>
      </c>
      <c r="F190" t="s">
        <v>12</v>
      </c>
      <c r="G190" t="s">
        <v>24</v>
      </c>
      <c r="H190" t="s">
        <v>199</v>
      </c>
      <c r="I190" s="134" t="s">
        <v>5401</v>
      </c>
      <c r="J190" t="s">
        <v>39</v>
      </c>
      <c r="K190" t="s">
        <v>5892</v>
      </c>
      <c r="L190">
        <v>6227</v>
      </c>
      <c r="M190" t="s">
        <v>40</v>
      </c>
      <c r="N190" t="s">
        <v>238</v>
      </c>
      <c r="O190" t="s">
        <v>237</v>
      </c>
      <c r="P190">
        <v>1</v>
      </c>
      <c r="Q190">
        <v>364</v>
      </c>
      <c r="R190">
        <v>364</v>
      </c>
      <c r="S190">
        <f>IFERROR(_xlfn.XLOOKUP(tbl_Facturas[[#This Row],[Key_Fact]],tbl_Manifiestos[Key_Manif],tbl_Manifiestos[Pagado a Broker],0),0)</f>
        <v>0</v>
      </c>
      <c r="T190">
        <v>85207.469999999987</v>
      </c>
    </row>
    <row r="191" spans="1:20" x14ac:dyDescent="0.25">
      <c r="A191" t="s">
        <v>5814</v>
      </c>
      <c r="B191" t="str">
        <f>tbl_Facturas[[#This Row],[Factura]] &amp; "|" &amp; tbl_Facturas[[#This Row],[Proyecto OK]] &amp; "|" &amp; TEXT(tbl_Facturas[[#This Row],[Horas o Viaje]],"0.00") &amp; "|" &amp; TEXT(tbl_Facturas[[#This Row],[Costo unitario]],"0.00")</f>
        <v>2353|Canal #2 |1.00|56.50</v>
      </c>
      <c r="C191">
        <v>2353</v>
      </c>
      <c r="D191">
        <v>19</v>
      </c>
      <c r="F191" t="s">
        <v>12</v>
      </c>
      <c r="G191" t="s">
        <v>24</v>
      </c>
      <c r="H191" t="s">
        <v>200</v>
      </c>
      <c r="I191" s="134" t="s">
        <v>5401</v>
      </c>
      <c r="J191" t="s">
        <v>39</v>
      </c>
      <c r="K191" t="s">
        <v>5892</v>
      </c>
      <c r="L191">
        <v>6227</v>
      </c>
      <c r="M191" t="s">
        <v>40</v>
      </c>
      <c r="N191" t="s">
        <v>239</v>
      </c>
      <c r="O191" t="s">
        <v>240</v>
      </c>
      <c r="P191">
        <v>1</v>
      </c>
      <c r="Q191">
        <v>56.5</v>
      </c>
      <c r="R191">
        <v>56.5</v>
      </c>
      <c r="S191">
        <f>IFERROR(_xlfn.XLOOKUP(tbl_Facturas[[#This Row],[Key_Fact]],tbl_Manifiestos[Key_Manif],tbl_Manifiestos[Pagado a Broker],0),0)</f>
        <v>0</v>
      </c>
      <c r="T191">
        <v>85263.969999999987</v>
      </c>
    </row>
    <row r="192" spans="1:20" x14ac:dyDescent="0.25">
      <c r="A192" t="s">
        <v>5814</v>
      </c>
      <c r="B192" t="str">
        <f>tbl_Facturas[[#This Row],[Factura]] &amp; "|" &amp; tbl_Facturas[[#This Row],[Proyecto OK]] &amp; "|" &amp; TEXT(tbl_Facturas[[#This Row],[Horas o Viaje]],"0.00") &amp; "|" &amp; TEXT(tbl_Facturas[[#This Row],[Costo unitario]],"0.00")</f>
        <v>2353|Canal #2 |1.00|364.00</v>
      </c>
      <c r="C192">
        <v>2353</v>
      </c>
      <c r="D192">
        <v>19</v>
      </c>
      <c r="F192" t="s">
        <v>12</v>
      </c>
      <c r="G192" t="s">
        <v>24</v>
      </c>
      <c r="H192" t="s">
        <v>201</v>
      </c>
      <c r="I192" s="134" t="s">
        <v>5401</v>
      </c>
      <c r="J192" t="s">
        <v>39</v>
      </c>
      <c r="K192" t="s">
        <v>5892</v>
      </c>
      <c r="L192">
        <v>6227</v>
      </c>
      <c r="M192" t="s">
        <v>40</v>
      </c>
      <c r="N192" s="2">
        <v>14668829</v>
      </c>
      <c r="O192" t="s">
        <v>237</v>
      </c>
      <c r="P192">
        <v>1</v>
      </c>
      <c r="Q192">
        <v>364</v>
      </c>
      <c r="R192">
        <v>364</v>
      </c>
      <c r="S192">
        <f>IFERROR(_xlfn.XLOOKUP(tbl_Facturas[[#This Row],[Key_Fact]],tbl_Manifiestos[Key_Manif],tbl_Manifiestos[Pagado a Broker],0),0)</f>
        <v>0</v>
      </c>
      <c r="T192">
        <v>85627.969999999987</v>
      </c>
    </row>
    <row r="193" spans="1:20" x14ac:dyDescent="0.25">
      <c r="A193" t="s">
        <v>5814</v>
      </c>
      <c r="B193" t="str">
        <f>tbl_Facturas[[#This Row],[Factura]] &amp; "|" &amp; tbl_Facturas[[#This Row],[Proyecto OK]] &amp; "|" &amp; TEXT(tbl_Facturas[[#This Row],[Horas o Viaje]],"0.00") &amp; "|" &amp; TEXT(tbl_Facturas[[#This Row],[Costo unitario]],"0.00")</f>
        <v>2353|Canal #2 |1.00|364.00</v>
      </c>
      <c r="C193">
        <v>2353</v>
      </c>
      <c r="D193">
        <v>19</v>
      </c>
      <c r="F193" t="s">
        <v>12</v>
      </c>
      <c r="G193" t="s">
        <v>24</v>
      </c>
      <c r="H193" t="s">
        <v>202</v>
      </c>
      <c r="I193" s="134" t="s">
        <v>5401</v>
      </c>
      <c r="J193" t="s">
        <v>39</v>
      </c>
      <c r="K193" t="s">
        <v>5892</v>
      </c>
      <c r="L193">
        <v>6227</v>
      </c>
      <c r="M193" t="s">
        <v>40</v>
      </c>
      <c r="N193" t="s">
        <v>241</v>
      </c>
      <c r="O193" t="s">
        <v>237</v>
      </c>
      <c r="P193">
        <v>1</v>
      </c>
      <c r="Q193">
        <v>364</v>
      </c>
      <c r="R193">
        <v>364</v>
      </c>
      <c r="S193">
        <f>IFERROR(_xlfn.XLOOKUP(tbl_Facturas[[#This Row],[Key_Fact]],tbl_Manifiestos[Key_Manif],tbl_Manifiestos[Pagado a Broker],0),0)</f>
        <v>0</v>
      </c>
      <c r="T193">
        <v>85991.969999999987</v>
      </c>
    </row>
    <row r="194" spans="1:20" x14ac:dyDescent="0.25">
      <c r="A194" t="s">
        <v>5814</v>
      </c>
      <c r="B194" t="str">
        <f>tbl_Facturas[[#This Row],[Factura]] &amp; "|" &amp; tbl_Facturas[[#This Row],[Proyecto OK]] &amp; "|" &amp; TEXT(tbl_Facturas[[#This Row],[Horas o Viaje]],"0.00") &amp; "|" &amp; TEXT(tbl_Facturas[[#This Row],[Costo unitario]],"0.00")</f>
        <v>2353|Canal #2 |1.00|364.00</v>
      </c>
      <c r="C194">
        <v>2353</v>
      </c>
      <c r="D194">
        <v>19</v>
      </c>
      <c r="F194" t="s">
        <v>12</v>
      </c>
      <c r="G194" t="s">
        <v>24</v>
      </c>
      <c r="H194" t="s">
        <v>203</v>
      </c>
      <c r="I194" s="134" t="s">
        <v>5401</v>
      </c>
      <c r="J194" t="s">
        <v>39</v>
      </c>
      <c r="K194" t="s">
        <v>5892</v>
      </c>
      <c r="L194">
        <v>6227</v>
      </c>
      <c r="M194" t="s">
        <v>40</v>
      </c>
      <c r="N194" t="s">
        <v>242</v>
      </c>
      <c r="O194" t="s">
        <v>237</v>
      </c>
      <c r="P194">
        <v>1</v>
      </c>
      <c r="Q194">
        <v>364</v>
      </c>
      <c r="R194">
        <v>364</v>
      </c>
      <c r="S194">
        <f>IFERROR(_xlfn.XLOOKUP(tbl_Facturas[[#This Row],[Key_Fact]],tbl_Manifiestos[Key_Manif],tbl_Manifiestos[Pagado a Broker],0),0)</f>
        <v>0</v>
      </c>
      <c r="T194">
        <v>86355.969999999987</v>
      </c>
    </row>
    <row r="195" spans="1:20" x14ac:dyDescent="0.25">
      <c r="A195" t="s">
        <v>5814</v>
      </c>
      <c r="B195" t="str">
        <f>tbl_Facturas[[#This Row],[Factura]] &amp; "|" &amp; tbl_Facturas[[#This Row],[Proyecto OK]] &amp; "|" &amp; TEXT(tbl_Facturas[[#This Row],[Horas o Viaje]],"0.00") &amp; "|" &amp; TEXT(tbl_Facturas[[#This Row],[Costo unitario]],"0.00")</f>
        <v>2353|Canal #2 |1.00|364.00</v>
      </c>
      <c r="C195">
        <v>2353</v>
      </c>
      <c r="D195">
        <v>19</v>
      </c>
      <c r="F195" t="s">
        <v>12</v>
      </c>
      <c r="G195" t="s">
        <v>24</v>
      </c>
      <c r="H195" t="s">
        <v>197</v>
      </c>
      <c r="I195" s="134" t="s">
        <v>5401</v>
      </c>
      <c r="J195" t="s">
        <v>39</v>
      </c>
      <c r="K195" t="s">
        <v>5892</v>
      </c>
      <c r="L195">
        <v>6227</v>
      </c>
      <c r="M195" t="s">
        <v>40</v>
      </c>
      <c r="N195" t="s">
        <v>243</v>
      </c>
      <c r="O195" t="s">
        <v>237</v>
      </c>
      <c r="P195">
        <v>1</v>
      </c>
      <c r="Q195">
        <v>364</v>
      </c>
      <c r="R195">
        <v>364</v>
      </c>
      <c r="S195">
        <f>IFERROR(_xlfn.XLOOKUP(tbl_Facturas[[#This Row],[Key_Fact]],tbl_Manifiestos[Key_Manif],tbl_Manifiestos[Pagado a Broker],0),0)</f>
        <v>0</v>
      </c>
      <c r="T195">
        <v>86719.969999999987</v>
      </c>
    </row>
    <row r="196" spans="1:20" x14ac:dyDescent="0.25">
      <c r="A196" t="s">
        <v>5814</v>
      </c>
      <c r="B196" t="str">
        <f>tbl_Facturas[[#This Row],[Factura]] &amp; "|" &amp; tbl_Facturas[[#This Row],[Proyecto OK]] &amp; "|" &amp; TEXT(tbl_Facturas[[#This Row],[Horas o Viaje]],"0.00") &amp; "|" &amp; TEXT(tbl_Facturas[[#This Row],[Costo unitario]],"0.00")</f>
        <v>2353|Canal #2 |1.00|364.00</v>
      </c>
      <c r="C196">
        <v>2353</v>
      </c>
      <c r="D196">
        <v>67</v>
      </c>
      <c r="F196" t="s">
        <v>27</v>
      </c>
      <c r="G196" t="s">
        <v>28</v>
      </c>
      <c r="H196" t="s">
        <v>204</v>
      </c>
      <c r="I196" s="134" t="s">
        <v>5401</v>
      </c>
      <c r="J196" t="s">
        <v>39</v>
      </c>
      <c r="K196" t="s">
        <v>5892</v>
      </c>
      <c r="L196">
        <v>6227</v>
      </c>
      <c r="M196" t="s">
        <v>40</v>
      </c>
      <c r="N196" t="s">
        <v>244</v>
      </c>
      <c r="O196" t="s">
        <v>237</v>
      </c>
      <c r="P196">
        <v>1</v>
      </c>
      <c r="Q196">
        <v>364</v>
      </c>
      <c r="R196">
        <v>364</v>
      </c>
      <c r="S196">
        <f>IFERROR(_xlfn.XLOOKUP(tbl_Facturas[[#This Row],[Key_Fact]],tbl_Manifiestos[Key_Manif],tbl_Manifiestos[Pagado a Broker],0),0)</f>
        <v>0</v>
      </c>
      <c r="T196">
        <v>87083.969999999987</v>
      </c>
    </row>
    <row r="197" spans="1:20" x14ac:dyDescent="0.25">
      <c r="A197" t="s">
        <v>5814</v>
      </c>
      <c r="B197" t="str">
        <f>tbl_Facturas[[#This Row],[Factura]] &amp; "|" &amp; tbl_Facturas[[#This Row],[Proyecto OK]] &amp; "|" &amp; TEXT(tbl_Facturas[[#This Row],[Horas o Viaje]],"0.00") &amp; "|" &amp; TEXT(tbl_Facturas[[#This Row],[Costo unitario]],"0.00")</f>
        <v>2353|Canal #2 |1.00|364.00</v>
      </c>
      <c r="C197">
        <v>2353</v>
      </c>
      <c r="D197">
        <v>67</v>
      </c>
      <c r="F197" t="s">
        <v>27</v>
      </c>
      <c r="G197" t="s">
        <v>28</v>
      </c>
      <c r="H197" t="s">
        <v>207</v>
      </c>
      <c r="I197" s="134" t="s">
        <v>5401</v>
      </c>
      <c r="J197" t="s">
        <v>39</v>
      </c>
      <c r="K197" t="s">
        <v>5892</v>
      </c>
      <c r="L197">
        <v>6227</v>
      </c>
      <c r="M197" t="s">
        <v>40</v>
      </c>
      <c r="N197" t="s">
        <v>245</v>
      </c>
      <c r="O197" t="s">
        <v>237</v>
      </c>
      <c r="P197">
        <v>1</v>
      </c>
      <c r="Q197">
        <v>364</v>
      </c>
      <c r="R197">
        <v>364</v>
      </c>
      <c r="S197">
        <f>IFERROR(_xlfn.XLOOKUP(tbl_Facturas[[#This Row],[Key_Fact]],tbl_Manifiestos[Key_Manif],tbl_Manifiestos[Pagado a Broker],0),0)</f>
        <v>0</v>
      </c>
      <c r="T197">
        <v>87447.969999999987</v>
      </c>
    </row>
    <row r="198" spans="1:20" x14ac:dyDescent="0.25">
      <c r="A198" t="s">
        <v>5814</v>
      </c>
      <c r="B198" t="str">
        <f>tbl_Facturas[[#This Row],[Factura]] &amp; "|" &amp; tbl_Facturas[[#This Row],[Proyecto OK]] &amp; "|" &amp; TEXT(tbl_Facturas[[#This Row],[Horas o Viaje]],"0.00") &amp; "|" &amp; TEXT(tbl_Facturas[[#This Row],[Costo unitario]],"0.00")</f>
        <v>2353|Canal #2 |1.00|56.50</v>
      </c>
      <c r="C198">
        <v>2353</v>
      </c>
      <c r="D198">
        <v>67</v>
      </c>
      <c r="F198" t="s">
        <v>27</v>
      </c>
      <c r="G198" t="s">
        <v>28</v>
      </c>
      <c r="H198" t="s">
        <v>208</v>
      </c>
      <c r="I198" s="134" t="s">
        <v>5401</v>
      </c>
      <c r="J198" t="s">
        <v>39</v>
      </c>
      <c r="K198" t="s">
        <v>5892</v>
      </c>
      <c r="L198">
        <v>6227</v>
      </c>
      <c r="M198" t="s">
        <v>40</v>
      </c>
      <c r="N198" t="s">
        <v>246</v>
      </c>
      <c r="O198" t="s">
        <v>240</v>
      </c>
      <c r="P198">
        <v>1</v>
      </c>
      <c r="Q198">
        <v>56.5</v>
      </c>
      <c r="R198">
        <v>56.5</v>
      </c>
      <c r="S198">
        <f>IFERROR(_xlfn.XLOOKUP(tbl_Facturas[[#This Row],[Key_Fact]],tbl_Manifiestos[Key_Manif],tbl_Manifiestos[Pagado a Broker],0),0)</f>
        <v>0</v>
      </c>
      <c r="T198">
        <v>87504.469999999987</v>
      </c>
    </row>
    <row r="199" spans="1:20" x14ac:dyDescent="0.25">
      <c r="A199" t="s">
        <v>5814</v>
      </c>
      <c r="B199" t="str">
        <f>tbl_Facturas[[#This Row],[Factura]] &amp; "|" &amp; tbl_Facturas[[#This Row],[Proyecto OK]] &amp; "|" &amp; TEXT(tbl_Facturas[[#This Row],[Horas o Viaje]],"0.00") &amp; "|" &amp; TEXT(tbl_Facturas[[#This Row],[Costo unitario]],"0.00")</f>
        <v>2353|Canal #2 |1.00|364.00</v>
      </c>
      <c r="C199">
        <v>2353</v>
      </c>
      <c r="D199">
        <v>67</v>
      </c>
      <c r="F199" t="s">
        <v>27</v>
      </c>
      <c r="G199" t="s">
        <v>28</v>
      </c>
      <c r="H199" t="s">
        <v>206</v>
      </c>
      <c r="I199" s="134" t="s">
        <v>5401</v>
      </c>
      <c r="J199" t="s">
        <v>39</v>
      </c>
      <c r="K199" t="s">
        <v>5892</v>
      </c>
      <c r="L199">
        <v>6227</v>
      </c>
      <c r="M199" t="s">
        <v>40</v>
      </c>
      <c r="N199" t="s">
        <v>247</v>
      </c>
      <c r="O199" t="s">
        <v>237</v>
      </c>
      <c r="P199">
        <v>1</v>
      </c>
      <c r="Q199">
        <v>364</v>
      </c>
      <c r="R199">
        <v>364</v>
      </c>
      <c r="S199">
        <f>IFERROR(_xlfn.XLOOKUP(tbl_Facturas[[#This Row],[Key_Fact]],tbl_Manifiestos[Key_Manif],tbl_Manifiestos[Pagado a Broker],0),0)</f>
        <v>0</v>
      </c>
      <c r="T199">
        <v>87868.469999999987</v>
      </c>
    </row>
    <row r="200" spans="1:20" x14ac:dyDescent="0.25">
      <c r="A200" t="s">
        <v>5814</v>
      </c>
      <c r="B200" t="str">
        <f>tbl_Facturas[[#This Row],[Factura]] &amp; "|" &amp; tbl_Facturas[[#This Row],[Proyecto OK]] &amp; "|" &amp; TEXT(tbl_Facturas[[#This Row],[Horas o Viaje]],"0.00") &amp; "|" &amp; TEXT(tbl_Facturas[[#This Row],[Costo unitario]],"0.00")</f>
        <v>2353|Canal #2 |1.00|364.00</v>
      </c>
      <c r="C200">
        <v>2353</v>
      </c>
      <c r="D200">
        <v>67</v>
      </c>
      <c r="F200" t="s">
        <v>27</v>
      </c>
      <c r="G200" t="s">
        <v>28</v>
      </c>
      <c r="H200" t="s">
        <v>205</v>
      </c>
      <c r="I200" s="134" t="s">
        <v>5401</v>
      </c>
      <c r="J200" t="s">
        <v>39</v>
      </c>
      <c r="K200" t="s">
        <v>5892</v>
      </c>
      <c r="L200">
        <v>6227</v>
      </c>
      <c r="M200" t="s">
        <v>40</v>
      </c>
      <c r="N200" t="s">
        <v>248</v>
      </c>
      <c r="O200" t="s">
        <v>237</v>
      </c>
      <c r="P200">
        <v>1</v>
      </c>
      <c r="Q200">
        <v>364</v>
      </c>
      <c r="R200">
        <v>364</v>
      </c>
      <c r="S200">
        <f>IFERROR(_xlfn.XLOOKUP(tbl_Facturas[[#This Row],[Key_Fact]],tbl_Manifiestos[Key_Manif],tbl_Manifiestos[Pagado a Broker],0),0)</f>
        <v>0</v>
      </c>
      <c r="T200">
        <v>88232.469999999987</v>
      </c>
    </row>
    <row r="201" spans="1:20" x14ac:dyDescent="0.25">
      <c r="A201" t="s">
        <v>5814</v>
      </c>
      <c r="B201" t="str">
        <f>tbl_Facturas[[#This Row],[Factura]] &amp; "|" &amp; tbl_Facturas[[#This Row],[Proyecto OK]] &amp; "|" &amp; TEXT(tbl_Facturas[[#This Row],[Horas o Viaje]],"0.00") &amp; "|" &amp; TEXT(tbl_Facturas[[#This Row],[Costo unitario]],"0.00")</f>
        <v>2353|Canal #2 |1.00|364.00</v>
      </c>
      <c r="C201">
        <v>2353</v>
      </c>
      <c r="D201">
        <v>67</v>
      </c>
      <c r="F201" t="s">
        <v>27</v>
      </c>
      <c r="G201" t="s">
        <v>28</v>
      </c>
      <c r="H201" t="s">
        <v>209</v>
      </c>
      <c r="I201" s="134" t="s">
        <v>5401</v>
      </c>
      <c r="J201" t="s">
        <v>39</v>
      </c>
      <c r="K201" t="s">
        <v>5892</v>
      </c>
      <c r="L201">
        <v>6227</v>
      </c>
      <c r="M201" t="s">
        <v>40</v>
      </c>
      <c r="N201" t="s">
        <v>249</v>
      </c>
      <c r="O201" t="s">
        <v>237</v>
      </c>
      <c r="P201">
        <v>1</v>
      </c>
      <c r="Q201">
        <v>364</v>
      </c>
      <c r="R201">
        <v>364</v>
      </c>
      <c r="S201">
        <f>IFERROR(_xlfn.XLOOKUP(tbl_Facturas[[#This Row],[Key_Fact]],tbl_Manifiestos[Key_Manif],tbl_Manifiestos[Pagado a Broker],0),0)</f>
        <v>0</v>
      </c>
      <c r="T201">
        <v>88596.469999999987</v>
      </c>
    </row>
    <row r="202" spans="1:20" x14ac:dyDescent="0.25">
      <c r="A202" t="s">
        <v>5814</v>
      </c>
      <c r="B202" t="str">
        <f>tbl_Facturas[[#This Row],[Factura]] &amp; "|" &amp; tbl_Facturas[[#This Row],[Proyecto OK]] &amp; "|" &amp; TEXT(tbl_Facturas[[#This Row],[Horas o Viaje]],"0.00") &amp; "|" &amp; TEXT(tbl_Facturas[[#This Row],[Costo unitario]],"0.00")</f>
        <v>2353|Canal #2 |1.00|364.00</v>
      </c>
      <c r="C202">
        <v>2353</v>
      </c>
      <c r="D202">
        <v>67</v>
      </c>
      <c r="F202" t="s">
        <v>27</v>
      </c>
      <c r="G202" t="s">
        <v>28</v>
      </c>
      <c r="H202" t="s">
        <v>211</v>
      </c>
      <c r="I202" s="134" t="s">
        <v>5401</v>
      </c>
      <c r="J202" t="s">
        <v>39</v>
      </c>
      <c r="K202" t="s">
        <v>5892</v>
      </c>
      <c r="L202">
        <v>6227</v>
      </c>
      <c r="M202" t="s">
        <v>40</v>
      </c>
      <c r="N202" t="s">
        <v>250</v>
      </c>
      <c r="O202" t="s">
        <v>237</v>
      </c>
      <c r="P202">
        <v>1</v>
      </c>
      <c r="Q202">
        <v>364</v>
      </c>
      <c r="R202">
        <v>364</v>
      </c>
      <c r="S202">
        <f>IFERROR(_xlfn.XLOOKUP(tbl_Facturas[[#This Row],[Key_Fact]],tbl_Manifiestos[Key_Manif],tbl_Manifiestos[Pagado a Broker],0),0)</f>
        <v>0</v>
      </c>
      <c r="T202">
        <v>88960.469999999987</v>
      </c>
    </row>
    <row r="203" spans="1:20" x14ac:dyDescent="0.25">
      <c r="A203" t="s">
        <v>5814</v>
      </c>
      <c r="B203" t="str">
        <f>tbl_Facturas[[#This Row],[Factura]] &amp; "|" &amp; tbl_Facturas[[#This Row],[Proyecto OK]] &amp; "|" &amp; TEXT(tbl_Facturas[[#This Row],[Horas o Viaje]],"0.00") &amp; "|" &amp; TEXT(tbl_Facturas[[#This Row],[Costo unitario]],"0.00")</f>
        <v>2353|Canal #2 |1.00|56.50</v>
      </c>
      <c r="C203">
        <v>2353</v>
      </c>
      <c r="D203">
        <v>67</v>
      </c>
      <c r="F203" t="s">
        <v>27</v>
      </c>
      <c r="G203" t="s">
        <v>28</v>
      </c>
      <c r="H203" t="s">
        <v>229</v>
      </c>
      <c r="I203" s="134" t="s">
        <v>5401</v>
      </c>
      <c r="J203" t="s">
        <v>39</v>
      </c>
      <c r="K203" t="s">
        <v>5892</v>
      </c>
      <c r="L203">
        <v>6227</v>
      </c>
      <c r="M203" t="s">
        <v>40</v>
      </c>
      <c r="N203" t="s">
        <v>251</v>
      </c>
      <c r="O203" t="s">
        <v>240</v>
      </c>
      <c r="P203">
        <v>1</v>
      </c>
      <c r="Q203">
        <v>56.5</v>
      </c>
      <c r="R203">
        <v>56.5</v>
      </c>
      <c r="S203">
        <f>IFERROR(_xlfn.XLOOKUP(tbl_Facturas[[#This Row],[Key_Fact]],tbl_Manifiestos[Key_Manif],tbl_Manifiestos[Pagado a Broker],0),0)</f>
        <v>0</v>
      </c>
      <c r="T203">
        <v>89016.969999999987</v>
      </c>
    </row>
    <row r="204" spans="1:20" x14ac:dyDescent="0.25">
      <c r="A204" t="s">
        <v>5814</v>
      </c>
      <c r="B204" t="str">
        <f>tbl_Facturas[[#This Row],[Factura]] &amp; "|" &amp; tbl_Facturas[[#This Row],[Proyecto OK]] &amp; "|" &amp; TEXT(tbl_Facturas[[#This Row],[Horas o Viaje]],"0.00") &amp; "|" &amp; TEXT(tbl_Facturas[[#This Row],[Costo unitario]],"0.00")</f>
        <v>2353|Canal #2 |1.00|56.50</v>
      </c>
      <c r="C204">
        <v>2353</v>
      </c>
      <c r="D204">
        <v>67</v>
      </c>
      <c r="F204" t="s">
        <v>27</v>
      </c>
      <c r="G204" t="s">
        <v>28</v>
      </c>
      <c r="H204" t="s">
        <v>217</v>
      </c>
      <c r="I204" s="134" t="s">
        <v>5401</v>
      </c>
      <c r="J204" t="s">
        <v>39</v>
      </c>
      <c r="K204" t="s">
        <v>5892</v>
      </c>
      <c r="L204">
        <v>6227</v>
      </c>
      <c r="M204" t="s">
        <v>40</v>
      </c>
      <c r="N204" t="s">
        <v>252</v>
      </c>
      <c r="O204" t="s">
        <v>240</v>
      </c>
      <c r="P204">
        <v>1</v>
      </c>
      <c r="Q204">
        <v>56.5</v>
      </c>
      <c r="R204">
        <v>56.5</v>
      </c>
      <c r="S204">
        <f>IFERROR(_xlfn.XLOOKUP(tbl_Facturas[[#This Row],[Key_Fact]],tbl_Manifiestos[Key_Manif],tbl_Manifiestos[Pagado a Broker],0),0)</f>
        <v>0</v>
      </c>
      <c r="T204">
        <v>89073.469999999987</v>
      </c>
    </row>
    <row r="205" spans="1:20" x14ac:dyDescent="0.25">
      <c r="A205" t="s">
        <v>5814</v>
      </c>
      <c r="B205" t="str">
        <f>tbl_Facturas[[#This Row],[Factura]] &amp; "|" &amp; tbl_Facturas[[#This Row],[Proyecto OK]] &amp; "|" &amp; TEXT(tbl_Facturas[[#This Row],[Horas o Viaje]],"0.00") &amp; "|" &amp; TEXT(tbl_Facturas[[#This Row],[Costo unitario]],"0.00")</f>
        <v>2353|Canal #2 |1.00|364.00</v>
      </c>
      <c r="C205">
        <v>2353</v>
      </c>
      <c r="D205">
        <v>67</v>
      </c>
      <c r="F205" t="s">
        <v>27</v>
      </c>
      <c r="G205" t="s">
        <v>28</v>
      </c>
      <c r="H205" t="s">
        <v>212</v>
      </c>
      <c r="I205" s="134" t="s">
        <v>5401</v>
      </c>
      <c r="J205" t="s">
        <v>39</v>
      </c>
      <c r="K205" t="s">
        <v>5892</v>
      </c>
      <c r="L205">
        <v>6227</v>
      </c>
      <c r="M205" t="s">
        <v>40</v>
      </c>
      <c r="N205" t="s">
        <v>253</v>
      </c>
      <c r="O205" t="s">
        <v>237</v>
      </c>
      <c r="P205">
        <v>1</v>
      </c>
      <c r="Q205">
        <v>364</v>
      </c>
      <c r="R205">
        <v>364</v>
      </c>
      <c r="S205">
        <f>IFERROR(_xlfn.XLOOKUP(tbl_Facturas[[#This Row],[Key_Fact]],tbl_Manifiestos[Key_Manif],tbl_Manifiestos[Pagado a Broker],0),0)</f>
        <v>0</v>
      </c>
      <c r="T205">
        <v>89437.469999999987</v>
      </c>
    </row>
    <row r="206" spans="1:20" x14ac:dyDescent="0.25">
      <c r="A206" t="s">
        <v>5814</v>
      </c>
      <c r="B206" t="str">
        <f>tbl_Facturas[[#This Row],[Factura]] &amp; "|" &amp; tbl_Facturas[[#This Row],[Proyecto OK]] &amp; "|" &amp; TEXT(tbl_Facturas[[#This Row],[Horas o Viaje]],"0.00") &amp; "|" &amp; TEXT(tbl_Facturas[[#This Row],[Costo unitario]],"0.00")</f>
        <v>2353|Canal #2 |1.00|364.00</v>
      </c>
      <c r="C206">
        <v>2353</v>
      </c>
      <c r="D206">
        <v>67</v>
      </c>
      <c r="F206" t="s">
        <v>27</v>
      </c>
      <c r="G206" t="s">
        <v>28</v>
      </c>
      <c r="H206" t="s">
        <v>214</v>
      </c>
      <c r="I206" s="134" t="s">
        <v>5401</v>
      </c>
      <c r="J206" t="s">
        <v>39</v>
      </c>
      <c r="K206" t="s">
        <v>5892</v>
      </c>
      <c r="L206">
        <v>6227</v>
      </c>
      <c r="M206" t="s">
        <v>40</v>
      </c>
      <c r="N206" t="s">
        <v>254</v>
      </c>
      <c r="O206" t="s">
        <v>237</v>
      </c>
      <c r="P206">
        <v>1</v>
      </c>
      <c r="Q206">
        <v>364</v>
      </c>
      <c r="R206">
        <v>364</v>
      </c>
      <c r="S206">
        <f>IFERROR(_xlfn.XLOOKUP(tbl_Facturas[[#This Row],[Key_Fact]],tbl_Manifiestos[Key_Manif],tbl_Manifiestos[Pagado a Broker],0),0)</f>
        <v>0</v>
      </c>
      <c r="T206">
        <v>89801.469999999987</v>
      </c>
    </row>
    <row r="207" spans="1:20" x14ac:dyDescent="0.25">
      <c r="A207" t="s">
        <v>5814</v>
      </c>
      <c r="B207" t="str">
        <f>tbl_Facturas[[#This Row],[Factura]] &amp; "|" &amp; tbl_Facturas[[#This Row],[Proyecto OK]] &amp; "|" &amp; TEXT(tbl_Facturas[[#This Row],[Horas o Viaje]],"0.00") &amp; "|" &amp; TEXT(tbl_Facturas[[#This Row],[Costo unitario]],"0.00")</f>
        <v>2353|Canal #2 |1.00|364.00</v>
      </c>
      <c r="C207">
        <v>2353</v>
      </c>
      <c r="D207">
        <v>67</v>
      </c>
      <c r="F207" t="s">
        <v>27</v>
      </c>
      <c r="G207" t="s">
        <v>28</v>
      </c>
      <c r="H207" t="s">
        <v>215</v>
      </c>
      <c r="I207" s="134" t="s">
        <v>5401</v>
      </c>
      <c r="J207" t="s">
        <v>39</v>
      </c>
      <c r="K207" t="s">
        <v>5892</v>
      </c>
      <c r="L207">
        <v>6227</v>
      </c>
      <c r="M207" t="s">
        <v>40</v>
      </c>
      <c r="N207" t="s">
        <v>255</v>
      </c>
      <c r="O207" t="s">
        <v>237</v>
      </c>
      <c r="P207">
        <v>1</v>
      </c>
      <c r="Q207">
        <v>364</v>
      </c>
      <c r="R207">
        <v>364</v>
      </c>
      <c r="S207">
        <f>IFERROR(_xlfn.XLOOKUP(tbl_Facturas[[#This Row],[Key_Fact]],tbl_Manifiestos[Key_Manif],tbl_Manifiestos[Pagado a Broker],0),0)</f>
        <v>0</v>
      </c>
      <c r="T207">
        <v>90165.469999999987</v>
      </c>
    </row>
    <row r="208" spans="1:20" x14ac:dyDescent="0.25">
      <c r="A208" t="s">
        <v>5814</v>
      </c>
      <c r="B208" t="str">
        <f>tbl_Facturas[[#This Row],[Factura]] &amp; "|" &amp; tbl_Facturas[[#This Row],[Proyecto OK]] &amp; "|" &amp; TEXT(tbl_Facturas[[#This Row],[Horas o Viaje]],"0.00") &amp; "|" &amp; TEXT(tbl_Facturas[[#This Row],[Costo unitario]],"0.00")</f>
        <v>2353|Canal #2 |1.00|364.00</v>
      </c>
      <c r="C208">
        <v>2353</v>
      </c>
      <c r="D208">
        <v>67</v>
      </c>
      <c r="F208" t="s">
        <v>27</v>
      </c>
      <c r="G208" t="s">
        <v>28</v>
      </c>
      <c r="H208" t="s">
        <v>216</v>
      </c>
      <c r="I208" s="134" t="s">
        <v>5401</v>
      </c>
      <c r="J208" t="s">
        <v>39</v>
      </c>
      <c r="K208" t="s">
        <v>5892</v>
      </c>
      <c r="L208">
        <v>6227</v>
      </c>
      <c r="M208" t="s">
        <v>40</v>
      </c>
      <c r="N208" t="s">
        <v>256</v>
      </c>
      <c r="O208" t="s">
        <v>237</v>
      </c>
      <c r="P208">
        <v>1</v>
      </c>
      <c r="Q208">
        <v>364</v>
      </c>
      <c r="R208">
        <v>364</v>
      </c>
      <c r="S208">
        <f>IFERROR(_xlfn.XLOOKUP(tbl_Facturas[[#This Row],[Key_Fact]],tbl_Manifiestos[Key_Manif],tbl_Manifiestos[Pagado a Broker],0),0)</f>
        <v>0</v>
      </c>
      <c r="T208">
        <v>90529.469999999987</v>
      </c>
    </row>
    <row r="209" spans="1:20" x14ac:dyDescent="0.25">
      <c r="A209" t="s">
        <v>5814</v>
      </c>
      <c r="B209" t="str">
        <f>tbl_Facturas[[#This Row],[Factura]] &amp; "|" &amp; tbl_Facturas[[#This Row],[Proyecto OK]] &amp; "|" &amp; TEXT(tbl_Facturas[[#This Row],[Horas o Viaje]],"0.00") &amp; "|" &amp; TEXT(tbl_Facturas[[#This Row],[Costo unitario]],"0.00")</f>
        <v>2353|Canal #2 |1.00|364.00</v>
      </c>
      <c r="C209">
        <v>2353</v>
      </c>
      <c r="D209">
        <v>67</v>
      </c>
      <c r="F209" t="s">
        <v>27</v>
      </c>
      <c r="G209" t="s">
        <v>28</v>
      </c>
      <c r="H209" t="s">
        <v>213</v>
      </c>
      <c r="I209" s="134" t="s">
        <v>5401</v>
      </c>
      <c r="J209" t="s">
        <v>39</v>
      </c>
      <c r="K209" t="s">
        <v>5892</v>
      </c>
      <c r="L209">
        <v>6227</v>
      </c>
      <c r="M209" t="s">
        <v>40</v>
      </c>
      <c r="N209" t="s">
        <v>257</v>
      </c>
      <c r="O209" t="s">
        <v>237</v>
      </c>
      <c r="P209">
        <v>1</v>
      </c>
      <c r="Q209">
        <v>364</v>
      </c>
      <c r="R209">
        <v>364</v>
      </c>
      <c r="S209">
        <f>IFERROR(_xlfn.XLOOKUP(tbl_Facturas[[#This Row],[Key_Fact]],tbl_Manifiestos[Key_Manif],tbl_Manifiestos[Pagado a Broker],0),0)</f>
        <v>0</v>
      </c>
      <c r="T209">
        <v>90893.469999999987</v>
      </c>
    </row>
    <row r="210" spans="1:20" x14ac:dyDescent="0.25">
      <c r="A210" t="s">
        <v>5814</v>
      </c>
      <c r="B210" t="str">
        <f>tbl_Facturas[[#This Row],[Factura]] &amp; "|" &amp; tbl_Facturas[[#This Row],[Proyecto OK]] &amp; "|" &amp; TEXT(tbl_Facturas[[#This Row],[Horas o Viaje]],"0.00") &amp; "|" &amp; TEXT(tbl_Facturas[[#This Row],[Costo unitario]],"0.00")</f>
        <v>2353|Canal #2 |1.00|364.00</v>
      </c>
      <c r="C210">
        <v>2353</v>
      </c>
      <c r="D210">
        <v>67</v>
      </c>
      <c r="F210" t="s">
        <v>27</v>
      </c>
      <c r="G210" t="s">
        <v>28</v>
      </c>
      <c r="H210" t="s">
        <v>218</v>
      </c>
      <c r="I210" s="134" t="s">
        <v>5401</v>
      </c>
      <c r="J210" t="s">
        <v>39</v>
      </c>
      <c r="K210" t="s">
        <v>5892</v>
      </c>
      <c r="L210">
        <v>6227</v>
      </c>
      <c r="M210" t="s">
        <v>40</v>
      </c>
      <c r="N210" t="s">
        <v>258</v>
      </c>
      <c r="O210" t="s">
        <v>237</v>
      </c>
      <c r="P210">
        <v>1</v>
      </c>
      <c r="Q210">
        <v>364</v>
      </c>
      <c r="R210">
        <v>364</v>
      </c>
      <c r="S210">
        <f>IFERROR(_xlfn.XLOOKUP(tbl_Facturas[[#This Row],[Key_Fact]],tbl_Manifiestos[Key_Manif],tbl_Manifiestos[Pagado a Broker],0),0)</f>
        <v>0</v>
      </c>
      <c r="T210">
        <v>91257.469999999987</v>
      </c>
    </row>
    <row r="211" spans="1:20" x14ac:dyDescent="0.25">
      <c r="A211" t="s">
        <v>5814</v>
      </c>
      <c r="B211" t="str">
        <f>tbl_Facturas[[#This Row],[Factura]] &amp; "|" &amp; tbl_Facturas[[#This Row],[Proyecto OK]] &amp; "|" &amp; TEXT(tbl_Facturas[[#This Row],[Horas o Viaje]],"0.00") &amp; "|" &amp; TEXT(tbl_Facturas[[#This Row],[Costo unitario]],"0.00")</f>
        <v>2353|Canal #2 |1.00|56.50</v>
      </c>
      <c r="C211">
        <v>2353</v>
      </c>
      <c r="D211">
        <v>67</v>
      </c>
      <c r="F211" t="s">
        <v>27</v>
      </c>
      <c r="G211" t="s">
        <v>28</v>
      </c>
      <c r="H211" t="s">
        <v>226</v>
      </c>
      <c r="I211" s="134" t="s">
        <v>5401</v>
      </c>
      <c r="J211" t="s">
        <v>39</v>
      </c>
      <c r="K211" t="s">
        <v>5892</v>
      </c>
      <c r="L211">
        <v>6227</v>
      </c>
      <c r="M211" t="s">
        <v>40</v>
      </c>
      <c r="N211" t="s">
        <v>259</v>
      </c>
      <c r="O211" t="s">
        <v>240</v>
      </c>
      <c r="P211">
        <v>1</v>
      </c>
      <c r="Q211">
        <v>56.5</v>
      </c>
      <c r="R211">
        <v>56.5</v>
      </c>
      <c r="S211">
        <f>IFERROR(_xlfn.XLOOKUP(tbl_Facturas[[#This Row],[Key_Fact]],tbl_Manifiestos[Key_Manif],tbl_Manifiestos[Pagado a Broker],0),0)</f>
        <v>0</v>
      </c>
      <c r="T211">
        <v>91313.969999999987</v>
      </c>
    </row>
    <row r="212" spans="1:20" x14ac:dyDescent="0.25">
      <c r="A212" t="s">
        <v>5814</v>
      </c>
      <c r="B212" t="str">
        <f>tbl_Facturas[[#This Row],[Factura]] &amp; "|" &amp; tbl_Facturas[[#This Row],[Proyecto OK]] &amp; "|" &amp; TEXT(tbl_Facturas[[#This Row],[Horas o Viaje]],"0.00") &amp; "|" &amp; TEXT(tbl_Facturas[[#This Row],[Costo unitario]],"0.00")</f>
        <v>2353|Canal #2 |1.00|364.00</v>
      </c>
      <c r="C212">
        <v>2353</v>
      </c>
      <c r="D212">
        <v>67</v>
      </c>
      <c r="F212" t="s">
        <v>27</v>
      </c>
      <c r="G212" t="s">
        <v>28</v>
      </c>
      <c r="H212" t="s">
        <v>219</v>
      </c>
      <c r="I212" s="134" t="s">
        <v>5401</v>
      </c>
      <c r="J212" t="s">
        <v>39</v>
      </c>
      <c r="K212" t="s">
        <v>5892</v>
      </c>
      <c r="L212">
        <v>6227</v>
      </c>
      <c r="M212" t="s">
        <v>40</v>
      </c>
      <c r="N212" t="s">
        <v>260</v>
      </c>
      <c r="O212" t="s">
        <v>237</v>
      </c>
      <c r="P212">
        <v>1</v>
      </c>
      <c r="Q212">
        <v>364</v>
      </c>
      <c r="R212">
        <v>364</v>
      </c>
      <c r="S212">
        <f>IFERROR(_xlfn.XLOOKUP(tbl_Facturas[[#This Row],[Key_Fact]],tbl_Manifiestos[Key_Manif],tbl_Manifiestos[Pagado a Broker],0),0)</f>
        <v>0</v>
      </c>
      <c r="T212">
        <v>91677.969999999987</v>
      </c>
    </row>
    <row r="213" spans="1:20" x14ac:dyDescent="0.25">
      <c r="A213" t="s">
        <v>5814</v>
      </c>
      <c r="B213" t="str">
        <f>tbl_Facturas[[#This Row],[Factura]] &amp; "|" &amp; tbl_Facturas[[#This Row],[Proyecto OK]] &amp; "|" &amp; TEXT(tbl_Facturas[[#This Row],[Horas o Viaje]],"0.00") &amp; "|" &amp; TEXT(tbl_Facturas[[#This Row],[Costo unitario]],"0.00")</f>
        <v>2353|Canal #2 |1.00|364.00</v>
      </c>
      <c r="C213">
        <v>2353</v>
      </c>
      <c r="D213">
        <v>67</v>
      </c>
      <c r="F213" t="s">
        <v>27</v>
      </c>
      <c r="G213" t="s">
        <v>28</v>
      </c>
      <c r="H213" t="s">
        <v>220</v>
      </c>
      <c r="I213" s="134" t="s">
        <v>5401</v>
      </c>
      <c r="J213" t="s">
        <v>39</v>
      </c>
      <c r="K213" t="s">
        <v>5892</v>
      </c>
      <c r="L213">
        <v>6227</v>
      </c>
      <c r="M213" t="s">
        <v>40</v>
      </c>
      <c r="N213" t="s">
        <v>261</v>
      </c>
      <c r="O213" t="s">
        <v>237</v>
      </c>
      <c r="P213">
        <v>1</v>
      </c>
      <c r="Q213">
        <v>364</v>
      </c>
      <c r="R213">
        <v>364</v>
      </c>
      <c r="S213">
        <f>IFERROR(_xlfn.XLOOKUP(tbl_Facturas[[#This Row],[Key_Fact]],tbl_Manifiestos[Key_Manif],tbl_Manifiestos[Pagado a Broker],0),0)</f>
        <v>0</v>
      </c>
      <c r="T213">
        <v>92041.969999999987</v>
      </c>
    </row>
    <row r="214" spans="1:20" x14ac:dyDescent="0.25">
      <c r="A214" t="s">
        <v>5814</v>
      </c>
      <c r="B214" t="str">
        <f>tbl_Facturas[[#This Row],[Factura]] &amp; "|" &amp; tbl_Facturas[[#This Row],[Proyecto OK]] &amp; "|" &amp; TEXT(tbl_Facturas[[#This Row],[Horas o Viaje]],"0.00") &amp; "|" &amp; TEXT(tbl_Facturas[[#This Row],[Costo unitario]],"0.00")</f>
        <v>2353|Canal #2 |1.00|364.00</v>
      </c>
      <c r="C214">
        <v>2353</v>
      </c>
      <c r="D214">
        <v>67</v>
      </c>
      <c r="F214" t="s">
        <v>27</v>
      </c>
      <c r="G214" t="s">
        <v>28</v>
      </c>
      <c r="H214" t="s">
        <v>221</v>
      </c>
      <c r="I214" s="134" t="s">
        <v>5401</v>
      </c>
      <c r="J214" t="s">
        <v>39</v>
      </c>
      <c r="K214" t="s">
        <v>5892</v>
      </c>
      <c r="L214">
        <v>6227</v>
      </c>
      <c r="M214" t="s">
        <v>40</v>
      </c>
      <c r="N214" t="s">
        <v>262</v>
      </c>
      <c r="O214" t="s">
        <v>237</v>
      </c>
      <c r="P214">
        <v>1</v>
      </c>
      <c r="Q214">
        <v>364</v>
      </c>
      <c r="R214">
        <v>364</v>
      </c>
      <c r="S214">
        <f>IFERROR(_xlfn.XLOOKUP(tbl_Facturas[[#This Row],[Key_Fact]],tbl_Manifiestos[Key_Manif],tbl_Manifiestos[Pagado a Broker],0),0)</f>
        <v>0</v>
      </c>
      <c r="T214">
        <v>92405.969999999987</v>
      </c>
    </row>
    <row r="215" spans="1:20" x14ac:dyDescent="0.25">
      <c r="A215" t="s">
        <v>5814</v>
      </c>
      <c r="B215" t="str">
        <f>tbl_Facturas[[#This Row],[Factura]] &amp; "|" &amp; tbl_Facturas[[#This Row],[Proyecto OK]] &amp; "|" &amp; TEXT(tbl_Facturas[[#This Row],[Horas o Viaje]],"0.00") &amp; "|" &amp; TEXT(tbl_Facturas[[#This Row],[Costo unitario]],"0.00")</f>
        <v>2353|Canal #2 |1.00|364.00</v>
      </c>
      <c r="C215">
        <v>2353</v>
      </c>
      <c r="D215">
        <v>67</v>
      </c>
      <c r="F215" t="s">
        <v>27</v>
      </c>
      <c r="G215" t="s">
        <v>28</v>
      </c>
      <c r="H215" t="s">
        <v>222</v>
      </c>
      <c r="I215" s="134" t="s">
        <v>5401</v>
      </c>
      <c r="J215" t="s">
        <v>39</v>
      </c>
      <c r="K215" t="s">
        <v>5892</v>
      </c>
      <c r="L215">
        <v>6227</v>
      </c>
      <c r="M215" t="s">
        <v>40</v>
      </c>
      <c r="N215" t="s">
        <v>263</v>
      </c>
      <c r="O215" t="s">
        <v>237</v>
      </c>
      <c r="P215">
        <v>1</v>
      </c>
      <c r="Q215">
        <v>364</v>
      </c>
      <c r="R215">
        <v>364</v>
      </c>
      <c r="S215">
        <f>IFERROR(_xlfn.XLOOKUP(tbl_Facturas[[#This Row],[Key_Fact]],tbl_Manifiestos[Key_Manif],tbl_Manifiestos[Pagado a Broker],0),0)</f>
        <v>0</v>
      </c>
      <c r="T215">
        <v>92769.969999999987</v>
      </c>
    </row>
    <row r="216" spans="1:20" x14ac:dyDescent="0.25">
      <c r="A216" t="s">
        <v>5814</v>
      </c>
      <c r="B216" t="str">
        <f>tbl_Facturas[[#This Row],[Factura]] &amp; "|" &amp; tbl_Facturas[[#This Row],[Proyecto OK]] &amp; "|" &amp; TEXT(tbl_Facturas[[#This Row],[Horas o Viaje]],"0.00") &amp; "|" &amp; TEXT(tbl_Facturas[[#This Row],[Costo unitario]],"0.00")</f>
        <v>2353|Canal #2 |1.00|364.00</v>
      </c>
      <c r="C216">
        <v>2353</v>
      </c>
      <c r="D216">
        <v>67</v>
      </c>
      <c r="F216" t="s">
        <v>27</v>
      </c>
      <c r="G216" t="s">
        <v>28</v>
      </c>
      <c r="H216" t="s">
        <v>225</v>
      </c>
      <c r="I216" s="134" t="s">
        <v>5401</v>
      </c>
      <c r="J216" t="s">
        <v>39</v>
      </c>
      <c r="K216" t="s">
        <v>5892</v>
      </c>
      <c r="L216">
        <v>6227</v>
      </c>
      <c r="M216" t="s">
        <v>40</v>
      </c>
      <c r="N216" t="s">
        <v>264</v>
      </c>
      <c r="O216" t="s">
        <v>237</v>
      </c>
      <c r="P216">
        <v>1</v>
      </c>
      <c r="Q216">
        <v>364</v>
      </c>
      <c r="R216">
        <v>364</v>
      </c>
      <c r="S216">
        <f>IFERROR(_xlfn.XLOOKUP(tbl_Facturas[[#This Row],[Key_Fact]],tbl_Manifiestos[Key_Manif],tbl_Manifiestos[Pagado a Broker],0),0)</f>
        <v>0</v>
      </c>
      <c r="T216">
        <v>93133.969999999987</v>
      </c>
    </row>
    <row r="217" spans="1:20" x14ac:dyDescent="0.25">
      <c r="A217" t="s">
        <v>5814</v>
      </c>
      <c r="B217" t="str">
        <f>tbl_Facturas[[#This Row],[Factura]] &amp; "|" &amp; tbl_Facturas[[#This Row],[Proyecto OK]] &amp; "|" &amp; TEXT(tbl_Facturas[[#This Row],[Horas o Viaje]],"0.00") &amp; "|" &amp; TEXT(tbl_Facturas[[#This Row],[Costo unitario]],"0.00")</f>
        <v>2353|Canal #2 |1.00|56.50</v>
      </c>
      <c r="C217">
        <v>2353</v>
      </c>
      <c r="D217">
        <v>356</v>
      </c>
      <c r="F217" t="s">
        <v>27</v>
      </c>
      <c r="G217" t="s">
        <v>122</v>
      </c>
      <c r="H217" t="s">
        <v>210</v>
      </c>
      <c r="I217" s="134" t="s">
        <v>5401</v>
      </c>
      <c r="J217" t="s">
        <v>39</v>
      </c>
      <c r="K217" t="s">
        <v>5892</v>
      </c>
      <c r="L217">
        <v>6227</v>
      </c>
      <c r="M217" t="s">
        <v>40</v>
      </c>
      <c r="N217" t="s">
        <v>265</v>
      </c>
      <c r="O217" t="s">
        <v>240</v>
      </c>
      <c r="P217">
        <v>1</v>
      </c>
      <c r="Q217">
        <v>56.5</v>
      </c>
      <c r="R217">
        <v>56.5</v>
      </c>
      <c r="S217">
        <f>IFERROR(_xlfn.XLOOKUP(tbl_Facturas[[#This Row],[Key_Fact]],tbl_Manifiestos[Key_Manif],tbl_Manifiestos[Pagado a Broker],0),0)</f>
        <v>0</v>
      </c>
      <c r="T217">
        <v>93190.469999999987</v>
      </c>
    </row>
    <row r="218" spans="1:20" x14ac:dyDescent="0.25">
      <c r="A218" t="s">
        <v>5814</v>
      </c>
      <c r="B218" t="str">
        <f>tbl_Facturas[[#This Row],[Factura]] &amp; "|" &amp; tbl_Facturas[[#This Row],[Proyecto OK]] &amp; "|" &amp; TEXT(tbl_Facturas[[#This Row],[Horas o Viaje]],"0.00") &amp; "|" &amp; TEXT(tbl_Facturas[[#This Row],[Costo unitario]],"0.00")</f>
        <v>2353|Canal #2 |1.00|56.50</v>
      </c>
      <c r="C218">
        <v>2353</v>
      </c>
      <c r="D218">
        <v>356</v>
      </c>
      <c r="F218" t="s">
        <v>27</v>
      </c>
      <c r="G218" t="s">
        <v>122</v>
      </c>
      <c r="H218" t="s">
        <v>227</v>
      </c>
      <c r="I218" s="134" t="s">
        <v>5401</v>
      </c>
      <c r="J218" t="s">
        <v>39</v>
      </c>
      <c r="K218" t="s">
        <v>5892</v>
      </c>
      <c r="L218">
        <v>6227</v>
      </c>
      <c r="M218" t="s">
        <v>40</v>
      </c>
      <c r="N218" t="s">
        <v>266</v>
      </c>
      <c r="O218" t="s">
        <v>240</v>
      </c>
      <c r="P218">
        <v>1</v>
      </c>
      <c r="Q218">
        <v>56.5</v>
      </c>
      <c r="R218">
        <v>56.5</v>
      </c>
      <c r="S218">
        <f>IFERROR(_xlfn.XLOOKUP(tbl_Facturas[[#This Row],[Key_Fact]],tbl_Manifiestos[Key_Manif],tbl_Manifiestos[Pagado a Broker],0),0)</f>
        <v>0</v>
      </c>
      <c r="T218">
        <v>93246.969999999987</v>
      </c>
    </row>
    <row r="219" spans="1:20" x14ac:dyDescent="0.25">
      <c r="A219" t="s">
        <v>5814</v>
      </c>
      <c r="B219" t="str">
        <f>tbl_Facturas[[#This Row],[Factura]] &amp; "|" &amp; tbl_Facturas[[#This Row],[Proyecto OK]] &amp; "|" &amp; TEXT(tbl_Facturas[[#This Row],[Horas o Viaje]],"0.00") &amp; "|" &amp; TEXT(tbl_Facturas[[#This Row],[Costo unitario]],"0.00")</f>
        <v>2353|Canal #2 |1.00|56.50</v>
      </c>
      <c r="C219">
        <v>2353</v>
      </c>
      <c r="D219">
        <v>356</v>
      </c>
      <c r="F219" t="s">
        <v>27</v>
      </c>
      <c r="G219" t="s">
        <v>122</v>
      </c>
      <c r="H219" t="s">
        <v>228</v>
      </c>
      <c r="I219" s="134" t="s">
        <v>5401</v>
      </c>
      <c r="J219" t="s">
        <v>39</v>
      </c>
      <c r="K219" t="s">
        <v>5892</v>
      </c>
      <c r="L219">
        <v>6227</v>
      </c>
      <c r="M219" t="s">
        <v>40</v>
      </c>
      <c r="N219" t="s">
        <v>267</v>
      </c>
      <c r="O219" t="s">
        <v>240</v>
      </c>
      <c r="P219">
        <v>1</v>
      </c>
      <c r="Q219">
        <v>56.5</v>
      </c>
      <c r="R219">
        <v>56.5</v>
      </c>
      <c r="S219">
        <f>IFERROR(_xlfn.XLOOKUP(tbl_Facturas[[#This Row],[Key_Fact]],tbl_Manifiestos[Key_Manif],tbl_Manifiestos[Pagado a Broker],0),0)</f>
        <v>0</v>
      </c>
      <c r="T219">
        <v>93303.469999999987</v>
      </c>
    </row>
    <row r="220" spans="1:20" x14ac:dyDescent="0.25">
      <c r="A220" t="s">
        <v>5814</v>
      </c>
      <c r="B220" t="str">
        <f>tbl_Facturas[[#This Row],[Factura]] &amp; "|" &amp; tbl_Facturas[[#This Row],[Proyecto OK]] &amp; "|" &amp; TEXT(tbl_Facturas[[#This Row],[Horas o Viaje]],"0.00") &amp; "|" &amp; TEXT(tbl_Facturas[[#This Row],[Costo unitario]],"0.00")</f>
        <v>2353|Canal #2 |1.00|56.50</v>
      </c>
      <c r="C220">
        <v>2353</v>
      </c>
      <c r="D220">
        <v>67</v>
      </c>
      <c r="F220" t="s">
        <v>27</v>
      </c>
      <c r="G220" t="s">
        <v>28</v>
      </c>
      <c r="H220" t="s">
        <v>230</v>
      </c>
      <c r="I220" s="134" t="s">
        <v>5401</v>
      </c>
      <c r="J220" t="s">
        <v>39</v>
      </c>
      <c r="K220" t="s">
        <v>5892</v>
      </c>
      <c r="L220">
        <v>6227</v>
      </c>
      <c r="M220" t="s">
        <v>40</v>
      </c>
      <c r="N220" t="s">
        <v>268</v>
      </c>
      <c r="O220" t="s">
        <v>240</v>
      </c>
      <c r="P220">
        <v>1</v>
      </c>
      <c r="Q220">
        <v>56.5</v>
      </c>
      <c r="R220">
        <v>56.5</v>
      </c>
      <c r="S220">
        <f>IFERROR(_xlfn.XLOOKUP(tbl_Facturas[[#This Row],[Key_Fact]],tbl_Manifiestos[Key_Manif],tbl_Manifiestos[Pagado a Broker],0),0)</f>
        <v>0</v>
      </c>
      <c r="T220">
        <v>93359.969999999987</v>
      </c>
    </row>
    <row r="221" spans="1:20" x14ac:dyDescent="0.25">
      <c r="A221" t="s">
        <v>5814</v>
      </c>
      <c r="B221" t="str">
        <f>tbl_Facturas[[#This Row],[Factura]] &amp; "|" &amp; tbl_Facturas[[#This Row],[Proyecto OK]] &amp; "|" &amp; TEXT(tbl_Facturas[[#This Row],[Horas o Viaje]],"0.00") &amp; "|" &amp; TEXT(tbl_Facturas[[#This Row],[Costo unitario]],"0.00")</f>
        <v>2353|Canal #2 |1.00|364.00</v>
      </c>
      <c r="C221">
        <v>2353</v>
      </c>
      <c r="D221">
        <v>67</v>
      </c>
      <c r="F221" t="s">
        <v>27</v>
      </c>
      <c r="G221" t="s">
        <v>28</v>
      </c>
      <c r="H221" t="s">
        <v>231</v>
      </c>
      <c r="I221" s="134" t="s">
        <v>5401</v>
      </c>
      <c r="J221" t="s">
        <v>39</v>
      </c>
      <c r="K221" t="s">
        <v>5892</v>
      </c>
      <c r="L221">
        <v>6227</v>
      </c>
      <c r="M221" t="s">
        <v>40</v>
      </c>
      <c r="N221" t="s">
        <v>269</v>
      </c>
      <c r="O221" t="s">
        <v>237</v>
      </c>
      <c r="P221">
        <v>1</v>
      </c>
      <c r="Q221">
        <v>364</v>
      </c>
      <c r="R221">
        <v>364</v>
      </c>
      <c r="S221">
        <f>IFERROR(_xlfn.XLOOKUP(tbl_Facturas[[#This Row],[Key_Fact]],tbl_Manifiestos[Key_Manif],tbl_Manifiestos[Pagado a Broker],0),0)</f>
        <v>0</v>
      </c>
      <c r="T221">
        <v>93723.969999999987</v>
      </c>
    </row>
    <row r="222" spans="1:20" x14ac:dyDescent="0.25">
      <c r="A222" t="s">
        <v>5814</v>
      </c>
      <c r="B222" t="str">
        <f>tbl_Facturas[[#This Row],[Factura]] &amp; "|" &amp; tbl_Facturas[[#This Row],[Proyecto OK]] &amp; "|" &amp; TEXT(tbl_Facturas[[#This Row],[Horas o Viaje]],"0.00") &amp; "|" &amp; TEXT(tbl_Facturas[[#This Row],[Costo unitario]],"0.00")</f>
        <v>2353|Canal #2 |1.00|364.00</v>
      </c>
      <c r="C222">
        <v>2353</v>
      </c>
      <c r="D222">
        <v>67</v>
      </c>
      <c r="F222" t="s">
        <v>27</v>
      </c>
      <c r="G222" t="s">
        <v>28</v>
      </c>
      <c r="H222" t="s">
        <v>232</v>
      </c>
      <c r="I222" s="134" t="s">
        <v>5401</v>
      </c>
      <c r="J222" t="s">
        <v>39</v>
      </c>
      <c r="K222" t="s">
        <v>5892</v>
      </c>
      <c r="L222">
        <v>6227</v>
      </c>
      <c r="M222" t="s">
        <v>40</v>
      </c>
      <c r="N222" t="s">
        <v>270</v>
      </c>
      <c r="O222" t="s">
        <v>237</v>
      </c>
      <c r="P222">
        <v>1</v>
      </c>
      <c r="Q222">
        <v>364</v>
      </c>
      <c r="R222">
        <v>364</v>
      </c>
      <c r="S222">
        <f>IFERROR(_xlfn.XLOOKUP(tbl_Facturas[[#This Row],[Key_Fact]],tbl_Manifiestos[Key_Manif],tbl_Manifiestos[Pagado a Broker],0),0)</f>
        <v>0</v>
      </c>
      <c r="T222">
        <v>94087.969999999987</v>
      </c>
    </row>
    <row r="223" spans="1:20" x14ac:dyDescent="0.25">
      <c r="A223" t="s">
        <v>5814</v>
      </c>
      <c r="B223" t="str">
        <f>tbl_Facturas[[#This Row],[Factura]] &amp; "|" &amp; tbl_Facturas[[#This Row],[Proyecto OK]] &amp; "|" &amp; TEXT(tbl_Facturas[[#This Row],[Horas o Viaje]],"0.00") &amp; "|" &amp; TEXT(tbl_Facturas[[#This Row],[Costo unitario]],"0.00")</f>
        <v>2353|Canal #2 |1.00|364.00</v>
      </c>
      <c r="C223">
        <v>2353</v>
      </c>
      <c r="D223">
        <v>67</v>
      </c>
      <c r="F223" t="s">
        <v>27</v>
      </c>
      <c r="G223" t="s">
        <v>28</v>
      </c>
      <c r="H223" t="s">
        <v>233</v>
      </c>
      <c r="I223" s="134" t="s">
        <v>5401</v>
      </c>
      <c r="J223" t="s">
        <v>39</v>
      </c>
      <c r="K223" t="s">
        <v>5892</v>
      </c>
      <c r="L223">
        <v>6227</v>
      </c>
      <c r="M223" t="s">
        <v>40</v>
      </c>
      <c r="N223" t="s">
        <v>271</v>
      </c>
      <c r="O223" t="s">
        <v>237</v>
      </c>
      <c r="P223">
        <v>1</v>
      </c>
      <c r="Q223">
        <v>364</v>
      </c>
      <c r="R223">
        <v>364</v>
      </c>
      <c r="S223">
        <f>IFERROR(_xlfn.XLOOKUP(tbl_Facturas[[#This Row],[Key_Fact]],tbl_Manifiestos[Key_Manif],tbl_Manifiestos[Pagado a Broker],0),0)</f>
        <v>0</v>
      </c>
      <c r="T223">
        <v>94451.969999999987</v>
      </c>
    </row>
    <row r="224" spans="1:20" x14ac:dyDescent="0.25">
      <c r="A224" t="s">
        <v>5814</v>
      </c>
      <c r="B224" t="str">
        <f>tbl_Facturas[[#This Row],[Factura]] &amp; "|" &amp; tbl_Facturas[[#This Row],[Proyecto OK]] &amp; "|" &amp; TEXT(tbl_Facturas[[#This Row],[Horas o Viaje]],"0.00") &amp; "|" &amp; TEXT(tbl_Facturas[[#This Row],[Costo unitario]],"0.00")</f>
        <v>2353|Canal #2 |1.00|56.50</v>
      </c>
      <c r="C224">
        <v>2353</v>
      </c>
      <c r="D224">
        <v>67</v>
      </c>
      <c r="F224" t="s">
        <v>27</v>
      </c>
      <c r="G224" t="s">
        <v>28</v>
      </c>
      <c r="H224" t="s">
        <v>234</v>
      </c>
      <c r="I224" s="134" t="s">
        <v>5401</v>
      </c>
      <c r="J224" t="s">
        <v>39</v>
      </c>
      <c r="K224" t="s">
        <v>5892</v>
      </c>
      <c r="L224">
        <v>6227</v>
      </c>
      <c r="M224" t="s">
        <v>40</v>
      </c>
      <c r="N224" t="s">
        <v>272</v>
      </c>
      <c r="O224" t="s">
        <v>240</v>
      </c>
      <c r="P224">
        <v>1</v>
      </c>
      <c r="Q224">
        <v>56.5</v>
      </c>
      <c r="R224">
        <v>56.5</v>
      </c>
      <c r="S224">
        <f>IFERROR(_xlfn.XLOOKUP(tbl_Facturas[[#This Row],[Key_Fact]],tbl_Manifiestos[Key_Manif],tbl_Manifiestos[Pagado a Broker],0),0)</f>
        <v>0</v>
      </c>
      <c r="T224">
        <v>94508.469999999987</v>
      </c>
    </row>
    <row r="225" spans="1:20" x14ac:dyDescent="0.25">
      <c r="A225" t="s">
        <v>5814</v>
      </c>
      <c r="B225" t="str">
        <f>tbl_Facturas[[#This Row],[Factura]] &amp; "|" &amp; tbl_Facturas[[#This Row],[Proyecto OK]] &amp; "|" &amp; TEXT(tbl_Facturas[[#This Row],[Horas o Viaje]],"0.00") &amp; "|" &amp; TEXT(tbl_Facturas[[#This Row],[Costo unitario]],"0.00")</f>
        <v>2353|Canal #2 |1.00|364.00</v>
      </c>
      <c r="C225">
        <v>2353</v>
      </c>
      <c r="D225">
        <v>67</v>
      </c>
      <c r="F225" t="s">
        <v>27</v>
      </c>
      <c r="G225" t="s">
        <v>28</v>
      </c>
      <c r="H225" t="s">
        <v>235</v>
      </c>
      <c r="I225" s="134" t="s">
        <v>5401</v>
      </c>
      <c r="J225" t="s">
        <v>39</v>
      </c>
      <c r="K225" t="s">
        <v>5892</v>
      </c>
      <c r="L225">
        <v>6227</v>
      </c>
      <c r="M225" t="s">
        <v>40</v>
      </c>
      <c r="N225" t="s">
        <v>273</v>
      </c>
      <c r="O225" t="s">
        <v>237</v>
      </c>
      <c r="P225">
        <v>1</v>
      </c>
      <c r="Q225">
        <v>364</v>
      </c>
      <c r="R225">
        <v>364</v>
      </c>
      <c r="S225">
        <f>IFERROR(_xlfn.XLOOKUP(tbl_Facturas[[#This Row],[Key_Fact]],tbl_Manifiestos[Key_Manif],tbl_Manifiestos[Pagado a Broker],0),0)</f>
        <v>0</v>
      </c>
      <c r="T225">
        <v>94872.469999999987</v>
      </c>
    </row>
    <row r="226" spans="1:20" x14ac:dyDescent="0.25">
      <c r="A226" t="s">
        <v>5814</v>
      </c>
      <c r="B226" t="str">
        <f>tbl_Facturas[[#This Row],[Factura]] &amp; "|" &amp; tbl_Facturas[[#This Row],[Proyecto OK]] &amp; "|" &amp; TEXT(tbl_Facturas[[#This Row],[Horas o Viaje]],"0.00") &amp; "|" &amp; TEXT(tbl_Facturas[[#This Row],[Costo unitario]],"0.00")</f>
        <v>2353||0.00|0.00</v>
      </c>
      <c r="C226">
        <v>2353</v>
      </c>
      <c r="G226" t="s">
        <v>52</v>
      </c>
      <c r="I226" s="134" t="s">
        <v>5401</v>
      </c>
      <c r="R226">
        <v>-33.68</v>
      </c>
      <c r="S226">
        <f>IFERROR(_xlfn.XLOOKUP(tbl_Facturas[[#This Row],[Key_Fact]],tbl_Manifiestos[Key_Manif],tbl_Manifiestos[Pagado a Broker],0),0)</f>
        <v>0</v>
      </c>
      <c r="T226">
        <v>94838.79</v>
      </c>
    </row>
    <row r="227" spans="1:20" x14ac:dyDescent="0.25">
      <c r="A227" t="s">
        <v>5814</v>
      </c>
      <c r="B227" t="str">
        <f>tbl_Facturas[[#This Row],[Factura]] &amp; "|" &amp; tbl_Facturas[[#This Row],[Proyecto OK]] &amp; "|" &amp; TEXT(tbl_Facturas[[#This Row],[Horas o Viaje]],"0.00") &amp; "|" &amp; TEXT(tbl_Facturas[[#This Row],[Costo unitario]],"0.00")</f>
        <v>2354|Niles IL|6.50|115.50</v>
      </c>
      <c r="C227">
        <v>2354</v>
      </c>
      <c r="D227">
        <v>515</v>
      </c>
      <c r="E227" t="s">
        <v>27</v>
      </c>
      <c r="G227" t="s">
        <v>54</v>
      </c>
      <c r="H227" t="s">
        <v>274</v>
      </c>
      <c r="I227" s="134" t="s">
        <v>5312</v>
      </c>
      <c r="J227" t="s">
        <v>22</v>
      </c>
      <c r="K227" s="240" t="s">
        <v>22</v>
      </c>
      <c r="M227" t="s">
        <v>23</v>
      </c>
      <c r="P227">
        <v>6.5</v>
      </c>
      <c r="Q227">
        <v>115.5</v>
      </c>
      <c r="R227">
        <v>750.75</v>
      </c>
      <c r="S227">
        <f>IFERROR(_xlfn.XLOOKUP(tbl_Facturas[[#This Row],[Key_Fact]],tbl_Manifiestos[Key_Manif],tbl_Manifiestos[Pagado a Broker],0),0)</f>
        <v>698.19749999999999</v>
      </c>
      <c r="T227">
        <v>95589.54</v>
      </c>
    </row>
    <row r="228" spans="1:20" x14ac:dyDescent="0.25">
      <c r="A228" t="s">
        <v>5814</v>
      </c>
      <c r="B228" t="str">
        <f>tbl_Facturas[[#This Row],[Factura]] &amp; "|" &amp; tbl_Facturas[[#This Row],[Proyecto OK]] &amp; "|" &amp; TEXT(tbl_Facturas[[#This Row],[Horas o Viaje]],"0.00") &amp; "|" &amp; TEXT(tbl_Facturas[[#This Row],[Costo unitario]],"0.00")</f>
        <v>2354|Niles IL|7.00|115.50</v>
      </c>
      <c r="C228">
        <v>2354</v>
      </c>
      <c r="D228">
        <v>108</v>
      </c>
      <c r="E228" t="s">
        <v>5916</v>
      </c>
      <c r="G228" t="s">
        <v>99</v>
      </c>
      <c r="H228" t="s">
        <v>275</v>
      </c>
      <c r="I228" s="134" t="s">
        <v>5312</v>
      </c>
      <c r="J228" t="s">
        <v>22</v>
      </c>
      <c r="K228" s="240" t="s">
        <v>22</v>
      </c>
      <c r="M228" t="s">
        <v>23</v>
      </c>
      <c r="P228">
        <v>7</v>
      </c>
      <c r="Q228">
        <v>115.5</v>
      </c>
      <c r="R228">
        <v>808.5</v>
      </c>
      <c r="S228">
        <f>IFERROR(_xlfn.XLOOKUP(tbl_Facturas[[#This Row],[Key_Fact]],tbl_Manifiestos[Key_Manif],tbl_Manifiestos[Pagado a Broker],0),0)</f>
        <v>751.90500000000009</v>
      </c>
      <c r="T228">
        <v>96398.04</v>
      </c>
    </row>
    <row r="229" spans="1:20" x14ac:dyDescent="0.25">
      <c r="A229" t="s">
        <v>5814</v>
      </c>
      <c r="B229" t="str">
        <f>tbl_Facturas[[#This Row],[Factura]] &amp; "|" &amp; tbl_Facturas[[#This Row],[Proyecto OK]] &amp; "|" &amp; TEXT(tbl_Facturas[[#This Row],[Horas o Viaje]],"0.00") &amp; "|" &amp; TEXT(tbl_Facturas[[#This Row],[Costo unitario]],"0.00")</f>
        <v>2355|Lead Replacement Service|8.00|110.00</v>
      </c>
      <c r="C229">
        <v>2355</v>
      </c>
      <c r="D229">
        <v>515</v>
      </c>
      <c r="E229" t="s">
        <v>27</v>
      </c>
      <c r="G229" t="s">
        <v>54</v>
      </c>
      <c r="H229" t="s">
        <v>276</v>
      </c>
      <c r="I229" s="134" t="s">
        <v>5306</v>
      </c>
      <c r="J229" t="s">
        <v>186</v>
      </c>
      <c r="K229" t="s">
        <v>5903</v>
      </c>
      <c r="L229">
        <v>3346</v>
      </c>
      <c r="P229">
        <v>8</v>
      </c>
      <c r="Q229">
        <v>110</v>
      </c>
      <c r="R229">
        <v>880</v>
      </c>
      <c r="S229">
        <f>IFERROR(_xlfn.XLOOKUP(tbl_Facturas[[#This Row],[Key_Fact]],tbl_Manifiestos[Key_Manif],tbl_Manifiestos[Pagado a Broker],0),0)</f>
        <v>818.40000000000009</v>
      </c>
      <c r="T229">
        <v>97278.04</v>
      </c>
    </row>
    <row r="230" spans="1:20" x14ac:dyDescent="0.25">
      <c r="A230" t="s">
        <v>5814</v>
      </c>
      <c r="B230" t="str">
        <f>tbl_Facturas[[#This Row],[Factura]] &amp; "|" &amp; tbl_Facturas[[#This Row],[Proyecto OK]] &amp; "|" &amp; TEXT(tbl_Facturas[[#This Row],[Horas o Viaje]],"0.00") &amp; "|" &amp; TEXT(tbl_Facturas[[#This Row],[Costo unitario]],"0.00")</f>
        <v>2355|Lead Replacement Service|8.00|110.00</v>
      </c>
      <c r="C230">
        <v>2355</v>
      </c>
      <c r="D230">
        <v>11</v>
      </c>
      <c r="E230" t="s">
        <v>12</v>
      </c>
      <c r="G230" t="s">
        <v>13</v>
      </c>
      <c r="H230" t="s">
        <v>277</v>
      </c>
      <c r="I230" s="134" t="s">
        <v>5306</v>
      </c>
      <c r="J230" t="s">
        <v>186</v>
      </c>
      <c r="K230" t="s">
        <v>5903</v>
      </c>
      <c r="L230">
        <v>3346</v>
      </c>
      <c r="P230">
        <v>8</v>
      </c>
      <c r="Q230">
        <v>110</v>
      </c>
      <c r="R230">
        <v>880</v>
      </c>
      <c r="S230">
        <f>IFERROR(_xlfn.XLOOKUP(tbl_Facturas[[#This Row],[Key_Fact]],tbl_Manifiestos[Key_Manif],tbl_Manifiestos[Pagado a Broker],0),0)</f>
        <v>818.40000000000009</v>
      </c>
      <c r="T230">
        <v>98158.04</v>
      </c>
    </row>
    <row r="231" spans="1:20" x14ac:dyDescent="0.25">
      <c r="A231" t="s">
        <v>5814</v>
      </c>
      <c r="B231" t="str">
        <f>tbl_Facturas[[#This Row],[Factura]] &amp; "|" &amp; tbl_Facturas[[#This Row],[Proyecto OK]] &amp; "|" &amp; TEXT(tbl_Facturas[[#This Row],[Horas o Viaje]],"0.00") &amp; "|" &amp; TEXT(tbl_Facturas[[#This Row],[Costo unitario]],"0.00")</f>
        <v>2356|Lead Replacement Service|7.00|110.00</v>
      </c>
      <c r="C231">
        <v>2356</v>
      </c>
      <c r="D231">
        <v>19</v>
      </c>
      <c r="E231" t="s">
        <v>12</v>
      </c>
      <c r="G231" t="s">
        <v>24</v>
      </c>
      <c r="H231" t="s">
        <v>278</v>
      </c>
      <c r="I231" s="134" t="s">
        <v>5306</v>
      </c>
      <c r="J231" t="s">
        <v>30</v>
      </c>
      <c r="K231" t="s">
        <v>5903</v>
      </c>
      <c r="L231">
        <v>3347</v>
      </c>
      <c r="P231">
        <v>7</v>
      </c>
      <c r="Q231">
        <v>110</v>
      </c>
      <c r="R231">
        <v>770</v>
      </c>
      <c r="S231">
        <f>IFERROR(_xlfn.XLOOKUP(tbl_Facturas[[#This Row],[Key_Fact]],tbl_Manifiestos[Key_Manif],tbl_Manifiestos[Pagado a Broker],0),0)</f>
        <v>716.1</v>
      </c>
      <c r="T231">
        <v>98928.04</v>
      </c>
    </row>
    <row r="232" spans="1:20" x14ac:dyDescent="0.25">
      <c r="A232" t="s">
        <v>5814</v>
      </c>
      <c r="B232" t="str">
        <f>tbl_Facturas[[#This Row],[Factura]] &amp; "|" &amp; tbl_Facturas[[#This Row],[Proyecto OK]] &amp; "|" &amp; TEXT(tbl_Facturas[[#This Row],[Horas o Viaje]],"0.00") &amp; "|" &amp; TEXT(tbl_Facturas[[#This Row],[Costo unitario]],"0.00")</f>
        <v>2356|Lead Replacement Service|7.75|110.00</v>
      </c>
      <c r="C232">
        <v>2356</v>
      </c>
      <c r="D232">
        <v>356</v>
      </c>
      <c r="E232" t="s">
        <v>27</v>
      </c>
      <c r="G232" t="s">
        <v>122</v>
      </c>
      <c r="H232" t="s">
        <v>279</v>
      </c>
      <c r="I232" s="134" t="s">
        <v>5306</v>
      </c>
      <c r="J232" t="s">
        <v>30</v>
      </c>
      <c r="K232" t="s">
        <v>5903</v>
      </c>
      <c r="L232">
        <v>3347</v>
      </c>
      <c r="P232">
        <v>7.75</v>
      </c>
      <c r="Q232">
        <v>110</v>
      </c>
      <c r="R232">
        <v>852.5</v>
      </c>
      <c r="S232">
        <f>IFERROR(_xlfn.XLOOKUP(tbl_Facturas[[#This Row],[Key_Fact]],tbl_Manifiestos[Key_Manif],tbl_Manifiestos[Pagado a Broker],0),0)</f>
        <v>0</v>
      </c>
      <c r="T232">
        <v>99780.54</v>
      </c>
    </row>
    <row r="233" spans="1:20" x14ac:dyDescent="0.25">
      <c r="A233" t="s">
        <v>5814</v>
      </c>
      <c r="B233" t="str">
        <f>tbl_Facturas[[#This Row],[Factura]] &amp; "|" &amp; tbl_Facturas[[#This Row],[Proyecto OK]] &amp; "|" &amp; TEXT(tbl_Facturas[[#This Row],[Horas o Viaje]],"0.00") &amp; "|" &amp; TEXT(tbl_Facturas[[#This Row],[Costo unitario]],"0.00")</f>
        <v>2356|Lead Replacement Service|9.00|110.00</v>
      </c>
      <c r="C233">
        <v>2356</v>
      </c>
      <c r="D233">
        <v>356</v>
      </c>
      <c r="E233" t="s">
        <v>27</v>
      </c>
      <c r="G233" t="s">
        <v>122</v>
      </c>
      <c r="H233" t="s">
        <v>280</v>
      </c>
      <c r="I233" s="134" t="s">
        <v>5306</v>
      </c>
      <c r="J233" t="s">
        <v>30</v>
      </c>
      <c r="K233" t="s">
        <v>5903</v>
      </c>
      <c r="L233">
        <v>3347</v>
      </c>
      <c r="P233">
        <v>9</v>
      </c>
      <c r="Q233">
        <v>110</v>
      </c>
      <c r="R233">
        <v>990</v>
      </c>
      <c r="S233">
        <f>IFERROR(_xlfn.XLOOKUP(tbl_Facturas[[#This Row],[Key_Fact]],tbl_Manifiestos[Key_Manif],tbl_Manifiestos[Pagado a Broker],0),0)</f>
        <v>920.7</v>
      </c>
      <c r="T233">
        <v>100770.54</v>
      </c>
    </row>
    <row r="234" spans="1:20" x14ac:dyDescent="0.25">
      <c r="A234" t="s">
        <v>5814</v>
      </c>
      <c r="B234" t="str">
        <f>tbl_Facturas[[#This Row],[Factura]] &amp; "|" &amp; tbl_Facturas[[#This Row],[Proyecto OK]] &amp; "|" &amp; TEXT(tbl_Facturas[[#This Row],[Horas o Viaje]],"0.00") &amp; "|" &amp; TEXT(tbl_Facturas[[#This Row],[Costo unitario]],"0.00")</f>
        <v>2356|Lead Replacement Service|12.00|110.00</v>
      </c>
      <c r="C234">
        <v>2356</v>
      </c>
      <c r="D234">
        <v>617</v>
      </c>
      <c r="E234" t="s">
        <v>27</v>
      </c>
      <c r="G234" t="s">
        <v>36</v>
      </c>
      <c r="H234" t="s">
        <v>281</v>
      </c>
      <c r="I234" s="134" t="s">
        <v>5306</v>
      </c>
      <c r="J234" t="s">
        <v>30</v>
      </c>
      <c r="K234" t="s">
        <v>5903</v>
      </c>
      <c r="L234">
        <v>3347</v>
      </c>
      <c r="P234">
        <v>12</v>
      </c>
      <c r="Q234">
        <v>110</v>
      </c>
      <c r="R234">
        <v>1320</v>
      </c>
      <c r="S234">
        <f>IFERROR(_xlfn.XLOOKUP(tbl_Facturas[[#This Row],[Key_Fact]],tbl_Manifiestos[Key_Manif],tbl_Manifiestos[Pagado a Broker],0),0)</f>
        <v>1227.6000000000001</v>
      </c>
      <c r="T234">
        <v>102090.54</v>
      </c>
    </row>
    <row r="235" spans="1:20" x14ac:dyDescent="0.25">
      <c r="A235" t="s">
        <v>5815</v>
      </c>
      <c r="B235" t="str">
        <f>tbl_Facturas[[#This Row],[Factura]] &amp; "|" &amp; tbl_Facturas[[#This Row],[Proyecto OK]] &amp; "|" &amp; TEXT(tbl_Facturas[[#This Row],[Horas o Viaje]],"0.00") &amp; "|" &amp; TEXT(tbl_Facturas[[#This Row],[Costo unitario]],"0.00")</f>
        <v>2357|Lead Service Replacement|4.25|120.00</v>
      </c>
      <c r="C235">
        <v>2357</v>
      </c>
      <c r="D235">
        <v>19</v>
      </c>
      <c r="E235" t="s">
        <v>12</v>
      </c>
      <c r="G235" t="s">
        <v>24</v>
      </c>
      <c r="H235" t="s">
        <v>282</v>
      </c>
      <c r="I235" s="134" t="s">
        <v>5322</v>
      </c>
      <c r="J235" t="s">
        <v>283</v>
      </c>
      <c r="K235" t="s">
        <v>5881</v>
      </c>
      <c r="L235">
        <v>2407</v>
      </c>
      <c r="P235">
        <v>4.25</v>
      </c>
      <c r="Q235">
        <v>120</v>
      </c>
      <c r="R235">
        <v>510</v>
      </c>
      <c r="S235">
        <f>IFERROR(_xlfn.XLOOKUP(tbl_Facturas[[#This Row],[Key_Fact]],tbl_Manifiestos[Key_Manif],tbl_Manifiestos[Pagado a Broker],0),0)</f>
        <v>474.3</v>
      </c>
      <c r="T235">
        <v>102600.54</v>
      </c>
    </row>
    <row r="236" spans="1:20" x14ac:dyDescent="0.25">
      <c r="A236" t="s">
        <v>5815</v>
      </c>
      <c r="B236" t="str">
        <f>tbl_Facturas[[#This Row],[Factura]] &amp; "|" &amp; tbl_Facturas[[#This Row],[Proyecto OK]] &amp; "|" &amp; TEXT(tbl_Facturas[[#This Row],[Horas o Viaje]],"0.00") &amp; "|" &amp; TEXT(tbl_Facturas[[#This Row],[Costo unitario]],"0.00")</f>
        <v>2358|Canal #2 |1.00|273.00</v>
      </c>
      <c r="C236">
        <v>2358</v>
      </c>
      <c r="D236">
        <v>103</v>
      </c>
      <c r="F236" t="s">
        <v>27</v>
      </c>
      <c r="G236" t="s">
        <v>284</v>
      </c>
      <c r="H236" t="s">
        <v>285</v>
      </c>
      <c r="I236" s="134" t="s">
        <v>5401</v>
      </c>
      <c r="J236" t="s">
        <v>39</v>
      </c>
      <c r="K236" t="s">
        <v>5892</v>
      </c>
      <c r="L236">
        <v>6227</v>
      </c>
      <c r="M236" t="s">
        <v>146</v>
      </c>
      <c r="P236">
        <v>1</v>
      </c>
      <c r="Q236">
        <v>273</v>
      </c>
      <c r="R236">
        <v>273</v>
      </c>
      <c r="S236">
        <f>IFERROR(_xlfn.XLOOKUP(tbl_Facturas[[#This Row],[Key_Fact]],tbl_Manifiestos[Key_Manif],tbl_Manifiestos[Pagado a Broker],0),0)</f>
        <v>0</v>
      </c>
      <c r="T236">
        <v>102873.54</v>
      </c>
    </row>
    <row r="237" spans="1:20" x14ac:dyDescent="0.25">
      <c r="A237" t="s">
        <v>5815</v>
      </c>
      <c r="B237" t="str">
        <f>tbl_Facturas[[#This Row],[Factura]] &amp; "|" &amp; tbl_Facturas[[#This Row],[Proyecto OK]] &amp; "|" &amp; TEXT(tbl_Facturas[[#This Row],[Horas o Viaje]],"0.00") &amp; "|" &amp; TEXT(tbl_Facturas[[#This Row],[Costo unitario]],"0.00")</f>
        <v>2358|Canal #2 |1.00|186.00</v>
      </c>
      <c r="C237">
        <v>2358</v>
      </c>
      <c r="D237">
        <v>103</v>
      </c>
      <c r="F237" t="s">
        <v>27</v>
      </c>
      <c r="G237" t="s">
        <v>284</v>
      </c>
      <c r="H237" t="s">
        <v>285</v>
      </c>
      <c r="I237" s="134" t="s">
        <v>5401</v>
      </c>
      <c r="J237" t="s">
        <v>39</v>
      </c>
      <c r="K237" t="s">
        <v>5892</v>
      </c>
      <c r="L237">
        <v>6227</v>
      </c>
      <c r="M237" t="s">
        <v>146</v>
      </c>
      <c r="N237" t="s">
        <v>286</v>
      </c>
      <c r="O237" t="s">
        <v>287</v>
      </c>
      <c r="P237">
        <v>1</v>
      </c>
      <c r="Q237">
        <v>186</v>
      </c>
      <c r="R237">
        <v>186</v>
      </c>
      <c r="S237">
        <f>IFERROR(_xlfn.XLOOKUP(tbl_Facturas[[#This Row],[Key_Fact]],tbl_Manifiestos[Key_Manif],tbl_Manifiestos[Pagado a Broker],0),0)</f>
        <v>0</v>
      </c>
      <c r="T237">
        <v>103059.54</v>
      </c>
    </row>
    <row r="238" spans="1:20" x14ac:dyDescent="0.25">
      <c r="A238" t="s">
        <v>5815</v>
      </c>
      <c r="B238" t="str">
        <f>tbl_Facturas[[#This Row],[Factura]] &amp; "|" &amp; tbl_Facturas[[#This Row],[Proyecto OK]] &amp; "|" &amp; TEXT(tbl_Facturas[[#This Row],[Horas o Viaje]],"0.00") &amp; "|" &amp; TEXT(tbl_Facturas[[#This Row],[Costo unitario]],"0.00")</f>
        <v>2358|Canal #2 |1.00|273.00</v>
      </c>
      <c r="C238">
        <v>2358</v>
      </c>
      <c r="D238">
        <v>103</v>
      </c>
      <c r="F238" t="s">
        <v>27</v>
      </c>
      <c r="G238" t="s">
        <v>284</v>
      </c>
      <c r="H238" t="s">
        <v>288</v>
      </c>
      <c r="I238" s="134" t="s">
        <v>5401</v>
      </c>
      <c r="J238" t="s">
        <v>39</v>
      </c>
      <c r="K238" t="s">
        <v>5892</v>
      </c>
      <c r="L238">
        <v>6227</v>
      </c>
      <c r="M238" t="s">
        <v>146</v>
      </c>
      <c r="P238">
        <v>1</v>
      </c>
      <c r="Q238">
        <v>273</v>
      </c>
      <c r="R238">
        <v>273</v>
      </c>
      <c r="S238">
        <f>IFERROR(_xlfn.XLOOKUP(tbl_Facturas[[#This Row],[Key_Fact]],tbl_Manifiestos[Key_Manif],tbl_Manifiestos[Pagado a Broker],0),0)</f>
        <v>0</v>
      </c>
      <c r="T238">
        <v>103332.54</v>
      </c>
    </row>
    <row r="239" spans="1:20" x14ac:dyDescent="0.25">
      <c r="A239" t="s">
        <v>5815</v>
      </c>
      <c r="B239" t="str">
        <f>tbl_Facturas[[#This Row],[Factura]] &amp; "|" &amp; tbl_Facturas[[#This Row],[Proyecto OK]] &amp; "|" &amp; TEXT(tbl_Facturas[[#This Row],[Horas o Viaje]],"0.00") &amp; "|" &amp; TEXT(tbl_Facturas[[#This Row],[Costo unitario]],"0.00")</f>
        <v>2358|Canal #2 |1.00|186.00</v>
      </c>
      <c r="C239">
        <v>2358</v>
      </c>
      <c r="D239">
        <v>103</v>
      </c>
      <c r="F239" t="s">
        <v>27</v>
      </c>
      <c r="G239" t="s">
        <v>284</v>
      </c>
      <c r="H239" t="s">
        <v>288</v>
      </c>
      <c r="I239" s="134" t="s">
        <v>5401</v>
      </c>
      <c r="J239" t="s">
        <v>39</v>
      </c>
      <c r="K239" t="s">
        <v>5892</v>
      </c>
      <c r="L239">
        <v>6227</v>
      </c>
      <c r="M239" t="s">
        <v>146</v>
      </c>
      <c r="N239" t="s">
        <v>289</v>
      </c>
      <c r="O239" t="s">
        <v>287</v>
      </c>
      <c r="P239">
        <v>1</v>
      </c>
      <c r="Q239">
        <v>186</v>
      </c>
      <c r="R239">
        <v>186</v>
      </c>
      <c r="S239">
        <f>IFERROR(_xlfn.XLOOKUP(tbl_Facturas[[#This Row],[Key_Fact]],tbl_Manifiestos[Key_Manif],tbl_Manifiestos[Pagado a Broker],0),0)</f>
        <v>0</v>
      </c>
      <c r="T239">
        <v>103518.54</v>
      </c>
    </row>
    <row r="240" spans="1:20" x14ac:dyDescent="0.25">
      <c r="A240" t="s">
        <v>5815</v>
      </c>
      <c r="B240" t="str">
        <f>tbl_Facturas[[#This Row],[Factura]] &amp; "|" &amp; tbl_Facturas[[#This Row],[Proyecto OK]] &amp; "|" &amp; TEXT(tbl_Facturas[[#This Row],[Horas o Viaje]],"0.00") &amp; "|" &amp; TEXT(tbl_Facturas[[#This Row],[Costo unitario]],"0.00")</f>
        <v>2358|Canal #2 |1.00|273.00</v>
      </c>
      <c r="C240">
        <v>2358</v>
      </c>
      <c r="D240">
        <v>103</v>
      </c>
      <c r="F240" t="s">
        <v>27</v>
      </c>
      <c r="G240" t="s">
        <v>284</v>
      </c>
      <c r="H240" t="s">
        <v>290</v>
      </c>
      <c r="I240" s="134" t="s">
        <v>5401</v>
      </c>
      <c r="J240" t="s">
        <v>39</v>
      </c>
      <c r="K240" t="s">
        <v>5892</v>
      </c>
      <c r="L240">
        <v>6227</v>
      </c>
      <c r="M240" t="s">
        <v>146</v>
      </c>
      <c r="P240">
        <v>1</v>
      </c>
      <c r="Q240">
        <v>273</v>
      </c>
      <c r="R240">
        <v>273</v>
      </c>
      <c r="S240">
        <f>IFERROR(_xlfn.XLOOKUP(tbl_Facturas[[#This Row],[Key_Fact]],tbl_Manifiestos[Key_Manif],tbl_Manifiestos[Pagado a Broker],0),0)</f>
        <v>0</v>
      </c>
      <c r="T240">
        <v>103791.54</v>
      </c>
    </row>
    <row r="241" spans="1:20" x14ac:dyDescent="0.25">
      <c r="A241" t="s">
        <v>5815</v>
      </c>
      <c r="B241" t="str">
        <f>tbl_Facturas[[#This Row],[Factura]] &amp; "|" &amp; tbl_Facturas[[#This Row],[Proyecto OK]] &amp; "|" &amp; TEXT(tbl_Facturas[[#This Row],[Horas o Viaje]],"0.00") &amp; "|" &amp; TEXT(tbl_Facturas[[#This Row],[Costo unitario]],"0.00")</f>
        <v>2358|Canal #2 |1.00|186.00</v>
      </c>
      <c r="C241">
        <v>2358</v>
      </c>
      <c r="D241">
        <v>103</v>
      </c>
      <c r="F241" t="s">
        <v>27</v>
      </c>
      <c r="G241" t="s">
        <v>284</v>
      </c>
      <c r="H241" t="s">
        <v>290</v>
      </c>
      <c r="I241" s="134" t="s">
        <v>5401</v>
      </c>
      <c r="J241" t="s">
        <v>39</v>
      </c>
      <c r="K241" t="s">
        <v>5892</v>
      </c>
      <c r="L241">
        <v>6227</v>
      </c>
      <c r="M241" t="s">
        <v>146</v>
      </c>
      <c r="N241" t="s">
        <v>291</v>
      </c>
      <c r="O241" t="s">
        <v>287</v>
      </c>
      <c r="P241">
        <v>1</v>
      </c>
      <c r="Q241">
        <v>186</v>
      </c>
      <c r="R241">
        <v>186</v>
      </c>
      <c r="S241">
        <f>IFERROR(_xlfn.XLOOKUP(tbl_Facturas[[#This Row],[Key_Fact]],tbl_Manifiestos[Key_Manif],tbl_Manifiestos[Pagado a Broker],0),0)</f>
        <v>0</v>
      </c>
      <c r="T241">
        <v>103977.54</v>
      </c>
    </row>
    <row r="242" spans="1:20" x14ac:dyDescent="0.25">
      <c r="A242" t="s">
        <v>5815</v>
      </c>
      <c r="B242" t="str">
        <f>tbl_Facturas[[#This Row],[Factura]] &amp; "|" &amp; tbl_Facturas[[#This Row],[Proyecto OK]] &amp; "|" &amp; TEXT(tbl_Facturas[[#This Row],[Horas o Viaje]],"0.00") &amp; "|" &amp; TEXT(tbl_Facturas[[#This Row],[Costo unitario]],"0.00")</f>
        <v>2358|Canal #2 |1.00|199.50</v>
      </c>
      <c r="C242">
        <v>2358</v>
      </c>
      <c r="D242">
        <v>67</v>
      </c>
      <c r="F242" t="s">
        <v>27</v>
      </c>
      <c r="G242" t="s">
        <v>28</v>
      </c>
      <c r="H242" t="s">
        <v>292</v>
      </c>
      <c r="I242" s="134" t="s">
        <v>5401</v>
      </c>
      <c r="J242" t="s">
        <v>39</v>
      </c>
      <c r="K242" t="s">
        <v>5892</v>
      </c>
      <c r="L242">
        <v>6227</v>
      </c>
      <c r="M242" t="s">
        <v>40</v>
      </c>
      <c r="P242">
        <v>1</v>
      </c>
      <c r="Q242">
        <v>199.5</v>
      </c>
      <c r="R242">
        <v>199.5</v>
      </c>
      <c r="S242">
        <f>IFERROR(_xlfn.XLOOKUP(tbl_Facturas[[#This Row],[Key_Fact]],tbl_Manifiestos[Key_Manif],tbl_Manifiestos[Pagado a Broker],0),0)</f>
        <v>0</v>
      </c>
      <c r="T242">
        <v>104177.04</v>
      </c>
    </row>
    <row r="243" spans="1:20" x14ac:dyDescent="0.25">
      <c r="A243" t="s">
        <v>5815</v>
      </c>
      <c r="B243" t="str">
        <f>tbl_Facturas[[#This Row],[Factura]] &amp; "|" &amp; tbl_Facturas[[#This Row],[Proyecto OK]] &amp; "|" &amp; TEXT(tbl_Facturas[[#This Row],[Horas o Viaje]],"0.00") &amp; "|" &amp; TEXT(tbl_Facturas[[#This Row],[Costo unitario]],"0.00")</f>
        <v>2358|Canal #2 |1.00|364.00</v>
      </c>
      <c r="C243">
        <v>2358</v>
      </c>
      <c r="D243">
        <v>67</v>
      </c>
      <c r="F243" t="s">
        <v>27</v>
      </c>
      <c r="G243" t="s">
        <v>28</v>
      </c>
      <c r="H243" t="s">
        <v>292</v>
      </c>
      <c r="I243" s="134" t="s">
        <v>5401</v>
      </c>
      <c r="J243" t="s">
        <v>39</v>
      </c>
      <c r="K243" t="s">
        <v>5892</v>
      </c>
      <c r="L243">
        <v>6227</v>
      </c>
      <c r="M243" t="s">
        <v>40</v>
      </c>
      <c r="N243" t="s">
        <v>293</v>
      </c>
      <c r="O243" t="s">
        <v>237</v>
      </c>
      <c r="P243">
        <v>1</v>
      </c>
      <c r="Q243">
        <v>364</v>
      </c>
      <c r="R243">
        <v>364</v>
      </c>
      <c r="S243">
        <f>IFERROR(_xlfn.XLOOKUP(tbl_Facturas[[#This Row],[Key_Fact]],tbl_Manifiestos[Key_Manif],tbl_Manifiestos[Pagado a Broker],0),0)</f>
        <v>0</v>
      </c>
      <c r="T243">
        <v>104541.04</v>
      </c>
    </row>
    <row r="244" spans="1:20" x14ac:dyDescent="0.25">
      <c r="A244" t="s">
        <v>5815</v>
      </c>
      <c r="B244" t="str">
        <f>tbl_Facturas[[#This Row],[Factura]] &amp; "|" &amp; tbl_Facturas[[#This Row],[Proyecto OK]] &amp; "|" &amp; TEXT(tbl_Facturas[[#This Row],[Horas o Viaje]],"0.00") &amp; "|" &amp; TEXT(tbl_Facturas[[#This Row],[Costo unitario]],"0.00")</f>
        <v>2358|Canal #2 |1.00|273.00</v>
      </c>
      <c r="C244">
        <v>2358</v>
      </c>
      <c r="D244">
        <v>103</v>
      </c>
      <c r="F244" t="s">
        <v>27</v>
      </c>
      <c r="G244" t="s">
        <v>284</v>
      </c>
      <c r="H244" t="s">
        <v>294</v>
      </c>
      <c r="I244" s="134" t="s">
        <v>5401</v>
      </c>
      <c r="J244" t="s">
        <v>39</v>
      </c>
      <c r="K244" t="s">
        <v>5892</v>
      </c>
      <c r="L244">
        <v>6227</v>
      </c>
      <c r="M244" t="s">
        <v>146</v>
      </c>
      <c r="P244">
        <v>1</v>
      </c>
      <c r="Q244">
        <v>273</v>
      </c>
      <c r="R244">
        <v>273</v>
      </c>
      <c r="S244">
        <f>IFERROR(_xlfn.XLOOKUP(tbl_Facturas[[#This Row],[Key_Fact]],tbl_Manifiestos[Key_Manif],tbl_Manifiestos[Pagado a Broker],0),0)</f>
        <v>0</v>
      </c>
      <c r="T244">
        <v>104814.04</v>
      </c>
    </row>
    <row r="245" spans="1:20" x14ac:dyDescent="0.25">
      <c r="A245" t="s">
        <v>5815</v>
      </c>
      <c r="B245" t="str">
        <f>tbl_Facturas[[#This Row],[Factura]] &amp; "|" &amp; tbl_Facturas[[#This Row],[Proyecto OK]] &amp; "|" &amp; TEXT(tbl_Facturas[[#This Row],[Horas o Viaje]],"0.00") &amp; "|" &amp; TEXT(tbl_Facturas[[#This Row],[Costo unitario]],"0.00")</f>
        <v>2358|Canal #2 |1.00|186.00</v>
      </c>
      <c r="C245">
        <v>2358</v>
      </c>
      <c r="D245">
        <v>103</v>
      </c>
      <c r="F245" t="s">
        <v>27</v>
      </c>
      <c r="G245" t="s">
        <v>284</v>
      </c>
      <c r="H245" t="s">
        <v>294</v>
      </c>
      <c r="I245" s="134" t="s">
        <v>5401</v>
      </c>
      <c r="J245" t="s">
        <v>39</v>
      </c>
      <c r="K245" t="s">
        <v>5892</v>
      </c>
      <c r="L245">
        <v>6227</v>
      </c>
      <c r="M245" t="s">
        <v>146</v>
      </c>
      <c r="N245" t="s">
        <v>295</v>
      </c>
      <c r="O245" t="s">
        <v>287</v>
      </c>
      <c r="P245">
        <v>1</v>
      </c>
      <c r="Q245">
        <v>186</v>
      </c>
      <c r="R245">
        <v>186</v>
      </c>
      <c r="S245">
        <f>IFERROR(_xlfn.XLOOKUP(tbl_Facturas[[#This Row],[Key_Fact]],tbl_Manifiestos[Key_Manif],tbl_Manifiestos[Pagado a Broker],0),0)</f>
        <v>0</v>
      </c>
      <c r="T245">
        <v>105000.04</v>
      </c>
    </row>
    <row r="246" spans="1:20" x14ac:dyDescent="0.25">
      <c r="A246" t="s">
        <v>5815</v>
      </c>
      <c r="B246" t="str">
        <f>tbl_Facturas[[#This Row],[Factura]] &amp; "|" &amp; tbl_Facturas[[#This Row],[Proyecto OK]] &amp; "|" &amp; TEXT(tbl_Facturas[[#This Row],[Horas o Viaje]],"0.00") &amp; "|" &amp; TEXT(tbl_Facturas[[#This Row],[Costo unitario]],"0.00")</f>
        <v>2358|Canal #2 |1.00|273.00</v>
      </c>
      <c r="C246">
        <v>2358</v>
      </c>
      <c r="D246">
        <v>103</v>
      </c>
      <c r="F246" t="s">
        <v>27</v>
      </c>
      <c r="G246" t="s">
        <v>284</v>
      </c>
      <c r="H246" t="s">
        <v>296</v>
      </c>
      <c r="I246" s="134" t="s">
        <v>5401</v>
      </c>
      <c r="J246" t="s">
        <v>39</v>
      </c>
      <c r="K246" t="s">
        <v>5892</v>
      </c>
      <c r="L246">
        <v>6227</v>
      </c>
      <c r="M246" t="s">
        <v>146</v>
      </c>
      <c r="P246">
        <v>1</v>
      </c>
      <c r="Q246">
        <v>273</v>
      </c>
      <c r="R246">
        <v>273</v>
      </c>
      <c r="S246">
        <f>IFERROR(_xlfn.XLOOKUP(tbl_Facturas[[#This Row],[Key_Fact]],tbl_Manifiestos[Key_Manif],tbl_Manifiestos[Pagado a Broker],0),0)</f>
        <v>0</v>
      </c>
      <c r="T246">
        <v>105273.04</v>
      </c>
    </row>
    <row r="247" spans="1:20" x14ac:dyDescent="0.25">
      <c r="A247" t="s">
        <v>5815</v>
      </c>
      <c r="B247" t="str">
        <f>tbl_Facturas[[#This Row],[Factura]] &amp; "|" &amp; tbl_Facturas[[#This Row],[Proyecto OK]] &amp; "|" &amp; TEXT(tbl_Facturas[[#This Row],[Horas o Viaje]],"0.00") &amp; "|" &amp; TEXT(tbl_Facturas[[#This Row],[Costo unitario]],"0.00")</f>
        <v>2358|Canal #2 |1.00|186.00</v>
      </c>
      <c r="C247">
        <v>2358</v>
      </c>
      <c r="D247">
        <v>103</v>
      </c>
      <c r="F247" t="s">
        <v>27</v>
      </c>
      <c r="G247" t="s">
        <v>284</v>
      </c>
      <c r="H247" t="s">
        <v>296</v>
      </c>
      <c r="I247" s="134" t="s">
        <v>5401</v>
      </c>
      <c r="J247" t="s">
        <v>39</v>
      </c>
      <c r="K247" t="s">
        <v>5892</v>
      </c>
      <c r="L247">
        <v>6227</v>
      </c>
      <c r="M247" t="s">
        <v>146</v>
      </c>
      <c r="N247" t="s">
        <v>297</v>
      </c>
      <c r="O247" t="s">
        <v>287</v>
      </c>
      <c r="P247">
        <v>1</v>
      </c>
      <c r="Q247">
        <v>186</v>
      </c>
      <c r="R247">
        <v>186</v>
      </c>
      <c r="S247">
        <f>IFERROR(_xlfn.XLOOKUP(tbl_Facturas[[#This Row],[Key_Fact]],tbl_Manifiestos[Key_Manif],tbl_Manifiestos[Pagado a Broker],0),0)</f>
        <v>0</v>
      </c>
      <c r="T247">
        <v>105459.04</v>
      </c>
    </row>
    <row r="248" spans="1:20" x14ac:dyDescent="0.25">
      <c r="A248" t="s">
        <v>5815</v>
      </c>
      <c r="B248" t="str">
        <f>tbl_Facturas[[#This Row],[Factura]] &amp; "|" &amp; tbl_Facturas[[#This Row],[Proyecto OK]] &amp; "|" &amp; TEXT(tbl_Facturas[[#This Row],[Horas o Viaje]],"0.00") &amp; "|" &amp; TEXT(tbl_Facturas[[#This Row],[Costo unitario]],"0.00")</f>
        <v>2358|Canal #2 |1.00|199.50</v>
      </c>
      <c r="C248">
        <v>2358</v>
      </c>
      <c r="D248">
        <v>67</v>
      </c>
      <c r="F248" t="s">
        <v>27</v>
      </c>
      <c r="G248" t="s">
        <v>28</v>
      </c>
      <c r="H248" t="s">
        <v>298</v>
      </c>
      <c r="I248" s="134" t="s">
        <v>5401</v>
      </c>
      <c r="J248" t="s">
        <v>39</v>
      </c>
      <c r="K248" t="s">
        <v>5892</v>
      </c>
      <c r="L248">
        <v>6227</v>
      </c>
      <c r="M248" t="s">
        <v>40</v>
      </c>
      <c r="P248">
        <v>1</v>
      </c>
      <c r="Q248">
        <v>199.5</v>
      </c>
      <c r="R248">
        <v>199.5</v>
      </c>
      <c r="S248">
        <f>IFERROR(_xlfn.XLOOKUP(tbl_Facturas[[#This Row],[Key_Fact]],tbl_Manifiestos[Key_Manif],tbl_Manifiestos[Pagado a Broker],0),0)</f>
        <v>0</v>
      </c>
      <c r="T248">
        <v>105658.54</v>
      </c>
    </row>
    <row r="249" spans="1:20" x14ac:dyDescent="0.25">
      <c r="A249" t="s">
        <v>5815</v>
      </c>
      <c r="B249" t="str">
        <f>tbl_Facturas[[#This Row],[Factura]] &amp; "|" &amp; tbl_Facturas[[#This Row],[Proyecto OK]] &amp; "|" &amp; TEXT(tbl_Facturas[[#This Row],[Horas o Viaje]],"0.00") &amp; "|" &amp; TEXT(tbl_Facturas[[#This Row],[Costo unitario]],"0.00")</f>
        <v>2358|Canal #2 |1.00|364.00</v>
      </c>
      <c r="C249">
        <v>2358</v>
      </c>
      <c r="D249">
        <v>67</v>
      </c>
      <c r="F249" t="s">
        <v>27</v>
      </c>
      <c r="G249" t="s">
        <v>28</v>
      </c>
      <c r="H249" t="s">
        <v>298</v>
      </c>
      <c r="I249" s="134" t="s">
        <v>5401</v>
      </c>
      <c r="J249" t="s">
        <v>39</v>
      </c>
      <c r="K249" t="s">
        <v>5892</v>
      </c>
      <c r="L249">
        <v>6227</v>
      </c>
      <c r="M249" t="s">
        <v>40</v>
      </c>
      <c r="N249" t="s">
        <v>299</v>
      </c>
      <c r="O249" t="s">
        <v>237</v>
      </c>
      <c r="P249">
        <v>1</v>
      </c>
      <c r="Q249">
        <v>364</v>
      </c>
      <c r="R249">
        <v>364</v>
      </c>
      <c r="S249">
        <f>IFERROR(_xlfn.XLOOKUP(tbl_Facturas[[#This Row],[Key_Fact]],tbl_Manifiestos[Key_Manif],tbl_Manifiestos[Pagado a Broker],0),0)</f>
        <v>0</v>
      </c>
      <c r="T249">
        <v>106022.54</v>
      </c>
    </row>
    <row r="250" spans="1:20" x14ac:dyDescent="0.25">
      <c r="A250" t="s">
        <v>5815</v>
      </c>
      <c r="B250" t="str">
        <f>tbl_Facturas[[#This Row],[Factura]] &amp; "|" &amp; tbl_Facturas[[#This Row],[Proyecto OK]] &amp; "|" &amp; TEXT(tbl_Facturas[[#This Row],[Horas o Viaje]],"0.00") &amp; "|" &amp; TEXT(tbl_Facturas[[#This Row],[Costo unitario]],"0.00")</f>
        <v>2358|Canal #2 |1.00|199.50</v>
      </c>
      <c r="C250">
        <v>2358</v>
      </c>
      <c r="D250">
        <v>67</v>
      </c>
      <c r="F250" t="s">
        <v>27</v>
      </c>
      <c r="G250" t="s">
        <v>28</v>
      </c>
      <c r="H250" t="s">
        <v>300</v>
      </c>
      <c r="I250" s="134" t="s">
        <v>5401</v>
      </c>
      <c r="J250" t="s">
        <v>39</v>
      </c>
      <c r="K250" t="s">
        <v>5892</v>
      </c>
      <c r="L250">
        <v>6227</v>
      </c>
      <c r="M250" t="s">
        <v>40</v>
      </c>
      <c r="P250">
        <v>1</v>
      </c>
      <c r="Q250">
        <v>199.5</v>
      </c>
      <c r="R250">
        <v>199.5</v>
      </c>
      <c r="S250">
        <f>IFERROR(_xlfn.XLOOKUP(tbl_Facturas[[#This Row],[Key_Fact]],tbl_Manifiestos[Key_Manif],tbl_Manifiestos[Pagado a Broker],0),0)</f>
        <v>0</v>
      </c>
      <c r="T250">
        <v>106222.04</v>
      </c>
    </row>
    <row r="251" spans="1:20" x14ac:dyDescent="0.25">
      <c r="A251" t="s">
        <v>5815</v>
      </c>
      <c r="B251" t="str">
        <f>tbl_Facturas[[#This Row],[Factura]] &amp; "|" &amp; tbl_Facturas[[#This Row],[Proyecto OK]] &amp; "|" &amp; TEXT(tbl_Facturas[[#This Row],[Horas o Viaje]],"0.00") &amp; "|" &amp; TEXT(tbl_Facturas[[#This Row],[Costo unitario]],"0.00")</f>
        <v>2358|Canal #2 |1.00|364.00</v>
      </c>
      <c r="C251">
        <v>2358</v>
      </c>
      <c r="D251">
        <v>67</v>
      </c>
      <c r="F251" t="s">
        <v>27</v>
      </c>
      <c r="G251" t="s">
        <v>28</v>
      </c>
      <c r="H251" t="s">
        <v>300</v>
      </c>
      <c r="I251" s="134" t="s">
        <v>5401</v>
      </c>
      <c r="J251" t="s">
        <v>39</v>
      </c>
      <c r="K251" t="s">
        <v>5892</v>
      </c>
      <c r="L251">
        <v>6227</v>
      </c>
      <c r="M251" t="s">
        <v>40</v>
      </c>
      <c r="N251" t="s">
        <v>301</v>
      </c>
      <c r="O251" t="s">
        <v>237</v>
      </c>
      <c r="P251">
        <v>1</v>
      </c>
      <c r="Q251">
        <v>364</v>
      </c>
      <c r="R251">
        <v>364</v>
      </c>
      <c r="S251">
        <f>IFERROR(_xlfn.XLOOKUP(tbl_Facturas[[#This Row],[Key_Fact]],tbl_Manifiestos[Key_Manif],tbl_Manifiestos[Pagado a Broker],0),0)</f>
        <v>0</v>
      </c>
      <c r="T251">
        <v>106586.04</v>
      </c>
    </row>
    <row r="252" spans="1:20" x14ac:dyDescent="0.25">
      <c r="A252" t="s">
        <v>5815</v>
      </c>
      <c r="B252" t="str">
        <f>tbl_Facturas[[#This Row],[Factura]] &amp; "|" &amp; tbl_Facturas[[#This Row],[Proyecto OK]] &amp; "|" &amp; TEXT(tbl_Facturas[[#This Row],[Horas o Viaje]],"0.00") &amp; "|" &amp; TEXT(tbl_Facturas[[#This Row],[Costo unitario]],"0.00")</f>
        <v>2358|Canal #2 |1.00|199.50</v>
      </c>
      <c r="C252">
        <v>2358</v>
      </c>
      <c r="D252">
        <v>67</v>
      </c>
      <c r="F252" t="s">
        <v>27</v>
      </c>
      <c r="G252" t="s">
        <v>28</v>
      </c>
      <c r="H252" t="s">
        <v>302</v>
      </c>
      <c r="I252" s="134" t="s">
        <v>5401</v>
      </c>
      <c r="J252" t="s">
        <v>39</v>
      </c>
      <c r="K252" t="s">
        <v>5892</v>
      </c>
      <c r="L252">
        <v>6227</v>
      </c>
      <c r="M252" t="s">
        <v>40</v>
      </c>
      <c r="P252">
        <v>1</v>
      </c>
      <c r="Q252">
        <v>199.5</v>
      </c>
      <c r="R252">
        <v>199.5</v>
      </c>
      <c r="S252">
        <f>IFERROR(_xlfn.XLOOKUP(tbl_Facturas[[#This Row],[Key_Fact]],tbl_Manifiestos[Key_Manif],tbl_Manifiestos[Pagado a Broker],0),0)</f>
        <v>0</v>
      </c>
      <c r="T252">
        <v>106785.54</v>
      </c>
    </row>
    <row r="253" spans="1:20" x14ac:dyDescent="0.25">
      <c r="A253" t="s">
        <v>5815</v>
      </c>
      <c r="B253" t="str">
        <f>tbl_Facturas[[#This Row],[Factura]] &amp; "|" &amp; tbl_Facturas[[#This Row],[Proyecto OK]] &amp; "|" &amp; TEXT(tbl_Facturas[[#This Row],[Horas o Viaje]],"0.00") &amp; "|" &amp; TEXT(tbl_Facturas[[#This Row],[Costo unitario]],"0.00")</f>
        <v>2358|Canal #2 |1.00|364.00</v>
      </c>
      <c r="C253">
        <v>2358</v>
      </c>
      <c r="D253">
        <v>67</v>
      </c>
      <c r="F253" t="s">
        <v>27</v>
      </c>
      <c r="G253" t="s">
        <v>28</v>
      </c>
      <c r="H253" t="s">
        <v>302</v>
      </c>
      <c r="I253" s="134" t="s">
        <v>5401</v>
      </c>
      <c r="J253" t="s">
        <v>39</v>
      </c>
      <c r="K253" t="s">
        <v>5892</v>
      </c>
      <c r="L253">
        <v>6227</v>
      </c>
      <c r="M253" t="s">
        <v>40</v>
      </c>
      <c r="N253" t="s">
        <v>303</v>
      </c>
      <c r="O253" t="s">
        <v>237</v>
      </c>
      <c r="P253">
        <v>1</v>
      </c>
      <c r="Q253">
        <v>364</v>
      </c>
      <c r="R253">
        <v>364</v>
      </c>
      <c r="S253">
        <f>IFERROR(_xlfn.XLOOKUP(tbl_Facturas[[#This Row],[Key_Fact]],tbl_Manifiestos[Key_Manif],tbl_Manifiestos[Pagado a Broker],0),0)</f>
        <v>0</v>
      </c>
      <c r="T253">
        <v>107149.54</v>
      </c>
    </row>
    <row r="254" spans="1:20" x14ac:dyDescent="0.25">
      <c r="A254" t="s">
        <v>5815</v>
      </c>
      <c r="B254" t="str">
        <f>tbl_Facturas[[#This Row],[Factura]] &amp; "|" &amp; tbl_Facturas[[#This Row],[Proyecto OK]] &amp; "|" &amp; TEXT(tbl_Facturas[[#This Row],[Horas o Viaje]],"0.00") &amp; "|" &amp; TEXT(tbl_Facturas[[#This Row],[Costo unitario]],"0.00")</f>
        <v>2358|Canal #2 |1.00|199.50</v>
      </c>
      <c r="C254">
        <v>2358</v>
      </c>
      <c r="D254">
        <v>67</v>
      </c>
      <c r="F254" t="s">
        <v>27</v>
      </c>
      <c r="G254" t="s">
        <v>28</v>
      </c>
      <c r="H254" t="s">
        <v>304</v>
      </c>
      <c r="I254" s="134" t="s">
        <v>5401</v>
      </c>
      <c r="J254" t="s">
        <v>39</v>
      </c>
      <c r="K254" t="s">
        <v>5892</v>
      </c>
      <c r="L254">
        <v>6227</v>
      </c>
      <c r="M254" t="s">
        <v>40</v>
      </c>
      <c r="P254">
        <v>1</v>
      </c>
      <c r="Q254">
        <v>199.5</v>
      </c>
      <c r="R254">
        <v>199.5</v>
      </c>
      <c r="S254">
        <f>IFERROR(_xlfn.XLOOKUP(tbl_Facturas[[#This Row],[Key_Fact]],tbl_Manifiestos[Key_Manif],tbl_Manifiestos[Pagado a Broker],0),0)</f>
        <v>0</v>
      </c>
      <c r="T254">
        <v>107349.04</v>
      </c>
    </row>
    <row r="255" spans="1:20" x14ac:dyDescent="0.25">
      <c r="A255" t="s">
        <v>5815</v>
      </c>
      <c r="B255" t="str">
        <f>tbl_Facturas[[#This Row],[Factura]] &amp; "|" &amp; tbl_Facturas[[#This Row],[Proyecto OK]] &amp; "|" &amp; TEXT(tbl_Facturas[[#This Row],[Horas o Viaje]],"0.00") &amp; "|" &amp; TEXT(tbl_Facturas[[#This Row],[Costo unitario]],"0.00")</f>
        <v>2358|Canal #2 |1.00|56.50</v>
      </c>
      <c r="C255">
        <v>2358</v>
      </c>
      <c r="D255">
        <v>67</v>
      </c>
      <c r="F255" t="s">
        <v>27</v>
      </c>
      <c r="G255" t="s">
        <v>28</v>
      </c>
      <c r="H255" t="s">
        <v>304</v>
      </c>
      <c r="I255" s="134" t="s">
        <v>5401</v>
      </c>
      <c r="J255" t="s">
        <v>39</v>
      </c>
      <c r="K255" t="s">
        <v>5892</v>
      </c>
      <c r="L255">
        <v>6227</v>
      </c>
      <c r="M255" t="s">
        <v>40</v>
      </c>
      <c r="N255" t="s">
        <v>305</v>
      </c>
      <c r="P255">
        <v>1</v>
      </c>
      <c r="Q255">
        <v>56.5</v>
      </c>
      <c r="R255">
        <v>56.5</v>
      </c>
      <c r="S255">
        <f>IFERROR(_xlfn.XLOOKUP(tbl_Facturas[[#This Row],[Key_Fact]],tbl_Manifiestos[Key_Manif],tbl_Manifiestos[Pagado a Broker],0),0)</f>
        <v>0</v>
      </c>
      <c r="T255">
        <v>107405.54</v>
      </c>
    </row>
    <row r="256" spans="1:20" x14ac:dyDescent="0.25">
      <c r="A256" t="s">
        <v>5815</v>
      </c>
      <c r="B256" t="str">
        <f>tbl_Facturas[[#This Row],[Factura]] &amp; "|" &amp; tbl_Facturas[[#This Row],[Proyecto OK]] &amp; "|" &amp; TEXT(tbl_Facturas[[#This Row],[Horas o Viaje]],"0.00") &amp; "|" &amp; TEXT(tbl_Facturas[[#This Row],[Costo unitario]],"0.00")</f>
        <v>2358|Canal #2 |1.00|199.50</v>
      </c>
      <c r="C256">
        <v>2358</v>
      </c>
      <c r="D256">
        <v>67</v>
      </c>
      <c r="F256" t="s">
        <v>27</v>
      </c>
      <c r="G256" t="s">
        <v>28</v>
      </c>
      <c r="H256" t="s">
        <v>306</v>
      </c>
      <c r="I256" s="134" t="s">
        <v>5401</v>
      </c>
      <c r="J256" t="s">
        <v>39</v>
      </c>
      <c r="K256" t="s">
        <v>5892</v>
      </c>
      <c r="L256">
        <v>6227</v>
      </c>
      <c r="M256" t="s">
        <v>40</v>
      </c>
      <c r="P256">
        <v>1</v>
      </c>
      <c r="Q256">
        <v>199.5</v>
      </c>
      <c r="R256">
        <v>199.5</v>
      </c>
      <c r="S256">
        <f>IFERROR(_xlfn.XLOOKUP(tbl_Facturas[[#This Row],[Key_Fact]],tbl_Manifiestos[Key_Manif],tbl_Manifiestos[Pagado a Broker],0),0)</f>
        <v>0</v>
      </c>
      <c r="T256">
        <v>107605.04</v>
      </c>
    </row>
    <row r="257" spans="1:20" x14ac:dyDescent="0.25">
      <c r="A257" t="s">
        <v>5815</v>
      </c>
      <c r="B257" t="str">
        <f>tbl_Facturas[[#This Row],[Factura]] &amp; "|" &amp; tbl_Facturas[[#This Row],[Proyecto OK]] &amp; "|" &amp; TEXT(tbl_Facturas[[#This Row],[Horas o Viaje]],"0.00") &amp; "|" &amp; TEXT(tbl_Facturas[[#This Row],[Costo unitario]],"0.00")</f>
        <v>2358|Canal #2 |1.00|364.00</v>
      </c>
      <c r="C257">
        <v>2358</v>
      </c>
      <c r="D257">
        <v>67</v>
      </c>
      <c r="F257" t="s">
        <v>27</v>
      </c>
      <c r="G257" t="s">
        <v>28</v>
      </c>
      <c r="H257" t="s">
        <v>306</v>
      </c>
      <c r="I257" s="134" t="s">
        <v>5401</v>
      </c>
      <c r="J257" t="s">
        <v>39</v>
      </c>
      <c r="K257" t="s">
        <v>5892</v>
      </c>
      <c r="L257">
        <v>6227</v>
      </c>
      <c r="M257" t="s">
        <v>40</v>
      </c>
      <c r="N257" t="s">
        <v>307</v>
      </c>
      <c r="O257" t="s">
        <v>237</v>
      </c>
      <c r="P257">
        <v>1</v>
      </c>
      <c r="Q257">
        <v>364</v>
      </c>
      <c r="R257">
        <v>364</v>
      </c>
      <c r="S257">
        <f>IFERROR(_xlfn.XLOOKUP(tbl_Facturas[[#This Row],[Key_Fact]],tbl_Manifiestos[Key_Manif],tbl_Manifiestos[Pagado a Broker],0),0)</f>
        <v>0</v>
      </c>
      <c r="T257">
        <v>107969.04</v>
      </c>
    </row>
    <row r="258" spans="1:20" x14ac:dyDescent="0.25">
      <c r="A258" t="s">
        <v>5815</v>
      </c>
      <c r="B258" t="str">
        <f>tbl_Facturas[[#This Row],[Factura]] &amp; "|" &amp; tbl_Facturas[[#This Row],[Proyecto OK]] &amp; "|" &amp; TEXT(tbl_Facturas[[#This Row],[Horas o Viaje]],"0.00") &amp; "|" &amp; TEXT(tbl_Facturas[[#This Row],[Costo unitario]],"0.00")</f>
        <v>2358|Canal #2 |1.00|199.50</v>
      </c>
      <c r="C258">
        <v>2358</v>
      </c>
      <c r="D258">
        <v>67</v>
      </c>
      <c r="F258" t="s">
        <v>27</v>
      </c>
      <c r="G258" t="s">
        <v>28</v>
      </c>
      <c r="H258" t="s">
        <v>308</v>
      </c>
      <c r="I258" s="134" t="s">
        <v>5401</v>
      </c>
      <c r="J258" t="s">
        <v>39</v>
      </c>
      <c r="K258" t="s">
        <v>5892</v>
      </c>
      <c r="L258">
        <v>6227</v>
      </c>
      <c r="M258" t="s">
        <v>40</v>
      </c>
      <c r="P258">
        <v>1</v>
      </c>
      <c r="Q258">
        <v>199.5</v>
      </c>
      <c r="R258">
        <v>199.5</v>
      </c>
      <c r="S258">
        <f>IFERROR(_xlfn.XLOOKUP(tbl_Facturas[[#This Row],[Key_Fact]],tbl_Manifiestos[Key_Manif],tbl_Manifiestos[Pagado a Broker],0),0)</f>
        <v>0</v>
      </c>
      <c r="T258">
        <v>108168.54</v>
      </c>
    </row>
    <row r="259" spans="1:20" x14ac:dyDescent="0.25">
      <c r="A259" t="s">
        <v>5815</v>
      </c>
      <c r="B259" t="str">
        <f>tbl_Facturas[[#This Row],[Factura]] &amp; "|" &amp; tbl_Facturas[[#This Row],[Proyecto OK]] &amp; "|" &amp; TEXT(tbl_Facturas[[#This Row],[Horas o Viaje]],"0.00") &amp; "|" &amp; TEXT(tbl_Facturas[[#This Row],[Costo unitario]],"0.00")</f>
        <v>2358|Canal #2 |1.00|364.00</v>
      </c>
      <c r="C259">
        <v>2358</v>
      </c>
      <c r="D259">
        <v>67</v>
      </c>
      <c r="F259" t="s">
        <v>27</v>
      </c>
      <c r="G259" t="s">
        <v>28</v>
      </c>
      <c r="H259" t="s">
        <v>308</v>
      </c>
      <c r="I259" s="134" t="s">
        <v>5401</v>
      </c>
      <c r="J259" t="s">
        <v>39</v>
      </c>
      <c r="K259" t="s">
        <v>5892</v>
      </c>
      <c r="L259">
        <v>6227</v>
      </c>
      <c r="M259" t="s">
        <v>40</v>
      </c>
      <c r="N259" t="s">
        <v>309</v>
      </c>
      <c r="O259" t="s">
        <v>237</v>
      </c>
      <c r="P259">
        <v>1</v>
      </c>
      <c r="Q259">
        <v>364</v>
      </c>
      <c r="R259">
        <v>364</v>
      </c>
      <c r="S259">
        <f>IFERROR(_xlfn.XLOOKUP(tbl_Facturas[[#This Row],[Key_Fact]],tbl_Manifiestos[Key_Manif],tbl_Manifiestos[Pagado a Broker],0),0)</f>
        <v>0</v>
      </c>
      <c r="T259">
        <v>108532.54</v>
      </c>
    </row>
    <row r="260" spans="1:20" x14ac:dyDescent="0.25">
      <c r="A260" t="s">
        <v>5815</v>
      </c>
      <c r="B260" t="str">
        <f>tbl_Facturas[[#This Row],[Factura]] &amp; "|" &amp; tbl_Facturas[[#This Row],[Proyecto OK]] &amp; "|" &amp; TEXT(tbl_Facturas[[#This Row],[Horas o Viaje]],"0.00") &amp; "|" &amp; TEXT(tbl_Facturas[[#This Row],[Costo unitario]],"0.00")</f>
        <v>2358|Canal #2 |1.00|199.50</v>
      </c>
      <c r="C260">
        <v>2358</v>
      </c>
      <c r="D260">
        <v>67</v>
      </c>
      <c r="F260" t="s">
        <v>27</v>
      </c>
      <c r="G260" t="s">
        <v>28</v>
      </c>
      <c r="H260" t="s">
        <v>310</v>
      </c>
      <c r="I260" s="134" t="s">
        <v>5401</v>
      </c>
      <c r="J260" t="s">
        <v>39</v>
      </c>
      <c r="K260" t="s">
        <v>5892</v>
      </c>
      <c r="L260">
        <v>6227</v>
      </c>
      <c r="M260" t="s">
        <v>40</v>
      </c>
      <c r="P260">
        <v>1</v>
      </c>
      <c r="Q260">
        <v>199.5</v>
      </c>
      <c r="R260">
        <v>199.5</v>
      </c>
      <c r="S260">
        <f>IFERROR(_xlfn.XLOOKUP(tbl_Facturas[[#This Row],[Key_Fact]],tbl_Manifiestos[Key_Manif],tbl_Manifiestos[Pagado a Broker],0),0)</f>
        <v>0</v>
      </c>
      <c r="T260">
        <v>108732.04</v>
      </c>
    </row>
    <row r="261" spans="1:20" x14ac:dyDescent="0.25">
      <c r="A261" t="s">
        <v>5815</v>
      </c>
      <c r="B261" t="str">
        <f>tbl_Facturas[[#This Row],[Factura]] &amp; "|" &amp; tbl_Facturas[[#This Row],[Proyecto OK]] &amp; "|" &amp; TEXT(tbl_Facturas[[#This Row],[Horas o Viaje]],"0.00") &amp; "|" &amp; TEXT(tbl_Facturas[[#This Row],[Costo unitario]],"0.00")</f>
        <v>2358|Canal #2 |1.00|364.00</v>
      </c>
      <c r="C261">
        <v>2358</v>
      </c>
      <c r="D261">
        <v>67</v>
      </c>
      <c r="F261" t="s">
        <v>27</v>
      </c>
      <c r="G261" t="s">
        <v>28</v>
      </c>
      <c r="H261" t="s">
        <v>310</v>
      </c>
      <c r="I261" s="134" t="s">
        <v>5401</v>
      </c>
      <c r="J261" t="s">
        <v>39</v>
      </c>
      <c r="K261" t="s">
        <v>5892</v>
      </c>
      <c r="L261">
        <v>6227</v>
      </c>
      <c r="M261" t="s">
        <v>40</v>
      </c>
      <c r="N261" t="s">
        <v>311</v>
      </c>
      <c r="O261" t="s">
        <v>237</v>
      </c>
      <c r="P261">
        <v>1</v>
      </c>
      <c r="Q261">
        <v>364</v>
      </c>
      <c r="R261">
        <v>364</v>
      </c>
      <c r="S261">
        <f>IFERROR(_xlfn.XLOOKUP(tbl_Facturas[[#This Row],[Key_Fact]],tbl_Manifiestos[Key_Manif],tbl_Manifiestos[Pagado a Broker],0),0)</f>
        <v>0</v>
      </c>
      <c r="T261">
        <v>109096.04</v>
      </c>
    </row>
    <row r="262" spans="1:20" x14ac:dyDescent="0.25">
      <c r="A262" t="s">
        <v>5815</v>
      </c>
      <c r="B262" t="str">
        <f>tbl_Facturas[[#This Row],[Factura]] &amp; "|" &amp; tbl_Facturas[[#This Row],[Proyecto OK]] &amp; "|" &amp; TEXT(tbl_Facturas[[#This Row],[Horas o Viaje]],"0.00") &amp; "|" &amp; TEXT(tbl_Facturas[[#This Row],[Costo unitario]],"0.00")</f>
        <v>2358|Canal #2 |1.00|199.50</v>
      </c>
      <c r="C262">
        <v>2358</v>
      </c>
      <c r="D262">
        <v>67</v>
      </c>
      <c r="F262" t="s">
        <v>27</v>
      </c>
      <c r="G262" t="s">
        <v>28</v>
      </c>
      <c r="H262" t="s">
        <v>312</v>
      </c>
      <c r="I262" s="134" t="s">
        <v>5401</v>
      </c>
      <c r="J262" t="s">
        <v>39</v>
      </c>
      <c r="K262" t="s">
        <v>5892</v>
      </c>
      <c r="L262">
        <v>6227</v>
      </c>
      <c r="M262" t="s">
        <v>40</v>
      </c>
      <c r="P262">
        <v>1</v>
      </c>
      <c r="Q262">
        <v>199.5</v>
      </c>
      <c r="R262">
        <v>199.5</v>
      </c>
      <c r="S262">
        <f>IFERROR(_xlfn.XLOOKUP(tbl_Facturas[[#This Row],[Key_Fact]],tbl_Manifiestos[Key_Manif],tbl_Manifiestos[Pagado a Broker],0),0)</f>
        <v>0</v>
      </c>
      <c r="T262">
        <v>109295.54</v>
      </c>
    </row>
    <row r="263" spans="1:20" x14ac:dyDescent="0.25">
      <c r="A263" t="s">
        <v>5815</v>
      </c>
      <c r="B263" t="str">
        <f>tbl_Facturas[[#This Row],[Factura]] &amp; "|" &amp; tbl_Facturas[[#This Row],[Proyecto OK]] &amp; "|" &amp; TEXT(tbl_Facturas[[#This Row],[Horas o Viaje]],"0.00") &amp; "|" &amp; TEXT(tbl_Facturas[[#This Row],[Costo unitario]],"0.00")</f>
        <v>2358|Canal #2 |1.00|364.00</v>
      </c>
      <c r="C263">
        <v>2358</v>
      </c>
      <c r="D263">
        <v>67</v>
      </c>
      <c r="F263" t="s">
        <v>27</v>
      </c>
      <c r="G263" t="s">
        <v>28</v>
      </c>
      <c r="H263" t="s">
        <v>312</v>
      </c>
      <c r="I263" s="134" t="s">
        <v>5401</v>
      </c>
      <c r="J263" t="s">
        <v>39</v>
      </c>
      <c r="K263" t="s">
        <v>5892</v>
      </c>
      <c r="L263">
        <v>6227</v>
      </c>
      <c r="M263" t="s">
        <v>40</v>
      </c>
      <c r="N263" t="s">
        <v>313</v>
      </c>
      <c r="O263" t="s">
        <v>237</v>
      </c>
      <c r="P263">
        <v>1</v>
      </c>
      <c r="Q263">
        <v>364</v>
      </c>
      <c r="R263">
        <v>364</v>
      </c>
      <c r="S263">
        <f>IFERROR(_xlfn.XLOOKUP(tbl_Facturas[[#This Row],[Key_Fact]],tbl_Manifiestos[Key_Manif],tbl_Manifiestos[Pagado a Broker],0),0)</f>
        <v>0</v>
      </c>
      <c r="T263">
        <v>109659.54</v>
      </c>
    </row>
    <row r="264" spans="1:20" x14ac:dyDescent="0.25">
      <c r="A264" t="s">
        <v>5815</v>
      </c>
      <c r="B264" t="str">
        <f>tbl_Facturas[[#This Row],[Factura]] &amp; "|" &amp; tbl_Facturas[[#This Row],[Proyecto OK]] &amp; "|" &amp; TEXT(tbl_Facturas[[#This Row],[Horas o Viaje]],"0.00") &amp; "|" &amp; TEXT(tbl_Facturas[[#This Row],[Costo unitario]],"0.00")</f>
        <v>2358|Canal #2 |1.00|199.50</v>
      </c>
      <c r="C264">
        <v>2358</v>
      </c>
      <c r="D264">
        <v>67</v>
      </c>
      <c r="F264" t="s">
        <v>27</v>
      </c>
      <c r="G264" t="s">
        <v>28</v>
      </c>
      <c r="H264" t="s">
        <v>314</v>
      </c>
      <c r="I264" s="134" t="s">
        <v>5401</v>
      </c>
      <c r="J264" t="s">
        <v>39</v>
      </c>
      <c r="K264" t="s">
        <v>5892</v>
      </c>
      <c r="L264">
        <v>6227</v>
      </c>
      <c r="M264" t="s">
        <v>40</v>
      </c>
      <c r="P264">
        <v>1</v>
      </c>
      <c r="Q264">
        <v>199.5</v>
      </c>
      <c r="R264">
        <v>199.5</v>
      </c>
      <c r="S264">
        <f>IFERROR(_xlfn.XLOOKUP(tbl_Facturas[[#This Row],[Key_Fact]],tbl_Manifiestos[Key_Manif],tbl_Manifiestos[Pagado a Broker],0),0)</f>
        <v>0</v>
      </c>
      <c r="T264">
        <v>109859.04</v>
      </c>
    </row>
    <row r="265" spans="1:20" x14ac:dyDescent="0.25">
      <c r="A265" t="s">
        <v>5815</v>
      </c>
      <c r="B265" t="str">
        <f>tbl_Facturas[[#This Row],[Factura]] &amp; "|" &amp; tbl_Facturas[[#This Row],[Proyecto OK]] &amp; "|" &amp; TEXT(tbl_Facturas[[#This Row],[Horas o Viaje]],"0.00") &amp; "|" &amp; TEXT(tbl_Facturas[[#This Row],[Costo unitario]],"0.00")</f>
        <v>2358|Canal #2 |1.00|56.50</v>
      </c>
      <c r="C265">
        <v>2358</v>
      </c>
      <c r="D265">
        <v>67</v>
      </c>
      <c r="F265" t="s">
        <v>27</v>
      </c>
      <c r="G265" t="s">
        <v>28</v>
      </c>
      <c r="H265" t="s">
        <v>314</v>
      </c>
      <c r="I265" s="134" t="s">
        <v>5401</v>
      </c>
      <c r="J265" t="s">
        <v>39</v>
      </c>
      <c r="K265" t="s">
        <v>5892</v>
      </c>
      <c r="L265">
        <v>6227</v>
      </c>
      <c r="M265" t="s">
        <v>40</v>
      </c>
      <c r="N265" t="s">
        <v>315</v>
      </c>
      <c r="O265" t="s">
        <v>316</v>
      </c>
      <c r="P265">
        <v>1</v>
      </c>
      <c r="Q265">
        <v>56.5</v>
      </c>
      <c r="R265">
        <v>56.5</v>
      </c>
      <c r="S265">
        <f>IFERROR(_xlfn.XLOOKUP(tbl_Facturas[[#This Row],[Key_Fact]],tbl_Manifiestos[Key_Manif],tbl_Manifiestos[Pagado a Broker],0),0)</f>
        <v>0</v>
      </c>
      <c r="T265">
        <v>109915.54</v>
      </c>
    </row>
    <row r="266" spans="1:20" x14ac:dyDescent="0.25">
      <c r="A266" t="s">
        <v>5815</v>
      </c>
      <c r="B266" t="str">
        <f>tbl_Facturas[[#This Row],[Factura]] &amp; "|" &amp; tbl_Facturas[[#This Row],[Proyecto OK]] &amp; "|" &amp; TEXT(tbl_Facturas[[#This Row],[Horas o Viaje]],"0.00") &amp; "|" &amp; TEXT(tbl_Facturas[[#This Row],[Costo unitario]],"0.00")</f>
        <v>2358|Canal #2 |1.00|199.50</v>
      </c>
      <c r="C266">
        <v>2358</v>
      </c>
      <c r="D266">
        <v>67</v>
      </c>
      <c r="F266" t="s">
        <v>27</v>
      </c>
      <c r="G266" t="s">
        <v>28</v>
      </c>
      <c r="H266" t="s">
        <v>317</v>
      </c>
      <c r="I266" s="134" t="s">
        <v>5401</v>
      </c>
      <c r="J266" t="s">
        <v>39</v>
      </c>
      <c r="K266" t="s">
        <v>5892</v>
      </c>
      <c r="L266">
        <v>6227</v>
      </c>
      <c r="M266" t="s">
        <v>40</v>
      </c>
      <c r="P266">
        <v>1</v>
      </c>
      <c r="Q266">
        <v>199.5</v>
      </c>
      <c r="R266">
        <v>199.5</v>
      </c>
      <c r="S266">
        <f>IFERROR(_xlfn.XLOOKUP(tbl_Facturas[[#This Row],[Key_Fact]],tbl_Manifiestos[Key_Manif],tbl_Manifiestos[Pagado a Broker],0),0)</f>
        <v>0</v>
      </c>
      <c r="T266">
        <v>110115.04</v>
      </c>
    </row>
    <row r="267" spans="1:20" x14ac:dyDescent="0.25">
      <c r="A267" t="s">
        <v>5815</v>
      </c>
      <c r="B267" t="str">
        <f>tbl_Facturas[[#This Row],[Factura]] &amp; "|" &amp; tbl_Facturas[[#This Row],[Proyecto OK]] &amp; "|" &amp; TEXT(tbl_Facturas[[#This Row],[Horas o Viaje]],"0.00") &amp; "|" &amp; TEXT(tbl_Facturas[[#This Row],[Costo unitario]],"0.00")</f>
        <v>2358|Canal #2 |1.00|56.50</v>
      </c>
      <c r="C267">
        <v>2358</v>
      </c>
      <c r="D267">
        <v>67</v>
      </c>
      <c r="F267" t="s">
        <v>27</v>
      </c>
      <c r="G267" t="s">
        <v>28</v>
      </c>
      <c r="H267" t="s">
        <v>317</v>
      </c>
      <c r="I267" s="134" t="s">
        <v>5401</v>
      </c>
      <c r="J267" t="s">
        <v>39</v>
      </c>
      <c r="K267" t="s">
        <v>5892</v>
      </c>
      <c r="L267">
        <v>6227</v>
      </c>
      <c r="M267" t="s">
        <v>40</v>
      </c>
      <c r="N267" t="s">
        <v>318</v>
      </c>
      <c r="O267" t="s">
        <v>316</v>
      </c>
      <c r="P267">
        <v>1</v>
      </c>
      <c r="Q267">
        <v>56.5</v>
      </c>
      <c r="R267">
        <v>56.5</v>
      </c>
      <c r="S267">
        <f>IFERROR(_xlfn.XLOOKUP(tbl_Facturas[[#This Row],[Key_Fact]],tbl_Manifiestos[Key_Manif],tbl_Manifiestos[Pagado a Broker],0),0)</f>
        <v>0</v>
      </c>
      <c r="T267">
        <v>110171.54</v>
      </c>
    </row>
    <row r="268" spans="1:20" x14ac:dyDescent="0.25">
      <c r="A268" t="s">
        <v>5815</v>
      </c>
      <c r="B268" t="str">
        <f>tbl_Facturas[[#This Row],[Factura]] &amp; "|" &amp; tbl_Facturas[[#This Row],[Proyecto OK]] &amp; "|" &amp; TEXT(tbl_Facturas[[#This Row],[Horas o Viaje]],"0.00") &amp; "|" &amp; TEXT(tbl_Facturas[[#This Row],[Costo unitario]],"0.00")</f>
        <v>2358||0.00|0.00</v>
      </c>
      <c r="C268">
        <v>2358</v>
      </c>
      <c r="G268" t="s">
        <v>52</v>
      </c>
      <c r="I268" s="134" t="s">
        <v>5401</v>
      </c>
      <c r="R268">
        <v>-20.13</v>
      </c>
      <c r="S268">
        <f>IFERROR(_xlfn.XLOOKUP(tbl_Facturas[[#This Row],[Key_Fact]],tbl_Manifiestos[Key_Manif],tbl_Manifiestos[Pagado a Broker],0),0)</f>
        <v>0</v>
      </c>
      <c r="T268">
        <v>110151.41</v>
      </c>
    </row>
    <row r="269" spans="1:20" x14ac:dyDescent="0.25">
      <c r="A269" t="s">
        <v>5815</v>
      </c>
      <c r="B269" t="str">
        <f>tbl_Facturas[[#This Row],[Factura]] &amp; "|" &amp; tbl_Facturas[[#This Row],[Proyecto OK]] &amp; "|" &amp; TEXT(tbl_Facturas[[#This Row],[Horas o Viaje]],"0.00") &amp; "|" &amp; TEXT(tbl_Facturas[[#This Row],[Costo unitario]],"0.00")</f>
        <v>2359|Lead Service Replacement Project|9.50|115.50</v>
      </c>
      <c r="C269">
        <v>2359</v>
      </c>
      <c r="D269">
        <v>73</v>
      </c>
      <c r="E269" t="s">
        <v>19</v>
      </c>
      <c r="G269" t="s">
        <v>20</v>
      </c>
      <c r="H269" t="s">
        <v>319</v>
      </c>
      <c r="I269" s="134" t="s">
        <v>5312</v>
      </c>
      <c r="J269" t="s">
        <v>320</v>
      </c>
      <c r="K269" t="s">
        <v>15</v>
      </c>
      <c r="L269" t="s">
        <v>5640</v>
      </c>
      <c r="P269">
        <v>9.5</v>
      </c>
      <c r="Q269">
        <v>115.5</v>
      </c>
      <c r="R269">
        <v>1097.25</v>
      </c>
      <c r="S269">
        <f>IFERROR(_xlfn.XLOOKUP(tbl_Facturas[[#This Row],[Key_Fact]],tbl_Manifiestos[Key_Manif],tbl_Manifiestos[Pagado a Broker],0),0)</f>
        <v>0</v>
      </c>
      <c r="T269">
        <v>111248.66</v>
      </c>
    </row>
    <row r="270" spans="1:20" x14ac:dyDescent="0.25">
      <c r="A270" t="s">
        <v>5815</v>
      </c>
      <c r="B270" t="str">
        <f>tbl_Facturas[[#This Row],[Factura]] &amp; "|" &amp; tbl_Facturas[[#This Row],[Proyecto OK]] &amp; "|" &amp; TEXT(tbl_Facturas[[#This Row],[Horas o Viaje]],"0.00") &amp; "|" &amp; TEXT(tbl_Facturas[[#This Row],[Costo unitario]],"0.00")</f>
        <v>2359|Lead Service Replacement Project|8.50|115.50</v>
      </c>
      <c r="C270">
        <v>2359</v>
      </c>
      <c r="D270">
        <v>617</v>
      </c>
      <c r="E270" t="s">
        <v>27</v>
      </c>
      <c r="G270" t="s">
        <v>36</v>
      </c>
      <c r="H270" t="s">
        <v>321</v>
      </c>
      <c r="I270" s="134" t="s">
        <v>5312</v>
      </c>
      <c r="J270" t="s">
        <v>320</v>
      </c>
      <c r="K270" t="s">
        <v>15</v>
      </c>
      <c r="L270" t="s">
        <v>5640</v>
      </c>
      <c r="P270">
        <v>8.5</v>
      </c>
      <c r="Q270">
        <v>115.5</v>
      </c>
      <c r="R270">
        <v>981.75</v>
      </c>
      <c r="S270">
        <f>IFERROR(_xlfn.XLOOKUP(tbl_Facturas[[#This Row],[Key_Fact]],tbl_Manifiestos[Key_Manif],tbl_Manifiestos[Pagado a Broker],0),0)</f>
        <v>913.02750000000003</v>
      </c>
      <c r="T270">
        <v>112230.41</v>
      </c>
    </row>
    <row r="271" spans="1:20" x14ac:dyDescent="0.25">
      <c r="A271" t="s">
        <v>5815</v>
      </c>
      <c r="B271" t="str">
        <f>tbl_Facturas[[#This Row],[Factura]] &amp; "|" &amp; tbl_Facturas[[#This Row],[Proyecto OK]] &amp; "|" &amp; TEXT(tbl_Facturas[[#This Row],[Horas o Viaje]],"0.00") &amp; "|" &amp; TEXT(tbl_Facturas[[#This Row],[Costo unitario]],"0.00")</f>
        <v>2359|Lead Service Replacement Project|6.50|115.50</v>
      </c>
      <c r="C271">
        <v>2359</v>
      </c>
      <c r="D271">
        <v>11</v>
      </c>
      <c r="E271" t="s">
        <v>12</v>
      </c>
      <c r="G271" t="s">
        <v>13</v>
      </c>
      <c r="H271" t="s">
        <v>322</v>
      </c>
      <c r="I271" s="134" t="s">
        <v>5312</v>
      </c>
      <c r="J271" t="s">
        <v>320</v>
      </c>
      <c r="K271" t="s">
        <v>15</v>
      </c>
      <c r="L271" t="s">
        <v>5640</v>
      </c>
      <c r="P271">
        <v>6.5</v>
      </c>
      <c r="Q271">
        <v>115.5</v>
      </c>
      <c r="R271">
        <v>750.75</v>
      </c>
      <c r="S271">
        <f>IFERROR(_xlfn.XLOOKUP(tbl_Facturas[[#This Row],[Key_Fact]],tbl_Manifiestos[Key_Manif],tbl_Manifiestos[Pagado a Broker],0),0)</f>
        <v>698.19749999999999</v>
      </c>
      <c r="T271">
        <v>112981.16</v>
      </c>
    </row>
    <row r="272" spans="1:20" x14ac:dyDescent="0.25">
      <c r="A272" t="s">
        <v>5816</v>
      </c>
      <c r="B272" t="str">
        <f>tbl_Facturas[[#This Row],[Factura]] &amp; "|" &amp; tbl_Facturas[[#This Row],[Proyecto OK]] &amp; "|" &amp; TEXT(tbl_Facturas[[#This Row],[Horas o Viaje]],"0.00") &amp; "|" &amp; TEXT(tbl_Facturas[[#This Row],[Costo unitario]],"0.00")</f>
        <v>2360|Lead Service Replacement|8.00|120.00</v>
      </c>
      <c r="C272">
        <v>2360</v>
      </c>
      <c r="D272">
        <v>11</v>
      </c>
      <c r="E272" t="s">
        <v>12</v>
      </c>
      <c r="G272" t="s">
        <v>13</v>
      </c>
      <c r="H272" t="s">
        <v>323</v>
      </c>
      <c r="I272" s="134" t="s">
        <v>5322</v>
      </c>
      <c r="J272" t="s">
        <v>94</v>
      </c>
      <c r="K272" t="s">
        <v>5881</v>
      </c>
      <c r="L272" t="s">
        <v>5897</v>
      </c>
      <c r="P272">
        <v>8</v>
      </c>
      <c r="Q272">
        <v>120</v>
      </c>
      <c r="R272">
        <v>960</v>
      </c>
      <c r="S272">
        <f>IFERROR(_xlfn.XLOOKUP(tbl_Facturas[[#This Row],[Key_Fact]],tbl_Manifiestos[Key_Manif],tbl_Manifiestos[Pagado a Broker],0),0)</f>
        <v>892.80000000000007</v>
      </c>
      <c r="T272">
        <v>113941.16</v>
      </c>
    </row>
    <row r="273" spans="1:20" x14ac:dyDescent="0.25">
      <c r="A273" t="s">
        <v>5816</v>
      </c>
      <c r="B273" t="str">
        <f>tbl_Facturas[[#This Row],[Factura]] &amp; "|" &amp; tbl_Facturas[[#This Row],[Proyecto OK]] &amp; "|" &amp; TEXT(tbl_Facturas[[#This Row],[Horas o Viaje]],"0.00") &amp; "|" &amp; TEXT(tbl_Facturas[[#This Row],[Costo unitario]],"0.00")</f>
        <v>2360|Lead Service Replacement|8.50|120.00</v>
      </c>
      <c r="C273">
        <v>2360</v>
      </c>
      <c r="D273">
        <v>19</v>
      </c>
      <c r="E273" t="s">
        <v>12</v>
      </c>
      <c r="G273" t="s">
        <v>24</v>
      </c>
      <c r="H273" t="s">
        <v>324</v>
      </c>
      <c r="I273" s="134" t="s">
        <v>5322</v>
      </c>
      <c r="J273" t="s">
        <v>94</v>
      </c>
      <c r="K273" t="s">
        <v>5881</v>
      </c>
      <c r="L273" t="s">
        <v>5897</v>
      </c>
      <c r="P273">
        <v>8.5</v>
      </c>
      <c r="Q273">
        <v>120</v>
      </c>
      <c r="R273">
        <v>1020</v>
      </c>
      <c r="S273">
        <f>IFERROR(_xlfn.XLOOKUP(tbl_Facturas[[#This Row],[Key_Fact]],tbl_Manifiestos[Key_Manif],tbl_Manifiestos[Pagado a Broker],0),0)</f>
        <v>948.6</v>
      </c>
      <c r="T273">
        <v>114961.16</v>
      </c>
    </row>
    <row r="274" spans="1:20" x14ac:dyDescent="0.25">
      <c r="A274" t="s">
        <v>5816</v>
      </c>
      <c r="B274" t="str">
        <f>tbl_Facturas[[#This Row],[Factura]] &amp; "|" &amp; tbl_Facturas[[#This Row],[Proyecto OK]] &amp; "|" &amp; TEXT(tbl_Facturas[[#This Row],[Horas o Viaje]],"0.00") &amp; "|" &amp; TEXT(tbl_Facturas[[#This Row],[Costo unitario]],"0.00")</f>
        <v>2360|Lead Service Replacement|9.00|120.00</v>
      </c>
      <c r="C274">
        <v>2360</v>
      </c>
      <c r="D274">
        <v>73</v>
      </c>
      <c r="E274" t="s">
        <v>19</v>
      </c>
      <c r="G274" t="s">
        <v>20</v>
      </c>
      <c r="H274" t="s">
        <v>325</v>
      </c>
      <c r="I274" s="134" t="s">
        <v>5322</v>
      </c>
      <c r="J274" t="s">
        <v>94</v>
      </c>
      <c r="K274" t="s">
        <v>5881</v>
      </c>
      <c r="L274" t="s">
        <v>5897</v>
      </c>
      <c r="P274">
        <v>9</v>
      </c>
      <c r="Q274">
        <v>120</v>
      </c>
      <c r="R274">
        <v>1080</v>
      </c>
      <c r="S274">
        <f>IFERROR(_xlfn.XLOOKUP(tbl_Facturas[[#This Row],[Key_Fact]],tbl_Manifiestos[Key_Manif],tbl_Manifiestos[Pagado a Broker],0),0)</f>
        <v>0</v>
      </c>
      <c r="T274">
        <v>116041.16</v>
      </c>
    </row>
    <row r="275" spans="1:20" x14ac:dyDescent="0.25">
      <c r="A275" t="s">
        <v>5816</v>
      </c>
      <c r="B275" t="str">
        <f>tbl_Facturas[[#This Row],[Factura]] &amp; "|" &amp; tbl_Facturas[[#This Row],[Proyecto OK]] &amp; "|" &amp; TEXT(tbl_Facturas[[#This Row],[Horas o Viaje]],"0.00") &amp; "|" &amp; TEXT(tbl_Facturas[[#This Row],[Costo unitario]],"0.00")</f>
        <v>2360|Lead Service Replacement|8.50|120.00</v>
      </c>
      <c r="C275">
        <v>2360</v>
      </c>
      <c r="D275">
        <v>198</v>
      </c>
      <c r="E275" t="s">
        <v>5916</v>
      </c>
      <c r="G275" t="s">
        <v>31</v>
      </c>
      <c r="H275" t="s">
        <v>326</v>
      </c>
      <c r="I275" s="134" t="s">
        <v>5322</v>
      </c>
      <c r="J275" t="s">
        <v>94</v>
      </c>
      <c r="K275" t="s">
        <v>5881</v>
      </c>
      <c r="L275" t="s">
        <v>5897</v>
      </c>
      <c r="P275">
        <v>8.5</v>
      </c>
      <c r="Q275">
        <v>120</v>
      </c>
      <c r="R275">
        <v>1020</v>
      </c>
      <c r="S275">
        <f>IFERROR(_xlfn.XLOOKUP(tbl_Facturas[[#This Row],[Key_Fact]],tbl_Manifiestos[Key_Manif],tbl_Manifiestos[Pagado a Broker],0),0)</f>
        <v>948.6</v>
      </c>
      <c r="T275">
        <v>117061.16</v>
      </c>
    </row>
    <row r="276" spans="1:20" x14ac:dyDescent="0.25">
      <c r="A276" t="s">
        <v>5816</v>
      </c>
      <c r="B276" t="str">
        <f>tbl_Facturas[[#This Row],[Factura]] &amp; "|" &amp; tbl_Facturas[[#This Row],[Proyecto OK]] &amp; "|" &amp; TEXT(tbl_Facturas[[#This Row],[Horas o Viaje]],"0.00") &amp; "|" &amp; TEXT(tbl_Facturas[[#This Row],[Costo unitario]],"0.00")</f>
        <v>2360|Lead Service Replacement|7.00|120.00</v>
      </c>
      <c r="C276">
        <v>2360</v>
      </c>
      <c r="D276">
        <v>11</v>
      </c>
      <c r="E276" t="s">
        <v>12</v>
      </c>
      <c r="G276" t="s">
        <v>13</v>
      </c>
      <c r="H276" t="s">
        <v>327</v>
      </c>
      <c r="I276" s="134" t="s">
        <v>5322</v>
      </c>
      <c r="J276" t="s">
        <v>94</v>
      </c>
      <c r="K276" t="s">
        <v>5881</v>
      </c>
      <c r="L276" t="s">
        <v>5897</v>
      </c>
      <c r="P276">
        <v>7</v>
      </c>
      <c r="Q276">
        <v>120</v>
      </c>
      <c r="R276">
        <v>840</v>
      </c>
      <c r="S276">
        <f>IFERROR(_xlfn.XLOOKUP(tbl_Facturas[[#This Row],[Key_Fact]],tbl_Manifiestos[Key_Manif],tbl_Manifiestos[Pagado a Broker],0),0)</f>
        <v>781.2</v>
      </c>
      <c r="T276">
        <v>117901.16</v>
      </c>
    </row>
    <row r="277" spans="1:20" x14ac:dyDescent="0.25">
      <c r="A277" t="s">
        <v>5816</v>
      </c>
      <c r="B277" t="str">
        <f>tbl_Facturas[[#This Row],[Factura]] &amp; "|" &amp; tbl_Facturas[[#This Row],[Proyecto OK]] &amp; "|" &amp; TEXT(tbl_Facturas[[#This Row],[Horas o Viaje]],"0.00") &amp; "|" &amp; TEXT(tbl_Facturas[[#This Row],[Costo unitario]],"0.00")</f>
        <v>2362|Canal #2 |1.00|199.50</v>
      </c>
      <c r="C277">
        <v>2362</v>
      </c>
      <c r="D277">
        <v>67</v>
      </c>
      <c r="F277" t="s">
        <v>27</v>
      </c>
      <c r="G277" t="s">
        <v>28</v>
      </c>
      <c r="H277" t="s">
        <v>328</v>
      </c>
      <c r="I277" s="134" t="s">
        <v>5401</v>
      </c>
      <c r="J277" t="s">
        <v>39</v>
      </c>
      <c r="K277" t="s">
        <v>5892</v>
      </c>
      <c r="L277">
        <v>6227</v>
      </c>
      <c r="M277" t="s">
        <v>40</v>
      </c>
      <c r="P277">
        <v>1</v>
      </c>
      <c r="Q277">
        <v>199.5</v>
      </c>
      <c r="R277">
        <v>199.5</v>
      </c>
      <c r="S277">
        <f>IFERROR(_xlfn.XLOOKUP(tbl_Facturas[[#This Row],[Key_Fact]],tbl_Manifiestos[Key_Manif],tbl_Manifiestos[Pagado a Broker],0),0)</f>
        <v>0</v>
      </c>
      <c r="T277">
        <v>118100.66</v>
      </c>
    </row>
    <row r="278" spans="1:20" x14ac:dyDescent="0.25">
      <c r="A278" t="s">
        <v>5816</v>
      </c>
      <c r="B278" t="str">
        <f>tbl_Facturas[[#This Row],[Factura]] &amp; "|" &amp; tbl_Facturas[[#This Row],[Proyecto OK]] &amp; "|" &amp; TEXT(tbl_Facturas[[#This Row],[Horas o Viaje]],"0.00") &amp; "|" &amp; TEXT(tbl_Facturas[[#This Row],[Costo unitario]],"0.00")</f>
        <v>2362|Canal #2 |1.00|364.00</v>
      </c>
      <c r="C278">
        <v>2362</v>
      </c>
      <c r="D278">
        <v>67</v>
      </c>
      <c r="F278" t="s">
        <v>27</v>
      </c>
      <c r="G278" t="s">
        <v>28</v>
      </c>
      <c r="H278" t="s">
        <v>328</v>
      </c>
      <c r="I278" s="134" t="s">
        <v>5401</v>
      </c>
      <c r="J278" t="s">
        <v>39</v>
      </c>
      <c r="K278" t="s">
        <v>5892</v>
      </c>
      <c r="L278">
        <v>6227</v>
      </c>
      <c r="M278" t="s">
        <v>40</v>
      </c>
      <c r="N278" t="s">
        <v>329</v>
      </c>
      <c r="O278" t="s">
        <v>237</v>
      </c>
      <c r="P278">
        <v>1</v>
      </c>
      <c r="Q278">
        <v>364</v>
      </c>
      <c r="R278">
        <v>364</v>
      </c>
      <c r="S278">
        <f>IFERROR(_xlfn.XLOOKUP(tbl_Facturas[[#This Row],[Key_Fact]],tbl_Manifiestos[Key_Manif],tbl_Manifiestos[Pagado a Broker],0),0)</f>
        <v>0</v>
      </c>
      <c r="T278">
        <v>118464.66</v>
      </c>
    </row>
    <row r="279" spans="1:20" x14ac:dyDescent="0.25">
      <c r="A279" t="s">
        <v>5816</v>
      </c>
      <c r="B279" t="str">
        <f>tbl_Facturas[[#This Row],[Factura]] &amp; "|" &amp; tbl_Facturas[[#This Row],[Proyecto OK]] &amp; "|" &amp; TEXT(tbl_Facturas[[#This Row],[Horas o Viaje]],"0.00") &amp; "|" &amp; TEXT(tbl_Facturas[[#This Row],[Costo unitario]],"0.00")</f>
        <v>2362|Canal #2 |1.00|199.50</v>
      </c>
      <c r="C279">
        <v>2362</v>
      </c>
      <c r="D279">
        <v>67</v>
      </c>
      <c r="F279" t="s">
        <v>27</v>
      </c>
      <c r="G279" t="s">
        <v>28</v>
      </c>
      <c r="H279" t="s">
        <v>330</v>
      </c>
      <c r="I279" s="134" t="s">
        <v>5401</v>
      </c>
      <c r="J279" t="s">
        <v>39</v>
      </c>
      <c r="K279" t="s">
        <v>5892</v>
      </c>
      <c r="L279">
        <v>6227</v>
      </c>
      <c r="M279" t="s">
        <v>40</v>
      </c>
      <c r="P279">
        <v>1</v>
      </c>
      <c r="Q279">
        <v>199.5</v>
      </c>
      <c r="R279">
        <v>199.5</v>
      </c>
      <c r="S279">
        <f>IFERROR(_xlfn.XLOOKUP(tbl_Facturas[[#This Row],[Key_Fact]],tbl_Manifiestos[Key_Manif],tbl_Manifiestos[Pagado a Broker],0),0)</f>
        <v>0</v>
      </c>
      <c r="T279">
        <v>118664.16</v>
      </c>
    </row>
    <row r="280" spans="1:20" x14ac:dyDescent="0.25">
      <c r="A280" t="s">
        <v>5816</v>
      </c>
      <c r="B280" t="str">
        <f>tbl_Facturas[[#This Row],[Factura]] &amp; "|" &amp; tbl_Facturas[[#This Row],[Proyecto OK]] &amp; "|" &amp; TEXT(tbl_Facturas[[#This Row],[Horas o Viaje]],"0.00") &amp; "|" &amp; TEXT(tbl_Facturas[[#This Row],[Costo unitario]],"0.00")</f>
        <v>2362|Canal #2 |1.00|364.00</v>
      </c>
      <c r="C280">
        <v>2362</v>
      </c>
      <c r="D280">
        <v>67</v>
      </c>
      <c r="F280" t="s">
        <v>27</v>
      </c>
      <c r="G280" t="s">
        <v>28</v>
      </c>
      <c r="H280" t="s">
        <v>330</v>
      </c>
      <c r="I280" s="134" t="s">
        <v>5401</v>
      </c>
      <c r="J280" t="s">
        <v>39</v>
      </c>
      <c r="K280" t="s">
        <v>5892</v>
      </c>
      <c r="L280">
        <v>6227</v>
      </c>
      <c r="M280" t="s">
        <v>40</v>
      </c>
      <c r="N280" t="s">
        <v>331</v>
      </c>
      <c r="O280" t="s">
        <v>237</v>
      </c>
      <c r="P280">
        <v>1</v>
      </c>
      <c r="Q280">
        <v>364</v>
      </c>
      <c r="R280">
        <v>364</v>
      </c>
      <c r="S280">
        <f>IFERROR(_xlfn.XLOOKUP(tbl_Facturas[[#This Row],[Key_Fact]],tbl_Manifiestos[Key_Manif],tbl_Manifiestos[Pagado a Broker],0),0)</f>
        <v>0</v>
      </c>
      <c r="T280">
        <v>119028.16</v>
      </c>
    </row>
    <row r="281" spans="1:20" x14ac:dyDescent="0.25">
      <c r="A281" t="s">
        <v>5816</v>
      </c>
      <c r="B281" t="str">
        <f>tbl_Facturas[[#This Row],[Factura]] &amp; "|" &amp; tbl_Facturas[[#This Row],[Proyecto OK]] &amp; "|" &amp; TEXT(tbl_Facturas[[#This Row],[Horas o Viaje]],"0.00") &amp; "|" &amp; TEXT(tbl_Facturas[[#This Row],[Costo unitario]],"0.00")</f>
        <v>2362|Canal #2 |1.00|199.50</v>
      </c>
      <c r="C281">
        <v>2362</v>
      </c>
      <c r="D281">
        <v>67</v>
      </c>
      <c r="F281" t="s">
        <v>27</v>
      </c>
      <c r="G281" t="s">
        <v>28</v>
      </c>
      <c r="H281" t="s">
        <v>332</v>
      </c>
      <c r="I281" s="134" t="s">
        <v>5401</v>
      </c>
      <c r="J281" t="s">
        <v>39</v>
      </c>
      <c r="K281" t="s">
        <v>5892</v>
      </c>
      <c r="L281">
        <v>6227</v>
      </c>
      <c r="M281" t="s">
        <v>40</v>
      </c>
      <c r="P281">
        <v>1</v>
      </c>
      <c r="Q281">
        <v>199.5</v>
      </c>
      <c r="R281">
        <v>199.5</v>
      </c>
      <c r="S281">
        <f>IFERROR(_xlfn.XLOOKUP(tbl_Facturas[[#This Row],[Key_Fact]],tbl_Manifiestos[Key_Manif],tbl_Manifiestos[Pagado a Broker],0),0)</f>
        <v>0</v>
      </c>
      <c r="T281">
        <v>119227.66</v>
      </c>
    </row>
    <row r="282" spans="1:20" x14ac:dyDescent="0.25">
      <c r="A282" t="s">
        <v>5816</v>
      </c>
      <c r="B282" t="str">
        <f>tbl_Facturas[[#This Row],[Factura]] &amp; "|" &amp; tbl_Facturas[[#This Row],[Proyecto OK]] &amp; "|" &amp; TEXT(tbl_Facturas[[#This Row],[Horas o Viaje]],"0.00") &amp; "|" &amp; TEXT(tbl_Facturas[[#This Row],[Costo unitario]],"0.00")</f>
        <v>2362|Canal #2 |1.00|364.00</v>
      </c>
      <c r="C282">
        <v>2362</v>
      </c>
      <c r="D282">
        <v>67</v>
      </c>
      <c r="F282" t="s">
        <v>27</v>
      </c>
      <c r="G282" t="s">
        <v>28</v>
      </c>
      <c r="H282" t="s">
        <v>332</v>
      </c>
      <c r="I282" s="134" t="s">
        <v>5401</v>
      </c>
      <c r="J282" t="s">
        <v>39</v>
      </c>
      <c r="K282" t="s">
        <v>5892</v>
      </c>
      <c r="L282">
        <v>6227</v>
      </c>
      <c r="M282" t="s">
        <v>40</v>
      </c>
      <c r="N282" t="s">
        <v>333</v>
      </c>
      <c r="O282" t="s">
        <v>237</v>
      </c>
      <c r="P282">
        <v>1</v>
      </c>
      <c r="Q282">
        <v>364</v>
      </c>
      <c r="R282">
        <v>364</v>
      </c>
      <c r="S282">
        <f>IFERROR(_xlfn.XLOOKUP(tbl_Facturas[[#This Row],[Key_Fact]],tbl_Manifiestos[Key_Manif],tbl_Manifiestos[Pagado a Broker],0),0)</f>
        <v>0</v>
      </c>
      <c r="T282">
        <v>119591.66</v>
      </c>
    </row>
    <row r="283" spans="1:20" x14ac:dyDescent="0.25">
      <c r="A283" t="s">
        <v>5816</v>
      </c>
      <c r="B283" t="str">
        <f>tbl_Facturas[[#This Row],[Factura]] &amp; "|" &amp; tbl_Facturas[[#This Row],[Proyecto OK]] &amp; "|" &amp; TEXT(tbl_Facturas[[#This Row],[Horas o Viaje]],"0.00") &amp; "|" &amp; TEXT(tbl_Facturas[[#This Row],[Costo unitario]],"0.00")</f>
        <v>2362|Canal #2 |1.00|199.50</v>
      </c>
      <c r="C283">
        <v>2362</v>
      </c>
      <c r="D283">
        <v>67</v>
      </c>
      <c r="F283" t="s">
        <v>27</v>
      </c>
      <c r="G283" t="s">
        <v>28</v>
      </c>
      <c r="H283" t="s">
        <v>334</v>
      </c>
      <c r="I283" s="134" t="s">
        <v>5401</v>
      </c>
      <c r="J283" t="s">
        <v>39</v>
      </c>
      <c r="K283" t="s">
        <v>5892</v>
      </c>
      <c r="L283">
        <v>6227</v>
      </c>
      <c r="M283" t="s">
        <v>40</v>
      </c>
      <c r="P283">
        <v>1</v>
      </c>
      <c r="Q283">
        <v>199.5</v>
      </c>
      <c r="R283">
        <v>199.5</v>
      </c>
      <c r="S283">
        <f>IFERROR(_xlfn.XLOOKUP(tbl_Facturas[[#This Row],[Key_Fact]],tbl_Manifiestos[Key_Manif],tbl_Manifiestos[Pagado a Broker],0),0)</f>
        <v>0</v>
      </c>
      <c r="T283">
        <v>119791.16</v>
      </c>
    </row>
    <row r="284" spans="1:20" x14ac:dyDescent="0.25">
      <c r="A284" t="s">
        <v>5816</v>
      </c>
      <c r="B284" t="str">
        <f>tbl_Facturas[[#This Row],[Factura]] &amp; "|" &amp; tbl_Facturas[[#This Row],[Proyecto OK]] &amp; "|" &amp; TEXT(tbl_Facturas[[#This Row],[Horas o Viaje]],"0.00") &amp; "|" &amp; TEXT(tbl_Facturas[[#This Row],[Costo unitario]],"0.00")</f>
        <v>2362|Canal #2 |1.00|364.00</v>
      </c>
      <c r="C284">
        <v>2362</v>
      </c>
      <c r="D284">
        <v>67</v>
      </c>
      <c r="F284" t="s">
        <v>27</v>
      </c>
      <c r="G284" t="s">
        <v>28</v>
      </c>
      <c r="H284" t="s">
        <v>334</v>
      </c>
      <c r="I284" s="134" t="s">
        <v>5401</v>
      </c>
      <c r="J284" t="s">
        <v>39</v>
      </c>
      <c r="K284" t="s">
        <v>5892</v>
      </c>
      <c r="L284">
        <v>6227</v>
      </c>
      <c r="M284" t="s">
        <v>40</v>
      </c>
      <c r="N284" t="s">
        <v>335</v>
      </c>
      <c r="O284" t="s">
        <v>237</v>
      </c>
      <c r="P284">
        <v>1</v>
      </c>
      <c r="Q284">
        <v>364</v>
      </c>
      <c r="R284">
        <v>364</v>
      </c>
      <c r="S284">
        <f>IFERROR(_xlfn.XLOOKUP(tbl_Facturas[[#This Row],[Key_Fact]],tbl_Manifiestos[Key_Manif],tbl_Manifiestos[Pagado a Broker],0),0)</f>
        <v>0</v>
      </c>
      <c r="T284">
        <v>120155.16</v>
      </c>
    </row>
    <row r="285" spans="1:20" x14ac:dyDescent="0.25">
      <c r="A285" t="s">
        <v>5816</v>
      </c>
      <c r="B285" t="str">
        <f>tbl_Facturas[[#This Row],[Factura]] &amp; "|" &amp; tbl_Facturas[[#This Row],[Proyecto OK]] &amp; "|" &amp; TEXT(tbl_Facturas[[#This Row],[Horas o Viaje]],"0.00") &amp; "|" &amp; TEXT(tbl_Facturas[[#This Row],[Costo unitario]],"0.00")</f>
        <v>2362|Canal #2 |1.00|199.50</v>
      </c>
      <c r="C285">
        <v>2362</v>
      </c>
      <c r="D285">
        <v>67</v>
      </c>
      <c r="F285" t="s">
        <v>27</v>
      </c>
      <c r="G285" t="s">
        <v>28</v>
      </c>
      <c r="H285" t="s">
        <v>336</v>
      </c>
      <c r="I285" s="134" t="s">
        <v>5401</v>
      </c>
      <c r="J285" t="s">
        <v>39</v>
      </c>
      <c r="K285" t="s">
        <v>5892</v>
      </c>
      <c r="L285">
        <v>6227</v>
      </c>
      <c r="M285" t="s">
        <v>40</v>
      </c>
      <c r="P285">
        <v>1</v>
      </c>
      <c r="Q285">
        <v>199.5</v>
      </c>
      <c r="R285">
        <v>199.5</v>
      </c>
      <c r="S285">
        <f>IFERROR(_xlfn.XLOOKUP(tbl_Facturas[[#This Row],[Key_Fact]],tbl_Manifiestos[Key_Manif],tbl_Manifiestos[Pagado a Broker],0),0)</f>
        <v>0</v>
      </c>
      <c r="T285">
        <v>120354.66</v>
      </c>
    </row>
    <row r="286" spans="1:20" x14ac:dyDescent="0.25">
      <c r="A286" t="s">
        <v>5816</v>
      </c>
      <c r="B286" t="str">
        <f>tbl_Facturas[[#This Row],[Factura]] &amp; "|" &amp; tbl_Facturas[[#This Row],[Proyecto OK]] &amp; "|" &amp; TEXT(tbl_Facturas[[#This Row],[Horas o Viaje]],"0.00") &amp; "|" &amp; TEXT(tbl_Facturas[[#This Row],[Costo unitario]],"0.00")</f>
        <v>2362|Canal #2 |1.00|364.00</v>
      </c>
      <c r="C286">
        <v>2362</v>
      </c>
      <c r="D286">
        <v>67</v>
      </c>
      <c r="F286" t="s">
        <v>27</v>
      </c>
      <c r="G286" t="s">
        <v>28</v>
      </c>
      <c r="H286" t="s">
        <v>336</v>
      </c>
      <c r="I286" s="134" t="s">
        <v>5401</v>
      </c>
      <c r="J286" t="s">
        <v>39</v>
      </c>
      <c r="K286" t="s">
        <v>5892</v>
      </c>
      <c r="L286">
        <v>6227</v>
      </c>
      <c r="M286" t="s">
        <v>40</v>
      </c>
      <c r="N286" t="s">
        <v>337</v>
      </c>
      <c r="O286" t="s">
        <v>237</v>
      </c>
      <c r="P286">
        <v>1</v>
      </c>
      <c r="Q286">
        <v>364</v>
      </c>
      <c r="R286">
        <v>364</v>
      </c>
      <c r="S286">
        <f>IFERROR(_xlfn.XLOOKUP(tbl_Facturas[[#This Row],[Key_Fact]],tbl_Manifiestos[Key_Manif],tbl_Manifiestos[Pagado a Broker],0),0)</f>
        <v>0</v>
      </c>
      <c r="T286">
        <v>120718.66</v>
      </c>
    </row>
    <row r="287" spans="1:20" x14ac:dyDescent="0.25">
      <c r="A287" t="s">
        <v>5816</v>
      </c>
      <c r="B287" t="str">
        <f>tbl_Facturas[[#This Row],[Factura]] &amp; "|" &amp; tbl_Facturas[[#This Row],[Proyecto OK]] &amp; "|" &amp; TEXT(tbl_Facturas[[#This Row],[Horas o Viaje]],"0.00") &amp; "|" &amp; TEXT(tbl_Facturas[[#This Row],[Costo unitario]],"0.00")</f>
        <v>2362|Canal #2 |1.00|199.50</v>
      </c>
      <c r="C287">
        <v>2362</v>
      </c>
      <c r="D287">
        <v>67</v>
      </c>
      <c r="F287" t="s">
        <v>27</v>
      </c>
      <c r="G287" t="s">
        <v>28</v>
      </c>
      <c r="H287" t="s">
        <v>338</v>
      </c>
      <c r="I287" s="134" t="s">
        <v>5401</v>
      </c>
      <c r="J287" t="s">
        <v>39</v>
      </c>
      <c r="K287" t="s">
        <v>5892</v>
      </c>
      <c r="L287">
        <v>6227</v>
      </c>
      <c r="M287" t="s">
        <v>40</v>
      </c>
      <c r="P287">
        <v>1</v>
      </c>
      <c r="Q287">
        <v>199.5</v>
      </c>
      <c r="R287">
        <v>199.5</v>
      </c>
      <c r="S287">
        <f>IFERROR(_xlfn.XLOOKUP(tbl_Facturas[[#This Row],[Key_Fact]],tbl_Manifiestos[Key_Manif],tbl_Manifiestos[Pagado a Broker],0),0)</f>
        <v>0</v>
      </c>
      <c r="T287">
        <v>120918.16</v>
      </c>
    </row>
    <row r="288" spans="1:20" x14ac:dyDescent="0.25">
      <c r="A288" t="s">
        <v>5816</v>
      </c>
      <c r="B288" t="str">
        <f>tbl_Facturas[[#This Row],[Factura]] &amp; "|" &amp; tbl_Facturas[[#This Row],[Proyecto OK]] &amp; "|" &amp; TEXT(tbl_Facturas[[#This Row],[Horas o Viaje]],"0.00") &amp; "|" &amp; TEXT(tbl_Facturas[[#This Row],[Costo unitario]],"0.00")</f>
        <v>2362|Canal #2 |1.00|56.50</v>
      </c>
      <c r="C288">
        <v>2362</v>
      </c>
      <c r="D288">
        <v>67</v>
      </c>
      <c r="F288" t="s">
        <v>27</v>
      </c>
      <c r="G288" t="s">
        <v>28</v>
      </c>
      <c r="H288" t="s">
        <v>338</v>
      </c>
      <c r="I288" s="134" t="s">
        <v>5401</v>
      </c>
      <c r="J288" t="s">
        <v>39</v>
      </c>
      <c r="K288" t="s">
        <v>5892</v>
      </c>
      <c r="L288">
        <v>6227</v>
      </c>
      <c r="M288" t="s">
        <v>40</v>
      </c>
      <c r="N288" t="s">
        <v>339</v>
      </c>
      <c r="O288" t="s">
        <v>316</v>
      </c>
      <c r="P288">
        <v>1</v>
      </c>
      <c r="Q288">
        <v>56.5</v>
      </c>
      <c r="R288">
        <v>56.5</v>
      </c>
      <c r="S288">
        <f>IFERROR(_xlfn.XLOOKUP(tbl_Facturas[[#This Row],[Key_Fact]],tbl_Manifiestos[Key_Manif],tbl_Manifiestos[Pagado a Broker],0),0)</f>
        <v>0</v>
      </c>
      <c r="T288">
        <v>120974.66</v>
      </c>
    </row>
    <row r="289" spans="1:20" x14ac:dyDescent="0.25">
      <c r="A289" t="s">
        <v>5816</v>
      </c>
      <c r="B289" t="str">
        <f>tbl_Facturas[[#This Row],[Factura]] &amp; "|" &amp; tbl_Facturas[[#This Row],[Proyecto OK]] &amp; "|" &amp; TEXT(tbl_Facturas[[#This Row],[Horas o Viaje]],"0.00") &amp; "|" &amp; TEXT(tbl_Facturas[[#This Row],[Costo unitario]],"0.00")</f>
        <v>2362|Canal #2 |1.00|199.50</v>
      </c>
      <c r="C289">
        <v>2362</v>
      </c>
      <c r="D289">
        <v>67</v>
      </c>
      <c r="F289" t="s">
        <v>27</v>
      </c>
      <c r="G289" t="s">
        <v>28</v>
      </c>
      <c r="H289" t="s">
        <v>340</v>
      </c>
      <c r="I289" s="134" t="s">
        <v>5401</v>
      </c>
      <c r="J289" t="s">
        <v>39</v>
      </c>
      <c r="K289" t="s">
        <v>5892</v>
      </c>
      <c r="L289">
        <v>6227</v>
      </c>
      <c r="M289" t="s">
        <v>40</v>
      </c>
      <c r="P289">
        <v>1</v>
      </c>
      <c r="Q289">
        <v>199.5</v>
      </c>
      <c r="R289">
        <v>199.5</v>
      </c>
      <c r="S289">
        <f>IFERROR(_xlfn.XLOOKUP(tbl_Facturas[[#This Row],[Key_Fact]],tbl_Manifiestos[Key_Manif],tbl_Manifiestos[Pagado a Broker],0),0)</f>
        <v>0</v>
      </c>
      <c r="T289">
        <v>121174.16</v>
      </c>
    </row>
    <row r="290" spans="1:20" x14ac:dyDescent="0.25">
      <c r="A290" t="s">
        <v>5816</v>
      </c>
      <c r="B290" t="str">
        <f>tbl_Facturas[[#This Row],[Factura]] &amp; "|" &amp; tbl_Facturas[[#This Row],[Proyecto OK]] &amp; "|" &amp; TEXT(tbl_Facturas[[#This Row],[Horas o Viaje]],"0.00") &amp; "|" &amp; TEXT(tbl_Facturas[[#This Row],[Costo unitario]],"0.00")</f>
        <v>2362|Canal #2 |1.00|56.50</v>
      </c>
      <c r="C290">
        <v>2362</v>
      </c>
      <c r="D290">
        <v>67</v>
      </c>
      <c r="F290" t="s">
        <v>27</v>
      </c>
      <c r="G290" t="s">
        <v>28</v>
      </c>
      <c r="H290" t="s">
        <v>340</v>
      </c>
      <c r="I290" s="134" t="s">
        <v>5401</v>
      </c>
      <c r="J290" t="s">
        <v>39</v>
      </c>
      <c r="K290" t="s">
        <v>5892</v>
      </c>
      <c r="L290">
        <v>6227</v>
      </c>
      <c r="M290" t="s">
        <v>40</v>
      </c>
      <c r="N290" t="s">
        <v>341</v>
      </c>
      <c r="O290" t="s">
        <v>316</v>
      </c>
      <c r="P290">
        <v>1</v>
      </c>
      <c r="Q290">
        <v>56.5</v>
      </c>
      <c r="R290">
        <v>56.5</v>
      </c>
      <c r="S290">
        <f>IFERROR(_xlfn.XLOOKUP(tbl_Facturas[[#This Row],[Key_Fact]],tbl_Manifiestos[Key_Manif],tbl_Manifiestos[Pagado a Broker],0),0)</f>
        <v>0</v>
      </c>
      <c r="T290">
        <v>121230.66</v>
      </c>
    </row>
    <row r="291" spans="1:20" x14ac:dyDescent="0.25">
      <c r="A291" t="s">
        <v>5816</v>
      </c>
      <c r="B291" t="str">
        <f>tbl_Facturas[[#This Row],[Factura]] &amp; "|" &amp; tbl_Facturas[[#This Row],[Proyecto OK]] &amp; "|" &amp; TEXT(tbl_Facturas[[#This Row],[Horas o Viaje]],"0.00") &amp; "|" &amp; TEXT(tbl_Facturas[[#This Row],[Costo unitario]],"0.00")</f>
        <v>2362|Canal #2 |1.00|199.50</v>
      </c>
      <c r="C291">
        <v>2362</v>
      </c>
      <c r="D291">
        <v>67</v>
      </c>
      <c r="F291" t="s">
        <v>27</v>
      </c>
      <c r="G291" t="s">
        <v>28</v>
      </c>
      <c r="H291" t="s">
        <v>342</v>
      </c>
      <c r="I291" s="134" t="s">
        <v>5401</v>
      </c>
      <c r="J291" t="s">
        <v>39</v>
      </c>
      <c r="K291" t="s">
        <v>5892</v>
      </c>
      <c r="L291">
        <v>6227</v>
      </c>
      <c r="M291" t="s">
        <v>40</v>
      </c>
      <c r="P291">
        <v>1</v>
      </c>
      <c r="Q291">
        <v>199.5</v>
      </c>
      <c r="R291">
        <v>199.5</v>
      </c>
      <c r="S291">
        <f>IFERROR(_xlfn.XLOOKUP(tbl_Facturas[[#This Row],[Key_Fact]],tbl_Manifiestos[Key_Manif],tbl_Manifiestos[Pagado a Broker],0),0)</f>
        <v>0</v>
      </c>
      <c r="T291">
        <v>121430.16</v>
      </c>
    </row>
    <row r="292" spans="1:20" x14ac:dyDescent="0.25">
      <c r="A292" t="s">
        <v>5816</v>
      </c>
      <c r="B292" t="str">
        <f>tbl_Facturas[[#This Row],[Factura]] &amp; "|" &amp; tbl_Facturas[[#This Row],[Proyecto OK]] &amp; "|" &amp; TEXT(tbl_Facturas[[#This Row],[Horas o Viaje]],"0.00") &amp; "|" &amp; TEXT(tbl_Facturas[[#This Row],[Costo unitario]],"0.00")</f>
        <v>2362|Canal #2 |1.00|364.00</v>
      </c>
      <c r="C292">
        <v>2362</v>
      </c>
      <c r="D292">
        <v>67</v>
      </c>
      <c r="F292" t="s">
        <v>27</v>
      </c>
      <c r="G292" t="s">
        <v>28</v>
      </c>
      <c r="H292" t="s">
        <v>342</v>
      </c>
      <c r="I292" s="134" t="s">
        <v>5401</v>
      </c>
      <c r="J292" t="s">
        <v>39</v>
      </c>
      <c r="K292" t="s">
        <v>5892</v>
      </c>
      <c r="L292">
        <v>6227</v>
      </c>
      <c r="M292" t="s">
        <v>40</v>
      </c>
      <c r="N292" t="s">
        <v>343</v>
      </c>
      <c r="O292" t="s">
        <v>237</v>
      </c>
      <c r="P292">
        <v>1</v>
      </c>
      <c r="Q292">
        <v>364</v>
      </c>
      <c r="R292">
        <v>364</v>
      </c>
      <c r="S292">
        <f>IFERROR(_xlfn.XLOOKUP(tbl_Facturas[[#This Row],[Key_Fact]],tbl_Manifiestos[Key_Manif],tbl_Manifiestos[Pagado a Broker],0),0)</f>
        <v>0</v>
      </c>
      <c r="T292">
        <v>121794.16</v>
      </c>
    </row>
    <row r="293" spans="1:20" x14ac:dyDescent="0.25">
      <c r="A293" t="s">
        <v>5816</v>
      </c>
      <c r="B293" t="str">
        <f>tbl_Facturas[[#This Row],[Factura]] &amp; "|" &amp; tbl_Facturas[[#This Row],[Proyecto OK]] &amp; "|" &amp; TEXT(tbl_Facturas[[#This Row],[Horas o Viaje]],"0.00") &amp; "|" &amp; TEXT(tbl_Facturas[[#This Row],[Costo unitario]],"0.00")</f>
        <v>2362|Canal #2 |1.00|199.50</v>
      </c>
      <c r="C293">
        <v>2362</v>
      </c>
      <c r="D293">
        <v>67</v>
      </c>
      <c r="F293" t="s">
        <v>27</v>
      </c>
      <c r="G293" t="s">
        <v>28</v>
      </c>
      <c r="H293" t="s">
        <v>344</v>
      </c>
      <c r="I293" s="134" t="s">
        <v>5401</v>
      </c>
      <c r="J293" t="s">
        <v>39</v>
      </c>
      <c r="K293" t="s">
        <v>5892</v>
      </c>
      <c r="L293">
        <v>6227</v>
      </c>
      <c r="M293" t="s">
        <v>40</v>
      </c>
      <c r="P293">
        <v>1</v>
      </c>
      <c r="Q293">
        <v>199.5</v>
      </c>
      <c r="R293">
        <v>199.5</v>
      </c>
      <c r="S293">
        <f>IFERROR(_xlfn.XLOOKUP(tbl_Facturas[[#This Row],[Key_Fact]],tbl_Manifiestos[Key_Manif],tbl_Manifiestos[Pagado a Broker],0),0)</f>
        <v>0</v>
      </c>
      <c r="T293">
        <v>121993.66</v>
      </c>
    </row>
    <row r="294" spans="1:20" x14ac:dyDescent="0.25">
      <c r="A294" t="s">
        <v>5816</v>
      </c>
      <c r="B294" t="str">
        <f>tbl_Facturas[[#This Row],[Factura]] &amp; "|" &amp; tbl_Facturas[[#This Row],[Proyecto OK]] &amp; "|" &amp; TEXT(tbl_Facturas[[#This Row],[Horas o Viaje]],"0.00") &amp; "|" &amp; TEXT(tbl_Facturas[[#This Row],[Costo unitario]],"0.00")</f>
        <v>2362|Canal #2 |1.00|364.00</v>
      </c>
      <c r="C294">
        <v>2362</v>
      </c>
      <c r="D294">
        <v>67</v>
      </c>
      <c r="F294" t="s">
        <v>27</v>
      </c>
      <c r="G294" t="s">
        <v>28</v>
      </c>
      <c r="H294" t="s">
        <v>344</v>
      </c>
      <c r="I294" s="134" t="s">
        <v>5401</v>
      </c>
      <c r="J294" t="s">
        <v>39</v>
      </c>
      <c r="K294" t="s">
        <v>5892</v>
      </c>
      <c r="L294">
        <v>6227</v>
      </c>
      <c r="M294" t="s">
        <v>40</v>
      </c>
      <c r="N294" t="s">
        <v>345</v>
      </c>
      <c r="O294" t="s">
        <v>237</v>
      </c>
      <c r="P294">
        <v>1</v>
      </c>
      <c r="Q294">
        <v>364</v>
      </c>
      <c r="R294">
        <v>364</v>
      </c>
      <c r="S294">
        <f>IFERROR(_xlfn.XLOOKUP(tbl_Facturas[[#This Row],[Key_Fact]],tbl_Manifiestos[Key_Manif],tbl_Manifiestos[Pagado a Broker],0),0)</f>
        <v>0</v>
      </c>
      <c r="T294">
        <v>122357.66</v>
      </c>
    </row>
    <row r="295" spans="1:20" x14ac:dyDescent="0.25">
      <c r="A295" t="s">
        <v>5816</v>
      </c>
      <c r="B295" t="str">
        <f>tbl_Facturas[[#This Row],[Factura]] &amp; "|" &amp; tbl_Facturas[[#This Row],[Proyecto OK]] &amp; "|" &amp; TEXT(tbl_Facturas[[#This Row],[Horas o Viaje]],"0.00") &amp; "|" &amp; TEXT(tbl_Facturas[[#This Row],[Costo unitario]],"0.00")</f>
        <v>2362|Canal #2 |1.00|199.50</v>
      </c>
      <c r="C295">
        <v>2362</v>
      </c>
      <c r="D295">
        <v>67</v>
      </c>
      <c r="F295" t="s">
        <v>27</v>
      </c>
      <c r="G295" t="s">
        <v>28</v>
      </c>
      <c r="H295" t="s">
        <v>346</v>
      </c>
      <c r="I295" s="134" t="s">
        <v>5401</v>
      </c>
      <c r="J295" t="s">
        <v>39</v>
      </c>
      <c r="K295" t="s">
        <v>5892</v>
      </c>
      <c r="L295">
        <v>6227</v>
      </c>
      <c r="M295" t="s">
        <v>40</v>
      </c>
      <c r="P295">
        <v>1</v>
      </c>
      <c r="Q295">
        <v>199.5</v>
      </c>
      <c r="R295">
        <v>199.5</v>
      </c>
      <c r="S295">
        <f>IFERROR(_xlfn.XLOOKUP(tbl_Facturas[[#This Row],[Key_Fact]],tbl_Manifiestos[Key_Manif],tbl_Manifiestos[Pagado a Broker],0),0)</f>
        <v>0</v>
      </c>
      <c r="T295">
        <v>122557.16</v>
      </c>
    </row>
    <row r="296" spans="1:20" x14ac:dyDescent="0.25">
      <c r="A296" t="s">
        <v>5816</v>
      </c>
      <c r="B296" t="str">
        <f>tbl_Facturas[[#This Row],[Factura]] &amp; "|" &amp; tbl_Facturas[[#This Row],[Proyecto OK]] &amp; "|" &amp; TEXT(tbl_Facturas[[#This Row],[Horas o Viaje]],"0.00") &amp; "|" &amp; TEXT(tbl_Facturas[[#This Row],[Costo unitario]],"0.00")</f>
        <v>2362|Canal #2 |1.00|364.00</v>
      </c>
      <c r="C296">
        <v>2362</v>
      </c>
      <c r="D296">
        <v>67</v>
      </c>
      <c r="F296" t="s">
        <v>27</v>
      </c>
      <c r="G296" t="s">
        <v>28</v>
      </c>
      <c r="H296" t="s">
        <v>346</v>
      </c>
      <c r="I296" s="134" t="s">
        <v>5401</v>
      </c>
      <c r="J296" t="s">
        <v>39</v>
      </c>
      <c r="K296" t="s">
        <v>5892</v>
      </c>
      <c r="L296">
        <v>6227</v>
      </c>
      <c r="M296" t="s">
        <v>40</v>
      </c>
      <c r="N296" t="s">
        <v>347</v>
      </c>
      <c r="O296" t="s">
        <v>237</v>
      </c>
      <c r="P296">
        <v>1</v>
      </c>
      <c r="Q296">
        <v>364</v>
      </c>
      <c r="R296">
        <v>364</v>
      </c>
      <c r="S296">
        <f>IFERROR(_xlfn.XLOOKUP(tbl_Facturas[[#This Row],[Key_Fact]],tbl_Manifiestos[Key_Manif],tbl_Manifiestos[Pagado a Broker],0),0)</f>
        <v>0</v>
      </c>
      <c r="T296">
        <v>122921.16</v>
      </c>
    </row>
    <row r="297" spans="1:20" x14ac:dyDescent="0.25">
      <c r="A297" t="s">
        <v>5816</v>
      </c>
      <c r="B297" t="str">
        <f>tbl_Facturas[[#This Row],[Factura]] &amp; "|" &amp; tbl_Facturas[[#This Row],[Proyecto OK]] &amp; "|" &amp; TEXT(tbl_Facturas[[#This Row],[Horas o Viaje]],"0.00") &amp; "|" &amp; TEXT(tbl_Facturas[[#This Row],[Costo unitario]],"0.00")</f>
        <v>2362|Canal #2 |1.00|199.50</v>
      </c>
      <c r="C297">
        <v>2362</v>
      </c>
      <c r="D297">
        <v>67</v>
      </c>
      <c r="F297" t="s">
        <v>27</v>
      </c>
      <c r="G297" t="s">
        <v>28</v>
      </c>
      <c r="H297" t="s">
        <v>348</v>
      </c>
      <c r="I297" s="134" t="s">
        <v>5401</v>
      </c>
      <c r="J297" t="s">
        <v>39</v>
      </c>
      <c r="K297" t="s">
        <v>5892</v>
      </c>
      <c r="L297">
        <v>6227</v>
      </c>
      <c r="M297" t="s">
        <v>40</v>
      </c>
      <c r="P297">
        <v>1</v>
      </c>
      <c r="Q297">
        <v>199.5</v>
      </c>
      <c r="R297">
        <v>199.5</v>
      </c>
      <c r="S297">
        <f>IFERROR(_xlfn.XLOOKUP(tbl_Facturas[[#This Row],[Key_Fact]],tbl_Manifiestos[Key_Manif],tbl_Manifiestos[Pagado a Broker],0),0)</f>
        <v>0</v>
      </c>
      <c r="T297">
        <v>123120.66</v>
      </c>
    </row>
    <row r="298" spans="1:20" x14ac:dyDescent="0.25">
      <c r="A298" t="s">
        <v>5816</v>
      </c>
      <c r="B298" t="str">
        <f>tbl_Facturas[[#This Row],[Factura]] &amp; "|" &amp; tbl_Facturas[[#This Row],[Proyecto OK]] &amp; "|" &amp; TEXT(tbl_Facturas[[#This Row],[Horas o Viaje]],"0.00") &amp; "|" &amp; TEXT(tbl_Facturas[[#This Row],[Costo unitario]],"0.00")</f>
        <v>2362|Canal #2 |1.00|364.00</v>
      </c>
      <c r="C298">
        <v>2362</v>
      </c>
      <c r="D298">
        <v>67</v>
      </c>
      <c r="F298" t="s">
        <v>27</v>
      </c>
      <c r="G298" t="s">
        <v>28</v>
      </c>
      <c r="H298" t="s">
        <v>348</v>
      </c>
      <c r="I298" s="134" t="s">
        <v>5401</v>
      </c>
      <c r="J298" t="s">
        <v>39</v>
      </c>
      <c r="K298" t="s">
        <v>5892</v>
      </c>
      <c r="L298">
        <v>6227</v>
      </c>
      <c r="M298" t="s">
        <v>40</v>
      </c>
      <c r="N298" t="s">
        <v>349</v>
      </c>
      <c r="O298" t="s">
        <v>237</v>
      </c>
      <c r="P298">
        <v>1</v>
      </c>
      <c r="Q298">
        <v>364</v>
      </c>
      <c r="R298">
        <v>364</v>
      </c>
      <c r="S298">
        <f>IFERROR(_xlfn.XLOOKUP(tbl_Facturas[[#This Row],[Key_Fact]],tbl_Manifiestos[Key_Manif],tbl_Manifiestos[Pagado a Broker],0),0)</f>
        <v>0</v>
      </c>
      <c r="T298">
        <v>123484.66</v>
      </c>
    </row>
    <row r="299" spans="1:20" x14ac:dyDescent="0.25">
      <c r="A299" t="s">
        <v>5816</v>
      </c>
      <c r="B299" t="str">
        <f>tbl_Facturas[[#This Row],[Factura]] &amp; "|" &amp; tbl_Facturas[[#This Row],[Proyecto OK]] &amp; "|" &amp; TEXT(tbl_Facturas[[#This Row],[Horas o Viaje]],"0.00") &amp; "|" &amp; TEXT(tbl_Facturas[[#This Row],[Costo unitario]],"0.00")</f>
        <v>2362|Canal #2 |1.00|199.50</v>
      </c>
      <c r="C299">
        <v>2362</v>
      </c>
      <c r="D299">
        <v>67</v>
      </c>
      <c r="F299" t="s">
        <v>27</v>
      </c>
      <c r="G299" t="s">
        <v>28</v>
      </c>
      <c r="H299" t="s">
        <v>350</v>
      </c>
      <c r="I299" s="134" t="s">
        <v>5401</v>
      </c>
      <c r="J299" t="s">
        <v>39</v>
      </c>
      <c r="K299" t="s">
        <v>5892</v>
      </c>
      <c r="L299">
        <v>6227</v>
      </c>
      <c r="M299" t="s">
        <v>40</v>
      </c>
      <c r="P299">
        <v>1</v>
      </c>
      <c r="Q299">
        <v>199.5</v>
      </c>
      <c r="R299">
        <v>199.5</v>
      </c>
      <c r="S299">
        <f>IFERROR(_xlfn.XLOOKUP(tbl_Facturas[[#This Row],[Key_Fact]],tbl_Manifiestos[Key_Manif],tbl_Manifiestos[Pagado a Broker],0),0)</f>
        <v>0</v>
      </c>
      <c r="T299">
        <v>123684.16</v>
      </c>
    </row>
    <row r="300" spans="1:20" x14ac:dyDescent="0.25">
      <c r="A300" t="s">
        <v>5816</v>
      </c>
      <c r="B300" t="str">
        <f>tbl_Facturas[[#This Row],[Factura]] &amp; "|" &amp; tbl_Facturas[[#This Row],[Proyecto OK]] &amp; "|" &amp; TEXT(tbl_Facturas[[#This Row],[Horas o Viaje]],"0.00") &amp; "|" &amp; TEXT(tbl_Facturas[[#This Row],[Costo unitario]],"0.00")</f>
        <v>2362|Canal #2 |1.00|364.00</v>
      </c>
      <c r="C300">
        <v>2362</v>
      </c>
      <c r="D300">
        <v>67</v>
      </c>
      <c r="F300" t="s">
        <v>27</v>
      </c>
      <c r="G300" t="s">
        <v>28</v>
      </c>
      <c r="H300" t="s">
        <v>350</v>
      </c>
      <c r="I300" s="134" t="s">
        <v>5401</v>
      </c>
      <c r="J300" t="s">
        <v>39</v>
      </c>
      <c r="K300" t="s">
        <v>5892</v>
      </c>
      <c r="L300">
        <v>6227</v>
      </c>
      <c r="M300" t="s">
        <v>40</v>
      </c>
      <c r="N300" t="s">
        <v>351</v>
      </c>
      <c r="O300" t="s">
        <v>237</v>
      </c>
      <c r="P300">
        <v>1</v>
      </c>
      <c r="Q300">
        <v>364</v>
      </c>
      <c r="R300">
        <v>364</v>
      </c>
      <c r="S300">
        <f>IFERROR(_xlfn.XLOOKUP(tbl_Facturas[[#This Row],[Key_Fact]],tbl_Manifiestos[Key_Manif],tbl_Manifiestos[Pagado a Broker],0),0)</f>
        <v>0</v>
      </c>
      <c r="T300">
        <v>124048.16</v>
      </c>
    </row>
    <row r="301" spans="1:20" x14ac:dyDescent="0.25">
      <c r="A301" t="s">
        <v>5816</v>
      </c>
      <c r="B301" t="str">
        <f>tbl_Facturas[[#This Row],[Factura]] &amp; "|" &amp; tbl_Facturas[[#This Row],[Proyecto OK]] &amp; "|" &amp; TEXT(tbl_Facturas[[#This Row],[Horas o Viaje]],"0.00") &amp; "|" &amp; TEXT(tbl_Facturas[[#This Row],[Costo unitario]],"0.00")</f>
        <v>2362|Canal #2 |1.00|199.50</v>
      </c>
      <c r="C301">
        <v>2362</v>
      </c>
      <c r="D301">
        <v>67</v>
      </c>
      <c r="F301" t="s">
        <v>27</v>
      </c>
      <c r="G301" t="s">
        <v>28</v>
      </c>
      <c r="H301" t="s">
        <v>352</v>
      </c>
      <c r="I301" s="134" t="s">
        <v>5401</v>
      </c>
      <c r="J301" t="s">
        <v>39</v>
      </c>
      <c r="K301" t="s">
        <v>5892</v>
      </c>
      <c r="L301">
        <v>6227</v>
      </c>
      <c r="M301" t="s">
        <v>40</v>
      </c>
      <c r="P301">
        <v>1</v>
      </c>
      <c r="Q301">
        <v>199.5</v>
      </c>
      <c r="R301">
        <v>199.5</v>
      </c>
      <c r="S301">
        <f>IFERROR(_xlfn.XLOOKUP(tbl_Facturas[[#This Row],[Key_Fact]],tbl_Manifiestos[Key_Manif],tbl_Manifiestos[Pagado a Broker],0),0)</f>
        <v>0</v>
      </c>
      <c r="T301">
        <v>124247.66</v>
      </c>
    </row>
    <row r="302" spans="1:20" x14ac:dyDescent="0.25">
      <c r="A302" t="s">
        <v>5816</v>
      </c>
      <c r="B302" t="str">
        <f>tbl_Facturas[[#This Row],[Factura]] &amp; "|" &amp; tbl_Facturas[[#This Row],[Proyecto OK]] &amp; "|" &amp; TEXT(tbl_Facturas[[#This Row],[Horas o Viaje]],"0.00") &amp; "|" &amp; TEXT(tbl_Facturas[[#This Row],[Costo unitario]],"0.00")</f>
        <v>2362|Canal #2 |1.00|364.00</v>
      </c>
      <c r="C302">
        <v>2362</v>
      </c>
      <c r="D302">
        <v>67</v>
      </c>
      <c r="F302" t="s">
        <v>27</v>
      </c>
      <c r="G302" t="s">
        <v>28</v>
      </c>
      <c r="H302" t="s">
        <v>352</v>
      </c>
      <c r="I302" s="134" t="s">
        <v>5401</v>
      </c>
      <c r="J302" t="s">
        <v>39</v>
      </c>
      <c r="K302" t="s">
        <v>5892</v>
      </c>
      <c r="L302">
        <v>6227</v>
      </c>
      <c r="M302" t="s">
        <v>40</v>
      </c>
      <c r="N302" t="s">
        <v>353</v>
      </c>
      <c r="O302" t="s">
        <v>237</v>
      </c>
      <c r="P302">
        <v>1</v>
      </c>
      <c r="Q302">
        <v>364</v>
      </c>
      <c r="R302">
        <v>364</v>
      </c>
      <c r="S302">
        <f>IFERROR(_xlfn.XLOOKUP(tbl_Facturas[[#This Row],[Key_Fact]],tbl_Manifiestos[Key_Manif],tbl_Manifiestos[Pagado a Broker],0),0)</f>
        <v>0</v>
      </c>
      <c r="T302">
        <v>124611.66</v>
      </c>
    </row>
    <row r="303" spans="1:20" x14ac:dyDescent="0.25">
      <c r="A303" t="s">
        <v>5816</v>
      </c>
      <c r="B303" t="str">
        <f>tbl_Facturas[[#This Row],[Factura]] &amp; "|" &amp; tbl_Facturas[[#This Row],[Proyecto OK]] &amp; "|" &amp; TEXT(tbl_Facturas[[#This Row],[Horas o Viaje]],"0.00") &amp; "|" &amp; TEXT(tbl_Facturas[[#This Row],[Costo unitario]],"0.00")</f>
        <v>2362|Canal #2 |1.00|199.50</v>
      </c>
      <c r="C303">
        <v>2362</v>
      </c>
      <c r="D303">
        <v>67</v>
      </c>
      <c r="F303" t="s">
        <v>27</v>
      </c>
      <c r="G303" t="s">
        <v>28</v>
      </c>
      <c r="H303" t="s">
        <v>354</v>
      </c>
      <c r="I303" s="134" t="s">
        <v>5401</v>
      </c>
      <c r="J303" t="s">
        <v>39</v>
      </c>
      <c r="K303" t="s">
        <v>5892</v>
      </c>
      <c r="L303">
        <v>6227</v>
      </c>
      <c r="M303" t="s">
        <v>40</v>
      </c>
      <c r="P303">
        <v>1</v>
      </c>
      <c r="Q303">
        <v>199.5</v>
      </c>
      <c r="R303">
        <v>199.5</v>
      </c>
      <c r="S303">
        <f>IFERROR(_xlfn.XLOOKUP(tbl_Facturas[[#This Row],[Key_Fact]],tbl_Manifiestos[Key_Manif],tbl_Manifiestos[Pagado a Broker],0),0)</f>
        <v>0</v>
      </c>
      <c r="T303">
        <v>124811.16</v>
      </c>
    </row>
    <row r="304" spans="1:20" x14ac:dyDescent="0.25">
      <c r="A304" t="s">
        <v>5816</v>
      </c>
      <c r="B304" t="str">
        <f>tbl_Facturas[[#This Row],[Factura]] &amp; "|" &amp; tbl_Facturas[[#This Row],[Proyecto OK]] &amp; "|" &amp; TEXT(tbl_Facturas[[#This Row],[Horas o Viaje]],"0.00") &amp; "|" &amp; TEXT(tbl_Facturas[[#This Row],[Costo unitario]],"0.00")</f>
        <v>2362|Canal #2 |1.00|56.50</v>
      </c>
      <c r="C304">
        <v>2362</v>
      </c>
      <c r="D304">
        <v>67</v>
      </c>
      <c r="F304" t="s">
        <v>27</v>
      </c>
      <c r="G304" t="s">
        <v>28</v>
      </c>
      <c r="H304" t="s">
        <v>354</v>
      </c>
      <c r="I304" s="134" t="s">
        <v>5401</v>
      </c>
      <c r="J304" t="s">
        <v>39</v>
      </c>
      <c r="K304" t="s">
        <v>5892</v>
      </c>
      <c r="L304">
        <v>6227</v>
      </c>
      <c r="M304" t="s">
        <v>40</v>
      </c>
      <c r="N304" t="s">
        <v>355</v>
      </c>
      <c r="O304" t="s">
        <v>316</v>
      </c>
      <c r="P304">
        <v>1</v>
      </c>
      <c r="Q304">
        <v>56.5</v>
      </c>
      <c r="R304">
        <v>56.5</v>
      </c>
      <c r="S304">
        <f>IFERROR(_xlfn.XLOOKUP(tbl_Facturas[[#This Row],[Key_Fact]],tbl_Manifiestos[Key_Manif],tbl_Manifiestos[Pagado a Broker],0),0)</f>
        <v>0</v>
      </c>
      <c r="T304">
        <v>124867.66</v>
      </c>
    </row>
    <row r="305" spans="1:20" x14ac:dyDescent="0.25">
      <c r="A305" t="s">
        <v>5816</v>
      </c>
      <c r="B305" t="str">
        <f>tbl_Facturas[[#This Row],[Factura]] &amp; "|" &amp; tbl_Facturas[[#This Row],[Proyecto OK]] &amp; "|" &amp; TEXT(tbl_Facturas[[#This Row],[Horas o Viaje]],"0.00") &amp; "|" &amp; TEXT(tbl_Facturas[[#This Row],[Costo unitario]],"0.00")</f>
        <v>2362|Canal #2 |1.00|199.50</v>
      </c>
      <c r="C305">
        <v>2362</v>
      </c>
      <c r="D305">
        <v>67</v>
      </c>
      <c r="F305" t="s">
        <v>27</v>
      </c>
      <c r="G305" t="s">
        <v>28</v>
      </c>
      <c r="H305" t="s">
        <v>356</v>
      </c>
      <c r="I305" s="134" t="s">
        <v>5401</v>
      </c>
      <c r="J305" t="s">
        <v>39</v>
      </c>
      <c r="K305" t="s">
        <v>5892</v>
      </c>
      <c r="L305">
        <v>6227</v>
      </c>
      <c r="M305" t="s">
        <v>40</v>
      </c>
      <c r="P305">
        <v>1</v>
      </c>
      <c r="Q305">
        <v>199.5</v>
      </c>
      <c r="R305">
        <v>199.5</v>
      </c>
      <c r="S305">
        <f>IFERROR(_xlfn.XLOOKUP(tbl_Facturas[[#This Row],[Key_Fact]],tbl_Manifiestos[Key_Manif],tbl_Manifiestos[Pagado a Broker],0),0)</f>
        <v>0</v>
      </c>
      <c r="T305">
        <v>125067.16</v>
      </c>
    </row>
    <row r="306" spans="1:20" x14ac:dyDescent="0.25">
      <c r="A306" t="s">
        <v>5816</v>
      </c>
      <c r="B306" t="str">
        <f>tbl_Facturas[[#This Row],[Factura]] &amp; "|" &amp; tbl_Facturas[[#This Row],[Proyecto OK]] &amp; "|" &amp; TEXT(tbl_Facturas[[#This Row],[Horas o Viaje]],"0.00") &amp; "|" &amp; TEXT(tbl_Facturas[[#This Row],[Costo unitario]],"0.00")</f>
        <v>2362|Canal #2 |1.00|364.00</v>
      </c>
      <c r="C306">
        <v>2362</v>
      </c>
      <c r="D306">
        <v>67</v>
      </c>
      <c r="F306" t="s">
        <v>27</v>
      </c>
      <c r="G306" t="s">
        <v>28</v>
      </c>
      <c r="H306" t="s">
        <v>356</v>
      </c>
      <c r="I306" s="134" t="s">
        <v>5401</v>
      </c>
      <c r="J306" t="s">
        <v>39</v>
      </c>
      <c r="K306" t="s">
        <v>5892</v>
      </c>
      <c r="L306">
        <v>6227</v>
      </c>
      <c r="M306" t="s">
        <v>40</v>
      </c>
      <c r="N306" t="s">
        <v>357</v>
      </c>
      <c r="O306" t="s">
        <v>237</v>
      </c>
      <c r="P306">
        <v>1</v>
      </c>
      <c r="Q306">
        <v>364</v>
      </c>
      <c r="R306">
        <v>364</v>
      </c>
      <c r="S306">
        <f>IFERROR(_xlfn.XLOOKUP(tbl_Facturas[[#This Row],[Key_Fact]],tbl_Manifiestos[Key_Manif],tbl_Manifiestos[Pagado a Broker],0),0)</f>
        <v>0</v>
      </c>
      <c r="T306">
        <v>125431.16</v>
      </c>
    </row>
    <row r="307" spans="1:20" x14ac:dyDescent="0.25">
      <c r="A307" t="s">
        <v>5816</v>
      </c>
      <c r="B307" t="str">
        <f>tbl_Facturas[[#This Row],[Factura]] &amp; "|" &amp; tbl_Facturas[[#This Row],[Proyecto OK]] &amp; "|" &amp; TEXT(tbl_Facturas[[#This Row],[Horas o Viaje]],"0.00") &amp; "|" &amp; TEXT(tbl_Facturas[[#This Row],[Costo unitario]],"0.00")</f>
        <v>2362|Canal #2 |1.00|199.50</v>
      </c>
      <c r="C307">
        <v>2362</v>
      </c>
      <c r="D307">
        <v>67</v>
      </c>
      <c r="F307" t="s">
        <v>27</v>
      </c>
      <c r="G307" t="s">
        <v>28</v>
      </c>
      <c r="H307" t="s">
        <v>358</v>
      </c>
      <c r="I307" s="134" t="s">
        <v>5401</v>
      </c>
      <c r="J307" t="s">
        <v>39</v>
      </c>
      <c r="K307" t="s">
        <v>5892</v>
      </c>
      <c r="L307">
        <v>6227</v>
      </c>
      <c r="M307" t="s">
        <v>40</v>
      </c>
      <c r="P307">
        <v>1</v>
      </c>
      <c r="Q307">
        <v>199.5</v>
      </c>
      <c r="R307">
        <v>199.5</v>
      </c>
      <c r="S307">
        <f>IFERROR(_xlfn.XLOOKUP(tbl_Facturas[[#This Row],[Key_Fact]],tbl_Manifiestos[Key_Manif],tbl_Manifiestos[Pagado a Broker],0),0)</f>
        <v>0</v>
      </c>
      <c r="T307">
        <v>125630.66</v>
      </c>
    </row>
    <row r="308" spans="1:20" x14ac:dyDescent="0.25">
      <c r="A308" t="s">
        <v>5816</v>
      </c>
      <c r="B308" t="str">
        <f>tbl_Facturas[[#This Row],[Factura]] &amp; "|" &amp; tbl_Facturas[[#This Row],[Proyecto OK]] &amp; "|" &amp; TEXT(tbl_Facturas[[#This Row],[Horas o Viaje]],"0.00") &amp; "|" &amp; TEXT(tbl_Facturas[[#This Row],[Costo unitario]],"0.00")</f>
        <v>2362|Canal #2 |1.00|56.50</v>
      </c>
      <c r="C308">
        <v>2362</v>
      </c>
      <c r="D308">
        <v>67</v>
      </c>
      <c r="F308" t="s">
        <v>27</v>
      </c>
      <c r="G308" t="s">
        <v>28</v>
      </c>
      <c r="H308" t="s">
        <v>358</v>
      </c>
      <c r="I308" s="134" t="s">
        <v>5401</v>
      </c>
      <c r="J308" t="s">
        <v>39</v>
      </c>
      <c r="K308" t="s">
        <v>5892</v>
      </c>
      <c r="L308">
        <v>6227</v>
      </c>
      <c r="M308" t="s">
        <v>40</v>
      </c>
      <c r="N308" t="s">
        <v>359</v>
      </c>
      <c r="O308" t="s">
        <v>316</v>
      </c>
      <c r="P308">
        <v>1</v>
      </c>
      <c r="Q308">
        <v>56.5</v>
      </c>
      <c r="R308">
        <v>56.5</v>
      </c>
      <c r="S308">
        <f>IFERROR(_xlfn.XLOOKUP(tbl_Facturas[[#This Row],[Key_Fact]],tbl_Manifiestos[Key_Manif],tbl_Manifiestos[Pagado a Broker],0),0)</f>
        <v>0</v>
      </c>
      <c r="T308">
        <v>125687.16</v>
      </c>
    </row>
    <row r="309" spans="1:20" x14ac:dyDescent="0.25">
      <c r="A309" t="s">
        <v>5816</v>
      </c>
      <c r="B309" t="str">
        <f>tbl_Facturas[[#This Row],[Factura]] &amp; "|" &amp; tbl_Facturas[[#This Row],[Proyecto OK]] &amp; "|" &amp; TEXT(tbl_Facturas[[#This Row],[Horas o Viaje]],"0.00") &amp; "|" &amp; TEXT(tbl_Facturas[[#This Row],[Costo unitario]],"0.00")</f>
        <v>2362|Canal #2 |1.00|199.50</v>
      </c>
      <c r="C309">
        <v>2362</v>
      </c>
      <c r="D309">
        <v>67</v>
      </c>
      <c r="F309" t="s">
        <v>27</v>
      </c>
      <c r="G309" t="s">
        <v>28</v>
      </c>
      <c r="H309" t="s">
        <v>360</v>
      </c>
      <c r="I309" s="134" t="s">
        <v>5401</v>
      </c>
      <c r="J309" t="s">
        <v>39</v>
      </c>
      <c r="K309" t="s">
        <v>5892</v>
      </c>
      <c r="L309">
        <v>6227</v>
      </c>
      <c r="M309" t="s">
        <v>40</v>
      </c>
      <c r="P309">
        <v>1</v>
      </c>
      <c r="Q309">
        <v>199.5</v>
      </c>
      <c r="R309">
        <v>199.5</v>
      </c>
      <c r="S309">
        <f>IFERROR(_xlfn.XLOOKUP(tbl_Facturas[[#This Row],[Key_Fact]],tbl_Manifiestos[Key_Manif],tbl_Manifiestos[Pagado a Broker],0),0)</f>
        <v>0</v>
      </c>
      <c r="T309">
        <v>125886.66</v>
      </c>
    </row>
    <row r="310" spans="1:20" x14ac:dyDescent="0.25">
      <c r="A310" t="s">
        <v>5816</v>
      </c>
      <c r="B310" t="str">
        <f>tbl_Facturas[[#This Row],[Factura]] &amp; "|" &amp; tbl_Facturas[[#This Row],[Proyecto OK]] &amp; "|" &amp; TEXT(tbl_Facturas[[#This Row],[Horas o Viaje]],"0.00") &amp; "|" &amp; TEXT(tbl_Facturas[[#This Row],[Costo unitario]],"0.00")</f>
        <v>2362|Canal #2 |1.00|364.00</v>
      </c>
      <c r="C310">
        <v>2362</v>
      </c>
      <c r="D310">
        <v>67</v>
      </c>
      <c r="F310" t="s">
        <v>27</v>
      </c>
      <c r="G310" t="s">
        <v>28</v>
      </c>
      <c r="H310" t="s">
        <v>360</v>
      </c>
      <c r="I310" s="134" t="s">
        <v>5401</v>
      </c>
      <c r="J310" t="s">
        <v>39</v>
      </c>
      <c r="K310" t="s">
        <v>5892</v>
      </c>
      <c r="L310">
        <v>6227</v>
      </c>
      <c r="M310" t="s">
        <v>40</v>
      </c>
      <c r="N310" t="s">
        <v>361</v>
      </c>
      <c r="O310" t="s">
        <v>237</v>
      </c>
      <c r="P310">
        <v>1</v>
      </c>
      <c r="Q310">
        <v>364</v>
      </c>
      <c r="R310">
        <v>364</v>
      </c>
      <c r="S310">
        <f>IFERROR(_xlfn.XLOOKUP(tbl_Facturas[[#This Row],[Key_Fact]],tbl_Manifiestos[Key_Manif],tbl_Manifiestos[Pagado a Broker],0),0)</f>
        <v>0</v>
      </c>
      <c r="T310">
        <v>126250.66</v>
      </c>
    </row>
    <row r="311" spans="1:20" x14ac:dyDescent="0.25">
      <c r="A311" t="s">
        <v>5816</v>
      </c>
      <c r="B311" t="str">
        <f>tbl_Facturas[[#This Row],[Factura]] &amp; "|" &amp; tbl_Facturas[[#This Row],[Proyecto OK]] &amp; "|" &amp; TEXT(tbl_Facturas[[#This Row],[Horas o Viaje]],"0.00") &amp; "|" &amp; TEXT(tbl_Facturas[[#This Row],[Costo unitario]],"0.00")</f>
        <v>2362|Canal #2 |1.00|199.50</v>
      </c>
      <c r="C311">
        <v>2362</v>
      </c>
      <c r="D311">
        <v>67</v>
      </c>
      <c r="F311" t="s">
        <v>27</v>
      </c>
      <c r="G311" t="s">
        <v>28</v>
      </c>
      <c r="H311" t="s">
        <v>362</v>
      </c>
      <c r="I311" s="134" t="s">
        <v>5401</v>
      </c>
      <c r="J311" t="s">
        <v>39</v>
      </c>
      <c r="K311" t="s">
        <v>5892</v>
      </c>
      <c r="L311">
        <v>6227</v>
      </c>
      <c r="M311" t="s">
        <v>40</v>
      </c>
      <c r="P311">
        <v>1</v>
      </c>
      <c r="Q311">
        <v>199.5</v>
      </c>
      <c r="R311">
        <v>199.5</v>
      </c>
      <c r="S311">
        <f>IFERROR(_xlfn.XLOOKUP(tbl_Facturas[[#This Row],[Key_Fact]],tbl_Manifiestos[Key_Manif],tbl_Manifiestos[Pagado a Broker],0),0)</f>
        <v>0</v>
      </c>
      <c r="T311">
        <v>126450.16</v>
      </c>
    </row>
    <row r="312" spans="1:20" x14ac:dyDescent="0.25">
      <c r="A312" t="s">
        <v>5816</v>
      </c>
      <c r="B312" t="str">
        <f>tbl_Facturas[[#This Row],[Factura]] &amp; "|" &amp; tbl_Facturas[[#This Row],[Proyecto OK]] &amp; "|" &amp; TEXT(tbl_Facturas[[#This Row],[Horas o Viaje]],"0.00") &amp; "|" &amp; TEXT(tbl_Facturas[[#This Row],[Costo unitario]],"0.00")</f>
        <v>2362|Canal #2 |1.00|364.00</v>
      </c>
      <c r="C312">
        <v>2362</v>
      </c>
      <c r="D312">
        <v>67</v>
      </c>
      <c r="F312" t="s">
        <v>27</v>
      </c>
      <c r="G312" t="s">
        <v>28</v>
      </c>
      <c r="H312" t="s">
        <v>362</v>
      </c>
      <c r="I312" s="134" t="s">
        <v>5401</v>
      </c>
      <c r="J312" t="s">
        <v>39</v>
      </c>
      <c r="K312" t="s">
        <v>5892</v>
      </c>
      <c r="L312">
        <v>6227</v>
      </c>
      <c r="M312" t="s">
        <v>40</v>
      </c>
      <c r="N312" t="s">
        <v>363</v>
      </c>
      <c r="O312" t="s">
        <v>237</v>
      </c>
      <c r="P312">
        <v>1</v>
      </c>
      <c r="Q312">
        <v>364</v>
      </c>
      <c r="R312">
        <v>364</v>
      </c>
      <c r="S312">
        <f>IFERROR(_xlfn.XLOOKUP(tbl_Facturas[[#This Row],[Key_Fact]],tbl_Manifiestos[Key_Manif],tbl_Manifiestos[Pagado a Broker],0),0)</f>
        <v>0</v>
      </c>
      <c r="T312">
        <v>126814.16</v>
      </c>
    </row>
    <row r="313" spans="1:20" x14ac:dyDescent="0.25">
      <c r="A313" t="s">
        <v>5816</v>
      </c>
      <c r="B313" t="str">
        <f>tbl_Facturas[[#This Row],[Factura]] &amp; "|" &amp; tbl_Facturas[[#This Row],[Proyecto OK]] &amp; "|" &amp; TEXT(tbl_Facturas[[#This Row],[Horas o Viaje]],"0.00") &amp; "|" &amp; TEXT(tbl_Facturas[[#This Row],[Costo unitario]],"0.00")</f>
        <v>2362|Canal #2 |1.00|199.50</v>
      </c>
      <c r="C313">
        <v>2362</v>
      </c>
      <c r="D313">
        <v>67</v>
      </c>
      <c r="F313" t="s">
        <v>27</v>
      </c>
      <c r="G313" t="s">
        <v>28</v>
      </c>
      <c r="H313" t="s">
        <v>364</v>
      </c>
      <c r="I313" s="134" t="s">
        <v>5401</v>
      </c>
      <c r="J313" t="s">
        <v>39</v>
      </c>
      <c r="K313" t="s">
        <v>5892</v>
      </c>
      <c r="L313">
        <v>6227</v>
      </c>
      <c r="M313" t="s">
        <v>40</v>
      </c>
      <c r="P313">
        <v>1</v>
      </c>
      <c r="Q313">
        <v>199.5</v>
      </c>
      <c r="R313">
        <v>199.5</v>
      </c>
      <c r="S313">
        <f>IFERROR(_xlfn.XLOOKUP(tbl_Facturas[[#This Row],[Key_Fact]],tbl_Manifiestos[Key_Manif],tbl_Manifiestos[Pagado a Broker],0),0)</f>
        <v>0</v>
      </c>
      <c r="T313">
        <v>127013.66</v>
      </c>
    </row>
    <row r="314" spans="1:20" x14ac:dyDescent="0.25">
      <c r="A314" t="s">
        <v>5816</v>
      </c>
      <c r="B314" t="str">
        <f>tbl_Facturas[[#This Row],[Factura]] &amp; "|" &amp; tbl_Facturas[[#This Row],[Proyecto OK]] &amp; "|" &amp; TEXT(tbl_Facturas[[#This Row],[Horas o Viaje]],"0.00") &amp; "|" &amp; TEXT(tbl_Facturas[[#This Row],[Costo unitario]],"0.00")</f>
        <v>2362|Canal #2 |1.00|56.50</v>
      </c>
      <c r="C314">
        <v>2362</v>
      </c>
      <c r="D314">
        <v>67</v>
      </c>
      <c r="F314" t="s">
        <v>27</v>
      </c>
      <c r="G314" t="s">
        <v>28</v>
      </c>
      <c r="H314" t="s">
        <v>364</v>
      </c>
      <c r="I314" s="134" t="s">
        <v>5401</v>
      </c>
      <c r="J314" t="s">
        <v>39</v>
      </c>
      <c r="K314" t="s">
        <v>5892</v>
      </c>
      <c r="L314">
        <v>6227</v>
      </c>
      <c r="M314" t="s">
        <v>40</v>
      </c>
      <c r="N314" t="s">
        <v>365</v>
      </c>
      <c r="O314" t="s">
        <v>316</v>
      </c>
      <c r="P314">
        <v>1</v>
      </c>
      <c r="Q314">
        <v>56.5</v>
      </c>
      <c r="R314">
        <v>56.5</v>
      </c>
      <c r="S314">
        <f>IFERROR(_xlfn.XLOOKUP(tbl_Facturas[[#This Row],[Key_Fact]],tbl_Manifiestos[Key_Manif],tbl_Manifiestos[Pagado a Broker],0),0)</f>
        <v>0</v>
      </c>
      <c r="T314">
        <v>127070.16</v>
      </c>
    </row>
    <row r="315" spans="1:20" x14ac:dyDescent="0.25">
      <c r="A315" t="s">
        <v>5816</v>
      </c>
      <c r="B315" t="str">
        <f>tbl_Facturas[[#This Row],[Factura]] &amp; "|" &amp; tbl_Facturas[[#This Row],[Proyecto OK]] &amp; "|" &amp; TEXT(tbl_Facturas[[#This Row],[Horas o Viaje]],"0.00") &amp; "|" &amp; TEXT(tbl_Facturas[[#This Row],[Costo unitario]],"0.00")</f>
        <v>2362|Canal #2 |1.00|199.50</v>
      </c>
      <c r="C315">
        <v>2362</v>
      </c>
      <c r="D315">
        <v>67</v>
      </c>
      <c r="F315" t="s">
        <v>27</v>
      </c>
      <c r="G315" t="s">
        <v>28</v>
      </c>
      <c r="H315" t="s">
        <v>366</v>
      </c>
      <c r="I315" s="134" t="s">
        <v>5401</v>
      </c>
      <c r="J315" t="s">
        <v>39</v>
      </c>
      <c r="K315" t="s">
        <v>5892</v>
      </c>
      <c r="L315">
        <v>6227</v>
      </c>
      <c r="M315" t="s">
        <v>40</v>
      </c>
      <c r="P315">
        <v>1</v>
      </c>
      <c r="Q315">
        <v>199.5</v>
      </c>
      <c r="R315">
        <v>199.5</v>
      </c>
      <c r="S315">
        <f>IFERROR(_xlfn.XLOOKUP(tbl_Facturas[[#This Row],[Key_Fact]],tbl_Manifiestos[Key_Manif],tbl_Manifiestos[Pagado a Broker],0),0)</f>
        <v>0</v>
      </c>
      <c r="T315">
        <v>127269.66</v>
      </c>
    </row>
    <row r="316" spans="1:20" x14ac:dyDescent="0.25">
      <c r="A316" t="s">
        <v>5816</v>
      </c>
      <c r="B316" t="str">
        <f>tbl_Facturas[[#This Row],[Factura]] &amp; "|" &amp; tbl_Facturas[[#This Row],[Proyecto OK]] &amp; "|" &amp; TEXT(tbl_Facturas[[#This Row],[Horas o Viaje]],"0.00") &amp; "|" &amp; TEXT(tbl_Facturas[[#This Row],[Costo unitario]],"0.00")</f>
        <v>2362|Canal #2 |1.00|364.00</v>
      </c>
      <c r="C316">
        <v>2362</v>
      </c>
      <c r="D316">
        <v>67</v>
      </c>
      <c r="F316" t="s">
        <v>27</v>
      </c>
      <c r="G316" t="s">
        <v>28</v>
      </c>
      <c r="H316" t="s">
        <v>366</v>
      </c>
      <c r="I316" s="134" t="s">
        <v>5401</v>
      </c>
      <c r="J316" t="s">
        <v>39</v>
      </c>
      <c r="K316" t="s">
        <v>5892</v>
      </c>
      <c r="L316">
        <v>6227</v>
      </c>
      <c r="M316" t="s">
        <v>40</v>
      </c>
      <c r="O316" t="s">
        <v>237</v>
      </c>
      <c r="P316">
        <v>1</v>
      </c>
      <c r="Q316">
        <v>364</v>
      </c>
      <c r="R316">
        <v>364</v>
      </c>
      <c r="S316">
        <f>IFERROR(_xlfn.XLOOKUP(tbl_Facturas[[#This Row],[Key_Fact]],tbl_Manifiestos[Key_Manif],tbl_Manifiestos[Pagado a Broker],0),0)</f>
        <v>0</v>
      </c>
      <c r="T316">
        <v>127633.66</v>
      </c>
    </row>
    <row r="317" spans="1:20" x14ac:dyDescent="0.25">
      <c r="A317" t="s">
        <v>5816</v>
      </c>
      <c r="B317" t="str">
        <f>tbl_Facturas[[#This Row],[Factura]] &amp; "|" &amp; tbl_Facturas[[#This Row],[Proyecto OK]] &amp; "|" &amp; TEXT(tbl_Facturas[[#This Row],[Horas o Viaje]],"0.00") &amp; "|" &amp; TEXT(tbl_Facturas[[#This Row],[Costo unitario]],"0.00")</f>
        <v>2362|Canal #2 |1.00|199.50</v>
      </c>
      <c r="C317">
        <v>2362</v>
      </c>
      <c r="D317">
        <v>67</v>
      </c>
      <c r="F317" t="s">
        <v>27</v>
      </c>
      <c r="G317" t="s">
        <v>28</v>
      </c>
      <c r="H317" t="s">
        <v>367</v>
      </c>
      <c r="I317" s="134" t="s">
        <v>5401</v>
      </c>
      <c r="J317" t="s">
        <v>39</v>
      </c>
      <c r="K317" t="s">
        <v>5892</v>
      </c>
      <c r="L317">
        <v>6227</v>
      </c>
      <c r="M317" t="s">
        <v>40</v>
      </c>
      <c r="P317">
        <v>1</v>
      </c>
      <c r="Q317">
        <v>199.5</v>
      </c>
      <c r="R317">
        <v>199.5</v>
      </c>
      <c r="S317">
        <f>IFERROR(_xlfn.XLOOKUP(tbl_Facturas[[#This Row],[Key_Fact]],tbl_Manifiestos[Key_Manif],tbl_Manifiestos[Pagado a Broker],0),0)</f>
        <v>0</v>
      </c>
      <c r="T317">
        <v>127833.16</v>
      </c>
    </row>
    <row r="318" spans="1:20" x14ac:dyDescent="0.25">
      <c r="A318" t="s">
        <v>5816</v>
      </c>
      <c r="B318" t="str">
        <f>tbl_Facturas[[#This Row],[Factura]] &amp; "|" &amp; tbl_Facturas[[#This Row],[Proyecto OK]] &amp; "|" &amp; TEXT(tbl_Facturas[[#This Row],[Horas o Viaje]],"0.00") &amp; "|" &amp; TEXT(tbl_Facturas[[#This Row],[Costo unitario]],"0.00")</f>
        <v>2362|Canal #2 |1.00|364.00</v>
      </c>
      <c r="C318">
        <v>2362</v>
      </c>
      <c r="D318">
        <v>67</v>
      </c>
      <c r="F318" t="s">
        <v>27</v>
      </c>
      <c r="G318" t="s">
        <v>28</v>
      </c>
      <c r="H318" t="s">
        <v>367</v>
      </c>
      <c r="I318" s="134" t="s">
        <v>5401</v>
      </c>
      <c r="J318" t="s">
        <v>39</v>
      </c>
      <c r="K318" t="s">
        <v>5892</v>
      </c>
      <c r="L318">
        <v>6227</v>
      </c>
      <c r="M318" t="s">
        <v>40</v>
      </c>
      <c r="N318" t="s">
        <v>368</v>
      </c>
      <c r="O318" t="s">
        <v>237</v>
      </c>
      <c r="P318">
        <v>1</v>
      </c>
      <c r="Q318">
        <v>364</v>
      </c>
      <c r="R318">
        <v>364</v>
      </c>
      <c r="S318">
        <f>IFERROR(_xlfn.XLOOKUP(tbl_Facturas[[#This Row],[Key_Fact]],tbl_Manifiestos[Key_Manif],tbl_Manifiestos[Pagado a Broker],0),0)</f>
        <v>0</v>
      </c>
      <c r="T318">
        <v>128197.16</v>
      </c>
    </row>
    <row r="319" spans="1:20" x14ac:dyDescent="0.25">
      <c r="A319" t="s">
        <v>5816</v>
      </c>
      <c r="B319" t="str">
        <f>tbl_Facturas[[#This Row],[Factura]] &amp; "|" &amp; tbl_Facturas[[#This Row],[Proyecto OK]] &amp; "|" &amp; TEXT(tbl_Facturas[[#This Row],[Horas o Viaje]],"0.00") &amp; "|" &amp; TEXT(tbl_Facturas[[#This Row],[Costo unitario]],"0.00")</f>
        <v>2362|Canal #2 |1.00|199.50</v>
      </c>
      <c r="C319">
        <v>2362</v>
      </c>
      <c r="D319">
        <v>114</v>
      </c>
      <c r="F319" t="s">
        <v>27</v>
      </c>
      <c r="G319" t="s">
        <v>57</v>
      </c>
      <c r="H319" t="s">
        <v>369</v>
      </c>
      <c r="I319" s="134" t="s">
        <v>5401</v>
      </c>
      <c r="J319" t="s">
        <v>39</v>
      </c>
      <c r="K319" t="s">
        <v>5892</v>
      </c>
      <c r="L319">
        <v>6227</v>
      </c>
      <c r="M319" t="s">
        <v>40</v>
      </c>
      <c r="P319">
        <v>1</v>
      </c>
      <c r="Q319">
        <v>199.5</v>
      </c>
      <c r="R319">
        <v>199.5</v>
      </c>
      <c r="S319">
        <f>IFERROR(_xlfn.XLOOKUP(tbl_Facturas[[#This Row],[Key_Fact]],tbl_Manifiestos[Key_Manif],tbl_Manifiestos[Pagado a Broker],0),0)</f>
        <v>0</v>
      </c>
      <c r="T319">
        <v>128396.66</v>
      </c>
    </row>
    <row r="320" spans="1:20" x14ac:dyDescent="0.25">
      <c r="A320" t="s">
        <v>5816</v>
      </c>
      <c r="B320" t="str">
        <f>tbl_Facturas[[#This Row],[Factura]] &amp; "|" &amp; tbl_Facturas[[#This Row],[Proyecto OK]] &amp; "|" &amp; TEXT(tbl_Facturas[[#This Row],[Horas o Viaje]],"0.00") &amp; "|" &amp; TEXT(tbl_Facturas[[#This Row],[Costo unitario]],"0.00")</f>
        <v>2362|Canal #2 |1.00|364.00</v>
      </c>
      <c r="C320">
        <v>2362</v>
      </c>
      <c r="D320">
        <v>114</v>
      </c>
      <c r="F320" t="s">
        <v>27</v>
      </c>
      <c r="G320" t="s">
        <v>57</v>
      </c>
      <c r="H320" t="s">
        <v>369</v>
      </c>
      <c r="I320" s="134" t="s">
        <v>5401</v>
      </c>
      <c r="J320" t="s">
        <v>39</v>
      </c>
      <c r="K320" t="s">
        <v>5892</v>
      </c>
      <c r="L320">
        <v>6227</v>
      </c>
      <c r="M320" t="s">
        <v>40</v>
      </c>
      <c r="N320" t="s">
        <v>370</v>
      </c>
      <c r="O320" t="s">
        <v>237</v>
      </c>
      <c r="P320">
        <v>1</v>
      </c>
      <c r="Q320">
        <v>364</v>
      </c>
      <c r="R320">
        <v>364</v>
      </c>
      <c r="S320">
        <f>IFERROR(_xlfn.XLOOKUP(tbl_Facturas[[#This Row],[Key_Fact]],tbl_Manifiestos[Key_Manif],tbl_Manifiestos[Pagado a Broker],0),0)</f>
        <v>0</v>
      </c>
      <c r="T320">
        <v>128760.66</v>
      </c>
    </row>
    <row r="321" spans="1:20" x14ac:dyDescent="0.25">
      <c r="A321" t="s">
        <v>5816</v>
      </c>
      <c r="B321" t="str">
        <f>tbl_Facturas[[#This Row],[Factura]] &amp; "|" &amp; tbl_Facturas[[#This Row],[Proyecto OK]] &amp; "|" &amp; TEXT(tbl_Facturas[[#This Row],[Horas o Viaje]],"0.00") &amp; "|" &amp; TEXT(tbl_Facturas[[#This Row],[Costo unitario]],"0.00")</f>
        <v>2362|Canal #2 |1.00|199.50</v>
      </c>
      <c r="C321">
        <v>2362</v>
      </c>
      <c r="D321">
        <v>114</v>
      </c>
      <c r="F321" t="s">
        <v>27</v>
      </c>
      <c r="G321" t="s">
        <v>57</v>
      </c>
      <c r="H321" t="s">
        <v>371</v>
      </c>
      <c r="I321" s="134" t="s">
        <v>5401</v>
      </c>
      <c r="J321" t="s">
        <v>39</v>
      </c>
      <c r="K321" t="s">
        <v>5892</v>
      </c>
      <c r="L321">
        <v>6227</v>
      </c>
      <c r="M321" t="s">
        <v>40</v>
      </c>
      <c r="P321">
        <v>1</v>
      </c>
      <c r="Q321">
        <v>199.5</v>
      </c>
      <c r="R321">
        <v>199.5</v>
      </c>
      <c r="S321">
        <f>IFERROR(_xlfn.XLOOKUP(tbl_Facturas[[#This Row],[Key_Fact]],tbl_Manifiestos[Key_Manif],tbl_Manifiestos[Pagado a Broker],0),0)</f>
        <v>0</v>
      </c>
      <c r="T321">
        <v>128960.16</v>
      </c>
    </row>
    <row r="322" spans="1:20" x14ac:dyDescent="0.25">
      <c r="A322" t="s">
        <v>5816</v>
      </c>
      <c r="B322" t="str">
        <f>tbl_Facturas[[#This Row],[Factura]] &amp; "|" &amp; tbl_Facturas[[#This Row],[Proyecto OK]] &amp; "|" &amp; TEXT(tbl_Facturas[[#This Row],[Horas o Viaje]],"0.00") &amp; "|" &amp; TEXT(tbl_Facturas[[#This Row],[Costo unitario]],"0.00")</f>
        <v>2362|Canal #2 |1.00|364.00</v>
      </c>
      <c r="C322">
        <v>2362</v>
      </c>
      <c r="D322">
        <v>114</v>
      </c>
      <c r="F322" t="s">
        <v>27</v>
      </c>
      <c r="G322" t="s">
        <v>57</v>
      </c>
      <c r="H322" t="s">
        <v>371</v>
      </c>
      <c r="I322" s="134" t="s">
        <v>5401</v>
      </c>
      <c r="J322" t="s">
        <v>39</v>
      </c>
      <c r="K322" t="s">
        <v>5892</v>
      </c>
      <c r="L322">
        <v>6227</v>
      </c>
      <c r="M322" t="s">
        <v>40</v>
      </c>
      <c r="N322" t="s">
        <v>372</v>
      </c>
      <c r="O322" t="s">
        <v>237</v>
      </c>
      <c r="P322">
        <v>1</v>
      </c>
      <c r="Q322">
        <v>364</v>
      </c>
      <c r="R322">
        <v>364</v>
      </c>
      <c r="S322">
        <f>IFERROR(_xlfn.XLOOKUP(tbl_Facturas[[#This Row],[Key_Fact]],tbl_Manifiestos[Key_Manif],tbl_Manifiestos[Pagado a Broker],0),0)</f>
        <v>0</v>
      </c>
      <c r="T322">
        <v>129324.16</v>
      </c>
    </row>
    <row r="323" spans="1:20" x14ac:dyDescent="0.25">
      <c r="A323" t="s">
        <v>5816</v>
      </c>
      <c r="B323" t="str">
        <f>tbl_Facturas[[#This Row],[Factura]] &amp; "|" &amp; tbl_Facturas[[#This Row],[Proyecto OK]] &amp; "|" &amp; TEXT(tbl_Facturas[[#This Row],[Horas o Viaje]],"0.00") &amp; "|" &amp; TEXT(tbl_Facturas[[#This Row],[Costo unitario]],"0.00")</f>
        <v>2362|Canal #2 |1.00|199.50</v>
      </c>
      <c r="C323">
        <v>2362</v>
      </c>
      <c r="D323">
        <v>114</v>
      </c>
      <c r="F323" t="s">
        <v>27</v>
      </c>
      <c r="G323" t="s">
        <v>57</v>
      </c>
      <c r="H323" t="s">
        <v>373</v>
      </c>
      <c r="I323" s="134" t="s">
        <v>5401</v>
      </c>
      <c r="J323" t="s">
        <v>39</v>
      </c>
      <c r="K323" t="s">
        <v>5892</v>
      </c>
      <c r="L323">
        <v>6227</v>
      </c>
      <c r="M323" t="s">
        <v>40</v>
      </c>
      <c r="P323">
        <v>1</v>
      </c>
      <c r="Q323">
        <v>199.5</v>
      </c>
      <c r="R323">
        <v>199.5</v>
      </c>
      <c r="S323">
        <f>IFERROR(_xlfn.XLOOKUP(tbl_Facturas[[#This Row],[Key_Fact]],tbl_Manifiestos[Key_Manif],tbl_Manifiestos[Pagado a Broker],0),0)</f>
        <v>0</v>
      </c>
      <c r="T323">
        <v>129523.66</v>
      </c>
    </row>
    <row r="324" spans="1:20" x14ac:dyDescent="0.25">
      <c r="A324" t="s">
        <v>5816</v>
      </c>
      <c r="B324" t="str">
        <f>tbl_Facturas[[#This Row],[Factura]] &amp; "|" &amp; tbl_Facturas[[#This Row],[Proyecto OK]] &amp; "|" &amp; TEXT(tbl_Facturas[[#This Row],[Horas o Viaje]],"0.00") &amp; "|" &amp; TEXT(tbl_Facturas[[#This Row],[Costo unitario]],"0.00")</f>
        <v>2362|Canal #2 |1.00|364.00</v>
      </c>
      <c r="C324">
        <v>2362</v>
      </c>
      <c r="D324">
        <v>114</v>
      </c>
      <c r="F324" t="s">
        <v>27</v>
      </c>
      <c r="G324" t="s">
        <v>57</v>
      </c>
      <c r="H324" t="s">
        <v>373</v>
      </c>
      <c r="I324" s="134" t="s">
        <v>5401</v>
      </c>
      <c r="J324" t="s">
        <v>39</v>
      </c>
      <c r="K324" t="s">
        <v>5892</v>
      </c>
      <c r="L324">
        <v>6227</v>
      </c>
      <c r="M324" t="s">
        <v>40</v>
      </c>
      <c r="N324" t="s">
        <v>374</v>
      </c>
      <c r="O324" t="s">
        <v>237</v>
      </c>
      <c r="P324">
        <v>1</v>
      </c>
      <c r="Q324">
        <v>364</v>
      </c>
      <c r="R324">
        <v>364</v>
      </c>
      <c r="S324">
        <f>IFERROR(_xlfn.XLOOKUP(tbl_Facturas[[#This Row],[Key_Fact]],tbl_Manifiestos[Key_Manif],tbl_Manifiestos[Pagado a Broker],0),0)</f>
        <v>0</v>
      </c>
      <c r="T324">
        <v>129887.66</v>
      </c>
    </row>
    <row r="325" spans="1:20" x14ac:dyDescent="0.25">
      <c r="A325" t="s">
        <v>5816</v>
      </c>
      <c r="B325" t="str">
        <f>tbl_Facturas[[#This Row],[Factura]] &amp; "|" &amp; tbl_Facturas[[#This Row],[Proyecto OK]] &amp; "|" &amp; TEXT(tbl_Facturas[[#This Row],[Horas o Viaje]],"0.00") &amp; "|" &amp; TEXT(tbl_Facturas[[#This Row],[Costo unitario]],"0.00")</f>
        <v>2362|Canal #2 |1.00|199.50</v>
      </c>
      <c r="C325">
        <v>2362</v>
      </c>
      <c r="D325">
        <v>114</v>
      </c>
      <c r="F325" t="s">
        <v>27</v>
      </c>
      <c r="G325" t="s">
        <v>57</v>
      </c>
      <c r="H325" t="s">
        <v>375</v>
      </c>
      <c r="I325" s="134" t="s">
        <v>5401</v>
      </c>
      <c r="J325" t="s">
        <v>39</v>
      </c>
      <c r="K325" t="s">
        <v>5892</v>
      </c>
      <c r="L325">
        <v>6227</v>
      </c>
      <c r="M325" t="s">
        <v>40</v>
      </c>
      <c r="P325">
        <v>1</v>
      </c>
      <c r="Q325">
        <v>199.5</v>
      </c>
      <c r="R325">
        <v>199.5</v>
      </c>
      <c r="S325">
        <f>IFERROR(_xlfn.XLOOKUP(tbl_Facturas[[#This Row],[Key_Fact]],tbl_Manifiestos[Key_Manif],tbl_Manifiestos[Pagado a Broker],0),0)</f>
        <v>0</v>
      </c>
      <c r="T325">
        <v>130087.16</v>
      </c>
    </row>
    <row r="326" spans="1:20" x14ac:dyDescent="0.25">
      <c r="A326" t="s">
        <v>5816</v>
      </c>
      <c r="B326" t="str">
        <f>tbl_Facturas[[#This Row],[Factura]] &amp; "|" &amp; tbl_Facturas[[#This Row],[Proyecto OK]] &amp; "|" &amp; TEXT(tbl_Facturas[[#This Row],[Horas o Viaje]],"0.00") &amp; "|" &amp; TEXT(tbl_Facturas[[#This Row],[Costo unitario]],"0.00")</f>
        <v>2362|Canal #2 |1.00|364.00</v>
      </c>
      <c r="C326">
        <v>2362</v>
      </c>
      <c r="D326">
        <v>114</v>
      </c>
      <c r="F326" t="s">
        <v>27</v>
      </c>
      <c r="G326" t="s">
        <v>57</v>
      </c>
      <c r="H326" t="s">
        <v>375</v>
      </c>
      <c r="I326" s="134" t="s">
        <v>5401</v>
      </c>
      <c r="J326" t="s">
        <v>39</v>
      </c>
      <c r="K326" t="s">
        <v>5892</v>
      </c>
      <c r="L326">
        <v>6227</v>
      </c>
      <c r="M326" t="s">
        <v>40</v>
      </c>
      <c r="N326" t="s">
        <v>376</v>
      </c>
      <c r="O326" t="s">
        <v>237</v>
      </c>
      <c r="P326">
        <v>1</v>
      </c>
      <c r="Q326">
        <v>364</v>
      </c>
      <c r="R326">
        <v>364</v>
      </c>
      <c r="S326">
        <f>IFERROR(_xlfn.XLOOKUP(tbl_Facturas[[#This Row],[Key_Fact]],tbl_Manifiestos[Key_Manif],tbl_Manifiestos[Pagado a Broker],0),0)</f>
        <v>0</v>
      </c>
      <c r="T326">
        <v>130451.16</v>
      </c>
    </row>
    <row r="327" spans="1:20" x14ac:dyDescent="0.25">
      <c r="A327" t="s">
        <v>5816</v>
      </c>
      <c r="B327" t="str">
        <f>tbl_Facturas[[#This Row],[Factura]] &amp; "|" &amp; tbl_Facturas[[#This Row],[Proyecto OK]] &amp; "|" &amp; TEXT(tbl_Facturas[[#This Row],[Horas o Viaje]],"0.00") &amp; "|" &amp; TEXT(tbl_Facturas[[#This Row],[Costo unitario]],"0.00")</f>
        <v>2362|Canal #2 |1.00|199.50</v>
      </c>
      <c r="C327">
        <v>2362</v>
      </c>
      <c r="D327">
        <v>114</v>
      </c>
      <c r="F327" t="s">
        <v>27</v>
      </c>
      <c r="G327" t="s">
        <v>57</v>
      </c>
      <c r="H327" t="s">
        <v>377</v>
      </c>
      <c r="I327" s="134" t="s">
        <v>5401</v>
      </c>
      <c r="J327" t="s">
        <v>39</v>
      </c>
      <c r="K327" t="s">
        <v>5892</v>
      </c>
      <c r="L327">
        <v>6227</v>
      </c>
      <c r="M327" t="s">
        <v>40</v>
      </c>
      <c r="P327">
        <v>1</v>
      </c>
      <c r="Q327">
        <v>199.5</v>
      </c>
      <c r="R327">
        <v>199.5</v>
      </c>
      <c r="S327">
        <f>IFERROR(_xlfn.XLOOKUP(tbl_Facturas[[#This Row],[Key_Fact]],tbl_Manifiestos[Key_Manif],tbl_Manifiestos[Pagado a Broker],0),0)</f>
        <v>0</v>
      </c>
      <c r="T327">
        <v>130650.66</v>
      </c>
    </row>
    <row r="328" spans="1:20" x14ac:dyDescent="0.25">
      <c r="A328" t="s">
        <v>5816</v>
      </c>
      <c r="B328" t="str">
        <f>tbl_Facturas[[#This Row],[Factura]] &amp; "|" &amp; tbl_Facturas[[#This Row],[Proyecto OK]] &amp; "|" &amp; TEXT(tbl_Facturas[[#This Row],[Horas o Viaje]],"0.00") &amp; "|" &amp; TEXT(tbl_Facturas[[#This Row],[Costo unitario]],"0.00")</f>
        <v>2362|Canal #2 |1.00|364.00</v>
      </c>
      <c r="C328">
        <v>2362</v>
      </c>
      <c r="D328">
        <v>114</v>
      </c>
      <c r="F328" t="s">
        <v>27</v>
      </c>
      <c r="G328" t="s">
        <v>57</v>
      </c>
      <c r="H328" t="s">
        <v>377</v>
      </c>
      <c r="I328" s="134" t="s">
        <v>5401</v>
      </c>
      <c r="J328" t="s">
        <v>39</v>
      </c>
      <c r="K328" t="s">
        <v>5892</v>
      </c>
      <c r="L328">
        <v>6227</v>
      </c>
      <c r="M328" t="s">
        <v>40</v>
      </c>
      <c r="N328" t="s">
        <v>378</v>
      </c>
      <c r="O328" t="s">
        <v>237</v>
      </c>
      <c r="P328">
        <v>1</v>
      </c>
      <c r="Q328">
        <v>364</v>
      </c>
      <c r="R328">
        <v>364</v>
      </c>
      <c r="S328">
        <f>IFERROR(_xlfn.XLOOKUP(tbl_Facturas[[#This Row],[Key_Fact]],tbl_Manifiestos[Key_Manif],tbl_Manifiestos[Pagado a Broker],0),0)</f>
        <v>0</v>
      </c>
      <c r="T328">
        <v>131014.66</v>
      </c>
    </row>
    <row r="329" spans="1:20" x14ac:dyDescent="0.25">
      <c r="A329" t="s">
        <v>5816</v>
      </c>
      <c r="B329" t="str">
        <f>tbl_Facturas[[#This Row],[Factura]] &amp; "|" &amp; tbl_Facturas[[#This Row],[Proyecto OK]] &amp; "|" &amp; TEXT(tbl_Facturas[[#This Row],[Horas o Viaje]],"0.00") &amp; "|" &amp; TEXT(tbl_Facturas[[#This Row],[Costo unitario]],"0.00")</f>
        <v>2362|Canal #2 |1.00|199.50</v>
      </c>
      <c r="C329">
        <v>2362</v>
      </c>
      <c r="D329">
        <v>114</v>
      </c>
      <c r="F329" t="s">
        <v>27</v>
      </c>
      <c r="G329" t="s">
        <v>57</v>
      </c>
      <c r="H329" t="s">
        <v>379</v>
      </c>
      <c r="I329" s="134" t="s">
        <v>5401</v>
      </c>
      <c r="J329" t="s">
        <v>39</v>
      </c>
      <c r="K329" t="s">
        <v>5892</v>
      </c>
      <c r="L329">
        <v>6227</v>
      </c>
      <c r="M329" t="s">
        <v>40</v>
      </c>
      <c r="P329">
        <v>1</v>
      </c>
      <c r="Q329">
        <v>199.5</v>
      </c>
      <c r="R329">
        <v>199.5</v>
      </c>
      <c r="S329">
        <f>IFERROR(_xlfn.XLOOKUP(tbl_Facturas[[#This Row],[Key_Fact]],tbl_Manifiestos[Key_Manif],tbl_Manifiestos[Pagado a Broker],0),0)</f>
        <v>0</v>
      </c>
      <c r="T329">
        <v>131214.16</v>
      </c>
    </row>
    <row r="330" spans="1:20" x14ac:dyDescent="0.25">
      <c r="A330" t="s">
        <v>5816</v>
      </c>
      <c r="B330" t="str">
        <f>tbl_Facturas[[#This Row],[Factura]] &amp; "|" &amp; tbl_Facturas[[#This Row],[Proyecto OK]] &amp; "|" &amp; TEXT(tbl_Facturas[[#This Row],[Horas o Viaje]],"0.00") &amp; "|" &amp; TEXT(tbl_Facturas[[#This Row],[Costo unitario]],"0.00")</f>
        <v>2362|Canal #2 |1.00|364.00</v>
      </c>
      <c r="C330">
        <v>2362</v>
      </c>
      <c r="D330">
        <v>114</v>
      </c>
      <c r="F330" t="s">
        <v>27</v>
      </c>
      <c r="G330" t="s">
        <v>57</v>
      </c>
      <c r="H330" t="s">
        <v>379</v>
      </c>
      <c r="I330" s="134" t="s">
        <v>5401</v>
      </c>
      <c r="J330" t="s">
        <v>39</v>
      </c>
      <c r="K330" t="s">
        <v>5892</v>
      </c>
      <c r="L330">
        <v>6227</v>
      </c>
      <c r="M330" t="s">
        <v>40</v>
      </c>
      <c r="N330" t="s">
        <v>380</v>
      </c>
      <c r="O330" t="s">
        <v>237</v>
      </c>
      <c r="P330">
        <v>1</v>
      </c>
      <c r="Q330">
        <v>364</v>
      </c>
      <c r="R330">
        <v>364</v>
      </c>
      <c r="S330">
        <f>IFERROR(_xlfn.XLOOKUP(tbl_Facturas[[#This Row],[Key_Fact]],tbl_Manifiestos[Key_Manif],tbl_Manifiestos[Pagado a Broker],0),0)</f>
        <v>0</v>
      </c>
      <c r="T330">
        <v>131578.16</v>
      </c>
    </row>
    <row r="331" spans="1:20" x14ac:dyDescent="0.25">
      <c r="A331" t="s">
        <v>5816</v>
      </c>
      <c r="B331" t="str">
        <f>tbl_Facturas[[#This Row],[Factura]] &amp; "|" &amp; tbl_Facturas[[#This Row],[Proyecto OK]] &amp; "|" &amp; TEXT(tbl_Facturas[[#This Row],[Horas o Viaje]],"0.00") &amp; "|" &amp; TEXT(tbl_Facturas[[#This Row],[Costo unitario]],"0.00")</f>
        <v>2362|Canal #2 |1.00|199.50</v>
      </c>
      <c r="C331">
        <v>2362</v>
      </c>
      <c r="D331">
        <v>114</v>
      </c>
      <c r="F331" t="s">
        <v>27</v>
      </c>
      <c r="G331" t="s">
        <v>57</v>
      </c>
      <c r="H331" t="s">
        <v>381</v>
      </c>
      <c r="I331" s="134" t="s">
        <v>5401</v>
      </c>
      <c r="J331" t="s">
        <v>39</v>
      </c>
      <c r="K331" t="s">
        <v>5892</v>
      </c>
      <c r="L331">
        <v>6227</v>
      </c>
      <c r="M331" t="s">
        <v>40</v>
      </c>
      <c r="P331">
        <v>1</v>
      </c>
      <c r="Q331">
        <v>199.5</v>
      </c>
      <c r="R331">
        <v>199.5</v>
      </c>
      <c r="S331">
        <f>IFERROR(_xlfn.XLOOKUP(tbl_Facturas[[#This Row],[Key_Fact]],tbl_Manifiestos[Key_Manif],tbl_Manifiestos[Pagado a Broker],0),0)</f>
        <v>0</v>
      </c>
      <c r="T331">
        <v>131777.66</v>
      </c>
    </row>
    <row r="332" spans="1:20" x14ac:dyDescent="0.25">
      <c r="A332" t="s">
        <v>5816</v>
      </c>
      <c r="B332" t="str">
        <f>tbl_Facturas[[#This Row],[Factura]] &amp; "|" &amp; tbl_Facturas[[#This Row],[Proyecto OK]] &amp; "|" &amp; TEXT(tbl_Facturas[[#This Row],[Horas o Viaje]],"0.00") &amp; "|" &amp; TEXT(tbl_Facturas[[#This Row],[Costo unitario]],"0.00")</f>
        <v>2362|Canal #2 |1.00|364.00</v>
      </c>
      <c r="C332">
        <v>2362</v>
      </c>
      <c r="D332">
        <v>114</v>
      </c>
      <c r="F332" t="s">
        <v>27</v>
      </c>
      <c r="G332" t="s">
        <v>57</v>
      </c>
      <c r="H332" t="s">
        <v>381</v>
      </c>
      <c r="I332" s="134" t="s">
        <v>5401</v>
      </c>
      <c r="J332" t="s">
        <v>39</v>
      </c>
      <c r="K332" t="s">
        <v>5892</v>
      </c>
      <c r="L332">
        <v>6227</v>
      </c>
      <c r="M332" t="s">
        <v>40</v>
      </c>
      <c r="N332" t="s">
        <v>382</v>
      </c>
      <c r="O332" t="s">
        <v>237</v>
      </c>
      <c r="P332">
        <v>1</v>
      </c>
      <c r="Q332">
        <v>364</v>
      </c>
      <c r="R332">
        <v>364</v>
      </c>
      <c r="S332">
        <f>IFERROR(_xlfn.XLOOKUP(tbl_Facturas[[#This Row],[Key_Fact]],tbl_Manifiestos[Key_Manif],tbl_Manifiestos[Pagado a Broker],0),0)</f>
        <v>0</v>
      </c>
      <c r="T332">
        <v>132141.66</v>
      </c>
    </row>
    <row r="333" spans="1:20" x14ac:dyDescent="0.25">
      <c r="A333" t="s">
        <v>5816</v>
      </c>
      <c r="B333" t="str">
        <f>tbl_Facturas[[#This Row],[Factura]] &amp; "|" &amp; tbl_Facturas[[#This Row],[Proyecto OK]] &amp; "|" &amp; TEXT(tbl_Facturas[[#This Row],[Horas o Viaje]],"0.00") &amp; "|" &amp; TEXT(tbl_Facturas[[#This Row],[Costo unitario]],"0.00")</f>
        <v>2362|Canal #2 |1.00|199.50</v>
      </c>
      <c r="C333">
        <v>2362</v>
      </c>
      <c r="D333">
        <v>103</v>
      </c>
      <c r="F333" t="s">
        <v>27</v>
      </c>
      <c r="G333" t="s">
        <v>284</v>
      </c>
      <c r="H333" t="s">
        <v>383</v>
      </c>
      <c r="I333" s="134" t="s">
        <v>5401</v>
      </c>
      <c r="J333" t="s">
        <v>39</v>
      </c>
      <c r="K333" t="s">
        <v>5892</v>
      </c>
      <c r="L333">
        <v>6227</v>
      </c>
      <c r="M333" t="s">
        <v>40</v>
      </c>
      <c r="P333">
        <v>1</v>
      </c>
      <c r="Q333">
        <v>199.5</v>
      </c>
      <c r="R333">
        <v>199.5</v>
      </c>
      <c r="S333">
        <f>IFERROR(_xlfn.XLOOKUP(tbl_Facturas[[#This Row],[Key_Fact]],tbl_Manifiestos[Key_Manif],tbl_Manifiestos[Pagado a Broker],0),0)</f>
        <v>0</v>
      </c>
      <c r="T333">
        <v>132341.16</v>
      </c>
    </row>
    <row r="334" spans="1:20" x14ac:dyDescent="0.25">
      <c r="A334" t="s">
        <v>5816</v>
      </c>
      <c r="B334" t="str">
        <f>tbl_Facturas[[#This Row],[Factura]] &amp; "|" &amp; tbl_Facturas[[#This Row],[Proyecto OK]] &amp; "|" &amp; TEXT(tbl_Facturas[[#This Row],[Horas o Viaje]],"0.00") &amp; "|" &amp; TEXT(tbl_Facturas[[#This Row],[Costo unitario]],"0.00")</f>
        <v>2362|Canal #2 |1.00|364.00</v>
      </c>
      <c r="C334">
        <v>2362</v>
      </c>
      <c r="D334">
        <v>103</v>
      </c>
      <c r="F334" t="s">
        <v>27</v>
      </c>
      <c r="G334" t="s">
        <v>284</v>
      </c>
      <c r="H334" t="s">
        <v>383</v>
      </c>
      <c r="I334" s="134" t="s">
        <v>5401</v>
      </c>
      <c r="J334" t="s">
        <v>39</v>
      </c>
      <c r="K334" t="s">
        <v>5892</v>
      </c>
      <c r="L334">
        <v>6227</v>
      </c>
      <c r="M334" t="s">
        <v>40</v>
      </c>
      <c r="N334" t="s">
        <v>384</v>
      </c>
      <c r="O334" t="s">
        <v>237</v>
      </c>
      <c r="P334">
        <v>1</v>
      </c>
      <c r="Q334">
        <v>364</v>
      </c>
      <c r="R334">
        <v>364</v>
      </c>
      <c r="S334">
        <f>IFERROR(_xlfn.XLOOKUP(tbl_Facturas[[#This Row],[Key_Fact]],tbl_Manifiestos[Key_Manif],tbl_Manifiestos[Pagado a Broker],0),0)</f>
        <v>0</v>
      </c>
      <c r="T334">
        <v>132705.16</v>
      </c>
    </row>
    <row r="335" spans="1:20" x14ac:dyDescent="0.25">
      <c r="A335" t="s">
        <v>5816</v>
      </c>
      <c r="B335" t="str">
        <f>tbl_Facturas[[#This Row],[Factura]] &amp; "|" &amp; tbl_Facturas[[#This Row],[Proyecto OK]] &amp; "|" &amp; TEXT(tbl_Facturas[[#This Row],[Horas o Viaje]],"0.00") &amp; "|" &amp; TEXT(tbl_Facturas[[#This Row],[Costo unitario]],"0.00")</f>
        <v>2362|Canal #2 |1.00|199.50</v>
      </c>
      <c r="C335">
        <v>2362</v>
      </c>
      <c r="D335">
        <v>103</v>
      </c>
      <c r="F335" t="s">
        <v>27</v>
      </c>
      <c r="G335" t="s">
        <v>284</v>
      </c>
      <c r="H335" t="s">
        <v>385</v>
      </c>
      <c r="I335" s="134" t="s">
        <v>5401</v>
      </c>
      <c r="J335" t="s">
        <v>39</v>
      </c>
      <c r="K335" t="s">
        <v>5892</v>
      </c>
      <c r="L335">
        <v>6227</v>
      </c>
      <c r="M335" t="s">
        <v>40</v>
      </c>
      <c r="P335">
        <v>1</v>
      </c>
      <c r="Q335">
        <v>199.5</v>
      </c>
      <c r="R335">
        <v>199.5</v>
      </c>
      <c r="S335">
        <f>IFERROR(_xlfn.XLOOKUP(tbl_Facturas[[#This Row],[Key_Fact]],tbl_Manifiestos[Key_Manif],tbl_Manifiestos[Pagado a Broker],0),0)</f>
        <v>0</v>
      </c>
      <c r="T335">
        <v>132904.66</v>
      </c>
    </row>
    <row r="336" spans="1:20" x14ac:dyDescent="0.25">
      <c r="A336" t="s">
        <v>5816</v>
      </c>
      <c r="B336" t="str">
        <f>tbl_Facturas[[#This Row],[Factura]] &amp; "|" &amp; tbl_Facturas[[#This Row],[Proyecto OK]] &amp; "|" &amp; TEXT(tbl_Facturas[[#This Row],[Horas o Viaje]],"0.00") &amp; "|" &amp; TEXT(tbl_Facturas[[#This Row],[Costo unitario]],"0.00")</f>
        <v>2362|Canal #2 |1.00|364.00</v>
      </c>
      <c r="C336">
        <v>2362</v>
      </c>
      <c r="D336">
        <v>103</v>
      </c>
      <c r="F336" t="s">
        <v>27</v>
      </c>
      <c r="G336" t="s">
        <v>284</v>
      </c>
      <c r="H336" t="s">
        <v>385</v>
      </c>
      <c r="I336" s="134" t="s">
        <v>5401</v>
      </c>
      <c r="J336" t="s">
        <v>39</v>
      </c>
      <c r="K336" t="s">
        <v>5892</v>
      </c>
      <c r="L336">
        <v>6227</v>
      </c>
      <c r="M336" t="s">
        <v>40</v>
      </c>
      <c r="N336" t="s">
        <v>386</v>
      </c>
      <c r="O336" t="s">
        <v>237</v>
      </c>
      <c r="P336">
        <v>1</v>
      </c>
      <c r="Q336">
        <v>364</v>
      </c>
      <c r="R336">
        <v>364</v>
      </c>
      <c r="S336">
        <f>IFERROR(_xlfn.XLOOKUP(tbl_Facturas[[#This Row],[Key_Fact]],tbl_Manifiestos[Key_Manif],tbl_Manifiestos[Pagado a Broker],0),0)</f>
        <v>0</v>
      </c>
      <c r="T336">
        <v>133268.66</v>
      </c>
    </row>
    <row r="337" spans="1:20" x14ac:dyDescent="0.25">
      <c r="A337" t="s">
        <v>5816</v>
      </c>
      <c r="B337" t="str">
        <f>tbl_Facturas[[#This Row],[Factura]] &amp; "|" &amp; tbl_Facturas[[#This Row],[Proyecto OK]] &amp; "|" &amp; TEXT(tbl_Facturas[[#This Row],[Horas o Viaje]],"0.00") &amp; "|" &amp; TEXT(tbl_Facturas[[#This Row],[Costo unitario]],"0.00")</f>
        <v>2362|Canal #2 |1.00|199.50</v>
      </c>
      <c r="C337">
        <v>2362</v>
      </c>
      <c r="D337">
        <v>103</v>
      </c>
      <c r="F337" t="s">
        <v>27</v>
      </c>
      <c r="G337" t="s">
        <v>284</v>
      </c>
      <c r="H337" t="s">
        <v>387</v>
      </c>
      <c r="I337" s="134" t="s">
        <v>5401</v>
      </c>
      <c r="J337" t="s">
        <v>39</v>
      </c>
      <c r="K337" t="s">
        <v>5892</v>
      </c>
      <c r="L337">
        <v>6227</v>
      </c>
      <c r="M337" t="s">
        <v>40</v>
      </c>
      <c r="P337">
        <v>1</v>
      </c>
      <c r="Q337">
        <v>199.5</v>
      </c>
      <c r="R337">
        <v>199.5</v>
      </c>
      <c r="S337">
        <f>IFERROR(_xlfn.XLOOKUP(tbl_Facturas[[#This Row],[Key_Fact]],tbl_Manifiestos[Key_Manif],tbl_Manifiestos[Pagado a Broker],0),0)</f>
        <v>0</v>
      </c>
      <c r="T337">
        <v>133468.16</v>
      </c>
    </row>
    <row r="338" spans="1:20" x14ac:dyDescent="0.25">
      <c r="A338" t="s">
        <v>5816</v>
      </c>
      <c r="B338" t="str">
        <f>tbl_Facturas[[#This Row],[Factura]] &amp; "|" &amp; tbl_Facturas[[#This Row],[Proyecto OK]] &amp; "|" &amp; TEXT(tbl_Facturas[[#This Row],[Horas o Viaje]],"0.00") &amp; "|" &amp; TEXT(tbl_Facturas[[#This Row],[Costo unitario]],"0.00")</f>
        <v>2362|Canal #2 |1.00|56.50</v>
      </c>
      <c r="C338">
        <v>2362</v>
      </c>
      <c r="D338">
        <v>103</v>
      </c>
      <c r="F338" t="s">
        <v>27</v>
      </c>
      <c r="G338" t="s">
        <v>284</v>
      </c>
      <c r="H338" t="s">
        <v>387</v>
      </c>
      <c r="I338" s="134" t="s">
        <v>5401</v>
      </c>
      <c r="J338" t="s">
        <v>39</v>
      </c>
      <c r="K338" t="s">
        <v>5892</v>
      </c>
      <c r="L338">
        <v>6227</v>
      </c>
      <c r="M338" t="s">
        <v>40</v>
      </c>
      <c r="N338" t="s">
        <v>388</v>
      </c>
      <c r="O338" t="s">
        <v>316</v>
      </c>
      <c r="P338">
        <v>1</v>
      </c>
      <c r="Q338">
        <v>56.5</v>
      </c>
      <c r="R338">
        <v>56.5</v>
      </c>
      <c r="S338">
        <f>IFERROR(_xlfn.XLOOKUP(tbl_Facturas[[#This Row],[Key_Fact]],tbl_Manifiestos[Key_Manif],tbl_Manifiestos[Pagado a Broker],0),0)</f>
        <v>0</v>
      </c>
      <c r="T338">
        <v>133524.66</v>
      </c>
    </row>
    <row r="339" spans="1:20" x14ac:dyDescent="0.25">
      <c r="A339" t="s">
        <v>5816</v>
      </c>
      <c r="B339" t="str">
        <f>tbl_Facturas[[#This Row],[Factura]] &amp; "|" &amp; tbl_Facturas[[#This Row],[Proyecto OK]] &amp; "|" &amp; TEXT(tbl_Facturas[[#This Row],[Horas o Viaje]],"0.00") &amp; "|" &amp; TEXT(tbl_Facturas[[#This Row],[Costo unitario]],"0.00")</f>
        <v>2362|Canal #2 |1.00|199.50</v>
      </c>
      <c r="C339">
        <v>2362</v>
      </c>
      <c r="D339">
        <v>103</v>
      </c>
      <c r="F339" t="s">
        <v>27</v>
      </c>
      <c r="G339" t="s">
        <v>284</v>
      </c>
      <c r="H339" t="s">
        <v>389</v>
      </c>
      <c r="I339" s="134" t="s">
        <v>5401</v>
      </c>
      <c r="J339" t="s">
        <v>39</v>
      </c>
      <c r="K339" t="s">
        <v>5892</v>
      </c>
      <c r="L339">
        <v>6227</v>
      </c>
      <c r="M339" t="s">
        <v>40</v>
      </c>
      <c r="P339">
        <v>1</v>
      </c>
      <c r="Q339">
        <v>199.5</v>
      </c>
      <c r="R339">
        <v>199.5</v>
      </c>
      <c r="S339">
        <f>IFERROR(_xlfn.XLOOKUP(tbl_Facturas[[#This Row],[Key_Fact]],tbl_Manifiestos[Key_Manif],tbl_Manifiestos[Pagado a Broker],0),0)</f>
        <v>0</v>
      </c>
      <c r="T339">
        <v>133724.16</v>
      </c>
    </row>
    <row r="340" spans="1:20" x14ac:dyDescent="0.25">
      <c r="A340" t="s">
        <v>5816</v>
      </c>
      <c r="B340" t="str">
        <f>tbl_Facturas[[#This Row],[Factura]] &amp; "|" &amp; tbl_Facturas[[#This Row],[Proyecto OK]] &amp; "|" &amp; TEXT(tbl_Facturas[[#This Row],[Horas o Viaje]],"0.00") &amp; "|" &amp; TEXT(tbl_Facturas[[#This Row],[Costo unitario]],"0.00")</f>
        <v>2362|Canal #2 |1.00|364.00</v>
      </c>
      <c r="C340">
        <v>2362</v>
      </c>
      <c r="D340">
        <v>103</v>
      </c>
      <c r="F340" t="s">
        <v>27</v>
      </c>
      <c r="G340" t="s">
        <v>284</v>
      </c>
      <c r="H340" t="s">
        <v>389</v>
      </c>
      <c r="I340" s="134" t="s">
        <v>5401</v>
      </c>
      <c r="J340" t="s">
        <v>39</v>
      </c>
      <c r="K340" t="s">
        <v>5892</v>
      </c>
      <c r="L340">
        <v>6227</v>
      </c>
      <c r="M340" t="s">
        <v>40</v>
      </c>
      <c r="N340" t="s">
        <v>390</v>
      </c>
      <c r="O340" t="s">
        <v>237</v>
      </c>
      <c r="P340">
        <v>1</v>
      </c>
      <c r="Q340">
        <v>364</v>
      </c>
      <c r="R340">
        <v>364</v>
      </c>
      <c r="S340">
        <f>IFERROR(_xlfn.XLOOKUP(tbl_Facturas[[#This Row],[Key_Fact]],tbl_Manifiestos[Key_Manif],tbl_Manifiestos[Pagado a Broker],0),0)</f>
        <v>0</v>
      </c>
      <c r="T340">
        <v>134088.16</v>
      </c>
    </row>
    <row r="341" spans="1:20" x14ac:dyDescent="0.25">
      <c r="A341" t="s">
        <v>5816</v>
      </c>
      <c r="B341" t="str">
        <f>tbl_Facturas[[#This Row],[Factura]] &amp; "|" &amp; tbl_Facturas[[#This Row],[Proyecto OK]] &amp; "|" &amp; TEXT(tbl_Facturas[[#This Row],[Horas o Viaje]],"0.00") &amp; "|" &amp; TEXT(tbl_Facturas[[#This Row],[Costo unitario]],"0.00")</f>
        <v>2362|Canal #2 |1.00|199.50</v>
      </c>
      <c r="C341">
        <v>2362</v>
      </c>
      <c r="D341">
        <v>103</v>
      </c>
      <c r="F341" t="s">
        <v>27</v>
      </c>
      <c r="G341" t="s">
        <v>284</v>
      </c>
      <c r="H341" t="s">
        <v>391</v>
      </c>
      <c r="I341" s="134" t="s">
        <v>5401</v>
      </c>
      <c r="J341" t="s">
        <v>39</v>
      </c>
      <c r="K341" t="s">
        <v>5892</v>
      </c>
      <c r="L341">
        <v>6227</v>
      </c>
      <c r="M341" t="s">
        <v>40</v>
      </c>
      <c r="P341">
        <v>1</v>
      </c>
      <c r="Q341">
        <v>199.5</v>
      </c>
      <c r="R341">
        <v>199.5</v>
      </c>
      <c r="S341">
        <f>IFERROR(_xlfn.XLOOKUP(tbl_Facturas[[#This Row],[Key_Fact]],tbl_Manifiestos[Key_Manif],tbl_Manifiestos[Pagado a Broker],0),0)</f>
        <v>0</v>
      </c>
      <c r="T341">
        <v>134287.66</v>
      </c>
    </row>
    <row r="342" spans="1:20" x14ac:dyDescent="0.25">
      <c r="A342" t="s">
        <v>5816</v>
      </c>
      <c r="B342" t="str">
        <f>tbl_Facturas[[#This Row],[Factura]] &amp; "|" &amp; tbl_Facturas[[#This Row],[Proyecto OK]] &amp; "|" &amp; TEXT(tbl_Facturas[[#This Row],[Horas o Viaje]],"0.00") &amp; "|" &amp; TEXT(tbl_Facturas[[#This Row],[Costo unitario]],"0.00")</f>
        <v>2362|Canal #2 |1.00|364.00</v>
      </c>
      <c r="C342">
        <v>2362</v>
      </c>
      <c r="D342">
        <v>103</v>
      </c>
      <c r="F342" t="s">
        <v>27</v>
      </c>
      <c r="G342" t="s">
        <v>284</v>
      </c>
      <c r="H342" t="s">
        <v>391</v>
      </c>
      <c r="I342" s="134" t="s">
        <v>5401</v>
      </c>
      <c r="J342" t="s">
        <v>39</v>
      </c>
      <c r="K342" t="s">
        <v>5892</v>
      </c>
      <c r="L342">
        <v>6227</v>
      </c>
      <c r="M342" t="s">
        <v>40</v>
      </c>
      <c r="N342" t="s">
        <v>392</v>
      </c>
      <c r="O342" t="s">
        <v>237</v>
      </c>
      <c r="P342">
        <v>1</v>
      </c>
      <c r="Q342">
        <v>364</v>
      </c>
      <c r="R342">
        <v>364</v>
      </c>
      <c r="S342">
        <f>IFERROR(_xlfn.XLOOKUP(tbl_Facturas[[#This Row],[Key_Fact]],tbl_Manifiestos[Key_Manif],tbl_Manifiestos[Pagado a Broker],0),0)</f>
        <v>0</v>
      </c>
      <c r="T342">
        <v>134651.66</v>
      </c>
    </row>
    <row r="343" spans="1:20" x14ac:dyDescent="0.25">
      <c r="A343" t="s">
        <v>5816</v>
      </c>
      <c r="B343" t="str">
        <f>tbl_Facturas[[#This Row],[Factura]] &amp; "|" &amp; tbl_Facturas[[#This Row],[Proyecto OK]] &amp; "|" &amp; TEXT(tbl_Facturas[[#This Row],[Horas o Viaje]],"0.00") &amp; "|" &amp; TEXT(tbl_Facturas[[#This Row],[Costo unitario]],"0.00")</f>
        <v>2362|Canal #2 |1.00|199.50</v>
      </c>
      <c r="C343">
        <v>2362</v>
      </c>
      <c r="D343">
        <v>103</v>
      </c>
      <c r="F343" t="s">
        <v>27</v>
      </c>
      <c r="G343" t="s">
        <v>284</v>
      </c>
      <c r="H343" t="s">
        <v>393</v>
      </c>
      <c r="I343" s="134" t="s">
        <v>5401</v>
      </c>
      <c r="J343" t="s">
        <v>39</v>
      </c>
      <c r="K343" t="s">
        <v>5892</v>
      </c>
      <c r="L343">
        <v>6227</v>
      </c>
      <c r="M343" t="s">
        <v>40</v>
      </c>
      <c r="P343">
        <v>1</v>
      </c>
      <c r="Q343">
        <v>199.5</v>
      </c>
      <c r="R343">
        <v>199.5</v>
      </c>
      <c r="S343">
        <f>IFERROR(_xlfn.XLOOKUP(tbl_Facturas[[#This Row],[Key_Fact]],tbl_Manifiestos[Key_Manif],tbl_Manifiestos[Pagado a Broker],0),0)</f>
        <v>0</v>
      </c>
      <c r="T343">
        <v>134851.16</v>
      </c>
    </row>
    <row r="344" spans="1:20" x14ac:dyDescent="0.25">
      <c r="A344" t="s">
        <v>5816</v>
      </c>
      <c r="B344" t="str">
        <f>tbl_Facturas[[#This Row],[Factura]] &amp; "|" &amp; tbl_Facturas[[#This Row],[Proyecto OK]] &amp; "|" &amp; TEXT(tbl_Facturas[[#This Row],[Horas o Viaje]],"0.00") &amp; "|" &amp; TEXT(tbl_Facturas[[#This Row],[Costo unitario]],"0.00")</f>
        <v>2362|Canal #2 |1.00|56.50</v>
      </c>
      <c r="C344">
        <v>2362</v>
      </c>
      <c r="D344">
        <v>103</v>
      </c>
      <c r="F344" t="s">
        <v>27</v>
      </c>
      <c r="G344" t="s">
        <v>284</v>
      </c>
      <c r="H344" t="s">
        <v>393</v>
      </c>
      <c r="I344" s="134" t="s">
        <v>5401</v>
      </c>
      <c r="J344" t="s">
        <v>39</v>
      </c>
      <c r="K344" t="s">
        <v>5892</v>
      </c>
      <c r="L344">
        <v>6227</v>
      </c>
      <c r="M344" t="s">
        <v>40</v>
      </c>
      <c r="N344" t="s">
        <v>394</v>
      </c>
      <c r="P344">
        <v>1</v>
      </c>
      <c r="Q344">
        <v>56.5</v>
      </c>
      <c r="R344">
        <v>56.5</v>
      </c>
      <c r="S344">
        <f>IFERROR(_xlfn.XLOOKUP(tbl_Facturas[[#This Row],[Key_Fact]],tbl_Manifiestos[Key_Manif],tbl_Manifiestos[Pagado a Broker],0),0)</f>
        <v>0</v>
      </c>
      <c r="T344">
        <v>134907.66</v>
      </c>
    </row>
    <row r="345" spans="1:20" x14ac:dyDescent="0.25">
      <c r="A345" t="s">
        <v>5816</v>
      </c>
      <c r="B345" t="str">
        <f>tbl_Facturas[[#This Row],[Factura]] &amp; "|" &amp; tbl_Facturas[[#This Row],[Proyecto OK]] &amp; "|" &amp; TEXT(tbl_Facturas[[#This Row],[Horas o Viaje]],"0.00") &amp; "|" &amp; TEXT(tbl_Facturas[[#This Row],[Costo unitario]],"0.00")</f>
        <v>2362|Canal #2 |1.00|199.50</v>
      </c>
      <c r="C345">
        <v>2362</v>
      </c>
      <c r="D345">
        <v>356</v>
      </c>
      <c r="F345" t="s">
        <v>27</v>
      </c>
      <c r="G345" t="s">
        <v>122</v>
      </c>
      <c r="H345" t="s">
        <v>395</v>
      </c>
      <c r="I345" s="134" t="s">
        <v>5401</v>
      </c>
      <c r="J345" t="s">
        <v>39</v>
      </c>
      <c r="K345" t="s">
        <v>5892</v>
      </c>
      <c r="L345">
        <v>6227</v>
      </c>
      <c r="M345" t="s">
        <v>40</v>
      </c>
      <c r="P345">
        <v>1</v>
      </c>
      <c r="Q345">
        <v>199.5</v>
      </c>
      <c r="R345">
        <v>199.5</v>
      </c>
      <c r="S345">
        <f>IFERROR(_xlfn.XLOOKUP(tbl_Facturas[[#This Row],[Key_Fact]],tbl_Manifiestos[Key_Manif],tbl_Manifiestos[Pagado a Broker],0),0)</f>
        <v>0</v>
      </c>
      <c r="T345">
        <v>135107.16</v>
      </c>
    </row>
    <row r="346" spans="1:20" x14ac:dyDescent="0.25">
      <c r="A346" t="s">
        <v>5816</v>
      </c>
      <c r="B346" t="str">
        <f>tbl_Facturas[[#This Row],[Factura]] &amp; "|" &amp; tbl_Facturas[[#This Row],[Proyecto OK]] &amp; "|" &amp; TEXT(tbl_Facturas[[#This Row],[Horas o Viaje]],"0.00") &amp; "|" &amp; TEXT(tbl_Facturas[[#This Row],[Costo unitario]],"0.00")</f>
        <v>2362|Canal #2 |1.00|364.00</v>
      </c>
      <c r="C346">
        <v>2362</v>
      </c>
      <c r="D346">
        <v>356</v>
      </c>
      <c r="F346" t="s">
        <v>27</v>
      </c>
      <c r="G346" t="s">
        <v>122</v>
      </c>
      <c r="H346" t="s">
        <v>395</v>
      </c>
      <c r="I346" s="134" t="s">
        <v>5401</v>
      </c>
      <c r="J346" t="s">
        <v>39</v>
      </c>
      <c r="K346" t="s">
        <v>5892</v>
      </c>
      <c r="L346">
        <v>6227</v>
      </c>
      <c r="M346" t="s">
        <v>40</v>
      </c>
      <c r="N346" t="s">
        <v>396</v>
      </c>
      <c r="O346" t="s">
        <v>237</v>
      </c>
      <c r="P346">
        <v>1</v>
      </c>
      <c r="Q346">
        <v>364</v>
      </c>
      <c r="R346">
        <v>364</v>
      </c>
      <c r="S346">
        <f>IFERROR(_xlfn.XLOOKUP(tbl_Facturas[[#This Row],[Key_Fact]],tbl_Manifiestos[Key_Manif],tbl_Manifiestos[Pagado a Broker],0),0)</f>
        <v>0</v>
      </c>
      <c r="T346">
        <v>135471.16</v>
      </c>
    </row>
    <row r="347" spans="1:20" x14ac:dyDescent="0.25">
      <c r="A347" t="s">
        <v>5816</v>
      </c>
      <c r="B347" t="str">
        <f>tbl_Facturas[[#This Row],[Factura]] &amp; "|" &amp; tbl_Facturas[[#This Row],[Proyecto OK]] &amp; "|" &amp; TEXT(tbl_Facturas[[#This Row],[Horas o Viaje]],"0.00") &amp; "|" &amp; TEXT(tbl_Facturas[[#This Row],[Costo unitario]],"0.00")</f>
        <v>2362|Canal #2 |1.00|199.50</v>
      </c>
      <c r="C347">
        <v>2362</v>
      </c>
      <c r="D347">
        <v>356</v>
      </c>
      <c r="F347" t="s">
        <v>27</v>
      </c>
      <c r="G347" t="s">
        <v>122</v>
      </c>
      <c r="H347" t="s">
        <v>397</v>
      </c>
      <c r="I347" s="134" t="s">
        <v>5401</v>
      </c>
      <c r="J347" t="s">
        <v>39</v>
      </c>
      <c r="K347" t="s">
        <v>5892</v>
      </c>
      <c r="L347">
        <v>6227</v>
      </c>
      <c r="M347" t="s">
        <v>40</v>
      </c>
      <c r="P347">
        <v>1</v>
      </c>
      <c r="Q347">
        <v>199.5</v>
      </c>
      <c r="R347">
        <v>199.5</v>
      </c>
      <c r="S347">
        <f>IFERROR(_xlfn.XLOOKUP(tbl_Facturas[[#This Row],[Key_Fact]],tbl_Manifiestos[Key_Manif],tbl_Manifiestos[Pagado a Broker],0),0)</f>
        <v>0</v>
      </c>
      <c r="T347">
        <v>135670.66</v>
      </c>
    </row>
    <row r="348" spans="1:20" x14ac:dyDescent="0.25">
      <c r="A348" t="s">
        <v>5816</v>
      </c>
      <c r="B348" t="str">
        <f>tbl_Facturas[[#This Row],[Factura]] &amp; "|" &amp; tbl_Facturas[[#This Row],[Proyecto OK]] &amp; "|" &amp; TEXT(tbl_Facturas[[#This Row],[Horas o Viaje]],"0.00") &amp; "|" &amp; TEXT(tbl_Facturas[[#This Row],[Costo unitario]],"0.00")</f>
        <v>2362|Canal #2 |1.00|364.00</v>
      </c>
      <c r="C348">
        <v>2362</v>
      </c>
      <c r="D348">
        <v>356</v>
      </c>
      <c r="F348" t="s">
        <v>27</v>
      </c>
      <c r="G348" t="s">
        <v>122</v>
      </c>
      <c r="H348" t="s">
        <v>397</v>
      </c>
      <c r="I348" s="134" t="s">
        <v>5401</v>
      </c>
      <c r="J348" t="s">
        <v>39</v>
      </c>
      <c r="K348" t="s">
        <v>5892</v>
      </c>
      <c r="L348">
        <v>6227</v>
      </c>
      <c r="M348" t="s">
        <v>40</v>
      </c>
      <c r="N348" t="s">
        <v>398</v>
      </c>
      <c r="O348" t="s">
        <v>237</v>
      </c>
      <c r="P348">
        <v>1</v>
      </c>
      <c r="Q348">
        <v>364</v>
      </c>
      <c r="R348">
        <v>364</v>
      </c>
      <c r="S348">
        <f>IFERROR(_xlfn.XLOOKUP(tbl_Facturas[[#This Row],[Key_Fact]],tbl_Manifiestos[Key_Manif],tbl_Manifiestos[Pagado a Broker],0),0)</f>
        <v>0</v>
      </c>
      <c r="T348">
        <v>136034.66</v>
      </c>
    </row>
    <row r="349" spans="1:20" x14ac:dyDescent="0.25">
      <c r="A349" t="s">
        <v>5816</v>
      </c>
      <c r="B349" t="str">
        <f>tbl_Facturas[[#This Row],[Factura]] &amp; "|" &amp; tbl_Facturas[[#This Row],[Proyecto OK]] &amp; "|" &amp; TEXT(tbl_Facturas[[#This Row],[Horas o Viaje]],"0.00") &amp; "|" &amp; TEXT(tbl_Facturas[[#This Row],[Costo unitario]],"0.00")</f>
        <v>2362|Canal #2 |1.00|199.50</v>
      </c>
      <c r="C349">
        <v>2362</v>
      </c>
      <c r="D349">
        <v>356</v>
      </c>
      <c r="F349" t="s">
        <v>27</v>
      </c>
      <c r="G349" t="s">
        <v>122</v>
      </c>
      <c r="H349" t="s">
        <v>399</v>
      </c>
      <c r="I349" s="134" t="s">
        <v>5401</v>
      </c>
      <c r="J349" t="s">
        <v>39</v>
      </c>
      <c r="K349" t="s">
        <v>5892</v>
      </c>
      <c r="L349">
        <v>6227</v>
      </c>
      <c r="M349" t="s">
        <v>40</v>
      </c>
      <c r="P349">
        <v>1</v>
      </c>
      <c r="Q349">
        <v>199.5</v>
      </c>
      <c r="R349">
        <v>199.5</v>
      </c>
      <c r="S349">
        <f>IFERROR(_xlfn.XLOOKUP(tbl_Facturas[[#This Row],[Key_Fact]],tbl_Manifiestos[Key_Manif],tbl_Manifiestos[Pagado a Broker],0),0)</f>
        <v>0</v>
      </c>
      <c r="T349">
        <v>136234.16</v>
      </c>
    </row>
    <row r="350" spans="1:20" x14ac:dyDescent="0.25">
      <c r="A350" t="s">
        <v>5816</v>
      </c>
      <c r="B350" t="str">
        <f>tbl_Facturas[[#This Row],[Factura]] &amp; "|" &amp; tbl_Facturas[[#This Row],[Proyecto OK]] &amp; "|" &amp; TEXT(tbl_Facturas[[#This Row],[Horas o Viaje]],"0.00") &amp; "|" &amp; TEXT(tbl_Facturas[[#This Row],[Costo unitario]],"0.00")</f>
        <v>2362|Canal #2 |1.00|364.00</v>
      </c>
      <c r="C350">
        <v>2362</v>
      </c>
      <c r="D350">
        <v>356</v>
      </c>
      <c r="F350" t="s">
        <v>27</v>
      </c>
      <c r="G350" t="s">
        <v>122</v>
      </c>
      <c r="H350" t="s">
        <v>399</v>
      </c>
      <c r="I350" s="134" t="s">
        <v>5401</v>
      </c>
      <c r="J350" t="s">
        <v>39</v>
      </c>
      <c r="K350" t="s">
        <v>5892</v>
      </c>
      <c r="L350">
        <v>6227</v>
      </c>
      <c r="M350" t="s">
        <v>40</v>
      </c>
      <c r="N350" t="s">
        <v>400</v>
      </c>
      <c r="O350" t="s">
        <v>237</v>
      </c>
      <c r="P350">
        <v>1</v>
      </c>
      <c r="Q350">
        <v>364</v>
      </c>
      <c r="R350">
        <v>364</v>
      </c>
      <c r="S350">
        <f>IFERROR(_xlfn.XLOOKUP(tbl_Facturas[[#This Row],[Key_Fact]],tbl_Manifiestos[Key_Manif],tbl_Manifiestos[Pagado a Broker],0),0)</f>
        <v>0</v>
      </c>
      <c r="T350">
        <v>136598.16</v>
      </c>
    </row>
    <row r="351" spans="1:20" x14ac:dyDescent="0.25">
      <c r="A351" t="s">
        <v>5816</v>
      </c>
      <c r="B351" t="str">
        <f>tbl_Facturas[[#This Row],[Factura]] &amp; "|" &amp; tbl_Facturas[[#This Row],[Proyecto OK]] &amp; "|" &amp; TEXT(tbl_Facturas[[#This Row],[Horas o Viaje]],"0.00") &amp; "|" &amp; TEXT(tbl_Facturas[[#This Row],[Costo unitario]],"0.00")</f>
        <v>2362|Canal #2 |1.00|199.50</v>
      </c>
      <c r="C351">
        <v>2362</v>
      </c>
      <c r="D351">
        <v>356</v>
      </c>
      <c r="F351" t="s">
        <v>27</v>
      </c>
      <c r="G351" t="s">
        <v>122</v>
      </c>
      <c r="H351" t="s">
        <v>401</v>
      </c>
      <c r="I351" s="134" t="s">
        <v>5401</v>
      </c>
      <c r="J351" t="s">
        <v>39</v>
      </c>
      <c r="K351" t="s">
        <v>5892</v>
      </c>
      <c r="L351">
        <v>6227</v>
      </c>
      <c r="M351" t="s">
        <v>40</v>
      </c>
      <c r="P351">
        <v>1</v>
      </c>
      <c r="Q351">
        <v>199.5</v>
      </c>
      <c r="R351">
        <v>199.5</v>
      </c>
      <c r="S351">
        <f>IFERROR(_xlfn.XLOOKUP(tbl_Facturas[[#This Row],[Key_Fact]],tbl_Manifiestos[Key_Manif],tbl_Manifiestos[Pagado a Broker],0),0)</f>
        <v>0</v>
      </c>
      <c r="T351">
        <v>136797.66</v>
      </c>
    </row>
    <row r="352" spans="1:20" x14ac:dyDescent="0.25">
      <c r="A352" t="s">
        <v>5816</v>
      </c>
      <c r="B352" t="str">
        <f>tbl_Facturas[[#This Row],[Factura]] &amp; "|" &amp; tbl_Facturas[[#This Row],[Proyecto OK]] &amp; "|" &amp; TEXT(tbl_Facturas[[#This Row],[Horas o Viaje]],"0.00") &amp; "|" &amp; TEXT(tbl_Facturas[[#This Row],[Costo unitario]],"0.00")</f>
        <v>2362|Canal #2 |1.00|56.50</v>
      </c>
      <c r="C352">
        <v>2362</v>
      </c>
      <c r="D352">
        <v>356</v>
      </c>
      <c r="F352" t="s">
        <v>27</v>
      </c>
      <c r="G352" t="s">
        <v>122</v>
      </c>
      <c r="H352" t="s">
        <v>401</v>
      </c>
      <c r="I352" s="134" t="s">
        <v>5401</v>
      </c>
      <c r="J352" t="s">
        <v>39</v>
      </c>
      <c r="K352" t="s">
        <v>5892</v>
      </c>
      <c r="L352">
        <v>6227</v>
      </c>
      <c r="M352" t="s">
        <v>40</v>
      </c>
      <c r="N352" t="s">
        <v>402</v>
      </c>
      <c r="O352" t="s">
        <v>316</v>
      </c>
      <c r="P352">
        <v>1</v>
      </c>
      <c r="Q352">
        <v>56.5</v>
      </c>
      <c r="R352">
        <v>56.5</v>
      </c>
      <c r="S352">
        <f>IFERROR(_xlfn.XLOOKUP(tbl_Facturas[[#This Row],[Key_Fact]],tbl_Manifiestos[Key_Manif],tbl_Manifiestos[Pagado a Broker],0),0)</f>
        <v>0</v>
      </c>
      <c r="T352">
        <v>136854.16</v>
      </c>
    </row>
    <row r="353" spans="1:20" x14ac:dyDescent="0.25">
      <c r="A353" t="s">
        <v>5816</v>
      </c>
      <c r="B353" t="str">
        <f>tbl_Facturas[[#This Row],[Factura]] &amp; "|" &amp; tbl_Facturas[[#This Row],[Proyecto OK]] &amp; "|" &amp; TEXT(tbl_Facturas[[#This Row],[Horas o Viaje]],"0.00") &amp; "|" &amp; TEXT(tbl_Facturas[[#This Row],[Costo unitario]],"0.00")</f>
        <v>2362|Canal #2 |1.00|199.50</v>
      </c>
      <c r="C353">
        <v>2362</v>
      </c>
      <c r="D353">
        <v>356</v>
      </c>
      <c r="F353" t="s">
        <v>27</v>
      </c>
      <c r="G353" t="s">
        <v>122</v>
      </c>
      <c r="H353" t="s">
        <v>403</v>
      </c>
      <c r="I353" s="134" t="s">
        <v>5401</v>
      </c>
      <c r="J353" t="s">
        <v>39</v>
      </c>
      <c r="K353" t="s">
        <v>5892</v>
      </c>
      <c r="L353">
        <v>6227</v>
      </c>
      <c r="M353" t="s">
        <v>40</v>
      </c>
      <c r="P353">
        <v>1</v>
      </c>
      <c r="Q353">
        <v>199.5</v>
      </c>
      <c r="R353">
        <v>199.5</v>
      </c>
      <c r="S353">
        <f>IFERROR(_xlfn.XLOOKUP(tbl_Facturas[[#This Row],[Key_Fact]],tbl_Manifiestos[Key_Manif],tbl_Manifiestos[Pagado a Broker],0),0)</f>
        <v>0</v>
      </c>
      <c r="T353">
        <v>137053.66</v>
      </c>
    </row>
    <row r="354" spans="1:20" x14ac:dyDescent="0.25">
      <c r="A354" t="s">
        <v>5816</v>
      </c>
      <c r="B354" t="str">
        <f>tbl_Facturas[[#This Row],[Factura]] &amp; "|" &amp; tbl_Facturas[[#This Row],[Proyecto OK]] &amp; "|" &amp; TEXT(tbl_Facturas[[#This Row],[Horas o Viaje]],"0.00") &amp; "|" &amp; TEXT(tbl_Facturas[[#This Row],[Costo unitario]],"0.00")</f>
        <v>2362|Canal #2 |1.00|56.50</v>
      </c>
      <c r="C354">
        <v>2362</v>
      </c>
      <c r="D354">
        <v>356</v>
      </c>
      <c r="F354" t="s">
        <v>27</v>
      </c>
      <c r="G354" t="s">
        <v>122</v>
      </c>
      <c r="H354" t="s">
        <v>403</v>
      </c>
      <c r="I354" s="134" t="s">
        <v>5401</v>
      </c>
      <c r="J354" t="s">
        <v>39</v>
      </c>
      <c r="K354" t="s">
        <v>5892</v>
      </c>
      <c r="L354">
        <v>6227</v>
      </c>
      <c r="M354" t="s">
        <v>40</v>
      </c>
      <c r="N354" t="s">
        <v>404</v>
      </c>
      <c r="O354" t="s">
        <v>316</v>
      </c>
      <c r="P354">
        <v>1</v>
      </c>
      <c r="Q354">
        <v>56.5</v>
      </c>
      <c r="R354">
        <v>56.5</v>
      </c>
      <c r="S354">
        <f>IFERROR(_xlfn.XLOOKUP(tbl_Facturas[[#This Row],[Key_Fact]],tbl_Manifiestos[Key_Manif],tbl_Manifiestos[Pagado a Broker],0),0)</f>
        <v>0</v>
      </c>
      <c r="T354">
        <v>137110.16</v>
      </c>
    </row>
    <row r="355" spans="1:20" x14ac:dyDescent="0.25">
      <c r="A355" t="s">
        <v>5816</v>
      </c>
      <c r="B355" t="str">
        <f>tbl_Facturas[[#This Row],[Factura]] &amp; "|" &amp; tbl_Facturas[[#This Row],[Proyecto OK]] &amp; "|" &amp; TEXT(tbl_Facturas[[#This Row],[Horas o Viaje]],"0.00") &amp; "|" &amp; TEXT(tbl_Facturas[[#This Row],[Costo unitario]],"0.00")</f>
        <v>2362|Canal #2 |1.00|273.00</v>
      </c>
      <c r="C355">
        <v>2362</v>
      </c>
      <c r="D355">
        <v>356</v>
      </c>
      <c r="F355" t="s">
        <v>27</v>
      </c>
      <c r="G355" t="s">
        <v>122</v>
      </c>
      <c r="H355" t="s">
        <v>405</v>
      </c>
      <c r="I355" s="134" t="s">
        <v>5401</v>
      </c>
      <c r="J355" t="s">
        <v>39</v>
      </c>
      <c r="K355" t="s">
        <v>5892</v>
      </c>
      <c r="L355">
        <v>6227</v>
      </c>
      <c r="M355" t="s">
        <v>146</v>
      </c>
      <c r="P355">
        <v>1</v>
      </c>
      <c r="Q355">
        <v>273</v>
      </c>
      <c r="R355">
        <v>273</v>
      </c>
      <c r="S355">
        <f>IFERROR(_xlfn.XLOOKUP(tbl_Facturas[[#This Row],[Key_Fact]],tbl_Manifiestos[Key_Manif],tbl_Manifiestos[Pagado a Broker],0),0)</f>
        <v>253.89000000000001</v>
      </c>
      <c r="T355">
        <v>137383.16</v>
      </c>
    </row>
    <row r="356" spans="1:20" x14ac:dyDescent="0.25">
      <c r="A356" t="s">
        <v>5816</v>
      </c>
      <c r="B356" t="str">
        <f>tbl_Facturas[[#This Row],[Factura]] &amp; "|" &amp; tbl_Facturas[[#This Row],[Proyecto OK]] &amp; "|" &amp; TEXT(tbl_Facturas[[#This Row],[Horas o Viaje]],"0.00") &amp; "|" &amp; TEXT(tbl_Facturas[[#This Row],[Costo unitario]],"0.00")</f>
        <v>2362|Canal #2 |1.00|186.00</v>
      </c>
      <c r="C356">
        <v>2362</v>
      </c>
      <c r="D356">
        <v>356</v>
      </c>
      <c r="F356" t="s">
        <v>27</v>
      </c>
      <c r="G356" t="s">
        <v>122</v>
      </c>
      <c r="H356" t="s">
        <v>405</v>
      </c>
      <c r="I356" s="134" t="s">
        <v>5401</v>
      </c>
      <c r="J356" t="s">
        <v>39</v>
      </c>
      <c r="K356" t="s">
        <v>5892</v>
      </c>
      <c r="L356">
        <v>6227</v>
      </c>
      <c r="M356" t="s">
        <v>146</v>
      </c>
      <c r="N356" t="s">
        <v>406</v>
      </c>
      <c r="O356" t="s">
        <v>287</v>
      </c>
      <c r="P356">
        <v>1</v>
      </c>
      <c r="Q356">
        <v>186</v>
      </c>
      <c r="R356">
        <v>186</v>
      </c>
      <c r="S356">
        <f>IFERROR(_xlfn.XLOOKUP(tbl_Facturas[[#This Row],[Key_Fact]],tbl_Manifiestos[Key_Manif],tbl_Manifiestos[Pagado a Broker],0),0)</f>
        <v>0</v>
      </c>
      <c r="T356">
        <v>137569.16</v>
      </c>
    </row>
    <row r="357" spans="1:20" x14ac:dyDescent="0.25">
      <c r="A357" t="s">
        <v>5816</v>
      </c>
      <c r="B357" t="str">
        <f>tbl_Facturas[[#This Row],[Factura]] &amp; "|" &amp; tbl_Facturas[[#This Row],[Proyecto OK]] &amp; "|" &amp; TEXT(tbl_Facturas[[#This Row],[Horas o Viaje]],"0.00") &amp; "|" &amp; TEXT(tbl_Facturas[[#This Row],[Costo unitario]],"0.00")</f>
        <v>2363|Lead Service Replacement Project|10.50|115.50</v>
      </c>
      <c r="C357">
        <v>2363</v>
      </c>
      <c r="D357">
        <v>308</v>
      </c>
      <c r="E357" t="s">
        <v>16</v>
      </c>
      <c r="G357" t="s">
        <v>17</v>
      </c>
      <c r="H357" t="s">
        <v>407</v>
      </c>
      <c r="I357" s="134" t="s">
        <v>5312</v>
      </c>
      <c r="J357" t="s">
        <v>320</v>
      </c>
      <c r="K357" t="s">
        <v>15</v>
      </c>
      <c r="L357" t="s">
        <v>5640</v>
      </c>
      <c r="P357">
        <v>10.5</v>
      </c>
      <c r="Q357">
        <v>115.5</v>
      </c>
      <c r="R357">
        <v>1212.75</v>
      </c>
      <c r="S357">
        <f>IFERROR(_xlfn.XLOOKUP(tbl_Facturas[[#This Row],[Key_Fact]],tbl_Manifiestos[Key_Manif],tbl_Manifiestos[Pagado a Broker],0),0)</f>
        <v>1127.8575000000001</v>
      </c>
      <c r="T357">
        <v>138781.91</v>
      </c>
    </row>
    <row r="358" spans="1:20" x14ac:dyDescent="0.25">
      <c r="A358" t="s">
        <v>5816</v>
      </c>
      <c r="B358" t="str">
        <f>tbl_Facturas[[#This Row],[Factura]] &amp; "|" &amp; tbl_Facturas[[#This Row],[Proyecto OK]] &amp; "|" &amp; TEXT(tbl_Facturas[[#This Row],[Horas o Viaje]],"0.00") &amp; "|" &amp; TEXT(tbl_Facturas[[#This Row],[Costo unitario]],"0.00")</f>
        <v>2363|Lead Service Replacement Project|9.50|115.50</v>
      </c>
      <c r="C358">
        <v>2363</v>
      </c>
      <c r="D358">
        <v>108</v>
      </c>
      <c r="E358" t="s">
        <v>5916</v>
      </c>
      <c r="G358" t="s">
        <v>99</v>
      </c>
      <c r="H358" t="s">
        <v>408</v>
      </c>
      <c r="I358" s="134" t="s">
        <v>5312</v>
      </c>
      <c r="J358" t="s">
        <v>320</v>
      </c>
      <c r="K358" t="s">
        <v>15</v>
      </c>
      <c r="L358" t="s">
        <v>5640</v>
      </c>
      <c r="P358">
        <v>9.5</v>
      </c>
      <c r="Q358">
        <v>115.5</v>
      </c>
      <c r="R358">
        <v>1097.25</v>
      </c>
      <c r="S358">
        <f>IFERROR(_xlfn.XLOOKUP(tbl_Facturas[[#This Row],[Key_Fact]],tbl_Manifiestos[Key_Manif],tbl_Manifiestos[Pagado a Broker],0),0)</f>
        <v>1020.4425000000001</v>
      </c>
      <c r="T358">
        <v>139879.16</v>
      </c>
    </row>
    <row r="359" spans="1:20" x14ac:dyDescent="0.25">
      <c r="A359" t="s">
        <v>5816</v>
      </c>
      <c r="B359" t="str">
        <f>tbl_Facturas[[#This Row],[Factura]] &amp; "|" &amp; tbl_Facturas[[#This Row],[Proyecto OK]] &amp; "|" &amp; TEXT(tbl_Facturas[[#This Row],[Horas o Viaje]],"0.00") &amp; "|" &amp; TEXT(tbl_Facturas[[#This Row],[Costo unitario]],"0.00")</f>
        <v>2363|Lead Service Replacement Project|10.00|115.50</v>
      </c>
      <c r="C359">
        <v>2363</v>
      </c>
      <c r="D359">
        <v>11</v>
      </c>
      <c r="E359" t="s">
        <v>12</v>
      </c>
      <c r="G359" t="s">
        <v>13</v>
      </c>
      <c r="H359" t="s">
        <v>409</v>
      </c>
      <c r="I359" s="134" t="s">
        <v>5312</v>
      </c>
      <c r="J359" t="s">
        <v>320</v>
      </c>
      <c r="K359" t="s">
        <v>15</v>
      </c>
      <c r="L359" t="s">
        <v>5640</v>
      </c>
      <c r="P359">
        <v>10</v>
      </c>
      <c r="Q359">
        <v>115.5</v>
      </c>
      <c r="R359">
        <v>1155</v>
      </c>
      <c r="S359">
        <f>IFERROR(_xlfn.XLOOKUP(tbl_Facturas[[#This Row],[Key_Fact]],tbl_Manifiestos[Key_Manif],tbl_Manifiestos[Pagado a Broker],0),0)</f>
        <v>1074.1500000000001</v>
      </c>
      <c r="T359">
        <v>141034.16</v>
      </c>
    </row>
    <row r="360" spans="1:20" x14ac:dyDescent="0.25">
      <c r="A360" t="s">
        <v>5816</v>
      </c>
      <c r="B360" t="str">
        <f>tbl_Facturas[[#This Row],[Factura]] &amp; "|" &amp; tbl_Facturas[[#This Row],[Proyecto OK]] &amp; "|" &amp; TEXT(tbl_Facturas[[#This Row],[Horas o Viaje]],"0.00") &amp; "|" &amp; TEXT(tbl_Facturas[[#This Row],[Costo unitario]],"0.00")</f>
        <v>2363|Lead Service Replacement Project|7.50|115.50</v>
      </c>
      <c r="C360">
        <v>2363</v>
      </c>
      <c r="D360">
        <v>108</v>
      </c>
      <c r="E360" t="s">
        <v>5916</v>
      </c>
      <c r="G360" t="s">
        <v>99</v>
      </c>
      <c r="H360" t="s">
        <v>410</v>
      </c>
      <c r="I360" s="134" t="s">
        <v>5312</v>
      </c>
      <c r="J360" t="s">
        <v>320</v>
      </c>
      <c r="K360" t="s">
        <v>15</v>
      </c>
      <c r="L360" t="s">
        <v>5640</v>
      </c>
      <c r="P360">
        <v>7.5</v>
      </c>
      <c r="Q360">
        <v>115.5</v>
      </c>
      <c r="R360">
        <v>866.25</v>
      </c>
      <c r="S360">
        <f>IFERROR(_xlfn.XLOOKUP(tbl_Facturas[[#This Row],[Key_Fact]],tbl_Manifiestos[Key_Manif],tbl_Manifiestos[Pagado a Broker],0),0)</f>
        <v>805.61250000000007</v>
      </c>
      <c r="T360">
        <v>141900.41</v>
      </c>
    </row>
    <row r="361" spans="1:20" x14ac:dyDescent="0.25">
      <c r="A361" t="s">
        <v>5816</v>
      </c>
      <c r="B361" t="str">
        <f>tbl_Facturas[[#This Row],[Factura]] &amp; "|" &amp; tbl_Facturas[[#This Row],[Proyecto OK]] &amp; "|" &amp; TEXT(tbl_Facturas[[#This Row],[Horas o Viaje]],"0.00") &amp; "|" &amp; TEXT(tbl_Facturas[[#This Row],[Costo unitario]],"0.00")</f>
        <v>2363|Lead Service Replacement Project|9.50|115.50</v>
      </c>
      <c r="C361">
        <v>2363</v>
      </c>
      <c r="D361">
        <v>308</v>
      </c>
      <c r="E361" t="s">
        <v>16</v>
      </c>
      <c r="G361" t="s">
        <v>17</v>
      </c>
      <c r="H361" t="s">
        <v>411</v>
      </c>
      <c r="I361" s="134" t="s">
        <v>5312</v>
      </c>
      <c r="J361" t="s">
        <v>320</v>
      </c>
      <c r="K361" t="s">
        <v>15</v>
      </c>
      <c r="L361" t="s">
        <v>5640</v>
      </c>
      <c r="P361">
        <v>9.5</v>
      </c>
      <c r="Q361">
        <v>115.5</v>
      </c>
      <c r="R361">
        <v>1097.25</v>
      </c>
      <c r="S361">
        <f>IFERROR(_xlfn.XLOOKUP(tbl_Facturas[[#This Row],[Key_Fact]],tbl_Manifiestos[Key_Manif],tbl_Manifiestos[Pagado a Broker],0),0)</f>
        <v>1020.4425000000001</v>
      </c>
      <c r="T361">
        <v>142997.66</v>
      </c>
    </row>
    <row r="362" spans="1:20" x14ac:dyDescent="0.25">
      <c r="A362" t="s">
        <v>5816</v>
      </c>
      <c r="B362" t="str">
        <f>tbl_Facturas[[#This Row],[Factura]] &amp; "|" &amp; tbl_Facturas[[#This Row],[Proyecto OK]] &amp; "|" &amp; TEXT(tbl_Facturas[[#This Row],[Horas o Viaje]],"0.00") &amp; "|" &amp; TEXT(tbl_Facturas[[#This Row],[Costo unitario]],"0.00")</f>
        <v>2363|Lead Service Replacement Project|8.50|115.50</v>
      </c>
      <c r="C362">
        <v>2363</v>
      </c>
      <c r="D362">
        <v>198</v>
      </c>
      <c r="E362" t="s">
        <v>5916</v>
      </c>
      <c r="G362" t="s">
        <v>31</v>
      </c>
      <c r="H362" t="s">
        <v>412</v>
      </c>
      <c r="I362" s="134" t="s">
        <v>5312</v>
      </c>
      <c r="J362" t="s">
        <v>320</v>
      </c>
      <c r="K362" t="s">
        <v>15</v>
      </c>
      <c r="L362" t="s">
        <v>5640</v>
      </c>
      <c r="P362">
        <v>8.5</v>
      </c>
      <c r="Q362">
        <v>115.5</v>
      </c>
      <c r="R362">
        <v>981.75</v>
      </c>
      <c r="S362">
        <f>IFERROR(_xlfn.XLOOKUP(tbl_Facturas[[#This Row],[Key_Fact]],tbl_Manifiestos[Key_Manif],tbl_Manifiestos[Pagado a Broker],0),0)</f>
        <v>913.02750000000003</v>
      </c>
      <c r="T362">
        <v>143979.41</v>
      </c>
    </row>
    <row r="363" spans="1:20" x14ac:dyDescent="0.25">
      <c r="A363" t="s">
        <v>5816</v>
      </c>
      <c r="B363" t="str">
        <f>tbl_Facturas[[#This Row],[Factura]] &amp; "|" &amp; tbl_Facturas[[#This Row],[Proyecto OK]] &amp; "|" &amp; TEXT(tbl_Facturas[[#This Row],[Horas o Viaje]],"0.00") &amp; "|" &amp; TEXT(tbl_Facturas[[#This Row],[Costo unitario]],"0.00")</f>
        <v>2364|Lead Replacement Service|9.50|110.00</v>
      </c>
      <c r="C363">
        <v>2364</v>
      </c>
      <c r="D363">
        <v>19</v>
      </c>
      <c r="E363" t="s">
        <v>12</v>
      </c>
      <c r="G363" t="s">
        <v>24</v>
      </c>
      <c r="H363" t="s">
        <v>413</v>
      </c>
      <c r="I363" s="134" t="s">
        <v>5306</v>
      </c>
      <c r="J363" t="s">
        <v>30</v>
      </c>
      <c r="K363" t="s">
        <v>5903</v>
      </c>
      <c r="L363">
        <v>3347</v>
      </c>
      <c r="P363">
        <v>9.5</v>
      </c>
      <c r="Q363">
        <v>110</v>
      </c>
      <c r="R363">
        <v>1045</v>
      </c>
      <c r="S363">
        <f>IFERROR(_xlfn.XLOOKUP(tbl_Facturas[[#This Row],[Key_Fact]],tbl_Manifiestos[Key_Manif],tbl_Manifiestos[Pagado a Broker],0),0)</f>
        <v>971.85</v>
      </c>
      <c r="T363">
        <v>145024.41</v>
      </c>
    </row>
    <row r="364" spans="1:20" x14ac:dyDescent="0.25">
      <c r="A364" t="s">
        <v>5816</v>
      </c>
      <c r="B364" t="str">
        <f>tbl_Facturas[[#This Row],[Factura]] &amp; "|" &amp; tbl_Facturas[[#This Row],[Proyecto OK]] &amp; "|" &amp; TEXT(tbl_Facturas[[#This Row],[Horas o Viaje]],"0.00") &amp; "|" &amp; TEXT(tbl_Facturas[[#This Row],[Costo unitario]],"0.00")</f>
        <v>2364|Lead Replacement Service|14.50|110.00</v>
      </c>
      <c r="C364">
        <v>2364</v>
      </c>
      <c r="D364">
        <v>73</v>
      </c>
      <c r="E364" t="s">
        <v>19</v>
      </c>
      <c r="G364" t="s">
        <v>20</v>
      </c>
      <c r="H364" t="s">
        <v>414</v>
      </c>
      <c r="I364" s="134" t="s">
        <v>5306</v>
      </c>
      <c r="J364" t="s">
        <v>30</v>
      </c>
      <c r="K364" t="s">
        <v>5903</v>
      </c>
      <c r="L364">
        <v>3347</v>
      </c>
      <c r="P364">
        <v>14.5</v>
      </c>
      <c r="Q364">
        <v>110</v>
      </c>
      <c r="R364">
        <v>1595</v>
      </c>
      <c r="S364">
        <f>IFERROR(_xlfn.XLOOKUP(tbl_Facturas[[#This Row],[Key_Fact]],tbl_Manifiestos[Key_Manif],tbl_Manifiestos[Pagado a Broker],0),0)</f>
        <v>0</v>
      </c>
      <c r="T364">
        <v>146619.41</v>
      </c>
    </row>
    <row r="365" spans="1:20" x14ac:dyDescent="0.25">
      <c r="A365" t="s">
        <v>5816</v>
      </c>
      <c r="B365" t="str">
        <f>tbl_Facturas[[#This Row],[Factura]] &amp; "|" &amp; tbl_Facturas[[#This Row],[Proyecto OK]] &amp; "|" &amp; TEXT(tbl_Facturas[[#This Row],[Horas o Viaje]],"0.00") &amp; "|" &amp; TEXT(tbl_Facturas[[#This Row],[Costo unitario]],"0.00")</f>
        <v>2364|Lead Replacement Service|11.00|110.00</v>
      </c>
      <c r="C365">
        <v>2364</v>
      </c>
      <c r="D365">
        <v>617</v>
      </c>
      <c r="E365" t="s">
        <v>27</v>
      </c>
      <c r="G365" t="s">
        <v>36</v>
      </c>
      <c r="H365" t="s">
        <v>415</v>
      </c>
      <c r="I365" s="134" t="s">
        <v>5306</v>
      </c>
      <c r="J365" t="s">
        <v>30</v>
      </c>
      <c r="K365" t="s">
        <v>5903</v>
      </c>
      <c r="L365">
        <v>3347</v>
      </c>
      <c r="P365">
        <v>11</v>
      </c>
      <c r="Q365">
        <v>110</v>
      </c>
      <c r="R365">
        <v>1210</v>
      </c>
      <c r="S365">
        <f>IFERROR(_xlfn.XLOOKUP(tbl_Facturas[[#This Row],[Key_Fact]],tbl_Manifiestos[Key_Manif],tbl_Manifiestos[Pagado a Broker],0),0)</f>
        <v>1125.3</v>
      </c>
      <c r="T365">
        <v>147829.41</v>
      </c>
    </row>
    <row r="366" spans="1:20" x14ac:dyDescent="0.25">
      <c r="A366" t="s">
        <v>5816</v>
      </c>
      <c r="B366" t="str">
        <f>tbl_Facturas[[#This Row],[Factura]] &amp; "|" &amp; tbl_Facturas[[#This Row],[Proyecto OK]] &amp; "|" &amp; TEXT(tbl_Facturas[[#This Row],[Horas o Viaje]],"0.00") &amp; "|" &amp; TEXT(tbl_Facturas[[#This Row],[Costo unitario]],"0.00")</f>
        <v>2364|Lead Replacement Service|14.00|110.00</v>
      </c>
      <c r="C366">
        <v>2364</v>
      </c>
      <c r="D366">
        <v>617</v>
      </c>
      <c r="E366" t="s">
        <v>27</v>
      </c>
      <c r="G366" t="s">
        <v>36</v>
      </c>
      <c r="H366" t="s">
        <v>416</v>
      </c>
      <c r="I366" s="134" t="s">
        <v>5306</v>
      </c>
      <c r="J366" t="s">
        <v>30</v>
      </c>
      <c r="K366" t="s">
        <v>5903</v>
      </c>
      <c r="L366">
        <v>3347</v>
      </c>
      <c r="P366">
        <v>14</v>
      </c>
      <c r="Q366">
        <v>110</v>
      </c>
      <c r="R366">
        <v>1540</v>
      </c>
      <c r="S366">
        <f>IFERROR(_xlfn.XLOOKUP(tbl_Facturas[[#This Row],[Key_Fact]],tbl_Manifiestos[Key_Manif],tbl_Manifiestos[Pagado a Broker],0),0)</f>
        <v>1432.2</v>
      </c>
      <c r="T366">
        <v>149369.41</v>
      </c>
    </row>
    <row r="367" spans="1:20" x14ac:dyDescent="0.25">
      <c r="A367" t="s">
        <v>5816</v>
      </c>
      <c r="B367" t="str">
        <f>tbl_Facturas[[#This Row],[Factura]] &amp; "|" &amp; tbl_Facturas[[#This Row],[Proyecto OK]] &amp; "|" &amp; TEXT(tbl_Facturas[[#This Row],[Horas o Viaje]],"0.00") &amp; "|" &amp; TEXT(tbl_Facturas[[#This Row],[Costo unitario]],"0.00")</f>
        <v>2364|Lead Replacement Service|10.50|110.00</v>
      </c>
      <c r="C367">
        <v>2364</v>
      </c>
      <c r="D367">
        <v>617</v>
      </c>
      <c r="E367" t="s">
        <v>27</v>
      </c>
      <c r="G367" t="s">
        <v>36</v>
      </c>
      <c r="H367" t="s">
        <v>417</v>
      </c>
      <c r="I367" s="134" t="s">
        <v>5306</v>
      </c>
      <c r="J367" t="s">
        <v>30</v>
      </c>
      <c r="K367" t="s">
        <v>5903</v>
      </c>
      <c r="L367">
        <v>3347</v>
      </c>
      <c r="P367">
        <v>10.5</v>
      </c>
      <c r="Q367">
        <v>110</v>
      </c>
      <c r="R367">
        <v>1155</v>
      </c>
      <c r="S367">
        <f>IFERROR(_xlfn.XLOOKUP(tbl_Facturas[[#This Row],[Key_Fact]],tbl_Manifiestos[Key_Manif],tbl_Manifiestos[Pagado a Broker],0),0)</f>
        <v>1074.1500000000001</v>
      </c>
      <c r="T367">
        <v>150524.41</v>
      </c>
    </row>
    <row r="368" spans="1:20" x14ac:dyDescent="0.25">
      <c r="A368" t="s">
        <v>5817</v>
      </c>
      <c r="B368" t="str">
        <f>tbl_Facturas[[#This Row],[Factura]] &amp; "|" &amp; tbl_Facturas[[#This Row],[Proyecto OK]] &amp; "|" &amp; TEXT(tbl_Facturas[[#This Row],[Horas o Viaje]],"0.00") &amp; "|" &amp; TEXT(tbl_Facturas[[#This Row],[Costo unitario]],"0.00")</f>
        <v>2365|Lead Service Replacement|9.50|120.00</v>
      </c>
      <c r="C368">
        <v>2365</v>
      </c>
      <c r="D368">
        <v>19</v>
      </c>
      <c r="E368" t="s">
        <v>12</v>
      </c>
      <c r="G368" t="s">
        <v>24</v>
      </c>
      <c r="H368" t="s">
        <v>418</v>
      </c>
      <c r="I368" s="134" t="s">
        <v>5322</v>
      </c>
      <c r="J368" t="s">
        <v>97</v>
      </c>
      <c r="K368" t="s">
        <v>5881</v>
      </c>
      <c r="L368">
        <v>2332</v>
      </c>
      <c r="P368">
        <v>9.5</v>
      </c>
      <c r="Q368">
        <v>120</v>
      </c>
      <c r="R368">
        <v>1140</v>
      </c>
      <c r="S368">
        <f>IFERROR(_xlfn.XLOOKUP(tbl_Facturas[[#This Row],[Key_Fact]],tbl_Manifiestos[Key_Manif],tbl_Manifiestos[Pagado a Broker],0),0)</f>
        <v>1060.2</v>
      </c>
      <c r="T368">
        <v>151664.41</v>
      </c>
    </row>
    <row r="369" spans="1:20" x14ac:dyDescent="0.25">
      <c r="A369" t="s">
        <v>5817</v>
      </c>
      <c r="B369" t="str">
        <f>tbl_Facturas[[#This Row],[Factura]] &amp; "|" &amp; tbl_Facturas[[#This Row],[Proyecto OK]] &amp; "|" &amp; TEXT(tbl_Facturas[[#This Row],[Horas o Viaje]],"0.00") &amp; "|" &amp; TEXT(tbl_Facturas[[#This Row],[Costo unitario]],"0.00")</f>
        <v>2365|Lead Service Replacement|7.00|120.00</v>
      </c>
      <c r="C369">
        <v>2365</v>
      </c>
      <c r="D369">
        <v>73</v>
      </c>
      <c r="E369" t="s">
        <v>19</v>
      </c>
      <c r="G369" t="s">
        <v>20</v>
      </c>
      <c r="H369" t="s">
        <v>419</v>
      </c>
      <c r="I369" s="134" t="s">
        <v>5322</v>
      </c>
      <c r="J369" t="s">
        <v>97</v>
      </c>
      <c r="K369" t="s">
        <v>5881</v>
      </c>
      <c r="L369">
        <v>2332</v>
      </c>
      <c r="P369">
        <v>7</v>
      </c>
      <c r="Q369">
        <v>120</v>
      </c>
      <c r="R369">
        <v>840</v>
      </c>
      <c r="S369">
        <f>IFERROR(_xlfn.XLOOKUP(tbl_Facturas[[#This Row],[Key_Fact]],tbl_Manifiestos[Key_Manif],tbl_Manifiestos[Pagado a Broker],0),0)</f>
        <v>0</v>
      </c>
      <c r="T369">
        <v>152504.41</v>
      </c>
    </row>
    <row r="370" spans="1:20" x14ac:dyDescent="0.25">
      <c r="A370" t="s">
        <v>5817</v>
      </c>
      <c r="B370" t="str">
        <f>tbl_Facturas[[#This Row],[Factura]] &amp; "|" &amp; tbl_Facturas[[#This Row],[Proyecto OK]] &amp; "|" &amp; TEXT(tbl_Facturas[[#This Row],[Horas o Viaje]],"0.00") &amp; "|" &amp; TEXT(tbl_Facturas[[#This Row],[Costo unitario]],"0.00")</f>
        <v>2366|Canal #2 |1.00|199.50</v>
      </c>
      <c r="C370">
        <v>2366</v>
      </c>
      <c r="D370">
        <v>67</v>
      </c>
      <c r="F370" t="s">
        <v>27</v>
      </c>
      <c r="G370" t="s">
        <v>28</v>
      </c>
      <c r="H370" t="s">
        <v>420</v>
      </c>
      <c r="I370" s="134" t="s">
        <v>5401</v>
      </c>
      <c r="J370" t="s">
        <v>39</v>
      </c>
      <c r="K370" t="s">
        <v>5892</v>
      </c>
      <c r="L370">
        <v>6227</v>
      </c>
      <c r="M370" t="s">
        <v>40</v>
      </c>
      <c r="P370">
        <v>1</v>
      </c>
      <c r="Q370">
        <v>199.5</v>
      </c>
      <c r="R370">
        <v>199.5</v>
      </c>
      <c r="S370">
        <f>IFERROR(_xlfn.XLOOKUP(tbl_Facturas[[#This Row],[Key_Fact]],tbl_Manifiestos[Key_Manif],tbl_Manifiestos[Pagado a Broker],0),0)</f>
        <v>0</v>
      </c>
      <c r="T370">
        <v>152703.91</v>
      </c>
    </row>
    <row r="371" spans="1:20" x14ac:dyDescent="0.25">
      <c r="A371" t="s">
        <v>5817</v>
      </c>
      <c r="B371" t="str">
        <f>tbl_Facturas[[#This Row],[Factura]] &amp; "|" &amp; tbl_Facturas[[#This Row],[Proyecto OK]] &amp; "|" &amp; TEXT(tbl_Facturas[[#This Row],[Horas o Viaje]],"0.00") &amp; "|" &amp; TEXT(tbl_Facturas[[#This Row],[Costo unitario]],"0.00")</f>
        <v>2366|Canal #2 |1.00|364.00</v>
      </c>
      <c r="C371">
        <v>2366</v>
      </c>
      <c r="D371">
        <v>67</v>
      </c>
      <c r="F371" t="s">
        <v>27</v>
      </c>
      <c r="G371" t="s">
        <v>28</v>
      </c>
      <c r="H371" t="s">
        <v>420</v>
      </c>
      <c r="I371" s="134" t="s">
        <v>5401</v>
      </c>
      <c r="J371" t="s">
        <v>39</v>
      </c>
      <c r="K371" t="s">
        <v>5892</v>
      </c>
      <c r="L371">
        <v>6227</v>
      </c>
      <c r="M371" t="s">
        <v>40</v>
      </c>
      <c r="N371" t="s">
        <v>421</v>
      </c>
      <c r="O371" t="s">
        <v>237</v>
      </c>
      <c r="P371">
        <v>1</v>
      </c>
      <c r="Q371">
        <v>364</v>
      </c>
      <c r="R371">
        <v>364</v>
      </c>
      <c r="S371">
        <f>IFERROR(_xlfn.XLOOKUP(tbl_Facturas[[#This Row],[Key_Fact]],tbl_Manifiestos[Key_Manif],tbl_Manifiestos[Pagado a Broker],0),0)</f>
        <v>0</v>
      </c>
      <c r="T371">
        <v>153067.91</v>
      </c>
    </row>
    <row r="372" spans="1:20" x14ac:dyDescent="0.25">
      <c r="A372" t="s">
        <v>5817</v>
      </c>
      <c r="B372" t="str">
        <f>tbl_Facturas[[#This Row],[Factura]] &amp; "|" &amp; tbl_Facturas[[#This Row],[Proyecto OK]] &amp; "|" &amp; TEXT(tbl_Facturas[[#This Row],[Horas o Viaje]],"0.00") &amp; "|" &amp; TEXT(tbl_Facturas[[#This Row],[Costo unitario]],"0.00")</f>
        <v>2366|Canal #2 |1.00|199.50</v>
      </c>
      <c r="C372">
        <v>2366</v>
      </c>
      <c r="D372">
        <v>67</v>
      </c>
      <c r="F372" t="s">
        <v>27</v>
      </c>
      <c r="G372" t="s">
        <v>28</v>
      </c>
      <c r="H372" t="s">
        <v>422</v>
      </c>
      <c r="I372" s="134" t="s">
        <v>5401</v>
      </c>
      <c r="J372" t="s">
        <v>39</v>
      </c>
      <c r="K372" t="s">
        <v>5892</v>
      </c>
      <c r="L372">
        <v>6227</v>
      </c>
      <c r="M372" t="s">
        <v>40</v>
      </c>
      <c r="P372">
        <v>1</v>
      </c>
      <c r="Q372">
        <v>199.5</v>
      </c>
      <c r="R372">
        <v>199.5</v>
      </c>
      <c r="S372">
        <f>IFERROR(_xlfn.XLOOKUP(tbl_Facturas[[#This Row],[Key_Fact]],tbl_Manifiestos[Key_Manif],tbl_Manifiestos[Pagado a Broker],0),0)</f>
        <v>0</v>
      </c>
      <c r="T372">
        <v>153267.41</v>
      </c>
    </row>
    <row r="373" spans="1:20" x14ac:dyDescent="0.25">
      <c r="A373" t="s">
        <v>5817</v>
      </c>
      <c r="B373" t="str">
        <f>tbl_Facturas[[#This Row],[Factura]] &amp; "|" &amp; tbl_Facturas[[#This Row],[Proyecto OK]] &amp; "|" &amp; TEXT(tbl_Facturas[[#This Row],[Horas o Viaje]],"0.00") &amp; "|" &amp; TEXT(tbl_Facturas[[#This Row],[Costo unitario]],"0.00")</f>
        <v>2366|Canal #2 |1.00|364.00</v>
      </c>
      <c r="C373">
        <v>2366</v>
      </c>
      <c r="D373">
        <v>67</v>
      </c>
      <c r="F373" t="s">
        <v>27</v>
      </c>
      <c r="G373" t="s">
        <v>28</v>
      </c>
      <c r="H373" t="s">
        <v>422</v>
      </c>
      <c r="I373" s="134" t="s">
        <v>5401</v>
      </c>
      <c r="J373" t="s">
        <v>39</v>
      </c>
      <c r="K373" t="s">
        <v>5892</v>
      </c>
      <c r="L373">
        <v>6227</v>
      </c>
      <c r="M373" t="s">
        <v>40</v>
      </c>
      <c r="N373" t="s">
        <v>423</v>
      </c>
      <c r="O373" t="s">
        <v>237</v>
      </c>
      <c r="P373">
        <v>1</v>
      </c>
      <c r="Q373">
        <v>364</v>
      </c>
      <c r="R373">
        <v>364</v>
      </c>
      <c r="S373">
        <f>IFERROR(_xlfn.XLOOKUP(tbl_Facturas[[#This Row],[Key_Fact]],tbl_Manifiestos[Key_Manif],tbl_Manifiestos[Pagado a Broker],0),0)</f>
        <v>0</v>
      </c>
      <c r="T373">
        <v>153631.41</v>
      </c>
    </row>
    <row r="374" spans="1:20" x14ac:dyDescent="0.25">
      <c r="A374" t="s">
        <v>5817</v>
      </c>
      <c r="B374" t="str">
        <f>tbl_Facturas[[#This Row],[Factura]] &amp; "|" &amp; tbl_Facturas[[#This Row],[Proyecto OK]] &amp; "|" &amp; TEXT(tbl_Facturas[[#This Row],[Horas o Viaje]],"0.00") &amp; "|" &amp; TEXT(tbl_Facturas[[#This Row],[Costo unitario]],"0.00")</f>
        <v>2366|Canal #2 |1.00|199.50</v>
      </c>
      <c r="C374">
        <v>2366</v>
      </c>
      <c r="D374">
        <v>67</v>
      </c>
      <c r="F374" t="s">
        <v>27</v>
      </c>
      <c r="G374" t="s">
        <v>28</v>
      </c>
      <c r="H374" t="s">
        <v>424</v>
      </c>
      <c r="I374" s="134" t="s">
        <v>5401</v>
      </c>
      <c r="J374" t="s">
        <v>39</v>
      </c>
      <c r="K374" t="s">
        <v>5892</v>
      </c>
      <c r="L374">
        <v>6227</v>
      </c>
      <c r="M374" t="s">
        <v>40</v>
      </c>
      <c r="P374">
        <v>1</v>
      </c>
      <c r="Q374">
        <v>199.5</v>
      </c>
      <c r="R374">
        <v>199.5</v>
      </c>
      <c r="S374">
        <f>IFERROR(_xlfn.XLOOKUP(tbl_Facturas[[#This Row],[Key_Fact]],tbl_Manifiestos[Key_Manif],tbl_Manifiestos[Pagado a Broker],0),0)</f>
        <v>0</v>
      </c>
      <c r="T374">
        <v>153830.91</v>
      </c>
    </row>
    <row r="375" spans="1:20" x14ac:dyDescent="0.25">
      <c r="A375" t="s">
        <v>5817</v>
      </c>
      <c r="B375" t="str">
        <f>tbl_Facturas[[#This Row],[Factura]] &amp; "|" &amp; tbl_Facturas[[#This Row],[Proyecto OK]] &amp; "|" &amp; TEXT(tbl_Facturas[[#This Row],[Horas o Viaje]],"0.00") &amp; "|" &amp; TEXT(tbl_Facturas[[#This Row],[Costo unitario]],"0.00")</f>
        <v>2366|Canal #2 |1.00|364.00</v>
      </c>
      <c r="C375">
        <v>2366</v>
      </c>
      <c r="D375">
        <v>67</v>
      </c>
      <c r="F375" t="s">
        <v>27</v>
      </c>
      <c r="G375" t="s">
        <v>28</v>
      </c>
      <c r="H375" t="s">
        <v>424</v>
      </c>
      <c r="I375" s="134" t="s">
        <v>5401</v>
      </c>
      <c r="J375" t="s">
        <v>39</v>
      </c>
      <c r="K375" t="s">
        <v>5892</v>
      </c>
      <c r="L375">
        <v>6227</v>
      </c>
      <c r="M375" t="s">
        <v>40</v>
      </c>
      <c r="N375" t="s">
        <v>425</v>
      </c>
      <c r="O375" t="s">
        <v>237</v>
      </c>
      <c r="P375">
        <v>1</v>
      </c>
      <c r="Q375">
        <v>364</v>
      </c>
      <c r="R375">
        <v>364</v>
      </c>
      <c r="S375">
        <f>IFERROR(_xlfn.XLOOKUP(tbl_Facturas[[#This Row],[Key_Fact]],tbl_Manifiestos[Key_Manif],tbl_Manifiestos[Pagado a Broker],0),0)</f>
        <v>0</v>
      </c>
      <c r="T375">
        <v>154194.91</v>
      </c>
    </row>
    <row r="376" spans="1:20" x14ac:dyDescent="0.25">
      <c r="A376" t="s">
        <v>5817</v>
      </c>
      <c r="B376" t="str">
        <f>tbl_Facturas[[#This Row],[Factura]] &amp; "|" &amp; tbl_Facturas[[#This Row],[Proyecto OK]] &amp; "|" &amp; TEXT(tbl_Facturas[[#This Row],[Horas o Viaje]],"0.00") &amp; "|" &amp; TEXT(tbl_Facturas[[#This Row],[Costo unitario]],"0.00")</f>
        <v>2366|Canal #2 |20.82|10.50</v>
      </c>
      <c r="C376">
        <v>2366</v>
      </c>
      <c r="D376">
        <v>67</v>
      </c>
      <c r="F376" t="s">
        <v>27</v>
      </c>
      <c r="G376" t="s">
        <v>28</v>
      </c>
      <c r="H376" t="s">
        <v>426</v>
      </c>
      <c r="I376" s="134" t="s">
        <v>5401</v>
      </c>
      <c r="J376" t="s">
        <v>39</v>
      </c>
      <c r="K376" t="s">
        <v>5892</v>
      </c>
      <c r="L376">
        <v>6227</v>
      </c>
      <c r="M376" t="s">
        <v>40</v>
      </c>
      <c r="P376">
        <v>20.82</v>
      </c>
      <c r="Q376">
        <v>10.5</v>
      </c>
      <c r="R376">
        <v>218.61</v>
      </c>
      <c r="S376">
        <f>IFERROR(_xlfn.XLOOKUP(tbl_Facturas[[#This Row],[Key_Fact]],tbl_Manifiestos[Key_Manif],tbl_Manifiestos[Pagado a Broker],0),0)</f>
        <v>203.30730000000003</v>
      </c>
      <c r="T376">
        <v>154413.51999999999</v>
      </c>
    </row>
    <row r="377" spans="1:20" x14ac:dyDescent="0.25">
      <c r="A377" t="s">
        <v>5817</v>
      </c>
      <c r="B377" t="str">
        <f>tbl_Facturas[[#This Row],[Factura]] &amp; "|" &amp; tbl_Facturas[[#This Row],[Proyecto OK]] &amp; "|" &amp; TEXT(tbl_Facturas[[#This Row],[Horas o Viaje]],"0.00") &amp; "|" &amp; TEXT(tbl_Facturas[[#This Row],[Costo unitario]],"0.00")</f>
        <v>2366|Canal #2 |20.82|16.50</v>
      </c>
      <c r="C377">
        <v>2366</v>
      </c>
      <c r="D377">
        <v>67</v>
      </c>
      <c r="F377" t="s">
        <v>27</v>
      </c>
      <c r="G377" t="s">
        <v>28</v>
      </c>
      <c r="H377" t="s">
        <v>426</v>
      </c>
      <c r="I377" s="134" t="s">
        <v>5401</v>
      </c>
      <c r="J377" t="s">
        <v>39</v>
      </c>
      <c r="K377" t="s">
        <v>5892</v>
      </c>
      <c r="L377">
        <v>6227</v>
      </c>
      <c r="M377" t="s">
        <v>40</v>
      </c>
      <c r="N377" t="s">
        <v>427</v>
      </c>
      <c r="P377">
        <v>20.82</v>
      </c>
      <c r="Q377">
        <v>16.5</v>
      </c>
      <c r="R377">
        <v>343.53</v>
      </c>
      <c r="S377">
        <f>IFERROR(_xlfn.XLOOKUP(tbl_Facturas[[#This Row],[Key_Fact]],tbl_Manifiestos[Key_Manif],tbl_Manifiestos[Pagado a Broker],0),0)</f>
        <v>0</v>
      </c>
      <c r="T377">
        <v>154757.04999999999</v>
      </c>
    </row>
    <row r="378" spans="1:20" x14ac:dyDescent="0.25">
      <c r="A378" t="s">
        <v>5817</v>
      </c>
      <c r="B378" t="str">
        <f>tbl_Facturas[[#This Row],[Factura]] &amp; "|" &amp; tbl_Facturas[[#This Row],[Proyecto OK]] &amp; "|" &amp; TEXT(tbl_Facturas[[#This Row],[Horas o Viaje]],"0.00") &amp; "|" &amp; TEXT(tbl_Facturas[[#This Row],[Costo unitario]],"0.00")</f>
        <v>2366|Canal #2 |1.00|199.50</v>
      </c>
      <c r="C378">
        <v>2366</v>
      </c>
      <c r="D378">
        <v>67</v>
      </c>
      <c r="F378" t="s">
        <v>27</v>
      </c>
      <c r="G378" t="s">
        <v>28</v>
      </c>
      <c r="H378" t="s">
        <v>428</v>
      </c>
      <c r="I378" s="134" t="s">
        <v>5401</v>
      </c>
      <c r="J378" t="s">
        <v>39</v>
      </c>
      <c r="K378" t="s">
        <v>5892</v>
      </c>
      <c r="L378">
        <v>6227</v>
      </c>
      <c r="M378" t="s">
        <v>40</v>
      </c>
      <c r="P378">
        <v>1</v>
      </c>
      <c r="Q378">
        <v>199.5</v>
      </c>
      <c r="R378">
        <v>199.5</v>
      </c>
      <c r="S378">
        <f>IFERROR(_xlfn.XLOOKUP(tbl_Facturas[[#This Row],[Key_Fact]],tbl_Manifiestos[Key_Manif],tbl_Manifiestos[Pagado a Broker],0),0)</f>
        <v>0</v>
      </c>
      <c r="T378">
        <v>154956.54999999999</v>
      </c>
    </row>
    <row r="379" spans="1:20" x14ac:dyDescent="0.25">
      <c r="A379" t="s">
        <v>5817</v>
      </c>
      <c r="B379" t="str">
        <f>tbl_Facturas[[#This Row],[Factura]] &amp; "|" &amp; tbl_Facturas[[#This Row],[Proyecto OK]] &amp; "|" &amp; TEXT(tbl_Facturas[[#This Row],[Horas o Viaje]],"0.00") &amp; "|" &amp; TEXT(tbl_Facturas[[#This Row],[Costo unitario]],"0.00")</f>
        <v>2366|Canal #2 |1.00|364.00</v>
      </c>
      <c r="C379">
        <v>2366</v>
      </c>
      <c r="D379">
        <v>67</v>
      </c>
      <c r="F379" t="s">
        <v>27</v>
      </c>
      <c r="G379" t="s">
        <v>28</v>
      </c>
      <c r="H379" t="s">
        <v>428</v>
      </c>
      <c r="I379" s="134" t="s">
        <v>5401</v>
      </c>
      <c r="J379" t="s">
        <v>39</v>
      </c>
      <c r="K379" t="s">
        <v>5892</v>
      </c>
      <c r="L379">
        <v>6227</v>
      </c>
      <c r="M379" t="s">
        <v>40</v>
      </c>
      <c r="N379" t="s">
        <v>429</v>
      </c>
      <c r="O379" t="s">
        <v>237</v>
      </c>
      <c r="P379">
        <v>1</v>
      </c>
      <c r="Q379">
        <v>364</v>
      </c>
      <c r="R379">
        <v>364</v>
      </c>
      <c r="S379">
        <f>IFERROR(_xlfn.XLOOKUP(tbl_Facturas[[#This Row],[Key_Fact]],tbl_Manifiestos[Key_Manif],tbl_Manifiestos[Pagado a Broker],0),0)</f>
        <v>0</v>
      </c>
      <c r="T379">
        <v>155320.54999999999</v>
      </c>
    </row>
    <row r="380" spans="1:20" x14ac:dyDescent="0.25">
      <c r="A380" t="s">
        <v>5817</v>
      </c>
      <c r="B380" t="str">
        <f>tbl_Facturas[[#This Row],[Factura]] &amp; "|" &amp; tbl_Facturas[[#This Row],[Proyecto OK]] &amp; "|" &amp; TEXT(tbl_Facturas[[#This Row],[Horas o Viaje]],"0.00") &amp; "|" &amp; TEXT(tbl_Facturas[[#This Row],[Costo unitario]],"0.00")</f>
        <v>2366|Canal #2 |19.33|10.50</v>
      </c>
      <c r="C380">
        <v>2366</v>
      </c>
      <c r="D380">
        <v>67</v>
      </c>
      <c r="F380" t="s">
        <v>27</v>
      </c>
      <c r="G380" t="s">
        <v>28</v>
      </c>
      <c r="H380" t="s">
        <v>430</v>
      </c>
      <c r="I380" s="134" t="s">
        <v>5401</v>
      </c>
      <c r="J380" t="s">
        <v>39</v>
      </c>
      <c r="K380" t="s">
        <v>5892</v>
      </c>
      <c r="L380">
        <v>6227</v>
      </c>
      <c r="M380" t="s">
        <v>40</v>
      </c>
      <c r="P380">
        <v>19.329999999999998</v>
      </c>
      <c r="Q380">
        <v>10.5</v>
      </c>
      <c r="R380">
        <v>202.97</v>
      </c>
      <c r="S380">
        <f>IFERROR(_xlfn.XLOOKUP(tbl_Facturas[[#This Row],[Key_Fact]],tbl_Manifiestos[Key_Manif],tbl_Manifiestos[Pagado a Broker],0),0)</f>
        <v>188.75744999999998</v>
      </c>
      <c r="T380">
        <v>155523.51999999999</v>
      </c>
    </row>
    <row r="381" spans="1:20" x14ac:dyDescent="0.25">
      <c r="A381" t="s">
        <v>5817</v>
      </c>
      <c r="B381" t="str">
        <f>tbl_Facturas[[#This Row],[Factura]] &amp; "|" &amp; tbl_Facturas[[#This Row],[Proyecto OK]] &amp; "|" &amp; TEXT(tbl_Facturas[[#This Row],[Horas o Viaje]],"0.00") &amp; "|" &amp; TEXT(tbl_Facturas[[#This Row],[Costo unitario]],"0.00")</f>
        <v>2366|Canal #2 |19.33|16.50</v>
      </c>
      <c r="C381">
        <v>2366</v>
      </c>
      <c r="D381">
        <v>67</v>
      </c>
      <c r="F381" t="s">
        <v>27</v>
      </c>
      <c r="G381" t="s">
        <v>28</v>
      </c>
      <c r="H381" t="s">
        <v>430</v>
      </c>
      <c r="I381" s="134" t="s">
        <v>5401</v>
      </c>
      <c r="J381" t="s">
        <v>39</v>
      </c>
      <c r="K381" t="s">
        <v>5892</v>
      </c>
      <c r="L381">
        <v>6227</v>
      </c>
      <c r="M381" t="s">
        <v>40</v>
      </c>
      <c r="N381" t="s">
        <v>431</v>
      </c>
      <c r="P381">
        <v>19.329999999999998</v>
      </c>
      <c r="Q381">
        <v>16.5</v>
      </c>
      <c r="R381">
        <v>318.95</v>
      </c>
      <c r="S381">
        <f>IFERROR(_xlfn.XLOOKUP(tbl_Facturas[[#This Row],[Key_Fact]],tbl_Manifiestos[Key_Manif],tbl_Manifiestos[Pagado a Broker],0),0)</f>
        <v>0</v>
      </c>
      <c r="T381">
        <v>155842.47</v>
      </c>
    </row>
    <row r="382" spans="1:20" x14ac:dyDescent="0.25">
      <c r="A382" t="s">
        <v>5817</v>
      </c>
      <c r="B382" t="str">
        <f>tbl_Facturas[[#This Row],[Factura]] &amp; "|" &amp; tbl_Facturas[[#This Row],[Proyecto OK]] &amp; "|" &amp; TEXT(tbl_Facturas[[#This Row],[Horas o Viaje]],"0.00") &amp; "|" &amp; TEXT(tbl_Facturas[[#This Row],[Costo unitario]],"0.00")</f>
        <v>2366|Canal #2 |18.84|10.50</v>
      </c>
      <c r="C382">
        <v>2366</v>
      </c>
      <c r="D382">
        <v>67</v>
      </c>
      <c r="F382" t="s">
        <v>27</v>
      </c>
      <c r="G382" t="s">
        <v>28</v>
      </c>
      <c r="H382" t="s">
        <v>432</v>
      </c>
      <c r="I382" s="134" t="s">
        <v>5401</v>
      </c>
      <c r="J382" t="s">
        <v>39</v>
      </c>
      <c r="K382" t="s">
        <v>5892</v>
      </c>
      <c r="L382">
        <v>6227</v>
      </c>
      <c r="M382" t="s">
        <v>40</v>
      </c>
      <c r="P382">
        <v>18.84</v>
      </c>
      <c r="Q382">
        <v>10.5</v>
      </c>
      <c r="R382">
        <v>197.82</v>
      </c>
      <c r="S382">
        <f>IFERROR(_xlfn.XLOOKUP(tbl_Facturas[[#This Row],[Key_Fact]],tbl_Manifiestos[Key_Manif],tbl_Manifiestos[Pagado a Broker],0),0)</f>
        <v>183.9726</v>
      </c>
      <c r="T382">
        <v>156040.29</v>
      </c>
    </row>
    <row r="383" spans="1:20" x14ac:dyDescent="0.25">
      <c r="A383" t="s">
        <v>5817</v>
      </c>
      <c r="B383" t="str">
        <f>tbl_Facturas[[#This Row],[Factura]] &amp; "|" &amp; tbl_Facturas[[#This Row],[Proyecto OK]] &amp; "|" &amp; TEXT(tbl_Facturas[[#This Row],[Horas o Viaje]],"0.00") &amp; "|" &amp; TEXT(tbl_Facturas[[#This Row],[Costo unitario]],"0.00")</f>
        <v>2366|Canal #2 |18.84|16.50</v>
      </c>
      <c r="C383">
        <v>2366</v>
      </c>
      <c r="D383">
        <v>67</v>
      </c>
      <c r="F383" t="s">
        <v>27</v>
      </c>
      <c r="G383" t="s">
        <v>28</v>
      </c>
      <c r="H383" t="s">
        <v>432</v>
      </c>
      <c r="I383" s="134" t="s">
        <v>5401</v>
      </c>
      <c r="J383" t="s">
        <v>39</v>
      </c>
      <c r="K383" t="s">
        <v>5892</v>
      </c>
      <c r="L383">
        <v>6227</v>
      </c>
      <c r="M383" t="s">
        <v>40</v>
      </c>
      <c r="N383" t="s">
        <v>433</v>
      </c>
      <c r="P383">
        <v>18.84</v>
      </c>
      <c r="Q383">
        <v>16.5</v>
      </c>
      <c r="R383">
        <v>310.86</v>
      </c>
      <c r="S383">
        <f>IFERROR(_xlfn.XLOOKUP(tbl_Facturas[[#This Row],[Key_Fact]],tbl_Manifiestos[Key_Manif],tbl_Manifiestos[Pagado a Broker],0),0)</f>
        <v>0</v>
      </c>
      <c r="T383">
        <v>156351.15</v>
      </c>
    </row>
    <row r="384" spans="1:20" x14ac:dyDescent="0.25">
      <c r="A384" t="s">
        <v>5817</v>
      </c>
      <c r="B384" t="str">
        <f>tbl_Facturas[[#This Row],[Factura]] &amp; "|" &amp; tbl_Facturas[[#This Row],[Proyecto OK]] &amp; "|" &amp; TEXT(tbl_Facturas[[#This Row],[Horas o Viaje]],"0.00") &amp; "|" &amp; TEXT(tbl_Facturas[[#This Row],[Costo unitario]],"0.00")</f>
        <v>2366|Canal #2 |1.00|199.50</v>
      </c>
      <c r="C384">
        <v>2366</v>
      </c>
      <c r="D384">
        <v>67</v>
      </c>
      <c r="F384" t="s">
        <v>27</v>
      </c>
      <c r="G384" t="s">
        <v>28</v>
      </c>
      <c r="H384" t="s">
        <v>434</v>
      </c>
      <c r="I384" s="134" t="s">
        <v>5401</v>
      </c>
      <c r="J384" t="s">
        <v>39</v>
      </c>
      <c r="K384" t="s">
        <v>5892</v>
      </c>
      <c r="L384">
        <v>6227</v>
      </c>
      <c r="M384" t="s">
        <v>40</v>
      </c>
      <c r="P384">
        <v>1</v>
      </c>
      <c r="Q384">
        <v>199.5</v>
      </c>
      <c r="R384">
        <v>199.5</v>
      </c>
      <c r="S384">
        <f>IFERROR(_xlfn.XLOOKUP(tbl_Facturas[[#This Row],[Key_Fact]],tbl_Manifiestos[Key_Manif],tbl_Manifiestos[Pagado a Broker],0),0)</f>
        <v>0</v>
      </c>
      <c r="T384">
        <v>156550.65</v>
      </c>
    </row>
    <row r="385" spans="1:20" x14ac:dyDescent="0.25">
      <c r="A385" t="s">
        <v>5817</v>
      </c>
      <c r="B385" t="str">
        <f>tbl_Facturas[[#This Row],[Factura]] &amp; "|" &amp; tbl_Facturas[[#This Row],[Proyecto OK]] &amp; "|" &amp; TEXT(tbl_Facturas[[#This Row],[Horas o Viaje]],"0.00") &amp; "|" &amp; TEXT(tbl_Facturas[[#This Row],[Costo unitario]],"0.00")</f>
        <v>2366|Canal #2 |1.00|364.00</v>
      </c>
      <c r="C385">
        <v>2366</v>
      </c>
      <c r="D385">
        <v>67</v>
      </c>
      <c r="F385" t="s">
        <v>27</v>
      </c>
      <c r="G385" t="s">
        <v>28</v>
      </c>
      <c r="H385" t="s">
        <v>434</v>
      </c>
      <c r="I385" s="134" t="s">
        <v>5401</v>
      </c>
      <c r="J385" t="s">
        <v>39</v>
      </c>
      <c r="K385" t="s">
        <v>5892</v>
      </c>
      <c r="L385">
        <v>6227</v>
      </c>
      <c r="M385" t="s">
        <v>40</v>
      </c>
      <c r="N385" t="s">
        <v>435</v>
      </c>
      <c r="O385" t="s">
        <v>237</v>
      </c>
      <c r="P385">
        <v>1</v>
      </c>
      <c r="Q385">
        <v>364</v>
      </c>
      <c r="R385">
        <v>364</v>
      </c>
      <c r="S385">
        <f>IFERROR(_xlfn.XLOOKUP(tbl_Facturas[[#This Row],[Key_Fact]],tbl_Manifiestos[Key_Manif],tbl_Manifiestos[Pagado a Broker],0),0)</f>
        <v>0</v>
      </c>
      <c r="T385">
        <v>156914.65</v>
      </c>
    </row>
    <row r="386" spans="1:20" x14ac:dyDescent="0.25">
      <c r="A386" t="s">
        <v>5817</v>
      </c>
      <c r="B386" t="str">
        <f>tbl_Facturas[[#This Row],[Factura]] &amp; "|" &amp; tbl_Facturas[[#This Row],[Proyecto OK]] &amp; "|" &amp; TEXT(tbl_Facturas[[#This Row],[Horas o Viaje]],"0.00") &amp; "|" &amp; TEXT(tbl_Facturas[[#This Row],[Costo unitario]],"0.00")</f>
        <v>2366|Canal #2 |19.36|10.50</v>
      </c>
      <c r="C386">
        <v>2366</v>
      </c>
      <c r="D386">
        <v>67</v>
      </c>
      <c r="F386" t="s">
        <v>27</v>
      </c>
      <c r="G386" t="s">
        <v>28</v>
      </c>
      <c r="H386" t="s">
        <v>436</v>
      </c>
      <c r="I386" s="134" t="s">
        <v>5401</v>
      </c>
      <c r="J386" t="s">
        <v>39</v>
      </c>
      <c r="K386" t="s">
        <v>5892</v>
      </c>
      <c r="L386">
        <v>6227</v>
      </c>
      <c r="M386" t="s">
        <v>40</v>
      </c>
      <c r="P386">
        <v>19.36</v>
      </c>
      <c r="Q386">
        <v>10.5</v>
      </c>
      <c r="R386">
        <v>203.28</v>
      </c>
      <c r="S386">
        <f>IFERROR(_xlfn.XLOOKUP(tbl_Facturas[[#This Row],[Key_Fact]],tbl_Manifiestos[Key_Manif],tbl_Manifiestos[Pagado a Broker],0),0)</f>
        <v>189.05040000000002</v>
      </c>
      <c r="T386">
        <v>157117.93</v>
      </c>
    </row>
    <row r="387" spans="1:20" x14ac:dyDescent="0.25">
      <c r="A387" t="s">
        <v>5817</v>
      </c>
      <c r="B387" t="str">
        <f>tbl_Facturas[[#This Row],[Factura]] &amp; "|" &amp; tbl_Facturas[[#This Row],[Proyecto OK]] &amp; "|" &amp; TEXT(tbl_Facturas[[#This Row],[Horas o Viaje]],"0.00") &amp; "|" &amp; TEXT(tbl_Facturas[[#This Row],[Costo unitario]],"0.00")</f>
        <v>2366|Canal #2 |19.36|16.50</v>
      </c>
      <c r="C387">
        <v>2366</v>
      </c>
      <c r="D387">
        <v>67</v>
      </c>
      <c r="F387" t="s">
        <v>27</v>
      </c>
      <c r="G387" t="s">
        <v>28</v>
      </c>
      <c r="H387" t="s">
        <v>436</v>
      </c>
      <c r="I387" s="134" t="s">
        <v>5401</v>
      </c>
      <c r="J387" t="s">
        <v>39</v>
      </c>
      <c r="K387" t="s">
        <v>5892</v>
      </c>
      <c r="L387">
        <v>6227</v>
      </c>
      <c r="M387" t="s">
        <v>40</v>
      </c>
      <c r="N387" t="s">
        <v>437</v>
      </c>
      <c r="P387">
        <v>19.36</v>
      </c>
      <c r="Q387">
        <v>16.5</v>
      </c>
      <c r="R387">
        <v>319.44</v>
      </c>
      <c r="S387">
        <f>IFERROR(_xlfn.XLOOKUP(tbl_Facturas[[#This Row],[Key_Fact]],tbl_Manifiestos[Key_Manif],tbl_Manifiestos[Pagado a Broker],0),0)</f>
        <v>0</v>
      </c>
      <c r="T387">
        <v>157437.37</v>
      </c>
    </row>
    <row r="388" spans="1:20" x14ac:dyDescent="0.25">
      <c r="A388" t="s">
        <v>5817</v>
      </c>
      <c r="B388" t="str">
        <f>tbl_Facturas[[#This Row],[Factura]] &amp; "|" &amp; tbl_Facturas[[#This Row],[Proyecto OK]] &amp; "|" &amp; TEXT(tbl_Facturas[[#This Row],[Horas o Viaje]],"0.00") &amp; "|" &amp; TEXT(tbl_Facturas[[#This Row],[Costo unitario]],"0.00")</f>
        <v>2366|Canal #2 |1.00|199.50</v>
      </c>
      <c r="C388">
        <v>2366</v>
      </c>
      <c r="D388">
        <v>356</v>
      </c>
      <c r="F388" t="s">
        <v>27</v>
      </c>
      <c r="G388" t="s">
        <v>122</v>
      </c>
      <c r="H388" t="s">
        <v>438</v>
      </c>
      <c r="I388" s="134" t="s">
        <v>5401</v>
      </c>
      <c r="J388" t="s">
        <v>39</v>
      </c>
      <c r="K388" t="s">
        <v>5892</v>
      </c>
      <c r="L388">
        <v>6227</v>
      </c>
      <c r="M388" t="s">
        <v>40</v>
      </c>
      <c r="P388">
        <v>1</v>
      </c>
      <c r="Q388">
        <v>199.5</v>
      </c>
      <c r="R388">
        <v>199.5</v>
      </c>
      <c r="S388">
        <f>IFERROR(_xlfn.XLOOKUP(tbl_Facturas[[#This Row],[Key_Fact]],tbl_Manifiestos[Key_Manif],tbl_Manifiestos[Pagado a Broker],0),0)</f>
        <v>0</v>
      </c>
      <c r="T388">
        <v>157636.87</v>
      </c>
    </row>
    <row r="389" spans="1:20" x14ac:dyDescent="0.25">
      <c r="A389" t="s">
        <v>5817</v>
      </c>
      <c r="B389" t="str">
        <f>tbl_Facturas[[#This Row],[Factura]] &amp; "|" &amp; tbl_Facturas[[#This Row],[Proyecto OK]] &amp; "|" &amp; TEXT(tbl_Facturas[[#This Row],[Horas o Viaje]],"0.00") &amp; "|" &amp; TEXT(tbl_Facturas[[#This Row],[Costo unitario]],"0.00")</f>
        <v>2366|Canal #2 |1.00|364.00</v>
      </c>
      <c r="C389">
        <v>2366</v>
      </c>
      <c r="D389">
        <v>356</v>
      </c>
      <c r="F389" t="s">
        <v>27</v>
      </c>
      <c r="G389" t="s">
        <v>122</v>
      </c>
      <c r="H389" t="s">
        <v>438</v>
      </c>
      <c r="I389" s="134" t="s">
        <v>5401</v>
      </c>
      <c r="J389" t="s">
        <v>39</v>
      </c>
      <c r="K389" t="s">
        <v>5892</v>
      </c>
      <c r="L389">
        <v>6227</v>
      </c>
      <c r="M389" t="s">
        <v>40</v>
      </c>
      <c r="N389" t="s">
        <v>439</v>
      </c>
      <c r="O389" t="s">
        <v>237</v>
      </c>
      <c r="P389">
        <v>1</v>
      </c>
      <c r="Q389">
        <v>364</v>
      </c>
      <c r="R389">
        <v>364</v>
      </c>
      <c r="S389">
        <f>IFERROR(_xlfn.XLOOKUP(tbl_Facturas[[#This Row],[Key_Fact]],tbl_Manifiestos[Key_Manif],tbl_Manifiestos[Pagado a Broker],0),0)</f>
        <v>0</v>
      </c>
      <c r="T389">
        <v>158000.87</v>
      </c>
    </row>
    <row r="390" spans="1:20" x14ac:dyDescent="0.25">
      <c r="A390" t="s">
        <v>5817</v>
      </c>
      <c r="B390" t="str">
        <f>tbl_Facturas[[#This Row],[Factura]] &amp; "|" &amp; tbl_Facturas[[#This Row],[Proyecto OK]] &amp; "|" &amp; TEXT(tbl_Facturas[[#This Row],[Horas o Viaje]],"0.00") &amp; "|" &amp; TEXT(tbl_Facturas[[#This Row],[Costo unitario]],"0.00")</f>
        <v>2366|Canal #2 |1.00|199.50</v>
      </c>
      <c r="C390">
        <v>2366</v>
      </c>
      <c r="D390">
        <v>356</v>
      </c>
      <c r="F390" t="s">
        <v>27</v>
      </c>
      <c r="G390" t="s">
        <v>122</v>
      </c>
      <c r="H390" t="s">
        <v>440</v>
      </c>
      <c r="I390" s="134" t="s">
        <v>5401</v>
      </c>
      <c r="J390" t="s">
        <v>39</v>
      </c>
      <c r="K390" t="s">
        <v>5892</v>
      </c>
      <c r="L390">
        <v>6227</v>
      </c>
      <c r="M390" t="s">
        <v>40</v>
      </c>
      <c r="P390">
        <v>1</v>
      </c>
      <c r="Q390">
        <v>199.5</v>
      </c>
      <c r="R390">
        <v>199.5</v>
      </c>
      <c r="S390">
        <f>IFERROR(_xlfn.XLOOKUP(tbl_Facturas[[#This Row],[Key_Fact]],tbl_Manifiestos[Key_Manif],tbl_Manifiestos[Pagado a Broker],0),0)</f>
        <v>0</v>
      </c>
      <c r="T390">
        <v>158200.37</v>
      </c>
    </row>
    <row r="391" spans="1:20" x14ac:dyDescent="0.25">
      <c r="A391" t="s">
        <v>5817</v>
      </c>
      <c r="B391" t="str">
        <f>tbl_Facturas[[#This Row],[Factura]] &amp; "|" &amp; tbl_Facturas[[#This Row],[Proyecto OK]] &amp; "|" &amp; TEXT(tbl_Facturas[[#This Row],[Horas o Viaje]],"0.00") &amp; "|" &amp; TEXT(tbl_Facturas[[#This Row],[Costo unitario]],"0.00")</f>
        <v>2366|Canal #2 |1.00|364.00</v>
      </c>
      <c r="C391">
        <v>2366</v>
      </c>
      <c r="D391">
        <v>356</v>
      </c>
      <c r="F391" t="s">
        <v>27</v>
      </c>
      <c r="G391" t="s">
        <v>122</v>
      </c>
      <c r="H391" t="s">
        <v>440</v>
      </c>
      <c r="I391" s="134" t="s">
        <v>5401</v>
      </c>
      <c r="J391" t="s">
        <v>39</v>
      </c>
      <c r="K391" t="s">
        <v>5892</v>
      </c>
      <c r="L391">
        <v>6227</v>
      </c>
      <c r="M391" t="s">
        <v>40</v>
      </c>
      <c r="N391" t="s">
        <v>441</v>
      </c>
      <c r="O391" t="s">
        <v>237</v>
      </c>
      <c r="P391">
        <v>1</v>
      </c>
      <c r="Q391">
        <v>364</v>
      </c>
      <c r="R391">
        <v>364</v>
      </c>
      <c r="S391">
        <f>IFERROR(_xlfn.XLOOKUP(tbl_Facturas[[#This Row],[Key_Fact]],tbl_Manifiestos[Key_Manif],tbl_Manifiestos[Pagado a Broker],0),0)</f>
        <v>0</v>
      </c>
      <c r="T391">
        <v>158564.37</v>
      </c>
    </row>
    <row r="392" spans="1:20" x14ac:dyDescent="0.25">
      <c r="A392" t="s">
        <v>5817</v>
      </c>
      <c r="B392" t="str">
        <f>tbl_Facturas[[#This Row],[Factura]] &amp; "|" &amp; tbl_Facturas[[#This Row],[Proyecto OK]] &amp; "|" &amp; TEXT(tbl_Facturas[[#This Row],[Horas o Viaje]],"0.00") &amp; "|" &amp; TEXT(tbl_Facturas[[#This Row],[Costo unitario]],"0.00")</f>
        <v>2366|Canal #2 |1.00|199.50</v>
      </c>
      <c r="C392">
        <v>2366</v>
      </c>
      <c r="D392">
        <v>356</v>
      </c>
      <c r="F392" t="s">
        <v>27</v>
      </c>
      <c r="G392" t="s">
        <v>122</v>
      </c>
      <c r="H392" t="s">
        <v>442</v>
      </c>
      <c r="I392" s="134" t="s">
        <v>5401</v>
      </c>
      <c r="J392" t="s">
        <v>39</v>
      </c>
      <c r="K392" t="s">
        <v>5892</v>
      </c>
      <c r="L392">
        <v>6227</v>
      </c>
      <c r="M392" t="s">
        <v>40</v>
      </c>
      <c r="P392">
        <v>1</v>
      </c>
      <c r="Q392">
        <v>199.5</v>
      </c>
      <c r="R392">
        <v>199.5</v>
      </c>
      <c r="S392">
        <f>IFERROR(_xlfn.XLOOKUP(tbl_Facturas[[#This Row],[Key_Fact]],tbl_Manifiestos[Key_Manif],tbl_Manifiestos[Pagado a Broker],0),0)</f>
        <v>0</v>
      </c>
      <c r="T392">
        <v>158763.87</v>
      </c>
    </row>
    <row r="393" spans="1:20" x14ac:dyDescent="0.25">
      <c r="A393" t="s">
        <v>5817</v>
      </c>
      <c r="B393" t="str">
        <f>tbl_Facturas[[#This Row],[Factura]] &amp; "|" &amp; tbl_Facturas[[#This Row],[Proyecto OK]] &amp; "|" &amp; TEXT(tbl_Facturas[[#This Row],[Horas o Viaje]],"0.00") &amp; "|" &amp; TEXT(tbl_Facturas[[#This Row],[Costo unitario]],"0.00")</f>
        <v>2366|Canal #2 |1.00|364.00</v>
      </c>
      <c r="C393">
        <v>2366</v>
      </c>
      <c r="D393">
        <v>356</v>
      </c>
      <c r="F393" t="s">
        <v>27</v>
      </c>
      <c r="G393" t="s">
        <v>122</v>
      </c>
      <c r="H393" t="s">
        <v>442</v>
      </c>
      <c r="I393" s="134" t="s">
        <v>5401</v>
      </c>
      <c r="J393" t="s">
        <v>39</v>
      </c>
      <c r="K393" t="s">
        <v>5892</v>
      </c>
      <c r="L393">
        <v>6227</v>
      </c>
      <c r="M393" t="s">
        <v>40</v>
      </c>
      <c r="N393" t="s">
        <v>443</v>
      </c>
      <c r="O393" t="s">
        <v>237</v>
      </c>
      <c r="P393">
        <v>1</v>
      </c>
      <c r="Q393">
        <v>364</v>
      </c>
      <c r="R393">
        <v>364</v>
      </c>
      <c r="S393">
        <f>IFERROR(_xlfn.XLOOKUP(tbl_Facturas[[#This Row],[Key_Fact]],tbl_Manifiestos[Key_Manif],tbl_Manifiestos[Pagado a Broker],0),0)</f>
        <v>0</v>
      </c>
      <c r="T393">
        <v>159127.87</v>
      </c>
    </row>
    <row r="394" spans="1:20" x14ac:dyDescent="0.25">
      <c r="A394" t="s">
        <v>5817</v>
      </c>
      <c r="B394" t="str">
        <f>tbl_Facturas[[#This Row],[Factura]] &amp; "|" &amp; tbl_Facturas[[#This Row],[Proyecto OK]] &amp; "|" &amp; TEXT(tbl_Facturas[[#This Row],[Horas o Viaje]],"0.00") &amp; "|" &amp; TEXT(tbl_Facturas[[#This Row],[Costo unitario]],"0.00")</f>
        <v>2366|Canal #2 |1.00|199.50</v>
      </c>
      <c r="C394">
        <v>2366</v>
      </c>
      <c r="D394">
        <v>356</v>
      </c>
      <c r="F394" t="s">
        <v>27</v>
      </c>
      <c r="G394" t="s">
        <v>122</v>
      </c>
      <c r="H394" t="s">
        <v>444</v>
      </c>
      <c r="I394" s="134" t="s">
        <v>5401</v>
      </c>
      <c r="J394" t="s">
        <v>39</v>
      </c>
      <c r="K394" t="s">
        <v>5892</v>
      </c>
      <c r="L394">
        <v>6227</v>
      </c>
      <c r="M394" t="s">
        <v>40</v>
      </c>
      <c r="P394">
        <v>1</v>
      </c>
      <c r="Q394">
        <v>199.5</v>
      </c>
      <c r="R394">
        <v>199.5</v>
      </c>
      <c r="S394">
        <f>IFERROR(_xlfn.XLOOKUP(tbl_Facturas[[#This Row],[Key_Fact]],tbl_Manifiestos[Key_Manif],tbl_Manifiestos[Pagado a Broker],0),0)</f>
        <v>0</v>
      </c>
      <c r="T394">
        <v>159327.37</v>
      </c>
    </row>
    <row r="395" spans="1:20" x14ac:dyDescent="0.25">
      <c r="A395" t="s">
        <v>5817</v>
      </c>
      <c r="B395" t="str">
        <f>tbl_Facturas[[#This Row],[Factura]] &amp; "|" &amp; tbl_Facturas[[#This Row],[Proyecto OK]] &amp; "|" &amp; TEXT(tbl_Facturas[[#This Row],[Horas o Viaje]],"0.00") &amp; "|" &amp; TEXT(tbl_Facturas[[#This Row],[Costo unitario]],"0.00")</f>
        <v>2366|Canal #2 |1.00|364.00</v>
      </c>
      <c r="C395">
        <v>2366</v>
      </c>
      <c r="D395">
        <v>356</v>
      </c>
      <c r="F395" t="s">
        <v>27</v>
      </c>
      <c r="G395" t="s">
        <v>122</v>
      </c>
      <c r="H395" t="s">
        <v>444</v>
      </c>
      <c r="I395" s="134" t="s">
        <v>5401</v>
      </c>
      <c r="J395" t="s">
        <v>39</v>
      </c>
      <c r="K395" t="s">
        <v>5892</v>
      </c>
      <c r="L395">
        <v>6227</v>
      </c>
      <c r="M395" t="s">
        <v>40</v>
      </c>
      <c r="N395" t="s">
        <v>445</v>
      </c>
      <c r="O395" t="s">
        <v>237</v>
      </c>
      <c r="P395">
        <v>1</v>
      </c>
      <c r="Q395">
        <v>364</v>
      </c>
      <c r="R395">
        <v>364</v>
      </c>
      <c r="S395">
        <f>IFERROR(_xlfn.XLOOKUP(tbl_Facturas[[#This Row],[Key_Fact]],tbl_Manifiestos[Key_Manif],tbl_Manifiestos[Pagado a Broker],0),0)</f>
        <v>0</v>
      </c>
      <c r="T395">
        <v>159691.37</v>
      </c>
    </row>
    <row r="396" spans="1:20" x14ac:dyDescent="0.25">
      <c r="A396" t="s">
        <v>5817</v>
      </c>
      <c r="B396" t="str">
        <f>tbl_Facturas[[#This Row],[Factura]] &amp; "|" &amp; tbl_Facturas[[#This Row],[Proyecto OK]] &amp; "|" &amp; TEXT(tbl_Facturas[[#This Row],[Horas o Viaje]],"0.00") &amp; "|" &amp; TEXT(tbl_Facturas[[#This Row],[Costo unitario]],"0.00")</f>
        <v>2366|Canal #2 |1.00|199.50</v>
      </c>
      <c r="C396">
        <v>2366</v>
      </c>
      <c r="D396">
        <v>356</v>
      </c>
      <c r="F396" t="s">
        <v>27</v>
      </c>
      <c r="G396" t="s">
        <v>122</v>
      </c>
      <c r="H396" t="s">
        <v>446</v>
      </c>
      <c r="I396" s="134" t="s">
        <v>5401</v>
      </c>
      <c r="J396" t="s">
        <v>39</v>
      </c>
      <c r="K396" t="s">
        <v>5892</v>
      </c>
      <c r="L396">
        <v>6227</v>
      </c>
      <c r="M396" t="s">
        <v>40</v>
      </c>
      <c r="P396">
        <v>1</v>
      </c>
      <c r="Q396">
        <v>199.5</v>
      </c>
      <c r="R396">
        <v>199.5</v>
      </c>
      <c r="S396">
        <f>IFERROR(_xlfn.XLOOKUP(tbl_Facturas[[#This Row],[Key_Fact]],tbl_Manifiestos[Key_Manif],tbl_Manifiestos[Pagado a Broker],0),0)</f>
        <v>0</v>
      </c>
      <c r="T396">
        <v>159890.87</v>
      </c>
    </row>
    <row r="397" spans="1:20" x14ac:dyDescent="0.25">
      <c r="A397" t="s">
        <v>5817</v>
      </c>
      <c r="B397" t="str">
        <f>tbl_Facturas[[#This Row],[Factura]] &amp; "|" &amp; tbl_Facturas[[#This Row],[Proyecto OK]] &amp; "|" &amp; TEXT(tbl_Facturas[[#This Row],[Horas o Viaje]],"0.00") &amp; "|" &amp; TEXT(tbl_Facturas[[#This Row],[Costo unitario]],"0.00")</f>
        <v>2366|Canal #2 |1.00|364.00</v>
      </c>
      <c r="C397">
        <v>2366</v>
      </c>
      <c r="D397">
        <v>356</v>
      </c>
      <c r="F397" t="s">
        <v>27</v>
      </c>
      <c r="G397" t="s">
        <v>122</v>
      </c>
      <c r="H397" t="s">
        <v>446</v>
      </c>
      <c r="I397" s="134" t="s">
        <v>5401</v>
      </c>
      <c r="J397" t="s">
        <v>39</v>
      </c>
      <c r="K397" t="s">
        <v>5892</v>
      </c>
      <c r="L397">
        <v>6227</v>
      </c>
      <c r="M397" t="s">
        <v>40</v>
      </c>
      <c r="N397" t="s">
        <v>447</v>
      </c>
      <c r="O397" t="s">
        <v>237</v>
      </c>
      <c r="P397">
        <v>1</v>
      </c>
      <c r="Q397">
        <v>364</v>
      </c>
      <c r="R397">
        <v>364</v>
      </c>
      <c r="S397">
        <f>IFERROR(_xlfn.XLOOKUP(tbl_Facturas[[#This Row],[Key_Fact]],tbl_Manifiestos[Key_Manif],tbl_Manifiestos[Pagado a Broker],0),0)</f>
        <v>0</v>
      </c>
      <c r="T397">
        <v>160254.87</v>
      </c>
    </row>
    <row r="398" spans="1:20" x14ac:dyDescent="0.25">
      <c r="A398" t="s">
        <v>5817</v>
      </c>
      <c r="B398" t="str">
        <f>tbl_Facturas[[#This Row],[Factura]] &amp; "|" &amp; tbl_Facturas[[#This Row],[Proyecto OK]] &amp; "|" &amp; TEXT(tbl_Facturas[[#This Row],[Horas o Viaje]],"0.00") &amp; "|" &amp; TEXT(tbl_Facturas[[#This Row],[Costo unitario]],"0.00")</f>
        <v>2366|Canal #2 |8.00|150.00</v>
      </c>
      <c r="C398">
        <v>2366</v>
      </c>
      <c r="D398">
        <v>19</v>
      </c>
      <c r="F398" t="s">
        <v>12</v>
      </c>
      <c r="G398" t="s">
        <v>24</v>
      </c>
      <c r="H398" t="s">
        <v>448</v>
      </c>
      <c r="I398" s="134" t="s">
        <v>5401</v>
      </c>
      <c r="J398" t="s">
        <v>39</v>
      </c>
      <c r="K398" t="s">
        <v>5892</v>
      </c>
      <c r="L398">
        <v>6227</v>
      </c>
      <c r="P398">
        <v>8</v>
      </c>
      <c r="Q398">
        <v>150</v>
      </c>
      <c r="R398">
        <v>1200</v>
      </c>
      <c r="S398">
        <f>IFERROR(_xlfn.XLOOKUP(tbl_Facturas[[#This Row],[Key_Fact]],tbl_Manifiestos[Key_Manif],tbl_Manifiestos[Pagado a Broker],0),0)</f>
        <v>0</v>
      </c>
      <c r="T398">
        <v>161454.87</v>
      </c>
    </row>
    <row r="399" spans="1:20" x14ac:dyDescent="0.25">
      <c r="A399" t="s">
        <v>5817</v>
      </c>
      <c r="B399" t="str">
        <f>tbl_Facturas[[#This Row],[Factura]] &amp; "|" &amp; tbl_Facturas[[#This Row],[Proyecto OK]] &amp; "|" &amp; TEXT(tbl_Facturas[[#This Row],[Horas o Viaje]],"0.00") &amp; "|" &amp; TEXT(tbl_Facturas[[#This Row],[Costo unitario]],"0.00")</f>
        <v>2366|Canal #2 |7.50|150.00</v>
      </c>
      <c r="C399">
        <v>2366</v>
      </c>
      <c r="D399">
        <v>67</v>
      </c>
      <c r="F399" t="s">
        <v>27</v>
      </c>
      <c r="G399" t="s">
        <v>28</v>
      </c>
      <c r="H399" t="s">
        <v>449</v>
      </c>
      <c r="I399" s="134" t="s">
        <v>5401</v>
      </c>
      <c r="J399" t="s">
        <v>39</v>
      </c>
      <c r="K399" t="s">
        <v>5892</v>
      </c>
      <c r="L399">
        <v>6227</v>
      </c>
      <c r="P399">
        <v>7.5</v>
      </c>
      <c r="Q399">
        <v>150</v>
      </c>
      <c r="R399">
        <v>1125</v>
      </c>
      <c r="S399">
        <f>IFERROR(_xlfn.XLOOKUP(tbl_Facturas[[#This Row],[Key_Fact]],tbl_Manifiestos[Key_Manif],tbl_Manifiestos[Pagado a Broker],0),0)</f>
        <v>0</v>
      </c>
      <c r="T399">
        <v>162579.87</v>
      </c>
    </row>
    <row r="400" spans="1:20" x14ac:dyDescent="0.25">
      <c r="A400" t="s">
        <v>5817</v>
      </c>
      <c r="B400" t="str">
        <f>tbl_Facturas[[#This Row],[Factura]] &amp; "|" &amp; tbl_Facturas[[#This Row],[Proyecto OK]] &amp; "|" &amp; TEXT(tbl_Facturas[[#This Row],[Horas o Viaje]],"0.00") &amp; "|" &amp; TEXT(tbl_Facturas[[#This Row],[Costo unitario]],"0.00")</f>
        <v>2366|Canal #2 |8.00|150.00</v>
      </c>
      <c r="C400">
        <v>2366</v>
      </c>
      <c r="D400">
        <v>103</v>
      </c>
      <c r="F400" t="s">
        <v>27</v>
      </c>
      <c r="G400" t="s">
        <v>284</v>
      </c>
      <c r="H400" t="s">
        <v>450</v>
      </c>
      <c r="I400" s="134" t="s">
        <v>5401</v>
      </c>
      <c r="J400" t="s">
        <v>39</v>
      </c>
      <c r="K400" t="s">
        <v>5892</v>
      </c>
      <c r="L400">
        <v>6227</v>
      </c>
      <c r="P400">
        <v>8</v>
      </c>
      <c r="Q400">
        <v>150</v>
      </c>
      <c r="R400">
        <v>1200</v>
      </c>
      <c r="S400">
        <f>IFERROR(_xlfn.XLOOKUP(tbl_Facturas[[#This Row],[Key_Fact]],tbl_Manifiestos[Key_Manif],tbl_Manifiestos[Pagado a Broker],0),0)</f>
        <v>0</v>
      </c>
      <c r="T400">
        <v>163779.87</v>
      </c>
    </row>
    <row r="401" spans="1:20" x14ac:dyDescent="0.25">
      <c r="A401" t="s">
        <v>5817</v>
      </c>
      <c r="B401" t="str">
        <f>tbl_Facturas[[#This Row],[Factura]] &amp; "|" &amp; tbl_Facturas[[#This Row],[Proyecto OK]] &amp; "|" &amp; TEXT(tbl_Facturas[[#This Row],[Horas o Viaje]],"0.00") &amp; "|" &amp; TEXT(tbl_Facturas[[#This Row],[Costo unitario]],"0.00")</f>
        <v>2366|Canal #2 |11.50|150.00</v>
      </c>
      <c r="C401">
        <v>2366</v>
      </c>
      <c r="D401">
        <v>103</v>
      </c>
      <c r="F401" t="s">
        <v>27</v>
      </c>
      <c r="G401" t="s">
        <v>284</v>
      </c>
      <c r="H401" t="s">
        <v>451</v>
      </c>
      <c r="I401" s="134" t="s">
        <v>5401</v>
      </c>
      <c r="J401" t="s">
        <v>39</v>
      </c>
      <c r="K401" t="s">
        <v>5892</v>
      </c>
      <c r="L401">
        <v>6227</v>
      </c>
      <c r="P401">
        <v>11.5</v>
      </c>
      <c r="Q401">
        <v>150</v>
      </c>
      <c r="R401">
        <v>1725</v>
      </c>
      <c r="S401">
        <f>IFERROR(_xlfn.XLOOKUP(tbl_Facturas[[#This Row],[Key_Fact]],tbl_Manifiestos[Key_Manif],tbl_Manifiestos[Pagado a Broker],0),0)</f>
        <v>0</v>
      </c>
      <c r="T401">
        <v>165504.87</v>
      </c>
    </row>
    <row r="402" spans="1:20" x14ac:dyDescent="0.25">
      <c r="A402" t="s">
        <v>5817</v>
      </c>
      <c r="B402" t="str">
        <f>tbl_Facturas[[#This Row],[Factura]] &amp; "|" &amp; tbl_Facturas[[#This Row],[Proyecto OK]] &amp; "|" &amp; TEXT(tbl_Facturas[[#This Row],[Horas o Viaje]],"0.00") &amp; "|" &amp; TEXT(tbl_Facturas[[#This Row],[Costo unitario]],"0.00")</f>
        <v>2366|Canal #2 |8.00|150.00</v>
      </c>
      <c r="C402">
        <v>2366</v>
      </c>
      <c r="D402">
        <v>67</v>
      </c>
      <c r="F402" t="s">
        <v>27</v>
      </c>
      <c r="G402" t="s">
        <v>28</v>
      </c>
      <c r="H402" t="s">
        <v>452</v>
      </c>
      <c r="I402" s="134" t="s">
        <v>5401</v>
      </c>
      <c r="J402" t="s">
        <v>39</v>
      </c>
      <c r="K402" t="s">
        <v>5892</v>
      </c>
      <c r="L402">
        <v>6227</v>
      </c>
      <c r="P402">
        <v>8</v>
      </c>
      <c r="Q402">
        <v>150</v>
      </c>
      <c r="R402">
        <v>1200</v>
      </c>
      <c r="S402">
        <f>IFERROR(_xlfn.XLOOKUP(tbl_Facturas[[#This Row],[Key_Fact]],tbl_Manifiestos[Key_Manif],tbl_Manifiestos[Pagado a Broker],0),0)</f>
        <v>0</v>
      </c>
      <c r="T402">
        <v>166704.87</v>
      </c>
    </row>
    <row r="403" spans="1:20" x14ac:dyDescent="0.25">
      <c r="A403" t="s">
        <v>5817</v>
      </c>
      <c r="B403" t="str">
        <f>tbl_Facturas[[#This Row],[Factura]] &amp; "|" &amp; tbl_Facturas[[#This Row],[Proyecto OK]] &amp; "|" &amp; TEXT(tbl_Facturas[[#This Row],[Horas o Viaje]],"0.00") &amp; "|" &amp; TEXT(tbl_Facturas[[#This Row],[Costo unitario]],"0.00")</f>
        <v>2366||10.00|350.00</v>
      </c>
      <c r="C403">
        <v>2366</v>
      </c>
      <c r="G403" t="s">
        <v>52</v>
      </c>
      <c r="I403" s="134" t="s">
        <v>5401</v>
      </c>
      <c r="P403">
        <v>10</v>
      </c>
      <c r="Q403">
        <v>350</v>
      </c>
      <c r="R403">
        <v>3500</v>
      </c>
      <c r="S403">
        <f>IFERROR(_xlfn.XLOOKUP(tbl_Facturas[[#This Row],[Key_Fact]],tbl_Manifiestos[Key_Manif],tbl_Manifiestos[Pagado a Broker],0),0)</f>
        <v>0</v>
      </c>
      <c r="T403">
        <v>170204.87</v>
      </c>
    </row>
    <row r="404" spans="1:20" x14ac:dyDescent="0.25">
      <c r="A404" t="s">
        <v>5817</v>
      </c>
      <c r="B404" t="str">
        <f>tbl_Facturas[[#This Row],[Factura]] &amp; "|" &amp; tbl_Facturas[[#This Row],[Proyecto OK]] &amp; "|" &amp; TEXT(tbl_Facturas[[#This Row],[Horas o Viaje]],"0.00") &amp; "|" &amp; TEXT(tbl_Facturas[[#This Row],[Costo unitario]],"0.00")</f>
        <v>2367|Lead Service Replacement Project|7.50|115.50</v>
      </c>
      <c r="C404">
        <v>2367</v>
      </c>
      <c r="D404">
        <v>73</v>
      </c>
      <c r="E404" t="s">
        <v>19</v>
      </c>
      <c r="G404" t="s">
        <v>20</v>
      </c>
      <c r="H404" t="s">
        <v>453</v>
      </c>
      <c r="I404" s="134" t="s">
        <v>5312</v>
      </c>
      <c r="J404" t="s">
        <v>320</v>
      </c>
      <c r="K404" t="s">
        <v>15</v>
      </c>
      <c r="L404" t="s">
        <v>5640</v>
      </c>
      <c r="P404">
        <v>7.5</v>
      </c>
      <c r="Q404">
        <v>115.5</v>
      </c>
      <c r="R404">
        <v>866.25</v>
      </c>
      <c r="S404">
        <f>IFERROR(_xlfn.XLOOKUP(tbl_Facturas[[#This Row],[Key_Fact]],tbl_Manifiestos[Key_Manif],tbl_Manifiestos[Pagado a Broker],0),0)</f>
        <v>0</v>
      </c>
      <c r="T404">
        <v>171071.12</v>
      </c>
    </row>
    <row r="405" spans="1:20" x14ac:dyDescent="0.25">
      <c r="A405" t="s">
        <v>5817</v>
      </c>
      <c r="B405" t="str">
        <f>tbl_Facturas[[#This Row],[Factura]] &amp; "|" &amp; tbl_Facturas[[#This Row],[Proyecto OK]] &amp; "|" &amp; TEXT(tbl_Facturas[[#This Row],[Horas o Viaje]],"0.00") &amp; "|" &amp; TEXT(tbl_Facturas[[#This Row],[Costo unitario]],"0.00")</f>
        <v>2367|Lead Service Replacement Project|8.00|115.50</v>
      </c>
      <c r="C405">
        <v>2367</v>
      </c>
      <c r="D405">
        <v>515</v>
      </c>
      <c r="E405" t="s">
        <v>27</v>
      </c>
      <c r="G405" t="s">
        <v>54</v>
      </c>
      <c r="H405" t="s">
        <v>454</v>
      </c>
      <c r="I405" s="134" t="s">
        <v>5312</v>
      </c>
      <c r="J405" t="s">
        <v>320</v>
      </c>
      <c r="K405" t="s">
        <v>15</v>
      </c>
      <c r="L405" t="s">
        <v>5640</v>
      </c>
      <c r="P405">
        <v>8</v>
      </c>
      <c r="Q405">
        <v>115.5</v>
      </c>
      <c r="R405">
        <v>924</v>
      </c>
      <c r="S405">
        <f>IFERROR(_xlfn.XLOOKUP(tbl_Facturas[[#This Row],[Key_Fact]],tbl_Manifiestos[Key_Manif],tbl_Manifiestos[Pagado a Broker],0),0)</f>
        <v>859.32</v>
      </c>
      <c r="T405">
        <v>171995.12</v>
      </c>
    </row>
    <row r="406" spans="1:20" x14ac:dyDescent="0.25">
      <c r="A406" t="s">
        <v>5817</v>
      </c>
      <c r="B406" t="str">
        <f>tbl_Facturas[[#This Row],[Factura]] &amp; "|" &amp; tbl_Facturas[[#This Row],[Proyecto OK]] &amp; "|" &amp; TEXT(tbl_Facturas[[#This Row],[Horas o Viaje]],"0.00") &amp; "|" &amp; TEXT(tbl_Facturas[[#This Row],[Costo unitario]],"0.00")</f>
        <v>2368|Lead Service Replacement Project|11.50|115.50</v>
      </c>
      <c r="C406">
        <v>2368</v>
      </c>
      <c r="D406">
        <v>11</v>
      </c>
      <c r="E406" t="s">
        <v>12</v>
      </c>
      <c r="G406" t="s">
        <v>13</v>
      </c>
      <c r="H406" t="s">
        <v>455</v>
      </c>
      <c r="I406" s="134" t="s">
        <v>5312</v>
      </c>
      <c r="J406" t="s">
        <v>456</v>
      </c>
      <c r="K406" t="s">
        <v>15</v>
      </c>
      <c r="L406" t="s">
        <v>5720</v>
      </c>
      <c r="P406">
        <v>11.5</v>
      </c>
      <c r="Q406">
        <v>115.5</v>
      </c>
      <c r="R406">
        <v>1328.25</v>
      </c>
      <c r="S406">
        <f>IFERROR(_xlfn.XLOOKUP(tbl_Facturas[[#This Row],[Key_Fact]],tbl_Manifiestos[Key_Manif],tbl_Manifiestos[Pagado a Broker],0),0)</f>
        <v>1235.2725</v>
      </c>
      <c r="T406">
        <v>173323.37</v>
      </c>
    </row>
    <row r="407" spans="1:20" x14ac:dyDescent="0.25">
      <c r="A407" t="s">
        <v>5817</v>
      </c>
      <c r="B407" t="str">
        <f>tbl_Facturas[[#This Row],[Factura]] &amp; "|" &amp; tbl_Facturas[[#This Row],[Proyecto OK]] &amp; "|" &amp; TEXT(tbl_Facturas[[#This Row],[Horas o Viaje]],"0.00") &amp; "|" &amp; TEXT(tbl_Facturas[[#This Row],[Costo unitario]],"0.00")</f>
        <v>2369|Lead Replacement Service|13.00|110.00</v>
      </c>
      <c r="C407">
        <v>2369</v>
      </c>
      <c r="D407">
        <v>308</v>
      </c>
      <c r="E407" t="s">
        <v>16</v>
      </c>
      <c r="G407" t="s">
        <v>17</v>
      </c>
      <c r="H407" t="s">
        <v>457</v>
      </c>
      <c r="I407" s="134" t="s">
        <v>5306</v>
      </c>
      <c r="J407" t="s">
        <v>30</v>
      </c>
      <c r="K407" t="s">
        <v>5903</v>
      </c>
      <c r="L407">
        <v>3347</v>
      </c>
      <c r="P407">
        <v>13</v>
      </c>
      <c r="Q407">
        <v>110</v>
      </c>
      <c r="R407">
        <v>1430</v>
      </c>
      <c r="S407">
        <f>IFERROR(_xlfn.XLOOKUP(tbl_Facturas[[#This Row],[Key_Fact]],tbl_Manifiestos[Key_Manif],tbl_Manifiestos[Pagado a Broker],0),0)</f>
        <v>1329.9</v>
      </c>
      <c r="T407">
        <v>174753.37</v>
      </c>
    </row>
    <row r="408" spans="1:20" x14ac:dyDescent="0.25">
      <c r="A408" t="s">
        <v>5817</v>
      </c>
      <c r="B408" t="str">
        <f>tbl_Facturas[[#This Row],[Factura]] &amp; "|" &amp; tbl_Facturas[[#This Row],[Proyecto OK]] &amp; "|" &amp; TEXT(tbl_Facturas[[#This Row],[Horas o Viaje]],"0.00") &amp; "|" &amp; TEXT(tbl_Facturas[[#This Row],[Costo unitario]],"0.00")</f>
        <v>2369|Lead Replacement Service|13.50|110.00</v>
      </c>
      <c r="C408">
        <v>2369</v>
      </c>
      <c r="D408">
        <v>19</v>
      </c>
      <c r="E408" t="s">
        <v>12</v>
      </c>
      <c r="G408" t="s">
        <v>24</v>
      </c>
      <c r="H408" t="s">
        <v>458</v>
      </c>
      <c r="I408" s="134" t="s">
        <v>5306</v>
      </c>
      <c r="J408" t="s">
        <v>30</v>
      </c>
      <c r="K408" t="s">
        <v>5903</v>
      </c>
      <c r="L408">
        <v>3347</v>
      </c>
      <c r="P408">
        <v>13.5</v>
      </c>
      <c r="Q408">
        <v>110</v>
      </c>
      <c r="R408">
        <v>1485</v>
      </c>
      <c r="S408">
        <f>IFERROR(_xlfn.XLOOKUP(tbl_Facturas[[#This Row],[Key_Fact]],tbl_Manifiestos[Key_Manif],tbl_Manifiestos[Pagado a Broker],0),0)</f>
        <v>1381.0500000000002</v>
      </c>
      <c r="T408">
        <v>176238.37</v>
      </c>
    </row>
    <row r="409" spans="1:20" x14ac:dyDescent="0.25">
      <c r="A409" t="s">
        <v>5817</v>
      </c>
      <c r="B409" t="str">
        <f>tbl_Facturas[[#This Row],[Factura]] &amp; "|" &amp; tbl_Facturas[[#This Row],[Proyecto OK]] &amp; "|" &amp; TEXT(tbl_Facturas[[#This Row],[Horas o Viaje]],"0.00") &amp; "|" &amp; TEXT(tbl_Facturas[[#This Row],[Costo unitario]],"0.00")</f>
        <v>2369|Lead Replacement Service|11.00|110.00</v>
      </c>
      <c r="C409">
        <v>2369</v>
      </c>
      <c r="D409">
        <v>617</v>
      </c>
      <c r="E409" t="s">
        <v>27</v>
      </c>
      <c r="G409" t="s">
        <v>36</v>
      </c>
      <c r="H409" t="s">
        <v>459</v>
      </c>
      <c r="I409" s="134" t="s">
        <v>5306</v>
      </c>
      <c r="J409" t="s">
        <v>30</v>
      </c>
      <c r="K409" t="s">
        <v>5903</v>
      </c>
      <c r="L409">
        <v>3347</v>
      </c>
      <c r="P409">
        <v>11</v>
      </c>
      <c r="Q409">
        <v>110</v>
      </c>
      <c r="R409">
        <v>1210</v>
      </c>
      <c r="S409">
        <f>IFERROR(_xlfn.XLOOKUP(tbl_Facturas[[#This Row],[Key_Fact]],tbl_Manifiestos[Key_Manif],tbl_Manifiestos[Pagado a Broker],0),0)</f>
        <v>1125.3</v>
      </c>
      <c r="T409">
        <v>177448.37</v>
      </c>
    </row>
    <row r="410" spans="1:20" x14ac:dyDescent="0.25">
      <c r="A410" t="s">
        <v>5817</v>
      </c>
      <c r="B410" t="str">
        <f>tbl_Facturas[[#This Row],[Factura]] &amp; "|" &amp; tbl_Facturas[[#This Row],[Proyecto OK]] &amp; "|" &amp; TEXT(tbl_Facturas[[#This Row],[Horas o Viaje]],"0.00") &amp; "|" &amp; TEXT(tbl_Facturas[[#This Row],[Costo unitario]],"0.00")</f>
        <v>2369|Lead Replacement Service|10.00|110.00</v>
      </c>
      <c r="C410">
        <v>2369</v>
      </c>
      <c r="D410">
        <v>617</v>
      </c>
      <c r="E410" t="s">
        <v>27</v>
      </c>
      <c r="G410" t="s">
        <v>36</v>
      </c>
      <c r="H410" t="s">
        <v>460</v>
      </c>
      <c r="I410" s="134" t="s">
        <v>5306</v>
      </c>
      <c r="J410" t="s">
        <v>30</v>
      </c>
      <c r="K410" t="s">
        <v>5903</v>
      </c>
      <c r="L410">
        <v>3347</v>
      </c>
      <c r="P410">
        <v>10</v>
      </c>
      <c r="Q410">
        <v>110</v>
      </c>
      <c r="R410">
        <v>1100</v>
      </c>
      <c r="S410">
        <f>IFERROR(_xlfn.XLOOKUP(tbl_Facturas[[#This Row],[Key_Fact]],tbl_Manifiestos[Key_Manif],tbl_Manifiestos[Pagado a Broker],0),0)</f>
        <v>1023</v>
      </c>
      <c r="T410">
        <v>178548.37</v>
      </c>
    </row>
    <row r="411" spans="1:20" x14ac:dyDescent="0.25">
      <c r="A411" t="s">
        <v>5817</v>
      </c>
      <c r="B411" t="str">
        <f>tbl_Facturas[[#This Row],[Factura]] &amp; "|" &amp; tbl_Facturas[[#This Row],[Proyecto OK]] &amp; "|" &amp; TEXT(tbl_Facturas[[#This Row],[Horas o Viaje]],"0.00") &amp; "|" &amp; TEXT(tbl_Facturas[[#This Row],[Costo unitario]],"0.00")</f>
        <v>2369|Lead Replacement Service|8.00|110.00</v>
      </c>
      <c r="C411">
        <v>2369</v>
      </c>
      <c r="D411">
        <v>617</v>
      </c>
      <c r="E411" t="s">
        <v>27</v>
      </c>
      <c r="G411" t="s">
        <v>36</v>
      </c>
      <c r="H411" t="s">
        <v>461</v>
      </c>
      <c r="I411" s="134" t="s">
        <v>5306</v>
      </c>
      <c r="J411" t="s">
        <v>30</v>
      </c>
      <c r="K411" t="s">
        <v>5903</v>
      </c>
      <c r="L411">
        <v>3347</v>
      </c>
      <c r="P411">
        <v>8</v>
      </c>
      <c r="Q411">
        <v>110</v>
      </c>
      <c r="R411">
        <v>880</v>
      </c>
      <c r="S411">
        <f>IFERROR(_xlfn.XLOOKUP(tbl_Facturas[[#This Row],[Key_Fact]],tbl_Manifiestos[Key_Manif],tbl_Manifiestos[Pagado a Broker],0),0)</f>
        <v>818.40000000000009</v>
      </c>
      <c r="T411">
        <v>179428.37</v>
      </c>
    </row>
    <row r="412" spans="1:20" x14ac:dyDescent="0.25">
      <c r="A412" t="s">
        <v>5817</v>
      </c>
      <c r="B412" t="str">
        <f>tbl_Facturas[[#This Row],[Factura]] &amp; "|" &amp; tbl_Facturas[[#This Row],[Proyecto OK]] &amp; "|" &amp; TEXT(tbl_Facturas[[#This Row],[Horas o Viaje]],"0.00") &amp; "|" &amp; TEXT(tbl_Facturas[[#This Row],[Costo unitario]],"0.00")</f>
        <v>2369|Lead Replacement Service|10.00|110.00</v>
      </c>
      <c r="C412">
        <v>2369</v>
      </c>
      <c r="D412">
        <v>114</v>
      </c>
      <c r="E412" t="s">
        <v>27</v>
      </c>
      <c r="G412" t="s">
        <v>57</v>
      </c>
      <c r="H412" t="s">
        <v>462</v>
      </c>
      <c r="I412" s="134" t="s">
        <v>5306</v>
      </c>
      <c r="J412" t="s">
        <v>30</v>
      </c>
      <c r="K412" t="s">
        <v>5903</v>
      </c>
      <c r="L412">
        <v>3347</v>
      </c>
      <c r="P412">
        <v>10</v>
      </c>
      <c r="Q412">
        <v>110</v>
      </c>
      <c r="R412">
        <v>1100</v>
      </c>
      <c r="S412">
        <f>IFERROR(_xlfn.XLOOKUP(tbl_Facturas[[#This Row],[Key_Fact]],tbl_Manifiestos[Key_Manif],tbl_Manifiestos[Pagado a Broker],0),0)</f>
        <v>1023</v>
      </c>
      <c r="T412">
        <v>180528.37</v>
      </c>
    </row>
    <row r="413" spans="1:20" x14ac:dyDescent="0.25">
      <c r="A413" t="s">
        <v>5817</v>
      </c>
      <c r="B413" t="str">
        <f>tbl_Facturas[[#This Row],[Factura]] &amp; "|" &amp; tbl_Facturas[[#This Row],[Proyecto OK]] &amp; "|" &amp; TEXT(tbl_Facturas[[#This Row],[Horas o Viaje]],"0.00") &amp; "|" &amp; TEXT(tbl_Facturas[[#This Row],[Costo unitario]],"0.00")</f>
        <v>2369|Lead Replacement Service|10.00|110.00</v>
      </c>
      <c r="C413">
        <v>2369</v>
      </c>
      <c r="D413">
        <v>114</v>
      </c>
      <c r="E413" t="s">
        <v>27</v>
      </c>
      <c r="G413" t="s">
        <v>57</v>
      </c>
      <c r="H413" t="s">
        <v>463</v>
      </c>
      <c r="I413" s="134" t="s">
        <v>5306</v>
      </c>
      <c r="J413" t="s">
        <v>30</v>
      </c>
      <c r="K413" t="s">
        <v>5903</v>
      </c>
      <c r="L413">
        <v>3347</v>
      </c>
      <c r="P413">
        <v>10</v>
      </c>
      <c r="Q413">
        <v>110</v>
      </c>
      <c r="R413">
        <v>1100</v>
      </c>
      <c r="S413">
        <f>IFERROR(_xlfn.XLOOKUP(tbl_Facturas[[#This Row],[Key_Fact]],tbl_Manifiestos[Key_Manif],tbl_Manifiestos[Pagado a Broker],0),0)</f>
        <v>1023</v>
      </c>
      <c r="T413">
        <v>181628.37</v>
      </c>
    </row>
    <row r="414" spans="1:20" x14ac:dyDescent="0.25">
      <c r="A414" t="s">
        <v>5817</v>
      </c>
      <c r="B414" t="str">
        <f>tbl_Facturas[[#This Row],[Factura]] &amp; "|" &amp; tbl_Facturas[[#This Row],[Proyecto OK]] &amp; "|" &amp; TEXT(tbl_Facturas[[#This Row],[Horas o Viaje]],"0.00") &amp; "|" &amp; TEXT(tbl_Facturas[[#This Row],[Costo unitario]],"0.00")</f>
        <v>2369|Lead Replacement Service|10.00|110.00</v>
      </c>
      <c r="C414">
        <v>2369</v>
      </c>
      <c r="D414">
        <v>108</v>
      </c>
      <c r="E414" t="s">
        <v>5916</v>
      </c>
      <c r="G414" t="s">
        <v>99</v>
      </c>
      <c r="H414" t="s">
        <v>464</v>
      </c>
      <c r="I414" s="134" t="s">
        <v>5306</v>
      </c>
      <c r="J414" t="s">
        <v>30</v>
      </c>
      <c r="K414" t="s">
        <v>5903</v>
      </c>
      <c r="L414">
        <v>3347</v>
      </c>
      <c r="P414">
        <v>10</v>
      </c>
      <c r="Q414">
        <v>110</v>
      </c>
      <c r="R414">
        <v>1100</v>
      </c>
      <c r="S414">
        <f>IFERROR(_xlfn.XLOOKUP(tbl_Facturas[[#This Row],[Key_Fact]],tbl_Manifiestos[Key_Manif],tbl_Manifiestos[Pagado a Broker],0),0)</f>
        <v>1023</v>
      </c>
      <c r="T414">
        <v>182728.37</v>
      </c>
    </row>
    <row r="415" spans="1:20" x14ac:dyDescent="0.25">
      <c r="A415" t="s">
        <v>5818</v>
      </c>
      <c r="B415" t="str">
        <f>tbl_Facturas[[#This Row],[Factura]] &amp; "|" &amp; tbl_Facturas[[#This Row],[Proyecto OK]] &amp; "|" &amp; TEXT(tbl_Facturas[[#This Row],[Horas o Viaje]],"0.00") &amp; "|" &amp; TEXT(tbl_Facturas[[#This Row],[Costo unitario]],"0.00")</f>
        <v>2370|Canal #2 |9.75|150.00</v>
      </c>
      <c r="C415">
        <v>2370</v>
      </c>
      <c r="D415">
        <v>103</v>
      </c>
      <c r="F415" t="s">
        <v>27</v>
      </c>
      <c r="G415" t="s">
        <v>284</v>
      </c>
      <c r="H415" t="s">
        <v>465</v>
      </c>
      <c r="I415" s="134" t="s">
        <v>5401</v>
      </c>
      <c r="J415" t="s">
        <v>39</v>
      </c>
      <c r="K415" t="s">
        <v>5892</v>
      </c>
      <c r="L415">
        <v>6227</v>
      </c>
      <c r="M415" t="s">
        <v>466</v>
      </c>
      <c r="O415" t="s">
        <v>467</v>
      </c>
      <c r="P415">
        <v>9.75</v>
      </c>
      <c r="Q415">
        <v>150</v>
      </c>
      <c r="R415">
        <v>1462.5</v>
      </c>
      <c r="S415">
        <f>IFERROR(_xlfn.XLOOKUP(tbl_Facturas[[#This Row],[Key_Fact]],tbl_Manifiestos[Key_Manif],tbl_Manifiestos[Pagado a Broker],0),0)</f>
        <v>0</v>
      </c>
      <c r="T415">
        <v>184190.87</v>
      </c>
    </row>
    <row r="416" spans="1:20" x14ac:dyDescent="0.25">
      <c r="A416" t="s">
        <v>5818</v>
      </c>
      <c r="B416" t="str">
        <f>tbl_Facturas[[#This Row],[Factura]] &amp; "|" &amp; tbl_Facturas[[#This Row],[Proyecto OK]] &amp; "|" &amp; TEXT(tbl_Facturas[[#This Row],[Horas o Viaje]],"0.00") &amp; "|" &amp; TEXT(tbl_Facturas[[#This Row],[Costo unitario]],"0.00")</f>
        <v>2370|Canal #2 |9.75|150.00</v>
      </c>
      <c r="C416">
        <v>2370</v>
      </c>
      <c r="D416">
        <v>19</v>
      </c>
      <c r="F416" t="s">
        <v>12</v>
      </c>
      <c r="G416" t="s">
        <v>24</v>
      </c>
      <c r="H416" t="s">
        <v>468</v>
      </c>
      <c r="I416" s="134" t="s">
        <v>5401</v>
      </c>
      <c r="J416" t="s">
        <v>39</v>
      </c>
      <c r="K416" t="s">
        <v>5892</v>
      </c>
      <c r="L416">
        <v>6227</v>
      </c>
      <c r="M416" t="s">
        <v>466</v>
      </c>
      <c r="O416" t="s">
        <v>467</v>
      </c>
      <c r="P416">
        <v>9.75</v>
      </c>
      <c r="Q416">
        <v>150</v>
      </c>
      <c r="R416">
        <v>1462.5</v>
      </c>
      <c r="S416">
        <f>IFERROR(_xlfn.XLOOKUP(tbl_Facturas[[#This Row],[Key_Fact]],tbl_Manifiestos[Key_Manif],tbl_Manifiestos[Pagado a Broker],0),0)</f>
        <v>0</v>
      </c>
      <c r="T416">
        <v>185653.37</v>
      </c>
    </row>
    <row r="417" spans="1:20" x14ac:dyDescent="0.25">
      <c r="A417" t="s">
        <v>5818</v>
      </c>
      <c r="B417" t="str">
        <f>tbl_Facturas[[#This Row],[Factura]] &amp; "|" &amp; tbl_Facturas[[#This Row],[Proyecto OK]] &amp; "|" &amp; TEXT(tbl_Facturas[[#This Row],[Horas o Viaje]],"0.00") &amp; "|" &amp; TEXT(tbl_Facturas[[#This Row],[Costo unitario]],"0.00")</f>
        <v>2370|Canal #2 |9.75|150.00</v>
      </c>
      <c r="C417">
        <v>2370</v>
      </c>
      <c r="D417">
        <v>67</v>
      </c>
      <c r="F417" t="s">
        <v>27</v>
      </c>
      <c r="G417" t="s">
        <v>28</v>
      </c>
      <c r="H417" t="s">
        <v>469</v>
      </c>
      <c r="I417" s="134" t="s">
        <v>5401</v>
      </c>
      <c r="J417" t="s">
        <v>39</v>
      </c>
      <c r="K417" t="s">
        <v>5892</v>
      </c>
      <c r="L417">
        <v>6227</v>
      </c>
      <c r="M417" t="s">
        <v>466</v>
      </c>
      <c r="O417" t="s">
        <v>467</v>
      </c>
      <c r="P417">
        <v>9.75</v>
      </c>
      <c r="Q417">
        <v>150</v>
      </c>
      <c r="R417">
        <v>1462.5</v>
      </c>
      <c r="S417">
        <f>IFERROR(_xlfn.XLOOKUP(tbl_Facturas[[#This Row],[Key_Fact]],tbl_Manifiestos[Key_Manif],tbl_Manifiestos[Pagado a Broker],0),0)</f>
        <v>0</v>
      </c>
      <c r="T417">
        <v>187115.87</v>
      </c>
    </row>
    <row r="418" spans="1:20" x14ac:dyDescent="0.25">
      <c r="A418" t="s">
        <v>5818</v>
      </c>
      <c r="B418" t="str">
        <f>tbl_Facturas[[#This Row],[Factura]] &amp; "|" &amp; tbl_Facturas[[#This Row],[Proyecto OK]] &amp; "|" &amp; TEXT(tbl_Facturas[[#This Row],[Horas o Viaje]],"0.00") &amp; "|" &amp; TEXT(tbl_Facturas[[#This Row],[Costo unitario]],"0.00")</f>
        <v>2370|Canal #2 |10.00|150.00</v>
      </c>
      <c r="C418">
        <v>2370</v>
      </c>
      <c r="D418">
        <v>103</v>
      </c>
      <c r="F418" t="s">
        <v>27</v>
      </c>
      <c r="G418" t="s">
        <v>284</v>
      </c>
      <c r="H418" t="s">
        <v>470</v>
      </c>
      <c r="I418" s="134" t="s">
        <v>5401</v>
      </c>
      <c r="J418" t="s">
        <v>39</v>
      </c>
      <c r="K418" t="s">
        <v>5892</v>
      </c>
      <c r="L418">
        <v>6227</v>
      </c>
      <c r="M418" t="s">
        <v>466</v>
      </c>
      <c r="O418" t="s">
        <v>467</v>
      </c>
      <c r="P418">
        <v>10</v>
      </c>
      <c r="Q418">
        <v>150</v>
      </c>
      <c r="R418">
        <v>1500</v>
      </c>
      <c r="S418">
        <f>IFERROR(_xlfn.XLOOKUP(tbl_Facturas[[#This Row],[Key_Fact]],tbl_Manifiestos[Key_Manif],tbl_Manifiestos[Pagado a Broker],0),0)</f>
        <v>0</v>
      </c>
      <c r="T418">
        <v>188615.87</v>
      </c>
    </row>
    <row r="419" spans="1:20" x14ac:dyDescent="0.25">
      <c r="A419" t="s">
        <v>5818</v>
      </c>
      <c r="B419" t="str">
        <f>tbl_Facturas[[#This Row],[Factura]] &amp; "|" &amp; tbl_Facturas[[#This Row],[Proyecto OK]] &amp; "|" &amp; TEXT(tbl_Facturas[[#This Row],[Horas o Viaje]],"0.00") &amp; "|" &amp; TEXT(tbl_Facturas[[#This Row],[Costo unitario]],"0.00")</f>
        <v>2370|Canal #2 |10.50|150.00</v>
      </c>
      <c r="C419">
        <v>2370</v>
      </c>
      <c r="D419">
        <v>67</v>
      </c>
      <c r="F419" t="s">
        <v>27</v>
      </c>
      <c r="G419" t="s">
        <v>28</v>
      </c>
      <c r="H419" t="s">
        <v>471</v>
      </c>
      <c r="I419" s="134" t="s">
        <v>5401</v>
      </c>
      <c r="J419" t="s">
        <v>39</v>
      </c>
      <c r="K419" t="s">
        <v>5892</v>
      </c>
      <c r="L419">
        <v>6227</v>
      </c>
      <c r="M419" t="s">
        <v>466</v>
      </c>
      <c r="O419" t="s">
        <v>467</v>
      </c>
      <c r="P419">
        <v>10.5</v>
      </c>
      <c r="Q419">
        <v>150</v>
      </c>
      <c r="R419">
        <v>1575</v>
      </c>
      <c r="S419">
        <f>IFERROR(_xlfn.XLOOKUP(tbl_Facturas[[#This Row],[Key_Fact]],tbl_Manifiestos[Key_Manif],tbl_Manifiestos[Pagado a Broker],0),0)</f>
        <v>0</v>
      </c>
      <c r="T419">
        <v>190190.87</v>
      </c>
    </row>
    <row r="420" spans="1:20" x14ac:dyDescent="0.25">
      <c r="A420" t="s">
        <v>5818</v>
      </c>
      <c r="B420" t="str">
        <f>tbl_Facturas[[#This Row],[Factura]] &amp; "|" &amp; tbl_Facturas[[#This Row],[Proyecto OK]] &amp; "|" &amp; TEXT(tbl_Facturas[[#This Row],[Horas o Viaje]],"0.00") &amp; "|" &amp; TEXT(tbl_Facturas[[#This Row],[Costo unitario]],"0.00")</f>
        <v>2370|Canal #2 |7.75|150.00</v>
      </c>
      <c r="C420">
        <v>2370</v>
      </c>
      <c r="D420">
        <v>114</v>
      </c>
      <c r="F420" t="s">
        <v>27</v>
      </c>
      <c r="G420" t="s">
        <v>57</v>
      </c>
      <c r="H420" t="s">
        <v>472</v>
      </c>
      <c r="I420" s="134" t="s">
        <v>5401</v>
      </c>
      <c r="J420" t="s">
        <v>39</v>
      </c>
      <c r="K420" t="s">
        <v>5892</v>
      </c>
      <c r="L420">
        <v>6227</v>
      </c>
      <c r="M420" t="s">
        <v>466</v>
      </c>
      <c r="O420" t="s">
        <v>467</v>
      </c>
      <c r="P420">
        <v>7.75</v>
      </c>
      <c r="Q420">
        <v>150</v>
      </c>
      <c r="R420">
        <v>1162.5</v>
      </c>
      <c r="S420">
        <f>IFERROR(_xlfn.XLOOKUP(tbl_Facturas[[#This Row],[Key_Fact]],tbl_Manifiestos[Key_Manif],tbl_Manifiestos[Pagado a Broker],0),0)</f>
        <v>0</v>
      </c>
      <c r="T420">
        <v>191353.37</v>
      </c>
    </row>
    <row r="421" spans="1:20" x14ac:dyDescent="0.25">
      <c r="A421" t="s">
        <v>5818</v>
      </c>
      <c r="B421" t="str">
        <f>tbl_Facturas[[#This Row],[Factura]] &amp; "|" &amp; tbl_Facturas[[#This Row],[Proyecto OK]] &amp; "|" &amp; TEXT(tbl_Facturas[[#This Row],[Horas o Viaje]],"0.00") &amp; "|" &amp; TEXT(tbl_Facturas[[#This Row],[Costo unitario]],"0.00")</f>
        <v>2370|Canal #2 |10.00|150.00</v>
      </c>
      <c r="C421">
        <v>2370</v>
      </c>
      <c r="D421">
        <v>19</v>
      </c>
      <c r="F421" t="s">
        <v>12</v>
      </c>
      <c r="G421" t="s">
        <v>24</v>
      </c>
      <c r="H421" t="s">
        <v>473</v>
      </c>
      <c r="I421" s="134" t="s">
        <v>5401</v>
      </c>
      <c r="J421" t="s">
        <v>39</v>
      </c>
      <c r="K421" t="s">
        <v>5892</v>
      </c>
      <c r="L421">
        <v>6227</v>
      </c>
      <c r="M421" t="s">
        <v>466</v>
      </c>
      <c r="O421" t="s">
        <v>467</v>
      </c>
      <c r="P421">
        <v>10</v>
      </c>
      <c r="Q421">
        <v>150</v>
      </c>
      <c r="R421">
        <v>1500</v>
      </c>
      <c r="S421">
        <f>IFERROR(_xlfn.XLOOKUP(tbl_Facturas[[#This Row],[Key_Fact]],tbl_Manifiestos[Key_Manif],tbl_Manifiestos[Pagado a Broker],0),0)</f>
        <v>0</v>
      </c>
      <c r="T421">
        <v>192853.37</v>
      </c>
    </row>
    <row r="422" spans="1:20" x14ac:dyDescent="0.25">
      <c r="A422" t="s">
        <v>5818</v>
      </c>
      <c r="B422" t="str">
        <f>tbl_Facturas[[#This Row],[Factura]] &amp; "|" &amp; tbl_Facturas[[#This Row],[Proyecto OK]] &amp; "|" &amp; TEXT(tbl_Facturas[[#This Row],[Horas o Viaje]],"0.00") &amp; "|" &amp; TEXT(tbl_Facturas[[#This Row],[Costo unitario]],"0.00")</f>
        <v>2370|Canal #2 |1.00|199.50</v>
      </c>
      <c r="C422">
        <v>2370</v>
      </c>
      <c r="D422">
        <v>11</v>
      </c>
      <c r="F422" t="s">
        <v>12</v>
      </c>
      <c r="G422" t="s">
        <v>13</v>
      </c>
      <c r="H422" t="s">
        <v>474</v>
      </c>
      <c r="I422" s="134" t="s">
        <v>5401</v>
      </c>
      <c r="J422" t="s">
        <v>39</v>
      </c>
      <c r="K422" t="s">
        <v>5892</v>
      </c>
      <c r="L422">
        <v>6227</v>
      </c>
      <c r="M422" t="s">
        <v>40</v>
      </c>
      <c r="P422">
        <v>1</v>
      </c>
      <c r="Q422">
        <v>199.5</v>
      </c>
      <c r="R422">
        <v>199.5</v>
      </c>
      <c r="S422">
        <f>IFERROR(_xlfn.XLOOKUP(tbl_Facturas[[#This Row],[Key_Fact]],tbl_Manifiestos[Key_Manif],tbl_Manifiestos[Pagado a Broker],0),0)</f>
        <v>0</v>
      </c>
      <c r="T422">
        <v>193052.87</v>
      </c>
    </row>
    <row r="423" spans="1:20" x14ac:dyDescent="0.25">
      <c r="A423" t="s">
        <v>5818</v>
      </c>
      <c r="B423" t="str">
        <f>tbl_Facturas[[#This Row],[Factura]] &amp; "|" &amp; tbl_Facturas[[#This Row],[Proyecto OK]] &amp; "|" &amp; TEXT(tbl_Facturas[[#This Row],[Horas o Viaje]],"0.00") &amp; "|" &amp; TEXT(tbl_Facturas[[#This Row],[Costo unitario]],"0.00")</f>
        <v>2370|Canal #2 |1.00|199.50</v>
      </c>
      <c r="C423">
        <v>2370</v>
      </c>
      <c r="D423">
        <v>11</v>
      </c>
      <c r="F423" t="s">
        <v>12</v>
      </c>
      <c r="G423" t="s">
        <v>13</v>
      </c>
      <c r="H423" t="s">
        <v>475</v>
      </c>
      <c r="I423" s="134" t="s">
        <v>5401</v>
      </c>
      <c r="J423" t="s">
        <v>39</v>
      </c>
      <c r="K423" t="s">
        <v>5892</v>
      </c>
      <c r="L423">
        <v>6227</v>
      </c>
      <c r="M423" t="s">
        <v>40</v>
      </c>
      <c r="P423">
        <v>1</v>
      </c>
      <c r="Q423">
        <v>199.5</v>
      </c>
      <c r="R423">
        <v>199.5</v>
      </c>
      <c r="S423">
        <f>IFERROR(_xlfn.XLOOKUP(tbl_Facturas[[#This Row],[Key_Fact]],tbl_Manifiestos[Key_Manif],tbl_Manifiestos[Pagado a Broker],0),0)</f>
        <v>0</v>
      </c>
      <c r="T423">
        <v>193252.37</v>
      </c>
    </row>
    <row r="424" spans="1:20" x14ac:dyDescent="0.25">
      <c r="A424" t="s">
        <v>5818</v>
      </c>
      <c r="B424" t="str">
        <f>tbl_Facturas[[#This Row],[Factura]] &amp; "|" &amp; tbl_Facturas[[#This Row],[Proyecto OK]] &amp; "|" &amp; TEXT(tbl_Facturas[[#This Row],[Horas o Viaje]],"0.00") &amp; "|" &amp; TEXT(tbl_Facturas[[#This Row],[Costo unitario]],"0.00")</f>
        <v>2370|Canal #2 |1.00|199.50</v>
      </c>
      <c r="C424">
        <v>2370</v>
      </c>
      <c r="D424">
        <v>11</v>
      </c>
      <c r="F424" t="s">
        <v>12</v>
      </c>
      <c r="G424" t="s">
        <v>13</v>
      </c>
      <c r="H424" t="s">
        <v>476</v>
      </c>
      <c r="I424" s="134" t="s">
        <v>5401</v>
      </c>
      <c r="J424" t="s">
        <v>39</v>
      </c>
      <c r="K424" t="s">
        <v>5892</v>
      </c>
      <c r="L424">
        <v>6227</v>
      </c>
      <c r="M424" t="s">
        <v>40</v>
      </c>
      <c r="P424">
        <v>1</v>
      </c>
      <c r="Q424">
        <v>199.5</v>
      </c>
      <c r="R424">
        <v>199.5</v>
      </c>
      <c r="S424">
        <f>IFERROR(_xlfn.XLOOKUP(tbl_Facturas[[#This Row],[Key_Fact]],tbl_Manifiestos[Key_Manif],tbl_Manifiestos[Pagado a Broker],0),0)</f>
        <v>0</v>
      </c>
      <c r="T424">
        <v>193451.87</v>
      </c>
    </row>
    <row r="425" spans="1:20" x14ac:dyDescent="0.25">
      <c r="A425" t="s">
        <v>5818</v>
      </c>
      <c r="B425" t="str">
        <f>tbl_Facturas[[#This Row],[Factura]] &amp; "|" &amp; tbl_Facturas[[#This Row],[Proyecto OK]] &amp; "|" &amp; TEXT(tbl_Facturas[[#This Row],[Horas o Viaje]],"0.00") &amp; "|" &amp; TEXT(tbl_Facturas[[#This Row],[Costo unitario]],"0.00")</f>
        <v>2370|Canal #2 |3.00|132.30</v>
      </c>
      <c r="C425">
        <v>2370</v>
      </c>
      <c r="D425">
        <v>11</v>
      </c>
      <c r="F425" t="s">
        <v>12</v>
      </c>
      <c r="G425" t="s">
        <v>13</v>
      </c>
      <c r="H425" t="s">
        <v>477</v>
      </c>
      <c r="I425" s="134" t="s">
        <v>5401</v>
      </c>
      <c r="J425" t="s">
        <v>39</v>
      </c>
      <c r="K425" t="s">
        <v>5892</v>
      </c>
      <c r="L425">
        <v>6227</v>
      </c>
      <c r="M425" t="s">
        <v>478</v>
      </c>
      <c r="P425">
        <v>3</v>
      </c>
      <c r="Q425">
        <v>132.30000000000001</v>
      </c>
      <c r="R425">
        <v>396.9</v>
      </c>
      <c r="S425">
        <f>IFERROR(_xlfn.XLOOKUP(tbl_Facturas[[#This Row],[Key_Fact]],tbl_Manifiestos[Key_Manif],tbl_Manifiestos[Pagado a Broker],0),0)</f>
        <v>0</v>
      </c>
      <c r="T425">
        <v>193848.77</v>
      </c>
    </row>
    <row r="426" spans="1:20" x14ac:dyDescent="0.25">
      <c r="A426" t="s">
        <v>5818</v>
      </c>
      <c r="B426" t="str">
        <f>tbl_Facturas[[#This Row],[Factura]] &amp; "|" &amp; tbl_Facturas[[#This Row],[Proyecto OK]] &amp; "|" &amp; TEXT(tbl_Facturas[[#This Row],[Horas o Viaje]],"0.00") &amp; "|" &amp; TEXT(tbl_Facturas[[#This Row],[Costo unitario]],"0.00")</f>
        <v>2370|Canal #2 |1.00|199.50</v>
      </c>
      <c r="C426">
        <v>2370</v>
      </c>
      <c r="D426">
        <v>54</v>
      </c>
      <c r="F426" t="s">
        <v>19</v>
      </c>
      <c r="G426" t="s">
        <v>479</v>
      </c>
      <c r="H426" t="s">
        <v>480</v>
      </c>
      <c r="I426" s="134" t="s">
        <v>5401</v>
      </c>
      <c r="J426" t="s">
        <v>39</v>
      </c>
      <c r="K426" t="s">
        <v>5892</v>
      </c>
      <c r="L426">
        <v>6227</v>
      </c>
      <c r="M426" t="s">
        <v>40</v>
      </c>
      <c r="P426">
        <v>1</v>
      </c>
      <c r="Q426">
        <v>199.5</v>
      </c>
      <c r="R426">
        <v>199.5</v>
      </c>
      <c r="S426">
        <f>IFERROR(_xlfn.XLOOKUP(tbl_Facturas[[#This Row],[Key_Fact]],tbl_Manifiestos[Key_Manif],tbl_Manifiestos[Pagado a Broker],0),0)</f>
        <v>0</v>
      </c>
      <c r="T426">
        <v>194048.27</v>
      </c>
    </row>
    <row r="427" spans="1:20" x14ac:dyDescent="0.25">
      <c r="A427" t="s">
        <v>5818</v>
      </c>
      <c r="B427" t="str">
        <f>tbl_Facturas[[#This Row],[Factura]] &amp; "|" &amp; tbl_Facturas[[#This Row],[Proyecto OK]] &amp; "|" &amp; TEXT(tbl_Facturas[[#This Row],[Horas o Viaje]],"0.00") &amp; "|" &amp; TEXT(tbl_Facturas[[#This Row],[Costo unitario]],"0.00")</f>
        <v>2370|Canal #2 |1.00|199.50</v>
      </c>
      <c r="C427">
        <v>2370</v>
      </c>
      <c r="D427">
        <v>54</v>
      </c>
      <c r="F427" t="s">
        <v>19</v>
      </c>
      <c r="G427" t="s">
        <v>479</v>
      </c>
      <c r="H427" t="s">
        <v>481</v>
      </c>
      <c r="I427" s="134" t="s">
        <v>5401</v>
      </c>
      <c r="J427" t="s">
        <v>39</v>
      </c>
      <c r="K427" t="s">
        <v>5892</v>
      </c>
      <c r="L427">
        <v>6227</v>
      </c>
      <c r="M427" t="s">
        <v>40</v>
      </c>
      <c r="P427">
        <v>1</v>
      </c>
      <c r="Q427">
        <v>199.5</v>
      </c>
      <c r="R427">
        <v>199.5</v>
      </c>
      <c r="S427">
        <f>IFERROR(_xlfn.XLOOKUP(tbl_Facturas[[#This Row],[Key_Fact]],tbl_Manifiestos[Key_Manif],tbl_Manifiestos[Pagado a Broker],0),0)</f>
        <v>0</v>
      </c>
      <c r="T427">
        <v>194247.77</v>
      </c>
    </row>
    <row r="428" spans="1:20" x14ac:dyDescent="0.25">
      <c r="A428" t="s">
        <v>5818</v>
      </c>
      <c r="B428" t="str">
        <f>tbl_Facturas[[#This Row],[Factura]] &amp; "|" &amp; tbl_Facturas[[#This Row],[Proyecto OK]] &amp; "|" &amp; TEXT(tbl_Facturas[[#This Row],[Horas o Viaje]],"0.00") &amp; "|" &amp; TEXT(tbl_Facturas[[#This Row],[Costo unitario]],"0.00")</f>
        <v>2370|Canal #2 |1.00|199.50</v>
      </c>
      <c r="C428">
        <v>2370</v>
      </c>
      <c r="D428">
        <v>54</v>
      </c>
      <c r="F428" t="s">
        <v>19</v>
      </c>
      <c r="G428" t="s">
        <v>479</v>
      </c>
      <c r="H428" t="s">
        <v>482</v>
      </c>
      <c r="I428" s="134" t="s">
        <v>5401</v>
      </c>
      <c r="J428" t="s">
        <v>39</v>
      </c>
      <c r="K428" t="s">
        <v>5892</v>
      </c>
      <c r="L428">
        <v>6227</v>
      </c>
      <c r="M428" t="s">
        <v>40</v>
      </c>
      <c r="P428">
        <v>1</v>
      </c>
      <c r="Q428">
        <v>199.5</v>
      </c>
      <c r="R428">
        <v>199.5</v>
      </c>
      <c r="S428">
        <f>IFERROR(_xlfn.XLOOKUP(tbl_Facturas[[#This Row],[Key_Fact]],tbl_Manifiestos[Key_Manif],tbl_Manifiestos[Pagado a Broker],0),0)</f>
        <v>0</v>
      </c>
      <c r="T428">
        <v>194447.27</v>
      </c>
    </row>
    <row r="429" spans="1:20" x14ac:dyDescent="0.25">
      <c r="A429" t="s">
        <v>5818</v>
      </c>
      <c r="B429" t="str">
        <f>tbl_Facturas[[#This Row],[Factura]] &amp; "|" &amp; tbl_Facturas[[#This Row],[Proyecto OK]] &amp; "|" &amp; TEXT(tbl_Facturas[[#This Row],[Horas o Viaje]],"0.00") &amp; "|" &amp; TEXT(tbl_Facturas[[#This Row],[Costo unitario]],"0.00")</f>
        <v>2370|Canal #2 |1.00|199.50</v>
      </c>
      <c r="C429">
        <v>2370</v>
      </c>
      <c r="D429">
        <v>54</v>
      </c>
      <c r="F429" t="s">
        <v>19</v>
      </c>
      <c r="G429" t="s">
        <v>479</v>
      </c>
      <c r="H429" t="s">
        <v>483</v>
      </c>
      <c r="I429" s="134" t="s">
        <v>5401</v>
      </c>
      <c r="J429" t="s">
        <v>39</v>
      </c>
      <c r="K429" t="s">
        <v>5892</v>
      </c>
      <c r="L429">
        <v>6227</v>
      </c>
      <c r="M429" t="s">
        <v>40</v>
      </c>
      <c r="P429">
        <v>1</v>
      </c>
      <c r="Q429">
        <v>199.5</v>
      </c>
      <c r="R429">
        <v>199.5</v>
      </c>
      <c r="S429">
        <f>IFERROR(_xlfn.XLOOKUP(tbl_Facturas[[#This Row],[Key_Fact]],tbl_Manifiestos[Key_Manif],tbl_Manifiestos[Pagado a Broker],0),0)</f>
        <v>0</v>
      </c>
      <c r="T429">
        <v>194646.77</v>
      </c>
    </row>
    <row r="430" spans="1:20" x14ac:dyDescent="0.25">
      <c r="A430" t="s">
        <v>5818</v>
      </c>
      <c r="B430" t="str">
        <f>tbl_Facturas[[#This Row],[Factura]] &amp; "|" &amp; tbl_Facturas[[#This Row],[Proyecto OK]] &amp; "|" &amp; TEXT(tbl_Facturas[[#This Row],[Horas o Viaje]],"0.00") &amp; "|" &amp; TEXT(tbl_Facturas[[#This Row],[Costo unitario]],"0.00")</f>
        <v>2370|Canal #2 |1.00|199.50</v>
      </c>
      <c r="C430">
        <v>2370</v>
      </c>
      <c r="D430">
        <v>54</v>
      </c>
      <c r="F430" t="s">
        <v>19</v>
      </c>
      <c r="G430" t="s">
        <v>479</v>
      </c>
      <c r="H430" t="s">
        <v>484</v>
      </c>
      <c r="I430" s="134" t="s">
        <v>5401</v>
      </c>
      <c r="J430" t="s">
        <v>39</v>
      </c>
      <c r="K430" t="s">
        <v>5892</v>
      </c>
      <c r="L430">
        <v>6227</v>
      </c>
      <c r="M430" t="s">
        <v>40</v>
      </c>
      <c r="P430">
        <v>1</v>
      </c>
      <c r="Q430">
        <v>199.5</v>
      </c>
      <c r="R430">
        <v>199.5</v>
      </c>
      <c r="S430">
        <f>IFERROR(_xlfn.XLOOKUP(tbl_Facturas[[#This Row],[Key_Fact]],tbl_Manifiestos[Key_Manif],tbl_Manifiestos[Pagado a Broker],0),0)</f>
        <v>0</v>
      </c>
      <c r="T430">
        <v>194846.27</v>
      </c>
    </row>
    <row r="431" spans="1:20" x14ac:dyDescent="0.25">
      <c r="A431" t="s">
        <v>5818</v>
      </c>
      <c r="B431" t="str">
        <f>tbl_Facturas[[#This Row],[Factura]] &amp; "|" &amp; tbl_Facturas[[#This Row],[Proyecto OK]] &amp; "|" &amp; TEXT(tbl_Facturas[[#This Row],[Horas o Viaje]],"0.00") &amp; "|" &amp; TEXT(tbl_Facturas[[#This Row],[Costo unitario]],"0.00")</f>
        <v>2370|Canal #2 |1.00|199.50</v>
      </c>
      <c r="C431">
        <v>2370</v>
      </c>
      <c r="D431">
        <v>54</v>
      </c>
      <c r="F431" t="s">
        <v>19</v>
      </c>
      <c r="G431" t="s">
        <v>479</v>
      </c>
      <c r="H431" t="s">
        <v>485</v>
      </c>
      <c r="I431" s="134" t="s">
        <v>5401</v>
      </c>
      <c r="J431" t="s">
        <v>39</v>
      </c>
      <c r="K431" t="s">
        <v>5892</v>
      </c>
      <c r="L431">
        <v>6227</v>
      </c>
      <c r="M431" t="s">
        <v>40</v>
      </c>
      <c r="P431">
        <v>1</v>
      </c>
      <c r="Q431">
        <v>199.5</v>
      </c>
      <c r="R431">
        <v>199.5</v>
      </c>
      <c r="S431">
        <f>IFERROR(_xlfn.XLOOKUP(tbl_Facturas[[#This Row],[Key_Fact]],tbl_Manifiestos[Key_Manif],tbl_Manifiestos[Pagado a Broker],0),0)</f>
        <v>0</v>
      </c>
      <c r="T431">
        <v>195045.77</v>
      </c>
    </row>
    <row r="432" spans="1:20" x14ac:dyDescent="0.25">
      <c r="A432" t="s">
        <v>5818</v>
      </c>
      <c r="B432" t="str">
        <f>tbl_Facturas[[#This Row],[Factura]] &amp; "|" &amp; tbl_Facturas[[#This Row],[Proyecto OK]] &amp; "|" &amp; TEXT(tbl_Facturas[[#This Row],[Horas o Viaje]],"0.00") &amp; "|" &amp; TEXT(tbl_Facturas[[#This Row],[Costo unitario]],"0.00")</f>
        <v>2370|Canal #2 |1.00|199.50</v>
      </c>
      <c r="C432">
        <v>2370</v>
      </c>
      <c r="D432">
        <v>54</v>
      </c>
      <c r="F432" t="s">
        <v>19</v>
      </c>
      <c r="G432" t="s">
        <v>479</v>
      </c>
      <c r="H432" t="s">
        <v>486</v>
      </c>
      <c r="I432" s="134" t="s">
        <v>5401</v>
      </c>
      <c r="J432" t="s">
        <v>39</v>
      </c>
      <c r="K432" t="s">
        <v>5892</v>
      </c>
      <c r="L432">
        <v>6227</v>
      </c>
      <c r="M432" t="s">
        <v>40</v>
      </c>
      <c r="P432">
        <v>1</v>
      </c>
      <c r="Q432">
        <v>199.5</v>
      </c>
      <c r="R432">
        <v>199.5</v>
      </c>
      <c r="S432">
        <f>IFERROR(_xlfn.XLOOKUP(tbl_Facturas[[#This Row],[Key_Fact]],tbl_Manifiestos[Key_Manif],tbl_Manifiestos[Pagado a Broker],0),0)</f>
        <v>0</v>
      </c>
      <c r="T432">
        <v>195245.27</v>
      </c>
    </row>
    <row r="433" spans="1:20" x14ac:dyDescent="0.25">
      <c r="A433" t="s">
        <v>5818</v>
      </c>
      <c r="B433" t="str">
        <f>tbl_Facturas[[#This Row],[Factura]] &amp; "|" &amp; tbl_Facturas[[#This Row],[Proyecto OK]] &amp; "|" &amp; TEXT(tbl_Facturas[[#This Row],[Horas o Viaje]],"0.00") &amp; "|" &amp; TEXT(tbl_Facturas[[#This Row],[Costo unitario]],"0.00")</f>
        <v>2370|Canal #2 |1.00|199.50</v>
      </c>
      <c r="C433">
        <v>2370</v>
      </c>
      <c r="D433">
        <v>67</v>
      </c>
      <c r="F433" t="s">
        <v>27</v>
      </c>
      <c r="G433" t="s">
        <v>28</v>
      </c>
      <c r="H433" t="s">
        <v>487</v>
      </c>
      <c r="I433" s="134" t="s">
        <v>5401</v>
      </c>
      <c r="J433" t="s">
        <v>39</v>
      </c>
      <c r="K433" t="s">
        <v>5892</v>
      </c>
      <c r="L433">
        <v>6227</v>
      </c>
      <c r="M433" t="s">
        <v>40</v>
      </c>
      <c r="P433">
        <v>1</v>
      </c>
      <c r="Q433">
        <v>199.5</v>
      </c>
      <c r="R433">
        <v>199.5</v>
      </c>
      <c r="S433">
        <f>IFERROR(_xlfn.XLOOKUP(tbl_Facturas[[#This Row],[Key_Fact]],tbl_Manifiestos[Key_Manif],tbl_Manifiestos[Pagado a Broker],0),0)</f>
        <v>0</v>
      </c>
      <c r="T433">
        <v>195444.77</v>
      </c>
    </row>
    <row r="434" spans="1:20" x14ac:dyDescent="0.25">
      <c r="A434" t="s">
        <v>5818</v>
      </c>
      <c r="B434" t="str">
        <f>tbl_Facturas[[#This Row],[Factura]] &amp; "|" &amp; tbl_Facturas[[#This Row],[Proyecto OK]] &amp; "|" &amp; TEXT(tbl_Facturas[[#This Row],[Horas o Viaje]],"0.00") &amp; "|" &amp; TEXT(tbl_Facturas[[#This Row],[Costo unitario]],"0.00")</f>
        <v>2370|Canal #2 |1.00|199.50</v>
      </c>
      <c r="C434">
        <v>2370</v>
      </c>
      <c r="D434">
        <v>67</v>
      </c>
      <c r="F434" t="s">
        <v>27</v>
      </c>
      <c r="G434" t="s">
        <v>28</v>
      </c>
      <c r="H434" t="s">
        <v>488</v>
      </c>
      <c r="I434" s="134" t="s">
        <v>5401</v>
      </c>
      <c r="J434" t="s">
        <v>39</v>
      </c>
      <c r="K434" t="s">
        <v>5892</v>
      </c>
      <c r="L434">
        <v>6227</v>
      </c>
      <c r="M434" t="s">
        <v>40</v>
      </c>
      <c r="P434">
        <v>1</v>
      </c>
      <c r="Q434">
        <v>199.5</v>
      </c>
      <c r="R434">
        <v>199.5</v>
      </c>
      <c r="S434">
        <f>IFERROR(_xlfn.XLOOKUP(tbl_Facturas[[#This Row],[Key_Fact]],tbl_Manifiestos[Key_Manif],tbl_Manifiestos[Pagado a Broker],0),0)</f>
        <v>0</v>
      </c>
      <c r="T434">
        <v>195644.27</v>
      </c>
    </row>
    <row r="435" spans="1:20" x14ac:dyDescent="0.25">
      <c r="A435" t="s">
        <v>5818</v>
      </c>
      <c r="B435" t="str">
        <f>tbl_Facturas[[#This Row],[Factura]] &amp; "|" &amp; tbl_Facturas[[#This Row],[Proyecto OK]] &amp; "|" &amp; TEXT(tbl_Facturas[[#This Row],[Horas o Viaje]],"0.00") &amp; "|" &amp; TEXT(tbl_Facturas[[#This Row],[Costo unitario]],"0.00")</f>
        <v>2370|Canal #2 |1.00|199.50</v>
      </c>
      <c r="C435">
        <v>2370</v>
      </c>
      <c r="D435">
        <v>67</v>
      </c>
      <c r="F435" t="s">
        <v>27</v>
      </c>
      <c r="G435" t="s">
        <v>28</v>
      </c>
      <c r="H435" t="s">
        <v>489</v>
      </c>
      <c r="I435" s="134" t="s">
        <v>5401</v>
      </c>
      <c r="J435" t="s">
        <v>39</v>
      </c>
      <c r="K435" t="s">
        <v>5892</v>
      </c>
      <c r="L435">
        <v>6227</v>
      </c>
      <c r="M435" t="s">
        <v>40</v>
      </c>
      <c r="P435">
        <v>1</v>
      </c>
      <c r="Q435">
        <v>199.5</v>
      </c>
      <c r="R435">
        <v>199.5</v>
      </c>
      <c r="S435">
        <f>IFERROR(_xlfn.XLOOKUP(tbl_Facturas[[#This Row],[Key_Fact]],tbl_Manifiestos[Key_Manif],tbl_Manifiestos[Pagado a Broker],0),0)</f>
        <v>0</v>
      </c>
      <c r="T435">
        <v>195843.77</v>
      </c>
    </row>
    <row r="436" spans="1:20" x14ac:dyDescent="0.25">
      <c r="A436" t="s">
        <v>5818</v>
      </c>
      <c r="B436" t="str">
        <f>tbl_Facturas[[#This Row],[Factura]] &amp; "|" &amp; tbl_Facturas[[#This Row],[Proyecto OK]] &amp; "|" &amp; TEXT(tbl_Facturas[[#This Row],[Horas o Viaje]],"0.00") &amp; "|" &amp; TEXT(tbl_Facturas[[#This Row],[Costo unitario]],"0.00")</f>
        <v>2370|Canal #2 |1.00|199.50</v>
      </c>
      <c r="C436">
        <v>2370</v>
      </c>
      <c r="D436">
        <v>67</v>
      </c>
      <c r="F436" t="s">
        <v>27</v>
      </c>
      <c r="G436" t="s">
        <v>28</v>
      </c>
      <c r="H436" t="s">
        <v>490</v>
      </c>
      <c r="I436" s="134" t="s">
        <v>5401</v>
      </c>
      <c r="J436" t="s">
        <v>39</v>
      </c>
      <c r="K436" t="s">
        <v>5892</v>
      </c>
      <c r="L436">
        <v>6227</v>
      </c>
      <c r="M436" t="s">
        <v>40</v>
      </c>
      <c r="P436">
        <v>1</v>
      </c>
      <c r="Q436">
        <v>199.5</v>
      </c>
      <c r="R436">
        <v>199.5</v>
      </c>
      <c r="S436">
        <f>IFERROR(_xlfn.XLOOKUP(tbl_Facturas[[#This Row],[Key_Fact]],tbl_Manifiestos[Key_Manif],tbl_Manifiestos[Pagado a Broker],0),0)</f>
        <v>0</v>
      </c>
      <c r="T436">
        <v>196043.27</v>
      </c>
    </row>
    <row r="437" spans="1:20" x14ac:dyDescent="0.25">
      <c r="A437" t="s">
        <v>5818</v>
      </c>
      <c r="B437" t="str">
        <f>tbl_Facturas[[#This Row],[Factura]] &amp; "|" &amp; tbl_Facturas[[#This Row],[Proyecto OK]] &amp; "|" &amp; TEXT(tbl_Facturas[[#This Row],[Horas o Viaje]],"0.00") &amp; "|" &amp; TEXT(tbl_Facturas[[#This Row],[Costo unitario]],"0.00")</f>
        <v>2370|Canal #2 |1.00|199.50</v>
      </c>
      <c r="C437">
        <v>2370</v>
      </c>
      <c r="D437">
        <v>67</v>
      </c>
      <c r="F437" t="s">
        <v>27</v>
      </c>
      <c r="G437" t="s">
        <v>28</v>
      </c>
      <c r="H437" t="s">
        <v>491</v>
      </c>
      <c r="I437" s="134" t="s">
        <v>5401</v>
      </c>
      <c r="J437" t="s">
        <v>39</v>
      </c>
      <c r="K437" t="s">
        <v>5892</v>
      </c>
      <c r="L437">
        <v>6227</v>
      </c>
      <c r="M437" t="s">
        <v>40</v>
      </c>
      <c r="P437">
        <v>1</v>
      </c>
      <c r="Q437">
        <v>199.5</v>
      </c>
      <c r="R437">
        <v>199.5</v>
      </c>
      <c r="S437">
        <f>IFERROR(_xlfn.XLOOKUP(tbl_Facturas[[#This Row],[Key_Fact]],tbl_Manifiestos[Key_Manif],tbl_Manifiestos[Pagado a Broker],0),0)</f>
        <v>0</v>
      </c>
      <c r="T437">
        <v>196242.77</v>
      </c>
    </row>
    <row r="438" spans="1:20" x14ac:dyDescent="0.25">
      <c r="A438" t="s">
        <v>5818</v>
      </c>
      <c r="B438" t="str">
        <f>tbl_Facturas[[#This Row],[Factura]] &amp; "|" &amp; tbl_Facturas[[#This Row],[Proyecto OK]] &amp; "|" &amp; TEXT(tbl_Facturas[[#This Row],[Horas o Viaje]],"0.00") &amp; "|" &amp; TEXT(tbl_Facturas[[#This Row],[Costo unitario]],"0.00")</f>
        <v>2370|Canal #2 |1.00|199.50</v>
      </c>
      <c r="C438">
        <v>2370</v>
      </c>
      <c r="D438">
        <v>67</v>
      </c>
      <c r="F438" t="s">
        <v>27</v>
      </c>
      <c r="G438" t="s">
        <v>28</v>
      </c>
      <c r="H438" t="s">
        <v>492</v>
      </c>
      <c r="I438" s="134" t="s">
        <v>5401</v>
      </c>
      <c r="J438" t="s">
        <v>39</v>
      </c>
      <c r="K438" t="s">
        <v>5892</v>
      </c>
      <c r="L438">
        <v>6227</v>
      </c>
      <c r="M438" t="s">
        <v>40</v>
      </c>
      <c r="P438">
        <v>1</v>
      </c>
      <c r="Q438">
        <v>199.5</v>
      </c>
      <c r="R438">
        <v>199.5</v>
      </c>
      <c r="S438">
        <f>IFERROR(_xlfn.XLOOKUP(tbl_Facturas[[#This Row],[Key_Fact]],tbl_Manifiestos[Key_Manif],tbl_Manifiestos[Pagado a Broker],0),0)</f>
        <v>0</v>
      </c>
      <c r="T438">
        <v>196442.27</v>
      </c>
    </row>
    <row r="439" spans="1:20" x14ac:dyDescent="0.25">
      <c r="A439" t="s">
        <v>5818</v>
      </c>
      <c r="B439" t="str">
        <f>tbl_Facturas[[#This Row],[Factura]] &amp; "|" &amp; tbl_Facturas[[#This Row],[Proyecto OK]] &amp; "|" &amp; TEXT(tbl_Facturas[[#This Row],[Horas o Viaje]],"0.00") &amp; "|" &amp; TEXT(tbl_Facturas[[#This Row],[Costo unitario]],"0.00")</f>
        <v>2370|Canal #2 |1.00|199.50</v>
      </c>
      <c r="C439">
        <v>2370</v>
      </c>
      <c r="D439">
        <v>67</v>
      </c>
      <c r="F439" t="s">
        <v>27</v>
      </c>
      <c r="G439" t="s">
        <v>28</v>
      </c>
      <c r="H439" t="s">
        <v>493</v>
      </c>
      <c r="I439" s="134" t="s">
        <v>5401</v>
      </c>
      <c r="J439" t="s">
        <v>39</v>
      </c>
      <c r="K439" t="s">
        <v>5892</v>
      </c>
      <c r="L439">
        <v>6227</v>
      </c>
      <c r="M439" t="s">
        <v>40</v>
      </c>
      <c r="P439">
        <v>1</v>
      </c>
      <c r="Q439">
        <v>199.5</v>
      </c>
      <c r="R439">
        <v>199.5</v>
      </c>
      <c r="S439">
        <f>IFERROR(_xlfn.XLOOKUP(tbl_Facturas[[#This Row],[Key_Fact]],tbl_Manifiestos[Key_Manif],tbl_Manifiestos[Pagado a Broker],0),0)</f>
        <v>0</v>
      </c>
      <c r="T439">
        <v>196641.77</v>
      </c>
    </row>
    <row r="440" spans="1:20" x14ac:dyDescent="0.25">
      <c r="A440" t="s">
        <v>5818</v>
      </c>
      <c r="B440" t="str">
        <f>tbl_Facturas[[#This Row],[Factura]] &amp; "|" &amp; tbl_Facturas[[#This Row],[Proyecto OK]] &amp; "|" &amp; TEXT(tbl_Facturas[[#This Row],[Horas o Viaje]],"0.00") &amp; "|" &amp; TEXT(tbl_Facturas[[#This Row],[Costo unitario]],"0.00")</f>
        <v>2370|Canal #2 |1.00|199.50</v>
      </c>
      <c r="C440">
        <v>2370</v>
      </c>
      <c r="D440">
        <v>11</v>
      </c>
      <c r="F440" t="s">
        <v>12</v>
      </c>
      <c r="G440" t="s">
        <v>13</v>
      </c>
      <c r="H440" t="s">
        <v>494</v>
      </c>
      <c r="I440" s="134" t="s">
        <v>5401</v>
      </c>
      <c r="J440" t="s">
        <v>39</v>
      </c>
      <c r="K440" t="s">
        <v>5892</v>
      </c>
      <c r="L440">
        <v>6227</v>
      </c>
      <c r="M440" t="s">
        <v>40</v>
      </c>
      <c r="P440">
        <v>1</v>
      </c>
      <c r="Q440">
        <v>199.5</v>
      </c>
      <c r="R440">
        <v>199.5</v>
      </c>
      <c r="S440">
        <f>IFERROR(_xlfn.XLOOKUP(tbl_Facturas[[#This Row],[Key_Fact]],tbl_Manifiestos[Key_Manif],tbl_Manifiestos[Pagado a Broker],0),0)</f>
        <v>0</v>
      </c>
      <c r="T440">
        <v>196841.27</v>
      </c>
    </row>
    <row r="441" spans="1:20" x14ac:dyDescent="0.25">
      <c r="A441" t="s">
        <v>5818</v>
      </c>
      <c r="B441" t="str">
        <f>tbl_Facturas[[#This Row],[Factura]] &amp; "|" &amp; tbl_Facturas[[#This Row],[Proyecto OK]] &amp; "|" &amp; TEXT(tbl_Facturas[[#This Row],[Horas o Viaje]],"0.00") &amp; "|" &amp; TEXT(tbl_Facturas[[#This Row],[Costo unitario]],"0.00")</f>
        <v>2370|Canal #2 |1.00|199.50</v>
      </c>
      <c r="C441">
        <v>2370</v>
      </c>
      <c r="D441">
        <v>11</v>
      </c>
      <c r="F441" t="s">
        <v>12</v>
      </c>
      <c r="G441" t="s">
        <v>13</v>
      </c>
      <c r="H441" t="s">
        <v>495</v>
      </c>
      <c r="I441" s="134" t="s">
        <v>5401</v>
      </c>
      <c r="J441" t="s">
        <v>39</v>
      </c>
      <c r="K441" t="s">
        <v>5892</v>
      </c>
      <c r="L441">
        <v>6227</v>
      </c>
      <c r="M441" t="s">
        <v>40</v>
      </c>
      <c r="P441">
        <v>1</v>
      </c>
      <c r="Q441">
        <v>199.5</v>
      </c>
      <c r="R441">
        <v>199.5</v>
      </c>
      <c r="S441">
        <f>IFERROR(_xlfn.XLOOKUP(tbl_Facturas[[#This Row],[Key_Fact]],tbl_Manifiestos[Key_Manif],tbl_Manifiestos[Pagado a Broker],0),0)</f>
        <v>0</v>
      </c>
      <c r="T441">
        <v>197040.77</v>
      </c>
    </row>
    <row r="442" spans="1:20" x14ac:dyDescent="0.25">
      <c r="A442" t="s">
        <v>5818</v>
      </c>
      <c r="B442" t="str">
        <f>tbl_Facturas[[#This Row],[Factura]] &amp; "|" &amp; tbl_Facturas[[#This Row],[Proyecto OK]] &amp; "|" &amp; TEXT(tbl_Facturas[[#This Row],[Horas o Viaje]],"0.00") &amp; "|" &amp; TEXT(tbl_Facturas[[#This Row],[Costo unitario]],"0.00")</f>
        <v>2370|Canal #2 |1.00|199.50</v>
      </c>
      <c r="C442">
        <v>2370</v>
      </c>
      <c r="D442">
        <v>11</v>
      </c>
      <c r="F442" t="s">
        <v>12</v>
      </c>
      <c r="G442" t="s">
        <v>13</v>
      </c>
      <c r="H442" t="s">
        <v>496</v>
      </c>
      <c r="I442" s="134" t="s">
        <v>5401</v>
      </c>
      <c r="J442" t="s">
        <v>39</v>
      </c>
      <c r="K442" t="s">
        <v>5892</v>
      </c>
      <c r="L442">
        <v>6227</v>
      </c>
      <c r="M442" t="s">
        <v>40</v>
      </c>
      <c r="P442">
        <v>1</v>
      </c>
      <c r="Q442">
        <v>199.5</v>
      </c>
      <c r="R442">
        <v>199.5</v>
      </c>
      <c r="S442">
        <f>IFERROR(_xlfn.XLOOKUP(tbl_Facturas[[#This Row],[Key_Fact]],tbl_Manifiestos[Key_Manif],tbl_Manifiestos[Pagado a Broker],0),0)</f>
        <v>0</v>
      </c>
      <c r="T442">
        <v>197240.27</v>
      </c>
    </row>
    <row r="443" spans="1:20" x14ac:dyDescent="0.25">
      <c r="A443" t="s">
        <v>5818</v>
      </c>
      <c r="B443" t="str">
        <f>tbl_Facturas[[#This Row],[Factura]] &amp; "|" &amp; tbl_Facturas[[#This Row],[Proyecto OK]] &amp; "|" &amp; TEXT(tbl_Facturas[[#This Row],[Horas o Viaje]],"0.00") &amp; "|" &amp; TEXT(tbl_Facturas[[#This Row],[Costo unitario]],"0.00")</f>
        <v>2370|Canal #2 |1.00|199.50</v>
      </c>
      <c r="C443">
        <v>2370</v>
      </c>
      <c r="D443">
        <v>11</v>
      </c>
      <c r="F443" t="s">
        <v>12</v>
      </c>
      <c r="G443" t="s">
        <v>13</v>
      </c>
      <c r="H443" t="s">
        <v>497</v>
      </c>
      <c r="I443" s="134" t="s">
        <v>5401</v>
      </c>
      <c r="J443" t="s">
        <v>39</v>
      </c>
      <c r="K443" t="s">
        <v>5892</v>
      </c>
      <c r="L443">
        <v>6227</v>
      </c>
      <c r="M443" t="s">
        <v>40</v>
      </c>
      <c r="P443">
        <v>1</v>
      </c>
      <c r="Q443">
        <v>199.5</v>
      </c>
      <c r="R443">
        <v>199.5</v>
      </c>
      <c r="S443">
        <f>IFERROR(_xlfn.XLOOKUP(tbl_Facturas[[#This Row],[Key_Fact]],tbl_Manifiestos[Key_Manif],tbl_Manifiestos[Pagado a Broker],0),0)</f>
        <v>0</v>
      </c>
      <c r="T443">
        <v>197439.77</v>
      </c>
    </row>
    <row r="444" spans="1:20" x14ac:dyDescent="0.25">
      <c r="A444" t="s">
        <v>5818</v>
      </c>
      <c r="B444" t="str">
        <f>tbl_Facturas[[#This Row],[Factura]] &amp; "|" &amp; tbl_Facturas[[#This Row],[Proyecto OK]] &amp; "|" &amp; TEXT(tbl_Facturas[[#This Row],[Horas o Viaje]],"0.00") &amp; "|" &amp; TEXT(tbl_Facturas[[#This Row],[Costo unitario]],"0.00")</f>
        <v>2370|Canal #2 |1.00|199.50</v>
      </c>
      <c r="C444">
        <v>2370</v>
      </c>
      <c r="D444">
        <v>11</v>
      </c>
      <c r="F444" t="s">
        <v>12</v>
      </c>
      <c r="G444" t="s">
        <v>13</v>
      </c>
      <c r="H444" t="s">
        <v>498</v>
      </c>
      <c r="I444" s="134" t="s">
        <v>5401</v>
      </c>
      <c r="J444" t="s">
        <v>39</v>
      </c>
      <c r="K444" t="s">
        <v>5892</v>
      </c>
      <c r="L444">
        <v>6227</v>
      </c>
      <c r="M444" t="s">
        <v>40</v>
      </c>
      <c r="P444">
        <v>1</v>
      </c>
      <c r="Q444">
        <v>199.5</v>
      </c>
      <c r="R444">
        <v>199.5</v>
      </c>
      <c r="S444">
        <f>IFERROR(_xlfn.XLOOKUP(tbl_Facturas[[#This Row],[Key_Fact]],tbl_Manifiestos[Key_Manif],tbl_Manifiestos[Pagado a Broker],0),0)</f>
        <v>0</v>
      </c>
      <c r="T444">
        <v>197639.27</v>
      </c>
    </row>
    <row r="445" spans="1:20" x14ac:dyDescent="0.25">
      <c r="A445" t="s">
        <v>5818</v>
      </c>
      <c r="B445" t="str">
        <f>tbl_Facturas[[#This Row],[Factura]] &amp; "|" &amp; tbl_Facturas[[#This Row],[Proyecto OK]] &amp; "|" &amp; TEXT(tbl_Facturas[[#This Row],[Horas o Viaje]],"0.00") &amp; "|" &amp; TEXT(tbl_Facturas[[#This Row],[Costo unitario]],"0.00")</f>
        <v>2370|Canal #2 |1.00|199.50</v>
      </c>
      <c r="C445">
        <v>2370</v>
      </c>
      <c r="D445">
        <v>11</v>
      </c>
      <c r="F445" t="s">
        <v>12</v>
      </c>
      <c r="G445" t="s">
        <v>13</v>
      </c>
      <c r="H445" t="s">
        <v>499</v>
      </c>
      <c r="I445" s="134" t="s">
        <v>5401</v>
      </c>
      <c r="J445" t="s">
        <v>39</v>
      </c>
      <c r="K445" t="s">
        <v>5892</v>
      </c>
      <c r="L445">
        <v>6227</v>
      </c>
      <c r="M445" t="s">
        <v>40</v>
      </c>
      <c r="P445">
        <v>1</v>
      </c>
      <c r="Q445">
        <v>199.5</v>
      </c>
      <c r="R445">
        <v>199.5</v>
      </c>
      <c r="S445">
        <f>IFERROR(_xlfn.XLOOKUP(tbl_Facturas[[#This Row],[Key_Fact]],tbl_Manifiestos[Key_Manif],tbl_Manifiestos[Pagado a Broker],0),0)</f>
        <v>0</v>
      </c>
      <c r="T445">
        <v>197838.77</v>
      </c>
    </row>
    <row r="446" spans="1:20" x14ac:dyDescent="0.25">
      <c r="A446" t="s">
        <v>5818</v>
      </c>
      <c r="B446" t="str">
        <f>tbl_Facturas[[#This Row],[Factura]] &amp; "|" &amp; tbl_Facturas[[#This Row],[Proyecto OK]] &amp; "|" &amp; TEXT(tbl_Facturas[[#This Row],[Horas o Viaje]],"0.00") &amp; "|" &amp; TEXT(tbl_Facturas[[#This Row],[Costo unitario]],"0.00")</f>
        <v>2370|Canal #2 |1.00|199.50</v>
      </c>
      <c r="C446">
        <v>2370</v>
      </c>
      <c r="D446">
        <v>11</v>
      </c>
      <c r="F446" t="s">
        <v>12</v>
      </c>
      <c r="G446" t="s">
        <v>13</v>
      </c>
      <c r="H446" t="s">
        <v>500</v>
      </c>
      <c r="I446" s="134" t="s">
        <v>5401</v>
      </c>
      <c r="J446" t="s">
        <v>39</v>
      </c>
      <c r="K446" t="s">
        <v>5892</v>
      </c>
      <c r="L446">
        <v>6227</v>
      </c>
      <c r="M446" t="s">
        <v>40</v>
      </c>
      <c r="P446">
        <v>1</v>
      </c>
      <c r="Q446">
        <v>199.5</v>
      </c>
      <c r="R446">
        <v>199.5</v>
      </c>
      <c r="S446">
        <f>IFERROR(_xlfn.XLOOKUP(tbl_Facturas[[#This Row],[Key_Fact]],tbl_Manifiestos[Key_Manif],tbl_Manifiestos[Pagado a Broker],0),0)</f>
        <v>0</v>
      </c>
      <c r="T446">
        <v>198038.27</v>
      </c>
    </row>
    <row r="447" spans="1:20" x14ac:dyDescent="0.25">
      <c r="A447" t="s">
        <v>5818</v>
      </c>
      <c r="B447" t="str">
        <f>tbl_Facturas[[#This Row],[Factura]] &amp; "|" &amp; tbl_Facturas[[#This Row],[Proyecto OK]] &amp; "|" &amp; TEXT(tbl_Facturas[[#This Row],[Horas o Viaje]],"0.00") &amp; "|" &amp; TEXT(tbl_Facturas[[#This Row],[Costo unitario]],"0.00")</f>
        <v>2370|Canal #2 |1.00|56.50</v>
      </c>
      <c r="C447">
        <v>2370</v>
      </c>
      <c r="D447">
        <v>11</v>
      </c>
      <c r="F447" t="s">
        <v>12</v>
      </c>
      <c r="G447" t="s">
        <v>13</v>
      </c>
      <c r="H447" t="s">
        <v>474</v>
      </c>
      <c r="I447" s="134" t="s">
        <v>5401</v>
      </c>
      <c r="J447" t="s">
        <v>39</v>
      </c>
      <c r="K447" t="s">
        <v>5892</v>
      </c>
      <c r="L447">
        <v>6227</v>
      </c>
      <c r="M447" t="s">
        <v>40</v>
      </c>
      <c r="N447" t="s">
        <v>501</v>
      </c>
      <c r="O447" t="s">
        <v>316</v>
      </c>
      <c r="P447">
        <v>1</v>
      </c>
      <c r="Q447">
        <v>56.5</v>
      </c>
      <c r="R447">
        <v>56.5</v>
      </c>
      <c r="S447">
        <f>IFERROR(_xlfn.XLOOKUP(tbl_Facturas[[#This Row],[Key_Fact]],tbl_Manifiestos[Key_Manif],tbl_Manifiestos[Pagado a Broker],0),0)</f>
        <v>0</v>
      </c>
      <c r="T447">
        <v>198094.77</v>
      </c>
    </row>
    <row r="448" spans="1:20" x14ac:dyDescent="0.25">
      <c r="A448" t="s">
        <v>5818</v>
      </c>
      <c r="B448" t="str">
        <f>tbl_Facturas[[#This Row],[Factura]] &amp; "|" &amp; tbl_Facturas[[#This Row],[Proyecto OK]] &amp; "|" &amp; TEXT(tbl_Facturas[[#This Row],[Horas o Viaje]],"0.00") &amp; "|" &amp; TEXT(tbl_Facturas[[#This Row],[Costo unitario]],"0.00")</f>
        <v>2370|Canal #2 |1.00|56.50</v>
      </c>
      <c r="C448">
        <v>2370</v>
      </c>
      <c r="D448">
        <v>11</v>
      </c>
      <c r="F448" t="s">
        <v>12</v>
      </c>
      <c r="G448" t="s">
        <v>13</v>
      </c>
      <c r="H448" t="s">
        <v>475</v>
      </c>
      <c r="I448" s="134" t="s">
        <v>5401</v>
      </c>
      <c r="J448" t="s">
        <v>39</v>
      </c>
      <c r="K448" t="s">
        <v>5892</v>
      </c>
      <c r="L448">
        <v>6227</v>
      </c>
      <c r="M448" t="s">
        <v>40</v>
      </c>
      <c r="N448" t="s">
        <v>502</v>
      </c>
      <c r="O448" t="s">
        <v>316</v>
      </c>
      <c r="P448">
        <v>1</v>
      </c>
      <c r="Q448">
        <v>56.5</v>
      </c>
      <c r="R448">
        <v>56.5</v>
      </c>
      <c r="S448">
        <f>IFERROR(_xlfn.XLOOKUP(tbl_Facturas[[#This Row],[Key_Fact]],tbl_Manifiestos[Key_Manif],tbl_Manifiestos[Pagado a Broker],0),0)</f>
        <v>0</v>
      </c>
      <c r="T448">
        <v>198151.27</v>
      </c>
    </row>
    <row r="449" spans="1:20" x14ac:dyDescent="0.25">
      <c r="A449" t="s">
        <v>5818</v>
      </c>
      <c r="B449" t="str">
        <f>tbl_Facturas[[#This Row],[Factura]] &amp; "|" &amp; tbl_Facturas[[#This Row],[Proyecto OK]] &amp; "|" &amp; TEXT(tbl_Facturas[[#This Row],[Horas o Viaje]],"0.00") &amp; "|" &amp; TEXT(tbl_Facturas[[#This Row],[Costo unitario]],"0.00")</f>
        <v>2370|Canal #2 |1.00|56.50</v>
      </c>
      <c r="C449">
        <v>2370</v>
      </c>
      <c r="D449">
        <v>11</v>
      </c>
      <c r="F449" t="s">
        <v>12</v>
      </c>
      <c r="G449" t="s">
        <v>13</v>
      </c>
      <c r="H449" t="s">
        <v>476</v>
      </c>
      <c r="I449" s="134" t="s">
        <v>5401</v>
      </c>
      <c r="J449" t="s">
        <v>39</v>
      </c>
      <c r="K449" t="s">
        <v>5892</v>
      </c>
      <c r="L449">
        <v>6227</v>
      </c>
      <c r="M449" t="s">
        <v>40</v>
      </c>
      <c r="N449" t="s">
        <v>503</v>
      </c>
      <c r="O449" t="s">
        <v>316</v>
      </c>
      <c r="P449">
        <v>1</v>
      </c>
      <c r="Q449">
        <v>56.5</v>
      </c>
      <c r="R449">
        <v>56.5</v>
      </c>
      <c r="S449">
        <f>IFERROR(_xlfn.XLOOKUP(tbl_Facturas[[#This Row],[Key_Fact]],tbl_Manifiestos[Key_Manif],tbl_Manifiestos[Pagado a Broker],0),0)</f>
        <v>0</v>
      </c>
      <c r="T449">
        <v>198207.77</v>
      </c>
    </row>
    <row r="450" spans="1:20" x14ac:dyDescent="0.25">
      <c r="A450" t="s">
        <v>5818</v>
      </c>
      <c r="B450" t="str">
        <f>tbl_Facturas[[#This Row],[Factura]] &amp; "|" &amp; tbl_Facturas[[#This Row],[Proyecto OK]] &amp; "|" &amp; TEXT(tbl_Facturas[[#This Row],[Horas o Viaje]],"0.00") &amp; "|" &amp; TEXT(tbl_Facturas[[#This Row],[Costo unitario]],"0.00")</f>
        <v>2370|Canal #2 |1.00|56.50</v>
      </c>
      <c r="C450">
        <v>2370</v>
      </c>
      <c r="D450">
        <v>54</v>
      </c>
      <c r="F450" t="s">
        <v>19</v>
      </c>
      <c r="G450" t="s">
        <v>479</v>
      </c>
      <c r="H450" t="s">
        <v>480</v>
      </c>
      <c r="I450" s="134" t="s">
        <v>5401</v>
      </c>
      <c r="J450" t="s">
        <v>39</v>
      </c>
      <c r="K450" t="s">
        <v>5892</v>
      </c>
      <c r="L450">
        <v>6227</v>
      </c>
      <c r="M450" t="s">
        <v>40</v>
      </c>
      <c r="N450" t="s">
        <v>504</v>
      </c>
      <c r="O450" t="s">
        <v>316</v>
      </c>
      <c r="P450">
        <v>1</v>
      </c>
      <c r="Q450">
        <v>56.5</v>
      </c>
      <c r="R450">
        <v>56.5</v>
      </c>
      <c r="S450">
        <f>IFERROR(_xlfn.XLOOKUP(tbl_Facturas[[#This Row],[Key_Fact]],tbl_Manifiestos[Key_Manif],tbl_Manifiestos[Pagado a Broker],0),0)</f>
        <v>0</v>
      </c>
      <c r="T450">
        <v>198264.27</v>
      </c>
    </row>
    <row r="451" spans="1:20" x14ac:dyDescent="0.25">
      <c r="A451" t="s">
        <v>5818</v>
      </c>
      <c r="B451" t="str">
        <f>tbl_Facturas[[#This Row],[Factura]] &amp; "|" &amp; tbl_Facturas[[#This Row],[Proyecto OK]] &amp; "|" &amp; TEXT(tbl_Facturas[[#This Row],[Horas o Viaje]],"0.00") &amp; "|" &amp; TEXT(tbl_Facturas[[#This Row],[Costo unitario]],"0.00")</f>
        <v>2370|Canal #2 |1.00|56.50</v>
      </c>
      <c r="C451">
        <v>2370</v>
      </c>
      <c r="D451">
        <v>54</v>
      </c>
      <c r="F451" t="s">
        <v>19</v>
      </c>
      <c r="G451" t="s">
        <v>479</v>
      </c>
      <c r="H451" t="s">
        <v>481</v>
      </c>
      <c r="I451" s="134" t="s">
        <v>5401</v>
      </c>
      <c r="J451" t="s">
        <v>39</v>
      </c>
      <c r="K451" t="s">
        <v>5892</v>
      </c>
      <c r="L451">
        <v>6227</v>
      </c>
      <c r="M451" t="s">
        <v>40</v>
      </c>
      <c r="N451" t="s">
        <v>505</v>
      </c>
      <c r="O451" t="s">
        <v>316</v>
      </c>
      <c r="P451">
        <v>1</v>
      </c>
      <c r="Q451">
        <v>56.5</v>
      </c>
      <c r="R451">
        <v>56.5</v>
      </c>
      <c r="S451">
        <f>IFERROR(_xlfn.XLOOKUP(tbl_Facturas[[#This Row],[Key_Fact]],tbl_Manifiestos[Key_Manif],tbl_Manifiestos[Pagado a Broker],0),0)</f>
        <v>0</v>
      </c>
      <c r="T451">
        <v>198320.77</v>
      </c>
    </row>
    <row r="452" spans="1:20" x14ac:dyDescent="0.25">
      <c r="A452" t="s">
        <v>5818</v>
      </c>
      <c r="B452" t="str">
        <f>tbl_Facturas[[#This Row],[Factura]] &amp; "|" &amp; tbl_Facturas[[#This Row],[Proyecto OK]] &amp; "|" &amp; TEXT(tbl_Facturas[[#This Row],[Horas o Viaje]],"0.00") &amp; "|" &amp; TEXT(tbl_Facturas[[#This Row],[Costo unitario]],"0.00")</f>
        <v>2370|Canal #2 |1.00|56.50</v>
      </c>
      <c r="C452">
        <v>2370</v>
      </c>
      <c r="D452">
        <v>54</v>
      </c>
      <c r="F452" t="s">
        <v>19</v>
      </c>
      <c r="G452" t="s">
        <v>479</v>
      </c>
      <c r="H452" t="s">
        <v>482</v>
      </c>
      <c r="I452" s="134" t="s">
        <v>5401</v>
      </c>
      <c r="J452" t="s">
        <v>39</v>
      </c>
      <c r="K452" t="s">
        <v>5892</v>
      </c>
      <c r="L452">
        <v>6227</v>
      </c>
      <c r="M452" t="s">
        <v>40</v>
      </c>
      <c r="N452" t="s">
        <v>506</v>
      </c>
      <c r="O452" t="s">
        <v>316</v>
      </c>
      <c r="P452">
        <v>1</v>
      </c>
      <c r="Q452">
        <v>56.5</v>
      </c>
      <c r="R452">
        <v>56.5</v>
      </c>
      <c r="S452">
        <f>IFERROR(_xlfn.XLOOKUP(tbl_Facturas[[#This Row],[Key_Fact]],tbl_Manifiestos[Key_Manif],tbl_Manifiestos[Pagado a Broker],0),0)</f>
        <v>0</v>
      </c>
      <c r="T452">
        <v>198377.27</v>
      </c>
    </row>
    <row r="453" spans="1:20" x14ac:dyDescent="0.25">
      <c r="A453" t="s">
        <v>5818</v>
      </c>
      <c r="B453" t="str">
        <f>tbl_Facturas[[#This Row],[Factura]] &amp; "|" &amp; tbl_Facturas[[#This Row],[Proyecto OK]] &amp; "|" &amp; TEXT(tbl_Facturas[[#This Row],[Horas o Viaje]],"0.00") &amp; "|" &amp; TEXT(tbl_Facturas[[#This Row],[Costo unitario]],"0.00")</f>
        <v>2370|Canal #2 |1.00|56.50</v>
      </c>
      <c r="C453">
        <v>2370</v>
      </c>
      <c r="D453">
        <v>54</v>
      </c>
      <c r="F453" t="s">
        <v>19</v>
      </c>
      <c r="G453" t="s">
        <v>479</v>
      </c>
      <c r="H453" t="s">
        <v>483</v>
      </c>
      <c r="I453" s="134" t="s">
        <v>5401</v>
      </c>
      <c r="J453" t="s">
        <v>39</v>
      </c>
      <c r="K453" t="s">
        <v>5892</v>
      </c>
      <c r="L453">
        <v>6227</v>
      </c>
      <c r="M453" t="s">
        <v>40</v>
      </c>
      <c r="N453" t="s">
        <v>507</v>
      </c>
      <c r="O453" t="s">
        <v>316</v>
      </c>
      <c r="P453">
        <v>1</v>
      </c>
      <c r="Q453">
        <v>56.5</v>
      </c>
      <c r="R453">
        <v>56.5</v>
      </c>
      <c r="S453">
        <f>IFERROR(_xlfn.XLOOKUP(tbl_Facturas[[#This Row],[Key_Fact]],tbl_Manifiestos[Key_Manif],tbl_Manifiestos[Pagado a Broker],0),0)</f>
        <v>0</v>
      </c>
      <c r="T453">
        <v>198433.77</v>
      </c>
    </row>
    <row r="454" spans="1:20" x14ac:dyDescent="0.25">
      <c r="A454" t="s">
        <v>5818</v>
      </c>
      <c r="B454" t="str">
        <f>tbl_Facturas[[#This Row],[Factura]] &amp; "|" &amp; tbl_Facturas[[#This Row],[Proyecto OK]] &amp; "|" &amp; TEXT(tbl_Facturas[[#This Row],[Horas o Viaje]],"0.00") &amp; "|" &amp; TEXT(tbl_Facturas[[#This Row],[Costo unitario]],"0.00")</f>
        <v>2370|Canal #2 |1.00|56.50</v>
      </c>
      <c r="C454">
        <v>2370</v>
      </c>
      <c r="D454">
        <v>54</v>
      </c>
      <c r="F454" t="s">
        <v>19</v>
      </c>
      <c r="G454" t="s">
        <v>479</v>
      </c>
      <c r="H454" t="s">
        <v>484</v>
      </c>
      <c r="I454" s="134" t="s">
        <v>5401</v>
      </c>
      <c r="J454" t="s">
        <v>39</v>
      </c>
      <c r="K454" t="s">
        <v>5892</v>
      </c>
      <c r="L454">
        <v>6227</v>
      </c>
      <c r="M454" t="s">
        <v>40</v>
      </c>
      <c r="N454" t="s">
        <v>508</v>
      </c>
      <c r="O454" t="s">
        <v>316</v>
      </c>
      <c r="P454">
        <v>1</v>
      </c>
      <c r="Q454">
        <v>56.5</v>
      </c>
      <c r="R454">
        <v>56.5</v>
      </c>
      <c r="S454">
        <f>IFERROR(_xlfn.XLOOKUP(tbl_Facturas[[#This Row],[Key_Fact]],tbl_Manifiestos[Key_Manif],tbl_Manifiestos[Pagado a Broker],0),0)</f>
        <v>0</v>
      </c>
      <c r="T454">
        <v>198490.27</v>
      </c>
    </row>
    <row r="455" spans="1:20" x14ac:dyDescent="0.25">
      <c r="A455" t="s">
        <v>5818</v>
      </c>
      <c r="B455" t="str">
        <f>tbl_Facturas[[#This Row],[Factura]] &amp; "|" &amp; tbl_Facturas[[#This Row],[Proyecto OK]] &amp; "|" &amp; TEXT(tbl_Facturas[[#This Row],[Horas o Viaje]],"0.00") &amp; "|" &amp; TEXT(tbl_Facturas[[#This Row],[Costo unitario]],"0.00")</f>
        <v>2370|Canal #2 |1.00|56.50</v>
      </c>
      <c r="C455">
        <v>2370</v>
      </c>
      <c r="D455">
        <v>54</v>
      </c>
      <c r="F455" t="s">
        <v>19</v>
      </c>
      <c r="G455" t="s">
        <v>479</v>
      </c>
      <c r="H455" t="s">
        <v>485</v>
      </c>
      <c r="I455" s="134" t="s">
        <v>5401</v>
      </c>
      <c r="J455" t="s">
        <v>39</v>
      </c>
      <c r="K455" t="s">
        <v>5892</v>
      </c>
      <c r="L455">
        <v>6227</v>
      </c>
      <c r="M455" t="s">
        <v>40</v>
      </c>
      <c r="N455" t="s">
        <v>509</v>
      </c>
      <c r="O455" t="s">
        <v>316</v>
      </c>
      <c r="P455">
        <v>1</v>
      </c>
      <c r="Q455">
        <v>56.5</v>
      </c>
      <c r="R455">
        <v>56.5</v>
      </c>
      <c r="S455">
        <f>IFERROR(_xlfn.XLOOKUP(tbl_Facturas[[#This Row],[Key_Fact]],tbl_Manifiestos[Key_Manif],tbl_Manifiestos[Pagado a Broker],0),0)</f>
        <v>0</v>
      </c>
      <c r="T455">
        <v>198546.77</v>
      </c>
    </row>
    <row r="456" spans="1:20" x14ac:dyDescent="0.25">
      <c r="A456" t="s">
        <v>5818</v>
      </c>
      <c r="B456" t="str">
        <f>tbl_Facturas[[#This Row],[Factura]] &amp; "|" &amp; tbl_Facturas[[#This Row],[Proyecto OK]] &amp; "|" &amp; TEXT(tbl_Facturas[[#This Row],[Horas o Viaje]],"0.00") &amp; "|" &amp; TEXT(tbl_Facturas[[#This Row],[Costo unitario]],"0.00")</f>
        <v>2370|Canal #2 |1.00|56.50</v>
      </c>
      <c r="C456">
        <v>2370</v>
      </c>
      <c r="D456">
        <v>54</v>
      </c>
      <c r="F456" t="s">
        <v>19</v>
      </c>
      <c r="G456" t="s">
        <v>479</v>
      </c>
      <c r="H456" t="s">
        <v>486</v>
      </c>
      <c r="I456" s="134" t="s">
        <v>5401</v>
      </c>
      <c r="J456" t="s">
        <v>39</v>
      </c>
      <c r="K456" t="s">
        <v>5892</v>
      </c>
      <c r="L456">
        <v>6227</v>
      </c>
      <c r="M456" t="s">
        <v>40</v>
      </c>
      <c r="N456" t="s">
        <v>510</v>
      </c>
      <c r="O456" t="s">
        <v>316</v>
      </c>
      <c r="P456">
        <v>1</v>
      </c>
      <c r="Q456">
        <v>56.5</v>
      </c>
      <c r="R456">
        <v>56.5</v>
      </c>
      <c r="S456">
        <f>IFERROR(_xlfn.XLOOKUP(tbl_Facturas[[#This Row],[Key_Fact]],tbl_Manifiestos[Key_Manif],tbl_Manifiestos[Pagado a Broker],0),0)</f>
        <v>0</v>
      </c>
      <c r="T456">
        <v>198603.27</v>
      </c>
    </row>
    <row r="457" spans="1:20" x14ac:dyDescent="0.25">
      <c r="A457" t="s">
        <v>5818</v>
      </c>
      <c r="B457" t="str">
        <f>tbl_Facturas[[#This Row],[Factura]] &amp; "|" &amp; tbl_Facturas[[#This Row],[Proyecto OK]] &amp; "|" &amp; TEXT(tbl_Facturas[[#This Row],[Horas o Viaje]],"0.00") &amp; "|" &amp; TEXT(tbl_Facturas[[#This Row],[Costo unitario]],"0.00")</f>
        <v>2370|Canal #2 |1.00|56.50</v>
      </c>
      <c r="C457">
        <v>2370</v>
      </c>
      <c r="D457">
        <v>67</v>
      </c>
      <c r="F457" t="s">
        <v>27</v>
      </c>
      <c r="G457" t="s">
        <v>28</v>
      </c>
      <c r="H457" t="s">
        <v>487</v>
      </c>
      <c r="I457" s="134" t="s">
        <v>5401</v>
      </c>
      <c r="J457" t="s">
        <v>39</v>
      </c>
      <c r="K457" t="s">
        <v>5892</v>
      </c>
      <c r="L457">
        <v>6227</v>
      </c>
      <c r="M457" t="s">
        <v>40</v>
      </c>
      <c r="N457" t="s">
        <v>511</v>
      </c>
      <c r="O457" t="s">
        <v>316</v>
      </c>
      <c r="P457">
        <v>1</v>
      </c>
      <c r="Q457">
        <v>56.5</v>
      </c>
      <c r="R457">
        <v>56.5</v>
      </c>
      <c r="S457">
        <f>IFERROR(_xlfn.XLOOKUP(tbl_Facturas[[#This Row],[Key_Fact]],tbl_Manifiestos[Key_Manif],tbl_Manifiestos[Pagado a Broker],0),0)</f>
        <v>0</v>
      </c>
      <c r="T457">
        <v>198659.77</v>
      </c>
    </row>
    <row r="458" spans="1:20" x14ac:dyDescent="0.25">
      <c r="A458" t="s">
        <v>5818</v>
      </c>
      <c r="B458" t="str">
        <f>tbl_Facturas[[#This Row],[Factura]] &amp; "|" &amp; tbl_Facturas[[#This Row],[Proyecto OK]] &amp; "|" &amp; TEXT(tbl_Facturas[[#This Row],[Horas o Viaje]],"0.00") &amp; "|" &amp; TEXT(tbl_Facturas[[#This Row],[Costo unitario]],"0.00")</f>
        <v>2370|Canal #2 |1.00|56.50</v>
      </c>
      <c r="C458">
        <v>2370</v>
      </c>
      <c r="D458">
        <v>67</v>
      </c>
      <c r="F458" t="s">
        <v>27</v>
      </c>
      <c r="G458" t="s">
        <v>28</v>
      </c>
      <c r="H458" t="s">
        <v>488</v>
      </c>
      <c r="I458" s="134" t="s">
        <v>5401</v>
      </c>
      <c r="J458" t="s">
        <v>39</v>
      </c>
      <c r="K458" t="s">
        <v>5892</v>
      </c>
      <c r="L458">
        <v>6227</v>
      </c>
      <c r="M458" t="s">
        <v>40</v>
      </c>
      <c r="N458" t="s">
        <v>512</v>
      </c>
      <c r="O458" t="s">
        <v>316</v>
      </c>
      <c r="P458">
        <v>1</v>
      </c>
      <c r="Q458">
        <v>56.5</v>
      </c>
      <c r="R458">
        <v>56.5</v>
      </c>
      <c r="S458">
        <f>IFERROR(_xlfn.XLOOKUP(tbl_Facturas[[#This Row],[Key_Fact]],tbl_Manifiestos[Key_Manif],tbl_Manifiestos[Pagado a Broker],0),0)</f>
        <v>0</v>
      </c>
      <c r="T458">
        <v>198716.27</v>
      </c>
    </row>
    <row r="459" spans="1:20" x14ac:dyDescent="0.25">
      <c r="A459" t="s">
        <v>5818</v>
      </c>
      <c r="B459" t="str">
        <f>tbl_Facturas[[#This Row],[Factura]] &amp; "|" &amp; tbl_Facturas[[#This Row],[Proyecto OK]] &amp; "|" &amp; TEXT(tbl_Facturas[[#This Row],[Horas o Viaje]],"0.00") &amp; "|" &amp; TEXT(tbl_Facturas[[#This Row],[Costo unitario]],"0.00")</f>
        <v>2370|Canal #2 |1.00|56.50</v>
      </c>
      <c r="C459">
        <v>2370</v>
      </c>
      <c r="D459">
        <v>67</v>
      </c>
      <c r="F459" t="s">
        <v>27</v>
      </c>
      <c r="G459" t="s">
        <v>28</v>
      </c>
      <c r="H459" t="s">
        <v>489</v>
      </c>
      <c r="I459" s="134" t="s">
        <v>5401</v>
      </c>
      <c r="J459" t="s">
        <v>39</v>
      </c>
      <c r="K459" t="s">
        <v>5892</v>
      </c>
      <c r="L459">
        <v>6227</v>
      </c>
      <c r="M459" t="s">
        <v>40</v>
      </c>
      <c r="N459" t="s">
        <v>513</v>
      </c>
      <c r="O459" t="s">
        <v>316</v>
      </c>
      <c r="P459">
        <v>1</v>
      </c>
      <c r="Q459">
        <v>56.5</v>
      </c>
      <c r="R459">
        <v>56.5</v>
      </c>
      <c r="S459">
        <f>IFERROR(_xlfn.XLOOKUP(tbl_Facturas[[#This Row],[Key_Fact]],tbl_Manifiestos[Key_Manif],tbl_Manifiestos[Pagado a Broker],0),0)</f>
        <v>0</v>
      </c>
      <c r="T459">
        <v>198772.77</v>
      </c>
    </row>
    <row r="460" spans="1:20" x14ac:dyDescent="0.25">
      <c r="A460" t="s">
        <v>5818</v>
      </c>
      <c r="B460" t="str">
        <f>tbl_Facturas[[#This Row],[Factura]] &amp; "|" &amp; tbl_Facturas[[#This Row],[Proyecto OK]] &amp; "|" &amp; TEXT(tbl_Facturas[[#This Row],[Horas o Viaje]],"0.00") &amp; "|" &amp; TEXT(tbl_Facturas[[#This Row],[Costo unitario]],"0.00")</f>
        <v>2370|Canal #2 |1.00|56.50</v>
      </c>
      <c r="C460">
        <v>2370</v>
      </c>
      <c r="D460">
        <v>67</v>
      </c>
      <c r="F460" t="s">
        <v>27</v>
      </c>
      <c r="G460" t="s">
        <v>28</v>
      </c>
      <c r="H460" t="s">
        <v>490</v>
      </c>
      <c r="I460" s="134" t="s">
        <v>5401</v>
      </c>
      <c r="J460" t="s">
        <v>39</v>
      </c>
      <c r="K460" t="s">
        <v>5892</v>
      </c>
      <c r="L460">
        <v>6227</v>
      </c>
      <c r="M460" t="s">
        <v>40</v>
      </c>
      <c r="N460" t="s">
        <v>514</v>
      </c>
      <c r="O460" t="s">
        <v>316</v>
      </c>
      <c r="P460">
        <v>1</v>
      </c>
      <c r="Q460">
        <v>56.5</v>
      </c>
      <c r="R460">
        <v>56.5</v>
      </c>
      <c r="S460">
        <f>IFERROR(_xlfn.XLOOKUP(tbl_Facturas[[#This Row],[Key_Fact]],tbl_Manifiestos[Key_Manif],tbl_Manifiestos[Pagado a Broker],0),0)</f>
        <v>0</v>
      </c>
      <c r="T460">
        <v>198829.27</v>
      </c>
    </row>
    <row r="461" spans="1:20" x14ac:dyDescent="0.25">
      <c r="A461" t="s">
        <v>5818</v>
      </c>
      <c r="B461" t="str">
        <f>tbl_Facturas[[#This Row],[Factura]] &amp; "|" &amp; tbl_Facturas[[#This Row],[Proyecto OK]] &amp; "|" &amp; TEXT(tbl_Facturas[[#This Row],[Horas o Viaje]],"0.00") &amp; "|" &amp; TEXT(tbl_Facturas[[#This Row],[Costo unitario]],"0.00")</f>
        <v>2370|Canal #2 |1.00|56.50</v>
      </c>
      <c r="C461">
        <v>2370</v>
      </c>
      <c r="D461">
        <v>67</v>
      </c>
      <c r="F461" t="s">
        <v>27</v>
      </c>
      <c r="G461" t="s">
        <v>28</v>
      </c>
      <c r="H461" t="s">
        <v>491</v>
      </c>
      <c r="I461" s="134" t="s">
        <v>5401</v>
      </c>
      <c r="J461" t="s">
        <v>39</v>
      </c>
      <c r="K461" t="s">
        <v>5892</v>
      </c>
      <c r="L461">
        <v>6227</v>
      </c>
      <c r="M461" t="s">
        <v>40</v>
      </c>
      <c r="N461" t="s">
        <v>515</v>
      </c>
      <c r="O461" t="s">
        <v>316</v>
      </c>
      <c r="P461">
        <v>1</v>
      </c>
      <c r="Q461">
        <v>56.5</v>
      </c>
      <c r="R461">
        <v>56.5</v>
      </c>
      <c r="S461">
        <f>IFERROR(_xlfn.XLOOKUP(tbl_Facturas[[#This Row],[Key_Fact]],tbl_Manifiestos[Key_Manif],tbl_Manifiestos[Pagado a Broker],0),0)</f>
        <v>0</v>
      </c>
      <c r="T461">
        <v>198885.77</v>
      </c>
    </row>
    <row r="462" spans="1:20" x14ac:dyDescent="0.25">
      <c r="A462" t="s">
        <v>5818</v>
      </c>
      <c r="B462" t="str">
        <f>tbl_Facturas[[#This Row],[Factura]] &amp; "|" &amp; tbl_Facturas[[#This Row],[Proyecto OK]] &amp; "|" &amp; TEXT(tbl_Facturas[[#This Row],[Horas o Viaje]],"0.00") &amp; "|" &amp; TEXT(tbl_Facturas[[#This Row],[Costo unitario]],"0.00")</f>
        <v>2370|Canal #2 |1.00|56.50</v>
      </c>
      <c r="C462">
        <v>2370</v>
      </c>
      <c r="D462">
        <v>67</v>
      </c>
      <c r="F462" t="s">
        <v>27</v>
      </c>
      <c r="G462" t="s">
        <v>28</v>
      </c>
      <c r="H462" t="s">
        <v>492</v>
      </c>
      <c r="I462" s="134" t="s">
        <v>5401</v>
      </c>
      <c r="J462" t="s">
        <v>39</v>
      </c>
      <c r="K462" t="s">
        <v>5892</v>
      </c>
      <c r="L462">
        <v>6227</v>
      </c>
      <c r="M462" t="s">
        <v>40</v>
      </c>
      <c r="N462" t="s">
        <v>516</v>
      </c>
      <c r="O462" t="s">
        <v>316</v>
      </c>
      <c r="P462">
        <v>1</v>
      </c>
      <c r="Q462">
        <v>56.5</v>
      </c>
      <c r="R462">
        <v>56.5</v>
      </c>
      <c r="S462">
        <f>IFERROR(_xlfn.XLOOKUP(tbl_Facturas[[#This Row],[Key_Fact]],tbl_Manifiestos[Key_Manif],tbl_Manifiestos[Pagado a Broker],0),0)</f>
        <v>0</v>
      </c>
      <c r="T462">
        <v>198942.27</v>
      </c>
    </row>
    <row r="463" spans="1:20" x14ac:dyDescent="0.25">
      <c r="A463" t="s">
        <v>5818</v>
      </c>
      <c r="B463" t="str">
        <f>tbl_Facturas[[#This Row],[Factura]] &amp; "|" &amp; tbl_Facturas[[#This Row],[Proyecto OK]] &amp; "|" &amp; TEXT(tbl_Facturas[[#This Row],[Horas o Viaje]],"0.00") &amp; "|" &amp; TEXT(tbl_Facturas[[#This Row],[Costo unitario]],"0.00")</f>
        <v>2370|Canal #2 |1.00|56.50</v>
      </c>
      <c r="C463">
        <v>2370</v>
      </c>
      <c r="D463">
        <v>67</v>
      </c>
      <c r="F463" t="s">
        <v>27</v>
      </c>
      <c r="G463" t="s">
        <v>28</v>
      </c>
      <c r="H463" t="s">
        <v>493</v>
      </c>
      <c r="I463" s="134" t="s">
        <v>5401</v>
      </c>
      <c r="J463" t="s">
        <v>39</v>
      </c>
      <c r="K463" t="s">
        <v>5892</v>
      </c>
      <c r="L463">
        <v>6227</v>
      </c>
      <c r="M463" t="s">
        <v>40</v>
      </c>
      <c r="N463" t="s">
        <v>517</v>
      </c>
      <c r="O463" t="s">
        <v>316</v>
      </c>
      <c r="P463">
        <v>1</v>
      </c>
      <c r="Q463">
        <v>56.5</v>
      </c>
      <c r="R463">
        <v>56.5</v>
      </c>
      <c r="S463">
        <f>IFERROR(_xlfn.XLOOKUP(tbl_Facturas[[#This Row],[Key_Fact]],tbl_Manifiestos[Key_Manif],tbl_Manifiestos[Pagado a Broker],0),0)</f>
        <v>0</v>
      </c>
      <c r="T463">
        <v>198998.77</v>
      </c>
    </row>
    <row r="464" spans="1:20" x14ac:dyDescent="0.25">
      <c r="A464" t="s">
        <v>5818</v>
      </c>
      <c r="B464" t="str">
        <f>tbl_Facturas[[#This Row],[Factura]] &amp; "|" &amp; tbl_Facturas[[#This Row],[Proyecto OK]] &amp; "|" &amp; TEXT(tbl_Facturas[[#This Row],[Horas o Viaje]],"0.00") &amp; "|" &amp; TEXT(tbl_Facturas[[#This Row],[Costo unitario]],"0.00")</f>
        <v>2370|Canal #2 |1.00|56.50</v>
      </c>
      <c r="C464">
        <v>2370</v>
      </c>
      <c r="D464">
        <v>11</v>
      </c>
      <c r="F464" t="s">
        <v>12</v>
      </c>
      <c r="G464" t="s">
        <v>13</v>
      </c>
      <c r="H464" t="s">
        <v>494</v>
      </c>
      <c r="I464" s="134" t="s">
        <v>5401</v>
      </c>
      <c r="J464" t="s">
        <v>39</v>
      </c>
      <c r="K464" t="s">
        <v>5892</v>
      </c>
      <c r="L464">
        <v>6227</v>
      </c>
      <c r="M464" t="s">
        <v>40</v>
      </c>
      <c r="N464" t="s">
        <v>518</v>
      </c>
      <c r="O464" t="s">
        <v>316</v>
      </c>
      <c r="P464">
        <v>1</v>
      </c>
      <c r="Q464">
        <v>56.5</v>
      </c>
      <c r="R464">
        <v>56.5</v>
      </c>
      <c r="S464">
        <f>IFERROR(_xlfn.XLOOKUP(tbl_Facturas[[#This Row],[Key_Fact]],tbl_Manifiestos[Key_Manif],tbl_Manifiestos[Pagado a Broker],0),0)</f>
        <v>0</v>
      </c>
      <c r="T464">
        <v>199055.27</v>
      </c>
    </row>
    <row r="465" spans="1:20" x14ac:dyDescent="0.25">
      <c r="A465" t="s">
        <v>5818</v>
      </c>
      <c r="B465" t="str">
        <f>tbl_Facturas[[#This Row],[Factura]] &amp; "|" &amp; tbl_Facturas[[#This Row],[Proyecto OK]] &amp; "|" &amp; TEXT(tbl_Facturas[[#This Row],[Horas o Viaje]],"0.00") &amp; "|" &amp; TEXT(tbl_Facturas[[#This Row],[Costo unitario]],"0.00")</f>
        <v>2370|Canal #2 |1.00|56.50</v>
      </c>
      <c r="C465">
        <v>2370</v>
      </c>
      <c r="D465">
        <v>11</v>
      </c>
      <c r="F465" t="s">
        <v>12</v>
      </c>
      <c r="G465" t="s">
        <v>13</v>
      </c>
      <c r="H465" t="s">
        <v>495</v>
      </c>
      <c r="I465" s="134" t="s">
        <v>5401</v>
      </c>
      <c r="J465" t="s">
        <v>39</v>
      </c>
      <c r="K465" t="s">
        <v>5892</v>
      </c>
      <c r="L465">
        <v>6227</v>
      </c>
      <c r="M465" t="s">
        <v>40</v>
      </c>
      <c r="N465" t="s">
        <v>519</v>
      </c>
      <c r="O465" t="s">
        <v>316</v>
      </c>
      <c r="P465">
        <v>1</v>
      </c>
      <c r="Q465">
        <v>56.5</v>
      </c>
      <c r="R465">
        <v>56.5</v>
      </c>
      <c r="S465">
        <f>IFERROR(_xlfn.XLOOKUP(tbl_Facturas[[#This Row],[Key_Fact]],tbl_Manifiestos[Key_Manif],tbl_Manifiestos[Pagado a Broker],0),0)</f>
        <v>0</v>
      </c>
      <c r="T465">
        <v>199111.77</v>
      </c>
    </row>
    <row r="466" spans="1:20" x14ac:dyDescent="0.25">
      <c r="A466" t="s">
        <v>5818</v>
      </c>
      <c r="B466" t="str">
        <f>tbl_Facturas[[#This Row],[Factura]] &amp; "|" &amp; tbl_Facturas[[#This Row],[Proyecto OK]] &amp; "|" &amp; TEXT(tbl_Facturas[[#This Row],[Horas o Viaje]],"0.00") &amp; "|" &amp; TEXT(tbl_Facturas[[#This Row],[Costo unitario]],"0.00")</f>
        <v>2370|Canal #2 |1.00|56.50</v>
      </c>
      <c r="C466">
        <v>2370</v>
      </c>
      <c r="D466">
        <v>11</v>
      </c>
      <c r="F466" t="s">
        <v>12</v>
      </c>
      <c r="G466" t="s">
        <v>13</v>
      </c>
      <c r="H466" t="s">
        <v>496</v>
      </c>
      <c r="I466" s="134" t="s">
        <v>5401</v>
      </c>
      <c r="J466" t="s">
        <v>39</v>
      </c>
      <c r="K466" t="s">
        <v>5892</v>
      </c>
      <c r="L466">
        <v>6227</v>
      </c>
      <c r="M466" t="s">
        <v>40</v>
      </c>
      <c r="N466" t="s">
        <v>520</v>
      </c>
      <c r="O466" t="s">
        <v>316</v>
      </c>
      <c r="P466">
        <v>1</v>
      </c>
      <c r="Q466">
        <v>56.5</v>
      </c>
      <c r="R466">
        <v>56.5</v>
      </c>
      <c r="S466">
        <f>IFERROR(_xlfn.XLOOKUP(tbl_Facturas[[#This Row],[Key_Fact]],tbl_Manifiestos[Key_Manif],tbl_Manifiestos[Pagado a Broker],0),0)</f>
        <v>0</v>
      </c>
      <c r="T466">
        <v>199168.27</v>
      </c>
    </row>
    <row r="467" spans="1:20" x14ac:dyDescent="0.25">
      <c r="A467" t="s">
        <v>5818</v>
      </c>
      <c r="B467" t="str">
        <f>tbl_Facturas[[#This Row],[Factura]] &amp; "|" &amp; tbl_Facturas[[#This Row],[Proyecto OK]] &amp; "|" &amp; TEXT(tbl_Facturas[[#This Row],[Horas o Viaje]],"0.00") &amp; "|" &amp; TEXT(tbl_Facturas[[#This Row],[Costo unitario]],"0.00")</f>
        <v>2370|Canal #2 |1.00|56.50</v>
      </c>
      <c r="C467">
        <v>2370</v>
      </c>
      <c r="D467">
        <v>11</v>
      </c>
      <c r="F467" t="s">
        <v>12</v>
      </c>
      <c r="G467" t="s">
        <v>13</v>
      </c>
      <c r="H467" t="s">
        <v>497</v>
      </c>
      <c r="I467" s="134" t="s">
        <v>5401</v>
      </c>
      <c r="J467" t="s">
        <v>39</v>
      </c>
      <c r="K467" t="s">
        <v>5892</v>
      </c>
      <c r="L467">
        <v>6227</v>
      </c>
      <c r="M467" t="s">
        <v>40</v>
      </c>
      <c r="N467" t="s">
        <v>521</v>
      </c>
      <c r="O467" t="s">
        <v>316</v>
      </c>
      <c r="P467">
        <v>1</v>
      </c>
      <c r="Q467">
        <v>56.5</v>
      </c>
      <c r="R467">
        <v>56.5</v>
      </c>
      <c r="S467">
        <f>IFERROR(_xlfn.XLOOKUP(tbl_Facturas[[#This Row],[Key_Fact]],tbl_Manifiestos[Key_Manif],tbl_Manifiestos[Pagado a Broker],0),0)</f>
        <v>0</v>
      </c>
      <c r="T467">
        <v>199224.77</v>
      </c>
    </row>
    <row r="468" spans="1:20" x14ac:dyDescent="0.25">
      <c r="A468" t="s">
        <v>5818</v>
      </c>
      <c r="B468" t="str">
        <f>tbl_Facturas[[#This Row],[Factura]] &amp; "|" &amp; tbl_Facturas[[#This Row],[Proyecto OK]] &amp; "|" &amp; TEXT(tbl_Facturas[[#This Row],[Horas o Viaje]],"0.00") &amp; "|" &amp; TEXT(tbl_Facturas[[#This Row],[Costo unitario]],"0.00")</f>
        <v>2370|Canal #2 |1.00|56.50</v>
      </c>
      <c r="C468">
        <v>2370</v>
      </c>
      <c r="D468">
        <v>11</v>
      </c>
      <c r="F468" t="s">
        <v>12</v>
      </c>
      <c r="G468" t="s">
        <v>13</v>
      </c>
      <c r="H468" t="s">
        <v>498</v>
      </c>
      <c r="I468" s="134" t="s">
        <v>5401</v>
      </c>
      <c r="J468" t="s">
        <v>39</v>
      </c>
      <c r="K468" t="s">
        <v>5892</v>
      </c>
      <c r="L468">
        <v>6227</v>
      </c>
      <c r="M468" t="s">
        <v>40</v>
      </c>
      <c r="N468" t="s">
        <v>522</v>
      </c>
      <c r="O468" t="s">
        <v>316</v>
      </c>
      <c r="P468">
        <v>1</v>
      </c>
      <c r="Q468">
        <v>56.5</v>
      </c>
      <c r="R468">
        <v>56.5</v>
      </c>
      <c r="S468">
        <f>IFERROR(_xlfn.XLOOKUP(tbl_Facturas[[#This Row],[Key_Fact]],tbl_Manifiestos[Key_Manif],tbl_Manifiestos[Pagado a Broker],0),0)</f>
        <v>0</v>
      </c>
      <c r="T468">
        <v>199281.27</v>
      </c>
    </row>
    <row r="469" spans="1:20" x14ac:dyDescent="0.25">
      <c r="A469" t="s">
        <v>5818</v>
      </c>
      <c r="B469" t="str">
        <f>tbl_Facturas[[#This Row],[Factura]] &amp; "|" &amp; tbl_Facturas[[#This Row],[Proyecto OK]] &amp; "|" &amp; TEXT(tbl_Facturas[[#This Row],[Horas o Viaje]],"0.00") &amp; "|" &amp; TEXT(tbl_Facturas[[#This Row],[Costo unitario]],"0.00")</f>
        <v>2370|Canal #2 |1.00|56.50</v>
      </c>
      <c r="C469">
        <v>2370</v>
      </c>
      <c r="D469">
        <v>11</v>
      </c>
      <c r="F469" t="s">
        <v>12</v>
      </c>
      <c r="G469" t="s">
        <v>13</v>
      </c>
      <c r="H469" t="s">
        <v>499</v>
      </c>
      <c r="I469" s="134" t="s">
        <v>5401</v>
      </c>
      <c r="J469" t="s">
        <v>39</v>
      </c>
      <c r="K469" t="s">
        <v>5892</v>
      </c>
      <c r="L469">
        <v>6227</v>
      </c>
      <c r="M469" t="s">
        <v>40</v>
      </c>
      <c r="N469" t="s">
        <v>523</v>
      </c>
      <c r="O469" t="s">
        <v>316</v>
      </c>
      <c r="P469">
        <v>1</v>
      </c>
      <c r="Q469">
        <v>56.5</v>
      </c>
      <c r="R469">
        <v>56.5</v>
      </c>
      <c r="S469">
        <f>IFERROR(_xlfn.XLOOKUP(tbl_Facturas[[#This Row],[Key_Fact]],tbl_Manifiestos[Key_Manif],tbl_Manifiestos[Pagado a Broker],0),0)</f>
        <v>0</v>
      </c>
      <c r="T469">
        <v>199337.77</v>
      </c>
    </row>
    <row r="470" spans="1:20" x14ac:dyDescent="0.25">
      <c r="A470" t="s">
        <v>5818</v>
      </c>
      <c r="B470" t="str">
        <f>tbl_Facturas[[#This Row],[Factura]] &amp; "|" &amp; tbl_Facturas[[#This Row],[Proyecto OK]] &amp; "|" &amp; TEXT(tbl_Facturas[[#This Row],[Horas o Viaje]],"0.00") &amp; "|" &amp; TEXT(tbl_Facturas[[#This Row],[Costo unitario]],"0.00")</f>
        <v>2370|Canal #2 |1.00|186.00</v>
      </c>
      <c r="C470">
        <v>2370</v>
      </c>
      <c r="D470">
        <v>11</v>
      </c>
      <c r="F470" t="s">
        <v>12</v>
      </c>
      <c r="G470" t="s">
        <v>13</v>
      </c>
      <c r="H470" t="s">
        <v>500</v>
      </c>
      <c r="I470" s="134" t="s">
        <v>5401</v>
      </c>
      <c r="J470" t="s">
        <v>39</v>
      </c>
      <c r="K470" t="s">
        <v>5892</v>
      </c>
      <c r="L470">
        <v>6227</v>
      </c>
      <c r="M470" t="s">
        <v>40</v>
      </c>
      <c r="N470" t="s">
        <v>524</v>
      </c>
      <c r="O470" t="s">
        <v>525</v>
      </c>
      <c r="P470">
        <v>1</v>
      </c>
      <c r="Q470">
        <v>186</v>
      </c>
      <c r="R470">
        <v>186</v>
      </c>
      <c r="S470">
        <f>IFERROR(_xlfn.XLOOKUP(tbl_Facturas[[#This Row],[Key_Fact]],tbl_Manifiestos[Key_Manif],tbl_Manifiestos[Pagado a Broker],0),0)</f>
        <v>0</v>
      </c>
      <c r="T470">
        <v>199523.77</v>
      </c>
    </row>
    <row r="471" spans="1:20" x14ac:dyDescent="0.25">
      <c r="A471" t="s">
        <v>5818</v>
      </c>
      <c r="B471" t="str">
        <f>tbl_Facturas[[#This Row],[Factura]] &amp; "|" &amp; tbl_Facturas[[#This Row],[Proyecto OK]] &amp; "|" &amp; TEXT(tbl_Facturas[[#This Row],[Horas o Viaje]],"0.00") &amp; "|" &amp; TEXT(tbl_Facturas[[#This Row],[Costo unitario]],"0.00")</f>
        <v>2371|Lead Service Replacement Project|9.50|115.50</v>
      </c>
      <c r="C471">
        <v>2371</v>
      </c>
      <c r="D471">
        <v>108</v>
      </c>
      <c r="E471" t="s">
        <v>5916</v>
      </c>
      <c r="G471" t="s">
        <v>99</v>
      </c>
      <c r="H471" t="s">
        <v>526</v>
      </c>
      <c r="I471" s="134" t="s">
        <v>5312</v>
      </c>
      <c r="J471" t="s">
        <v>320</v>
      </c>
      <c r="K471" t="s">
        <v>15</v>
      </c>
      <c r="L471" t="s">
        <v>5640</v>
      </c>
      <c r="P471">
        <v>9.5</v>
      </c>
      <c r="Q471">
        <v>115.5</v>
      </c>
      <c r="R471">
        <v>1097.25</v>
      </c>
      <c r="S471">
        <f>IFERROR(_xlfn.XLOOKUP(tbl_Facturas[[#This Row],[Key_Fact]],tbl_Manifiestos[Key_Manif],tbl_Manifiestos[Pagado a Broker],0),0)</f>
        <v>1020.4425000000001</v>
      </c>
      <c r="T471">
        <v>200621.02</v>
      </c>
    </row>
    <row r="472" spans="1:20" x14ac:dyDescent="0.25">
      <c r="A472" t="s">
        <v>5818</v>
      </c>
      <c r="B472" t="str">
        <f>tbl_Facturas[[#This Row],[Factura]] &amp; "|" &amp; tbl_Facturas[[#This Row],[Proyecto OK]] &amp; "|" &amp; TEXT(tbl_Facturas[[#This Row],[Horas o Viaje]],"0.00") &amp; "|" &amp; TEXT(tbl_Facturas[[#This Row],[Costo unitario]],"0.00")</f>
        <v>2371|Lead Service Replacement Project|8.00|115.50</v>
      </c>
      <c r="C472">
        <v>2371</v>
      </c>
      <c r="D472">
        <v>308</v>
      </c>
      <c r="E472" t="s">
        <v>16</v>
      </c>
      <c r="G472" t="s">
        <v>17</v>
      </c>
      <c r="H472" t="s">
        <v>527</v>
      </c>
      <c r="I472" s="134" t="s">
        <v>5312</v>
      </c>
      <c r="J472" t="s">
        <v>320</v>
      </c>
      <c r="K472" t="s">
        <v>15</v>
      </c>
      <c r="L472" t="s">
        <v>5640</v>
      </c>
      <c r="P472">
        <v>8</v>
      </c>
      <c r="Q472">
        <v>115.5</v>
      </c>
      <c r="R472">
        <v>924</v>
      </c>
      <c r="S472">
        <f>IFERROR(_xlfn.XLOOKUP(tbl_Facturas[[#This Row],[Key_Fact]],tbl_Manifiestos[Key_Manif],tbl_Manifiestos[Pagado a Broker],0),0)</f>
        <v>859.32</v>
      </c>
      <c r="T472">
        <v>201545.02</v>
      </c>
    </row>
    <row r="473" spans="1:20" x14ac:dyDescent="0.25">
      <c r="A473" t="s">
        <v>5818</v>
      </c>
      <c r="B473" t="str">
        <f>tbl_Facturas[[#This Row],[Factura]] &amp; "|" &amp; tbl_Facturas[[#This Row],[Proyecto OK]] &amp; "|" &amp; TEXT(tbl_Facturas[[#This Row],[Horas o Viaje]],"0.00") &amp; "|" &amp; TEXT(tbl_Facturas[[#This Row],[Costo unitario]],"0.00")</f>
        <v>2371|Lead Service Replacement Project|9.50|115.50</v>
      </c>
      <c r="C473">
        <v>2371</v>
      </c>
      <c r="D473">
        <v>308</v>
      </c>
      <c r="E473" t="s">
        <v>16</v>
      </c>
      <c r="G473" t="s">
        <v>17</v>
      </c>
      <c r="H473" t="s">
        <v>528</v>
      </c>
      <c r="I473" s="134" t="s">
        <v>5312</v>
      </c>
      <c r="J473" t="s">
        <v>320</v>
      </c>
      <c r="K473" t="s">
        <v>15</v>
      </c>
      <c r="L473" t="s">
        <v>5640</v>
      </c>
      <c r="P473">
        <v>9.5</v>
      </c>
      <c r="Q473">
        <v>115.5</v>
      </c>
      <c r="R473">
        <v>1097.25</v>
      </c>
      <c r="S473">
        <f>IFERROR(_xlfn.XLOOKUP(tbl_Facturas[[#This Row],[Key_Fact]],tbl_Manifiestos[Key_Manif],tbl_Manifiestos[Pagado a Broker],0),0)</f>
        <v>1020.4425000000001</v>
      </c>
      <c r="T473">
        <v>202642.27</v>
      </c>
    </row>
    <row r="474" spans="1:20" x14ac:dyDescent="0.25">
      <c r="A474" t="s">
        <v>5818</v>
      </c>
      <c r="B474" t="str">
        <f>tbl_Facturas[[#This Row],[Factura]] &amp; "|" &amp; tbl_Facturas[[#This Row],[Proyecto OK]] &amp; "|" &amp; TEXT(tbl_Facturas[[#This Row],[Horas o Viaje]],"0.00") &amp; "|" &amp; TEXT(tbl_Facturas[[#This Row],[Costo unitario]],"0.00")</f>
        <v>2372|Lead Service Replacement Project|9.00|115.50</v>
      </c>
      <c r="C474">
        <v>2372</v>
      </c>
      <c r="D474">
        <v>73</v>
      </c>
      <c r="E474" t="s">
        <v>19</v>
      </c>
      <c r="G474" t="s">
        <v>20</v>
      </c>
      <c r="H474" t="s">
        <v>529</v>
      </c>
      <c r="I474" s="134" t="s">
        <v>5312</v>
      </c>
      <c r="J474" t="s">
        <v>456</v>
      </c>
      <c r="K474" t="s">
        <v>15</v>
      </c>
      <c r="L474" t="s">
        <v>5720</v>
      </c>
      <c r="P474">
        <v>9</v>
      </c>
      <c r="Q474">
        <v>115.5</v>
      </c>
      <c r="R474">
        <v>1039.5</v>
      </c>
      <c r="S474">
        <f>IFERROR(_xlfn.XLOOKUP(tbl_Facturas[[#This Row],[Key_Fact]],tbl_Manifiestos[Key_Manif],tbl_Manifiestos[Pagado a Broker],0),0)</f>
        <v>0</v>
      </c>
      <c r="T474">
        <v>203681.77</v>
      </c>
    </row>
    <row r="475" spans="1:20" x14ac:dyDescent="0.25">
      <c r="A475" t="s">
        <v>5818</v>
      </c>
      <c r="B475" t="str">
        <f>tbl_Facturas[[#This Row],[Factura]] &amp; "|" &amp; tbl_Facturas[[#This Row],[Proyecto OK]] &amp; "|" &amp; TEXT(tbl_Facturas[[#This Row],[Horas o Viaje]],"0.00") &amp; "|" &amp; TEXT(tbl_Facturas[[#This Row],[Costo unitario]],"0.00")</f>
        <v>2372|Lead Service Replacement Project|4.00|115.50</v>
      </c>
      <c r="C475">
        <v>2372</v>
      </c>
      <c r="D475">
        <v>308</v>
      </c>
      <c r="E475" t="s">
        <v>16</v>
      </c>
      <c r="G475" t="s">
        <v>17</v>
      </c>
      <c r="H475" t="s">
        <v>530</v>
      </c>
      <c r="I475" s="134" t="s">
        <v>5312</v>
      </c>
      <c r="J475" t="s">
        <v>456</v>
      </c>
      <c r="K475" t="s">
        <v>15</v>
      </c>
      <c r="L475" t="s">
        <v>5720</v>
      </c>
      <c r="P475">
        <v>4</v>
      </c>
      <c r="Q475">
        <v>115.5</v>
      </c>
      <c r="R475">
        <v>462</v>
      </c>
      <c r="S475">
        <f>IFERROR(_xlfn.XLOOKUP(tbl_Facturas[[#This Row],[Key_Fact]],tbl_Manifiestos[Key_Manif],tbl_Manifiestos[Pagado a Broker],0),0)</f>
        <v>429.66</v>
      </c>
      <c r="T475">
        <v>204143.77</v>
      </c>
    </row>
    <row r="476" spans="1:20" x14ac:dyDescent="0.25">
      <c r="A476" t="s">
        <v>5818</v>
      </c>
      <c r="B476" t="str">
        <f>tbl_Facturas[[#This Row],[Factura]] &amp; "|" &amp; tbl_Facturas[[#This Row],[Proyecto OK]] &amp; "|" &amp; TEXT(tbl_Facturas[[#This Row],[Horas o Viaje]],"0.00") &amp; "|" &amp; TEXT(tbl_Facturas[[#This Row],[Costo unitario]],"0.00")</f>
        <v>2372|Lead Service Replacement Project|10.00|115.50</v>
      </c>
      <c r="C476">
        <v>2372</v>
      </c>
      <c r="D476">
        <v>325</v>
      </c>
      <c r="E476" t="s">
        <v>27</v>
      </c>
      <c r="G476" t="s">
        <v>34</v>
      </c>
      <c r="H476" t="s">
        <v>531</v>
      </c>
      <c r="I476" s="134" t="s">
        <v>5312</v>
      </c>
      <c r="J476" t="s">
        <v>456</v>
      </c>
      <c r="K476" t="s">
        <v>15</v>
      </c>
      <c r="L476" t="s">
        <v>5720</v>
      </c>
      <c r="P476">
        <v>10</v>
      </c>
      <c r="Q476">
        <v>115.5</v>
      </c>
      <c r="R476">
        <v>1155</v>
      </c>
      <c r="S476">
        <f>IFERROR(_xlfn.XLOOKUP(tbl_Facturas[[#This Row],[Key_Fact]],tbl_Manifiestos[Key_Manif],tbl_Manifiestos[Pagado a Broker],0),0)</f>
        <v>1074.1500000000001</v>
      </c>
      <c r="T476">
        <v>205298.77</v>
      </c>
    </row>
    <row r="477" spans="1:20" x14ac:dyDescent="0.25">
      <c r="A477" t="s">
        <v>5818</v>
      </c>
      <c r="B477" t="str">
        <f>tbl_Facturas[[#This Row],[Factura]] &amp; "|" &amp; tbl_Facturas[[#This Row],[Proyecto OK]] &amp; "|" &amp; TEXT(tbl_Facturas[[#This Row],[Horas o Viaje]],"0.00") &amp; "|" &amp; TEXT(tbl_Facturas[[#This Row],[Costo unitario]],"0.00")</f>
        <v>2373|Lead Replacement Service|9.50|110.00</v>
      </c>
      <c r="C477">
        <v>2373</v>
      </c>
      <c r="D477">
        <v>73</v>
      </c>
      <c r="E477" t="s">
        <v>19</v>
      </c>
      <c r="G477" t="s">
        <v>20</v>
      </c>
      <c r="H477" t="s">
        <v>532</v>
      </c>
      <c r="I477" s="134" t="s">
        <v>5306</v>
      </c>
      <c r="J477" t="s">
        <v>30</v>
      </c>
      <c r="K477" t="s">
        <v>5903</v>
      </c>
      <c r="L477">
        <v>3347</v>
      </c>
      <c r="P477">
        <v>9.5</v>
      </c>
      <c r="Q477">
        <v>110</v>
      </c>
      <c r="R477">
        <v>1045</v>
      </c>
      <c r="S477">
        <f>IFERROR(_xlfn.XLOOKUP(tbl_Facturas[[#This Row],[Key_Fact]],tbl_Manifiestos[Key_Manif],tbl_Manifiestos[Pagado a Broker],0),0)</f>
        <v>971.85</v>
      </c>
      <c r="T477">
        <v>206343.77</v>
      </c>
    </row>
    <row r="478" spans="1:20" x14ac:dyDescent="0.25">
      <c r="A478" t="s">
        <v>5818</v>
      </c>
      <c r="B478" t="str">
        <f>tbl_Facturas[[#This Row],[Factura]] &amp; "|" &amp; tbl_Facturas[[#This Row],[Proyecto OK]] &amp; "|" &amp; TEXT(tbl_Facturas[[#This Row],[Horas o Viaje]],"0.00") &amp; "|" &amp; TEXT(tbl_Facturas[[#This Row],[Costo unitario]],"0.00")</f>
        <v>2373|Lead Replacement Service|10.75|110.00</v>
      </c>
      <c r="C478">
        <v>2373</v>
      </c>
      <c r="D478">
        <v>617</v>
      </c>
      <c r="E478" t="s">
        <v>27</v>
      </c>
      <c r="G478" t="s">
        <v>36</v>
      </c>
      <c r="H478" t="s">
        <v>533</v>
      </c>
      <c r="I478" s="134" t="s">
        <v>5306</v>
      </c>
      <c r="J478" t="s">
        <v>30</v>
      </c>
      <c r="K478" t="s">
        <v>5903</v>
      </c>
      <c r="L478">
        <v>3347</v>
      </c>
      <c r="P478">
        <v>10.75</v>
      </c>
      <c r="Q478">
        <v>110</v>
      </c>
      <c r="R478">
        <v>1182.5</v>
      </c>
      <c r="S478">
        <f>IFERROR(_xlfn.XLOOKUP(tbl_Facturas[[#This Row],[Key_Fact]],tbl_Manifiestos[Key_Manif],tbl_Manifiestos[Pagado a Broker],0),0)</f>
        <v>1099.7250000000001</v>
      </c>
      <c r="T478">
        <v>207526.27</v>
      </c>
    </row>
    <row r="479" spans="1:20" x14ac:dyDescent="0.25">
      <c r="A479" t="s">
        <v>5818</v>
      </c>
      <c r="B479" t="str">
        <f>tbl_Facturas[[#This Row],[Factura]] &amp; "|" &amp; tbl_Facturas[[#This Row],[Proyecto OK]] &amp; "|" &amp; TEXT(tbl_Facturas[[#This Row],[Horas o Viaje]],"0.00") &amp; "|" &amp; TEXT(tbl_Facturas[[#This Row],[Costo unitario]],"0.00")</f>
        <v>2373|Lead Replacement Service|8.00|110.00</v>
      </c>
      <c r="C479">
        <v>2373</v>
      </c>
      <c r="D479">
        <v>54</v>
      </c>
      <c r="E479" t="s">
        <v>19</v>
      </c>
      <c r="G479" t="s">
        <v>479</v>
      </c>
      <c r="H479" t="s">
        <v>534</v>
      </c>
      <c r="I479" s="134" t="s">
        <v>5306</v>
      </c>
      <c r="J479" t="s">
        <v>30</v>
      </c>
      <c r="K479" t="s">
        <v>5903</v>
      </c>
      <c r="L479">
        <v>3347</v>
      </c>
      <c r="P479">
        <v>8</v>
      </c>
      <c r="Q479">
        <v>110</v>
      </c>
      <c r="R479">
        <v>880</v>
      </c>
      <c r="S479">
        <f>IFERROR(_xlfn.XLOOKUP(tbl_Facturas[[#This Row],[Key_Fact]],tbl_Manifiestos[Key_Manif],tbl_Manifiestos[Pagado a Broker],0),0)</f>
        <v>0</v>
      </c>
      <c r="T479">
        <v>208406.27</v>
      </c>
    </row>
    <row r="480" spans="1:20" x14ac:dyDescent="0.25">
      <c r="A480" t="s">
        <v>5818</v>
      </c>
      <c r="B480" t="str">
        <f>tbl_Facturas[[#This Row],[Factura]] &amp; "|" &amp; tbl_Facturas[[#This Row],[Proyecto OK]] &amp; "|" &amp; TEXT(tbl_Facturas[[#This Row],[Horas o Viaje]],"0.00") &amp; "|" &amp; TEXT(tbl_Facturas[[#This Row],[Costo unitario]],"0.00")</f>
        <v>2373|Lead Replacement Service|9.00|110.00</v>
      </c>
      <c r="C480">
        <v>2373</v>
      </c>
      <c r="D480">
        <v>617</v>
      </c>
      <c r="E480" t="s">
        <v>27</v>
      </c>
      <c r="G480" t="s">
        <v>36</v>
      </c>
      <c r="H480" t="s">
        <v>535</v>
      </c>
      <c r="I480" s="134" t="s">
        <v>5306</v>
      </c>
      <c r="J480" t="s">
        <v>30</v>
      </c>
      <c r="K480" t="s">
        <v>5903</v>
      </c>
      <c r="L480">
        <v>3347</v>
      </c>
      <c r="P480">
        <v>9</v>
      </c>
      <c r="Q480">
        <v>110</v>
      </c>
      <c r="R480">
        <v>990</v>
      </c>
      <c r="S480">
        <f>IFERROR(_xlfn.XLOOKUP(tbl_Facturas[[#This Row],[Key_Fact]],tbl_Manifiestos[Key_Manif],tbl_Manifiestos[Pagado a Broker],0),0)</f>
        <v>920.7</v>
      </c>
      <c r="T480">
        <v>209396.27</v>
      </c>
    </row>
    <row r="481" spans="1:20" x14ac:dyDescent="0.25">
      <c r="A481" t="s">
        <v>5818</v>
      </c>
      <c r="B481" t="str">
        <f>tbl_Facturas[[#This Row],[Factura]] &amp; "|" &amp; tbl_Facturas[[#This Row],[Proyecto OK]] &amp; "|" &amp; TEXT(tbl_Facturas[[#This Row],[Horas o Viaje]],"0.00") &amp; "|" &amp; TEXT(tbl_Facturas[[#This Row],[Costo unitario]],"0.00")</f>
        <v>2373|Lead Replacement Service|9.00|110.00</v>
      </c>
      <c r="C481">
        <v>2373</v>
      </c>
      <c r="D481">
        <v>617</v>
      </c>
      <c r="E481" t="s">
        <v>27</v>
      </c>
      <c r="G481" t="s">
        <v>36</v>
      </c>
      <c r="H481" t="s">
        <v>536</v>
      </c>
      <c r="I481" s="134" t="s">
        <v>5306</v>
      </c>
      <c r="J481" t="s">
        <v>30</v>
      </c>
      <c r="K481" t="s">
        <v>5903</v>
      </c>
      <c r="L481">
        <v>3347</v>
      </c>
      <c r="P481">
        <v>9</v>
      </c>
      <c r="Q481">
        <v>110</v>
      </c>
      <c r="R481">
        <v>990</v>
      </c>
      <c r="S481">
        <f>IFERROR(_xlfn.XLOOKUP(tbl_Facturas[[#This Row],[Key_Fact]],tbl_Manifiestos[Key_Manif],tbl_Manifiestos[Pagado a Broker],0),0)</f>
        <v>920.7</v>
      </c>
      <c r="T481">
        <v>210386.27</v>
      </c>
    </row>
    <row r="482" spans="1:20" x14ac:dyDescent="0.25">
      <c r="A482" t="s">
        <v>5818</v>
      </c>
      <c r="B482" t="str">
        <f>tbl_Facturas[[#This Row],[Factura]] &amp; "|" &amp; tbl_Facturas[[#This Row],[Proyecto OK]] &amp; "|" &amp; TEXT(tbl_Facturas[[#This Row],[Horas o Viaje]],"0.00") &amp; "|" &amp; TEXT(tbl_Facturas[[#This Row],[Costo unitario]],"0.00")</f>
        <v>2373|Lead Replacement Service|13.00|110.00</v>
      </c>
      <c r="C482">
        <v>2373</v>
      </c>
      <c r="D482">
        <v>114</v>
      </c>
      <c r="E482" t="s">
        <v>27</v>
      </c>
      <c r="G482" t="s">
        <v>57</v>
      </c>
      <c r="H482" t="s">
        <v>537</v>
      </c>
      <c r="I482" s="134" t="s">
        <v>5306</v>
      </c>
      <c r="J482" t="s">
        <v>30</v>
      </c>
      <c r="K482" t="s">
        <v>5903</v>
      </c>
      <c r="L482">
        <v>3347</v>
      </c>
      <c r="P482">
        <v>13</v>
      </c>
      <c r="Q482">
        <v>110</v>
      </c>
      <c r="R482">
        <v>1430</v>
      </c>
      <c r="S482">
        <f>IFERROR(_xlfn.XLOOKUP(tbl_Facturas[[#This Row],[Key_Fact]],tbl_Manifiestos[Key_Manif],tbl_Manifiestos[Pagado a Broker],0),0)</f>
        <v>1329.9</v>
      </c>
      <c r="T482">
        <v>211816.27</v>
      </c>
    </row>
    <row r="483" spans="1:20" x14ac:dyDescent="0.25">
      <c r="A483" t="s">
        <v>5818</v>
      </c>
      <c r="B483" t="str">
        <f>tbl_Facturas[[#This Row],[Factura]] &amp; "|" &amp; tbl_Facturas[[#This Row],[Proyecto OK]] &amp; "|" &amp; TEXT(tbl_Facturas[[#This Row],[Horas o Viaje]],"0.00") &amp; "|" &amp; TEXT(tbl_Facturas[[#This Row],[Costo unitario]],"0.00")</f>
        <v>2373|Lead Replacement Service|9.50|110.00</v>
      </c>
      <c r="C483">
        <v>2373</v>
      </c>
      <c r="D483">
        <v>617</v>
      </c>
      <c r="E483" t="s">
        <v>27</v>
      </c>
      <c r="G483" t="s">
        <v>36</v>
      </c>
      <c r="H483" t="s">
        <v>538</v>
      </c>
      <c r="I483" s="134" t="s">
        <v>5306</v>
      </c>
      <c r="J483" t="s">
        <v>30</v>
      </c>
      <c r="K483" t="s">
        <v>5903</v>
      </c>
      <c r="L483">
        <v>3347</v>
      </c>
      <c r="P483">
        <v>9.5</v>
      </c>
      <c r="Q483">
        <v>110</v>
      </c>
      <c r="R483">
        <v>1045</v>
      </c>
      <c r="S483">
        <f>IFERROR(_xlfn.XLOOKUP(tbl_Facturas[[#This Row],[Key_Fact]],tbl_Manifiestos[Key_Manif],tbl_Manifiestos[Pagado a Broker],0),0)</f>
        <v>971.85</v>
      </c>
      <c r="T483">
        <v>212861.27</v>
      </c>
    </row>
    <row r="484" spans="1:20" x14ac:dyDescent="0.25">
      <c r="A484" t="s">
        <v>5818</v>
      </c>
      <c r="B484" t="str">
        <f>tbl_Facturas[[#This Row],[Factura]] &amp; "|" &amp; tbl_Facturas[[#This Row],[Proyecto OK]] &amp; "|" &amp; TEXT(tbl_Facturas[[#This Row],[Horas o Viaje]],"0.00") &amp; "|" &amp; TEXT(tbl_Facturas[[#This Row],[Costo unitario]],"0.00")</f>
        <v>2373|Lead Replacement Service|11.50|110.00</v>
      </c>
      <c r="C484">
        <v>2373</v>
      </c>
      <c r="D484">
        <v>58</v>
      </c>
      <c r="E484" t="s">
        <v>12</v>
      </c>
      <c r="G484" t="s">
        <v>539</v>
      </c>
      <c r="H484" t="s">
        <v>540</v>
      </c>
      <c r="I484" s="134" t="s">
        <v>5306</v>
      </c>
      <c r="J484" t="s">
        <v>30</v>
      </c>
      <c r="K484" t="s">
        <v>5903</v>
      </c>
      <c r="L484">
        <v>3347</v>
      </c>
      <c r="P484">
        <v>11.5</v>
      </c>
      <c r="Q484">
        <v>110</v>
      </c>
      <c r="R484">
        <v>1265</v>
      </c>
      <c r="S484">
        <f>IFERROR(_xlfn.XLOOKUP(tbl_Facturas[[#This Row],[Key_Fact]],tbl_Manifiestos[Key_Manif],tbl_Manifiestos[Pagado a Broker],0),0)</f>
        <v>1176.45</v>
      </c>
      <c r="T484">
        <v>214126.27</v>
      </c>
    </row>
    <row r="485" spans="1:20" x14ac:dyDescent="0.25">
      <c r="A485" t="s">
        <v>5818</v>
      </c>
      <c r="B485" t="str">
        <f>tbl_Facturas[[#This Row],[Factura]] &amp; "|" &amp; tbl_Facturas[[#This Row],[Proyecto OK]] &amp; "|" &amp; TEXT(tbl_Facturas[[#This Row],[Horas o Viaje]],"0.00") &amp; "|" &amp; TEXT(tbl_Facturas[[#This Row],[Costo unitario]],"0.00")</f>
        <v>2373|Lead Replacement Service|10.00|110.00</v>
      </c>
      <c r="C485">
        <v>2373</v>
      </c>
      <c r="D485">
        <v>308</v>
      </c>
      <c r="E485" t="s">
        <v>16</v>
      </c>
      <c r="G485" t="s">
        <v>17</v>
      </c>
      <c r="H485" t="s">
        <v>541</v>
      </c>
      <c r="I485" s="134" t="s">
        <v>5306</v>
      </c>
      <c r="J485" t="s">
        <v>30</v>
      </c>
      <c r="K485" t="s">
        <v>5903</v>
      </c>
      <c r="L485">
        <v>3347</v>
      </c>
      <c r="P485">
        <v>10</v>
      </c>
      <c r="Q485">
        <v>110</v>
      </c>
      <c r="R485">
        <v>1100</v>
      </c>
      <c r="S485">
        <f>IFERROR(_xlfn.XLOOKUP(tbl_Facturas[[#This Row],[Key_Fact]],tbl_Manifiestos[Key_Manif],tbl_Manifiestos[Pagado a Broker],0),0)</f>
        <v>1023</v>
      </c>
      <c r="T485">
        <v>215226.27</v>
      </c>
    </row>
    <row r="486" spans="1:20" x14ac:dyDescent="0.25">
      <c r="A486" t="s">
        <v>5818</v>
      </c>
      <c r="B486" t="str">
        <f>tbl_Facturas[[#This Row],[Factura]] &amp; "|" &amp; tbl_Facturas[[#This Row],[Proyecto OK]] &amp; "|" &amp; TEXT(tbl_Facturas[[#This Row],[Horas o Viaje]],"0.00") &amp; "|" &amp; TEXT(tbl_Facturas[[#This Row],[Costo unitario]],"0.00")</f>
        <v>2373|Lead Replacement Service|10.50|110.00</v>
      </c>
      <c r="C486">
        <v>2373</v>
      </c>
      <c r="D486">
        <v>617</v>
      </c>
      <c r="E486" t="s">
        <v>27</v>
      </c>
      <c r="G486" t="s">
        <v>36</v>
      </c>
      <c r="H486" t="s">
        <v>542</v>
      </c>
      <c r="I486" s="134" t="s">
        <v>5306</v>
      </c>
      <c r="J486" t="s">
        <v>30</v>
      </c>
      <c r="K486" t="s">
        <v>5903</v>
      </c>
      <c r="L486">
        <v>3347</v>
      </c>
      <c r="P486">
        <v>10.5</v>
      </c>
      <c r="Q486">
        <v>110</v>
      </c>
      <c r="R486">
        <v>1155</v>
      </c>
      <c r="S486">
        <f>IFERROR(_xlfn.XLOOKUP(tbl_Facturas[[#This Row],[Key_Fact]],tbl_Manifiestos[Key_Manif],tbl_Manifiestos[Pagado a Broker],0),0)</f>
        <v>1074.1500000000001</v>
      </c>
      <c r="T486">
        <v>216381.27</v>
      </c>
    </row>
    <row r="487" spans="1:20" x14ac:dyDescent="0.25">
      <c r="A487" t="s">
        <v>5818</v>
      </c>
      <c r="B487" t="str">
        <f>tbl_Facturas[[#This Row],[Factura]] &amp; "|" &amp; tbl_Facturas[[#This Row],[Proyecto OK]] &amp; "|" &amp; TEXT(tbl_Facturas[[#This Row],[Horas o Viaje]],"0.00") &amp; "|" &amp; TEXT(tbl_Facturas[[#This Row],[Costo unitario]],"0.00")</f>
        <v>2374|Lead Service Line Replacements|9.00|120.75</v>
      </c>
      <c r="C487">
        <v>2374</v>
      </c>
      <c r="D487">
        <v>54</v>
      </c>
      <c r="E487" t="s">
        <v>19</v>
      </c>
      <c r="G487" t="s">
        <v>479</v>
      </c>
      <c r="H487" t="s">
        <v>543</v>
      </c>
      <c r="I487" s="134" t="s">
        <v>5402</v>
      </c>
      <c r="J487" t="s">
        <v>65</v>
      </c>
      <c r="K487" t="s">
        <v>65</v>
      </c>
      <c r="P487">
        <v>9</v>
      </c>
      <c r="Q487">
        <v>120.75</v>
      </c>
      <c r="R487">
        <v>1086.75</v>
      </c>
      <c r="S487">
        <f>IFERROR(_xlfn.XLOOKUP(tbl_Facturas[[#This Row],[Key_Fact]],tbl_Manifiestos[Key_Manif],tbl_Manifiestos[Pagado a Broker],0),0)</f>
        <v>0</v>
      </c>
      <c r="T487">
        <v>217468.02</v>
      </c>
    </row>
    <row r="488" spans="1:20" x14ac:dyDescent="0.25">
      <c r="A488" t="s">
        <v>5818</v>
      </c>
      <c r="B488" t="str">
        <f>tbl_Facturas[[#This Row],[Factura]] &amp; "|" &amp; tbl_Facturas[[#This Row],[Proyecto OK]] &amp; "|" &amp; TEXT(tbl_Facturas[[#This Row],[Horas o Viaje]],"0.00") &amp; "|" &amp; TEXT(tbl_Facturas[[#This Row],[Costo unitario]],"0.00")</f>
        <v>2374|Lead Service Line Replacements|8.50|120.75</v>
      </c>
      <c r="C488">
        <v>2374</v>
      </c>
      <c r="D488">
        <v>73</v>
      </c>
      <c r="E488" t="s">
        <v>19</v>
      </c>
      <c r="G488" t="s">
        <v>20</v>
      </c>
      <c r="H488" t="s">
        <v>544</v>
      </c>
      <c r="I488" s="134" t="s">
        <v>5402</v>
      </c>
      <c r="J488" t="s">
        <v>65</v>
      </c>
      <c r="K488" t="s">
        <v>65</v>
      </c>
      <c r="P488">
        <v>8.5</v>
      </c>
      <c r="Q488">
        <v>120.75</v>
      </c>
      <c r="R488">
        <v>1026.3800000000001</v>
      </c>
      <c r="S488">
        <f>IFERROR(_xlfn.XLOOKUP(tbl_Facturas[[#This Row],[Key_Fact]],tbl_Manifiestos[Key_Manif],tbl_Manifiestos[Pagado a Broker],0),0)</f>
        <v>0</v>
      </c>
      <c r="T488">
        <v>218494.4</v>
      </c>
    </row>
    <row r="489" spans="1:20" x14ac:dyDescent="0.25">
      <c r="A489" t="s">
        <v>5818</v>
      </c>
      <c r="B489" t="str">
        <f>tbl_Facturas[[#This Row],[Factura]] &amp; "|" &amp; tbl_Facturas[[#This Row],[Proyecto OK]] &amp; "|" &amp; TEXT(tbl_Facturas[[#This Row],[Horas o Viaje]],"0.00") &amp; "|" &amp; TEXT(tbl_Facturas[[#This Row],[Costo unitario]],"0.00")</f>
        <v>2374|Lead Service Line Replacements|8.00|120.75</v>
      </c>
      <c r="C489">
        <v>2374</v>
      </c>
      <c r="D489">
        <v>54</v>
      </c>
      <c r="E489" t="s">
        <v>19</v>
      </c>
      <c r="G489" t="s">
        <v>479</v>
      </c>
      <c r="H489" t="s">
        <v>545</v>
      </c>
      <c r="I489" s="134" t="s">
        <v>5402</v>
      </c>
      <c r="J489" t="s">
        <v>65</v>
      </c>
      <c r="K489" t="s">
        <v>65</v>
      </c>
      <c r="P489">
        <v>8</v>
      </c>
      <c r="Q489">
        <v>120.75</v>
      </c>
      <c r="R489">
        <v>966</v>
      </c>
      <c r="S489">
        <f>IFERROR(_xlfn.XLOOKUP(tbl_Facturas[[#This Row],[Key_Fact]],tbl_Manifiestos[Key_Manif],tbl_Manifiestos[Pagado a Broker],0),0)</f>
        <v>0</v>
      </c>
      <c r="T489">
        <v>219460.4</v>
      </c>
    </row>
    <row r="490" spans="1:20" x14ac:dyDescent="0.25">
      <c r="A490" t="s">
        <v>5819</v>
      </c>
      <c r="B490" t="str">
        <f>tbl_Facturas[[#This Row],[Factura]] &amp; "|" &amp; tbl_Facturas[[#This Row],[Proyecto OK]] &amp; "|" &amp; TEXT(tbl_Facturas[[#This Row],[Horas o Viaje]],"0.00") &amp; "|" &amp; TEXT(tbl_Facturas[[#This Row],[Costo unitario]],"0.00")</f>
        <v>2375|Lead Service Replacement|8.00|120.00</v>
      </c>
      <c r="C490">
        <v>2375</v>
      </c>
      <c r="D490">
        <v>54</v>
      </c>
      <c r="E490" t="s">
        <v>19</v>
      </c>
      <c r="G490" t="s">
        <v>479</v>
      </c>
      <c r="H490" t="s">
        <v>546</v>
      </c>
      <c r="I490" s="134" t="s">
        <v>5322</v>
      </c>
      <c r="J490" t="s">
        <v>94</v>
      </c>
      <c r="K490" t="s">
        <v>5881</v>
      </c>
      <c r="L490" t="s">
        <v>5897</v>
      </c>
      <c r="P490">
        <v>8</v>
      </c>
      <c r="Q490">
        <v>120</v>
      </c>
      <c r="R490">
        <v>960</v>
      </c>
      <c r="S490">
        <f>IFERROR(_xlfn.XLOOKUP(tbl_Facturas[[#This Row],[Key_Fact]],tbl_Manifiestos[Key_Manif],tbl_Manifiestos[Pagado a Broker],0),0)</f>
        <v>0</v>
      </c>
      <c r="T490">
        <v>220420.4</v>
      </c>
    </row>
    <row r="491" spans="1:20" x14ac:dyDescent="0.25">
      <c r="A491" t="s">
        <v>5819</v>
      </c>
      <c r="B491" t="str">
        <f>tbl_Facturas[[#This Row],[Factura]] &amp; "|" &amp; tbl_Facturas[[#This Row],[Proyecto OK]] &amp; "|" &amp; TEXT(tbl_Facturas[[#This Row],[Horas o Viaje]],"0.00") &amp; "|" &amp; TEXT(tbl_Facturas[[#This Row],[Costo unitario]],"0.00")</f>
        <v>2375|Lead Service Replacement|9.50|120.00</v>
      </c>
      <c r="C491">
        <v>2375</v>
      </c>
      <c r="D491">
        <v>73</v>
      </c>
      <c r="E491" t="s">
        <v>19</v>
      </c>
      <c r="G491" t="s">
        <v>20</v>
      </c>
      <c r="H491" t="s">
        <v>547</v>
      </c>
      <c r="I491" s="134" t="s">
        <v>5322</v>
      </c>
      <c r="J491" t="s">
        <v>548</v>
      </c>
      <c r="K491" t="s">
        <v>5881</v>
      </c>
      <c r="L491" t="s">
        <v>5898</v>
      </c>
      <c r="P491">
        <v>9.5</v>
      </c>
      <c r="Q491">
        <v>120</v>
      </c>
      <c r="R491">
        <v>1140</v>
      </c>
      <c r="S491">
        <f>IFERROR(_xlfn.XLOOKUP(tbl_Facturas[[#This Row],[Key_Fact]],tbl_Manifiestos[Key_Manif],tbl_Manifiestos[Pagado a Broker],0),0)</f>
        <v>0</v>
      </c>
      <c r="T491">
        <v>221560.4</v>
      </c>
    </row>
    <row r="492" spans="1:20" x14ac:dyDescent="0.25">
      <c r="A492" t="s">
        <v>5819</v>
      </c>
      <c r="B492" t="str">
        <f>tbl_Facturas[[#This Row],[Factura]] &amp; "|" &amp; tbl_Facturas[[#This Row],[Proyecto OK]] &amp; "|" &amp; TEXT(tbl_Facturas[[#This Row],[Horas o Viaje]],"0.00") &amp; "|" &amp; TEXT(tbl_Facturas[[#This Row],[Costo unitario]],"0.00")</f>
        <v>2375|Lead Service Replacement|10.50|120.00</v>
      </c>
      <c r="C492">
        <v>2375</v>
      </c>
      <c r="D492">
        <v>73</v>
      </c>
      <c r="E492" t="s">
        <v>19</v>
      </c>
      <c r="G492" t="s">
        <v>20</v>
      </c>
      <c r="H492" t="s">
        <v>549</v>
      </c>
      <c r="I492" s="134" t="s">
        <v>5322</v>
      </c>
      <c r="J492" t="s">
        <v>548</v>
      </c>
      <c r="K492" t="s">
        <v>5881</v>
      </c>
      <c r="L492" t="s">
        <v>5898</v>
      </c>
      <c r="P492">
        <v>10.5</v>
      </c>
      <c r="Q492">
        <v>120</v>
      </c>
      <c r="R492">
        <v>1260</v>
      </c>
      <c r="S492">
        <f>IFERROR(_xlfn.XLOOKUP(tbl_Facturas[[#This Row],[Key_Fact]],tbl_Manifiestos[Key_Manif],tbl_Manifiestos[Pagado a Broker],0),0)</f>
        <v>0</v>
      </c>
      <c r="T492">
        <v>222820.4</v>
      </c>
    </row>
    <row r="493" spans="1:20" x14ac:dyDescent="0.25">
      <c r="A493" t="s">
        <v>5819</v>
      </c>
      <c r="B493" t="str">
        <f>tbl_Facturas[[#This Row],[Factura]] &amp; "|" &amp; tbl_Facturas[[#This Row],[Proyecto OK]] &amp; "|" &amp; TEXT(tbl_Facturas[[#This Row],[Horas o Viaje]],"0.00") &amp; "|" &amp; TEXT(tbl_Facturas[[#This Row],[Costo unitario]],"0.00")</f>
        <v>2376|Canal #2 |1.00|186.00</v>
      </c>
      <c r="C493">
        <v>2376</v>
      </c>
      <c r="D493">
        <v>103</v>
      </c>
      <c r="E493" t="s">
        <v>27</v>
      </c>
      <c r="G493" t="s">
        <v>57</v>
      </c>
      <c r="H493" t="s">
        <v>575</v>
      </c>
      <c r="I493" s="134" t="s">
        <v>5401</v>
      </c>
      <c r="J493" t="s">
        <v>577</v>
      </c>
      <c r="K493" t="s">
        <v>5892</v>
      </c>
      <c r="L493">
        <v>6227</v>
      </c>
      <c r="M493" t="s">
        <v>146</v>
      </c>
      <c r="N493" t="s">
        <v>578</v>
      </c>
      <c r="O493" t="s">
        <v>240</v>
      </c>
      <c r="P493">
        <v>1</v>
      </c>
      <c r="Q493">
        <v>186</v>
      </c>
      <c r="R493">
        <v>186</v>
      </c>
      <c r="S493">
        <f>IFERROR(_xlfn.XLOOKUP(tbl_Facturas[[#This Row],[Key_Fact]],tbl_Manifiestos[Key_Manif],tbl_Manifiestos[Pagado a Broker],0),0)</f>
        <v>0</v>
      </c>
      <c r="T493">
        <v>227914.65</v>
      </c>
    </row>
    <row r="494" spans="1:20" x14ac:dyDescent="0.25">
      <c r="A494" t="s">
        <v>5819</v>
      </c>
      <c r="B494" t="str">
        <f>tbl_Facturas[[#This Row],[Factura]] &amp; "|" &amp; tbl_Facturas[[#This Row],[Proyecto OK]] &amp; "|" &amp; TEXT(tbl_Facturas[[#This Row],[Horas o Viaje]],"0.00") &amp; "|" &amp; TEXT(tbl_Facturas[[#This Row],[Costo unitario]],"0.00")</f>
        <v>2376|Canal #2 |20.83|24.50</v>
      </c>
      <c r="C494">
        <v>2376</v>
      </c>
      <c r="D494">
        <v>103</v>
      </c>
      <c r="E494" t="s">
        <v>27</v>
      </c>
      <c r="G494" t="s">
        <v>57</v>
      </c>
      <c r="H494" t="s">
        <v>583</v>
      </c>
      <c r="I494" s="134" t="s">
        <v>5401</v>
      </c>
      <c r="J494" t="s">
        <v>577</v>
      </c>
      <c r="K494" t="s">
        <v>5892</v>
      </c>
      <c r="L494">
        <v>6227</v>
      </c>
      <c r="M494" t="s">
        <v>146</v>
      </c>
      <c r="N494" t="s">
        <v>584</v>
      </c>
      <c r="O494" t="s">
        <v>585</v>
      </c>
      <c r="P494">
        <v>20.83</v>
      </c>
      <c r="Q494">
        <v>24.5</v>
      </c>
      <c r="R494">
        <v>510.34</v>
      </c>
      <c r="S494">
        <f>IFERROR(_xlfn.XLOOKUP(tbl_Facturas[[#This Row],[Key_Fact]],tbl_Manifiestos[Key_Manif],tbl_Manifiestos[Pagado a Broker],0),0)</f>
        <v>0</v>
      </c>
      <c r="T494">
        <v>229517.49</v>
      </c>
    </row>
    <row r="495" spans="1:20" x14ac:dyDescent="0.25">
      <c r="A495" t="s">
        <v>5819</v>
      </c>
      <c r="B495" t="str">
        <f>tbl_Facturas[[#This Row],[Factura]] &amp; "|" &amp; tbl_Facturas[[#This Row],[Proyecto OK]] &amp; "|" &amp; TEXT(tbl_Facturas[[#This Row],[Horas o Viaje]],"0.00") &amp; "|" &amp; TEXT(tbl_Facturas[[#This Row],[Costo unitario]],"0.00")</f>
        <v>2376|Canal #2 |1.00|199.50</v>
      </c>
      <c r="C495">
        <v>2376</v>
      </c>
      <c r="D495">
        <v>103</v>
      </c>
      <c r="F495" t="s">
        <v>27</v>
      </c>
      <c r="G495" t="s">
        <v>284</v>
      </c>
      <c r="H495" t="s">
        <v>550</v>
      </c>
      <c r="I495" s="134" t="s">
        <v>5401</v>
      </c>
      <c r="J495" t="s">
        <v>39</v>
      </c>
      <c r="K495" t="s">
        <v>5892</v>
      </c>
      <c r="L495">
        <v>6227</v>
      </c>
      <c r="M495" t="s">
        <v>40</v>
      </c>
      <c r="P495">
        <v>1</v>
      </c>
      <c r="Q495">
        <v>199.5</v>
      </c>
      <c r="R495">
        <v>199.5</v>
      </c>
      <c r="S495">
        <f>IFERROR(_xlfn.XLOOKUP(tbl_Facturas[[#This Row],[Key_Fact]],tbl_Manifiestos[Key_Manif],tbl_Manifiestos[Pagado a Broker],0),0)</f>
        <v>0</v>
      </c>
      <c r="T495">
        <v>223019.9</v>
      </c>
    </row>
    <row r="496" spans="1:20" x14ac:dyDescent="0.25">
      <c r="A496" t="s">
        <v>5819</v>
      </c>
      <c r="B496" t="str">
        <f>tbl_Facturas[[#This Row],[Factura]] &amp; "|" &amp; tbl_Facturas[[#This Row],[Proyecto OK]] &amp; "|" &amp; TEXT(tbl_Facturas[[#This Row],[Horas o Viaje]],"0.00") &amp; "|" &amp; TEXT(tbl_Facturas[[#This Row],[Costo unitario]],"0.00")</f>
        <v>2376|Canal #2 |1.00|364.00</v>
      </c>
      <c r="C496">
        <v>2376</v>
      </c>
      <c r="D496">
        <v>103</v>
      </c>
      <c r="F496" t="s">
        <v>27</v>
      </c>
      <c r="G496" t="s">
        <v>284</v>
      </c>
      <c r="H496" t="s">
        <v>550</v>
      </c>
      <c r="I496" s="134" t="s">
        <v>5401</v>
      </c>
      <c r="J496" t="s">
        <v>39</v>
      </c>
      <c r="K496" t="s">
        <v>5892</v>
      </c>
      <c r="L496">
        <v>6227</v>
      </c>
      <c r="M496" t="s">
        <v>40</v>
      </c>
      <c r="N496" t="s">
        <v>551</v>
      </c>
      <c r="O496" t="s">
        <v>237</v>
      </c>
      <c r="P496">
        <v>1</v>
      </c>
      <c r="Q496">
        <v>364</v>
      </c>
      <c r="R496">
        <v>364</v>
      </c>
      <c r="S496">
        <f>IFERROR(_xlfn.XLOOKUP(tbl_Facturas[[#This Row],[Key_Fact]],tbl_Manifiestos[Key_Manif],tbl_Manifiestos[Pagado a Broker],0),0)</f>
        <v>0</v>
      </c>
      <c r="T496">
        <v>223383.9</v>
      </c>
    </row>
    <row r="497" spans="1:20" x14ac:dyDescent="0.25">
      <c r="A497" t="s">
        <v>5819</v>
      </c>
      <c r="B497" t="str">
        <f>tbl_Facturas[[#This Row],[Factura]] &amp; "|" &amp; tbl_Facturas[[#This Row],[Proyecto OK]] &amp; "|" &amp; TEXT(tbl_Facturas[[#This Row],[Horas o Viaje]],"0.00") &amp; "|" &amp; TEXT(tbl_Facturas[[#This Row],[Costo unitario]],"0.00")</f>
        <v>2376|Canal #2 |1.00|199.50</v>
      </c>
      <c r="C497">
        <v>2376</v>
      </c>
      <c r="D497">
        <v>103</v>
      </c>
      <c r="F497" t="s">
        <v>27</v>
      </c>
      <c r="G497" t="s">
        <v>284</v>
      </c>
      <c r="H497" t="s">
        <v>552</v>
      </c>
      <c r="I497" s="134" t="s">
        <v>5401</v>
      </c>
      <c r="J497" t="s">
        <v>39</v>
      </c>
      <c r="K497" t="s">
        <v>5892</v>
      </c>
      <c r="L497">
        <v>6227</v>
      </c>
      <c r="M497" t="s">
        <v>40</v>
      </c>
      <c r="P497">
        <v>1</v>
      </c>
      <c r="Q497">
        <v>199.5</v>
      </c>
      <c r="R497">
        <v>199.5</v>
      </c>
      <c r="S497">
        <f>IFERROR(_xlfn.XLOOKUP(tbl_Facturas[[#This Row],[Key_Fact]],tbl_Manifiestos[Key_Manif],tbl_Manifiestos[Pagado a Broker],0),0)</f>
        <v>0</v>
      </c>
      <c r="T497">
        <v>223583.4</v>
      </c>
    </row>
    <row r="498" spans="1:20" x14ac:dyDescent="0.25">
      <c r="A498" t="s">
        <v>5819</v>
      </c>
      <c r="B498" t="str">
        <f>tbl_Facturas[[#This Row],[Factura]] &amp; "|" &amp; tbl_Facturas[[#This Row],[Proyecto OK]] &amp; "|" &amp; TEXT(tbl_Facturas[[#This Row],[Horas o Viaje]],"0.00") &amp; "|" &amp; TEXT(tbl_Facturas[[#This Row],[Costo unitario]],"0.00")</f>
        <v>2376|Canal #2 |1.00|56.50</v>
      </c>
      <c r="C498">
        <v>2376</v>
      </c>
      <c r="D498">
        <v>103</v>
      </c>
      <c r="F498" t="s">
        <v>27</v>
      </c>
      <c r="G498" t="s">
        <v>284</v>
      </c>
      <c r="H498" t="s">
        <v>552</v>
      </c>
      <c r="I498" s="134" t="s">
        <v>5401</v>
      </c>
      <c r="J498" t="s">
        <v>39</v>
      </c>
      <c r="K498" t="s">
        <v>5892</v>
      </c>
      <c r="L498">
        <v>6227</v>
      </c>
      <c r="M498" t="s">
        <v>40</v>
      </c>
      <c r="N498" t="s">
        <v>553</v>
      </c>
      <c r="O498" t="s">
        <v>316</v>
      </c>
      <c r="P498">
        <v>1</v>
      </c>
      <c r="Q498">
        <v>56.5</v>
      </c>
      <c r="R498">
        <v>56.5</v>
      </c>
      <c r="S498">
        <f>IFERROR(_xlfn.XLOOKUP(tbl_Facturas[[#This Row],[Key_Fact]],tbl_Manifiestos[Key_Manif],tbl_Manifiestos[Pagado a Broker],0),0)</f>
        <v>0</v>
      </c>
      <c r="T498">
        <v>223639.9</v>
      </c>
    </row>
    <row r="499" spans="1:20" x14ac:dyDescent="0.25">
      <c r="A499" t="s">
        <v>5819</v>
      </c>
      <c r="B499" t="str">
        <f>tbl_Facturas[[#This Row],[Factura]] &amp; "|" &amp; tbl_Facturas[[#This Row],[Proyecto OK]] &amp; "|" &amp; TEXT(tbl_Facturas[[#This Row],[Horas o Viaje]],"0.00") &amp; "|" &amp; TEXT(tbl_Facturas[[#This Row],[Costo unitario]],"0.00")</f>
        <v>2376|Canal #2 |1.00|199.50</v>
      </c>
      <c r="C499">
        <v>2376</v>
      </c>
      <c r="D499">
        <v>103</v>
      </c>
      <c r="F499" t="s">
        <v>27</v>
      </c>
      <c r="G499" t="s">
        <v>284</v>
      </c>
      <c r="H499" t="s">
        <v>554</v>
      </c>
      <c r="I499" s="134" t="s">
        <v>5401</v>
      </c>
      <c r="J499" t="s">
        <v>39</v>
      </c>
      <c r="K499" t="s">
        <v>5892</v>
      </c>
      <c r="L499">
        <v>6227</v>
      </c>
      <c r="M499" t="s">
        <v>40</v>
      </c>
      <c r="P499">
        <v>1</v>
      </c>
      <c r="Q499">
        <v>199.5</v>
      </c>
      <c r="R499">
        <v>199.5</v>
      </c>
      <c r="S499">
        <f>IFERROR(_xlfn.XLOOKUP(tbl_Facturas[[#This Row],[Key_Fact]],tbl_Manifiestos[Key_Manif],tbl_Manifiestos[Pagado a Broker],0),0)</f>
        <v>0</v>
      </c>
      <c r="T499">
        <v>223839.4</v>
      </c>
    </row>
    <row r="500" spans="1:20" x14ac:dyDescent="0.25">
      <c r="A500" t="s">
        <v>5819</v>
      </c>
      <c r="B500" t="str">
        <f>tbl_Facturas[[#This Row],[Factura]] &amp; "|" &amp; tbl_Facturas[[#This Row],[Proyecto OK]] &amp; "|" &amp; TEXT(tbl_Facturas[[#This Row],[Horas o Viaje]],"0.00") &amp; "|" &amp; TEXT(tbl_Facturas[[#This Row],[Costo unitario]],"0.00")</f>
        <v>2376|Canal #2 |1.00|364.00</v>
      </c>
      <c r="C500">
        <v>2376</v>
      </c>
      <c r="D500">
        <v>103</v>
      </c>
      <c r="F500" t="s">
        <v>27</v>
      </c>
      <c r="G500" t="s">
        <v>284</v>
      </c>
      <c r="H500" t="s">
        <v>554</v>
      </c>
      <c r="I500" s="134" t="s">
        <v>5401</v>
      </c>
      <c r="J500" t="s">
        <v>39</v>
      </c>
      <c r="K500" t="s">
        <v>5892</v>
      </c>
      <c r="L500">
        <v>6227</v>
      </c>
      <c r="M500" t="s">
        <v>40</v>
      </c>
      <c r="N500" t="s">
        <v>555</v>
      </c>
      <c r="O500" t="s">
        <v>237</v>
      </c>
      <c r="P500">
        <v>1</v>
      </c>
      <c r="Q500">
        <v>364</v>
      </c>
      <c r="R500">
        <v>364</v>
      </c>
      <c r="S500">
        <f>IFERROR(_xlfn.XLOOKUP(tbl_Facturas[[#This Row],[Key_Fact]],tbl_Manifiestos[Key_Manif],tbl_Manifiestos[Pagado a Broker],0),0)</f>
        <v>0</v>
      </c>
      <c r="T500">
        <v>224203.4</v>
      </c>
    </row>
    <row r="501" spans="1:20" x14ac:dyDescent="0.25">
      <c r="A501" t="s">
        <v>5819</v>
      </c>
      <c r="B501" t="str">
        <f>tbl_Facturas[[#This Row],[Factura]] &amp; "|" &amp; tbl_Facturas[[#This Row],[Proyecto OK]] &amp; "|" &amp; TEXT(tbl_Facturas[[#This Row],[Horas o Viaje]],"0.00") &amp; "|" &amp; TEXT(tbl_Facturas[[#This Row],[Costo unitario]],"0.00")</f>
        <v>2376|Canal #2 |1.00|199.50</v>
      </c>
      <c r="C501">
        <v>2376</v>
      </c>
      <c r="D501">
        <v>103</v>
      </c>
      <c r="F501" t="s">
        <v>27</v>
      </c>
      <c r="G501" t="s">
        <v>284</v>
      </c>
      <c r="H501" t="s">
        <v>556</v>
      </c>
      <c r="I501" s="134" t="s">
        <v>5401</v>
      </c>
      <c r="J501" t="s">
        <v>39</v>
      </c>
      <c r="K501" t="s">
        <v>5892</v>
      </c>
      <c r="L501">
        <v>6227</v>
      </c>
      <c r="M501" t="s">
        <v>40</v>
      </c>
      <c r="P501">
        <v>1</v>
      </c>
      <c r="Q501">
        <v>199.5</v>
      </c>
      <c r="R501">
        <v>199.5</v>
      </c>
      <c r="S501">
        <f>IFERROR(_xlfn.XLOOKUP(tbl_Facturas[[#This Row],[Key_Fact]],tbl_Manifiestos[Key_Manif],tbl_Manifiestos[Pagado a Broker],0),0)</f>
        <v>0</v>
      </c>
      <c r="T501">
        <v>224402.9</v>
      </c>
    </row>
    <row r="502" spans="1:20" x14ac:dyDescent="0.25">
      <c r="A502" t="s">
        <v>5819</v>
      </c>
      <c r="B502" t="str">
        <f>tbl_Facturas[[#This Row],[Factura]] &amp; "|" &amp; tbl_Facturas[[#This Row],[Proyecto OK]] &amp; "|" &amp; TEXT(tbl_Facturas[[#This Row],[Horas o Viaje]],"0.00") &amp; "|" &amp; TEXT(tbl_Facturas[[#This Row],[Costo unitario]],"0.00")</f>
        <v>2376|Canal #2 |1.00|364.00</v>
      </c>
      <c r="C502">
        <v>2376</v>
      </c>
      <c r="D502">
        <v>103</v>
      </c>
      <c r="F502" t="s">
        <v>27</v>
      </c>
      <c r="G502" t="s">
        <v>284</v>
      </c>
      <c r="H502" t="s">
        <v>556</v>
      </c>
      <c r="I502" s="134" t="s">
        <v>5401</v>
      </c>
      <c r="J502" t="s">
        <v>39</v>
      </c>
      <c r="K502" t="s">
        <v>5892</v>
      </c>
      <c r="L502">
        <v>6227</v>
      </c>
      <c r="M502" t="s">
        <v>40</v>
      </c>
      <c r="N502" t="s">
        <v>557</v>
      </c>
      <c r="O502" t="s">
        <v>237</v>
      </c>
      <c r="P502">
        <v>1</v>
      </c>
      <c r="Q502">
        <v>364</v>
      </c>
      <c r="R502">
        <v>364</v>
      </c>
      <c r="S502">
        <f>IFERROR(_xlfn.XLOOKUP(tbl_Facturas[[#This Row],[Key_Fact]],tbl_Manifiestos[Key_Manif],tbl_Manifiestos[Pagado a Broker],0),0)</f>
        <v>0</v>
      </c>
      <c r="T502">
        <v>224766.9</v>
      </c>
    </row>
    <row r="503" spans="1:20" x14ac:dyDescent="0.25">
      <c r="A503" t="s">
        <v>5819</v>
      </c>
      <c r="B503" t="str">
        <f>tbl_Facturas[[#This Row],[Factura]] &amp; "|" &amp; tbl_Facturas[[#This Row],[Proyecto OK]] &amp; "|" &amp; TEXT(tbl_Facturas[[#This Row],[Horas o Viaje]],"0.00") &amp; "|" &amp; TEXT(tbl_Facturas[[#This Row],[Costo unitario]],"0.00")</f>
        <v>2376|Canal #2 |1.00|199.50</v>
      </c>
      <c r="C503">
        <v>2376</v>
      </c>
      <c r="D503">
        <v>103</v>
      </c>
      <c r="F503" t="s">
        <v>27</v>
      </c>
      <c r="G503" t="s">
        <v>284</v>
      </c>
      <c r="H503" t="s">
        <v>558</v>
      </c>
      <c r="I503" s="134" t="s">
        <v>5401</v>
      </c>
      <c r="J503" t="s">
        <v>39</v>
      </c>
      <c r="K503" t="s">
        <v>5892</v>
      </c>
      <c r="L503">
        <v>6227</v>
      </c>
      <c r="M503" t="s">
        <v>40</v>
      </c>
      <c r="P503">
        <v>1</v>
      </c>
      <c r="Q503">
        <v>199.5</v>
      </c>
      <c r="R503">
        <v>199.5</v>
      </c>
      <c r="S503">
        <f>IFERROR(_xlfn.XLOOKUP(tbl_Facturas[[#This Row],[Key_Fact]],tbl_Manifiestos[Key_Manif],tbl_Manifiestos[Pagado a Broker],0),0)</f>
        <v>0</v>
      </c>
      <c r="T503">
        <v>224966.39999999999</v>
      </c>
    </row>
    <row r="504" spans="1:20" x14ac:dyDescent="0.25">
      <c r="A504" t="s">
        <v>5819</v>
      </c>
      <c r="B504" t="str">
        <f>tbl_Facturas[[#This Row],[Factura]] &amp; "|" &amp; tbl_Facturas[[#This Row],[Proyecto OK]] &amp; "|" &amp; TEXT(tbl_Facturas[[#This Row],[Horas o Viaje]],"0.00") &amp; "|" &amp; TEXT(tbl_Facturas[[#This Row],[Costo unitario]],"0.00")</f>
        <v>2376|Canal #2 |1.00|56.50</v>
      </c>
      <c r="C504">
        <v>2376</v>
      </c>
      <c r="D504">
        <v>103</v>
      </c>
      <c r="F504" t="s">
        <v>27</v>
      </c>
      <c r="G504" t="s">
        <v>284</v>
      </c>
      <c r="H504" t="s">
        <v>558</v>
      </c>
      <c r="I504" s="134" t="s">
        <v>5401</v>
      </c>
      <c r="J504" t="s">
        <v>39</v>
      </c>
      <c r="K504" t="s">
        <v>5892</v>
      </c>
      <c r="L504">
        <v>6227</v>
      </c>
      <c r="M504" t="s">
        <v>40</v>
      </c>
      <c r="N504" t="s">
        <v>559</v>
      </c>
      <c r="O504" t="s">
        <v>316</v>
      </c>
      <c r="P504">
        <v>1</v>
      </c>
      <c r="Q504">
        <v>56.5</v>
      </c>
      <c r="R504">
        <v>56.5</v>
      </c>
      <c r="S504">
        <f>IFERROR(_xlfn.XLOOKUP(tbl_Facturas[[#This Row],[Key_Fact]],tbl_Manifiestos[Key_Manif],tbl_Manifiestos[Pagado a Broker],0),0)</f>
        <v>0</v>
      </c>
      <c r="T504">
        <v>225022.9</v>
      </c>
    </row>
    <row r="505" spans="1:20" x14ac:dyDescent="0.25">
      <c r="A505" t="s">
        <v>5819</v>
      </c>
      <c r="B505" t="str">
        <f>tbl_Facturas[[#This Row],[Factura]] &amp; "|" &amp; tbl_Facturas[[#This Row],[Proyecto OK]] &amp; "|" &amp; TEXT(tbl_Facturas[[#This Row],[Horas o Viaje]],"0.00") &amp; "|" &amp; TEXT(tbl_Facturas[[#This Row],[Costo unitario]],"0.00")</f>
        <v>2376|Canal #2 |1.00|199.50</v>
      </c>
      <c r="C505">
        <v>2376</v>
      </c>
      <c r="D505">
        <v>67</v>
      </c>
      <c r="F505" t="s">
        <v>27</v>
      </c>
      <c r="G505" t="s">
        <v>284</v>
      </c>
      <c r="H505" t="s">
        <v>560</v>
      </c>
      <c r="I505" s="134" t="s">
        <v>5401</v>
      </c>
      <c r="J505" t="s">
        <v>39</v>
      </c>
      <c r="K505" t="s">
        <v>5892</v>
      </c>
      <c r="L505">
        <v>6227</v>
      </c>
      <c r="M505" t="s">
        <v>40</v>
      </c>
      <c r="P505">
        <v>1</v>
      </c>
      <c r="Q505">
        <v>199.5</v>
      </c>
      <c r="R505">
        <v>199.5</v>
      </c>
      <c r="S505">
        <f>IFERROR(_xlfn.XLOOKUP(tbl_Facturas[[#This Row],[Key_Fact]],tbl_Manifiestos[Key_Manif],tbl_Manifiestos[Pagado a Broker],0),0)</f>
        <v>0</v>
      </c>
      <c r="T505">
        <v>225222.39999999999</v>
      </c>
    </row>
    <row r="506" spans="1:20" x14ac:dyDescent="0.25">
      <c r="A506" t="s">
        <v>5819</v>
      </c>
      <c r="B506" t="str">
        <f>tbl_Facturas[[#This Row],[Factura]] &amp; "|" &amp; tbl_Facturas[[#This Row],[Proyecto OK]] &amp; "|" &amp; TEXT(tbl_Facturas[[#This Row],[Horas o Viaje]],"0.00") &amp; "|" &amp; TEXT(tbl_Facturas[[#This Row],[Costo unitario]],"0.00")</f>
        <v>2376|Canal #2 |1.00|56.50</v>
      </c>
      <c r="C506">
        <v>2376</v>
      </c>
      <c r="D506">
        <v>67</v>
      </c>
      <c r="F506" t="s">
        <v>27</v>
      </c>
      <c r="G506" t="s">
        <v>284</v>
      </c>
      <c r="H506" t="s">
        <v>560</v>
      </c>
      <c r="I506" s="134" t="s">
        <v>5401</v>
      </c>
      <c r="J506" t="s">
        <v>39</v>
      </c>
      <c r="K506" t="s">
        <v>5892</v>
      </c>
      <c r="L506">
        <v>6227</v>
      </c>
      <c r="M506" t="s">
        <v>40</v>
      </c>
      <c r="N506" t="s">
        <v>561</v>
      </c>
      <c r="O506" t="s">
        <v>316</v>
      </c>
      <c r="P506">
        <v>1</v>
      </c>
      <c r="Q506">
        <v>56.5</v>
      </c>
      <c r="R506">
        <v>56.5</v>
      </c>
      <c r="S506">
        <f>IFERROR(_xlfn.XLOOKUP(tbl_Facturas[[#This Row],[Key_Fact]],tbl_Manifiestos[Key_Manif],tbl_Manifiestos[Pagado a Broker],0),0)</f>
        <v>0</v>
      </c>
      <c r="T506">
        <v>225278.9</v>
      </c>
    </row>
    <row r="507" spans="1:20" x14ac:dyDescent="0.25">
      <c r="A507" t="s">
        <v>5819</v>
      </c>
      <c r="B507" t="str">
        <f>tbl_Facturas[[#This Row],[Factura]] &amp; "|" &amp; tbl_Facturas[[#This Row],[Proyecto OK]] &amp; "|" &amp; TEXT(tbl_Facturas[[#This Row],[Horas o Viaje]],"0.00") &amp; "|" &amp; TEXT(tbl_Facturas[[#This Row],[Costo unitario]],"0.00")</f>
        <v>2376|Canal #2 |1.00|199.50</v>
      </c>
      <c r="C507">
        <v>2376</v>
      </c>
      <c r="D507">
        <v>67</v>
      </c>
      <c r="F507" t="s">
        <v>27</v>
      </c>
      <c r="G507" t="s">
        <v>28</v>
      </c>
      <c r="H507" t="s">
        <v>562</v>
      </c>
      <c r="I507" s="134" t="s">
        <v>5401</v>
      </c>
      <c r="J507" t="s">
        <v>39</v>
      </c>
      <c r="K507" t="s">
        <v>5892</v>
      </c>
      <c r="L507">
        <v>6227</v>
      </c>
      <c r="M507" t="s">
        <v>40</v>
      </c>
      <c r="P507">
        <v>1</v>
      </c>
      <c r="Q507">
        <v>199.5</v>
      </c>
      <c r="R507">
        <v>199.5</v>
      </c>
      <c r="S507">
        <f>IFERROR(_xlfn.XLOOKUP(tbl_Facturas[[#This Row],[Key_Fact]],tbl_Manifiestos[Key_Manif],tbl_Manifiestos[Pagado a Broker],0),0)</f>
        <v>0</v>
      </c>
      <c r="T507">
        <v>225478.39999999999</v>
      </c>
    </row>
    <row r="508" spans="1:20" x14ac:dyDescent="0.25">
      <c r="A508" t="s">
        <v>5819</v>
      </c>
      <c r="B508" t="str">
        <f>tbl_Facturas[[#This Row],[Factura]] &amp; "|" &amp; tbl_Facturas[[#This Row],[Proyecto OK]] &amp; "|" &amp; TEXT(tbl_Facturas[[#This Row],[Horas o Viaje]],"0.00") &amp; "|" &amp; TEXT(tbl_Facturas[[#This Row],[Costo unitario]],"0.00")</f>
        <v>2376|Canal #2 |1.00|56.50</v>
      </c>
      <c r="C508">
        <v>2376</v>
      </c>
      <c r="D508">
        <v>67</v>
      </c>
      <c r="F508" t="s">
        <v>27</v>
      </c>
      <c r="G508" t="s">
        <v>28</v>
      </c>
      <c r="H508" t="s">
        <v>562</v>
      </c>
      <c r="I508" s="134" t="s">
        <v>5401</v>
      </c>
      <c r="J508" t="s">
        <v>39</v>
      </c>
      <c r="K508" t="s">
        <v>5892</v>
      </c>
      <c r="L508">
        <v>6227</v>
      </c>
      <c r="M508" t="s">
        <v>40</v>
      </c>
      <c r="N508" t="s">
        <v>563</v>
      </c>
      <c r="O508" t="s">
        <v>316</v>
      </c>
      <c r="P508">
        <v>1</v>
      </c>
      <c r="Q508">
        <v>56.5</v>
      </c>
      <c r="R508">
        <v>56.5</v>
      </c>
      <c r="S508">
        <f>IFERROR(_xlfn.XLOOKUP(tbl_Facturas[[#This Row],[Key_Fact]],tbl_Manifiestos[Key_Manif],tbl_Manifiestos[Pagado a Broker],0),0)</f>
        <v>0</v>
      </c>
      <c r="T508">
        <v>225534.9</v>
      </c>
    </row>
    <row r="509" spans="1:20" x14ac:dyDescent="0.25">
      <c r="A509" t="s">
        <v>5819</v>
      </c>
      <c r="B509" t="str">
        <f>tbl_Facturas[[#This Row],[Factura]] &amp; "|" &amp; tbl_Facturas[[#This Row],[Proyecto OK]] &amp; "|" &amp; TEXT(tbl_Facturas[[#This Row],[Horas o Viaje]],"0.00") &amp; "|" &amp; TEXT(tbl_Facturas[[#This Row],[Costo unitario]],"0.00")</f>
        <v>2376|Canal #2 |1.00|199.50</v>
      </c>
      <c r="C509">
        <v>2376</v>
      </c>
      <c r="D509">
        <v>67</v>
      </c>
      <c r="F509" t="s">
        <v>27</v>
      </c>
      <c r="G509" t="s">
        <v>28</v>
      </c>
      <c r="H509" t="s">
        <v>564</v>
      </c>
      <c r="I509" s="134" t="s">
        <v>5401</v>
      </c>
      <c r="J509" t="s">
        <v>39</v>
      </c>
      <c r="K509" t="s">
        <v>5892</v>
      </c>
      <c r="L509">
        <v>6227</v>
      </c>
      <c r="M509" t="s">
        <v>40</v>
      </c>
      <c r="P509">
        <v>1</v>
      </c>
      <c r="Q509">
        <v>199.5</v>
      </c>
      <c r="R509">
        <v>199.5</v>
      </c>
      <c r="S509">
        <f>IFERROR(_xlfn.XLOOKUP(tbl_Facturas[[#This Row],[Key_Fact]],tbl_Manifiestos[Key_Manif],tbl_Manifiestos[Pagado a Broker],0),0)</f>
        <v>0</v>
      </c>
      <c r="T509">
        <v>225734.39999999999</v>
      </c>
    </row>
    <row r="510" spans="1:20" x14ac:dyDescent="0.25">
      <c r="A510" t="s">
        <v>5819</v>
      </c>
      <c r="B510" t="str">
        <f>tbl_Facturas[[#This Row],[Factura]] &amp; "|" &amp; tbl_Facturas[[#This Row],[Proyecto OK]] &amp; "|" &amp; TEXT(tbl_Facturas[[#This Row],[Horas o Viaje]],"0.00") &amp; "|" &amp; TEXT(tbl_Facturas[[#This Row],[Costo unitario]],"0.00")</f>
        <v>2376|Canal #2 |1.00|56.50</v>
      </c>
      <c r="C510">
        <v>2376</v>
      </c>
      <c r="D510">
        <v>67</v>
      </c>
      <c r="F510" t="s">
        <v>27</v>
      </c>
      <c r="G510" t="s">
        <v>28</v>
      </c>
      <c r="H510" t="s">
        <v>564</v>
      </c>
      <c r="I510" s="134" t="s">
        <v>5401</v>
      </c>
      <c r="J510" t="s">
        <v>39</v>
      </c>
      <c r="K510" t="s">
        <v>5892</v>
      </c>
      <c r="L510">
        <v>6227</v>
      </c>
      <c r="M510" t="s">
        <v>40</v>
      </c>
      <c r="N510" t="s">
        <v>565</v>
      </c>
      <c r="O510" t="s">
        <v>316</v>
      </c>
      <c r="P510">
        <v>1</v>
      </c>
      <c r="Q510">
        <v>56.5</v>
      </c>
      <c r="R510">
        <v>56.5</v>
      </c>
      <c r="S510">
        <f>IFERROR(_xlfn.XLOOKUP(tbl_Facturas[[#This Row],[Key_Fact]],tbl_Manifiestos[Key_Manif],tbl_Manifiestos[Pagado a Broker],0),0)</f>
        <v>0</v>
      </c>
      <c r="T510">
        <v>225790.9</v>
      </c>
    </row>
    <row r="511" spans="1:20" x14ac:dyDescent="0.25">
      <c r="A511" t="s">
        <v>5819</v>
      </c>
      <c r="B511" t="str">
        <f>tbl_Facturas[[#This Row],[Factura]] &amp; "|" &amp; tbl_Facturas[[#This Row],[Proyecto OK]] &amp; "|" &amp; TEXT(tbl_Facturas[[#This Row],[Horas o Viaje]],"0.00") &amp; "|" &amp; TEXT(tbl_Facturas[[#This Row],[Costo unitario]],"0.00")</f>
        <v>2376|Canal #2 |1.00|199.50</v>
      </c>
      <c r="C511">
        <v>2376</v>
      </c>
      <c r="D511">
        <v>67</v>
      </c>
      <c r="F511" t="s">
        <v>27</v>
      </c>
      <c r="G511" t="s">
        <v>28</v>
      </c>
      <c r="H511" t="s">
        <v>566</v>
      </c>
      <c r="I511" s="134" t="s">
        <v>5401</v>
      </c>
      <c r="J511" t="s">
        <v>39</v>
      </c>
      <c r="K511" t="s">
        <v>5892</v>
      </c>
      <c r="L511">
        <v>6227</v>
      </c>
      <c r="M511" t="s">
        <v>40</v>
      </c>
      <c r="P511">
        <v>1</v>
      </c>
      <c r="Q511">
        <v>199.5</v>
      </c>
      <c r="R511">
        <v>199.5</v>
      </c>
      <c r="S511">
        <f>IFERROR(_xlfn.XLOOKUP(tbl_Facturas[[#This Row],[Key_Fact]],tbl_Manifiestos[Key_Manif],tbl_Manifiestos[Pagado a Broker],0),0)</f>
        <v>0</v>
      </c>
      <c r="T511">
        <v>225990.39999999999</v>
      </c>
    </row>
    <row r="512" spans="1:20" x14ac:dyDescent="0.25">
      <c r="A512" t="s">
        <v>5819</v>
      </c>
      <c r="B512" t="str">
        <f>tbl_Facturas[[#This Row],[Factura]] &amp; "|" &amp; tbl_Facturas[[#This Row],[Proyecto OK]] &amp; "|" &amp; TEXT(tbl_Facturas[[#This Row],[Horas o Viaje]],"0.00") &amp; "|" &amp; TEXT(tbl_Facturas[[#This Row],[Costo unitario]],"0.00")</f>
        <v>2376|Canal #2 |1.00|56.50</v>
      </c>
      <c r="C512">
        <v>2376</v>
      </c>
      <c r="D512">
        <v>114</v>
      </c>
      <c r="F512" t="s">
        <v>27</v>
      </c>
      <c r="G512" t="s">
        <v>28</v>
      </c>
      <c r="H512" t="s">
        <v>566</v>
      </c>
      <c r="I512" s="134" t="s">
        <v>5401</v>
      </c>
      <c r="J512" t="s">
        <v>39</v>
      </c>
      <c r="K512" t="s">
        <v>5892</v>
      </c>
      <c r="L512">
        <v>6227</v>
      </c>
      <c r="M512" t="s">
        <v>40</v>
      </c>
      <c r="N512" t="s">
        <v>567</v>
      </c>
      <c r="O512" t="s">
        <v>316</v>
      </c>
      <c r="P512">
        <v>1</v>
      </c>
      <c r="Q512">
        <v>56.5</v>
      </c>
      <c r="R512">
        <v>56.5</v>
      </c>
      <c r="S512">
        <f>IFERROR(_xlfn.XLOOKUP(tbl_Facturas[[#This Row],[Key_Fact]],tbl_Manifiestos[Key_Manif],tbl_Manifiestos[Pagado a Broker],0),0)</f>
        <v>0</v>
      </c>
      <c r="T512">
        <v>226046.9</v>
      </c>
    </row>
    <row r="513" spans="1:20" x14ac:dyDescent="0.25">
      <c r="A513" t="s">
        <v>5819</v>
      </c>
      <c r="B513" t="str">
        <f>tbl_Facturas[[#This Row],[Factura]] &amp; "|" &amp; tbl_Facturas[[#This Row],[Proyecto OK]] &amp; "|" &amp; TEXT(tbl_Facturas[[#This Row],[Horas o Viaje]],"0.00") &amp; "|" &amp; TEXT(tbl_Facturas[[#This Row],[Costo unitario]],"0.00")</f>
        <v>2376|Canal #2 |2.50|133.30</v>
      </c>
      <c r="C513">
        <v>2376</v>
      </c>
      <c r="D513">
        <v>114</v>
      </c>
      <c r="F513" t="s">
        <v>27</v>
      </c>
      <c r="G513" t="s">
        <v>28</v>
      </c>
      <c r="H513" t="s">
        <v>568</v>
      </c>
      <c r="I513" s="134" t="s">
        <v>5401</v>
      </c>
      <c r="J513" t="s">
        <v>39</v>
      </c>
      <c r="K513" t="s">
        <v>5892</v>
      </c>
      <c r="L513">
        <v>6227</v>
      </c>
      <c r="M513" t="s">
        <v>40</v>
      </c>
      <c r="P513">
        <v>2.5</v>
      </c>
      <c r="Q513">
        <v>133.30000000000001</v>
      </c>
      <c r="R513">
        <v>333.25</v>
      </c>
      <c r="S513">
        <f>IFERROR(_xlfn.XLOOKUP(tbl_Facturas[[#This Row],[Key_Fact]],tbl_Manifiestos[Key_Manif],tbl_Manifiestos[Pagado a Broker],0),0)</f>
        <v>0</v>
      </c>
      <c r="T513">
        <v>226380.15</v>
      </c>
    </row>
    <row r="514" spans="1:20" x14ac:dyDescent="0.25">
      <c r="A514" t="s">
        <v>5819</v>
      </c>
      <c r="B514" t="str">
        <f>tbl_Facturas[[#This Row],[Factura]] &amp; "|" &amp; tbl_Facturas[[#This Row],[Proyecto OK]] &amp; "|" &amp; TEXT(tbl_Facturas[[#This Row],[Horas o Viaje]],"0.00") &amp; "|" &amp; TEXT(tbl_Facturas[[#This Row],[Costo unitario]],"0.00")</f>
        <v>2376|Canal #2 |1.00|199.50</v>
      </c>
      <c r="C514">
        <v>2376</v>
      </c>
      <c r="D514">
        <v>114</v>
      </c>
      <c r="F514" t="s">
        <v>27</v>
      </c>
      <c r="G514" t="s">
        <v>57</v>
      </c>
      <c r="H514" t="s">
        <v>569</v>
      </c>
      <c r="I514" s="134" t="s">
        <v>5401</v>
      </c>
      <c r="J514" t="s">
        <v>39</v>
      </c>
      <c r="K514" t="s">
        <v>5892</v>
      </c>
      <c r="L514">
        <v>6227</v>
      </c>
      <c r="M514" t="s">
        <v>40</v>
      </c>
      <c r="P514">
        <v>1</v>
      </c>
      <c r="Q514">
        <v>199.5</v>
      </c>
      <c r="R514">
        <v>199.5</v>
      </c>
      <c r="S514">
        <f>IFERROR(_xlfn.XLOOKUP(tbl_Facturas[[#This Row],[Key_Fact]],tbl_Manifiestos[Key_Manif],tbl_Manifiestos[Pagado a Broker],0),0)</f>
        <v>0</v>
      </c>
      <c r="T514">
        <v>226579.65</v>
      </c>
    </row>
    <row r="515" spans="1:20" x14ac:dyDescent="0.25">
      <c r="A515" t="s">
        <v>5819</v>
      </c>
      <c r="B515" t="str">
        <f>tbl_Facturas[[#This Row],[Factura]] &amp; "|" &amp; tbl_Facturas[[#This Row],[Proyecto OK]] &amp; "|" &amp; TEXT(tbl_Facturas[[#This Row],[Horas o Viaje]],"0.00") &amp; "|" &amp; TEXT(tbl_Facturas[[#This Row],[Costo unitario]],"0.00")</f>
        <v>2376|Canal #2 |1.00|364.00</v>
      </c>
      <c r="C515">
        <v>2376</v>
      </c>
      <c r="D515">
        <v>114</v>
      </c>
      <c r="F515" t="s">
        <v>27</v>
      </c>
      <c r="G515" t="s">
        <v>57</v>
      </c>
      <c r="H515" t="s">
        <v>569</v>
      </c>
      <c r="I515" s="134" t="s">
        <v>5401</v>
      </c>
      <c r="J515" t="s">
        <v>39</v>
      </c>
      <c r="K515" t="s">
        <v>5892</v>
      </c>
      <c r="L515">
        <v>6227</v>
      </c>
      <c r="M515" t="s">
        <v>40</v>
      </c>
      <c r="N515" t="s">
        <v>570</v>
      </c>
      <c r="O515" t="s">
        <v>237</v>
      </c>
      <c r="P515">
        <v>1</v>
      </c>
      <c r="Q515">
        <v>364</v>
      </c>
      <c r="R515">
        <v>364</v>
      </c>
      <c r="S515">
        <f>IFERROR(_xlfn.XLOOKUP(tbl_Facturas[[#This Row],[Key_Fact]],tbl_Manifiestos[Key_Manif],tbl_Manifiestos[Pagado a Broker],0),0)</f>
        <v>0</v>
      </c>
      <c r="T515">
        <v>226943.65</v>
      </c>
    </row>
    <row r="516" spans="1:20" x14ac:dyDescent="0.25">
      <c r="A516" t="s">
        <v>5819</v>
      </c>
      <c r="B516" t="str">
        <f>tbl_Facturas[[#This Row],[Factura]] &amp; "|" &amp; tbl_Facturas[[#This Row],[Proyecto OK]] &amp; "|" &amp; TEXT(tbl_Facturas[[#This Row],[Horas o Viaje]],"0.00") &amp; "|" &amp; TEXT(tbl_Facturas[[#This Row],[Costo unitario]],"0.00")</f>
        <v>2376|Canal #2 |1.00|199.50</v>
      </c>
      <c r="C516">
        <v>2376</v>
      </c>
      <c r="D516">
        <v>114</v>
      </c>
      <c r="F516" t="s">
        <v>27</v>
      </c>
      <c r="G516" t="s">
        <v>57</v>
      </c>
      <c r="H516" t="s">
        <v>571</v>
      </c>
      <c r="I516" s="134" t="s">
        <v>5401</v>
      </c>
      <c r="J516" t="s">
        <v>39</v>
      </c>
      <c r="K516" t="s">
        <v>5892</v>
      </c>
      <c r="L516">
        <v>6227</v>
      </c>
      <c r="M516" t="s">
        <v>40</v>
      </c>
      <c r="P516">
        <v>1</v>
      </c>
      <c r="Q516">
        <v>199.5</v>
      </c>
      <c r="R516">
        <v>199.5</v>
      </c>
      <c r="S516">
        <f>IFERROR(_xlfn.XLOOKUP(tbl_Facturas[[#This Row],[Key_Fact]],tbl_Manifiestos[Key_Manif],tbl_Manifiestos[Pagado a Broker],0),0)</f>
        <v>0</v>
      </c>
      <c r="T516">
        <v>227143.15</v>
      </c>
    </row>
    <row r="517" spans="1:20" x14ac:dyDescent="0.25">
      <c r="A517" t="s">
        <v>5819</v>
      </c>
      <c r="B517" t="str">
        <f>tbl_Facturas[[#This Row],[Factura]] &amp; "|" &amp; tbl_Facturas[[#This Row],[Proyecto OK]] &amp; "|" &amp; TEXT(tbl_Facturas[[#This Row],[Horas o Viaje]],"0.00") &amp; "|" &amp; TEXT(tbl_Facturas[[#This Row],[Costo unitario]],"0.00")</f>
        <v>2376|Canal #2 |1.00|56.50</v>
      </c>
      <c r="C517">
        <v>2376</v>
      </c>
      <c r="D517">
        <v>114</v>
      </c>
      <c r="F517" t="s">
        <v>27</v>
      </c>
      <c r="G517" t="s">
        <v>57</v>
      </c>
      <c r="H517" t="s">
        <v>571</v>
      </c>
      <c r="I517" s="134" t="s">
        <v>5401</v>
      </c>
      <c r="J517" t="s">
        <v>39</v>
      </c>
      <c r="K517" t="s">
        <v>5892</v>
      </c>
      <c r="L517">
        <v>6227</v>
      </c>
      <c r="M517" t="s">
        <v>40</v>
      </c>
      <c r="N517" t="s">
        <v>572</v>
      </c>
      <c r="O517" t="s">
        <v>316</v>
      </c>
      <c r="P517">
        <v>1</v>
      </c>
      <c r="Q517">
        <v>56.5</v>
      </c>
      <c r="R517">
        <v>56.5</v>
      </c>
      <c r="S517">
        <f>IFERROR(_xlfn.XLOOKUP(tbl_Facturas[[#This Row],[Key_Fact]],tbl_Manifiestos[Key_Manif],tbl_Manifiestos[Pagado a Broker],0),0)</f>
        <v>0</v>
      </c>
      <c r="T517">
        <v>227199.65</v>
      </c>
    </row>
    <row r="518" spans="1:20" x14ac:dyDescent="0.25">
      <c r="A518" t="s">
        <v>5819</v>
      </c>
      <c r="B518" t="str">
        <f>tbl_Facturas[[#This Row],[Factura]] &amp; "|" &amp; tbl_Facturas[[#This Row],[Proyecto OK]] &amp; "|" &amp; TEXT(tbl_Facturas[[#This Row],[Horas o Viaje]],"0.00") &amp; "|" &amp; TEXT(tbl_Facturas[[#This Row],[Costo unitario]],"0.00")</f>
        <v>2376|Canal #2 |1.00|199.50</v>
      </c>
      <c r="C518">
        <v>2376</v>
      </c>
      <c r="D518">
        <v>114</v>
      </c>
      <c r="F518" t="s">
        <v>27</v>
      </c>
      <c r="G518" t="s">
        <v>57</v>
      </c>
      <c r="H518" t="s">
        <v>573</v>
      </c>
      <c r="I518" s="134" t="s">
        <v>5401</v>
      </c>
      <c r="J518" t="s">
        <v>39</v>
      </c>
      <c r="K518" t="s">
        <v>5892</v>
      </c>
      <c r="L518">
        <v>6227</v>
      </c>
      <c r="M518" t="s">
        <v>40</v>
      </c>
      <c r="P518">
        <v>1</v>
      </c>
      <c r="Q518">
        <v>199.5</v>
      </c>
      <c r="R518">
        <v>199.5</v>
      </c>
      <c r="S518">
        <f>IFERROR(_xlfn.XLOOKUP(tbl_Facturas[[#This Row],[Key_Fact]],tbl_Manifiestos[Key_Manif],tbl_Manifiestos[Pagado a Broker],0),0)</f>
        <v>0</v>
      </c>
      <c r="T518">
        <v>227399.15</v>
      </c>
    </row>
    <row r="519" spans="1:20" x14ac:dyDescent="0.25">
      <c r="A519" t="s">
        <v>5819</v>
      </c>
      <c r="B519" t="str">
        <f>tbl_Facturas[[#This Row],[Factura]] &amp; "|" &amp; tbl_Facturas[[#This Row],[Proyecto OK]] &amp; "|" &amp; TEXT(tbl_Facturas[[#This Row],[Horas o Viaje]],"0.00") &amp; "|" &amp; TEXT(tbl_Facturas[[#This Row],[Costo unitario]],"0.00")</f>
        <v>2376|Canal #2 |1.00|56.50</v>
      </c>
      <c r="C519">
        <v>2376</v>
      </c>
      <c r="D519">
        <v>114</v>
      </c>
      <c r="F519" t="s">
        <v>27</v>
      </c>
      <c r="G519" t="s">
        <v>57</v>
      </c>
      <c r="H519" t="s">
        <v>573</v>
      </c>
      <c r="I519" s="134" t="s">
        <v>5401</v>
      </c>
      <c r="J519" t="s">
        <v>39</v>
      </c>
      <c r="K519" t="s">
        <v>5892</v>
      </c>
      <c r="L519">
        <v>6227</v>
      </c>
      <c r="M519" t="s">
        <v>40</v>
      </c>
      <c r="N519" t="s">
        <v>574</v>
      </c>
      <c r="O519" t="s">
        <v>316</v>
      </c>
      <c r="P519">
        <v>1</v>
      </c>
      <c r="Q519">
        <v>56.5</v>
      </c>
      <c r="R519">
        <v>56.5</v>
      </c>
      <c r="S519">
        <f>IFERROR(_xlfn.XLOOKUP(tbl_Facturas[[#This Row],[Key_Fact]],tbl_Manifiestos[Key_Manif],tbl_Manifiestos[Pagado a Broker],0),0)</f>
        <v>0</v>
      </c>
      <c r="T519">
        <v>227455.65</v>
      </c>
    </row>
    <row r="520" spans="1:20" x14ac:dyDescent="0.25">
      <c r="A520" t="s">
        <v>5819</v>
      </c>
      <c r="B520" t="str">
        <f>tbl_Facturas[[#This Row],[Factura]] &amp; "|" &amp; tbl_Facturas[[#This Row],[Proyecto OK]] &amp; "|" &amp; TEXT(tbl_Facturas[[#This Row],[Horas o Viaje]],"0.00") &amp; "|" &amp; TEXT(tbl_Facturas[[#This Row],[Costo unitario]],"0.00")</f>
        <v>2376|Canal #2 |1.00|273.00</v>
      </c>
      <c r="C520">
        <v>2376</v>
      </c>
      <c r="D520">
        <v>114</v>
      </c>
      <c r="F520" t="s">
        <v>27</v>
      </c>
      <c r="G520" t="s">
        <v>57</v>
      </c>
      <c r="H520" t="s">
        <v>575</v>
      </c>
      <c r="I520" s="134" t="s">
        <v>5401</v>
      </c>
      <c r="J520" t="s">
        <v>39</v>
      </c>
      <c r="K520" t="s">
        <v>5892</v>
      </c>
      <c r="L520">
        <v>6227</v>
      </c>
      <c r="M520" t="s">
        <v>146</v>
      </c>
      <c r="O520" t="s">
        <v>576</v>
      </c>
      <c r="P520">
        <v>1</v>
      </c>
      <c r="Q520">
        <v>273</v>
      </c>
      <c r="R520">
        <v>273</v>
      </c>
      <c r="S520">
        <f>IFERROR(_xlfn.XLOOKUP(tbl_Facturas[[#This Row],[Key_Fact]],tbl_Manifiestos[Key_Manif],tbl_Manifiestos[Pagado a Broker],0),0)</f>
        <v>0</v>
      </c>
      <c r="T520">
        <v>227728.65</v>
      </c>
    </row>
    <row r="521" spans="1:20" x14ac:dyDescent="0.25">
      <c r="A521" t="s">
        <v>5819</v>
      </c>
      <c r="B521" t="str">
        <f>tbl_Facturas[[#This Row],[Factura]] &amp; "|" &amp; tbl_Facturas[[#This Row],[Proyecto OK]] &amp; "|" &amp; TEXT(tbl_Facturas[[#This Row],[Horas o Viaje]],"0.00") &amp; "|" &amp; TEXT(tbl_Facturas[[#This Row],[Costo unitario]],"0.00")</f>
        <v>2376|Canal #2 |1.00|199.50</v>
      </c>
      <c r="C521">
        <v>2376</v>
      </c>
      <c r="D521">
        <v>114</v>
      </c>
      <c r="F521" t="s">
        <v>27</v>
      </c>
      <c r="G521" t="s">
        <v>57</v>
      </c>
      <c r="H521" t="s">
        <v>579</v>
      </c>
      <c r="I521" s="134" t="s">
        <v>5401</v>
      </c>
      <c r="J521" t="s">
        <v>39</v>
      </c>
      <c r="K521" t="s">
        <v>5892</v>
      </c>
      <c r="L521">
        <v>6227</v>
      </c>
      <c r="M521" t="s">
        <v>40</v>
      </c>
      <c r="P521">
        <v>1</v>
      </c>
      <c r="Q521">
        <v>199.5</v>
      </c>
      <c r="R521">
        <v>199.5</v>
      </c>
      <c r="S521">
        <f>IFERROR(_xlfn.XLOOKUP(tbl_Facturas[[#This Row],[Key_Fact]],tbl_Manifiestos[Key_Manif],tbl_Manifiestos[Pagado a Broker],0),0)</f>
        <v>0</v>
      </c>
      <c r="T521">
        <v>228114.15</v>
      </c>
    </row>
    <row r="522" spans="1:20" x14ac:dyDescent="0.25">
      <c r="A522" t="s">
        <v>5819</v>
      </c>
      <c r="B522" t="str">
        <f>tbl_Facturas[[#This Row],[Factura]] &amp; "|" &amp; tbl_Facturas[[#This Row],[Proyecto OK]] &amp; "|" &amp; TEXT(tbl_Facturas[[#This Row],[Horas o Viaje]],"0.00") &amp; "|" &amp; TEXT(tbl_Facturas[[#This Row],[Costo unitario]],"0.00")</f>
        <v>2376|Canal #2 |1.00|364.00</v>
      </c>
      <c r="C522">
        <v>2376</v>
      </c>
      <c r="D522">
        <v>114</v>
      </c>
      <c r="F522" t="s">
        <v>27</v>
      </c>
      <c r="G522" t="s">
        <v>57</v>
      </c>
      <c r="H522" t="s">
        <v>579</v>
      </c>
      <c r="I522" s="134" t="s">
        <v>5401</v>
      </c>
      <c r="J522" t="s">
        <v>39</v>
      </c>
      <c r="K522" t="s">
        <v>5892</v>
      </c>
      <c r="L522">
        <v>6227</v>
      </c>
      <c r="M522" t="s">
        <v>40</v>
      </c>
      <c r="N522" t="s">
        <v>580</v>
      </c>
      <c r="O522" t="s">
        <v>237</v>
      </c>
      <c r="P522">
        <v>1</v>
      </c>
      <c r="Q522">
        <v>364</v>
      </c>
      <c r="R522">
        <v>364</v>
      </c>
      <c r="S522">
        <f>IFERROR(_xlfn.XLOOKUP(tbl_Facturas[[#This Row],[Key_Fact]],tbl_Manifiestos[Key_Manif],tbl_Manifiestos[Pagado a Broker],0),0)</f>
        <v>0</v>
      </c>
      <c r="T522">
        <v>228478.15</v>
      </c>
    </row>
    <row r="523" spans="1:20" x14ac:dyDescent="0.25">
      <c r="A523" t="s">
        <v>5819</v>
      </c>
      <c r="B523" t="str">
        <f>tbl_Facturas[[#This Row],[Factura]] &amp; "|" &amp; tbl_Facturas[[#This Row],[Proyecto OK]] &amp; "|" &amp; TEXT(tbl_Facturas[[#This Row],[Horas o Viaje]],"0.00") &amp; "|" &amp; TEXT(tbl_Facturas[[#This Row],[Costo unitario]],"0.00")</f>
        <v>2376|Canal #2 |1.00|199.50</v>
      </c>
      <c r="C523">
        <v>2376</v>
      </c>
      <c r="D523">
        <v>114</v>
      </c>
      <c r="F523" t="s">
        <v>27</v>
      </c>
      <c r="G523" t="s">
        <v>57</v>
      </c>
      <c r="H523" t="s">
        <v>581</v>
      </c>
      <c r="I523" s="134" t="s">
        <v>5401</v>
      </c>
      <c r="J523" t="s">
        <v>39</v>
      </c>
      <c r="K523" t="s">
        <v>5892</v>
      </c>
      <c r="L523">
        <v>6227</v>
      </c>
      <c r="M523" t="s">
        <v>40</v>
      </c>
      <c r="P523">
        <v>1</v>
      </c>
      <c r="Q523">
        <v>199.5</v>
      </c>
      <c r="R523">
        <v>199.5</v>
      </c>
      <c r="S523">
        <f>IFERROR(_xlfn.XLOOKUP(tbl_Facturas[[#This Row],[Key_Fact]],tbl_Manifiestos[Key_Manif],tbl_Manifiestos[Pagado a Broker],0),0)</f>
        <v>0</v>
      </c>
      <c r="T523">
        <v>228677.65</v>
      </c>
    </row>
    <row r="524" spans="1:20" x14ac:dyDescent="0.25">
      <c r="A524" t="s">
        <v>5819</v>
      </c>
      <c r="B524" t="str">
        <f>tbl_Facturas[[#This Row],[Factura]] &amp; "|" &amp; tbl_Facturas[[#This Row],[Proyecto OK]] &amp; "|" &amp; TEXT(tbl_Facturas[[#This Row],[Horas o Viaje]],"0.00") &amp; "|" &amp; TEXT(tbl_Facturas[[#This Row],[Costo unitario]],"0.00")</f>
        <v>2376|Canal #2 |1.00|56.50</v>
      </c>
      <c r="C524">
        <v>2376</v>
      </c>
      <c r="D524">
        <v>114</v>
      </c>
      <c r="F524" t="s">
        <v>27</v>
      </c>
      <c r="G524" t="s">
        <v>57</v>
      </c>
      <c r="H524" t="s">
        <v>581</v>
      </c>
      <c r="I524" s="134" t="s">
        <v>5401</v>
      </c>
      <c r="J524" t="s">
        <v>39</v>
      </c>
      <c r="K524" t="s">
        <v>5892</v>
      </c>
      <c r="L524">
        <v>6227</v>
      </c>
      <c r="M524" t="s">
        <v>40</v>
      </c>
      <c r="N524" t="s">
        <v>582</v>
      </c>
      <c r="O524" t="s">
        <v>316</v>
      </c>
      <c r="P524">
        <v>1</v>
      </c>
      <c r="Q524">
        <v>56.5</v>
      </c>
      <c r="R524">
        <v>56.5</v>
      </c>
      <c r="S524">
        <f>IFERROR(_xlfn.XLOOKUP(tbl_Facturas[[#This Row],[Key_Fact]],tbl_Manifiestos[Key_Manif],tbl_Manifiestos[Pagado a Broker],0),0)</f>
        <v>0</v>
      </c>
      <c r="T524">
        <v>228734.15</v>
      </c>
    </row>
    <row r="525" spans="1:20" x14ac:dyDescent="0.25">
      <c r="A525" t="s">
        <v>5819</v>
      </c>
      <c r="B525" t="str">
        <f>tbl_Facturas[[#This Row],[Factura]] &amp; "|" &amp; tbl_Facturas[[#This Row],[Proyecto OK]] &amp; "|" &amp; TEXT(tbl_Facturas[[#This Row],[Horas o Viaje]],"0.00") &amp; "|" &amp; TEXT(tbl_Facturas[[#This Row],[Costo unitario]],"0.00")</f>
        <v>2376|Canal #2 |1.00|273.00</v>
      </c>
      <c r="C525">
        <v>2376</v>
      </c>
      <c r="D525">
        <v>114</v>
      </c>
      <c r="E525" t="s">
        <v>27</v>
      </c>
      <c r="G525" t="s">
        <v>57</v>
      </c>
      <c r="H525" t="s">
        <v>583</v>
      </c>
      <c r="I525" s="134" t="s">
        <v>5401</v>
      </c>
      <c r="J525" t="s">
        <v>39</v>
      </c>
      <c r="K525" t="s">
        <v>5892</v>
      </c>
      <c r="L525">
        <v>6227</v>
      </c>
      <c r="M525" t="s">
        <v>146</v>
      </c>
      <c r="O525" t="s">
        <v>576</v>
      </c>
      <c r="P525">
        <v>1</v>
      </c>
      <c r="Q525">
        <v>273</v>
      </c>
      <c r="R525">
        <v>273</v>
      </c>
      <c r="S525">
        <f>IFERROR(_xlfn.XLOOKUP(tbl_Facturas[[#This Row],[Key_Fact]],tbl_Manifiestos[Key_Manif],tbl_Manifiestos[Pagado a Broker],0),0)</f>
        <v>0</v>
      </c>
      <c r="T525">
        <v>229007.15</v>
      </c>
    </row>
    <row r="526" spans="1:20" x14ac:dyDescent="0.25">
      <c r="A526" t="s">
        <v>5819</v>
      </c>
      <c r="B526" t="str">
        <f>tbl_Facturas[[#This Row],[Factura]] &amp; "|" &amp; tbl_Facturas[[#This Row],[Proyecto OK]] &amp; "|" &amp; TEXT(tbl_Facturas[[#This Row],[Horas o Viaje]],"0.00") &amp; "|" &amp; TEXT(tbl_Facturas[[#This Row],[Costo unitario]],"0.00")</f>
        <v>2377|Lead Service Replacement Project|9.50|115.50</v>
      </c>
      <c r="C526">
        <v>2377</v>
      </c>
      <c r="D526">
        <v>108</v>
      </c>
      <c r="E526" t="s">
        <v>5916</v>
      </c>
      <c r="G526" t="s">
        <v>99</v>
      </c>
      <c r="H526" t="s">
        <v>586</v>
      </c>
      <c r="I526" s="134" t="s">
        <v>5312</v>
      </c>
      <c r="J526" t="s">
        <v>587</v>
      </c>
      <c r="K526" t="s">
        <v>15</v>
      </c>
      <c r="L526" t="s">
        <v>5488</v>
      </c>
      <c r="P526">
        <v>9.5</v>
      </c>
      <c r="Q526">
        <v>115.5</v>
      </c>
      <c r="R526">
        <v>1097.25</v>
      </c>
      <c r="S526">
        <f>IFERROR(_xlfn.XLOOKUP(tbl_Facturas[[#This Row],[Key_Fact]],tbl_Manifiestos[Key_Manif],tbl_Manifiestos[Pagado a Broker],0),0)</f>
        <v>1020.4425000000001</v>
      </c>
      <c r="T526">
        <v>230614.74</v>
      </c>
    </row>
    <row r="527" spans="1:20" x14ac:dyDescent="0.25">
      <c r="A527" t="s">
        <v>5819</v>
      </c>
      <c r="B527" t="str">
        <f>tbl_Facturas[[#This Row],[Factura]] &amp; "|" &amp; tbl_Facturas[[#This Row],[Proyecto OK]] &amp; "|" &amp; TEXT(tbl_Facturas[[#This Row],[Horas o Viaje]],"0.00") &amp; "|" &amp; TEXT(tbl_Facturas[[#This Row],[Costo unitario]],"0.00")</f>
        <v>2377|Lead Service Replacement Project|8.50|115.50</v>
      </c>
      <c r="C527">
        <v>2377</v>
      </c>
      <c r="D527">
        <v>11</v>
      </c>
      <c r="E527" t="s">
        <v>12</v>
      </c>
      <c r="G527" t="s">
        <v>13</v>
      </c>
      <c r="H527" t="s">
        <v>588</v>
      </c>
      <c r="I527" s="134" t="s">
        <v>5312</v>
      </c>
      <c r="J527" t="s">
        <v>587</v>
      </c>
      <c r="K527" t="s">
        <v>15</v>
      </c>
      <c r="L527" t="s">
        <v>5488</v>
      </c>
      <c r="P527">
        <v>8.5</v>
      </c>
      <c r="Q527">
        <v>115.5</v>
      </c>
      <c r="R527">
        <v>981.75</v>
      </c>
      <c r="S527">
        <f>IFERROR(_xlfn.XLOOKUP(tbl_Facturas[[#This Row],[Key_Fact]],tbl_Manifiestos[Key_Manif],tbl_Manifiestos[Pagado a Broker],0),0)</f>
        <v>913.02750000000003</v>
      </c>
      <c r="T527">
        <v>231596.49</v>
      </c>
    </row>
    <row r="528" spans="1:20" x14ac:dyDescent="0.25">
      <c r="A528" t="s">
        <v>5819</v>
      </c>
      <c r="B528" t="str">
        <f>tbl_Facturas[[#This Row],[Factura]] &amp; "|" &amp; tbl_Facturas[[#This Row],[Proyecto OK]] &amp; "|" &amp; TEXT(tbl_Facturas[[#This Row],[Horas o Viaje]],"0.00") &amp; "|" &amp; TEXT(tbl_Facturas[[#This Row],[Costo unitario]],"0.00")</f>
        <v>2377|Lead Service Replacement Project|9.50|115.50</v>
      </c>
      <c r="C528">
        <v>2377</v>
      </c>
      <c r="D528">
        <v>308</v>
      </c>
      <c r="E528" t="s">
        <v>16</v>
      </c>
      <c r="G528" t="s">
        <v>17</v>
      </c>
      <c r="H528" t="s">
        <v>589</v>
      </c>
      <c r="I528" s="134" t="s">
        <v>5312</v>
      </c>
      <c r="J528" t="s">
        <v>587</v>
      </c>
      <c r="K528" t="s">
        <v>15</v>
      </c>
      <c r="L528" t="s">
        <v>5488</v>
      </c>
      <c r="P528">
        <v>9.5</v>
      </c>
      <c r="Q528">
        <v>115.5</v>
      </c>
      <c r="R528">
        <v>1097.25</v>
      </c>
      <c r="S528">
        <f>IFERROR(_xlfn.XLOOKUP(tbl_Facturas[[#This Row],[Key_Fact]],tbl_Manifiestos[Key_Manif],tbl_Manifiestos[Pagado a Broker],0),0)</f>
        <v>1020.4425000000001</v>
      </c>
      <c r="T528">
        <v>232693.74</v>
      </c>
    </row>
    <row r="529" spans="1:20" x14ac:dyDescent="0.25">
      <c r="A529" t="s">
        <v>5819</v>
      </c>
      <c r="B529" t="str">
        <f>tbl_Facturas[[#This Row],[Factura]] &amp; "|" &amp; tbl_Facturas[[#This Row],[Proyecto OK]] &amp; "|" &amp; TEXT(tbl_Facturas[[#This Row],[Horas o Viaje]],"0.00") &amp; "|" &amp; TEXT(tbl_Facturas[[#This Row],[Costo unitario]],"0.00")</f>
        <v>2378|Glencoe|7.00|115.50</v>
      </c>
      <c r="C529">
        <v>2378</v>
      </c>
      <c r="D529">
        <v>11</v>
      </c>
      <c r="E529" t="s">
        <v>12</v>
      </c>
      <c r="G529" t="s">
        <v>13</v>
      </c>
      <c r="H529" t="s">
        <v>590</v>
      </c>
      <c r="I529" s="134" t="s">
        <v>5312</v>
      </c>
      <c r="J529" t="s">
        <v>591</v>
      </c>
      <c r="K529" t="s">
        <v>591</v>
      </c>
      <c r="P529">
        <v>7</v>
      </c>
      <c r="Q529">
        <v>115.5</v>
      </c>
      <c r="R529">
        <v>808.5</v>
      </c>
      <c r="S529">
        <f>IFERROR(_xlfn.XLOOKUP(tbl_Facturas[[#This Row],[Key_Fact]],tbl_Manifiestos[Key_Manif],tbl_Manifiestos[Pagado a Broker],0),0)</f>
        <v>751.90500000000009</v>
      </c>
      <c r="T529">
        <v>233502.24</v>
      </c>
    </row>
    <row r="530" spans="1:20" x14ac:dyDescent="0.25">
      <c r="A530" t="s">
        <v>5819</v>
      </c>
      <c r="B530" t="str">
        <f>tbl_Facturas[[#This Row],[Factura]] &amp; "|" &amp; tbl_Facturas[[#This Row],[Proyecto OK]] &amp; "|" &amp; TEXT(tbl_Facturas[[#This Row],[Horas o Viaje]],"0.00") &amp; "|" &amp; TEXT(tbl_Facturas[[#This Row],[Costo unitario]],"0.00")</f>
        <v>2378|Glencoe|7.50|115.50</v>
      </c>
      <c r="C530">
        <v>2378</v>
      </c>
      <c r="D530">
        <v>11</v>
      </c>
      <c r="E530" t="s">
        <v>12</v>
      </c>
      <c r="G530" t="s">
        <v>13</v>
      </c>
      <c r="H530" t="s">
        <v>592</v>
      </c>
      <c r="I530" s="134" t="s">
        <v>5312</v>
      </c>
      <c r="J530" t="s">
        <v>591</v>
      </c>
      <c r="K530" t="s">
        <v>591</v>
      </c>
      <c r="P530">
        <v>7.5</v>
      </c>
      <c r="Q530">
        <v>115.5</v>
      </c>
      <c r="R530">
        <v>866.25</v>
      </c>
      <c r="S530">
        <f>IFERROR(_xlfn.XLOOKUP(tbl_Facturas[[#This Row],[Key_Fact]],tbl_Manifiestos[Key_Manif],tbl_Manifiestos[Pagado a Broker],0),0)</f>
        <v>805.61250000000007</v>
      </c>
      <c r="T530">
        <v>234368.49</v>
      </c>
    </row>
    <row r="531" spans="1:20" x14ac:dyDescent="0.25">
      <c r="A531" t="s">
        <v>5819</v>
      </c>
      <c r="B531" t="str">
        <f>tbl_Facturas[[#This Row],[Factura]] &amp; "|" &amp; tbl_Facturas[[#This Row],[Proyecto OK]] &amp; "|" &amp; TEXT(tbl_Facturas[[#This Row],[Horas o Viaje]],"0.00") &amp; "|" &amp; TEXT(tbl_Facturas[[#This Row],[Costo unitario]],"0.00")</f>
        <v>2378|Glencoe|8.00|115.50</v>
      </c>
      <c r="C531">
        <v>2378</v>
      </c>
      <c r="D531">
        <v>308</v>
      </c>
      <c r="E531" t="s">
        <v>16</v>
      </c>
      <c r="G531" t="s">
        <v>17</v>
      </c>
      <c r="H531" t="s">
        <v>593</v>
      </c>
      <c r="I531" s="134" t="s">
        <v>5312</v>
      </c>
      <c r="J531" t="s">
        <v>591</v>
      </c>
      <c r="K531" t="s">
        <v>591</v>
      </c>
      <c r="P531">
        <v>8</v>
      </c>
      <c r="Q531">
        <v>115.5</v>
      </c>
      <c r="R531">
        <v>924</v>
      </c>
      <c r="S531">
        <f>IFERROR(_xlfn.XLOOKUP(tbl_Facturas[[#This Row],[Key_Fact]],tbl_Manifiestos[Key_Manif],tbl_Manifiestos[Pagado a Broker],0),0)</f>
        <v>859.32</v>
      </c>
      <c r="T531">
        <v>235292.49</v>
      </c>
    </row>
    <row r="532" spans="1:20" x14ac:dyDescent="0.25">
      <c r="A532" t="s">
        <v>5819</v>
      </c>
      <c r="B532" t="str">
        <f>tbl_Facturas[[#This Row],[Factura]] &amp; "|" &amp; tbl_Facturas[[#This Row],[Proyecto OK]] &amp; "|" &amp; TEXT(tbl_Facturas[[#This Row],[Horas o Viaje]],"0.00") &amp; "|" &amp; TEXT(tbl_Facturas[[#This Row],[Costo unitario]],"0.00")</f>
        <v>2378|Glencoe|7.50|115.50</v>
      </c>
      <c r="C532">
        <v>2378</v>
      </c>
      <c r="D532">
        <v>515</v>
      </c>
      <c r="E532" t="s">
        <v>27</v>
      </c>
      <c r="G532" t="s">
        <v>54</v>
      </c>
      <c r="H532" t="s">
        <v>594</v>
      </c>
      <c r="I532" s="134" t="s">
        <v>5312</v>
      </c>
      <c r="J532" t="s">
        <v>591</v>
      </c>
      <c r="K532" t="s">
        <v>591</v>
      </c>
      <c r="P532">
        <v>7.5</v>
      </c>
      <c r="Q532">
        <v>115.5</v>
      </c>
      <c r="R532">
        <v>866.25</v>
      </c>
      <c r="S532">
        <f>IFERROR(_xlfn.XLOOKUP(tbl_Facturas[[#This Row],[Key_Fact]],tbl_Manifiestos[Key_Manif],tbl_Manifiestos[Pagado a Broker],0),0)</f>
        <v>805.61250000000007</v>
      </c>
      <c r="T532">
        <v>236158.74</v>
      </c>
    </row>
    <row r="533" spans="1:20" x14ac:dyDescent="0.25">
      <c r="A533" t="s">
        <v>5819</v>
      </c>
      <c r="B533" t="str">
        <f>tbl_Facturas[[#This Row],[Factura]] &amp; "|" &amp; tbl_Facturas[[#This Row],[Proyecto OK]] &amp; "|" &amp; TEXT(tbl_Facturas[[#This Row],[Horas o Viaje]],"0.00") &amp; "|" &amp; TEXT(tbl_Facturas[[#This Row],[Costo unitario]],"0.00")</f>
        <v>2379|Lead Service Replacement Project|7.50|115.50</v>
      </c>
      <c r="C533">
        <v>2379</v>
      </c>
      <c r="D533">
        <v>108</v>
      </c>
      <c r="E533" t="s">
        <v>5916</v>
      </c>
      <c r="G533" t="s">
        <v>99</v>
      </c>
      <c r="H533" t="s">
        <v>595</v>
      </c>
      <c r="I533" s="134" t="s">
        <v>5312</v>
      </c>
      <c r="J533" t="s">
        <v>320</v>
      </c>
      <c r="K533" t="s">
        <v>15</v>
      </c>
      <c r="L533" t="s">
        <v>5640</v>
      </c>
      <c r="P533">
        <v>7.5</v>
      </c>
      <c r="Q533">
        <v>115.5</v>
      </c>
      <c r="R533">
        <v>866.25</v>
      </c>
      <c r="S533">
        <f>IFERROR(_xlfn.XLOOKUP(tbl_Facturas[[#This Row],[Key_Fact]],tbl_Manifiestos[Key_Manif],tbl_Manifiestos[Pagado a Broker],0),0)</f>
        <v>805.61250000000007</v>
      </c>
      <c r="T533">
        <v>237024.99</v>
      </c>
    </row>
    <row r="534" spans="1:20" x14ac:dyDescent="0.25">
      <c r="A534" t="s">
        <v>5819</v>
      </c>
      <c r="B534" t="str">
        <f>tbl_Facturas[[#This Row],[Factura]] &amp; "|" &amp; tbl_Facturas[[#This Row],[Proyecto OK]] &amp; "|" &amp; TEXT(tbl_Facturas[[#This Row],[Horas o Viaje]],"0.00") &amp; "|" &amp; TEXT(tbl_Facturas[[#This Row],[Costo unitario]],"0.00")</f>
        <v>2380|Lead Replacement Service|8.25|110.00</v>
      </c>
      <c r="C534">
        <v>2380</v>
      </c>
      <c r="D534">
        <v>19</v>
      </c>
      <c r="E534" t="s">
        <v>12</v>
      </c>
      <c r="G534" t="s">
        <v>24</v>
      </c>
      <c r="H534" t="s">
        <v>596</v>
      </c>
      <c r="I534" s="134" t="s">
        <v>5306</v>
      </c>
      <c r="J534" t="s">
        <v>30</v>
      </c>
      <c r="K534" t="s">
        <v>5903</v>
      </c>
      <c r="L534">
        <v>3347</v>
      </c>
      <c r="P534">
        <v>8.25</v>
      </c>
      <c r="Q534">
        <v>110</v>
      </c>
      <c r="R534">
        <v>907.5</v>
      </c>
      <c r="S534">
        <f>IFERROR(_xlfn.XLOOKUP(tbl_Facturas[[#This Row],[Key_Fact]],tbl_Manifiestos[Key_Manif],tbl_Manifiestos[Pagado a Broker],0),0)</f>
        <v>843.97500000000002</v>
      </c>
      <c r="T534">
        <v>237932.49</v>
      </c>
    </row>
    <row r="535" spans="1:20" x14ac:dyDescent="0.25">
      <c r="A535" t="s">
        <v>5819</v>
      </c>
      <c r="B535" t="str">
        <f>tbl_Facturas[[#This Row],[Factura]] &amp; "|" &amp; tbl_Facturas[[#This Row],[Proyecto OK]] &amp; "|" &amp; TEXT(tbl_Facturas[[#This Row],[Horas o Viaje]],"0.00") &amp; "|" &amp; TEXT(tbl_Facturas[[#This Row],[Costo unitario]],"0.00")</f>
        <v>2380|Lead Replacement Service|8.00|110.00</v>
      </c>
      <c r="C535">
        <v>2380</v>
      </c>
      <c r="D535">
        <v>617</v>
      </c>
      <c r="E535" t="s">
        <v>27</v>
      </c>
      <c r="G535" t="s">
        <v>36</v>
      </c>
      <c r="H535" t="s">
        <v>597</v>
      </c>
      <c r="I535" s="134" t="s">
        <v>5306</v>
      </c>
      <c r="J535" t="s">
        <v>30</v>
      </c>
      <c r="K535" t="s">
        <v>5903</v>
      </c>
      <c r="L535">
        <v>3347</v>
      </c>
      <c r="P535">
        <v>8</v>
      </c>
      <c r="Q535">
        <v>110</v>
      </c>
      <c r="R535">
        <v>880</v>
      </c>
      <c r="S535">
        <f>IFERROR(_xlfn.XLOOKUP(tbl_Facturas[[#This Row],[Key_Fact]],tbl_Manifiestos[Key_Manif],tbl_Manifiestos[Pagado a Broker],0),0)</f>
        <v>818.40000000000009</v>
      </c>
      <c r="T535">
        <v>238812.49</v>
      </c>
    </row>
    <row r="536" spans="1:20" x14ac:dyDescent="0.25">
      <c r="A536" t="s">
        <v>5819</v>
      </c>
      <c r="B536" t="str">
        <f>tbl_Facturas[[#This Row],[Factura]] &amp; "|" &amp; tbl_Facturas[[#This Row],[Proyecto OK]] &amp; "|" &amp; TEXT(tbl_Facturas[[#This Row],[Horas o Viaje]],"0.00") &amp; "|" &amp; TEXT(tbl_Facturas[[#This Row],[Costo unitario]],"0.00")</f>
        <v>2380|Lead Replacement Service|12.00|110.00</v>
      </c>
      <c r="C536">
        <v>2380</v>
      </c>
      <c r="D536">
        <v>617</v>
      </c>
      <c r="E536" t="s">
        <v>27</v>
      </c>
      <c r="G536" t="s">
        <v>36</v>
      </c>
      <c r="H536" t="s">
        <v>598</v>
      </c>
      <c r="I536" s="134" t="s">
        <v>5306</v>
      </c>
      <c r="J536" t="s">
        <v>30</v>
      </c>
      <c r="K536" t="s">
        <v>5903</v>
      </c>
      <c r="L536">
        <v>3347</v>
      </c>
      <c r="P536">
        <v>12</v>
      </c>
      <c r="Q536">
        <v>110</v>
      </c>
      <c r="R536">
        <v>1320</v>
      </c>
      <c r="S536">
        <f>IFERROR(_xlfn.XLOOKUP(tbl_Facturas[[#This Row],[Key_Fact]],tbl_Manifiestos[Key_Manif],tbl_Manifiestos[Pagado a Broker],0),0)</f>
        <v>1227.6000000000001</v>
      </c>
      <c r="T536">
        <v>240132.49</v>
      </c>
    </row>
    <row r="537" spans="1:20" x14ac:dyDescent="0.25">
      <c r="A537" t="s">
        <v>5819</v>
      </c>
      <c r="B537" t="str">
        <f>tbl_Facturas[[#This Row],[Factura]] &amp; "|" &amp; tbl_Facturas[[#This Row],[Proyecto OK]] &amp; "|" &amp; TEXT(tbl_Facturas[[#This Row],[Horas o Viaje]],"0.00") &amp; "|" &amp; TEXT(tbl_Facturas[[#This Row],[Costo unitario]],"0.00")</f>
        <v>2380|Lead Replacement Service|9.50|110.00</v>
      </c>
      <c r="C537">
        <v>2380</v>
      </c>
      <c r="D537">
        <v>108</v>
      </c>
      <c r="E537" t="s">
        <v>5916</v>
      </c>
      <c r="G537" t="s">
        <v>99</v>
      </c>
      <c r="H537" t="s">
        <v>599</v>
      </c>
      <c r="I537" s="134" t="s">
        <v>5306</v>
      </c>
      <c r="J537" t="s">
        <v>30</v>
      </c>
      <c r="K537" t="s">
        <v>5903</v>
      </c>
      <c r="L537">
        <v>3347</v>
      </c>
      <c r="P537">
        <v>9.5</v>
      </c>
      <c r="Q537">
        <v>110</v>
      </c>
      <c r="R537">
        <v>1045</v>
      </c>
      <c r="S537">
        <f>IFERROR(_xlfn.XLOOKUP(tbl_Facturas[[#This Row],[Key_Fact]],tbl_Manifiestos[Key_Manif],tbl_Manifiestos[Pagado a Broker],0),0)</f>
        <v>971.85</v>
      </c>
      <c r="T537">
        <v>241177.49</v>
      </c>
    </row>
    <row r="538" spans="1:20" x14ac:dyDescent="0.25">
      <c r="A538" t="s">
        <v>5819</v>
      </c>
      <c r="B538" t="str">
        <f>tbl_Facturas[[#This Row],[Factura]] &amp; "|" &amp; tbl_Facturas[[#This Row],[Proyecto OK]] &amp; "|" &amp; TEXT(tbl_Facturas[[#This Row],[Horas o Viaje]],"0.00") &amp; "|" &amp; TEXT(tbl_Facturas[[#This Row],[Costo unitario]],"0.00")</f>
        <v>2380|Lead Replacement Service|6.00|110.00</v>
      </c>
      <c r="C538">
        <v>2380</v>
      </c>
      <c r="D538">
        <v>356</v>
      </c>
      <c r="E538" t="s">
        <v>27</v>
      </c>
      <c r="G538" t="s">
        <v>122</v>
      </c>
      <c r="H538" t="s">
        <v>600</v>
      </c>
      <c r="I538" s="134" t="s">
        <v>5306</v>
      </c>
      <c r="J538" t="s">
        <v>30</v>
      </c>
      <c r="K538" t="s">
        <v>5903</v>
      </c>
      <c r="L538">
        <v>3347</v>
      </c>
      <c r="P538">
        <v>6</v>
      </c>
      <c r="Q538">
        <v>110</v>
      </c>
      <c r="R538">
        <v>660</v>
      </c>
      <c r="S538">
        <f>IFERROR(_xlfn.XLOOKUP(tbl_Facturas[[#This Row],[Key_Fact]],tbl_Manifiestos[Key_Manif],tbl_Manifiestos[Pagado a Broker],0),0)</f>
        <v>613.80000000000007</v>
      </c>
      <c r="T538">
        <v>241837.49</v>
      </c>
    </row>
    <row r="539" spans="1:20" x14ac:dyDescent="0.25">
      <c r="A539" t="s">
        <v>5819</v>
      </c>
      <c r="B539" t="str">
        <f>tbl_Facturas[[#This Row],[Factura]] &amp; "|" &amp; tbl_Facturas[[#This Row],[Proyecto OK]] &amp; "|" &amp; TEXT(tbl_Facturas[[#This Row],[Horas o Viaje]],"0.00") &amp; "|" &amp; TEXT(tbl_Facturas[[#This Row],[Costo unitario]],"0.00")</f>
        <v>2380|Lead Replacement Service|12.00|110.00</v>
      </c>
      <c r="C539">
        <v>2380</v>
      </c>
      <c r="D539">
        <v>103</v>
      </c>
      <c r="E539" t="s">
        <v>27</v>
      </c>
      <c r="G539" t="s">
        <v>284</v>
      </c>
      <c r="H539" t="s">
        <v>601</v>
      </c>
      <c r="I539" s="134" t="s">
        <v>5306</v>
      </c>
      <c r="J539" t="s">
        <v>30</v>
      </c>
      <c r="K539" t="s">
        <v>5903</v>
      </c>
      <c r="L539">
        <v>3347</v>
      </c>
      <c r="P539">
        <v>12</v>
      </c>
      <c r="Q539">
        <v>110</v>
      </c>
      <c r="R539">
        <v>1320</v>
      </c>
      <c r="S539">
        <f>IFERROR(_xlfn.XLOOKUP(tbl_Facturas[[#This Row],[Key_Fact]],tbl_Manifiestos[Key_Manif],tbl_Manifiestos[Pagado a Broker],0),0)</f>
        <v>1227.6000000000001</v>
      </c>
      <c r="T539">
        <v>243157.49</v>
      </c>
    </row>
    <row r="540" spans="1:20" x14ac:dyDescent="0.25">
      <c r="A540" t="s">
        <v>5819</v>
      </c>
      <c r="B540" t="str">
        <f>tbl_Facturas[[#This Row],[Factura]] &amp; "|" &amp; tbl_Facturas[[#This Row],[Proyecto OK]] &amp; "|" &amp; TEXT(tbl_Facturas[[#This Row],[Horas o Viaje]],"0.00") &amp; "|" &amp; TEXT(tbl_Facturas[[#This Row],[Costo unitario]],"0.00")</f>
        <v>2380|Lead Replacement Service|8.50|110.00</v>
      </c>
      <c r="C540">
        <v>2380</v>
      </c>
      <c r="D540">
        <v>54</v>
      </c>
      <c r="E540" t="s">
        <v>19</v>
      </c>
      <c r="G540" t="s">
        <v>479</v>
      </c>
      <c r="H540" t="s">
        <v>602</v>
      </c>
      <c r="I540" s="134" t="s">
        <v>5306</v>
      </c>
      <c r="J540" t="s">
        <v>30</v>
      </c>
      <c r="K540" t="s">
        <v>5903</v>
      </c>
      <c r="L540">
        <v>3347</v>
      </c>
      <c r="P540">
        <v>8.5</v>
      </c>
      <c r="Q540">
        <v>110</v>
      </c>
      <c r="R540">
        <v>935</v>
      </c>
      <c r="S540">
        <f>IFERROR(_xlfn.XLOOKUP(tbl_Facturas[[#This Row],[Key_Fact]],tbl_Manifiestos[Key_Manif],tbl_Manifiestos[Pagado a Broker],0),0)</f>
        <v>0</v>
      </c>
      <c r="T540">
        <v>244092.49</v>
      </c>
    </row>
    <row r="541" spans="1:20" x14ac:dyDescent="0.25">
      <c r="A541" t="s">
        <v>5819</v>
      </c>
      <c r="B541" t="str">
        <f>tbl_Facturas[[#This Row],[Factura]] &amp; "|" &amp; tbl_Facturas[[#This Row],[Proyecto OK]] &amp; "|" &amp; TEXT(tbl_Facturas[[#This Row],[Horas o Viaje]],"0.00") &amp; "|" &amp; TEXT(tbl_Facturas[[#This Row],[Costo unitario]],"0.00")</f>
        <v>2380|Lead Replacement Service|12.00|110.00</v>
      </c>
      <c r="C541">
        <v>2380</v>
      </c>
      <c r="D541">
        <v>617</v>
      </c>
      <c r="E541" t="s">
        <v>27</v>
      </c>
      <c r="G541" t="s">
        <v>36</v>
      </c>
      <c r="H541" t="s">
        <v>603</v>
      </c>
      <c r="I541" s="134" t="s">
        <v>5306</v>
      </c>
      <c r="J541" t="s">
        <v>30</v>
      </c>
      <c r="K541" t="s">
        <v>5903</v>
      </c>
      <c r="L541">
        <v>3347</v>
      </c>
      <c r="P541">
        <v>12</v>
      </c>
      <c r="Q541">
        <v>110</v>
      </c>
      <c r="R541">
        <v>1320</v>
      </c>
      <c r="S541">
        <f>IFERROR(_xlfn.XLOOKUP(tbl_Facturas[[#This Row],[Key_Fact]],tbl_Manifiestos[Key_Manif],tbl_Manifiestos[Pagado a Broker],0),0)</f>
        <v>1227.6000000000001</v>
      </c>
      <c r="T541">
        <v>245412.49</v>
      </c>
    </row>
    <row r="542" spans="1:20" x14ac:dyDescent="0.25">
      <c r="A542" t="s">
        <v>5819</v>
      </c>
      <c r="B542" t="str">
        <f>tbl_Facturas[[#This Row],[Factura]] &amp; "|" &amp; tbl_Facturas[[#This Row],[Proyecto OK]] &amp; "|" &amp; TEXT(tbl_Facturas[[#This Row],[Horas o Viaje]],"0.00") &amp; "|" &amp; TEXT(tbl_Facturas[[#This Row],[Costo unitario]],"0.00")</f>
        <v>2380|Lead Replacement Service|9.00|110.00</v>
      </c>
      <c r="C542">
        <v>2380</v>
      </c>
      <c r="D542">
        <v>67</v>
      </c>
      <c r="E542" t="s">
        <v>27</v>
      </c>
      <c r="G542" t="s">
        <v>28</v>
      </c>
      <c r="H542" t="s">
        <v>604</v>
      </c>
      <c r="I542" s="134" t="s">
        <v>5306</v>
      </c>
      <c r="J542" t="s">
        <v>30</v>
      </c>
      <c r="K542" t="s">
        <v>5903</v>
      </c>
      <c r="L542">
        <v>3347</v>
      </c>
      <c r="P542">
        <v>9</v>
      </c>
      <c r="Q542">
        <v>110</v>
      </c>
      <c r="R542">
        <v>990</v>
      </c>
      <c r="S542">
        <f>IFERROR(_xlfn.XLOOKUP(tbl_Facturas[[#This Row],[Key_Fact]],tbl_Manifiestos[Key_Manif],tbl_Manifiestos[Pagado a Broker],0),0)</f>
        <v>920.7</v>
      </c>
      <c r="T542">
        <v>246402.49</v>
      </c>
    </row>
    <row r="543" spans="1:20" x14ac:dyDescent="0.25">
      <c r="A543" t="s">
        <v>5819</v>
      </c>
      <c r="B543" t="str">
        <f>tbl_Facturas[[#This Row],[Factura]] &amp; "|" &amp; tbl_Facturas[[#This Row],[Proyecto OK]] &amp; "|" &amp; TEXT(tbl_Facturas[[#This Row],[Horas o Viaje]],"0.00") &amp; "|" &amp; TEXT(tbl_Facturas[[#This Row],[Costo unitario]],"0.00")</f>
        <v>2380|Lead Replacement Service|12.00|110.00</v>
      </c>
      <c r="C543">
        <v>2380</v>
      </c>
      <c r="D543">
        <v>617</v>
      </c>
      <c r="E543" t="s">
        <v>27</v>
      </c>
      <c r="G543" t="s">
        <v>36</v>
      </c>
      <c r="H543" t="s">
        <v>605</v>
      </c>
      <c r="I543" s="134" t="s">
        <v>5306</v>
      </c>
      <c r="J543" t="s">
        <v>30</v>
      </c>
      <c r="K543" t="s">
        <v>5903</v>
      </c>
      <c r="L543">
        <v>3347</v>
      </c>
      <c r="P543">
        <v>12</v>
      </c>
      <c r="Q543">
        <v>110</v>
      </c>
      <c r="R543">
        <v>1320</v>
      </c>
      <c r="S543">
        <f>IFERROR(_xlfn.XLOOKUP(tbl_Facturas[[#This Row],[Key_Fact]],tbl_Manifiestos[Key_Manif],tbl_Manifiestos[Pagado a Broker],0),0)</f>
        <v>1227.6000000000001</v>
      </c>
      <c r="T543">
        <v>247722.49</v>
      </c>
    </row>
    <row r="544" spans="1:20" x14ac:dyDescent="0.25">
      <c r="A544" t="s">
        <v>5819</v>
      </c>
      <c r="B544" t="str">
        <f>tbl_Facturas[[#This Row],[Factura]] &amp; "|" &amp; tbl_Facturas[[#This Row],[Proyecto OK]] &amp; "|" &amp; TEXT(tbl_Facturas[[#This Row],[Horas o Viaje]],"0.00") &amp; "|" &amp; TEXT(tbl_Facturas[[#This Row],[Costo unitario]],"0.00")</f>
        <v>2380|Lead Replacement Service|9.25|110.00</v>
      </c>
      <c r="C544">
        <v>2380</v>
      </c>
      <c r="D544">
        <v>67</v>
      </c>
      <c r="E544" t="s">
        <v>27</v>
      </c>
      <c r="G544" t="s">
        <v>28</v>
      </c>
      <c r="H544" t="s">
        <v>606</v>
      </c>
      <c r="I544" s="134" t="s">
        <v>5306</v>
      </c>
      <c r="J544" t="s">
        <v>30</v>
      </c>
      <c r="K544" t="s">
        <v>5903</v>
      </c>
      <c r="L544">
        <v>3347</v>
      </c>
      <c r="P544">
        <v>9.25</v>
      </c>
      <c r="Q544">
        <v>110</v>
      </c>
      <c r="R544">
        <v>1017.5</v>
      </c>
      <c r="S544">
        <f>IFERROR(_xlfn.XLOOKUP(tbl_Facturas[[#This Row],[Key_Fact]],tbl_Manifiestos[Key_Manif],tbl_Manifiestos[Pagado a Broker],0),0)</f>
        <v>946.27500000000009</v>
      </c>
      <c r="T544">
        <v>248739.99</v>
      </c>
    </row>
    <row r="545" spans="1:20" x14ac:dyDescent="0.25">
      <c r="A545" t="s">
        <v>5819</v>
      </c>
      <c r="B545" t="str">
        <f>tbl_Facturas[[#This Row],[Factura]] &amp; "|" &amp; tbl_Facturas[[#This Row],[Proyecto OK]] &amp; "|" &amp; TEXT(tbl_Facturas[[#This Row],[Horas o Viaje]],"0.00") &amp; "|" &amp; TEXT(tbl_Facturas[[#This Row],[Costo unitario]],"0.00")</f>
        <v>2380|Lead Replacement Service|9.50|110.00</v>
      </c>
      <c r="C545">
        <v>2380</v>
      </c>
      <c r="D545">
        <v>67</v>
      </c>
      <c r="E545" t="s">
        <v>27</v>
      </c>
      <c r="G545" t="s">
        <v>28</v>
      </c>
      <c r="H545" t="s">
        <v>607</v>
      </c>
      <c r="I545" s="134" t="s">
        <v>5306</v>
      </c>
      <c r="J545" t="s">
        <v>30</v>
      </c>
      <c r="K545" t="s">
        <v>5903</v>
      </c>
      <c r="L545">
        <v>3347</v>
      </c>
      <c r="P545">
        <v>9.5</v>
      </c>
      <c r="Q545">
        <v>110</v>
      </c>
      <c r="R545">
        <v>1045</v>
      </c>
      <c r="S545">
        <f>IFERROR(_xlfn.XLOOKUP(tbl_Facturas[[#This Row],[Key_Fact]],tbl_Manifiestos[Key_Manif],tbl_Manifiestos[Pagado a Broker],0),0)</f>
        <v>971.85</v>
      </c>
      <c r="T545">
        <v>249784.99</v>
      </c>
    </row>
    <row r="546" spans="1:20" x14ac:dyDescent="0.25">
      <c r="A546" t="s">
        <v>5819</v>
      </c>
      <c r="B546" t="str">
        <f>tbl_Facturas[[#This Row],[Factura]] &amp; "|" &amp; tbl_Facturas[[#This Row],[Proyecto OK]] &amp; "|" &amp; TEXT(tbl_Facturas[[#This Row],[Horas o Viaje]],"0.00") &amp; "|" &amp; TEXT(tbl_Facturas[[#This Row],[Costo unitario]],"0.00")</f>
        <v>2380|Lead Replacement Service|9.00|110.00</v>
      </c>
      <c r="C546">
        <v>2380</v>
      </c>
      <c r="D546">
        <v>325</v>
      </c>
      <c r="E546" t="s">
        <v>27</v>
      </c>
      <c r="G546" t="s">
        <v>34</v>
      </c>
      <c r="H546" t="s">
        <v>608</v>
      </c>
      <c r="I546" s="134" t="s">
        <v>5306</v>
      </c>
      <c r="J546" t="s">
        <v>30</v>
      </c>
      <c r="K546" t="s">
        <v>5903</v>
      </c>
      <c r="L546">
        <v>3347</v>
      </c>
      <c r="P546">
        <v>9</v>
      </c>
      <c r="Q546">
        <v>110</v>
      </c>
      <c r="R546">
        <v>990</v>
      </c>
      <c r="S546">
        <f>IFERROR(_xlfn.XLOOKUP(tbl_Facturas[[#This Row],[Key_Fact]],tbl_Manifiestos[Key_Manif],tbl_Manifiestos[Pagado a Broker],0),0)</f>
        <v>920.7</v>
      </c>
      <c r="T546">
        <v>250774.99</v>
      </c>
    </row>
    <row r="547" spans="1:20" x14ac:dyDescent="0.25">
      <c r="A547" t="s">
        <v>5819</v>
      </c>
      <c r="B547" t="str">
        <f>tbl_Facturas[[#This Row],[Factura]] &amp; "|" &amp; tbl_Facturas[[#This Row],[Proyecto OK]] &amp; "|" &amp; TEXT(tbl_Facturas[[#This Row],[Horas o Viaje]],"0.00") &amp; "|" &amp; TEXT(tbl_Facturas[[#This Row],[Costo unitario]],"0.00")</f>
        <v>2380|Lead Replacement Service|10.00|110.00</v>
      </c>
      <c r="C547">
        <v>2380</v>
      </c>
      <c r="D547">
        <v>114</v>
      </c>
      <c r="E547" t="s">
        <v>27</v>
      </c>
      <c r="G547" t="s">
        <v>57</v>
      </c>
      <c r="H547" t="s">
        <v>609</v>
      </c>
      <c r="I547" s="134" t="s">
        <v>5306</v>
      </c>
      <c r="J547" t="s">
        <v>30</v>
      </c>
      <c r="K547" t="s">
        <v>5903</v>
      </c>
      <c r="L547">
        <v>3347</v>
      </c>
      <c r="P547">
        <v>10</v>
      </c>
      <c r="Q547">
        <v>110</v>
      </c>
      <c r="R547">
        <v>1100</v>
      </c>
      <c r="S547">
        <f>IFERROR(_xlfn.XLOOKUP(tbl_Facturas[[#This Row],[Key_Fact]],tbl_Manifiestos[Key_Manif],tbl_Manifiestos[Pagado a Broker],0),0)</f>
        <v>1023</v>
      </c>
      <c r="T547">
        <v>251874.99</v>
      </c>
    </row>
    <row r="548" spans="1:20" x14ac:dyDescent="0.25">
      <c r="A548" t="s">
        <v>5819</v>
      </c>
      <c r="B548" t="str">
        <f>tbl_Facturas[[#This Row],[Factura]] &amp; "|" &amp; tbl_Facturas[[#This Row],[Proyecto OK]] &amp; "|" &amp; TEXT(tbl_Facturas[[#This Row],[Horas o Viaje]],"0.00") &amp; "|" &amp; TEXT(tbl_Facturas[[#This Row],[Costo unitario]],"0.00")</f>
        <v>2380|Lead Replacement Service|11.00|110.00</v>
      </c>
      <c r="C548">
        <v>2380</v>
      </c>
      <c r="D548">
        <v>108</v>
      </c>
      <c r="E548" t="s">
        <v>5916</v>
      </c>
      <c r="G548" t="s">
        <v>99</v>
      </c>
      <c r="H548" t="s">
        <v>610</v>
      </c>
      <c r="I548" s="134" t="s">
        <v>5306</v>
      </c>
      <c r="J548" t="s">
        <v>30</v>
      </c>
      <c r="K548" t="s">
        <v>5903</v>
      </c>
      <c r="L548">
        <v>3347</v>
      </c>
      <c r="P548">
        <v>11</v>
      </c>
      <c r="Q548">
        <v>110</v>
      </c>
      <c r="R548">
        <v>1210</v>
      </c>
      <c r="S548">
        <f>IFERROR(_xlfn.XLOOKUP(tbl_Facturas[[#This Row],[Key_Fact]],tbl_Manifiestos[Key_Manif],tbl_Manifiestos[Pagado a Broker],0),0)</f>
        <v>1125.3</v>
      </c>
      <c r="T548">
        <v>253084.99</v>
      </c>
    </row>
    <row r="549" spans="1:20" x14ac:dyDescent="0.25">
      <c r="A549" t="s">
        <v>5819</v>
      </c>
      <c r="B549" t="str">
        <f>tbl_Facturas[[#This Row],[Factura]] &amp; "|" &amp; tbl_Facturas[[#This Row],[Proyecto OK]] &amp; "|" &amp; TEXT(tbl_Facturas[[#This Row],[Horas o Viaje]],"0.00") &amp; "|" &amp; TEXT(tbl_Facturas[[#This Row],[Costo unitario]],"0.00")</f>
        <v>2380|Lead Replacement Service|13.50|110.00</v>
      </c>
      <c r="C549">
        <v>2380</v>
      </c>
      <c r="D549">
        <v>114</v>
      </c>
      <c r="E549" t="s">
        <v>27</v>
      </c>
      <c r="G549" t="s">
        <v>57</v>
      </c>
      <c r="H549" t="s">
        <v>611</v>
      </c>
      <c r="I549" s="134" t="s">
        <v>5306</v>
      </c>
      <c r="J549" t="s">
        <v>30</v>
      </c>
      <c r="K549" t="s">
        <v>5903</v>
      </c>
      <c r="L549">
        <v>3347</v>
      </c>
      <c r="P549">
        <v>13.5</v>
      </c>
      <c r="Q549">
        <v>110</v>
      </c>
      <c r="R549">
        <v>1485</v>
      </c>
      <c r="S549">
        <f>IFERROR(_xlfn.XLOOKUP(tbl_Facturas[[#This Row],[Key_Fact]],tbl_Manifiestos[Key_Manif],tbl_Manifiestos[Pagado a Broker],0),0)</f>
        <v>1381.0500000000002</v>
      </c>
      <c r="T549">
        <v>254569.99</v>
      </c>
    </row>
    <row r="550" spans="1:20" x14ac:dyDescent="0.25">
      <c r="A550" t="s">
        <v>5819</v>
      </c>
      <c r="B550" t="str">
        <f>tbl_Facturas[[#This Row],[Factura]] &amp; "|" &amp; tbl_Facturas[[#This Row],[Proyecto OK]] &amp; "|" &amp; TEXT(tbl_Facturas[[#This Row],[Horas o Viaje]],"0.00") &amp; "|" &amp; TEXT(tbl_Facturas[[#This Row],[Costo unitario]],"0.00")</f>
        <v>2381|Lead Replacement Service|7.50|110.00</v>
      </c>
      <c r="C550">
        <v>2381</v>
      </c>
      <c r="D550">
        <v>54</v>
      </c>
      <c r="E550" t="s">
        <v>19</v>
      </c>
      <c r="G550" t="s">
        <v>479</v>
      </c>
      <c r="H550" t="s">
        <v>612</v>
      </c>
      <c r="I550" s="134" t="s">
        <v>5306</v>
      </c>
      <c r="J550" t="s">
        <v>89</v>
      </c>
      <c r="K550" t="s">
        <v>5903</v>
      </c>
      <c r="L550">
        <v>3359</v>
      </c>
      <c r="P550">
        <v>7.5</v>
      </c>
      <c r="Q550">
        <v>110</v>
      </c>
      <c r="R550">
        <v>825</v>
      </c>
      <c r="S550">
        <f>IFERROR(_xlfn.XLOOKUP(tbl_Facturas[[#This Row],[Key_Fact]],tbl_Manifiestos[Key_Manif],tbl_Manifiestos[Pagado a Broker],0),0)</f>
        <v>0</v>
      </c>
      <c r="T550">
        <v>255394.99</v>
      </c>
    </row>
    <row r="551" spans="1:20" x14ac:dyDescent="0.25">
      <c r="A551" t="s">
        <v>5819</v>
      </c>
      <c r="B551" t="str">
        <f>tbl_Facturas[[#This Row],[Factura]] &amp; "|" &amp; tbl_Facturas[[#This Row],[Proyecto OK]] &amp; "|" &amp; TEXT(tbl_Facturas[[#This Row],[Horas o Viaje]],"0.00") &amp; "|" &amp; TEXT(tbl_Facturas[[#This Row],[Costo unitario]],"0.00")</f>
        <v>2382|Lead Service Line Replacements|8.00|120.75</v>
      </c>
      <c r="C551">
        <v>2382</v>
      </c>
      <c r="D551">
        <v>73</v>
      </c>
      <c r="E551" t="s">
        <v>19</v>
      </c>
      <c r="G551" t="s">
        <v>20</v>
      </c>
      <c r="H551" t="s">
        <v>613</v>
      </c>
      <c r="I551" s="134" t="s">
        <v>5402</v>
      </c>
      <c r="J551" t="s">
        <v>65</v>
      </c>
      <c r="K551" t="s">
        <v>65</v>
      </c>
      <c r="P551">
        <v>8</v>
      </c>
      <c r="Q551">
        <v>120.75</v>
      </c>
      <c r="R551">
        <v>966</v>
      </c>
      <c r="S551">
        <f>IFERROR(_xlfn.XLOOKUP(tbl_Facturas[[#This Row],[Key_Fact]],tbl_Manifiestos[Key_Manif],tbl_Manifiestos[Pagado a Broker],0),0)</f>
        <v>0</v>
      </c>
      <c r="T551">
        <v>256360.99</v>
      </c>
    </row>
    <row r="552" spans="1:20" x14ac:dyDescent="0.25">
      <c r="A552" t="s">
        <v>5819</v>
      </c>
      <c r="B552" t="str">
        <f>tbl_Facturas[[#This Row],[Factura]] &amp; "|" &amp; tbl_Facturas[[#This Row],[Proyecto OK]] &amp; "|" &amp; TEXT(tbl_Facturas[[#This Row],[Horas o Viaje]],"0.00") &amp; "|" &amp; TEXT(tbl_Facturas[[#This Row],[Costo unitario]],"0.00")</f>
        <v>2382|Lead Service Line Replacements|8.00|120.75</v>
      </c>
      <c r="C552">
        <v>2382</v>
      </c>
      <c r="D552">
        <v>19</v>
      </c>
      <c r="E552" t="s">
        <v>12</v>
      </c>
      <c r="G552" t="s">
        <v>24</v>
      </c>
      <c r="H552" t="s">
        <v>614</v>
      </c>
      <c r="I552" s="134" t="s">
        <v>5402</v>
      </c>
      <c r="J552" t="s">
        <v>65</v>
      </c>
      <c r="K552" t="s">
        <v>65</v>
      </c>
      <c r="P552">
        <v>8</v>
      </c>
      <c r="Q552">
        <v>120.75</v>
      </c>
      <c r="R552">
        <v>966</v>
      </c>
      <c r="S552">
        <f>IFERROR(_xlfn.XLOOKUP(tbl_Facturas[[#This Row],[Key_Fact]],tbl_Manifiestos[Key_Manif],tbl_Manifiestos[Pagado a Broker],0),0)</f>
        <v>0</v>
      </c>
      <c r="T552">
        <v>257326.99</v>
      </c>
    </row>
    <row r="553" spans="1:20" x14ac:dyDescent="0.25">
      <c r="A553" t="s">
        <v>5819</v>
      </c>
      <c r="B553" t="str">
        <f>tbl_Facturas[[#This Row],[Factura]] &amp; "|" &amp; tbl_Facturas[[#This Row],[Proyecto OK]] &amp; "|" &amp; TEXT(tbl_Facturas[[#This Row],[Horas o Viaje]],"0.00") &amp; "|" &amp; TEXT(tbl_Facturas[[#This Row],[Costo unitario]],"0.00")</f>
        <v>2382|Lead Service Line Replacements|8.00|120.75</v>
      </c>
      <c r="C553">
        <v>2382</v>
      </c>
      <c r="D553">
        <v>19</v>
      </c>
      <c r="E553" t="s">
        <v>12</v>
      </c>
      <c r="G553" t="s">
        <v>24</v>
      </c>
      <c r="H553" t="s">
        <v>615</v>
      </c>
      <c r="I553" s="134" t="s">
        <v>5402</v>
      </c>
      <c r="J553" t="s">
        <v>65</v>
      </c>
      <c r="K553" t="s">
        <v>65</v>
      </c>
      <c r="P553">
        <v>8</v>
      </c>
      <c r="Q553">
        <v>120.75</v>
      </c>
      <c r="R553">
        <v>966</v>
      </c>
      <c r="S553">
        <f>IFERROR(_xlfn.XLOOKUP(tbl_Facturas[[#This Row],[Key_Fact]],tbl_Manifiestos[Key_Manif],tbl_Manifiestos[Pagado a Broker],0),0)</f>
        <v>0</v>
      </c>
      <c r="T553">
        <v>258292.99</v>
      </c>
    </row>
    <row r="554" spans="1:20" x14ac:dyDescent="0.25">
      <c r="A554" t="s">
        <v>5820</v>
      </c>
      <c r="B554" t="str">
        <f>tbl_Facturas[[#This Row],[Factura]] &amp; "|" &amp; tbl_Facturas[[#This Row],[Proyecto OK]] &amp; "|" &amp; TEXT(tbl_Facturas[[#This Row],[Horas o Viaje]],"0.00") &amp; "|" &amp; TEXT(tbl_Facturas[[#This Row],[Costo unitario]],"0.00")</f>
        <v>2383|Lead Service Replacement|12.00|120.00</v>
      </c>
      <c r="C554">
        <v>2383</v>
      </c>
      <c r="D554">
        <v>103</v>
      </c>
      <c r="E554" t="s">
        <v>27</v>
      </c>
      <c r="G554" t="s">
        <v>284</v>
      </c>
      <c r="H554" t="s">
        <v>616</v>
      </c>
      <c r="I554" s="134" t="s">
        <v>5322</v>
      </c>
      <c r="J554" t="s">
        <v>548</v>
      </c>
      <c r="K554" t="s">
        <v>5881</v>
      </c>
      <c r="L554" t="s">
        <v>5898</v>
      </c>
      <c r="P554">
        <v>12</v>
      </c>
      <c r="Q554">
        <v>120</v>
      </c>
      <c r="R554">
        <v>1440</v>
      </c>
      <c r="S554">
        <f>IFERROR(_xlfn.XLOOKUP(tbl_Facturas[[#This Row],[Key_Fact]],tbl_Manifiestos[Key_Manif],tbl_Manifiestos[Pagado a Broker],0),0)</f>
        <v>1339.2</v>
      </c>
      <c r="T554">
        <v>259732.99</v>
      </c>
    </row>
    <row r="555" spans="1:20" x14ac:dyDescent="0.25">
      <c r="A555" t="s">
        <v>5820</v>
      </c>
      <c r="B555" t="str">
        <f>tbl_Facturas[[#This Row],[Factura]] &amp; "|" &amp; tbl_Facturas[[#This Row],[Proyecto OK]] &amp; "|" &amp; TEXT(tbl_Facturas[[#This Row],[Horas o Viaje]],"0.00") &amp; "|" &amp; TEXT(tbl_Facturas[[#This Row],[Costo unitario]],"0.00")</f>
        <v>2383|Lead Service Replacement|10.50|120.00</v>
      </c>
      <c r="C555">
        <v>2383</v>
      </c>
      <c r="D555">
        <v>103</v>
      </c>
      <c r="E555" t="s">
        <v>27</v>
      </c>
      <c r="G555" t="s">
        <v>284</v>
      </c>
      <c r="H555" t="s">
        <v>617</v>
      </c>
      <c r="I555" s="134" t="s">
        <v>5322</v>
      </c>
      <c r="J555" t="s">
        <v>548</v>
      </c>
      <c r="K555" t="s">
        <v>5881</v>
      </c>
      <c r="L555" t="s">
        <v>5898</v>
      </c>
      <c r="P555">
        <v>10.5</v>
      </c>
      <c r="Q555">
        <v>120</v>
      </c>
      <c r="R555">
        <v>1260</v>
      </c>
      <c r="S555">
        <f>IFERROR(_xlfn.XLOOKUP(tbl_Facturas[[#This Row],[Key_Fact]],tbl_Manifiestos[Key_Manif],tbl_Manifiestos[Pagado a Broker],0),0)</f>
        <v>1171.8</v>
      </c>
      <c r="T555">
        <v>260992.99</v>
      </c>
    </row>
    <row r="556" spans="1:20" x14ac:dyDescent="0.25">
      <c r="A556" t="s">
        <v>5820</v>
      </c>
      <c r="B556" t="str">
        <f>tbl_Facturas[[#This Row],[Factura]] &amp; "|" &amp; tbl_Facturas[[#This Row],[Proyecto OK]] &amp; "|" &amp; TEXT(tbl_Facturas[[#This Row],[Horas o Viaje]],"0.00") &amp; "|" &amp; TEXT(tbl_Facturas[[#This Row],[Costo unitario]],"0.00")</f>
        <v>2383|Lead Service Replacement|9.50|120.00</v>
      </c>
      <c r="C556">
        <v>2383</v>
      </c>
      <c r="D556">
        <v>67</v>
      </c>
      <c r="E556" t="s">
        <v>27</v>
      </c>
      <c r="G556" t="s">
        <v>28</v>
      </c>
      <c r="H556" t="s">
        <v>618</v>
      </c>
      <c r="I556" s="134" t="s">
        <v>5322</v>
      </c>
      <c r="J556" t="s">
        <v>548</v>
      </c>
      <c r="K556" t="s">
        <v>5881</v>
      </c>
      <c r="L556" t="s">
        <v>5898</v>
      </c>
      <c r="P556">
        <v>9.5</v>
      </c>
      <c r="Q556">
        <v>120</v>
      </c>
      <c r="R556">
        <v>1140</v>
      </c>
      <c r="S556">
        <f>IFERROR(_xlfn.XLOOKUP(tbl_Facturas[[#This Row],[Key_Fact]],tbl_Manifiestos[Key_Manif],tbl_Manifiestos[Pagado a Broker],0),0)</f>
        <v>1060.2</v>
      </c>
      <c r="T556">
        <v>262132.99</v>
      </c>
    </row>
    <row r="557" spans="1:20" x14ac:dyDescent="0.25">
      <c r="A557" t="s">
        <v>5820</v>
      </c>
      <c r="B557" t="str">
        <f>tbl_Facturas[[#This Row],[Factura]] &amp; "|" &amp; tbl_Facturas[[#This Row],[Proyecto OK]] &amp; "|" &amp; TEXT(tbl_Facturas[[#This Row],[Horas o Viaje]],"0.00") &amp; "|" &amp; TEXT(tbl_Facturas[[#This Row],[Costo unitario]],"0.00")</f>
        <v>2383|Lead Service Replacement|9.00|120.00</v>
      </c>
      <c r="C557">
        <v>2383</v>
      </c>
      <c r="D557">
        <v>103</v>
      </c>
      <c r="E557" t="s">
        <v>27</v>
      </c>
      <c r="G557" t="s">
        <v>284</v>
      </c>
      <c r="H557" t="s">
        <v>619</v>
      </c>
      <c r="I557" s="134" t="s">
        <v>5322</v>
      </c>
      <c r="J557" t="s">
        <v>548</v>
      </c>
      <c r="K557" t="s">
        <v>5881</v>
      </c>
      <c r="L557" t="s">
        <v>5898</v>
      </c>
      <c r="P557">
        <v>9</v>
      </c>
      <c r="Q557">
        <v>120</v>
      </c>
      <c r="R557">
        <v>1080</v>
      </c>
      <c r="S557">
        <f>IFERROR(_xlfn.XLOOKUP(tbl_Facturas[[#This Row],[Key_Fact]],tbl_Manifiestos[Key_Manif],tbl_Manifiestos[Pagado a Broker],0),0)</f>
        <v>1004.4000000000001</v>
      </c>
      <c r="T557">
        <v>263212.99</v>
      </c>
    </row>
    <row r="558" spans="1:20" x14ac:dyDescent="0.25">
      <c r="A558" t="s">
        <v>5820</v>
      </c>
      <c r="B558" t="str">
        <f>tbl_Facturas[[#This Row],[Factura]] &amp; "|" &amp; tbl_Facturas[[#This Row],[Proyecto OK]] &amp; "|" &amp; TEXT(tbl_Facturas[[#This Row],[Horas o Viaje]],"0.00") &amp; "|" &amp; TEXT(tbl_Facturas[[#This Row],[Costo unitario]],"0.00")</f>
        <v>2383|Lead Service Replacement|8.00|120.00</v>
      </c>
      <c r="C558">
        <v>2383</v>
      </c>
      <c r="D558">
        <v>103</v>
      </c>
      <c r="E558" t="s">
        <v>27</v>
      </c>
      <c r="G558" t="s">
        <v>284</v>
      </c>
      <c r="H558" t="s">
        <v>620</v>
      </c>
      <c r="I558" s="134" t="s">
        <v>5322</v>
      </c>
      <c r="J558" t="s">
        <v>548</v>
      </c>
      <c r="K558" t="s">
        <v>5881</v>
      </c>
      <c r="L558" t="s">
        <v>5898</v>
      </c>
      <c r="P558">
        <v>8</v>
      </c>
      <c r="Q558">
        <v>120</v>
      </c>
      <c r="R558">
        <v>960</v>
      </c>
      <c r="S558">
        <f>IFERROR(_xlfn.XLOOKUP(tbl_Facturas[[#This Row],[Key_Fact]],tbl_Manifiestos[Key_Manif],tbl_Manifiestos[Pagado a Broker],0),0)</f>
        <v>892.80000000000007</v>
      </c>
      <c r="T558">
        <v>264172.99</v>
      </c>
    </row>
    <row r="559" spans="1:20" x14ac:dyDescent="0.25">
      <c r="A559" t="s">
        <v>5820</v>
      </c>
      <c r="B559" t="str">
        <f>tbl_Facturas[[#This Row],[Factura]] &amp; "|" &amp; tbl_Facturas[[#This Row],[Proyecto OK]] &amp; "|" &amp; TEXT(tbl_Facturas[[#This Row],[Horas o Viaje]],"0.00") &amp; "|" &amp; TEXT(tbl_Facturas[[#This Row],[Costo unitario]],"0.00")</f>
        <v>2384|Canal #2 |17.00|28.00</v>
      </c>
      <c r="C559">
        <v>2384</v>
      </c>
      <c r="D559">
        <v>67</v>
      </c>
      <c r="E559" t="s">
        <v>12</v>
      </c>
      <c r="G559" t="s">
        <v>13</v>
      </c>
      <c r="H559" t="s">
        <v>640</v>
      </c>
      <c r="I559" s="134" t="s">
        <v>5401</v>
      </c>
      <c r="J559" t="s">
        <v>577</v>
      </c>
      <c r="K559" t="s">
        <v>5892</v>
      </c>
      <c r="L559">
        <v>6227</v>
      </c>
      <c r="M559" t="s">
        <v>622</v>
      </c>
      <c r="N559">
        <v>149730</v>
      </c>
      <c r="O559" t="s">
        <v>623</v>
      </c>
      <c r="P559">
        <v>17</v>
      </c>
      <c r="Q559">
        <v>28</v>
      </c>
      <c r="R559">
        <v>476</v>
      </c>
      <c r="S559">
        <f>IFERROR(_xlfn.XLOOKUP(tbl_Facturas[[#This Row],[Key_Fact]],tbl_Manifiestos[Key_Manif],tbl_Manifiestos[Pagado a Broker],0),0)</f>
        <v>0</v>
      </c>
      <c r="T559">
        <v>271596.33</v>
      </c>
    </row>
    <row r="560" spans="1:20" x14ac:dyDescent="0.25">
      <c r="A560" t="s">
        <v>5820</v>
      </c>
      <c r="B560" t="str">
        <f>tbl_Facturas[[#This Row],[Factura]] &amp; "|" &amp; tbl_Facturas[[#This Row],[Proyecto OK]] &amp; "|" &amp; TEXT(tbl_Facturas[[#This Row],[Horas o Viaje]],"0.00") &amp; "|" &amp; TEXT(tbl_Facturas[[#This Row],[Costo unitario]],"0.00")</f>
        <v>2384|Canal #2 |0.25|132.30</v>
      </c>
      <c r="C560">
        <v>2384</v>
      </c>
      <c r="D560">
        <v>67</v>
      </c>
      <c r="E560" t="s">
        <v>5309</v>
      </c>
      <c r="G560" t="s">
        <v>649</v>
      </c>
      <c r="H560" t="s">
        <v>656</v>
      </c>
      <c r="I560" s="134" t="s">
        <v>5401</v>
      </c>
      <c r="J560" t="s">
        <v>577</v>
      </c>
      <c r="K560" t="s">
        <v>5892</v>
      </c>
      <c r="L560">
        <v>6227</v>
      </c>
      <c r="M560" t="s">
        <v>40</v>
      </c>
      <c r="O560" t="s">
        <v>658</v>
      </c>
      <c r="P560">
        <v>0.25</v>
      </c>
      <c r="Q560">
        <v>132.30000000000001</v>
      </c>
      <c r="R560">
        <v>33.08</v>
      </c>
      <c r="S560">
        <f>IFERROR(_xlfn.XLOOKUP(tbl_Facturas[[#This Row],[Key_Fact]],tbl_Manifiestos[Key_Manif],tbl_Manifiestos[Pagado a Broker],0),0)</f>
        <v>0</v>
      </c>
      <c r="T560">
        <v>274823.93</v>
      </c>
    </row>
    <row r="561" spans="1:20" x14ac:dyDescent="0.25">
      <c r="A561" t="s">
        <v>5820</v>
      </c>
      <c r="B561" t="str">
        <f>tbl_Facturas[[#This Row],[Factura]] &amp; "|" &amp; tbl_Facturas[[#This Row],[Proyecto OK]] &amp; "|" &amp; TEXT(tbl_Facturas[[#This Row],[Horas o Viaje]],"0.00") &amp; "|" &amp; TEXT(tbl_Facturas[[#This Row],[Costo unitario]],"0.00")</f>
        <v>2384|Canal #2 |1.00|357.00</v>
      </c>
      <c r="C561">
        <v>2384</v>
      </c>
      <c r="D561">
        <v>67</v>
      </c>
      <c r="E561" t="s">
        <v>27</v>
      </c>
      <c r="G561" t="s">
        <v>28</v>
      </c>
      <c r="H561" t="s">
        <v>621</v>
      </c>
      <c r="I561" s="134" t="s">
        <v>5401</v>
      </c>
      <c r="J561" t="s">
        <v>39</v>
      </c>
      <c r="K561" t="s">
        <v>5892</v>
      </c>
      <c r="L561">
        <v>6227</v>
      </c>
      <c r="M561" t="s">
        <v>622</v>
      </c>
      <c r="P561">
        <v>1</v>
      </c>
      <c r="Q561">
        <v>357</v>
      </c>
      <c r="R561">
        <v>357</v>
      </c>
      <c r="S561">
        <f>IFERROR(_xlfn.XLOOKUP(tbl_Facturas[[#This Row],[Key_Fact]],tbl_Manifiestos[Key_Manif],tbl_Manifiestos[Pagado a Broker],0),0)</f>
        <v>0</v>
      </c>
      <c r="T561">
        <v>264529.99</v>
      </c>
    </row>
    <row r="562" spans="1:20" x14ac:dyDescent="0.25">
      <c r="A562" t="s">
        <v>5820</v>
      </c>
      <c r="B562" t="str">
        <f>tbl_Facturas[[#This Row],[Factura]] &amp; "|" &amp; tbl_Facturas[[#This Row],[Proyecto OK]] &amp; "|" &amp; TEXT(tbl_Facturas[[#This Row],[Horas o Viaje]],"0.00") &amp; "|" &amp; TEXT(tbl_Facturas[[#This Row],[Costo unitario]],"0.00")</f>
        <v>2384|Canal #2 |18.68|18.50</v>
      </c>
      <c r="C562">
        <v>2384</v>
      </c>
      <c r="D562">
        <v>67</v>
      </c>
      <c r="E562" t="s">
        <v>27</v>
      </c>
      <c r="G562" t="s">
        <v>28</v>
      </c>
      <c r="H562" t="s">
        <v>621</v>
      </c>
      <c r="I562" s="134" t="s">
        <v>5401</v>
      </c>
      <c r="J562" t="s">
        <v>39</v>
      </c>
      <c r="K562" t="s">
        <v>5892</v>
      </c>
      <c r="L562">
        <v>6227</v>
      </c>
      <c r="M562" t="s">
        <v>622</v>
      </c>
      <c r="N562">
        <v>149578</v>
      </c>
      <c r="O562" t="s">
        <v>623</v>
      </c>
      <c r="P562">
        <v>18.68</v>
      </c>
      <c r="Q562">
        <v>18.5</v>
      </c>
      <c r="R562">
        <v>345.58</v>
      </c>
      <c r="S562">
        <f>IFERROR(_xlfn.XLOOKUP(tbl_Facturas[[#This Row],[Key_Fact]],tbl_Manifiestos[Key_Manif],tbl_Manifiestos[Pagado a Broker],0),0)</f>
        <v>0</v>
      </c>
      <c r="T562">
        <v>264875.57</v>
      </c>
    </row>
    <row r="563" spans="1:20" x14ac:dyDescent="0.25">
      <c r="A563" t="s">
        <v>5820</v>
      </c>
      <c r="B563" t="str">
        <f>tbl_Facturas[[#This Row],[Factura]] &amp; "|" &amp; tbl_Facturas[[#This Row],[Proyecto OK]] &amp; "|" &amp; TEXT(tbl_Facturas[[#This Row],[Horas o Viaje]],"0.00") &amp; "|" &amp; TEXT(tbl_Facturas[[#This Row],[Costo unitario]],"0.00")</f>
        <v>2384|Canal #2 |1.00|357.00</v>
      </c>
      <c r="C563">
        <v>2384</v>
      </c>
      <c r="D563">
        <v>67</v>
      </c>
      <c r="E563" t="s">
        <v>27</v>
      </c>
      <c r="G563" t="s">
        <v>28</v>
      </c>
      <c r="H563" t="s">
        <v>624</v>
      </c>
      <c r="I563" s="134" t="s">
        <v>5401</v>
      </c>
      <c r="J563" t="s">
        <v>39</v>
      </c>
      <c r="K563" t="s">
        <v>5892</v>
      </c>
      <c r="L563">
        <v>6227</v>
      </c>
      <c r="M563" t="s">
        <v>622</v>
      </c>
      <c r="P563">
        <v>1</v>
      </c>
      <c r="Q563">
        <v>357</v>
      </c>
      <c r="R563">
        <v>357</v>
      </c>
      <c r="S563">
        <f>IFERROR(_xlfn.XLOOKUP(tbl_Facturas[[#This Row],[Key_Fact]],tbl_Manifiestos[Key_Manif],tbl_Manifiestos[Pagado a Broker],0),0)</f>
        <v>0</v>
      </c>
      <c r="T563">
        <v>265232.57</v>
      </c>
    </row>
    <row r="564" spans="1:20" x14ac:dyDescent="0.25">
      <c r="A564" t="s">
        <v>5820</v>
      </c>
      <c r="B564" t="str">
        <f>tbl_Facturas[[#This Row],[Factura]] &amp; "|" &amp; tbl_Facturas[[#This Row],[Proyecto OK]] &amp; "|" &amp; TEXT(tbl_Facturas[[#This Row],[Horas o Viaje]],"0.00") &amp; "|" &amp; TEXT(tbl_Facturas[[#This Row],[Costo unitario]],"0.00")</f>
        <v>2384|Canal #2 |15.89|18.50</v>
      </c>
      <c r="C564">
        <v>2384</v>
      </c>
      <c r="D564">
        <v>67</v>
      </c>
      <c r="E564" t="s">
        <v>27</v>
      </c>
      <c r="G564" t="s">
        <v>28</v>
      </c>
      <c r="H564" t="s">
        <v>624</v>
      </c>
      <c r="I564" s="134" t="s">
        <v>5401</v>
      </c>
      <c r="J564" t="s">
        <v>39</v>
      </c>
      <c r="K564" t="s">
        <v>5892</v>
      </c>
      <c r="L564">
        <v>6227</v>
      </c>
      <c r="M564" t="s">
        <v>622</v>
      </c>
      <c r="N564">
        <v>149564</v>
      </c>
      <c r="O564" t="s">
        <v>623</v>
      </c>
      <c r="P564">
        <v>15.89</v>
      </c>
      <c r="Q564">
        <v>18.5</v>
      </c>
      <c r="R564">
        <v>293.97000000000003</v>
      </c>
      <c r="S564">
        <f>IFERROR(_xlfn.XLOOKUP(tbl_Facturas[[#This Row],[Key_Fact]],tbl_Manifiestos[Key_Manif],tbl_Manifiestos[Pagado a Broker],0),0)</f>
        <v>0</v>
      </c>
      <c r="T564">
        <v>265526.53999999998</v>
      </c>
    </row>
    <row r="565" spans="1:20" x14ac:dyDescent="0.25">
      <c r="A565" t="s">
        <v>5820</v>
      </c>
      <c r="B565" t="str">
        <f>tbl_Facturas[[#This Row],[Factura]] &amp; "|" &amp; tbl_Facturas[[#This Row],[Proyecto OK]] &amp; "|" &amp; TEXT(tbl_Facturas[[#This Row],[Horas o Viaje]],"0.00") &amp; "|" &amp; TEXT(tbl_Facturas[[#This Row],[Costo unitario]],"0.00")</f>
        <v>2384|Canal #2 |1.00|273.00</v>
      </c>
      <c r="C565">
        <v>2384</v>
      </c>
      <c r="D565">
        <v>67</v>
      </c>
      <c r="E565" t="s">
        <v>27</v>
      </c>
      <c r="G565" t="s">
        <v>28</v>
      </c>
      <c r="H565" t="s">
        <v>625</v>
      </c>
      <c r="I565" s="134" t="s">
        <v>5401</v>
      </c>
      <c r="J565" t="s">
        <v>39</v>
      </c>
      <c r="K565" t="s">
        <v>5892</v>
      </c>
      <c r="L565">
        <v>6227</v>
      </c>
      <c r="M565" t="s">
        <v>146</v>
      </c>
      <c r="P565">
        <v>1</v>
      </c>
      <c r="Q565">
        <v>273</v>
      </c>
      <c r="R565">
        <v>273</v>
      </c>
      <c r="S565">
        <f>IFERROR(_xlfn.XLOOKUP(tbl_Facturas[[#This Row],[Key_Fact]],tbl_Manifiestos[Key_Manif],tbl_Manifiestos[Pagado a Broker],0),0)</f>
        <v>253.89000000000001</v>
      </c>
      <c r="T565">
        <v>265799.53999999998</v>
      </c>
    </row>
    <row r="566" spans="1:20" x14ac:dyDescent="0.25">
      <c r="A566" t="s">
        <v>5820</v>
      </c>
      <c r="B566" t="str">
        <f>tbl_Facturas[[#This Row],[Factura]] &amp; "|" &amp; tbl_Facturas[[#This Row],[Proyecto OK]] &amp; "|" &amp; TEXT(tbl_Facturas[[#This Row],[Horas o Viaje]],"0.00") &amp; "|" &amp; TEXT(tbl_Facturas[[#This Row],[Costo unitario]],"0.00")</f>
        <v>2384|Canal #2 |1.00|186.00</v>
      </c>
      <c r="C566">
        <v>2384</v>
      </c>
      <c r="D566">
        <v>67</v>
      </c>
      <c r="E566" t="s">
        <v>27</v>
      </c>
      <c r="G566" t="s">
        <v>28</v>
      </c>
      <c r="H566" t="s">
        <v>625</v>
      </c>
      <c r="I566" s="134" t="s">
        <v>5401</v>
      </c>
      <c r="J566" t="s">
        <v>39</v>
      </c>
      <c r="K566" t="s">
        <v>5892</v>
      </c>
      <c r="L566">
        <v>6227</v>
      </c>
      <c r="M566" t="s">
        <v>146</v>
      </c>
      <c r="N566" t="s">
        <v>626</v>
      </c>
      <c r="O566" t="s">
        <v>627</v>
      </c>
      <c r="P566">
        <v>1</v>
      </c>
      <c r="Q566">
        <v>186</v>
      </c>
      <c r="R566">
        <v>186</v>
      </c>
      <c r="S566">
        <f>IFERROR(_xlfn.XLOOKUP(tbl_Facturas[[#This Row],[Key_Fact]],tbl_Manifiestos[Key_Manif],tbl_Manifiestos[Pagado a Broker],0),0)</f>
        <v>0</v>
      </c>
      <c r="T566">
        <v>265985.53999999998</v>
      </c>
    </row>
    <row r="567" spans="1:20" x14ac:dyDescent="0.25">
      <c r="A567" t="s">
        <v>5820</v>
      </c>
      <c r="B567" t="str">
        <f>tbl_Facturas[[#This Row],[Factura]] &amp; "|" &amp; tbl_Facturas[[#This Row],[Proyecto OK]] &amp; "|" &amp; TEXT(tbl_Facturas[[#This Row],[Horas o Viaje]],"0.00") &amp; "|" &amp; TEXT(tbl_Facturas[[#This Row],[Costo unitario]],"0.00")</f>
        <v>2384|Canal #2 |1.00|357.00</v>
      </c>
      <c r="C567">
        <v>2384</v>
      </c>
      <c r="D567">
        <v>11</v>
      </c>
      <c r="E567" t="s">
        <v>27</v>
      </c>
      <c r="G567" t="s">
        <v>28</v>
      </c>
      <c r="H567" t="s">
        <v>628</v>
      </c>
      <c r="I567" s="134" t="s">
        <v>5401</v>
      </c>
      <c r="J567" t="s">
        <v>39</v>
      </c>
      <c r="K567" t="s">
        <v>5892</v>
      </c>
      <c r="L567">
        <v>6227</v>
      </c>
      <c r="M567" t="s">
        <v>622</v>
      </c>
      <c r="P567">
        <v>1</v>
      </c>
      <c r="Q567">
        <v>357</v>
      </c>
      <c r="R567">
        <v>357</v>
      </c>
      <c r="S567">
        <f>IFERROR(_xlfn.XLOOKUP(tbl_Facturas[[#This Row],[Key_Fact]],tbl_Manifiestos[Key_Manif],tbl_Manifiestos[Pagado a Broker],0),0)</f>
        <v>0</v>
      </c>
      <c r="T567">
        <v>266342.53999999998</v>
      </c>
    </row>
    <row r="568" spans="1:20" x14ac:dyDescent="0.25">
      <c r="A568" t="s">
        <v>5820</v>
      </c>
      <c r="B568" t="str">
        <f>tbl_Facturas[[#This Row],[Factura]] &amp; "|" &amp; tbl_Facturas[[#This Row],[Proyecto OK]] &amp; "|" &amp; TEXT(tbl_Facturas[[#This Row],[Horas o Viaje]],"0.00") &amp; "|" &amp; TEXT(tbl_Facturas[[#This Row],[Costo unitario]],"0.00")</f>
        <v>2384|Canal #2 |13.33|18.50</v>
      </c>
      <c r="C568">
        <v>2384</v>
      </c>
      <c r="D568">
        <v>11</v>
      </c>
      <c r="E568" t="s">
        <v>27</v>
      </c>
      <c r="G568" t="s">
        <v>28</v>
      </c>
      <c r="H568" t="s">
        <v>628</v>
      </c>
      <c r="I568" s="134" t="s">
        <v>5401</v>
      </c>
      <c r="J568" t="s">
        <v>39</v>
      </c>
      <c r="K568" t="s">
        <v>5892</v>
      </c>
      <c r="L568">
        <v>6227</v>
      </c>
      <c r="M568" t="s">
        <v>622</v>
      </c>
      <c r="N568">
        <v>149596</v>
      </c>
      <c r="O568" t="s">
        <v>623</v>
      </c>
      <c r="P568">
        <v>13.33</v>
      </c>
      <c r="Q568">
        <v>18.5</v>
      </c>
      <c r="R568">
        <v>246.61</v>
      </c>
      <c r="S568">
        <f>IFERROR(_xlfn.XLOOKUP(tbl_Facturas[[#This Row],[Key_Fact]],tbl_Manifiestos[Key_Manif],tbl_Manifiestos[Pagado a Broker],0),0)</f>
        <v>0</v>
      </c>
      <c r="T568">
        <v>266589.15000000002</v>
      </c>
    </row>
    <row r="569" spans="1:20" x14ac:dyDescent="0.25">
      <c r="A569" t="s">
        <v>5820</v>
      </c>
      <c r="B569" t="str">
        <f>tbl_Facturas[[#This Row],[Factura]] &amp; "|" &amp; tbl_Facturas[[#This Row],[Proyecto OK]] &amp; "|" &amp; TEXT(tbl_Facturas[[#This Row],[Horas o Viaje]],"0.00") &amp; "|" &amp; TEXT(tbl_Facturas[[#This Row],[Costo unitario]],"0.00")</f>
        <v>2384|Canal #2 |1.00|357.00</v>
      </c>
      <c r="C569">
        <v>2384</v>
      </c>
      <c r="D569">
        <v>11</v>
      </c>
      <c r="E569" t="s">
        <v>12</v>
      </c>
      <c r="G569" t="s">
        <v>13</v>
      </c>
      <c r="H569" t="s">
        <v>629</v>
      </c>
      <c r="I569" s="134" t="s">
        <v>5401</v>
      </c>
      <c r="J569" t="s">
        <v>39</v>
      </c>
      <c r="K569" t="s">
        <v>5892</v>
      </c>
      <c r="L569">
        <v>6227</v>
      </c>
      <c r="M569" t="s">
        <v>622</v>
      </c>
      <c r="P569">
        <v>1</v>
      </c>
      <c r="Q569">
        <v>357</v>
      </c>
      <c r="R569">
        <v>357</v>
      </c>
      <c r="S569">
        <f>IFERROR(_xlfn.XLOOKUP(tbl_Facturas[[#This Row],[Key_Fact]],tbl_Manifiestos[Key_Manif],tbl_Manifiestos[Pagado a Broker],0),0)</f>
        <v>0</v>
      </c>
      <c r="T569">
        <v>266946.15000000002</v>
      </c>
    </row>
    <row r="570" spans="1:20" x14ac:dyDescent="0.25">
      <c r="A570" t="s">
        <v>5820</v>
      </c>
      <c r="B570" t="str">
        <f>tbl_Facturas[[#This Row],[Factura]] &amp; "|" &amp; tbl_Facturas[[#This Row],[Proyecto OK]] &amp; "|" &amp; TEXT(tbl_Facturas[[#This Row],[Horas o Viaje]],"0.00") &amp; "|" &amp; TEXT(tbl_Facturas[[#This Row],[Costo unitario]],"0.00")</f>
        <v>2384|Canal #2 |13.53|18.50</v>
      </c>
      <c r="C570">
        <v>2384</v>
      </c>
      <c r="D570">
        <v>11</v>
      </c>
      <c r="E570" t="s">
        <v>12</v>
      </c>
      <c r="G570" t="s">
        <v>13</v>
      </c>
      <c r="H570" t="s">
        <v>629</v>
      </c>
      <c r="I570" s="134" t="s">
        <v>5401</v>
      </c>
      <c r="J570" t="s">
        <v>39</v>
      </c>
      <c r="K570" t="s">
        <v>5892</v>
      </c>
      <c r="L570">
        <v>6227</v>
      </c>
      <c r="M570" t="s">
        <v>622</v>
      </c>
      <c r="N570">
        <v>149568</v>
      </c>
      <c r="O570" t="s">
        <v>623</v>
      </c>
      <c r="P570">
        <v>13.53</v>
      </c>
      <c r="Q570">
        <v>18.5</v>
      </c>
      <c r="R570">
        <v>250.31</v>
      </c>
      <c r="S570">
        <f>IFERROR(_xlfn.XLOOKUP(tbl_Facturas[[#This Row],[Key_Fact]],tbl_Manifiestos[Key_Manif],tbl_Manifiestos[Pagado a Broker],0),0)</f>
        <v>0</v>
      </c>
      <c r="T570">
        <v>267196.46000000002</v>
      </c>
    </row>
    <row r="571" spans="1:20" x14ac:dyDescent="0.25">
      <c r="A571" t="s">
        <v>5820</v>
      </c>
      <c r="B571" t="str">
        <f>tbl_Facturas[[#This Row],[Factura]] &amp; "|" &amp; tbl_Facturas[[#This Row],[Proyecto OK]] &amp; "|" &amp; TEXT(tbl_Facturas[[#This Row],[Horas o Viaje]],"0.00") &amp; "|" &amp; TEXT(tbl_Facturas[[#This Row],[Costo unitario]],"0.00")</f>
        <v>2384|Canal #2 |1.00|357.00</v>
      </c>
      <c r="C571">
        <v>2384</v>
      </c>
      <c r="D571">
        <v>11</v>
      </c>
      <c r="E571" t="s">
        <v>12</v>
      </c>
      <c r="G571" t="s">
        <v>13</v>
      </c>
      <c r="H571" t="s">
        <v>630</v>
      </c>
      <c r="I571" s="134" t="s">
        <v>5401</v>
      </c>
      <c r="J571" t="s">
        <v>39</v>
      </c>
      <c r="K571" t="s">
        <v>5892</v>
      </c>
      <c r="L571">
        <v>6227</v>
      </c>
      <c r="M571" t="s">
        <v>622</v>
      </c>
      <c r="P571">
        <v>1</v>
      </c>
      <c r="Q571">
        <v>357</v>
      </c>
      <c r="R571">
        <v>357</v>
      </c>
      <c r="S571">
        <f>IFERROR(_xlfn.XLOOKUP(tbl_Facturas[[#This Row],[Key_Fact]],tbl_Manifiestos[Key_Manif],tbl_Manifiestos[Pagado a Broker],0),0)</f>
        <v>0</v>
      </c>
      <c r="T571">
        <v>267553.46000000002</v>
      </c>
    </row>
    <row r="572" spans="1:20" x14ac:dyDescent="0.25">
      <c r="A572" t="s">
        <v>5820</v>
      </c>
      <c r="B572" t="str">
        <f>tbl_Facturas[[#This Row],[Factura]] &amp; "|" &amp; tbl_Facturas[[#This Row],[Proyecto OK]] &amp; "|" &amp; TEXT(tbl_Facturas[[#This Row],[Horas o Viaje]],"0.00") &amp; "|" &amp; TEXT(tbl_Facturas[[#This Row],[Costo unitario]],"0.00")</f>
        <v>2384|Canal #2 |24.63|18.50</v>
      </c>
      <c r="C572">
        <v>2384</v>
      </c>
      <c r="D572">
        <v>11</v>
      </c>
      <c r="E572" t="s">
        <v>12</v>
      </c>
      <c r="G572" t="s">
        <v>13</v>
      </c>
      <c r="H572" t="s">
        <v>630</v>
      </c>
      <c r="I572" s="134" t="s">
        <v>5401</v>
      </c>
      <c r="J572" t="s">
        <v>39</v>
      </c>
      <c r="K572" t="s">
        <v>5892</v>
      </c>
      <c r="L572">
        <v>6227</v>
      </c>
      <c r="M572" t="s">
        <v>622</v>
      </c>
      <c r="N572">
        <v>149581</v>
      </c>
      <c r="O572" t="s">
        <v>623</v>
      </c>
      <c r="P572">
        <v>24.63</v>
      </c>
      <c r="Q572">
        <v>18.5</v>
      </c>
      <c r="R572">
        <v>455.66</v>
      </c>
      <c r="S572">
        <f>IFERROR(_xlfn.XLOOKUP(tbl_Facturas[[#This Row],[Key_Fact]],tbl_Manifiestos[Key_Manif],tbl_Manifiestos[Pagado a Broker],0),0)</f>
        <v>0</v>
      </c>
      <c r="T572">
        <v>268009.11999999988</v>
      </c>
    </row>
    <row r="573" spans="1:20" x14ac:dyDescent="0.25">
      <c r="A573" t="s">
        <v>5820</v>
      </c>
      <c r="B573" t="str">
        <f>tbl_Facturas[[#This Row],[Factura]] &amp; "|" &amp; tbl_Facturas[[#This Row],[Proyecto OK]] &amp; "|" &amp; TEXT(tbl_Facturas[[#This Row],[Horas o Viaje]],"0.00") &amp; "|" &amp; TEXT(tbl_Facturas[[#This Row],[Costo unitario]],"0.00")</f>
        <v>2384|Canal #2 |1.00|357.00</v>
      </c>
      <c r="C573">
        <v>2384</v>
      </c>
      <c r="D573">
        <v>308</v>
      </c>
      <c r="E573" t="s">
        <v>12</v>
      </c>
      <c r="G573" t="s">
        <v>13</v>
      </c>
      <c r="H573" t="s">
        <v>631</v>
      </c>
      <c r="I573" s="134" t="s">
        <v>5401</v>
      </c>
      <c r="J573" t="s">
        <v>39</v>
      </c>
      <c r="K573" t="s">
        <v>5892</v>
      </c>
      <c r="L573">
        <v>6227</v>
      </c>
      <c r="M573" t="s">
        <v>622</v>
      </c>
      <c r="P573">
        <v>1</v>
      </c>
      <c r="Q573">
        <v>357</v>
      </c>
      <c r="R573">
        <v>357</v>
      </c>
      <c r="S573">
        <f>IFERROR(_xlfn.XLOOKUP(tbl_Facturas[[#This Row],[Key_Fact]],tbl_Manifiestos[Key_Manif],tbl_Manifiestos[Pagado a Broker],0),0)</f>
        <v>0</v>
      </c>
      <c r="T573">
        <v>268366.11999999988</v>
      </c>
    </row>
    <row r="574" spans="1:20" x14ac:dyDescent="0.25">
      <c r="A574" t="s">
        <v>5820</v>
      </c>
      <c r="B574" t="str">
        <f>tbl_Facturas[[#This Row],[Factura]] &amp; "|" &amp; tbl_Facturas[[#This Row],[Proyecto OK]] &amp; "|" &amp; TEXT(tbl_Facturas[[#This Row],[Horas o Viaje]],"0.00") &amp; "|" &amp; TEXT(tbl_Facturas[[#This Row],[Costo unitario]],"0.00")</f>
        <v>2384|Canal #2 |10.89|18.50</v>
      </c>
      <c r="C574">
        <v>2384</v>
      </c>
      <c r="D574">
        <v>308</v>
      </c>
      <c r="E574" t="s">
        <v>12</v>
      </c>
      <c r="G574" t="s">
        <v>13</v>
      </c>
      <c r="H574" t="s">
        <v>631</v>
      </c>
      <c r="I574" s="134" t="s">
        <v>5401</v>
      </c>
      <c r="J574" t="s">
        <v>39</v>
      </c>
      <c r="K574" t="s">
        <v>5892</v>
      </c>
      <c r="L574">
        <v>6227</v>
      </c>
      <c r="M574" t="s">
        <v>622</v>
      </c>
      <c r="N574">
        <v>149593</v>
      </c>
      <c r="O574" t="s">
        <v>623</v>
      </c>
      <c r="P574">
        <v>10.89</v>
      </c>
      <c r="Q574">
        <v>18.5</v>
      </c>
      <c r="R574">
        <v>201.47</v>
      </c>
      <c r="S574">
        <f>IFERROR(_xlfn.XLOOKUP(tbl_Facturas[[#This Row],[Key_Fact]],tbl_Manifiestos[Key_Manif],tbl_Manifiestos[Pagado a Broker],0),0)</f>
        <v>0</v>
      </c>
      <c r="T574">
        <v>268567.58999999991</v>
      </c>
    </row>
    <row r="575" spans="1:20" x14ac:dyDescent="0.25">
      <c r="A575" t="s">
        <v>5820</v>
      </c>
      <c r="B575" t="str">
        <f>tbl_Facturas[[#This Row],[Factura]] &amp; "|" &amp; tbl_Facturas[[#This Row],[Proyecto OK]] &amp; "|" &amp; TEXT(tbl_Facturas[[#This Row],[Horas o Viaje]],"0.00") &amp; "|" &amp; TEXT(tbl_Facturas[[#This Row],[Costo unitario]],"0.00")</f>
        <v>2384|Canal #2 |1.00|199.50</v>
      </c>
      <c r="C575">
        <v>2384</v>
      </c>
      <c r="D575">
        <v>308</v>
      </c>
      <c r="E575" t="s">
        <v>16</v>
      </c>
      <c r="G575" t="s">
        <v>17</v>
      </c>
      <c r="H575" t="s">
        <v>632</v>
      </c>
      <c r="I575" s="134" t="s">
        <v>5401</v>
      </c>
      <c r="J575" t="s">
        <v>39</v>
      </c>
      <c r="K575" t="s">
        <v>5892</v>
      </c>
      <c r="L575">
        <v>6227</v>
      </c>
      <c r="M575" t="s">
        <v>40</v>
      </c>
      <c r="P575">
        <v>1</v>
      </c>
      <c r="Q575">
        <v>199.5</v>
      </c>
      <c r="R575">
        <v>199.5</v>
      </c>
      <c r="S575">
        <f>IFERROR(_xlfn.XLOOKUP(tbl_Facturas[[#This Row],[Key_Fact]],tbl_Manifiestos[Key_Manif],tbl_Manifiestos[Pagado a Broker],0),0)</f>
        <v>0</v>
      </c>
      <c r="T575">
        <v>268767.08999999991</v>
      </c>
    </row>
    <row r="576" spans="1:20" x14ac:dyDescent="0.25">
      <c r="A576" t="s">
        <v>5820</v>
      </c>
      <c r="B576" t="str">
        <f>tbl_Facturas[[#This Row],[Factura]] &amp; "|" &amp; tbl_Facturas[[#This Row],[Proyecto OK]] &amp; "|" &amp; TEXT(tbl_Facturas[[#This Row],[Horas o Viaje]],"0.00") &amp; "|" &amp; TEXT(tbl_Facturas[[#This Row],[Costo unitario]],"0.00")</f>
        <v>2384|Canal #2 |1.00|56.50</v>
      </c>
      <c r="C576">
        <v>2384</v>
      </c>
      <c r="D576">
        <v>308</v>
      </c>
      <c r="F576" t="s">
        <v>16</v>
      </c>
      <c r="G576" t="s">
        <v>17</v>
      </c>
      <c r="H576" t="s">
        <v>632</v>
      </c>
      <c r="I576" s="134" t="s">
        <v>5401</v>
      </c>
      <c r="J576" t="s">
        <v>39</v>
      </c>
      <c r="K576" t="s">
        <v>5892</v>
      </c>
      <c r="L576">
        <v>6227</v>
      </c>
      <c r="M576" t="s">
        <v>40</v>
      </c>
      <c r="N576" t="s">
        <v>633</v>
      </c>
      <c r="O576" t="s">
        <v>316</v>
      </c>
      <c r="P576">
        <v>1</v>
      </c>
      <c r="Q576">
        <v>56.5</v>
      </c>
      <c r="R576">
        <v>56.5</v>
      </c>
      <c r="S576">
        <f>IFERROR(_xlfn.XLOOKUP(tbl_Facturas[[#This Row],[Key_Fact]],tbl_Manifiestos[Key_Manif],tbl_Manifiestos[Pagado a Broker],0),0)</f>
        <v>0</v>
      </c>
      <c r="T576">
        <v>268823.58999999991</v>
      </c>
    </row>
    <row r="577" spans="1:20" x14ac:dyDescent="0.25">
      <c r="A577" t="s">
        <v>5820</v>
      </c>
      <c r="B577" t="str">
        <f>tbl_Facturas[[#This Row],[Factura]] &amp; "|" &amp; tbl_Facturas[[#This Row],[Proyecto OK]] &amp; "|" &amp; TEXT(tbl_Facturas[[#This Row],[Horas o Viaje]],"0.00") &amp; "|" &amp; TEXT(tbl_Facturas[[#This Row],[Costo unitario]],"0.00")</f>
        <v>2384|Canal #2 |1.00|199.50</v>
      </c>
      <c r="C577">
        <v>2384</v>
      </c>
      <c r="D577">
        <v>308</v>
      </c>
      <c r="E577" t="s">
        <v>16</v>
      </c>
      <c r="G577" t="s">
        <v>17</v>
      </c>
      <c r="H577" t="s">
        <v>634</v>
      </c>
      <c r="I577" s="134" t="s">
        <v>5401</v>
      </c>
      <c r="J577" t="s">
        <v>39</v>
      </c>
      <c r="K577" t="s">
        <v>5892</v>
      </c>
      <c r="L577">
        <v>6227</v>
      </c>
      <c r="M577" t="s">
        <v>40</v>
      </c>
      <c r="P577">
        <v>1</v>
      </c>
      <c r="Q577">
        <v>199.5</v>
      </c>
      <c r="R577">
        <v>199.5</v>
      </c>
      <c r="S577">
        <f>IFERROR(_xlfn.XLOOKUP(tbl_Facturas[[#This Row],[Key_Fact]],tbl_Manifiestos[Key_Manif],tbl_Manifiestos[Pagado a Broker],0),0)</f>
        <v>0</v>
      </c>
      <c r="T577">
        <v>269023.08999999991</v>
      </c>
    </row>
    <row r="578" spans="1:20" x14ac:dyDescent="0.25">
      <c r="A578" t="s">
        <v>5820</v>
      </c>
      <c r="B578" t="str">
        <f>tbl_Facturas[[#This Row],[Factura]] &amp; "|" &amp; tbl_Facturas[[#This Row],[Proyecto OK]] &amp; "|" &amp; TEXT(tbl_Facturas[[#This Row],[Horas o Viaje]],"0.00") &amp; "|" &amp; TEXT(tbl_Facturas[[#This Row],[Costo unitario]],"0.00")</f>
        <v>2384|Canal #2 |1.00|56.50</v>
      </c>
      <c r="C578">
        <v>2384</v>
      </c>
      <c r="D578">
        <v>308</v>
      </c>
      <c r="F578" t="s">
        <v>16</v>
      </c>
      <c r="G578" t="s">
        <v>17</v>
      </c>
      <c r="H578" t="s">
        <v>634</v>
      </c>
      <c r="I578" s="134" t="s">
        <v>5401</v>
      </c>
      <c r="J578" t="s">
        <v>39</v>
      </c>
      <c r="K578" t="s">
        <v>5892</v>
      </c>
      <c r="L578">
        <v>6227</v>
      </c>
      <c r="M578" t="s">
        <v>40</v>
      </c>
      <c r="N578" t="s">
        <v>635</v>
      </c>
      <c r="O578" t="s">
        <v>316</v>
      </c>
      <c r="P578">
        <v>1</v>
      </c>
      <c r="Q578">
        <v>56.5</v>
      </c>
      <c r="R578">
        <v>56.5</v>
      </c>
      <c r="S578">
        <f>IFERROR(_xlfn.XLOOKUP(tbl_Facturas[[#This Row],[Key_Fact]],tbl_Manifiestos[Key_Manif],tbl_Manifiestos[Pagado a Broker],0),0)</f>
        <v>0</v>
      </c>
      <c r="T578">
        <v>269079.58999999991</v>
      </c>
    </row>
    <row r="579" spans="1:20" x14ac:dyDescent="0.25">
      <c r="A579" t="s">
        <v>5820</v>
      </c>
      <c r="B579" t="str">
        <f>tbl_Facturas[[#This Row],[Factura]] &amp; "|" &amp; tbl_Facturas[[#This Row],[Proyecto OK]] &amp; "|" &amp; TEXT(tbl_Facturas[[#This Row],[Horas o Viaje]],"0.00") &amp; "|" &amp; TEXT(tbl_Facturas[[#This Row],[Costo unitario]],"0.00")</f>
        <v>2384|Canal #2 |1.00|199.50</v>
      </c>
      <c r="C579">
        <v>2384</v>
      </c>
      <c r="D579">
        <v>308</v>
      </c>
      <c r="E579" t="s">
        <v>16</v>
      </c>
      <c r="G579" t="s">
        <v>17</v>
      </c>
      <c r="H579" t="s">
        <v>636</v>
      </c>
      <c r="I579" s="134" t="s">
        <v>5401</v>
      </c>
      <c r="J579" t="s">
        <v>39</v>
      </c>
      <c r="K579" t="s">
        <v>5892</v>
      </c>
      <c r="L579">
        <v>6227</v>
      </c>
      <c r="M579" t="s">
        <v>40</v>
      </c>
      <c r="P579">
        <v>1</v>
      </c>
      <c r="Q579">
        <v>199.5</v>
      </c>
      <c r="R579">
        <v>199.5</v>
      </c>
      <c r="S579">
        <f>IFERROR(_xlfn.XLOOKUP(tbl_Facturas[[#This Row],[Key_Fact]],tbl_Manifiestos[Key_Manif],tbl_Manifiestos[Pagado a Broker],0),0)</f>
        <v>0</v>
      </c>
      <c r="T579">
        <v>269279.08999999991</v>
      </c>
    </row>
    <row r="580" spans="1:20" x14ac:dyDescent="0.25">
      <c r="A580" t="s">
        <v>5820</v>
      </c>
      <c r="B580" t="str">
        <f>tbl_Facturas[[#This Row],[Factura]] &amp; "|" &amp; tbl_Facturas[[#This Row],[Proyecto OK]] &amp; "|" &amp; TEXT(tbl_Facturas[[#This Row],[Horas o Viaje]],"0.00") &amp; "|" &amp; TEXT(tbl_Facturas[[#This Row],[Costo unitario]],"0.00")</f>
        <v>2384|Canal #2 |1.00|56.50</v>
      </c>
      <c r="C580">
        <v>2384</v>
      </c>
      <c r="D580">
        <v>308</v>
      </c>
      <c r="F580" t="s">
        <v>16</v>
      </c>
      <c r="G580" t="s">
        <v>17</v>
      </c>
      <c r="H580" t="s">
        <v>636</v>
      </c>
      <c r="I580" s="134" t="s">
        <v>5401</v>
      </c>
      <c r="J580" t="s">
        <v>39</v>
      </c>
      <c r="K580" t="s">
        <v>5892</v>
      </c>
      <c r="L580">
        <v>6227</v>
      </c>
      <c r="M580" t="s">
        <v>40</v>
      </c>
      <c r="N580" t="s">
        <v>637</v>
      </c>
      <c r="O580" t="s">
        <v>316</v>
      </c>
      <c r="P580">
        <v>1</v>
      </c>
      <c r="Q580">
        <v>56.5</v>
      </c>
      <c r="R580">
        <v>56.5</v>
      </c>
      <c r="S580">
        <f>IFERROR(_xlfn.XLOOKUP(tbl_Facturas[[#This Row],[Key_Fact]],tbl_Manifiestos[Key_Manif],tbl_Manifiestos[Pagado a Broker],0),0)</f>
        <v>0</v>
      </c>
      <c r="T580">
        <v>269335.58999999991</v>
      </c>
    </row>
    <row r="581" spans="1:20" x14ac:dyDescent="0.25">
      <c r="A581" t="s">
        <v>5820</v>
      </c>
      <c r="B581" t="str">
        <f>tbl_Facturas[[#This Row],[Factura]] &amp; "|" &amp; tbl_Facturas[[#This Row],[Proyecto OK]] &amp; "|" &amp; TEXT(tbl_Facturas[[#This Row],[Horas o Viaje]],"0.00") &amp; "|" &amp; TEXT(tbl_Facturas[[#This Row],[Costo unitario]],"0.00")</f>
        <v>2384|Canal #2 |1.00|357.00</v>
      </c>
      <c r="C581">
        <v>2384</v>
      </c>
      <c r="D581">
        <v>308</v>
      </c>
      <c r="E581" t="s">
        <v>16</v>
      </c>
      <c r="G581" t="s">
        <v>17</v>
      </c>
      <c r="H581" t="s">
        <v>638</v>
      </c>
      <c r="I581" s="134" t="s">
        <v>5401</v>
      </c>
      <c r="J581" t="s">
        <v>39</v>
      </c>
      <c r="K581" t="s">
        <v>5892</v>
      </c>
      <c r="L581">
        <v>6227</v>
      </c>
      <c r="M581" t="s">
        <v>622</v>
      </c>
      <c r="P581">
        <v>1</v>
      </c>
      <c r="Q581">
        <v>357</v>
      </c>
      <c r="R581">
        <v>357</v>
      </c>
      <c r="S581">
        <f>IFERROR(_xlfn.XLOOKUP(tbl_Facturas[[#This Row],[Key_Fact]],tbl_Manifiestos[Key_Manif],tbl_Manifiestos[Pagado a Broker],0),0)</f>
        <v>0</v>
      </c>
      <c r="T581">
        <v>269692.58999999991</v>
      </c>
    </row>
    <row r="582" spans="1:20" x14ac:dyDescent="0.25">
      <c r="A582" t="s">
        <v>5820</v>
      </c>
      <c r="B582" t="str">
        <f>tbl_Facturas[[#This Row],[Factura]] &amp; "|" &amp; tbl_Facturas[[#This Row],[Proyecto OK]] &amp; "|" &amp; TEXT(tbl_Facturas[[#This Row],[Horas o Viaje]],"0.00") &amp; "|" &amp; TEXT(tbl_Facturas[[#This Row],[Costo unitario]],"0.00")</f>
        <v>2384|Canal #2 |19.93|18.50</v>
      </c>
      <c r="C582">
        <v>2384</v>
      </c>
      <c r="D582">
        <v>308</v>
      </c>
      <c r="E582" t="s">
        <v>16</v>
      </c>
      <c r="G582" t="s">
        <v>17</v>
      </c>
      <c r="H582" t="s">
        <v>638</v>
      </c>
      <c r="I582" s="134" t="s">
        <v>5401</v>
      </c>
      <c r="J582" t="s">
        <v>39</v>
      </c>
      <c r="K582" t="s">
        <v>5892</v>
      </c>
      <c r="L582">
        <v>6227</v>
      </c>
      <c r="M582" t="s">
        <v>622</v>
      </c>
      <c r="N582">
        <v>149727</v>
      </c>
      <c r="O582" t="s">
        <v>623</v>
      </c>
      <c r="P582">
        <v>19.93</v>
      </c>
      <c r="Q582">
        <v>18.5</v>
      </c>
      <c r="R582">
        <v>368.71</v>
      </c>
      <c r="S582">
        <f>IFERROR(_xlfn.XLOOKUP(tbl_Facturas[[#This Row],[Key_Fact]],tbl_Manifiestos[Key_Manif],tbl_Manifiestos[Pagado a Broker],0),0)</f>
        <v>0</v>
      </c>
      <c r="T582">
        <v>270061.29999999987</v>
      </c>
    </row>
    <row r="583" spans="1:20" x14ac:dyDescent="0.25">
      <c r="A583" t="s">
        <v>5820</v>
      </c>
      <c r="B583" t="str">
        <f>tbl_Facturas[[#This Row],[Factura]] &amp; "|" &amp; tbl_Facturas[[#This Row],[Proyecto OK]] &amp; "|" &amp; TEXT(tbl_Facturas[[#This Row],[Horas o Viaje]],"0.00") &amp; "|" &amp; TEXT(tbl_Facturas[[#This Row],[Costo unitario]],"0.00")</f>
        <v>2384|Canal #2 |1.00|357.00</v>
      </c>
      <c r="C583">
        <v>2384</v>
      </c>
      <c r="D583">
        <v>11</v>
      </c>
      <c r="E583" t="s">
        <v>16</v>
      </c>
      <c r="G583" t="s">
        <v>17</v>
      </c>
      <c r="H583" t="s">
        <v>639</v>
      </c>
      <c r="I583" s="134" t="s">
        <v>5401</v>
      </c>
      <c r="J583" t="s">
        <v>39</v>
      </c>
      <c r="K583" t="s">
        <v>5892</v>
      </c>
      <c r="L583">
        <v>6227</v>
      </c>
      <c r="M583" t="s">
        <v>622</v>
      </c>
      <c r="P583">
        <v>1</v>
      </c>
      <c r="Q583">
        <v>357</v>
      </c>
      <c r="R583">
        <v>357</v>
      </c>
      <c r="S583">
        <f>IFERROR(_xlfn.XLOOKUP(tbl_Facturas[[#This Row],[Key_Fact]],tbl_Manifiestos[Key_Manif],tbl_Manifiestos[Pagado a Broker],0),0)</f>
        <v>0</v>
      </c>
      <c r="T583">
        <v>270418.29999999987</v>
      </c>
    </row>
    <row r="584" spans="1:20" x14ac:dyDescent="0.25">
      <c r="A584" t="s">
        <v>5820</v>
      </c>
      <c r="B584" t="str">
        <f>tbl_Facturas[[#This Row],[Factura]] &amp; "|" &amp; tbl_Facturas[[#This Row],[Proyecto OK]] &amp; "|" &amp; TEXT(tbl_Facturas[[#This Row],[Horas o Viaje]],"0.00") &amp; "|" &amp; TEXT(tbl_Facturas[[#This Row],[Costo unitario]],"0.00")</f>
        <v>2384|Canal #2 |18.65|18.50</v>
      </c>
      <c r="C584">
        <v>2384</v>
      </c>
      <c r="D584">
        <v>11</v>
      </c>
      <c r="E584" t="s">
        <v>16</v>
      </c>
      <c r="G584" t="s">
        <v>17</v>
      </c>
      <c r="H584" t="s">
        <v>639</v>
      </c>
      <c r="I584" s="134" t="s">
        <v>5401</v>
      </c>
      <c r="J584" t="s">
        <v>39</v>
      </c>
      <c r="K584" t="s">
        <v>5892</v>
      </c>
      <c r="L584">
        <v>6227</v>
      </c>
      <c r="M584" t="s">
        <v>622</v>
      </c>
      <c r="N584">
        <v>149739</v>
      </c>
      <c r="O584" t="s">
        <v>623</v>
      </c>
      <c r="P584">
        <v>18.649999999999999</v>
      </c>
      <c r="Q584">
        <v>18.5</v>
      </c>
      <c r="R584">
        <v>345.03</v>
      </c>
      <c r="S584">
        <f>IFERROR(_xlfn.XLOOKUP(tbl_Facturas[[#This Row],[Key_Fact]],tbl_Manifiestos[Key_Manif],tbl_Manifiestos[Pagado a Broker],0),0)</f>
        <v>0</v>
      </c>
      <c r="T584">
        <v>270763.33</v>
      </c>
    </row>
    <row r="585" spans="1:20" x14ac:dyDescent="0.25">
      <c r="A585" t="s">
        <v>5820</v>
      </c>
      <c r="B585" t="str">
        <f>tbl_Facturas[[#This Row],[Factura]] &amp; "|" &amp; tbl_Facturas[[#This Row],[Proyecto OK]] &amp; "|" &amp; TEXT(tbl_Facturas[[#This Row],[Horas o Viaje]],"0.00") &amp; "|" &amp; TEXT(tbl_Facturas[[#This Row],[Costo unitario]],"0.00")</f>
        <v>2384|Canal #2 |1.00|357.00</v>
      </c>
      <c r="C585">
        <v>2384</v>
      </c>
      <c r="D585">
        <v>11</v>
      </c>
      <c r="E585" t="s">
        <v>12</v>
      </c>
      <c r="G585" t="s">
        <v>13</v>
      </c>
      <c r="H585" t="s">
        <v>640</v>
      </c>
      <c r="I585" s="134" t="s">
        <v>5401</v>
      </c>
      <c r="J585" t="s">
        <v>39</v>
      </c>
      <c r="K585" t="s">
        <v>5892</v>
      </c>
      <c r="L585">
        <v>6227</v>
      </c>
      <c r="M585" t="s">
        <v>622</v>
      </c>
      <c r="P585">
        <v>1</v>
      </c>
      <c r="Q585">
        <v>357</v>
      </c>
      <c r="R585">
        <v>357</v>
      </c>
      <c r="S585">
        <f>IFERROR(_xlfn.XLOOKUP(tbl_Facturas[[#This Row],[Key_Fact]],tbl_Manifiestos[Key_Manif],tbl_Manifiestos[Pagado a Broker],0),0)</f>
        <v>0</v>
      </c>
      <c r="T585">
        <v>271120.33</v>
      </c>
    </row>
    <row r="586" spans="1:20" x14ac:dyDescent="0.25">
      <c r="A586" t="s">
        <v>5820</v>
      </c>
      <c r="B586" t="str">
        <f>tbl_Facturas[[#This Row],[Factura]] &amp; "|" &amp; tbl_Facturas[[#This Row],[Proyecto OK]] &amp; "|" &amp; TEXT(tbl_Facturas[[#This Row],[Horas o Viaje]],"0.00") &amp; "|" &amp; TEXT(tbl_Facturas[[#This Row],[Costo unitario]],"0.00")</f>
        <v>2384|Canal #2 |1.00|357.00</v>
      </c>
      <c r="C586">
        <v>2384</v>
      </c>
      <c r="D586">
        <v>11</v>
      </c>
      <c r="E586" t="s">
        <v>12</v>
      </c>
      <c r="G586" t="s">
        <v>13</v>
      </c>
      <c r="H586" t="s">
        <v>641</v>
      </c>
      <c r="I586" s="134" t="s">
        <v>5401</v>
      </c>
      <c r="J586" t="s">
        <v>39</v>
      </c>
      <c r="K586" t="s">
        <v>5892</v>
      </c>
      <c r="L586">
        <v>6227</v>
      </c>
      <c r="M586" t="s">
        <v>622</v>
      </c>
      <c r="P586">
        <v>1</v>
      </c>
      <c r="Q586">
        <v>357</v>
      </c>
      <c r="R586">
        <v>357</v>
      </c>
      <c r="S586">
        <f>IFERROR(_xlfn.XLOOKUP(tbl_Facturas[[#This Row],[Key_Fact]],tbl_Manifiestos[Key_Manif],tbl_Manifiestos[Pagado a Broker],0),0)</f>
        <v>0</v>
      </c>
      <c r="T586">
        <v>271953.33</v>
      </c>
    </row>
    <row r="587" spans="1:20" x14ac:dyDescent="0.25">
      <c r="A587" t="s">
        <v>5820</v>
      </c>
      <c r="B587" t="str">
        <f>tbl_Facturas[[#This Row],[Factura]] &amp; "|" &amp; tbl_Facturas[[#This Row],[Proyecto OK]] &amp; "|" &amp; TEXT(tbl_Facturas[[#This Row],[Horas o Viaje]],"0.00") &amp; "|" &amp; TEXT(tbl_Facturas[[#This Row],[Costo unitario]],"0.00")</f>
        <v>2384|Canal #2 |19.19|18.50</v>
      </c>
      <c r="C587">
        <v>2384</v>
      </c>
      <c r="D587">
        <v>11</v>
      </c>
      <c r="E587" t="s">
        <v>12</v>
      </c>
      <c r="G587" t="s">
        <v>13</v>
      </c>
      <c r="H587" t="s">
        <v>641</v>
      </c>
      <c r="I587" s="134" t="s">
        <v>5401</v>
      </c>
      <c r="J587" t="s">
        <v>39</v>
      </c>
      <c r="K587" t="s">
        <v>5892</v>
      </c>
      <c r="L587">
        <v>6227</v>
      </c>
      <c r="M587" t="s">
        <v>622</v>
      </c>
      <c r="N587">
        <v>147129</v>
      </c>
      <c r="O587" t="s">
        <v>623</v>
      </c>
      <c r="P587">
        <v>19.190000000000001</v>
      </c>
      <c r="Q587">
        <v>18.5</v>
      </c>
      <c r="R587">
        <v>355.02</v>
      </c>
      <c r="S587">
        <f>IFERROR(_xlfn.XLOOKUP(tbl_Facturas[[#This Row],[Key_Fact]],tbl_Manifiestos[Key_Manif],tbl_Manifiestos[Pagado a Broker],0),0)</f>
        <v>0</v>
      </c>
      <c r="T587">
        <v>272308.34999999998</v>
      </c>
    </row>
    <row r="588" spans="1:20" x14ac:dyDescent="0.25">
      <c r="A588" t="s">
        <v>5820</v>
      </c>
      <c r="B588" t="str">
        <f>tbl_Facturas[[#This Row],[Factura]] &amp; "|" &amp; tbl_Facturas[[#This Row],[Proyecto OK]] &amp; "|" &amp; TEXT(tbl_Facturas[[#This Row],[Horas o Viaje]],"0.00") &amp; "|" &amp; TEXT(tbl_Facturas[[#This Row],[Costo unitario]],"0.00")</f>
        <v>2384|Canal #2 |1.00|199.50</v>
      </c>
      <c r="C588">
        <v>2384</v>
      </c>
      <c r="D588">
        <v>11</v>
      </c>
      <c r="E588" t="s">
        <v>12</v>
      </c>
      <c r="G588" t="s">
        <v>13</v>
      </c>
      <c r="H588" t="s">
        <v>642</v>
      </c>
      <c r="I588" s="134" t="s">
        <v>5401</v>
      </c>
      <c r="J588" t="s">
        <v>39</v>
      </c>
      <c r="K588" t="s">
        <v>5892</v>
      </c>
      <c r="L588">
        <v>6227</v>
      </c>
      <c r="M588" t="s">
        <v>40</v>
      </c>
      <c r="P588">
        <v>1</v>
      </c>
      <c r="Q588">
        <v>199.5</v>
      </c>
      <c r="R588">
        <v>199.5</v>
      </c>
      <c r="S588">
        <f>IFERROR(_xlfn.XLOOKUP(tbl_Facturas[[#This Row],[Key_Fact]],tbl_Manifiestos[Key_Manif],tbl_Manifiestos[Pagado a Broker],0),0)</f>
        <v>0</v>
      </c>
      <c r="T588">
        <v>272507.84999999998</v>
      </c>
    </row>
    <row r="589" spans="1:20" x14ac:dyDescent="0.25">
      <c r="A589" t="s">
        <v>5820</v>
      </c>
      <c r="B589" t="str">
        <f>tbl_Facturas[[#This Row],[Factura]] &amp; "|" &amp; tbl_Facturas[[#This Row],[Proyecto OK]] &amp; "|" &amp; TEXT(tbl_Facturas[[#This Row],[Horas o Viaje]],"0.00") &amp; "|" &amp; TEXT(tbl_Facturas[[#This Row],[Costo unitario]],"0.00")</f>
        <v>2384|Canal #2 |1.00|56.50</v>
      </c>
      <c r="C589">
        <v>2384</v>
      </c>
      <c r="D589">
        <v>11</v>
      </c>
      <c r="F589" t="s">
        <v>12</v>
      </c>
      <c r="G589" t="s">
        <v>13</v>
      </c>
      <c r="H589" t="s">
        <v>642</v>
      </c>
      <c r="I589" s="134" t="s">
        <v>5401</v>
      </c>
      <c r="J589" t="s">
        <v>39</v>
      </c>
      <c r="K589" t="s">
        <v>5892</v>
      </c>
      <c r="L589">
        <v>6227</v>
      </c>
      <c r="M589" t="s">
        <v>40</v>
      </c>
      <c r="N589" t="s">
        <v>643</v>
      </c>
      <c r="O589" t="s">
        <v>316</v>
      </c>
      <c r="P589">
        <v>1</v>
      </c>
      <c r="Q589">
        <v>56.5</v>
      </c>
      <c r="R589">
        <v>56.5</v>
      </c>
      <c r="S589">
        <f>IFERROR(_xlfn.XLOOKUP(tbl_Facturas[[#This Row],[Key_Fact]],tbl_Manifiestos[Key_Manif],tbl_Manifiestos[Pagado a Broker],0),0)</f>
        <v>0</v>
      </c>
      <c r="T589">
        <v>272564.34999999998</v>
      </c>
    </row>
    <row r="590" spans="1:20" x14ac:dyDescent="0.25">
      <c r="A590" t="s">
        <v>5820</v>
      </c>
      <c r="B590" t="str">
        <f>tbl_Facturas[[#This Row],[Factura]] &amp; "|" &amp; tbl_Facturas[[#This Row],[Proyecto OK]] &amp; "|" &amp; TEXT(tbl_Facturas[[#This Row],[Horas o Viaje]],"0.00") &amp; "|" &amp; TEXT(tbl_Facturas[[#This Row],[Costo unitario]],"0.00")</f>
        <v>2384|Canal #2 |1.00|357.00</v>
      </c>
      <c r="C590">
        <v>2384</v>
      </c>
      <c r="D590">
        <v>11</v>
      </c>
      <c r="F590" t="s">
        <v>12</v>
      </c>
      <c r="G590" t="s">
        <v>13</v>
      </c>
      <c r="H590" t="s">
        <v>644</v>
      </c>
      <c r="I590" s="134" t="s">
        <v>5401</v>
      </c>
      <c r="J590" t="s">
        <v>39</v>
      </c>
      <c r="K590" t="s">
        <v>5892</v>
      </c>
      <c r="L590">
        <v>6227</v>
      </c>
      <c r="M590" t="s">
        <v>622</v>
      </c>
      <c r="P590">
        <v>1</v>
      </c>
      <c r="Q590">
        <v>357</v>
      </c>
      <c r="R590">
        <v>357</v>
      </c>
      <c r="S590">
        <f>IFERROR(_xlfn.XLOOKUP(tbl_Facturas[[#This Row],[Key_Fact]],tbl_Manifiestos[Key_Manif],tbl_Manifiestos[Pagado a Broker],0),0)</f>
        <v>0</v>
      </c>
      <c r="T590">
        <v>272921.34999999998</v>
      </c>
    </row>
    <row r="591" spans="1:20" x14ac:dyDescent="0.25">
      <c r="A591" t="s">
        <v>5820</v>
      </c>
      <c r="B591" t="str">
        <f>tbl_Facturas[[#This Row],[Factura]] &amp; "|" &amp; tbl_Facturas[[#This Row],[Proyecto OK]] &amp; "|" &amp; TEXT(tbl_Facturas[[#This Row],[Horas o Viaje]],"0.00") &amp; "|" &amp; TEXT(tbl_Facturas[[#This Row],[Costo unitario]],"0.00")</f>
        <v>2384|Canal #2 |17.25|18.50</v>
      </c>
      <c r="C591">
        <v>2384</v>
      </c>
      <c r="D591">
        <v>11</v>
      </c>
      <c r="F591" t="s">
        <v>12</v>
      </c>
      <c r="G591" t="s">
        <v>13</v>
      </c>
      <c r="H591" t="s">
        <v>644</v>
      </c>
      <c r="I591" s="134" t="s">
        <v>5401</v>
      </c>
      <c r="J591" t="s">
        <v>39</v>
      </c>
      <c r="K591" t="s">
        <v>5892</v>
      </c>
      <c r="L591">
        <v>6227</v>
      </c>
      <c r="M591" t="s">
        <v>622</v>
      </c>
      <c r="N591">
        <v>147148</v>
      </c>
      <c r="O591" t="s">
        <v>623</v>
      </c>
      <c r="P591">
        <v>17.25</v>
      </c>
      <c r="Q591">
        <v>18.5</v>
      </c>
      <c r="R591">
        <v>319.13</v>
      </c>
      <c r="S591">
        <f>IFERROR(_xlfn.XLOOKUP(tbl_Facturas[[#This Row],[Key_Fact]],tbl_Manifiestos[Key_Manif],tbl_Manifiestos[Pagado a Broker],0),0)</f>
        <v>0</v>
      </c>
      <c r="T591">
        <v>273240.48</v>
      </c>
    </row>
    <row r="592" spans="1:20" x14ac:dyDescent="0.25">
      <c r="A592" t="s">
        <v>5820</v>
      </c>
      <c r="B592" t="str">
        <f>tbl_Facturas[[#This Row],[Factura]] &amp; "|" &amp; tbl_Facturas[[#This Row],[Proyecto OK]] &amp; "|" &amp; TEXT(tbl_Facturas[[#This Row],[Horas o Viaje]],"0.00") &amp; "|" &amp; TEXT(tbl_Facturas[[#This Row],[Costo unitario]],"0.00")</f>
        <v>2384|Canal #2 |1.00|199.50</v>
      </c>
      <c r="C592">
        <v>2384</v>
      </c>
      <c r="D592">
        <v>11</v>
      </c>
      <c r="F592" t="s">
        <v>12</v>
      </c>
      <c r="G592" t="s">
        <v>13</v>
      </c>
      <c r="H592" t="s">
        <v>645</v>
      </c>
      <c r="I592" s="134" t="s">
        <v>5401</v>
      </c>
      <c r="J592" t="s">
        <v>39</v>
      </c>
      <c r="K592" t="s">
        <v>5892</v>
      </c>
      <c r="L592">
        <v>6227</v>
      </c>
      <c r="M592" t="s">
        <v>40</v>
      </c>
      <c r="P592">
        <v>1</v>
      </c>
      <c r="Q592">
        <v>199.5</v>
      </c>
      <c r="R592">
        <v>199.5</v>
      </c>
      <c r="S592">
        <f>IFERROR(_xlfn.XLOOKUP(tbl_Facturas[[#This Row],[Key_Fact]],tbl_Manifiestos[Key_Manif],tbl_Manifiestos[Pagado a Broker],0),0)</f>
        <v>0</v>
      </c>
      <c r="T592">
        <v>273439.98</v>
      </c>
    </row>
    <row r="593" spans="1:20" x14ac:dyDescent="0.25">
      <c r="A593" t="s">
        <v>5820</v>
      </c>
      <c r="B593" t="str">
        <f>tbl_Facturas[[#This Row],[Factura]] &amp; "|" &amp; tbl_Facturas[[#This Row],[Proyecto OK]] &amp; "|" &amp; TEXT(tbl_Facturas[[#This Row],[Horas o Viaje]],"0.00") &amp; "|" &amp; TEXT(tbl_Facturas[[#This Row],[Costo unitario]],"0.00")</f>
        <v>2384|Canal #2 |1.00|56.50</v>
      </c>
      <c r="C593">
        <v>2384</v>
      </c>
      <c r="D593">
        <v>356</v>
      </c>
      <c r="F593" t="s">
        <v>12</v>
      </c>
      <c r="G593" t="s">
        <v>13</v>
      </c>
      <c r="H593" t="s">
        <v>645</v>
      </c>
      <c r="I593" s="134" t="s">
        <v>5401</v>
      </c>
      <c r="J593" t="s">
        <v>39</v>
      </c>
      <c r="K593" t="s">
        <v>5892</v>
      </c>
      <c r="L593">
        <v>6227</v>
      </c>
      <c r="M593" t="s">
        <v>40</v>
      </c>
      <c r="N593" t="s">
        <v>646</v>
      </c>
      <c r="O593" t="s">
        <v>316</v>
      </c>
      <c r="P593">
        <v>1</v>
      </c>
      <c r="Q593">
        <v>56.5</v>
      </c>
      <c r="R593">
        <v>56.5</v>
      </c>
      <c r="S593">
        <f>IFERROR(_xlfn.XLOOKUP(tbl_Facturas[[#This Row],[Key_Fact]],tbl_Manifiestos[Key_Manif],tbl_Manifiestos[Pagado a Broker],0),0)</f>
        <v>0</v>
      </c>
      <c r="T593">
        <v>273496.48</v>
      </c>
    </row>
    <row r="594" spans="1:20" x14ac:dyDescent="0.25">
      <c r="A594" t="s">
        <v>5820</v>
      </c>
      <c r="B594" t="str">
        <f>tbl_Facturas[[#This Row],[Factura]] &amp; "|" &amp; tbl_Facturas[[#This Row],[Proyecto OK]] &amp; "|" &amp; TEXT(tbl_Facturas[[#This Row],[Horas o Viaje]],"0.00") &amp; "|" &amp; TEXT(tbl_Facturas[[#This Row],[Costo unitario]],"0.00")</f>
        <v>2384|Canal #2 |1.00|270.37</v>
      </c>
      <c r="C594">
        <v>2384</v>
      </c>
      <c r="D594">
        <v>661</v>
      </c>
      <c r="F594" t="s">
        <v>27</v>
      </c>
      <c r="G594" t="s">
        <v>122</v>
      </c>
      <c r="H594" t="s">
        <v>647</v>
      </c>
      <c r="I594" s="134" t="s">
        <v>5401</v>
      </c>
      <c r="J594" t="s">
        <v>39</v>
      </c>
      <c r="K594" t="s">
        <v>5892</v>
      </c>
      <c r="L594">
        <v>6227</v>
      </c>
      <c r="P594">
        <v>1</v>
      </c>
      <c r="Q594">
        <v>270.37</v>
      </c>
      <c r="R594">
        <v>270.37</v>
      </c>
      <c r="S594">
        <f>IFERROR(_xlfn.XLOOKUP(tbl_Facturas[[#This Row],[Key_Fact]],tbl_Manifiestos[Key_Manif],tbl_Manifiestos[Pagado a Broker],0),0)</f>
        <v>0</v>
      </c>
      <c r="T594">
        <v>273766.84999999998</v>
      </c>
    </row>
    <row r="595" spans="1:20" x14ac:dyDescent="0.25">
      <c r="A595" t="s">
        <v>5820</v>
      </c>
      <c r="B595" t="str">
        <f>tbl_Facturas[[#This Row],[Factura]] &amp; "|" &amp; tbl_Facturas[[#This Row],[Proyecto OK]] &amp; "|" &amp; TEXT(tbl_Facturas[[#This Row],[Horas o Viaje]],"0.00") &amp; "|" &amp; TEXT(tbl_Facturas[[#This Row],[Costo unitario]],"0.00")</f>
        <v>2384|Canal #2 |1.00|199.50</v>
      </c>
      <c r="C595">
        <v>2384</v>
      </c>
      <c r="D595">
        <v>661</v>
      </c>
      <c r="F595" t="s">
        <v>648</v>
      </c>
      <c r="G595" t="s">
        <v>649</v>
      </c>
      <c r="H595" t="s">
        <v>650</v>
      </c>
      <c r="I595" s="134" t="s">
        <v>5401</v>
      </c>
      <c r="J595" t="s">
        <v>39</v>
      </c>
      <c r="K595" t="s">
        <v>5892</v>
      </c>
      <c r="L595">
        <v>6227</v>
      </c>
      <c r="M595" t="s">
        <v>40</v>
      </c>
      <c r="P595">
        <v>1</v>
      </c>
      <c r="Q595">
        <v>199.5</v>
      </c>
      <c r="R595">
        <v>199.5</v>
      </c>
      <c r="S595">
        <f>IFERROR(_xlfn.XLOOKUP(tbl_Facturas[[#This Row],[Key_Fact]],tbl_Manifiestos[Key_Manif],tbl_Manifiestos[Pagado a Broker],0),0)</f>
        <v>0</v>
      </c>
      <c r="T595">
        <v>273966.34999999998</v>
      </c>
    </row>
    <row r="596" spans="1:20" x14ac:dyDescent="0.25">
      <c r="A596" t="s">
        <v>5820</v>
      </c>
      <c r="B596" t="str">
        <f>tbl_Facturas[[#This Row],[Factura]] &amp; "|" &amp; tbl_Facturas[[#This Row],[Proyecto OK]] &amp; "|" &amp; TEXT(tbl_Facturas[[#This Row],[Horas o Viaje]],"0.00") &amp; "|" &amp; TEXT(tbl_Facturas[[#This Row],[Costo unitario]],"0.00")</f>
        <v>2384|Canal #2 |1.00|56.50</v>
      </c>
      <c r="C596">
        <v>2384</v>
      </c>
      <c r="D596">
        <v>661</v>
      </c>
      <c r="F596" t="s">
        <v>648</v>
      </c>
      <c r="G596" t="s">
        <v>649</v>
      </c>
      <c r="H596" t="s">
        <v>650</v>
      </c>
      <c r="I596" s="134" t="s">
        <v>5401</v>
      </c>
      <c r="J596" t="s">
        <v>39</v>
      </c>
      <c r="K596" t="s">
        <v>5892</v>
      </c>
      <c r="L596">
        <v>6227</v>
      </c>
      <c r="M596" t="s">
        <v>40</v>
      </c>
      <c r="N596" t="s">
        <v>651</v>
      </c>
      <c r="O596" t="s">
        <v>316</v>
      </c>
      <c r="P596">
        <v>1</v>
      </c>
      <c r="Q596">
        <v>56.5</v>
      </c>
      <c r="R596">
        <v>56.5</v>
      </c>
      <c r="S596">
        <f>IFERROR(_xlfn.XLOOKUP(tbl_Facturas[[#This Row],[Key_Fact]],tbl_Manifiestos[Key_Manif],tbl_Manifiestos[Pagado a Broker],0),0)</f>
        <v>0</v>
      </c>
      <c r="T596">
        <v>274022.84999999998</v>
      </c>
    </row>
    <row r="597" spans="1:20" x14ac:dyDescent="0.25">
      <c r="A597" t="s">
        <v>5820</v>
      </c>
      <c r="B597" t="str">
        <f>tbl_Facturas[[#This Row],[Factura]] &amp; "|" &amp; tbl_Facturas[[#This Row],[Proyecto OK]] &amp; "|" &amp; TEXT(tbl_Facturas[[#This Row],[Horas o Viaje]],"0.00") &amp; "|" &amp; TEXT(tbl_Facturas[[#This Row],[Costo unitario]],"0.00")</f>
        <v>2384|Canal #2 |1.00|199.50</v>
      </c>
      <c r="C597">
        <v>2384</v>
      </c>
      <c r="D597">
        <v>661</v>
      </c>
      <c r="F597" t="s">
        <v>648</v>
      </c>
      <c r="G597" t="s">
        <v>649</v>
      </c>
      <c r="H597" t="s">
        <v>652</v>
      </c>
      <c r="I597" s="134" t="s">
        <v>5401</v>
      </c>
      <c r="J597" t="s">
        <v>39</v>
      </c>
      <c r="K597" t="s">
        <v>5892</v>
      </c>
      <c r="L597">
        <v>6227</v>
      </c>
      <c r="M597" t="s">
        <v>40</v>
      </c>
      <c r="P597">
        <v>1</v>
      </c>
      <c r="Q597">
        <v>199.5</v>
      </c>
      <c r="R597">
        <v>199.5</v>
      </c>
      <c r="S597">
        <f>IFERROR(_xlfn.XLOOKUP(tbl_Facturas[[#This Row],[Key_Fact]],tbl_Manifiestos[Key_Manif],tbl_Manifiestos[Pagado a Broker],0),0)</f>
        <v>0</v>
      </c>
      <c r="T597">
        <v>274222.34999999998</v>
      </c>
    </row>
    <row r="598" spans="1:20" x14ac:dyDescent="0.25">
      <c r="A598" t="s">
        <v>5820</v>
      </c>
      <c r="B598" t="str">
        <f>tbl_Facturas[[#This Row],[Factura]] &amp; "|" &amp; tbl_Facturas[[#This Row],[Proyecto OK]] &amp; "|" &amp; TEXT(tbl_Facturas[[#This Row],[Horas o Viaje]],"0.00") &amp; "|" &amp; TEXT(tbl_Facturas[[#This Row],[Costo unitario]],"0.00")</f>
        <v>2384|Canal #2 |1.00|56.50</v>
      </c>
      <c r="C598">
        <v>2384</v>
      </c>
      <c r="D598">
        <v>661</v>
      </c>
      <c r="F598" t="s">
        <v>648</v>
      </c>
      <c r="G598" t="s">
        <v>649</v>
      </c>
      <c r="H598" t="s">
        <v>652</v>
      </c>
      <c r="I598" s="134" t="s">
        <v>5401</v>
      </c>
      <c r="J598" t="s">
        <v>39</v>
      </c>
      <c r="K598" t="s">
        <v>5892</v>
      </c>
      <c r="L598">
        <v>6227</v>
      </c>
      <c r="M598" t="s">
        <v>40</v>
      </c>
      <c r="N598" t="s">
        <v>653</v>
      </c>
      <c r="O598" t="s">
        <v>316</v>
      </c>
      <c r="P598">
        <v>1</v>
      </c>
      <c r="Q598">
        <v>56.5</v>
      </c>
      <c r="R598">
        <v>56.5</v>
      </c>
      <c r="S598">
        <f>IFERROR(_xlfn.XLOOKUP(tbl_Facturas[[#This Row],[Key_Fact]],tbl_Manifiestos[Key_Manif],tbl_Manifiestos[Pagado a Broker],0),0)</f>
        <v>0</v>
      </c>
      <c r="T598">
        <v>274278.84999999998</v>
      </c>
    </row>
    <row r="599" spans="1:20" x14ac:dyDescent="0.25">
      <c r="A599" t="s">
        <v>5820</v>
      </c>
      <c r="B599" t="str">
        <f>tbl_Facturas[[#This Row],[Factura]] &amp; "|" &amp; tbl_Facturas[[#This Row],[Proyecto OK]] &amp; "|" &amp; TEXT(tbl_Facturas[[#This Row],[Horas o Viaje]],"0.00") &amp; "|" &amp; TEXT(tbl_Facturas[[#This Row],[Costo unitario]],"0.00")</f>
        <v>2384|Canal #2 |1.00|199.50</v>
      </c>
      <c r="C599">
        <v>2384</v>
      </c>
      <c r="D599">
        <v>661</v>
      </c>
      <c r="F599" t="s">
        <v>648</v>
      </c>
      <c r="G599" t="s">
        <v>649</v>
      </c>
      <c r="H599" t="s">
        <v>654</v>
      </c>
      <c r="I599" s="134" t="s">
        <v>5401</v>
      </c>
      <c r="J599" t="s">
        <v>39</v>
      </c>
      <c r="K599" t="s">
        <v>5892</v>
      </c>
      <c r="L599">
        <v>6227</v>
      </c>
      <c r="M599" t="s">
        <v>40</v>
      </c>
      <c r="P599">
        <v>1</v>
      </c>
      <c r="Q599">
        <v>199.5</v>
      </c>
      <c r="R599">
        <v>199.5</v>
      </c>
      <c r="S599">
        <f>IFERROR(_xlfn.XLOOKUP(tbl_Facturas[[#This Row],[Key_Fact]],tbl_Manifiestos[Key_Manif],tbl_Manifiestos[Pagado a Broker],0),0)</f>
        <v>0</v>
      </c>
      <c r="T599">
        <v>274478.34999999998</v>
      </c>
    </row>
    <row r="600" spans="1:20" x14ac:dyDescent="0.25">
      <c r="A600" t="s">
        <v>5820</v>
      </c>
      <c r="B600" t="str">
        <f>tbl_Facturas[[#This Row],[Factura]] &amp; "|" &amp; tbl_Facturas[[#This Row],[Proyecto OK]] &amp; "|" &amp; TEXT(tbl_Facturas[[#This Row],[Horas o Viaje]],"0.00") &amp; "|" &amp; TEXT(tbl_Facturas[[#This Row],[Costo unitario]],"0.00")</f>
        <v>2384|Canal #2 |1.00|56.50</v>
      </c>
      <c r="C600">
        <v>2384</v>
      </c>
      <c r="D600">
        <v>661</v>
      </c>
      <c r="F600" t="s">
        <v>648</v>
      </c>
      <c r="G600" t="s">
        <v>649</v>
      </c>
      <c r="H600" t="s">
        <v>654</v>
      </c>
      <c r="I600" s="134" t="s">
        <v>5401</v>
      </c>
      <c r="J600" t="s">
        <v>39</v>
      </c>
      <c r="K600" t="s">
        <v>5892</v>
      </c>
      <c r="L600">
        <v>6227</v>
      </c>
      <c r="M600" t="s">
        <v>40</v>
      </c>
      <c r="N600" t="s">
        <v>655</v>
      </c>
      <c r="O600" t="s">
        <v>316</v>
      </c>
      <c r="P600">
        <v>1</v>
      </c>
      <c r="Q600">
        <v>56.5</v>
      </c>
      <c r="R600">
        <v>56.5</v>
      </c>
      <c r="S600">
        <f>IFERROR(_xlfn.XLOOKUP(tbl_Facturas[[#This Row],[Key_Fact]],tbl_Manifiestos[Key_Manif],tbl_Manifiestos[Pagado a Broker],0),0)</f>
        <v>0</v>
      </c>
      <c r="T600">
        <v>274534.84999999998</v>
      </c>
    </row>
    <row r="601" spans="1:20" x14ac:dyDescent="0.25">
      <c r="A601" t="s">
        <v>5820</v>
      </c>
      <c r="B601" t="str">
        <f>tbl_Facturas[[#This Row],[Factura]] &amp; "|" &amp; tbl_Facturas[[#This Row],[Proyecto OK]] &amp; "|" &amp; TEXT(tbl_Facturas[[#This Row],[Horas o Viaje]],"0.00") &amp; "|" &amp; TEXT(tbl_Facturas[[#This Row],[Costo unitario]],"0.00")</f>
        <v>2384|Canal #2 |1.00|199.50</v>
      </c>
      <c r="C601">
        <v>2384</v>
      </c>
      <c r="D601">
        <v>661</v>
      </c>
      <c r="F601" t="s">
        <v>648</v>
      </c>
      <c r="G601" t="s">
        <v>649</v>
      </c>
      <c r="H601" t="s">
        <v>656</v>
      </c>
      <c r="I601" s="134" t="s">
        <v>5401</v>
      </c>
      <c r="J601" t="s">
        <v>39</v>
      </c>
      <c r="K601" t="s">
        <v>5892</v>
      </c>
      <c r="L601">
        <v>6227</v>
      </c>
      <c r="M601" t="s">
        <v>40</v>
      </c>
      <c r="P601">
        <v>1</v>
      </c>
      <c r="Q601">
        <v>199.5</v>
      </c>
      <c r="R601">
        <v>199.5</v>
      </c>
      <c r="S601">
        <f>IFERROR(_xlfn.XLOOKUP(tbl_Facturas[[#This Row],[Key_Fact]],tbl_Manifiestos[Key_Manif],tbl_Manifiestos[Pagado a Broker],0),0)</f>
        <v>0</v>
      </c>
      <c r="T601">
        <v>274734.34999999998</v>
      </c>
    </row>
    <row r="602" spans="1:20" x14ac:dyDescent="0.25">
      <c r="A602" t="s">
        <v>5820</v>
      </c>
      <c r="B602" t="str">
        <f>tbl_Facturas[[#This Row],[Factura]] &amp; "|" &amp; tbl_Facturas[[#This Row],[Proyecto OK]] &amp; "|" &amp; TEXT(tbl_Facturas[[#This Row],[Horas o Viaje]],"0.00") &amp; "|" &amp; TEXT(tbl_Facturas[[#This Row],[Costo unitario]],"0.00")</f>
        <v>2384|Canal #2 |1.00|56.50</v>
      </c>
      <c r="C602">
        <v>2384</v>
      </c>
      <c r="D602">
        <v>661</v>
      </c>
      <c r="F602" t="s">
        <v>648</v>
      </c>
      <c r="G602" t="s">
        <v>649</v>
      </c>
      <c r="H602" t="s">
        <v>656</v>
      </c>
      <c r="I602" s="134" t="s">
        <v>5401</v>
      </c>
      <c r="J602" t="s">
        <v>39</v>
      </c>
      <c r="K602" t="s">
        <v>5892</v>
      </c>
      <c r="L602">
        <v>6227</v>
      </c>
      <c r="M602" t="s">
        <v>40</v>
      </c>
      <c r="N602" t="s">
        <v>657</v>
      </c>
      <c r="O602" t="s">
        <v>316</v>
      </c>
      <c r="P602">
        <v>1</v>
      </c>
      <c r="Q602">
        <v>56.5</v>
      </c>
      <c r="R602">
        <v>56.5</v>
      </c>
      <c r="S602">
        <f>IFERROR(_xlfn.XLOOKUP(tbl_Facturas[[#This Row],[Key_Fact]],tbl_Manifiestos[Key_Manif],tbl_Manifiestos[Pagado a Broker],0),0)</f>
        <v>0</v>
      </c>
      <c r="T602">
        <v>274790.84999999998</v>
      </c>
    </row>
    <row r="603" spans="1:20" x14ac:dyDescent="0.25">
      <c r="A603" t="s">
        <v>5820</v>
      </c>
      <c r="B603" t="str">
        <f>tbl_Facturas[[#This Row],[Factura]] &amp; "|" &amp; tbl_Facturas[[#This Row],[Proyecto OK]] &amp; "|" &amp; TEXT(tbl_Facturas[[#This Row],[Horas o Viaje]],"0.00") &amp; "|" &amp; TEXT(tbl_Facturas[[#This Row],[Costo unitario]],"0.00")</f>
        <v>2384|Canal #2 |1.00|199.50</v>
      </c>
      <c r="C603">
        <v>2384</v>
      </c>
      <c r="D603">
        <v>661</v>
      </c>
      <c r="F603" t="s">
        <v>648</v>
      </c>
      <c r="G603" t="s">
        <v>649</v>
      </c>
      <c r="H603" t="s">
        <v>659</v>
      </c>
      <c r="I603" s="134" t="s">
        <v>5401</v>
      </c>
      <c r="J603" t="s">
        <v>39</v>
      </c>
      <c r="K603" t="s">
        <v>5892</v>
      </c>
      <c r="L603">
        <v>6227</v>
      </c>
      <c r="M603" t="s">
        <v>40</v>
      </c>
      <c r="P603">
        <v>1</v>
      </c>
      <c r="Q603">
        <v>199.5</v>
      </c>
      <c r="R603">
        <v>199.5</v>
      </c>
      <c r="S603">
        <f>IFERROR(_xlfn.XLOOKUP(tbl_Facturas[[#This Row],[Key_Fact]],tbl_Manifiestos[Key_Manif],tbl_Manifiestos[Pagado a Broker],0),0)</f>
        <v>0</v>
      </c>
      <c r="T603">
        <v>275023.43</v>
      </c>
    </row>
    <row r="604" spans="1:20" x14ac:dyDescent="0.25">
      <c r="A604" t="s">
        <v>5820</v>
      </c>
      <c r="B604" t="str">
        <f>tbl_Facturas[[#This Row],[Factura]] &amp; "|" &amp; tbl_Facturas[[#This Row],[Proyecto OK]] &amp; "|" &amp; TEXT(tbl_Facturas[[#This Row],[Horas o Viaje]],"0.00") &amp; "|" &amp; TEXT(tbl_Facturas[[#This Row],[Costo unitario]],"0.00")</f>
        <v>2384|Canal #2 |1.00|56.50</v>
      </c>
      <c r="C604">
        <v>2384</v>
      </c>
      <c r="D604">
        <v>661</v>
      </c>
      <c r="F604" t="s">
        <v>648</v>
      </c>
      <c r="G604" t="s">
        <v>649</v>
      </c>
      <c r="H604" t="s">
        <v>659</v>
      </c>
      <c r="I604" s="134" t="s">
        <v>5401</v>
      </c>
      <c r="J604" t="s">
        <v>39</v>
      </c>
      <c r="K604" t="s">
        <v>5892</v>
      </c>
      <c r="L604">
        <v>6227</v>
      </c>
      <c r="M604" t="s">
        <v>40</v>
      </c>
      <c r="N604" t="s">
        <v>660</v>
      </c>
      <c r="O604" t="s">
        <v>316</v>
      </c>
      <c r="P604">
        <v>1</v>
      </c>
      <c r="Q604">
        <v>56.5</v>
      </c>
      <c r="R604">
        <v>56.5</v>
      </c>
      <c r="S604">
        <f>IFERROR(_xlfn.XLOOKUP(tbl_Facturas[[#This Row],[Key_Fact]],tbl_Manifiestos[Key_Manif],tbl_Manifiestos[Pagado a Broker],0),0)</f>
        <v>0</v>
      </c>
      <c r="T604">
        <v>275079.93</v>
      </c>
    </row>
    <row r="605" spans="1:20" x14ac:dyDescent="0.25">
      <c r="A605" t="s">
        <v>5820</v>
      </c>
      <c r="B605" t="str">
        <f>tbl_Facturas[[#This Row],[Factura]] &amp; "|" &amp; tbl_Facturas[[#This Row],[Proyecto OK]] &amp; "|" &amp; TEXT(tbl_Facturas[[#This Row],[Horas o Viaje]],"0.00") &amp; "|" &amp; TEXT(tbl_Facturas[[#This Row],[Costo unitario]],"0.00")</f>
        <v>2384|Canal #2 |1.00|199.50</v>
      </c>
      <c r="C605">
        <v>2384</v>
      </c>
      <c r="D605">
        <v>661</v>
      </c>
      <c r="F605" t="s">
        <v>648</v>
      </c>
      <c r="G605" t="s">
        <v>649</v>
      </c>
      <c r="H605" t="s">
        <v>661</v>
      </c>
      <c r="I605" s="134" t="s">
        <v>5401</v>
      </c>
      <c r="J605" t="s">
        <v>39</v>
      </c>
      <c r="K605" t="s">
        <v>5892</v>
      </c>
      <c r="L605">
        <v>6227</v>
      </c>
      <c r="M605" t="s">
        <v>40</v>
      </c>
      <c r="P605">
        <v>1</v>
      </c>
      <c r="Q605">
        <v>199.5</v>
      </c>
      <c r="R605">
        <v>199.5</v>
      </c>
      <c r="S605">
        <f>IFERROR(_xlfn.XLOOKUP(tbl_Facturas[[#This Row],[Key_Fact]],tbl_Manifiestos[Key_Manif],tbl_Manifiestos[Pagado a Broker],0),0)</f>
        <v>0</v>
      </c>
      <c r="T605">
        <v>275279.43</v>
      </c>
    </row>
    <row r="606" spans="1:20" x14ac:dyDescent="0.25">
      <c r="A606" t="s">
        <v>5820</v>
      </c>
      <c r="B606" t="str">
        <f>tbl_Facturas[[#This Row],[Factura]] &amp; "|" &amp; tbl_Facturas[[#This Row],[Proyecto OK]] &amp; "|" &amp; TEXT(tbl_Facturas[[#This Row],[Horas o Viaje]],"0.00") &amp; "|" &amp; TEXT(tbl_Facturas[[#This Row],[Costo unitario]],"0.00")</f>
        <v>2384|Canal #2 |1.00|56.50</v>
      </c>
      <c r="C606">
        <v>2384</v>
      </c>
      <c r="D606">
        <v>661</v>
      </c>
      <c r="F606" t="s">
        <v>648</v>
      </c>
      <c r="G606" t="s">
        <v>649</v>
      </c>
      <c r="H606" t="s">
        <v>661</v>
      </c>
      <c r="I606" s="134" t="s">
        <v>5401</v>
      </c>
      <c r="J606" t="s">
        <v>39</v>
      </c>
      <c r="K606" t="s">
        <v>5892</v>
      </c>
      <c r="L606">
        <v>6227</v>
      </c>
      <c r="M606" t="s">
        <v>40</v>
      </c>
      <c r="N606" t="s">
        <v>662</v>
      </c>
      <c r="O606" t="s">
        <v>316</v>
      </c>
      <c r="P606">
        <v>1</v>
      </c>
      <c r="Q606">
        <v>56.5</v>
      </c>
      <c r="R606">
        <v>56.5</v>
      </c>
      <c r="S606">
        <f>IFERROR(_xlfn.XLOOKUP(tbl_Facturas[[#This Row],[Key_Fact]],tbl_Manifiestos[Key_Manif],tbl_Manifiestos[Pagado a Broker],0),0)</f>
        <v>0</v>
      </c>
      <c r="T606">
        <v>275335.93</v>
      </c>
    </row>
    <row r="607" spans="1:20" x14ac:dyDescent="0.25">
      <c r="A607" t="s">
        <v>5820</v>
      </c>
      <c r="B607" t="str">
        <f>tbl_Facturas[[#This Row],[Factura]] &amp; "|" &amp; tbl_Facturas[[#This Row],[Proyecto OK]] &amp; "|" &amp; TEXT(tbl_Facturas[[#This Row],[Horas o Viaje]],"0.00") &amp; "|" &amp; TEXT(tbl_Facturas[[#This Row],[Costo unitario]],"0.00")</f>
        <v>2384|Canal #2 |1.00|357.00</v>
      </c>
      <c r="C607">
        <v>2384</v>
      </c>
      <c r="D607">
        <v>664</v>
      </c>
      <c r="E607" t="s">
        <v>663</v>
      </c>
      <c r="G607" t="s">
        <v>664</v>
      </c>
      <c r="H607" t="s">
        <v>665</v>
      </c>
      <c r="I607" s="134" t="s">
        <v>5401</v>
      </c>
      <c r="J607" t="s">
        <v>39</v>
      </c>
      <c r="K607" t="s">
        <v>5892</v>
      </c>
      <c r="L607">
        <v>6227</v>
      </c>
      <c r="M607" t="s">
        <v>622</v>
      </c>
      <c r="P607">
        <v>1</v>
      </c>
      <c r="Q607">
        <v>357</v>
      </c>
      <c r="R607">
        <v>357</v>
      </c>
      <c r="S607">
        <f>IFERROR(_xlfn.XLOOKUP(tbl_Facturas[[#This Row],[Key_Fact]],tbl_Manifiestos[Key_Manif],tbl_Manifiestos[Pagado a Broker],0),0)</f>
        <v>0</v>
      </c>
      <c r="T607">
        <v>275692.93</v>
      </c>
    </row>
    <row r="608" spans="1:20" x14ac:dyDescent="0.25">
      <c r="A608" t="s">
        <v>5820</v>
      </c>
      <c r="B608" t="str">
        <f>tbl_Facturas[[#This Row],[Factura]] &amp; "|" &amp; tbl_Facturas[[#This Row],[Proyecto OK]] &amp; "|" &amp; TEXT(tbl_Facturas[[#This Row],[Horas o Viaje]],"0.00") &amp; "|" &amp; TEXT(tbl_Facturas[[#This Row],[Costo unitario]],"0.00")</f>
        <v>2384|Canal #2 |18.58|18.50</v>
      </c>
      <c r="C608">
        <v>2384</v>
      </c>
      <c r="D608">
        <v>664</v>
      </c>
      <c r="E608" t="s">
        <v>663</v>
      </c>
      <c r="G608" t="s">
        <v>664</v>
      </c>
      <c r="H608" t="s">
        <v>665</v>
      </c>
      <c r="I608" s="134" t="s">
        <v>5401</v>
      </c>
      <c r="J608" t="s">
        <v>39</v>
      </c>
      <c r="K608" t="s">
        <v>5892</v>
      </c>
      <c r="L608">
        <v>6227</v>
      </c>
      <c r="M608" t="s">
        <v>622</v>
      </c>
      <c r="N608">
        <v>147072</v>
      </c>
      <c r="O608" t="s">
        <v>623</v>
      </c>
      <c r="P608">
        <v>18.579999999999998</v>
      </c>
      <c r="Q608">
        <v>18.5</v>
      </c>
      <c r="R608">
        <v>343.73</v>
      </c>
      <c r="S608">
        <f>IFERROR(_xlfn.XLOOKUP(tbl_Facturas[[#This Row],[Key_Fact]],tbl_Manifiestos[Key_Manif],tbl_Manifiestos[Pagado a Broker],0),0)</f>
        <v>0</v>
      </c>
      <c r="T608">
        <v>276036.65999999997</v>
      </c>
    </row>
    <row r="609" spans="1:20" x14ac:dyDescent="0.25">
      <c r="A609" t="s">
        <v>5820</v>
      </c>
      <c r="B609" t="str">
        <f>tbl_Facturas[[#This Row],[Factura]] &amp; "|" &amp; tbl_Facturas[[#This Row],[Proyecto OK]] &amp; "|" &amp; TEXT(tbl_Facturas[[#This Row],[Horas o Viaje]],"0.00") &amp; "|" &amp; TEXT(tbl_Facturas[[#This Row],[Costo unitario]],"0.00")</f>
        <v>2384|Canal #2 |1.00|357.00</v>
      </c>
      <c r="C609">
        <v>2384</v>
      </c>
      <c r="D609">
        <v>101</v>
      </c>
      <c r="E609" t="s">
        <v>663</v>
      </c>
      <c r="G609" t="s">
        <v>666</v>
      </c>
      <c r="H609" t="s">
        <v>667</v>
      </c>
      <c r="I609" s="134" t="s">
        <v>5401</v>
      </c>
      <c r="J609" t="s">
        <v>39</v>
      </c>
      <c r="K609" t="s">
        <v>5892</v>
      </c>
      <c r="L609">
        <v>6227</v>
      </c>
      <c r="M609" t="s">
        <v>622</v>
      </c>
      <c r="P609">
        <v>1</v>
      </c>
      <c r="Q609">
        <v>357</v>
      </c>
      <c r="R609">
        <v>357</v>
      </c>
      <c r="S609">
        <f>IFERROR(_xlfn.XLOOKUP(tbl_Facturas[[#This Row],[Key_Fact]],tbl_Manifiestos[Key_Manif],tbl_Manifiestos[Pagado a Broker],0),0)</f>
        <v>0</v>
      </c>
      <c r="T609">
        <v>276393.65999999997</v>
      </c>
    </row>
    <row r="610" spans="1:20" x14ac:dyDescent="0.25">
      <c r="A610" t="s">
        <v>5820</v>
      </c>
      <c r="B610" t="str">
        <f>tbl_Facturas[[#This Row],[Factura]] &amp; "|" &amp; tbl_Facturas[[#This Row],[Proyecto OK]] &amp; "|" &amp; TEXT(tbl_Facturas[[#This Row],[Horas o Viaje]],"0.00") &amp; "|" &amp; TEXT(tbl_Facturas[[#This Row],[Costo unitario]],"0.00")</f>
        <v>2384|Canal #2 |14.56|18.50</v>
      </c>
      <c r="C610">
        <v>2384</v>
      </c>
      <c r="D610">
        <v>101</v>
      </c>
      <c r="E610" t="s">
        <v>663</v>
      </c>
      <c r="G610" t="s">
        <v>666</v>
      </c>
      <c r="H610" t="s">
        <v>667</v>
      </c>
      <c r="I610" s="134" t="s">
        <v>5401</v>
      </c>
      <c r="J610" t="s">
        <v>39</v>
      </c>
      <c r="K610" t="s">
        <v>5892</v>
      </c>
      <c r="L610">
        <v>6227</v>
      </c>
      <c r="M610" t="s">
        <v>622</v>
      </c>
      <c r="N610">
        <v>147071</v>
      </c>
      <c r="O610" t="s">
        <v>623</v>
      </c>
      <c r="P610">
        <v>14.56</v>
      </c>
      <c r="Q610">
        <v>18.5</v>
      </c>
      <c r="R610">
        <v>269.36</v>
      </c>
      <c r="S610">
        <f>IFERROR(_xlfn.XLOOKUP(tbl_Facturas[[#This Row],[Key_Fact]],tbl_Manifiestos[Key_Manif],tbl_Manifiestos[Pagado a Broker],0),0)</f>
        <v>0</v>
      </c>
      <c r="T610">
        <v>276663.02</v>
      </c>
    </row>
    <row r="611" spans="1:20" x14ac:dyDescent="0.25">
      <c r="A611" t="s">
        <v>5820</v>
      </c>
      <c r="B611" t="str">
        <f>tbl_Facturas[[#This Row],[Factura]] &amp; "|" &amp; tbl_Facturas[[#This Row],[Proyecto OK]] &amp; "|" &amp; TEXT(tbl_Facturas[[#This Row],[Horas o Viaje]],"0.00") &amp; "|" &amp; TEXT(tbl_Facturas[[#This Row],[Costo unitario]],"0.00")</f>
        <v>2384|Canal #2 |1.00|357.00</v>
      </c>
      <c r="C611">
        <v>2384</v>
      </c>
      <c r="D611">
        <v>101</v>
      </c>
      <c r="E611" t="s">
        <v>663</v>
      </c>
      <c r="G611" t="s">
        <v>666</v>
      </c>
      <c r="H611" t="s">
        <v>668</v>
      </c>
      <c r="I611" s="134" t="s">
        <v>5401</v>
      </c>
      <c r="J611" t="s">
        <v>39</v>
      </c>
      <c r="K611" t="s">
        <v>5892</v>
      </c>
      <c r="L611">
        <v>6227</v>
      </c>
      <c r="M611" t="s">
        <v>622</v>
      </c>
      <c r="P611">
        <v>1</v>
      </c>
      <c r="Q611">
        <v>357</v>
      </c>
      <c r="R611">
        <v>357</v>
      </c>
      <c r="S611">
        <f>IFERROR(_xlfn.XLOOKUP(tbl_Facturas[[#This Row],[Key_Fact]],tbl_Manifiestos[Key_Manif],tbl_Manifiestos[Pagado a Broker],0),0)</f>
        <v>0</v>
      </c>
      <c r="T611">
        <v>277020.02</v>
      </c>
    </row>
    <row r="612" spans="1:20" x14ac:dyDescent="0.25">
      <c r="A612" t="s">
        <v>5820</v>
      </c>
      <c r="B612" t="str">
        <f>tbl_Facturas[[#This Row],[Factura]] &amp; "|" &amp; tbl_Facturas[[#This Row],[Proyecto OK]] &amp; "|" &amp; TEXT(tbl_Facturas[[#This Row],[Horas o Viaje]],"0.00") &amp; "|" &amp; TEXT(tbl_Facturas[[#This Row],[Costo unitario]],"0.00")</f>
        <v>2384|Canal #2 |15.30|18.50</v>
      </c>
      <c r="C612">
        <v>2384</v>
      </c>
      <c r="D612">
        <v>101</v>
      </c>
      <c r="E612" t="s">
        <v>663</v>
      </c>
      <c r="G612" t="s">
        <v>666</v>
      </c>
      <c r="H612" t="s">
        <v>668</v>
      </c>
      <c r="I612" s="134" t="s">
        <v>5401</v>
      </c>
      <c r="J612" t="s">
        <v>39</v>
      </c>
      <c r="K612" t="s">
        <v>5892</v>
      </c>
      <c r="L612">
        <v>6227</v>
      </c>
      <c r="M612" t="s">
        <v>622</v>
      </c>
      <c r="N612">
        <v>147089</v>
      </c>
      <c r="O612" t="s">
        <v>623</v>
      </c>
      <c r="P612">
        <v>15.3</v>
      </c>
      <c r="Q612">
        <v>18.5</v>
      </c>
      <c r="R612">
        <v>283.05</v>
      </c>
      <c r="S612">
        <f>IFERROR(_xlfn.XLOOKUP(tbl_Facturas[[#This Row],[Key_Fact]],tbl_Manifiestos[Key_Manif],tbl_Manifiestos[Pagado a Broker],0),0)</f>
        <v>0</v>
      </c>
      <c r="T612">
        <v>277303.06999999989</v>
      </c>
    </row>
    <row r="613" spans="1:20" x14ac:dyDescent="0.25">
      <c r="A613" t="s">
        <v>5820</v>
      </c>
      <c r="B613" t="str">
        <f>tbl_Facturas[[#This Row],[Factura]] &amp; "|" &amp; tbl_Facturas[[#This Row],[Proyecto OK]] &amp; "|" &amp; TEXT(tbl_Facturas[[#This Row],[Horas o Viaje]],"0.00") &amp; "|" &amp; TEXT(tbl_Facturas[[#This Row],[Costo unitario]],"0.00")</f>
        <v>2384||0.00|0.00</v>
      </c>
      <c r="C613">
        <v>2384</v>
      </c>
      <c r="G613" t="s">
        <v>52</v>
      </c>
      <c r="I613" s="134" t="s">
        <v>5401</v>
      </c>
      <c r="R613">
        <v>-109.58</v>
      </c>
      <c r="S613">
        <f>IFERROR(_xlfn.XLOOKUP(tbl_Facturas[[#This Row],[Key_Fact]],tbl_Manifiestos[Key_Manif],tbl_Manifiestos[Pagado a Broker],0),0)</f>
        <v>0</v>
      </c>
      <c r="T613">
        <v>277193.48999999987</v>
      </c>
    </row>
    <row r="614" spans="1:20" x14ac:dyDescent="0.25">
      <c r="A614" t="s">
        <v>5820</v>
      </c>
      <c r="B614" t="str">
        <f>tbl_Facturas[[#This Row],[Factura]] &amp; "|" &amp; tbl_Facturas[[#This Row],[Proyecto OK]] &amp; "|" &amp; TEXT(tbl_Facturas[[#This Row],[Horas o Viaje]],"0.00") &amp; "|" &amp; TEXT(tbl_Facturas[[#This Row],[Costo unitario]],"0.00")</f>
        <v>2385|Montrose Harbor|10.00|126.50</v>
      </c>
      <c r="C614">
        <v>2385</v>
      </c>
      <c r="D614">
        <v>67</v>
      </c>
      <c r="E614" t="s">
        <v>27</v>
      </c>
      <c r="G614" t="s">
        <v>28</v>
      </c>
      <c r="H614" t="s">
        <v>669</v>
      </c>
      <c r="I614" s="134" t="s">
        <v>5401</v>
      </c>
      <c r="J614" t="s">
        <v>670</v>
      </c>
      <c r="K614" s="240" t="s">
        <v>5907</v>
      </c>
      <c r="L614">
        <v>6228</v>
      </c>
      <c r="M614" t="s">
        <v>146</v>
      </c>
      <c r="P614">
        <v>10</v>
      </c>
      <c r="Q614">
        <v>126.5</v>
      </c>
      <c r="R614">
        <v>1265</v>
      </c>
      <c r="S614">
        <f>IFERROR(_xlfn.XLOOKUP(tbl_Facturas[[#This Row],[Key_Fact]],tbl_Manifiestos[Key_Manif],tbl_Manifiestos[Pagado a Broker],0),0)</f>
        <v>0</v>
      </c>
      <c r="T614">
        <v>278458.48999999987</v>
      </c>
    </row>
    <row r="615" spans="1:20" x14ac:dyDescent="0.25">
      <c r="A615" t="s">
        <v>5820</v>
      </c>
      <c r="B615" t="str">
        <f>tbl_Facturas[[#This Row],[Factura]] &amp; "|" &amp; tbl_Facturas[[#This Row],[Proyecto OK]] &amp; "|" &amp; TEXT(tbl_Facturas[[#This Row],[Horas o Viaje]],"0.00") &amp; "|" &amp; TEXT(tbl_Facturas[[#This Row],[Costo unitario]],"0.00")</f>
        <v>2385|Montrose Harbor|10.00|126.50</v>
      </c>
      <c r="C615">
        <v>2385</v>
      </c>
      <c r="D615">
        <v>58</v>
      </c>
      <c r="E615" t="s">
        <v>12</v>
      </c>
      <c r="G615" t="s">
        <v>539</v>
      </c>
      <c r="H615" t="s">
        <v>671</v>
      </c>
      <c r="I615" s="134" t="s">
        <v>5401</v>
      </c>
      <c r="J615" t="s">
        <v>670</v>
      </c>
      <c r="K615" s="240" t="s">
        <v>5907</v>
      </c>
      <c r="L615">
        <v>6228</v>
      </c>
      <c r="M615" t="s">
        <v>146</v>
      </c>
      <c r="P615">
        <v>10</v>
      </c>
      <c r="Q615">
        <v>126.5</v>
      </c>
      <c r="R615">
        <v>1265</v>
      </c>
      <c r="S615">
        <f>IFERROR(_xlfn.XLOOKUP(tbl_Facturas[[#This Row],[Key_Fact]],tbl_Manifiestos[Key_Manif],tbl_Manifiestos[Pagado a Broker],0),0)</f>
        <v>0</v>
      </c>
      <c r="T615">
        <v>279723.48999999987</v>
      </c>
    </row>
    <row r="616" spans="1:20" x14ac:dyDescent="0.25">
      <c r="A616" t="s">
        <v>5820</v>
      </c>
      <c r="B616" t="str">
        <f>tbl_Facturas[[#This Row],[Factura]] &amp; "|" &amp; tbl_Facturas[[#This Row],[Proyecto OK]] &amp; "|" &amp; TEXT(tbl_Facturas[[#This Row],[Horas o Viaje]],"0.00") &amp; "|" &amp; TEXT(tbl_Facturas[[#This Row],[Costo unitario]],"0.00")</f>
        <v>2385|Montrose Harbor|9.00|126.50</v>
      </c>
      <c r="C616">
        <v>2385</v>
      </c>
      <c r="D616">
        <v>67</v>
      </c>
      <c r="E616" t="s">
        <v>27</v>
      </c>
      <c r="G616" t="s">
        <v>28</v>
      </c>
      <c r="H616" t="s">
        <v>672</v>
      </c>
      <c r="I616" s="134" t="s">
        <v>5401</v>
      </c>
      <c r="J616" t="s">
        <v>670</v>
      </c>
      <c r="K616" s="240" t="s">
        <v>5907</v>
      </c>
      <c r="L616">
        <v>6228</v>
      </c>
      <c r="M616" t="s">
        <v>146</v>
      </c>
      <c r="P616">
        <v>9</v>
      </c>
      <c r="Q616">
        <v>126.5</v>
      </c>
      <c r="R616">
        <v>1138.5</v>
      </c>
      <c r="S616">
        <f>IFERROR(_xlfn.XLOOKUP(tbl_Facturas[[#This Row],[Key_Fact]],tbl_Manifiestos[Key_Manif],tbl_Manifiestos[Pagado a Broker],0),0)</f>
        <v>0</v>
      </c>
      <c r="T616">
        <v>280861.98999999987</v>
      </c>
    </row>
    <row r="617" spans="1:20" x14ac:dyDescent="0.25">
      <c r="A617" t="s">
        <v>5820</v>
      </c>
      <c r="B617" t="str">
        <f>tbl_Facturas[[#This Row],[Factura]] &amp; "|" &amp; tbl_Facturas[[#This Row],[Proyecto OK]] &amp; "|" &amp; TEXT(tbl_Facturas[[#This Row],[Horas o Viaje]],"0.00") &amp; "|" &amp; TEXT(tbl_Facturas[[#This Row],[Costo unitario]],"0.00")</f>
        <v>2385|Montrose Harbor|10.00|126.50</v>
      </c>
      <c r="C617">
        <v>2385</v>
      </c>
      <c r="D617">
        <v>58</v>
      </c>
      <c r="E617" t="s">
        <v>12</v>
      </c>
      <c r="G617" t="s">
        <v>539</v>
      </c>
      <c r="H617" t="s">
        <v>673</v>
      </c>
      <c r="I617" s="134" t="s">
        <v>5401</v>
      </c>
      <c r="J617" t="s">
        <v>670</v>
      </c>
      <c r="K617" s="240" t="s">
        <v>5907</v>
      </c>
      <c r="L617">
        <v>6228</v>
      </c>
      <c r="M617" t="s">
        <v>146</v>
      </c>
      <c r="P617">
        <v>10</v>
      </c>
      <c r="Q617">
        <v>126.5</v>
      </c>
      <c r="R617">
        <v>1265</v>
      </c>
      <c r="S617">
        <f>IFERROR(_xlfn.XLOOKUP(tbl_Facturas[[#This Row],[Key_Fact]],tbl_Manifiestos[Key_Manif],tbl_Manifiestos[Pagado a Broker],0),0)</f>
        <v>0</v>
      </c>
      <c r="T617">
        <v>282126.98999999987</v>
      </c>
    </row>
    <row r="618" spans="1:20" x14ac:dyDescent="0.25">
      <c r="A618" t="s">
        <v>5820</v>
      </c>
      <c r="B618" t="str">
        <f>tbl_Facturas[[#This Row],[Factura]] &amp; "|" &amp; tbl_Facturas[[#This Row],[Proyecto OK]] &amp; "|" &amp; TEXT(tbl_Facturas[[#This Row],[Horas o Viaje]],"0.00") &amp; "|" &amp; TEXT(tbl_Facturas[[#This Row],[Costo unitario]],"0.00")</f>
        <v>2386|Lead Service Replacement Project|8.00|115.50</v>
      </c>
      <c r="C618">
        <v>2386</v>
      </c>
      <c r="D618">
        <v>54</v>
      </c>
      <c r="E618" t="s">
        <v>19</v>
      </c>
      <c r="G618" t="s">
        <v>479</v>
      </c>
      <c r="H618" t="s">
        <v>674</v>
      </c>
      <c r="I618" s="134" t="s">
        <v>5312</v>
      </c>
      <c r="J618" t="s">
        <v>587</v>
      </c>
      <c r="K618" t="s">
        <v>15</v>
      </c>
      <c r="L618" t="s">
        <v>5488</v>
      </c>
      <c r="P618">
        <v>8</v>
      </c>
      <c r="Q618">
        <v>115.5</v>
      </c>
      <c r="R618">
        <v>924</v>
      </c>
      <c r="S618">
        <f>IFERROR(_xlfn.XLOOKUP(tbl_Facturas[[#This Row],[Key_Fact]],tbl_Manifiestos[Key_Manif],tbl_Manifiestos[Pagado a Broker],0),0)</f>
        <v>0</v>
      </c>
      <c r="T618">
        <v>283050.98999999987</v>
      </c>
    </row>
    <row r="619" spans="1:20" x14ac:dyDescent="0.25">
      <c r="A619" t="s">
        <v>5820</v>
      </c>
      <c r="B619" t="str">
        <f>tbl_Facturas[[#This Row],[Factura]] &amp; "|" &amp; tbl_Facturas[[#This Row],[Proyecto OK]] &amp; "|" &amp; TEXT(tbl_Facturas[[#This Row],[Horas o Viaje]],"0.00") &amp; "|" &amp; TEXT(tbl_Facturas[[#This Row],[Costo unitario]],"0.00")</f>
        <v>2387|Lead Service Replacement Project|10.00|115.50</v>
      </c>
      <c r="C619">
        <v>2387</v>
      </c>
      <c r="D619">
        <v>54</v>
      </c>
      <c r="E619" t="s">
        <v>19</v>
      </c>
      <c r="G619" t="s">
        <v>479</v>
      </c>
      <c r="H619" t="s">
        <v>675</v>
      </c>
      <c r="I619" s="134" t="s">
        <v>5312</v>
      </c>
      <c r="J619" t="s">
        <v>320</v>
      </c>
      <c r="K619" t="s">
        <v>15</v>
      </c>
      <c r="L619" t="s">
        <v>5640</v>
      </c>
      <c r="P619">
        <v>10</v>
      </c>
      <c r="Q619">
        <v>115.5</v>
      </c>
      <c r="R619">
        <v>1155</v>
      </c>
      <c r="S619">
        <f>IFERROR(_xlfn.XLOOKUP(tbl_Facturas[[#This Row],[Key_Fact]],tbl_Manifiestos[Key_Manif],tbl_Manifiestos[Pagado a Broker],0),0)</f>
        <v>0</v>
      </c>
      <c r="T619">
        <v>284205.98999999987</v>
      </c>
    </row>
    <row r="620" spans="1:20" x14ac:dyDescent="0.25">
      <c r="A620" t="s">
        <v>5820</v>
      </c>
      <c r="B620" t="str">
        <f>tbl_Facturas[[#This Row],[Factura]] &amp; "|" &amp; tbl_Facturas[[#This Row],[Proyecto OK]] &amp; "|" &amp; TEXT(tbl_Facturas[[#This Row],[Horas o Viaje]],"0.00") &amp; "|" &amp; TEXT(tbl_Facturas[[#This Row],[Costo unitario]],"0.00")</f>
        <v>2387|Lead Service Replacement Project|7.75|115.50</v>
      </c>
      <c r="C620">
        <v>2387</v>
      </c>
      <c r="D620">
        <v>19</v>
      </c>
      <c r="E620" t="s">
        <v>12</v>
      </c>
      <c r="G620" t="s">
        <v>24</v>
      </c>
      <c r="H620" t="s">
        <v>676</v>
      </c>
      <c r="I620" s="134" t="s">
        <v>5312</v>
      </c>
      <c r="J620" t="s">
        <v>320</v>
      </c>
      <c r="K620" t="s">
        <v>15</v>
      </c>
      <c r="L620" t="s">
        <v>5640</v>
      </c>
      <c r="P620">
        <v>7.75</v>
      </c>
      <c r="Q620">
        <v>115.5</v>
      </c>
      <c r="R620">
        <v>895.13</v>
      </c>
      <c r="S620">
        <f>IFERROR(_xlfn.XLOOKUP(tbl_Facturas[[#This Row],[Key_Fact]],tbl_Manifiestos[Key_Manif],tbl_Manifiestos[Pagado a Broker],0),0)</f>
        <v>832.46625000000006</v>
      </c>
      <c r="T620">
        <v>285101.11999999988</v>
      </c>
    </row>
    <row r="621" spans="1:20" x14ac:dyDescent="0.25">
      <c r="A621" t="s">
        <v>5820</v>
      </c>
      <c r="B621" t="str">
        <f>tbl_Facturas[[#This Row],[Factura]] &amp; "|" &amp; tbl_Facturas[[#This Row],[Proyecto OK]] &amp; "|" &amp; TEXT(tbl_Facturas[[#This Row],[Horas o Viaje]],"0.00") &amp; "|" &amp; TEXT(tbl_Facturas[[#This Row],[Costo unitario]],"0.00")</f>
        <v>2387|Lead Service Replacement Project|8.00|115.50</v>
      </c>
      <c r="C621">
        <v>2387</v>
      </c>
      <c r="D621">
        <v>103</v>
      </c>
      <c r="E621" t="s">
        <v>27</v>
      </c>
      <c r="G621" t="s">
        <v>284</v>
      </c>
      <c r="H621" t="s">
        <v>677</v>
      </c>
      <c r="I621" s="134" t="s">
        <v>5312</v>
      </c>
      <c r="J621" t="s">
        <v>320</v>
      </c>
      <c r="K621" t="s">
        <v>15</v>
      </c>
      <c r="L621" t="s">
        <v>5640</v>
      </c>
      <c r="P621">
        <v>8</v>
      </c>
      <c r="Q621">
        <v>115.5</v>
      </c>
      <c r="R621">
        <v>924</v>
      </c>
      <c r="S621">
        <f>IFERROR(_xlfn.XLOOKUP(tbl_Facturas[[#This Row],[Key_Fact]],tbl_Manifiestos[Key_Manif],tbl_Manifiestos[Pagado a Broker],0),0)</f>
        <v>859.32</v>
      </c>
      <c r="T621">
        <v>286025.11999999988</v>
      </c>
    </row>
    <row r="622" spans="1:20" x14ac:dyDescent="0.25">
      <c r="A622" t="s">
        <v>5820</v>
      </c>
      <c r="B622" t="str">
        <f>tbl_Facturas[[#This Row],[Factura]] &amp; "|" &amp; tbl_Facturas[[#This Row],[Proyecto OK]] &amp; "|" &amp; TEXT(tbl_Facturas[[#This Row],[Horas o Viaje]],"0.00") &amp; "|" &amp; TEXT(tbl_Facturas[[#This Row],[Costo unitario]],"0.00")</f>
        <v>2388|Glencoe|8.00|115.50</v>
      </c>
      <c r="C622">
        <v>2388</v>
      </c>
      <c r="D622">
        <v>54</v>
      </c>
      <c r="E622" t="s">
        <v>19</v>
      </c>
      <c r="G622" t="s">
        <v>479</v>
      </c>
      <c r="H622" t="s">
        <v>678</v>
      </c>
      <c r="I622" s="134" t="s">
        <v>5312</v>
      </c>
      <c r="J622" t="s">
        <v>591</v>
      </c>
      <c r="K622" t="s">
        <v>591</v>
      </c>
      <c r="P622">
        <v>8</v>
      </c>
      <c r="Q622">
        <v>115.5</v>
      </c>
      <c r="R622">
        <v>924</v>
      </c>
      <c r="S622">
        <f>IFERROR(_xlfn.XLOOKUP(tbl_Facturas[[#This Row],[Key_Fact]],tbl_Manifiestos[Key_Manif],tbl_Manifiestos[Pagado a Broker],0),0)</f>
        <v>859.32</v>
      </c>
      <c r="T622">
        <v>286949.11999999988</v>
      </c>
    </row>
    <row r="623" spans="1:20" x14ac:dyDescent="0.25">
      <c r="A623" t="s">
        <v>5820</v>
      </c>
      <c r="B623" t="str">
        <f>tbl_Facturas[[#This Row],[Factura]] &amp; "|" &amp; tbl_Facturas[[#This Row],[Proyecto OK]] &amp; "|" &amp; TEXT(tbl_Facturas[[#This Row],[Horas o Viaje]],"0.00") &amp; "|" &amp; TEXT(tbl_Facturas[[#This Row],[Costo unitario]],"0.00")</f>
        <v>2388|Glencoe|7.50|115.50</v>
      </c>
      <c r="C623">
        <v>2388</v>
      </c>
      <c r="D623">
        <v>19</v>
      </c>
      <c r="E623" t="s">
        <v>12</v>
      </c>
      <c r="G623" t="s">
        <v>24</v>
      </c>
      <c r="H623" t="s">
        <v>679</v>
      </c>
      <c r="I623" s="134" t="s">
        <v>5312</v>
      </c>
      <c r="J623" t="s">
        <v>591</v>
      </c>
      <c r="K623" t="s">
        <v>591</v>
      </c>
      <c r="P623">
        <v>7.5</v>
      </c>
      <c r="Q623">
        <v>115.5</v>
      </c>
      <c r="R623">
        <v>866.25</v>
      </c>
      <c r="S623">
        <f>IFERROR(_xlfn.XLOOKUP(tbl_Facturas[[#This Row],[Key_Fact]],tbl_Manifiestos[Key_Manif],tbl_Manifiestos[Pagado a Broker],0),0)</f>
        <v>805.61250000000007</v>
      </c>
      <c r="T623">
        <v>287815.36999999988</v>
      </c>
    </row>
    <row r="624" spans="1:20" x14ac:dyDescent="0.25">
      <c r="A624" t="s">
        <v>5820</v>
      </c>
      <c r="B624" t="str">
        <f>tbl_Facturas[[#This Row],[Factura]] &amp; "|" &amp; tbl_Facturas[[#This Row],[Proyecto OK]] &amp; "|" &amp; TEXT(tbl_Facturas[[#This Row],[Horas o Viaje]],"0.00") &amp; "|" &amp; TEXT(tbl_Facturas[[#This Row],[Costo unitario]],"0.00")</f>
        <v>2388|Glencoe|8.00|115.50</v>
      </c>
      <c r="C624">
        <v>2388</v>
      </c>
      <c r="D624">
        <v>308</v>
      </c>
      <c r="E624" t="s">
        <v>16</v>
      </c>
      <c r="G624" t="s">
        <v>17</v>
      </c>
      <c r="H624" t="s">
        <v>680</v>
      </c>
      <c r="I624" s="134" t="s">
        <v>5312</v>
      </c>
      <c r="J624" t="s">
        <v>591</v>
      </c>
      <c r="K624" t="s">
        <v>591</v>
      </c>
      <c r="P624">
        <v>8</v>
      </c>
      <c r="Q624">
        <v>115.5</v>
      </c>
      <c r="R624">
        <v>924</v>
      </c>
      <c r="S624">
        <f>IFERROR(_xlfn.XLOOKUP(tbl_Facturas[[#This Row],[Key_Fact]],tbl_Manifiestos[Key_Manif],tbl_Manifiestos[Pagado a Broker],0),0)</f>
        <v>859.32</v>
      </c>
      <c r="T624">
        <v>288739.36999999988</v>
      </c>
    </row>
    <row r="625" spans="1:20" x14ac:dyDescent="0.25">
      <c r="A625" t="s">
        <v>5820</v>
      </c>
      <c r="B625" t="str">
        <f>tbl_Facturas[[#This Row],[Factura]] &amp; "|" &amp; tbl_Facturas[[#This Row],[Proyecto OK]] &amp; "|" &amp; TEXT(tbl_Facturas[[#This Row],[Horas o Viaje]],"0.00") &amp; "|" &amp; TEXT(tbl_Facturas[[#This Row],[Costo unitario]],"0.00")</f>
        <v>2388|Glencoe|8.50|115.50</v>
      </c>
      <c r="C625">
        <v>2388</v>
      </c>
      <c r="D625">
        <v>108</v>
      </c>
      <c r="E625" t="s">
        <v>5916</v>
      </c>
      <c r="G625" t="s">
        <v>99</v>
      </c>
      <c r="H625" t="s">
        <v>681</v>
      </c>
      <c r="I625" s="134" t="s">
        <v>5312</v>
      </c>
      <c r="J625" t="s">
        <v>591</v>
      </c>
      <c r="K625" t="s">
        <v>591</v>
      </c>
      <c r="P625">
        <v>8.5</v>
      </c>
      <c r="Q625">
        <v>115.5</v>
      </c>
      <c r="R625">
        <v>981.75</v>
      </c>
      <c r="S625">
        <f>IFERROR(_xlfn.XLOOKUP(tbl_Facturas[[#This Row],[Key_Fact]],tbl_Manifiestos[Key_Manif],tbl_Manifiestos[Pagado a Broker],0),0)</f>
        <v>913.02750000000003</v>
      </c>
      <c r="T625">
        <v>289721.11999999988</v>
      </c>
    </row>
    <row r="626" spans="1:20" x14ac:dyDescent="0.25">
      <c r="A626" t="s">
        <v>5820</v>
      </c>
      <c r="B626" t="str">
        <f>tbl_Facturas[[#This Row],[Factura]] &amp; "|" &amp; tbl_Facturas[[#This Row],[Proyecto OK]] &amp; "|" &amp; TEXT(tbl_Facturas[[#This Row],[Horas o Viaje]],"0.00") &amp; "|" &amp; TEXT(tbl_Facturas[[#This Row],[Costo unitario]],"0.00")</f>
        <v>2388|Glencoe|8.00|115.50</v>
      </c>
      <c r="C626">
        <v>2388</v>
      </c>
      <c r="D626">
        <v>308</v>
      </c>
      <c r="E626" t="s">
        <v>16</v>
      </c>
      <c r="G626" t="s">
        <v>17</v>
      </c>
      <c r="H626" t="s">
        <v>682</v>
      </c>
      <c r="I626" s="134" t="s">
        <v>5312</v>
      </c>
      <c r="J626" t="s">
        <v>591</v>
      </c>
      <c r="K626" t="s">
        <v>591</v>
      </c>
      <c r="P626">
        <v>8</v>
      </c>
      <c r="Q626">
        <v>115.5</v>
      </c>
      <c r="R626">
        <v>924</v>
      </c>
      <c r="S626">
        <f>IFERROR(_xlfn.XLOOKUP(tbl_Facturas[[#This Row],[Key_Fact]],tbl_Manifiestos[Key_Manif],tbl_Manifiestos[Pagado a Broker],0),0)</f>
        <v>859.32</v>
      </c>
      <c r="T626">
        <v>290645.11999999988</v>
      </c>
    </row>
    <row r="627" spans="1:20" x14ac:dyDescent="0.25">
      <c r="A627" t="s">
        <v>5820</v>
      </c>
      <c r="B627" t="str">
        <f>tbl_Facturas[[#This Row],[Factura]] &amp; "|" &amp; tbl_Facturas[[#This Row],[Proyecto OK]] &amp; "|" &amp; TEXT(tbl_Facturas[[#This Row],[Horas o Viaje]],"0.00") &amp; "|" &amp; TEXT(tbl_Facturas[[#This Row],[Costo unitario]],"0.00")</f>
        <v>2388|Glencoe|7.25|115.50</v>
      </c>
      <c r="C627">
        <v>2388</v>
      </c>
      <c r="D627">
        <v>661</v>
      </c>
      <c r="E627" t="s">
        <v>5309</v>
      </c>
      <c r="G627" t="s">
        <v>649</v>
      </c>
      <c r="H627" t="s">
        <v>683</v>
      </c>
      <c r="I627" s="134" t="s">
        <v>5312</v>
      </c>
      <c r="J627" t="s">
        <v>591</v>
      </c>
      <c r="K627" t="s">
        <v>591</v>
      </c>
      <c r="P627">
        <v>7.25</v>
      </c>
      <c r="Q627">
        <v>115.5</v>
      </c>
      <c r="R627">
        <v>837.38</v>
      </c>
      <c r="S627">
        <f>IFERROR(_xlfn.XLOOKUP(tbl_Facturas[[#This Row],[Key_Fact]],tbl_Manifiestos[Key_Manif],tbl_Manifiestos[Pagado a Broker],0),0)</f>
        <v>0</v>
      </c>
      <c r="T627">
        <v>291482.49999999988</v>
      </c>
    </row>
    <row r="628" spans="1:20" x14ac:dyDescent="0.25">
      <c r="A628" t="s">
        <v>5820</v>
      </c>
      <c r="B628" t="str">
        <f>tbl_Facturas[[#This Row],[Factura]] &amp; "|" &amp; tbl_Facturas[[#This Row],[Proyecto OK]] &amp; "|" &amp; TEXT(tbl_Facturas[[#This Row],[Horas o Viaje]],"0.00") &amp; "|" &amp; TEXT(tbl_Facturas[[#This Row],[Costo unitario]],"0.00")</f>
        <v>2388|Glencoe|6.00|115.50</v>
      </c>
      <c r="C628">
        <v>2388</v>
      </c>
      <c r="D628">
        <v>108</v>
      </c>
      <c r="E628" t="s">
        <v>5916</v>
      </c>
      <c r="G628" t="s">
        <v>99</v>
      </c>
      <c r="H628" t="s">
        <v>684</v>
      </c>
      <c r="I628" s="134" t="s">
        <v>5312</v>
      </c>
      <c r="J628" t="s">
        <v>591</v>
      </c>
      <c r="K628" t="s">
        <v>591</v>
      </c>
      <c r="P628">
        <v>6</v>
      </c>
      <c r="Q628">
        <v>115.5</v>
      </c>
      <c r="R628">
        <v>693</v>
      </c>
      <c r="S628">
        <f>IFERROR(_xlfn.XLOOKUP(tbl_Facturas[[#This Row],[Key_Fact]],tbl_Manifiestos[Key_Manif],tbl_Manifiestos[Pagado a Broker],0),0)</f>
        <v>0</v>
      </c>
      <c r="T628">
        <v>292175.49999999988</v>
      </c>
    </row>
    <row r="629" spans="1:20" x14ac:dyDescent="0.25">
      <c r="A629" t="s">
        <v>5820</v>
      </c>
      <c r="B629" t="str">
        <f>tbl_Facturas[[#This Row],[Factura]] &amp; "|" &amp; tbl_Facturas[[#This Row],[Proyecto OK]] &amp; "|" &amp; TEXT(tbl_Facturas[[#This Row],[Horas o Viaje]],"0.00") &amp; "|" &amp; TEXT(tbl_Facturas[[#This Row],[Costo unitario]],"0.00")</f>
        <v>2388|Glencoe|9.00|115.50</v>
      </c>
      <c r="C629">
        <v>2388</v>
      </c>
      <c r="D629">
        <v>515</v>
      </c>
      <c r="E629" t="s">
        <v>27</v>
      </c>
      <c r="G629" t="s">
        <v>54</v>
      </c>
      <c r="H629" t="s">
        <v>685</v>
      </c>
      <c r="I629" s="134" t="s">
        <v>5312</v>
      </c>
      <c r="J629" t="s">
        <v>591</v>
      </c>
      <c r="K629" t="s">
        <v>591</v>
      </c>
      <c r="P629">
        <v>9</v>
      </c>
      <c r="Q629">
        <v>115.5</v>
      </c>
      <c r="R629">
        <v>1039.5</v>
      </c>
      <c r="S629">
        <f>IFERROR(_xlfn.XLOOKUP(tbl_Facturas[[#This Row],[Key_Fact]],tbl_Manifiestos[Key_Manif],tbl_Manifiestos[Pagado a Broker],0),0)</f>
        <v>966.73500000000001</v>
      </c>
      <c r="T629">
        <v>293214.99999999988</v>
      </c>
    </row>
    <row r="630" spans="1:20" x14ac:dyDescent="0.25">
      <c r="A630" t="s">
        <v>5820</v>
      </c>
      <c r="B630" t="str">
        <f>tbl_Facturas[[#This Row],[Factura]] &amp; "|" &amp; tbl_Facturas[[#This Row],[Proyecto OK]] &amp; "|" &amp; TEXT(tbl_Facturas[[#This Row],[Horas o Viaje]],"0.00") &amp; "|" &amp; TEXT(tbl_Facturas[[#This Row],[Costo unitario]],"0.00")</f>
        <v>2388|Glencoe|9.50|115.50</v>
      </c>
      <c r="C630">
        <v>2388</v>
      </c>
      <c r="D630">
        <v>356</v>
      </c>
      <c r="E630" t="s">
        <v>27</v>
      </c>
      <c r="G630" t="s">
        <v>122</v>
      </c>
      <c r="H630" t="s">
        <v>686</v>
      </c>
      <c r="I630" s="134" t="s">
        <v>5312</v>
      </c>
      <c r="J630" t="s">
        <v>591</v>
      </c>
      <c r="K630" t="s">
        <v>591</v>
      </c>
      <c r="P630">
        <v>9.5</v>
      </c>
      <c r="Q630">
        <v>115.5</v>
      </c>
      <c r="R630">
        <v>1097.25</v>
      </c>
      <c r="S630">
        <f>IFERROR(_xlfn.XLOOKUP(tbl_Facturas[[#This Row],[Key_Fact]],tbl_Manifiestos[Key_Manif],tbl_Manifiestos[Pagado a Broker],0),0)</f>
        <v>1020.4425000000001</v>
      </c>
      <c r="T630">
        <v>294312.24999999988</v>
      </c>
    </row>
    <row r="631" spans="1:20" x14ac:dyDescent="0.25">
      <c r="A631" t="s">
        <v>5820</v>
      </c>
      <c r="B631" t="str">
        <f>tbl_Facturas[[#This Row],[Factura]] &amp; "|" &amp; tbl_Facturas[[#This Row],[Proyecto OK]] &amp; "|" &amp; TEXT(tbl_Facturas[[#This Row],[Horas o Viaje]],"0.00") &amp; "|" &amp; TEXT(tbl_Facturas[[#This Row],[Costo unitario]],"0.00")</f>
        <v>2388|Glencoe|7.00|115.50</v>
      </c>
      <c r="C631">
        <v>2388</v>
      </c>
      <c r="D631">
        <v>560</v>
      </c>
      <c r="E631" t="s">
        <v>663</v>
      </c>
      <c r="G631" t="s">
        <v>687</v>
      </c>
      <c r="H631" t="s">
        <v>688</v>
      </c>
      <c r="I631" s="134" t="s">
        <v>5312</v>
      </c>
      <c r="J631" t="s">
        <v>591</v>
      </c>
      <c r="K631" t="s">
        <v>591</v>
      </c>
      <c r="P631">
        <v>7</v>
      </c>
      <c r="Q631">
        <v>115.5</v>
      </c>
      <c r="R631">
        <v>808.5</v>
      </c>
      <c r="S631">
        <f>IFERROR(_xlfn.XLOOKUP(tbl_Facturas[[#This Row],[Key_Fact]],tbl_Manifiestos[Key_Manif],tbl_Manifiestos[Pagado a Broker],0),0)</f>
        <v>0</v>
      </c>
      <c r="T631">
        <v>295120.74999999988</v>
      </c>
    </row>
    <row r="632" spans="1:20" x14ac:dyDescent="0.25">
      <c r="A632" t="s">
        <v>5820</v>
      </c>
      <c r="B632" t="str">
        <f>tbl_Facturas[[#This Row],[Factura]] &amp; "|" &amp; tbl_Facturas[[#This Row],[Proyecto OK]] &amp; "|" &amp; TEXT(tbl_Facturas[[#This Row],[Horas o Viaje]],"0.00") &amp; "|" &amp; TEXT(tbl_Facturas[[#This Row],[Costo unitario]],"0.00")</f>
        <v>2389|Lead Replacement Service|9.50|110.00</v>
      </c>
      <c r="C632">
        <v>2389</v>
      </c>
      <c r="D632">
        <v>114</v>
      </c>
      <c r="E632" t="s">
        <v>27</v>
      </c>
      <c r="G632" t="s">
        <v>57</v>
      </c>
      <c r="H632" t="s">
        <v>689</v>
      </c>
      <c r="I632" s="134" t="s">
        <v>5306</v>
      </c>
      <c r="J632" t="s">
        <v>30</v>
      </c>
      <c r="K632" t="s">
        <v>5903</v>
      </c>
      <c r="L632">
        <v>3347</v>
      </c>
      <c r="P632">
        <v>9.5</v>
      </c>
      <c r="Q632">
        <v>110</v>
      </c>
      <c r="R632">
        <v>1045</v>
      </c>
      <c r="S632">
        <f>IFERROR(_xlfn.XLOOKUP(tbl_Facturas[[#This Row],[Key_Fact]],tbl_Manifiestos[Key_Manif],tbl_Manifiestos[Pagado a Broker],0),0)</f>
        <v>971.85</v>
      </c>
      <c r="T632">
        <v>296165.74999999988</v>
      </c>
    </row>
    <row r="633" spans="1:20" x14ac:dyDescent="0.25">
      <c r="A633" t="s">
        <v>5820</v>
      </c>
      <c r="B633" t="str">
        <f>tbl_Facturas[[#This Row],[Factura]] &amp; "|" &amp; tbl_Facturas[[#This Row],[Proyecto OK]] &amp; "|" &amp; TEXT(tbl_Facturas[[#This Row],[Horas o Viaje]],"0.00") &amp; "|" &amp; TEXT(tbl_Facturas[[#This Row],[Costo unitario]],"0.00")</f>
        <v>2389|Lead Replacement Service|9.00|110.00</v>
      </c>
      <c r="C633">
        <v>2389</v>
      </c>
      <c r="D633">
        <v>73</v>
      </c>
      <c r="E633" t="s">
        <v>19</v>
      </c>
      <c r="G633" t="s">
        <v>20</v>
      </c>
      <c r="H633" t="s">
        <v>690</v>
      </c>
      <c r="I633" s="134" t="s">
        <v>5306</v>
      </c>
      <c r="J633" t="s">
        <v>30</v>
      </c>
      <c r="K633" t="s">
        <v>5903</v>
      </c>
      <c r="L633">
        <v>3347</v>
      </c>
      <c r="P633">
        <v>9</v>
      </c>
      <c r="Q633">
        <v>110</v>
      </c>
      <c r="R633">
        <v>990</v>
      </c>
      <c r="S633">
        <f>IFERROR(_xlfn.XLOOKUP(tbl_Facturas[[#This Row],[Key_Fact]],tbl_Manifiestos[Key_Manif],tbl_Manifiestos[Pagado a Broker],0),0)</f>
        <v>920.7</v>
      </c>
      <c r="T633">
        <v>297155.74999999988</v>
      </c>
    </row>
    <row r="634" spans="1:20" x14ac:dyDescent="0.25">
      <c r="A634" t="s">
        <v>5820</v>
      </c>
      <c r="B634" t="str">
        <f>tbl_Facturas[[#This Row],[Factura]] &amp; "|" &amp; tbl_Facturas[[#This Row],[Proyecto OK]] &amp; "|" &amp; TEXT(tbl_Facturas[[#This Row],[Horas o Viaje]],"0.00") &amp; "|" &amp; TEXT(tbl_Facturas[[#This Row],[Costo unitario]],"0.00")</f>
        <v>2389|Lead Replacement Service|15.00|110.00</v>
      </c>
      <c r="C634">
        <v>2389</v>
      </c>
      <c r="D634">
        <v>325</v>
      </c>
      <c r="E634" t="s">
        <v>27</v>
      </c>
      <c r="G634" t="s">
        <v>34</v>
      </c>
      <c r="H634" t="s">
        <v>691</v>
      </c>
      <c r="I634" s="134" t="s">
        <v>5306</v>
      </c>
      <c r="J634" t="s">
        <v>30</v>
      </c>
      <c r="K634" t="s">
        <v>5903</v>
      </c>
      <c r="L634">
        <v>3347</v>
      </c>
      <c r="P634">
        <v>15</v>
      </c>
      <c r="Q634">
        <v>110</v>
      </c>
      <c r="R634">
        <v>1650</v>
      </c>
      <c r="S634">
        <f>IFERROR(_xlfn.XLOOKUP(tbl_Facturas[[#This Row],[Key_Fact]],tbl_Manifiestos[Key_Manif],tbl_Manifiestos[Pagado a Broker],0),0)</f>
        <v>1534.5</v>
      </c>
      <c r="T634">
        <v>298805.74999999988</v>
      </c>
    </row>
    <row r="635" spans="1:20" x14ac:dyDescent="0.25">
      <c r="A635" t="s">
        <v>5820</v>
      </c>
      <c r="B635" t="str">
        <f>tbl_Facturas[[#This Row],[Factura]] &amp; "|" &amp; tbl_Facturas[[#This Row],[Proyecto OK]] &amp; "|" &amp; TEXT(tbl_Facturas[[#This Row],[Horas o Viaje]],"0.00") &amp; "|" &amp; TEXT(tbl_Facturas[[#This Row],[Costo unitario]],"0.00")</f>
        <v>2389|Lead Replacement Service|8.00|110.00</v>
      </c>
      <c r="C635">
        <v>2389</v>
      </c>
      <c r="D635">
        <v>617</v>
      </c>
      <c r="E635" t="s">
        <v>27</v>
      </c>
      <c r="G635" t="s">
        <v>36</v>
      </c>
      <c r="H635" t="s">
        <v>692</v>
      </c>
      <c r="I635" s="134" t="s">
        <v>5306</v>
      </c>
      <c r="J635" t="s">
        <v>30</v>
      </c>
      <c r="K635" t="s">
        <v>5903</v>
      </c>
      <c r="L635">
        <v>3347</v>
      </c>
      <c r="P635">
        <v>8</v>
      </c>
      <c r="Q635">
        <v>110</v>
      </c>
      <c r="R635">
        <v>880</v>
      </c>
      <c r="S635">
        <f>IFERROR(_xlfn.XLOOKUP(tbl_Facturas[[#This Row],[Key_Fact]],tbl_Manifiestos[Key_Manif],tbl_Manifiestos[Pagado a Broker],0),0)</f>
        <v>818.40000000000009</v>
      </c>
      <c r="T635">
        <v>299685.74999999988</v>
      </c>
    </row>
    <row r="636" spans="1:20" x14ac:dyDescent="0.25">
      <c r="A636" t="s">
        <v>5820</v>
      </c>
      <c r="B636" t="str">
        <f>tbl_Facturas[[#This Row],[Factura]] &amp; "|" &amp; tbl_Facturas[[#This Row],[Proyecto OK]] &amp; "|" &amp; TEXT(tbl_Facturas[[#This Row],[Horas o Viaje]],"0.00") &amp; "|" &amp; TEXT(tbl_Facturas[[#This Row],[Costo unitario]],"0.00")</f>
        <v>2389|Lead Replacement Service|9.00|110.00</v>
      </c>
      <c r="C636">
        <v>2389</v>
      </c>
      <c r="D636">
        <v>73</v>
      </c>
      <c r="E636" t="s">
        <v>19</v>
      </c>
      <c r="G636" t="s">
        <v>20</v>
      </c>
      <c r="H636" t="s">
        <v>693</v>
      </c>
      <c r="I636" s="134" t="s">
        <v>5306</v>
      </c>
      <c r="J636" t="s">
        <v>30</v>
      </c>
      <c r="K636" t="s">
        <v>5903</v>
      </c>
      <c r="L636">
        <v>3347</v>
      </c>
      <c r="P636">
        <v>9</v>
      </c>
      <c r="Q636">
        <v>110</v>
      </c>
      <c r="R636">
        <v>990</v>
      </c>
      <c r="S636">
        <f>IFERROR(_xlfn.XLOOKUP(tbl_Facturas[[#This Row],[Key_Fact]],tbl_Manifiestos[Key_Manif],tbl_Manifiestos[Pagado a Broker],0),0)</f>
        <v>920.7</v>
      </c>
      <c r="T636">
        <v>300675.74999999988</v>
      </c>
    </row>
    <row r="637" spans="1:20" x14ac:dyDescent="0.25">
      <c r="A637" t="s">
        <v>5820</v>
      </c>
      <c r="B637" t="str">
        <f>tbl_Facturas[[#This Row],[Factura]] &amp; "|" &amp; tbl_Facturas[[#This Row],[Proyecto OK]] &amp; "|" &amp; TEXT(tbl_Facturas[[#This Row],[Horas o Viaje]],"0.00") &amp; "|" &amp; TEXT(tbl_Facturas[[#This Row],[Costo unitario]],"0.00")</f>
        <v>2389|Lead Replacement Service|11.50|110.00</v>
      </c>
      <c r="C637">
        <v>2389</v>
      </c>
      <c r="D637">
        <v>617</v>
      </c>
      <c r="E637" t="s">
        <v>27</v>
      </c>
      <c r="G637" t="s">
        <v>36</v>
      </c>
      <c r="H637" t="s">
        <v>694</v>
      </c>
      <c r="I637" s="134" t="s">
        <v>5306</v>
      </c>
      <c r="J637" t="s">
        <v>30</v>
      </c>
      <c r="K637" t="s">
        <v>5903</v>
      </c>
      <c r="L637">
        <v>3347</v>
      </c>
      <c r="P637">
        <v>11.5</v>
      </c>
      <c r="Q637">
        <v>110</v>
      </c>
      <c r="R637">
        <v>1265</v>
      </c>
      <c r="S637">
        <f>IFERROR(_xlfn.XLOOKUP(tbl_Facturas[[#This Row],[Key_Fact]],tbl_Manifiestos[Key_Manif],tbl_Manifiestos[Pagado a Broker],0),0)</f>
        <v>1176.45</v>
      </c>
      <c r="T637">
        <v>301940.74999999988</v>
      </c>
    </row>
    <row r="638" spans="1:20" x14ac:dyDescent="0.25">
      <c r="A638" t="s">
        <v>5820</v>
      </c>
      <c r="B638" t="str">
        <f>tbl_Facturas[[#This Row],[Factura]] &amp; "|" &amp; tbl_Facturas[[#This Row],[Proyecto OK]] &amp; "|" &amp; TEXT(tbl_Facturas[[#This Row],[Horas o Viaje]],"0.00") &amp; "|" &amp; TEXT(tbl_Facturas[[#This Row],[Costo unitario]],"0.00")</f>
        <v>2389|Lead Replacement Service|10.00|110.00</v>
      </c>
      <c r="C638">
        <v>2389</v>
      </c>
      <c r="D638">
        <v>515</v>
      </c>
      <c r="E638" t="s">
        <v>27</v>
      </c>
      <c r="G638" t="s">
        <v>54</v>
      </c>
      <c r="H638" t="s">
        <v>695</v>
      </c>
      <c r="I638" s="134" t="s">
        <v>5306</v>
      </c>
      <c r="J638" t="s">
        <v>30</v>
      </c>
      <c r="K638" t="s">
        <v>5903</v>
      </c>
      <c r="L638">
        <v>3347</v>
      </c>
      <c r="P638">
        <v>10</v>
      </c>
      <c r="Q638">
        <v>110</v>
      </c>
      <c r="R638">
        <v>1100</v>
      </c>
      <c r="S638">
        <f>IFERROR(_xlfn.XLOOKUP(tbl_Facturas[[#This Row],[Key_Fact]],tbl_Manifiestos[Key_Manif],tbl_Manifiestos[Pagado a Broker],0),0)</f>
        <v>1023</v>
      </c>
      <c r="T638">
        <v>303040.74999999988</v>
      </c>
    </row>
    <row r="639" spans="1:20" x14ac:dyDescent="0.25">
      <c r="A639" t="s">
        <v>5820</v>
      </c>
      <c r="B639" t="str">
        <f>tbl_Facturas[[#This Row],[Factura]] &amp; "|" &amp; tbl_Facturas[[#This Row],[Proyecto OK]] &amp; "|" &amp; TEXT(tbl_Facturas[[#This Row],[Horas o Viaje]],"0.00") &amp; "|" &amp; TEXT(tbl_Facturas[[#This Row],[Costo unitario]],"0.00")</f>
        <v>2389|Lead Replacement Service|10.00|110.00</v>
      </c>
      <c r="C639">
        <v>2389</v>
      </c>
      <c r="D639">
        <v>114</v>
      </c>
      <c r="E639" t="s">
        <v>27</v>
      </c>
      <c r="G639" t="s">
        <v>57</v>
      </c>
      <c r="H639" t="s">
        <v>696</v>
      </c>
      <c r="I639" s="134" t="s">
        <v>5306</v>
      </c>
      <c r="J639" t="s">
        <v>30</v>
      </c>
      <c r="K639" t="s">
        <v>5903</v>
      </c>
      <c r="L639">
        <v>3347</v>
      </c>
      <c r="P639">
        <v>10</v>
      </c>
      <c r="Q639">
        <v>110</v>
      </c>
      <c r="R639">
        <v>1100</v>
      </c>
      <c r="S639">
        <f>IFERROR(_xlfn.XLOOKUP(tbl_Facturas[[#This Row],[Key_Fact]],tbl_Manifiestos[Key_Manif],tbl_Manifiestos[Pagado a Broker],0),0)</f>
        <v>1023</v>
      </c>
      <c r="T639">
        <v>304140.74999999988</v>
      </c>
    </row>
    <row r="640" spans="1:20" x14ac:dyDescent="0.25">
      <c r="A640" t="s">
        <v>5820</v>
      </c>
      <c r="B640" t="str">
        <f>tbl_Facturas[[#This Row],[Factura]] &amp; "|" &amp; tbl_Facturas[[#This Row],[Proyecto OK]] &amp; "|" &amp; TEXT(tbl_Facturas[[#This Row],[Horas o Viaje]],"0.00") &amp; "|" &amp; TEXT(tbl_Facturas[[#This Row],[Costo unitario]],"0.00")</f>
        <v>2389|Lead Replacement Service|9.75|110.00</v>
      </c>
      <c r="C640">
        <v>2389</v>
      </c>
      <c r="D640">
        <v>73</v>
      </c>
      <c r="E640" t="s">
        <v>19</v>
      </c>
      <c r="G640" t="s">
        <v>20</v>
      </c>
      <c r="H640" t="s">
        <v>697</v>
      </c>
      <c r="I640" s="134" t="s">
        <v>5306</v>
      </c>
      <c r="J640" t="s">
        <v>30</v>
      </c>
      <c r="K640" t="s">
        <v>5903</v>
      </c>
      <c r="L640">
        <v>3347</v>
      </c>
      <c r="P640">
        <v>9.75</v>
      </c>
      <c r="Q640">
        <v>110</v>
      </c>
      <c r="R640">
        <v>1072.5</v>
      </c>
      <c r="S640">
        <f>IFERROR(_xlfn.XLOOKUP(tbl_Facturas[[#This Row],[Key_Fact]],tbl_Manifiestos[Key_Manif],tbl_Manifiestos[Pagado a Broker],0),0)</f>
        <v>0</v>
      </c>
      <c r="T640">
        <v>305213.24999999988</v>
      </c>
    </row>
    <row r="641" spans="1:20" x14ac:dyDescent="0.25">
      <c r="A641" t="s">
        <v>5820</v>
      </c>
      <c r="B641" t="str">
        <f>tbl_Facturas[[#This Row],[Factura]] &amp; "|" &amp; tbl_Facturas[[#This Row],[Proyecto OK]] &amp; "|" &amp; TEXT(tbl_Facturas[[#This Row],[Horas o Viaje]],"0.00") &amp; "|" &amp; TEXT(tbl_Facturas[[#This Row],[Costo unitario]],"0.00")</f>
        <v>2389|Lead Replacement Service|11.50|110.00</v>
      </c>
      <c r="C641">
        <v>2389</v>
      </c>
      <c r="D641">
        <v>617</v>
      </c>
      <c r="E641" t="s">
        <v>27</v>
      </c>
      <c r="G641" t="s">
        <v>36</v>
      </c>
      <c r="H641" t="s">
        <v>698</v>
      </c>
      <c r="I641" s="134" t="s">
        <v>5306</v>
      </c>
      <c r="J641" t="s">
        <v>30</v>
      </c>
      <c r="K641" t="s">
        <v>5903</v>
      </c>
      <c r="L641">
        <v>3347</v>
      </c>
      <c r="P641">
        <v>11.5</v>
      </c>
      <c r="Q641">
        <v>110</v>
      </c>
      <c r="R641">
        <v>1265</v>
      </c>
      <c r="S641">
        <f>IFERROR(_xlfn.XLOOKUP(tbl_Facturas[[#This Row],[Key_Fact]],tbl_Manifiestos[Key_Manif],tbl_Manifiestos[Pagado a Broker],0),0)</f>
        <v>1176.45</v>
      </c>
      <c r="T641">
        <v>306478.24999999988</v>
      </c>
    </row>
    <row r="642" spans="1:20" x14ac:dyDescent="0.25">
      <c r="A642" t="s">
        <v>5820</v>
      </c>
      <c r="B642" t="str">
        <f>tbl_Facturas[[#This Row],[Factura]] &amp; "|" &amp; tbl_Facturas[[#This Row],[Proyecto OK]] &amp; "|" &amp; TEXT(tbl_Facturas[[#This Row],[Horas o Viaje]],"0.00") &amp; "|" &amp; TEXT(tbl_Facturas[[#This Row],[Costo unitario]],"0.00")</f>
        <v>2389|Lead Replacement Service|12.00|110.00</v>
      </c>
      <c r="C642">
        <v>2389</v>
      </c>
      <c r="D642">
        <v>108</v>
      </c>
      <c r="E642" t="s">
        <v>5916</v>
      </c>
      <c r="G642" t="s">
        <v>99</v>
      </c>
      <c r="H642" t="s">
        <v>699</v>
      </c>
      <c r="I642" s="134" t="s">
        <v>5306</v>
      </c>
      <c r="J642" t="s">
        <v>30</v>
      </c>
      <c r="K642" t="s">
        <v>5903</v>
      </c>
      <c r="L642">
        <v>3347</v>
      </c>
      <c r="P642">
        <v>12</v>
      </c>
      <c r="Q642">
        <v>110</v>
      </c>
      <c r="R642">
        <v>1320</v>
      </c>
      <c r="S642">
        <f>IFERROR(_xlfn.XLOOKUP(tbl_Facturas[[#This Row],[Key_Fact]],tbl_Manifiestos[Key_Manif],tbl_Manifiestos[Pagado a Broker],0),0)</f>
        <v>1227.6000000000001</v>
      </c>
      <c r="T642">
        <v>307798.24999999988</v>
      </c>
    </row>
    <row r="643" spans="1:20" x14ac:dyDescent="0.25">
      <c r="A643" t="s">
        <v>5820</v>
      </c>
      <c r="B643" t="str">
        <f>tbl_Facturas[[#This Row],[Factura]] &amp; "|" &amp; tbl_Facturas[[#This Row],[Proyecto OK]] &amp; "|" &amp; TEXT(tbl_Facturas[[#This Row],[Horas o Viaje]],"0.00") &amp; "|" &amp; TEXT(tbl_Facturas[[#This Row],[Costo unitario]],"0.00")</f>
        <v>2389|Lead Replacement Service|13.00|110.00</v>
      </c>
      <c r="C643">
        <v>2389</v>
      </c>
      <c r="D643">
        <v>114</v>
      </c>
      <c r="E643" t="s">
        <v>27</v>
      </c>
      <c r="G643" t="s">
        <v>57</v>
      </c>
      <c r="H643" t="s">
        <v>700</v>
      </c>
      <c r="I643" s="134" t="s">
        <v>5306</v>
      </c>
      <c r="J643" t="s">
        <v>30</v>
      </c>
      <c r="K643" t="s">
        <v>5903</v>
      </c>
      <c r="L643">
        <v>3347</v>
      </c>
      <c r="P643">
        <v>13</v>
      </c>
      <c r="Q643">
        <v>110</v>
      </c>
      <c r="R643">
        <v>1430</v>
      </c>
      <c r="S643">
        <f>IFERROR(_xlfn.XLOOKUP(tbl_Facturas[[#This Row],[Key_Fact]],tbl_Manifiestos[Key_Manif],tbl_Manifiestos[Pagado a Broker],0),0)</f>
        <v>1329.9</v>
      </c>
      <c r="T643">
        <v>309228.24999999988</v>
      </c>
    </row>
    <row r="644" spans="1:20" x14ac:dyDescent="0.25">
      <c r="A644" t="s">
        <v>5820</v>
      </c>
      <c r="B644" t="str">
        <f>tbl_Facturas[[#This Row],[Factura]] &amp; "|" &amp; tbl_Facturas[[#This Row],[Proyecto OK]] &amp; "|" &amp; TEXT(tbl_Facturas[[#This Row],[Horas o Viaje]],"0.00") &amp; "|" &amp; TEXT(tbl_Facturas[[#This Row],[Costo unitario]],"0.00")</f>
        <v>2389|Lead Replacement Service|9.50|110.00</v>
      </c>
      <c r="C644">
        <v>2389</v>
      </c>
      <c r="D644">
        <v>356</v>
      </c>
      <c r="E644" t="s">
        <v>27</v>
      </c>
      <c r="G644" t="s">
        <v>122</v>
      </c>
      <c r="H644" t="s">
        <v>701</v>
      </c>
      <c r="I644" s="134" t="s">
        <v>5306</v>
      </c>
      <c r="J644" t="s">
        <v>30</v>
      </c>
      <c r="K644" t="s">
        <v>5903</v>
      </c>
      <c r="L644">
        <v>3347</v>
      </c>
      <c r="P644">
        <v>9.5</v>
      </c>
      <c r="Q644">
        <v>110</v>
      </c>
      <c r="R644">
        <v>1045</v>
      </c>
      <c r="S644">
        <f>IFERROR(_xlfn.XLOOKUP(tbl_Facturas[[#This Row],[Key_Fact]],tbl_Manifiestos[Key_Manif],tbl_Manifiestos[Pagado a Broker],0),0)</f>
        <v>971.85</v>
      </c>
      <c r="T644">
        <v>310273.24999999988</v>
      </c>
    </row>
    <row r="645" spans="1:20" x14ac:dyDescent="0.25">
      <c r="A645" t="s">
        <v>5820</v>
      </c>
      <c r="B645" t="str">
        <f>tbl_Facturas[[#This Row],[Factura]] &amp; "|" &amp; tbl_Facturas[[#This Row],[Proyecto OK]] &amp; "|" &amp; TEXT(tbl_Facturas[[#This Row],[Horas o Viaje]],"0.00") &amp; "|" &amp; TEXT(tbl_Facturas[[#This Row],[Costo unitario]],"0.00")</f>
        <v>2389|Lead Replacement Service|10.00|110.00</v>
      </c>
      <c r="C645">
        <v>2389</v>
      </c>
      <c r="D645">
        <v>114</v>
      </c>
      <c r="E645" t="s">
        <v>27</v>
      </c>
      <c r="G645" t="s">
        <v>57</v>
      </c>
      <c r="H645" t="s">
        <v>702</v>
      </c>
      <c r="I645" s="134" t="s">
        <v>5306</v>
      </c>
      <c r="J645" t="s">
        <v>30</v>
      </c>
      <c r="K645" t="s">
        <v>5903</v>
      </c>
      <c r="L645">
        <v>3347</v>
      </c>
      <c r="P645">
        <v>10</v>
      </c>
      <c r="Q645">
        <v>110</v>
      </c>
      <c r="R645">
        <v>1100</v>
      </c>
      <c r="S645">
        <f>IFERROR(_xlfn.XLOOKUP(tbl_Facturas[[#This Row],[Key_Fact]],tbl_Manifiestos[Key_Manif],tbl_Manifiestos[Pagado a Broker],0),0)</f>
        <v>1023</v>
      </c>
      <c r="T645">
        <v>311373.24999999988</v>
      </c>
    </row>
    <row r="646" spans="1:20" x14ac:dyDescent="0.25">
      <c r="A646" t="s">
        <v>5820</v>
      </c>
      <c r="B646" t="str">
        <f>tbl_Facturas[[#This Row],[Factura]] &amp; "|" &amp; tbl_Facturas[[#This Row],[Proyecto OK]] &amp; "|" &amp; TEXT(tbl_Facturas[[#This Row],[Horas o Viaje]],"0.00") &amp; "|" &amp; TEXT(tbl_Facturas[[#This Row],[Costo unitario]],"0.00")</f>
        <v>2389|Lead Replacement Service|9.75|110.00</v>
      </c>
      <c r="C646">
        <v>2389</v>
      </c>
      <c r="D646">
        <v>73</v>
      </c>
      <c r="E646" t="s">
        <v>19</v>
      </c>
      <c r="G646" t="s">
        <v>20</v>
      </c>
      <c r="H646" t="s">
        <v>703</v>
      </c>
      <c r="I646" s="134" t="s">
        <v>5306</v>
      </c>
      <c r="J646" t="s">
        <v>30</v>
      </c>
      <c r="K646" t="s">
        <v>5903</v>
      </c>
      <c r="L646">
        <v>3347</v>
      </c>
      <c r="P646">
        <v>9.75</v>
      </c>
      <c r="Q646">
        <v>110</v>
      </c>
      <c r="R646">
        <v>1072.5</v>
      </c>
      <c r="S646">
        <f>IFERROR(_xlfn.XLOOKUP(tbl_Facturas[[#This Row],[Key_Fact]],tbl_Manifiestos[Key_Manif],tbl_Manifiestos[Pagado a Broker],0),0)</f>
        <v>0</v>
      </c>
      <c r="T646">
        <v>312445.74999999988</v>
      </c>
    </row>
    <row r="647" spans="1:20" x14ac:dyDescent="0.25">
      <c r="A647" t="s">
        <v>5820</v>
      </c>
      <c r="B647" t="str">
        <f>tbl_Facturas[[#This Row],[Factura]] &amp; "|" &amp; tbl_Facturas[[#This Row],[Proyecto OK]] &amp; "|" &amp; TEXT(tbl_Facturas[[#This Row],[Horas o Viaje]],"0.00") &amp; "|" &amp; TEXT(tbl_Facturas[[#This Row],[Costo unitario]],"0.00")</f>
        <v>2389|Lead Replacement Service|10.50|110.00</v>
      </c>
      <c r="C647">
        <v>2389</v>
      </c>
      <c r="D647">
        <v>617</v>
      </c>
      <c r="E647" t="s">
        <v>27</v>
      </c>
      <c r="G647" t="s">
        <v>36</v>
      </c>
      <c r="H647" t="s">
        <v>704</v>
      </c>
      <c r="I647" s="134" t="s">
        <v>5306</v>
      </c>
      <c r="J647" t="s">
        <v>30</v>
      </c>
      <c r="K647" t="s">
        <v>5903</v>
      </c>
      <c r="L647">
        <v>3347</v>
      </c>
      <c r="P647">
        <v>10.5</v>
      </c>
      <c r="Q647">
        <v>110</v>
      </c>
      <c r="R647">
        <v>1155</v>
      </c>
      <c r="S647">
        <f>IFERROR(_xlfn.XLOOKUP(tbl_Facturas[[#This Row],[Key_Fact]],tbl_Manifiestos[Key_Manif],tbl_Manifiestos[Pagado a Broker],0),0)</f>
        <v>1074.1500000000001</v>
      </c>
      <c r="T647">
        <v>313600.74999999988</v>
      </c>
    </row>
    <row r="648" spans="1:20" x14ac:dyDescent="0.25">
      <c r="A648" t="s">
        <v>5820</v>
      </c>
      <c r="B648" t="str">
        <f>tbl_Facturas[[#This Row],[Factura]] &amp; "|" &amp; tbl_Facturas[[#This Row],[Proyecto OK]] &amp; "|" &amp; TEXT(tbl_Facturas[[#This Row],[Horas o Viaje]],"0.00") &amp; "|" &amp; TEXT(tbl_Facturas[[#This Row],[Costo unitario]],"0.00")</f>
        <v>2389|Lead Replacement Service|8.50|110.00</v>
      </c>
      <c r="C648">
        <v>2389</v>
      </c>
      <c r="D648">
        <v>11</v>
      </c>
      <c r="E648" t="s">
        <v>12</v>
      </c>
      <c r="G648" t="s">
        <v>13</v>
      </c>
      <c r="H648" t="s">
        <v>705</v>
      </c>
      <c r="I648" s="134" t="s">
        <v>5306</v>
      </c>
      <c r="J648" t="s">
        <v>30</v>
      </c>
      <c r="K648" t="s">
        <v>5903</v>
      </c>
      <c r="L648">
        <v>3347</v>
      </c>
      <c r="P648">
        <v>8.5</v>
      </c>
      <c r="Q648">
        <v>110</v>
      </c>
      <c r="R648">
        <v>935</v>
      </c>
      <c r="S648">
        <f>IFERROR(_xlfn.XLOOKUP(tbl_Facturas[[#This Row],[Key_Fact]],tbl_Manifiestos[Key_Manif],tbl_Manifiestos[Pagado a Broker],0),0)</f>
        <v>869.55000000000007</v>
      </c>
      <c r="T648">
        <v>314535.74999999988</v>
      </c>
    </row>
    <row r="649" spans="1:20" x14ac:dyDescent="0.25">
      <c r="A649" t="s">
        <v>5820</v>
      </c>
      <c r="B649" t="str">
        <f>tbl_Facturas[[#This Row],[Factura]] &amp; "|" &amp; tbl_Facturas[[#This Row],[Proyecto OK]] &amp; "|" &amp; TEXT(tbl_Facturas[[#This Row],[Horas o Viaje]],"0.00") &amp; "|" &amp; TEXT(tbl_Facturas[[#This Row],[Costo unitario]],"0.00")</f>
        <v>2389|Lead Replacement Service|10.00|110.00</v>
      </c>
      <c r="C649">
        <v>2389</v>
      </c>
      <c r="D649">
        <v>617</v>
      </c>
      <c r="E649" t="s">
        <v>27</v>
      </c>
      <c r="G649" t="s">
        <v>36</v>
      </c>
      <c r="H649" t="s">
        <v>706</v>
      </c>
      <c r="I649" s="134" t="s">
        <v>5306</v>
      </c>
      <c r="J649" t="s">
        <v>30</v>
      </c>
      <c r="K649" t="s">
        <v>5903</v>
      </c>
      <c r="L649">
        <v>3347</v>
      </c>
      <c r="P649">
        <v>10</v>
      </c>
      <c r="Q649">
        <v>110</v>
      </c>
      <c r="R649">
        <v>1100</v>
      </c>
      <c r="S649">
        <f>IFERROR(_xlfn.XLOOKUP(tbl_Facturas[[#This Row],[Key_Fact]],tbl_Manifiestos[Key_Manif],tbl_Manifiestos[Pagado a Broker],0),0)</f>
        <v>1023</v>
      </c>
      <c r="T649">
        <v>315635.74999999988</v>
      </c>
    </row>
    <row r="650" spans="1:20" x14ac:dyDescent="0.25">
      <c r="A650" t="s">
        <v>5820</v>
      </c>
      <c r="B650" t="str">
        <f>tbl_Facturas[[#This Row],[Factura]] &amp; "|" &amp; tbl_Facturas[[#This Row],[Proyecto OK]] &amp; "|" &amp; TEXT(tbl_Facturas[[#This Row],[Horas o Viaje]],"0.00") &amp; "|" &amp; TEXT(tbl_Facturas[[#This Row],[Costo unitario]],"0.00")</f>
        <v>2389|Lead Replacement Service|9.00|110.00</v>
      </c>
      <c r="C650">
        <v>2389</v>
      </c>
      <c r="D650">
        <v>108</v>
      </c>
      <c r="E650" t="s">
        <v>5916</v>
      </c>
      <c r="G650" t="s">
        <v>99</v>
      </c>
      <c r="H650" t="s">
        <v>707</v>
      </c>
      <c r="I650" s="134" t="s">
        <v>5306</v>
      </c>
      <c r="J650" t="s">
        <v>30</v>
      </c>
      <c r="K650" t="s">
        <v>5903</v>
      </c>
      <c r="L650">
        <v>3347</v>
      </c>
      <c r="P650">
        <v>9</v>
      </c>
      <c r="Q650">
        <v>110</v>
      </c>
      <c r="R650">
        <v>990</v>
      </c>
      <c r="S650">
        <f>IFERROR(_xlfn.XLOOKUP(tbl_Facturas[[#This Row],[Key_Fact]],tbl_Manifiestos[Key_Manif],tbl_Manifiestos[Pagado a Broker],0),0)</f>
        <v>920.7</v>
      </c>
      <c r="T650">
        <v>316625.74999999988</v>
      </c>
    </row>
    <row r="651" spans="1:20" x14ac:dyDescent="0.25">
      <c r="A651" t="s">
        <v>5820</v>
      </c>
      <c r="B651" t="str">
        <f>tbl_Facturas[[#This Row],[Factura]] &amp; "|" &amp; tbl_Facturas[[#This Row],[Proyecto OK]] &amp; "|" &amp; TEXT(tbl_Facturas[[#This Row],[Horas o Viaje]],"0.00") &amp; "|" &amp; TEXT(tbl_Facturas[[#This Row],[Costo unitario]],"0.00")</f>
        <v>2389|Lead Replacement Service|11.50|110.00</v>
      </c>
      <c r="C651">
        <v>2389</v>
      </c>
      <c r="D651">
        <v>114</v>
      </c>
      <c r="E651" t="s">
        <v>27</v>
      </c>
      <c r="G651" t="s">
        <v>57</v>
      </c>
      <c r="H651" t="s">
        <v>708</v>
      </c>
      <c r="I651" s="134" t="s">
        <v>5306</v>
      </c>
      <c r="J651" t="s">
        <v>30</v>
      </c>
      <c r="K651" t="s">
        <v>5903</v>
      </c>
      <c r="L651">
        <v>3347</v>
      </c>
      <c r="P651">
        <v>11.5</v>
      </c>
      <c r="Q651">
        <v>110</v>
      </c>
      <c r="R651">
        <v>1265</v>
      </c>
      <c r="S651">
        <f>IFERROR(_xlfn.XLOOKUP(tbl_Facturas[[#This Row],[Key_Fact]],tbl_Manifiestos[Key_Manif],tbl_Manifiestos[Pagado a Broker],0),0)</f>
        <v>1176.45</v>
      </c>
      <c r="T651">
        <v>317890.74999999988</v>
      </c>
    </row>
    <row r="652" spans="1:20" x14ac:dyDescent="0.25">
      <c r="A652" t="s">
        <v>5820</v>
      </c>
      <c r="B652" t="str">
        <f>tbl_Facturas[[#This Row],[Factura]] &amp; "|" &amp; tbl_Facturas[[#This Row],[Proyecto OK]] &amp; "|" &amp; TEXT(tbl_Facturas[[#This Row],[Horas o Viaje]],"0.00") &amp; "|" &amp; TEXT(tbl_Facturas[[#This Row],[Costo unitario]],"0.00")</f>
        <v>2389|Lead Replacement Service|13.00|110.00</v>
      </c>
      <c r="C652">
        <v>2389</v>
      </c>
      <c r="D652">
        <v>325</v>
      </c>
      <c r="E652" t="s">
        <v>27</v>
      </c>
      <c r="G652" t="s">
        <v>34</v>
      </c>
      <c r="H652" t="s">
        <v>709</v>
      </c>
      <c r="I652" s="134" t="s">
        <v>5306</v>
      </c>
      <c r="J652" t="s">
        <v>30</v>
      </c>
      <c r="K652" t="s">
        <v>5903</v>
      </c>
      <c r="L652">
        <v>3347</v>
      </c>
      <c r="P652">
        <v>13</v>
      </c>
      <c r="Q652">
        <v>110</v>
      </c>
      <c r="R652">
        <v>1430</v>
      </c>
      <c r="S652">
        <f>IFERROR(_xlfn.XLOOKUP(tbl_Facturas[[#This Row],[Key_Fact]],tbl_Manifiestos[Key_Manif],tbl_Manifiestos[Pagado a Broker],0),0)</f>
        <v>1329.9</v>
      </c>
      <c r="T652">
        <v>319320.74999999988</v>
      </c>
    </row>
    <row r="653" spans="1:20" x14ac:dyDescent="0.25">
      <c r="A653" t="s">
        <v>5820</v>
      </c>
      <c r="B653" t="str">
        <f>tbl_Facturas[[#This Row],[Factura]] &amp; "|" &amp; tbl_Facturas[[#This Row],[Proyecto OK]] &amp; "|" &amp; TEXT(tbl_Facturas[[#This Row],[Horas o Viaje]],"0.00") &amp; "|" &amp; TEXT(tbl_Facturas[[#This Row],[Costo unitario]],"0.00")</f>
        <v>2390|JV|6.25|105.00</v>
      </c>
      <c r="C653">
        <v>2390</v>
      </c>
      <c r="D653">
        <v>515</v>
      </c>
      <c r="E653" t="s">
        <v>27</v>
      </c>
      <c r="G653" t="s">
        <v>54</v>
      </c>
      <c r="H653" t="s">
        <v>710</v>
      </c>
      <c r="I653" s="134" t="s">
        <v>5328</v>
      </c>
      <c r="J653" t="s">
        <v>711</v>
      </c>
      <c r="K653" t="s">
        <v>711</v>
      </c>
      <c r="P653">
        <v>6.25</v>
      </c>
      <c r="Q653">
        <v>105</v>
      </c>
      <c r="R653">
        <v>656.25</v>
      </c>
      <c r="S653">
        <f>IFERROR(_xlfn.XLOOKUP(tbl_Facturas[[#This Row],[Key_Fact]],tbl_Manifiestos[Key_Manif],tbl_Manifiestos[Pagado a Broker],0),0)</f>
        <v>610.3125</v>
      </c>
      <c r="T653">
        <v>319976.99999999988</v>
      </c>
    </row>
    <row r="654" spans="1:20" x14ac:dyDescent="0.25">
      <c r="A654" t="s">
        <v>5820</v>
      </c>
      <c r="B654" t="str">
        <f>tbl_Facturas[[#This Row],[Factura]] &amp; "|" &amp; tbl_Facturas[[#This Row],[Proyecto OK]] &amp; "|" &amp; TEXT(tbl_Facturas[[#This Row],[Horas o Viaje]],"0.00") &amp; "|" &amp; TEXT(tbl_Facturas[[#This Row],[Costo unitario]],"0.00")</f>
        <v>2390|JV|5.00|105.00</v>
      </c>
      <c r="C654">
        <v>2390</v>
      </c>
      <c r="D654">
        <v>308</v>
      </c>
      <c r="E654" t="s">
        <v>16</v>
      </c>
      <c r="G654" t="s">
        <v>17</v>
      </c>
      <c r="H654" t="s">
        <v>712</v>
      </c>
      <c r="I654" s="134" t="s">
        <v>5328</v>
      </c>
      <c r="J654" t="s">
        <v>711</v>
      </c>
      <c r="K654" t="s">
        <v>711</v>
      </c>
      <c r="P654">
        <v>5</v>
      </c>
      <c r="Q654">
        <v>105</v>
      </c>
      <c r="R654">
        <v>525</v>
      </c>
      <c r="S654">
        <f>IFERROR(_xlfn.XLOOKUP(tbl_Facturas[[#This Row],[Key_Fact]],tbl_Manifiestos[Key_Manif],tbl_Manifiestos[Pagado a Broker],0),0)</f>
        <v>488.25</v>
      </c>
      <c r="T654">
        <v>320501.99999999988</v>
      </c>
    </row>
    <row r="655" spans="1:20" x14ac:dyDescent="0.25">
      <c r="A655" t="s">
        <v>5820</v>
      </c>
      <c r="B655" t="str">
        <f>tbl_Facturas[[#This Row],[Factura]] &amp; "|" &amp; tbl_Facturas[[#This Row],[Proyecto OK]] &amp; "|" &amp; TEXT(tbl_Facturas[[#This Row],[Horas o Viaje]],"0.00") &amp; "|" &amp; TEXT(tbl_Facturas[[#This Row],[Costo unitario]],"0.00")</f>
        <v>2390|JV|5.50|105.00</v>
      </c>
      <c r="C655">
        <v>2390</v>
      </c>
      <c r="D655">
        <v>515</v>
      </c>
      <c r="E655" t="s">
        <v>27</v>
      </c>
      <c r="G655" t="s">
        <v>54</v>
      </c>
      <c r="H655" t="s">
        <v>713</v>
      </c>
      <c r="I655" s="134" t="s">
        <v>5328</v>
      </c>
      <c r="J655" t="s">
        <v>711</v>
      </c>
      <c r="K655" t="s">
        <v>711</v>
      </c>
      <c r="P655">
        <v>5.5</v>
      </c>
      <c r="Q655">
        <v>105</v>
      </c>
      <c r="R655">
        <v>577.5</v>
      </c>
      <c r="S655">
        <f>IFERROR(_xlfn.XLOOKUP(tbl_Facturas[[#This Row],[Key_Fact]],tbl_Manifiestos[Key_Manif],tbl_Manifiestos[Pagado a Broker],0),0)</f>
        <v>537.07500000000005</v>
      </c>
      <c r="T655">
        <v>321079.49999999988</v>
      </c>
    </row>
    <row r="656" spans="1:20" x14ac:dyDescent="0.25">
      <c r="A656" t="s">
        <v>5820</v>
      </c>
      <c r="B656" t="str">
        <f>tbl_Facturas[[#This Row],[Factura]] &amp; "|" &amp; tbl_Facturas[[#This Row],[Proyecto OK]] &amp; "|" &amp; TEXT(tbl_Facturas[[#This Row],[Horas o Viaje]],"0.00") &amp; "|" &amp; TEXT(tbl_Facturas[[#This Row],[Costo unitario]],"0.00")</f>
        <v>2390|JV|3.50|105.00</v>
      </c>
      <c r="C656">
        <v>2390</v>
      </c>
      <c r="D656">
        <v>11</v>
      </c>
      <c r="E656" t="s">
        <v>12</v>
      </c>
      <c r="G656" t="s">
        <v>13</v>
      </c>
      <c r="H656" t="s">
        <v>714</v>
      </c>
      <c r="I656" s="134" t="s">
        <v>5328</v>
      </c>
      <c r="J656" t="s">
        <v>711</v>
      </c>
      <c r="K656" t="s">
        <v>711</v>
      </c>
      <c r="P656">
        <v>3.5</v>
      </c>
      <c r="Q656">
        <v>105</v>
      </c>
      <c r="R656">
        <v>367.5</v>
      </c>
      <c r="S656">
        <f>IFERROR(_xlfn.XLOOKUP(tbl_Facturas[[#This Row],[Key_Fact]],tbl_Manifiestos[Key_Manif],tbl_Manifiestos[Pagado a Broker],0),0)</f>
        <v>341.77500000000003</v>
      </c>
      <c r="T656">
        <v>321446.99999999988</v>
      </c>
    </row>
    <row r="657" spans="1:20" x14ac:dyDescent="0.25">
      <c r="A657" t="s">
        <v>5820</v>
      </c>
      <c r="B657" t="str">
        <f>tbl_Facturas[[#This Row],[Factura]] &amp; "|" &amp; tbl_Facturas[[#This Row],[Proyecto OK]] &amp; "|" &amp; TEXT(tbl_Facturas[[#This Row],[Horas o Viaje]],"0.00") &amp; "|" &amp; TEXT(tbl_Facturas[[#This Row],[Costo unitario]],"0.00")</f>
        <v>2391|Mike MGA|10.00|110.00</v>
      </c>
      <c r="C657">
        <v>2391</v>
      </c>
      <c r="D657">
        <v>73</v>
      </c>
      <c r="E657" t="s">
        <v>19</v>
      </c>
      <c r="G657" t="s">
        <v>20</v>
      </c>
      <c r="H657" t="s">
        <v>715</v>
      </c>
      <c r="I657" s="134" t="s">
        <v>5865</v>
      </c>
      <c r="J657" t="s">
        <v>716</v>
      </c>
      <c r="K657" t="s">
        <v>716</v>
      </c>
      <c r="P657">
        <v>10</v>
      </c>
      <c r="Q657">
        <v>110</v>
      </c>
      <c r="R657">
        <v>1100</v>
      </c>
      <c r="S657">
        <f>IFERROR(_xlfn.XLOOKUP(tbl_Facturas[[#This Row],[Key_Fact]],tbl_Manifiestos[Key_Manif],tbl_Manifiestos[Pagado a Broker],0),0)</f>
        <v>0</v>
      </c>
      <c r="T657">
        <v>322546.99999999988</v>
      </c>
    </row>
    <row r="658" spans="1:20" x14ac:dyDescent="0.25">
      <c r="A658" t="s">
        <v>5820</v>
      </c>
      <c r="B658" t="str">
        <f>tbl_Facturas[[#This Row],[Factura]] &amp; "|" &amp; tbl_Facturas[[#This Row],[Proyecto OK]] &amp; "|" &amp; TEXT(tbl_Facturas[[#This Row],[Horas o Viaje]],"0.00") &amp; "|" &amp; TEXT(tbl_Facturas[[#This Row],[Costo unitario]],"0.00")</f>
        <v>2391||3.00|150.00</v>
      </c>
      <c r="C658">
        <v>2391</v>
      </c>
      <c r="G658" t="s">
        <v>52</v>
      </c>
      <c r="I658" s="134" t="s">
        <v>5865</v>
      </c>
      <c r="P658">
        <v>3</v>
      </c>
      <c r="Q658">
        <v>150</v>
      </c>
      <c r="R658">
        <v>450</v>
      </c>
      <c r="S658">
        <f>IFERROR(_xlfn.XLOOKUP(tbl_Facturas[[#This Row],[Key_Fact]],tbl_Manifiestos[Key_Manif],tbl_Manifiestos[Pagado a Broker],0),0)</f>
        <v>0</v>
      </c>
      <c r="T658">
        <v>322996.99999999988</v>
      </c>
    </row>
    <row r="659" spans="1:20" x14ac:dyDescent="0.25">
      <c r="A659" t="s">
        <v>5821</v>
      </c>
      <c r="B659" t="str">
        <f>tbl_Facturas[[#This Row],[Factura]] &amp; "|" &amp; tbl_Facturas[[#This Row],[Proyecto OK]] &amp; "|" &amp; TEXT(tbl_Facturas[[#This Row],[Horas o Viaje]],"0.00") &amp; "|" &amp; TEXT(tbl_Facturas[[#This Row],[Costo unitario]],"0.00")</f>
        <v>2392|Lead Service Replacement|10.50|120.00</v>
      </c>
      <c r="C659">
        <v>2392</v>
      </c>
      <c r="D659">
        <v>103</v>
      </c>
      <c r="E659" t="s">
        <v>27</v>
      </c>
      <c r="G659" t="s">
        <v>284</v>
      </c>
      <c r="H659" t="s">
        <v>717</v>
      </c>
      <c r="I659" s="134" t="s">
        <v>5322</v>
      </c>
      <c r="J659" t="s">
        <v>548</v>
      </c>
      <c r="K659" t="s">
        <v>5881</v>
      </c>
      <c r="L659" t="s">
        <v>5898</v>
      </c>
      <c r="P659">
        <v>10.5</v>
      </c>
      <c r="Q659">
        <v>120</v>
      </c>
      <c r="R659">
        <v>1260</v>
      </c>
      <c r="S659">
        <f>IFERROR(_xlfn.XLOOKUP(tbl_Facturas[[#This Row],[Key_Fact]],tbl_Manifiestos[Key_Manif],tbl_Manifiestos[Pagado a Broker],0),0)</f>
        <v>1171.8</v>
      </c>
      <c r="T659">
        <v>324256.99999999988</v>
      </c>
    </row>
    <row r="660" spans="1:20" x14ac:dyDescent="0.25">
      <c r="A660" t="s">
        <v>5821</v>
      </c>
      <c r="B660" t="str">
        <f>tbl_Facturas[[#This Row],[Factura]] &amp; "|" &amp; tbl_Facturas[[#This Row],[Proyecto OK]] &amp; "|" &amp; TEXT(tbl_Facturas[[#This Row],[Horas o Viaje]],"0.00") &amp; "|" &amp; TEXT(tbl_Facturas[[#This Row],[Costo unitario]],"0.00")</f>
        <v>2392|Lead Service Replacement|9.00|120.00</v>
      </c>
      <c r="C660">
        <v>2392</v>
      </c>
      <c r="D660">
        <v>103</v>
      </c>
      <c r="E660" t="s">
        <v>27</v>
      </c>
      <c r="G660" t="s">
        <v>284</v>
      </c>
      <c r="H660" t="s">
        <v>718</v>
      </c>
      <c r="I660" s="134" t="s">
        <v>5322</v>
      </c>
      <c r="J660" t="s">
        <v>548</v>
      </c>
      <c r="K660" t="s">
        <v>5881</v>
      </c>
      <c r="L660" t="s">
        <v>5898</v>
      </c>
      <c r="P660">
        <v>9</v>
      </c>
      <c r="Q660">
        <v>120</v>
      </c>
      <c r="R660">
        <v>1080</v>
      </c>
      <c r="S660">
        <f>IFERROR(_xlfn.XLOOKUP(tbl_Facturas[[#This Row],[Key_Fact]],tbl_Manifiestos[Key_Manif],tbl_Manifiestos[Pagado a Broker],0),0)</f>
        <v>1004.4000000000001</v>
      </c>
      <c r="T660">
        <v>325336.99999999988</v>
      </c>
    </row>
    <row r="661" spans="1:20" x14ac:dyDescent="0.25">
      <c r="A661" t="s">
        <v>5821</v>
      </c>
      <c r="B661" t="str">
        <f>tbl_Facturas[[#This Row],[Factura]] &amp; "|" &amp; tbl_Facturas[[#This Row],[Proyecto OK]] &amp; "|" &amp; TEXT(tbl_Facturas[[#This Row],[Horas o Viaje]],"0.00") &amp; "|" &amp; TEXT(tbl_Facturas[[#This Row],[Costo unitario]],"0.00")</f>
        <v>2393|Canal #2 |1.00|357.00</v>
      </c>
      <c r="C661">
        <v>2393</v>
      </c>
      <c r="D661">
        <v>11</v>
      </c>
      <c r="E661" t="s">
        <v>12</v>
      </c>
      <c r="G661" t="s">
        <v>13</v>
      </c>
      <c r="H661" t="s">
        <v>719</v>
      </c>
      <c r="I661" s="134" t="s">
        <v>5401</v>
      </c>
      <c r="J661" t="s">
        <v>39</v>
      </c>
      <c r="K661" t="s">
        <v>5892</v>
      </c>
      <c r="L661">
        <v>6227</v>
      </c>
      <c r="M661" t="s">
        <v>622</v>
      </c>
      <c r="P661">
        <v>1</v>
      </c>
      <c r="Q661">
        <v>357</v>
      </c>
      <c r="R661">
        <v>357</v>
      </c>
      <c r="S661">
        <f>IFERROR(_xlfn.XLOOKUP(tbl_Facturas[[#This Row],[Key_Fact]],tbl_Manifiestos[Key_Manif],tbl_Manifiestos[Pagado a Broker],0),0)</f>
        <v>0</v>
      </c>
      <c r="T661">
        <v>325693.99999999988</v>
      </c>
    </row>
    <row r="662" spans="1:20" x14ac:dyDescent="0.25">
      <c r="A662" t="s">
        <v>5821</v>
      </c>
      <c r="B662" t="str">
        <f>tbl_Facturas[[#This Row],[Factura]] &amp; "|" &amp; tbl_Facturas[[#This Row],[Proyecto OK]] &amp; "|" &amp; TEXT(tbl_Facturas[[#This Row],[Horas o Viaje]],"0.00") &amp; "|" &amp; TEXT(tbl_Facturas[[#This Row],[Costo unitario]],"0.00")</f>
        <v>2393|Canal #2 |17.36|18.50</v>
      </c>
      <c r="C662">
        <v>2393</v>
      </c>
      <c r="D662">
        <v>11</v>
      </c>
      <c r="E662" t="s">
        <v>12</v>
      </c>
      <c r="G662" t="s">
        <v>13</v>
      </c>
      <c r="H662" t="s">
        <v>719</v>
      </c>
      <c r="I662" s="134" t="s">
        <v>5401</v>
      </c>
      <c r="J662" t="s">
        <v>39</v>
      </c>
      <c r="K662" t="s">
        <v>5892</v>
      </c>
      <c r="L662">
        <v>6227</v>
      </c>
      <c r="M662" t="s">
        <v>622</v>
      </c>
      <c r="N662">
        <v>149806</v>
      </c>
      <c r="O662" t="s">
        <v>623</v>
      </c>
      <c r="P662">
        <v>17.36</v>
      </c>
      <c r="Q662">
        <v>18.5</v>
      </c>
      <c r="R662">
        <v>321.16000000000003</v>
      </c>
      <c r="S662">
        <f>IFERROR(_xlfn.XLOOKUP(tbl_Facturas[[#This Row],[Key_Fact]],tbl_Manifiestos[Key_Manif],tbl_Manifiestos[Pagado a Broker],0),0)</f>
        <v>0</v>
      </c>
      <c r="T662">
        <v>326015.15999999992</v>
      </c>
    </row>
    <row r="663" spans="1:20" x14ac:dyDescent="0.25">
      <c r="A663" t="s">
        <v>5821</v>
      </c>
      <c r="B663" t="str">
        <f>tbl_Facturas[[#This Row],[Factura]] &amp; "|" &amp; tbl_Facturas[[#This Row],[Proyecto OK]] &amp; "|" &amp; TEXT(tbl_Facturas[[#This Row],[Horas o Viaje]],"0.00") &amp; "|" &amp; TEXT(tbl_Facturas[[#This Row],[Costo unitario]],"0.00")</f>
        <v>2393|Canal #2 |1.00|357.00</v>
      </c>
      <c r="C663">
        <v>2393</v>
      </c>
      <c r="D663">
        <v>11</v>
      </c>
      <c r="E663" t="s">
        <v>12</v>
      </c>
      <c r="G663" t="s">
        <v>13</v>
      </c>
      <c r="H663" t="s">
        <v>720</v>
      </c>
      <c r="I663" s="134" t="s">
        <v>5401</v>
      </c>
      <c r="J663" t="s">
        <v>39</v>
      </c>
      <c r="K663" t="s">
        <v>5892</v>
      </c>
      <c r="L663">
        <v>6227</v>
      </c>
      <c r="M663" t="s">
        <v>622</v>
      </c>
      <c r="P663">
        <v>1</v>
      </c>
      <c r="Q663">
        <v>357</v>
      </c>
      <c r="R663">
        <v>357</v>
      </c>
      <c r="S663">
        <f>IFERROR(_xlfn.XLOOKUP(tbl_Facturas[[#This Row],[Key_Fact]],tbl_Manifiestos[Key_Manif],tbl_Manifiestos[Pagado a Broker],0),0)</f>
        <v>0</v>
      </c>
      <c r="T663">
        <v>326372.15999999992</v>
      </c>
    </row>
    <row r="664" spans="1:20" x14ac:dyDescent="0.25">
      <c r="A664" t="s">
        <v>5821</v>
      </c>
      <c r="B664" t="str">
        <f>tbl_Facturas[[#This Row],[Factura]] &amp; "|" &amp; tbl_Facturas[[#This Row],[Proyecto OK]] &amp; "|" &amp; TEXT(tbl_Facturas[[#This Row],[Horas o Viaje]],"0.00") &amp; "|" &amp; TEXT(tbl_Facturas[[#This Row],[Costo unitario]],"0.00")</f>
        <v>2393|Canal #2 |18.27|18.50</v>
      </c>
      <c r="C664">
        <v>2393</v>
      </c>
      <c r="D664">
        <v>11</v>
      </c>
      <c r="E664" t="s">
        <v>12</v>
      </c>
      <c r="G664" t="s">
        <v>13</v>
      </c>
      <c r="H664" t="s">
        <v>720</v>
      </c>
      <c r="I664" s="134" t="s">
        <v>5401</v>
      </c>
      <c r="J664" t="s">
        <v>39</v>
      </c>
      <c r="K664" t="s">
        <v>5892</v>
      </c>
      <c r="L664">
        <v>6227</v>
      </c>
      <c r="M664" t="s">
        <v>622</v>
      </c>
      <c r="N664">
        <v>149823</v>
      </c>
      <c r="O664" t="s">
        <v>623</v>
      </c>
      <c r="P664">
        <v>18.27</v>
      </c>
      <c r="Q664">
        <v>18.5</v>
      </c>
      <c r="R664">
        <v>338</v>
      </c>
      <c r="S664">
        <f>IFERROR(_xlfn.XLOOKUP(tbl_Facturas[[#This Row],[Key_Fact]],tbl_Manifiestos[Key_Manif],tbl_Manifiestos[Pagado a Broker],0),0)</f>
        <v>0</v>
      </c>
      <c r="T664">
        <v>326710.15999999992</v>
      </c>
    </row>
    <row r="665" spans="1:20" x14ac:dyDescent="0.25">
      <c r="A665" t="s">
        <v>5821</v>
      </c>
      <c r="B665" t="str">
        <f>tbl_Facturas[[#This Row],[Factura]] &amp; "|" &amp; tbl_Facturas[[#This Row],[Proyecto OK]] &amp; "|" &amp; TEXT(tbl_Facturas[[#This Row],[Horas o Viaje]],"0.00") &amp; "|" &amp; TEXT(tbl_Facturas[[#This Row],[Costo unitario]],"0.00")</f>
        <v>2393|Canal #2 |1.00|357.00</v>
      </c>
      <c r="C665">
        <v>2393</v>
      </c>
      <c r="D665">
        <v>11</v>
      </c>
      <c r="E665" t="s">
        <v>12</v>
      </c>
      <c r="G665" t="s">
        <v>13</v>
      </c>
      <c r="H665" t="s">
        <v>721</v>
      </c>
      <c r="I665" s="134" t="s">
        <v>5401</v>
      </c>
      <c r="J665" t="s">
        <v>39</v>
      </c>
      <c r="K665" t="s">
        <v>5892</v>
      </c>
      <c r="L665">
        <v>6227</v>
      </c>
      <c r="M665" t="s">
        <v>622</v>
      </c>
      <c r="P665">
        <v>1</v>
      </c>
      <c r="Q665">
        <v>357</v>
      </c>
      <c r="R665">
        <v>357</v>
      </c>
      <c r="S665">
        <f>IFERROR(_xlfn.XLOOKUP(tbl_Facturas[[#This Row],[Key_Fact]],tbl_Manifiestos[Key_Manif],tbl_Manifiestos[Pagado a Broker],0),0)</f>
        <v>0</v>
      </c>
      <c r="T665">
        <v>327067.15999999992</v>
      </c>
    </row>
    <row r="666" spans="1:20" x14ac:dyDescent="0.25">
      <c r="A666" t="s">
        <v>5821</v>
      </c>
      <c r="B666" t="str">
        <f>tbl_Facturas[[#This Row],[Factura]] &amp; "|" &amp; tbl_Facturas[[#This Row],[Proyecto OK]] &amp; "|" &amp; TEXT(tbl_Facturas[[#This Row],[Horas o Viaje]],"0.00") &amp; "|" &amp; TEXT(tbl_Facturas[[#This Row],[Costo unitario]],"0.00")</f>
        <v>2393|Canal #2 |15.57|18.50</v>
      </c>
      <c r="C666">
        <v>2393</v>
      </c>
      <c r="D666">
        <v>11</v>
      </c>
      <c r="E666" t="s">
        <v>12</v>
      </c>
      <c r="G666" t="s">
        <v>13</v>
      </c>
      <c r="H666" t="s">
        <v>721</v>
      </c>
      <c r="I666" s="134" t="s">
        <v>5401</v>
      </c>
      <c r="J666" t="s">
        <v>39</v>
      </c>
      <c r="K666" t="s">
        <v>5892</v>
      </c>
      <c r="L666">
        <v>6227</v>
      </c>
      <c r="M666" t="s">
        <v>622</v>
      </c>
      <c r="N666">
        <v>147161</v>
      </c>
      <c r="O666" t="s">
        <v>623</v>
      </c>
      <c r="P666">
        <v>15.57</v>
      </c>
      <c r="Q666">
        <v>18.5</v>
      </c>
      <c r="R666">
        <v>288.05</v>
      </c>
      <c r="S666">
        <f>IFERROR(_xlfn.XLOOKUP(tbl_Facturas[[#This Row],[Key_Fact]],tbl_Manifiestos[Key_Manif],tbl_Manifiestos[Pagado a Broker],0),0)</f>
        <v>0</v>
      </c>
      <c r="T666">
        <v>327355.2099999999</v>
      </c>
    </row>
    <row r="667" spans="1:20" x14ac:dyDescent="0.25">
      <c r="A667" t="s">
        <v>5821</v>
      </c>
      <c r="B667" t="str">
        <f>tbl_Facturas[[#This Row],[Factura]] &amp; "|" &amp; tbl_Facturas[[#This Row],[Proyecto OK]] &amp; "|" &amp; TEXT(tbl_Facturas[[#This Row],[Horas o Viaje]],"0.00") &amp; "|" &amp; TEXT(tbl_Facturas[[#This Row],[Costo unitario]],"0.00")</f>
        <v>2393|Canal #2 |1.00|357.00</v>
      </c>
      <c r="C667">
        <v>2393</v>
      </c>
      <c r="D667">
        <v>11</v>
      </c>
      <c r="E667" t="s">
        <v>12</v>
      </c>
      <c r="G667" t="s">
        <v>13</v>
      </c>
      <c r="H667" t="s">
        <v>722</v>
      </c>
      <c r="I667" s="134" t="s">
        <v>5401</v>
      </c>
      <c r="J667" t="s">
        <v>39</v>
      </c>
      <c r="K667" t="s">
        <v>5892</v>
      </c>
      <c r="L667">
        <v>6227</v>
      </c>
      <c r="M667" t="s">
        <v>622</v>
      </c>
      <c r="P667">
        <v>1</v>
      </c>
      <c r="Q667">
        <v>357</v>
      </c>
      <c r="R667">
        <v>357</v>
      </c>
      <c r="S667">
        <f>IFERROR(_xlfn.XLOOKUP(tbl_Facturas[[#This Row],[Key_Fact]],tbl_Manifiestos[Key_Manif],tbl_Manifiestos[Pagado a Broker],0),0)</f>
        <v>0</v>
      </c>
      <c r="T667">
        <v>327712.2099999999</v>
      </c>
    </row>
    <row r="668" spans="1:20" x14ac:dyDescent="0.25">
      <c r="A668" t="s">
        <v>5821</v>
      </c>
      <c r="B668" t="str">
        <f>tbl_Facturas[[#This Row],[Factura]] &amp; "|" &amp; tbl_Facturas[[#This Row],[Proyecto OK]] &amp; "|" &amp; TEXT(tbl_Facturas[[#This Row],[Horas o Viaje]],"0.00") &amp; "|" &amp; TEXT(tbl_Facturas[[#This Row],[Costo unitario]],"0.00")</f>
        <v>2393|Canal #2 |17.74|18.50</v>
      </c>
      <c r="C668">
        <v>2393</v>
      </c>
      <c r="D668">
        <v>11</v>
      </c>
      <c r="E668" t="s">
        <v>12</v>
      </c>
      <c r="G668" t="s">
        <v>13</v>
      </c>
      <c r="H668" t="s">
        <v>722</v>
      </c>
      <c r="I668" s="134" t="s">
        <v>5401</v>
      </c>
      <c r="J668" t="s">
        <v>39</v>
      </c>
      <c r="K668" t="s">
        <v>5892</v>
      </c>
      <c r="L668">
        <v>6227</v>
      </c>
      <c r="M668" t="s">
        <v>622</v>
      </c>
      <c r="N668">
        <v>147172</v>
      </c>
      <c r="O668" t="s">
        <v>623</v>
      </c>
      <c r="P668">
        <v>17.739999999999998</v>
      </c>
      <c r="Q668">
        <v>18.5</v>
      </c>
      <c r="R668">
        <v>328.19</v>
      </c>
      <c r="S668">
        <f>IFERROR(_xlfn.XLOOKUP(tbl_Facturas[[#This Row],[Key_Fact]],tbl_Manifiestos[Key_Manif],tbl_Manifiestos[Pagado a Broker],0),0)</f>
        <v>0</v>
      </c>
      <c r="T668">
        <v>328040.39999999991</v>
      </c>
    </row>
    <row r="669" spans="1:20" x14ac:dyDescent="0.25">
      <c r="A669" t="s">
        <v>5821</v>
      </c>
      <c r="B669" t="str">
        <f>tbl_Facturas[[#This Row],[Factura]] &amp; "|" &amp; tbl_Facturas[[#This Row],[Proyecto OK]] &amp; "|" &amp; TEXT(tbl_Facturas[[#This Row],[Horas o Viaje]],"0.00") &amp; "|" &amp; TEXT(tbl_Facturas[[#This Row],[Costo unitario]],"0.00")</f>
        <v>2393|Canal #2 |1.00|357.00</v>
      </c>
      <c r="C669">
        <v>2393</v>
      </c>
      <c r="D669">
        <v>308</v>
      </c>
      <c r="E669" t="s">
        <v>16</v>
      </c>
      <c r="G669" t="s">
        <v>17</v>
      </c>
      <c r="H669" t="s">
        <v>723</v>
      </c>
      <c r="I669" s="134" t="s">
        <v>5401</v>
      </c>
      <c r="J669" t="s">
        <v>39</v>
      </c>
      <c r="K669" t="s">
        <v>5892</v>
      </c>
      <c r="L669">
        <v>6227</v>
      </c>
      <c r="M669" t="s">
        <v>622</v>
      </c>
      <c r="P669">
        <v>1</v>
      </c>
      <c r="Q669">
        <v>357</v>
      </c>
      <c r="R669">
        <v>357</v>
      </c>
      <c r="S669">
        <f>IFERROR(_xlfn.XLOOKUP(tbl_Facturas[[#This Row],[Key_Fact]],tbl_Manifiestos[Key_Manif],tbl_Manifiestos[Pagado a Broker],0),0)</f>
        <v>0</v>
      </c>
      <c r="T669">
        <v>328397.39999999991</v>
      </c>
    </row>
    <row r="670" spans="1:20" x14ac:dyDescent="0.25">
      <c r="A670" t="s">
        <v>5821</v>
      </c>
      <c r="B670" t="str">
        <f>tbl_Facturas[[#This Row],[Factura]] &amp; "|" &amp; tbl_Facturas[[#This Row],[Proyecto OK]] &amp; "|" &amp; TEXT(tbl_Facturas[[#This Row],[Horas o Viaje]],"0.00") &amp; "|" &amp; TEXT(tbl_Facturas[[#This Row],[Costo unitario]],"0.00")</f>
        <v>2393|Canal #2 |20.52|18.50</v>
      </c>
      <c r="C670">
        <v>2393</v>
      </c>
      <c r="D670">
        <v>308</v>
      </c>
      <c r="E670" t="s">
        <v>16</v>
      </c>
      <c r="G670" t="s">
        <v>17</v>
      </c>
      <c r="H670" t="s">
        <v>723</v>
      </c>
      <c r="I670" s="134" t="s">
        <v>5401</v>
      </c>
      <c r="J670" t="s">
        <v>39</v>
      </c>
      <c r="K670" t="s">
        <v>5892</v>
      </c>
      <c r="L670">
        <v>6227</v>
      </c>
      <c r="M670" t="s">
        <v>622</v>
      </c>
      <c r="N670">
        <v>147184</v>
      </c>
      <c r="O670" t="s">
        <v>623</v>
      </c>
      <c r="P670">
        <v>20.52</v>
      </c>
      <c r="Q670">
        <v>18.5</v>
      </c>
      <c r="R670">
        <v>379.62</v>
      </c>
      <c r="S670">
        <f>IFERROR(_xlfn.XLOOKUP(tbl_Facturas[[#This Row],[Key_Fact]],tbl_Manifiestos[Key_Manif],tbl_Manifiestos[Pagado a Broker],0),0)</f>
        <v>0</v>
      </c>
      <c r="T670">
        <v>328777.0199999999</v>
      </c>
    </row>
    <row r="671" spans="1:20" x14ac:dyDescent="0.25">
      <c r="A671" t="s">
        <v>5821</v>
      </c>
      <c r="B671" t="str">
        <f>tbl_Facturas[[#This Row],[Factura]] &amp; "|" &amp; tbl_Facturas[[#This Row],[Proyecto OK]] &amp; "|" &amp; TEXT(tbl_Facturas[[#This Row],[Horas o Viaje]],"0.00") &amp; "|" &amp; TEXT(tbl_Facturas[[#This Row],[Costo unitario]],"0.00")</f>
        <v>2393|Canal #2 |1.00|357.00</v>
      </c>
      <c r="C671">
        <v>2393</v>
      </c>
      <c r="D671">
        <v>308</v>
      </c>
      <c r="E671" t="s">
        <v>16</v>
      </c>
      <c r="G671" t="s">
        <v>17</v>
      </c>
      <c r="H671" t="s">
        <v>724</v>
      </c>
      <c r="I671" s="134" t="s">
        <v>5401</v>
      </c>
      <c r="J671" t="s">
        <v>39</v>
      </c>
      <c r="K671" t="s">
        <v>5892</v>
      </c>
      <c r="L671">
        <v>6227</v>
      </c>
      <c r="M671" t="s">
        <v>622</v>
      </c>
      <c r="P671">
        <v>1</v>
      </c>
      <c r="Q671">
        <v>357</v>
      </c>
      <c r="R671">
        <v>357</v>
      </c>
      <c r="S671">
        <f>IFERROR(_xlfn.XLOOKUP(tbl_Facturas[[#This Row],[Key_Fact]],tbl_Manifiestos[Key_Manif],tbl_Manifiestos[Pagado a Broker],0),0)</f>
        <v>0</v>
      </c>
      <c r="T671">
        <v>329134.0199999999</v>
      </c>
    </row>
    <row r="672" spans="1:20" x14ac:dyDescent="0.25">
      <c r="A672" t="s">
        <v>5821</v>
      </c>
      <c r="B672" t="str">
        <f>tbl_Facturas[[#This Row],[Factura]] &amp; "|" &amp; tbl_Facturas[[#This Row],[Proyecto OK]] &amp; "|" &amp; TEXT(tbl_Facturas[[#This Row],[Horas o Viaje]],"0.00") &amp; "|" &amp; TEXT(tbl_Facturas[[#This Row],[Costo unitario]],"0.00")</f>
        <v>2393|Canal #2 |14.36|18.50</v>
      </c>
      <c r="C672">
        <v>2393</v>
      </c>
      <c r="D672">
        <v>308</v>
      </c>
      <c r="E672" t="s">
        <v>16</v>
      </c>
      <c r="G672" t="s">
        <v>17</v>
      </c>
      <c r="H672" t="s">
        <v>724</v>
      </c>
      <c r="I672" s="134" t="s">
        <v>5401</v>
      </c>
      <c r="J672" t="s">
        <v>39</v>
      </c>
      <c r="K672" t="s">
        <v>5892</v>
      </c>
      <c r="L672">
        <v>6227</v>
      </c>
      <c r="M672" t="s">
        <v>622</v>
      </c>
      <c r="N672">
        <v>149854</v>
      </c>
      <c r="O672" t="s">
        <v>623</v>
      </c>
      <c r="P672">
        <v>14.36</v>
      </c>
      <c r="Q672">
        <v>18.5</v>
      </c>
      <c r="R672">
        <v>265.66000000000003</v>
      </c>
      <c r="S672">
        <f>IFERROR(_xlfn.XLOOKUP(tbl_Facturas[[#This Row],[Key_Fact]],tbl_Manifiestos[Key_Manif],tbl_Manifiestos[Pagado a Broker],0),0)</f>
        <v>0</v>
      </c>
      <c r="T672">
        <v>329399.67999999988</v>
      </c>
    </row>
    <row r="673" spans="1:20" x14ac:dyDescent="0.25">
      <c r="A673" t="s">
        <v>5821</v>
      </c>
      <c r="B673" t="str">
        <f>tbl_Facturas[[#This Row],[Factura]] &amp; "|" &amp; tbl_Facturas[[#This Row],[Proyecto OK]] &amp; "|" &amp; TEXT(tbl_Facturas[[#This Row],[Horas o Viaje]],"0.00") &amp; "|" &amp; TEXT(tbl_Facturas[[#This Row],[Costo unitario]],"0.00")</f>
        <v>2393|Canal #2 |1.00|357.00</v>
      </c>
      <c r="C673">
        <v>2393</v>
      </c>
      <c r="D673">
        <v>308</v>
      </c>
      <c r="E673" t="s">
        <v>16</v>
      </c>
      <c r="G673" t="s">
        <v>17</v>
      </c>
      <c r="H673" t="s">
        <v>725</v>
      </c>
      <c r="I673" s="134" t="s">
        <v>5401</v>
      </c>
      <c r="J673" t="s">
        <v>39</v>
      </c>
      <c r="K673" t="s">
        <v>5892</v>
      </c>
      <c r="L673">
        <v>6227</v>
      </c>
      <c r="M673" t="s">
        <v>622</v>
      </c>
      <c r="P673">
        <v>1</v>
      </c>
      <c r="Q673">
        <v>357</v>
      </c>
      <c r="R673">
        <v>357</v>
      </c>
      <c r="S673">
        <f>IFERROR(_xlfn.XLOOKUP(tbl_Facturas[[#This Row],[Key_Fact]],tbl_Manifiestos[Key_Manif],tbl_Manifiestos[Pagado a Broker],0),0)</f>
        <v>0</v>
      </c>
      <c r="T673">
        <v>329756.67999999988</v>
      </c>
    </row>
    <row r="674" spans="1:20" x14ac:dyDescent="0.25">
      <c r="A674" t="s">
        <v>5821</v>
      </c>
      <c r="B674" t="str">
        <f>tbl_Facturas[[#This Row],[Factura]] &amp; "|" &amp; tbl_Facturas[[#This Row],[Proyecto OK]] &amp; "|" &amp; TEXT(tbl_Facturas[[#This Row],[Horas o Viaje]],"0.00") &amp; "|" &amp; TEXT(tbl_Facturas[[#This Row],[Costo unitario]],"0.00")</f>
        <v>2393|Canal #2 |19.47|18.50</v>
      </c>
      <c r="C674">
        <v>2393</v>
      </c>
      <c r="D674">
        <v>308</v>
      </c>
      <c r="E674" t="s">
        <v>16</v>
      </c>
      <c r="G674" t="s">
        <v>17</v>
      </c>
      <c r="H674" t="s">
        <v>725</v>
      </c>
      <c r="I674" s="134" t="s">
        <v>5401</v>
      </c>
      <c r="J674" t="s">
        <v>39</v>
      </c>
      <c r="K674" t="s">
        <v>5892</v>
      </c>
      <c r="L674">
        <v>6227</v>
      </c>
      <c r="M674" t="s">
        <v>622</v>
      </c>
      <c r="N674">
        <v>147219</v>
      </c>
      <c r="O674" t="s">
        <v>623</v>
      </c>
      <c r="P674">
        <v>19.47</v>
      </c>
      <c r="Q674">
        <v>18.5</v>
      </c>
      <c r="R674">
        <v>360.2</v>
      </c>
      <c r="S674">
        <f>IFERROR(_xlfn.XLOOKUP(tbl_Facturas[[#This Row],[Key_Fact]],tbl_Manifiestos[Key_Manif],tbl_Manifiestos[Pagado a Broker],0),0)</f>
        <v>0</v>
      </c>
      <c r="T674">
        <v>330116.87999999989</v>
      </c>
    </row>
    <row r="675" spans="1:20" x14ac:dyDescent="0.25">
      <c r="A675" t="s">
        <v>5821</v>
      </c>
      <c r="B675" t="str">
        <f>tbl_Facturas[[#This Row],[Factura]] &amp; "|" &amp; tbl_Facturas[[#This Row],[Proyecto OK]] &amp; "|" &amp; TEXT(tbl_Facturas[[#This Row],[Horas o Viaje]],"0.00") &amp; "|" &amp; TEXT(tbl_Facturas[[#This Row],[Costo unitario]],"0.00")</f>
        <v>2393|Canal #2 |1.00|199.50</v>
      </c>
      <c r="C675">
        <v>2393</v>
      </c>
      <c r="D675">
        <v>308</v>
      </c>
      <c r="E675" t="s">
        <v>16</v>
      </c>
      <c r="G675" t="s">
        <v>17</v>
      </c>
      <c r="H675" t="s">
        <v>726</v>
      </c>
      <c r="I675" s="134" t="s">
        <v>5401</v>
      </c>
      <c r="J675" t="s">
        <v>39</v>
      </c>
      <c r="K675" t="s">
        <v>5892</v>
      </c>
      <c r="L675">
        <v>6227</v>
      </c>
      <c r="M675" t="s">
        <v>40</v>
      </c>
      <c r="P675">
        <v>1</v>
      </c>
      <c r="Q675">
        <v>199.5</v>
      </c>
      <c r="R675">
        <v>199.5</v>
      </c>
      <c r="S675">
        <f>IFERROR(_xlfn.XLOOKUP(tbl_Facturas[[#This Row],[Key_Fact]],tbl_Manifiestos[Key_Manif],tbl_Manifiestos[Pagado a Broker],0),0)</f>
        <v>185.535</v>
      </c>
      <c r="T675">
        <v>330316.37999999989</v>
      </c>
    </row>
    <row r="676" spans="1:20" x14ac:dyDescent="0.25">
      <c r="A676" t="s">
        <v>5821</v>
      </c>
      <c r="B676" t="str">
        <f>tbl_Facturas[[#This Row],[Factura]] &amp; "|" &amp; tbl_Facturas[[#This Row],[Proyecto OK]] &amp; "|" &amp; TEXT(tbl_Facturas[[#This Row],[Horas o Viaje]],"0.00") &amp; "|" &amp; TEXT(tbl_Facturas[[#This Row],[Costo unitario]],"0.00")</f>
        <v>2393|Canal #2 |1.00|56.50</v>
      </c>
      <c r="C676">
        <v>2393</v>
      </c>
      <c r="D676">
        <v>308</v>
      </c>
      <c r="F676" t="s">
        <v>16</v>
      </c>
      <c r="G676" t="s">
        <v>17</v>
      </c>
      <c r="H676" t="s">
        <v>726</v>
      </c>
      <c r="I676" s="134" t="s">
        <v>5401</v>
      </c>
      <c r="J676" t="s">
        <v>39</v>
      </c>
      <c r="K676" t="s">
        <v>5892</v>
      </c>
      <c r="L676">
        <v>6227</v>
      </c>
      <c r="M676" t="s">
        <v>40</v>
      </c>
      <c r="N676" t="s">
        <v>727</v>
      </c>
      <c r="O676" t="s">
        <v>316</v>
      </c>
      <c r="P676">
        <v>1</v>
      </c>
      <c r="Q676">
        <v>56.5</v>
      </c>
      <c r="R676">
        <v>56.5</v>
      </c>
      <c r="S676">
        <f>IFERROR(_xlfn.XLOOKUP(tbl_Facturas[[#This Row],[Key_Fact]],tbl_Manifiestos[Key_Manif],tbl_Manifiestos[Pagado a Broker],0),0)</f>
        <v>0</v>
      </c>
      <c r="T676">
        <v>330372.87999999989</v>
      </c>
    </row>
    <row r="677" spans="1:20" x14ac:dyDescent="0.25">
      <c r="A677" t="s">
        <v>5821</v>
      </c>
      <c r="B677" t="str">
        <f>tbl_Facturas[[#This Row],[Factura]] &amp; "|" &amp; tbl_Facturas[[#This Row],[Proyecto OK]] &amp; "|" &amp; TEXT(tbl_Facturas[[#This Row],[Horas o Viaje]],"0.00") &amp; "|" &amp; TEXT(tbl_Facturas[[#This Row],[Costo unitario]],"0.00")</f>
        <v>2393|Canal #2 |1.00|199.50</v>
      </c>
      <c r="C677">
        <v>2393</v>
      </c>
      <c r="D677">
        <v>67</v>
      </c>
      <c r="E677" t="s">
        <v>27</v>
      </c>
      <c r="G677" t="s">
        <v>28</v>
      </c>
      <c r="H677" t="s">
        <v>728</v>
      </c>
      <c r="I677" s="134" t="s">
        <v>5401</v>
      </c>
      <c r="J677" t="s">
        <v>39</v>
      </c>
      <c r="K677" t="s">
        <v>5892</v>
      </c>
      <c r="L677">
        <v>6227</v>
      </c>
      <c r="M677" t="s">
        <v>40</v>
      </c>
      <c r="P677">
        <v>1</v>
      </c>
      <c r="Q677">
        <v>199.5</v>
      </c>
      <c r="R677">
        <v>199.5</v>
      </c>
      <c r="S677">
        <f>IFERROR(_xlfn.XLOOKUP(tbl_Facturas[[#This Row],[Key_Fact]],tbl_Manifiestos[Key_Manif],tbl_Manifiestos[Pagado a Broker],0),0)</f>
        <v>185.535</v>
      </c>
      <c r="T677">
        <v>330572.37999999989</v>
      </c>
    </row>
    <row r="678" spans="1:20" x14ac:dyDescent="0.25">
      <c r="A678" t="s">
        <v>5821</v>
      </c>
      <c r="B678" t="str">
        <f>tbl_Facturas[[#This Row],[Factura]] &amp; "|" &amp; tbl_Facturas[[#This Row],[Proyecto OK]] &amp; "|" &amp; TEXT(tbl_Facturas[[#This Row],[Horas o Viaje]],"0.00") &amp; "|" &amp; TEXT(tbl_Facturas[[#This Row],[Costo unitario]],"0.00")</f>
        <v>2393|Canal #2 |1.00|56.50</v>
      </c>
      <c r="C678">
        <v>2393</v>
      </c>
      <c r="D678">
        <v>67</v>
      </c>
      <c r="F678" t="s">
        <v>27</v>
      </c>
      <c r="G678" t="s">
        <v>28</v>
      </c>
      <c r="H678" t="s">
        <v>728</v>
      </c>
      <c r="I678" s="134" t="s">
        <v>5401</v>
      </c>
      <c r="J678" t="s">
        <v>39</v>
      </c>
      <c r="K678" t="s">
        <v>5892</v>
      </c>
      <c r="L678">
        <v>6227</v>
      </c>
      <c r="M678" t="s">
        <v>40</v>
      </c>
      <c r="N678" t="s">
        <v>729</v>
      </c>
      <c r="O678" t="s">
        <v>316</v>
      </c>
      <c r="P678">
        <v>1</v>
      </c>
      <c r="Q678">
        <v>56.5</v>
      </c>
      <c r="R678">
        <v>56.5</v>
      </c>
      <c r="S678">
        <f>IFERROR(_xlfn.XLOOKUP(tbl_Facturas[[#This Row],[Key_Fact]],tbl_Manifiestos[Key_Manif],tbl_Manifiestos[Pagado a Broker],0),0)</f>
        <v>0</v>
      </c>
      <c r="T678">
        <v>330628.87999999989</v>
      </c>
    </row>
    <row r="679" spans="1:20" x14ac:dyDescent="0.25">
      <c r="A679" t="s">
        <v>5821</v>
      </c>
      <c r="B679" t="str">
        <f>tbl_Facturas[[#This Row],[Factura]] &amp; "|" &amp; tbl_Facturas[[#This Row],[Proyecto OK]] &amp; "|" &amp; TEXT(tbl_Facturas[[#This Row],[Horas o Viaje]],"0.00") &amp; "|" &amp; TEXT(tbl_Facturas[[#This Row],[Costo unitario]],"0.00")</f>
        <v>2393|Canal #2 |1.00|199.50</v>
      </c>
      <c r="C679">
        <v>2393</v>
      </c>
      <c r="D679">
        <v>67</v>
      </c>
      <c r="F679" t="s">
        <v>27</v>
      </c>
      <c r="G679" t="s">
        <v>28</v>
      </c>
      <c r="H679" t="s">
        <v>730</v>
      </c>
      <c r="I679" s="134" t="s">
        <v>5401</v>
      </c>
      <c r="J679" t="s">
        <v>39</v>
      </c>
      <c r="K679" t="s">
        <v>5892</v>
      </c>
      <c r="L679">
        <v>6227</v>
      </c>
      <c r="M679" t="s">
        <v>40</v>
      </c>
      <c r="P679">
        <v>1</v>
      </c>
      <c r="Q679">
        <v>199.5</v>
      </c>
      <c r="R679">
        <v>199.5</v>
      </c>
      <c r="S679">
        <f>IFERROR(_xlfn.XLOOKUP(tbl_Facturas[[#This Row],[Key_Fact]],tbl_Manifiestos[Key_Manif],tbl_Manifiestos[Pagado a Broker],0),0)</f>
        <v>185.535</v>
      </c>
      <c r="T679">
        <v>330828.37999999989</v>
      </c>
    </row>
    <row r="680" spans="1:20" x14ac:dyDescent="0.25">
      <c r="A680" t="s">
        <v>5821</v>
      </c>
      <c r="B680" t="str">
        <f>tbl_Facturas[[#This Row],[Factura]] &amp; "|" &amp; tbl_Facturas[[#This Row],[Proyecto OK]] &amp; "|" &amp; TEXT(tbl_Facturas[[#This Row],[Horas o Viaje]],"0.00") &amp; "|" &amp; TEXT(tbl_Facturas[[#This Row],[Costo unitario]],"0.00")</f>
        <v>2393|Canal #2 |1.00|56.50</v>
      </c>
      <c r="C680">
        <v>2393</v>
      </c>
      <c r="D680">
        <v>67</v>
      </c>
      <c r="F680" t="s">
        <v>27</v>
      </c>
      <c r="G680" t="s">
        <v>28</v>
      </c>
      <c r="H680" t="s">
        <v>730</v>
      </c>
      <c r="I680" s="134" t="s">
        <v>5401</v>
      </c>
      <c r="J680" t="s">
        <v>39</v>
      </c>
      <c r="K680" t="s">
        <v>5892</v>
      </c>
      <c r="L680">
        <v>6227</v>
      </c>
      <c r="M680" t="s">
        <v>40</v>
      </c>
      <c r="N680" t="s">
        <v>731</v>
      </c>
      <c r="O680" t="s">
        <v>316</v>
      </c>
      <c r="P680">
        <v>1</v>
      </c>
      <c r="Q680">
        <v>56.5</v>
      </c>
      <c r="R680">
        <v>56.5</v>
      </c>
      <c r="S680">
        <f>IFERROR(_xlfn.XLOOKUP(tbl_Facturas[[#This Row],[Key_Fact]],tbl_Manifiestos[Key_Manif],tbl_Manifiestos[Pagado a Broker],0),0)</f>
        <v>0</v>
      </c>
      <c r="T680">
        <v>330884.87999999989</v>
      </c>
    </row>
    <row r="681" spans="1:20" x14ac:dyDescent="0.25">
      <c r="A681" t="s">
        <v>5821</v>
      </c>
      <c r="B681" t="str">
        <f>tbl_Facturas[[#This Row],[Factura]] &amp; "|" &amp; tbl_Facturas[[#This Row],[Proyecto OK]] &amp; "|" &amp; TEXT(tbl_Facturas[[#This Row],[Horas o Viaje]],"0.00") &amp; "|" &amp; TEXT(tbl_Facturas[[#This Row],[Costo unitario]],"0.00")</f>
        <v>2393|Canal #2 |1.00|199.50</v>
      </c>
      <c r="C681">
        <v>2393</v>
      </c>
      <c r="D681">
        <v>67</v>
      </c>
      <c r="F681" t="s">
        <v>27</v>
      </c>
      <c r="G681" t="s">
        <v>28</v>
      </c>
      <c r="H681" t="s">
        <v>732</v>
      </c>
      <c r="I681" s="134" t="s">
        <v>5401</v>
      </c>
      <c r="J681" t="s">
        <v>39</v>
      </c>
      <c r="K681" t="s">
        <v>5892</v>
      </c>
      <c r="L681">
        <v>6227</v>
      </c>
      <c r="M681" t="s">
        <v>40</v>
      </c>
      <c r="P681">
        <v>1</v>
      </c>
      <c r="Q681">
        <v>199.5</v>
      </c>
      <c r="R681">
        <v>199.5</v>
      </c>
      <c r="S681">
        <f>IFERROR(_xlfn.XLOOKUP(tbl_Facturas[[#This Row],[Key_Fact]],tbl_Manifiestos[Key_Manif],tbl_Manifiestos[Pagado a Broker],0),0)</f>
        <v>185.535</v>
      </c>
      <c r="T681">
        <v>331084.37999999989</v>
      </c>
    </row>
    <row r="682" spans="1:20" x14ac:dyDescent="0.25">
      <c r="A682" t="s">
        <v>5821</v>
      </c>
      <c r="B682" t="str">
        <f>tbl_Facturas[[#This Row],[Factura]] &amp; "|" &amp; tbl_Facturas[[#This Row],[Proyecto OK]] &amp; "|" &amp; TEXT(tbl_Facturas[[#This Row],[Horas o Viaje]],"0.00") &amp; "|" &amp; TEXT(tbl_Facturas[[#This Row],[Costo unitario]],"0.00")</f>
        <v>2393|Canal #2 |1.00|56.50</v>
      </c>
      <c r="C682">
        <v>2393</v>
      </c>
      <c r="D682">
        <v>67</v>
      </c>
      <c r="F682" t="s">
        <v>27</v>
      </c>
      <c r="G682" t="s">
        <v>28</v>
      </c>
      <c r="H682" t="s">
        <v>732</v>
      </c>
      <c r="I682" s="134" t="s">
        <v>5401</v>
      </c>
      <c r="J682" t="s">
        <v>39</v>
      </c>
      <c r="K682" t="s">
        <v>5892</v>
      </c>
      <c r="L682">
        <v>6227</v>
      </c>
      <c r="M682" t="s">
        <v>40</v>
      </c>
      <c r="N682" t="s">
        <v>733</v>
      </c>
      <c r="O682" t="s">
        <v>316</v>
      </c>
      <c r="P682">
        <v>1</v>
      </c>
      <c r="Q682">
        <v>56.5</v>
      </c>
      <c r="R682">
        <v>56.5</v>
      </c>
      <c r="S682">
        <f>IFERROR(_xlfn.XLOOKUP(tbl_Facturas[[#This Row],[Key_Fact]],tbl_Manifiestos[Key_Manif],tbl_Manifiestos[Pagado a Broker],0),0)</f>
        <v>0</v>
      </c>
      <c r="T682">
        <v>331140.87999999989</v>
      </c>
    </row>
    <row r="683" spans="1:20" x14ac:dyDescent="0.25">
      <c r="A683" t="s">
        <v>5821</v>
      </c>
      <c r="B683" t="str">
        <f>tbl_Facturas[[#This Row],[Factura]] &amp; "|" &amp; tbl_Facturas[[#This Row],[Proyecto OK]] &amp; "|" &amp; TEXT(tbl_Facturas[[#This Row],[Horas o Viaje]],"0.00") &amp; "|" &amp; TEXT(tbl_Facturas[[#This Row],[Costo unitario]],"0.00")</f>
        <v>2393|Canal #2 |1.00|199.50</v>
      </c>
      <c r="C683">
        <v>2393</v>
      </c>
      <c r="D683">
        <v>67</v>
      </c>
      <c r="F683" t="s">
        <v>27</v>
      </c>
      <c r="G683" t="s">
        <v>28</v>
      </c>
      <c r="H683" t="s">
        <v>734</v>
      </c>
      <c r="I683" s="134" t="s">
        <v>5401</v>
      </c>
      <c r="J683" t="s">
        <v>39</v>
      </c>
      <c r="K683" t="s">
        <v>5892</v>
      </c>
      <c r="L683">
        <v>6227</v>
      </c>
      <c r="M683" t="s">
        <v>40</v>
      </c>
      <c r="P683">
        <v>1</v>
      </c>
      <c r="Q683">
        <v>199.5</v>
      </c>
      <c r="R683">
        <v>199.5</v>
      </c>
      <c r="S683">
        <f>IFERROR(_xlfn.XLOOKUP(tbl_Facturas[[#This Row],[Key_Fact]],tbl_Manifiestos[Key_Manif],tbl_Manifiestos[Pagado a Broker],0),0)</f>
        <v>185.535</v>
      </c>
      <c r="T683">
        <v>331340.37999999989</v>
      </c>
    </row>
    <row r="684" spans="1:20" x14ac:dyDescent="0.25">
      <c r="A684" t="s">
        <v>5821</v>
      </c>
      <c r="B684" t="str">
        <f>tbl_Facturas[[#This Row],[Factura]] &amp; "|" &amp; tbl_Facturas[[#This Row],[Proyecto OK]] &amp; "|" &amp; TEXT(tbl_Facturas[[#This Row],[Horas o Viaje]],"0.00") &amp; "|" &amp; TEXT(tbl_Facturas[[#This Row],[Costo unitario]],"0.00")</f>
        <v>2393|Canal #2 |1.00|56.50</v>
      </c>
      <c r="C684">
        <v>2393</v>
      </c>
      <c r="D684">
        <v>67</v>
      </c>
      <c r="F684" t="s">
        <v>27</v>
      </c>
      <c r="G684" t="s">
        <v>28</v>
      </c>
      <c r="H684" t="s">
        <v>734</v>
      </c>
      <c r="I684" s="134" t="s">
        <v>5401</v>
      </c>
      <c r="J684" t="s">
        <v>39</v>
      </c>
      <c r="K684" t="s">
        <v>5892</v>
      </c>
      <c r="L684">
        <v>6227</v>
      </c>
      <c r="M684" t="s">
        <v>40</v>
      </c>
      <c r="N684" t="s">
        <v>735</v>
      </c>
      <c r="O684" t="s">
        <v>316</v>
      </c>
      <c r="P684">
        <v>1</v>
      </c>
      <c r="Q684">
        <v>56.5</v>
      </c>
      <c r="R684">
        <v>56.5</v>
      </c>
      <c r="S684">
        <f>IFERROR(_xlfn.XLOOKUP(tbl_Facturas[[#This Row],[Key_Fact]],tbl_Manifiestos[Key_Manif],tbl_Manifiestos[Pagado a Broker],0),0)</f>
        <v>0</v>
      </c>
      <c r="T684">
        <v>331396.87999999989</v>
      </c>
    </row>
    <row r="685" spans="1:20" x14ac:dyDescent="0.25">
      <c r="A685" t="s">
        <v>5821</v>
      </c>
      <c r="B685" t="str">
        <f>tbl_Facturas[[#This Row],[Factura]] &amp; "|" &amp; tbl_Facturas[[#This Row],[Proyecto OK]] &amp; "|" &amp; TEXT(tbl_Facturas[[#This Row],[Horas o Viaje]],"0.00") &amp; "|" &amp; TEXT(tbl_Facturas[[#This Row],[Costo unitario]],"0.00")</f>
        <v>2393|Canal #2 |1.00|199.50</v>
      </c>
      <c r="C685">
        <v>2393</v>
      </c>
      <c r="D685">
        <v>67</v>
      </c>
      <c r="F685" t="s">
        <v>27</v>
      </c>
      <c r="G685" t="s">
        <v>28</v>
      </c>
      <c r="H685" t="s">
        <v>736</v>
      </c>
      <c r="I685" s="134" t="s">
        <v>5401</v>
      </c>
      <c r="J685" t="s">
        <v>39</v>
      </c>
      <c r="K685" t="s">
        <v>5892</v>
      </c>
      <c r="L685">
        <v>6227</v>
      </c>
      <c r="M685" t="s">
        <v>40</v>
      </c>
      <c r="P685">
        <v>1</v>
      </c>
      <c r="Q685">
        <v>199.5</v>
      </c>
      <c r="R685">
        <v>199.5</v>
      </c>
      <c r="S685">
        <f>IFERROR(_xlfn.XLOOKUP(tbl_Facturas[[#This Row],[Key_Fact]],tbl_Manifiestos[Key_Manif],tbl_Manifiestos[Pagado a Broker],0),0)</f>
        <v>185.535</v>
      </c>
      <c r="T685">
        <v>331596.37999999989</v>
      </c>
    </row>
    <row r="686" spans="1:20" x14ac:dyDescent="0.25">
      <c r="A686" t="s">
        <v>5821</v>
      </c>
      <c r="B686" t="str">
        <f>tbl_Facturas[[#This Row],[Factura]] &amp; "|" &amp; tbl_Facturas[[#This Row],[Proyecto OK]] &amp; "|" &amp; TEXT(tbl_Facturas[[#This Row],[Horas o Viaje]],"0.00") &amp; "|" &amp; TEXT(tbl_Facturas[[#This Row],[Costo unitario]],"0.00")</f>
        <v>2393|Canal #2 |1.00|56.50</v>
      </c>
      <c r="C686">
        <v>2393</v>
      </c>
      <c r="D686">
        <v>67</v>
      </c>
      <c r="F686" t="s">
        <v>27</v>
      </c>
      <c r="G686" t="s">
        <v>28</v>
      </c>
      <c r="H686" t="s">
        <v>736</v>
      </c>
      <c r="I686" s="134" t="s">
        <v>5401</v>
      </c>
      <c r="J686" t="s">
        <v>39</v>
      </c>
      <c r="K686" t="s">
        <v>5892</v>
      </c>
      <c r="L686">
        <v>6227</v>
      </c>
      <c r="M686" t="s">
        <v>40</v>
      </c>
      <c r="N686" t="s">
        <v>737</v>
      </c>
      <c r="O686" t="s">
        <v>316</v>
      </c>
      <c r="P686">
        <v>1</v>
      </c>
      <c r="Q686">
        <v>56.5</v>
      </c>
      <c r="R686">
        <v>56.5</v>
      </c>
      <c r="S686">
        <f>IFERROR(_xlfn.XLOOKUP(tbl_Facturas[[#This Row],[Key_Fact]],tbl_Manifiestos[Key_Manif],tbl_Manifiestos[Pagado a Broker],0),0)</f>
        <v>0</v>
      </c>
      <c r="T686">
        <v>331652.87999999989</v>
      </c>
    </row>
    <row r="687" spans="1:20" x14ac:dyDescent="0.25">
      <c r="A687" t="s">
        <v>5821</v>
      </c>
      <c r="B687" t="str">
        <f>tbl_Facturas[[#This Row],[Factura]] &amp; "|" &amp; tbl_Facturas[[#This Row],[Proyecto OK]] &amp; "|" &amp; TEXT(tbl_Facturas[[#This Row],[Horas o Viaje]],"0.00") &amp; "|" &amp; TEXT(tbl_Facturas[[#This Row],[Costo unitario]],"0.00")</f>
        <v>2394|Montrose Harbor|9.75|126.50</v>
      </c>
      <c r="C687">
        <v>2394</v>
      </c>
      <c r="D687">
        <v>58</v>
      </c>
      <c r="E687" t="s">
        <v>12</v>
      </c>
      <c r="G687" t="s">
        <v>539</v>
      </c>
      <c r="H687" t="s">
        <v>738</v>
      </c>
      <c r="I687" s="134" t="s">
        <v>5401</v>
      </c>
      <c r="J687" t="s">
        <v>670</v>
      </c>
      <c r="K687" s="240" t="s">
        <v>5907</v>
      </c>
      <c r="L687">
        <v>6228</v>
      </c>
      <c r="M687" t="s">
        <v>146</v>
      </c>
      <c r="P687">
        <v>9.75</v>
      </c>
      <c r="Q687">
        <v>126.5</v>
      </c>
      <c r="R687">
        <v>1233.3800000000001</v>
      </c>
      <c r="S687">
        <f>IFERROR(_xlfn.XLOOKUP(tbl_Facturas[[#This Row],[Key_Fact]],tbl_Manifiestos[Key_Manif],tbl_Manifiestos[Pagado a Broker],0),0)</f>
        <v>0</v>
      </c>
      <c r="T687">
        <v>332886.25999999989</v>
      </c>
    </row>
    <row r="688" spans="1:20" x14ac:dyDescent="0.25">
      <c r="A688" t="s">
        <v>5821</v>
      </c>
      <c r="B688" t="str">
        <f>tbl_Facturas[[#This Row],[Factura]] &amp; "|" &amp; tbl_Facturas[[#This Row],[Proyecto OK]] &amp; "|" &amp; TEXT(tbl_Facturas[[#This Row],[Horas o Viaje]],"0.00") &amp; "|" &amp; TEXT(tbl_Facturas[[#This Row],[Costo unitario]],"0.00")</f>
        <v>2394|Montrose Harbor|9.25|126.50</v>
      </c>
      <c r="C688">
        <v>2394</v>
      </c>
      <c r="D688">
        <v>67</v>
      </c>
      <c r="E688" t="s">
        <v>27</v>
      </c>
      <c r="G688" t="s">
        <v>28</v>
      </c>
      <c r="H688" t="s">
        <v>739</v>
      </c>
      <c r="I688" s="134" t="s">
        <v>5401</v>
      </c>
      <c r="J688" t="s">
        <v>670</v>
      </c>
      <c r="K688" s="240" t="s">
        <v>5907</v>
      </c>
      <c r="L688">
        <v>6228</v>
      </c>
      <c r="M688" t="s">
        <v>146</v>
      </c>
      <c r="P688">
        <v>9.25</v>
      </c>
      <c r="Q688">
        <v>126.5</v>
      </c>
      <c r="R688">
        <v>1170.1300000000001</v>
      </c>
      <c r="S688">
        <f>IFERROR(_xlfn.XLOOKUP(tbl_Facturas[[#This Row],[Key_Fact]],tbl_Manifiestos[Key_Manif],tbl_Manifiestos[Pagado a Broker],0),0)</f>
        <v>0</v>
      </c>
      <c r="T688">
        <v>334056.3899999999</v>
      </c>
    </row>
    <row r="689" spans="1:20" x14ac:dyDescent="0.25">
      <c r="A689" t="s">
        <v>5821</v>
      </c>
      <c r="B689" t="str">
        <f>tbl_Facturas[[#This Row],[Factura]] &amp; "|" &amp; tbl_Facturas[[#This Row],[Proyecto OK]] &amp; "|" &amp; TEXT(tbl_Facturas[[#This Row],[Horas o Viaje]],"0.00") &amp; "|" &amp; TEXT(tbl_Facturas[[#This Row],[Costo unitario]],"0.00")</f>
        <v>2394|Montrose Harbor|8.50|126.50</v>
      </c>
      <c r="C689">
        <v>2394</v>
      </c>
      <c r="D689">
        <v>198</v>
      </c>
      <c r="E689" t="s">
        <v>5916</v>
      </c>
      <c r="G689" t="s">
        <v>31</v>
      </c>
      <c r="H689" t="s">
        <v>740</v>
      </c>
      <c r="I689" s="134" t="s">
        <v>5401</v>
      </c>
      <c r="J689" t="s">
        <v>670</v>
      </c>
      <c r="K689" s="240" t="s">
        <v>5907</v>
      </c>
      <c r="L689">
        <v>6228</v>
      </c>
      <c r="M689" t="s">
        <v>146</v>
      </c>
      <c r="P689">
        <v>8.5</v>
      </c>
      <c r="Q689">
        <v>126.5</v>
      </c>
      <c r="R689">
        <v>1075.25</v>
      </c>
      <c r="S689">
        <f>IFERROR(_xlfn.XLOOKUP(tbl_Facturas[[#This Row],[Key_Fact]],tbl_Manifiestos[Key_Manif],tbl_Manifiestos[Pagado a Broker],0),0)</f>
        <v>0</v>
      </c>
      <c r="T689">
        <v>335131.6399999999</v>
      </c>
    </row>
    <row r="690" spans="1:20" x14ac:dyDescent="0.25">
      <c r="A690" t="s">
        <v>5821</v>
      </c>
      <c r="B690" t="str">
        <f>tbl_Facturas[[#This Row],[Factura]] &amp; "|" &amp; tbl_Facturas[[#This Row],[Proyecto OK]] &amp; "|" &amp; TEXT(tbl_Facturas[[#This Row],[Horas o Viaje]],"0.00") &amp; "|" &amp; TEXT(tbl_Facturas[[#This Row],[Costo unitario]],"0.00")</f>
        <v>2394|Montrose Harbor|8.50|126.50</v>
      </c>
      <c r="C690">
        <v>2394</v>
      </c>
      <c r="D690">
        <v>67</v>
      </c>
      <c r="E690" t="s">
        <v>27</v>
      </c>
      <c r="G690" t="s">
        <v>28</v>
      </c>
      <c r="H690" t="s">
        <v>741</v>
      </c>
      <c r="I690" s="134" t="s">
        <v>5401</v>
      </c>
      <c r="J690" t="s">
        <v>670</v>
      </c>
      <c r="K690" s="240" t="s">
        <v>5907</v>
      </c>
      <c r="L690">
        <v>6228</v>
      </c>
      <c r="M690" t="s">
        <v>146</v>
      </c>
      <c r="P690">
        <v>8.5</v>
      </c>
      <c r="Q690">
        <v>126.5</v>
      </c>
      <c r="R690">
        <v>1075.25</v>
      </c>
      <c r="S690">
        <f>IFERROR(_xlfn.XLOOKUP(tbl_Facturas[[#This Row],[Key_Fact]],tbl_Manifiestos[Key_Manif],tbl_Manifiestos[Pagado a Broker],0),0)</f>
        <v>0</v>
      </c>
      <c r="T690">
        <v>336206.8899999999</v>
      </c>
    </row>
    <row r="691" spans="1:20" x14ac:dyDescent="0.25">
      <c r="A691" t="s">
        <v>5821</v>
      </c>
      <c r="B691" t="str">
        <f>tbl_Facturas[[#This Row],[Factura]] &amp; "|" &amp; tbl_Facturas[[#This Row],[Proyecto OK]] &amp; "|" &amp; TEXT(tbl_Facturas[[#This Row],[Horas o Viaje]],"0.00") &amp; "|" &amp; TEXT(tbl_Facturas[[#This Row],[Costo unitario]],"0.00")</f>
        <v>2394|Montrose Harbor|9.75|126.50</v>
      </c>
      <c r="C691">
        <v>2394</v>
      </c>
      <c r="D691">
        <v>67</v>
      </c>
      <c r="E691" t="s">
        <v>27</v>
      </c>
      <c r="G691" t="s">
        <v>28</v>
      </c>
      <c r="H691" t="s">
        <v>742</v>
      </c>
      <c r="I691" s="134" t="s">
        <v>5401</v>
      </c>
      <c r="J691" t="s">
        <v>670</v>
      </c>
      <c r="K691" s="240" t="s">
        <v>5907</v>
      </c>
      <c r="L691">
        <v>6228</v>
      </c>
      <c r="M691" t="s">
        <v>146</v>
      </c>
      <c r="P691">
        <v>9.75</v>
      </c>
      <c r="Q691">
        <v>126.5</v>
      </c>
      <c r="R691">
        <v>1233.3800000000001</v>
      </c>
      <c r="S691">
        <f>IFERROR(_xlfn.XLOOKUP(tbl_Facturas[[#This Row],[Key_Fact]],tbl_Manifiestos[Key_Manif],tbl_Manifiestos[Pagado a Broker],0),0)</f>
        <v>0</v>
      </c>
      <c r="T691">
        <v>337440.2699999999</v>
      </c>
    </row>
    <row r="692" spans="1:20" x14ac:dyDescent="0.25">
      <c r="A692" t="s">
        <v>5821</v>
      </c>
      <c r="B692" t="str">
        <f>tbl_Facturas[[#This Row],[Factura]] &amp; "|" &amp; tbl_Facturas[[#This Row],[Proyecto OK]] &amp; "|" &amp; TEXT(tbl_Facturas[[#This Row],[Horas o Viaje]],"0.00") &amp; "|" &amp; TEXT(tbl_Facturas[[#This Row],[Costo unitario]],"0.00")</f>
        <v>2394|Montrose Harbor|8.75|126.50</v>
      </c>
      <c r="C692">
        <v>2394</v>
      </c>
      <c r="D692">
        <v>11</v>
      </c>
      <c r="E692" t="s">
        <v>12</v>
      </c>
      <c r="G692" t="s">
        <v>13</v>
      </c>
      <c r="H692" t="s">
        <v>743</v>
      </c>
      <c r="I692" s="134" t="s">
        <v>5401</v>
      </c>
      <c r="J692" t="s">
        <v>670</v>
      </c>
      <c r="K692" s="240" t="s">
        <v>5907</v>
      </c>
      <c r="L692">
        <v>6228</v>
      </c>
      <c r="M692" t="s">
        <v>146</v>
      </c>
      <c r="P692">
        <v>8.75</v>
      </c>
      <c r="Q692">
        <v>126.5</v>
      </c>
      <c r="R692">
        <v>1106.8800000000001</v>
      </c>
      <c r="S692">
        <f>IFERROR(_xlfn.XLOOKUP(tbl_Facturas[[#This Row],[Key_Fact]],tbl_Manifiestos[Key_Manif],tbl_Manifiestos[Pagado a Broker],0),0)</f>
        <v>0</v>
      </c>
      <c r="T692">
        <v>338547.14999999991</v>
      </c>
    </row>
    <row r="693" spans="1:20" x14ac:dyDescent="0.25">
      <c r="A693" t="s">
        <v>5821</v>
      </c>
      <c r="B693" t="str">
        <f>tbl_Facturas[[#This Row],[Factura]] &amp; "|" &amp; tbl_Facturas[[#This Row],[Proyecto OK]] &amp; "|" &amp; TEXT(tbl_Facturas[[#This Row],[Horas o Viaje]],"0.00") &amp; "|" &amp; TEXT(tbl_Facturas[[#This Row],[Costo unitario]],"0.00")</f>
        <v>2395|Lead Service Replacement Project|8.50|115.50</v>
      </c>
      <c r="C693">
        <v>2395</v>
      </c>
      <c r="D693">
        <v>54</v>
      </c>
      <c r="E693" t="s">
        <v>19</v>
      </c>
      <c r="G693" t="s">
        <v>479</v>
      </c>
      <c r="H693" t="s">
        <v>744</v>
      </c>
      <c r="I693" s="134" t="s">
        <v>5312</v>
      </c>
      <c r="J693" t="s">
        <v>745</v>
      </c>
      <c r="K693" t="s">
        <v>15</v>
      </c>
      <c r="L693" t="s">
        <v>5905</v>
      </c>
      <c r="P693">
        <v>8.5</v>
      </c>
      <c r="Q693">
        <v>115.5</v>
      </c>
      <c r="R693">
        <v>981.75</v>
      </c>
      <c r="S693">
        <f>IFERROR(_xlfn.XLOOKUP(tbl_Facturas[[#This Row],[Key_Fact]],tbl_Manifiestos[Key_Manif],tbl_Manifiestos[Pagado a Broker],0),0)</f>
        <v>0</v>
      </c>
      <c r="T693">
        <v>339528.89999999991</v>
      </c>
    </row>
    <row r="694" spans="1:20" x14ac:dyDescent="0.25">
      <c r="A694" t="s">
        <v>5821</v>
      </c>
      <c r="B694" t="str">
        <f>tbl_Facturas[[#This Row],[Factura]] &amp; "|" &amp; tbl_Facturas[[#This Row],[Proyecto OK]] &amp; "|" &amp; TEXT(tbl_Facturas[[#This Row],[Horas o Viaje]],"0.00") &amp; "|" &amp; TEXT(tbl_Facturas[[#This Row],[Costo unitario]],"0.00")</f>
        <v>2395|Lead Service Replacement Project|8.00|115.50</v>
      </c>
      <c r="C694">
        <v>2395</v>
      </c>
      <c r="D694">
        <v>54</v>
      </c>
      <c r="E694" t="s">
        <v>19</v>
      </c>
      <c r="G694" t="s">
        <v>479</v>
      </c>
      <c r="H694" t="s">
        <v>746</v>
      </c>
      <c r="I694" s="134" t="s">
        <v>5312</v>
      </c>
      <c r="J694" t="s">
        <v>745</v>
      </c>
      <c r="K694" t="s">
        <v>15</v>
      </c>
      <c r="L694" t="s">
        <v>5905</v>
      </c>
      <c r="P694">
        <v>8</v>
      </c>
      <c r="Q694">
        <v>115.5</v>
      </c>
      <c r="R694">
        <v>924</v>
      </c>
      <c r="S694">
        <f>IFERROR(_xlfn.XLOOKUP(tbl_Facturas[[#This Row],[Key_Fact]],tbl_Manifiestos[Key_Manif],tbl_Manifiestos[Pagado a Broker],0),0)</f>
        <v>0</v>
      </c>
      <c r="T694">
        <v>340452.89999999991</v>
      </c>
    </row>
    <row r="695" spans="1:20" x14ac:dyDescent="0.25">
      <c r="A695" t="s">
        <v>5821</v>
      </c>
      <c r="B695" t="str">
        <f>tbl_Facturas[[#This Row],[Factura]] &amp; "|" &amp; tbl_Facturas[[#This Row],[Proyecto OK]] &amp; "|" &amp; TEXT(tbl_Facturas[[#This Row],[Horas o Viaje]],"0.00") &amp; "|" &amp; TEXT(tbl_Facturas[[#This Row],[Costo unitario]],"0.00")</f>
        <v>2396|Glencoe|6.00|115.50</v>
      </c>
      <c r="C695">
        <v>2396</v>
      </c>
      <c r="D695">
        <v>308</v>
      </c>
      <c r="E695" t="s">
        <v>16</v>
      </c>
      <c r="G695" t="s">
        <v>17</v>
      </c>
      <c r="H695" t="s">
        <v>747</v>
      </c>
      <c r="I695" s="134" t="s">
        <v>5312</v>
      </c>
      <c r="J695" t="s">
        <v>591</v>
      </c>
      <c r="K695" t="s">
        <v>591</v>
      </c>
      <c r="P695">
        <v>6</v>
      </c>
      <c r="Q695">
        <v>115.5</v>
      </c>
      <c r="R695">
        <v>693</v>
      </c>
      <c r="S695">
        <f>IFERROR(_xlfn.XLOOKUP(tbl_Facturas[[#This Row],[Key_Fact]],tbl_Manifiestos[Key_Manif],tbl_Manifiestos[Pagado a Broker],0),0)</f>
        <v>644.49</v>
      </c>
      <c r="T695">
        <v>341145.89999999991</v>
      </c>
    </row>
    <row r="696" spans="1:20" x14ac:dyDescent="0.25">
      <c r="A696" t="s">
        <v>5821</v>
      </c>
      <c r="B696" t="str">
        <f>tbl_Facturas[[#This Row],[Factura]] &amp; "|" &amp; tbl_Facturas[[#This Row],[Proyecto OK]] &amp; "|" &amp; TEXT(tbl_Facturas[[#This Row],[Horas o Viaje]],"0.00") &amp; "|" &amp; TEXT(tbl_Facturas[[#This Row],[Costo unitario]],"0.00")</f>
        <v>2396|Glencoe|7.50|115.50</v>
      </c>
      <c r="C696">
        <v>2396</v>
      </c>
      <c r="D696">
        <v>325</v>
      </c>
      <c r="E696" t="s">
        <v>27</v>
      </c>
      <c r="G696" t="s">
        <v>34</v>
      </c>
      <c r="H696" t="s">
        <v>748</v>
      </c>
      <c r="I696" s="134" t="s">
        <v>5312</v>
      </c>
      <c r="J696" t="s">
        <v>591</v>
      </c>
      <c r="K696" t="s">
        <v>591</v>
      </c>
      <c r="P696">
        <v>7.5</v>
      </c>
      <c r="Q696">
        <v>115.5</v>
      </c>
      <c r="R696">
        <v>866.25</v>
      </c>
      <c r="S696">
        <f>IFERROR(_xlfn.XLOOKUP(tbl_Facturas[[#This Row],[Key_Fact]],tbl_Manifiestos[Key_Manif],tbl_Manifiestos[Pagado a Broker],0),0)</f>
        <v>805.61250000000007</v>
      </c>
      <c r="T696">
        <v>342012.14999999991</v>
      </c>
    </row>
    <row r="697" spans="1:20" x14ac:dyDescent="0.25">
      <c r="A697" t="s">
        <v>5821</v>
      </c>
      <c r="B697" t="str">
        <f>tbl_Facturas[[#This Row],[Factura]] &amp; "|" &amp; tbl_Facturas[[#This Row],[Proyecto OK]] &amp; "|" &amp; TEXT(tbl_Facturas[[#This Row],[Horas o Viaje]],"0.00") &amp; "|" &amp; TEXT(tbl_Facturas[[#This Row],[Costo unitario]],"0.00")</f>
        <v>2396|Glencoe|3.50|115.50</v>
      </c>
      <c r="C697">
        <v>2396</v>
      </c>
      <c r="D697">
        <v>54</v>
      </c>
      <c r="E697" t="s">
        <v>19</v>
      </c>
      <c r="G697" t="s">
        <v>479</v>
      </c>
      <c r="H697" t="s">
        <v>749</v>
      </c>
      <c r="I697" s="134" t="s">
        <v>5312</v>
      </c>
      <c r="J697" t="s">
        <v>591</v>
      </c>
      <c r="K697" t="s">
        <v>591</v>
      </c>
      <c r="P697">
        <v>3.5</v>
      </c>
      <c r="Q697">
        <v>115.5</v>
      </c>
      <c r="R697">
        <v>404.25</v>
      </c>
      <c r="S697">
        <f>IFERROR(_xlfn.XLOOKUP(tbl_Facturas[[#This Row],[Key_Fact]],tbl_Manifiestos[Key_Manif],tbl_Manifiestos[Pagado a Broker],0),0)</f>
        <v>0</v>
      </c>
      <c r="T697">
        <v>342416.39999999991</v>
      </c>
    </row>
    <row r="698" spans="1:20" x14ac:dyDescent="0.25">
      <c r="A698" t="s">
        <v>5821</v>
      </c>
      <c r="B698" t="str">
        <f>tbl_Facturas[[#This Row],[Factura]] &amp; "|" &amp; tbl_Facturas[[#This Row],[Proyecto OK]] &amp; "|" &amp; TEXT(tbl_Facturas[[#This Row],[Horas o Viaje]],"0.00") &amp; "|" &amp; TEXT(tbl_Facturas[[#This Row],[Costo unitario]],"0.00")</f>
        <v>2396|Glencoe|9.00|115.50</v>
      </c>
      <c r="C698">
        <v>2396</v>
      </c>
      <c r="D698">
        <v>103</v>
      </c>
      <c r="E698" t="s">
        <v>27</v>
      </c>
      <c r="G698" t="s">
        <v>284</v>
      </c>
      <c r="H698" t="s">
        <v>750</v>
      </c>
      <c r="I698" s="134" t="s">
        <v>5312</v>
      </c>
      <c r="J698" t="s">
        <v>591</v>
      </c>
      <c r="K698" t="s">
        <v>591</v>
      </c>
      <c r="P698">
        <v>9</v>
      </c>
      <c r="Q698">
        <v>115.5</v>
      </c>
      <c r="R698">
        <v>1039.5</v>
      </c>
      <c r="S698">
        <f>IFERROR(_xlfn.XLOOKUP(tbl_Facturas[[#This Row],[Key_Fact]],tbl_Manifiestos[Key_Manif],tbl_Manifiestos[Pagado a Broker],0),0)</f>
        <v>966.73500000000001</v>
      </c>
      <c r="T698">
        <v>343455.89999999991</v>
      </c>
    </row>
    <row r="699" spans="1:20" x14ac:dyDescent="0.25">
      <c r="A699" t="s">
        <v>5821</v>
      </c>
      <c r="B699" t="str">
        <f>tbl_Facturas[[#This Row],[Factura]] &amp; "|" &amp; tbl_Facturas[[#This Row],[Proyecto OK]] &amp; "|" &amp; TEXT(tbl_Facturas[[#This Row],[Horas o Viaje]],"0.00") &amp; "|" &amp; TEXT(tbl_Facturas[[#This Row],[Costo unitario]],"0.00")</f>
        <v>2396|Glencoe|6.50|115.50</v>
      </c>
      <c r="C699">
        <v>2396</v>
      </c>
      <c r="D699">
        <v>515</v>
      </c>
      <c r="E699" t="s">
        <v>27</v>
      </c>
      <c r="G699" t="s">
        <v>54</v>
      </c>
      <c r="H699" t="s">
        <v>751</v>
      </c>
      <c r="I699" s="134" t="s">
        <v>5312</v>
      </c>
      <c r="J699" t="s">
        <v>591</v>
      </c>
      <c r="K699" t="s">
        <v>591</v>
      </c>
      <c r="P699">
        <v>6.5</v>
      </c>
      <c r="Q699">
        <v>115.5</v>
      </c>
      <c r="R699">
        <v>750.75</v>
      </c>
      <c r="S699">
        <f>IFERROR(_xlfn.XLOOKUP(tbl_Facturas[[#This Row],[Key_Fact]],tbl_Manifiestos[Key_Manif],tbl_Manifiestos[Pagado a Broker],0),0)</f>
        <v>698.19749999999999</v>
      </c>
      <c r="T699">
        <v>344206.64999999991</v>
      </c>
    </row>
    <row r="700" spans="1:20" x14ac:dyDescent="0.25">
      <c r="A700" t="s">
        <v>5821</v>
      </c>
      <c r="B700" t="str">
        <f>tbl_Facturas[[#This Row],[Factura]] &amp; "|" &amp; tbl_Facturas[[#This Row],[Proyecto OK]] &amp; "|" &amp; TEXT(tbl_Facturas[[#This Row],[Horas o Viaje]],"0.00") &amp; "|" &amp; TEXT(tbl_Facturas[[#This Row],[Costo unitario]],"0.00")</f>
        <v>2396|Glencoe|9.00|115.50</v>
      </c>
      <c r="C700">
        <v>2396</v>
      </c>
      <c r="D700">
        <v>308</v>
      </c>
      <c r="E700" t="s">
        <v>16</v>
      </c>
      <c r="G700" t="s">
        <v>17</v>
      </c>
      <c r="H700" t="s">
        <v>752</v>
      </c>
      <c r="I700" s="134" t="s">
        <v>5312</v>
      </c>
      <c r="J700" t="s">
        <v>591</v>
      </c>
      <c r="K700" t="s">
        <v>591</v>
      </c>
      <c r="P700">
        <v>9</v>
      </c>
      <c r="Q700">
        <v>115.5</v>
      </c>
      <c r="R700">
        <v>1039.5</v>
      </c>
      <c r="S700">
        <f>IFERROR(_xlfn.XLOOKUP(tbl_Facturas[[#This Row],[Key_Fact]],tbl_Manifiestos[Key_Manif],tbl_Manifiestos[Pagado a Broker],0),0)</f>
        <v>966.73500000000001</v>
      </c>
      <c r="T700">
        <v>345246.14999999991</v>
      </c>
    </row>
    <row r="701" spans="1:20" x14ac:dyDescent="0.25">
      <c r="A701" t="s">
        <v>5821</v>
      </c>
      <c r="B701" t="str">
        <f>tbl_Facturas[[#This Row],[Factura]] &amp; "|" &amp; tbl_Facturas[[#This Row],[Proyecto OK]] &amp; "|" &amp; TEXT(tbl_Facturas[[#This Row],[Horas o Viaje]],"0.00") &amp; "|" &amp; TEXT(tbl_Facturas[[#This Row],[Costo unitario]],"0.00")</f>
        <v>2396|Glencoe|8.00|115.50</v>
      </c>
      <c r="C701">
        <v>2396</v>
      </c>
      <c r="D701">
        <v>198</v>
      </c>
      <c r="E701" t="s">
        <v>5916</v>
      </c>
      <c r="G701" t="s">
        <v>31</v>
      </c>
      <c r="H701" t="s">
        <v>753</v>
      </c>
      <c r="I701" s="134" t="s">
        <v>5312</v>
      </c>
      <c r="J701" t="s">
        <v>591</v>
      </c>
      <c r="K701" t="s">
        <v>591</v>
      </c>
      <c r="P701">
        <v>8</v>
      </c>
      <c r="Q701">
        <v>115.5</v>
      </c>
      <c r="R701">
        <v>924</v>
      </c>
      <c r="S701">
        <f>IFERROR(_xlfn.XLOOKUP(tbl_Facturas[[#This Row],[Key_Fact]],tbl_Manifiestos[Key_Manif],tbl_Manifiestos[Pagado a Broker],0),0)</f>
        <v>859.32</v>
      </c>
      <c r="T701">
        <v>346170.14999999991</v>
      </c>
    </row>
    <row r="702" spans="1:20" x14ac:dyDescent="0.25">
      <c r="A702" t="s">
        <v>5821</v>
      </c>
      <c r="B702" t="str">
        <f>tbl_Facturas[[#This Row],[Factura]] &amp; "|" &amp; tbl_Facturas[[#This Row],[Proyecto OK]] &amp; "|" &amp; TEXT(tbl_Facturas[[#This Row],[Horas o Viaje]],"0.00") &amp; "|" &amp; TEXT(tbl_Facturas[[#This Row],[Costo unitario]],"0.00")</f>
        <v>2396|Glencoe|9.50|115.50</v>
      </c>
      <c r="C702">
        <v>2396</v>
      </c>
      <c r="D702">
        <v>308</v>
      </c>
      <c r="E702" t="s">
        <v>16</v>
      </c>
      <c r="G702" t="s">
        <v>17</v>
      </c>
      <c r="H702" t="s">
        <v>754</v>
      </c>
      <c r="I702" s="134" t="s">
        <v>5312</v>
      </c>
      <c r="J702" t="s">
        <v>591</v>
      </c>
      <c r="K702" t="s">
        <v>591</v>
      </c>
      <c r="P702">
        <v>9.5</v>
      </c>
      <c r="Q702">
        <v>115.5</v>
      </c>
      <c r="R702">
        <v>1097.25</v>
      </c>
      <c r="S702">
        <f>IFERROR(_xlfn.XLOOKUP(tbl_Facturas[[#This Row],[Key_Fact]],tbl_Manifiestos[Key_Manif],tbl_Manifiestos[Pagado a Broker],0),0)</f>
        <v>1020.4425000000001</v>
      </c>
      <c r="T702">
        <v>347267.39999999991</v>
      </c>
    </row>
    <row r="703" spans="1:20" x14ac:dyDescent="0.25">
      <c r="A703" t="s">
        <v>5821</v>
      </c>
      <c r="B703" t="str">
        <f>tbl_Facturas[[#This Row],[Factura]] &amp; "|" &amp; tbl_Facturas[[#This Row],[Proyecto OK]] &amp; "|" &amp; TEXT(tbl_Facturas[[#This Row],[Horas o Viaje]],"0.00") &amp; "|" &amp; TEXT(tbl_Facturas[[#This Row],[Costo unitario]],"0.00")</f>
        <v>2396|Glencoe|9.00|115.50</v>
      </c>
      <c r="C703">
        <v>2396</v>
      </c>
      <c r="D703">
        <v>54</v>
      </c>
      <c r="E703" t="s">
        <v>19</v>
      </c>
      <c r="G703" t="s">
        <v>479</v>
      </c>
      <c r="H703" t="s">
        <v>755</v>
      </c>
      <c r="I703" s="134" t="s">
        <v>5312</v>
      </c>
      <c r="J703" t="s">
        <v>591</v>
      </c>
      <c r="K703" t="s">
        <v>591</v>
      </c>
      <c r="P703">
        <v>9</v>
      </c>
      <c r="Q703">
        <v>115.5</v>
      </c>
      <c r="R703">
        <v>1039.5</v>
      </c>
      <c r="S703">
        <f>IFERROR(_xlfn.XLOOKUP(tbl_Facturas[[#This Row],[Key_Fact]],tbl_Manifiestos[Key_Manif],tbl_Manifiestos[Pagado a Broker],0),0)</f>
        <v>966.73500000000001</v>
      </c>
      <c r="T703">
        <v>348306.89999999991</v>
      </c>
    </row>
    <row r="704" spans="1:20" x14ac:dyDescent="0.25">
      <c r="A704" t="s">
        <v>5821</v>
      </c>
      <c r="B704" t="str">
        <f>tbl_Facturas[[#This Row],[Factura]] &amp; "|" &amp; tbl_Facturas[[#This Row],[Proyecto OK]] &amp; "|" &amp; TEXT(tbl_Facturas[[#This Row],[Horas o Viaje]],"0.00") &amp; "|" &amp; TEXT(tbl_Facturas[[#This Row],[Costo unitario]],"0.00")</f>
        <v>2396|Glencoe|8.50|115.50</v>
      </c>
      <c r="C704">
        <v>2396</v>
      </c>
      <c r="D704">
        <v>198</v>
      </c>
      <c r="E704" t="s">
        <v>5916</v>
      </c>
      <c r="G704" t="s">
        <v>31</v>
      </c>
      <c r="H704" t="s">
        <v>756</v>
      </c>
      <c r="I704" s="134" t="s">
        <v>5312</v>
      </c>
      <c r="J704" t="s">
        <v>591</v>
      </c>
      <c r="K704" t="s">
        <v>591</v>
      </c>
      <c r="P704">
        <v>8.5</v>
      </c>
      <c r="Q704">
        <v>115.5</v>
      </c>
      <c r="R704">
        <v>981.75</v>
      </c>
      <c r="S704">
        <f>IFERROR(_xlfn.XLOOKUP(tbl_Facturas[[#This Row],[Key_Fact]],tbl_Manifiestos[Key_Manif],tbl_Manifiestos[Pagado a Broker],0),0)</f>
        <v>913.02750000000003</v>
      </c>
      <c r="T704">
        <v>349288.64999999991</v>
      </c>
    </row>
    <row r="705" spans="1:20" x14ac:dyDescent="0.25">
      <c r="A705" t="s">
        <v>5821</v>
      </c>
      <c r="B705" t="str">
        <f>tbl_Facturas[[#This Row],[Factura]] &amp; "|" &amp; tbl_Facturas[[#This Row],[Proyecto OK]] &amp; "|" &amp; TEXT(tbl_Facturas[[#This Row],[Horas o Viaje]],"0.00") &amp; "|" &amp; TEXT(tbl_Facturas[[#This Row],[Costo unitario]],"0.00")</f>
        <v>2397|Lead Replacement Service|8.00|110.00</v>
      </c>
      <c r="C705">
        <v>2397</v>
      </c>
      <c r="D705">
        <v>54</v>
      </c>
      <c r="E705" t="s">
        <v>19</v>
      </c>
      <c r="G705" t="s">
        <v>479</v>
      </c>
      <c r="H705" t="s">
        <v>757</v>
      </c>
      <c r="I705" s="134" t="s">
        <v>5306</v>
      </c>
      <c r="J705" t="s">
        <v>186</v>
      </c>
      <c r="K705" t="s">
        <v>5903</v>
      </c>
      <c r="L705">
        <v>3346</v>
      </c>
      <c r="P705">
        <v>8</v>
      </c>
      <c r="Q705">
        <v>110</v>
      </c>
      <c r="R705">
        <v>880</v>
      </c>
      <c r="S705">
        <f>IFERROR(_xlfn.XLOOKUP(tbl_Facturas[[#This Row],[Key_Fact]],tbl_Manifiestos[Key_Manif],tbl_Manifiestos[Pagado a Broker],0),0)</f>
        <v>0</v>
      </c>
      <c r="T705">
        <v>350168.64999999991</v>
      </c>
    </row>
    <row r="706" spans="1:20" x14ac:dyDescent="0.25">
      <c r="A706" t="s">
        <v>5821</v>
      </c>
      <c r="B706" t="str">
        <f>tbl_Facturas[[#This Row],[Factura]] &amp; "|" &amp; tbl_Facturas[[#This Row],[Proyecto OK]] &amp; "|" &amp; TEXT(tbl_Facturas[[#This Row],[Horas o Viaje]],"0.00") &amp; "|" &amp; TEXT(tbl_Facturas[[#This Row],[Costo unitario]],"0.00")</f>
        <v>2398|Lead Replacement Service|11.50|110.00</v>
      </c>
      <c r="C706">
        <v>2398</v>
      </c>
      <c r="D706">
        <v>617</v>
      </c>
      <c r="E706" t="s">
        <v>27</v>
      </c>
      <c r="G706" t="s">
        <v>36</v>
      </c>
      <c r="H706" t="s">
        <v>758</v>
      </c>
      <c r="I706" s="134" t="s">
        <v>5306</v>
      </c>
      <c r="J706" t="s">
        <v>30</v>
      </c>
      <c r="K706" t="s">
        <v>5903</v>
      </c>
      <c r="L706">
        <v>3347</v>
      </c>
      <c r="P706">
        <v>11.5</v>
      </c>
      <c r="Q706">
        <v>110</v>
      </c>
      <c r="R706">
        <v>1265</v>
      </c>
      <c r="S706">
        <f>IFERROR(_xlfn.XLOOKUP(tbl_Facturas[[#This Row],[Key_Fact]],tbl_Manifiestos[Key_Manif],tbl_Manifiestos[Pagado a Broker],0),0)</f>
        <v>1176.45</v>
      </c>
      <c r="T706">
        <v>351433.64999999991</v>
      </c>
    </row>
    <row r="707" spans="1:20" x14ac:dyDescent="0.25">
      <c r="A707" t="s">
        <v>5821</v>
      </c>
      <c r="B707" t="str">
        <f>tbl_Facturas[[#This Row],[Factura]] &amp; "|" &amp; tbl_Facturas[[#This Row],[Proyecto OK]] &amp; "|" &amp; TEXT(tbl_Facturas[[#This Row],[Horas o Viaje]],"0.00") &amp; "|" &amp; TEXT(tbl_Facturas[[#This Row],[Costo unitario]],"0.00")</f>
        <v>2398|Lead Replacement Service|12.00|110.00</v>
      </c>
      <c r="C707">
        <v>2398</v>
      </c>
      <c r="D707">
        <v>73</v>
      </c>
      <c r="E707" t="s">
        <v>19</v>
      </c>
      <c r="G707" t="s">
        <v>20</v>
      </c>
      <c r="H707" t="s">
        <v>759</v>
      </c>
      <c r="I707" s="134" t="s">
        <v>5306</v>
      </c>
      <c r="J707" t="s">
        <v>30</v>
      </c>
      <c r="K707" t="s">
        <v>5903</v>
      </c>
      <c r="L707">
        <v>3347</v>
      </c>
      <c r="P707">
        <v>12</v>
      </c>
      <c r="Q707">
        <v>110</v>
      </c>
      <c r="R707">
        <v>1320</v>
      </c>
      <c r="S707">
        <f>IFERROR(_xlfn.XLOOKUP(tbl_Facturas[[#This Row],[Key_Fact]],tbl_Manifiestos[Key_Manif],tbl_Manifiestos[Pagado a Broker],0),0)</f>
        <v>0</v>
      </c>
      <c r="T707">
        <v>352753.64999999991</v>
      </c>
    </row>
    <row r="708" spans="1:20" x14ac:dyDescent="0.25">
      <c r="A708" t="s">
        <v>5821</v>
      </c>
      <c r="B708" t="str">
        <f>tbl_Facturas[[#This Row],[Factura]] &amp; "|" &amp; tbl_Facturas[[#This Row],[Proyecto OK]] &amp; "|" &amp; TEXT(tbl_Facturas[[#This Row],[Horas o Viaje]],"0.00") &amp; "|" &amp; TEXT(tbl_Facturas[[#This Row],[Costo unitario]],"0.00")</f>
        <v>2398|Lead Replacement Service|8.00|110.00</v>
      </c>
      <c r="C708">
        <v>2398</v>
      </c>
      <c r="D708">
        <v>108</v>
      </c>
      <c r="E708" t="s">
        <v>5916</v>
      </c>
      <c r="G708" t="s">
        <v>99</v>
      </c>
      <c r="H708" t="s">
        <v>760</v>
      </c>
      <c r="I708" s="134" t="s">
        <v>5306</v>
      </c>
      <c r="J708" t="s">
        <v>30</v>
      </c>
      <c r="K708" t="s">
        <v>5903</v>
      </c>
      <c r="L708">
        <v>3347</v>
      </c>
      <c r="P708">
        <v>8</v>
      </c>
      <c r="Q708">
        <v>110</v>
      </c>
      <c r="R708">
        <v>880</v>
      </c>
      <c r="S708">
        <f>IFERROR(_xlfn.XLOOKUP(tbl_Facturas[[#This Row],[Key_Fact]],tbl_Manifiestos[Key_Manif],tbl_Manifiestos[Pagado a Broker],0),0)</f>
        <v>818.40000000000009</v>
      </c>
      <c r="T708">
        <v>353633.64999999991</v>
      </c>
    </row>
    <row r="709" spans="1:20" x14ac:dyDescent="0.25">
      <c r="A709" t="s">
        <v>5821</v>
      </c>
      <c r="B709" t="str">
        <f>tbl_Facturas[[#This Row],[Factura]] &amp; "|" &amp; tbl_Facturas[[#This Row],[Proyecto OK]] &amp; "|" &amp; TEXT(tbl_Facturas[[#This Row],[Horas o Viaje]],"0.00") &amp; "|" &amp; TEXT(tbl_Facturas[[#This Row],[Costo unitario]],"0.00")</f>
        <v>2398|Lead Replacement Service|11.50|110.00</v>
      </c>
      <c r="C709">
        <v>2398</v>
      </c>
      <c r="D709">
        <v>114</v>
      </c>
      <c r="E709" t="s">
        <v>27</v>
      </c>
      <c r="G709" t="s">
        <v>57</v>
      </c>
      <c r="H709" t="s">
        <v>761</v>
      </c>
      <c r="I709" s="134" t="s">
        <v>5306</v>
      </c>
      <c r="J709" t="s">
        <v>30</v>
      </c>
      <c r="K709" t="s">
        <v>5903</v>
      </c>
      <c r="L709">
        <v>3347</v>
      </c>
      <c r="P709">
        <v>11.5</v>
      </c>
      <c r="Q709">
        <v>110</v>
      </c>
      <c r="R709">
        <v>1265</v>
      </c>
      <c r="S709">
        <f>IFERROR(_xlfn.XLOOKUP(tbl_Facturas[[#This Row],[Key_Fact]],tbl_Manifiestos[Key_Manif],tbl_Manifiestos[Pagado a Broker],0),0)</f>
        <v>1176.45</v>
      </c>
      <c r="T709">
        <v>354898.64999999991</v>
      </c>
    </row>
    <row r="710" spans="1:20" x14ac:dyDescent="0.25">
      <c r="A710" t="s">
        <v>5821</v>
      </c>
      <c r="B710" t="str">
        <f>tbl_Facturas[[#This Row],[Factura]] &amp; "|" &amp; tbl_Facturas[[#This Row],[Proyecto OK]] &amp; "|" &amp; TEXT(tbl_Facturas[[#This Row],[Horas o Viaje]],"0.00") &amp; "|" &amp; TEXT(tbl_Facturas[[#This Row],[Costo unitario]],"0.00")</f>
        <v>2398|Lead Replacement Service|11.50|110.00</v>
      </c>
      <c r="C710">
        <v>2398</v>
      </c>
      <c r="D710">
        <v>617</v>
      </c>
      <c r="E710" t="s">
        <v>27</v>
      </c>
      <c r="G710" t="s">
        <v>36</v>
      </c>
      <c r="H710" t="s">
        <v>762</v>
      </c>
      <c r="I710" s="134" t="s">
        <v>5306</v>
      </c>
      <c r="J710" t="s">
        <v>30</v>
      </c>
      <c r="K710" t="s">
        <v>5903</v>
      </c>
      <c r="L710">
        <v>3347</v>
      </c>
      <c r="P710">
        <v>11.5</v>
      </c>
      <c r="Q710">
        <v>110</v>
      </c>
      <c r="R710">
        <v>1265</v>
      </c>
      <c r="S710">
        <f>IFERROR(_xlfn.XLOOKUP(tbl_Facturas[[#This Row],[Key_Fact]],tbl_Manifiestos[Key_Manif],tbl_Manifiestos[Pagado a Broker],0),0)</f>
        <v>1176.45</v>
      </c>
      <c r="T710">
        <v>356163.64999999991</v>
      </c>
    </row>
    <row r="711" spans="1:20" x14ac:dyDescent="0.25">
      <c r="A711" t="s">
        <v>5821</v>
      </c>
      <c r="B711" t="str">
        <f>tbl_Facturas[[#This Row],[Factura]] &amp; "|" &amp; tbl_Facturas[[#This Row],[Proyecto OK]] &amp; "|" &amp; TEXT(tbl_Facturas[[#This Row],[Horas o Viaje]],"0.00") &amp; "|" &amp; TEXT(tbl_Facturas[[#This Row],[Costo unitario]],"0.00")</f>
        <v>2398|Lead Replacement Service|11.00|110.00</v>
      </c>
      <c r="C711">
        <v>2398</v>
      </c>
      <c r="D711">
        <v>11</v>
      </c>
      <c r="E711" t="s">
        <v>12</v>
      </c>
      <c r="G711" t="s">
        <v>13</v>
      </c>
      <c r="H711" t="s">
        <v>763</v>
      </c>
      <c r="I711" s="134" t="s">
        <v>5306</v>
      </c>
      <c r="J711" t="s">
        <v>30</v>
      </c>
      <c r="K711" t="s">
        <v>5903</v>
      </c>
      <c r="L711">
        <v>3347</v>
      </c>
      <c r="P711">
        <v>11</v>
      </c>
      <c r="Q711">
        <v>110</v>
      </c>
      <c r="R711">
        <v>1210</v>
      </c>
      <c r="S711">
        <f>IFERROR(_xlfn.XLOOKUP(tbl_Facturas[[#This Row],[Key_Fact]],tbl_Manifiestos[Key_Manif],tbl_Manifiestos[Pagado a Broker],0),0)</f>
        <v>1125.3</v>
      </c>
      <c r="T711">
        <v>357373.64999999991</v>
      </c>
    </row>
    <row r="712" spans="1:20" x14ac:dyDescent="0.25">
      <c r="A712" t="s">
        <v>5821</v>
      </c>
      <c r="B712" t="str">
        <f>tbl_Facturas[[#This Row],[Factura]] &amp; "|" &amp; tbl_Facturas[[#This Row],[Proyecto OK]] &amp; "|" &amp; TEXT(tbl_Facturas[[#This Row],[Horas o Viaje]],"0.00") &amp; "|" &amp; TEXT(tbl_Facturas[[#This Row],[Costo unitario]],"0.00")</f>
        <v>2398|Lead Replacement Service|8.50|110.00</v>
      </c>
      <c r="C712">
        <v>2398</v>
      </c>
      <c r="D712">
        <v>73</v>
      </c>
      <c r="E712" t="s">
        <v>19</v>
      </c>
      <c r="G712" t="s">
        <v>20</v>
      </c>
      <c r="H712" t="s">
        <v>764</v>
      </c>
      <c r="I712" s="134" t="s">
        <v>5306</v>
      </c>
      <c r="J712" t="s">
        <v>30</v>
      </c>
      <c r="K712" t="s">
        <v>5903</v>
      </c>
      <c r="L712">
        <v>3347</v>
      </c>
      <c r="P712">
        <v>8.5</v>
      </c>
      <c r="Q712">
        <v>110</v>
      </c>
      <c r="R712">
        <v>935</v>
      </c>
      <c r="S712">
        <f>IFERROR(_xlfn.XLOOKUP(tbl_Facturas[[#This Row],[Key_Fact]],tbl_Manifiestos[Key_Manif],tbl_Manifiestos[Pagado a Broker],0),0)</f>
        <v>0</v>
      </c>
      <c r="T712">
        <v>358308.64999999991</v>
      </c>
    </row>
    <row r="713" spans="1:20" x14ac:dyDescent="0.25">
      <c r="A713" t="s">
        <v>5821</v>
      </c>
      <c r="B713" t="str">
        <f>tbl_Facturas[[#This Row],[Factura]] &amp; "|" &amp; tbl_Facturas[[#This Row],[Proyecto OK]] &amp; "|" &amp; TEXT(tbl_Facturas[[#This Row],[Horas o Viaje]],"0.00") &amp; "|" &amp; TEXT(tbl_Facturas[[#This Row],[Costo unitario]],"0.00")</f>
        <v>2398|Lead Replacement Service|9.50|110.00</v>
      </c>
      <c r="C713">
        <v>2398</v>
      </c>
      <c r="D713">
        <v>108</v>
      </c>
      <c r="E713" t="s">
        <v>5916</v>
      </c>
      <c r="G713" t="s">
        <v>99</v>
      </c>
      <c r="H713" t="s">
        <v>765</v>
      </c>
      <c r="I713" s="134" t="s">
        <v>5306</v>
      </c>
      <c r="J713" t="s">
        <v>30</v>
      </c>
      <c r="K713" t="s">
        <v>5903</v>
      </c>
      <c r="L713">
        <v>3347</v>
      </c>
      <c r="P713">
        <v>9.5</v>
      </c>
      <c r="Q713">
        <v>110</v>
      </c>
      <c r="R713">
        <v>1045</v>
      </c>
      <c r="S713">
        <f>IFERROR(_xlfn.XLOOKUP(tbl_Facturas[[#This Row],[Key_Fact]],tbl_Manifiestos[Key_Manif],tbl_Manifiestos[Pagado a Broker],0),0)</f>
        <v>971.85</v>
      </c>
      <c r="T713">
        <v>359353.64999999991</v>
      </c>
    </row>
    <row r="714" spans="1:20" x14ac:dyDescent="0.25">
      <c r="A714" t="s">
        <v>5821</v>
      </c>
      <c r="B714" t="str">
        <f>tbl_Facturas[[#This Row],[Factura]] &amp; "|" &amp; tbl_Facturas[[#This Row],[Proyecto OK]] &amp; "|" &amp; TEXT(tbl_Facturas[[#This Row],[Horas o Viaje]],"0.00") &amp; "|" &amp; TEXT(tbl_Facturas[[#This Row],[Costo unitario]],"0.00")</f>
        <v>2398|Lead Replacement Service|9.00|110.00</v>
      </c>
      <c r="C714">
        <v>2398</v>
      </c>
      <c r="D714">
        <v>617</v>
      </c>
      <c r="E714" t="s">
        <v>27</v>
      </c>
      <c r="G714" t="s">
        <v>36</v>
      </c>
      <c r="H714" t="s">
        <v>766</v>
      </c>
      <c r="I714" s="134" t="s">
        <v>5306</v>
      </c>
      <c r="J714" t="s">
        <v>30</v>
      </c>
      <c r="K714" t="s">
        <v>5903</v>
      </c>
      <c r="L714">
        <v>3347</v>
      </c>
      <c r="P714">
        <v>9</v>
      </c>
      <c r="Q714">
        <v>110</v>
      </c>
      <c r="R714">
        <v>990</v>
      </c>
      <c r="S714">
        <f>IFERROR(_xlfn.XLOOKUP(tbl_Facturas[[#This Row],[Key_Fact]],tbl_Manifiestos[Key_Manif],tbl_Manifiestos[Pagado a Broker],0),0)</f>
        <v>920.7</v>
      </c>
      <c r="T714">
        <v>360343.64999999991</v>
      </c>
    </row>
    <row r="715" spans="1:20" x14ac:dyDescent="0.25">
      <c r="A715" t="s">
        <v>5821</v>
      </c>
      <c r="B715" t="str">
        <f>tbl_Facturas[[#This Row],[Factura]] &amp; "|" &amp; tbl_Facturas[[#This Row],[Proyecto OK]] &amp; "|" &amp; TEXT(tbl_Facturas[[#This Row],[Horas o Viaje]],"0.00") &amp; "|" &amp; TEXT(tbl_Facturas[[#This Row],[Costo unitario]],"0.00")</f>
        <v>2398|Lead Replacement Service|9.50|110.00</v>
      </c>
      <c r="C715">
        <v>2398</v>
      </c>
      <c r="D715">
        <v>103</v>
      </c>
      <c r="E715" t="s">
        <v>27</v>
      </c>
      <c r="G715" t="s">
        <v>284</v>
      </c>
      <c r="H715" t="s">
        <v>767</v>
      </c>
      <c r="I715" s="134" t="s">
        <v>5306</v>
      </c>
      <c r="J715" t="s">
        <v>30</v>
      </c>
      <c r="K715" t="s">
        <v>5903</v>
      </c>
      <c r="L715">
        <v>3347</v>
      </c>
      <c r="P715">
        <v>9.5</v>
      </c>
      <c r="Q715">
        <v>110</v>
      </c>
      <c r="R715">
        <v>1045</v>
      </c>
      <c r="S715">
        <f>IFERROR(_xlfn.XLOOKUP(tbl_Facturas[[#This Row],[Key_Fact]],tbl_Manifiestos[Key_Manif],tbl_Manifiestos[Pagado a Broker],0),0)</f>
        <v>971.85</v>
      </c>
      <c r="T715">
        <v>361388.64999999991</v>
      </c>
    </row>
    <row r="716" spans="1:20" x14ac:dyDescent="0.25">
      <c r="A716" t="s">
        <v>5821</v>
      </c>
      <c r="B716" t="str">
        <f>tbl_Facturas[[#This Row],[Factura]] &amp; "|" &amp; tbl_Facturas[[#This Row],[Proyecto OK]] &amp; "|" &amp; TEXT(tbl_Facturas[[#This Row],[Horas o Viaje]],"0.00") &amp; "|" &amp; TEXT(tbl_Facturas[[#This Row],[Costo unitario]],"0.00")</f>
        <v>2398|Lead Replacement Service|3.50|110.00</v>
      </c>
      <c r="C716">
        <v>2398</v>
      </c>
      <c r="D716">
        <v>11</v>
      </c>
      <c r="E716" t="s">
        <v>12</v>
      </c>
      <c r="G716" t="s">
        <v>13</v>
      </c>
      <c r="H716" t="s">
        <v>768</v>
      </c>
      <c r="I716" s="134" t="s">
        <v>5306</v>
      </c>
      <c r="J716" t="s">
        <v>30</v>
      </c>
      <c r="K716" t="s">
        <v>5903</v>
      </c>
      <c r="L716">
        <v>3347</v>
      </c>
      <c r="P716">
        <v>3.5</v>
      </c>
      <c r="Q716">
        <v>110</v>
      </c>
      <c r="R716">
        <v>385</v>
      </c>
      <c r="S716">
        <f>IFERROR(_xlfn.XLOOKUP(tbl_Facturas[[#This Row],[Key_Fact]],tbl_Manifiestos[Key_Manif],tbl_Manifiestos[Pagado a Broker],0),0)</f>
        <v>358.05</v>
      </c>
      <c r="T716">
        <v>361773.64999999991</v>
      </c>
    </row>
    <row r="717" spans="1:20" x14ac:dyDescent="0.25">
      <c r="A717" t="s">
        <v>5821</v>
      </c>
      <c r="B717" t="str">
        <f>tbl_Facturas[[#This Row],[Factura]] &amp; "|" &amp; tbl_Facturas[[#This Row],[Proyecto OK]] &amp; "|" &amp; TEXT(tbl_Facturas[[#This Row],[Horas o Viaje]],"0.00") &amp; "|" &amp; TEXT(tbl_Facturas[[#This Row],[Costo unitario]],"0.00")</f>
        <v>2398|Lead Replacement Service|11.00|110.00</v>
      </c>
      <c r="C717">
        <v>2398</v>
      </c>
      <c r="D717">
        <v>617</v>
      </c>
      <c r="E717" t="s">
        <v>27</v>
      </c>
      <c r="G717" t="s">
        <v>36</v>
      </c>
      <c r="H717" t="s">
        <v>769</v>
      </c>
      <c r="I717" s="134" t="s">
        <v>5306</v>
      </c>
      <c r="J717" t="s">
        <v>30</v>
      </c>
      <c r="K717" t="s">
        <v>5903</v>
      </c>
      <c r="L717">
        <v>3347</v>
      </c>
      <c r="P717">
        <v>11</v>
      </c>
      <c r="Q717">
        <v>110</v>
      </c>
      <c r="R717">
        <v>1210</v>
      </c>
      <c r="S717">
        <f>IFERROR(_xlfn.XLOOKUP(tbl_Facturas[[#This Row],[Key_Fact]],tbl_Manifiestos[Key_Manif],tbl_Manifiestos[Pagado a Broker],0),0)</f>
        <v>1125.3</v>
      </c>
      <c r="T717">
        <v>362983.64999999991</v>
      </c>
    </row>
    <row r="718" spans="1:20" x14ac:dyDescent="0.25">
      <c r="A718" t="s">
        <v>5821</v>
      </c>
      <c r="B718" t="str">
        <f>tbl_Facturas[[#This Row],[Factura]] &amp; "|" &amp; tbl_Facturas[[#This Row],[Proyecto OK]] &amp; "|" &amp; TEXT(tbl_Facturas[[#This Row],[Horas o Viaje]],"0.00") &amp; "|" &amp; TEXT(tbl_Facturas[[#This Row],[Costo unitario]],"0.00")</f>
        <v>2398|Lead Replacement Service|9.75|110.00</v>
      </c>
      <c r="C718">
        <v>2398</v>
      </c>
      <c r="D718">
        <v>73</v>
      </c>
      <c r="E718" t="s">
        <v>19</v>
      </c>
      <c r="G718" t="s">
        <v>20</v>
      </c>
      <c r="H718" t="s">
        <v>770</v>
      </c>
      <c r="I718" s="134" t="s">
        <v>5306</v>
      </c>
      <c r="J718" t="s">
        <v>30</v>
      </c>
      <c r="K718" t="s">
        <v>5903</v>
      </c>
      <c r="L718">
        <v>3347</v>
      </c>
      <c r="P718">
        <v>9.75</v>
      </c>
      <c r="Q718">
        <v>110</v>
      </c>
      <c r="R718">
        <v>1072.5</v>
      </c>
      <c r="S718">
        <f>IFERROR(_xlfn.XLOOKUP(tbl_Facturas[[#This Row],[Key_Fact]],tbl_Manifiestos[Key_Manif],tbl_Manifiestos[Pagado a Broker],0),0)</f>
        <v>0</v>
      </c>
      <c r="T718">
        <v>364056.14999999991</v>
      </c>
    </row>
    <row r="719" spans="1:20" x14ac:dyDescent="0.25">
      <c r="A719" t="s">
        <v>5821</v>
      </c>
      <c r="B719" t="str">
        <f>tbl_Facturas[[#This Row],[Factura]] &amp; "|" &amp; tbl_Facturas[[#This Row],[Proyecto OK]] &amp; "|" &amp; TEXT(tbl_Facturas[[#This Row],[Horas o Viaje]],"0.00") &amp; "|" &amp; TEXT(tbl_Facturas[[#This Row],[Costo unitario]],"0.00")</f>
        <v>2398|Lead Replacement Service|9.00|110.00</v>
      </c>
      <c r="C719">
        <v>2398</v>
      </c>
      <c r="D719">
        <v>617</v>
      </c>
      <c r="E719" t="s">
        <v>27</v>
      </c>
      <c r="G719" t="s">
        <v>36</v>
      </c>
      <c r="H719" t="s">
        <v>771</v>
      </c>
      <c r="I719" s="134" t="s">
        <v>5306</v>
      </c>
      <c r="J719" t="s">
        <v>30</v>
      </c>
      <c r="K719" t="s">
        <v>5903</v>
      </c>
      <c r="L719">
        <v>3347</v>
      </c>
      <c r="P719">
        <v>9</v>
      </c>
      <c r="Q719">
        <v>110</v>
      </c>
      <c r="R719">
        <v>990</v>
      </c>
      <c r="S719">
        <f>IFERROR(_xlfn.XLOOKUP(tbl_Facturas[[#This Row],[Key_Fact]],tbl_Manifiestos[Key_Manif],tbl_Manifiestos[Pagado a Broker],0),0)</f>
        <v>920.7</v>
      </c>
      <c r="T719">
        <v>365046.14999999991</v>
      </c>
    </row>
    <row r="720" spans="1:20" x14ac:dyDescent="0.25">
      <c r="A720" t="s">
        <v>5821</v>
      </c>
      <c r="B720" t="str">
        <f>tbl_Facturas[[#This Row],[Factura]] &amp; "|" &amp; tbl_Facturas[[#This Row],[Proyecto OK]] &amp; "|" &amp; TEXT(tbl_Facturas[[#This Row],[Horas o Viaje]],"0.00") &amp; "|" &amp; TEXT(tbl_Facturas[[#This Row],[Costo unitario]],"0.00")</f>
        <v>2398|Lead Replacement Service|10.00|110.00</v>
      </c>
      <c r="C720">
        <v>2398</v>
      </c>
      <c r="D720">
        <v>73</v>
      </c>
      <c r="E720" t="s">
        <v>19</v>
      </c>
      <c r="G720" t="s">
        <v>20</v>
      </c>
      <c r="H720" t="s">
        <v>772</v>
      </c>
      <c r="I720" s="134" t="s">
        <v>5306</v>
      </c>
      <c r="J720" t="s">
        <v>30</v>
      </c>
      <c r="K720" t="s">
        <v>5903</v>
      </c>
      <c r="L720">
        <v>3347</v>
      </c>
      <c r="P720">
        <v>10</v>
      </c>
      <c r="Q720">
        <v>110</v>
      </c>
      <c r="R720">
        <v>1100</v>
      </c>
      <c r="S720">
        <f>IFERROR(_xlfn.XLOOKUP(tbl_Facturas[[#This Row],[Key_Fact]],tbl_Manifiestos[Key_Manif],tbl_Manifiestos[Pagado a Broker],0),0)</f>
        <v>0</v>
      </c>
      <c r="T720">
        <v>366146.14999999991</v>
      </c>
    </row>
    <row r="721" spans="1:20" x14ac:dyDescent="0.25">
      <c r="A721" t="s">
        <v>5821</v>
      </c>
      <c r="B721" t="str">
        <f>tbl_Facturas[[#This Row],[Factura]] &amp; "|" &amp; tbl_Facturas[[#This Row],[Proyecto OK]] &amp; "|" &amp; TEXT(tbl_Facturas[[#This Row],[Horas o Viaje]],"0.00") &amp; "|" &amp; TEXT(tbl_Facturas[[#This Row],[Costo unitario]],"0.00")</f>
        <v>2398|Lead Replacement Service|8.00|110.00</v>
      </c>
      <c r="C721">
        <v>2398</v>
      </c>
      <c r="D721">
        <v>108</v>
      </c>
      <c r="E721" t="s">
        <v>5916</v>
      </c>
      <c r="G721" t="s">
        <v>99</v>
      </c>
      <c r="H721" t="s">
        <v>773</v>
      </c>
      <c r="I721" s="134" t="s">
        <v>5306</v>
      </c>
      <c r="J721" t="s">
        <v>30</v>
      </c>
      <c r="K721" t="s">
        <v>5903</v>
      </c>
      <c r="L721">
        <v>3347</v>
      </c>
      <c r="P721">
        <v>8</v>
      </c>
      <c r="Q721">
        <v>110</v>
      </c>
      <c r="R721">
        <v>880</v>
      </c>
      <c r="S721">
        <f>IFERROR(_xlfn.XLOOKUP(tbl_Facturas[[#This Row],[Key_Fact]],tbl_Manifiestos[Key_Manif],tbl_Manifiestos[Pagado a Broker],0),0)</f>
        <v>818.40000000000009</v>
      </c>
      <c r="T721">
        <v>367026.14999999991</v>
      </c>
    </row>
    <row r="722" spans="1:20" x14ac:dyDescent="0.25">
      <c r="A722" t="s">
        <v>5821</v>
      </c>
      <c r="B722" t="str">
        <f>tbl_Facturas[[#This Row],[Factura]] &amp; "|" &amp; tbl_Facturas[[#This Row],[Proyecto OK]] &amp; "|" &amp; TEXT(tbl_Facturas[[#This Row],[Horas o Viaje]],"0.00") &amp; "|" &amp; TEXT(tbl_Facturas[[#This Row],[Costo unitario]],"0.00")</f>
        <v>2399|Lead Replacement Service|13.50|110.00</v>
      </c>
      <c r="C722">
        <v>2399</v>
      </c>
      <c r="D722">
        <v>114</v>
      </c>
      <c r="E722" t="s">
        <v>27</v>
      </c>
      <c r="G722" t="s">
        <v>57</v>
      </c>
      <c r="H722" t="s">
        <v>774</v>
      </c>
      <c r="I722" s="134" t="s">
        <v>5306</v>
      </c>
      <c r="J722" t="s">
        <v>775</v>
      </c>
      <c r="K722" t="s">
        <v>5903</v>
      </c>
      <c r="L722">
        <v>3351</v>
      </c>
      <c r="P722">
        <v>13.5</v>
      </c>
      <c r="Q722">
        <v>110</v>
      </c>
      <c r="R722">
        <v>1485</v>
      </c>
      <c r="S722">
        <f>IFERROR(_xlfn.XLOOKUP(tbl_Facturas[[#This Row],[Key_Fact]],tbl_Manifiestos[Key_Manif],tbl_Manifiestos[Pagado a Broker],0),0)</f>
        <v>1381.0500000000002</v>
      </c>
      <c r="T722">
        <v>368511.14999999991</v>
      </c>
    </row>
    <row r="723" spans="1:20" x14ac:dyDescent="0.25">
      <c r="A723" t="s">
        <v>5821</v>
      </c>
      <c r="B723" t="str">
        <f>tbl_Facturas[[#This Row],[Factura]] &amp; "|" &amp; tbl_Facturas[[#This Row],[Proyecto OK]] &amp; "|" &amp; TEXT(tbl_Facturas[[#This Row],[Horas o Viaje]],"0.00") &amp; "|" &amp; TEXT(tbl_Facturas[[#This Row],[Costo unitario]],"0.00")</f>
        <v>2399|Lead Replacement Service|10.75|110.00</v>
      </c>
      <c r="C723">
        <v>2399</v>
      </c>
      <c r="D723">
        <v>515</v>
      </c>
      <c r="E723" t="s">
        <v>27</v>
      </c>
      <c r="G723" t="s">
        <v>54</v>
      </c>
      <c r="H723" t="s">
        <v>776</v>
      </c>
      <c r="I723" s="134" t="s">
        <v>5306</v>
      </c>
      <c r="J723" t="s">
        <v>775</v>
      </c>
      <c r="K723" t="s">
        <v>5903</v>
      </c>
      <c r="L723">
        <v>3351</v>
      </c>
      <c r="P723">
        <v>10.75</v>
      </c>
      <c r="Q723">
        <v>110</v>
      </c>
      <c r="R723">
        <v>1182.5</v>
      </c>
      <c r="S723">
        <f>IFERROR(_xlfn.XLOOKUP(tbl_Facturas[[#This Row],[Key_Fact]],tbl_Manifiestos[Key_Manif],tbl_Manifiestos[Pagado a Broker],0),0)</f>
        <v>1099.7250000000001</v>
      </c>
      <c r="T723">
        <v>369693.64999999991</v>
      </c>
    </row>
    <row r="724" spans="1:20" x14ac:dyDescent="0.25">
      <c r="A724" t="s">
        <v>5821</v>
      </c>
      <c r="B724" t="str">
        <f>tbl_Facturas[[#This Row],[Factura]] &amp; "|" &amp; tbl_Facturas[[#This Row],[Proyecto OK]] &amp; "|" &amp; TEXT(tbl_Facturas[[#This Row],[Horas o Viaje]],"0.00") &amp; "|" &amp; TEXT(tbl_Facturas[[#This Row],[Costo unitario]],"0.00")</f>
        <v>2399|Lead Replacement Service|11.50|110.00</v>
      </c>
      <c r="C724">
        <v>2399</v>
      </c>
      <c r="D724">
        <v>325</v>
      </c>
      <c r="E724" t="s">
        <v>27</v>
      </c>
      <c r="G724" t="s">
        <v>34</v>
      </c>
      <c r="H724" t="s">
        <v>777</v>
      </c>
      <c r="I724" s="134" t="s">
        <v>5306</v>
      </c>
      <c r="J724" t="s">
        <v>775</v>
      </c>
      <c r="K724" t="s">
        <v>5903</v>
      </c>
      <c r="L724">
        <v>3351</v>
      </c>
      <c r="P724">
        <v>11.5</v>
      </c>
      <c r="Q724">
        <v>110</v>
      </c>
      <c r="R724">
        <v>1265</v>
      </c>
      <c r="S724">
        <f>IFERROR(_xlfn.XLOOKUP(tbl_Facturas[[#This Row],[Key_Fact]],tbl_Manifiestos[Key_Manif],tbl_Manifiestos[Pagado a Broker],0),0)</f>
        <v>1176.45</v>
      </c>
      <c r="T724">
        <v>370958.64999999991</v>
      </c>
    </row>
    <row r="725" spans="1:20" x14ac:dyDescent="0.25">
      <c r="A725" t="s">
        <v>5821</v>
      </c>
      <c r="B725" t="str">
        <f>tbl_Facturas[[#This Row],[Factura]] &amp; "|" &amp; tbl_Facturas[[#This Row],[Proyecto OK]] &amp; "|" &amp; TEXT(tbl_Facturas[[#This Row],[Horas o Viaje]],"0.00") &amp; "|" &amp; TEXT(tbl_Facturas[[#This Row],[Costo unitario]],"0.00")</f>
        <v>2399|Lead Replacement Service|13.00|110.00</v>
      </c>
      <c r="C725">
        <v>2399</v>
      </c>
      <c r="D725">
        <v>114</v>
      </c>
      <c r="E725" t="s">
        <v>27</v>
      </c>
      <c r="G725" t="s">
        <v>57</v>
      </c>
      <c r="H725" t="s">
        <v>778</v>
      </c>
      <c r="I725" s="134" t="s">
        <v>5306</v>
      </c>
      <c r="J725" t="s">
        <v>775</v>
      </c>
      <c r="K725" t="s">
        <v>5903</v>
      </c>
      <c r="L725">
        <v>3351</v>
      </c>
      <c r="P725">
        <v>13</v>
      </c>
      <c r="Q725">
        <v>110</v>
      </c>
      <c r="R725">
        <v>1430</v>
      </c>
      <c r="S725">
        <f>IFERROR(_xlfn.XLOOKUP(tbl_Facturas[[#This Row],[Key_Fact]],tbl_Manifiestos[Key_Manif],tbl_Manifiestos[Pagado a Broker],0),0)</f>
        <v>1329.9</v>
      </c>
      <c r="T725">
        <v>372388.64999999991</v>
      </c>
    </row>
    <row r="726" spans="1:20" x14ac:dyDescent="0.25">
      <c r="A726" t="s">
        <v>5821</v>
      </c>
      <c r="B726" t="str">
        <f>tbl_Facturas[[#This Row],[Factura]] &amp; "|" &amp; tbl_Facturas[[#This Row],[Proyecto OK]] &amp; "|" &amp; TEXT(tbl_Facturas[[#This Row],[Horas o Viaje]],"0.00") &amp; "|" &amp; TEXT(tbl_Facturas[[#This Row],[Costo unitario]],"0.00")</f>
        <v>2400|JV|7.50|105.00</v>
      </c>
      <c r="C726">
        <v>2400</v>
      </c>
      <c r="D726">
        <v>325</v>
      </c>
      <c r="E726" t="s">
        <v>27</v>
      </c>
      <c r="G726" t="s">
        <v>34</v>
      </c>
      <c r="H726" t="s">
        <v>779</v>
      </c>
      <c r="I726" s="134" t="s">
        <v>5328</v>
      </c>
      <c r="J726" t="s">
        <v>711</v>
      </c>
      <c r="K726" t="s">
        <v>711</v>
      </c>
      <c r="P726">
        <v>7.5</v>
      </c>
      <c r="Q726">
        <v>105</v>
      </c>
      <c r="R726">
        <v>787.5</v>
      </c>
      <c r="S726">
        <f>IFERROR(_xlfn.XLOOKUP(tbl_Facturas[[#This Row],[Key_Fact]],tbl_Manifiestos[Key_Manif],tbl_Manifiestos[Pagado a Broker],0),0)</f>
        <v>732.375</v>
      </c>
      <c r="T726">
        <v>373176.14999999991</v>
      </c>
    </row>
    <row r="727" spans="1:20" x14ac:dyDescent="0.25">
      <c r="A727" t="s">
        <v>5821</v>
      </c>
      <c r="B727" t="str">
        <f>tbl_Facturas[[#This Row],[Factura]] &amp; "|" &amp; tbl_Facturas[[#This Row],[Proyecto OK]] &amp; "|" &amp; TEXT(tbl_Facturas[[#This Row],[Horas o Viaje]],"0.00") &amp; "|" &amp; TEXT(tbl_Facturas[[#This Row],[Costo unitario]],"0.00")</f>
        <v>2401|RAC|4.75|105.00</v>
      </c>
      <c r="C727">
        <v>2401</v>
      </c>
      <c r="D727">
        <v>515</v>
      </c>
      <c r="E727" t="s">
        <v>27</v>
      </c>
      <c r="G727" t="s">
        <v>54</v>
      </c>
      <c r="H727" t="s">
        <v>780</v>
      </c>
      <c r="I727" s="134" t="s">
        <v>5328</v>
      </c>
      <c r="J727" t="s">
        <v>781</v>
      </c>
      <c r="K727" t="s">
        <v>781</v>
      </c>
      <c r="P727">
        <v>4.75</v>
      </c>
      <c r="Q727">
        <v>105</v>
      </c>
      <c r="R727">
        <v>498.75</v>
      </c>
      <c r="S727">
        <f>IFERROR(_xlfn.XLOOKUP(tbl_Facturas[[#This Row],[Key_Fact]],tbl_Manifiestos[Key_Manif],tbl_Manifiestos[Pagado a Broker],0),0)</f>
        <v>463.83750000000003</v>
      </c>
      <c r="T727">
        <v>373674.89999999991</v>
      </c>
    </row>
    <row r="728" spans="1:20" x14ac:dyDescent="0.25">
      <c r="A728" t="s">
        <v>5821</v>
      </c>
      <c r="B728" t="str">
        <f>tbl_Facturas[[#This Row],[Factura]] &amp; "|" &amp; tbl_Facturas[[#This Row],[Proyecto OK]] &amp; "|" &amp; TEXT(tbl_Facturas[[#This Row],[Horas o Viaje]],"0.00") &amp; "|" &amp; TEXT(tbl_Facturas[[#This Row],[Costo unitario]],"0.00")</f>
        <v>2401|RAC|7.00|105.00</v>
      </c>
      <c r="C728">
        <v>2401</v>
      </c>
      <c r="D728">
        <v>114</v>
      </c>
      <c r="E728" t="s">
        <v>27</v>
      </c>
      <c r="G728" t="s">
        <v>57</v>
      </c>
      <c r="H728" t="s">
        <v>782</v>
      </c>
      <c r="I728" s="134" t="s">
        <v>5328</v>
      </c>
      <c r="J728" t="s">
        <v>781</v>
      </c>
      <c r="K728" t="s">
        <v>781</v>
      </c>
      <c r="P728">
        <v>7</v>
      </c>
      <c r="Q728">
        <v>105</v>
      </c>
      <c r="R728">
        <v>735</v>
      </c>
      <c r="S728">
        <f>IFERROR(_xlfn.XLOOKUP(tbl_Facturas[[#This Row],[Key_Fact]],tbl_Manifiestos[Key_Manif],tbl_Manifiestos[Pagado a Broker],0),0)</f>
        <v>683.55000000000007</v>
      </c>
      <c r="T728">
        <v>374409.89999999991</v>
      </c>
    </row>
    <row r="729" spans="1:20" x14ac:dyDescent="0.25">
      <c r="A729" t="s">
        <v>5821</v>
      </c>
      <c r="B729" t="str">
        <f>tbl_Facturas[[#This Row],[Factura]] &amp; "|" &amp; tbl_Facturas[[#This Row],[Proyecto OK]] &amp; "|" &amp; TEXT(tbl_Facturas[[#This Row],[Horas o Viaje]],"0.00") &amp; "|" &amp; TEXT(tbl_Facturas[[#This Row],[Costo unitario]],"0.00")</f>
        <v>2401|RAC|5.00|105.00</v>
      </c>
      <c r="C729">
        <v>2401</v>
      </c>
      <c r="D729">
        <v>108</v>
      </c>
      <c r="E729" t="s">
        <v>5916</v>
      </c>
      <c r="G729" t="s">
        <v>99</v>
      </c>
      <c r="H729" t="s">
        <v>783</v>
      </c>
      <c r="I729" s="134" t="s">
        <v>5328</v>
      </c>
      <c r="J729" t="s">
        <v>781</v>
      </c>
      <c r="K729" t="s">
        <v>781</v>
      </c>
      <c r="P729">
        <v>5</v>
      </c>
      <c r="Q729">
        <v>105</v>
      </c>
      <c r="R729">
        <v>525</v>
      </c>
      <c r="S729">
        <f>IFERROR(_xlfn.XLOOKUP(tbl_Facturas[[#This Row],[Key_Fact]],tbl_Manifiestos[Key_Manif],tbl_Manifiestos[Pagado a Broker],0),0)</f>
        <v>488.25</v>
      </c>
      <c r="T729">
        <v>374934.89999999991</v>
      </c>
    </row>
    <row r="730" spans="1:20" x14ac:dyDescent="0.25">
      <c r="A730" t="s">
        <v>5821</v>
      </c>
      <c r="B730" t="str">
        <f>tbl_Facturas[[#This Row],[Factura]] &amp; "|" &amp; tbl_Facturas[[#This Row],[Proyecto OK]] &amp; "|" &amp; TEXT(tbl_Facturas[[#This Row],[Horas o Viaje]],"0.00") &amp; "|" &amp; TEXT(tbl_Facturas[[#This Row],[Costo unitario]],"0.00")</f>
        <v>2401|RAC|6.25|105.00</v>
      </c>
      <c r="C730">
        <v>2401</v>
      </c>
      <c r="D730">
        <v>356</v>
      </c>
      <c r="E730" t="s">
        <v>27</v>
      </c>
      <c r="G730" t="s">
        <v>122</v>
      </c>
      <c r="H730" t="s">
        <v>784</v>
      </c>
      <c r="I730" s="134" t="s">
        <v>5328</v>
      </c>
      <c r="J730" t="s">
        <v>781</v>
      </c>
      <c r="K730" t="s">
        <v>781</v>
      </c>
      <c r="P730">
        <v>6.25</v>
      </c>
      <c r="Q730">
        <v>105</v>
      </c>
      <c r="R730">
        <v>656.25</v>
      </c>
      <c r="S730">
        <f>IFERROR(_xlfn.XLOOKUP(tbl_Facturas[[#This Row],[Key_Fact]],tbl_Manifiestos[Key_Manif],tbl_Manifiestos[Pagado a Broker],0),0)</f>
        <v>610.3125</v>
      </c>
      <c r="T730">
        <v>375591.14999999991</v>
      </c>
    </row>
    <row r="731" spans="1:20" x14ac:dyDescent="0.25">
      <c r="A731" t="s">
        <v>5821</v>
      </c>
      <c r="B731" t="str">
        <f>tbl_Facturas[[#This Row],[Factura]] &amp; "|" &amp; tbl_Facturas[[#This Row],[Proyecto OK]] &amp; "|" &amp; TEXT(tbl_Facturas[[#This Row],[Horas o Viaje]],"0.00") &amp; "|" &amp; TEXT(tbl_Facturas[[#This Row],[Costo unitario]],"0.00")</f>
        <v>2401|RAC|6.50|105.00</v>
      </c>
      <c r="C731">
        <v>2401</v>
      </c>
      <c r="D731">
        <v>356</v>
      </c>
      <c r="E731" t="s">
        <v>27</v>
      </c>
      <c r="G731" t="s">
        <v>122</v>
      </c>
      <c r="H731" t="s">
        <v>785</v>
      </c>
      <c r="I731" s="134" t="s">
        <v>5328</v>
      </c>
      <c r="J731" t="s">
        <v>781</v>
      </c>
      <c r="K731" t="s">
        <v>781</v>
      </c>
      <c r="P731">
        <v>6.5</v>
      </c>
      <c r="Q731">
        <v>105</v>
      </c>
      <c r="R731">
        <v>682.5</v>
      </c>
      <c r="S731">
        <f>IFERROR(_xlfn.XLOOKUP(tbl_Facturas[[#This Row],[Key_Fact]],tbl_Manifiestos[Key_Manif],tbl_Manifiestos[Pagado a Broker],0),0)</f>
        <v>634.72500000000002</v>
      </c>
      <c r="T731">
        <v>376273.64999999991</v>
      </c>
    </row>
    <row r="732" spans="1:20" x14ac:dyDescent="0.25">
      <c r="A732" t="s">
        <v>5821</v>
      </c>
      <c r="B732" t="str">
        <f>tbl_Facturas[[#This Row],[Factura]] &amp; "|" &amp; tbl_Facturas[[#This Row],[Proyecto OK]] &amp; "|" &amp; TEXT(tbl_Facturas[[#This Row],[Horas o Viaje]],"0.00") &amp; "|" &amp; TEXT(tbl_Facturas[[#This Row],[Costo unitario]],"0.00")</f>
        <v>2402|OAM|5.50|105.00</v>
      </c>
      <c r="C732">
        <v>2402</v>
      </c>
      <c r="D732">
        <v>356</v>
      </c>
      <c r="E732" t="s">
        <v>27</v>
      </c>
      <c r="G732" t="s">
        <v>122</v>
      </c>
      <c r="H732" t="s">
        <v>786</v>
      </c>
      <c r="I732" s="134" t="s">
        <v>5867</v>
      </c>
      <c r="J732" t="s">
        <v>787</v>
      </c>
      <c r="K732" t="s">
        <v>787</v>
      </c>
      <c r="P732">
        <v>5.5</v>
      </c>
      <c r="Q732">
        <v>105</v>
      </c>
      <c r="R732">
        <v>577.5</v>
      </c>
      <c r="S732">
        <f>IFERROR(_xlfn.XLOOKUP(tbl_Facturas[[#This Row],[Key_Fact]],tbl_Manifiestos[Key_Manif],tbl_Manifiestos[Pagado a Broker],0),0)</f>
        <v>537.07500000000005</v>
      </c>
      <c r="T732">
        <v>376851.14999999991</v>
      </c>
    </row>
    <row r="733" spans="1:20" x14ac:dyDescent="0.25">
      <c r="A733" t="s">
        <v>5821</v>
      </c>
      <c r="B733" t="str">
        <f>tbl_Facturas[[#This Row],[Factura]] &amp; "|" &amp; tbl_Facturas[[#This Row],[Proyecto OK]] &amp; "|" &amp; TEXT(tbl_Facturas[[#This Row],[Horas o Viaje]],"0.00") &amp; "|" &amp; TEXT(tbl_Facturas[[#This Row],[Costo unitario]],"0.00")</f>
        <v>2402|OAM|5.50|105.00</v>
      </c>
      <c r="C733">
        <v>2402</v>
      </c>
      <c r="D733">
        <v>19</v>
      </c>
      <c r="E733" t="s">
        <v>12</v>
      </c>
      <c r="G733" t="s">
        <v>24</v>
      </c>
      <c r="H733" t="s">
        <v>788</v>
      </c>
      <c r="I733" s="134" t="s">
        <v>5867</v>
      </c>
      <c r="J733" t="s">
        <v>787</v>
      </c>
      <c r="K733" t="s">
        <v>787</v>
      </c>
      <c r="P733">
        <v>5.5</v>
      </c>
      <c r="Q733">
        <v>105</v>
      </c>
      <c r="R733">
        <v>577.5</v>
      </c>
      <c r="S733">
        <f>IFERROR(_xlfn.XLOOKUP(tbl_Facturas[[#This Row],[Key_Fact]],tbl_Manifiestos[Key_Manif],tbl_Manifiestos[Pagado a Broker],0),0)</f>
        <v>537.07500000000005</v>
      </c>
      <c r="T733">
        <v>377428.64999999991</v>
      </c>
    </row>
    <row r="734" spans="1:20" x14ac:dyDescent="0.25">
      <c r="A734" t="s">
        <v>5821</v>
      </c>
      <c r="B734" t="str">
        <f>tbl_Facturas[[#This Row],[Factura]] &amp; "|" &amp; tbl_Facturas[[#This Row],[Proyecto OK]] &amp; "|" &amp; TEXT(tbl_Facturas[[#This Row],[Horas o Viaje]],"0.00") &amp; "|" &amp; TEXT(tbl_Facturas[[#This Row],[Costo unitario]],"0.00")</f>
        <v>2402|OAM|6.00|105.00</v>
      </c>
      <c r="C734">
        <v>2402</v>
      </c>
      <c r="D734">
        <v>515</v>
      </c>
      <c r="E734" t="s">
        <v>27</v>
      </c>
      <c r="G734" t="s">
        <v>54</v>
      </c>
      <c r="H734" t="s">
        <v>789</v>
      </c>
      <c r="I734" s="134" t="s">
        <v>5867</v>
      </c>
      <c r="J734" t="s">
        <v>787</v>
      </c>
      <c r="K734" t="s">
        <v>787</v>
      </c>
      <c r="P734">
        <v>6</v>
      </c>
      <c r="Q734">
        <v>105</v>
      </c>
      <c r="R734">
        <v>630</v>
      </c>
      <c r="S734">
        <f>IFERROR(_xlfn.XLOOKUP(tbl_Facturas[[#This Row],[Key_Fact]],tbl_Manifiestos[Key_Manif],tbl_Manifiestos[Pagado a Broker],0),0)</f>
        <v>585.9</v>
      </c>
      <c r="T734">
        <v>378058.64999999991</v>
      </c>
    </row>
    <row r="735" spans="1:20" x14ac:dyDescent="0.25">
      <c r="A735" t="s">
        <v>5821</v>
      </c>
      <c r="B735" t="str">
        <f>tbl_Facturas[[#This Row],[Factura]] &amp; "|" &amp; tbl_Facturas[[#This Row],[Proyecto OK]] &amp; "|" &amp; TEXT(tbl_Facturas[[#This Row],[Horas o Viaje]],"0.00") &amp; "|" &amp; TEXT(tbl_Facturas[[#This Row],[Costo unitario]],"0.00")</f>
        <v>2402|OAM|5.00|105.00</v>
      </c>
      <c r="C735">
        <v>2402</v>
      </c>
      <c r="D735">
        <v>114</v>
      </c>
      <c r="E735" t="s">
        <v>27</v>
      </c>
      <c r="G735" t="s">
        <v>57</v>
      </c>
      <c r="H735" t="s">
        <v>790</v>
      </c>
      <c r="I735" s="134" t="s">
        <v>5867</v>
      </c>
      <c r="J735" t="s">
        <v>787</v>
      </c>
      <c r="K735" t="s">
        <v>787</v>
      </c>
      <c r="P735">
        <v>5</v>
      </c>
      <c r="Q735">
        <v>105</v>
      </c>
      <c r="R735">
        <v>525</v>
      </c>
      <c r="S735">
        <f>IFERROR(_xlfn.XLOOKUP(tbl_Facturas[[#This Row],[Key_Fact]],tbl_Manifiestos[Key_Manif],tbl_Manifiestos[Pagado a Broker],0),0)</f>
        <v>488.25</v>
      </c>
      <c r="T735">
        <v>378583.64999999991</v>
      </c>
    </row>
    <row r="736" spans="1:20" x14ac:dyDescent="0.25">
      <c r="A736" t="s">
        <v>5822</v>
      </c>
      <c r="B736" t="str">
        <f>tbl_Facturas[[#This Row],[Factura]] &amp; "|" &amp; tbl_Facturas[[#This Row],[Proyecto OK]] &amp; "|" &amp; TEXT(tbl_Facturas[[#This Row],[Horas o Viaje]],"0.00") &amp; "|" &amp; TEXT(tbl_Facturas[[#This Row],[Costo unitario]],"0.00")</f>
        <v>2403|Lead Service Replacement|9.50|120.00</v>
      </c>
      <c r="C736">
        <v>2403</v>
      </c>
      <c r="D736">
        <v>103</v>
      </c>
      <c r="E736" t="s">
        <v>27</v>
      </c>
      <c r="G736" t="s">
        <v>284</v>
      </c>
      <c r="H736" t="s">
        <v>791</v>
      </c>
      <c r="I736" s="134" t="s">
        <v>5322</v>
      </c>
      <c r="J736" t="s">
        <v>548</v>
      </c>
      <c r="K736" t="s">
        <v>5881</v>
      </c>
      <c r="L736" t="s">
        <v>5898</v>
      </c>
      <c r="P736">
        <v>9.5</v>
      </c>
      <c r="Q736">
        <v>120</v>
      </c>
      <c r="R736">
        <v>1140</v>
      </c>
      <c r="S736">
        <f>IFERROR(_xlfn.XLOOKUP(tbl_Facturas[[#This Row],[Key_Fact]],tbl_Manifiestos[Key_Manif],tbl_Manifiestos[Pagado a Broker],0),0)</f>
        <v>1060.2</v>
      </c>
      <c r="T736">
        <v>379723.64999999991</v>
      </c>
    </row>
    <row r="737" spans="1:20" x14ac:dyDescent="0.25">
      <c r="A737" t="s">
        <v>5822</v>
      </c>
      <c r="B737" t="str">
        <f>tbl_Facturas[[#This Row],[Factura]] &amp; "|" &amp; tbl_Facturas[[#This Row],[Proyecto OK]] &amp; "|" &amp; TEXT(tbl_Facturas[[#This Row],[Horas o Viaje]],"0.00") &amp; "|" &amp; TEXT(tbl_Facturas[[#This Row],[Costo unitario]],"0.00")</f>
        <v>2403|Lead Service Replacement|8.25|120.00</v>
      </c>
      <c r="C737">
        <v>2403</v>
      </c>
      <c r="D737">
        <v>82</v>
      </c>
      <c r="E737" t="s">
        <v>12</v>
      </c>
      <c r="G737" t="s">
        <v>792</v>
      </c>
      <c r="H737" t="s">
        <v>793</v>
      </c>
      <c r="I737" s="134" t="s">
        <v>5322</v>
      </c>
      <c r="J737" t="s">
        <v>548</v>
      </c>
      <c r="K737" t="s">
        <v>5881</v>
      </c>
      <c r="L737" t="s">
        <v>5898</v>
      </c>
      <c r="P737">
        <v>8.25</v>
      </c>
      <c r="Q737">
        <v>120</v>
      </c>
      <c r="R737">
        <v>990</v>
      </c>
      <c r="S737">
        <f>IFERROR(_xlfn.XLOOKUP(tbl_Facturas[[#This Row],[Key_Fact]],tbl_Manifiestos[Key_Manif],tbl_Manifiestos[Pagado a Broker],0),0)</f>
        <v>920.7</v>
      </c>
      <c r="T737">
        <v>380713.64999999991</v>
      </c>
    </row>
    <row r="738" spans="1:20" x14ac:dyDescent="0.25">
      <c r="A738" t="s">
        <v>5822</v>
      </c>
      <c r="B738" t="str">
        <f>tbl_Facturas[[#This Row],[Factura]] &amp; "|" &amp; tbl_Facturas[[#This Row],[Proyecto OK]] &amp; "|" &amp; TEXT(tbl_Facturas[[#This Row],[Horas o Viaje]],"0.00") &amp; "|" &amp; TEXT(tbl_Facturas[[#This Row],[Costo unitario]],"0.00")</f>
        <v>2403|Lead Service Replacement|8.00|120.00</v>
      </c>
      <c r="C738">
        <v>2403</v>
      </c>
      <c r="D738">
        <v>67</v>
      </c>
      <c r="E738" t="s">
        <v>27</v>
      </c>
      <c r="G738" t="s">
        <v>28</v>
      </c>
      <c r="H738" t="s">
        <v>794</v>
      </c>
      <c r="I738" s="134" t="s">
        <v>5322</v>
      </c>
      <c r="J738" t="s">
        <v>548</v>
      </c>
      <c r="K738" t="s">
        <v>5881</v>
      </c>
      <c r="L738" t="s">
        <v>5898</v>
      </c>
      <c r="P738">
        <v>8</v>
      </c>
      <c r="Q738">
        <v>120</v>
      </c>
      <c r="R738">
        <v>960</v>
      </c>
      <c r="S738">
        <f>IFERROR(_xlfn.XLOOKUP(tbl_Facturas[[#This Row],[Key_Fact]],tbl_Manifiestos[Key_Manif],tbl_Manifiestos[Pagado a Broker],0),0)</f>
        <v>892.80000000000007</v>
      </c>
      <c r="T738">
        <v>381673.64999999991</v>
      </c>
    </row>
    <row r="739" spans="1:20" x14ac:dyDescent="0.25">
      <c r="A739" t="s">
        <v>5822</v>
      </c>
      <c r="B739" t="str">
        <f>tbl_Facturas[[#This Row],[Factura]] &amp; "|" &amp; tbl_Facturas[[#This Row],[Proyecto OK]] &amp; "|" &amp; TEXT(tbl_Facturas[[#This Row],[Horas o Viaje]],"0.00") &amp; "|" &amp; TEXT(tbl_Facturas[[#This Row],[Costo unitario]],"0.00")</f>
        <v>2403|Lead Service Replacement|6.50|120.00</v>
      </c>
      <c r="C739">
        <v>2403</v>
      </c>
      <c r="D739">
        <v>19</v>
      </c>
      <c r="E739" t="s">
        <v>12</v>
      </c>
      <c r="G739" t="s">
        <v>24</v>
      </c>
      <c r="H739" t="s">
        <v>795</v>
      </c>
      <c r="I739" s="134" t="s">
        <v>5322</v>
      </c>
      <c r="J739" t="s">
        <v>548</v>
      </c>
      <c r="K739" t="s">
        <v>5881</v>
      </c>
      <c r="L739" t="s">
        <v>5898</v>
      </c>
      <c r="P739">
        <v>6.5</v>
      </c>
      <c r="Q739">
        <v>120</v>
      </c>
      <c r="R739">
        <v>780</v>
      </c>
      <c r="S739">
        <f>IFERROR(_xlfn.XLOOKUP(tbl_Facturas[[#This Row],[Key_Fact]],tbl_Manifiestos[Key_Manif],tbl_Manifiestos[Pagado a Broker],0),0)</f>
        <v>725.40000000000009</v>
      </c>
      <c r="T739">
        <v>382453.64999999991</v>
      </c>
    </row>
    <row r="740" spans="1:20" x14ac:dyDescent="0.25">
      <c r="A740" t="s">
        <v>5822</v>
      </c>
      <c r="B740" t="str">
        <f>tbl_Facturas[[#This Row],[Factura]] &amp; "|" &amp; tbl_Facturas[[#This Row],[Proyecto OK]] &amp; "|" &amp; TEXT(tbl_Facturas[[#This Row],[Horas o Viaje]],"0.00") &amp; "|" &amp; TEXT(tbl_Facturas[[#This Row],[Costo unitario]],"0.00")</f>
        <v>2404|Montrose Harbor|8.00|126.50</v>
      </c>
      <c r="C740">
        <v>2404</v>
      </c>
      <c r="D740">
        <v>67</v>
      </c>
      <c r="E740" t="s">
        <v>27</v>
      </c>
      <c r="G740" t="s">
        <v>28</v>
      </c>
      <c r="H740" t="s">
        <v>796</v>
      </c>
      <c r="I740" s="134" t="s">
        <v>5401</v>
      </c>
      <c r="J740" t="s">
        <v>670</v>
      </c>
      <c r="K740" s="240" t="s">
        <v>5907</v>
      </c>
      <c r="L740">
        <v>6228</v>
      </c>
      <c r="M740" t="s">
        <v>146</v>
      </c>
      <c r="P740">
        <v>8</v>
      </c>
      <c r="Q740">
        <v>126.5</v>
      </c>
      <c r="R740">
        <v>1012</v>
      </c>
      <c r="S740">
        <f>IFERROR(_xlfn.XLOOKUP(tbl_Facturas[[#This Row],[Key_Fact]],tbl_Manifiestos[Key_Manif],tbl_Manifiestos[Pagado a Broker],0),0)</f>
        <v>0</v>
      </c>
      <c r="T740">
        <v>383465.64999999991</v>
      </c>
    </row>
    <row r="741" spans="1:20" x14ac:dyDescent="0.25">
      <c r="A741" t="s">
        <v>5822</v>
      </c>
      <c r="B741" t="str">
        <f>tbl_Facturas[[#This Row],[Factura]] &amp; "|" &amp; tbl_Facturas[[#This Row],[Proyecto OK]] &amp; "|" &amp; TEXT(tbl_Facturas[[#This Row],[Horas o Viaje]],"0.00") &amp; "|" &amp; TEXT(tbl_Facturas[[#This Row],[Costo unitario]],"0.00")</f>
        <v>2404|Montrose Harbor|10.50|126.50</v>
      </c>
      <c r="C741">
        <v>2404</v>
      </c>
      <c r="D741">
        <v>67</v>
      </c>
      <c r="E741" t="s">
        <v>27</v>
      </c>
      <c r="G741" t="s">
        <v>28</v>
      </c>
      <c r="H741" t="s">
        <v>797</v>
      </c>
      <c r="I741" s="134" t="s">
        <v>5401</v>
      </c>
      <c r="J741" t="s">
        <v>670</v>
      </c>
      <c r="K741" s="240" t="s">
        <v>5907</v>
      </c>
      <c r="L741">
        <v>6228</v>
      </c>
      <c r="M741" t="s">
        <v>146</v>
      </c>
      <c r="P741">
        <v>10.5</v>
      </c>
      <c r="Q741">
        <v>126.5</v>
      </c>
      <c r="R741">
        <v>1328.25</v>
      </c>
      <c r="S741">
        <f>IFERROR(_xlfn.XLOOKUP(tbl_Facturas[[#This Row],[Key_Fact]],tbl_Manifiestos[Key_Manif],tbl_Manifiestos[Pagado a Broker],0),0)</f>
        <v>0</v>
      </c>
      <c r="T741">
        <v>384793.89999999991</v>
      </c>
    </row>
    <row r="742" spans="1:20" x14ac:dyDescent="0.25">
      <c r="A742" t="s">
        <v>5822</v>
      </c>
      <c r="B742" t="str">
        <f>tbl_Facturas[[#This Row],[Factura]] &amp; "|" &amp; tbl_Facturas[[#This Row],[Proyecto OK]] &amp; "|" &amp; TEXT(tbl_Facturas[[#This Row],[Horas o Viaje]],"0.00") &amp; "|" &amp; TEXT(tbl_Facturas[[#This Row],[Costo unitario]],"0.00")</f>
        <v>2404|Montrose Harbor|8.00|126.50</v>
      </c>
      <c r="C742">
        <v>2404</v>
      </c>
      <c r="D742">
        <v>67</v>
      </c>
      <c r="E742" t="s">
        <v>27</v>
      </c>
      <c r="G742" t="s">
        <v>28</v>
      </c>
      <c r="H742" t="s">
        <v>798</v>
      </c>
      <c r="I742" s="134" t="s">
        <v>5401</v>
      </c>
      <c r="J742" t="s">
        <v>670</v>
      </c>
      <c r="K742" s="240" t="s">
        <v>5907</v>
      </c>
      <c r="L742">
        <v>6228</v>
      </c>
      <c r="M742" t="s">
        <v>146</v>
      </c>
      <c r="P742">
        <v>8</v>
      </c>
      <c r="Q742">
        <v>126.5</v>
      </c>
      <c r="R742">
        <v>1012</v>
      </c>
      <c r="S742">
        <f>IFERROR(_xlfn.XLOOKUP(tbl_Facturas[[#This Row],[Key_Fact]],tbl_Manifiestos[Key_Manif],tbl_Manifiestos[Pagado a Broker],0),0)</f>
        <v>0</v>
      </c>
      <c r="T742">
        <v>385805.89999999991</v>
      </c>
    </row>
    <row r="743" spans="1:20" x14ac:dyDescent="0.25">
      <c r="A743" t="s">
        <v>5822</v>
      </c>
      <c r="B743" t="str">
        <f>tbl_Facturas[[#This Row],[Factura]] &amp; "|" &amp; tbl_Facturas[[#This Row],[Proyecto OK]] &amp; "|" &amp; TEXT(tbl_Facturas[[#This Row],[Horas o Viaje]],"0.00") &amp; "|" &amp; TEXT(tbl_Facturas[[#This Row],[Costo unitario]],"0.00")</f>
        <v>2405|Lead Service Replacement Project|7.50|115.50</v>
      </c>
      <c r="C743">
        <v>2405</v>
      </c>
      <c r="D743">
        <v>54</v>
      </c>
      <c r="E743" t="s">
        <v>19</v>
      </c>
      <c r="G743" t="s">
        <v>479</v>
      </c>
      <c r="H743" t="s">
        <v>799</v>
      </c>
      <c r="I743" s="134" t="s">
        <v>5312</v>
      </c>
      <c r="J743" t="s">
        <v>587</v>
      </c>
      <c r="K743" t="s">
        <v>15</v>
      </c>
      <c r="L743" t="s">
        <v>5488</v>
      </c>
      <c r="P743">
        <v>7.5</v>
      </c>
      <c r="Q743">
        <v>115.5</v>
      </c>
      <c r="R743">
        <v>866.25</v>
      </c>
      <c r="S743">
        <f>IFERROR(_xlfn.XLOOKUP(tbl_Facturas[[#This Row],[Key_Fact]],tbl_Manifiestos[Key_Manif],tbl_Manifiestos[Pagado a Broker],0),0)</f>
        <v>0</v>
      </c>
      <c r="T743">
        <v>386672.14999999991</v>
      </c>
    </row>
    <row r="744" spans="1:20" x14ac:dyDescent="0.25">
      <c r="A744" t="s">
        <v>5822</v>
      </c>
      <c r="B744" t="str">
        <f>tbl_Facturas[[#This Row],[Factura]] &amp; "|" &amp; tbl_Facturas[[#This Row],[Proyecto OK]] &amp; "|" &amp; TEXT(tbl_Facturas[[#This Row],[Horas o Viaje]],"0.00") &amp; "|" &amp; TEXT(tbl_Facturas[[#This Row],[Costo unitario]],"0.00")</f>
        <v>2406|Lead Service Replacement Project|10.00|115.50</v>
      </c>
      <c r="C744">
        <v>2406</v>
      </c>
      <c r="D744">
        <v>54</v>
      </c>
      <c r="E744" t="s">
        <v>19</v>
      </c>
      <c r="G744" t="s">
        <v>479</v>
      </c>
      <c r="H744" t="s">
        <v>800</v>
      </c>
      <c r="I744" s="134" t="s">
        <v>5312</v>
      </c>
      <c r="J744" t="s">
        <v>320</v>
      </c>
      <c r="K744" t="s">
        <v>15</v>
      </c>
      <c r="L744" t="s">
        <v>5640</v>
      </c>
      <c r="P744">
        <v>10</v>
      </c>
      <c r="Q744">
        <v>115.5</v>
      </c>
      <c r="R744">
        <v>1155</v>
      </c>
      <c r="S744">
        <f>IFERROR(_xlfn.XLOOKUP(tbl_Facturas[[#This Row],[Key_Fact]],tbl_Manifiestos[Key_Manif],tbl_Manifiestos[Pagado a Broker],0),0)</f>
        <v>0</v>
      </c>
      <c r="T744">
        <v>387827.14999999991</v>
      </c>
    </row>
    <row r="745" spans="1:20" x14ac:dyDescent="0.25">
      <c r="A745" t="s">
        <v>5822</v>
      </c>
      <c r="B745" t="str">
        <f>tbl_Facturas[[#This Row],[Factura]] &amp; "|" &amp; tbl_Facturas[[#This Row],[Proyecto OK]] &amp; "|" &amp; TEXT(tbl_Facturas[[#This Row],[Horas o Viaje]],"0.00") &amp; "|" &amp; TEXT(tbl_Facturas[[#This Row],[Costo unitario]],"0.00")</f>
        <v>2406|Lead Service Replacement Project|9.00|115.50</v>
      </c>
      <c r="C745">
        <v>2406</v>
      </c>
      <c r="D745">
        <v>54</v>
      </c>
      <c r="E745" t="s">
        <v>19</v>
      </c>
      <c r="G745" t="s">
        <v>479</v>
      </c>
      <c r="H745" t="s">
        <v>801</v>
      </c>
      <c r="I745" s="134" t="s">
        <v>5312</v>
      </c>
      <c r="J745" t="s">
        <v>320</v>
      </c>
      <c r="K745" t="s">
        <v>15</v>
      </c>
      <c r="L745" t="s">
        <v>5640</v>
      </c>
      <c r="P745">
        <v>9</v>
      </c>
      <c r="Q745">
        <v>115.5</v>
      </c>
      <c r="R745">
        <v>1039.5</v>
      </c>
      <c r="S745">
        <f>IFERROR(_xlfn.XLOOKUP(tbl_Facturas[[#This Row],[Key_Fact]],tbl_Manifiestos[Key_Manif],tbl_Manifiestos[Pagado a Broker],0),0)</f>
        <v>0</v>
      </c>
      <c r="T745">
        <v>388866.64999999991</v>
      </c>
    </row>
    <row r="746" spans="1:20" x14ac:dyDescent="0.25">
      <c r="A746" t="s">
        <v>5822</v>
      </c>
      <c r="B746" t="str">
        <f>tbl_Facturas[[#This Row],[Factura]] &amp; "|" &amp; tbl_Facturas[[#This Row],[Proyecto OK]] &amp; "|" &amp; TEXT(tbl_Facturas[[#This Row],[Horas o Viaje]],"0.00") &amp; "|" &amp; TEXT(tbl_Facturas[[#This Row],[Costo unitario]],"0.00")</f>
        <v>2406|Lead Service Replacement Project|8.00|115.50</v>
      </c>
      <c r="C746">
        <v>2406</v>
      </c>
      <c r="D746">
        <v>54</v>
      </c>
      <c r="E746" t="s">
        <v>19</v>
      </c>
      <c r="G746" t="s">
        <v>479</v>
      </c>
      <c r="H746" t="s">
        <v>802</v>
      </c>
      <c r="I746" s="134" t="s">
        <v>5312</v>
      </c>
      <c r="J746" t="s">
        <v>320</v>
      </c>
      <c r="K746" t="s">
        <v>15</v>
      </c>
      <c r="L746" t="s">
        <v>5640</v>
      </c>
      <c r="P746">
        <v>8</v>
      </c>
      <c r="Q746">
        <v>115.5</v>
      </c>
      <c r="R746">
        <v>924</v>
      </c>
      <c r="S746">
        <f>IFERROR(_xlfn.XLOOKUP(tbl_Facturas[[#This Row],[Key_Fact]],tbl_Manifiestos[Key_Manif],tbl_Manifiestos[Pagado a Broker],0),0)</f>
        <v>0</v>
      </c>
      <c r="T746">
        <v>389790.64999999991</v>
      </c>
    </row>
    <row r="747" spans="1:20" x14ac:dyDescent="0.25">
      <c r="A747" t="s">
        <v>5822</v>
      </c>
      <c r="B747" t="str">
        <f>tbl_Facturas[[#This Row],[Factura]] &amp; "|" &amp; tbl_Facturas[[#This Row],[Proyecto OK]] &amp; "|" &amp; TEXT(tbl_Facturas[[#This Row],[Horas o Viaje]],"0.00") &amp; "|" &amp; TEXT(tbl_Facturas[[#This Row],[Costo unitario]],"0.00")</f>
        <v>2406|Lead Service Replacement Project|9.00|115.50</v>
      </c>
      <c r="C747">
        <v>2406</v>
      </c>
      <c r="D747">
        <v>54</v>
      </c>
      <c r="E747" t="s">
        <v>19</v>
      </c>
      <c r="G747" t="s">
        <v>479</v>
      </c>
      <c r="H747" t="s">
        <v>803</v>
      </c>
      <c r="I747" s="134" t="s">
        <v>5312</v>
      </c>
      <c r="J747" t="s">
        <v>320</v>
      </c>
      <c r="K747" t="s">
        <v>15</v>
      </c>
      <c r="L747" t="s">
        <v>5640</v>
      </c>
      <c r="P747">
        <v>9</v>
      </c>
      <c r="Q747">
        <v>115.5</v>
      </c>
      <c r="R747">
        <v>1039.5</v>
      </c>
      <c r="S747">
        <f>IFERROR(_xlfn.XLOOKUP(tbl_Facturas[[#This Row],[Key_Fact]],tbl_Manifiestos[Key_Manif],tbl_Manifiestos[Pagado a Broker],0),0)</f>
        <v>0</v>
      </c>
      <c r="T747">
        <v>390830.14999999991</v>
      </c>
    </row>
    <row r="748" spans="1:20" x14ac:dyDescent="0.25">
      <c r="A748" t="s">
        <v>5822</v>
      </c>
      <c r="B748" t="str">
        <f>tbl_Facturas[[#This Row],[Factura]] &amp; "|" &amp; tbl_Facturas[[#This Row],[Proyecto OK]] &amp; "|" &amp; TEXT(tbl_Facturas[[#This Row],[Horas o Viaje]],"0.00") &amp; "|" &amp; TEXT(tbl_Facturas[[#This Row],[Costo unitario]],"0.00")</f>
        <v>2407|Glencoe|8.25|115.50</v>
      </c>
      <c r="C748">
        <v>2407</v>
      </c>
      <c r="D748">
        <v>325</v>
      </c>
      <c r="E748" t="s">
        <v>27</v>
      </c>
      <c r="G748" t="s">
        <v>34</v>
      </c>
      <c r="H748" t="s">
        <v>804</v>
      </c>
      <c r="I748" s="134" t="s">
        <v>5312</v>
      </c>
      <c r="J748" t="s">
        <v>591</v>
      </c>
      <c r="K748" t="s">
        <v>591</v>
      </c>
      <c r="P748">
        <v>8.25</v>
      </c>
      <c r="Q748">
        <v>115.5</v>
      </c>
      <c r="R748">
        <v>952.88</v>
      </c>
      <c r="S748">
        <f>IFERROR(_xlfn.XLOOKUP(tbl_Facturas[[#This Row],[Key_Fact]],tbl_Manifiestos[Key_Manif],tbl_Manifiestos[Pagado a Broker],0),0)</f>
        <v>886.17375000000004</v>
      </c>
      <c r="T748">
        <v>391783.02999999991</v>
      </c>
    </row>
    <row r="749" spans="1:20" x14ac:dyDescent="0.25">
      <c r="A749" t="s">
        <v>5822</v>
      </c>
      <c r="B749" t="str">
        <f>tbl_Facturas[[#This Row],[Factura]] &amp; "|" &amp; tbl_Facturas[[#This Row],[Proyecto OK]] &amp; "|" &amp; TEXT(tbl_Facturas[[#This Row],[Horas o Viaje]],"0.00") &amp; "|" &amp; TEXT(tbl_Facturas[[#This Row],[Costo unitario]],"0.00")</f>
        <v>2407|Glencoe|9.75|115.50</v>
      </c>
      <c r="C749">
        <v>2407</v>
      </c>
      <c r="D749">
        <v>108</v>
      </c>
      <c r="E749" t="s">
        <v>5916</v>
      </c>
      <c r="G749" t="s">
        <v>99</v>
      </c>
      <c r="H749" t="s">
        <v>805</v>
      </c>
      <c r="I749" s="134" t="s">
        <v>5312</v>
      </c>
      <c r="J749" t="s">
        <v>591</v>
      </c>
      <c r="K749" t="s">
        <v>591</v>
      </c>
      <c r="P749">
        <v>9.75</v>
      </c>
      <c r="Q749">
        <v>115.5</v>
      </c>
      <c r="R749">
        <v>1126.1300000000001</v>
      </c>
      <c r="S749">
        <f>IFERROR(_xlfn.XLOOKUP(tbl_Facturas[[#This Row],[Key_Fact]],tbl_Manifiestos[Key_Manif],tbl_Manifiestos[Pagado a Broker],0),0)</f>
        <v>1047.2962500000001</v>
      </c>
      <c r="T749">
        <v>392909.15999999992</v>
      </c>
    </row>
    <row r="750" spans="1:20" x14ac:dyDescent="0.25">
      <c r="A750" t="s">
        <v>5822</v>
      </c>
      <c r="B750" t="str">
        <f>tbl_Facturas[[#This Row],[Factura]] &amp; "|" &amp; tbl_Facturas[[#This Row],[Proyecto OK]] &amp; "|" &amp; TEXT(tbl_Facturas[[#This Row],[Horas o Viaje]],"0.00") &amp; "|" &amp; TEXT(tbl_Facturas[[#This Row],[Costo unitario]],"0.00")</f>
        <v>2407|Glencoe|8.00|115.50</v>
      </c>
      <c r="C750">
        <v>2407</v>
      </c>
      <c r="D750">
        <v>11</v>
      </c>
      <c r="E750" t="s">
        <v>12</v>
      </c>
      <c r="G750" t="s">
        <v>13</v>
      </c>
      <c r="H750" t="s">
        <v>806</v>
      </c>
      <c r="I750" s="134" t="s">
        <v>5312</v>
      </c>
      <c r="J750" t="s">
        <v>591</v>
      </c>
      <c r="K750" t="s">
        <v>591</v>
      </c>
      <c r="P750">
        <v>8</v>
      </c>
      <c r="Q750">
        <v>115.5</v>
      </c>
      <c r="R750">
        <v>924</v>
      </c>
      <c r="S750">
        <f>IFERROR(_xlfn.XLOOKUP(tbl_Facturas[[#This Row],[Key_Fact]],tbl_Manifiestos[Key_Manif],tbl_Manifiestos[Pagado a Broker],0),0)</f>
        <v>859.32</v>
      </c>
      <c r="T750">
        <v>393833.15999999992</v>
      </c>
    </row>
    <row r="751" spans="1:20" x14ac:dyDescent="0.25">
      <c r="A751" t="s">
        <v>5822</v>
      </c>
      <c r="B751" t="str">
        <f>tbl_Facturas[[#This Row],[Factura]] &amp; "|" &amp; tbl_Facturas[[#This Row],[Proyecto OK]] &amp; "|" &amp; TEXT(tbl_Facturas[[#This Row],[Horas o Viaje]],"0.00") &amp; "|" &amp; TEXT(tbl_Facturas[[#This Row],[Costo unitario]],"0.00")</f>
        <v>2407|Glencoe|8.75|115.50</v>
      </c>
      <c r="C751">
        <v>2407</v>
      </c>
      <c r="D751">
        <v>356</v>
      </c>
      <c r="E751" t="s">
        <v>27</v>
      </c>
      <c r="G751" t="s">
        <v>122</v>
      </c>
      <c r="H751" t="s">
        <v>807</v>
      </c>
      <c r="I751" s="134" t="s">
        <v>5312</v>
      </c>
      <c r="J751" t="s">
        <v>591</v>
      </c>
      <c r="K751" t="s">
        <v>591</v>
      </c>
      <c r="P751">
        <v>8.75</v>
      </c>
      <c r="Q751">
        <v>115.5</v>
      </c>
      <c r="R751">
        <v>1010.63</v>
      </c>
      <c r="S751">
        <f>IFERROR(_xlfn.XLOOKUP(tbl_Facturas[[#This Row],[Key_Fact]],tbl_Manifiestos[Key_Manif],tbl_Manifiestos[Pagado a Broker],0),0)</f>
        <v>939.88125000000002</v>
      </c>
      <c r="T751">
        <v>394843.78999999992</v>
      </c>
    </row>
    <row r="752" spans="1:20" x14ac:dyDescent="0.25">
      <c r="A752" t="s">
        <v>5822</v>
      </c>
      <c r="B752" t="str">
        <f>tbl_Facturas[[#This Row],[Factura]] &amp; "|" &amp; tbl_Facturas[[#This Row],[Proyecto OK]] &amp; "|" &amp; TEXT(tbl_Facturas[[#This Row],[Horas o Viaje]],"0.00") &amp; "|" &amp; TEXT(tbl_Facturas[[#This Row],[Costo unitario]],"0.00")</f>
        <v>2407|Glencoe|10.50|115.50</v>
      </c>
      <c r="C752">
        <v>2407</v>
      </c>
      <c r="D752">
        <v>308</v>
      </c>
      <c r="E752" t="s">
        <v>16</v>
      </c>
      <c r="G752" t="s">
        <v>17</v>
      </c>
      <c r="H752" t="s">
        <v>808</v>
      </c>
      <c r="I752" s="134" t="s">
        <v>5312</v>
      </c>
      <c r="J752" t="s">
        <v>591</v>
      </c>
      <c r="K752" t="s">
        <v>591</v>
      </c>
      <c r="P752">
        <v>10.5</v>
      </c>
      <c r="Q752">
        <v>115.5</v>
      </c>
      <c r="R752">
        <v>1212.75</v>
      </c>
      <c r="S752">
        <f>IFERROR(_xlfn.XLOOKUP(tbl_Facturas[[#This Row],[Key_Fact]],tbl_Manifiestos[Key_Manif],tbl_Manifiestos[Pagado a Broker],0),0)</f>
        <v>1127.8575000000001</v>
      </c>
      <c r="T752">
        <v>396056.53999999992</v>
      </c>
    </row>
    <row r="753" spans="1:20" x14ac:dyDescent="0.25">
      <c r="A753" t="s">
        <v>5822</v>
      </c>
      <c r="B753" t="str">
        <f>tbl_Facturas[[#This Row],[Factura]] &amp; "|" &amp; tbl_Facturas[[#This Row],[Proyecto OK]] &amp; "|" &amp; TEXT(tbl_Facturas[[#This Row],[Horas o Viaje]],"0.00") &amp; "|" &amp; TEXT(tbl_Facturas[[#This Row],[Costo unitario]],"0.00")</f>
        <v>2407|Glencoe|8.50|115.50</v>
      </c>
      <c r="C753">
        <v>2407</v>
      </c>
      <c r="D753">
        <v>308</v>
      </c>
      <c r="E753" t="s">
        <v>16</v>
      </c>
      <c r="G753" t="s">
        <v>17</v>
      </c>
      <c r="H753" t="s">
        <v>809</v>
      </c>
      <c r="I753" s="134" t="s">
        <v>5312</v>
      </c>
      <c r="J753" t="s">
        <v>591</v>
      </c>
      <c r="K753" t="s">
        <v>591</v>
      </c>
      <c r="P753">
        <v>8.5</v>
      </c>
      <c r="Q753">
        <v>115.5</v>
      </c>
      <c r="R753">
        <v>981.75</v>
      </c>
      <c r="S753">
        <f>IFERROR(_xlfn.XLOOKUP(tbl_Facturas[[#This Row],[Key_Fact]],tbl_Manifiestos[Key_Manif],tbl_Manifiestos[Pagado a Broker],0),0)</f>
        <v>913.02750000000003</v>
      </c>
      <c r="T753">
        <v>397038.28999999992</v>
      </c>
    </row>
    <row r="754" spans="1:20" x14ac:dyDescent="0.25">
      <c r="A754" t="s">
        <v>5822</v>
      </c>
      <c r="B754" t="str">
        <f>tbl_Facturas[[#This Row],[Factura]] &amp; "|" &amp; tbl_Facturas[[#This Row],[Proyecto OK]] &amp; "|" &amp; TEXT(tbl_Facturas[[#This Row],[Horas o Viaje]],"0.00") &amp; "|" &amp; TEXT(tbl_Facturas[[#This Row],[Costo unitario]],"0.00")</f>
        <v>2407|Glencoe|5.50|115.50</v>
      </c>
      <c r="C754">
        <v>2407</v>
      </c>
      <c r="D754">
        <v>108</v>
      </c>
      <c r="E754" t="s">
        <v>5916</v>
      </c>
      <c r="G754" t="s">
        <v>99</v>
      </c>
      <c r="H754" t="s">
        <v>810</v>
      </c>
      <c r="I754" s="134" t="s">
        <v>5312</v>
      </c>
      <c r="J754" t="s">
        <v>591</v>
      </c>
      <c r="K754" t="s">
        <v>591</v>
      </c>
      <c r="P754">
        <v>5.5</v>
      </c>
      <c r="Q754">
        <v>115.5</v>
      </c>
      <c r="R754">
        <v>635.25</v>
      </c>
      <c r="S754">
        <f>IFERROR(_xlfn.XLOOKUP(tbl_Facturas[[#This Row],[Key_Fact]],tbl_Manifiestos[Key_Manif],tbl_Manifiestos[Pagado a Broker],0),0)</f>
        <v>590.78250000000003</v>
      </c>
      <c r="T754">
        <v>397673.53999999992</v>
      </c>
    </row>
    <row r="755" spans="1:20" x14ac:dyDescent="0.25">
      <c r="A755" t="s">
        <v>5822</v>
      </c>
      <c r="B755" t="str">
        <f>tbl_Facturas[[#This Row],[Factura]] &amp; "|" &amp; tbl_Facturas[[#This Row],[Proyecto OK]] &amp; "|" &amp; TEXT(tbl_Facturas[[#This Row],[Horas o Viaje]],"0.00") &amp; "|" &amp; TEXT(tbl_Facturas[[#This Row],[Costo unitario]],"0.00")</f>
        <v>2407|Glencoe|6.00|115.50</v>
      </c>
      <c r="C755">
        <v>2407</v>
      </c>
      <c r="D755">
        <v>11</v>
      </c>
      <c r="E755" t="s">
        <v>12</v>
      </c>
      <c r="G755" t="s">
        <v>13</v>
      </c>
      <c r="H755" t="s">
        <v>811</v>
      </c>
      <c r="I755" s="134" t="s">
        <v>5312</v>
      </c>
      <c r="J755" t="s">
        <v>591</v>
      </c>
      <c r="K755" t="s">
        <v>591</v>
      </c>
      <c r="P755">
        <v>6</v>
      </c>
      <c r="Q755">
        <v>115.5</v>
      </c>
      <c r="R755">
        <v>693</v>
      </c>
      <c r="S755">
        <f>IFERROR(_xlfn.XLOOKUP(tbl_Facturas[[#This Row],[Key_Fact]],tbl_Manifiestos[Key_Manif],tbl_Manifiestos[Pagado a Broker],0),0)</f>
        <v>644.49</v>
      </c>
      <c r="T755">
        <v>398366.53999999992</v>
      </c>
    </row>
    <row r="756" spans="1:20" x14ac:dyDescent="0.25">
      <c r="A756" t="s">
        <v>5822</v>
      </c>
      <c r="B756" t="str">
        <f>tbl_Facturas[[#This Row],[Factura]] &amp; "|" &amp; tbl_Facturas[[#This Row],[Proyecto OK]] &amp; "|" &amp; TEXT(tbl_Facturas[[#This Row],[Horas o Viaje]],"0.00") &amp; "|" &amp; TEXT(tbl_Facturas[[#This Row],[Costo unitario]],"0.00")</f>
        <v>2407|Glencoe|7.00|115.50</v>
      </c>
      <c r="C756">
        <v>2407</v>
      </c>
      <c r="D756">
        <v>108</v>
      </c>
      <c r="E756" t="s">
        <v>5916</v>
      </c>
      <c r="G756" t="s">
        <v>99</v>
      </c>
      <c r="H756" t="s">
        <v>812</v>
      </c>
      <c r="I756" s="134" t="s">
        <v>5312</v>
      </c>
      <c r="J756" t="s">
        <v>591</v>
      </c>
      <c r="K756" t="s">
        <v>591</v>
      </c>
      <c r="P756">
        <v>7</v>
      </c>
      <c r="Q756">
        <v>115.5</v>
      </c>
      <c r="R756">
        <v>808.5</v>
      </c>
      <c r="S756">
        <f>IFERROR(_xlfn.XLOOKUP(tbl_Facturas[[#This Row],[Key_Fact]],tbl_Manifiestos[Key_Manif],tbl_Manifiestos[Pagado a Broker],0),0)</f>
        <v>751.90500000000009</v>
      </c>
      <c r="T756">
        <v>399175.03999999992</v>
      </c>
    </row>
    <row r="757" spans="1:20" x14ac:dyDescent="0.25">
      <c r="A757" t="s">
        <v>5822</v>
      </c>
      <c r="B757" t="str">
        <f>tbl_Facturas[[#This Row],[Factura]] &amp; "|" &amp; tbl_Facturas[[#This Row],[Proyecto OK]] &amp; "|" &amp; TEXT(tbl_Facturas[[#This Row],[Horas o Viaje]],"0.00") &amp; "|" &amp; TEXT(tbl_Facturas[[#This Row],[Costo unitario]],"0.00")</f>
        <v>2407|Glencoe|9.50|115.50</v>
      </c>
      <c r="C757">
        <v>2407</v>
      </c>
      <c r="D757">
        <v>11</v>
      </c>
      <c r="E757" t="s">
        <v>12</v>
      </c>
      <c r="G757" t="s">
        <v>13</v>
      </c>
      <c r="H757" t="s">
        <v>813</v>
      </c>
      <c r="I757" s="134" t="s">
        <v>5312</v>
      </c>
      <c r="J757" t="s">
        <v>591</v>
      </c>
      <c r="K757" t="s">
        <v>591</v>
      </c>
      <c r="P757">
        <v>9.5</v>
      </c>
      <c r="Q757">
        <v>115.5</v>
      </c>
      <c r="R757">
        <v>1097.25</v>
      </c>
      <c r="S757">
        <f>IFERROR(_xlfn.XLOOKUP(tbl_Facturas[[#This Row],[Key_Fact]],tbl_Manifiestos[Key_Manif],tbl_Manifiestos[Pagado a Broker],0),0)</f>
        <v>1020.4425000000001</v>
      </c>
      <c r="T757">
        <v>400272.28999999992</v>
      </c>
    </row>
    <row r="758" spans="1:20" x14ac:dyDescent="0.25">
      <c r="A758" t="s">
        <v>5822</v>
      </c>
      <c r="B758" t="str">
        <f>tbl_Facturas[[#This Row],[Factura]] &amp; "|" &amp; tbl_Facturas[[#This Row],[Proyecto OK]] &amp; "|" &amp; TEXT(tbl_Facturas[[#This Row],[Horas o Viaje]],"0.00") &amp; "|" &amp; TEXT(tbl_Facturas[[#This Row],[Costo unitario]],"0.00")</f>
        <v>2407|Glencoe|8.50|115.50</v>
      </c>
      <c r="C758">
        <v>2407</v>
      </c>
      <c r="D758">
        <v>325</v>
      </c>
      <c r="E758" t="s">
        <v>27</v>
      </c>
      <c r="G758" t="s">
        <v>34</v>
      </c>
      <c r="H758" t="s">
        <v>814</v>
      </c>
      <c r="I758" s="134" t="s">
        <v>5312</v>
      </c>
      <c r="J758" t="s">
        <v>591</v>
      </c>
      <c r="K758" t="s">
        <v>591</v>
      </c>
      <c r="P758">
        <v>8.5</v>
      </c>
      <c r="Q758">
        <v>115.5</v>
      </c>
      <c r="R758">
        <v>981.75</v>
      </c>
      <c r="S758">
        <f>IFERROR(_xlfn.XLOOKUP(tbl_Facturas[[#This Row],[Key_Fact]],tbl_Manifiestos[Key_Manif],tbl_Manifiestos[Pagado a Broker],0),0)</f>
        <v>913.02750000000003</v>
      </c>
      <c r="T758">
        <v>401254.03999999992</v>
      </c>
    </row>
    <row r="759" spans="1:20" x14ac:dyDescent="0.25">
      <c r="A759" t="s">
        <v>5822</v>
      </c>
      <c r="B759" t="str">
        <f>tbl_Facturas[[#This Row],[Factura]] &amp; "|" &amp; tbl_Facturas[[#This Row],[Proyecto OK]] &amp; "|" &amp; TEXT(tbl_Facturas[[#This Row],[Horas o Viaje]],"0.00") &amp; "|" &amp; TEXT(tbl_Facturas[[#This Row],[Costo unitario]],"0.00")</f>
        <v>2407|Glencoe|7.50|115.50</v>
      </c>
      <c r="C759">
        <v>2407</v>
      </c>
      <c r="D759">
        <v>108</v>
      </c>
      <c r="E759" t="s">
        <v>5916</v>
      </c>
      <c r="G759" t="s">
        <v>99</v>
      </c>
      <c r="H759" t="s">
        <v>815</v>
      </c>
      <c r="I759" s="134" t="s">
        <v>5312</v>
      </c>
      <c r="J759" t="s">
        <v>591</v>
      </c>
      <c r="K759" t="s">
        <v>591</v>
      </c>
      <c r="P759">
        <v>7.5</v>
      </c>
      <c r="Q759">
        <v>115.5</v>
      </c>
      <c r="R759">
        <v>866.25</v>
      </c>
      <c r="S759">
        <f>IFERROR(_xlfn.XLOOKUP(tbl_Facturas[[#This Row],[Key_Fact]],tbl_Manifiestos[Key_Manif],tbl_Manifiestos[Pagado a Broker],0),0)</f>
        <v>805.61250000000007</v>
      </c>
      <c r="T759">
        <v>402120.28999999992</v>
      </c>
    </row>
    <row r="760" spans="1:20" x14ac:dyDescent="0.25">
      <c r="A760" t="s">
        <v>5822</v>
      </c>
      <c r="B760" t="str">
        <f>tbl_Facturas[[#This Row],[Factura]] &amp; "|" &amp; tbl_Facturas[[#This Row],[Proyecto OK]] &amp; "|" &amp; TEXT(tbl_Facturas[[#This Row],[Horas o Viaje]],"0.00") &amp; "|" &amp; TEXT(tbl_Facturas[[#This Row],[Costo unitario]],"0.00")</f>
        <v>2408|Lead Replacement Service|9.50|110.00</v>
      </c>
      <c r="C760">
        <v>2408</v>
      </c>
      <c r="D760">
        <v>198</v>
      </c>
      <c r="E760" t="s">
        <v>5916</v>
      </c>
      <c r="G760" t="s">
        <v>31</v>
      </c>
      <c r="H760" t="s">
        <v>816</v>
      </c>
      <c r="I760" s="134" t="s">
        <v>5306</v>
      </c>
      <c r="J760" t="s">
        <v>186</v>
      </c>
      <c r="K760" t="s">
        <v>5903</v>
      </c>
      <c r="L760">
        <v>3346</v>
      </c>
      <c r="P760">
        <v>9.5</v>
      </c>
      <c r="Q760">
        <v>110</v>
      </c>
      <c r="R760">
        <v>1045</v>
      </c>
      <c r="S760">
        <f>IFERROR(_xlfn.XLOOKUP(tbl_Facturas[[#This Row],[Key_Fact]],tbl_Manifiestos[Key_Manif],tbl_Manifiestos[Pagado a Broker],0),0)</f>
        <v>971.85</v>
      </c>
      <c r="T760">
        <v>403165.28999999992</v>
      </c>
    </row>
    <row r="761" spans="1:20" x14ac:dyDescent="0.25">
      <c r="A761" t="s">
        <v>5822</v>
      </c>
      <c r="B761" t="str">
        <f>tbl_Facturas[[#This Row],[Factura]] &amp; "|" &amp; tbl_Facturas[[#This Row],[Proyecto OK]] &amp; "|" &amp; TEXT(tbl_Facturas[[#This Row],[Horas o Viaje]],"0.00") &amp; "|" &amp; TEXT(tbl_Facturas[[#This Row],[Costo unitario]],"0.00")</f>
        <v>2409|Lead Replacement Service|8.00|110.00</v>
      </c>
      <c r="C761">
        <v>2409</v>
      </c>
      <c r="D761">
        <v>617</v>
      </c>
      <c r="E761" t="s">
        <v>27</v>
      </c>
      <c r="G761" t="s">
        <v>36</v>
      </c>
      <c r="H761" t="s">
        <v>817</v>
      </c>
      <c r="I761" s="134" t="s">
        <v>5306</v>
      </c>
      <c r="J761" t="s">
        <v>30</v>
      </c>
      <c r="K761" t="s">
        <v>5903</v>
      </c>
      <c r="L761">
        <v>3347</v>
      </c>
      <c r="P761">
        <v>8</v>
      </c>
      <c r="Q761">
        <v>110</v>
      </c>
      <c r="R761">
        <v>880</v>
      </c>
      <c r="S761">
        <f>IFERROR(_xlfn.XLOOKUP(tbl_Facturas[[#This Row],[Key_Fact]],tbl_Manifiestos[Key_Manif],tbl_Manifiestos[Pagado a Broker],0),0)</f>
        <v>818.40000000000009</v>
      </c>
      <c r="T761">
        <v>404045.28999999992</v>
      </c>
    </row>
    <row r="762" spans="1:20" x14ac:dyDescent="0.25">
      <c r="A762" t="s">
        <v>5822</v>
      </c>
      <c r="B762" t="str">
        <f>tbl_Facturas[[#This Row],[Factura]] &amp; "|" &amp; tbl_Facturas[[#This Row],[Proyecto OK]] &amp; "|" &amp; TEXT(tbl_Facturas[[#This Row],[Horas o Viaje]],"0.00") &amp; "|" &amp; TEXT(tbl_Facturas[[#This Row],[Costo unitario]],"0.00")</f>
        <v>2409|Lead Replacement Service|9.50|110.00</v>
      </c>
      <c r="C762">
        <v>2409</v>
      </c>
      <c r="D762">
        <v>73</v>
      </c>
      <c r="E762" t="s">
        <v>19</v>
      </c>
      <c r="G762" t="s">
        <v>20</v>
      </c>
      <c r="H762" t="s">
        <v>818</v>
      </c>
      <c r="I762" s="134" t="s">
        <v>5306</v>
      </c>
      <c r="J762" t="s">
        <v>30</v>
      </c>
      <c r="K762" t="s">
        <v>5903</v>
      </c>
      <c r="L762">
        <v>3347</v>
      </c>
      <c r="P762">
        <v>9.5</v>
      </c>
      <c r="Q762">
        <v>110</v>
      </c>
      <c r="R762">
        <v>1045</v>
      </c>
      <c r="S762">
        <f>IFERROR(_xlfn.XLOOKUP(tbl_Facturas[[#This Row],[Key_Fact]],tbl_Manifiestos[Key_Manif],tbl_Manifiestos[Pagado a Broker],0),0)</f>
        <v>0</v>
      </c>
      <c r="T762">
        <v>405090.28999999992</v>
      </c>
    </row>
    <row r="763" spans="1:20" x14ac:dyDescent="0.25">
      <c r="A763" t="s">
        <v>5822</v>
      </c>
      <c r="B763" t="str">
        <f>tbl_Facturas[[#This Row],[Factura]] &amp; "|" &amp; tbl_Facturas[[#This Row],[Proyecto OK]] &amp; "|" &amp; TEXT(tbl_Facturas[[#This Row],[Horas o Viaje]],"0.00") &amp; "|" &amp; TEXT(tbl_Facturas[[#This Row],[Costo unitario]],"0.00")</f>
        <v>2409|Lead Replacement Service|8.00|110.00</v>
      </c>
      <c r="C763">
        <v>2409</v>
      </c>
      <c r="D763">
        <v>617</v>
      </c>
      <c r="E763" t="s">
        <v>27</v>
      </c>
      <c r="G763" t="s">
        <v>36</v>
      </c>
      <c r="H763" t="s">
        <v>819</v>
      </c>
      <c r="I763" s="134" t="s">
        <v>5306</v>
      </c>
      <c r="J763" t="s">
        <v>30</v>
      </c>
      <c r="K763" t="s">
        <v>5903</v>
      </c>
      <c r="L763">
        <v>3347</v>
      </c>
      <c r="P763">
        <v>8</v>
      </c>
      <c r="Q763">
        <v>110</v>
      </c>
      <c r="R763">
        <v>880</v>
      </c>
      <c r="S763">
        <f>IFERROR(_xlfn.XLOOKUP(tbl_Facturas[[#This Row],[Key_Fact]],tbl_Manifiestos[Key_Manif],tbl_Manifiestos[Pagado a Broker],0),0)</f>
        <v>818.40000000000009</v>
      </c>
      <c r="T763">
        <v>405970.28999999992</v>
      </c>
    </row>
    <row r="764" spans="1:20" x14ac:dyDescent="0.25">
      <c r="A764" t="s">
        <v>5822</v>
      </c>
      <c r="B764" t="str">
        <f>tbl_Facturas[[#This Row],[Factura]] &amp; "|" &amp; tbl_Facturas[[#This Row],[Proyecto OK]] &amp; "|" &amp; TEXT(tbl_Facturas[[#This Row],[Horas o Viaje]],"0.00") &amp; "|" &amp; TEXT(tbl_Facturas[[#This Row],[Costo unitario]],"0.00")</f>
        <v>2409|Lead Replacement Service|9.00|110.00</v>
      </c>
      <c r="C764">
        <v>2409</v>
      </c>
      <c r="D764">
        <v>617</v>
      </c>
      <c r="E764" t="s">
        <v>27</v>
      </c>
      <c r="G764" t="s">
        <v>36</v>
      </c>
      <c r="H764" t="s">
        <v>820</v>
      </c>
      <c r="I764" s="134" t="s">
        <v>5306</v>
      </c>
      <c r="J764" t="s">
        <v>30</v>
      </c>
      <c r="K764" t="s">
        <v>5903</v>
      </c>
      <c r="L764">
        <v>3347</v>
      </c>
      <c r="P764">
        <v>9</v>
      </c>
      <c r="Q764">
        <v>110</v>
      </c>
      <c r="R764">
        <v>990</v>
      </c>
      <c r="S764">
        <f>IFERROR(_xlfn.XLOOKUP(tbl_Facturas[[#This Row],[Key_Fact]],tbl_Manifiestos[Key_Manif],tbl_Manifiestos[Pagado a Broker],0),0)</f>
        <v>920.7</v>
      </c>
      <c r="T764">
        <v>406960.28999999992</v>
      </c>
    </row>
    <row r="765" spans="1:20" x14ac:dyDescent="0.25">
      <c r="A765" t="s">
        <v>5822</v>
      </c>
      <c r="B765" t="str">
        <f>tbl_Facturas[[#This Row],[Factura]] &amp; "|" &amp; tbl_Facturas[[#This Row],[Proyecto OK]] &amp; "|" &amp; TEXT(tbl_Facturas[[#This Row],[Horas o Viaje]],"0.00") &amp; "|" &amp; TEXT(tbl_Facturas[[#This Row],[Costo unitario]],"0.00")</f>
        <v>2409|Lead Replacement Service|10.00|110.00</v>
      </c>
      <c r="C765">
        <v>2409</v>
      </c>
      <c r="D765">
        <v>73</v>
      </c>
      <c r="E765" t="s">
        <v>19</v>
      </c>
      <c r="G765" t="s">
        <v>20</v>
      </c>
      <c r="H765" t="s">
        <v>821</v>
      </c>
      <c r="I765" s="134" t="s">
        <v>5306</v>
      </c>
      <c r="J765" t="s">
        <v>30</v>
      </c>
      <c r="K765" t="s">
        <v>5903</v>
      </c>
      <c r="L765">
        <v>3347</v>
      </c>
      <c r="P765">
        <v>10</v>
      </c>
      <c r="Q765">
        <v>110</v>
      </c>
      <c r="R765">
        <v>1100</v>
      </c>
      <c r="S765">
        <f>IFERROR(_xlfn.XLOOKUP(tbl_Facturas[[#This Row],[Key_Fact]],tbl_Manifiestos[Key_Manif],tbl_Manifiestos[Pagado a Broker],0),0)</f>
        <v>0</v>
      </c>
      <c r="T765">
        <v>408060.28999999992</v>
      </c>
    </row>
    <row r="766" spans="1:20" x14ac:dyDescent="0.25">
      <c r="A766" t="s">
        <v>5822</v>
      </c>
      <c r="B766" t="str">
        <f>tbl_Facturas[[#This Row],[Factura]] &amp; "|" &amp; tbl_Facturas[[#This Row],[Proyecto OK]] &amp; "|" &amp; TEXT(tbl_Facturas[[#This Row],[Horas o Viaje]],"0.00") &amp; "|" &amp; TEXT(tbl_Facturas[[#This Row],[Costo unitario]],"0.00")</f>
        <v>2409|Lead Replacement Service|8.50|110.00</v>
      </c>
      <c r="C766">
        <v>2409</v>
      </c>
      <c r="D766">
        <v>617</v>
      </c>
      <c r="E766" t="s">
        <v>27</v>
      </c>
      <c r="G766" t="s">
        <v>36</v>
      </c>
      <c r="H766" t="s">
        <v>822</v>
      </c>
      <c r="I766" s="134" t="s">
        <v>5306</v>
      </c>
      <c r="J766" t="s">
        <v>30</v>
      </c>
      <c r="K766" t="s">
        <v>5903</v>
      </c>
      <c r="L766">
        <v>3347</v>
      </c>
      <c r="P766">
        <v>8.5</v>
      </c>
      <c r="Q766">
        <v>110</v>
      </c>
      <c r="R766">
        <v>935</v>
      </c>
      <c r="S766">
        <f>IFERROR(_xlfn.XLOOKUP(tbl_Facturas[[#This Row],[Key_Fact]],tbl_Manifiestos[Key_Manif],tbl_Manifiestos[Pagado a Broker],0),0)</f>
        <v>869.55000000000007</v>
      </c>
      <c r="T766">
        <v>408995.28999999992</v>
      </c>
    </row>
    <row r="767" spans="1:20" x14ac:dyDescent="0.25">
      <c r="A767" t="s">
        <v>5822</v>
      </c>
      <c r="B767" t="str">
        <f>tbl_Facturas[[#This Row],[Factura]] &amp; "|" &amp; tbl_Facturas[[#This Row],[Proyecto OK]] &amp; "|" &amp; TEXT(tbl_Facturas[[#This Row],[Horas o Viaje]],"0.00") &amp; "|" &amp; TEXT(tbl_Facturas[[#This Row],[Costo unitario]],"0.00")</f>
        <v>2409|Lead Replacement Service|9.00|110.00</v>
      </c>
      <c r="C767">
        <v>2409</v>
      </c>
      <c r="D767">
        <v>73</v>
      </c>
      <c r="E767" t="s">
        <v>19</v>
      </c>
      <c r="G767" t="s">
        <v>20</v>
      </c>
      <c r="H767" t="s">
        <v>823</v>
      </c>
      <c r="I767" s="134" t="s">
        <v>5306</v>
      </c>
      <c r="J767" t="s">
        <v>30</v>
      </c>
      <c r="K767" t="s">
        <v>5903</v>
      </c>
      <c r="L767">
        <v>3347</v>
      </c>
      <c r="P767">
        <v>9</v>
      </c>
      <c r="Q767">
        <v>110</v>
      </c>
      <c r="R767">
        <v>990</v>
      </c>
      <c r="S767">
        <f>IFERROR(_xlfn.XLOOKUP(tbl_Facturas[[#This Row],[Key_Fact]],tbl_Manifiestos[Key_Manif],tbl_Manifiestos[Pagado a Broker],0),0)</f>
        <v>920.7</v>
      </c>
      <c r="T767">
        <v>409985.28999999992</v>
      </c>
    </row>
    <row r="768" spans="1:20" x14ac:dyDescent="0.25">
      <c r="A768" t="s">
        <v>5822</v>
      </c>
      <c r="B768" t="str">
        <f>tbl_Facturas[[#This Row],[Factura]] &amp; "|" &amp; tbl_Facturas[[#This Row],[Proyecto OK]] &amp; "|" &amp; TEXT(tbl_Facturas[[#This Row],[Horas o Viaje]],"0.00") &amp; "|" &amp; TEXT(tbl_Facturas[[#This Row],[Costo unitario]],"0.00")</f>
        <v>2409|Lead Replacement Service|12.00|110.00</v>
      </c>
      <c r="C768">
        <v>2409</v>
      </c>
      <c r="D768">
        <v>617</v>
      </c>
      <c r="E768" t="s">
        <v>27</v>
      </c>
      <c r="G768" t="s">
        <v>36</v>
      </c>
      <c r="H768" t="s">
        <v>824</v>
      </c>
      <c r="I768" s="134" t="s">
        <v>5306</v>
      </c>
      <c r="J768" t="s">
        <v>30</v>
      </c>
      <c r="K768" t="s">
        <v>5903</v>
      </c>
      <c r="L768">
        <v>3347</v>
      </c>
      <c r="P768">
        <v>12</v>
      </c>
      <c r="Q768">
        <v>110</v>
      </c>
      <c r="R768">
        <v>1320</v>
      </c>
      <c r="S768">
        <f>IFERROR(_xlfn.XLOOKUP(tbl_Facturas[[#This Row],[Key_Fact]],tbl_Manifiestos[Key_Manif],tbl_Manifiestos[Pagado a Broker],0),0)</f>
        <v>1227.6000000000001</v>
      </c>
      <c r="T768">
        <v>411305.28999999992</v>
      </c>
    </row>
    <row r="769" spans="1:20" x14ac:dyDescent="0.25">
      <c r="A769" t="s">
        <v>5822</v>
      </c>
      <c r="B769" t="str">
        <f>tbl_Facturas[[#This Row],[Factura]] &amp; "|" &amp; tbl_Facturas[[#This Row],[Proyecto OK]] &amp; "|" &amp; TEXT(tbl_Facturas[[#This Row],[Horas o Viaje]],"0.00") &amp; "|" &amp; TEXT(tbl_Facturas[[#This Row],[Costo unitario]],"0.00")</f>
        <v>2409|Lead Replacement Service|9.25|110.00</v>
      </c>
      <c r="C769">
        <v>2409</v>
      </c>
      <c r="D769">
        <v>73</v>
      </c>
      <c r="E769" t="s">
        <v>19</v>
      </c>
      <c r="G769" t="s">
        <v>20</v>
      </c>
      <c r="H769" t="s">
        <v>825</v>
      </c>
      <c r="I769" s="134" t="s">
        <v>5306</v>
      </c>
      <c r="J769" t="s">
        <v>30</v>
      </c>
      <c r="K769" t="s">
        <v>5903</v>
      </c>
      <c r="L769">
        <v>3347</v>
      </c>
      <c r="P769">
        <v>9.25</v>
      </c>
      <c r="Q769">
        <v>110</v>
      </c>
      <c r="R769">
        <v>1017.5</v>
      </c>
      <c r="S769">
        <f>IFERROR(_xlfn.XLOOKUP(tbl_Facturas[[#This Row],[Key_Fact]],tbl_Manifiestos[Key_Manif],tbl_Manifiestos[Pagado a Broker],0),0)</f>
        <v>0</v>
      </c>
      <c r="T769">
        <v>412322.78999999992</v>
      </c>
    </row>
    <row r="770" spans="1:20" x14ac:dyDescent="0.25">
      <c r="A770" t="s">
        <v>5822</v>
      </c>
      <c r="B770" t="str">
        <f>tbl_Facturas[[#This Row],[Factura]] &amp; "|" &amp; tbl_Facturas[[#This Row],[Proyecto OK]] &amp; "|" &amp; TEXT(tbl_Facturas[[#This Row],[Horas o Viaje]],"0.00") &amp; "|" &amp; TEXT(tbl_Facturas[[#This Row],[Costo unitario]],"0.00")</f>
        <v>2409|Lead Replacement Service|9.00|110.00</v>
      </c>
      <c r="C770">
        <v>2409</v>
      </c>
      <c r="D770">
        <v>73</v>
      </c>
      <c r="E770" t="s">
        <v>19</v>
      </c>
      <c r="G770" t="s">
        <v>20</v>
      </c>
      <c r="H770" t="s">
        <v>826</v>
      </c>
      <c r="I770" s="134" t="s">
        <v>5306</v>
      </c>
      <c r="J770" t="s">
        <v>30</v>
      </c>
      <c r="K770" t="s">
        <v>5903</v>
      </c>
      <c r="L770">
        <v>3347</v>
      </c>
      <c r="P770">
        <v>9</v>
      </c>
      <c r="Q770">
        <v>110</v>
      </c>
      <c r="R770">
        <v>990</v>
      </c>
      <c r="S770">
        <f>IFERROR(_xlfn.XLOOKUP(tbl_Facturas[[#This Row],[Key_Fact]],tbl_Manifiestos[Key_Manif],tbl_Manifiestos[Pagado a Broker],0),0)</f>
        <v>920.7</v>
      </c>
      <c r="T770">
        <v>413312.78999999992</v>
      </c>
    </row>
    <row r="771" spans="1:20" x14ac:dyDescent="0.25">
      <c r="A771" t="s">
        <v>5822</v>
      </c>
      <c r="B771" t="str">
        <f>tbl_Facturas[[#This Row],[Factura]] &amp; "|" &amp; tbl_Facturas[[#This Row],[Proyecto OK]] &amp; "|" &amp; TEXT(tbl_Facturas[[#This Row],[Horas o Viaje]],"0.00") &amp; "|" &amp; TEXT(tbl_Facturas[[#This Row],[Costo unitario]],"0.00")</f>
        <v>2410|Lead Replacement Service|8.50|110.00</v>
      </c>
      <c r="C771">
        <v>2410</v>
      </c>
      <c r="D771">
        <v>198</v>
      </c>
      <c r="E771" t="s">
        <v>5916</v>
      </c>
      <c r="G771" t="s">
        <v>31</v>
      </c>
      <c r="H771" t="s">
        <v>827</v>
      </c>
      <c r="I771" s="134" t="s">
        <v>5306</v>
      </c>
      <c r="J771" t="s">
        <v>828</v>
      </c>
      <c r="K771" t="s">
        <v>5903</v>
      </c>
      <c r="L771">
        <v>3365</v>
      </c>
      <c r="P771">
        <v>8.5</v>
      </c>
      <c r="Q771">
        <v>110</v>
      </c>
      <c r="R771">
        <v>935</v>
      </c>
      <c r="S771">
        <f>IFERROR(_xlfn.XLOOKUP(tbl_Facturas[[#This Row],[Key_Fact]],tbl_Manifiestos[Key_Manif],tbl_Manifiestos[Pagado a Broker],0),0)</f>
        <v>869.55000000000007</v>
      </c>
      <c r="T771">
        <v>414247.78999999992</v>
      </c>
    </row>
    <row r="772" spans="1:20" x14ac:dyDescent="0.25">
      <c r="A772" t="s">
        <v>5822</v>
      </c>
      <c r="B772" t="str">
        <f>tbl_Facturas[[#This Row],[Factura]] &amp; "|" &amp; tbl_Facturas[[#This Row],[Proyecto OK]] &amp; "|" &amp; TEXT(tbl_Facturas[[#This Row],[Horas o Viaje]],"0.00") &amp; "|" &amp; TEXT(tbl_Facturas[[#This Row],[Costo unitario]],"0.00")</f>
        <v>2410|Lead Replacement Service|9.00|110.00</v>
      </c>
      <c r="C772">
        <v>2410</v>
      </c>
      <c r="D772">
        <v>198</v>
      </c>
      <c r="E772" t="s">
        <v>5916</v>
      </c>
      <c r="G772" t="s">
        <v>31</v>
      </c>
      <c r="H772" t="s">
        <v>829</v>
      </c>
      <c r="I772" s="134" t="s">
        <v>5306</v>
      </c>
      <c r="J772" t="s">
        <v>828</v>
      </c>
      <c r="K772" t="s">
        <v>5903</v>
      </c>
      <c r="L772">
        <v>3365</v>
      </c>
      <c r="P772">
        <v>9</v>
      </c>
      <c r="Q772">
        <v>110</v>
      </c>
      <c r="R772">
        <v>990</v>
      </c>
      <c r="S772">
        <f>IFERROR(_xlfn.XLOOKUP(tbl_Facturas[[#This Row],[Key_Fact]],tbl_Manifiestos[Key_Manif],tbl_Manifiestos[Pagado a Broker],0),0)</f>
        <v>920.7</v>
      </c>
      <c r="T772">
        <v>415237.78999999992</v>
      </c>
    </row>
    <row r="773" spans="1:20" x14ac:dyDescent="0.25">
      <c r="A773" t="s">
        <v>5822</v>
      </c>
      <c r="B773" t="str">
        <f>tbl_Facturas[[#This Row],[Factura]] &amp; "|" &amp; tbl_Facturas[[#This Row],[Proyecto OK]] &amp; "|" &amp; TEXT(tbl_Facturas[[#This Row],[Horas o Viaje]],"0.00") &amp; "|" &amp; TEXT(tbl_Facturas[[#This Row],[Costo unitario]],"0.00")</f>
        <v>2410|Lead Replacement Service|9.00|110.00</v>
      </c>
      <c r="C773">
        <v>2410</v>
      </c>
      <c r="D773">
        <v>114</v>
      </c>
      <c r="E773" t="s">
        <v>27</v>
      </c>
      <c r="G773" t="s">
        <v>57</v>
      </c>
      <c r="H773" t="s">
        <v>830</v>
      </c>
      <c r="I773" s="134" t="s">
        <v>5306</v>
      </c>
      <c r="J773" t="s">
        <v>828</v>
      </c>
      <c r="K773" t="s">
        <v>5903</v>
      </c>
      <c r="L773">
        <v>3365</v>
      </c>
      <c r="P773">
        <v>9</v>
      </c>
      <c r="Q773">
        <v>110</v>
      </c>
      <c r="R773">
        <v>990</v>
      </c>
      <c r="S773">
        <f>IFERROR(_xlfn.XLOOKUP(tbl_Facturas[[#This Row],[Key_Fact]],tbl_Manifiestos[Key_Manif],tbl_Manifiestos[Pagado a Broker],0),0)</f>
        <v>920.7</v>
      </c>
      <c r="T773">
        <v>416227.78999999992</v>
      </c>
    </row>
    <row r="774" spans="1:20" x14ac:dyDescent="0.25">
      <c r="A774" t="s">
        <v>5822</v>
      </c>
      <c r="B774" t="str">
        <f>tbl_Facturas[[#This Row],[Factura]] &amp; "|" &amp; tbl_Facturas[[#This Row],[Proyecto OK]] &amp; "|" &amp; TEXT(tbl_Facturas[[#This Row],[Horas o Viaje]],"0.00") &amp; "|" &amp; TEXT(tbl_Facturas[[#This Row],[Costo unitario]],"0.00")</f>
        <v>2410|Lead Replacement Service|8.50|110.00</v>
      </c>
      <c r="C774">
        <v>2410</v>
      </c>
      <c r="D774">
        <v>515</v>
      </c>
      <c r="E774" t="s">
        <v>27</v>
      </c>
      <c r="G774" t="s">
        <v>54</v>
      </c>
      <c r="H774" t="s">
        <v>831</v>
      </c>
      <c r="I774" s="134" t="s">
        <v>5306</v>
      </c>
      <c r="J774" t="s">
        <v>828</v>
      </c>
      <c r="K774" t="s">
        <v>5903</v>
      </c>
      <c r="L774">
        <v>3365</v>
      </c>
      <c r="P774">
        <v>8.5</v>
      </c>
      <c r="Q774">
        <v>110</v>
      </c>
      <c r="R774">
        <v>935</v>
      </c>
      <c r="S774">
        <f>IFERROR(_xlfn.XLOOKUP(tbl_Facturas[[#This Row],[Key_Fact]],tbl_Manifiestos[Key_Manif],tbl_Manifiestos[Pagado a Broker],0),0)</f>
        <v>869.55000000000007</v>
      </c>
      <c r="T774">
        <v>417162.78999999992</v>
      </c>
    </row>
    <row r="775" spans="1:20" x14ac:dyDescent="0.25">
      <c r="A775" t="s">
        <v>5822</v>
      </c>
      <c r="B775" t="str">
        <f>tbl_Facturas[[#This Row],[Factura]] &amp; "|" &amp; tbl_Facturas[[#This Row],[Proyecto OK]] &amp; "|" &amp; TEXT(tbl_Facturas[[#This Row],[Horas o Viaje]],"0.00") &amp; "|" &amp; TEXT(tbl_Facturas[[#This Row],[Costo unitario]],"0.00")</f>
        <v>2411|OAM|6.00|105.00</v>
      </c>
      <c r="C775">
        <v>2411</v>
      </c>
      <c r="D775">
        <v>19</v>
      </c>
      <c r="E775" t="s">
        <v>12</v>
      </c>
      <c r="G775" t="s">
        <v>24</v>
      </c>
      <c r="H775" t="s">
        <v>832</v>
      </c>
      <c r="I775" s="134" t="s">
        <v>5867</v>
      </c>
      <c r="J775" t="s">
        <v>787</v>
      </c>
      <c r="K775" t="s">
        <v>787</v>
      </c>
      <c r="P775">
        <v>6</v>
      </c>
      <c r="Q775">
        <v>105</v>
      </c>
      <c r="R775">
        <v>630</v>
      </c>
      <c r="S775">
        <f>IFERROR(_xlfn.XLOOKUP(tbl_Facturas[[#This Row],[Key_Fact]],tbl_Manifiestos[Key_Manif],tbl_Manifiestos[Pagado a Broker],0),0)</f>
        <v>585.9</v>
      </c>
      <c r="T775">
        <v>417792.78999999992</v>
      </c>
    </row>
    <row r="776" spans="1:20" x14ac:dyDescent="0.25">
      <c r="A776" t="s">
        <v>5822</v>
      </c>
      <c r="B776" t="str">
        <f>tbl_Facturas[[#This Row],[Factura]] &amp; "|" &amp; tbl_Facturas[[#This Row],[Proyecto OK]] &amp; "|" &amp; TEXT(tbl_Facturas[[#This Row],[Horas o Viaje]],"0.00") &amp; "|" &amp; TEXT(tbl_Facturas[[#This Row],[Costo unitario]],"0.00")</f>
        <v>2411|OAM|7.75|105.00</v>
      </c>
      <c r="C776">
        <v>2411</v>
      </c>
      <c r="D776">
        <v>103</v>
      </c>
      <c r="E776" t="s">
        <v>27</v>
      </c>
      <c r="G776" t="s">
        <v>284</v>
      </c>
      <c r="H776" t="s">
        <v>833</v>
      </c>
      <c r="I776" s="134" t="s">
        <v>5867</v>
      </c>
      <c r="J776" t="s">
        <v>787</v>
      </c>
      <c r="K776" t="s">
        <v>787</v>
      </c>
      <c r="P776">
        <v>7.75</v>
      </c>
      <c r="Q776">
        <v>105</v>
      </c>
      <c r="R776">
        <v>813.75</v>
      </c>
      <c r="S776">
        <f>IFERROR(_xlfn.XLOOKUP(tbl_Facturas[[#This Row],[Key_Fact]],tbl_Manifiestos[Key_Manif],tbl_Manifiestos[Pagado a Broker],0),0)</f>
        <v>756.78750000000002</v>
      </c>
      <c r="T776">
        <v>418606.53999999992</v>
      </c>
    </row>
    <row r="777" spans="1:20" x14ac:dyDescent="0.25">
      <c r="A777" t="s">
        <v>5822</v>
      </c>
      <c r="B777" t="str">
        <f>tbl_Facturas[[#This Row],[Factura]] &amp; "|" &amp; tbl_Facturas[[#This Row],[Proyecto OK]] &amp; "|" &amp; TEXT(tbl_Facturas[[#This Row],[Horas o Viaje]],"0.00") &amp; "|" &amp; TEXT(tbl_Facturas[[#This Row],[Costo unitario]],"0.00")</f>
        <v>2412|JV|5.50|105.00</v>
      </c>
      <c r="C777">
        <v>2412</v>
      </c>
      <c r="D777">
        <v>103</v>
      </c>
      <c r="E777" t="s">
        <v>27</v>
      </c>
      <c r="G777" t="s">
        <v>284</v>
      </c>
      <c r="H777" t="s">
        <v>834</v>
      </c>
      <c r="I777" s="134" t="s">
        <v>5328</v>
      </c>
      <c r="J777" t="s">
        <v>711</v>
      </c>
      <c r="K777" t="s">
        <v>711</v>
      </c>
      <c r="P777">
        <v>5.5</v>
      </c>
      <c r="Q777">
        <v>105</v>
      </c>
      <c r="R777">
        <v>577.5</v>
      </c>
      <c r="S777">
        <f>IFERROR(_xlfn.XLOOKUP(tbl_Facturas[[#This Row],[Key_Fact]],tbl_Manifiestos[Key_Manif],tbl_Manifiestos[Pagado a Broker],0),0)</f>
        <v>537.07500000000005</v>
      </c>
      <c r="T777">
        <v>419184.03999999992</v>
      </c>
    </row>
    <row r="778" spans="1:20" x14ac:dyDescent="0.25">
      <c r="A778" t="s">
        <v>5822</v>
      </c>
      <c r="B778" t="str">
        <f>tbl_Facturas[[#This Row],[Factura]] &amp; "|" &amp; tbl_Facturas[[#This Row],[Proyecto OK]] &amp; "|" &amp; TEXT(tbl_Facturas[[#This Row],[Horas o Viaje]],"0.00") &amp; "|" &amp; TEXT(tbl_Facturas[[#This Row],[Costo unitario]],"0.00")</f>
        <v>2412|JV|6.75|105.00</v>
      </c>
      <c r="C778">
        <v>2412</v>
      </c>
      <c r="D778">
        <v>325</v>
      </c>
      <c r="E778" t="s">
        <v>27</v>
      </c>
      <c r="G778" t="s">
        <v>34</v>
      </c>
      <c r="H778" t="s">
        <v>835</v>
      </c>
      <c r="I778" s="134" t="s">
        <v>5328</v>
      </c>
      <c r="J778" t="s">
        <v>711</v>
      </c>
      <c r="K778" t="s">
        <v>711</v>
      </c>
      <c r="P778">
        <v>6.75</v>
      </c>
      <c r="Q778">
        <v>105</v>
      </c>
      <c r="R778">
        <v>708.75</v>
      </c>
      <c r="S778">
        <f>IFERROR(_xlfn.XLOOKUP(tbl_Facturas[[#This Row],[Key_Fact]],tbl_Manifiestos[Key_Manif],tbl_Manifiestos[Pagado a Broker],0),0)</f>
        <v>659.13750000000005</v>
      </c>
      <c r="T778">
        <v>419892.78999999992</v>
      </c>
    </row>
    <row r="779" spans="1:20" x14ac:dyDescent="0.25">
      <c r="A779" t="s">
        <v>5822</v>
      </c>
      <c r="B779" t="str">
        <f>tbl_Facturas[[#This Row],[Factura]] &amp; "|" &amp; tbl_Facturas[[#This Row],[Proyecto OK]] &amp; "|" &amp; TEXT(tbl_Facturas[[#This Row],[Horas o Viaje]],"0.00") &amp; "|" &amp; TEXT(tbl_Facturas[[#This Row],[Costo unitario]],"0.00")</f>
        <v>2413|RAC|7.50|105.00</v>
      </c>
      <c r="C779">
        <v>2413</v>
      </c>
      <c r="D779">
        <v>11</v>
      </c>
      <c r="E779" t="s">
        <v>12</v>
      </c>
      <c r="G779" t="s">
        <v>13</v>
      </c>
      <c r="H779" t="s">
        <v>836</v>
      </c>
      <c r="I779" s="134" t="s">
        <v>5328</v>
      </c>
      <c r="J779" t="s">
        <v>781</v>
      </c>
      <c r="K779" t="s">
        <v>781</v>
      </c>
      <c r="P779">
        <v>7.5</v>
      </c>
      <c r="Q779">
        <v>105</v>
      </c>
      <c r="R779">
        <v>787.5</v>
      </c>
      <c r="S779">
        <f>IFERROR(_xlfn.XLOOKUP(tbl_Facturas[[#This Row],[Key_Fact]],tbl_Manifiestos[Key_Manif],tbl_Manifiestos[Pagado a Broker],0),0)</f>
        <v>732.375</v>
      </c>
      <c r="T779">
        <v>420680.28999999992</v>
      </c>
    </row>
    <row r="780" spans="1:20" x14ac:dyDescent="0.25">
      <c r="A780" t="s">
        <v>5822</v>
      </c>
      <c r="B780" t="str">
        <f>tbl_Facturas[[#This Row],[Factura]] &amp; "|" &amp; tbl_Facturas[[#This Row],[Proyecto OK]] &amp; "|" &amp; TEXT(tbl_Facturas[[#This Row],[Horas o Viaje]],"0.00") &amp; "|" &amp; TEXT(tbl_Facturas[[#This Row],[Costo unitario]],"0.00")</f>
        <v>2413|RAC|6.00|105.00</v>
      </c>
      <c r="C780">
        <v>2413</v>
      </c>
      <c r="D780">
        <v>515</v>
      </c>
      <c r="E780" t="s">
        <v>27</v>
      </c>
      <c r="G780" t="s">
        <v>54</v>
      </c>
      <c r="H780" t="s">
        <v>837</v>
      </c>
      <c r="I780" s="134" t="s">
        <v>5328</v>
      </c>
      <c r="J780" t="s">
        <v>781</v>
      </c>
      <c r="K780" t="s">
        <v>781</v>
      </c>
      <c r="P780">
        <v>6</v>
      </c>
      <c r="Q780">
        <v>105</v>
      </c>
      <c r="R780">
        <v>630</v>
      </c>
      <c r="S780">
        <f>IFERROR(_xlfn.XLOOKUP(tbl_Facturas[[#This Row],[Key_Fact]],tbl_Manifiestos[Key_Manif],tbl_Manifiestos[Pagado a Broker],0),0)</f>
        <v>585.9</v>
      </c>
      <c r="T780">
        <v>421310.28999999992</v>
      </c>
    </row>
    <row r="781" spans="1:20" x14ac:dyDescent="0.25">
      <c r="A781" t="s">
        <v>5822</v>
      </c>
      <c r="B781" t="str">
        <f>tbl_Facturas[[#This Row],[Factura]] &amp; "|" &amp; tbl_Facturas[[#This Row],[Proyecto OK]] &amp; "|" &amp; TEXT(tbl_Facturas[[#This Row],[Horas o Viaje]],"0.00") &amp; "|" &amp; TEXT(tbl_Facturas[[#This Row],[Costo unitario]],"0.00")</f>
        <v>2413|RAC|6.75|105.00</v>
      </c>
      <c r="C781">
        <v>2413</v>
      </c>
      <c r="D781">
        <v>114</v>
      </c>
      <c r="E781" t="s">
        <v>27</v>
      </c>
      <c r="G781" t="s">
        <v>57</v>
      </c>
      <c r="H781" t="s">
        <v>838</v>
      </c>
      <c r="I781" s="134" t="s">
        <v>5328</v>
      </c>
      <c r="J781" t="s">
        <v>781</v>
      </c>
      <c r="K781" t="s">
        <v>781</v>
      </c>
      <c r="P781">
        <v>6.75</v>
      </c>
      <c r="Q781">
        <v>105</v>
      </c>
      <c r="R781">
        <v>708.75</v>
      </c>
      <c r="S781">
        <f>IFERROR(_xlfn.XLOOKUP(tbl_Facturas[[#This Row],[Key_Fact]],tbl_Manifiestos[Key_Manif],tbl_Manifiestos[Pagado a Broker],0),0)</f>
        <v>659.13750000000005</v>
      </c>
      <c r="T781">
        <v>422019.03999999992</v>
      </c>
    </row>
    <row r="782" spans="1:20" x14ac:dyDescent="0.25">
      <c r="A782" t="s">
        <v>5822</v>
      </c>
      <c r="B782" t="str">
        <f>tbl_Facturas[[#This Row],[Factura]] &amp; "|" &amp; tbl_Facturas[[#This Row],[Proyecto OK]] &amp; "|" &amp; TEXT(tbl_Facturas[[#This Row],[Horas o Viaje]],"0.00") &amp; "|" &amp; TEXT(tbl_Facturas[[#This Row],[Costo unitario]],"0.00")</f>
        <v>2413|RAC|7.50|105.00</v>
      </c>
      <c r="C782">
        <v>2413</v>
      </c>
      <c r="D782">
        <v>308</v>
      </c>
      <c r="E782" t="s">
        <v>16</v>
      </c>
      <c r="G782" t="s">
        <v>17</v>
      </c>
      <c r="H782" t="s">
        <v>839</v>
      </c>
      <c r="I782" s="134" t="s">
        <v>5328</v>
      </c>
      <c r="J782" t="s">
        <v>781</v>
      </c>
      <c r="K782" t="s">
        <v>781</v>
      </c>
      <c r="P782">
        <v>7.5</v>
      </c>
      <c r="Q782">
        <v>105</v>
      </c>
      <c r="R782">
        <v>787.5</v>
      </c>
      <c r="S782">
        <f>IFERROR(_xlfn.XLOOKUP(tbl_Facturas[[#This Row],[Key_Fact]],tbl_Manifiestos[Key_Manif],tbl_Manifiestos[Pagado a Broker],0),0)</f>
        <v>732.375</v>
      </c>
      <c r="T782">
        <v>422806.53999999992</v>
      </c>
    </row>
    <row r="783" spans="1:20" x14ac:dyDescent="0.25">
      <c r="A783" t="s">
        <v>5822</v>
      </c>
      <c r="B783" t="str">
        <f>tbl_Facturas[[#This Row],[Factura]] &amp; "|" &amp; tbl_Facturas[[#This Row],[Proyecto OK]] &amp; "|" &amp; TEXT(tbl_Facturas[[#This Row],[Horas o Viaje]],"0.00") &amp; "|" &amp; TEXT(tbl_Facturas[[#This Row],[Costo unitario]],"0.00")</f>
        <v>2413|RAC|7.00|105.00</v>
      </c>
      <c r="C783">
        <v>2413</v>
      </c>
      <c r="D783">
        <v>308</v>
      </c>
      <c r="E783" t="s">
        <v>16</v>
      </c>
      <c r="G783" t="s">
        <v>17</v>
      </c>
      <c r="H783" t="s">
        <v>840</v>
      </c>
      <c r="I783" s="134" t="s">
        <v>5328</v>
      </c>
      <c r="J783" t="s">
        <v>781</v>
      </c>
      <c r="K783" t="s">
        <v>781</v>
      </c>
      <c r="P783">
        <v>7</v>
      </c>
      <c r="Q783">
        <v>105</v>
      </c>
      <c r="R783">
        <v>735</v>
      </c>
      <c r="S783">
        <f>IFERROR(_xlfn.XLOOKUP(tbl_Facturas[[#This Row],[Key_Fact]],tbl_Manifiestos[Key_Manif],tbl_Manifiestos[Pagado a Broker],0),0)</f>
        <v>683.55000000000007</v>
      </c>
      <c r="T783">
        <v>423541.53999999992</v>
      </c>
    </row>
    <row r="784" spans="1:20" x14ac:dyDescent="0.25">
      <c r="A784" t="s">
        <v>5823</v>
      </c>
      <c r="B784" t="str">
        <f>tbl_Facturas[[#This Row],[Factura]] &amp; "|" &amp; tbl_Facturas[[#This Row],[Proyecto OK]] &amp; "|" &amp; TEXT(tbl_Facturas[[#This Row],[Horas o Viaje]],"0.00") &amp; "|" &amp; TEXT(tbl_Facturas[[#This Row],[Costo unitario]],"0.00")</f>
        <v>2414|Lead Service Replacement|9.00|120.00</v>
      </c>
      <c r="C784">
        <v>2414</v>
      </c>
      <c r="D784">
        <v>708</v>
      </c>
      <c r="E784" t="s">
        <v>27</v>
      </c>
      <c r="G784" t="s">
        <v>841</v>
      </c>
      <c r="H784" t="s">
        <v>843</v>
      </c>
      <c r="I784" s="134" t="s">
        <v>5322</v>
      </c>
      <c r="J784" t="s">
        <v>94</v>
      </c>
      <c r="K784" t="s">
        <v>5881</v>
      </c>
      <c r="L784" t="s">
        <v>5897</v>
      </c>
      <c r="P784">
        <v>9</v>
      </c>
      <c r="Q784">
        <v>120</v>
      </c>
      <c r="R784">
        <v>1080</v>
      </c>
      <c r="S784">
        <f>IFERROR(_xlfn.XLOOKUP(tbl_Facturas[[#This Row],[Key_Fact]],tbl_Manifiestos[Key_Manif],tbl_Manifiestos[Pagado a Broker],0),0)</f>
        <v>1004.4000000000001</v>
      </c>
      <c r="T784">
        <v>425641.53999999992</v>
      </c>
    </row>
    <row r="785" spans="1:20" x14ac:dyDescent="0.25">
      <c r="A785" t="s">
        <v>5823</v>
      </c>
      <c r="B785" t="str">
        <f>tbl_Facturas[[#This Row],[Factura]] &amp; "|" &amp; tbl_Facturas[[#This Row],[Proyecto OK]] &amp; "|" &amp; TEXT(tbl_Facturas[[#This Row],[Horas o Viaje]],"0.00") &amp; "|" &amp; TEXT(tbl_Facturas[[#This Row],[Costo unitario]],"0.00")</f>
        <v>2414|Lead Service Replacement|8.50|120.00</v>
      </c>
      <c r="C785">
        <v>2414</v>
      </c>
      <c r="D785">
        <v>708</v>
      </c>
      <c r="E785" t="s">
        <v>27</v>
      </c>
      <c r="G785" t="s">
        <v>841</v>
      </c>
      <c r="H785" t="s">
        <v>842</v>
      </c>
      <c r="I785" s="134" t="s">
        <v>5322</v>
      </c>
      <c r="J785" t="s">
        <v>548</v>
      </c>
      <c r="K785" t="s">
        <v>5881</v>
      </c>
      <c r="L785" t="s">
        <v>5898</v>
      </c>
      <c r="P785">
        <v>8.5</v>
      </c>
      <c r="Q785">
        <v>120</v>
      </c>
      <c r="R785">
        <v>1020</v>
      </c>
      <c r="S785">
        <f>IFERROR(_xlfn.XLOOKUP(tbl_Facturas[[#This Row],[Key_Fact]],tbl_Manifiestos[Key_Manif],tbl_Manifiestos[Pagado a Broker],0),0)</f>
        <v>948.6</v>
      </c>
      <c r="T785">
        <v>424561.53999999992</v>
      </c>
    </row>
    <row r="786" spans="1:20" x14ac:dyDescent="0.25">
      <c r="A786" t="s">
        <v>5823</v>
      </c>
      <c r="B786" t="str">
        <f>tbl_Facturas[[#This Row],[Factura]] &amp; "|" &amp; tbl_Facturas[[#This Row],[Proyecto OK]] &amp; "|" &amp; TEXT(tbl_Facturas[[#This Row],[Horas o Viaje]],"0.00") &amp; "|" &amp; TEXT(tbl_Facturas[[#This Row],[Costo unitario]],"0.00")</f>
        <v>2415|Montrose Harbor|9.00|126.50</v>
      </c>
      <c r="C786">
        <v>2415</v>
      </c>
      <c r="D786">
        <v>67</v>
      </c>
      <c r="E786" t="s">
        <v>27</v>
      </c>
      <c r="G786" t="s">
        <v>28</v>
      </c>
      <c r="H786" t="s">
        <v>844</v>
      </c>
      <c r="I786" s="134" t="s">
        <v>5401</v>
      </c>
      <c r="J786" t="s">
        <v>670</v>
      </c>
      <c r="K786" s="240" t="s">
        <v>5907</v>
      </c>
      <c r="L786">
        <v>6228</v>
      </c>
      <c r="M786" t="s">
        <v>146</v>
      </c>
      <c r="P786">
        <v>9</v>
      </c>
      <c r="Q786">
        <v>126.5</v>
      </c>
      <c r="R786">
        <v>1138.5</v>
      </c>
      <c r="S786">
        <f>IFERROR(_xlfn.XLOOKUP(tbl_Facturas[[#This Row],[Key_Fact]],tbl_Manifiestos[Key_Manif],tbl_Manifiestos[Pagado a Broker],0),0)</f>
        <v>0</v>
      </c>
      <c r="T786">
        <v>426780.03999999992</v>
      </c>
    </row>
    <row r="787" spans="1:20" x14ac:dyDescent="0.25">
      <c r="A787" t="s">
        <v>5823</v>
      </c>
      <c r="B787" t="str">
        <f>tbl_Facturas[[#This Row],[Factura]] &amp; "|" &amp; tbl_Facturas[[#This Row],[Proyecto OK]] &amp; "|" &amp; TEXT(tbl_Facturas[[#This Row],[Horas o Viaje]],"0.00") &amp; "|" &amp; TEXT(tbl_Facturas[[#This Row],[Costo unitario]],"0.00")</f>
        <v>2415|Montrose Harbor|9.50|126.50</v>
      </c>
      <c r="C787">
        <v>2415</v>
      </c>
      <c r="D787">
        <v>515</v>
      </c>
      <c r="E787" t="s">
        <v>27</v>
      </c>
      <c r="G787" t="s">
        <v>54</v>
      </c>
      <c r="H787" t="s">
        <v>845</v>
      </c>
      <c r="I787" s="134" t="s">
        <v>5401</v>
      </c>
      <c r="J787" t="s">
        <v>670</v>
      </c>
      <c r="K787" s="240" t="s">
        <v>5907</v>
      </c>
      <c r="L787">
        <v>6228</v>
      </c>
      <c r="M787" t="s">
        <v>146</v>
      </c>
      <c r="P787">
        <v>9.5</v>
      </c>
      <c r="Q787">
        <v>126.5</v>
      </c>
      <c r="R787">
        <v>1201.75</v>
      </c>
      <c r="S787">
        <f>IFERROR(_xlfn.XLOOKUP(tbl_Facturas[[#This Row],[Key_Fact]],tbl_Manifiestos[Key_Manif],tbl_Manifiestos[Pagado a Broker],0),0)</f>
        <v>0</v>
      </c>
      <c r="T787">
        <v>427981.78999999992</v>
      </c>
    </row>
    <row r="788" spans="1:20" x14ac:dyDescent="0.25">
      <c r="A788" t="s">
        <v>5823</v>
      </c>
      <c r="B788" t="str">
        <f>tbl_Facturas[[#This Row],[Factura]] &amp; "|" &amp; tbl_Facturas[[#This Row],[Proyecto OK]] &amp; "|" &amp; TEXT(tbl_Facturas[[#This Row],[Horas o Viaje]],"0.00") &amp; "|" &amp; TEXT(tbl_Facturas[[#This Row],[Costo unitario]],"0.00")</f>
        <v>2415|Montrose Harbor|11.00|126.50</v>
      </c>
      <c r="C788">
        <v>2415</v>
      </c>
      <c r="D788">
        <v>67</v>
      </c>
      <c r="E788" t="s">
        <v>27</v>
      </c>
      <c r="G788" t="s">
        <v>28</v>
      </c>
      <c r="H788" t="s">
        <v>846</v>
      </c>
      <c r="I788" s="134" t="s">
        <v>5401</v>
      </c>
      <c r="J788" t="s">
        <v>670</v>
      </c>
      <c r="K788" s="240" t="s">
        <v>5907</v>
      </c>
      <c r="L788">
        <v>6228</v>
      </c>
      <c r="M788" t="s">
        <v>146</v>
      </c>
      <c r="P788">
        <v>11</v>
      </c>
      <c r="Q788">
        <v>126.5</v>
      </c>
      <c r="R788">
        <v>1391.5</v>
      </c>
      <c r="S788">
        <f>IFERROR(_xlfn.XLOOKUP(tbl_Facturas[[#This Row],[Key_Fact]],tbl_Manifiestos[Key_Manif],tbl_Manifiestos[Pagado a Broker],0),0)</f>
        <v>0</v>
      </c>
      <c r="T788">
        <v>429373.28999999992</v>
      </c>
    </row>
    <row r="789" spans="1:20" x14ac:dyDescent="0.25">
      <c r="A789" t="s">
        <v>5823</v>
      </c>
      <c r="B789" t="str">
        <f>tbl_Facturas[[#This Row],[Factura]] &amp; "|" &amp; tbl_Facturas[[#This Row],[Proyecto OK]] &amp; "|" &amp; TEXT(tbl_Facturas[[#This Row],[Horas o Viaje]],"0.00") &amp; "|" &amp; TEXT(tbl_Facturas[[#This Row],[Costo unitario]],"0.00")</f>
        <v>2415|Montrose Harbor|8.00|126.50</v>
      </c>
      <c r="C789">
        <v>2415</v>
      </c>
      <c r="D789">
        <v>708</v>
      </c>
      <c r="E789" t="s">
        <v>27</v>
      </c>
      <c r="G789" t="s">
        <v>841</v>
      </c>
      <c r="H789" t="s">
        <v>847</v>
      </c>
      <c r="I789" s="134" t="s">
        <v>5401</v>
      </c>
      <c r="J789" t="s">
        <v>670</v>
      </c>
      <c r="K789" s="240" t="s">
        <v>5907</v>
      </c>
      <c r="L789">
        <v>6228</v>
      </c>
      <c r="M789" t="s">
        <v>146</v>
      </c>
      <c r="P789">
        <v>8</v>
      </c>
      <c r="Q789">
        <v>126.5</v>
      </c>
      <c r="R789">
        <v>1012</v>
      </c>
      <c r="S789">
        <f>IFERROR(_xlfn.XLOOKUP(tbl_Facturas[[#This Row],[Key_Fact]],tbl_Manifiestos[Key_Manif],tbl_Manifiestos[Pagado a Broker],0),0)</f>
        <v>0</v>
      </c>
      <c r="T789">
        <v>430385.28999999992</v>
      </c>
    </row>
    <row r="790" spans="1:20" x14ac:dyDescent="0.25">
      <c r="A790" t="s">
        <v>5823</v>
      </c>
      <c r="B790" t="str">
        <f>tbl_Facturas[[#This Row],[Factura]] &amp; "|" &amp; tbl_Facturas[[#This Row],[Proyecto OK]] &amp; "|" &amp; TEXT(tbl_Facturas[[#This Row],[Horas o Viaje]],"0.00") &amp; "|" &amp; TEXT(tbl_Facturas[[#This Row],[Costo unitario]],"0.00")</f>
        <v>2415|Montrose Harbor|8.50|126.50</v>
      </c>
      <c r="C790">
        <v>2415</v>
      </c>
      <c r="D790">
        <v>198</v>
      </c>
      <c r="E790" t="s">
        <v>5916</v>
      </c>
      <c r="G790" t="s">
        <v>31</v>
      </c>
      <c r="H790" t="s">
        <v>848</v>
      </c>
      <c r="I790" s="134" t="s">
        <v>5401</v>
      </c>
      <c r="J790" t="s">
        <v>670</v>
      </c>
      <c r="K790" s="240" t="s">
        <v>5907</v>
      </c>
      <c r="L790">
        <v>6228</v>
      </c>
      <c r="M790" t="s">
        <v>146</v>
      </c>
      <c r="P790">
        <v>8.5</v>
      </c>
      <c r="Q790">
        <v>126.5</v>
      </c>
      <c r="R790">
        <v>1075.25</v>
      </c>
      <c r="S790">
        <f>IFERROR(_xlfn.XLOOKUP(tbl_Facturas[[#This Row],[Key_Fact]],tbl_Manifiestos[Key_Manif],tbl_Manifiestos[Pagado a Broker],0),0)</f>
        <v>0</v>
      </c>
      <c r="T790">
        <v>431460.53999999992</v>
      </c>
    </row>
    <row r="791" spans="1:20" x14ac:dyDescent="0.25">
      <c r="A791" t="s">
        <v>5823</v>
      </c>
      <c r="B791" t="str">
        <f>tbl_Facturas[[#This Row],[Factura]] &amp; "|" &amp; tbl_Facturas[[#This Row],[Proyecto OK]] &amp; "|" &amp; TEXT(tbl_Facturas[[#This Row],[Horas o Viaje]],"0.00") &amp; "|" &amp; TEXT(tbl_Facturas[[#This Row],[Costo unitario]],"0.00")</f>
        <v>2415|Montrose Harbor|9.00|126.50</v>
      </c>
      <c r="C791">
        <v>2415</v>
      </c>
      <c r="D791">
        <v>67</v>
      </c>
      <c r="E791" t="s">
        <v>27</v>
      </c>
      <c r="G791" t="s">
        <v>28</v>
      </c>
      <c r="H791" t="s">
        <v>849</v>
      </c>
      <c r="I791" s="134" t="s">
        <v>5401</v>
      </c>
      <c r="J791" t="s">
        <v>670</v>
      </c>
      <c r="K791" s="240" t="s">
        <v>5907</v>
      </c>
      <c r="L791">
        <v>6228</v>
      </c>
      <c r="M791" t="s">
        <v>146</v>
      </c>
      <c r="P791">
        <v>9</v>
      </c>
      <c r="Q791">
        <v>126.5</v>
      </c>
      <c r="R791">
        <v>1138.5</v>
      </c>
      <c r="S791">
        <f>IFERROR(_xlfn.XLOOKUP(tbl_Facturas[[#This Row],[Key_Fact]],tbl_Manifiestos[Key_Manif],tbl_Manifiestos[Pagado a Broker],0),0)</f>
        <v>0</v>
      </c>
      <c r="T791">
        <v>432599.03999999992</v>
      </c>
    </row>
    <row r="792" spans="1:20" x14ac:dyDescent="0.25">
      <c r="A792" t="s">
        <v>5823</v>
      </c>
      <c r="B792" t="str">
        <f>tbl_Facturas[[#This Row],[Factura]] &amp; "|" &amp; tbl_Facturas[[#This Row],[Proyecto OK]] &amp; "|" &amp; TEXT(tbl_Facturas[[#This Row],[Horas o Viaje]],"0.00") &amp; "|" &amp; TEXT(tbl_Facturas[[#This Row],[Costo unitario]],"0.00")</f>
        <v>2416|Lead Service Replacement Project|8.50|115.50</v>
      </c>
      <c r="C792">
        <v>2416</v>
      </c>
      <c r="D792">
        <v>54</v>
      </c>
      <c r="E792" t="s">
        <v>19</v>
      </c>
      <c r="G792" t="s">
        <v>479</v>
      </c>
      <c r="H792" t="s">
        <v>850</v>
      </c>
      <c r="I792" s="134" t="s">
        <v>5312</v>
      </c>
      <c r="J792" t="s">
        <v>851</v>
      </c>
      <c r="K792" t="s">
        <v>15</v>
      </c>
      <c r="L792" t="s">
        <v>5722</v>
      </c>
      <c r="P792">
        <v>8.5</v>
      </c>
      <c r="Q792">
        <v>115.5</v>
      </c>
      <c r="R792">
        <v>981.75</v>
      </c>
      <c r="S792">
        <f>IFERROR(_xlfn.XLOOKUP(tbl_Facturas[[#This Row],[Key_Fact]],tbl_Manifiestos[Key_Manif],tbl_Manifiestos[Pagado a Broker],0),0)</f>
        <v>0</v>
      </c>
      <c r="T792">
        <v>433580.78999999992</v>
      </c>
    </row>
    <row r="793" spans="1:20" x14ac:dyDescent="0.25">
      <c r="A793" t="s">
        <v>5823</v>
      </c>
      <c r="B793" t="str">
        <f>tbl_Facturas[[#This Row],[Factura]] &amp; "|" &amp; tbl_Facturas[[#This Row],[Proyecto OK]] &amp; "|" &amp; TEXT(tbl_Facturas[[#This Row],[Horas o Viaje]],"0.00") &amp; "|" &amp; TEXT(tbl_Facturas[[#This Row],[Costo unitario]],"0.00")</f>
        <v>2417|Lead Service Replacement Project|9.00|115.50</v>
      </c>
      <c r="C793">
        <v>2417</v>
      </c>
      <c r="D793">
        <v>54</v>
      </c>
      <c r="E793" t="s">
        <v>19</v>
      </c>
      <c r="G793" t="s">
        <v>479</v>
      </c>
      <c r="H793" t="s">
        <v>852</v>
      </c>
      <c r="I793" s="134" t="s">
        <v>5312</v>
      </c>
      <c r="J793" t="s">
        <v>320</v>
      </c>
      <c r="K793" t="s">
        <v>15</v>
      </c>
      <c r="L793" t="s">
        <v>5640</v>
      </c>
      <c r="P793">
        <v>9</v>
      </c>
      <c r="Q793">
        <v>115.5</v>
      </c>
      <c r="R793">
        <v>1039.5</v>
      </c>
      <c r="S793">
        <f>IFERROR(_xlfn.XLOOKUP(tbl_Facturas[[#This Row],[Key_Fact]],tbl_Manifiestos[Key_Manif],tbl_Manifiestos[Pagado a Broker],0),0)</f>
        <v>0</v>
      </c>
      <c r="T793">
        <v>434620.28999999992</v>
      </c>
    </row>
    <row r="794" spans="1:20" x14ac:dyDescent="0.25">
      <c r="A794" t="s">
        <v>5823</v>
      </c>
      <c r="B794" t="str">
        <f>tbl_Facturas[[#This Row],[Factura]] &amp; "|" &amp; tbl_Facturas[[#This Row],[Proyecto OK]] &amp; "|" &amp; TEXT(tbl_Facturas[[#This Row],[Horas o Viaje]],"0.00") &amp; "|" &amp; TEXT(tbl_Facturas[[#This Row],[Costo unitario]],"0.00")</f>
        <v>2417|Lead Service Replacement Project|7.50|115.50</v>
      </c>
      <c r="C794">
        <v>2417</v>
      </c>
      <c r="D794">
        <v>54</v>
      </c>
      <c r="E794" t="s">
        <v>19</v>
      </c>
      <c r="G794" t="s">
        <v>479</v>
      </c>
      <c r="H794" t="s">
        <v>853</v>
      </c>
      <c r="I794" s="134" t="s">
        <v>5312</v>
      </c>
      <c r="J794" t="s">
        <v>320</v>
      </c>
      <c r="K794" t="s">
        <v>15</v>
      </c>
      <c r="L794" t="s">
        <v>5640</v>
      </c>
      <c r="P794">
        <v>7.5</v>
      </c>
      <c r="Q794">
        <v>115.5</v>
      </c>
      <c r="R794">
        <v>866.25</v>
      </c>
      <c r="S794">
        <f>IFERROR(_xlfn.XLOOKUP(tbl_Facturas[[#This Row],[Key_Fact]],tbl_Manifiestos[Key_Manif],tbl_Manifiestos[Pagado a Broker],0),0)</f>
        <v>0</v>
      </c>
      <c r="T794">
        <v>435486.53999999992</v>
      </c>
    </row>
    <row r="795" spans="1:20" x14ac:dyDescent="0.25">
      <c r="A795" t="s">
        <v>5823</v>
      </c>
      <c r="B795" t="str">
        <f>tbl_Facturas[[#This Row],[Factura]] &amp; "|" &amp; tbl_Facturas[[#This Row],[Proyecto OK]] &amp; "|" &amp; TEXT(tbl_Facturas[[#This Row],[Horas o Viaje]],"0.00") &amp; "|" &amp; TEXT(tbl_Facturas[[#This Row],[Costo unitario]],"0.00")</f>
        <v>2417|Lead Service Replacement Project|7.50|115.50</v>
      </c>
      <c r="C795">
        <v>2417</v>
      </c>
      <c r="D795">
        <v>54</v>
      </c>
      <c r="E795" t="s">
        <v>19</v>
      </c>
      <c r="G795" t="s">
        <v>479</v>
      </c>
      <c r="H795" t="s">
        <v>854</v>
      </c>
      <c r="I795" s="134" t="s">
        <v>5312</v>
      </c>
      <c r="J795" t="s">
        <v>320</v>
      </c>
      <c r="K795" t="s">
        <v>15</v>
      </c>
      <c r="L795" t="s">
        <v>5640</v>
      </c>
      <c r="P795">
        <v>7.5</v>
      </c>
      <c r="Q795">
        <v>115.5</v>
      </c>
      <c r="R795">
        <v>866.25</v>
      </c>
      <c r="S795">
        <f>IFERROR(_xlfn.XLOOKUP(tbl_Facturas[[#This Row],[Key_Fact]],tbl_Manifiestos[Key_Manif],tbl_Manifiestos[Pagado a Broker],0),0)</f>
        <v>0</v>
      </c>
      <c r="T795">
        <v>436352.78999999992</v>
      </c>
    </row>
    <row r="796" spans="1:20" x14ac:dyDescent="0.25">
      <c r="A796" t="s">
        <v>5823</v>
      </c>
      <c r="B796" t="str">
        <f>tbl_Facturas[[#This Row],[Factura]] &amp; "|" &amp; tbl_Facturas[[#This Row],[Proyecto OK]] &amp; "|" &amp; TEXT(tbl_Facturas[[#This Row],[Horas o Viaje]],"0.00") &amp; "|" &amp; TEXT(tbl_Facturas[[#This Row],[Costo unitario]],"0.00")</f>
        <v>2417|Lead Service Replacement Project|7.50|115.50</v>
      </c>
      <c r="C796">
        <v>2417</v>
      </c>
      <c r="D796">
        <v>54</v>
      </c>
      <c r="E796" t="s">
        <v>19</v>
      </c>
      <c r="G796" t="s">
        <v>479</v>
      </c>
      <c r="H796" t="s">
        <v>855</v>
      </c>
      <c r="I796" s="134" t="s">
        <v>5312</v>
      </c>
      <c r="J796" t="s">
        <v>320</v>
      </c>
      <c r="K796" t="s">
        <v>15</v>
      </c>
      <c r="L796" t="s">
        <v>5640</v>
      </c>
      <c r="P796">
        <v>7.5</v>
      </c>
      <c r="Q796">
        <v>115.5</v>
      </c>
      <c r="R796">
        <v>866.25</v>
      </c>
      <c r="S796">
        <f>IFERROR(_xlfn.XLOOKUP(tbl_Facturas[[#This Row],[Key_Fact]],tbl_Manifiestos[Key_Manif],tbl_Manifiestos[Pagado a Broker],0),0)</f>
        <v>0</v>
      </c>
      <c r="T796">
        <v>437219.03999999992</v>
      </c>
    </row>
    <row r="797" spans="1:20" x14ac:dyDescent="0.25">
      <c r="A797" t="s">
        <v>5823</v>
      </c>
      <c r="B797" t="str">
        <f>tbl_Facturas[[#This Row],[Factura]] &amp; "|" &amp; tbl_Facturas[[#This Row],[Proyecto OK]] &amp; "|" &amp; TEXT(tbl_Facturas[[#This Row],[Horas o Viaje]],"0.00") &amp; "|" &amp; TEXT(tbl_Facturas[[#This Row],[Costo unitario]],"0.00")</f>
        <v>2418|Glencoe|8.50|115.50</v>
      </c>
      <c r="C797">
        <v>2418</v>
      </c>
      <c r="D797">
        <v>308</v>
      </c>
      <c r="E797" t="s">
        <v>16</v>
      </c>
      <c r="G797" t="s">
        <v>17</v>
      </c>
      <c r="H797" t="s">
        <v>856</v>
      </c>
      <c r="I797" s="134" t="s">
        <v>5312</v>
      </c>
      <c r="J797" t="s">
        <v>591</v>
      </c>
      <c r="K797" t="s">
        <v>591</v>
      </c>
      <c r="P797">
        <v>8.5</v>
      </c>
      <c r="Q797">
        <v>115.5</v>
      </c>
      <c r="R797">
        <v>981.75</v>
      </c>
      <c r="S797">
        <f>IFERROR(_xlfn.XLOOKUP(tbl_Facturas[[#This Row],[Key_Fact]],tbl_Manifiestos[Key_Manif],tbl_Manifiestos[Pagado a Broker],0),0)</f>
        <v>913.02750000000003</v>
      </c>
      <c r="T797">
        <v>438200.78999999992</v>
      </c>
    </row>
    <row r="798" spans="1:20" x14ac:dyDescent="0.25">
      <c r="A798" t="s">
        <v>5823</v>
      </c>
      <c r="B798" t="str">
        <f>tbl_Facturas[[#This Row],[Factura]] &amp; "|" &amp; tbl_Facturas[[#This Row],[Proyecto OK]] &amp; "|" &amp; TEXT(tbl_Facturas[[#This Row],[Horas o Viaje]],"0.00") &amp; "|" &amp; TEXT(tbl_Facturas[[#This Row],[Costo unitario]],"0.00")</f>
        <v>2418|Glencoe|9.50|115.50</v>
      </c>
      <c r="C798">
        <v>2418</v>
      </c>
      <c r="D798">
        <v>108</v>
      </c>
      <c r="E798" t="s">
        <v>5916</v>
      </c>
      <c r="G798" t="s">
        <v>99</v>
      </c>
      <c r="H798" t="s">
        <v>857</v>
      </c>
      <c r="I798" s="134" t="s">
        <v>5312</v>
      </c>
      <c r="J798" t="s">
        <v>591</v>
      </c>
      <c r="K798" t="s">
        <v>591</v>
      </c>
      <c r="P798">
        <v>9.5</v>
      </c>
      <c r="Q798">
        <v>115.5</v>
      </c>
      <c r="R798">
        <v>1097.25</v>
      </c>
      <c r="S798">
        <f>IFERROR(_xlfn.XLOOKUP(tbl_Facturas[[#This Row],[Key_Fact]],tbl_Manifiestos[Key_Manif],tbl_Manifiestos[Pagado a Broker],0),0)</f>
        <v>1020.4425000000001</v>
      </c>
      <c r="T798">
        <v>439298.03999999992</v>
      </c>
    </row>
    <row r="799" spans="1:20" x14ac:dyDescent="0.25">
      <c r="A799" t="s">
        <v>5823</v>
      </c>
      <c r="B799" t="str">
        <f>tbl_Facturas[[#This Row],[Factura]] &amp; "|" &amp; tbl_Facturas[[#This Row],[Proyecto OK]] &amp; "|" &amp; TEXT(tbl_Facturas[[#This Row],[Horas o Viaje]],"0.00") &amp; "|" &amp; TEXT(tbl_Facturas[[#This Row],[Costo unitario]],"0.00")</f>
        <v>2418|Glencoe|8.50|115.50</v>
      </c>
      <c r="C799">
        <v>2418</v>
      </c>
      <c r="D799">
        <v>308</v>
      </c>
      <c r="E799" t="s">
        <v>16</v>
      </c>
      <c r="G799" t="s">
        <v>17</v>
      </c>
      <c r="H799" t="s">
        <v>858</v>
      </c>
      <c r="I799" s="134" t="s">
        <v>5312</v>
      </c>
      <c r="J799" t="s">
        <v>591</v>
      </c>
      <c r="K799" t="s">
        <v>591</v>
      </c>
      <c r="P799">
        <v>8.5</v>
      </c>
      <c r="Q799">
        <v>115.5</v>
      </c>
      <c r="R799">
        <v>981.75</v>
      </c>
      <c r="S799">
        <f>IFERROR(_xlfn.XLOOKUP(tbl_Facturas[[#This Row],[Key_Fact]],tbl_Manifiestos[Key_Manif],tbl_Manifiestos[Pagado a Broker],0),0)</f>
        <v>913.02750000000003</v>
      </c>
      <c r="T799">
        <v>440279.78999999992</v>
      </c>
    </row>
    <row r="800" spans="1:20" x14ac:dyDescent="0.25">
      <c r="A800" t="s">
        <v>5823</v>
      </c>
      <c r="B800" t="str">
        <f>tbl_Facturas[[#This Row],[Factura]] &amp; "|" &amp; tbl_Facturas[[#This Row],[Proyecto OK]] &amp; "|" &amp; TEXT(tbl_Facturas[[#This Row],[Horas o Viaje]],"0.00") &amp; "|" &amp; TEXT(tbl_Facturas[[#This Row],[Costo unitario]],"0.00")</f>
        <v>2418|Glencoe|7.75|115.50</v>
      </c>
      <c r="C800">
        <v>2418</v>
      </c>
      <c r="D800">
        <v>108</v>
      </c>
      <c r="E800" t="s">
        <v>5916</v>
      </c>
      <c r="G800" t="s">
        <v>99</v>
      </c>
      <c r="H800" t="s">
        <v>859</v>
      </c>
      <c r="I800" s="134" t="s">
        <v>5312</v>
      </c>
      <c r="J800" t="s">
        <v>591</v>
      </c>
      <c r="K800" t="s">
        <v>591</v>
      </c>
      <c r="P800">
        <v>7.75</v>
      </c>
      <c r="Q800">
        <v>115.5</v>
      </c>
      <c r="R800">
        <v>895.13</v>
      </c>
      <c r="S800">
        <f>IFERROR(_xlfn.XLOOKUP(tbl_Facturas[[#This Row],[Key_Fact]],tbl_Manifiestos[Key_Manif],tbl_Manifiestos[Pagado a Broker],0),0)</f>
        <v>832.46625000000006</v>
      </c>
      <c r="T800">
        <v>441174.91999999993</v>
      </c>
    </row>
    <row r="801" spans="1:20" x14ac:dyDescent="0.25">
      <c r="A801" t="s">
        <v>5823</v>
      </c>
      <c r="B801" t="str">
        <f>tbl_Facturas[[#This Row],[Factura]] &amp; "|" &amp; tbl_Facturas[[#This Row],[Proyecto OK]] &amp; "|" &amp; TEXT(tbl_Facturas[[#This Row],[Horas o Viaje]],"0.00") &amp; "|" &amp; TEXT(tbl_Facturas[[#This Row],[Costo unitario]],"0.00")</f>
        <v>2418|Glencoe|10.50|115.50</v>
      </c>
      <c r="C801">
        <v>2418</v>
      </c>
      <c r="D801">
        <v>308</v>
      </c>
      <c r="E801" t="s">
        <v>16</v>
      </c>
      <c r="G801" t="s">
        <v>17</v>
      </c>
      <c r="H801" t="s">
        <v>860</v>
      </c>
      <c r="I801" s="134" t="s">
        <v>5312</v>
      </c>
      <c r="J801" t="s">
        <v>591</v>
      </c>
      <c r="K801" t="s">
        <v>591</v>
      </c>
      <c r="P801">
        <v>10.5</v>
      </c>
      <c r="Q801">
        <v>115.5</v>
      </c>
      <c r="R801">
        <v>1212.75</v>
      </c>
      <c r="S801">
        <f>IFERROR(_xlfn.XLOOKUP(tbl_Facturas[[#This Row],[Key_Fact]],tbl_Manifiestos[Key_Manif],tbl_Manifiestos[Pagado a Broker],0),0)</f>
        <v>1127.8575000000001</v>
      </c>
      <c r="T801">
        <v>442387.66999999993</v>
      </c>
    </row>
    <row r="802" spans="1:20" x14ac:dyDescent="0.25">
      <c r="A802" t="s">
        <v>5823</v>
      </c>
      <c r="B802" t="str">
        <f>tbl_Facturas[[#This Row],[Factura]] &amp; "|" &amp; tbl_Facturas[[#This Row],[Proyecto OK]] &amp; "|" &amp; TEXT(tbl_Facturas[[#This Row],[Horas o Viaje]],"0.00") &amp; "|" &amp; TEXT(tbl_Facturas[[#This Row],[Costo unitario]],"0.00")</f>
        <v>2418|Glencoe|7.00|115.50</v>
      </c>
      <c r="C802">
        <v>2418</v>
      </c>
      <c r="D802">
        <v>108</v>
      </c>
      <c r="E802" t="s">
        <v>5916</v>
      </c>
      <c r="G802" t="s">
        <v>99</v>
      </c>
      <c r="H802" t="s">
        <v>861</v>
      </c>
      <c r="I802" s="134" t="s">
        <v>5312</v>
      </c>
      <c r="J802" t="s">
        <v>591</v>
      </c>
      <c r="K802" t="s">
        <v>591</v>
      </c>
      <c r="P802">
        <v>7</v>
      </c>
      <c r="Q802">
        <v>115.5</v>
      </c>
      <c r="R802">
        <v>808.5</v>
      </c>
      <c r="S802">
        <f>IFERROR(_xlfn.XLOOKUP(tbl_Facturas[[#This Row],[Key_Fact]],tbl_Manifiestos[Key_Manif],tbl_Manifiestos[Pagado a Broker],0),0)</f>
        <v>751.90500000000009</v>
      </c>
      <c r="T802">
        <v>443196.16999999993</v>
      </c>
    </row>
    <row r="803" spans="1:20" x14ac:dyDescent="0.25">
      <c r="A803" t="s">
        <v>5823</v>
      </c>
      <c r="B803" t="str">
        <f>tbl_Facturas[[#This Row],[Factura]] &amp; "|" &amp; tbl_Facturas[[#This Row],[Proyecto OK]] &amp; "|" &amp; TEXT(tbl_Facturas[[#This Row],[Horas o Viaje]],"0.00") &amp; "|" &amp; TEXT(tbl_Facturas[[#This Row],[Costo unitario]],"0.00")</f>
        <v>2418|Glencoe|8.00|115.50</v>
      </c>
      <c r="C803">
        <v>2418</v>
      </c>
      <c r="D803">
        <v>308</v>
      </c>
      <c r="E803" t="s">
        <v>16</v>
      </c>
      <c r="G803" t="s">
        <v>17</v>
      </c>
      <c r="H803" t="s">
        <v>862</v>
      </c>
      <c r="I803" s="134" t="s">
        <v>5312</v>
      </c>
      <c r="J803" t="s">
        <v>591</v>
      </c>
      <c r="K803" t="s">
        <v>591</v>
      </c>
      <c r="P803">
        <v>8</v>
      </c>
      <c r="Q803">
        <v>115.5</v>
      </c>
      <c r="R803">
        <v>924</v>
      </c>
      <c r="S803">
        <f>IFERROR(_xlfn.XLOOKUP(tbl_Facturas[[#This Row],[Key_Fact]],tbl_Manifiestos[Key_Manif],tbl_Manifiestos[Pagado a Broker],0),0)</f>
        <v>859.32</v>
      </c>
      <c r="T803">
        <v>444120.16999999993</v>
      </c>
    </row>
    <row r="804" spans="1:20" x14ac:dyDescent="0.25">
      <c r="A804" t="s">
        <v>5823</v>
      </c>
      <c r="B804" t="str">
        <f>tbl_Facturas[[#This Row],[Factura]] &amp; "|" &amp; tbl_Facturas[[#This Row],[Proyecto OK]] &amp; "|" &amp; TEXT(tbl_Facturas[[#This Row],[Horas o Viaje]],"0.00") &amp; "|" &amp; TEXT(tbl_Facturas[[#This Row],[Costo unitario]],"0.00")</f>
        <v>2418|Glencoe|7.50|115.50</v>
      </c>
      <c r="C804">
        <v>2418</v>
      </c>
      <c r="D804">
        <v>82</v>
      </c>
      <c r="E804" t="s">
        <v>12</v>
      </c>
      <c r="G804" t="s">
        <v>792</v>
      </c>
      <c r="H804" t="s">
        <v>863</v>
      </c>
      <c r="I804" s="134" t="s">
        <v>5312</v>
      </c>
      <c r="J804" t="s">
        <v>591</v>
      </c>
      <c r="K804" t="s">
        <v>591</v>
      </c>
      <c r="P804">
        <v>7.5</v>
      </c>
      <c r="Q804">
        <v>115.5</v>
      </c>
      <c r="R804">
        <v>866.25</v>
      </c>
      <c r="S804">
        <f>IFERROR(_xlfn.XLOOKUP(tbl_Facturas[[#This Row],[Key_Fact]],tbl_Manifiestos[Key_Manif],tbl_Manifiestos[Pagado a Broker],0),0)</f>
        <v>805.61250000000007</v>
      </c>
      <c r="T804">
        <v>444986.41999999993</v>
      </c>
    </row>
    <row r="805" spans="1:20" x14ac:dyDescent="0.25">
      <c r="A805" t="s">
        <v>5823</v>
      </c>
      <c r="B805" t="str">
        <f>tbl_Facturas[[#This Row],[Factura]] &amp; "|" &amp; tbl_Facturas[[#This Row],[Proyecto OK]] &amp; "|" &amp; TEXT(tbl_Facturas[[#This Row],[Horas o Viaje]],"0.00") &amp; "|" &amp; TEXT(tbl_Facturas[[#This Row],[Costo unitario]],"0.00")</f>
        <v>2418|Glencoe|8.00|115.50</v>
      </c>
      <c r="C805">
        <v>2418</v>
      </c>
      <c r="D805">
        <v>308</v>
      </c>
      <c r="E805" t="s">
        <v>16</v>
      </c>
      <c r="G805" t="s">
        <v>17</v>
      </c>
      <c r="H805" t="s">
        <v>864</v>
      </c>
      <c r="I805" s="134" t="s">
        <v>5312</v>
      </c>
      <c r="J805" t="s">
        <v>591</v>
      </c>
      <c r="K805" t="s">
        <v>591</v>
      </c>
      <c r="P805">
        <v>8</v>
      </c>
      <c r="Q805">
        <v>115.5</v>
      </c>
      <c r="R805">
        <v>924</v>
      </c>
      <c r="S805">
        <f>IFERROR(_xlfn.XLOOKUP(tbl_Facturas[[#This Row],[Key_Fact]],tbl_Manifiestos[Key_Manif],tbl_Manifiestos[Pagado a Broker],0),0)</f>
        <v>859.32</v>
      </c>
      <c r="T805">
        <v>445910.41999999993</v>
      </c>
    </row>
    <row r="806" spans="1:20" x14ac:dyDescent="0.25">
      <c r="A806" t="s">
        <v>5823</v>
      </c>
      <c r="B806" t="str">
        <f>tbl_Facturas[[#This Row],[Factura]] &amp; "|" &amp; tbl_Facturas[[#This Row],[Proyecto OK]] &amp; "|" &amp; TEXT(tbl_Facturas[[#This Row],[Horas o Viaje]],"0.00") &amp; "|" &amp; TEXT(tbl_Facturas[[#This Row],[Costo unitario]],"0.00")</f>
        <v>2418|Glencoe|8.00|115.50</v>
      </c>
      <c r="C806">
        <v>2418</v>
      </c>
      <c r="D806">
        <v>325</v>
      </c>
      <c r="E806" t="s">
        <v>27</v>
      </c>
      <c r="G806" t="s">
        <v>34</v>
      </c>
      <c r="H806" t="s">
        <v>865</v>
      </c>
      <c r="I806" s="134" t="s">
        <v>5312</v>
      </c>
      <c r="J806" t="s">
        <v>591</v>
      </c>
      <c r="K806" t="s">
        <v>591</v>
      </c>
      <c r="P806">
        <v>8</v>
      </c>
      <c r="Q806">
        <v>115.5</v>
      </c>
      <c r="R806">
        <v>924</v>
      </c>
      <c r="S806">
        <f>IFERROR(_xlfn.XLOOKUP(tbl_Facturas[[#This Row],[Key_Fact]],tbl_Manifiestos[Key_Manif],tbl_Manifiestos[Pagado a Broker],0),0)</f>
        <v>859.32</v>
      </c>
      <c r="T806">
        <v>446834.41999999993</v>
      </c>
    </row>
    <row r="807" spans="1:20" x14ac:dyDescent="0.25">
      <c r="A807" t="s">
        <v>5823</v>
      </c>
      <c r="B807" t="str">
        <f>tbl_Facturas[[#This Row],[Factura]] &amp; "|" &amp; tbl_Facturas[[#This Row],[Proyecto OK]] &amp; "|" &amp; TEXT(tbl_Facturas[[#This Row],[Horas o Viaje]],"0.00") &amp; "|" &amp; TEXT(tbl_Facturas[[#This Row],[Costo unitario]],"0.00")</f>
        <v>2418|Glencoe|8.00|115.50</v>
      </c>
      <c r="C807">
        <v>2418</v>
      </c>
      <c r="D807">
        <v>82</v>
      </c>
      <c r="E807" t="s">
        <v>12</v>
      </c>
      <c r="G807" t="s">
        <v>792</v>
      </c>
      <c r="H807" t="s">
        <v>866</v>
      </c>
      <c r="I807" s="134" t="s">
        <v>5312</v>
      </c>
      <c r="J807" t="s">
        <v>591</v>
      </c>
      <c r="K807" t="s">
        <v>591</v>
      </c>
      <c r="P807">
        <v>8</v>
      </c>
      <c r="Q807">
        <v>115.5</v>
      </c>
      <c r="R807">
        <v>924</v>
      </c>
      <c r="S807">
        <f>IFERROR(_xlfn.XLOOKUP(tbl_Facturas[[#This Row],[Key_Fact]],tbl_Manifiestos[Key_Manif],tbl_Manifiestos[Pagado a Broker],0),0)</f>
        <v>859.32</v>
      </c>
      <c r="T807">
        <v>447758.41999999993</v>
      </c>
    </row>
    <row r="808" spans="1:20" x14ac:dyDescent="0.25">
      <c r="A808" t="s">
        <v>5823</v>
      </c>
      <c r="B808" t="str">
        <f>tbl_Facturas[[#This Row],[Factura]] &amp; "|" &amp; tbl_Facturas[[#This Row],[Proyecto OK]] &amp; "|" &amp; TEXT(tbl_Facturas[[#This Row],[Horas o Viaje]],"0.00") &amp; "|" &amp; TEXT(tbl_Facturas[[#This Row],[Costo unitario]],"0.00")</f>
        <v>2419|Lead Replacement Service|8.50|110.00</v>
      </c>
      <c r="C808">
        <v>2419</v>
      </c>
      <c r="D808">
        <v>73</v>
      </c>
      <c r="E808" t="s">
        <v>19</v>
      </c>
      <c r="G808" t="s">
        <v>20</v>
      </c>
      <c r="H808" t="s">
        <v>867</v>
      </c>
      <c r="I808" s="134" t="s">
        <v>5306</v>
      </c>
      <c r="J808" t="s">
        <v>30</v>
      </c>
      <c r="K808" t="s">
        <v>5903</v>
      </c>
      <c r="L808">
        <v>3347</v>
      </c>
      <c r="P808">
        <v>8.5</v>
      </c>
      <c r="Q808">
        <v>110</v>
      </c>
      <c r="R808">
        <v>935</v>
      </c>
      <c r="S808">
        <f>IFERROR(_xlfn.XLOOKUP(tbl_Facturas[[#This Row],[Key_Fact]],tbl_Manifiestos[Key_Manif],tbl_Manifiestos[Pagado a Broker],0),0)</f>
        <v>0</v>
      </c>
      <c r="T808">
        <v>448693.41999999993</v>
      </c>
    </row>
    <row r="809" spans="1:20" x14ac:dyDescent="0.25">
      <c r="A809" t="s">
        <v>5823</v>
      </c>
      <c r="B809" t="str">
        <f>tbl_Facturas[[#This Row],[Factura]] &amp; "|" &amp; tbl_Facturas[[#This Row],[Proyecto OK]] &amp; "|" &amp; TEXT(tbl_Facturas[[#This Row],[Horas o Viaje]],"0.00") &amp; "|" &amp; TEXT(tbl_Facturas[[#This Row],[Costo unitario]],"0.00")</f>
        <v>2419|Lead Replacement Service|9.00|110.00</v>
      </c>
      <c r="C809">
        <v>2419</v>
      </c>
      <c r="D809">
        <v>617</v>
      </c>
      <c r="E809" t="s">
        <v>27</v>
      </c>
      <c r="G809" t="s">
        <v>36</v>
      </c>
      <c r="H809" t="s">
        <v>868</v>
      </c>
      <c r="I809" s="134" t="s">
        <v>5306</v>
      </c>
      <c r="J809" t="s">
        <v>30</v>
      </c>
      <c r="K809" t="s">
        <v>5903</v>
      </c>
      <c r="L809">
        <v>3347</v>
      </c>
      <c r="P809">
        <v>9</v>
      </c>
      <c r="Q809">
        <v>110</v>
      </c>
      <c r="R809">
        <v>990</v>
      </c>
      <c r="S809">
        <f>IFERROR(_xlfn.XLOOKUP(tbl_Facturas[[#This Row],[Key_Fact]],tbl_Manifiestos[Key_Manif],tbl_Manifiestos[Pagado a Broker],0),0)</f>
        <v>920.7</v>
      </c>
      <c r="T809">
        <v>449683.41999999993</v>
      </c>
    </row>
    <row r="810" spans="1:20" x14ac:dyDescent="0.25">
      <c r="A810" t="s">
        <v>5823</v>
      </c>
      <c r="B810" t="str">
        <f>tbl_Facturas[[#This Row],[Factura]] &amp; "|" &amp; tbl_Facturas[[#This Row],[Proyecto OK]] &amp; "|" &amp; TEXT(tbl_Facturas[[#This Row],[Horas o Viaje]],"0.00") &amp; "|" &amp; TEXT(tbl_Facturas[[#This Row],[Costo unitario]],"0.00")</f>
        <v>2419|Lead Replacement Service|9.50|110.00</v>
      </c>
      <c r="C810">
        <v>2419</v>
      </c>
      <c r="D810">
        <v>11</v>
      </c>
      <c r="E810" t="s">
        <v>12</v>
      </c>
      <c r="G810" t="s">
        <v>13</v>
      </c>
      <c r="H810" t="s">
        <v>869</v>
      </c>
      <c r="I810" s="134" t="s">
        <v>5306</v>
      </c>
      <c r="J810" t="s">
        <v>30</v>
      </c>
      <c r="K810" t="s">
        <v>5903</v>
      </c>
      <c r="L810">
        <v>3347</v>
      </c>
      <c r="P810">
        <v>9.5</v>
      </c>
      <c r="Q810">
        <v>110</v>
      </c>
      <c r="R810">
        <v>1045</v>
      </c>
      <c r="S810">
        <f>IFERROR(_xlfn.XLOOKUP(tbl_Facturas[[#This Row],[Key_Fact]],tbl_Manifiestos[Key_Manif],tbl_Manifiestos[Pagado a Broker],0),0)</f>
        <v>971.85</v>
      </c>
      <c r="T810">
        <v>450728.41999999993</v>
      </c>
    </row>
    <row r="811" spans="1:20" x14ac:dyDescent="0.25">
      <c r="A811" t="s">
        <v>5823</v>
      </c>
      <c r="B811" t="str">
        <f>tbl_Facturas[[#This Row],[Factura]] &amp; "|" &amp; tbl_Facturas[[#This Row],[Proyecto OK]] &amp; "|" &amp; TEXT(tbl_Facturas[[#This Row],[Horas o Viaje]],"0.00") &amp; "|" &amp; TEXT(tbl_Facturas[[#This Row],[Costo unitario]],"0.00")</f>
        <v>2419|Lead Replacement Service|13.00|110.00</v>
      </c>
      <c r="C811">
        <v>2419</v>
      </c>
      <c r="D811">
        <v>617</v>
      </c>
      <c r="E811" t="s">
        <v>27</v>
      </c>
      <c r="G811" t="s">
        <v>36</v>
      </c>
      <c r="H811" t="s">
        <v>870</v>
      </c>
      <c r="I811" s="134" t="s">
        <v>5306</v>
      </c>
      <c r="J811" t="s">
        <v>30</v>
      </c>
      <c r="K811" t="s">
        <v>5903</v>
      </c>
      <c r="L811">
        <v>3347</v>
      </c>
      <c r="P811">
        <v>13</v>
      </c>
      <c r="Q811">
        <v>110</v>
      </c>
      <c r="R811">
        <v>1430</v>
      </c>
      <c r="S811">
        <f>IFERROR(_xlfn.XLOOKUP(tbl_Facturas[[#This Row],[Key_Fact]],tbl_Manifiestos[Key_Manif],tbl_Manifiestos[Pagado a Broker],0),0)</f>
        <v>1329.9</v>
      </c>
      <c r="T811">
        <v>452158.41999999993</v>
      </c>
    </row>
    <row r="812" spans="1:20" x14ac:dyDescent="0.25">
      <c r="A812" t="s">
        <v>5823</v>
      </c>
      <c r="B812" t="str">
        <f>tbl_Facturas[[#This Row],[Factura]] &amp; "|" &amp; tbl_Facturas[[#This Row],[Proyecto OK]] &amp; "|" &amp; TEXT(tbl_Facturas[[#This Row],[Horas o Viaje]],"0.00") &amp; "|" &amp; TEXT(tbl_Facturas[[#This Row],[Costo unitario]],"0.00")</f>
        <v>2419|Lead Replacement Service|9.00|110.00</v>
      </c>
      <c r="C812">
        <v>2419</v>
      </c>
      <c r="D812">
        <v>617</v>
      </c>
      <c r="E812" t="s">
        <v>27</v>
      </c>
      <c r="G812" t="s">
        <v>36</v>
      </c>
      <c r="H812" t="s">
        <v>871</v>
      </c>
      <c r="I812" s="134" t="s">
        <v>5306</v>
      </c>
      <c r="J812" t="s">
        <v>30</v>
      </c>
      <c r="K812" t="s">
        <v>5903</v>
      </c>
      <c r="L812">
        <v>3347</v>
      </c>
      <c r="P812">
        <v>9</v>
      </c>
      <c r="Q812">
        <v>110</v>
      </c>
      <c r="R812">
        <v>990</v>
      </c>
      <c r="S812">
        <f>IFERROR(_xlfn.XLOOKUP(tbl_Facturas[[#This Row],[Key_Fact]],tbl_Manifiestos[Key_Manif],tbl_Manifiestos[Pagado a Broker],0),0)</f>
        <v>920.7</v>
      </c>
      <c r="T812">
        <v>453148.41999999993</v>
      </c>
    </row>
    <row r="813" spans="1:20" x14ac:dyDescent="0.25">
      <c r="A813" t="s">
        <v>5823</v>
      </c>
      <c r="B813" t="str">
        <f>tbl_Facturas[[#This Row],[Factura]] &amp; "|" &amp; tbl_Facturas[[#This Row],[Proyecto OK]] &amp; "|" &amp; TEXT(tbl_Facturas[[#This Row],[Horas o Viaje]],"0.00") &amp; "|" &amp; TEXT(tbl_Facturas[[#This Row],[Costo unitario]],"0.00")</f>
        <v>2419|Lead Replacement Service|11.00|110.00</v>
      </c>
      <c r="C813">
        <v>2419</v>
      </c>
      <c r="D813">
        <v>11</v>
      </c>
      <c r="E813" t="s">
        <v>12</v>
      </c>
      <c r="G813" t="s">
        <v>13</v>
      </c>
      <c r="H813" t="s">
        <v>872</v>
      </c>
      <c r="I813" s="134" t="s">
        <v>5306</v>
      </c>
      <c r="J813" t="s">
        <v>30</v>
      </c>
      <c r="K813" t="s">
        <v>5903</v>
      </c>
      <c r="L813">
        <v>3347</v>
      </c>
      <c r="P813">
        <v>11</v>
      </c>
      <c r="Q813">
        <v>110</v>
      </c>
      <c r="R813">
        <v>1210</v>
      </c>
      <c r="S813">
        <f>IFERROR(_xlfn.XLOOKUP(tbl_Facturas[[#This Row],[Key_Fact]],tbl_Manifiestos[Key_Manif],tbl_Manifiestos[Pagado a Broker],0),0)</f>
        <v>1125.3</v>
      </c>
      <c r="T813">
        <v>454358.41999999993</v>
      </c>
    </row>
    <row r="814" spans="1:20" x14ac:dyDescent="0.25">
      <c r="A814" t="s">
        <v>5823</v>
      </c>
      <c r="B814" t="str">
        <f>tbl_Facturas[[#This Row],[Factura]] &amp; "|" &amp; tbl_Facturas[[#This Row],[Proyecto OK]] &amp; "|" &amp; TEXT(tbl_Facturas[[#This Row],[Horas o Viaje]],"0.00") &amp; "|" &amp; TEXT(tbl_Facturas[[#This Row],[Costo unitario]],"0.00")</f>
        <v>2419|Lead Replacement Service|13.50|110.00</v>
      </c>
      <c r="C814">
        <v>2419</v>
      </c>
      <c r="D814">
        <v>11</v>
      </c>
      <c r="E814" t="s">
        <v>12</v>
      </c>
      <c r="G814" t="s">
        <v>13</v>
      </c>
      <c r="H814" t="s">
        <v>873</v>
      </c>
      <c r="I814" s="134" t="s">
        <v>5306</v>
      </c>
      <c r="J814" t="s">
        <v>30</v>
      </c>
      <c r="K814" t="s">
        <v>5903</v>
      </c>
      <c r="L814">
        <v>3347</v>
      </c>
      <c r="P814">
        <v>13.5</v>
      </c>
      <c r="Q814">
        <v>110</v>
      </c>
      <c r="R814">
        <v>1485</v>
      </c>
      <c r="S814">
        <f>IFERROR(_xlfn.XLOOKUP(tbl_Facturas[[#This Row],[Key_Fact]],tbl_Manifiestos[Key_Manif],tbl_Manifiestos[Pagado a Broker],0),0)</f>
        <v>1381.0500000000002</v>
      </c>
      <c r="T814">
        <v>455843.41999999993</v>
      </c>
    </row>
    <row r="815" spans="1:20" x14ac:dyDescent="0.25">
      <c r="A815" t="s">
        <v>5823</v>
      </c>
      <c r="B815" t="str">
        <f>tbl_Facturas[[#This Row],[Factura]] &amp; "|" &amp; tbl_Facturas[[#This Row],[Proyecto OK]] &amp; "|" &amp; TEXT(tbl_Facturas[[#This Row],[Horas o Viaje]],"0.00") &amp; "|" &amp; TEXT(tbl_Facturas[[#This Row],[Costo unitario]],"0.00")</f>
        <v>2419|Lead Replacement Service|9.00|110.00</v>
      </c>
      <c r="C815">
        <v>2419</v>
      </c>
      <c r="D815">
        <v>617</v>
      </c>
      <c r="E815" t="s">
        <v>27</v>
      </c>
      <c r="G815" t="s">
        <v>36</v>
      </c>
      <c r="H815" t="s">
        <v>874</v>
      </c>
      <c r="I815" s="134" t="s">
        <v>5306</v>
      </c>
      <c r="J815" t="s">
        <v>30</v>
      </c>
      <c r="K815" t="s">
        <v>5903</v>
      </c>
      <c r="L815">
        <v>3347</v>
      </c>
      <c r="P815">
        <v>9</v>
      </c>
      <c r="Q815">
        <v>110</v>
      </c>
      <c r="R815">
        <v>990</v>
      </c>
      <c r="S815">
        <f>IFERROR(_xlfn.XLOOKUP(tbl_Facturas[[#This Row],[Key_Fact]],tbl_Manifiestos[Key_Manif],tbl_Manifiestos[Pagado a Broker],0),0)</f>
        <v>920.7</v>
      </c>
      <c r="T815">
        <v>456833.41999999993</v>
      </c>
    </row>
    <row r="816" spans="1:20" x14ac:dyDescent="0.25">
      <c r="A816" t="s">
        <v>5823</v>
      </c>
      <c r="B816" t="str">
        <f>tbl_Facturas[[#This Row],[Factura]] &amp; "|" &amp; tbl_Facturas[[#This Row],[Proyecto OK]] &amp; "|" &amp; TEXT(tbl_Facturas[[#This Row],[Horas o Viaje]],"0.00") &amp; "|" &amp; TEXT(tbl_Facturas[[#This Row],[Costo unitario]],"0.00")</f>
        <v>2419|Lead Replacement Service|13.00|110.00</v>
      </c>
      <c r="C816">
        <v>2419</v>
      </c>
      <c r="D816">
        <v>617</v>
      </c>
      <c r="E816" t="s">
        <v>27</v>
      </c>
      <c r="G816" t="s">
        <v>36</v>
      </c>
      <c r="H816" t="s">
        <v>875</v>
      </c>
      <c r="I816" s="134" t="s">
        <v>5306</v>
      </c>
      <c r="J816" t="s">
        <v>30</v>
      </c>
      <c r="K816" t="s">
        <v>5903</v>
      </c>
      <c r="L816">
        <v>3347</v>
      </c>
      <c r="P816">
        <v>13</v>
      </c>
      <c r="Q816">
        <v>110</v>
      </c>
      <c r="R816">
        <v>1430</v>
      </c>
      <c r="S816">
        <f>IFERROR(_xlfn.XLOOKUP(tbl_Facturas[[#This Row],[Key_Fact]],tbl_Manifiestos[Key_Manif],tbl_Manifiestos[Pagado a Broker],0),0)</f>
        <v>1329.9</v>
      </c>
      <c r="T816">
        <v>458263.41999999993</v>
      </c>
    </row>
    <row r="817" spans="1:20" x14ac:dyDescent="0.25">
      <c r="A817" t="s">
        <v>5823</v>
      </c>
      <c r="B817" t="str">
        <f>tbl_Facturas[[#This Row],[Factura]] &amp; "|" &amp; tbl_Facturas[[#This Row],[Proyecto OK]] &amp; "|" &amp; TEXT(tbl_Facturas[[#This Row],[Horas o Viaje]],"0.00") &amp; "|" &amp; TEXT(tbl_Facturas[[#This Row],[Costo unitario]],"0.00")</f>
        <v>2419|Lead Replacement Service|9.00|110.00</v>
      </c>
      <c r="C817">
        <v>2419</v>
      </c>
      <c r="D817">
        <v>11</v>
      </c>
      <c r="E817" t="s">
        <v>12</v>
      </c>
      <c r="G817" t="s">
        <v>13</v>
      </c>
      <c r="H817" t="s">
        <v>876</v>
      </c>
      <c r="I817" s="134" t="s">
        <v>5306</v>
      </c>
      <c r="J817" t="s">
        <v>30</v>
      </c>
      <c r="K817" t="s">
        <v>5903</v>
      </c>
      <c r="L817">
        <v>3347</v>
      </c>
      <c r="P817">
        <v>9</v>
      </c>
      <c r="Q817">
        <v>110</v>
      </c>
      <c r="R817">
        <v>990</v>
      </c>
      <c r="S817">
        <f>IFERROR(_xlfn.XLOOKUP(tbl_Facturas[[#This Row],[Key_Fact]],tbl_Manifiestos[Key_Manif],tbl_Manifiestos[Pagado a Broker],0),0)</f>
        <v>920.7</v>
      </c>
      <c r="T817">
        <v>459253.41999999993</v>
      </c>
    </row>
    <row r="818" spans="1:20" x14ac:dyDescent="0.25">
      <c r="A818" t="s">
        <v>5823</v>
      </c>
      <c r="B818" t="str">
        <f>tbl_Facturas[[#This Row],[Factura]] &amp; "|" &amp; tbl_Facturas[[#This Row],[Proyecto OK]] &amp; "|" &amp; TEXT(tbl_Facturas[[#This Row],[Horas o Viaje]],"0.00") &amp; "|" &amp; TEXT(tbl_Facturas[[#This Row],[Costo unitario]],"0.00")</f>
        <v>2420|Lead Replacement Service|9.50|110.00</v>
      </c>
      <c r="C818">
        <v>2420</v>
      </c>
      <c r="D818">
        <v>73</v>
      </c>
      <c r="E818" t="s">
        <v>19</v>
      </c>
      <c r="G818" t="s">
        <v>20</v>
      </c>
      <c r="H818" t="s">
        <v>877</v>
      </c>
      <c r="I818" s="134" t="s">
        <v>5306</v>
      </c>
      <c r="J818" t="s">
        <v>878</v>
      </c>
      <c r="K818" t="s">
        <v>5903</v>
      </c>
      <c r="L818">
        <v>3364</v>
      </c>
      <c r="P818">
        <v>9.5</v>
      </c>
      <c r="Q818">
        <v>110</v>
      </c>
      <c r="R818">
        <v>1045</v>
      </c>
      <c r="S818">
        <f>IFERROR(_xlfn.XLOOKUP(tbl_Facturas[[#This Row],[Key_Fact]],tbl_Manifiestos[Key_Manif],tbl_Manifiestos[Pagado a Broker],0),0)</f>
        <v>0</v>
      </c>
      <c r="T818">
        <v>460298.41999999993</v>
      </c>
    </row>
    <row r="819" spans="1:20" x14ac:dyDescent="0.25">
      <c r="A819" t="s">
        <v>5823</v>
      </c>
      <c r="B819" t="str">
        <f>tbl_Facturas[[#This Row],[Factura]] &amp; "|" &amp; tbl_Facturas[[#This Row],[Proyecto OK]] &amp; "|" &amp; TEXT(tbl_Facturas[[#This Row],[Horas o Viaje]],"0.00") &amp; "|" &amp; TEXT(tbl_Facturas[[#This Row],[Costo unitario]],"0.00")</f>
        <v>2420|Lead Replacement Service|10.00|110.00</v>
      </c>
      <c r="C819">
        <v>2420</v>
      </c>
      <c r="D819">
        <v>114</v>
      </c>
      <c r="E819" t="s">
        <v>27</v>
      </c>
      <c r="G819" t="s">
        <v>57</v>
      </c>
      <c r="H819" t="s">
        <v>879</v>
      </c>
      <c r="I819" s="134" t="s">
        <v>5306</v>
      </c>
      <c r="J819" t="s">
        <v>878</v>
      </c>
      <c r="K819" t="s">
        <v>5903</v>
      </c>
      <c r="L819">
        <v>3364</v>
      </c>
      <c r="P819">
        <v>10</v>
      </c>
      <c r="Q819">
        <v>110</v>
      </c>
      <c r="R819">
        <v>1100</v>
      </c>
      <c r="S819">
        <f>IFERROR(_xlfn.XLOOKUP(tbl_Facturas[[#This Row],[Key_Fact]],tbl_Manifiestos[Key_Manif],tbl_Manifiestos[Pagado a Broker],0),0)</f>
        <v>1023</v>
      </c>
      <c r="T819">
        <v>461398.41999999993</v>
      </c>
    </row>
    <row r="820" spans="1:20" x14ac:dyDescent="0.25">
      <c r="A820" t="s">
        <v>5823</v>
      </c>
      <c r="B820" t="str">
        <f>tbl_Facturas[[#This Row],[Factura]] &amp; "|" &amp; tbl_Facturas[[#This Row],[Proyecto OK]] &amp; "|" &amp; TEXT(tbl_Facturas[[#This Row],[Horas o Viaje]],"0.00") &amp; "|" &amp; TEXT(tbl_Facturas[[#This Row],[Costo unitario]],"0.00")</f>
        <v>2421|Lead Replacement Service|8.00|110.00</v>
      </c>
      <c r="C820">
        <v>2421</v>
      </c>
      <c r="D820">
        <v>67</v>
      </c>
      <c r="E820" t="s">
        <v>27</v>
      </c>
      <c r="G820" t="s">
        <v>28</v>
      </c>
      <c r="H820" t="s">
        <v>880</v>
      </c>
      <c r="I820" s="134" t="s">
        <v>5306</v>
      </c>
      <c r="J820" t="s">
        <v>828</v>
      </c>
      <c r="K820" t="s">
        <v>5903</v>
      </c>
      <c r="L820">
        <v>3365</v>
      </c>
      <c r="P820">
        <v>8</v>
      </c>
      <c r="Q820">
        <v>110</v>
      </c>
      <c r="R820">
        <v>880</v>
      </c>
      <c r="S820">
        <f>IFERROR(_xlfn.XLOOKUP(tbl_Facturas[[#This Row],[Key_Fact]],tbl_Manifiestos[Key_Manif],tbl_Manifiestos[Pagado a Broker],0),0)</f>
        <v>818.40000000000009</v>
      </c>
      <c r="T820">
        <v>462278.41999999993</v>
      </c>
    </row>
    <row r="821" spans="1:20" x14ac:dyDescent="0.25">
      <c r="A821" t="s">
        <v>5823</v>
      </c>
      <c r="B821" t="str">
        <f>tbl_Facturas[[#This Row],[Factura]] &amp; "|" &amp; tbl_Facturas[[#This Row],[Proyecto OK]] &amp; "|" &amp; TEXT(tbl_Facturas[[#This Row],[Horas o Viaje]],"0.00") &amp; "|" &amp; TEXT(tbl_Facturas[[#This Row],[Costo unitario]],"0.00")</f>
        <v>2421|Lead Replacement Service|8.00|110.00</v>
      </c>
      <c r="C821">
        <v>2421</v>
      </c>
      <c r="D821">
        <v>198</v>
      </c>
      <c r="E821" t="s">
        <v>5916</v>
      </c>
      <c r="G821" t="s">
        <v>31</v>
      </c>
      <c r="H821" t="s">
        <v>881</v>
      </c>
      <c r="I821" s="134" t="s">
        <v>5306</v>
      </c>
      <c r="J821" t="s">
        <v>828</v>
      </c>
      <c r="K821" t="s">
        <v>5903</v>
      </c>
      <c r="L821">
        <v>3365</v>
      </c>
      <c r="P821">
        <v>8</v>
      </c>
      <c r="Q821">
        <v>110</v>
      </c>
      <c r="R821">
        <v>880</v>
      </c>
      <c r="S821">
        <f>IFERROR(_xlfn.XLOOKUP(tbl_Facturas[[#This Row],[Key_Fact]],tbl_Manifiestos[Key_Manif],tbl_Manifiestos[Pagado a Broker],0),0)</f>
        <v>818.40000000000009</v>
      </c>
      <c r="T821">
        <v>463158.41999999993</v>
      </c>
    </row>
    <row r="822" spans="1:20" x14ac:dyDescent="0.25">
      <c r="A822" t="s">
        <v>5823</v>
      </c>
      <c r="B822" t="str">
        <f>tbl_Facturas[[#This Row],[Factura]] &amp; "|" &amp; tbl_Facturas[[#This Row],[Proyecto OK]] &amp; "|" &amp; TEXT(tbl_Facturas[[#This Row],[Horas o Viaje]],"0.00") &amp; "|" &amp; TEXT(tbl_Facturas[[#This Row],[Costo unitario]],"0.00")</f>
        <v>2421|Lead Replacement Service|9.50|110.00</v>
      </c>
      <c r="C822">
        <v>2421</v>
      </c>
      <c r="D822">
        <v>198</v>
      </c>
      <c r="E822" t="s">
        <v>5916</v>
      </c>
      <c r="G822" t="s">
        <v>31</v>
      </c>
      <c r="H822" t="s">
        <v>882</v>
      </c>
      <c r="I822" s="134" t="s">
        <v>5306</v>
      </c>
      <c r="J822" t="s">
        <v>828</v>
      </c>
      <c r="K822" t="s">
        <v>5903</v>
      </c>
      <c r="L822">
        <v>3365</v>
      </c>
      <c r="P822">
        <v>9.5</v>
      </c>
      <c r="Q822">
        <v>110</v>
      </c>
      <c r="R822">
        <v>1045</v>
      </c>
      <c r="S822">
        <f>IFERROR(_xlfn.XLOOKUP(tbl_Facturas[[#This Row],[Key_Fact]],tbl_Manifiestos[Key_Manif],tbl_Manifiestos[Pagado a Broker],0),0)</f>
        <v>971.85</v>
      </c>
      <c r="T822">
        <v>464203.41999999993</v>
      </c>
    </row>
    <row r="823" spans="1:20" x14ac:dyDescent="0.25">
      <c r="A823" t="s">
        <v>5823</v>
      </c>
      <c r="B823" t="str">
        <f>tbl_Facturas[[#This Row],[Factura]] &amp; "|" &amp; tbl_Facturas[[#This Row],[Proyecto OK]] &amp; "|" &amp; TEXT(tbl_Facturas[[#This Row],[Horas o Viaje]],"0.00") &amp; "|" &amp; TEXT(tbl_Facturas[[#This Row],[Costo unitario]],"0.00")</f>
        <v>2421|Lead Replacement Service|8.00|110.00</v>
      </c>
      <c r="C823">
        <v>2421</v>
      </c>
      <c r="D823">
        <v>198</v>
      </c>
      <c r="E823" t="s">
        <v>5916</v>
      </c>
      <c r="G823" t="s">
        <v>31</v>
      </c>
      <c r="H823" t="s">
        <v>883</v>
      </c>
      <c r="I823" s="134" t="s">
        <v>5306</v>
      </c>
      <c r="J823" t="s">
        <v>828</v>
      </c>
      <c r="K823" t="s">
        <v>5903</v>
      </c>
      <c r="L823">
        <v>3365</v>
      </c>
      <c r="P823">
        <v>8</v>
      </c>
      <c r="Q823">
        <v>110</v>
      </c>
      <c r="R823">
        <v>880</v>
      </c>
      <c r="S823">
        <f>IFERROR(_xlfn.XLOOKUP(tbl_Facturas[[#This Row],[Key_Fact]],tbl_Manifiestos[Key_Manif],tbl_Manifiestos[Pagado a Broker],0),0)</f>
        <v>818.40000000000009</v>
      </c>
      <c r="T823">
        <v>465083.41999999993</v>
      </c>
    </row>
    <row r="824" spans="1:20" x14ac:dyDescent="0.25">
      <c r="A824" t="s">
        <v>5823</v>
      </c>
      <c r="B824" t="str">
        <f>tbl_Facturas[[#This Row],[Factura]] &amp; "|" &amp; tbl_Facturas[[#This Row],[Proyecto OK]] &amp; "|" &amp; TEXT(tbl_Facturas[[#This Row],[Horas o Viaje]],"0.00") &amp; "|" &amp; TEXT(tbl_Facturas[[#This Row],[Costo unitario]],"0.00")</f>
        <v>2422|OAM|8.00|105.00</v>
      </c>
      <c r="C824">
        <v>2422</v>
      </c>
      <c r="D824">
        <v>198</v>
      </c>
      <c r="E824" t="s">
        <v>5916</v>
      </c>
      <c r="G824" t="s">
        <v>31</v>
      </c>
      <c r="H824" t="s">
        <v>884</v>
      </c>
      <c r="I824" s="134" t="s">
        <v>5867</v>
      </c>
      <c r="J824" t="s">
        <v>787</v>
      </c>
      <c r="K824" t="s">
        <v>787</v>
      </c>
      <c r="P824">
        <v>8</v>
      </c>
      <c r="Q824">
        <v>105</v>
      </c>
      <c r="R824">
        <v>840</v>
      </c>
      <c r="S824">
        <f>IFERROR(_xlfn.XLOOKUP(tbl_Facturas[[#This Row],[Key_Fact]],tbl_Manifiestos[Key_Manif],tbl_Manifiestos[Pagado a Broker],0),0)</f>
        <v>781.2</v>
      </c>
      <c r="T824">
        <v>465923.41999999993</v>
      </c>
    </row>
    <row r="825" spans="1:20" x14ac:dyDescent="0.25">
      <c r="A825" t="s">
        <v>5823</v>
      </c>
      <c r="B825" t="str">
        <f>tbl_Facturas[[#This Row],[Factura]] &amp; "|" &amp; tbl_Facturas[[#This Row],[Proyecto OK]] &amp; "|" &amp; TEXT(tbl_Facturas[[#This Row],[Horas o Viaje]],"0.00") &amp; "|" &amp; TEXT(tbl_Facturas[[#This Row],[Costo unitario]],"0.00")</f>
        <v>2422|OAM|6.75|105.00</v>
      </c>
      <c r="C825">
        <v>2422</v>
      </c>
      <c r="D825">
        <v>114</v>
      </c>
      <c r="E825" t="s">
        <v>27</v>
      </c>
      <c r="G825" t="s">
        <v>57</v>
      </c>
      <c r="H825" t="s">
        <v>885</v>
      </c>
      <c r="I825" s="134" t="s">
        <v>5867</v>
      </c>
      <c r="J825" t="s">
        <v>787</v>
      </c>
      <c r="K825" t="s">
        <v>787</v>
      </c>
      <c r="P825">
        <v>6.75</v>
      </c>
      <c r="Q825">
        <v>105</v>
      </c>
      <c r="R825">
        <v>708.75</v>
      </c>
      <c r="S825">
        <f>IFERROR(_xlfn.XLOOKUP(tbl_Facturas[[#This Row],[Key_Fact]],tbl_Manifiestos[Key_Manif],tbl_Manifiestos[Pagado a Broker],0),0)</f>
        <v>659.13750000000005</v>
      </c>
      <c r="T825">
        <v>466632.16999999993</v>
      </c>
    </row>
    <row r="826" spans="1:20" x14ac:dyDescent="0.25">
      <c r="A826" t="s">
        <v>5823</v>
      </c>
      <c r="B826" t="str">
        <f>tbl_Facturas[[#This Row],[Factura]] &amp; "|" &amp; tbl_Facturas[[#This Row],[Proyecto OK]] &amp; "|" &amp; TEXT(tbl_Facturas[[#This Row],[Horas o Viaje]],"0.00") &amp; "|" &amp; TEXT(tbl_Facturas[[#This Row],[Costo unitario]],"0.00")</f>
        <v>2422|OAM|8.00|105.00</v>
      </c>
      <c r="C826">
        <v>2422</v>
      </c>
      <c r="D826">
        <v>356</v>
      </c>
      <c r="E826" t="s">
        <v>27</v>
      </c>
      <c r="G826" t="s">
        <v>122</v>
      </c>
      <c r="H826" t="s">
        <v>886</v>
      </c>
      <c r="I826" s="134" t="s">
        <v>5867</v>
      </c>
      <c r="J826" t="s">
        <v>787</v>
      </c>
      <c r="K826" t="s">
        <v>787</v>
      </c>
      <c r="P826">
        <v>8</v>
      </c>
      <c r="Q826">
        <v>105</v>
      </c>
      <c r="R826">
        <v>840</v>
      </c>
      <c r="S826">
        <f>IFERROR(_xlfn.XLOOKUP(tbl_Facturas[[#This Row],[Key_Fact]],tbl_Manifiestos[Key_Manif],tbl_Manifiestos[Pagado a Broker],0),0)</f>
        <v>781.2</v>
      </c>
      <c r="T826">
        <v>467472.16999999993</v>
      </c>
    </row>
    <row r="827" spans="1:20" x14ac:dyDescent="0.25">
      <c r="A827" t="s">
        <v>5823</v>
      </c>
      <c r="B827" t="str">
        <f>tbl_Facturas[[#This Row],[Factura]] &amp; "|" &amp; tbl_Facturas[[#This Row],[Proyecto OK]] &amp; "|" &amp; TEXT(tbl_Facturas[[#This Row],[Horas o Viaje]],"0.00") &amp; "|" &amp; TEXT(tbl_Facturas[[#This Row],[Costo unitario]],"0.00")</f>
        <v>2422|OAM|4.75|105.00</v>
      </c>
      <c r="C827">
        <v>2422</v>
      </c>
      <c r="D827">
        <v>515</v>
      </c>
      <c r="E827" t="s">
        <v>27</v>
      </c>
      <c r="G827" t="s">
        <v>54</v>
      </c>
      <c r="H827" t="s">
        <v>887</v>
      </c>
      <c r="I827" s="134" t="s">
        <v>5867</v>
      </c>
      <c r="J827" t="s">
        <v>787</v>
      </c>
      <c r="K827" t="s">
        <v>787</v>
      </c>
      <c r="P827">
        <v>4.75</v>
      </c>
      <c r="Q827">
        <v>105</v>
      </c>
      <c r="R827">
        <v>498.75</v>
      </c>
      <c r="S827">
        <f>IFERROR(_xlfn.XLOOKUP(tbl_Facturas[[#This Row],[Key_Fact]],tbl_Manifiestos[Key_Manif],tbl_Manifiestos[Pagado a Broker],0),0)</f>
        <v>463.83750000000003</v>
      </c>
      <c r="T827">
        <v>467970.91999999993</v>
      </c>
    </row>
    <row r="828" spans="1:20" x14ac:dyDescent="0.25">
      <c r="A828" t="s">
        <v>5823</v>
      </c>
      <c r="B828" t="str">
        <f>tbl_Facturas[[#This Row],[Factura]] &amp; "|" &amp; tbl_Facturas[[#This Row],[Proyecto OK]] &amp; "|" &amp; TEXT(tbl_Facturas[[#This Row],[Horas o Viaje]],"0.00") &amp; "|" &amp; TEXT(tbl_Facturas[[#This Row],[Costo unitario]],"0.00")</f>
        <v>2423|RAC|6.75|105.00</v>
      </c>
      <c r="C828">
        <v>2423</v>
      </c>
      <c r="D828">
        <v>11</v>
      </c>
      <c r="E828" t="s">
        <v>12</v>
      </c>
      <c r="G828" t="s">
        <v>13</v>
      </c>
      <c r="H828" t="s">
        <v>888</v>
      </c>
      <c r="I828" s="134" t="s">
        <v>5328</v>
      </c>
      <c r="J828" t="s">
        <v>781</v>
      </c>
      <c r="K828" t="s">
        <v>781</v>
      </c>
      <c r="P828">
        <v>6.75</v>
      </c>
      <c r="Q828">
        <v>105</v>
      </c>
      <c r="R828">
        <v>708.75</v>
      </c>
      <c r="S828">
        <f>IFERROR(_xlfn.XLOOKUP(tbl_Facturas[[#This Row],[Key_Fact]],tbl_Manifiestos[Key_Manif],tbl_Manifiestos[Pagado a Broker],0),0)</f>
        <v>659.13750000000005</v>
      </c>
      <c r="T828">
        <v>468679.66999999993</v>
      </c>
    </row>
    <row r="829" spans="1:20" x14ac:dyDescent="0.25">
      <c r="A829" t="s">
        <v>5823</v>
      </c>
      <c r="B829" t="str">
        <f>tbl_Facturas[[#This Row],[Factura]] &amp; "|" &amp; tbl_Facturas[[#This Row],[Proyecto OK]] &amp; "|" &amp; TEXT(tbl_Facturas[[#This Row],[Horas o Viaje]],"0.00") &amp; "|" &amp; TEXT(tbl_Facturas[[#This Row],[Costo unitario]],"0.00")</f>
        <v>2423|RAC|4.50|105.00</v>
      </c>
      <c r="C829">
        <v>2423</v>
      </c>
      <c r="D829">
        <v>325</v>
      </c>
      <c r="E829" t="s">
        <v>27</v>
      </c>
      <c r="G829" t="s">
        <v>34</v>
      </c>
      <c r="H829" t="s">
        <v>889</v>
      </c>
      <c r="I829" s="134" t="s">
        <v>5328</v>
      </c>
      <c r="J829" t="s">
        <v>781</v>
      </c>
      <c r="K829" t="s">
        <v>781</v>
      </c>
      <c r="P829">
        <v>4.5</v>
      </c>
      <c r="Q829">
        <v>105</v>
      </c>
      <c r="R829">
        <v>472.5</v>
      </c>
      <c r="S829">
        <f>IFERROR(_xlfn.XLOOKUP(tbl_Facturas[[#This Row],[Key_Fact]],tbl_Manifiestos[Key_Manif],tbl_Manifiestos[Pagado a Broker],0),0)</f>
        <v>439.42500000000001</v>
      </c>
      <c r="T829">
        <v>469152.16999999993</v>
      </c>
    </row>
    <row r="830" spans="1:20" x14ac:dyDescent="0.25">
      <c r="A830" t="s">
        <v>5823</v>
      </c>
      <c r="B830" t="str">
        <f>tbl_Facturas[[#This Row],[Factura]] &amp; "|" &amp; tbl_Facturas[[#This Row],[Proyecto OK]] &amp; "|" &amp; TEXT(tbl_Facturas[[#This Row],[Horas o Viaje]],"0.00") &amp; "|" &amp; TEXT(tbl_Facturas[[#This Row],[Costo unitario]],"0.00")</f>
        <v>2423|RAC|4.50|105.00</v>
      </c>
      <c r="C830">
        <v>2423</v>
      </c>
      <c r="D830">
        <v>708</v>
      </c>
      <c r="E830" t="s">
        <v>27</v>
      </c>
      <c r="G830" t="s">
        <v>841</v>
      </c>
      <c r="H830" t="s">
        <v>890</v>
      </c>
      <c r="I830" s="134" t="s">
        <v>5328</v>
      </c>
      <c r="J830" t="s">
        <v>781</v>
      </c>
      <c r="K830" t="s">
        <v>781</v>
      </c>
      <c r="P830">
        <v>4.5</v>
      </c>
      <c r="Q830">
        <v>105</v>
      </c>
      <c r="R830">
        <v>472.5</v>
      </c>
      <c r="S830">
        <f>IFERROR(_xlfn.XLOOKUP(tbl_Facturas[[#This Row],[Key_Fact]],tbl_Manifiestos[Key_Manif],tbl_Manifiestos[Pagado a Broker],0),0)</f>
        <v>439.42500000000001</v>
      </c>
      <c r="T830">
        <v>469624.66999999993</v>
      </c>
    </row>
    <row r="831" spans="1:20" x14ac:dyDescent="0.25">
      <c r="A831" t="s">
        <v>5823</v>
      </c>
      <c r="B831" t="str">
        <f>tbl_Facturas[[#This Row],[Factura]] &amp; "|" &amp; tbl_Facturas[[#This Row],[Proyecto OK]] &amp; "|" &amp; TEXT(tbl_Facturas[[#This Row],[Horas o Viaje]],"0.00") &amp; "|" &amp; TEXT(tbl_Facturas[[#This Row],[Costo unitario]],"0.00")</f>
        <v>2423|RAC|5.50|105.00</v>
      </c>
      <c r="C831">
        <v>2423</v>
      </c>
      <c r="D831">
        <v>356</v>
      </c>
      <c r="E831" t="s">
        <v>27</v>
      </c>
      <c r="G831" t="s">
        <v>122</v>
      </c>
      <c r="H831" t="s">
        <v>891</v>
      </c>
      <c r="I831" s="134" t="s">
        <v>5328</v>
      </c>
      <c r="J831" t="s">
        <v>781</v>
      </c>
      <c r="K831" t="s">
        <v>781</v>
      </c>
      <c r="P831">
        <v>5.5</v>
      </c>
      <c r="Q831">
        <v>105</v>
      </c>
      <c r="R831">
        <v>577.5</v>
      </c>
      <c r="S831">
        <f>IFERROR(_xlfn.XLOOKUP(tbl_Facturas[[#This Row],[Key_Fact]],tbl_Manifiestos[Key_Manif],tbl_Manifiestos[Pagado a Broker],0),0)</f>
        <v>537.07500000000005</v>
      </c>
      <c r="T831">
        <v>470202.16999999993</v>
      </c>
    </row>
    <row r="832" spans="1:20" x14ac:dyDescent="0.25">
      <c r="A832" t="s">
        <v>5823</v>
      </c>
      <c r="B832" t="str">
        <f>tbl_Facturas[[#This Row],[Factura]] &amp; "|" &amp; tbl_Facturas[[#This Row],[Proyecto OK]] &amp; "|" &amp; TEXT(tbl_Facturas[[#This Row],[Horas o Viaje]],"0.00") &amp; "|" &amp; TEXT(tbl_Facturas[[#This Row],[Costo unitario]],"0.00")</f>
        <v>2423|RAC|4.00|105.00</v>
      </c>
      <c r="C832">
        <v>2423</v>
      </c>
      <c r="D832">
        <v>356</v>
      </c>
      <c r="E832" t="s">
        <v>27</v>
      </c>
      <c r="G832" t="s">
        <v>122</v>
      </c>
      <c r="H832" t="s">
        <v>892</v>
      </c>
      <c r="I832" s="134" t="s">
        <v>5328</v>
      </c>
      <c r="J832" t="s">
        <v>781</v>
      </c>
      <c r="K832" t="s">
        <v>781</v>
      </c>
      <c r="P832">
        <v>4</v>
      </c>
      <c r="Q832">
        <v>105</v>
      </c>
      <c r="R832">
        <v>420</v>
      </c>
      <c r="S832">
        <f>IFERROR(_xlfn.XLOOKUP(tbl_Facturas[[#This Row],[Key_Fact]],tbl_Manifiestos[Key_Manif],tbl_Manifiestos[Pagado a Broker],0),0)</f>
        <v>390.6</v>
      </c>
      <c r="T832">
        <v>470622.16999999993</v>
      </c>
    </row>
    <row r="833" spans="1:20" x14ac:dyDescent="0.25">
      <c r="A833" t="s">
        <v>5823</v>
      </c>
      <c r="B833" t="str">
        <f>tbl_Facturas[[#This Row],[Factura]] &amp; "|" &amp; tbl_Facturas[[#This Row],[Proyecto OK]] &amp; "|" &amp; TEXT(tbl_Facturas[[#This Row],[Horas o Viaje]],"0.00") &amp; "|" &amp; TEXT(tbl_Facturas[[#This Row],[Costo unitario]],"0.00")</f>
        <v>2424|Metra New Auburn|1.00|300.00</v>
      </c>
      <c r="C833">
        <v>2424</v>
      </c>
      <c r="D833">
        <v>103</v>
      </c>
      <c r="E833" t="s">
        <v>27</v>
      </c>
      <c r="G833" t="s">
        <v>284</v>
      </c>
      <c r="H833" t="s">
        <v>893</v>
      </c>
      <c r="I833" s="134" t="s">
        <v>5330</v>
      </c>
      <c r="J833" t="s">
        <v>894</v>
      </c>
      <c r="K833" t="s">
        <v>5360</v>
      </c>
      <c r="L833">
        <v>2128</v>
      </c>
      <c r="M833" t="s">
        <v>895</v>
      </c>
      <c r="P833">
        <v>1</v>
      </c>
      <c r="Q833">
        <v>300</v>
      </c>
      <c r="R833">
        <v>300</v>
      </c>
      <c r="S833">
        <f>IFERROR(_xlfn.XLOOKUP(tbl_Facturas[[#This Row],[Key_Fact]],tbl_Manifiestos[Key_Manif],tbl_Manifiestos[Pagado a Broker],0),0)</f>
        <v>279</v>
      </c>
      <c r="T833">
        <v>470922.16999999993</v>
      </c>
    </row>
    <row r="834" spans="1:20" x14ac:dyDescent="0.25">
      <c r="A834" t="s">
        <v>5823</v>
      </c>
      <c r="B834" t="str">
        <f>tbl_Facturas[[#This Row],[Factura]] &amp; "|" &amp; tbl_Facturas[[#This Row],[Proyecto OK]] &amp; "|" &amp; TEXT(tbl_Facturas[[#This Row],[Horas o Viaje]],"0.00") &amp; "|" &amp; TEXT(tbl_Facturas[[#This Row],[Costo unitario]],"0.00")</f>
        <v>2424|Metra New Auburn|1.00|300.00</v>
      </c>
      <c r="C834">
        <v>2424</v>
      </c>
      <c r="D834">
        <v>103</v>
      </c>
      <c r="E834" t="s">
        <v>27</v>
      </c>
      <c r="G834" t="s">
        <v>284</v>
      </c>
      <c r="H834" t="s">
        <v>897</v>
      </c>
      <c r="I834" s="134" t="s">
        <v>5330</v>
      </c>
      <c r="J834" t="s">
        <v>894</v>
      </c>
      <c r="K834" t="s">
        <v>5360</v>
      </c>
      <c r="L834">
        <v>2128</v>
      </c>
      <c r="M834" t="s">
        <v>895</v>
      </c>
      <c r="P834">
        <v>1</v>
      </c>
      <c r="Q834">
        <v>300</v>
      </c>
      <c r="R834">
        <v>300</v>
      </c>
      <c r="S834">
        <f>IFERROR(_xlfn.XLOOKUP(tbl_Facturas[[#This Row],[Key_Fact]],tbl_Manifiestos[Key_Manif],tbl_Manifiestos[Pagado a Broker],0),0)</f>
        <v>279</v>
      </c>
      <c r="T834">
        <v>471486.45</v>
      </c>
    </row>
    <row r="835" spans="1:20" x14ac:dyDescent="0.25">
      <c r="A835" t="s">
        <v>5823</v>
      </c>
      <c r="B835" t="str">
        <f>tbl_Facturas[[#This Row],[Factura]] &amp; "|" &amp; tbl_Facturas[[#This Row],[Proyecto OK]] &amp; "|" &amp; TEXT(tbl_Facturas[[#This Row],[Horas o Viaje]],"0.00") &amp; "|" &amp; TEXT(tbl_Facturas[[#This Row],[Costo unitario]],"0.00")</f>
        <v>2424|Metra New Auburn|2.25|120.00</v>
      </c>
      <c r="C835">
        <v>2424</v>
      </c>
      <c r="D835">
        <v>103</v>
      </c>
      <c r="E835" t="s">
        <v>27</v>
      </c>
      <c r="G835" t="s">
        <v>284</v>
      </c>
      <c r="H835" t="s">
        <v>899</v>
      </c>
      <c r="I835" s="134" t="s">
        <v>5330</v>
      </c>
      <c r="J835" t="s">
        <v>894</v>
      </c>
      <c r="K835" t="s">
        <v>5360</v>
      </c>
      <c r="L835">
        <v>2128</v>
      </c>
      <c r="M835" t="s">
        <v>895</v>
      </c>
      <c r="P835">
        <v>2.25</v>
      </c>
      <c r="Q835">
        <v>120</v>
      </c>
      <c r="R835">
        <v>270</v>
      </c>
      <c r="S835">
        <f>IFERROR(_xlfn.XLOOKUP(tbl_Facturas[[#This Row],[Key_Fact]],tbl_Manifiestos[Key_Manif],tbl_Manifiestos[Pagado a Broker],0),0)</f>
        <v>251.10000000000002</v>
      </c>
      <c r="T835">
        <v>472001.51</v>
      </c>
    </row>
    <row r="836" spans="1:20" x14ac:dyDescent="0.25">
      <c r="A836" t="s">
        <v>5823</v>
      </c>
      <c r="B836" t="str">
        <f>tbl_Facturas[[#This Row],[Factura]] &amp; "|" &amp; tbl_Facturas[[#This Row],[Proyecto OK]] &amp; "|" &amp; TEXT(tbl_Facturas[[#This Row],[Horas o Viaje]],"0.00") &amp; "|" &amp; TEXT(tbl_Facturas[[#This Row],[Costo unitario]],"0.00")</f>
        <v>2424|Metra New Auburn|1.00|300.00</v>
      </c>
      <c r="C836">
        <v>2424</v>
      </c>
      <c r="D836">
        <v>103</v>
      </c>
      <c r="E836" t="s">
        <v>12</v>
      </c>
      <c r="G836" t="s">
        <v>539</v>
      </c>
      <c r="H836" t="s">
        <v>902</v>
      </c>
      <c r="I836" s="134" t="s">
        <v>5330</v>
      </c>
      <c r="J836" t="s">
        <v>894</v>
      </c>
      <c r="K836" t="s">
        <v>5360</v>
      </c>
      <c r="L836">
        <v>2128</v>
      </c>
      <c r="M836" t="s">
        <v>895</v>
      </c>
      <c r="P836">
        <v>1</v>
      </c>
      <c r="Q836">
        <v>300</v>
      </c>
      <c r="R836">
        <v>300</v>
      </c>
      <c r="S836">
        <f>IFERROR(_xlfn.XLOOKUP(tbl_Facturas[[#This Row],[Key_Fact]],tbl_Manifiestos[Key_Manif],tbl_Manifiestos[Pagado a Broker],0),0)</f>
        <v>279</v>
      </c>
      <c r="T836">
        <v>472609.49999999988</v>
      </c>
    </row>
    <row r="837" spans="1:20" x14ac:dyDescent="0.25">
      <c r="A837" t="s">
        <v>5823</v>
      </c>
      <c r="B837" t="str">
        <f>tbl_Facturas[[#This Row],[Factura]] &amp; "|" &amp; tbl_Facturas[[#This Row],[Proyecto OK]] &amp; "|" &amp; TEXT(tbl_Facturas[[#This Row],[Horas o Viaje]],"0.00") &amp; "|" &amp; TEXT(tbl_Facturas[[#This Row],[Costo unitario]],"0.00")</f>
        <v>2424|Metra New Auburn|4.25|120.00</v>
      </c>
      <c r="C837">
        <v>2424</v>
      </c>
      <c r="D837">
        <v>103</v>
      </c>
      <c r="E837" t="s">
        <v>12</v>
      </c>
      <c r="G837" t="s">
        <v>539</v>
      </c>
      <c r="H837" t="s">
        <v>904</v>
      </c>
      <c r="I837" s="134" t="s">
        <v>5330</v>
      </c>
      <c r="J837" t="s">
        <v>894</v>
      </c>
      <c r="K837" t="s">
        <v>5360</v>
      </c>
      <c r="L837">
        <v>2128</v>
      </c>
      <c r="M837" t="s">
        <v>895</v>
      </c>
      <c r="P837">
        <v>4.25</v>
      </c>
      <c r="Q837">
        <v>120</v>
      </c>
      <c r="R837">
        <v>510</v>
      </c>
      <c r="S837">
        <f>IFERROR(_xlfn.XLOOKUP(tbl_Facturas[[#This Row],[Key_Fact]],tbl_Manifiestos[Key_Manif],tbl_Manifiestos[Pagado a Broker],0),0)</f>
        <v>474.3</v>
      </c>
      <c r="T837">
        <v>473245.04999999987</v>
      </c>
    </row>
    <row r="838" spans="1:20" x14ac:dyDescent="0.25">
      <c r="A838" t="s">
        <v>5823</v>
      </c>
      <c r="B838" t="str">
        <f>tbl_Facturas[[#This Row],[Factura]] &amp; "|" &amp; tbl_Facturas[[#This Row],[Proyecto OK]] &amp; "|" &amp; TEXT(tbl_Facturas[[#This Row],[Horas o Viaje]],"0.00") &amp; "|" &amp; TEXT(tbl_Facturas[[#This Row],[Costo unitario]],"0.00")</f>
        <v>2424|Metra New Auburn|1.00|300.00</v>
      </c>
      <c r="C838">
        <v>2424</v>
      </c>
      <c r="D838">
        <v>58</v>
      </c>
      <c r="E838" t="s">
        <v>27</v>
      </c>
      <c r="G838" t="s">
        <v>284</v>
      </c>
      <c r="H838" t="s">
        <v>907</v>
      </c>
      <c r="I838" s="134" t="s">
        <v>5330</v>
      </c>
      <c r="J838" t="s">
        <v>894</v>
      </c>
      <c r="K838" t="s">
        <v>5360</v>
      </c>
      <c r="L838">
        <v>2128</v>
      </c>
      <c r="M838" t="s">
        <v>895</v>
      </c>
      <c r="P838">
        <v>1</v>
      </c>
      <c r="Q838">
        <v>300</v>
      </c>
      <c r="R838">
        <v>300</v>
      </c>
      <c r="S838">
        <f>IFERROR(_xlfn.XLOOKUP(tbl_Facturas[[#This Row],[Key_Fact]],tbl_Manifiestos[Key_Manif],tbl_Manifiestos[Pagado a Broker],0),0)</f>
        <v>279</v>
      </c>
      <c r="T838">
        <v>473833.2</v>
      </c>
    </row>
    <row r="839" spans="1:20" x14ac:dyDescent="0.25">
      <c r="A839" t="s">
        <v>5823</v>
      </c>
      <c r="B839" t="str">
        <f>tbl_Facturas[[#This Row],[Factura]] &amp; "|" &amp; tbl_Facturas[[#This Row],[Proyecto OK]] &amp; "|" &amp; TEXT(tbl_Facturas[[#This Row],[Horas o Viaje]],"0.00") &amp; "|" &amp; TEXT(tbl_Facturas[[#This Row],[Costo unitario]],"0.00")</f>
        <v>2424|Metra New Auburn|1.00|300.00</v>
      </c>
      <c r="C839">
        <v>2424</v>
      </c>
      <c r="D839">
        <v>58</v>
      </c>
      <c r="E839" t="s">
        <v>12</v>
      </c>
      <c r="G839" t="s">
        <v>792</v>
      </c>
      <c r="H839" t="s">
        <v>908</v>
      </c>
      <c r="I839" s="134" t="s">
        <v>5330</v>
      </c>
      <c r="J839" t="s">
        <v>894</v>
      </c>
      <c r="K839" t="s">
        <v>5360</v>
      </c>
      <c r="L839">
        <v>2128</v>
      </c>
      <c r="M839" t="s">
        <v>895</v>
      </c>
      <c r="P839">
        <v>1</v>
      </c>
      <c r="Q839">
        <v>300</v>
      </c>
      <c r="R839">
        <v>300</v>
      </c>
      <c r="S839">
        <f>IFERROR(_xlfn.XLOOKUP(tbl_Facturas[[#This Row],[Key_Fact]],tbl_Manifiestos[Key_Manif],tbl_Manifiestos[Pagado a Broker],0),0)</f>
        <v>279</v>
      </c>
      <c r="T839">
        <v>474133.2</v>
      </c>
    </row>
    <row r="840" spans="1:20" x14ac:dyDescent="0.25">
      <c r="A840" t="s">
        <v>5823</v>
      </c>
      <c r="B840" t="str">
        <f>tbl_Facturas[[#This Row],[Factura]] &amp; "|" &amp; tbl_Facturas[[#This Row],[Proyecto OK]] &amp; "|" &amp; TEXT(tbl_Facturas[[#This Row],[Horas o Viaje]],"0.00") &amp; "|" &amp; TEXT(tbl_Facturas[[#This Row],[Costo unitario]],"0.00")</f>
        <v>2424|Metra New Auburn|19.80|12.25</v>
      </c>
      <c r="C840">
        <v>2424</v>
      </c>
      <c r="D840">
        <v>58</v>
      </c>
      <c r="E840" t="s">
        <v>27</v>
      </c>
      <c r="G840" t="s">
        <v>284</v>
      </c>
      <c r="H840" t="s">
        <v>910</v>
      </c>
      <c r="I840" s="134" t="s">
        <v>5330</v>
      </c>
      <c r="J840" t="s">
        <v>894</v>
      </c>
      <c r="K840" t="s">
        <v>5360</v>
      </c>
      <c r="L840">
        <v>2128</v>
      </c>
      <c r="M840" t="s">
        <v>911</v>
      </c>
      <c r="O840" t="s">
        <v>576</v>
      </c>
      <c r="P840">
        <v>19.8</v>
      </c>
      <c r="Q840">
        <v>12.25</v>
      </c>
      <c r="R840">
        <v>242.55</v>
      </c>
      <c r="S840">
        <f>IFERROR(_xlfn.XLOOKUP(tbl_Facturas[[#This Row],[Key_Fact]],tbl_Manifiestos[Key_Manif],tbl_Manifiestos[Pagado a Broker],0),0)</f>
        <v>0</v>
      </c>
      <c r="T840">
        <v>474631.96999999991</v>
      </c>
    </row>
    <row r="841" spans="1:20" x14ac:dyDescent="0.25">
      <c r="A841" t="s">
        <v>5823</v>
      </c>
      <c r="B841" t="str">
        <f>tbl_Facturas[[#This Row],[Factura]] &amp; "|" &amp; tbl_Facturas[[#This Row],[Proyecto OK]] &amp; "|" &amp; TEXT(tbl_Facturas[[#This Row],[Horas o Viaje]],"0.00") &amp; "|" &amp; TEXT(tbl_Facturas[[#This Row],[Costo unitario]],"0.00")</f>
        <v>2424|Metra New Auburn|1.00|300.00</v>
      </c>
      <c r="C841">
        <v>2424</v>
      </c>
      <c r="D841">
        <v>58</v>
      </c>
      <c r="E841" t="s">
        <v>12</v>
      </c>
      <c r="G841" t="s">
        <v>539</v>
      </c>
      <c r="H841" t="s">
        <v>900</v>
      </c>
      <c r="I841" s="134" t="s">
        <v>5330</v>
      </c>
      <c r="J841" t="s">
        <v>894</v>
      </c>
      <c r="K841" t="s">
        <v>5360</v>
      </c>
      <c r="L841">
        <v>2128</v>
      </c>
      <c r="M841" t="s">
        <v>895</v>
      </c>
      <c r="P841">
        <v>1</v>
      </c>
      <c r="Q841">
        <v>300</v>
      </c>
      <c r="R841">
        <v>300</v>
      </c>
      <c r="S841">
        <f>IFERROR(_xlfn.XLOOKUP(tbl_Facturas[[#This Row],[Key_Fact]],tbl_Manifiestos[Key_Manif],tbl_Manifiestos[Pagado a Broker],0),0)</f>
        <v>279</v>
      </c>
      <c r="T841">
        <v>475417.06999999989</v>
      </c>
    </row>
    <row r="842" spans="1:20" x14ac:dyDescent="0.25">
      <c r="A842" t="s">
        <v>5823</v>
      </c>
      <c r="B842" t="str">
        <f>tbl_Facturas[[#This Row],[Factura]] &amp; "|" &amp; tbl_Facturas[[#This Row],[Proyecto OK]] &amp; "|" &amp; TEXT(tbl_Facturas[[#This Row],[Horas o Viaje]],"0.00") &amp; "|" &amp; TEXT(tbl_Facturas[[#This Row],[Costo unitario]],"0.00")</f>
        <v>2424|Metra New Auburn|1.00|300.00</v>
      </c>
      <c r="C842">
        <v>2424</v>
      </c>
      <c r="D842">
        <v>103</v>
      </c>
      <c r="E842" t="s">
        <v>27</v>
      </c>
      <c r="G842" t="s">
        <v>284</v>
      </c>
      <c r="H842" t="s">
        <v>912</v>
      </c>
      <c r="I842" s="134" t="s">
        <v>5330</v>
      </c>
      <c r="J842" t="s">
        <v>894</v>
      </c>
      <c r="K842" t="s">
        <v>5360</v>
      </c>
      <c r="L842">
        <v>2128</v>
      </c>
      <c r="M842" t="s">
        <v>895</v>
      </c>
      <c r="P842">
        <v>1</v>
      </c>
      <c r="Q842">
        <v>300</v>
      </c>
      <c r="R842">
        <v>300</v>
      </c>
      <c r="S842">
        <f>IFERROR(_xlfn.XLOOKUP(tbl_Facturas[[#This Row],[Key_Fact]],tbl_Manifiestos[Key_Manif],tbl_Manifiestos[Pagado a Broker],0),0)</f>
        <v>279</v>
      </c>
      <c r="T842">
        <v>475717.06999999989</v>
      </c>
    </row>
    <row r="843" spans="1:20" x14ac:dyDescent="0.25">
      <c r="A843" t="s">
        <v>5823</v>
      </c>
      <c r="B843" t="str">
        <f>tbl_Facturas[[#This Row],[Factura]] &amp; "|" &amp; tbl_Facturas[[#This Row],[Proyecto OK]] &amp; "|" &amp; TEXT(tbl_Facturas[[#This Row],[Horas o Viaje]],"0.00") &amp; "|" &amp; TEXT(tbl_Facturas[[#This Row],[Costo unitario]],"0.00")</f>
        <v>2424|Metra New Auburn|1.00|300.00</v>
      </c>
      <c r="C843">
        <v>2424</v>
      </c>
      <c r="D843">
        <v>103</v>
      </c>
      <c r="E843" t="s">
        <v>27</v>
      </c>
      <c r="G843" t="s">
        <v>284</v>
      </c>
      <c r="H843" t="s">
        <v>914</v>
      </c>
      <c r="I843" s="134" t="s">
        <v>5330</v>
      </c>
      <c r="J843" t="s">
        <v>894</v>
      </c>
      <c r="K843" t="s">
        <v>5360</v>
      </c>
      <c r="L843">
        <v>2128</v>
      </c>
      <c r="M843" t="s">
        <v>895</v>
      </c>
      <c r="P843">
        <v>1</v>
      </c>
      <c r="Q843">
        <v>300</v>
      </c>
      <c r="R843">
        <v>300</v>
      </c>
      <c r="S843">
        <f>IFERROR(_xlfn.XLOOKUP(tbl_Facturas[[#This Row],[Key_Fact]],tbl_Manifiestos[Key_Manif],tbl_Manifiestos[Pagado a Broker],0),0)</f>
        <v>279</v>
      </c>
      <c r="T843">
        <v>476287.6999999999</v>
      </c>
    </row>
    <row r="844" spans="1:20" x14ac:dyDescent="0.25">
      <c r="A844" t="s">
        <v>5823</v>
      </c>
      <c r="B844" t="str">
        <f>tbl_Facturas[[#This Row],[Factura]] &amp; "|" &amp; tbl_Facturas[[#This Row],[Proyecto OK]] &amp; "|" &amp; TEXT(tbl_Facturas[[#This Row],[Horas o Viaje]],"0.00") &amp; "|" &amp; TEXT(tbl_Facturas[[#This Row],[Costo unitario]],"0.00")</f>
        <v>2424|Metra New Auburn|5.00|120.00</v>
      </c>
      <c r="C844">
        <v>2424</v>
      </c>
      <c r="D844">
        <v>82</v>
      </c>
      <c r="E844" t="s">
        <v>27</v>
      </c>
      <c r="G844" t="s">
        <v>284</v>
      </c>
      <c r="H844" t="s">
        <v>916</v>
      </c>
      <c r="I844" s="134" t="s">
        <v>5330</v>
      </c>
      <c r="J844" t="s">
        <v>894</v>
      </c>
      <c r="K844" t="s">
        <v>5360</v>
      </c>
      <c r="L844">
        <v>2128</v>
      </c>
      <c r="M844" t="s">
        <v>895</v>
      </c>
      <c r="P844">
        <v>5</v>
      </c>
      <c r="Q844">
        <v>120</v>
      </c>
      <c r="R844">
        <v>600</v>
      </c>
      <c r="S844">
        <f>IFERROR(_xlfn.XLOOKUP(tbl_Facturas[[#This Row],[Key_Fact]],tbl_Manifiestos[Key_Manif],tbl_Manifiestos[Pagado a Broker],0),0)</f>
        <v>558</v>
      </c>
      <c r="T844">
        <v>477164.68999999989</v>
      </c>
    </row>
    <row r="845" spans="1:20" x14ac:dyDescent="0.25">
      <c r="A845" t="s">
        <v>5823</v>
      </c>
      <c r="B845" t="str">
        <f>tbl_Facturas[[#This Row],[Factura]] &amp; "|" &amp; tbl_Facturas[[#This Row],[Proyecto OK]] &amp; "|" &amp; TEXT(tbl_Facturas[[#This Row],[Horas o Viaje]],"0.00") &amp; "|" &amp; TEXT(tbl_Facturas[[#This Row],[Costo unitario]],"0.00")</f>
        <v>2424|Metra New Auburn|1.00|300.00</v>
      </c>
      <c r="C845">
        <v>2424</v>
      </c>
      <c r="D845">
        <v>103</v>
      </c>
      <c r="E845" t="s">
        <v>5916</v>
      </c>
      <c r="G845" t="s">
        <v>99</v>
      </c>
      <c r="H845" t="s">
        <v>917</v>
      </c>
      <c r="I845" s="134" t="s">
        <v>5330</v>
      </c>
      <c r="J845" t="s">
        <v>894</v>
      </c>
      <c r="K845" t="s">
        <v>5360</v>
      </c>
      <c r="L845">
        <v>2128</v>
      </c>
      <c r="M845" t="s">
        <v>895</v>
      </c>
      <c r="P845">
        <v>1</v>
      </c>
      <c r="Q845">
        <v>300</v>
      </c>
      <c r="R845">
        <v>300</v>
      </c>
      <c r="S845">
        <f>IFERROR(_xlfn.XLOOKUP(tbl_Facturas[[#This Row],[Key_Fact]],tbl_Manifiestos[Key_Manif],tbl_Manifiestos[Pagado a Broker],0),0)</f>
        <v>279</v>
      </c>
      <c r="T845">
        <v>477464.68999999989</v>
      </c>
    </row>
    <row r="846" spans="1:20" x14ac:dyDescent="0.25">
      <c r="A846" t="s">
        <v>5823</v>
      </c>
      <c r="B846" t="str">
        <f>tbl_Facturas[[#This Row],[Factura]] &amp; "|" &amp; tbl_Facturas[[#This Row],[Proyecto OK]] &amp; "|" &amp; TEXT(tbl_Facturas[[#This Row],[Horas o Viaje]],"0.00") &amp; "|" &amp; TEXT(tbl_Facturas[[#This Row],[Costo unitario]],"0.00")</f>
        <v>2424|Metra New Auburn|4.00|120.00</v>
      </c>
      <c r="C846">
        <v>2424</v>
      </c>
      <c r="D846">
        <v>103</v>
      </c>
      <c r="E846" t="s">
        <v>5916</v>
      </c>
      <c r="G846" t="s">
        <v>99</v>
      </c>
      <c r="H846" t="s">
        <v>919</v>
      </c>
      <c r="I846" s="134" t="s">
        <v>5330</v>
      </c>
      <c r="J846" t="s">
        <v>894</v>
      </c>
      <c r="K846" t="s">
        <v>5360</v>
      </c>
      <c r="L846">
        <v>2128</v>
      </c>
      <c r="M846" t="s">
        <v>895</v>
      </c>
      <c r="P846">
        <v>4</v>
      </c>
      <c r="Q846">
        <v>120</v>
      </c>
      <c r="R846">
        <v>480</v>
      </c>
      <c r="S846">
        <f>IFERROR(_xlfn.XLOOKUP(tbl_Facturas[[#This Row],[Key_Fact]],tbl_Manifiestos[Key_Manif],tbl_Manifiestos[Pagado a Broker],0),0)</f>
        <v>446.40000000000003</v>
      </c>
      <c r="T846">
        <v>478270.65999999992</v>
      </c>
    </row>
    <row r="847" spans="1:20" x14ac:dyDescent="0.25">
      <c r="A847" t="s">
        <v>5823</v>
      </c>
      <c r="B847" t="str">
        <f>tbl_Facturas[[#This Row],[Factura]] &amp; "|" &amp; tbl_Facturas[[#This Row],[Proyecto OK]] &amp; "|" &amp; TEXT(tbl_Facturas[[#This Row],[Horas o Viaje]],"0.00") &amp; "|" &amp; TEXT(tbl_Facturas[[#This Row],[Costo unitario]],"0.00")</f>
        <v>2424|Metra New Auburn|1.00|300.00</v>
      </c>
      <c r="C847">
        <v>2424</v>
      </c>
      <c r="D847">
        <v>103</v>
      </c>
      <c r="E847" t="s">
        <v>5916</v>
      </c>
      <c r="G847" t="s">
        <v>99</v>
      </c>
      <c r="H847" t="s">
        <v>920</v>
      </c>
      <c r="I847" s="134" t="s">
        <v>5330</v>
      </c>
      <c r="J847" t="s">
        <v>894</v>
      </c>
      <c r="K847" t="s">
        <v>5360</v>
      </c>
      <c r="L847">
        <v>2128</v>
      </c>
      <c r="M847" t="s">
        <v>895</v>
      </c>
      <c r="P847">
        <v>1</v>
      </c>
      <c r="Q847">
        <v>300</v>
      </c>
      <c r="R847">
        <v>300</v>
      </c>
      <c r="S847">
        <f>IFERROR(_xlfn.XLOOKUP(tbl_Facturas[[#This Row],[Key_Fact]],tbl_Manifiestos[Key_Manif],tbl_Manifiestos[Pagado a Broker],0),0)</f>
        <v>279</v>
      </c>
      <c r="T847">
        <v>478884.53999999992</v>
      </c>
    </row>
    <row r="848" spans="1:20" x14ac:dyDescent="0.25">
      <c r="A848" t="s">
        <v>5823</v>
      </c>
      <c r="B848" t="str">
        <f>tbl_Facturas[[#This Row],[Factura]] &amp; "|" &amp; tbl_Facturas[[#This Row],[Proyecto OK]] &amp; "|" &amp; TEXT(tbl_Facturas[[#This Row],[Horas o Viaje]],"0.00") &amp; "|" &amp; TEXT(tbl_Facturas[[#This Row],[Costo unitario]],"0.00")</f>
        <v>2424|Metra New Auburn|3.00|120.00</v>
      </c>
      <c r="C848">
        <v>2424</v>
      </c>
      <c r="D848">
        <v>58</v>
      </c>
      <c r="E848" t="s">
        <v>5916</v>
      </c>
      <c r="G848" t="s">
        <v>99</v>
      </c>
      <c r="H848" t="s">
        <v>922</v>
      </c>
      <c r="I848" s="134" t="s">
        <v>5330</v>
      </c>
      <c r="J848" t="s">
        <v>894</v>
      </c>
      <c r="K848" t="s">
        <v>5360</v>
      </c>
      <c r="L848">
        <v>2128</v>
      </c>
      <c r="M848" t="s">
        <v>895</v>
      </c>
      <c r="P848">
        <v>3</v>
      </c>
      <c r="Q848">
        <v>120</v>
      </c>
      <c r="R848">
        <v>360</v>
      </c>
      <c r="S848">
        <f>IFERROR(_xlfn.XLOOKUP(tbl_Facturas[[#This Row],[Key_Fact]],tbl_Manifiestos[Key_Manif],tbl_Manifiestos[Pagado a Broker],0),0)</f>
        <v>334.8</v>
      </c>
      <c r="T848">
        <v>479244.53999999992</v>
      </c>
    </row>
    <row r="849" spans="1:20" x14ac:dyDescent="0.25">
      <c r="A849" t="s">
        <v>5823</v>
      </c>
      <c r="B849" t="str">
        <f>tbl_Facturas[[#This Row],[Factura]] &amp; "|" &amp; tbl_Facturas[[#This Row],[Proyecto OK]] &amp; "|" &amp; TEXT(tbl_Facturas[[#This Row],[Horas o Viaje]],"0.00") &amp; "|" &amp; TEXT(tbl_Facturas[[#This Row],[Costo unitario]],"0.00")</f>
        <v>2424|Metra New Auburn|19.88|12.25</v>
      </c>
      <c r="C849">
        <v>2424</v>
      </c>
      <c r="D849">
        <v>103</v>
      </c>
      <c r="E849" t="s">
        <v>5916</v>
      </c>
      <c r="G849" t="s">
        <v>99</v>
      </c>
      <c r="H849" t="s">
        <v>923</v>
      </c>
      <c r="I849" s="134" t="s">
        <v>5330</v>
      </c>
      <c r="J849" t="s">
        <v>894</v>
      </c>
      <c r="K849" t="s">
        <v>5360</v>
      </c>
      <c r="L849">
        <v>2128</v>
      </c>
      <c r="M849" t="s">
        <v>911</v>
      </c>
      <c r="P849">
        <v>19.88</v>
      </c>
      <c r="Q849">
        <v>12.25</v>
      </c>
      <c r="R849">
        <v>243.53</v>
      </c>
      <c r="S849">
        <f>IFERROR(_xlfn.XLOOKUP(tbl_Facturas[[#This Row],[Key_Fact]],tbl_Manifiestos[Key_Manif],tbl_Manifiestos[Pagado a Broker],0),0)</f>
        <v>0</v>
      </c>
      <c r="T849">
        <v>479488.06999999989</v>
      </c>
    </row>
    <row r="850" spans="1:20" x14ac:dyDescent="0.25">
      <c r="A850" t="s">
        <v>5823</v>
      </c>
      <c r="B850" t="str">
        <f>tbl_Facturas[[#This Row],[Factura]] &amp; "|" &amp; tbl_Facturas[[#This Row],[Proyecto OK]] &amp; "|" &amp; TEXT(tbl_Facturas[[#This Row],[Horas o Viaje]],"0.00") &amp; "|" &amp; TEXT(tbl_Facturas[[#This Row],[Costo unitario]],"0.00")</f>
        <v>2424|Metra New Auburn|19.88|14.00</v>
      </c>
      <c r="C850">
        <v>2424</v>
      </c>
      <c r="D850">
        <v>103</v>
      </c>
      <c r="E850" t="s">
        <v>5916</v>
      </c>
      <c r="G850" t="s">
        <v>99</v>
      </c>
      <c r="H850" t="s">
        <v>923</v>
      </c>
      <c r="I850" s="134" t="s">
        <v>5330</v>
      </c>
      <c r="J850" t="s">
        <v>894</v>
      </c>
      <c r="K850" t="s">
        <v>5360</v>
      </c>
      <c r="L850">
        <v>2128</v>
      </c>
      <c r="M850" t="s">
        <v>911</v>
      </c>
      <c r="N850" t="s">
        <v>924</v>
      </c>
      <c r="P850">
        <v>19.88</v>
      </c>
      <c r="Q850">
        <v>14</v>
      </c>
      <c r="R850">
        <v>278.32</v>
      </c>
      <c r="S850">
        <f>IFERROR(_xlfn.XLOOKUP(tbl_Facturas[[#This Row],[Key_Fact]],tbl_Manifiestos[Key_Manif],tbl_Manifiestos[Pagado a Broker],0),0)</f>
        <v>0</v>
      </c>
      <c r="T850">
        <v>479766.3899999999</v>
      </c>
    </row>
    <row r="851" spans="1:20" x14ac:dyDescent="0.25">
      <c r="A851" t="s">
        <v>5823</v>
      </c>
      <c r="B851" t="str">
        <f>tbl_Facturas[[#This Row],[Factura]] &amp; "|" &amp; tbl_Facturas[[#This Row],[Proyecto OK]] &amp; "|" &amp; TEXT(tbl_Facturas[[#This Row],[Horas o Viaje]],"0.00") &amp; "|" &amp; TEXT(tbl_Facturas[[#This Row],[Costo unitario]],"0.00")</f>
        <v>2424|Metra New Auburn|3.00|120.00</v>
      </c>
      <c r="C851">
        <v>2424</v>
      </c>
      <c r="D851">
        <v>103</v>
      </c>
      <c r="E851" t="s">
        <v>27</v>
      </c>
      <c r="G851" t="s">
        <v>284</v>
      </c>
      <c r="H851" t="s">
        <v>925</v>
      </c>
      <c r="I851" s="134" t="s">
        <v>5330</v>
      </c>
      <c r="J851" t="s">
        <v>894</v>
      </c>
      <c r="K851" t="s">
        <v>5360</v>
      </c>
      <c r="L851">
        <v>2128</v>
      </c>
      <c r="M851" t="s">
        <v>895</v>
      </c>
      <c r="P851">
        <v>3</v>
      </c>
      <c r="Q851">
        <v>120</v>
      </c>
      <c r="R851">
        <v>360</v>
      </c>
      <c r="S851">
        <f>IFERROR(_xlfn.XLOOKUP(tbl_Facturas[[#This Row],[Key_Fact]],tbl_Manifiestos[Key_Manif],tbl_Manifiestos[Pagado a Broker],0),0)</f>
        <v>334.8</v>
      </c>
      <c r="T851">
        <v>480126.3899999999</v>
      </c>
    </row>
    <row r="852" spans="1:20" x14ac:dyDescent="0.25">
      <c r="A852" t="s">
        <v>5823</v>
      </c>
      <c r="B852" t="str">
        <f>tbl_Facturas[[#This Row],[Factura]] &amp; "|" &amp; tbl_Facturas[[#This Row],[Proyecto OK]] &amp; "|" &amp; TEXT(tbl_Facturas[[#This Row],[Horas o Viaje]],"0.00") &amp; "|" &amp; TEXT(tbl_Facturas[[#This Row],[Costo unitario]],"0.00")</f>
        <v>2424|Metra New Auburn|19.79|12.25</v>
      </c>
      <c r="C852">
        <v>2424</v>
      </c>
      <c r="D852">
        <v>103</v>
      </c>
      <c r="E852" t="s">
        <v>27</v>
      </c>
      <c r="G852" t="s">
        <v>284</v>
      </c>
      <c r="H852" t="s">
        <v>926</v>
      </c>
      <c r="I852" s="134" t="s">
        <v>5330</v>
      </c>
      <c r="J852" t="s">
        <v>894</v>
      </c>
      <c r="K852" t="s">
        <v>5360</v>
      </c>
      <c r="L852">
        <v>2128</v>
      </c>
      <c r="M852" t="s">
        <v>911</v>
      </c>
      <c r="P852">
        <v>19.79</v>
      </c>
      <c r="Q852">
        <v>12.25</v>
      </c>
      <c r="R852">
        <v>242.43</v>
      </c>
      <c r="S852">
        <f>IFERROR(_xlfn.XLOOKUP(tbl_Facturas[[#This Row],[Key_Fact]],tbl_Manifiestos[Key_Manif],tbl_Manifiestos[Pagado a Broker],0),0)</f>
        <v>0</v>
      </c>
      <c r="T852">
        <v>480368.81999999989</v>
      </c>
    </row>
    <row r="853" spans="1:20" x14ac:dyDescent="0.25">
      <c r="A853" t="s">
        <v>5823</v>
      </c>
      <c r="B853" t="str">
        <f>tbl_Facturas[[#This Row],[Factura]] &amp; "|" &amp; tbl_Facturas[[#This Row],[Proyecto OK]] &amp; "|" &amp; TEXT(tbl_Facturas[[#This Row],[Horas o Viaje]],"0.00") &amp; "|" &amp; TEXT(tbl_Facturas[[#This Row],[Costo unitario]],"0.00")</f>
        <v>2424|Metra New Auburn|19.79|14.00</v>
      </c>
      <c r="C853">
        <v>2424</v>
      </c>
      <c r="D853">
        <v>103</v>
      </c>
      <c r="E853" t="s">
        <v>27</v>
      </c>
      <c r="G853" t="s">
        <v>284</v>
      </c>
      <c r="H853" t="s">
        <v>926</v>
      </c>
      <c r="I853" s="134" t="s">
        <v>5330</v>
      </c>
      <c r="J853" t="s">
        <v>894</v>
      </c>
      <c r="K853" t="s">
        <v>5360</v>
      </c>
      <c r="L853">
        <v>2128</v>
      </c>
      <c r="M853" t="s">
        <v>911</v>
      </c>
      <c r="N853" t="s">
        <v>927</v>
      </c>
      <c r="P853">
        <v>19.79</v>
      </c>
      <c r="Q853">
        <v>14</v>
      </c>
      <c r="R853">
        <v>277.06</v>
      </c>
      <c r="S853">
        <f>IFERROR(_xlfn.XLOOKUP(tbl_Facturas[[#This Row],[Key_Fact]],tbl_Manifiestos[Key_Manif],tbl_Manifiestos[Pagado a Broker],0),0)</f>
        <v>0</v>
      </c>
      <c r="T853">
        <v>480645.87999999989</v>
      </c>
    </row>
    <row r="854" spans="1:20" x14ac:dyDescent="0.25">
      <c r="A854" t="s">
        <v>5823</v>
      </c>
      <c r="B854" t="str">
        <f>tbl_Facturas[[#This Row],[Factura]] &amp; "|" &amp; tbl_Facturas[[#This Row],[Proyecto OK]] &amp; "|" &amp; TEXT(tbl_Facturas[[#This Row],[Horas o Viaje]],"0.00") &amp; "|" &amp; TEXT(tbl_Facturas[[#This Row],[Costo unitario]],"0.00")</f>
        <v>2424|Metra New Auburn|1.00|300.00</v>
      </c>
      <c r="C854">
        <v>2424</v>
      </c>
      <c r="D854">
        <v>108</v>
      </c>
      <c r="E854" t="s">
        <v>27</v>
      </c>
      <c r="G854" t="s">
        <v>284</v>
      </c>
      <c r="H854" t="s">
        <v>928</v>
      </c>
      <c r="I854" s="134" t="s">
        <v>5330</v>
      </c>
      <c r="J854" t="s">
        <v>894</v>
      </c>
      <c r="K854" t="s">
        <v>5360</v>
      </c>
      <c r="L854">
        <v>2128</v>
      </c>
      <c r="M854" t="s">
        <v>895</v>
      </c>
      <c r="P854">
        <v>1</v>
      </c>
      <c r="Q854">
        <v>300</v>
      </c>
      <c r="R854">
        <v>300</v>
      </c>
      <c r="S854">
        <f>IFERROR(_xlfn.XLOOKUP(tbl_Facturas[[#This Row],[Key_Fact]],tbl_Manifiestos[Key_Manif],tbl_Manifiestos[Pagado a Broker],0),0)</f>
        <v>279</v>
      </c>
      <c r="T854">
        <v>480945.87999999989</v>
      </c>
    </row>
    <row r="855" spans="1:20" x14ac:dyDescent="0.25">
      <c r="A855" t="s">
        <v>5823</v>
      </c>
      <c r="B855" t="str">
        <f>tbl_Facturas[[#This Row],[Factura]] &amp; "|" &amp; tbl_Facturas[[#This Row],[Proyecto OK]] &amp; "|" &amp; TEXT(tbl_Facturas[[#This Row],[Horas o Viaje]],"0.00") &amp; "|" &amp; TEXT(tbl_Facturas[[#This Row],[Costo unitario]],"0.00")</f>
        <v>2424|Metra New Auburn|1.00|300.00</v>
      </c>
      <c r="C855">
        <v>2424</v>
      </c>
      <c r="D855">
        <v>108</v>
      </c>
      <c r="E855" t="s">
        <v>27</v>
      </c>
      <c r="G855" t="s">
        <v>284</v>
      </c>
      <c r="H855" t="s">
        <v>930</v>
      </c>
      <c r="I855" s="134" t="s">
        <v>5330</v>
      </c>
      <c r="J855" t="s">
        <v>894</v>
      </c>
      <c r="K855" t="s">
        <v>5360</v>
      </c>
      <c r="L855">
        <v>2128</v>
      </c>
      <c r="M855" t="s">
        <v>895</v>
      </c>
      <c r="P855">
        <v>1</v>
      </c>
      <c r="Q855">
        <v>300</v>
      </c>
      <c r="R855">
        <v>300</v>
      </c>
      <c r="S855">
        <f>IFERROR(_xlfn.XLOOKUP(tbl_Facturas[[#This Row],[Key_Fact]],tbl_Manifiestos[Key_Manif],tbl_Manifiestos[Pagado a Broker],0),0)</f>
        <v>279</v>
      </c>
      <c r="T855">
        <v>481498.83999999991</v>
      </c>
    </row>
    <row r="856" spans="1:20" x14ac:dyDescent="0.25">
      <c r="A856" t="s">
        <v>5823</v>
      </c>
      <c r="B856" t="str">
        <f>tbl_Facturas[[#This Row],[Factura]] &amp; "|" &amp; tbl_Facturas[[#This Row],[Proyecto OK]] &amp; "|" &amp; TEXT(tbl_Facturas[[#This Row],[Horas o Viaje]],"0.00") &amp; "|" &amp; TEXT(tbl_Facturas[[#This Row],[Costo unitario]],"0.00")</f>
        <v>2424|Metra New Auburn|19.93|12.25</v>
      </c>
      <c r="C856">
        <v>2424</v>
      </c>
      <c r="D856">
        <v>108</v>
      </c>
      <c r="E856" t="s">
        <v>27</v>
      </c>
      <c r="G856" t="s">
        <v>284</v>
      </c>
      <c r="H856" t="s">
        <v>932</v>
      </c>
      <c r="I856" s="134" t="s">
        <v>5330</v>
      </c>
      <c r="J856" t="s">
        <v>894</v>
      </c>
      <c r="K856" t="s">
        <v>5360</v>
      </c>
      <c r="L856">
        <v>2128</v>
      </c>
      <c r="M856" t="s">
        <v>911</v>
      </c>
      <c r="P856">
        <v>19.93</v>
      </c>
      <c r="Q856">
        <v>12.25</v>
      </c>
      <c r="R856">
        <v>244.14</v>
      </c>
      <c r="S856">
        <f>IFERROR(_xlfn.XLOOKUP(tbl_Facturas[[#This Row],[Key_Fact]],tbl_Manifiestos[Key_Manif],tbl_Manifiestos[Pagado a Broker],0),0)</f>
        <v>0</v>
      </c>
      <c r="T856">
        <v>482039.9599999999</v>
      </c>
    </row>
    <row r="857" spans="1:20" x14ac:dyDescent="0.25">
      <c r="A857" t="s">
        <v>5823</v>
      </c>
      <c r="B857" t="str">
        <f>tbl_Facturas[[#This Row],[Factura]] &amp; "|" &amp; tbl_Facturas[[#This Row],[Proyecto OK]] &amp; "|" &amp; TEXT(tbl_Facturas[[#This Row],[Horas o Viaje]],"0.00") &amp; "|" &amp; TEXT(tbl_Facturas[[#This Row],[Costo unitario]],"0.00")</f>
        <v>2424|Metra New Auburn|19.93|14.00</v>
      </c>
      <c r="C857">
        <v>2424</v>
      </c>
      <c r="D857">
        <v>108</v>
      </c>
      <c r="E857" t="s">
        <v>27</v>
      </c>
      <c r="G857" t="s">
        <v>284</v>
      </c>
      <c r="H857" t="s">
        <v>932</v>
      </c>
      <c r="I857" s="134" t="s">
        <v>5330</v>
      </c>
      <c r="J857" t="s">
        <v>894</v>
      </c>
      <c r="K857" t="s">
        <v>5360</v>
      </c>
      <c r="L857">
        <v>2128</v>
      </c>
      <c r="M857" t="s">
        <v>911</v>
      </c>
      <c r="N857" t="s">
        <v>933</v>
      </c>
      <c r="P857">
        <v>19.93</v>
      </c>
      <c r="Q857">
        <v>14</v>
      </c>
      <c r="R857">
        <v>279.02</v>
      </c>
      <c r="S857">
        <f>IFERROR(_xlfn.XLOOKUP(tbl_Facturas[[#This Row],[Key_Fact]],tbl_Manifiestos[Key_Manif],tbl_Manifiestos[Pagado a Broker],0),0)</f>
        <v>0</v>
      </c>
      <c r="T857">
        <v>482318.97999999992</v>
      </c>
    </row>
    <row r="858" spans="1:20" x14ac:dyDescent="0.25">
      <c r="A858" t="s">
        <v>5823</v>
      </c>
      <c r="B858" t="str">
        <f>tbl_Facturas[[#This Row],[Factura]] &amp; "|" &amp; tbl_Facturas[[#This Row],[Proyecto OK]] &amp; "|" &amp; TEXT(tbl_Facturas[[#This Row],[Horas o Viaje]],"0.00") &amp; "|" &amp; TEXT(tbl_Facturas[[#This Row],[Costo unitario]],"0.00")</f>
        <v>2424|Metra New Auburn|1.00|300.00</v>
      </c>
      <c r="C858">
        <v>2424</v>
      </c>
      <c r="D858">
        <v>108</v>
      </c>
      <c r="E858" t="s">
        <v>12</v>
      </c>
      <c r="G858" t="s">
        <v>539</v>
      </c>
      <c r="H858" t="s">
        <v>934</v>
      </c>
      <c r="I858" s="134" t="s">
        <v>5330</v>
      </c>
      <c r="J858" t="s">
        <v>894</v>
      </c>
      <c r="K858" t="s">
        <v>5360</v>
      </c>
      <c r="L858">
        <v>2128</v>
      </c>
      <c r="M858" t="s">
        <v>895</v>
      </c>
      <c r="P858">
        <v>1</v>
      </c>
      <c r="Q858">
        <v>300</v>
      </c>
      <c r="R858">
        <v>300</v>
      </c>
      <c r="S858">
        <f>IFERROR(_xlfn.XLOOKUP(tbl_Facturas[[#This Row],[Key_Fact]],tbl_Manifiestos[Key_Manif],tbl_Manifiestos[Pagado a Broker],0),0)</f>
        <v>279</v>
      </c>
      <c r="T858">
        <v>482618.97999999992</v>
      </c>
    </row>
    <row r="859" spans="1:20" x14ac:dyDescent="0.25">
      <c r="A859" t="s">
        <v>5823</v>
      </c>
      <c r="B859" t="str">
        <f>tbl_Facturas[[#This Row],[Factura]] &amp; "|" &amp; tbl_Facturas[[#This Row],[Proyecto OK]] &amp; "|" &amp; TEXT(tbl_Facturas[[#This Row],[Horas o Viaje]],"0.00") &amp; "|" &amp; TEXT(tbl_Facturas[[#This Row],[Costo unitario]],"0.00")</f>
        <v>2424|Metra New Auburn|3.00|120.00</v>
      </c>
      <c r="C859">
        <v>2424</v>
      </c>
      <c r="D859">
        <v>108</v>
      </c>
      <c r="E859" t="s">
        <v>12</v>
      </c>
      <c r="G859" t="s">
        <v>539</v>
      </c>
      <c r="H859" t="s">
        <v>936</v>
      </c>
      <c r="I859" s="134" t="s">
        <v>5330</v>
      </c>
      <c r="J859" t="s">
        <v>894</v>
      </c>
      <c r="K859" t="s">
        <v>5360</v>
      </c>
      <c r="L859">
        <v>2128</v>
      </c>
      <c r="M859" t="s">
        <v>895</v>
      </c>
      <c r="P859">
        <v>3</v>
      </c>
      <c r="Q859">
        <v>120</v>
      </c>
      <c r="R859">
        <v>360</v>
      </c>
      <c r="S859">
        <f>IFERROR(_xlfn.XLOOKUP(tbl_Facturas[[#This Row],[Key_Fact]],tbl_Manifiestos[Key_Manif],tbl_Manifiestos[Pagado a Broker],0),0)</f>
        <v>334.8</v>
      </c>
      <c r="T859">
        <v>483320.1399999999</v>
      </c>
    </row>
    <row r="860" spans="1:20" x14ac:dyDescent="0.25">
      <c r="A860" t="s">
        <v>5823</v>
      </c>
      <c r="B860" t="str">
        <f>tbl_Facturas[[#This Row],[Factura]] &amp; "|" &amp; tbl_Facturas[[#This Row],[Proyecto OK]] &amp; "|" &amp; TEXT(tbl_Facturas[[#This Row],[Horas o Viaje]],"0.00") &amp; "|" &amp; TEXT(tbl_Facturas[[#This Row],[Costo unitario]],"0.00")</f>
        <v>2424|Metra New Auburn|18.69|12.25</v>
      </c>
      <c r="C860">
        <v>2424</v>
      </c>
      <c r="D860">
        <v>108</v>
      </c>
      <c r="E860" t="s">
        <v>12</v>
      </c>
      <c r="G860" t="s">
        <v>539</v>
      </c>
      <c r="H860" t="s">
        <v>937</v>
      </c>
      <c r="I860" s="134" t="s">
        <v>5330</v>
      </c>
      <c r="J860" t="s">
        <v>894</v>
      </c>
      <c r="K860" t="s">
        <v>5360</v>
      </c>
      <c r="L860">
        <v>2128</v>
      </c>
      <c r="M860" t="s">
        <v>911</v>
      </c>
      <c r="P860">
        <v>18.690000000000001</v>
      </c>
      <c r="Q860">
        <v>12.25</v>
      </c>
      <c r="R860">
        <v>228.95</v>
      </c>
      <c r="S860">
        <f>IFERROR(_xlfn.XLOOKUP(tbl_Facturas[[#This Row],[Key_Fact]],tbl_Manifiestos[Key_Manif],tbl_Manifiestos[Pagado a Broker],0),0)</f>
        <v>0</v>
      </c>
      <c r="T860">
        <v>483549.08999999991</v>
      </c>
    </row>
    <row r="861" spans="1:20" x14ac:dyDescent="0.25">
      <c r="A861" t="s">
        <v>5823</v>
      </c>
      <c r="B861" t="str">
        <f>tbl_Facturas[[#This Row],[Factura]] &amp; "|" &amp; tbl_Facturas[[#This Row],[Proyecto OK]] &amp; "|" &amp; TEXT(tbl_Facturas[[#This Row],[Horas o Viaje]],"0.00") &amp; "|" &amp; TEXT(tbl_Facturas[[#This Row],[Costo unitario]],"0.00")</f>
        <v>2424|Metra New Auburn|18.69|14.00</v>
      </c>
      <c r="C861">
        <v>2424</v>
      </c>
      <c r="D861">
        <v>108</v>
      </c>
      <c r="E861" t="s">
        <v>12</v>
      </c>
      <c r="G861" t="s">
        <v>539</v>
      </c>
      <c r="H861" t="s">
        <v>937</v>
      </c>
      <c r="I861" s="134" t="s">
        <v>5330</v>
      </c>
      <c r="J861" t="s">
        <v>894</v>
      </c>
      <c r="K861" t="s">
        <v>5360</v>
      </c>
      <c r="L861">
        <v>2128</v>
      </c>
      <c r="M861" t="s">
        <v>911</v>
      </c>
      <c r="N861" t="s">
        <v>938</v>
      </c>
      <c r="P861">
        <v>18.690000000000001</v>
      </c>
      <c r="Q861">
        <v>14</v>
      </c>
      <c r="R861">
        <v>261.66000000000003</v>
      </c>
      <c r="S861">
        <f>IFERROR(_xlfn.XLOOKUP(tbl_Facturas[[#This Row],[Key_Fact]],tbl_Manifiestos[Key_Manif],tbl_Manifiestos[Pagado a Broker],0),0)</f>
        <v>0</v>
      </c>
      <c r="T861">
        <v>483810.74999999988</v>
      </c>
    </row>
    <row r="862" spans="1:20" x14ac:dyDescent="0.25">
      <c r="A862" t="s">
        <v>5823</v>
      </c>
      <c r="B862" t="str">
        <f>tbl_Facturas[[#This Row],[Factura]] &amp; "|" &amp; tbl_Facturas[[#This Row],[Proyecto OK]] &amp; "|" &amp; TEXT(tbl_Facturas[[#This Row],[Horas o Viaje]],"0.00") &amp; "|" &amp; TEXT(tbl_Facturas[[#This Row],[Costo unitario]],"0.00")</f>
        <v>2424|Metra New Auburn|1.00|300.00</v>
      </c>
      <c r="C862">
        <v>2424</v>
      </c>
      <c r="D862">
        <v>103</v>
      </c>
      <c r="E862" t="s">
        <v>12</v>
      </c>
      <c r="G862" t="s">
        <v>792</v>
      </c>
      <c r="H862" t="s">
        <v>939</v>
      </c>
      <c r="I862" s="134" t="s">
        <v>5330</v>
      </c>
      <c r="J862" t="s">
        <v>894</v>
      </c>
      <c r="K862" t="s">
        <v>5360</v>
      </c>
      <c r="L862">
        <v>2128</v>
      </c>
      <c r="M862" t="s">
        <v>895</v>
      </c>
      <c r="P862">
        <v>1</v>
      </c>
      <c r="Q862">
        <v>300</v>
      </c>
      <c r="R862">
        <v>300</v>
      </c>
      <c r="S862">
        <f>IFERROR(_xlfn.XLOOKUP(tbl_Facturas[[#This Row],[Key_Fact]],tbl_Manifiestos[Key_Manif],tbl_Manifiestos[Pagado a Broker],0),0)</f>
        <v>279</v>
      </c>
      <c r="T862">
        <v>484110.74999999988</v>
      </c>
    </row>
    <row r="863" spans="1:20" x14ac:dyDescent="0.25">
      <c r="A863" t="s">
        <v>5823</v>
      </c>
      <c r="B863" t="str">
        <f>tbl_Facturas[[#This Row],[Factura]] &amp; "|" &amp; tbl_Facturas[[#This Row],[Proyecto OK]] &amp; "|" &amp; TEXT(tbl_Facturas[[#This Row],[Horas o Viaje]],"0.00") &amp; "|" &amp; TEXT(tbl_Facturas[[#This Row],[Costo unitario]],"0.00")</f>
        <v>2424|Metra New Auburn|1.00|300.00</v>
      </c>
      <c r="C863">
        <v>2424</v>
      </c>
      <c r="D863">
        <v>103</v>
      </c>
      <c r="E863" t="s">
        <v>12</v>
      </c>
      <c r="G863" t="s">
        <v>792</v>
      </c>
      <c r="H863" t="s">
        <v>941</v>
      </c>
      <c r="I863" s="134" t="s">
        <v>5330</v>
      </c>
      <c r="J863" t="s">
        <v>894</v>
      </c>
      <c r="K863" t="s">
        <v>5360</v>
      </c>
      <c r="L863">
        <v>2128</v>
      </c>
      <c r="M863" t="s">
        <v>895</v>
      </c>
      <c r="P863">
        <v>1</v>
      </c>
      <c r="Q863">
        <v>300</v>
      </c>
      <c r="R863">
        <v>300</v>
      </c>
      <c r="S863">
        <f>IFERROR(_xlfn.XLOOKUP(tbl_Facturas[[#This Row],[Key_Fact]],tbl_Manifiestos[Key_Manif],tbl_Manifiestos[Pagado a Broker],0),0)</f>
        <v>279</v>
      </c>
      <c r="T863">
        <v>484775.61999999988</v>
      </c>
    </row>
    <row r="864" spans="1:20" x14ac:dyDescent="0.25">
      <c r="A864" t="s">
        <v>5823</v>
      </c>
      <c r="B864" t="str">
        <f>tbl_Facturas[[#This Row],[Factura]] &amp; "|" &amp; tbl_Facturas[[#This Row],[Proyecto OK]] &amp; "|" &amp; TEXT(tbl_Facturas[[#This Row],[Horas o Viaje]],"0.00") &amp; "|" &amp; TEXT(tbl_Facturas[[#This Row],[Costo unitario]],"0.00")</f>
        <v>2424|Metra New Auburn|19.78|12.25</v>
      </c>
      <c r="C864">
        <v>2424</v>
      </c>
      <c r="D864">
        <v>103</v>
      </c>
      <c r="E864" t="s">
        <v>12</v>
      </c>
      <c r="G864" t="s">
        <v>792</v>
      </c>
      <c r="H864" t="s">
        <v>943</v>
      </c>
      <c r="I864" s="134" t="s">
        <v>5330</v>
      </c>
      <c r="J864" t="s">
        <v>894</v>
      </c>
      <c r="K864" t="s">
        <v>5360</v>
      </c>
      <c r="L864">
        <v>2128</v>
      </c>
      <c r="M864" t="s">
        <v>911</v>
      </c>
      <c r="O864" t="s">
        <v>576</v>
      </c>
      <c r="P864">
        <v>19.78</v>
      </c>
      <c r="Q864">
        <v>12.25</v>
      </c>
      <c r="R864">
        <v>242.31</v>
      </c>
      <c r="S864">
        <f>IFERROR(_xlfn.XLOOKUP(tbl_Facturas[[#This Row],[Key_Fact]],tbl_Manifiestos[Key_Manif],tbl_Manifiestos[Pagado a Broker],0),0)</f>
        <v>0</v>
      </c>
      <c r="T864">
        <v>485320.9599999999</v>
      </c>
    </row>
    <row r="865" spans="1:20" x14ac:dyDescent="0.25">
      <c r="A865" t="s">
        <v>5823</v>
      </c>
      <c r="B865" t="str">
        <f>tbl_Facturas[[#This Row],[Factura]] &amp; "|" &amp; tbl_Facturas[[#This Row],[Proyecto OK]] &amp; "|" &amp; TEXT(tbl_Facturas[[#This Row],[Horas o Viaje]],"0.00") &amp; "|" &amp; TEXT(tbl_Facturas[[#This Row],[Costo unitario]],"0.00")</f>
        <v>2424|Metra New Auburn|3.25|120.00</v>
      </c>
      <c r="C865">
        <v>2424</v>
      </c>
      <c r="D865">
        <v>103</v>
      </c>
      <c r="E865" t="s">
        <v>12</v>
      </c>
      <c r="G865" t="s">
        <v>792</v>
      </c>
      <c r="H865" t="s">
        <v>945</v>
      </c>
      <c r="I865" s="134" t="s">
        <v>5330</v>
      </c>
      <c r="J865" t="s">
        <v>894</v>
      </c>
      <c r="K865" t="s">
        <v>5360</v>
      </c>
      <c r="L865">
        <v>2128</v>
      </c>
      <c r="M865" t="s">
        <v>895</v>
      </c>
      <c r="P865">
        <v>3.25</v>
      </c>
      <c r="Q865">
        <v>120</v>
      </c>
      <c r="R865">
        <v>390</v>
      </c>
      <c r="S865">
        <f>IFERROR(_xlfn.XLOOKUP(tbl_Facturas[[#This Row],[Key_Fact]],tbl_Manifiestos[Key_Manif],tbl_Manifiestos[Pagado a Broker],0),0)</f>
        <v>362.70000000000005</v>
      </c>
      <c r="T865">
        <v>486081.25999999989</v>
      </c>
    </row>
    <row r="866" spans="1:20" x14ac:dyDescent="0.25">
      <c r="A866" t="s">
        <v>5823</v>
      </c>
      <c r="B866" t="str">
        <f>tbl_Facturas[[#This Row],[Factura]] &amp; "|" &amp; tbl_Facturas[[#This Row],[Proyecto OK]] &amp; "|" &amp; TEXT(tbl_Facturas[[#This Row],[Horas o Viaje]],"0.00") &amp; "|" &amp; TEXT(tbl_Facturas[[#This Row],[Costo unitario]],"0.00")</f>
        <v>2424|Metra New Auburn|1.00|300.00</v>
      </c>
      <c r="C866">
        <v>2424</v>
      </c>
      <c r="D866">
        <v>103</v>
      </c>
      <c r="E866" t="s">
        <v>27</v>
      </c>
      <c r="G866" t="s">
        <v>284</v>
      </c>
      <c r="H866" t="s">
        <v>905</v>
      </c>
      <c r="I866" s="134" t="s">
        <v>5330</v>
      </c>
      <c r="J866" t="s">
        <v>894</v>
      </c>
      <c r="K866" t="s">
        <v>5360</v>
      </c>
      <c r="L866">
        <v>2128</v>
      </c>
      <c r="M866" t="s">
        <v>895</v>
      </c>
      <c r="P866">
        <v>1</v>
      </c>
      <c r="Q866">
        <v>300</v>
      </c>
      <c r="R866">
        <v>300</v>
      </c>
      <c r="S866">
        <f>IFERROR(_xlfn.XLOOKUP(tbl_Facturas[[#This Row],[Key_Fact]],tbl_Manifiestos[Key_Manif],tbl_Manifiestos[Pagado a Broker],0),0)</f>
        <v>279</v>
      </c>
      <c r="T866">
        <v>486865.86999999988</v>
      </c>
    </row>
    <row r="867" spans="1:20" x14ac:dyDescent="0.25">
      <c r="A867" t="s">
        <v>5823</v>
      </c>
      <c r="B867" t="str">
        <f>tbl_Facturas[[#This Row],[Factura]] &amp; "|" &amp; tbl_Facturas[[#This Row],[Proyecto OK]] &amp; "|" &amp; TEXT(tbl_Facturas[[#This Row],[Horas o Viaje]],"0.00") &amp; "|" &amp; TEXT(tbl_Facturas[[#This Row],[Costo unitario]],"0.00")</f>
        <v>2424|Metra New Auburn|17.05|15.50</v>
      </c>
      <c r="C867">
        <v>2424</v>
      </c>
      <c r="D867">
        <v>103</v>
      </c>
      <c r="E867" t="s">
        <v>27</v>
      </c>
      <c r="G867" t="s">
        <v>284</v>
      </c>
      <c r="H867" t="s">
        <v>893</v>
      </c>
      <c r="I867" s="134" t="s">
        <v>5330</v>
      </c>
      <c r="J867" t="s">
        <v>191</v>
      </c>
      <c r="K867" t="s">
        <v>5360</v>
      </c>
      <c r="L867">
        <v>2128</v>
      </c>
      <c r="M867" t="s">
        <v>895</v>
      </c>
      <c r="N867" t="s">
        <v>896</v>
      </c>
      <c r="O867" t="s">
        <v>240</v>
      </c>
      <c r="P867">
        <v>17.05</v>
      </c>
      <c r="Q867">
        <v>15.5</v>
      </c>
      <c r="R867">
        <v>264.27999999999997</v>
      </c>
      <c r="S867">
        <f>IFERROR(_xlfn.XLOOKUP(tbl_Facturas[[#This Row],[Key_Fact]],tbl_Manifiestos[Key_Manif],tbl_Manifiestos[Pagado a Broker],0),0)</f>
        <v>0</v>
      </c>
      <c r="T867">
        <v>471186.45</v>
      </c>
    </row>
    <row r="868" spans="1:20" x14ac:dyDescent="0.25">
      <c r="A868" t="s">
        <v>5823</v>
      </c>
      <c r="B868" t="str">
        <f>tbl_Facturas[[#This Row],[Factura]] &amp; "|" &amp; tbl_Facturas[[#This Row],[Proyecto OK]] &amp; "|" &amp; TEXT(tbl_Facturas[[#This Row],[Horas o Viaje]],"0.00") &amp; "|" &amp; TEXT(tbl_Facturas[[#This Row],[Costo unitario]],"0.00")</f>
        <v>2424|Metra New Auburn|15.81|15.50</v>
      </c>
      <c r="C868">
        <v>2424</v>
      </c>
      <c r="D868">
        <v>103</v>
      </c>
      <c r="E868" t="s">
        <v>27</v>
      </c>
      <c r="G868" t="s">
        <v>284</v>
      </c>
      <c r="H868" t="s">
        <v>897</v>
      </c>
      <c r="I868" s="134" t="s">
        <v>5330</v>
      </c>
      <c r="J868" t="s">
        <v>191</v>
      </c>
      <c r="K868" t="s">
        <v>5360</v>
      </c>
      <c r="L868">
        <v>2128</v>
      </c>
      <c r="M868" t="s">
        <v>895</v>
      </c>
      <c r="N868" t="s">
        <v>898</v>
      </c>
      <c r="O868" t="s">
        <v>240</v>
      </c>
      <c r="P868">
        <v>15.81</v>
      </c>
      <c r="Q868">
        <v>15.5</v>
      </c>
      <c r="R868">
        <v>245.06</v>
      </c>
      <c r="S868">
        <f>IFERROR(_xlfn.XLOOKUP(tbl_Facturas[[#This Row],[Key_Fact]],tbl_Manifiestos[Key_Manif],tbl_Manifiestos[Pagado a Broker],0),0)</f>
        <v>0</v>
      </c>
      <c r="T868">
        <v>471731.51</v>
      </c>
    </row>
    <row r="869" spans="1:20" x14ac:dyDescent="0.25">
      <c r="A869" t="s">
        <v>5823</v>
      </c>
      <c r="B869" t="str">
        <f>tbl_Facturas[[#This Row],[Factura]] &amp; "|" &amp; tbl_Facturas[[#This Row],[Proyecto OK]] &amp; "|" &amp; TEXT(tbl_Facturas[[#This Row],[Horas o Viaje]],"0.00") &amp; "|" &amp; TEXT(tbl_Facturas[[#This Row],[Costo unitario]],"0.00")</f>
        <v>2424|Metra New Auburn|19.87|15.50</v>
      </c>
      <c r="C869">
        <v>2424</v>
      </c>
      <c r="D869">
        <v>103</v>
      </c>
      <c r="E869" t="s">
        <v>12</v>
      </c>
      <c r="G869" t="s">
        <v>539</v>
      </c>
      <c r="H869" t="s">
        <v>900</v>
      </c>
      <c r="I869" s="134" t="s">
        <v>5330</v>
      </c>
      <c r="J869" t="s">
        <v>191</v>
      </c>
      <c r="K869" t="s">
        <v>5360</v>
      </c>
      <c r="L869">
        <v>2128</v>
      </c>
      <c r="M869" t="s">
        <v>895</v>
      </c>
      <c r="N869" t="s">
        <v>901</v>
      </c>
      <c r="O869" t="s">
        <v>240</v>
      </c>
      <c r="P869">
        <v>19.87</v>
      </c>
      <c r="Q869">
        <v>15.5</v>
      </c>
      <c r="R869">
        <v>307.99</v>
      </c>
      <c r="S869">
        <f>IFERROR(_xlfn.XLOOKUP(tbl_Facturas[[#This Row],[Key_Fact]],tbl_Manifiestos[Key_Manif],tbl_Manifiestos[Pagado a Broker],0),0)</f>
        <v>0</v>
      </c>
      <c r="T869">
        <v>472309.49999999988</v>
      </c>
    </row>
    <row r="870" spans="1:20" x14ac:dyDescent="0.25">
      <c r="A870" t="s">
        <v>5823</v>
      </c>
      <c r="B870" t="str">
        <f>tbl_Facturas[[#This Row],[Factura]] &amp; "|" &amp; tbl_Facturas[[#This Row],[Proyecto OK]] &amp; "|" &amp; TEXT(tbl_Facturas[[#This Row],[Horas o Viaje]],"0.00") &amp; "|" &amp; TEXT(tbl_Facturas[[#This Row],[Costo unitario]],"0.00")</f>
        <v>2424|Metra New Auburn|8.10|15.50</v>
      </c>
      <c r="C870">
        <v>2424</v>
      </c>
      <c r="D870">
        <v>103</v>
      </c>
      <c r="E870" t="s">
        <v>12</v>
      </c>
      <c r="G870" t="s">
        <v>539</v>
      </c>
      <c r="H870" t="s">
        <v>902</v>
      </c>
      <c r="I870" s="134" t="s">
        <v>5330</v>
      </c>
      <c r="J870" t="s">
        <v>191</v>
      </c>
      <c r="K870" t="s">
        <v>5360</v>
      </c>
      <c r="L870">
        <v>2128</v>
      </c>
      <c r="M870" t="s">
        <v>895</v>
      </c>
      <c r="N870" t="s">
        <v>903</v>
      </c>
      <c r="O870" t="s">
        <v>240</v>
      </c>
      <c r="P870">
        <v>8.1</v>
      </c>
      <c r="Q870">
        <v>15.5</v>
      </c>
      <c r="R870">
        <v>125.55</v>
      </c>
      <c r="S870">
        <f>IFERROR(_xlfn.XLOOKUP(tbl_Facturas[[#This Row],[Key_Fact]],tbl_Manifiestos[Key_Manif],tbl_Manifiestos[Pagado a Broker],0),0)</f>
        <v>0</v>
      </c>
      <c r="T870">
        <v>472735.04999999987</v>
      </c>
    </row>
    <row r="871" spans="1:20" x14ac:dyDescent="0.25">
      <c r="A871" t="s">
        <v>5823</v>
      </c>
      <c r="B871" t="str">
        <f>tbl_Facturas[[#This Row],[Factura]] &amp; "|" &amp; tbl_Facturas[[#This Row],[Proyecto OK]] &amp; "|" &amp; TEXT(tbl_Facturas[[#This Row],[Horas o Viaje]],"0.00") &amp; "|" &amp; TEXT(tbl_Facturas[[#This Row],[Costo unitario]],"0.00")</f>
        <v>2424|Metra New Auburn|18.59|15.50</v>
      </c>
      <c r="C871">
        <v>2424</v>
      </c>
      <c r="D871">
        <v>58</v>
      </c>
      <c r="E871" t="s">
        <v>27</v>
      </c>
      <c r="G871" t="s">
        <v>284</v>
      </c>
      <c r="H871" t="s">
        <v>905</v>
      </c>
      <c r="I871" s="134" t="s">
        <v>5330</v>
      </c>
      <c r="J871" t="s">
        <v>191</v>
      </c>
      <c r="K871" t="s">
        <v>5360</v>
      </c>
      <c r="L871">
        <v>2128</v>
      </c>
      <c r="M871" t="s">
        <v>895</v>
      </c>
      <c r="N871" t="s">
        <v>906</v>
      </c>
      <c r="O871" t="s">
        <v>240</v>
      </c>
      <c r="P871">
        <v>18.59</v>
      </c>
      <c r="Q871">
        <v>15.5</v>
      </c>
      <c r="R871">
        <v>288.14999999999998</v>
      </c>
      <c r="S871">
        <f>IFERROR(_xlfn.XLOOKUP(tbl_Facturas[[#This Row],[Key_Fact]],tbl_Manifiestos[Key_Manif],tbl_Manifiestos[Pagado a Broker],0),0)</f>
        <v>0</v>
      </c>
      <c r="T871">
        <v>473533.2</v>
      </c>
    </row>
    <row r="872" spans="1:20" x14ac:dyDescent="0.25">
      <c r="A872" t="s">
        <v>5823</v>
      </c>
      <c r="B872" t="str">
        <f>tbl_Facturas[[#This Row],[Factura]] &amp; "|" &amp; tbl_Facturas[[#This Row],[Proyecto OK]] &amp; "|" &amp; TEXT(tbl_Facturas[[#This Row],[Horas o Viaje]],"0.00") &amp; "|" &amp; TEXT(tbl_Facturas[[#This Row],[Costo unitario]],"0.00")</f>
        <v>2424|Metra New Auburn|16.53|15.50</v>
      </c>
      <c r="C872">
        <v>2424</v>
      </c>
      <c r="D872">
        <v>58</v>
      </c>
      <c r="E872" t="s">
        <v>27</v>
      </c>
      <c r="G872" t="s">
        <v>284</v>
      </c>
      <c r="H872" t="s">
        <v>907</v>
      </c>
      <c r="I872" s="134" t="s">
        <v>5330</v>
      </c>
      <c r="J872" t="s">
        <v>191</v>
      </c>
      <c r="K872" t="s">
        <v>5360</v>
      </c>
      <c r="L872">
        <v>2128</v>
      </c>
      <c r="M872" t="s">
        <v>895</v>
      </c>
      <c r="N872" t="s">
        <v>909</v>
      </c>
      <c r="O872" t="s">
        <v>240</v>
      </c>
      <c r="P872">
        <v>16.53</v>
      </c>
      <c r="Q872">
        <v>15.5</v>
      </c>
      <c r="R872">
        <v>256.22000000000003</v>
      </c>
      <c r="S872">
        <f>IFERROR(_xlfn.XLOOKUP(tbl_Facturas[[#This Row],[Key_Fact]],tbl_Manifiestos[Key_Manif],tbl_Manifiestos[Pagado a Broker],0),0)</f>
        <v>0</v>
      </c>
      <c r="T872">
        <v>474389.41999999993</v>
      </c>
    </row>
    <row r="873" spans="1:20" x14ac:dyDescent="0.25">
      <c r="A873" t="s">
        <v>5823</v>
      </c>
      <c r="B873" t="str">
        <f>tbl_Facturas[[#This Row],[Factura]] &amp; "|" &amp; tbl_Facturas[[#This Row],[Proyecto OK]] &amp; "|" &amp; TEXT(tbl_Facturas[[#This Row],[Horas o Viaje]],"0.00") &amp; "|" &amp; TEXT(tbl_Facturas[[#This Row],[Costo unitario]],"0.00")</f>
        <v>2424|Metra New Auburn|19.80|24.50</v>
      </c>
      <c r="C873">
        <v>2424</v>
      </c>
      <c r="D873">
        <v>58</v>
      </c>
      <c r="E873" t="s">
        <v>27</v>
      </c>
      <c r="G873" t="s">
        <v>284</v>
      </c>
      <c r="H873" t="s">
        <v>910</v>
      </c>
      <c r="I873" s="134" t="s">
        <v>5330</v>
      </c>
      <c r="J873" t="s">
        <v>191</v>
      </c>
      <c r="K873" t="s">
        <v>5360</v>
      </c>
      <c r="L873">
        <v>2128</v>
      </c>
      <c r="M873" t="s">
        <v>911</v>
      </c>
      <c r="O873" t="s">
        <v>576</v>
      </c>
      <c r="P873">
        <v>19.8</v>
      </c>
      <c r="Q873">
        <v>24.5</v>
      </c>
      <c r="R873">
        <v>485.1</v>
      </c>
      <c r="S873">
        <f>IFERROR(_xlfn.XLOOKUP(tbl_Facturas[[#This Row],[Key_Fact]],tbl_Manifiestos[Key_Manif],tbl_Manifiestos[Pagado a Broker],0),0)</f>
        <v>0</v>
      </c>
      <c r="T873">
        <v>475117.06999999989</v>
      </c>
    </row>
    <row r="874" spans="1:20" x14ac:dyDescent="0.25">
      <c r="A874" t="s">
        <v>5823</v>
      </c>
      <c r="B874" t="str">
        <f>tbl_Facturas[[#This Row],[Factura]] &amp; "|" &amp; tbl_Facturas[[#This Row],[Proyecto OK]] &amp; "|" &amp; TEXT(tbl_Facturas[[#This Row],[Horas o Viaje]],"0.00") &amp; "|" &amp; TEXT(tbl_Facturas[[#This Row],[Costo unitario]],"0.00")</f>
        <v>2424|Metra New Auburn|17.46|15.50</v>
      </c>
      <c r="C874">
        <v>2424</v>
      </c>
      <c r="D874">
        <v>58</v>
      </c>
      <c r="E874" t="s">
        <v>27</v>
      </c>
      <c r="G874" t="s">
        <v>284</v>
      </c>
      <c r="H874" t="s">
        <v>912</v>
      </c>
      <c r="I874" s="134" t="s">
        <v>5330</v>
      </c>
      <c r="J874" t="s">
        <v>191</v>
      </c>
      <c r="K874" t="s">
        <v>5360</v>
      </c>
      <c r="L874">
        <v>2128</v>
      </c>
      <c r="M874" t="s">
        <v>895</v>
      </c>
      <c r="N874" t="s">
        <v>913</v>
      </c>
      <c r="O874" t="s">
        <v>240</v>
      </c>
      <c r="P874">
        <v>17.46</v>
      </c>
      <c r="Q874">
        <v>15.5</v>
      </c>
      <c r="R874">
        <v>270.63</v>
      </c>
      <c r="S874">
        <f>IFERROR(_xlfn.XLOOKUP(tbl_Facturas[[#This Row],[Key_Fact]],tbl_Manifiestos[Key_Manif],tbl_Manifiestos[Pagado a Broker],0),0)</f>
        <v>0</v>
      </c>
      <c r="T874">
        <v>475987.6999999999</v>
      </c>
    </row>
    <row r="875" spans="1:20" x14ac:dyDescent="0.25">
      <c r="A875" t="s">
        <v>5823</v>
      </c>
      <c r="B875" t="str">
        <f>tbl_Facturas[[#This Row],[Factura]] &amp; "|" &amp; tbl_Facturas[[#This Row],[Proyecto OK]] &amp; "|" &amp; TEXT(tbl_Facturas[[#This Row],[Horas o Viaje]],"0.00") &amp; "|" &amp; TEXT(tbl_Facturas[[#This Row],[Costo unitario]],"0.00")</f>
        <v>2424|Metra New Auburn|17.87|15.50</v>
      </c>
      <c r="C875">
        <v>2424</v>
      </c>
      <c r="D875">
        <v>58</v>
      </c>
      <c r="E875" t="s">
        <v>27</v>
      </c>
      <c r="G875" t="s">
        <v>284</v>
      </c>
      <c r="H875" t="s">
        <v>914</v>
      </c>
      <c r="I875" s="134" t="s">
        <v>5330</v>
      </c>
      <c r="J875" t="s">
        <v>191</v>
      </c>
      <c r="K875" t="s">
        <v>5360</v>
      </c>
      <c r="L875">
        <v>2128</v>
      </c>
      <c r="M875" t="s">
        <v>895</v>
      </c>
      <c r="N875" t="s">
        <v>915</v>
      </c>
      <c r="O875" t="s">
        <v>240</v>
      </c>
      <c r="P875">
        <v>17.87</v>
      </c>
      <c r="Q875">
        <v>15.5</v>
      </c>
      <c r="R875">
        <v>276.99</v>
      </c>
      <c r="S875">
        <f>IFERROR(_xlfn.XLOOKUP(tbl_Facturas[[#This Row],[Key_Fact]],tbl_Manifiestos[Key_Manif],tbl_Manifiestos[Pagado a Broker],0),0)</f>
        <v>0</v>
      </c>
      <c r="T875">
        <v>476564.68999999989</v>
      </c>
    </row>
    <row r="876" spans="1:20" x14ac:dyDescent="0.25">
      <c r="A876" t="s">
        <v>5823</v>
      </c>
      <c r="B876" t="str">
        <f>tbl_Facturas[[#This Row],[Factura]] &amp; "|" &amp; tbl_Facturas[[#This Row],[Proyecto OK]] &amp; "|" &amp; TEXT(tbl_Facturas[[#This Row],[Horas o Viaje]],"0.00") &amp; "|" &amp; TEXT(tbl_Facturas[[#This Row],[Costo unitario]],"0.00")</f>
        <v>2424|Metra New Auburn|21.03|15.50</v>
      </c>
      <c r="C876">
        <v>2424</v>
      </c>
      <c r="D876">
        <v>82</v>
      </c>
      <c r="E876" t="s">
        <v>5916</v>
      </c>
      <c r="G876" t="s">
        <v>99</v>
      </c>
      <c r="H876" t="s">
        <v>917</v>
      </c>
      <c r="I876" s="134" t="s">
        <v>5330</v>
      </c>
      <c r="J876" t="s">
        <v>191</v>
      </c>
      <c r="K876" t="s">
        <v>5360</v>
      </c>
      <c r="L876">
        <v>2128</v>
      </c>
      <c r="M876" t="s">
        <v>895</v>
      </c>
      <c r="N876" t="s">
        <v>918</v>
      </c>
      <c r="O876" t="s">
        <v>240</v>
      </c>
      <c r="P876">
        <v>21.03</v>
      </c>
      <c r="Q876">
        <v>15.5</v>
      </c>
      <c r="R876">
        <v>325.97000000000003</v>
      </c>
      <c r="S876">
        <f>IFERROR(_xlfn.XLOOKUP(tbl_Facturas[[#This Row],[Key_Fact]],tbl_Manifiestos[Key_Manif],tbl_Manifiestos[Pagado a Broker],0),0)</f>
        <v>0</v>
      </c>
      <c r="T876">
        <v>477790.65999999992</v>
      </c>
    </row>
    <row r="877" spans="1:20" x14ac:dyDescent="0.25">
      <c r="A877" t="s">
        <v>5823</v>
      </c>
      <c r="B877" t="str">
        <f>tbl_Facturas[[#This Row],[Factura]] &amp; "|" &amp; tbl_Facturas[[#This Row],[Proyecto OK]] &amp; "|" &amp; TEXT(tbl_Facturas[[#This Row],[Horas o Viaje]],"0.00") &amp; "|" &amp; TEXT(tbl_Facturas[[#This Row],[Costo unitario]],"0.00")</f>
        <v>2424|Metra New Auburn|20.25|15.50</v>
      </c>
      <c r="C877">
        <v>2424</v>
      </c>
      <c r="D877">
        <v>82</v>
      </c>
      <c r="E877" t="s">
        <v>5916</v>
      </c>
      <c r="G877" t="s">
        <v>99</v>
      </c>
      <c r="H877" t="s">
        <v>920</v>
      </c>
      <c r="I877" s="134" t="s">
        <v>5330</v>
      </c>
      <c r="J877" t="s">
        <v>191</v>
      </c>
      <c r="K877" t="s">
        <v>5360</v>
      </c>
      <c r="L877">
        <v>2128</v>
      </c>
      <c r="M877" t="s">
        <v>895</v>
      </c>
      <c r="N877" t="s">
        <v>921</v>
      </c>
      <c r="O877" t="s">
        <v>240</v>
      </c>
      <c r="P877">
        <v>20.25</v>
      </c>
      <c r="Q877">
        <v>15.5</v>
      </c>
      <c r="R877">
        <v>313.88</v>
      </c>
      <c r="S877">
        <f>IFERROR(_xlfn.XLOOKUP(tbl_Facturas[[#This Row],[Key_Fact]],tbl_Manifiestos[Key_Manif],tbl_Manifiestos[Pagado a Broker],0),0)</f>
        <v>0</v>
      </c>
      <c r="T877">
        <v>478584.53999999992</v>
      </c>
    </row>
    <row r="878" spans="1:20" x14ac:dyDescent="0.25">
      <c r="A878" t="s">
        <v>5823</v>
      </c>
      <c r="B878" t="str">
        <f>tbl_Facturas[[#This Row],[Factura]] &amp; "|" &amp; tbl_Facturas[[#This Row],[Proyecto OK]] &amp; "|" &amp; TEXT(tbl_Facturas[[#This Row],[Horas o Viaje]],"0.00") &amp; "|" &amp; TEXT(tbl_Facturas[[#This Row],[Costo unitario]],"0.00")</f>
        <v>2424|Metra New Auburn|16.32|15.50</v>
      </c>
      <c r="C878">
        <v>2424</v>
      </c>
      <c r="D878">
        <v>82</v>
      </c>
      <c r="E878" t="s">
        <v>27</v>
      </c>
      <c r="G878" t="s">
        <v>284</v>
      </c>
      <c r="H878" t="s">
        <v>928</v>
      </c>
      <c r="I878" s="134" t="s">
        <v>5330</v>
      </c>
      <c r="J878" t="s">
        <v>191</v>
      </c>
      <c r="K878" t="s">
        <v>5360</v>
      </c>
      <c r="L878">
        <v>2128</v>
      </c>
      <c r="M878" t="s">
        <v>895</v>
      </c>
      <c r="N878" t="s">
        <v>929</v>
      </c>
      <c r="O878" t="s">
        <v>240</v>
      </c>
      <c r="P878">
        <v>16.32</v>
      </c>
      <c r="Q878">
        <v>15.5</v>
      </c>
      <c r="R878">
        <v>252.96</v>
      </c>
      <c r="S878">
        <f>IFERROR(_xlfn.XLOOKUP(tbl_Facturas[[#This Row],[Key_Fact]],tbl_Manifiestos[Key_Manif],tbl_Manifiestos[Pagado a Broker],0),0)</f>
        <v>0</v>
      </c>
      <c r="T878">
        <v>481198.83999999991</v>
      </c>
    </row>
    <row r="879" spans="1:20" x14ac:dyDescent="0.25">
      <c r="A879" t="s">
        <v>5823</v>
      </c>
      <c r="B879" t="str">
        <f>tbl_Facturas[[#This Row],[Factura]] &amp; "|" &amp; tbl_Facturas[[#This Row],[Proyecto OK]] &amp; "|" &amp; TEXT(tbl_Facturas[[#This Row],[Horas o Viaje]],"0.00") &amp; "|" &amp; TEXT(tbl_Facturas[[#This Row],[Costo unitario]],"0.00")</f>
        <v>2424|Metra New Auburn|19.16|15.50</v>
      </c>
      <c r="C879">
        <v>2424</v>
      </c>
      <c r="D879">
        <v>82</v>
      </c>
      <c r="E879" t="s">
        <v>27</v>
      </c>
      <c r="G879" t="s">
        <v>284</v>
      </c>
      <c r="H879" t="s">
        <v>930</v>
      </c>
      <c r="I879" s="134" t="s">
        <v>5330</v>
      </c>
      <c r="J879" t="s">
        <v>191</v>
      </c>
      <c r="K879" t="s">
        <v>5360</v>
      </c>
      <c r="L879">
        <v>2128</v>
      </c>
      <c r="M879" t="s">
        <v>895</v>
      </c>
      <c r="N879" t="s">
        <v>931</v>
      </c>
      <c r="O879" t="s">
        <v>240</v>
      </c>
      <c r="P879">
        <v>19.16</v>
      </c>
      <c r="Q879">
        <v>15.5</v>
      </c>
      <c r="R879">
        <v>296.98</v>
      </c>
      <c r="S879">
        <f>IFERROR(_xlfn.XLOOKUP(tbl_Facturas[[#This Row],[Key_Fact]],tbl_Manifiestos[Key_Manif],tbl_Manifiestos[Pagado a Broker],0),0)</f>
        <v>0</v>
      </c>
      <c r="T879">
        <v>481795.81999999989</v>
      </c>
    </row>
    <row r="880" spans="1:20" x14ac:dyDescent="0.25">
      <c r="A880" t="s">
        <v>5823</v>
      </c>
      <c r="B880" t="str">
        <f>tbl_Facturas[[#This Row],[Factura]] &amp; "|" &amp; tbl_Facturas[[#This Row],[Proyecto OK]] &amp; "|" &amp; TEXT(tbl_Facturas[[#This Row],[Horas o Viaje]],"0.00") &amp; "|" &amp; TEXT(tbl_Facturas[[#This Row],[Costo unitario]],"0.00")</f>
        <v>2424|Metra New Auburn|22.01|15.50</v>
      </c>
      <c r="C880">
        <v>2424</v>
      </c>
      <c r="D880">
        <v>82</v>
      </c>
      <c r="E880" t="s">
        <v>12</v>
      </c>
      <c r="G880" t="s">
        <v>539</v>
      </c>
      <c r="H880" t="s">
        <v>934</v>
      </c>
      <c r="I880" s="134" t="s">
        <v>5330</v>
      </c>
      <c r="J880" t="s">
        <v>191</v>
      </c>
      <c r="K880" t="s">
        <v>5360</v>
      </c>
      <c r="L880">
        <v>2128</v>
      </c>
      <c r="M880" t="s">
        <v>895</v>
      </c>
      <c r="N880" t="s">
        <v>935</v>
      </c>
      <c r="O880" t="s">
        <v>240</v>
      </c>
      <c r="P880">
        <v>22.01</v>
      </c>
      <c r="Q880">
        <v>15.5</v>
      </c>
      <c r="R880">
        <v>341.16</v>
      </c>
      <c r="S880">
        <f>IFERROR(_xlfn.XLOOKUP(tbl_Facturas[[#This Row],[Key_Fact]],tbl_Manifiestos[Key_Manif],tbl_Manifiestos[Pagado a Broker],0),0)</f>
        <v>0</v>
      </c>
      <c r="T880">
        <v>482960.1399999999</v>
      </c>
    </row>
    <row r="881" spans="1:20" x14ac:dyDescent="0.25">
      <c r="A881" t="s">
        <v>5823</v>
      </c>
      <c r="B881" t="str">
        <f>tbl_Facturas[[#This Row],[Factura]] &amp; "|" &amp; tbl_Facturas[[#This Row],[Proyecto OK]] &amp; "|" &amp; TEXT(tbl_Facturas[[#This Row],[Horas o Viaje]],"0.00") &amp; "|" &amp; TEXT(tbl_Facturas[[#This Row],[Costo unitario]],"0.00")</f>
        <v>2424|Metra New Auburn|23.54|15.50</v>
      </c>
      <c r="C881">
        <v>2424</v>
      </c>
      <c r="D881">
        <v>82</v>
      </c>
      <c r="E881" t="s">
        <v>12</v>
      </c>
      <c r="G881" t="s">
        <v>792</v>
      </c>
      <c r="H881" t="s">
        <v>939</v>
      </c>
      <c r="I881" s="134" t="s">
        <v>5330</v>
      </c>
      <c r="J881" t="s">
        <v>191</v>
      </c>
      <c r="K881" t="s">
        <v>5360</v>
      </c>
      <c r="L881">
        <v>2128</v>
      </c>
      <c r="M881" t="s">
        <v>895</v>
      </c>
      <c r="N881" t="s">
        <v>940</v>
      </c>
      <c r="O881" t="s">
        <v>240</v>
      </c>
      <c r="P881">
        <v>23.54</v>
      </c>
      <c r="Q881">
        <v>15.5</v>
      </c>
      <c r="R881">
        <v>364.87</v>
      </c>
      <c r="S881">
        <f>IFERROR(_xlfn.XLOOKUP(tbl_Facturas[[#This Row],[Key_Fact]],tbl_Manifiestos[Key_Manif],tbl_Manifiestos[Pagado a Broker],0),0)</f>
        <v>0</v>
      </c>
      <c r="T881">
        <v>484475.61999999988</v>
      </c>
    </row>
    <row r="882" spans="1:20" x14ac:dyDescent="0.25">
      <c r="A882" t="s">
        <v>5823</v>
      </c>
      <c r="B882" t="str">
        <f>tbl_Facturas[[#This Row],[Factura]] &amp; "|" &amp; tbl_Facturas[[#This Row],[Proyecto OK]] &amp; "|" &amp; TEXT(tbl_Facturas[[#This Row],[Horas o Viaje]],"0.00") &amp; "|" &amp; TEXT(tbl_Facturas[[#This Row],[Costo unitario]],"0.00")</f>
        <v>2424|Metra New Auburn|19.55|15.50</v>
      </c>
      <c r="C882">
        <v>2424</v>
      </c>
      <c r="D882">
        <v>82</v>
      </c>
      <c r="E882" t="s">
        <v>12</v>
      </c>
      <c r="G882" t="s">
        <v>792</v>
      </c>
      <c r="H882" t="s">
        <v>941</v>
      </c>
      <c r="I882" s="134" t="s">
        <v>5330</v>
      </c>
      <c r="J882" t="s">
        <v>191</v>
      </c>
      <c r="K882" t="s">
        <v>5360</v>
      </c>
      <c r="L882">
        <v>2128</v>
      </c>
      <c r="M882" t="s">
        <v>895</v>
      </c>
      <c r="N882" t="s">
        <v>942</v>
      </c>
      <c r="O882" t="s">
        <v>240</v>
      </c>
      <c r="P882">
        <v>19.55</v>
      </c>
      <c r="Q882">
        <v>15.5</v>
      </c>
      <c r="R882">
        <v>303.02999999999997</v>
      </c>
      <c r="S882">
        <f>IFERROR(_xlfn.XLOOKUP(tbl_Facturas[[#This Row],[Key_Fact]],tbl_Manifiestos[Key_Manif],tbl_Manifiestos[Pagado a Broker],0),0)</f>
        <v>0</v>
      </c>
      <c r="T882">
        <v>485078.64999999991</v>
      </c>
    </row>
    <row r="883" spans="1:20" x14ac:dyDescent="0.25">
      <c r="A883" t="s">
        <v>5823</v>
      </c>
      <c r="B883" t="str">
        <f>tbl_Facturas[[#This Row],[Factura]] &amp; "|" &amp; tbl_Facturas[[#This Row],[Proyecto OK]] &amp; "|" &amp; TEXT(tbl_Facturas[[#This Row],[Horas o Viaje]],"0.00") &amp; "|" &amp; TEXT(tbl_Facturas[[#This Row],[Costo unitario]],"0.00")</f>
        <v>2424|Metra New Auburn|23.89|15.50</v>
      </c>
      <c r="C883">
        <v>2424</v>
      </c>
      <c r="D883">
        <v>82</v>
      </c>
      <c r="E883" t="s">
        <v>12</v>
      </c>
      <c r="G883" t="s">
        <v>792</v>
      </c>
      <c r="H883" t="s">
        <v>908</v>
      </c>
      <c r="I883" s="134" t="s">
        <v>5330</v>
      </c>
      <c r="J883" t="s">
        <v>191</v>
      </c>
      <c r="K883" t="s">
        <v>5360</v>
      </c>
      <c r="L883">
        <v>2128</v>
      </c>
      <c r="M883" t="s">
        <v>895</v>
      </c>
      <c r="N883" t="s">
        <v>944</v>
      </c>
      <c r="O883" t="s">
        <v>240</v>
      </c>
      <c r="P883">
        <v>23.89</v>
      </c>
      <c r="Q883">
        <v>15.5</v>
      </c>
      <c r="R883">
        <v>370.3</v>
      </c>
      <c r="S883">
        <f>IFERROR(_xlfn.XLOOKUP(tbl_Facturas[[#This Row],[Key_Fact]],tbl_Manifiestos[Key_Manif],tbl_Manifiestos[Pagado a Broker],0),0)</f>
        <v>0</v>
      </c>
      <c r="T883">
        <v>485691.25999999989</v>
      </c>
    </row>
    <row r="884" spans="1:20" x14ac:dyDescent="0.25">
      <c r="A884" t="s">
        <v>5823</v>
      </c>
      <c r="B884" t="str">
        <f>tbl_Facturas[[#This Row],[Factura]] &amp; "|" &amp; tbl_Facturas[[#This Row],[Proyecto OK]] &amp; "|" &amp; TEXT(tbl_Facturas[[#This Row],[Horas o Viaje]],"0.00") &amp; "|" &amp; TEXT(tbl_Facturas[[#This Row],[Costo unitario]],"0.00")</f>
        <v>2424|Metra New Auburn|19.78|24.50</v>
      </c>
      <c r="C884">
        <v>2424</v>
      </c>
      <c r="D884">
        <v>103</v>
      </c>
      <c r="E884" t="s">
        <v>12</v>
      </c>
      <c r="G884" t="s">
        <v>792</v>
      </c>
      <c r="H884" t="s">
        <v>943</v>
      </c>
      <c r="I884" s="134" t="s">
        <v>5330</v>
      </c>
      <c r="J884" t="s">
        <v>191</v>
      </c>
      <c r="K884" t="s">
        <v>5360</v>
      </c>
      <c r="L884">
        <v>2128</v>
      </c>
      <c r="M884" t="s">
        <v>911</v>
      </c>
      <c r="N884" t="s">
        <v>946</v>
      </c>
      <c r="O884" t="s">
        <v>576</v>
      </c>
      <c r="P884">
        <v>19.78</v>
      </c>
      <c r="Q884">
        <v>24.5</v>
      </c>
      <c r="R884">
        <v>484.61</v>
      </c>
      <c r="S884">
        <f>IFERROR(_xlfn.XLOOKUP(tbl_Facturas[[#This Row],[Key_Fact]],tbl_Manifiestos[Key_Manif],tbl_Manifiestos[Pagado a Broker],0),0)</f>
        <v>0</v>
      </c>
      <c r="T884">
        <v>486565.86999999988</v>
      </c>
    </row>
    <row r="885" spans="1:20" x14ac:dyDescent="0.25">
      <c r="A885" t="s">
        <v>5824</v>
      </c>
      <c r="B885" t="str">
        <f>tbl_Facturas[[#This Row],[Factura]] &amp; "|" &amp; tbl_Facturas[[#This Row],[Proyecto OK]] &amp; "|" &amp; TEXT(tbl_Facturas[[#This Row],[Horas o Viaje]],"0.00") &amp; "|" &amp; TEXT(tbl_Facturas[[#This Row],[Costo unitario]],"0.00")</f>
        <v>2425|Lead Service Replacement|9.00|120.00</v>
      </c>
      <c r="C885">
        <v>2425</v>
      </c>
      <c r="D885">
        <v>708</v>
      </c>
      <c r="E885" t="s">
        <v>27</v>
      </c>
      <c r="G885" t="s">
        <v>841</v>
      </c>
      <c r="H885" t="s">
        <v>947</v>
      </c>
      <c r="I885" s="134" t="s">
        <v>5322</v>
      </c>
      <c r="J885" t="s">
        <v>94</v>
      </c>
      <c r="K885" t="s">
        <v>5881</v>
      </c>
      <c r="L885" t="s">
        <v>5897</v>
      </c>
      <c r="P885">
        <v>9</v>
      </c>
      <c r="Q885">
        <v>120</v>
      </c>
      <c r="R885">
        <v>1080</v>
      </c>
      <c r="S885">
        <f>IFERROR(_xlfn.XLOOKUP(tbl_Facturas[[#This Row],[Key_Fact]],tbl_Manifiestos[Key_Manif],tbl_Manifiestos[Pagado a Broker],0),0)</f>
        <v>1004.4000000000001</v>
      </c>
      <c r="T885">
        <v>487945.86999999988</v>
      </c>
    </row>
    <row r="886" spans="1:20" x14ac:dyDescent="0.25">
      <c r="A886" t="s">
        <v>5824</v>
      </c>
      <c r="B886" t="str">
        <f>tbl_Facturas[[#This Row],[Factura]] &amp; "|" &amp; tbl_Facturas[[#This Row],[Proyecto OK]] &amp; "|" &amp; TEXT(tbl_Facturas[[#This Row],[Horas o Viaje]],"0.00") &amp; "|" &amp; TEXT(tbl_Facturas[[#This Row],[Costo unitario]],"0.00")</f>
        <v>2425|Lead Service Replacement|8.50|120.00</v>
      </c>
      <c r="C886">
        <v>2425</v>
      </c>
      <c r="D886">
        <v>11</v>
      </c>
      <c r="E886" t="s">
        <v>12</v>
      </c>
      <c r="G886" t="s">
        <v>13</v>
      </c>
      <c r="H886" t="s">
        <v>948</v>
      </c>
      <c r="I886" s="134" t="s">
        <v>5322</v>
      </c>
      <c r="J886" t="s">
        <v>94</v>
      </c>
      <c r="K886" t="s">
        <v>5881</v>
      </c>
      <c r="L886" t="s">
        <v>5897</v>
      </c>
      <c r="P886">
        <v>8.5</v>
      </c>
      <c r="Q886">
        <v>120</v>
      </c>
      <c r="R886">
        <v>1020</v>
      </c>
      <c r="S886">
        <f>IFERROR(_xlfn.XLOOKUP(tbl_Facturas[[#This Row],[Key_Fact]],tbl_Manifiestos[Key_Manif],tbl_Manifiestos[Pagado a Broker],0),0)</f>
        <v>948.6</v>
      </c>
      <c r="T886">
        <v>488965.86999999988</v>
      </c>
    </row>
    <row r="887" spans="1:20" x14ac:dyDescent="0.25">
      <c r="A887" t="s">
        <v>5824</v>
      </c>
      <c r="B887" t="str">
        <f>tbl_Facturas[[#This Row],[Factura]] &amp; "|" &amp; tbl_Facturas[[#This Row],[Proyecto OK]] &amp; "|" &amp; TEXT(tbl_Facturas[[#This Row],[Horas o Viaje]],"0.00") &amp; "|" &amp; TEXT(tbl_Facturas[[#This Row],[Costo unitario]],"0.00")</f>
        <v>2425|Lead Service Replacement|9.00|120.00</v>
      </c>
      <c r="C887">
        <v>2425</v>
      </c>
      <c r="D887">
        <v>708</v>
      </c>
      <c r="E887" t="s">
        <v>27</v>
      </c>
      <c r="G887" t="s">
        <v>841</v>
      </c>
      <c r="H887" t="s">
        <v>949</v>
      </c>
      <c r="I887" s="134" t="s">
        <v>5322</v>
      </c>
      <c r="J887" t="s">
        <v>94</v>
      </c>
      <c r="K887" t="s">
        <v>5881</v>
      </c>
      <c r="L887" t="s">
        <v>5897</v>
      </c>
      <c r="P887">
        <v>9</v>
      </c>
      <c r="Q887">
        <v>120</v>
      </c>
      <c r="R887">
        <v>1080</v>
      </c>
      <c r="S887">
        <f>IFERROR(_xlfn.XLOOKUP(tbl_Facturas[[#This Row],[Key_Fact]],tbl_Manifiestos[Key_Manif],tbl_Manifiestos[Pagado a Broker],0),0)</f>
        <v>1004.4000000000001</v>
      </c>
      <c r="T887">
        <v>490045.86999999988</v>
      </c>
    </row>
    <row r="888" spans="1:20" x14ac:dyDescent="0.25">
      <c r="A888" t="s">
        <v>5824</v>
      </c>
      <c r="B888" t="str">
        <f>tbl_Facturas[[#This Row],[Factura]] &amp; "|" &amp; tbl_Facturas[[#This Row],[Proyecto OK]] &amp; "|" &amp; TEXT(tbl_Facturas[[#This Row],[Horas o Viaje]],"0.00") &amp; "|" &amp; TEXT(tbl_Facturas[[#This Row],[Costo unitario]],"0.00")</f>
        <v>2425|Lead Service Replacement|7.00|120.00</v>
      </c>
      <c r="C888">
        <v>2425</v>
      </c>
      <c r="D888">
        <v>11</v>
      </c>
      <c r="E888" t="s">
        <v>12</v>
      </c>
      <c r="G888" t="s">
        <v>13</v>
      </c>
      <c r="H888" t="s">
        <v>950</v>
      </c>
      <c r="I888" s="134" t="s">
        <v>5322</v>
      </c>
      <c r="J888" t="s">
        <v>94</v>
      </c>
      <c r="K888" t="s">
        <v>5881</v>
      </c>
      <c r="L888" t="s">
        <v>5897</v>
      </c>
      <c r="P888">
        <v>7</v>
      </c>
      <c r="Q888">
        <v>120</v>
      </c>
      <c r="R888">
        <v>840</v>
      </c>
      <c r="S888">
        <f>IFERROR(_xlfn.XLOOKUP(tbl_Facturas[[#This Row],[Key_Fact]],tbl_Manifiestos[Key_Manif],tbl_Manifiestos[Pagado a Broker],0),0)</f>
        <v>781.2</v>
      </c>
      <c r="T888">
        <v>490885.86999999988</v>
      </c>
    </row>
    <row r="889" spans="1:20" x14ac:dyDescent="0.25">
      <c r="A889" t="s">
        <v>5824</v>
      </c>
      <c r="B889" t="str">
        <f>tbl_Facturas[[#This Row],[Factura]] &amp; "|" &amp; tbl_Facturas[[#This Row],[Proyecto OK]] &amp; "|" &amp; TEXT(tbl_Facturas[[#This Row],[Horas o Viaje]],"0.00") &amp; "|" &amp; TEXT(tbl_Facturas[[#This Row],[Costo unitario]],"0.00")</f>
        <v>2425|Lead Service Replacement|8.00|120.00</v>
      </c>
      <c r="C889">
        <v>2425</v>
      </c>
      <c r="D889">
        <v>67</v>
      </c>
      <c r="E889" t="s">
        <v>27</v>
      </c>
      <c r="G889" t="s">
        <v>28</v>
      </c>
      <c r="H889" t="s">
        <v>951</v>
      </c>
      <c r="I889" s="134" t="s">
        <v>5322</v>
      </c>
      <c r="J889" t="s">
        <v>94</v>
      </c>
      <c r="K889" t="s">
        <v>5881</v>
      </c>
      <c r="L889" t="s">
        <v>5897</v>
      </c>
      <c r="P889">
        <v>8</v>
      </c>
      <c r="Q889">
        <v>120</v>
      </c>
      <c r="R889">
        <v>960</v>
      </c>
      <c r="S889">
        <f>IFERROR(_xlfn.XLOOKUP(tbl_Facturas[[#This Row],[Key_Fact]],tbl_Manifiestos[Key_Manif],tbl_Manifiestos[Pagado a Broker],0),0)</f>
        <v>892.80000000000007</v>
      </c>
      <c r="T889">
        <v>491845.86999999988</v>
      </c>
    </row>
    <row r="890" spans="1:20" x14ac:dyDescent="0.25">
      <c r="A890" t="s">
        <v>5824</v>
      </c>
      <c r="B890" t="str">
        <f>tbl_Facturas[[#This Row],[Factura]] &amp; "|" &amp; tbl_Facturas[[#This Row],[Proyecto OK]] &amp; "|" &amp; TEXT(tbl_Facturas[[#This Row],[Horas o Viaje]],"0.00") &amp; "|" &amp; TEXT(tbl_Facturas[[#This Row],[Costo unitario]],"0.00")</f>
        <v>2426|Montrose Harbor|9.00|126.50</v>
      </c>
      <c r="C890">
        <v>2426</v>
      </c>
      <c r="D890">
        <v>67</v>
      </c>
      <c r="E890" t="s">
        <v>27</v>
      </c>
      <c r="G890" t="s">
        <v>28</v>
      </c>
      <c r="H890" t="s">
        <v>952</v>
      </c>
      <c r="I890" s="134" t="s">
        <v>5401</v>
      </c>
      <c r="J890" t="s">
        <v>670</v>
      </c>
      <c r="K890" s="240" t="s">
        <v>5907</v>
      </c>
      <c r="L890">
        <v>6228</v>
      </c>
      <c r="M890" t="s">
        <v>146</v>
      </c>
      <c r="P890">
        <v>9</v>
      </c>
      <c r="Q890">
        <v>126.5</v>
      </c>
      <c r="R890">
        <v>1138.5</v>
      </c>
      <c r="S890">
        <f>IFERROR(_xlfn.XLOOKUP(tbl_Facturas[[#This Row],[Key_Fact]],tbl_Manifiestos[Key_Manif],tbl_Manifiestos[Pagado a Broker],0),0)</f>
        <v>0</v>
      </c>
      <c r="T890">
        <v>492984.36999999988</v>
      </c>
    </row>
    <row r="891" spans="1:20" x14ac:dyDescent="0.25">
      <c r="A891" t="s">
        <v>5824</v>
      </c>
      <c r="B891" t="str">
        <f>tbl_Facturas[[#This Row],[Factura]] &amp; "|" &amp; tbl_Facturas[[#This Row],[Proyecto OK]] &amp; "|" &amp; TEXT(tbl_Facturas[[#This Row],[Horas o Viaje]],"0.00") &amp; "|" &amp; TEXT(tbl_Facturas[[#This Row],[Costo unitario]],"0.00")</f>
        <v>2426|Montrose Harbor|10.00|126.50</v>
      </c>
      <c r="C891">
        <v>2426</v>
      </c>
      <c r="D891">
        <v>67</v>
      </c>
      <c r="E891" t="s">
        <v>27</v>
      </c>
      <c r="G891" t="s">
        <v>28</v>
      </c>
      <c r="H891" t="s">
        <v>953</v>
      </c>
      <c r="I891" s="134" t="s">
        <v>5401</v>
      </c>
      <c r="J891" t="s">
        <v>670</v>
      </c>
      <c r="K891" s="240" t="s">
        <v>5907</v>
      </c>
      <c r="L891">
        <v>6228</v>
      </c>
      <c r="M891" t="s">
        <v>146</v>
      </c>
      <c r="P891">
        <v>10</v>
      </c>
      <c r="Q891">
        <v>126.5</v>
      </c>
      <c r="R891">
        <v>1265</v>
      </c>
      <c r="S891">
        <f>IFERROR(_xlfn.XLOOKUP(tbl_Facturas[[#This Row],[Key_Fact]],tbl_Manifiestos[Key_Manif],tbl_Manifiestos[Pagado a Broker],0),0)</f>
        <v>0</v>
      </c>
      <c r="T891">
        <v>494249.36999999988</v>
      </c>
    </row>
    <row r="892" spans="1:20" x14ac:dyDescent="0.25">
      <c r="A892" t="s">
        <v>5824</v>
      </c>
      <c r="B892" t="str">
        <f>tbl_Facturas[[#This Row],[Factura]] &amp; "|" &amp; tbl_Facturas[[#This Row],[Proyecto OK]] &amp; "|" &amp; TEXT(tbl_Facturas[[#This Row],[Horas o Viaje]],"0.00") &amp; "|" &amp; TEXT(tbl_Facturas[[#This Row],[Costo unitario]],"0.00")</f>
        <v>2426|Montrose Harbor|8.00|126.50</v>
      </c>
      <c r="C892">
        <v>2426</v>
      </c>
      <c r="D892">
        <v>67</v>
      </c>
      <c r="E892" t="s">
        <v>27</v>
      </c>
      <c r="G892" t="s">
        <v>28</v>
      </c>
      <c r="H892" t="s">
        <v>954</v>
      </c>
      <c r="I892" s="134" t="s">
        <v>5401</v>
      </c>
      <c r="J892" t="s">
        <v>670</v>
      </c>
      <c r="K892" s="240" t="s">
        <v>5907</v>
      </c>
      <c r="L892">
        <v>6228</v>
      </c>
      <c r="M892" t="s">
        <v>146</v>
      </c>
      <c r="P892">
        <v>8</v>
      </c>
      <c r="Q892">
        <v>126.5</v>
      </c>
      <c r="R892">
        <v>1012</v>
      </c>
      <c r="S892">
        <f>IFERROR(_xlfn.XLOOKUP(tbl_Facturas[[#This Row],[Key_Fact]],tbl_Manifiestos[Key_Manif],tbl_Manifiestos[Pagado a Broker],0),0)</f>
        <v>0</v>
      </c>
      <c r="T892">
        <v>495261.36999999988</v>
      </c>
    </row>
    <row r="893" spans="1:20" x14ac:dyDescent="0.25">
      <c r="A893" t="s">
        <v>5824</v>
      </c>
      <c r="B893" t="str">
        <f>tbl_Facturas[[#This Row],[Factura]] &amp; "|" &amp; tbl_Facturas[[#This Row],[Proyecto OK]] &amp; "|" &amp; TEXT(tbl_Facturas[[#This Row],[Horas o Viaje]],"0.00") &amp; "|" &amp; TEXT(tbl_Facturas[[#This Row],[Costo unitario]],"0.00")</f>
        <v>2427|Chicago Heights|8.50|128.00</v>
      </c>
      <c r="C893">
        <v>2427</v>
      </c>
      <c r="D893">
        <v>58</v>
      </c>
      <c r="E893" t="s">
        <v>12</v>
      </c>
      <c r="G893" t="s">
        <v>539</v>
      </c>
      <c r="H893" t="s">
        <v>955</v>
      </c>
      <c r="I893" s="134" t="s">
        <v>5310</v>
      </c>
      <c r="J893" t="s">
        <v>956</v>
      </c>
      <c r="K893" s="240" t="s">
        <v>956</v>
      </c>
      <c r="P893">
        <v>8.5</v>
      </c>
      <c r="Q893">
        <v>128</v>
      </c>
      <c r="R893">
        <v>1088</v>
      </c>
      <c r="S893">
        <f>IFERROR(_xlfn.XLOOKUP(tbl_Facturas[[#This Row],[Key_Fact]],tbl_Manifiestos[Key_Manif],tbl_Manifiestos[Pagado a Broker],0),0)</f>
        <v>1011.84</v>
      </c>
      <c r="T893">
        <v>496349.36999999988</v>
      </c>
    </row>
    <row r="894" spans="1:20" x14ac:dyDescent="0.25">
      <c r="A894" t="s">
        <v>5824</v>
      </c>
      <c r="B894" t="str">
        <f>tbl_Facturas[[#This Row],[Factura]] &amp; "|" &amp; tbl_Facturas[[#This Row],[Proyecto OK]] &amp; "|" &amp; TEXT(tbl_Facturas[[#This Row],[Horas o Viaje]],"0.00") &amp; "|" &amp; TEXT(tbl_Facturas[[#This Row],[Costo unitario]],"0.00")</f>
        <v>2427|Chicago Heights|9.00|128.00</v>
      </c>
      <c r="C894">
        <v>2427</v>
      </c>
      <c r="D894">
        <v>73</v>
      </c>
      <c r="E894" t="s">
        <v>19</v>
      </c>
      <c r="G894" t="s">
        <v>20</v>
      </c>
      <c r="H894" t="s">
        <v>957</v>
      </c>
      <c r="I894" s="134" t="s">
        <v>5310</v>
      </c>
      <c r="J894" t="s">
        <v>956</v>
      </c>
      <c r="K894" s="240" t="s">
        <v>956</v>
      </c>
      <c r="P894">
        <v>9</v>
      </c>
      <c r="Q894">
        <v>128</v>
      </c>
      <c r="R894">
        <v>1152</v>
      </c>
      <c r="S894">
        <f>IFERROR(_xlfn.XLOOKUP(tbl_Facturas[[#This Row],[Key_Fact]],tbl_Manifiestos[Key_Manif],tbl_Manifiestos[Pagado a Broker],0),0)</f>
        <v>0</v>
      </c>
      <c r="T894">
        <v>497501.36999999988</v>
      </c>
    </row>
    <row r="895" spans="1:20" x14ac:dyDescent="0.25">
      <c r="A895" t="s">
        <v>5824</v>
      </c>
      <c r="B895" t="str">
        <f>tbl_Facturas[[#This Row],[Factura]] &amp; "|" &amp; tbl_Facturas[[#This Row],[Proyecto OK]] &amp; "|" &amp; TEXT(tbl_Facturas[[#This Row],[Horas o Viaje]],"0.00") &amp; "|" &amp; TEXT(tbl_Facturas[[#This Row],[Costo unitario]],"0.00")</f>
        <v>2427|Chicago Heights|7.50|128.00</v>
      </c>
      <c r="C895">
        <v>2427</v>
      </c>
      <c r="D895">
        <v>114</v>
      </c>
      <c r="E895" t="s">
        <v>27</v>
      </c>
      <c r="G895" t="s">
        <v>57</v>
      </c>
      <c r="H895" t="s">
        <v>958</v>
      </c>
      <c r="I895" s="134" t="s">
        <v>5310</v>
      </c>
      <c r="J895" t="s">
        <v>956</v>
      </c>
      <c r="K895" s="240" t="s">
        <v>956</v>
      </c>
      <c r="P895">
        <v>7.5</v>
      </c>
      <c r="Q895">
        <v>128</v>
      </c>
      <c r="R895">
        <v>960</v>
      </c>
      <c r="S895">
        <f>IFERROR(_xlfn.XLOOKUP(tbl_Facturas[[#This Row],[Key_Fact]],tbl_Manifiestos[Key_Manif],tbl_Manifiestos[Pagado a Broker],0),0)</f>
        <v>892.80000000000007</v>
      </c>
      <c r="T895">
        <v>498461.36999999988</v>
      </c>
    </row>
    <row r="896" spans="1:20" x14ac:dyDescent="0.25">
      <c r="A896" t="s">
        <v>5824</v>
      </c>
      <c r="B896" t="str">
        <f>tbl_Facturas[[#This Row],[Factura]] &amp; "|" &amp; tbl_Facturas[[#This Row],[Proyecto OK]] &amp; "|" &amp; TEXT(tbl_Facturas[[#This Row],[Horas o Viaje]],"0.00") &amp; "|" &amp; TEXT(tbl_Facturas[[#This Row],[Costo unitario]],"0.00")</f>
        <v>2427|Chicago Heights|8.75|128.00</v>
      </c>
      <c r="C896">
        <v>2427</v>
      </c>
      <c r="D896">
        <v>708</v>
      </c>
      <c r="E896" t="s">
        <v>27</v>
      </c>
      <c r="G896" t="s">
        <v>841</v>
      </c>
      <c r="H896" t="s">
        <v>959</v>
      </c>
      <c r="I896" s="134" t="s">
        <v>5310</v>
      </c>
      <c r="J896" t="s">
        <v>956</v>
      </c>
      <c r="K896" s="240" t="s">
        <v>956</v>
      </c>
      <c r="P896">
        <v>8.75</v>
      </c>
      <c r="Q896">
        <v>128</v>
      </c>
      <c r="R896">
        <v>1120</v>
      </c>
      <c r="S896">
        <f>IFERROR(_xlfn.XLOOKUP(tbl_Facturas[[#This Row],[Key_Fact]],tbl_Manifiestos[Key_Manif],tbl_Manifiestos[Pagado a Broker],0),0)</f>
        <v>1041.6000000000001</v>
      </c>
      <c r="T896">
        <v>499581.36999999988</v>
      </c>
    </row>
    <row r="897" spans="1:20" x14ac:dyDescent="0.25">
      <c r="A897" t="s">
        <v>5824</v>
      </c>
      <c r="B897" t="str">
        <f>tbl_Facturas[[#This Row],[Factura]] &amp; "|" &amp; tbl_Facturas[[#This Row],[Proyecto OK]] &amp; "|" &amp; TEXT(tbl_Facturas[[#This Row],[Horas o Viaje]],"0.00") &amp; "|" &amp; TEXT(tbl_Facturas[[#This Row],[Costo unitario]],"0.00")</f>
        <v>2427|Chicago Heights|9.00|128.00</v>
      </c>
      <c r="C897">
        <v>2427</v>
      </c>
      <c r="D897">
        <v>73</v>
      </c>
      <c r="E897" t="s">
        <v>19</v>
      </c>
      <c r="G897" t="s">
        <v>20</v>
      </c>
      <c r="H897" t="s">
        <v>960</v>
      </c>
      <c r="I897" s="134" t="s">
        <v>5310</v>
      </c>
      <c r="J897" t="s">
        <v>956</v>
      </c>
      <c r="K897" s="240" t="s">
        <v>956</v>
      </c>
      <c r="P897">
        <v>9</v>
      </c>
      <c r="Q897">
        <v>128</v>
      </c>
      <c r="R897">
        <v>1152</v>
      </c>
      <c r="S897">
        <f>IFERROR(_xlfn.XLOOKUP(tbl_Facturas[[#This Row],[Key_Fact]],tbl_Manifiestos[Key_Manif],tbl_Manifiestos[Pagado a Broker],0),0)</f>
        <v>0</v>
      </c>
      <c r="T897">
        <v>500733.36999999988</v>
      </c>
    </row>
    <row r="898" spans="1:20" x14ac:dyDescent="0.25">
      <c r="A898" t="s">
        <v>5824</v>
      </c>
      <c r="B898" t="str">
        <f>tbl_Facturas[[#This Row],[Factura]] &amp; "|" &amp; tbl_Facturas[[#This Row],[Proyecto OK]] &amp; "|" &amp; TEXT(tbl_Facturas[[#This Row],[Horas o Viaje]],"0.00") &amp; "|" &amp; TEXT(tbl_Facturas[[#This Row],[Costo unitario]],"0.00")</f>
        <v>2427|Chicago Heights|7.00|128.00</v>
      </c>
      <c r="C898">
        <v>2427</v>
      </c>
      <c r="D898">
        <v>73</v>
      </c>
      <c r="E898" t="s">
        <v>19</v>
      </c>
      <c r="G898" t="s">
        <v>20</v>
      </c>
      <c r="H898" t="s">
        <v>961</v>
      </c>
      <c r="I898" s="134" t="s">
        <v>5310</v>
      </c>
      <c r="J898" t="s">
        <v>956</v>
      </c>
      <c r="K898" s="240" t="s">
        <v>956</v>
      </c>
      <c r="P898">
        <v>7</v>
      </c>
      <c r="Q898">
        <v>128</v>
      </c>
      <c r="R898">
        <v>896</v>
      </c>
      <c r="S898">
        <f>IFERROR(_xlfn.XLOOKUP(tbl_Facturas[[#This Row],[Key_Fact]],tbl_Manifiestos[Key_Manif],tbl_Manifiestos[Pagado a Broker],0),0)</f>
        <v>0</v>
      </c>
      <c r="T898">
        <v>501629.36999999988</v>
      </c>
    </row>
    <row r="899" spans="1:20" x14ac:dyDescent="0.25">
      <c r="A899" t="s">
        <v>5824</v>
      </c>
      <c r="B899" t="str">
        <f>tbl_Facturas[[#This Row],[Factura]] &amp; "|" &amp; tbl_Facturas[[#This Row],[Proyecto OK]] &amp; "|" &amp; TEXT(tbl_Facturas[[#This Row],[Horas o Viaje]],"0.00") &amp; "|" &amp; TEXT(tbl_Facturas[[#This Row],[Costo unitario]],"0.00")</f>
        <v>2427|Chicago Heights|6.25|128.00</v>
      </c>
      <c r="C899">
        <v>2427</v>
      </c>
      <c r="D899">
        <v>515</v>
      </c>
      <c r="E899" t="s">
        <v>27</v>
      </c>
      <c r="G899" t="s">
        <v>54</v>
      </c>
      <c r="H899" t="s">
        <v>962</v>
      </c>
      <c r="I899" s="134" t="s">
        <v>5310</v>
      </c>
      <c r="J899" t="s">
        <v>956</v>
      </c>
      <c r="K899" s="240" t="s">
        <v>956</v>
      </c>
      <c r="P899">
        <v>6.25</v>
      </c>
      <c r="Q899">
        <v>128</v>
      </c>
      <c r="R899">
        <v>800</v>
      </c>
      <c r="S899">
        <f>IFERROR(_xlfn.XLOOKUP(tbl_Facturas[[#This Row],[Key_Fact]],tbl_Manifiestos[Key_Manif],tbl_Manifiestos[Pagado a Broker],0),0)</f>
        <v>744</v>
      </c>
      <c r="T899">
        <v>502429.36999999988</v>
      </c>
    </row>
    <row r="900" spans="1:20" x14ac:dyDescent="0.25">
      <c r="A900" t="s">
        <v>5824</v>
      </c>
      <c r="B900" t="str">
        <f>tbl_Facturas[[#This Row],[Factura]] &amp; "|" &amp; tbl_Facturas[[#This Row],[Proyecto OK]] &amp; "|" &amp; TEXT(tbl_Facturas[[#This Row],[Horas o Viaje]],"0.00") &amp; "|" &amp; TEXT(tbl_Facturas[[#This Row],[Costo unitario]],"0.00")</f>
        <v>2428|Lead Service Replacement Project|11.00|115.50</v>
      </c>
      <c r="C900">
        <v>2428</v>
      </c>
      <c r="D900">
        <v>54</v>
      </c>
      <c r="E900" t="s">
        <v>19</v>
      </c>
      <c r="G900" t="s">
        <v>479</v>
      </c>
      <c r="H900" t="s">
        <v>963</v>
      </c>
      <c r="I900" s="134" t="s">
        <v>5312</v>
      </c>
      <c r="J900" t="s">
        <v>964</v>
      </c>
      <c r="K900" t="s">
        <v>15</v>
      </c>
      <c r="L900" t="s">
        <v>5906</v>
      </c>
      <c r="P900">
        <v>11</v>
      </c>
      <c r="Q900">
        <v>115.5</v>
      </c>
      <c r="R900">
        <v>1270.5</v>
      </c>
      <c r="S900">
        <f>IFERROR(_xlfn.XLOOKUP(tbl_Facturas[[#This Row],[Key_Fact]],tbl_Manifiestos[Key_Manif],tbl_Manifiestos[Pagado a Broker],0),0)</f>
        <v>0</v>
      </c>
      <c r="T900">
        <v>503699.86999999988</v>
      </c>
    </row>
    <row r="901" spans="1:20" x14ac:dyDescent="0.25">
      <c r="A901" t="s">
        <v>5824</v>
      </c>
      <c r="B901" t="str">
        <f>tbl_Facturas[[#This Row],[Factura]] &amp; "|" &amp; tbl_Facturas[[#This Row],[Proyecto OK]] &amp; "|" &amp; TEXT(tbl_Facturas[[#This Row],[Horas o Viaje]],"0.00") &amp; "|" &amp; TEXT(tbl_Facturas[[#This Row],[Costo unitario]],"0.00")</f>
        <v>2429|Lead Service Replacement Project|13.50|115.50</v>
      </c>
      <c r="C901">
        <v>2429</v>
      </c>
      <c r="D901">
        <v>54</v>
      </c>
      <c r="E901" t="s">
        <v>19</v>
      </c>
      <c r="G901" t="s">
        <v>479</v>
      </c>
      <c r="H901" t="s">
        <v>965</v>
      </c>
      <c r="I901" s="134" t="s">
        <v>5312</v>
      </c>
      <c r="J901" t="s">
        <v>587</v>
      </c>
      <c r="K901" t="s">
        <v>15</v>
      </c>
      <c r="L901" t="s">
        <v>5488</v>
      </c>
      <c r="P901">
        <v>13.5</v>
      </c>
      <c r="Q901">
        <v>115.5</v>
      </c>
      <c r="R901">
        <v>1559.25</v>
      </c>
      <c r="S901">
        <f>IFERROR(_xlfn.XLOOKUP(tbl_Facturas[[#This Row],[Key_Fact]],tbl_Manifiestos[Key_Manif],tbl_Manifiestos[Pagado a Broker],0),0)</f>
        <v>0</v>
      </c>
      <c r="T901">
        <v>505259.11999999988</v>
      </c>
    </row>
    <row r="902" spans="1:20" x14ac:dyDescent="0.25">
      <c r="A902" t="s">
        <v>5824</v>
      </c>
      <c r="B902" t="str">
        <f>tbl_Facturas[[#This Row],[Factura]] &amp; "|" &amp; tbl_Facturas[[#This Row],[Proyecto OK]] &amp; "|" &amp; TEXT(tbl_Facturas[[#This Row],[Horas o Viaje]],"0.00") &amp; "|" &amp; TEXT(tbl_Facturas[[#This Row],[Costo unitario]],"0.00")</f>
        <v>2429|Lead Service Replacement Project|9.00|115.50</v>
      </c>
      <c r="C902">
        <v>2429</v>
      </c>
      <c r="D902">
        <v>54</v>
      </c>
      <c r="E902" t="s">
        <v>19</v>
      </c>
      <c r="G902" t="s">
        <v>479</v>
      </c>
      <c r="H902" t="s">
        <v>966</v>
      </c>
      <c r="I902" s="134" t="s">
        <v>5312</v>
      </c>
      <c r="J902" t="s">
        <v>587</v>
      </c>
      <c r="K902" t="s">
        <v>15</v>
      </c>
      <c r="L902" t="s">
        <v>5488</v>
      </c>
      <c r="P902">
        <v>9</v>
      </c>
      <c r="Q902">
        <v>115.5</v>
      </c>
      <c r="R902">
        <v>1039.5</v>
      </c>
      <c r="S902">
        <f>IFERROR(_xlfn.XLOOKUP(tbl_Facturas[[#This Row],[Key_Fact]],tbl_Manifiestos[Key_Manif],tbl_Manifiestos[Pagado a Broker],0),0)</f>
        <v>0</v>
      </c>
      <c r="T902">
        <v>506298.61999999988</v>
      </c>
    </row>
    <row r="903" spans="1:20" x14ac:dyDescent="0.25">
      <c r="A903" t="s">
        <v>5824</v>
      </c>
      <c r="B903" t="str">
        <f>tbl_Facturas[[#This Row],[Factura]] &amp; "|" &amp; tbl_Facturas[[#This Row],[Proyecto OK]] &amp; "|" &amp; TEXT(tbl_Facturas[[#This Row],[Horas o Viaje]],"0.00") &amp; "|" &amp; TEXT(tbl_Facturas[[#This Row],[Costo unitario]],"0.00")</f>
        <v>2430|Lead Service Replacement Project|7.50|115.50</v>
      </c>
      <c r="C903">
        <v>2430</v>
      </c>
      <c r="D903">
        <v>54</v>
      </c>
      <c r="E903" t="s">
        <v>19</v>
      </c>
      <c r="G903" t="s">
        <v>479</v>
      </c>
      <c r="H903" t="s">
        <v>967</v>
      </c>
      <c r="I903" s="134" t="s">
        <v>5312</v>
      </c>
      <c r="J903" t="s">
        <v>320</v>
      </c>
      <c r="K903" t="s">
        <v>15</v>
      </c>
      <c r="L903" t="s">
        <v>5640</v>
      </c>
      <c r="P903">
        <v>7.5</v>
      </c>
      <c r="Q903">
        <v>115.5</v>
      </c>
      <c r="R903">
        <v>866.25</v>
      </c>
      <c r="S903">
        <f>IFERROR(_xlfn.XLOOKUP(tbl_Facturas[[#This Row],[Key_Fact]],tbl_Manifiestos[Key_Manif],tbl_Manifiestos[Pagado a Broker],0),0)</f>
        <v>0</v>
      </c>
      <c r="T903">
        <v>507164.86999999988</v>
      </c>
    </row>
    <row r="904" spans="1:20" x14ac:dyDescent="0.25">
      <c r="A904" t="s">
        <v>5824</v>
      </c>
      <c r="B904" t="str">
        <f>tbl_Facturas[[#This Row],[Factura]] &amp; "|" &amp; tbl_Facturas[[#This Row],[Proyecto OK]] &amp; "|" &amp; TEXT(tbl_Facturas[[#This Row],[Horas o Viaje]],"0.00") &amp; "|" &amp; TEXT(tbl_Facturas[[#This Row],[Costo unitario]],"0.00")</f>
        <v>2430|Lead Service Replacement Project|8.50|115.50</v>
      </c>
      <c r="C904">
        <v>2430</v>
      </c>
      <c r="D904">
        <v>54</v>
      </c>
      <c r="E904" t="s">
        <v>19</v>
      </c>
      <c r="G904" t="s">
        <v>479</v>
      </c>
      <c r="H904" t="s">
        <v>968</v>
      </c>
      <c r="I904" s="134" t="s">
        <v>5312</v>
      </c>
      <c r="J904" t="s">
        <v>320</v>
      </c>
      <c r="K904" t="s">
        <v>15</v>
      </c>
      <c r="L904" t="s">
        <v>5640</v>
      </c>
      <c r="P904">
        <v>8.5</v>
      </c>
      <c r="Q904">
        <v>115.5</v>
      </c>
      <c r="R904">
        <v>981.75</v>
      </c>
      <c r="S904">
        <f>IFERROR(_xlfn.XLOOKUP(tbl_Facturas[[#This Row],[Key_Fact]],tbl_Manifiestos[Key_Manif],tbl_Manifiestos[Pagado a Broker],0),0)</f>
        <v>0</v>
      </c>
      <c r="T904">
        <v>508146.61999999988</v>
      </c>
    </row>
    <row r="905" spans="1:20" x14ac:dyDescent="0.25">
      <c r="A905" t="s">
        <v>5824</v>
      </c>
      <c r="B905" t="str">
        <f>tbl_Facturas[[#This Row],[Factura]] &amp; "|" &amp; tbl_Facturas[[#This Row],[Proyecto OK]] &amp; "|" &amp; TEXT(tbl_Facturas[[#This Row],[Horas o Viaje]],"0.00") &amp; "|" &amp; TEXT(tbl_Facturas[[#This Row],[Costo unitario]],"0.00")</f>
        <v>2431|Glencoe|8.00|115.50</v>
      </c>
      <c r="C905">
        <v>2431</v>
      </c>
      <c r="D905">
        <v>308</v>
      </c>
      <c r="E905" t="s">
        <v>16</v>
      </c>
      <c r="G905" t="s">
        <v>17</v>
      </c>
      <c r="H905" t="s">
        <v>969</v>
      </c>
      <c r="I905" s="134" t="s">
        <v>5312</v>
      </c>
      <c r="J905" t="s">
        <v>591</v>
      </c>
      <c r="K905" t="s">
        <v>591</v>
      </c>
      <c r="P905">
        <v>8</v>
      </c>
      <c r="Q905">
        <v>115.5</v>
      </c>
      <c r="R905">
        <v>924</v>
      </c>
      <c r="S905">
        <f>IFERROR(_xlfn.XLOOKUP(tbl_Facturas[[#This Row],[Key_Fact]],tbl_Manifiestos[Key_Manif],tbl_Manifiestos[Pagado a Broker],0),0)</f>
        <v>859.32</v>
      </c>
      <c r="T905">
        <v>509070.61999999988</v>
      </c>
    </row>
    <row r="906" spans="1:20" x14ac:dyDescent="0.25">
      <c r="A906" t="s">
        <v>5824</v>
      </c>
      <c r="B906" t="str">
        <f>tbl_Facturas[[#This Row],[Factura]] &amp; "|" &amp; tbl_Facturas[[#This Row],[Proyecto OK]] &amp; "|" &amp; TEXT(tbl_Facturas[[#This Row],[Horas o Viaje]],"0.00") &amp; "|" &amp; TEXT(tbl_Facturas[[#This Row],[Costo unitario]],"0.00")</f>
        <v>2431|Glencoe|6.75|115.50</v>
      </c>
      <c r="C906">
        <v>2431</v>
      </c>
      <c r="D906">
        <v>114</v>
      </c>
      <c r="E906" t="s">
        <v>27</v>
      </c>
      <c r="G906" t="s">
        <v>57</v>
      </c>
      <c r="H906" t="s">
        <v>970</v>
      </c>
      <c r="I906" s="134" t="s">
        <v>5312</v>
      </c>
      <c r="J906" t="s">
        <v>591</v>
      </c>
      <c r="K906" t="s">
        <v>591</v>
      </c>
      <c r="P906">
        <v>6.75</v>
      </c>
      <c r="Q906">
        <v>115.5</v>
      </c>
      <c r="R906">
        <v>779.63</v>
      </c>
      <c r="S906">
        <f>IFERROR(_xlfn.XLOOKUP(tbl_Facturas[[#This Row],[Key_Fact]],tbl_Manifiestos[Key_Manif],tbl_Manifiestos[Pagado a Broker],0),0)</f>
        <v>725.05124999999998</v>
      </c>
      <c r="T906">
        <v>509850.24999999988</v>
      </c>
    </row>
    <row r="907" spans="1:20" x14ac:dyDescent="0.25">
      <c r="A907" t="s">
        <v>5824</v>
      </c>
      <c r="B907" t="str">
        <f>tbl_Facturas[[#This Row],[Factura]] &amp; "|" &amp; tbl_Facturas[[#This Row],[Proyecto OK]] &amp; "|" &amp; TEXT(tbl_Facturas[[#This Row],[Horas o Viaje]],"0.00") &amp; "|" &amp; TEXT(tbl_Facturas[[#This Row],[Costo unitario]],"0.00")</f>
        <v>2431|Glencoe|8.50|115.50</v>
      </c>
      <c r="C907">
        <v>2431</v>
      </c>
      <c r="D907">
        <v>308</v>
      </c>
      <c r="E907" t="s">
        <v>16</v>
      </c>
      <c r="G907" t="s">
        <v>17</v>
      </c>
      <c r="H907" t="s">
        <v>971</v>
      </c>
      <c r="I907" s="134" t="s">
        <v>5312</v>
      </c>
      <c r="J907" t="s">
        <v>591</v>
      </c>
      <c r="K907" t="s">
        <v>591</v>
      </c>
      <c r="P907">
        <v>8.5</v>
      </c>
      <c r="Q907">
        <v>115.5</v>
      </c>
      <c r="R907">
        <v>981.75</v>
      </c>
      <c r="S907">
        <f>IFERROR(_xlfn.XLOOKUP(tbl_Facturas[[#This Row],[Key_Fact]],tbl_Manifiestos[Key_Manif],tbl_Manifiestos[Pagado a Broker],0),0)</f>
        <v>913.02750000000003</v>
      </c>
      <c r="T907">
        <v>510831.99999999988</v>
      </c>
    </row>
    <row r="908" spans="1:20" x14ac:dyDescent="0.25">
      <c r="A908" t="s">
        <v>5824</v>
      </c>
      <c r="B908" t="str">
        <f>tbl_Facturas[[#This Row],[Factura]] &amp; "|" &amp; tbl_Facturas[[#This Row],[Proyecto OK]] &amp; "|" &amp; TEXT(tbl_Facturas[[#This Row],[Horas o Viaje]],"0.00") &amp; "|" &amp; TEXT(tbl_Facturas[[#This Row],[Costo unitario]],"0.00")</f>
        <v>2431|Glencoe|5.00|115.50</v>
      </c>
      <c r="C908">
        <v>2431</v>
      </c>
      <c r="D908">
        <v>82</v>
      </c>
      <c r="E908" t="s">
        <v>12</v>
      </c>
      <c r="G908" t="s">
        <v>792</v>
      </c>
      <c r="I908" s="134" t="s">
        <v>5312</v>
      </c>
      <c r="J908" t="s">
        <v>591</v>
      </c>
      <c r="K908" t="s">
        <v>591</v>
      </c>
      <c r="P908">
        <v>5</v>
      </c>
      <c r="Q908">
        <v>115.5</v>
      </c>
      <c r="R908">
        <v>577.5</v>
      </c>
      <c r="S908">
        <f>IFERROR(_xlfn.XLOOKUP(tbl_Facturas[[#This Row],[Key_Fact]],tbl_Manifiestos[Key_Manif],tbl_Manifiestos[Pagado a Broker],0),0)</f>
        <v>537.07500000000005</v>
      </c>
      <c r="T908">
        <v>511409.49999999988</v>
      </c>
    </row>
    <row r="909" spans="1:20" x14ac:dyDescent="0.25">
      <c r="A909" t="s">
        <v>5824</v>
      </c>
      <c r="B909" t="str">
        <f>tbl_Facturas[[#This Row],[Factura]] &amp; "|" &amp; tbl_Facturas[[#This Row],[Proyecto OK]] &amp; "|" &amp; TEXT(tbl_Facturas[[#This Row],[Horas o Viaje]],"0.00") &amp; "|" &amp; TEXT(tbl_Facturas[[#This Row],[Costo unitario]],"0.00")</f>
        <v>2431|Glencoe|10.00|115.50</v>
      </c>
      <c r="C909">
        <v>2431</v>
      </c>
      <c r="D909">
        <v>82</v>
      </c>
      <c r="E909" t="s">
        <v>12</v>
      </c>
      <c r="G909" t="s">
        <v>792</v>
      </c>
      <c r="H909" t="s">
        <v>972</v>
      </c>
      <c r="I909" s="134" t="s">
        <v>5312</v>
      </c>
      <c r="J909" t="s">
        <v>591</v>
      </c>
      <c r="K909" t="s">
        <v>591</v>
      </c>
      <c r="P909">
        <v>10</v>
      </c>
      <c r="Q909">
        <v>115.5</v>
      </c>
      <c r="R909">
        <v>1155</v>
      </c>
      <c r="S909">
        <f>IFERROR(_xlfn.XLOOKUP(tbl_Facturas[[#This Row],[Key_Fact]],tbl_Manifiestos[Key_Manif],tbl_Manifiestos[Pagado a Broker],0),0)</f>
        <v>1074.1500000000001</v>
      </c>
      <c r="T909">
        <v>512564.49999999988</v>
      </c>
    </row>
    <row r="910" spans="1:20" x14ac:dyDescent="0.25">
      <c r="A910" t="s">
        <v>5824</v>
      </c>
      <c r="B910" t="str">
        <f>tbl_Facturas[[#This Row],[Factura]] &amp; "|" &amp; tbl_Facturas[[#This Row],[Proyecto OK]] &amp; "|" &amp; TEXT(tbl_Facturas[[#This Row],[Horas o Viaje]],"0.00") &amp; "|" &amp; TEXT(tbl_Facturas[[#This Row],[Costo unitario]],"0.00")</f>
        <v>2431|Glencoe|8.00|115.50</v>
      </c>
      <c r="C910">
        <v>2431</v>
      </c>
      <c r="D910">
        <v>82</v>
      </c>
      <c r="E910" t="s">
        <v>12</v>
      </c>
      <c r="G910" t="s">
        <v>792</v>
      </c>
      <c r="H910" t="s">
        <v>973</v>
      </c>
      <c r="I910" s="134" t="s">
        <v>5312</v>
      </c>
      <c r="J910" t="s">
        <v>591</v>
      </c>
      <c r="K910" t="s">
        <v>591</v>
      </c>
      <c r="P910">
        <v>8</v>
      </c>
      <c r="Q910">
        <v>115.5</v>
      </c>
      <c r="R910">
        <v>924</v>
      </c>
      <c r="S910">
        <f>IFERROR(_xlfn.XLOOKUP(tbl_Facturas[[#This Row],[Key_Fact]],tbl_Manifiestos[Key_Manif],tbl_Manifiestos[Pagado a Broker],0),0)</f>
        <v>859.32</v>
      </c>
      <c r="T910">
        <v>513488.49999999988</v>
      </c>
    </row>
    <row r="911" spans="1:20" x14ac:dyDescent="0.25">
      <c r="A911" t="s">
        <v>5824</v>
      </c>
      <c r="B911" t="str">
        <f>tbl_Facturas[[#This Row],[Factura]] &amp; "|" &amp; tbl_Facturas[[#This Row],[Proyecto OK]] &amp; "|" &amp; TEXT(tbl_Facturas[[#This Row],[Horas o Viaje]],"0.00") &amp; "|" &amp; TEXT(tbl_Facturas[[#This Row],[Costo unitario]],"0.00")</f>
        <v>2432|Lead Replacement Service|9.00|110.00</v>
      </c>
      <c r="C911">
        <v>2432</v>
      </c>
      <c r="D911">
        <v>617</v>
      </c>
      <c r="E911" t="s">
        <v>27</v>
      </c>
      <c r="G911" t="s">
        <v>36</v>
      </c>
      <c r="H911" t="s">
        <v>974</v>
      </c>
      <c r="I911" s="134" t="s">
        <v>5306</v>
      </c>
      <c r="J911" t="s">
        <v>30</v>
      </c>
      <c r="K911" t="s">
        <v>5903</v>
      </c>
      <c r="L911">
        <v>3347</v>
      </c>
      <c r="P911">
        <v>9</v>
      </c>
      <c r="Q911">
        <v>110</v>
      </c>
      <c r="R911">
        <v>990</v>
      </c>
      <c r="S911">
        <f>IFERROR(_xlfn.XLOOKUP(tbl_Facturas[[#This Row],[Key_Fact]],tbl_Manifiestos[Key_Manif],tbl_Manifiestos[Pagado a Broker],0),0)</f>
        <v>920.7</v>
      </c>
      <c r="T911">
        <v>514478.49999999988</v>
      </c>
    </row>
    <row r="912" spans="1:20" x14ac:dyDescent="0.25">
      <c r="A912" t="s">
        <v>5824</v>
      </c>
      <c r="B912" t="str">
        <f>tbl_Facturas[[#This Row],[Factura]] &amp; "|" &amp; tbl_Facturas[[#This Row],[Proyecto OK]] &amp; "|" &amp; TEXT(tbl_Facturas[[#This Row],[Horas o Viaje]],"0.00") &amp; "|" &amp; TEXT(tbl_Facturas[[#This Row],[Costo unitario]],"0.00")</f>
        <v>2432|Lead Replacement Service|9.50|110.00</v>
      </c>
      <c r="C912">
        <v>2432</v>
      </c>
      <c r="D912">
        <v>617</v>
      </c>
      <c r="E912" t="s">
        <v>27</v>
      </c>
      <c r="G912" t="s">
        <v>36</v>
      </c>
      <c r="H912" t="s">
        <v>975</v>
      </c>
      <c r="I912" s="134" t="s">
        <v>5306</v>
      </c>
      <c r="J912" t="s">
        <v>30</v>
      </c>
      <c r="K912" t="s">
        <v>5903</v>
      </c>
      <c r="L912">
        <v>3347</v>
      </c>
      <c r="P912">
        <v>9.5</v>
      </c>
      <c r="Q912">
        <v>110</v>
      </c>
      <c r="R912">
        <v>1045</v>
      </c>
      <c r="S912">
        <f>IFERROR(_xlfn.XLOOKUP(tbl_Facturas[[#This Row],[Key_Fact]],tbl_Manifiestos[Key_Manif],tbl_Manifiestos[Pagado a Broker],0),0)</f>
        <v>971.85</v>
      </c>
      <c r="T912">
        <v>515523.49999999988</v>
      </c>
    </row>
    <row r="913" spans="1:20" x14ac:dyDescent="0.25">
      <c r="A913" t="s">
        <v>5824</v>
      </c>
      <c r="B913" t="str">
        <f>tbl_Facturas[[#This Row],[Factura]] &amp; "|" &amp; tbl_Facturas[[#This Row],[Proyecto OK]] &amp; "|" &amp; TEXT(tbl_Facturas[[#This Row],[Horas o Viaje]],"0.00") &amp; "|" &amp; TEXT(tbl_Facturas[[#This Row],[Costo unitario]],"0.00")</f>
        <v>2432|Lead Replacement Service|10.00|110.00</v>
      </c>
      <c r="C913">
        <v>2432</v>
      </c>
      <c r="D913">
        <v>617</v>
      </c>
      <c r="E913" t="s">
        <v>27</v>
      </c>
      <c r="G913" t="s">
        <v>36</v>
      </c>
      <c r="H913" t="s">
        <v>976</v>
      </c>
      <c r="I913" s="134" t="s">
        <v>5306</v>
      </c>
      <c r="J913" t="s">
        <v>30</v>
      </c>
      <c r="K913" t="s">
        <v>5903</v>
      </c>
      <c r="L913">
        <v>3347</v>
      </c>
      <c r="P913">
        <v>10</v>
      </c>
      <c r="Q913">
        <v>110</v>
      </c>
      <c r="R913">
        <v>1100</v>
      </c>
      <c r="S913">
        <f>IFERROR(_xlfn.XLOOKUP(tbl_Facturas[[#This Row],[Key_Fact]],tbl_Manifiestos[Key_Manif],tbl_Manifiestos[Pagado a Broker],0),0)</f>
        <v>1023</v>
      </c>
      <c r="T913">
        <v>516623.49999999988</v>
      </c>
    </row>
    <row r="914" spans="1:20" x14ac:dyDescent="0.25">
      <c r="A914" t="s">
        <v>5824</v>
      </c>
      <c r="B914" t="str">
        <f>tbl_Facturas[[#This Row],[Factura]] &amp; "|" &amp; tbl_Facturas[[#This Row],[Proyecto OK]] &amp; "|" &amp; TEXT(tbl_Facturas[[#This Row],[Horas o Viaje]],"0.00") &amp; "|" &amp; TEXT(tbl_Facturas[[#This Row],[Costo unitario]],"0.00")</f>
        <v>2432|Lead Replacement Service|9.50|110.00</v>
      </c>
      <c r="C914">
        <v>2432</v>
      </c>
      <c r="D914">
        <v>617</v>
      </c>
      <c r="E914" t="s">
        <v>27</v>
      </c>
      <c r="G914" t="s">
        <v>36</v>
      </c>
      <c r="H914" t="s">
        <v>977</v>
      </c>
      <c r="I914" s="134" t="s">
        <v>5306</v>
      </c>
      <c r="J914" t="s">
        <v>30</v>
      </c>
      <c r="K914" t="s">
        <v>5903</v>
      </c>
      <c r="L914">
        <v>3347</v>
      </c>
      <c r="P914">
        <v>9.5</v>
      </c>
      <c r="Q914">
        <v>110</v>
      </c>
      <c r="R914">
        <v>1045</v>
      </c>
      <c r="S914">
        <f>IFERROR(_xlfn.XLOOKUP(tbl_Facturas[[#This Row],[Key_Fact]],tbl_Manifiestos[Key_Manif],tbl_Manifiestos[Pagado a Broker],0),0)</f>
        <v>971.85</v>
      </c>
      <c r="T914">
        <v>517668.49999999988</v>
      </c>
    </row>
    <row r="915" spans="1:20" x14ac:dyDescent="0.25">
      <c r="A915" t="s">
        <v>5824</v>
      </c>
      <c r="B915" t="str">
        <f>tbl_Facturas[[#This Row],[Factura]] &amp; "|" &amp; tbl_Facturas[[#This Row],[Proyecto OK]] &amp; "|" &amp; TEXT(tbl_Facturas[[#This Row],[Horas o Viaje]],"0.00") &amp; "|" &amp; TEXT(tbl_Facturas[[#This Row],[Costo unitario]],"0.00")</f>
        <v>2432|Lead Replacement Service|8.50|110.00</v>
      </c>
      <c r="C915">
        <v>2432</v>
      </c>
      <c r="D915">
        <v>617</v>
      </c>
      <c r="E915" t="s">
        <v>27</v>
      </c>
      <c r="G915" t="s">
        <v>36</v>
      </c>
      <c r="H915" t="s">
        <v>978</v>
      </c>
      <c r="I915" s="134" t="s">
        <v>5306</v>
      </c>
      <c r="J915" t="s">
        <v>30</v>
      </c>
      <c r="K915" t="s">
        <v>5903</v>
      </c>
      <c r="L915">
        <v>3347</v>
      </c>
      <c r="P915">
        <v>8.5</v>
      </c>
      <c r="Q915">
        <v>110</v>
      </c>
      <c r="R915">
        <v>935</v>
      </c>
      <c r="S915">
        <f>IFERROR(_xlfn.XLOOKUP(tbl_Facturas[[#This Row],[Key_Fact]],tbl_Manifiestos[Key_Manif],tbl_Manifiestos[Pagado a Broker],0),0)</f>
        <v>869.55000000000007</v>
      </c>
      <c r="T915">
        <v>518603.49999999988</v>
      </c>
    </row>
    <row r="916" spans="1:20" x14ac:dyDescent="0.25">
      <c r="A916" t="s">
        <v>5824</v>
      </c>
      <c r="B916" t="str">
        <f>tbl_Facturas[[#This Row],[Factura]] &amp; "|" &amp; tbl_Facturas[[#This Row],[Proyecto OK]] &amp; "|" &amp; TEXT(tbl_Facturas[[#This Row],[Horas o Viaje]],"0.00") &amp; "|" &amp; TEXT(tbl_Facturas[[#This Row],[Costo unitario]],"0.00")</f>
        <v>2433|Lead Replacement Service|10.50|110.00</v>
      </c>
      <c r="C916">
        <v>2433</v>
      </c>
      <c r="D916">
        <v>198</v>
      </c>
      <c r="E916" t="s">
        <v>5916</v>
      </c>
      <c r="G916" t="s">
        <v>31</v>
      </c>
      <c r="H916" t="s">
        <v>979</v>
      </c>
      <c r="I916" s="134" t="s">
        <v>5306</v>
      </c>
      <c r="J916" t="s">
        <v>878</v>
      </c>
      <c r="K916" t="s">
        <v>5903</v>
      </c>
      <c r="L916">
        <v>3364</v>
      </c>
      <c r="P916">
        <v>10.5</v>
      </c>
      <c r="Q916">
        <v>110</v>
      </c>
      <c r="R916">
        <v>1155</v>
      </c>
      <c r="S916">
        <f>IFERROR(_xlfn.XLOOKUP(tbl_Facturas[[#This Row],[Key_Fact]],tbl_Manifiestos[Key_Manif],tbl_Manifiestos[Pagado a Broker],0),0)</f>
        <v>1074.1500000000001</v>
      </c>
      <c r="T916">
        <v>519758.49999999988</v>
      </c>
    </row>
    <row r="917" spans="1:20" x14ac:dyDescent="0.25">
      <c r="A917" t="s">
        <v>5824</v>
      </c>
      <c r="B917" t="str">
        <f>tbl_Facturas[[#This Row],[Factura]] &amp; "|" &amp; tbl_Facturas[[#This Row],[Proyecto OK]] &amp; "|" &amp; TEXT(tbl_Facturas[[#This Row],[Horas o Viaje]],"0.00") &amp; "|" &amp; TEXT(tbl_Facturas[[#This Row],[Costo unitario]],"0.00")</f>
        <v>2433|Lead Replacement Service|8.00|110.00</v>
      </c>
      <c r="C917">
        <v>2433</v>
      </c>
      <c r="D917">
        <v>198</v>
      </c>
      <c r="E917" t="s">
        <v>5916</v>
      </c>
      <c r="G917" t="s">
        <v>31</v>
      </c>
      <c r="H917" t="s">
        <v>980</v>
      </c>
      <c r="I917" s="134" t="s">
        <v>5306</v>
      </c>
      <c r="J917" t="s">
        <v>878</v>
      </c>
      <c r="K917" t="s">
        <v>5903</v>
      </c>
      <c r="L917">
        <v>3364</v>
      </c>
      <c r="P917">
        <v>8</v>
      </c>
      <c r="Q917">
        <v>110</v>
      </c>
      <c r="R917">
        <v>880</v>
      </c>
      <c r="S917">
        <f>IFERROR(_xlfn.XLOOKUP(tbl_Facturas[[#This Row],[Key_Fact]],tbl_Manifiestos[Key_Manif],tbl_Manifiestos[Pagado a Broker],0),0)</f>
        <v>818.40000000000009</v>
      </c>
      <c r="T917">
        <v>520638.49999999988</v>
      </c>
    </row>
    <row r="918" spans="1:20" x14ac:dyDescent="0.25">
      <c r="A918" t="s">
        <v>5824</v>
      </c>
      <c r="B918" t="str">
        <f>tbl_Facturas[[#This Row],[Factura]] &amp; "|" &amp; tbl_Facturas[[#This Row],[Proyecto OK]] &amp; "|" &amp; TEXT(tbl_Facturas[[#This Row],[Horas o Viaje]],"0.00") &amp; "|" &amp; TEXT(tbl_Facturas[[#This Row],[Costo unitario]],"0.00")</f>
        <v>2433|Lead Replacement Service|9.75|110.00</v>
      </c>
      <c r="C918">
        <v>2433</v>
      </c>
      <c r="D918">
        <v>325</v>
      </c>
      <c r="E918" t="s">
        <v>27</v>
      </c>
      <c r="G918" t="s">
        <v>34</v>
      </c>
      <c r="H918" t="s">
        <v>981</v>
      </c>
      <c r="I918" s="134" t="s">
        <v>5306</v>
      </c>
      <c r="J918" t="s">
        <v>878</v>
      </c>
      <c r="K918" t="s">
        <v>5903</v>
      </c>
      <c r="L918">
        <v>3364</v>
      </c>
      <c r="P918">
        <v>9.75</v>
      </c>
      <c r="Q918">
        <v>110</v>
      </c>
      <c r="R918">
        <v>1072.5</v>
      </c>
      <c r="S918">
        <f>IFERROR(_xlfn.XLOOKUP(tbl_Facturas[[#This Row],[Key_Fact]],tbl_Manifiestos[Key_Manif],tbl_Manifiestos[Pagado a Broker],0),0)</f>
        <v>997.42500000000007</v>
      </c>
      <c r="T918">
        <v>521710.99999999988</v>
      </c>
    </row>
    <row r="919" spans="1:20" x14ac:dyDescent="0.25">
      <c r="A919" t="s">
        <v>5824</v>
      </c>
      <c r="B919" t="str">
        <f>tbl_Facturas[[#This Row],[Factura]] &amp; "|" &amp; tbl_Facturas[[#This Row],[Proyecto OK]] &amp; "|" &amp; TEXT(tbl_Facturas[[#This Row],[Horas o Viaje]],"0.00") &amp; "|" &amp; TEXT(tbl_Facturas[[#This Row],[Costo unitario]],"0.00")</f>
        <v>2433|Lead Replacement Service|9.00|110.00</v>
      </c>
      <c r="C919">
        <v>2433</v>
      </c>
      <c r="D919">
        <v>108</v>
      </c>
      <c r="E919" t="s">
        <v>5916</v>
      </c>
      <c r="G919" t="s">
        <v>99</v>
      </c>
      <c r="H919" t="s">
        <v>982</v>
      </c>
      <c r="I919" s="134" t="s">
        <v>5306</v>
      </c>
      <c r="J919" t="s">
        <v>878</v>
      </c>
      <c r="K919" t="s">
        <v>5903</v>
      </c>
      <c r="L919">
        <v>3364</v>
      </c>
      <c r="P919">
        <v>9</v>
      </c>
      <c r="Q919">
        <v>110</v>
      </c>
      <c r="R919">
        <v>990</v>
      </c>
      <c r="S919">
        <f>IFERROR(_xlfn.XLOOKUP(tbl_Facturas[[#This Row],[Key_Fact]],tbl_Manifiestos[Key_Manif],tbl_Manifiestos[Pagado a Broker],0),0)</f>
        <v>920.7</v>
      </c>
      <c r="T919">
        <v>522700.99999999988</v>
      </c>
    </row>
    <row r="920" spans="1:20" x14ac:dyDescent="0.25">
      <c r="A920" t="s">
        <v>5824</v>
      </c>
      <c r="B920" t="str">
        <f>tbl_Facturas[[#This Row],[Factura]] &amp; "|" &amp; tbl_Facturas[[#This Row],[Proyecto OK]] &amp; "|" &amp; TEXT(tbl_Facturas[[#This Row],[Horas o Viaje]],"0.00") &amp; "|" &amp; TEXT(tbl_Facturas[[#This Row],[Costo unitario]],"0.00")</f>
        <v>2433|Lead Replacement Service|11.50|110.00</v>
      </c>
      <c r="C920">
        <v>2433</v>
      </c>
      <c r="D920">
        <v>198</v>
      </c>
      <c r="E920" t="s">
        <v>5916</v>
      </c>
      <c r="G920" t="s">
        <v>31</v>
      </c>
      <c r="H920" t="s">
        <v>983</v>
      </c>
      <c r="I920" s="134" t="s">
        <v>5306</v>
      </c>
      <c r="J920" t="s">
        <v>878</v>
      </c>
      <c r="K920" t="s">
        <v>5903</v>
      </c>
      <c r="L920">
        <v>3364</v>
      </c>
      <c r="P920">
        <v>11.5</v>
      </c>
      <c r="Q920">
        <v>110</v>
      </c>
      <c r="R920">
        <v>1265</v>
      </c>
      <c r="S920">
        <f>IFERROR(_xlfn.XLOOKUP(tbl_Facturas[[#This Row],[Key_Fact]],tbl_Manifiestos[Key_Manif],tbl_Manifiestos[Pagado a Broker],0),0)</f>
        <v>1176.45</v>
      </c>
      <c r="T920">
        <v>523965.99999999988</v>
      </c>
    </row>
    <row r="921" spans="1:20" x14ac:dyDescent="0.25">
      <c r="A921" t="s">
        <v>5824</v>
      </c>
      <c r="B921" t="str">
        <f>tbl_Facturas[[#This Row],[Factura]] &amp; "|" &amp; tbl_Facturas[[#This Row],[Proyecto OK]] &amp; "|" &amp; TEXT(tbl_Facturas[[#This Row],[Horas o Viaje]],"0.00") &amp; "|" &amp; TEXT(tbl_Facturas[[#This Row],[Costo unitario]],"0.00")</f>
        <v>2433|Lead Replacement Service|9.00|110.00</v>
      </c>
      <c r="C921">
        <v>2433</v>
      </c>
      <c r="D921">
        <v>103</v>
      </c>
      <c r="E921" t="s">
        <v>27</v>
      </c>
      <c r="G921" t="s">
        <v>284</v>
      </c>
      <c r="H921" t="s">
        <v>984</v>
      </c>
      <c r="I921" s="134" t="s">
        <v>5306</v>
      </c>
      <c r="J921" t="s">
        <v>878</v>
      </c>
      <c r="K921" t="s">
        <v>5903</v>
      </c>
      <c r="L921">
        <v>3364</v>
      </c>
      <c r="P921">
        <v>9</v>
      </c>
      <c r="Q921">
        <v>110</v>
      </c>
      <c r="R921">
        <v>990</v>
      </c>
      <c r="S921">
        <f>IFERROR(_xlfn.XLOOKUP(tbl_Facturas[[#This Row],[Key_Fact]],tbl_Manifiestos[Key_Manif],tbl_Manifiestos[Pagado a Broker],0),0)</f>
        <v>920.7</v>
      </c>
      <c r="T921">
        <v>524955.99999999988</v>
      </c>
    </row>
    <row r="922" spans="1:20" x14ac:dyDescent="0.25">
      <c r="A922" t="s">
        <v>5824</v>
      </c>
      <c r="B922" t="str">
        <f>tbl_Facturas[[#This Row],[Factura]] &amp; "|" &amp; tbl_Facturas[[#This Row],[Proyecto OK]] &amp; "|" &amp; TEXT(tbl_Facturas[[#This Row],[Horas o Viaje]],"0.00") &amp; "|" &amp; TEXT(tbl_Facturas[[#This Row],[Costo unitario]],"0.00")</f>
        <v>2433|Lead Replacement Service|9.50|110.00</v>
      </c>
      <c r="C922">
        <v>2433</v>
      </c>
      <c r="D922">
        <v>198</v>
      </c>
      <c r="E922" t="s">
        <v>5916</v>
      </c>
      <c r="G922" t="s">
        <v>31</v>
      </c>
      <c r="H922" t="s">
        <v>985</v>
      </c>
      <c r="I922" s="134" t="s">
        <v>5306</v>
      </c>
      <c r="J922" t="s">
        <v>878</v>
      </c>
      <c r="K922" t="s">
        <v>5903</v>
      </c>
      <c r="L922">
        <v>3364</v>
      </c>
      <c r="P922">
        <v>9.5</v>
      </c>
      <c r="Q922">
        <v>110</v>
      </c>
      <c r="R922">
        <v>1045</v>
      </c>
      <c r="S922">
        <f>IFERROR(_xlfn.XLOOKUP(tbl_Facturas[[#This Row],[Key_Fact]],tbl_Manifiestos[Key_Manif],tbl_Manifiestos[Pagado a Broker],0),0)</f>
        <v>971.85</v>
      </c>
      <c r="T922">
        <v>526000.99999999988</v>
      </c>
    </row>
    <row r="923" spans="1:20" x14ac:dyDescent="0.25">
      <c r="A923" t="s">
        <v>5824</v>
      </c>
      <c r="B923" t="str">
        <f>tbl_Facturas[[#This Row],[Factura]] &amp; "|" &amp; tbl_Facturas[[#This Row],[Proyecto OK]] &amp; "|" &amp; TEXT(tbl_Facturas[[#This Row],[Horas o Viaje]],"0.00") &amp; "|" &amp; TEXT(tbl_Facturas[[#This Row],[Costo unitario]],"0.00")</f>
        <v>2433|Lead Replacement Service|10.50|110.00</v>
      </c>
      <c r="C923">
        <v>2433</v>
      </c>
      <c r="D923">
        <v>198</v>
      </c>
      <c r="E923" t="s">
        <v>5916</v>
      </c>
      <c r="G923" t="s">
        <v>31</v>
      </c>
      <c r="H923" t="s">
        <v>986</v>
      </c>
      <c r="I923" s="134" t="s">
        <v>5306</v>
      </c>
      <c r="J923" t="s">
        <v>878</v>
      </c>
      <c r="K923" t="s">
        <v>5903</v>
      </c>
      <c r="L923">
        <v>3364</v>
      </c>
      <c r="P923">
        <v>10.5</v>
      </c>
      <c r="Q923">
        <v>110</v>
      </c>
      <c r="R923">
        <v>1155</v>
      </c>
      <c r="S923">
        <f>IFERROR(_xlfn.XLOOKUP(tbl_Facturas[[#This Row],[Key_Fact]],tbl_Manifiestos[Key_Manif],tbl_Manifiestos[Pagado a Broker],0),0)</f>
        <v>1074.1500000000001</v>
      </c>
      <c r="T923">
        <v>527155.99999999988</v>
      </c>
    </row>
    <row r="924" spans="1:20" x14ac:dyDescent="0.25">
      <c r="A924" t="s">
        <v>5824</v>
      </c>
      <c r="B924" t="str">
        <f>tbl_Facturas[[#This Row],[Factura]] &amp; "|" &amp; tbl_Facturas[[#This Row],[Proyecto OK]] &amp; "|" &amp; TEXT(tbl_Facturas[[#This Row],[Horas o Viaje]],"0.00") &amp; "|" &amp; TEXT(tbl_Facturas[[#This Row],[Costo unitario]],"0.00")</f>
        <v>2434|Lead Replacement Service|8.50|110.00</v>
      </c>
      <c r="C924">
        <v>2434</v>
      </c>
      <c r="D924">
        <v>11</v>
      </c>
      <c r="E924" t="s">
        <v>12</v>
      </c>
      <c r="G924" t="s">
        <v>13</v>
      </c>
      <c r="H924" t="s">
        <v>987</v>
      </c>
      <c r="I924" s="134" t="s">
        <v>5306</v>
      </c>
      <c r="J924" t="s">
        <v>828</v>
      </c>
      <c r="K924" t="s">
        <v>5903</v>
      </c>
      <c r="L924">
        <v>3365</v>
      </c>
      <c r="P924">
        <v>8.5</v>
      </c>
      <c r="Q924">
        <v>110</v>
      </c>
      <c r="R924">
        <v>935</v>
      </c>
      <c r="S924">
        <f>IFERROR(_xlfn.XLOOKUP(tbl_Facturas[[#This Row],[Key_Fact]],tbl_Manifiestos[Key_Manif],tbl_Manifiestos[Pagado a Broker],0),0)</f>
        <v>869.55000000000007</v>
      </c>
      <c r="T924">
        <v>528090.99999999988</v>
      </c>
    </row>
    <row r="925" spans="1:20" x14ac:dyDescent="0.25">
      <c r="A925" t="s">
        <v>5824</v>
      </c>
      <c r="B925" t="str">
        <f>tbl_Facturas[[#This Row],[Factura]] &amp; "|" &amp; tbl_Facturas[[#This Row],[Proyecto OK]] &amp; "|" &amp; TEXT(tbl_Facturas[[#This Row],[Horas o Viaje]],"0.00") &amp; "|" &amp; TEXT(tbl_Facturas[[#This Row],[Costo unitario]],"0.00")</f>
        <v>2434|Lead Replacement Service|11.50|110.00</v>
      </c>
      <c r="C925">
        <v>2434</v>
      </c>
      <c r="D925">
        <v>73</v>
      </c>
      <c r="E925" t="s">
        <v>19</v>
      </c>
      <c r="G925" t="s">
        <v>20</v>
      </c>
      <c r="H925" t="s">
        <v>988</v>
      </c>
      <c r="I925" s="134" t="s">
        <v>5306</v>
      </c>
      <c r="J925" t="s">
        <v>828</v>
      </c>
      <c r="K925" t="s">
        <v>5903</v>
      </c>
      <c r="L925">
        <v>3365</v>
      </c>
      <c r="P925">
        <v>11.5</v>
      </c>
      <c r="Q925">
        <v>110</v>
      </c>
      <c r="R925">
        <v>1265</v>
      </c>
      <c r="S925">
        <f>IFERROR(_xlfn.XLOOKUP(tbl_Facturas[[#This Row],[Key_Fact]],tbl_Manifiestos[Key_Manif],tbl_Manifiestos[Pagado a Broker],0),0)</f>
        <v>0</v>
      </c>
      <c r="T925">
        <v>529355.99999999988</v>
      </c>
    </row>
    <row r="926" spans="1:20" x14ac:dyDescent="0.25">
      <c r="A926" t="s">
        <v>5824</v>
      </c>
      <c r="B926" t="str">
        <f>tbl_Facturas[[#This Row],[Factura]] &amp; "|" &amp; tbl_Facturas[[#This Row],[Proyecto OK]] &amp; "|" &amp; TEXT(tbl_Facturas[[#This Row],[Horas o Viaje]],"0.00") &amp; "|" &amp; TEXT(tbl_Facturas[[#This Row],[Costo unitario]],"0.00")</f>
        <v>2434|Lead Replacement Service|9.50|110.00</v>
      </c>
      <c r="C926">
        <v>2434</v>
      </c>
      <c r="D926">
        <v>11</v>
      </c>
      <c r="E926" t="s">
        <v>12</v>
      </c>
      <c r="G926" t="s">
        <v>13</v>
      </c>
      <c r="H926" t="s">
        <v>989</v>
      </c>
      <c r="I926" s="134" t="s">
        <v>5306</v>
      </c>
      <c r="J926" t="s">
        <v>828</v>
      </c>
      <c r="K926" t="s">
        <v>5903</v>
      </c>
      <c r="L926">
        <v>3365</v>
      </c>
      <c r="P926">
        <v>9.5</v>
      </c>
      <c r="Q926">
        <v>110</v>
      </c>
      <c r="R926">
        <v>1045</v>
      </c>
      <c r="S926">
        <f>IFERROR(_xlfn.XLOOKUP(tbl_Facturas[[#This Row],[Key_Fact]],tbl_Manifiestos[Key_Manif],tbl_Manifiestos[Pagado a Broker],0),0)</f>
        <v>971.85</v>
      </c>
      <c r="T926">
        <v>530400.99999999988</v>
      </c>
    </row>
    <row r="927" spans="1:20" x14ac:dyDescent="0.25">
      <c r="A927" t="s">
        <v>5824</v>
      </c>
      <c r="B927" t="str">
        <f>tbl_Facturas[[#This Row],[Factura]] &amp; "|" &amp; tbl_Facturas[[#This Row],[Proyecto OK]] &amp; "|" &amp; TEXT(tbl_Facturas[[#This Row],[Horas o Viaje]],"0.00") &amp; "|" &amp; TEXT(tbl_Facturas[[#This Row],[Costo unitario]],"0.00")</f>
        <v>2434|Lead Replacement Service|9.00|110.00</v>
      </c>
      <c r="C927">
        <v>2434</v>
      </c>
      <c r="D927">
        <v>58</v>
      </c>
      <c r="E927" t="s">
        <v>12</v>
      </c>
      <c r="G927" t="s">
        <v>539</v>
      </c>
      <c r="H927" t="s">
        <v>990</v>
      </c>
      <c r="I927" s="134" t="s">
        <v>5306</v>
      </c>
      <c r="J927" t="s">
        <v>828</v>
      </c>
      <c r="K927" t="s">
        <v>5903</v>
      </c>
      <c r="L927">
        <v>3365</v>
      </c>
      <c r="P927">
        <v>9</v>
      </c>
      <c r="Q927">
        <v>110</v>
      </c>
      <c r="R927">
        <v>990</v>
      </c>
      <c r="S927">
        <f>IFERROR(_xlfn.XLOOKUP(tbl_Facturas[[#This Row],[Key_Fact]],tbl_Manifiestos[Key_Manif],tbl_Manifiestos[Pagado a Broker],0),0)</f>
        <v>920.7</v>
      </c>
      <c r="T927">
        <v>531390.99999999988</v>
      </c>
    </row>
    <row r="928" spans="1:20" x14ac:dyDescent="0.25">
      <c r="A928" t="s">
        <v>5824</v>
      </c>
      <c r="B928" t="str">
        <f>tbl_Facturas[[#This Row],[Factura]] &amp; "|" &amp; tbl_Facturas[[#This Row],[Proyecto OK]] &amp; "|" &amp; TEXT(tbl_Facturas[[#This Row],[Horas o Viaje]],"0.00") &amp; "|" &amp; TEXT(tbl_Facturas[[#This Row],[Costo unitario]],"0.00")</f>
        <v>2434|Lead Replacement Service|6.50|110.00</v>
      </c>
      <c r="C928">
        <v>2434</v>
      </c>
      <c r="D928">
        <v>108</v>
      </c>
      <c r="E928" t="s">
        <v>5916</v>
      </c>
      <c r="G928" t="s">
        <v>99</v>
      </c>
      <c r="H928" t="s">
        <v>991</v>
      </c>
      <c r="I928" s="134" t="s">
        <v>5306</v>
      </c>
      <c r="J928" t="s">
        <v>828</v>
      </c>
      <c r="K928" t="s">
        <v>5903</v>
      </c>
      <c r="L928">
        <v>3365</v>
      </c>
      <c r="P928">
        <v>6.5</v>
      </c>
      <c r="Q928">
        <v>110</v>
      </c>
      <c r="R928">
        <v>715</v>
      </c>
      <c r="S928">
        <f>IFERROR(_xlfn.XLOOKUP(tbl_Facturas[[#This Row],[Key_Fact]],tbl_Manifiestos[Key_Manif],tbl_Manifiestos[Pagado a Broker],0),0)</f>
        <v>664.95</v>
      </c>
      <c r="T928">
        <v>532105.99999999988</v>
      </c>
    </row>
    <row r="929" spans="1:20" x14ac:dyDescent="0.25">
      <c r="A929" t="s">
        <v>5824</v>
      </c>
      <c r="B929" t="str">
        <f>tbl_Facturas[[#This Row],[Factura]] &amp; "|" &amp; tbl_Facturas[[#This Row],[Proyecto OK]] &amp; "|" &amp; TEXT(tbl_Facturas[[#This Row],[Horas o Viaje]],"0.00") &amp; "|" &amp; TEXT(tbl_Facturas[[#This Row],[Costo unitario]],"0.00")</f>
        <v>2436|Metra New Auburn|1.00|320.00</v>
      </c>
      <c r="C929">
        <v>2436</v>
      </c>
      <c r="D929">
        <v>308</v>
      </c>
      <c r="E929" t="s">
        <v>16</v>
      </c>
      <c r="G929" t="s">
        <v>17</v>
      </c>
      <c r="H929" t="s">
        <v>992</v>
      </c>
      <c r="I929" s="134" t="s">
        <v>5330</v>
      </c>
      <c r="J929" t="s">
        <v>894</v>
      </c>
      <c r="K929" t="s">
        <v>5360</v>
      </c>
      <c r="L929">
        <v>2128</v>
      </c>
      <c r="P929">
        <v>1</v>
      </c>
      <c r="Q929">
        <v>320</v>
      </c>
      <c r="R929">
        <v>320</v>
      </c>
      <c r="S929">
        <f>IFERROR(_xlfn.XLOOKUP(tbl_Facturas[[#This Row],[Key_Fact]],tbl_Manifiestos[Key_Manif],tbl_Manifiestos[Pagado a Broker],0),0)</f>
        <v>0</v>
      </c>
      <c r="T929">
        <v>532425.99999999988</v>
      </c>
    </row>
    <row r="930" spans="1:20" x14ac:dyDescent="0.25">
      <c r="A930" t="s">
        <v>5824</v>
      </c>
      <c r="B930" t="str">
        <f>tbl_Facturas[[#This Row],[Factura]] &amp; "|" &amp; tbl_Facturas[[#This Row],[Proyecto OK]] &amp; "|" &amp; TEXT(tbl_Facturas[[#This Row],[Horas o Viaje]],"0.00") &amp; "|" &amp; TEXT(tbl_Facturas[[#This Row],[Costo unitario]],"0.00")</f>
        <v>2436|Metra New Auburn|1.00|300.00</v>
      </c>
      <c r="C930">
        <v>2436</v>
      </c>
      <c r="D930">
        <v>308</v>
      </c>
      <c r="E930" t="s">
        <v>16</v>
      </c>
      <c r="G930" t="s">
        <v>17</v>
      </c>
      <c r="H930" t="s">
        <v>993</v>
      </c>
      <c r="I930" s="134" t="s">
        <v>5330</v>
      </c>
      <c r="J930" t="s">
        <v>894</v>
      </c>
      <c r="K930" t="s">
        <v>5360</v>
      </c>
      <c r="L930">
        <v>2128</v>
      </c>
      <c r="M930" t="s">
        <v>895</v>
      </c>
      <c r="P930">
        <v>1</v>
      </c>
      <c r="Q930">
        <v>300</v>
      </c>
      <c r="R930">
        <v>300</v>
      </c>
      <c r="S930">
        <f>IFERROR(_xlfn.XLOOKUP(tbl_Facturas[[#This Row],[Key_Fact]],tbl_Manifiestos[Key_Manif],tbl_Manifiestos[Pagado a Broker],0),0)</f>
        <v>279</v>
      </c>
      <c r="T930">
        <v>532725.99999999988</v>
      </c>
    </row>
    <row r="931" spans="1:20" x14ac:dyDescent="0.25">
      <c r="A931" t="s">
        <v>5824</v>
      </c>
      <c r="B931" t="str">
        <f>tbl_Facturas[[#This Row],[Factura]] &amp; "|" &amp; tbl_Facturas[[#This Row],[Proyecto OK]] &amp; "|" &amp; TEXT(tbl_Facturas[[#This Row],[Horas o Viaje]],"0.00") &amp; "|" &amp; TEXT(tbl_Facturas[[#This Row],[Costo unitario]],"0.00")</f>
        <v>2436|Metra New Auburn|21.91|15.50</v>
      </c>
      <c r="C931">
        <v>2436</v>
      </c>
      <c r="D931">
        <v>308</v>
      </c>
      <c r="E931" t="s">
        <v>16</v>
      </c>
      <c r="G931" t="s">
        <v>17</v>
      </c>
      <c r="H931" t="s">
        <v>993</v>
      </c>
      <c r="I931" s="134" t="s">
        <v>5330</v>
      </c>
      <c r="J931" t="s">
        <v>894</v>
      </c>
      <c r="K931" t="s">
        <v>5360</v>
      </c>
      <c r="L931">
        <v>2128</v>
      </c>
      <c r="M931" t="s">
        <v>895</v>
      </c>
      <c r="N931" t="s">
        <v>994</v>
      </c>
      <c r="O931" t="s">
        <v>240</v>
      </c>
      <c r="P931">
        <v>21.91</v>
      </c>
      <c r="Q931">
        <v>15.5</v>
      </c>
      <c r="R931">
        <v>339.61</v>
      </c>
      <c r="S931">
        <f>IFERROR(_xlfn.XLOOKUP(tbl_Facturas[[#This Row],[Key_Fact]],tbl_Manifiestos[Key_Manif],tbl_Manifiestos[Pagado a Broker],0),0)</f>
        <v>0</v>
      </c>
      <c r="T931">
        <v>533065.60999999987</v>
      </c>
    </row>
    <row r="932" spans="1:20" x14ac:dyDescent="0.25">
      <c r="A932" t="s">
        <v>5824</v>
      </c>
      <c r="B932" t="str">
        <f>tbl_Facturas[[#This Row],[Factura]] &amp; "|" &amp; tbl_Facturas[[#This Row],[Proyecto OK]] &amp; "|" &amp; TEXT(tbl_Facturas[[#This Row],[Horas o Viaje]],"0.00") &amp; "|" &amp; TEXT(tbl_Facturas[[#This Row],[Costo unitario]],"0.00")</f>
        <v>2436|Metra New Auburn|1.00|320.00</v>
      </c>
      <c r="C932">
        <v>2436</v>
      </c>
      <c r="D932">
        <v>308</v>
      </c>
      <c r="E932" t="s">
        <v>16</v>
      </c>
      <c r="G932" t="s">
        <v>17</v>
      </c>
      <c r="H932" t="s">
        <v>995</v>
      </c>
      <c r="I932" s="134" t="s">
        <v>5330</v>
      </c>
      <c r="J932" t="s">
        <v>894</v>
      </c>
      <c r="K932" t="s">
        <v>5360</v>
      </c>
      <c r="L932">
        <v>2128</v>
      </c>
      <c r="P932">
        <v>1</v>
      </c>
      <c r="Q932">
        <v>320</v>
      </c>
      <c r="R932">
        <v>320</v>
      </c>
      <c r="S932">
        <f>IFERROR(_xlfn.XLOOKUP(tbl_Facturas[[#This Row],[Key_Fact]],tbl_Manifiestos[Key_Manif],tbl_Manifiestos[Pagado a Broker],0),0)</f>
        <v>0</v>
      </c>
      <c r="T932">
        <v>533385.60999999987</v>
      </c>
    </row>
    <row r="933" spans="1:20" x14ac:dyDescent="0.25">
      <c r="A933" t="s">
        <v>5824</v>
      </c>
      <c r="B933" t="str">
        <f>tbl_Facturas[[#This Row],[Factura]] &amp; "|" &amp; tbl_Facturas[[#This Row],[Proyecto OK]] &amp; "|" &amp; TEXT(tbl_Facturas[[#This Row],[Horas o Viaje]],"0.00") &amp; "|" &amp; TEXT(tbl_Facturas[[#This Row],[Costo unitario]],"0.00")</f>
        <v>2436|Metra New Auburn|1.00|300.00</v>
      </c>
      <c r="C933">
        <v>2436</v>
      </c>
      <c r="D933">
        <v>308</v>
      </c>
      <c r="E933" t="s">
        <v>16</v>
      </c>
      <c r="G933" t="s">
        <v>17</v>
      </c>
      <c r="H933" t="s">
        <v>996</v>
      </c>
      <c r="I933" s="134" t="s">
        <v>5330</v>
      </c>
      <c r="J933" t="s">
        <v>894</v>
      </c>
      <c r="K933" t="s">
        <v>5360</v>
      </c>
      <c r="L933">
        <v>2128</v>
      </c>
      <c r="M933" t="s">
        <v>895</v>
      </c>
      <c r="P933">
        <v>1</v>
      </c>
      <c r="Q933">
        <v>300</v>
      </c>
      <c r="R933">
        <v>300</v>
      </c>
      <c r="S933">
        <f>IFERROR(_xlfn.XLOOKUP(tbl_Facturas[[#This Row],[Key_Fact]],tbl_Manifiestos[Key_Manif],tbl_Manifiestos[Pagado a Broker],0),0)</f>
        <v>279</v>
      </c>
      <c r="T933">
        <v>533685.60999999987</v>
      </c>
    </row>
    <row r="934" spans="1:20" x14ac:dyDescent="0.25">
      <c r="A934" t="s">
        <v>5824</v>
      </c>
      <c r="B934" t="str">
        <f>tbl_Facturas[[#This Row],[Factura]] &amp; "|" &amp; tbl_Facturas[[#This Row],[Proyecto OK]] &amp; "|" &amp; TEXT(tbl_Facturas[[#This Row],[Horas o Viaje]],"0.00") &amp; "|" &amp; TEXT(tbl_Facturas[[#This Row],[Costo unitario]],"0.00")</f>
        <v>2436|Metra New Auburn|17.05|15.50</v>
      </c>
      <c r="C934">
        <v>2436</v>
      </c>
      <c r="D934">
        <v>308</v>
      </c>
      <c r="E934" t="s">
        <v>16</v>
      </c>
      <c r="G934" t="s">
        <v>17</v>
      </c>
      <c r="H934" t="s">
        <v>996</v>
      </c>
      <c r="I934" s="134" t="s">
        <v>5330</v>
      </c>
      <c r="J934" t="s">
        <v>894</v>
      </c>
      <c r="K934" t="s">
        <v>5360</v>
      </c>
      <c r="L934">
        <v>2128</v>
      </c>
      <c r="M934" t="s">
        <v>895</v>
      </c>
      <c r="N934" t="s">
        <v>997</v>
      </c>
      <c r="O934" t="s">
        <v>240</v>
      </c>
      <c r="P934">
        <v>17.05</v>
      </c>
      <c r="Q934">
        <v>15.5</v>
      </c>
      <c r="R934">
        <v>264.27999999999997</v>
      </c>
      <c r="S934">
        <f>IFERROR(_xlfn.XLOOKUP(tbl_Facturas[[#This Row],[Key_Fact]],tbl_Manifiestos[Key_Manif],tbl_Manifiestos[Pagado a Broker],0),0)</f>
        <v>0</v>
      </c>
      <c r="T934">
        <v>533949.8899999999</v>
      </c>
    </row>
    <row r="935" spans="1:20" x14ac:dyDescent="0.25">
      <c r="A935" t="s">
        <v>5824</v>
      </c>
      <c r="B935" t="str">
        <f>tbl_Facturas[[#This Row],[Factura]] &amp; "|" &amp; tbl_Facturas[[#This Row],[Proyecto OK]] &amp; "|" &amp; TEXT(tbl_Facturas[[#This Row],[Horas o Viaje]],"0.00") &amp; "|" &amp; TEXT(tbl_Facturas[[#This Row],[Costo unitario]],"0.00")</f>
        <v>2436|Metra New Auburn|19.95|12.25</v>
      </c>
      <c r="C935">
        <v>2436</v>
      </c>
      <c r="D935">
        <v>108</v>
      </c>
      <c r="E935" t="s">
        <v>5916</v>
      </c>
      <c r="G935" t="s">
        <v>99</v>
      </c>
      <c r="H935" t="s">
        <v>998</v>
      </c>
      <c r="I935" s="134" t="s">
        <v>5330</v>
      </c>
      <c r="J935" t="s">
        <v>894</v>
      </c>
      <c r="K935" t="s">
        <v>5360</v>
      </c>
      <c r="L935">
        <v>2128</v>
      </c>
      <c r="M935" t="s">
        <v>911</v>
      </c>
      <c r="O935" t="s">
        <v>576</v>
      </c>
      <c r="P935">
        <v>19.95</v>
      </c>
      <c r="Q935">
        <v>12.25</v>
      </c>
      <c r="R935">
        <v>244.39</v>
      </c>
      <c r="S935">
        <f>IFERROR(_xlfn.XLOOKUP(tbl_Facturas[[#This Row],[Key_Fact]],tbl_Manifiestos[Key_Manif],tbl_Manifiestos[Pagado a Broker],0),0)</f>
        <v>0</v>
      </c>
      <c r="T935">
        <v>534194.27999999991</v>
      </c>
    </row>
    <row r="936" spans="1:20" x14ac:dyDescent="0.25">
      <c r="A936" t="s">
        <v>5824</v>
      </c>
      <c r="B936" t="str">
        <f>tbl_Facturas[[#This Row],[Factura]] &amp; "|" &amp; tbl_Facturas[[#This Row],[Proyecto OK]] &amp; "|" &amp; TEXT(tbl_Facturas[[#This Row],[Horas o Viaje]],"0.00") &amp; "|" &amp; TEXT(tbl_Facturas[[#This Row],[Costo unitario]],"0.00")</f>
        <v>2436|Metra New Auburn|20.29|12.25</v>
      </c>
      <c r="C936">
        <v>2436</v>
      </c>
      <c r="D936">
        <v>108</v>
      </c>
      <c r="E936" t="s">
        <v>5916</v>
      </c>
      <c r="G936" t="s">
        <v>99</v>
      </c>
      <c r="H936" t="s">
        <v>1000</v>
      </c>
      <c r="I936" s="134" t="s">
        <v>5330</v>
      </c>
      <c r="J936" t="s">
        <v>894</v>
      </c>
      <c r="K936" t="s">
        <v>5360</v>
      </c>
      <c r="L936">
        <v>2128</v>
      </c>
      <c r="M936" t="s">
        <v>911</v>
      </c>
      <c r="O936" t="s">
        <v>576</v>
      </c>
      <c r="P936">
        <v>20.29</v>
      </c>
      <c r="Q936">
        <v>12.25</v>
      </c>
      <c r="R936">
        <v>248.55</v>
      </c>
      <c r="S936">
        <f>IFERROR(_xlfn.XLOOKUP(tbl_Facturas[[#This Row],[Key_Fact]],tbl_Manifiestos[Key_Manif],tbl_Manifiestos[Pagado a Broker],0),0)</f>
        <v>0</v>
      </c>
      <c r="T936">
        <v>534931.61</v>
      </c>
    </row>
    <row r="937" spans="1:20" x14ac:dyDescent="0.25">
      <c r="A937" t="s">
        <v>5824</v>
      </c>
      <c r="B937" t="str">
        <f>tbl_Facturas[[#This Row],[Factura]] &amp; "|" &amp; tbl_Facturas[[#This Row],[Proyecto OK]] &amp; "|" &amp; TEXT(tbl_Facturas[[#This Row],[Horas o Viaje]],"0.00") &amp; "|" &amp; TEXT(tbl_Facturas[[#This Row],[Costo unitario]],"0.00")</f>
        <v>2436|Metra New Auburn|4.00|120.00</v>
      </c>
      <c r="C937">
        <v>2436</v>
      </c>
      <c r="D937">
        <v>108</v>
      </c>
      <c r="E937" t="s">
        <v>5916</v>
      </c>
      <c r="G937" t="s">
        <v>99</v>
      </c>
      <c r="H937" t="s">
        <v>1002</v>
      </c>
      <c r="I937" s="134" t="s">
        <v>5330</v>
      </c>
      <c r="J937" t="s">
        <v>894</v>
      </c>
      <c r="K937" t="s">
        <v>5360</v>
      </c>
      <c r="L937">
        <v>2128</v>
      </c>
      <c r="M937" t="s">
        <v>895</v>
      </c>
      <c r="P937">
        <v>4</v>
      </c>
      <c r="Q937">
        <v>120</v>
      </c>
      <c r="R937">
        <v>480</v>
      </c>
      <c r="S937">
        <f>IFERROR(_xlfn.XLOOKUP(tbl_Facturas[[#This Row],[Key_Fact]],tbl_Manifiestos[Key_Manif],tbl_Manifiestos[Pagado a Broker],0),0)</f>
        <v>446.40000000000003</v>
      </c>
      <c r="T937">
        <v>535908.72</v>
      </c>
    </row>
    <row r="938" spans="1:20" x14ac:dyDescent="0.25">
      <c r="A938" t="s">
        <v>5824</v>
      </c>
      <c r="B938" t="str">
        <f>tbl_Facturas[[#This Row],[Factura]] &amp; "|" &amp; tbl_Facturas[[#This Row],[Proyecto OK]] &amp; "|" &amp; TEXT(tbl_Facturas[[#This Row],[Horas o Viaje]],"0.00") &amp; "|" &amp; TEXT(tbl_Facturas[[#This Row],[Costo unitario]],"0.00")</f>
        <v>2436|Metra New Auburn|19.36|12.25</v>
      </c>
      <c r="C938">
        <v>2436</v>
      </c>
      <c r="D938">
        <v>108</v>
      </c>
      <c r="E938" t="s">
        <v>5916</v>
      </c>
      <c r="G938" t="s">
        <v>99</v>
      </c>
      <c r="H938" t="s">
        <v>1003</v>
      </c>
      <c r="I938" s="134" t="s">
        <v>5330</v>
      </c>
      <c r="J938" t="s">
        <v>894</v>
      </c>
      <c r="K938" t="s">
        <v>5360</v>
      </c>
      <c r="L938">
        <v>2128</v>
      </c>
      <c r="M938" t="s">
        <v>911</v>
      </c>
      <c r="O938" t="s">
        <v>576</v>
      </c>
      <c r="P938">
        <v>19.36</v>
      </c>
      <c r="Q938">
        <v>12.25</v>
      </c>
      <c r="R938">
        <v>237.16</v>
      </c>
      <c r="S938">
        <f>IFERROR(_xlfn.XLOOKUP(tbl_Facturas[[#This Row],[Key_Fact]],tbl_Manifiestos[Key_Manif],tbl_Manifiestos[Pagado a Broker],0),0)</f>
        <v>0</v>
      </c>
      <c r="T938">
        <v>536145.88</v>
      </c>
    </row>
    <row r="939" spans="1:20" x14ac:dyDescent="0.25">
      <c r="A939" t="s">
        <v>5824</v>
      </c>
      <c r="B939" t="str">
        <f>tbl_Facturas[[#This Row],[Factura]] &amp; "|" &amp; tbl_Facturas[[#This Row],[Proyecto OK]] &amp; "|" &amp; TEXT(tbl_Facturas[[#This Row],[Horas o Viaje]],"0.00") &amp; "|" &amp; TEXT(tbl_Facturas[[#This Row],[Costo unitario]],"0.00")</f>
        <v>2436|Metra New Auburn|1.00|300.00</v>
      </c>
      <c r="C939">
        <v>2436</v>
      </c>
      <c r="D939">
        <v>108</v>
      </c>
      <c r="E939" t="s">
        <v>5916</v>
      </c>
      <c r="G939" t="s">
        <v>99</v>
      </c>
      <c r="H939" t="s">
        <v>1005</v>
      </c>
      <c r="I939" s="134" t="s">
        <v>5330</v>
      </c>
      <c r="J939" t="s">
        <v>894</v>
      </c>
      <c r="K939" t="s">
        <v>5360</v>
      </c>
      <c r="L939">
        <v>2128</v>
      </c>
      <c r="M939" t="s">
        <v>895</v>
      </c>
      <c r="P939">
        <v>1</v>
      </c>
      <c r="Q939">
        <v>300</v>
      </c>
      <c r="R939">
        <v>300</v>
      </c>
      <c r="S939">
        <f>IFERROR(_xlfn.XLOOKUP(tbl_Facturas[[#This Row],[Key_Fact]],tbl_Manifiestos[Key_Manif],tbl_Manifiestos[Pagado a Broker],0),0)</f>
        <v>279</v>
      </c>
      <c r="T939">
        <v>536920.19999999995</v>
      </c>
    </row>
    <row r="940" spans="1:20" x14ac:dyDescent="0.25">
      <c r="A940" t="s">
        <v>5824</v>
      </c>
      <c r="B940" t="str">
        <f>tbl_Facturas[[#This Row],[Factura]] &amp; "|" &amp; tbl_Facturas[[#This Row],[Proyecto OK]] &amp; "|" &amp; TEXT(tbl_Facturas[[#This Row],[Horas o Viaje]],"0.00") &amp; "|" &amp; TEXT(tbl_Facturas[[#This Row],[Costo unitario]],"0.00")</f>
        <v>2436|Metra New Auburn|2.50|120.00</v>
      </c>
      <c r="C940">
        <v>2436</v>
      </c>
      <c r="D940">
        <v>108</v>
      </c>
      <c r="E940" t="s">
        <v>16</v>
      </c>
      <c r="G940" t="s">
        <v>17</v>
      </c>
      <c r="H940" t="s">
        <v>1007</v>
      </c>
      <c r="I940" s="134" t="s">
        <v>5330</v>
      </c>
      <c r="J940" t="s">
        <v>894</v>
      </c>
      <c r="K940" t="s">
        <v>5360</v>
      </c>
      <c r="L940">
        <v>2128</v>
      </c>
      <c r="M940" t="s">
        <v>895</v>
      </c>
      <c r="P940">
        <v>2.5</v>
      </c>
      <c r="Q940">
        <v>120</v>
      </c>
      <c r="R940">
        <v>300</v>
      </c>
      <c r="S940">
        <f>IFERROR(_xlfn.XLOOKUP(tbl_Facturas[[#This Row],[Key_Fact]],tbl_Manifiestos[Key_Manif],tbl_Manifiestos[Pagado a Broker],0),0)</f>
        <v>279</v>
      </c>
      <c r="T940">
        <v>537537.79999999993</v>
      </c>
    </row>
    <row r="941" spans="1:20" x14ac:dyDescent="0.25">
      <c r="A941" t="s">
        <v>5824</v>
      </c>
      <c r="B941" t="str">
        <f>tbl_Facturas[[#This Row],[Factura]] &amp; "|" &amp; tbl_Facturas[[#This Row],[Proyecto OK]] &amp; "|" &amp; TEXT(tbl_Facturas[[#This Row],[Horas o Viaje]],"0.00") &amp; "|" &amp; TEXT(tbl_Facturas[[#This Row],[Costo unitario]],"0.00")</f>
        <v>2436|Metra New Auburn|1.00|300.00</v>
      </c>
      <c r="C941">
        <v>2436</v>
      </c>
      <c r="D941">
        <v>108</v>
      </c>
      <c r="E941" t="s">
        <v>5916</v>
      </c>
      <c r="G941" t="s">
        <v>99</v>
      </c>
      <c r="H941" t="s">
        <v>1008</v>
      </c>
      <c r="I941" s="134" t="s">
        <v>5330</v>
      </c>
      <c r="J941" t="s">
        <v>894</v>
      </c>
      <c r="K941" t="s">
        <v>5360</v>
      </c>
      <c r="L941">
        <v>2128</v>
      </c>
      <c r="M941" t="s">
        <v>895</v>
      </c>
      <c r="P941">
        <v>1</v>
      </c>
      <c r="Q941">
        <v>300</v>
      </c>
      <c r="R941">
        <v>300</v>
      </c>
      <c r="S941">
        <f>IFERROR(_xlfn.XLOOKUP(tbl_Facturas[[#This Row],[Key_Fact]],tbl_Manifiestos[Key_Manif],tbl_Manifiestos[Pagado a Broker],0),0)</f>
        <v>279</v>
      </c>
      <c r="T941">
        <v>537837.79999999993</v>
      </c>
    </row>
    <row r="942" spans="1:20" x14ac:dyDescent="0.25">
      <c r="A942" t="s">
        <v>5824</v>
      </c>
      <c r="B942" t="str">
        <f>tbl_Facturas[[#This Row],[Factura]] &amp; "|" &amp; tbl_Facturas[[#This Row],[Proyecto OK]] &amp; "|" &amp; TEXT(tbl_Facturas[[#This Row],[Horas o Viaje]],"0.00") &amp; "|" &amp; TEXT(tbl_Facturas[[#This Row],[Costo unitario]],"0.00")</f>
        <v>2436|Metra New Auburn|10.10|12.25</v>
      </c>
      <c r="C942">
        <v>2436</v>
      </c>
      <c r="D942">
        <v>108</v>
      </c>
      <c r="E942" t="s">
        <v>5916</v>
      </c>
      <c r="G942" t="s">
        <v>99</v>
      </c>
      <c r="H942" t="s">
        <v>1010</v>
      </c>
      <c r="I942" s="134" t="s">
        <v>5330</v>
      </c>
      <c r="J942" t="s">
        <v>894</v>
      </c>
      <c r="K942" t="s">
        <v>5360</v>
      </c>
      <c r="L942">
        <v>2128</v>
      </c>
      <c r="M942" t="s">
        <v>911</v>
      </c>
      <c r="P942">
        <v>10.1</v>
      </c>
      <c r="Q942">
        <v>12.25</v>
      </c>
      <c r="R942">
        <v>123.73</v>
      </c>
      <c r="S942">
        <f>IFERROR(_xlfn.XLOOKUP(tbl_Facturas[[#This Row],[Key_Fact]],tbl_Manifiestos[Key_Manif],tbl_Manifiestos[Pagado a Broker],0),0)</f>
        <v>0</v>
      </c>
      <c r="T942">
        <v>538051.73999999987</v>
      </c>
    </row>
    <row r="943" spans="1:20" x14ac:dyDescent="0.25">
      <c r="A943" t="s">
        <v>5824</v>
      </c>
      <c r="B943" t="str">
        <f>tbl_Facturas[[#This Row],[Factura]] &amp; "|" &amp; tbl_Facturas[[#This Row],[Proyecto OK]] &amp; "|" &amp; TEXT(tbl_Facturas[[#This Row],[Horas o Viaje]],"0.00") &amp; "|" &amp; TEXT(tbl_Facturas[[#This Row],[Costo unitario]],"0.00")</f>
        <v>2436|Metra New Auburn|10.10|14.00</v>
      </c>
      <c r="C943">
        <v>2436</v>
      </c>
      <c r="D943">
        <v>108</v>
      </c>
      <c r="E943" t="s">
        <v>5916</v>
      </c>
      <c r="G943" t="s">
        <v>99</v>
      </c>
      <c r="H943" t="s">
        <v>1010</v>
      </c>
      <c r="I943" s="134" t="s">
        <v>5330</v>
      </c>
      <c r="J943" t="s">
        <v>894</v>
      </c>
      <c r="K943" t="s">
        <v>5360</v>
      </c>
      <c r="L943">
        <v>2128</v>
      </c>
      <c r="M943" t="s">
        <v>911</v>
      </c>
      <c r="N943" t="s">
        <v>1011</v>
      </c>
      <c r="P943">
        <v>10.1</v>
      </c>
      <c r="Q943">
        <v>14</v>
      </c>
      <c r="R943">
        <v>141.4</v>
      </c>
      <c r="S943">
        <f>IFERROR(_xlfn.XLOOKUP(tbl_Facturas[[#This Row],[Key_Fact]],tbl_Manifiestos[Key_Manif],tbl_Manifiestos[Pagado a Broker],0),0)</f>
        <v>0</v>
      </c>
      <c r="T943">
        <v>538193.1399999999</v>
      </c>
    </row>
    <row r="944" spans="1:20" x14ac:dyDescent="0.25">
      <c r="A944" t="s">
        <v>5824</v>
      </c>
      <c r="B944" t="str">
        <f>tbl_Facturas[[#This Row],[Factura]] &amp; "|" &amp; tbl_Facturas[[#This Row],[Proyecto OK]] &amp; "|" &amp; TEXT(tbl_Facturas[[#This Row],[Horas o Viaje]],"0.00") &amp; "|" &amp; TEXT(tbl_Facturas[[#This Row],[Costo unitario]],"0.00")</f>
        <v>2436|Metra New Auburn|1.25|120.00</v>
      </c>
      <c r="C944">
        <v>2436</v>
      </c>
      <c r="D944">
        <v>308</v>
      </c>
      <c r="E944" t="s">
        <v>5916</v>
      </c>
      <c r="G944" t="s">
        <v>99</v>
      </c>
      <c r="H944" t="s">
        <v>1012</v>
      </c>
      <c r="I944" s="134" t="s">
        <v>5330</v>
      </c>
      <c r="J944" t="s">
        <v>894</v>
      </c>
      <c r="K944" t="s">
        <v>5360</v>
      </c>
      <c r="L944">
        <v>2128</v>
      </c>
      <c r="M944" t="s">
        <v>895</v>
      </c>
      <c r="P944">
        <v>1.25</v>
      </c>
      <c r="Q944">
        <v>120</v>
      </c>
      <c r="R944">
        <v>150</v>
      </c>
      <c r="S944">
        <f>IFERROR(_xlfn.XLOOKUP(tbl_Facturas[[#This Row],[Key_Fact]],tbl_Manifiestos[Key_Manif],tbl_Manifiestos[Pagado a Broker],0),0)</f>
        <v>139.5</v>
      </c>
      <c r="T944">
        <v>538343.1399999999</v>
      </c>
    </row>
    <row r="945" spans="1:20" x14ac:dyDescent="0.25">
      <c r="A945" t="s">
        <v>5824</v>
      </c>
      <c r="B945" t="str">
        <f>tbl_Facturas[[#This Row],[Factura]] &amp; "|" &amp; tbl_Facturas[[#This Row],[Proyecto OK]] &amp; "|" &amp; TEXT(tbl_Facturas[[#This Row],[Horas o Viaje]],"0.00") &amp; "|" &amp; TEXT(tbl_Facturas[[#This Row],[Costo unitario]],"0.00")</f>
        <v>2436|Metra New Auburn|1.00|300.00</v>
      </c>
      <c r="C945">
        <v>2436</v>
      </c>
      <c r="D945">
        <v>108</v>
      </c>
      <c r="E945" t="s">
        <v>27</v>
      </c>
      <c r="G945" t="s">
        <v>284</v>
      </c>
      <c r="H945" t="s">
        <v>1013</v>
      </c>
      <c r="I945" s="134" t="s">
        <v>5330</v>
      </c>
      <c r="J945" t="s">
        <v>894</v>
      </c>
      <c r="K945" t="s">
        <v>5360</v>
      </c>
      <c r="L945">
        <v>2128</v>
      </c>
      <c r="M945" t="s">
        <v>895</v>
      </c>
      <c r="P945">
        <v>1</v>
      </c>
      <c r="Q945">
        <v>300</v>
      </c>
      <c r="R945">
        <v>300</v>
      </c>
      <c r="S945">
        <f>IFERROR(_xlfn.XLOOKUP(tbl_Facturas[[#This Row],[Key_Fact]],tbl_Manifiestos[Key_Manif],tbl_Manifiestos[Pagado a Broker],0),0)</f>
        <v>279</v>
      </c>
      <c r="T945">
        <v>538643.1399999999</v>
      </c>
    </row>
    <row r="946" spans="1:20" x14ac:dyDescent="0.25">
      <c r="A946" t="s">
        <v>5824</v>
      </c>
      <c r="B946" t="str">
        <f>tbl_Facturas[[#This Row],[Factura]] &amp; "|" &amp; tbl_Facturas[[#This Row],[Proyecto OK]] &amp; "|" &amp; TEXT(tbl_Facturas[[#This Row],[Horas o Viaje]],"0.00") &amp; "|" &amp; TEXT(tbl_Facturas[[#This Row],[Costo unitario]],"0.00")</f>
        <v>2436|Metra New Auburn|1.25|120.00</v>
      </c>
      <c r="C946">
        <v>2436</v>
      </c>
      <c r="D946">
        <v>108</v>
      </c>
      <c r="E946" t="s">
        <v>27</v>
      </c>
      <c r="G946" t="s">
        <v>284</v>
      </c>
      <c r="H946" t="s">
        <v>1015</v>
      </c>
      <c r="I946" s="134" t="s">
        <v>5330</v>
      </c>
      <c r="J946" t="s">
        <v>894</v>
      </c>
      <c r="K946" t="s">
        <v>5360</v>
      </c>
      <c r="L946">
        <v>2128</v>
      </c>
      <c r="M946" t="s">
        <v>895</v>
      </c>
      <c r="P946">
        <v>1.25</v>
      </c>
      <c r="Q946">
        <v>120</v>
      </c>
      <c r="R946">
        <v>150</v>
      </c>
      <c r="S946">
        <f>IFERROR(_xlfn.XLOOKUP(tbl_Facturas[[#This Row],[Key_Fact]],tbl_Manifiestos[Key_Manif],tbl_Manifiestos[Pagado a Broker],0),0)</f>
        <v>139.5</v>
      </c>
      <c r="T946">
        <v>539071.67999999993</v>
      </c>
    </row>
    <row r="947" spans="1:20" x14ac:dyDescent="0.25">
      <c r="A947" t="s">
        <v>5824</v>
      </c>
      <c r="B947" t="str">
        <f>tbl_Facturas[[#This Row],[Factura]] &amp; "|" &amp; tbl_Facturas[[#This Row],[Proyecto OK]] &amp; "|" &amp; TEXT(tbl_Facturas[[#This Row],[Horas o Viaje]],"0.00") &amp; "|" &amp; TEXT(tbl_Facturas[[#This Row],[Costo unitario]],"0.00")</f>
        <v>2436|Metra New Auburn|3.25|120.00</v>
      </c>
      <c r="C947">
        <v>2436</v>
      </c>
      <c r="D947">
        <v>108</v>
      </c>
      <c r="E947" t="s">
        <v>27</v>
      </c>
      <c r="G947" t="s">
        <v>284</v>
      </c>
      <c r="H947" t="s">
        <v>1016</v>
      </c>
      <c r="I947" s="134" t="s">
        <v>5330</v>
      </c>
      <c r="J947" t="s">
        <v>894</v>
      </c>
      <c r="K947" t="s">
        <v>5360</v>
      </c>
      <c r="L947">
        <v>2128</v>
      </c>
      <c r="M947" t="s">
        <v>895</v>
      </c>
      <c r="P947">
        <v>3.25</v>
      </c>
      <c r="Q947">
        <v>120</v>
      </c>
      <c r="R947">
        <v>390</v>
      </c>
      <c r="S947">
        <f>IFERROR(_xlfn.XLOOKUP(tbl_Facturas[[#This Row],[Key_Fact]],tbl_Manifiestos[Key_Manif],tbl_Manifiestos[Pagado a Broker],0),0)</f>
        <v>362.70000000000005</v>
      </c>
      <c r="T947">
        <v>539461.67999999993</v>
      </c>
    </row>
    <row r="948" spans="1:20" x14ac:dyDescent="0.25">
      <c r="A948" t="s">
        <v>5824</v>
      </c>
      <c r="B948" t="str">
        <f>tbl_Facturas[[#This Row],[Factura]] &amp; "|" &amp; tbl_Facturas[[#This Row],[Proyecto OK]] &amp; "|" &amp; TEXT(tbl_Facturas[[#This Row],[Horas o Viaje]],"0.00") &amp; "|" &amp; TEXT(tbl_Facturas[[#This Row],[Costo unitario]],"0.00")</f>
        <v>2436|Metra New Auburn|20.38|12.25</v>
      </c>
      <c r="C948">
        <v>2436</v>
      </c>
      <c r="D948">
        <v>108</v>
      </c>
      <c r="E948" t="s">
        <v>27</v>
      </c>
      <c r="G948" t="s">
        <v>284</v>
      </c>
      <c r="H948" t="s">
        <v>1017</v>
      </c>
      <c r="I948" s="134" t="s">
        <v>5330</v>
      </c>
      <c r="J948" t="s">
        <v>894</v>
      </c>
      <c r="K948" t="s">
        <v>5360</v>
      </c>
      <c r="L948">
        <v>2128</v>
      </c>
      <c r="M948" t="s">
        <v>911</v>
      </c>
      <c r="O948" t="s">
        <v>576</v>
      </c>
      <c r="P948">
        <v>20.38</v>
      </c>
      <c r="Q948">
        <v>12.25</v>
      </c>
      <c r="R948">
        <v>249.66</v>
      </c>
      <c r="S948">
        <f>IFERROR(_xlfn.XLOOKUP(tbl_Facturas[[#This Row],[Key_Fact]],tbl_Manifiestos[Key_Manif],tbl_Manifiestos[Pagado a Broker],0),0)</f>
        <v>0</v>
      </c>
      <c r="T948">
        <v>539711.34</v>
      </c>
    </row>
    <row r="949" spans="1:20" x14ac:dyDescent="0.25">
      <c r="A949" t="s">
        <v>5824</v>
      </c>
      <c r="B949" t="str">
        <f>tbl_Facturas[[#This Row],[Factura]] &amp; "|" &amp; tbl_Facturas[[#This Row],[Proyecto OK]] &amp; "|" &amp; TEXT(tbl_Facturas[[#This Row],[Horas o Viaje]],"0.00") &amp; "|" &amp; TEXT(tbl_Facturas[[#This Row],[Costo unitario]],"0.00")</f>
        <v>2436|Metra New Auburn|19.77|12.25</v>
      </c>
      <c r="C949">
        <v>2436</v>
      </c>
      <c r="D949">
        <v>108</v>
      </c>
      <c r="E949" t="s">
        <v>27</v>
      </c>
      <c r="G949" t="s">
        <v>284</v>
      </c>
      <c r="H949" t="s">
        <v>1019</v>
      </c>
      <c r="I949" s="134" t="s">
        <v>5330</v>
      </c>
      <c r="J949" t="s">
        <v>894</v>
      </c>
      <c r="K949" t="s">
        <v>5360</v>
      </c>
      <c r="L949">
        <v>2128</v>
      </c>
      <c r="M949" t="s">
        <v>911</v>
      </c>
      <c r="O949" t="s">
        <v>576</v>
      </c>
      <c r="P949">
        <v>19.77</v>
      </c>
      <c r="Q949">
        <v>12.25</v>
      </c>
      <c r="R949">
        <v>242.18</v>
      </c>
      <c r="S949">
        <f>IFERROR(_xlfn.XLOOKUP(tbl_Facturas[[#This Row],[Key_Fact]],tbl_Manifiestos[Key_Manif],tbl_Manifiestos[Pagado a Broker],0),0)</f>
        <v>0</v>
      </c>
      <c r="T949">
        <v>540452.83000000007</v>
      </c>
    </row>
    <row r="950" spans="1:20" x14ac:dyDescent="0.25">
      <c r="A950" t="s">
        <v>5824</v>
      </c>
      <c r="B950" t="str">
        <f>tbl_Facturas[[#This Row],[Factura]] &amp; "|" &amp; tbl_Facturas[[#This Row],[Proyecto OK]] &amp; "|" &amp; TEXT(tbl_Facturas[[#This Row],[Horas o Viaje]],"0.00") &amp; "|" &amp; TEXT(tbl_Facturas[[#This Row],[Costo unitario]],"0.00")</f>
        <v>2436|Metra New Auburn|19.17|12.25</v>
      </c>
      <c r="C950">
        <v>2436</v>
      </c>
      <c r="D950">
        <v>103</v>
      </c>
      <c r="E950" t="s">
        <v>27</v>
      </c>
      <c r="G950" t="s">
        <v>284</v>
      </c>
      <c r="H950" t="s">
        <v>1021</v>
      </c>
      <c r="I950" s="134" t="s">
        <v>5330</v>
      </c>
      <c r="J950" t="s">
        <v>894</v>
      </c>
      <c r="K950" t="s">
        <v>5360</v>
      </c>
      <c r="L950">
        <v>2128</v>
      </c>
      <c r="M950" t="s">
        <v>911</v>
      </c>
      <c r="O950" t="s">
        <v>576</v>
      </c>
      <c r="P950">
        <v>19.170000000000002</v>
      </c>
      <c r="Q950">
        <v>12.25</v>
      </c>
      <c r="R950">
        <v>234.83</v>
      </c>
      <c r="S950">
        <f>IFERROR(_xlfn.XLOOKUP(tbl_Facturas[[#This Row],[Key_Fact]],tbl_Manifiestos[Key_Manif],tbl_Manifiestos[Pagado a Broker],0),0)</f>
        <v>0</v>
      </c>
      <c r="T950">
        <v>541172.03</v>
      </c>
    </row>
    <row r="951" spans="1:20" x14ac:dyDescent="0.25">
      <c r="A951" t="s">
        <v>5824</v>
      </c>
      <c r="B951" t="str">
        <f>tbl_Facturas[[#This Row],[Factura]] &amp; "|" &amp; tbl_Facturas[[#This Row],[Proyecto OK]] &amp; "|" &amp; TEXT(tbl_Facturas[[#This Row],[Horas o Viaje]],"0.00") &amp; "|" &amp; TEXT(tbl_Facturas[[#This Row],[Costo unitario]],"0.00")</f>
        <v>2436|Metra New Auburn|19.74|12.25</v>
      </c>
      <c r="C951">
        <v>2436</v>
      </c>
      <c r="D951">
        <v>103</v>
      </c>
      <c r="E951" t="s">
        <v>27</v>
      </c>
      <c r="G951" t="s">
        <v>284</v>
      </c>
      <c r="H951" t="s">
        <v>1023</v>
      </c>
      <c r="I951" s="134" t="s">
        <v>5330</v>
      </c>
      <c r="J951" t="s">
        <v>894</v>
      </c>
      <c r="K951" t="s">
        <v>5360</v>
      </c>
      <c r="L951">
        <v>2128</v>
      </c>
      <c r="M951" t="s">
        <v>911</v>
      </c>
      <c r="O951" t="s">
        <v>576</v>
      </c>
      <c r="P951">
        <v>19.739999999999998</v>
      </c>
      <c r="Q951">
        <v>12.25</v>
      </c>
      <c r="R951">
        <v>241.82</v>
      </c>
      <c r="S951">
        <f>IFERROR(_xlfn.XLOOKUP(tbl_Facturas[[#This Row],[Key_Fact]],tbl_Manifiestos[Key_Manif],tbl_Manifiestos[Pagado a Broker],0),0)</f>
        <v>0</v>
      </c>
      <c r="T951">
        <v>541883.52</v>
      </c>
    </row>
    <row r="952" spans="1:20" x14ac:dyDescent="0.25">
      <c r="A952" t="s">
        <v>5824</v>
      </c>
      <c r="B952" t="str">
        <f>tbl_Facturas[[#This Row],[Factura]] &amp; "|" &amp; tbl_Facturas[[#This Row],[Proyecto OK]] &amp; "|" &amp; TEXT(tbl_Facturas[[#This Row],[Horas o Viaje]],"0.00") &amp; "|" &amp; TEXT(tbl_Facturas[[#This Row],[Costo unitario]],"0.00")</f>
        <v>2436|Metra New Auburn|1.00|300.00</v>
      </c>
      <c r="C952">
        <v>2436</v>
      </c>
      <c r="D952">
        <v>103</v>
      </c>
      <c r="E952" t="s">
        <v>27</v>
      </c>
      <c r="G952" t="s">
        <v>284</v>
      </c>
      <c r="H952" t="s">
        <v>1025</v>
      </c>
      <c r="I952" s="134" t="s">
        <v>5330</v>
      </c>
      <c r="J952" t="s">
        <v>894</v>
      </c>
      <c r="K952" t="s">
        <v>5360</v>
      </c>
      <c r="L952">
        <v>2128</v>
      </c>
      <c r="M952" t="s">
        <v>895</v>
      </c>
      <c r="P952">
        <v>1</v>
      </c>
      <c r="Q952">
        <v>300</v>
      </c>
      <c r="R952">
        <v>300</v>
      </c>
      <c r="S952">
        <f>IFERROR(_xlfn.XLOOKUP(tbl_Facturas[[#This Row],[Key_Fact]],tbl_Manifiestos[Key_Manif],tbl_Manifiestos[Pagado a Broker],0),0)</f>
        <v>279</v>
      </c>
      <c r="T952">
        <v>542667.15</v>
      </c>
    </row>
    <row r="953" spans="1:20" x14ac:dyDescent="0.25">
      <c r="A953" t="s">
        <v>5824</v>
      </c>
      <c r="B953" t="str">
        <f>tbl_Facturas[[#This Row],[Factura]] &amp; "|" &amp; tbl_Facturas[[#This Row],[Proyecto OK]] &amp; "|" &amp; TEXT(tbl_Facturas[[#This Row],[Horas o Viaje]],"0.00") &amp; "|" &amp; TEXT(tbl_Facturas[[#This Row],[Costo unitario]],"0.00")</f>
        <v>2436|Metra New Auburn|19.49|12.25</v>
      </c>
      <c r="C953">
        <v>2436</v>
      </c>
      <c r="D953">
        <v>103</v>
      </c>
      <c r="E953" t="s">
        <v>27</v>
      </c>
      <c r="G953" t="s">
        <v>34</v>
      </c>
      <c r="H953" t="s">
        <v>1027</v>
      </c>
      <c r="I953" s="134" t="s">
        <v>5330</v>
      </c>
      <c r="J953" t="s">
        <v>894</v>
      </c>
      <c r="K953" t="s">
        <v>5360</v>
      </c>
      <c r="L953">
        <v>2128</v>
      </c>
      <c r="M953" t="s">
        <v>911</v>
      </c>
      <c r="O953" t="s">
        <v>576</v>
      </c>
      <c r="P953">
        <v>19.489999999999998</v>
      </c>
      <c r="Q953">
        <v>12.25</v>
      </c>
      <c r="R953">
        <v>238.75</v>
      </c>
      <c r="S953">
        <f>IFERROR(_xlfn.XLOOKUP(tbl_Facturas[[#This Row],[Key_Fact]],tbl_Manifiestos[Key_Manif],tbl_Manifiestos[Pagado a Broker],0),0)</f>
        <v>0</v>
      </c>
      <c r="T953">
        <v>543195.75</v>
      </c>
    </row>
    <row r="954" spans="1:20" x14ac:dyDescent="0.25">
      <c r="A954" t="s">
        <v>5824</v>
      </c>
      <c r="B954" t="str">
        <f>tbl_Facturas[[#This Row],[Factura]] &amp; "|" &amp; tbl_Facturas[[#This Row],[Proyecto OK]] &amp; "|" &amp; TEXT(tbl_Facturas[[#This Row],[Horas o Viaje]],"0.00") &amp; "|" &amp; TEXT(tbl_Facturas[[#This Row],[Costo unitario]],"0.00")</f>
        <v>2436|Metra New Auburn|19.69|12.25</v>
      </c>
      <c r="C954">
        <v>2436</v>
      </c>
      <c r="D954">
        <v>103</v>
      </c>
      <c r="E954" t="s">
        <v>27</v>
      </c>
      <c r="G954" t="s">
        <v>284</v>
      </c>
      <c r="H954" t="s">
        <v>1031</v>
      </c>
      <c r="I954" s="134" t="s">
        <v>5330</v>
      </c>
      <c r="J954" t="s">
        <v>894</v>
      </c>
      <c r="K954" t="s">
        <v>5360</v>
      </c>
      <c r="L954">
        <v>2128</v>
      </c>
      <c r="M954" t="s">
        <v>911</v>
      </c>
      <c r="O954" t="s">
        <v>576</v>
      </c>
      <c r="P954">
        <v>19.690000000000001</v>
      </c>
      <c r="Q954">
        <v>12.25</v>
      </c>
      <c r="R954">
        <v>241.2</v>
      </c>
      <c r="S954">
        <f>IFERROR(_xlfn.XLOOKUP(tbl_Facturas[[#This Row],[Key_Fact]],tbl_Manifiestos[Key_Manif],tbl_Manifiestos[Pagado a Broker],0),0)</f>
        <v>0</v>
      </c>
      <c r="T954">
        <v>544398.09</v>
      </c>
    </row>
    <row r="955" spans="1:20" x14ac:dyDescent="0.25">
      <c r="A955" t="s">
        <v>5824</v>
      </c>
      <c r="B955" t="str">
        <f>tbl_Facturas[[#This Row],[Factura]] &amp; "|" &amp; tbl_Facturas[[#This Row],[Proyecto OK]] &amp; "|" &amp; TEXT(tbl_Facturas[[#This Row],[Horas o Viaje]],"0.00") &amp; "|" &amp; TEXT(tbl_Facturas[[#This Row],[Costo unitario]],"0.00")</f>
        <v>2436|Metra New Auburn|19.69|24.50</v>
      </c>
      <c r="C955">
        <v>2436</v>
      </c>
      <c r="D955">
        <v>103</v>
      </c>
      <c r="E955" t="s">
        <v>27</v>
      </c>
      <c r="G955" t="s">
        <v>284</v>
      </c>
      <c r="H955" t="s">
        <v>1031</v>
      </c>
      <c r="I955" s="134" t="s">
        <v>5330</v>
      </c>
      <c r="J955" t="s">
        <v>894</v>
      </c>
      <c r="K955" t="s">
        <v>5360</v>
      </c>
      <c r="L955">
        <v>2128</v>
      </c>
      <c r="M955" t="s">
        <v>911</v>
      </c>
      <c r="N955" t="s">
        <v>1032</v>
      </c>
      <c r="O955" t="s">
        <v>576</v>
      </c>
      <c r="P955">
        <v>19.690000000000001</v>
      </c>
      <c r="Q955">
        <v>24.5</v>
      </c>
      <c r="R955">
        <v>482.41</v>
      </c>
      <c r="S955">
        <f>IFERROR(_xlfn.XLOOKUP(tbl_Facturas[[#This Row],[Key_Fact]],tbl_Manifiestos[Key_Manif],tbl_Manifiestos[Pagado a Broker],0),0)</f>
        <v>0</v>
      </c>
      <c r="T955">
        <v>544880.5</v>
      </c>
    </row>
    <row r="956" spans="1:20" x14ac:dyDescent="0.25">
      <c r="A956" t="s">
        <v>5824</v>
      </c>
      <c r="B956" t="str">
        <f>tbl_Facturas[[#This Row],[Factura]] &amp; "|" &amp; tbl_Facturas[[#This Row],[Proyecto OK]] &amp; "|" &amp; TEXT(tbl_Facturas[[#This Row],[Horas o Viaje]],"0.00") &amp; "|" &amp; TEXT(tbl_Facturas[[#This Row],[Costo unitario]],"0.00")</f>
        <v>2436|Metra New Auburn|19.94|12.25</v>
      </c>
      <c r="C956">
        <v>2436</v>
      </c>
      <c r="D956">
        <v>103</v>
      </c>
      <c r="E956" t="s">
        <v>27</v>
      </c>
      <c r="G956" t="s">
        <v>284</v>
      </c>
      <c r="H956" t="s">
        <v>1033</v>
      </c>
      <c r="I956" s="134" t="s">
        <v>5330</v>
      </c>
      <c r="J956" t="s">
        <v>894</v>
      </c>
      <c r="K956" t="s">
        <v>5360</v>
      </c>
      <c r="L956">
        <v>2128</v>
      </c>
      <c r="M956" t="s">
        <v>911</v>
      </c>
      <c r="O956" t="s">
        <v>576</v>
      </c>
      <c r="P956">
        <v>19.940000000000001</v>
      </c>
      <c r="Q956">
        <v>12.25</v>
      </c>
      <c r="R956">
        <v>244.27</v>
      </c>
      <c r="S956">
        <f>IFERROR(_xlfn.XLOOKUP(tbl_Facturas[[#This Row],[Key_Fact]],tbl_Manifiestos[Key_Manif],tbl_Manifiestos[Pagado a Broker],0),0)</f>
        <v>0</v>
      </c>
      <c r="T956">
        <v>545124.77</v>
      </c>
    </row>
    <row r="957" spans="1:20" x14ac:dyDescent="0.25">
      <c r="A957" t="s">
        <v>5824</v>
      </c>
      <c r="B957" t="str">
        <f>tbl_Facturas[[#This Row],[Factura]] &amp; "|" &amp; tbl_Facturas[[#This Row],[Proyecto OK]] &amp; "|" &amp; TEXT(tbl_Facturas[[#This Row],[Horas o Viaje]],"0.00") &amp; "|" &amp; TEXT(tbl_Facturas[[#This Row],[Costo unitario]],"0.00")</f>
        <v>2436|Metra New Auburn|19.94|24.50</v>
      </c>
      <c r="C957">
        <v>2436</v>
      </c>
      <c r="D957">
        <v>103</v>
      </c>
      <c r="E957" t="s">
        <v>27</v>
      </c>
      <c r="G957" t="s">
        <v>284</v>
      </c>
      <c r="H957" t="s">
        <v>1033</v>
      </c>
      <c r="I957" s="134" t="s">
        <v>5330</v>
      </c>
      <c r="J957" t="s">
        <v>894</v>
      </c>
      <c r="K957" t="s">
        <v>5360</v>
      </c>
      <c r="L957">
        <v>2128</v>
      </c>
      <c r="M957" t="s">
        <v>911</v>
      </c>
      <c r="N957" t="s">
        <v>1034</v>
      </c>
      <c r="O957" t="s">
        <v>576</v>
      </c>
      <c r="P957">
        <v>19.940000000000001</v>
      </c>
      <c r="Q957">
        <v>24.5</v>
      </c>
      <c r="R957">
        <v>488.53</v>
      </c>
      <c r="S957">
        <f>IFERROR(_xlfn.XLOOKUP(tbl_Facturas[[#This Row],[Key_Fact]],tbl_Manifiestos[Key_Manif],tbl_Manifiestos[Pagado a Broker],0),0)</f>
        <v>0</v>
      </c>
      <c r="T957">
        <v>545613.30000000005</v>
      </c>
    </row>
    <row r="958" spans="1:20" x14ac:dyDescent="0.25">
      <c r="A958" t="s">
        <v>5824</v>
      </c>
      <c r="B958" t="str">
        <f>tbl_Facturas[[#This Row],[Factura]] &amp; "|" &amp; tbl_Facturas[[#This Row],[Proyecto OK]] &amp; "|" &amp; TEXT(tbl_Facturas[[#This Row],[Horas o Viaje]],"0.00") &amp; "|" &amp; TEXT(tbl_Facturas[[#This Row],[Costo unitario]],"0.00")</f>
        <v>2436|Metra New Auburn|3.00|120.00</v>
      </c>
      <c r="C958">
        <v>2436</v>
      </c>
      <c r="D958">
        <v>103</v>
      </c>
      <c r="E958" t="s">
        <v>27</v>
      </c>
      <c r="G958" t="s">
        <v>34</v>
      </c>
      <c r="H958" t="s">
        <v>1035</v>
      </c>
      <c r="I958" s="134" t="s">
        <v>5330</v>
      </c>
      <c r="J958" t="s">
        <v>894</v>
      </c>
      <c r="K958" t="s">
        <v>5360</v>
      </c>
      <c r="L958">
        <v>2128</v>
      </c>
      <c r="M958" t="s">
        <v>895</v>
      </c>
      <c r="P958">
        <v>3</v>
      </c>
      <c r="Q958">
        <v>120</v>
      </c>
      <c r="R958">
        <v>360</v>
      </c>
      <c r="S958">
        <f>IFERROR(_xlfn.XLOOKUP(tbl_Facturas[[#This Row],[Key_Fact]],tbl_Manifiestos[Key_Manif],tbl_Manifiestos[Pagado a Broker],0),0)</f>
        <v>334.8</v>
      </c>
      <c r="T958">
        <v>545973.30000000005</v>
      </c>
    </row>
    <row r="959" spans="1:20" x14ac:dyDescent="0.25">
      <c r="A959" t="s">
        <v>5824</v>
      </c>
      <c r="B959" t="str">
        <f>tbl_Facturas[[#This Row],[Factura]] &amp; "|" &amp; tbl_Facturas[[#This Row],[Proyecto OK]] &amp; "|" &amp; TEXT(tbl_Facturas[[#This Row],[Horas o Viaje]],"0.00") &amp; "|" &amp; TEXT(tbl_Facturas[[#This Row],[Costo unitario]],"0.00")</f>
        <v>2436|Metra New Auburn|19.93|12.25</v>
      </c>
      <c r="C959">
        <v>2436</v>
      </c>
      <c r="D959">
        <v>103</v>
      </c>
      <c r="E959" t="s">
        <v>27</v>
      </c>
      <c r="G959" t="s">
        <v>34</v>
      </c>
      <c r="H959" t="s">
        <v>1036</v>
      </c>
      <c r="I959" s="134" t="s">
        <v>5330</v>
      </c>
      <c r="J959" t="s">
        <v>894</v>
      </c>
      <c r="K959" t="s">
        <v>5360</v>
      </c>
      <c r="L959">
        <v>2128</v>
      </c>
      <c r="M959" t="s">
        <v>911</v>
      </c>
      <c r="O959" t="s">
        <v>576</v>
      </c>
      <c r="P959">
        <v>19.93</v>
      </c>
      <c r="Q959">
        <v>12.25</v>
      </c>
      <c r="R959">
        <v>244.14</v>
      </c>
      <c r="S959">
        <f>IFERROR(_xlfn.XLOOKUP(tbl_Facturas[[#This Row],[Key_Fact]],tbl_Manifiestos[Key_Manif],tbl_Manifiestos[Pagado a Broker],0),0)</f>
        <v>0</v>
      </c>
      <c r="T959">
        <v>546217.44000000006</v>
      </c>
    </row>
    <row r="960" spans="1:20" x14ac:dyDescent="0.25">
      <c r="A960" t="s">
        <v>5824</v>
      </c>
      <c r="B960" t="str">
        <f>tbl_Facturas[[#This Row],[Factura]] &amp; "|" &amp; tbl_Facturas[[#This Row],[Proyecto OK]] &amp; "|" &amp; TEXT(tbl_Facturas[[#This Row],[Horas o Viaje]],"0.00") &amp; "|" &amp; TEXT(tbl_Facturas[[#This Row],[Costo unitario]],"0.00")</f>
        <v>2436|Metra New Auburn|19.74|12.25</v>
      </c>
      <c r="C960">
        <v>2436</v>
      </c>
      <c r="D960">
        <v>103</v>
      </c>
      <c r="E960" t="s">
        <v>27</v>
      </c>
      <c r="G960" t="s">
        <v>34</v>
      </c>
      <c r="H960" t="s">
        <v>1029</v>
      </c>
      <c r="I960" s="134" t="s">
        <v>5330</v>
      </c>
      <c r="J960" t="s">
        <v>894</v>
      </c>
      <c r="K960" t="s">
        <v>5360</v>
      </c>
      <c r="L960">
        <v>2128</v>
      </c>
      <c r="M960" t="s">
        <v>911</v>
      </c>
      <c r="O960" t="s">
        <v>576</v>
      </c>
      <c r="P960">
        <v>19.739999999999998</v>
      </c>
      <c r="Q960">
        <v>12.25</v>
      </c>
      <c r="R960">
        <v>241.82</v>
      </c>
      <c r="S960">
        <f>IFERROR(_xlfn.XLOOKUP(tbl_Facturas[[#This Row],[Key_Fact]],tbl_Manifiestos[Key_Manif],tbl_Manifiestos[Pagado a Broker],0),0)</f>
        <v>0</v>
      </c>
      <c r="T960">
        <v>546947.55000000005</v>
      </c>
    </row>
    <row r="961" spans="1:20" x14ac:dyDescent="0.25">
      <c r="A961" t="s">
        <v>5824</v>
      </c>
      <c r="B961" t="str">
        <f>tbl_Facturas[[#This Row],[Factura]] &amp; "|" &amp; tbl_Facturas[[#This Row],[Proyecto OK]] &amp; "|" &amp; TEXT(tbl_Facturas[[#This Row],[Horas o Viaje]],"0.00") &amp; "|" &amp; TEXT(tbl_Facturas[[#This Row],[Costo unitario]],"0.00")</f>
        <v>2436|Metra New Auburn|19.95|24.50</v>
      </c>
      <c r="C961">
        <v>2436</v>
      </c>
      <c r="D961">
        <v>103</v>
      </c>
      <c r="E961" t="s">
        <v>5916</v>
      </c>
      <c r="G961" t="s">
        <v>99</v>
      </c>
      <c r="H961" t="s">
        <v>998</v>
      </c>
      <c r="I961" s="134" t="s">
        <v>5330</v>
      </c>
      <c r="J961" t="s">
        <v>191</v>
      </c>
      <c r="K961" t="s">
        <v>5360</v>
      </c>
      <c r="L961">
        <v>2128</v>
      </c>
      <c r="M961" t="s">
        <v>911</v>
      </c>
      <c r="N961" t="s">
        <v>999</v>
      </c>
      <c r="O961" t="s">
        <v>576</v>
      </c>
      <c r="P961">
        <v>19.95</v>
      </c>
      <c r="Q961">
        <v>24.5</v>
      </c>
      <c r="R961">
        <v>488.78</v>
      </c>
      <c r="S961">
        <f>IFERROR(_xlfn.XLOOKUP(tbl_Facturas[[#This Row],[Key_Fact]],tbl_Manifiestos[Key_Manif],tbl_Manifiestos[Pagado a Broker],0),0)</f>
        <v>0</v>
      </c>
      <c r="T961">
        <v>534683.05999999994</v>
      </c>
    </row>
    <row r="962" spans="1:20" x14ac:dyDescent="0.25">
      <c r="A962" t="s">
        <v>5824</v>
      </c>
      <c r="B962" t="str">
        <f>tbl_Facturas[[#This Row],[Factura]] &amp; "|" &amp; tbl_Facturas[[#This Row],[Proyecto OK]] &amp; "|" &amp; TEXT(tbl_Facturas[[#This Row],[Horas o Viaje]],"0.00") &amp; "|" &amp; TEXT(tbl_Facturas[[#This Row],[Costo unitario]],"0.00")</f>
        <v>2436|Metra New Auburn|20.29|24.50</v>
      </c>
      <c r="C962">
        <v>2436</v>
      </c>
      <c r="D962">
        <v>103</v>
      </c>
      <c r="E962" t="s">
        <v>5916</v>
      </c>
      <c r="G962" t="s">
        <v>99</v>
      </c>
      <c r="H962" t="s">
        <v>1000</v>
      </c>
      <c r="I962" s="134" t="s">
        <v>5330</v>
      </c>
      <c r="J962" t="s">
        <v>191</v>
      </c>
      <c r="K962" t="s">
        <v>5360</v>
      </c>
      <c r="L962">
        <v>2128</v>
      </c>
      <c r="M962" t="s">
        <v>911</v>
      </c>
      <c r="N962" t="s">
        <v>1001</v>
      </c>
      <c r="O962" t="s">
        <v>576</v>
      </c>
      <c r="P962">
        <v>20.29</v>
      </c>
      <c r="Q962">
        <v>24.5</v>
      </c>
      <c r="R962">
        <v>497.11</v>
      </c>
      <c r="S962">
        <f>IFERROR(_xlfn.XLOOKUP(tbl_Facturas[[#This Row],[Key_Fact]],tbl_Manifiestos[Key_Manif],tbl_Manifiestos[Pagado a Broker],0),0)</f>
        <v>0</v>
      </c>
      <c r="T962">
        <v>535428.72</v>
      </c>
    </row>
    <row r="963" spans="1:20" x14ac:dyDescent="0.25">
      <c r="A963" t="s">
        <v>5824</v>
      </c>
      <c r="B963" t="str">
        <f>tbl_Facturas[[#This Row],[Factura]] &amp; "|" &amp; tbl_Facturas[[#This Row],[Proyecto OK]] &amp; "|" &amp; TEXT(tbl_Facturas[[#This Row],[Horas o Viaje]],"0.00") &amp; "|" &amp; TEXT(tbl_Facturas[[#This Row],[Costo unitario]],"0.00")</f>
        <v>2436|Metra New Auburn|19.36|24.50</v>
      </c>
      <c r="C963">
        <v>2436</v>
      </c>
      <c r="D963">
        <v>103</v>
      </c>
      <c r="E963" t="s">
        <v>5916</v>
      </c>
      <c r="G963" t="s">
        <v>99</v>
      </c>
      <c r="H963" t="s">
        <v>1003</v>
      </c>
      <c r="I963" s="134" t="s">
        <v>5330</v>
      </c>
      <c r="J963" t="s">
        <v>191</v>
      </c>
      <c r="K963" t="s">
        <v>5360</v>
      </c>
      <c r="L963">
        <v>2128</v>
      </c>
      <c r="M963" t="s">
        <v>911</v>
      </c>
      <c r="N963" t="s">
        <v>1004</v>
      </c>
      <c r="O963" t="s">
        <v>576</v>
      </c>
      <c r="P963">
        <v>19.36</v>
      </c>
      <c r="Q963">
        <v>24.5</v>
      </c>
      <c r="R963">
        <v>474.32</v>
      </c>
      <c r="S963">
        <f>IFERROR(_xlfn.XLOOKUP(tbl_Facturas[[#This Row],[Key_Fact]],tbl_Manifiestos[Key_Manif],tbl_Manifiestos[Pagado a Broker],0),0)</f>
        <v>0</v>
      </c>
      <c r="T963">
        <v>536620.19999999995</v>
      </c>
    </row>
    <row r="964" spans="1:20" x14ac:dyDescent="0.25">
      <c r="A964" t="s">
        <v>5824</v>
      </c>
      <c r="B964" t="str">
        <f>tbl_Facturas[[#This Row],[Factura]] &amp; "|" &amp; tbl_Facturas[[#This Row],[Proyecto OK]] &amp; "|" &amp; TEXT(tbl_Facturas[[#This Row],[Horas o Viaje]],"0.00") &amp; "|" &amp; TEXT(tbl_Facturas[[#This Row],[Costo unitario]],"0.00")</f>
        <v>2436|Metra New Auburn|20.49|15.50</v>
      </c>
      <c r="C964">
        <v>2436</v>
      </c>
      <c r="D964">
        <v>325</v>
      </c>
      <c r="E964" t="s">
        <v>5916</v>
      </c>
      <c r="G964" t="s">
        <v>99</v>
      </c>
      <c r="H964" t="s">
        <v>1005</v>
      </c>
      <c r="I964" s="134" t="s">
        <v>5330</v>
      </c>
      <c r="J964" t="s">
        <v>191</v>
      </c>
      <c r="K964" t="s">
        <v>5360</v>
      </c>
      <c r="L964">
        <v>2128</v>
      </c>
      <c r="M964" t="s">
        <v>895</v>
      </c>
      <c r="N964" t="s">
        <v>1006</v>
      </c>
      <c r="O964" t="s">
        <v>240</v>
      </c>
      <c r="P964">
        <v>20.49</v>
      </c>
      <c r="Q964">
        <v>15.5</v>
      </c>
      <c r="R964">
        <v>317.60000000000002</v>
      </c>
      <c r="S964">
        <f>IFERROR(_xlfn.XLOOKUP(tbl_Facturas[[#This Row],[Key_Fact]],tbl_Manifiestos[Key_Manif],tbl_Manifiestos[Pagado a Broker],0),0)</f>
        <v>0</v>
      </c>
      <c r="T964">
        <v>537237.79999999993</v>
      </c>
    </row>
    <row r="965" spans="1:20" x14ac:dyDescent="0.25">
      <c r="A965" t="s">
        <v>5824</v>
      </c>
      <c r="B965" t="str">
        <f>tbl_Facturas[[#This Row],[Factura]] &amp; "|" &amp; tbl_Facturas[[#This Row],[Proyecto OK]] &amp; "|" &amp; TEXT(tbl_Facturas[[#This Row],[Horas o Viaje]],"0.00") &amp; "|" &amp; TEXT(tbl_Facturas[[#This Row],[Costo unitario]],"0.00")</f>
        <v>2436|Metra New Auburn|5.82|15.50</v>
      </c>
      <c r="C965">
        <v>2436</v>
      </c>
      <c r="D965">
        <v>325</v>
      </c>
      <c r="E965" t="s">
        <v>5916</v>
      </c>
      <c r="G965" t="s">
        <v>99</v>
      </c>
      <c r="H965" t="s">
        <v>1008</v>
      </c>
      <c r="I965" s="134" t="s">
        <v>5330</v>
      </c>
      <c r="J965" t="s">
        <v>191</v>
      </c>
      <c r="K965" t="s">
        <v>5360</v>
      </c>
      <c r="L965">
        <v>2128</v>
      </c>
      <c r="M965" t="s">
        <v>895</v>
      </c>
      <c r="N965" t="s">
        <v>1009</v>
      </c>
      <c r="O965" t="s">
        <v>240</v>
      </c>
      <c r="P965">
        <v>5.82</v>
      </c>
      <c r="Q965">
        <v>15.5</v>
      </c>
      <c r="R965">
        <v>90.21</v>
      </c>
      <c r="S965">
        <f>IFERROR(_xlfn.XLOOKUP(tbl_Facturas[[#This Row],[Key_Fact]],tbl_Manifiestos[Key_Manif],tbl_Manifiestos[Pagado a Broker],0),0)</f>
        <v>0</v>
      </c>
      <c r="T965">
        <v>537928.00999999989</v>
      </c>
    </row>
    <row r="966" spans="1:20" x14ac:dyDescent="0.25">
      <c r="A966" t="s">
        <v>5824</v>
      </c>
      <c r="B966" t="str">
        <f>tbl_Facturas[[#This Row],[Factura]] &amp; "|" &amp; tbl_Facturas[[#This Row],[Proyecto OK]] &amp; "|" &amp; TEXT(tbl_Facturas[[#This Row],[Horas o Viaje]],"0.00") &amp; "|" &amp; TEXT(tbl_Facturas[[#This Row],[Costo unitario]],"0.00")</f>
        <v>2436|Metra New Auburn|17.97|15.50</v>
      </c>
      <c r="C966">
        <v>2436</v>
      </c>
      <c r="D966">
        <v>325</v>
      </c>
      <c r="E966" t="s">
        <v>27</v>
      </c>
      <c r="G966" t="s">
        <v>284</v>
      </c>
      <c r="H966" t="s">
        <v>1013</v>
      </c>
      <c r="I966" s="134" t="s">
        <v>5330</v>
      </c>
      <c r="J966" t="s">
        <v>191</v>
      </c>
      <c r="K966" t="s">
        <v>5360</v>
      </c>
      <c r="L966">
        <v>2128</v>
      </c>
      <c r="M966" t="s">
        <v>895</v>
      </c>
      <c r="N966" t="s">
        <v>1014</v>
      </c>
      <c r="O966" t="s">
        <v>240</v>
      </c>
      <c r="P966">
        <v>17.97</v>
      </c>
      <c r="Q966">
        <v>15.5</v>
      </c>
      <c r="R966">
        <v>278.54000000000002</v>
      </c>
      <c r="S966">
        <f>IFERROR(_xlfn.XLOOKUP(tbl_Facturas[[#This Row],[Key_Fact]],tbl_Manifiestos[Key_Manif],tbl_Manifiestos[Pagado a Broker],0),0)</f>
        <v>0</v>
      </c>
      <c r="T966">
        <v>538921.67999999993</v>
      </c>
    </row>
    <row r="967" spans="1:20" x14ac:dyDescent="0.25">
      <c r="A967" t="s">
        <v>5824</v>
      </c>
      <c r="B967" t="str">
        <f>tbl_Facturas[[#This Row],[Factura]] &amp; "|" &amp; tbl_Facturas[[#This Row],[Proyecto OK]] &amp; "|" &amp; TEXT(tbl_Facturas[[#This Row],[Horas o Viaje]],"0.00") &amp; "|" &amp; TEXT(tbl_Facturas[[#This Row],[Costo unitario]],"0.00")</f>
        <v>2436|Metra New Auburn|20.38|24.50</v>
      </c>
      <c r="C967">
        <v>2436</v>
      </c>
      <c r="D967">
        <v>103</v>
      </c>
      <c r="E967" t="s">
        <v>27</v>
      </c>
      <c r="G967" t="s">
        <v>284</v>
      </c>
      <c r="H967" t="s">
        <v>1017</v>
      </c>
      <c r="I967" s="134" t="s">
        <v>5330</v>
      </c>
      <c r="J967" t="s">
        <v>191</v>
      </c>
      <c r="K967" t="s">
        <v>5360</v>
      </c>
      <c r="L967">
        <v>2128</v>
      </c>
      <c r="M967" t="s">
        <v>911</v>
      </c>
      <c r="N967" t="s">
        <v>1018</v>
      </c>
      <c r="O967" t="s">
        <v>576</v>
      </c>
      <c r="P967">
        <v>20.38</v>
      </c>
      <c r="Q967">
        <v>24.5</v>
      </c>
      <c r="R967">
        <v>499.31</v>
      </c>
      <c r="S967">
        <f>IFERROR(_xlfn.XLOOKUP(tbl_Facturas[[#This Row],[Key_Fact]],tbl_Manifiestos[Key_Manif],tbl_Manifiestos[Pagado a Broker],0),0)</f>
        <v>0</v>
      </c>
      <c r="T967">
        <v>540210.65</v>
      </c>
    </row>
    <row r="968" spans="1:20" x14ac:dyDescent="0.25">
      <c r="A968" t="s">
        <v>5824</v>
      </c>
      <c r="B968" t="str">
        <f>tbl_Facturas[[#This Row],[Factura]] &amp; "|" &amp; tbl_Facturas[[#This Row],[Proyecto OK]] &amp; "|" &amp; TEXT(tbl_Facturas[[#This Row],[Horas o Viaje]],"0.00") &amp; "|" &amp; TEXT(tbl_Facturas[[#This Row],[Costo unitario]],"0.00")</f>
        <v>2436|Metra New Auburn|19.77|24.50</v>
      </c>
      <c r="C968">
        <v>2436</v>
      </c>
      <c r="D968">
        <v>103</v>
      </c>
      <c r="E968" t="s">
        <v>27</v>
      </c>
      <c r="G968" t="s">
        <v>284</v>
      </c>
      <c r="H968" t="s">
        <v>1019</v>
      </c>
      <c r="I968" s="134" t="s">
        <v>5330</v>
      </c>
      <c r="J968" t="s">
        <v>191</v>
      </c>
      <c r="K968" t="s">
        <v>5360</v>
      </c>
      <c r="L968">
        <v>2128</v>
      </c>
      <c r="M968" t="s">
        <v>911</v>
      </c>
      <c r="N968" t="s">
        <v>1020</v>
      </c>
      <c r="O968" t="s">
        <v>576</v>
      </c>
      <c r="P968">
        <v>19.77</v>
      </c>
      <c r="Q968">
        <v>24.5</v>
      </c>
      <c r="R968">
        <v>484.37</v>
      </c>
      <c r="S968">
        <f>IFERROR(_xlfn.XLOOKUP(tbl_Facturas[[#This Row],[Key_Fact]],tbl_Manifiestos[Key_Manif],tbl_Manifiestos[Pagado a Broker],0),0)</f>
        <v>0</v>
      </c>
      <c r="T968">
        <v>540937.20000000007</v>
      </c>
    </row>
    <row r="969" spans="1:20" x14ac:dyDescent="0.25">
      <c r="A969" t="s">
        <v>5824</v>
      </c>
      <c r="B969" t="str">
        <f>tbl_Facturas[[#This Row],[Factura]] &amp; "|" &amp; tbl_Facturas[[#This Row],[Proyecto OK]] &amp; "|" &amp; TEXT(tbl_Facturas[[#This Row],[Horas o Viaje]],"0.00") &amp; "|" &amp; TEXT(tbl_Facturas[[#This Row],[Costo unitario]],"0.00")</f>
        <v>2436|Metra New Auburn|19.17|24.50</v>
      </c>
      <c r="C969">
        <v>2436</v>
      </c>
      <c r="D969">
        <v>103</v>
      </c>
      <c r="E969" t="s">
        <v>27</v>
      </c>
      <c r="G969" t="s">
        <v>284</v>
      </c>
      <c r="H969" t="s">
        <v>1021</v>
      </c>
      <c r="I969" s="134" t="s">
        <v>5330</v>
      </c>
      <c r="J969" t="s">
        <v>191</v>
      </c>
      <c r="K969" t="s">
        <v>5360</v>
      </c>
      <c r="L969">
        <v>2128</v>
      </c>
      <c r="M969" t="s">
        <v>911</v>
      </c>
      <c r="N969" t="s">
        <v>1022</v>
      </c>
      <c r="O969" t="s">
        <v>576</v>
      </c>
      <c r="P969">
        <v>19.170000000000002</v>
      </c>
      <c r="Q969">
        <v>24.5</v>
      </c>
      <c r="R969">
        <v>469.67</v>
      </c>
      <c r="S969">
        <f>IFERROR(_xlfn.XLOOKUP(tbl_Facturas[[#This Row],[Key_Fact]],tbl_Manifiestos[Key_Manif],tbl_Manifiestos[Pagado a Broker],0),0)</f>
        <v>0</v>
      </c>
      <c r="T969">
        <v>541641.70000000007</v>
      </c>
    </row>
    <row r="970" spans="1:20" x14ac:dyDescent="0.25">
      <c r="A970" t="s">
        <v>5824</v>
      </c>
      <c r="B970" t="str">
        <f>tbl_Facturas[[#This Row],[Factura]] &amp; "|" &amp; tbl_Facturas[[#This Row],[Proyecto OK]] &amp; "|" &amp; TEXT(tbl_Facturas[[#This Row],[Horas o Viaje]],"0.00") &amp; "|" &amp; TEXT(tbl_Facturas[[#This Row],[Costo unitario]],"0.00")</f>
        <v>2436|Metra New Auburn|19.74|24.50</v>
      </c>
      <c r="C970">
        <v>2436</v>
      </c>
      <c r="D970">
        <v>103</v>
      </c>
      <c r="E970" t="s">
        <v>27</v>
      </c>
      <c r="G970" t="s">
        <v>284</v>
      </c>
      <c r="H970" t="s">
        <v>1023</v>
      </c>
      <c r="I970" s="134" t="s">
        <v>5330</v>
      </c>
      <c r="J970" t="s">
        <v>191</v>
      </c>
      <c r="K970" t="s">
        <v>5360</v>
      </c>
      <c r="L970">
        <v>2128</v>
      </c>
      <c r="M970" t="s">
        <v>911</v>
      </c>
      <c r="N970" t="s">
        <v>1024</v>
      </c>
      <c r="O970" t="s">
        <v>576</v>
      </c>
      <c r="P970">
        <v>19.739999999999998</v>
      </c>
      <c r="Q970">
        <v>24.5</v>
      </c>
      <c r="R970">
        <v>483.63</v>
      </c>
      <c r="S970">
        <f>IFERROR(_xlfn.XLOOKUP(tbl_Facturas[[#This Row],[Key_Fact]],tbl_Manifiestos[Key_Manif],tbl_Manifiestos[Pagado a Broker],0),0)</f>
        <v>0</v>
      </c>
      <c r="T970">
        <v>542367.15</v>
      </c>
    </row>
    <row r="971" spans="1:20" x14ac:dyDescent="0.25">
      <c r="A971" t="s">
        <v>5824</v>
      </c>
      <c r="B971" t="str">
        <f>tbl_Facturas[[#This Row],[Factura]] &amp; "|" &amp; tbl_Facturas[[#This Row],[Proyecto OK]] &amp; "|" &amp; TEXT(tbl_Facturas[[#This Row],[Horas o Viaje]],"0.00") &amp; "|" &amp; TEXT(tbl_Facturas[[#This Row],[Costo unitario]],"0.00")</f>
        <v>2436|Metra New Auburn|18.70|15.50</v>
      </c>
      <c r="C971">
        <v>2436</v>
      </c>
      <c r="D971">
        <v>325</v>
      </c>
      <c r="E971" t="s">
        <v>27</v>
      </c>
      <c r="G971" t="s">
        <v>284</v>
      </c>
      <c r="H971" t="s">
        <v>1025</v>
      </c>
      <c r="I971" s="134" t="s">
        <v>5330</v>
      </c>
      <c r="J971" t="s">
        <v>191</v>
      </c>
      <c r="K971" t="s">
        <v>5360</v>
      </c>
      <c r="L971">
        <v>2128</v>
      </c>
      <c r="M971" t="s">
        <v>895</v>
      </c>
      <c r="N971" t="s">
        <v>1026</v>
      </c>
      <c r="O971" t="s">
        <v>240</v>
      </c>
      <c r="P971">
        <v>18.7</v>
      </c>
      <c r="Q971">
        <v>15.5</v>
      </c>
      <c r="R971">
        <v>289.85000000000002</v>
      </c>
      <c r="S971">
        <f>IFERROR(_xlfn.XLOOKUP(tbl_Facturas[[#This Row],[Key_Fact]],tbl_Manifiestos[Key_Manif],tbl_Manifiestos[Pagado a Broker],0),0)</f>
        <v>0</v>
      </c>
      <c r="T971">
        <v>542957</v>
      </c>
    </row>
    <row r="972" spans="1:20" x14ac:dyDescent="0.25">
      <c r="A972" t="s">
        <v>5824</v>
      </c>
      <c r="B972" t="str">
        <f>tbl_Facturas[[#This Row],[Factura]] &amp; "|" &amp; tbl_Facturas[[#This Row],[Proyecto OK]] &amp; "|" &amp; TEXT(tbl_Facturas[[#This Row],[Horas o Viaje]],"0.00") &amp; "|" &amp; TEXT(tbl_Facturas[[#This Row],[Costo unitario]],"0.00")</f>
        <v>2436|Metra New Auburn|19.49|24.50</v>
      </c>
      <c r="C972">
        <v>2436</v>
      </c>
      <c r="D972">
        <v>325</v>
      </c>
      <c r="E972" t="s">
        <v>27</v>
      </c>
      <c r="G972" t="s">
        <v>34</v>
      </c>
      <c r="H972" t="s">
        <v>1027</v>
      </c>
      <c r="I972" s="134" t="s">
        <v>5330</v>
      </c>
      <c r="J972" t="s">
        <v>191</v>
      </c>
      <c r="K972" t="s">
        <v>5360</v>
      </c>
      <c r="L972">
        <v>2128</v>
      </c>
      <c r="M972" t="s">
        <v>911</v>
      </c>
      <c r="N972" t="s">
        <v>1028</v>
      </c>
      <c r="O972" t="s">
        <v>576</v>
      </c>
      <c r="P972">
        <v>19.489999999999998</v>
      </c>
      <c r="Q972">
        <v>24.5</v>
      </c>
      <c r="R972">
        <v>477.51</v>
      </c>
      <c r="S972">
        <f>IFERROR(_xlfn.XLOOKUP(tbl_Facturas[[#This Row],[Key_Fact]],tbl_Manifiestos[Key_Manif],tbl_Manifiestos[Pagado a Broker],0),0)</f>
        <v>0</v>
      </c>
      <c r="T972">
        <v>543673.26</v>
      </c>
    </row>
    <row r="973" spans="1:20" x14ac:dyDescent="0.25">
      <c r="A973" t="s">
        <v>5824</v>
      </c>
      <c r="B973" t="str">
        <f>tbl_Facturas[[#This Row],[Factura]] &amp; "|" &amp; tbl_Facturas[[#This Row],[Proyecto OK]] &amp; "|" &amp; TEXT(tbl_Facturas[[#This Row],[Horas o Viaje]],"0.00") &amp; "|" &amp; TEXT(tbl_Facturas[[#This Row],[Costo unitario]],"0.00")</f>
        <v>2436|Metra New Auburn|19.74|24.50</v>
      </c>
      <c r="C973">
        <v>2436</v>
      </c>
      <c r="D973">
        <v>325</v>
      </c>
      <c r="E973" t="s">
        <v>27</v>
      </c>
      <c r="G973" t="s">
        <v>34</v>
      </c>
      <c r="H973" t="s">
        <v>1029</v>
      </c>
      <c r="I973" s="134" t="s">
        <v>5330</v>
      </c>
      <c r="J973" t="s">
        <v>191</v>
      </c>
      <c r="K973" t="s">
        <v>5360</v>
      </c>
      <c r="L973">
        <v>2128</v>
      </c>
      <c r="M973" t="s">
        <v>911</v>
      </c>
      <c r="N973" t="s">
        <v>1030</v>
      </c>
      <c r="O973" t="s">
        <v>576</v>
      </c>
      <c r="P973">
        <v>19.739999999999998</v>
      </c>
      <c r="Q973">
        <v>24.5</v>
      </c>
      <c r="R973">
        <v>483.63</v>
      </c>
      <c r="S973">
        <f>IFERROR(_xlfn.XLOOKUP(tbl_Facturas[[#This Row],[Key_Fact]],tbl_Manifiestos[Key_Manif],tbl_Manifiestos[Pagado a Broker],0),0)</f>
        <v>0</v>
      </c>
      <c r="T973">
        <v>544156.89</v>
      </c>
    </row>
    <row r="974" spans="1:20" x14ac:dyDescent="0.25">
      <c r="A974" t="s">
        <v>5824</v>
      </c>
      <c r="B974" t="str">
        <f>tbl_Facturas[[#This Row],[Factura]] &amp; "|" &amp; tbl_Facturas[[#This Row],[Proyecto OK]] &amp; "|" &amp; TEXT(tbl_Facturas[[#This Row],[Horas o Viaje]],"0.00") &amp; "|" &amp; TEXT(tbl_Facturas[[#This Row],[Costo unitario]],"0.00")</f>
        <v>2436|Metra New Auburn|19.93|24.50</v>
      </c>
      <c r="C974">
        <v>2436</v>
      </c>
      <c r="D974">
        <v>325</v>
      </c>
      <c r="E974" t="s">
        <v>27</v>
      </c>
      <c r="G974" t="s">
        <v>34</v>
      </c>
      <c r="H974" t="s">
        <v>1036</v>
      </c>
      <c r="I974" s="134" t="s">
        <v>5330</v>
      </c>
      <c r="J974" t="s">
        <v>191</v>
      </c>
      <c r="K974" t="s">
        <v>5360</v>
      </c>
      <c r="L974">
        <v>2128</v>
      </c>
      <c r="M974" t="s">
        <v>911</v>
      </c>
      <c r="N974" t="s">
        <v>1037</v>
      </c>
      <c r="O974" t="s">
        <v>576</v>
      </c>
      <c r="P974">
        <v>19.93</v>
      </c>
      <c r="Q974">
        <v>24.5</v>
      </c>
      <c r="R974">
        <v>488.29</v>
      </c>
      <c r="S974">
        <f>IFERROR(_xlfn.XLOOKUP(tbl_Facturas[[#This Row],[Key_Fact]],tbl_Manifiestos[Key_Manif],tbl_Manifiestos[Pagado a Broker],0),0)</f>
        <v>0</v>
      </c>
      <c r="T974">
        <v>546705.7300000001</v>
      </c>
    </row>
    <row r="975" spans="1:20" x14ac:dyDescent="0.25">
      <c r="A975" t="s">
        <v>5824</v>
      </c>
      <c r="B975" t="str">
        <f>tbl_Facturas[[#This Row],[Factura]] &amp; "|" &amp; tbl_Facturas[[#This Row],[Proyecto OK]] &amp; "|" &amp; TEXT(tbl_Facturas[[#This Row],[Horas o Viaje]],"0.00") &amp; "|" &amp; TEXT(tbl_Facturas[[#This Row],[Costo unitario]],"0.00")</f>
        <v>2437||9.50|115.50</v>
      </c>
      <c r="C975">
        <v>2437</v>
      </c>
      <c r="D975">
        <v>515</v>
      </c>
      <c r="E975" t="s">
        <v>27</v>
      </c>
      <c r="G975" t="s">
        <v>54</v>
      </c>
      <c r="H975" t="s">
        <v>1038</v>
      </c>
      <c r="I975" s="134" t="s">
        <v>5324</v>
      </c>
      <c r="J975" t="s">
        <v>1039</v>
      </c>
      <c r="P975">
        <v>9.5</v>
      </c>
      <c r="Q975">
        <v>115.5</v>
      </c>
      <c r="R975">
        <v>1097.25</v>
      </c>
      <c r="S975">
        <f>IFERROR(_xlfn.XLOOKUP(tbl_Facturas[[#This Row],[Key_Fact]],tbl_Manifiestos[Key_Manif],tbl_Manifiestos[Pagado a Broker],0),0)</f>
        <v>0</v>
      </c>
      <c r="T975">
        <v>548044.80000000005</v>
      </c>
    </row>
    <row r="976" spans="1:20" x14ac:dyDescent="0.25">
      <c r="A976" t="s">
        <v>5824</v>
      </c>
      <c r="B976" t="str">
        <f>tbl_Facturas[[#This Row],[Factura]] &amp; "|" &amp; tbl_Facturas[[#This Row],[Proyecto OK]] &amp; "|" &amp; TEXT(tbl_Facturas[[#This Row],[Horas o Viaje]],"0.00") &amp; "|" &amp; TEXT(tbl_Facturas[[#This Row],[Costo unitario]],"0.00")</f>
        <v>2437|AR Term|10.50|115.50</v>
      </c>
      <c r="C976">
        <v>2437</v>
      </c>
      <c r="D976">
        <v>58</v>
      </c>
      <c r="E976" t="s">
        <v>12</v>
      </c>
      <c r="G976" t="s">
        <v>539</v>
      </c>
      <c r="H976" t="s">
        <v>1040</v>
      </c>
      <c r="I976" s="134" t="s">
        <v>5324</v>
      </c>
      <c r="J976" t="s">
        <v>1039</v>
      </c>
      <c r="K976" s="240" t="s">
        <v>1039</v>
      </c>
      <c r="P976">
        <v>10.5</v>
      </c>
      <c r="Q976">
        <v>115.5</v>
      </c>
      <c r="R976">
        <v>1212.75</v>
      </c>
      <c r="S976">
        <f>IFERROR(_xlfn.XLOOKUP(tbl_Facturas[[#This Row],[Key_Fact]],tbl_Manifiestos[Key_Manif],tbl_Manifiestos[Pagado a Broker],0),0)</f>
        <v>1127.8575000000001</v>
      </c>
      <c r="T976">
        <v>549257.55000000005</v>
      </c>
    </row>
    <row r="977" spans="1:20" x14ac:dyDescent="0.25">
      <c r="A977" t="s">
        <v>5824</v>
      </c>
      <c r="B977" t="str">
        <f>tbl_Facturas[[#This Row],[Factura]] &amp; "|" &amp; tbl_Facturas[[#This Row],[Proyecto OK]] &amp; "|" &amp; TEXT(tbl_Facturas[[#This Row],[Horas o Viaje]],"0.00") &amp; "|" &amp; TEXT(tbl_Facturas[[#This Row],[Costo unitario]],"0.00")</f>
        <v>2438|OAM|7.50|105.00</v>
      </c>
      <c r="C977">
        <v>2438</v>
      </c>
      <c r="D977">
        <v>58</v>
      </c>
      <c r="E977" t="s">
        <v>12</v>
      </c>
      <c r="G977" t="s">
        <v>539</v>
      </c>
      <c r="H977" t="s">
        <v>1041</v>
      </c>
      <c r="I977" s="134" t="s">
        <v>5867</v>
      </c>
      <c r="J977" t="s">
        <v>787</v>
      </c>
      <c r="K977" t="s">
        <v>787</v>
      </c>
      <c r="P977">
        <v>7.5</v>
      </c>
      <c r="Q977">
        <v>105</v>
      </c>
      <c r="R977">
        <v>787.5</v>
      </c>
      <c r="S977">
        <f>IFERROR(_xlfn.XLOOKUP(tbl_Facturas[[#This Row],[Key_Fact]],tbl_Manifiestos[Key_Manif],tbl_Manifiestos[Pagado a Broker],0),0)</f>
        <v>732.375</v>
      </c>
      <c r="T977">
        <v>550045.05000000005</v>
      </c>
    </row>
    <row r="978" spans="1:20" x14ac:dyDescent="0.25">
      <c r="A978" t="s">
        <v>5824</v>
      </c>
      <c r="B978" t="str">
        <f>tbl_Facturas[[#This Row],[Factura]] &amp; "|" &amp; tbl_Facturas[[#This Row],[Proyecto OK]] &amp; "|" &amp; TEXT(tbl_Facturas[[#This Row],[Horas o Viaje]],"0.00") &amp; "|" &amp; TEXT(tbl_Facturas[[#This Row],[Costo unitario]],"0.00")</f>
        <v>2438|OAM|6.00|105.00</v>
      </c>
      <c r="C978">
        <v>2438</v>
      </c>
      <c r="D978">
        <v>515</v>
      </c>
      <c r="E978" t="s">
        <v>27</v>
      </c>
      <c r="G978" t="s">
        <v>54</v>
      </c>
      <c r="H978" t="s">
        <v>1042</v>
      </c>
      <c r="I978" s="134" t="s">
        <v>5867</v>
      </c>
      <c r="J978" t="s">
        <v>787</v>
      </c>
      <c r="K978" t="s">
        <v>787</v>
      </c>
      <c r="P978">
        <v>6</v>
      </c>
      <c r="Q978">
        <v>105</v>
      </c>
      <c r="R978">
        <v>630</v>
      </c>
      <c r="S978">
        <f>IFERROR(_xlfn.XLOOKUP(tbl_Facturas[[#This Row],[Key_Fact]],tbl_Manifiestos[Key_Manif],tbl_Manifiestos[Pagado a Broker],0),0)</f>
        <v>585.9</v>
      </c>
      <c r="T978">
        <v>550675.05000000005</v>
      </c>
    </row>
    <row r="979" spans="1:20" x14ac:dyDescent="0.25">
      <c r="A979" t="s">
        <v>5824</v>
      </c>
      <c r="B979" t="str">
        <f>tbl_Facturas[[#This Row],[Factura]] &amp; "|" &amp; tbl_Facturas[[#This Row],[Proyecto OK]] &amp; "|" &amp; TEXT(tbl_Facturas[[#This Row],[Horas o Viaje]],"0.00") &amp; "|" &amp; TEXT(tbl_Facturas[[#This Row],[Costo unitario]],"0.00")</f>
        <v>2438|OAM|5.50|105.00</v>
      </c>
      <c r="C979">
        <v>2438</v>
      </c>
      <c r="D979">
        <v>356</v>
      </c>
      <c r="E979" t="s">
        <v>27</v>
      </c>
      <c r="G979" t="s">
        <v>122</v>
      </c>
      <c r="H979" t="s">
        <v>1043</v>
      </c>
      <c r="I979" s="134" t="s">
        <v>5867</v>
      </c>
      <c r="J979" t="s">
        <v>787</v>
      </c>
      <c r="K979" t="s">
        <v>787</v>
      </c>
      <c r="P979">
        <v>5.5</v>
      </c>
      <c r="Q979">
        <v>105</v>
      </c>
      <c r="R979">
        <v>577.5</v>
      </c>
      <c r="S979">
        <f>IFERROR(_xlfn.XLOOKUP(tbl_Facturas[[#This Row],[Key_Fact]],tbl_Manifiestos[Key_Manif],tbl_Manifiestos[Pagado a Broker],0),0)</f>
        <v>537.07500000000005</v>
      </c>
      <c r="T979">
        <v>551252.55000000005</v>
      </c>
    </row>
    <row r="980" spans="1:20" x14ac:dyDescent="0.25">
      <c r="A980" t="s">
        <v>5824</v>
      </c>
      <c r="B980" t="str">
        <f>tbl_Facturas[[#This Row],[Factura]] &amp; "|" &amp; tbl_Facturas[[#This Row],[Proyecto OK]] &amp; "|" &amp; TEXT(tbl_Facturas[[#This Row],[Horas o Viaje]],"0.00") &amp; "|" &amp; TEXT(tbl_Facturas[[#This Row],[Costo unitario]],"0.00")</f>
        <v>2438|OAM|6.00|105.00</v>
      </c>
      <c r="C980">
        <v>2438</v>
      </c>
      <c r="D980">
        <v>356</v>
      </c>
      <c r="E980" t="s">
        <v>27</v>
      </c>
      <c r="G980" t="s">
        <v>122</v>
      </c>
      <c r="H980" t="s">
        <v>1044</v>
      </c>
      <c r="I980" s="134" t="s">
        <v>5867</v>
      </c>
      <c r="J980" t="s">
        <v>787</v>
      </c>
      <c r="K980" t="s">
        <v>787</v>
      </c>
      <c r="P980">
        <v>6</v>
      </c>
      <c r="Q980">
        <v>105</v>
      </c>
      <c r="R980">
        <v>630</v>
      </c>
      <c r="S980">
        <f>IFERROR(_xlfn.XLOOKUP(tbl_Facturas[[#This Row],[Key_Fact]],tbl_Manifiestos[Key_Manif],tbl_Manifiestos[Pagado a Broker],0),0)</f>
        <v>585.9</v>
      </c>
      <c r="T980">
        <v>551882.55000000005</v>
      </c>
    </row>
    <row r="981" spans="1:20" x14ac:dyDescent="0.25">
      <c r="A981" t="s">
        <v>5824</v>
      </c>
      <c r="B981" t="str">
        <f>tbl_Facturas[[#This Row],[Factura]] &amp; "|" &amp; tbl_Facturas[[#This Row],[Proyecto OK]] &amp; "|" &amp; TEXT(tbl_Facturas[[#This Row],[Horas o Viaje]],"0.00") &amp; "|" &amp; TEXT(tbl_Facturas[[#This Row],[Costo unitario]],"0.00")</f>
        <v>2439|RAC|8.25|105.00</v>
      </c>
      <c r="C981">
        <v>2439</v>
      </c>
      <c r="D981">
        <v>356</v>
      </c>
      <c r="E981" t="s">
        <v>27</v>
      </c>
      <c r="G981" t="s">
        <v>122</v>
      </c>
      <c r="H981" t="s">
        <v>1045</v>
      </c>
      <c r="I981" s="134" t="s">
        <v>5328</v>
      </c>
      <c r="J981" t="s">
        <v>781</v>
      </c>
      <c r="K981" t="s">
        <v>781</v>
      </c>
      <c r="P981">
        <v>8.25</v>
      </c>
      <c r="Q981">
        <v>105</v>
      </c>
      <c r="R981">
        <v>866.25</v>
      </c>
      <c r="S981">
        <f>IFERROR(_xlfn.XLOOKUP(tbl_Facturas[[#This Row],[Key_Fact]],tbl_Manifiestos[Key_Manif],tbl_Manifiestos[Pagado a Broker],0),0)</f>
        <v>805.61250000000007</v>
      </c>
      <c r="T981">
        <v>552748.80000000005</v>
      </c>
    </row>
    <row r="982" spans="1:20" x14ac:dyDescent="0.25">
      <c r="A982" t="s">
        <v>5824</v>
      </c>
      <c r="B982" t="str">
        <f>tbl_Facturas[[#This Row],[Factura]] &amp; "|" &amp; tbl_Facturas[[#This Row],[Proyecto OK]] &amp; "|" &amp; TEXT(tbl_Facturas[[#This Row],[Horas o Viaje]],"0.00") &amp; "|" &amp; TEXT(tbl_Facturas[[#This Row],[Costo unitario]],"0.00")</f>
        <v>2439|RAC|5.75|105.00</v>
      </c>
      <c r="C982">
        <v>2439</v>
      </c>
      <c r="D982">
        <v>325</v>
      </c>
      <c r="E982" t="s">
        <v>27</v>
      </c>
      <c r="G982" t="s">
        <v>34</v>
      </c>
      <c r="H982" t="s">
        <v>1046</v>
      </c>
      <c r="I982" s="134" t="s">
        <v>5328</v>
      </c>
      <c r="J982" t="s">
        <v>781</v>
      </c>
      <c r="K982" t="s">
        <v>781</v>
      </c>
      <c r="P982">
        <v>5.75</v>
      </c>
      <c r="Q982">
        <v>105</v>
      </c>
      <c r="R982">
        <v>603.75</v>
      </c>
      <c r="S982">
        <f>IFERROR(_xlfn.XLOOKUP(tbl_Facturas[[#This Row],[Key_Fact]],tbl_Manifiestos[Key_Manif],tbl_Manifiestos[Pagado a Broker],0),0)</f>
        <v>0</v>
      </c>
      <c r="T982">
        <v>553352.55000000005</v>
      </c>
    </row>
    <row r="983" spans="1:20" x14ac:dyDescent="0.25">
      <c r="A983" t="s">
        <v>5824</v>
      </c>
      <c r="B983" t="str">
        <f>tbl_Facturas[[#This Row],[Factura]] &amp; "|" &amp; tbl_Facturas[[#This Row],[Proyecto OK]] &amp; "|" &amp; TEXT(tbl_Facturas[[#This Row],[Horas o Viaje]],"0.00") &amp; "|" &amp; TEXT(tbl_Facturas[[#This Row],[Costo unitario]],"0.00")</f>
        <v>2439|RAC|4.50|105.00</v>
      </c>
      <c r="C983">
        <v>2439</v>
      </c>
      <c r="D983">
        <v>325</v>
      </c>
      <c r="E983" t="s">
        <v>27</v>
      </c>
      <c r="G983" t="s">
        <v>34</v>
      </c>
      <c r="H983" t="s">
        <v>1047</v>
      </c>
      <c r="I983" s="134" t="s">
        <v>5328</v>
      </c>
      <c r="J983" t="s">
        <v>781</v>
      </c>
      <c r="K983" t="s">
        <v>781</v>
      </c>
      <c r="P983">
        <v>4.5</v>
      </c>
      <c r="Q983">
        <v>105</v>
      </c>
      <c r="R983">
        <v>472.5</v>
      </c>
      <c r="S983">
        <f>IFERROR(_xlfn.XLOOKUP(tbl_Facturas[[#This Row],[Key_Fact]],tbl_Manifiestos[Key_Manif],tbl_Manifiestos[Pagado a Broker],0),0)</f>
        <v>439.42500000000001</v>
      </c>
      <c r="T983">
        <v>553825.05000000005</v>
      </c>
    </row>
    <row r="984" spans="1:20" x14ac:dyDescent="0.25">
      <c r="A984" t="s">
        <v>5825</v>
      </c>
      <c r="B984" t="str">
        <f>tbl_Facturas[[#This Row],[Factura]] &amp; "|" &amp; tbl_Facturas[[#This Row],[Proyecto OK]] &amp; "|" &amp; TEXT(tbl_Facturas[[#This Row],[Horas o Viaje]],"0.00") &amp; "|" &amp; TEXT(tbl_Facturas[[#This Row],[Costo unitario]],"0.00")</f>
        <v>2440|Lead Service Replacement|10.50|120.00</v>
      </c>
      <c r="C984">
        <v>2440</v>
      </c>
      <c r="D984">
        <v>67</v>
      </c>
      <c r="E984" t="s">
        <v>27</v>
      </c>
      <c r="G984" t="s">
        <v>28</v>
      </c>
      <c r="H984" t="s">
        <v>1048</v>
      </c>
      <c r="I984" s="134" t="s">
        <v>5322</v>
      </c>
      <c r="J984" t="s">
        <v>1049</v>
      </c>
      <c r="K984" t="s">
        <v>5881</v>
      </c>
      <c r="L984" t="s">
        <v>5897</v>
      </c>
      <c r="P984">
        <v>10.5</v>
      </c>
      <c r="Q984">
        <v>120</v>
      </c>
      <c r="R984">
        <v>1260</v>
      </c>
      <c r="S984">
        <f>IFERROR(_xlfn.XLOOKUP(tbl_Facturas[[#This Row],[Key_Fact]],tbl_Manifiestos[Key_Manif],tbl_Manifiestos[Pagado a Broker],0),0)</f>
        <v>1171.8</v>
      </c>
      <c r="T984">
        <v>555085.05000000005</v>
      </c>
    </row>
    <row r="985" spans="1:20" x14ac:dyDescent="0.25">
      <c r="A985" t="s">
        <v>5825</v>
      </c>
      <c r="B985" t="str">
        <f>tbl_Facturas[[#This Row],[Factura]] &amp; "|" &amp; tbl_Facturas[[#This Row],[Proyecto OK]] &amp; "|" &amp; TEXT(tbl_Facturas[[#This Row],[Horas o Viaje]],"0.00") &amp; "|" &amp; TEXT(tbl_Facturas[[#This Row],[Costo unitario]],"0.00")</f>
        <v>2440|Lead Service Replacement|10.00|120.00</v>
      </c>
      <c r="C985">
        <v>2440</v>
      </c>
      <c r="D985">
        <v>67</v>
      </c>
      <c r="E985" t="s">
        <v>27</v>
      </c>
      <c r="G985" t="s">
        <v>28</v>
      </c>
      <c r="H985" t="s">
        <v>1050</v>
      </c>
      <c r="I985" s="134" t="s">
        <v>5322</v>
      </c>
      <c r="J985" t="s">
        <v>1049</v>
      </c>
      <c r="K985" t="s">
        <v>5881</v>
      </c>
      <c r="L985" t="s">
        <v>5897</v>
      </c>
      <c r="P985">
        <v>10</v>
      </c>
      <c r="Q985">
        <v>120</v>
      </c>
      <c r="R985">
        <v>1200</v>
      </c>
      <c r="S985">
        <f>IFERROR(_xlfn.XLOOKUP(tbl_Facturas[[#This Row],[Key_Fact]],tbl_Manifiestos[Key_Manif],tbl_Manifiestos[Pagado a Broker],0),0)</f>
        <v>1116</v>
      </c>
      <c r="T985">
        <v>556285.05000000005</v>
      </c>
    </row>
    <row r="986" spans="1:20" x14ac:dyDescent="0.25">
      <c r="A986" t="s">
        <v>5825</v>
      </c>
      <c r="B986" t="str">
        <f>tbl_Facturas[[#This Row],[Factura]] &amp; "|" &amp; tbl_Facturas[[#This Row],[Proyecto OK]] &amp; "|" &amp; TEXT(tbl_Facturas[[#This Row],[Horas o Viaje]],"0.00") &amp; "|" &amp; TEXT(tbl_Facturas[[#This Row],[Costo unitario]],"0.00")</f>
        <v>2440|Lead Service Replacement|9.50|120.00</v>
      </c>
      <c r="C986">
        <v>2440</v>
      </c>
      <c r="D986">
        <v>67</v>
      </c>
      <c r="E986" t="s">
        <v>27</v>
      </c>
      <c r="G986" t="s">
        <v>28</v>
      </c>
      <c r="H986" t="s">
        <v>1051</v>
      </c>
      <c r="I986" s="134" t="s">
        <v>5322</v>
      </c>
      <c r="J986" t="s">
        <v>1049</v>
      </c>
      <c r="K986" t="s">
        <v>5881</v>
      </c>
      <c r="L986" t="s">
        <v>5897</v>
      </c>
      <c r="P986">
        <v>9.5</v>
      </c>
      <c r="Q986">
        <v>120</v>
      </c>
      <c r="R986">
        <v>1140</v>
      </c>
      <c r="S986">
        <f>IFERROR(_xlfn.XLOOKUP(tbl_Facturas[[#This Row],[Key_Fact]],tbl_Manifiestos[Key_Manif],tbl_Manifiestos[Pagado a Broker],0),0)</f>
        <v>0</v>
      </c>
      <c r="T986">
        <v>557425.05000000005</v>
      </c>
    </row>
    <row r="987" spans="1:20" x14ac:dyDescent="0.25">
      <c r="A987" t="s">
        <v>5825</v>
      </c>
      <c r="B987" t="str">
        <f>tbl_Facturas[[#This Row],[Factura]] &amp; "|" &amp; tbl_Facturas[[#This Row],[Proyecto OK]] &amp; "|" &amp; TEXT(tbl_Facturas[[#This Row],[Horas o Viaje]],"0.00") &amp; "|" &amp; TEXT(tbl_Facturas[[#This Row],[Costo unitario]],"0.00")</f>
        <v>2440|Lead Service Replacement|8.00|120.00</v>
      </c>
      <c r="C987">
        <v>2440</v>
      </c>
      <c r="D987">
        <v>67</v>
      </c>
      <c r="E987" t="s">
        <v>27</v>
      </c>
      <c r="G987" t="s">
        <v>28</v>
      </c>
      <c r="H987" t="s">
        <v>1052</v>
      </c>
      <c r="I987" s="134" t="s">
        <v>5322</v>
      </c>
      <c r="J987" t="s">
        <v>1049</v>
      </c>
      <c r="K987" t="s">
        <v>5881</v>
      </c>
      <c r="L987" t="s">
        <v>5897</v>
      </c>
      <c r="P987">
        <v>8</v>
      </c>
      <c r="Q987">
        <v>120</v>
      </c>
      <c r="R987">
        <v>960</v>
      </c>
      <c r="S987">
        <f>IFERROR(_xlfn.XLOOKUP(tbl_Facturas[[#This Row],[Key_Fact]],tbl_Manifiestos[Key_Manif],tbl_Manifiestos[Pagado a Broker],0),0)</f>
        <v>892.80000000000007</v>
      </c>
      <c r="T987">
        <v>558385.05000000005</v>
      </c>
    </row>
    <row r="988" spans="1:20" x14ac:dyDescent="0.25">
      <c r="A988" t="s">
        <v>5825</v>
      </c>
      <c r="B988" t="str">
        <f>tbl_Facturas[[#This Row],[Factura]] &amp; "|" &amp; tbl_Facturas[[#This Row],[Proyecto OK]] &amp; "|" &amp; TEXT(tbl_Facturas[[#This Row],[Horas o Viaje]],"0.00") &amp; "|" &amp; TEXT(tbl_Facturas[[#This Row],[Costo unitario]],"0.00")</f>
        <v>2440|Lead Service Replacement|10.00|120.00</v>
      </c>
      <c r="C988">
        <v>2440</v>
      </c>
      <c r="D988">
        <v>67</v>
      </c>
      <c r="E988" t="s">
        <v>27</v>
      </c>
      <c r="G988" t="s">
        <v>28</v>
      </c>
      <c r="H988" t="s">
        <v>1053</v>
      </c>
      <c r="I988" s="134" t="s">
        <v>5322</v>
      </c>
      <c r="J988" t="s">
        <v>1049</v>
      </c>
      <c r="K988" t="s">
        <v>5881</v>
      </c>
      <c r="L988" t="s">
        <v>5897</v>
      </c>
      <c r="P988">
        <v>10</v>
      </c>
      <c r="Q988">
        <v>120</v>
      </c>
      <c r="R988">
        <v>1200</v>
      </c>
      <c r="S988">
        <f>IFERROR(_xlfn.XLOOKUP(tbl_Facturas[[#This Row],[Key_Fact]],tbl_Manifiestos[Key_Manif],tbl_Manifiestos[Pagado a Broker],0),0)</f>
        <v>1116</v>
      </c>
      <c r="T988">
        <v>559585.05000000005</v>
      </c>
    </row>
    <row r="989" spans="1:20" ht="27" x14ac:dyDescent="0.25">
      <c r="A989" t="s">
        <v>5825</v>
      </c>
      <c r="B989" t="str">
        <f>tbl_Facturas[[#This Row],[Factura]] &amp; "|" &amp; tbl_Facturas[[#This Row],[Proyecto OK]] &amp; "|" &amp; TEXT(tbl_Facturas[[#This Row],[Horas o Viaje]],"0.00") &amp; "|" &amp; TEXT(tbl_Facturas[[#This Row],[Costo unitario]],"0.00")</f>
        <v>2441||82.91|9.00</v>
      </c>
      <c r="C989">
        <v>2441</v>
      </c>
      <c r="D989">
        <v>4</v>
      </c>
      <c r="E989" t="s">
        <v>1875</v>
      </c>
      <c r="G989" t="s">
        <v>1054</v>
      </c>
      <c r="H989" t="s">
        <v>1055</v>
      </c>
      <c r="I989" s="134" t="s">
        <v>5319</v>
      </c>
      <c r="M989" t="s">
        <v>911</v>
      </c>
      <c r="P989">
        <v>82.91</v>
      </c>
      <c r="Q989">
        <v>9</v>
      </c>
      <c r="R989">
        <v>746.19</v>
      </c>
      <c r="S989">
        <f>IFERROR(_xlfn.XLOOKUP(tbl_Facturas[[#This Row],[Key_Fact]],tbl_Manifiestos[Key_Manif],tbl_Manifiestos[Pagado a Broker],0),0)</f>
        <v>0</v>
      </c>
      <c r="T989">
        <v>560331.24</v>
      </c>
    </row>
    <row r="990" spans="1:20" ht="27" x14ac:dyDescent="0.25">
      <c r="A990" t="s">
        <v>5825</v>
      </c>
      <c r="B990" t="str">
        <f>tbl_Facturas[[#This Row],[Factura]] &amp; "|" &amp; tbl_Facturas[[#This Row],[Proyecto OK]] &amp; "|" &amp; TEXT(tbl_Facturas[[#This Row],[Horas o Viaje]],"0.00") &amp; "|" &amp; TEXT(tbl_Facturas[[#This Row],[Costo unitario]],"0.00")</f>
        <v>2441||52.34|9.00</v>
      </c>
      <c r="C990">
        <v>2441</v>
      </c>
      <c r="D990">
        <v>678</v>
      </c>
      <c r="E990" t="s">
        <v>663</v>
      </c>
      <c r="G990" t="s">
        <v>1056</v>
      </c>
      <c r="H990" t="s">
        <v>1057</v>
      </c>
      <c r="I990" s="134" t="s">
        <v>5319</v>
      </c>
      <c r="M990" t="s">
        <v>911</v>
      </c>
      <c r="P990">
        <v>52.34</v>
      </c>
      <c r="Q990">
        <v>9</v>
      </c>
      <c r="R990">
        <v>471.06</v>
      </c>
      <c r="S990">
        <f>IFERROR(_xlfn.XLOOKUP(tbl_Facturas[[#This Row],[Key_Fact]],tbl_Manifiestos[Key_Manif],tbl_Manifiestos[Pagado a Broker],0),0)</f>
        <v>0</v>
      </c>
      <c r="T990">
        <v>560802.30000000005</v>
      </c>
    </row>
    <row r="991" spans="1:20" ht="27" x14ac:dyDescent="0.25">
      <c r="A991" t="s">
        <v>5825</v>
      </c>
      <c r="B991" t="str">
        <f>tbl_Facturas[[#This Row],[Factura]] &amp; "|" &amp; tbl_Facturas[[#This Row],[Proyecto OK]] &amp; "|" &amp; TEXT(tbl_Facturas[[#This Row],[Horas o Viaje]],"0.00") &amp; "|" &amp; TEXT(tbl_Facturas[[#This Row],[Costo unitario]],"0.00")</f>
        <v>2441||73.78|9.00</v>
      </c>
      <c r="C991">
        <v>2441</v>
      </c>
      <c r="D991">
        <v>678</v>
      </c>
      <c r="E991" t="s">
        <v>663</v>
      </c>
      <c r="G991" t="s">
        <v>1056</v>
      </c>
      <c r="H991" t="s">
        <v>1058</v>
      </c>
      <c r="I991" s="134" t="s">
        <v>5319</v>
      </c>
      <c r="M991" t="s">
        <v>911</v>
      </c>
      <c r="P991">
        <v>73.78</v>
      </c>
      <c r="Q991">
        <v>9</v>
      </c>
      <c r="R991">
        <v>664.02</v>
      </c>
      <c r="S991">
        <f>IFERROR(_xlfn.XLOOKUP(tbl_Facturas[[#This Row],[Key_Fact]],tbl_Manifiestos[Key_Manif],tbl_Manifiestos[Pagado a Broker],0),0)</f>
        <v>0</v>
      </c>
      <c r="T991">
        <v>561466.32000000007</v>
      </c>
    </row>
    <row r="992" spans="1:20" ht="27" x14ac:dyDescent="0.25">
      <c r="A992" t="s">
        <v>5825</v>
      </c>
      <c r="B992" t="str">
        <f>tbl_Facturas[[#This Row],[Factura]] &amp; "|" &amp; tbl_Facturas[[#This Row],[Proyecto OK]] &amp; "|" &amp; TEXT(tbl_Facturas[[#This Row],[Horas o Viaje]],"0.00") &amp; "|" &amp; TEXT(tbl_Facturas[[#This Row],[Costo unitario]],"0.00")</f>
        <v>2441||55.75|9.00</v>
      </c>
      <c r="C992">
        <v>2441</v>
      </c>
      <c r="D992">
        <v>4</v>
      </c>
      <c r="E992" t="s">
        <v>1875</v>
      </c>
      <c r="G992" t="s">
        <v>1054</v>
      </c>
      <c r="H992" t="s">
        <v>1059</v>
      </c>
      <c r="I992" s="134" t="s">
        <v>5319</v>
      </c>
      <c r="M992" t="s">
        <v>911</v>
      </c>
      <c r="P992">
        <v>55.75</v>
      </c>
      <c r="Q992">
        <v>9</v>
      </c>
      <c r="R992">
        <v>501.75</v>
      </c>
      <c r="S992">
        <f>IFERROR(_xlfn.XLOOKUP(tbl_Facturas[[#This Row],[Key_Fact]],tbl_Manifiestos[Key_Manif],tbl_Manifiestos[Pagado a Broker],0),0)</f>
        <v>0</v>
      </c>
      <c r="T992">
        <v>561968.07000000007</v>
      </c>
    </row>
    <row r="993" spans="1:20" x14ac:dyDescent="0.25">
      <c r="A993" t="s">
        <v>5825</v>
      </c>
      <c r="B993" t="str">
        <f>tbl_Facturas[[#This Row],[Factura]] &amp; "|" &amp; tbl_Facturas[[#This Row],[Proyecto OK]] &amp; "|" &amp; TEXT(tbl_Facturas[[#This Row],[Horas o Viaje]],"0.00") &amp; "|" &amp; TEXT(tbl_Facturas[[#This Row],[Costo unitario]],"0.00")</f>
        <v>2442|Chicago Heights|8.50|128.00</v>
      </c>
      <c r="C993">
        <v>2442</v>
      </c>
      <c r="D993">
        <v>103</v>
      </c>
      <c r="E993" t="s">
        <v>27</v>
      </c>
      <c r="G993" t="s">
        <v>284</v>
      </c>
      <c r="H993" t="s">
        <v>1060</v>
      </c>
      <c r="I993" s="134" t="s">
        <v>5310</v>
      </c>
      <c r="J993" t="s">
        <v>956</v>
      </c>
      <c r="K993" s="240" t="s">
        <v>956</v>
      </c>
      <c r="P993">
        <v>8.5</v>
      </c>
      <c r="Q993">
        <v>128</v>
      </c>
      <c r="R993">
        <v>1088</v>
      </c>
      <c r="S993">
        <f>IFERROR(_xlfn.XLOOKUP(tbl_Facturas[[#This Row],[Key_Fact]],tbl_Manifiestos[Key_Manif],tbl_Manifiestos[Pagado a Broker],0),0)</f>
        <v>1011.84</v>
      </c>
      <c r="T993">
        <v>563056.07000000007</v>
      </c>
    </row>
    <row r="994" spans="1:20" x14ac:dyDescent="0.25">
      <c r="A994" t="s">
        <v>5825</v>
      </c>
      <c r="B994" t="str">
        <f>tbl_Facturas[[#This Row],[Factura]] &amp; "|" &amp; tbl_Facturas[[#This Row],[Proyecto OK]] &amp; "|" &amp; TEXT(tbl_Facturas[[#This Row],[Horas o Viaje]],"0.00") &amp; "|" &amp; TEXT(tbl_Facturas[[#This Row],[Costo unitario]],"0.00")</f>
        <v>2442|Chicago Heights|8.50|128.00</v>
      </c>
      <c r="C994">
        <v>2442</v>
      </c>
      <c r="D994">
        <v>103</v>
      </c>
      <c r="E994" t="s">
        <v>27</v>
      </c>
      <c r="G994" t="s">
        <v>284</v>
      </c>
      <c r="H994" t="s">
        <v>1061</v>
      </c>
      <c r="I994" s="134" t="s">
        <v>5310</v>
      </c>
      <c r="J994" t="s">
        <v>956</v>
      </c>
      <c r="K994" s="240" t="s">
        <v>956</v>
      </c>
      <c r="P994">
        <v>8.5</v>
      </c>
      <c r="Q994">
        <v>128</v>
      </c>
      <c r="R994">
        <v>1088</v>
      </c>
      <c r="S994">
        <f>IFERROR(_xlfn.XLOOKUP(tbl_Facturas[[#This Row],[Key_Fact]],tbl_Manifiestos[Key_Manif],tbl_Manifiestos[Pagado a Broker],0),0)</f>
        <v>1011.84</v>
      </c>
      <c r="T994">
        <v>564144.07000000007</v>
      </c>
    </row>
    <row r="995" spans="1:20" x14ac:dyDescent="0.25">
      <c r="A995" t="s">
        <v>5825</v>
      </c>
      <c r="B995" t="str">
        <f>tbl_Facturas[[#This Row],[Factura]] &amp; "|" &amp; tbl_Facturas[[#This Row],[Proyecto OK]] &amp; "|" &amp; TEXT(tbl_Facturas[[#This Row],[Horas o Viaje]],"0.00") &amp; "|" &amp; TEXT(tbl_Facturas[[#This Row],[Costo unitario]],"0.00")</f>
        <v>2442|Chicago Heights|8.25|128.00</v>
      </c>
      <c r="C995">
        <v>2442</v>
      </c>
      <c r="D995">
        <v>73</v>
      </c>
      <c r="E995" t="s">
        <v>19</v>
      </c>
      <c r="G995" t="s">
        <v>20</v>
      </c>
      <c r="H995" t="s">
        <v>1062</v>
      </c>
      <c r="I995" s="134" t="s">
        <v>5310</v>
      </c>
      <c r="J995" t="s">
        <v>956</v>
      </c>
      <c r="K995" s="240" t="s">
        <v>956</v>
      </c>
      <c r="P995">
        <v>8.25</v>
      </c>
      <c r="Q995">
        <v>128</v>
      </c>
      <c r="R995">
        <v>1056</v>
      </c>
      <c r="S995">
        <f>IFERROR(_xlfn.XLOOKUP(tbl_Facturas[[#This Row],[Key_Fact]],tbl_Manifiestos[Key_Manif],tbl_Manifiestos[Pagado a Broker],0),0)</f>
        <v>0</v>
      </c>
      <c r="T995">
        <v>565200.07000000007</v>
      </c>
    </row>
    <row r="996" spans="1:20" x14ac:dyDescent="0.25">
      <c r="A996" t="s">
        <v>5825</v>
      </c>
      <c r="B996" t="str">
        <f>tbl_Facturas[[#This Row],[Factura]] &amp; "|" &amp; tbl_Facturas[[#This Row],[Proyecto OK]] &amp; "|" &amp; TEXT(tbl_Facturas[[#This Row],[Horas o Viaje]],"0.00") &amp; "|" &amp; TEXT(tbl_Facturas[[#This Row],[Costo unitario]],"0.00")</f>
        <v>2442|Chicago Heights|9.25|128.00</v>
      </c>
      <c r="C996">
        <v>2442</v>
      </c>
      <c r="D996">
        <v>103</v>
      </c>
      <c r="E996" t="s">
        <v>27</v>
      </c>
      <c r="G996" t="s">
        <v>284</v>
      </c>
      <c r="H996" t="s">
        <v>1063</v>
      </c>
      <c r="I996" s="134" t="s">
        <v>5310</v>
      </c>
      <c r="J996" t="s">
        <v>956</v>
      </c>
      <c r="K996" s="240" t="s">
        <v>956</v>
      </c>
      <c r="P996">
        <v>9.25</v>
      </c>
      <c r="Q996">
        <v>128</v>
      </c>
      <c r="R996">
        <v>1184</v>
      </c>
      <c r="S996">
        <f>IFERROR(_xlfn.XLOOKUP(tbl_Facturas[[#This Row],[Key_Fact]],tbl_Manifiestos[Key_Manif],tbl_Manifiestos[Pagado a Broker],0),0)</f>
        <v>1101.1200000000001</v>
      </c>
      <c r="T996">
        <v>566384.07000000007</v>
      </c>
    </row>
    <row r="997" spans="1:20" x14ac:dyDescent="0.25">
      <c r="A997" t="s">
        <v>5825</v>
      </c>
      <c r="B997" t="str">
        <f>tbl_Facturas[[#This Row],[Factura]] &amp; "|" &amp; tbl_Facturas[[#This Row],[Proyecto OK]] &amp; "|" &amp; TEXT(tbl_Facturas[[#This Row],[Horas o Viaje]],"0.00") &amp; "|" &amp; TEXT(tbl_Facturas[[#This Row],[Costo unitario]],"0.00")</f>
        <v>2442|Chicago Heights|9.50|128.00</v>
      </c>
      <c r="C997">
        <v>2442</v>
      </c>
      <c r="D997">
        <v>708</v>
      </c>
      <c r="E997" t="s">
        <v>27</v>
      </c>
      <c r="G997" t="s">
        <v>841</v>
      </c>
      <c r="H997" t="s">
        <v>1064</v>
      </c>
      <c r="I997" s="134" t="s">
        <v>5310</v>
      </c>
      <c r="J997" t="s">
        <v>956</v>
      </c>
      <c r="K997" s="240" t="s">
        <v>956</v>
      </c>
      <c r="P997">
        <v>9.5</v>
      </c>
      <c r="Q997">
        <v>128</v>
      </c>
      <c r="R997">
        <v>1216</v>
      </c>
      <c r="S997">
        <f>IFERROR(_xlfn.XLOOKUP(tbl_Facturas[[#This Row],[Key_Fact]],tbl_Manifiestos[Key_Manif],tbl_Manifiestos[Pagado a Broker],0),0)</f>
        <v>1130.8800000000001</v>
      </c>
      <c r="T997">
        <v>567600.07000000007</v>
      </c>
    </row>
    <row r="998" spans="1:20" x14ac:dyDescent="0.25">
      <c r="A998" t="s">
        <v>5825</v>
      </c>
      <c r="B998" t="str">
        <f>tbl_Facturas[[#This Row],[Factura]] &amp; "|" &amp; tbl_Facturas[[#This Row],[Proyecto OK]] &amp; "|" &amp; TEXT(tbl_Facturas[[#This Row],[Horas o Viaje]],"0.00") &amp; "|" &amp; TEXT(tbl_Facturas[[#This Row],[Costo unitario]],"0.00")</f>
        <v>2442|Chicago Heights|8.50|128.00</v>
      </c>
      <c r="C998">
        <v>2442</v>
      </c>
      <c r="D998">
        <v>73</v>
      </c>
      <c r="E998" t="s">
        <v>19</v>
      </c>
      <c r="G998" t="s">
        <v>20</v>
      </c>
      <c r="H998" t="s">
        <v>1065</v>
      </c>
      <c r="I998" s="134" t="s">
        <v>5310</v>
      </c>
      <c r="J998" t="s">
        <v>956</v>
      </c>
      <c r="K998" s="240" t="s">
        <v>956</v>
      </c>
      <c r="P998">
        <v>8.5</v>
      </c>
      <c r="Q998">
        <v>128</v>
      </c>
      <c r="R998">
        <v>1088</v>
      </c>
      <c r="S998">
        <f>IFERROR(_xlfn.XLOOKUP(tbl_Facturas[[#This Row],[Key_Fact]],tbl_Manifiestos[Key_Manif],tbl_Manifiestos[Pagado a Broker],0),0)</f>
        <v>1011.84</v>
      </c>
      <c r="T998">
        <v>568688.07000000007</v>
      </c>
    </row>
    <row r="999" spans="1:20" x14ac:dyDescent="0.25">
      <c r="A999" t="s">
        <v>5825</v>
      </c>
      <c r="B999" t="str">
        <f>tbl_Facturas[[#This Row],[Factura]] &amp; "|" &amp; tbl_Facturas[[#This Row],[Proyecto OK]] &amp; "|" &amp; TEXT(tbl_Facturas[[#This Row],[Horas o Viaje]],"0.00") &amp; "|" &amp; TEXT(tbl_Facturas[[#This Row],[Costo unitario]],"0.00")</f>
        <v>2442|Chicago Heights|8.75|128.00</v>
      </c>
      <c r="C999">
        <v>2442</v>
      </c>
      <c r="D999">
        <v>11</v>
      </c>
      <c r="E999" t="s">
        <v>12</v>
      </c>
      <c r="G999" t="s">
        <v>13</v>
      </c>
      <c r="H999" t="s">
        <v>1066</v>
      </c>
      <c r="I999" s="134" t="s">
        <v>5310</v>
      </c>
      <c r="J999" t="s">
        <v>956</v>
      </c>
      <c r="K999" s="240" t="s">
        <v>956</v>
      </c>
      <c r="P999">
        <v>8.75</v>
      </c>
      <c r="Q999">
        <v>128</v>
      </c>
      <c r="R999">
        <v>1120</v>
      </c>
      <c r="S999">
        <f>IFERROR(_xlfn.XLOOKUP(tbl_Facturas[[#This Row],[Key_Fact]],tbl_Manifiestos[Key_Manif],tbl_Manifiestos[Pagado a Broker],0),0)</f>
        <v>1041.6000000000001</v>
      </c>
      <c r="T999">
        <v>569808.07000000007</v>
      </c>
    </row>
    <row r="1000" spans="1:20" x14ac:dyDescent="0.25">
      <c r="A1000" t="s">
        <v>5825</v>
      </c>
      <c r="B1000" t="str">
        <f>tbl_Facturas[[#This Row],[Factura]] &amp; "|" &amp; tbl_Facturas[[#This Row],[Proyecto OK]] &amp; "|" &amp; TEXT(tbl_Facturas[[#This Row],[Horas o Viaje]],"0.00") &amp; "|" &amp; TEXT(tbl_Facturas[[#This Row],[Costo unitario]],"0.00")</f>
        <v>2442|Chicago Heights|8.00|128.00</v>
      </c>
      <c r="C1000">
        <v>2442</v>
      </c>
      <c r="D1000">
        <v>103</v>
      </c>
      <c r="E1000" t="s">
        <v>27</v>
      </c>
      <c r="G1000" t="s">
        <v>284</v>
      </c>
      <c r="H1000" t="s">
        <v>1067</v>
      </c>
      <c r="I1000" s="134" t="s">
        <v>5310</v>
      </c>
      <c r="J1000" t="s">
        <v>956</v>
      </c>
      <c r="K1000" s="240" t="s">
        <v>956</v>
      </c>
      <c r="P1000">
        <v>8</v>
      </c>
      <c r="Q1000">
        <v>128</v>
      </c>
      <c r="R1000">
        <v>1024</v>
      </c>
      <c r="S1000">
        <f>IFERROR(_xlfn.XLOOKUP(tbl_Facturas[[#This Row],[Key_Fact]],tbl_Manifiestos[Key_Manif],tbl_Manifiestos[Pagado a Broker],0),0)</f>
        <v>952.32</v>
      </c>
      <c r="T1000">
        <v>570832.07000000007</v>
      </c>
    </row>
    <row r="1001" spans="1:20" x14ac:dyDescent="0.25">
      <c r="A1001" t="s">
        <v>5825</v>
      </c>
      <c r="B1001" t="str">
        <f>tbl_Facturas[[#This Row],[Factura]] &amp; "|" &amp; tbl_Facturas[[#This Row],[Proyecto OK]] &amp; "|" &amp; TEXT(tbl_Facturas[[#This Row],[Horas o Viaje]],"0.00") &amp; "|" &amp; TEXT(tbl_Facturas[[#This Row],[Costo unitario]],"0.00")</f>
        <v>2442|Chicago Heights|8.00|128.00</v>
      </c>
      <c r="C1001">
        <v>2442</v>
      </c>
      <c r="D1001">
        <v>73</v>
      </c>
      <c r="E1001" t="s">
        <v>19</v>
      </c>
      <c r="G1001" t="s">
        <v>20</v>
      </c>
      <c r="H1001" t="s">
        <v>1068</v>
      </c>
      <c r="I1001" s="134" t="s">
        <v>5310</v>
      </c>
      <c r="J1001" t="s">
        <v>956</v>
      </c>
      <c r="K1001" s="240" t="s">
        <v>956</v>
      </c>
      <c r="P1001">
        <v>8</v>
      </c>
      <c r="Q1001">
        <v>128</v>
      </c>
      <c r="R1001">
        <v>1024</v>
      </c>
      <c r="S1001">
        <f>IFERROR(_xlfn.XLOOKUP(tbl_Facturas[[#This Row],[Key_Fact]],tbl_Manifiestos[Key_Manif],tbl_Manifiestos[Pagado a Broker],0),0)</f>
        <v>952.32</v>
      </c>
      <c r="T1001">
        <v>571856.07000000007</v>
      </c>
    </row>
    <row r="1002" spans="1:20" x14ac:dyDescent="0.25">
      <c r="A1002" t="s">
        <v>5825</v>
      </c>
      <c r="B1002" t="str">
        <f>tbl_Facturas[[#This Row],[Factura]] &amp; "|" &amp; tbl_Facturas[[#This Row],[Proyecto OK]] &amp; "|" &amp; TEXT(tbl_Facturas[[#This Row],[Horas o Viaje]],"0.00") &amp; "|" &amp; TEXT(tbl_Facturas[[#This Row],[Costo unitario]],"0.00")</f>
        <v>2442|Chicago Heights|8.00|128.00</v>
      </c>
      <c r="C1002">
        <v>2442</v>
      </c>
      <c r="D1002">
        <v>11</v>
      </c>
      <c r="E1002" t="s">
        <v>12</v>
      </c>
      <c r="G1002" t="s">
        <v>13</v>
      </c>
      <c r="H1002" t="s">
        <v>1069</v>
      </c>
      <c r="I1002" s="134" t="s">
        <v>5310</v>
      </c>
      <c r="J1002" t="s">
        <v>956</v>
      </c>
      <c r="K1002" s="240" t="s">
        <v>956</v>
      </c>
      <c r="P1002">
        <v>8</v>
      </c>
      <c r="Q1002">
        <v>128</v>
      </c>
      <c r="R1002">
        <v>1024</v>
      </c>
      <c r="S1002">
        <f>IFERROR(_xlfn.XLOOKUP(tbl_Facturas[[#This Row],[Key_Fact]],tbl_Manifiestos[Key_Manif],tbl_Manifiestos[Pagado a Broker],0),0)</f>
        <v>952.32</v>
      </c>
      <c r="T1002">
        <v>572880.07000000007</v>
      </c>
    </row>
    <row r="1003" spans="1:20" x14ac:dyDescent="0.25">
      <c r="A1003" t="s">
        <v>5825</v>
      </c>
      <c r="B1003" t="str">
        <f>tbl_Facturas[[#This Row],[Factura]] &amp; "|" &amp; tbl_Facturas[[#This Row],[Proyecto OK]] &amp; "|" &amp; TEXT(tbl_Facturas[[#This Row],[Horas o Viaje]],"0.00") &amp; "|" &amp; TEXT(tbl_Facturas[[#This Row],[Costo unitario]],"0.00")</f>
        <v>2442|Chicago Heights|8.50|128.00</v>
      </c>
      <c r="C1003">
        <v>2442</v>
      </c>
      <c r="D1003">
        <v>11</v>
      </c>
      <c r="E1003" t="s">
        <v>12</v>
      </c>
      <c r="G1003" t="s">
        <v>13</v>
      </c>
      <c r="H1003" t="s">
        <v>1070</v>
      </c>
      <c r="I1003" s="134" t="s">
        <v>5310</v>
      </c>
      <c r="J1003" t="s">
        <v>956</v>
      </c>
      <c r="K1003" s="240" t="s">
        <v>956</v>
      </c>
      <c r="P1003">
        <v>8.5</v>
      </c>
      <c r="Q1003">
        <v>128</v>
      </c>
      <c r="R1003">
        <v>1088</v>
      </c>
      <c r="S1003">
        <f>IFERROR(_xlfn.XLOOKUP(tbl_Facturas[[#This Row],[Key_Fact]],tbl_Manifiestos[Key_Manif],tbl_Manifiestos[Pagado a Broker],0),0)</f>
        <v>1011.84</v>
      </c>
      <c r="T1003">
        <v>573968.07000000007</v>
      </c>
    </row>
    <row r="1004" spans="1:20" x14ac:dyDescent="0.25">
      <c r="A1004" t="s">
        <v>5825</v>
      </c>
      <c r="B1004" t="str">
        <f>tbl_Facturas[[#This Row],[Factura]] &amp; "|" &amp; tbl_Facturas[[#This Row],[Proyecto OK]] &amp; "|" &amp; TEXT(tbl_Facturas[[#This Row],[Horas o Viaje]],"0.00") &amp; "|" &amp; TEXT(tbl_Facturas[[#This Row],[Costo unitario]],"0.00")</f>
        <v>2442|Chicago Heights|8.50|128.00</v>
      </c>
      <c r="C1004">
        <v>2442</v>
      </c>
      <c r="D1004">
        <v>73</v>
      </c>
      <c r="E1004" t="s">
        <v>19</v>
      </c>
      <c r="G1004" t="s">
        <v>20</v>
      </c>
      <c r="H1004" t="s">
        <v>1071</v>
      </c>
      <c r="I1004" s="134" t="s">
        <v>5310</v>
      </c>
      <c r="J1004" t="s">
        <v>956</v>
      </c>
      <c r="K1004" s="240" t="s">
        <v>956</v>
      </c>
      <c r="P1004">
        <v>8.5</v>
      </c>
      <c r="Q1004">
        <v>128</v>
      </c>
      <c r="R1004">
        <v>1088</v>
      </c>
      <c r="S1004">
        <f>IFERROR(_xlfn.XLOOKUP(tbl_Facturas[[#This Row],[Key_Fact]],tbl_Manifiestos[Key_Manif],tbl_Manifiestos[Pagado a Broker],0),0)</f>
        <v>1011.84</v>
      </c>
      <c r="T1004">
        <v>575056.07000000007</v>
      </c>
    </row>
    <row r="1005" spans="1:20" x14ac:dyDescent="0.25">
      <c r="A1005" t="s">
        <v>5825</v>
      </c>
      <c r="B1005" t="str">
        <f>tbl_Facturas[[#This Row],[Factura]] &amp; "|" &amp; tbl_Facturas[[#This Row],[Proyecto OK]] &amp; "|" &amp; TEXT(tbl_Facturas[[#This Row],[Horas o Viaje]],"0.00") &amp; "|" &amp; TEXT(tbl_Facturas[[#This Row],[Costo unitario]],"0.00")</f>
        <v>2442|Chicago Heights|8.50|128.00</v>
      </c>
      <c r="C1005">
        <v>2442</v>
      </c>
      <c r="D1005">
        <v>73</v>
      </c>
      <c r="E1005" t="s">
        <v>19</v>
      </c>
      <c r="G1005" t="s">
        <v>20</v>
      </c>
      <c r="H1005" t="s">
        <v>1072</v>
      </c>
      <c r="I1005" s="134" t="s">
        <v>5310</v>
      </c>
      <c r="J1005" t="s">
        <v>956</v>
      </c>
      <c r="K1005" s="240" t="s">
        <v>956</v>
      </c>
      <c r="P1005">
        <v>8.5</v>
      </c>
      <c r="Q1005">
        <v>128</v>
      </c>
      <c r="R1005">
        <v>1088</v>
      </c>
      <c r="S1005">
        <f>IFERROR(_xlfn.XLOOKUP(tbl_Facturas[[#This Row],[Key_Fact]],tbl_Manifiestos[Key_Manif],tbl_Manifiestos[Pagado a Broker],0),0)</f>
        <v>1011.84</v>
      </c>
      <c r="T1005">
        <v>576144.07000000007</v>
      </c>
    </row>
    <row r="1006" spans="1:20" x14ac:dyDescent="0.25">
      <c r="A1006" t="s">
        <v>5825</v>
      </c>
      <c r="B1006" t="str">
        <f>tbl_Facturas[[#This Row],[Factura]] &amp; "|" &amp; tbl_Facturas[[#This Row],[Proyecto OK]] &amp; "|" &amp; TEXT(tbl_Facturas[[#This Row],[Horas o Viaje]],"0.00") &amp; "|" &amp; TEXT(tbl_Facturas[[#This Row],[Costo unitario]],"0.00")</f>
        <v>2442|Chicago Heights|8.25|128.00</v>
      </c>
      <c r="C1006">
        <v>2442</v>
      </c>
      <c r="D1006">
        <v>54</v>
      </c>
      <c r="E1006" t="s">
        <v>19</v>
      </c>
      <c r="G1006" t="s">
        <v>479</v>
      </c>
      <c r="H1006" t="s">
        <v>1073</v>
      </c>
      <c r="I1006" s="134" t="s">
        <v>5310</v>
      </c>
      <c r="J1006" t="s">
        <v>956</v>
      </c>
      <c r="K1006" s="240" t="s">
        <v>956</v>
      </c>
      <c r="P1006">
        <v>8.25</v>
      </c>
      <c r="Q1006">
        <v>128</v>
      </c>
      <c r="R1006">
        <v>1056</v>
      </c>
      <c r="S1006">
        <f>IFERROR(_xlfn.XLOOKUP(tbl_Facturas[[#This Row],[Key_Fact]],tbl_Manifiestos[Key_Manif],tbl_Manifiestos[Pagado a Broker],0),0)</f>
        <v>0</v>
      </c>
      <c r="T1006">
        <v>577200.07000000007</v>
      </c>
    </row>
    <row r="1007" spans="1:20" x14ac:dyDescent="0.25">
      <c r="A1007" t="s">
        <v>5825</v>
      </c>
      <c r="B1007" t="str">
        <f>tbl_Facturas[[#This Row],[Factura]] &amp; "|" &amp; tbl_Facturas[[#This Row],[Proyecto OK]] &amp; "|" &amp; TEXT(tbl_Facturas[[#This Row],[Horas o Viaje]],"0.00") &amp; "|" &amp; TEXT(tbl_Facturas[[#This Row],[Costo unitario]],"0.00")</f>
        <v>2442|Chicago Heights|9.00|128.00</v>
      </c>
      <c r="C1007">
        <v>2442</v>
      </c>
      <c r="D1007">
        <v>103</v>
      </c>
      <c r="E1007" t="s">
        <v>27</v>
      </c>
      <c r="G1007" t="s">
        <v>284</v>
      </c>
      <c r="H1007" t="s">
        <v>1074</v>
      </c>
      <c r="I1007" s="134" t="s">
        <v>5310</v>
      </c>
      <c r="J1007" t="s">
        <v>956</v>
      </c>
      <c r="K1007" s="240" t="s">
        <v>956</v>
      </c>
      <c r="P1007">
        <v>9</v>
      </c>
      <c r="Q1007">
        <v>128</v>
      </c>
      <c r="R1007">
        <v>1152</v>
      </c>
      <c r="S1007">
        <f>IFERROR(_xlfn.XLOOKUP(tbl_Facturas[[#This Row],[Key_Fact]],tbl_Manifiestos[Key_Manif],tbl_Manifiestos[Pagado a Broker],0),0)</f>
        <v>1071.3600000000001</v>
      </c>
      <c r="T1007">
        <v>578352.07000000007</v>
      </c>
    </row>
    <row r="1008" spans="1:20" x14ac:dyDescent="0.25">
      <c r="A1008" t="s">
        <v>5825</v>
      </c>
      <c r="B1008" t="str">
        <f>tbl_Facturas[[#This Row],[Factura]] &amp; "|" &amp; tbl_Facturas[[#This Row],[Proyecto OK]] &amp; "|" &amp; TEXT(tbl_Facturas[[#This Row],[Horas o Viaje]],"0.00") &amp; "|" &amp; TEXT(tbl_Facturas[[#This Row],[Costo unitario]],"0.00")</f>
        <v>2442||0.00|0.00</v>
      </c>
      <c r="C1008">
        <v>2442</v>
      </c>
      <c r="G1008" t="s">
        <v>52</v>
      </c>
      <c r="I1008" s="134" t="s">
        <v>5310</v>
      </c>
      <c r="R1008">
        <v>128</v>
      </c>
      <c r="S1008">
        <f>IFERROR(_xlfn.XLOOKUP(tbl_Facturas[[#This Row],[Key_Fact]],tbl_Manifiestos[Key_Manif],tbl_Manifiestos[Pagado a Broker],0),0)</f>
        <v>0</v>
      </c>
      <c r="T1008">
        <v>578480.07000000007</v>
      </c>
    </row>
    <row r="1009" spans="1:20" x14ac:dyDescent="0.25">
      <c r="A1009" t="s">
        <v>5825</v>
      </c>
      <c r="B1009" t="str">
        <f>tbl_Facturas[[#This Row],[Factura]] &amp; "|" &amp; tbl_Facturas[[#This Row],[Proyecto OK]] &amp; "|" &amp; TEXT(tbl_Facturas[[#This Row],[Horas o Viaje]],"0.00") &amp; "|" &amp; TEXT(tbl_Facturas[[#This Row],[Costo unitario]],"0.00")</f>
        <v>2443|Lead Service Replacement Project|8.50|115.50</v>
      </c>
      <c r="C1009">
        <v>2443</v>
      </c>
      <c r="D1009">
        <v>11</v>
      </c>
      <c r="E1009" t="s">
        <v>12</v>
      </c>
      <c r="G1009" t="s">
        <v>13</v>
      </c>
      <c r="H1009" t="s">
        <v>1075</v>
      </c>
      <c r="I1009" s="134" t="s">
        <v>5312</v>
      </c>
      <c r="J1009" t="s">
        <v>1076</v>
      </c>
      <c r="K1009" t="s">
        <v>15</v>
      </c>
      <c r="L1009" t="s">
        <v>5722</v>
      </c>
      <c r="P1009">
        <v>8.5</v>
      </c>
      <c r="Q1009">
        <v>115.5</v>
      </c>
      <c r="R1009">
        <v>981.75</v>
      </c>
      <c r="S1009">
        <f>IFERROR(_xlfn.XLOOKUP(tbl_Facturas[[#This Row],[Key_Fact]],tbl_Manifiestos[Key_Manif],tbl_Manifiestos[Pagado a Broker],0),0)</f>
        <v>913.02750000000003</v>
      </c>
      <c r="T1009">
        <v>579461.82000000007</v>
      </c>
    </row>
    <row r="1010" spans="1:20" x14ac:dyDescent="0.25">
      <c r="A1010" t="s">
        <v>5825</v>
      </c>
      <c r="B1010" t="str">
        <f>tbl_Facturas[[#This Row],[Factura]] &amp; "|" &amp; tbl_Facturas[[#This Row],[Proyecto OK]] &amp; "|" &amp; TEXT(tbl_Facturas[[#This Row],[Horas o Viaje]],"0.00") &amp; "|" &amp; TEXT(tbl_Facturas[[#This Row],[Costo unitario]],"0.00")</f>
        <v>2444|Lead Service Replacement Project|6.50|115.50</v>
      </c>
      <c r="C1010">
        <v>2444</v>
      </c>
      <c r="D1010">
        <v>11</v>
      </c>
      <c r="E1010" t="s">
        <v>12</v>
      </c>
      <c r="G1010" t="s">
        <v>13</v>
      </c>
      <c r="H1010" t="s">
        <v>1077</v>
      </c>
      <c r="I1010" s="134" t="s">
        <v>5312</v>
      </c>
      <c r="J1010" t="s">
        <v>1078</v>
      </c>
      <c r="K1010" t="s">
        <v>15</v>
      </c>
      <c r="L1010" t="s">
        <v>5640</v>
      </c>
      <c r="P1010">
        <v>6.5</v>
      </c>
      <c r="Q1010">
        <v>115.5</v>
      </c>
      <c r="R1010">
        <v>750.75</v>
      </c>
      <c r="S1010">
        <f>IFERROR(_xlfn.XLOOKUP(tbl_Facturas[[#This Row],[Key_Fact]],tbl_Manifiestos[Key_Manif],tbl_Manifiestos[Pagado a Broker],0),0)</f>
        <v>698.19749999999999</v>
      </c>
      <c r="T1010">
        <v>580212.57000000007</v>
      </c>
    </row>
    <row r="1011" spans="1:20" x14ac:dyDescent="0.25">
      <c r="A1011" t="s">
        <v>5825</v>
      </c>
      <c r="B1011" t="str">
        <f>tbl_Facturas[[#This Row],[Factura]] &amp; "|" &amp; tbl_Facturas[[#This Row],[Proyecto OK]] &amp; "|" &amp; TEXT(tbl_Facturas[[#This Row],[Horas o Viaje]],"0.00") &amp; "|" &amp; TEXT(tbl_Facturas[[#This Row],[Costo unitario]],"0.00")</f>
        <v>2444|Lead Service Replacement Project|8.00|115.50</v>
      </c>
      <c r="C1011">
        <v>2444</v>
      </c>
      <c r="D1011">
        <v>54</v>
      </c>
      <c r="E1011" t="s">
        <v>19</v>
      </c>
      <c r="G1011" t="s">
        <v>479</v>
      </c>
      <c r="H1011" t="s">
        <v>1079</v>
      </c>
      <c r="I1011" s="134" t="s">
        <v>5312</v>
      </c>
      <c r="J1011" t="s">
        <v>1078</v>
      </c>
      <c r="K1011" t="s">
        <v>15</v>
      </c>
      <c r="L1011" t="s">
        <v>5640</v>
      </c>
      <c r="P1011">
        <v>8</v>
      </c>
      <c r="Q1011">
        <v>115.5</v>
      </c>
      <c r="R1011">
        <v>924</v>
      </c>
      <c r="S1011">
        <f>IFERROR(_xlfn.XLOOKUP(tbl_Facturas[[#This Row],[Key_Fact]],tbl_Manifiestos[Key_Manif],tbl_Manifiestos[Pagado a Broker],0),0)</f>
        <v>0</v>
      </c>
      <c r="T1011">
        <v>581136.57000000007</v>
      </c>
    </row>
    <row r="1012" spans="1:20" x14ac:dyDescent="0.25">
      <c r="A1012" t="s">
        <v>5825</v>
      </c>
      <c r="B1012" t="str">
        <f>tbl_Facturas[[#This Row],[Factura]] &amp; "|" &amp; tbl_Facturas[[#This Row],[Proyecto OK]] &amp; "|" &amp; TEXT(tbl_Facturas[[#This Row],[Horas o Viaje]],"0.00") &amp; "|" &amp; TEXT(tbl_Facturas[[#This Row],[Costo unitario]],"0.00")</f>
        <v>2444|Lead Service Replacement Project|7.50|115.50</v>
      </c>
      <c r="C1012">
        <v>2444</v>
      </c>
      <c r="D1012">
        <v>54</v>
      </c>
      <c r="E1012" t="s">
        <v>19</v>
      </c>
      <c r="G1012" t="s">
        <v>479</v>
      </c>
      <c r="H1012" t="s">
        <v>1080</v>
      </c>
      <c r="I1012" s="134" t="s">
        <v>5312</v>
      </c>
      <c r="J1012" t="s">
        <v>1078</v>
      </c>
      <c r="K1012" t="s">
        <v>15</v>
      </c>
      <c r="L1012" t="s">
        <v>5640</v>
      </c>
      <c r="P1012">
        <v>7.5</v>
      </c>
      <c r="Q1012">
        <v>115.5</v>
      </c>
      <c r="R1012">
        <v>866.25</v>
      </c>
      <c r="S1012">
        <f>IFERROR(_xlfn.XLOOKUP(tbl_Facturas[[#This Row],[Key_Fact]],tbl_Manifiestos[Key_Manif],tbl_Manifiestos[Pagado a Broker],0),0)</f>
        <v>0</v>
      </c>
      <c r="T1012">
        <v>582002.82000000007</v>
      </c>
    </row>
    <row r="1013" spans="1:20" x14ac:dyDescent="0.25">
      <c r="A1013" t="s">
        <v>5825</v>
      </c>
      <c r="B1013" t="str">
        <f>tbl_Facturas[[#This Row],[Factura]] &amp; "|" &amp; tbl_Facturas[[#This Row],[Proyecto OK]] &amp; "|" &amp; TEXT(tbl_Facturas[[#This Row],[Horas o Viaje]],"0.00") &amp; "|" &amp; TEXT(tbl_Facturas[[#This Row],[Costo unitario]],"0.00")</f>
        <v>2444|Lead Service Replacement Project|9.50|115.50</v>
      </c>
      <c r="C1013">
        <v>2444</v>
      </c>
      <c r="D1013">
        <v>54</v>
      </c>
      <c r="E1013" t="s">
        <v>19</v>
      </c>
      <c r="G1013" t="s">
        <v>479</v>
      </c>
      <c r="H1013" t="s">
        <v>1081</v>
      </c>
      <c r="I1013" s="134" t="s">
        <v>5312</v>
      </c>
      <c r="J1013" t="s">
        <v>1078</v>
      </c>
      <c r="K1013" t="s">
        <v>15</v>
      </c>
      <c r="L1013" t="s">
        <v>5640</v>
      </c>
      <c r="P1013">
        <v>9.5</v>
      </c>
      <c r="Q1013">
        <v>115.5</v>
      </c>
      <c r="R1013">
        <v>1097.25</v>
      </c>
      <c r="S1013">
        <f>IFERROR(_xlfn.XLOOKUP(tbl_Facturas[[#This Row],[Key_Fact]],tbl_Manifiestos[Key_Manif],tbl_Manifiestos[Pagado a Broker],0),0)</f>
        <v>0</v>
      </c>
      <c r="T1013">
        <v>583100.07000000007</v>
      </c>
    </row>
    <row r="1014" spans="1:20" x14ac:dyDescent="0.25">
      <c r="A1014" t="s">
        <v>5825</v>
      </c>
      <c r="B1014" t="str">
        <f>tbl_Facturas[[#This Row],[Factura]] &amp; "|" &amp; tbl_Facturas[[#This Row],[Proyecto OK]] &amp; "|" &amp; TEXT(tbl_Facturas[[#This Row],[Horas o Viaje]],"0.00") &amp; "|" &amp; TEXT(tbl_Facturas[[#This Row],[Costo unitario]],"0.00")</f>
        <v>2445|Glencoe|7.00|115.50</v>
      </c>
      <c r="C1014">
        <v>2445</v>
      </c>
      <c r="D1014">
        <v>82</v>
      </c>
      <c r="E1014" t="s">
        <v>12</v>
      </c>
      <c r="G1014" t="s">
        <v>792</v>
      </c>
      <c r="H1014" t="s">
        <v>1082</v>
      </c>
      <c r="I1014" s="134" t="s">
        <v>5312</v>
      </c>
      <c r="J1014" t="s">
        <v>591</v>
      </c>
      <c r="K1014" t="s">
        <v>591</v>
      </c>
      <c r="P1014">
        <v>7</v>
      </c>
      <c r="Q1014">
        <v>115.5</v>
      </c>
      <c r="R1014">
        <v>808.5</v>
      </c>
      <c r="S1014">
        <f>IFERROR(_xlfn.XLOOKUP(tbl_Facturas[[#This Row],[Key_Fact]],tbl_Manifiestos[Key_Manif],tbl_Manifiestos[Pagado a Broker],0),0)</f>
        <v>751.90500000000009</v>
      </c>
      <c r="T1014">
        <v>583908.57000000007</v>
      </c>
    </row>
    <row r="1015" spans="1:20" x14ac:dyDescent="0.25">
      <c r="A1015" t="s">
        <v>5825</v>
      </c>
      <c r="B1015" t="str">
        <f>tbl_Facturas[[#This Row],[Factura]] &amp; "|" &amp; tbl_Facturas[[#This Row],[Proyecto OK]] &amp; "|" &amp; TEXT(tbl_Facturas[[#This Row],[Horas o Viaje]],"0.00") &amp; "|" &amp; TEXT(tbl_Facturas[[#This Row],[Costo unitario]],"0.00")</f>
        <v>2445|Glencoe|9.50|115.50</v>
      </c>
      <c r="C1015">
        <v>2445</v>
      </c>
      <c r="D1015">
        <v>308</v>
      </c>
      <c r="E1015" t="s">
        <v>16</v>
      </c>
      <c r="G1015" t="s">
        <v>17</v>
      </c>
      <c r="H1015" t="s">
        <v>1083</v>
      </c>
      <c r="I1015" s="134" t="s">
        <v>5312</v>
      </c>
      <c r="J1015" t="s">
        <v>591</v>
      </c>
      <c r="K1015" t="s">
        <v>591</v>
      </c>
      <c r="P1015">
        <v>9.5</v>
      </c>
      <c r="Q1015">
        <v>115.5</v>
      </c>
      <c r="R1015">
        <v>1097.25</v>
      </c>
      <c r="S1015">
        <f>IFERROR(_xlfn.XLOOKUP(tbl_Facturas[[#This Row],[Key_Fact]],tbl_Manifiestos[Key_Manif],tbl_Manifiestos[Pagado a Broker],0),0)</f>
        <v>1020.4425000000001</v>
      </c>
      <c r="T1015">
        <v>585005.82000000007</v>
      </c>
    </row>
    <row r="1016" spans="1:20" x14ac:dyDescent="0.25">
      <c r="A1016" t="s">
        <v>5825</v>
      </c>
      <c r="B1016" t="str">
        <f>tbl_Facturas[[#This Row],[Factura]] &amp; "|" &amp; tbl_Facturas[[#This Row],[Proyecto OK]] &amp; "|" &amp; TEXT(tbl_Facturas[[#This Row],[Horas o Viaje]],"0.00") &amp; "|" &amp; TEXT(tbl_Facturas[[#This Row],[Costo unitario]],"0.00")</f>
        <v>2445|Glencoe|8.50|115.50</v>
      </c>
      <c r="C1016">
        <v>2445</v>
      </c>
      <c r="D1016">
        <v>308</v>
      </c>
      <c r="E1016" t="s">
        <v>16</v>
      </c>
      <c r="G1016" t="s">
        <v>17</v>
      </c>
      <c r="H1016" t="s">
        <v>1084</v>
      </c>
      <c r="I1016" s="134" t="s">
        <v>5312</v>
      </c>
      <c r="J1016" t="s">
        <v>591</v>
      </c>
      <c r="K1016" t="s">
        <v>591</v>
      </c>
      <c r="P1016">
        <v>8.5</v>
      </c>
      <c r="Q1016">
        <v>115.5</v>
      </c>
      <c r="R1016">
        <v>981.75</v>
      </c>
      <c r="S1016">
        <f>IFERROR(_xlfn.XLOOKUP(tbl_Facturas[[#This Row],[Key_Fact]],tbl_Manifiestos[Key_Manif],tbl_Manifiestos[Pagado a Broker],0),0)</f>
        <v>913.02750000000003</v>
      </c>
      <c r="T1016">
        <v>585987.57000000007</v>
      </c>
    </row>
    <row r="1017" spans="1:20" x14ac:dyDescent="0.25">
      <c r="A1017" t="s">
        <v>5825</v>
      </c>
      <c r="B1017" t="str">
        <f>tbl_Facturas[[#This Row],[Factura]] &amp; "|" &amp; tbl_Facturas[[#This Row],[Proyecto OK]] &amp; "|" &amp; TEXT(tbl_Facturas[[#This Row],[Horas o Viaje]],"0.00") &amp; "|" &amp; TEXT(tbl_Facturas[[#This Row],[Costo unitario]],"0.00")</f>
        <v>2445|Glencoe|10.00|115.50</v>
      </c>
      <c r="C1017">
        <v>2445</v>
      </c>
      <c r="D1017">
        <v>82</v>
      </c>
      <c r="E1017" t="s">
        <v>12</v>
      </c>
      <c r="G1017" t="s">
        <v>792</v>
      </c>
      <c r="H1017" t="s">
        <v>1085</v>
      </c>
      <c r="I1017" s="134" t="s">
        <v>5312</v>
      </c>
      <c r="J1017" t="s">
        <v>591</v>
      </c>
      <c r="K1017" t="s">
        <v>591</v>
      </c>
      <c r="P1017">
        <v>10</v>
      </c>
      <c r="Q1017">
        <v>115.5</v>
      </c>
      <c r="R1017">
        <v>1155</v>
      </c>
      <c r="S1017">
        <f>IFERROR(_xlfn.XLOOKUP(tbl_Facturas[[#This Row],[Key_Fact]],tbl_Manifiestos[Key_Manif],tbl_Manifiestos[Pagado a Broker],0),0)</f>
        <v>1074.1500000000001</v>
      </c>
      <c r="T1017">
        <v>587142.57000000007</v>
      </c>
    </row>
    <row r="1018" spans="1:20" x14ac:dyDescent="0.25">
      <c r="A1018" t="s">
        <v>5825</v>
      </c>
      <c r="B1018" t="str">
        <f>tbl_Facturas[[#This Row],[Factura]] &amp; "|" &amp; tbl_Facturas[[#This Row],[Proyecto OK]] &amp; "|" &amp; TEXT(tbl_Facturas[[#This Row],[Horas o Viaje]],"0.00") &amp; "|" &amp; TEXT(tbl_Facturas[[#This Row],[Costo unitario]],"0.00")</f>
        <v>2445|Glencoe|5.50|115.50</v>
      </c>
      <c r="C1018">
        <v>2445</v>
      </c>
      <c r="D1018">
        <v>308</v>
      </c>
      <c r="E1018" t="s">
        <v>16</v>
      </c>
      <c r="G1018" t="s">
        <v>17</v>
      </c>
      <c r="H1018" t="s">
        <v>1086</v>
      </c>
      <c r="I1018" s="134" t="s">
        <v>5312</v>
      </c>
      <c r="J1018" t="s">
        <v>591</v>
      </c>
      <c r="K1018" t="s">
        <v>591</v>
      </c>
      <c r="P1018">
        <v>5.5</v>
      </c>
      <c r="Q1018">
        <v>115.5</v>
      </c>
      <c r="R1018">
        <v>635.25</v>
      </c>
      <c r="S1018">
        <f>IFERROR(_xlfn.XLOOKUP(tbl_Facturas[[#This Row],[Key_Fact]],tbl_Manifiestos[Key_Manif],tbl_Manifiestos[Pagado a Broker],0),0)</f>
        <v>590.78250000000003</v>
      </c>
      <c r="T1018">
        <v>587777.82000000007</v>
      </c>
    </row>
    <row r="1019" spans="1:20" x14ac:dyDescent="0.25">
      <c r="A1019" t="s">
        <v>5825</v>
      </c>
      <c r="B1019" t="str">
        <f>tbl_Facturas[[#This Row],[Factura]] &amp; "|" &amp; tbl_Facturas[[#This Row],[Proyecto OK]] &amp; "|" &amp; TEXT(tbl_Facturas[[#This Row],[Horas o Viaje]],"0.00") &amp; "|" &amp; TEXT(tbl_Facturas[[#This Row],[Costo unitario]],"0.00")</f>
        <v>2445|Glencoe|5.00|115.50</v>
      </c>
      <c r="C1019">
        <v>2445</v>
      </c>
      <c r="D1019">
        <v>82</v>
      </c>
      <c r="E1019" t="s">
        <v>12</v>
      </c>
      <c r="G1019" t="s">
        <v>792</v>
      </c>
      <c r="H1019" t="s">
        <v>1087</v>
      </c>
      <c r="I1019" s="134" t="s">
        <v>5312</v>
      </c>
      <c r="J1019" t="s">
        <v>591</v>
      </c>
      <c r="K1019" t="s">
        <v>591</v>
      </c>
      <c r="P1019">
        <v>5</v>
      </c>
      <c r="Q1019">
        <v>115.5</v>
      </c>
      <c r="R1019">
        <v>577.5</v>
      </c>
      <c r="S1019">
        <f>IFERROR(_xlfn.XLOOKUP(tbl_Facturas[[#This Row],[Key_Fact]],tbl_Manifiestos[Key_Manif],tbl_Manifiestos[Pagado a Broker],0),0)</f>
        <v>537.07500000000005</v>
      </c>
      <c r="T1019">
        <v>588355.32000000007</v>
      </c>
    </row>
    <row r="1020" spans="1:20" x14ac:dyDescent="0.25">
      <c r="A1020" t="s">
        <v>5825</v>
      </c>
      <c r="B1020" t="str">
        <f>tbl_Facturas[[#This Row],[Factura]] &amp; "|" &amp; tbl_Facturas[[#This Row],[Proyecto OK]] &amp; "|" &amp; TEXT(tbl_Facturas[[#This Row],[Horas o Viaje]],"0.00") &amp; "|" &amp; TEXT(tbl_Facturas[[#This Row],[Costo unitario]],"0.00")</f>
        <v>2445|Glencoe|8.00|115.50</v>
      </c>
      <c r="C1020">
        <v>2445</v>
      </c>
      <c r="D1020">
        <v>308</v>
      </c>
      <c r="E1020" t="s">
        <v>16</v>
      </c>
      <c r="G1020" t="s">
        <v>17</v>
      </c>
      <c r="H1020" t="s">
        <v>1088</v>
      </c>
      <c r="I1020" s="134" t="s">
        <v>5312</v>
      </c>
      <c r="J1020" t="s">
        <v>591</v>
      </c>
      <c r="K1020" t="s">
        <v>591</v>
      </c>
      <c r="P1020">
        <v>8</v>
      </c>
      <c r="Q1020">
        <v>115.5</v>
      </c>
      <c r="R1020">
        <v>924</v>
      </c>
      <c r="S1020">
        <f>IFERROR(_xlfn.XLOOKUP(tbl_Facturas[[#This Row],[Key_Fact]],tbl_Manifiestos[Key_Manif],tbl_Manifiestos[Pagado a Broker],0),0)</f>
        <v>859.32</v>
      </c>
      <c r="T1020">
        <v>589279.32000000007</v>
      </c>
    </row>
    <row r="1021" spans="1:20" x14ac:dyDescent="0.25">
      <c r="A1021" t="s">
        <v>5825</v>
      </c>
      <c r="B1021" t="str">
        <f>tbl_Facturas[[#This Row],[Factura]] &amp; "|" &amp; tbl_Facturas[[#This Row],[Proyecto OK]] &amp; "|" &amp; TEXT(tbl_Facturas[[#This Row],[Horas o Viaje]],"0.00") &amp; "|" &amp; TEXT(tbl_Facturas[[#This Row],[Costo unitario]],"0.00")</f>
        <v>2445|Glencoe|9.00|115.50</v>
      </c>
      <c r="C1021">
        <v>2445</v>
      </c>
      <c r="D1021">
        <v>13</v>
      </c>
      <c r="E1021" t="s">
        <v>1089</v>
      </c>
      <c r="G1021" t="s">
        <v>1090</v>
      </c>
      <c r="H1021" t="s">
        <v>1091</v>
      </c>
      <c r="I1021" s="134" t="s">
        <v>5312</v>
      </c>
      <c r="J1021" t="s">
        <v>591</v>
      </c>
      <c r="K1021" t="s">
        <v>591</v>
      </c>
      <c r="P1021">
        <v>9</v>
      </c>
      <c r="Q1021">
        <v>115.5</v>
      </c>
      <c r="R1021">
        <v>1039.5</v>
      </c>
      <c r="S1021">
        <f>IFERROR(_xlfn.XLOOKUP(tbl_Facturas[[#This Row],[Key_Fact]],tbl_Manifiestos[Key_Manif],tbl_Manifiestos[Pagado a Broker],0),0)</f>
        <v>966.73500000000001</v>
      </c>
      <c r="T1021">
        <v>590318.82000000007</v>
      </c>
    </row>
    <row r="1022" spans="1:20" x14ac:dyDescent="0.25">
      <c r="A1022" t="s">
        <v>5825</v>
      </c>
      <c r="B1022" t="str">
        <f>tbl_Facturas[[#This Row],[Factura]] &amp; "|" &amp; tbl_Facturas[[#This Row],[Proyecto OK]] &amp; "|" &amp; TEXT(tbl_Facturas[[#This Row],[Horas o Viaje]],"0.00") &amp; "|" &amp; TEXT(tbl_Facturas[[#This Row],[Costo unitario]],"0.00")</f>
        <v>2445|Glencoe|8.00|115.50</v>
      </c>
      <c r="C1022">
        <v>2445</v>
      </c>
      <c r="D1022">
        <v>356</v>
      </c>
      <c r="E1022" t="s">
        <v>27</v>
      </c>
      <c r="G1022" t="s">
        <v>122</v>
      </c>
      <c r="H1022" t="s">
        <v>1092</v>
      </c>
      <c r="I1022" s="134" t="s">
        <v>5312</v>
      </c>
      <c r="J1022" t="s">
        <v>591</v>
      </c>
      <c r="K1022" t="s">
        <v>591</v>
      </c>
      <c r="P1022">
        <v>8</v>
      </c>
      <c r="Q1022">
        <v>115.5</v>
      </c>
      <c r="R1022">
        <v>924</v>
      </c>
      <c r="S1022">
        <f>IFERROR(_xlfn.XLOOKUP(tbl_Facturas[[#This Row],[Key_Fact]],tbl_Manifiestos[Key_Manif],tbl_Manifiestos[Pagado a Broker],0),0)</f>
        <v>859.32</v>
      </c>
      <c r="T1022">
        <v>591242.82000000007</v>
      </c>
    </row>
    <row r="1023" spans="1:20" x14ac:dyDescent="0.25">
      <c r="A1023" t="s">
        <v>5825</v>
      </c>
      <c r="B1023" t="str">
        <f>tbl_Facturas[[#This Row],[Factura]] &amp; "|" &amp; tbl_Facturas[[#This Row],[Proyecto OK]] &amp; "|" &amp; TEXT(tbl_Facturas[[#This Row],[Horas o Viaje]],"0.00") &amp; "|" &amp; TEXT(tbl_Facturas[[#This Row],[Costo unitario]],"0.00")</f>
        <v>2445|Glencoe|7.50|115.50</v>
      </c>
      <c r="C1023">
        <v>2445</v>
      </c>
      <c r="D1023">
        <v>13</v>
      </c>
      <c r="E1023" t="s">
        <v>1089</v>
      </c>
      <c r="G1023" t="s">
        <v>1090</v>
      </c>
      <c r="H1023" t="s">
        <v>1093</v>
      </c>
      <c r="I1023" s="134" t="s">
        <v>5312</v>
      </c>
      <c r="J1023" t="s">
        <v>591</v>
      </c>
      <c r="K1023" t="s">
        <v>591</v>
      </c>
      <c r="P1023">
        <v>7.5</v>
      </c>
      <c r="Q1023">
        <v>115.5</v>
      </c>
      <c r="R1023">
        <v>866.25</v>
      </c>
      <c r="S1023">
        <f>IFERROR(_xlfn.XLOOKUP(tbl_Facturas[[#This Row],[Key_Fact]],tbl_Manifiestos[Key_Manif],tbl_Manifiestos[Pagado a Broker],0),0)</f>
        <v>0</v>
      </c>
      <c r="T1023">
        <v>592109.07000000007</v>
      </c>
    </row>
    <row r="1024" spans="1:20" x14ac:dyDescent="0.25">
      <c r="A1024" t="s">
        <v>5825</v>
      </c>
      <c r="B1024" t="str">
        <f>tbl_Facturas[[#This Row],[Factura]] &amp; "|" &amp; tbl_Facturas[[#This Row],[Proyecto OK]] &amp; "|" &amp; TEXT(tbl_Facturas[[#This Row],[Horas o Viaje]],"0.00") &amp; "|" &amp; TEXT(tbl_Facturas[[#This Row],[Costo unitario]],"0.00")</f>
        <v>2445|Glencoe|6.50|115.50</v>
      </c>
      <c r="C1024">
        <v>2445</v>
      </c>
      <c r="D1024">
        <v>82</v>
      </c>
      <c r="E1024" t="s">
        <v>12</v>
      </c>
      <c r="G1024" t="s">
        <v>792</v>
      </c>
      <c r="H1024" t="s">
        <v>1094</v>
      </c>
      <c r="I1024" s="134" t="s">
        <v>5312</v>
      </c>
      <c r="J1024" t="s">
        <v>591</v>
      </c>
      <c r="K1024" t="s">
        <v>591</v>
      </c>
      <c r="P1024">
        <v>6.5</v>
      </c>
      <c r="Q1024">
        <v>115.5</v>
      </c>
      <c r="R1024">
        <v>750.75</v>
      </c>
      <c r="S1024">
        <f>IFERROR(_xlfn.XLOOKUP(tbl_Facturas[[#This Row],[Key_Fact]],tbl_Manifiestos[Key_Manif],tbl_Manifiestos[Pagado a Broker],0),0)</f>
        <v>698.19749999999999</v>
      </c>
      <c r="T1024">
        <v>592859.82000000007</v>
      </c>
    </row>
    <row r="1025" spans="1:20" x14ac:dyDescent="0.25">
      <c r="A1025" t="s">
        <v>5825</v>
      </c>
      <c r="B1025" t="str">
        <f>tbl_Facturas[[#This Row],[Factura]] &amp; "|" &amp; tbl_Facturas[[#This Row],[Proyecto OK]] &amp; "|" &amp; TEXT(tbl_Facturas[[#This Row],[Horas o Viaje]],"0.00") &amp; "|" &amp; TEXT(tbl_Facturas[[#This Row],[Costo unitario]],"0.00")</f>
        <v>2445|Glencoe|9.00|115.50</v>
      </c>
      <c r="C1025">
        <v>2445</v>
      </c>
      <c r="D1025">
        <v>82</v>
      </c>
      <c r="E1025" t="s">
        <v>12</v>
      </c>
      <c r="G1025" t="s">
        <v>792</v>
      </c>
      <c r="H1025" t="s">
        <v>1095</v>
      </c>
      <c r="I1025" s="134" t="s">
        <v>5312</v>
      </c>
      <c r="J1025" t="s">
        <v>591</v>
      </c>
      <c r="K1025" t="s">
        <v>591</v>
      </c>
      <c r="P1025">
        <v>9</v>
      </c>
      <c r="Q1025">
        <v>115.5</v>
      </c>
      <c r="R1025">
        <v>1039.5</v>
      </c>
      <c r="S1025">
        <f>IFERROR(_xlfn.XLOOKUP(tbl_Facturas[[#This Row],[Key_Fact]],tbl_Manifiestos[Key_Manif],tbl_Manifiestos[Pagado a Broker],0),0)</f>
        <v>966.73500000000001</v>
      </c>
      <c r="T1025">
        <v>593899.32000000007</v>
      </c>
    </row>
    <row r="1026" spans="1:20" x14ac:dyDescent="0.25">
      <c r="A1026" t="s">
        <v>5825</v>
      </c>
      <c r="B1026" t="str">
        <f>tbl_Facturas[[#This Row],[Factura]] &amp; "|" &amp; tbl_Facturas[[#This Row],[Proyecto OK]] &amp; "|" &amp; TEXT(tbl_Facturas[[#This Row],[Horas o Viaje]],"0.00") &amp; "|" &amp; TEXT(tbl_Facturas[[#This Row],[Costo unitario]],"0.00")</f>
        <v>2445|Glencoe|7.00|115.50</v>
      </c>
      <c r="C1026">
        <v>2445</v>
      </c>
      <c r="D1026">
        <v>82</v>
      </c>
      <c r="E1026" t="s">
        <v>12</v>
      </c>
      <c r="G1026" t="s">
        <v>792</v>
      </c>
      <c r="H1026" t="s">
        <v>1096</v>
      </c>
      <c r="I1026" s="134" t="s">
        <v>5312</v>
      </c>
      <c r="J1026" t="s">
        <v>591</v>
      </c>
      <c r="K1026" t="s">
        <v>591</v>
      </c>
      <c r="P1026">
        <v>7</v>
      </c>
      <c r="Q1026">
        <v>115.5</v>
      </c>
      <c r="R1026">
        <v>808.5</v>
      </c>
      <c r="S1026">
        <f>IFERROR(_xlfn.XLOOKUP(tbl_Facturas[[#This Row],[Key_Fact]],tbl_Manifiestos[Key_Manif],tbl_Manifiestos[Pagado a Broker],0),0)</f>
        <v>751.90500000000009</v>
      </c>
      <c r="T1026">
        <v>594707.82000000007</v>
      </c>
    </row>
    <row r="1027" spans="1:20" x14ac:dyDescent="0.25">
      <c r="A1027" t="s">
        <v>5825</v>
      </c>
      <c r="B1027" t="str">
        <f>tbl_Facturas[[#This Row],[Factura]] &amp; "|" &amp; tbl_Facturas[[#This Row],[Proyecto OK]] &amp; "|" &amp; TEXT(tbl_Facturas[[#This Row],[Horas o Viaje]],"0.00") &amp; "|" &amp; TEXT(tbl_Facturas[[#This Row],[Costo unitario]],"0.00")</f>
        <v>2446|Lead Replacement Service|10.00|110.00</v>
      </c>
      <c r="C1027">
        <v>2446</v>
      </c>
      <c r="D1027">
        <v>617</v>
      </c>
      <c r="E1027" t="s">
        <v>27</v>
      </c>
      <c r="G1027" t="s">
        <v>36</v>
      </c>
      <c r="H1027" t="s">
        <v>1097</v>
      </c>
      <c r="I1027" s="134" t="s">
        <v>5306</v>
      </c>
      <c r="J1027" t="s">
        <v>30</v>
      </c>
      <c r="K1027" t="s">
        <v>5903</v>
      </c>
      <c r="L1027">
        <v>3347</v>
      </c>
      <c r="P1027">
        <v>10</v>
      </c>
      <c r="Q1027">
        <v>110</v>
      </c>
      <c r="R1027">
        <v>1100</v>
      </c>
      <c r="S1027">
        <f>IFERROR(_xlfn.XLOOKUP(tbl_Facturas[[#This Row],[Key_Fact]],tbl_Manifiestos[Key_Manif],tbl_Manifiestos[Pagado a Broker],0),0)</f>
        <v>1023</v>
      </c>
      <c r="T1027">
        <v>595807.82000000007</v>
      </c>
    </row>
    <row r="1028" spans="1:20" x14ac:dyDescent="0.25">
      <c r="A1028" t="s">
        <v>5825</v>
      </c>
      <c r="B1028" t="str">
        <f>tbl_Facturas[[#This Row],[Factura]] &amp; "|" &amp; tbl_Facturas[[#This Row],[Proyecto OK]] &amp; "|" &amp; TEXT(tbl_Facturas[[#This Row],[Horas o Viaje]],"0.00") &amp; "|" &amp; TEXT(tbl_Facturas[[#This Row],[Costo unitario]],"0.00")</f>
        <v>2446|Lead Replacement Service|10.50|110.00</v>
      </c>
      <c r="C1028">
        <v>2446</v>
      </c>
      <c r="D1028">
        <v>617</v>
      </c>
      <c r="E1028" t="s">
        <v>27</v>
      </c>
      <c r="G1028" t="s">
        <v>36</v>
      </c>
      <c r="H1028" t="s">
        <v>1098</v>
      </c>
      <c r="I1028" s="134" t="s">
        <v>5306</v>
      </c>
      <c r="J1028" t="s">
        <v>30</v>
      </c>
      <c r="K1028" t="s">
        <v>5903</v>
      </c>
      <c r="L1028">
        <v>3347</v>
      </c>
      <c r="P1028">
        <v>10.5</v>
      </c>
      <c r="Q1028">
        <v>110</v>
      </c>
      <c r="R1028">
        <v>1155</v>
      </c>
      <c r="S1028">
        <f>IFERROR(_xlfn.XLOOKUP(tbl_Facturas[[#This Row],[Key_Fact]],tbl_Manifiestos[Key_Manif],tbl_Manifiestos[Pagado a Broker],0),0)</f>
        <v>1074.1500000000001</v>
      </c>
      <c r="T1028">
        <v>596962.82000000007</v>
      </c>
    </row>
    <row r="1029" spans="1:20" x14ac:dyDescent="0.25">
      <c r="A1029" t="s">
        <v>5825</v>
      </c>
      <c r="B1029" t="str">
        <f>tbl_Facturas[[#This Row],[Factura]] &amp; "|" &amp; tbl_Facturas[[#This Row],[Proyecto OK]] &amp; "|" &amp; TEXT(tbl_Facturas[[#This Row],[Horas o Viaje]],"0.00") &amp; "|" &amp; TEXT(tbl_Facturas[[#This Row],[Costo unitario]],"0.00")</f>
        <v>2446|Lead Replacement Service|11.50|110.00</v>
      </c>
      <c r="C1029">
        <v>2446</v>
      </c>
      <c r="D1029">
        <v>617</v>
      </c>
      <c r="E1029" t="s">
        <v>27</v>
      </c>
      <c r="G1029" t="s">
        <v>36</v>
      </c>
      <c r="H1029" t="s">
        <v>1099</v>
      </c>
      <c r="I1029" s="134" t="s">
        <v>5306</v>
      </c>
      <c r="J1029" t="s">
        <v>30</v>
      </c>
      <c r="K1029" t="s">
        <v>5903</v>
      </c>
      <c r="L1029">
        <v>3347</v>
      </c>
      <c r="P1029">
        <v>11.5</v>
      </c>
      <c r="Q1029">
        <v>110</v>
      </c>
      <c r="R1029">
        <v>1265</v>
      </c>
      <c r="S1029">
        <f>IFERROR(_xlfn.XLOOKUP(tbl_Facturas[[#This Row],[Key_Fact]],tbl_Manifiestos[Key_Manif],tbl_Manifiestos[Pagado a Broker],0),0)</f>
        <v>1176.45</v>
      </c>
      <c r="T1029">
        <v>598227.82000000007</v>
      </c>
    </row>
    <row r="1030" spans="1:20" x14ac:dyDescent="0.25">
      <c r="A1030" t="s">
        <v>5825</v>
      </c>
      <c r="B1030" t="str">
        <f>tbl_Facturas[[#This Row],[Factura]] &amp; "|" &amp; tbl_Facturas[[#This Row],[Proyecto OK]] &amp; "|" &amp; TEXT(tbl_Facturas[[#This Row],[Horas o Viaje]],"0.00") &amp; "|" &amp; TEXT(tbl_Facturas[[#This Row],[Costo unitario]],"0.00")</f>
        <v>2446|Lead Replacement Service|9.50|110.00</v>
      </c>
      <c r="C1030">
        <v>2446</v>
      </c>
      <c r="D1030">
        <v>617</v>
      </c>
      <c r="E1030" t="s">
        <v>27</v>
      </c>
      <c r="G1030" t="s">
        <v>36</v>
      </c>
      <c r="H1030" t="s">
        <v>1100</v>
      </c>
      <c r="I1030" s="134" t="s">
        <v>5306</v>
      </c>
      <c r="J1030" t="s">
        <v>30</v>
      </c>
      <c r="K1030" t="s">
        <v>5903</v>
      </c>
      <c r="L1030">
        <v>3347</v>
      </c>
      <c r="P1030">
        <v>9.5</v>
      </c>
      <c r="Q1030">
        <v>110</v>
      </c>
      <c r="R1030">
        <v>1045</v>
      </c>
      <c r="S1030">
        <f>IFERROR(_xlfn.XLOOKUP(tbl_Facturas[[#This Row],[Key_Fact]],tbl_Manifiestos[Key_Manif],tbl_Manifiestos[Pagado a Broker],0),0)</f>
        <v>971.85</v>
      </c>
      <c r="T1030">
        <v>599272.82000000007</v>
      </c>
    </row>
    <row r="1031" spans="1:20" x14ac:dyDescent="0.25">
      <c r="A1031" t="s">
        <v>5825</v>
      </c>
      <c r="B1031" t="str">
        <f>tbl_Facturas[[#This Row],[Factura]] &amp; "|" &amp; tbl_Facturas[[#This Row],[Proyecto OK]] &amp; "|" &amp; TEXT(tbl_Facturas[[#This Row],[Horas o Viaje]],"0.00") &amp; "|" &amp; TEXT(tbl_Facturas[[#This Row],[Costo unitario]],"0.00")</f>
        <v>2446|Lead Replacement Service|10.00|110.00</v>
      </c>
      <c r="C1031">
        <v>2446</v>
      </c>
      <c r="D1031">
        <v>617</v>
      </c>
      <c r="E1031" t="s">
        <v>27</v>
      </c>
      <c r="G1031" t="s">
        <v>36</v>
      </c>
      <c r="H1031" t="s">
        <v>1101</v>
      </c>
      <c r="I1031" s="134" t="s">
        <v>5306</v>
      </c>
      <c r="J1031" t="s">
        <v>30</v>
      </c>
      <c r="K1031" t="s">
        <v>5903</v>
      </c>
      <c r="L1031">
        <v>3347</v>
      </c>
      <c r="P1031">
        <v>10</v>
      </c>
      <c r="Q1031">
        <v>110</v>
      </c>
      <c r="R1031">
        <v>1100</v>
      </c>
      <c r="S1031">
        <f>IFERROR(_xlfn.XLOOKUP(tbl_Facturas[[#This Row],[Key_Fact]],tbl_Manifiestos[Key_Manif],tbl_Manifiestos[Pagado a Broker],0),0)</f>
        <v>1023</v>
      </c>
      <c r="T1031">
        <v>600372.82000000007</v>
      </c>
    </row>
    <row r="1032" spans="1:20" x14ac:dyDescent="0.25">
      <c r="A1032" t="s">
        <v>5825</v>
      </c>
      <c r="B1032" t="str">
        <f>tbl_Facturas[[#This Row],[Factura]] &amp; "|" &amp; tbl_Facturas[[#This Row],[Proyecto OK]] &amp; "|" &amp; TEXT(tbl_Facturas[[#This Row],[Horas o Viaje]],"0.00") &amp; "|" &amp; TEXT(tbl_Facturas[[#This Row],[Costo unitario]],"0.00")</f>
        <v>2447|Lead Replacement Service|10.00|110.00</v>
      </c>
      <c r="C1032">
        <v>2447</v>
      </c>
      <c r="D1032">
        <v>708</v>
      </c>
      <c r="E1032" t="s">
        <v>27</v>
      </c>
      <c r="G1032" t="s">
        <v>841</v>
      </c>
      <c r="H1032" t="s">
        <v>1102</v>
      </c>
      <c r="I1032" s="134" t="s">
        <v>5306</v>
      </c>
      <c r="J1032" t="s">
        <v>878</v>
      </c>
      <c r="K1032" t="s">
        <v>5903</v>
      </c>
      <c r="L1032">
        <v>3364</v>
      </c>
      <c r="P1032">
        <v>10</v>
      </c>
      <c r="Q1032">
        <v>110</v>
      </c>
      <c r="R1032">
        <v>1100</v>
      </c>
      <c r="S1032">
        <f>IFERROR(_xlfn.XLOOKUP(tbl_Facturas[[#This Row],[Key_Fact]],tbl_Manifiestos[Key_Manif],tbl_Manifiestos[Pagado a Broker],0),0)</f>
        <v>1023</v>
      </c>
      <c r="T1032">
        <v>601472.82000000007</v>
      </c>
    </row>
    <row r="1033" spans="1:20" x14ac:dyDescent="0.25">
      <c r="A1033" t="s">
        <v>5825</v>
      </c>
      <c r="B1033" t="str">
        <f>tbl_Facturas[[#This Row],[Factura]] &amp; "|" &amp; tbl_Facturas[[#This Row],[Proyecto OK]] &amp; "|" &amp; TEXT(tbl_Facturas[[#This Row],[Horas o Viaje]],"0.00") &amp; "|" &amp; TEXT(tbl_Facturas[[#This Row],[Costo unitario]],"0.00")</f>
        <v>2447|Lead Replacement Service|9.00|110.00</v>
      </c>
      <c r="C1033">
        <v>2447</v>
      </c>
      <c r="D1033">
        <v>58</v>
      </c>
      <c r="E1033" t="s">
        <v>12</v>
      </c>
      <c r="G1033" t="s">
        <v>539</v>
      </c>
      <c r="H1033" t="s">
        <v>1103</v>
      </c>
      <c r="I1033" s="134" t="s">
        <v>5306</v>
      </c>
      <c r="J1033" t="s">
        <v>878</v>
      </c>
      <c r="K1033" t="s">
        <v>5903</v>
      </c>
      <c r="L1033">
        <v>3364</v>
      </c>
      <c r="P1033">
        <v>9</v>
      </c>
      <c r="Q1033">
        <v>110</v>
      </c>
      <c r="R1033">
        <v>990</v>
      </c>
      <c r="S1033">
        <f>IFERROR(_xlfn.XLOOKUP(tbl_Facturas[[#This Row],[Key_Fact]],tbl_Manifiestos[Key_Manif],tbl_Manifiestos[Pagado a Broker],0),0)</f>
        <v>920.7</v>
      </c>
      <c r="T1033">
        <v>602462.82000000007</v>
      </c>
    </row>
    <row r="1034" spans="1:20" x14ac:dyDescent="0.25">
      <c r="A1034" t="s">
        <v>5825</v>
      </c>
      <c r="B1034" t="str">
        <f>tbl_Facturas[[#This Row],[Factura]] &amp; "|" &amp; tbl_Facturas[[#This Row],[Proyecto OK]] &amp; "|" &amp; TEXT(tbl_Facturas[[#This Row],[Horas o Viaje]],"0.00") &amp; "|" &amp; TEXT(tbl_Facturas[[#This Row],[Costo unitario]],"0.00")</f>
        <v>2447|Lead Replacement Service|11.00|110.00</v>
      </c>
      <c r="C1034">
        <v>2447</v>
      </c>
      <c r="D1034">
        <v>58</v>
      </c>
      <c r="E1034" t="s">
        <v>12</v>
      </c>
      <c r="G1034" t="s">
        <v>539</v>
      </c>
      <c r="H1034" t="s">
        <v>1104</v>
      </c>
      <c r="I1034" s="134" t="s">
        <v>5306</v>
      </c>
      <c r="J1034" t="s">
        <v>878</v>
      </c>
      <c r="K1034" t="s">
        <v>5903</v>
      </c>
      <c r="L1034">
        <v>3364</v>
      </c>
      <c r="P1034">
        <v>11</v>
      </c>
      <c r="Q1034">
        <v>110</v>
      </c>
      <c r="R1034">
        <v>1210</v>
      </c>
      <c r="S1034">
        <f>IFERROR(_xlfn.XLOOKUP(tbl_Facturas[[#This Row],[Key_Fact]],tbl_Manifiestos[Key_Manif],tbl_Manifiestos[Pagado a Broker],0),0)</f>
        <v>1125.3</v>
      </c>
      <c r="T1034">
        <v>603672.82000000007</v>
      </c>
    </row>
    <row r="1035" spans="1:20" x14ac:dyDescent="0.25">
      <c r="A1035" t="s">
        <v>5825</v>
      </c>
      <c r="B1035" t="str">
        <f>tbl_Facturas[[#This Row],[Factura]] &amp; "|" &amp; tbl_Facturas[[#This Row],[Proyecto OK]] &amp; "|" &amp; TEXT(tbl_Facturas[[#This Row],[Horas o Viaje]],"0.00") &amp; "|" &amp; TEXT(tbl_Facturas[[#This Row],[Costo unitario]],"0.00")</f>
        <v>2447|Lead Replacement Service|8.50|110.00</v>
      </c>
      <c r="C1035">
        <v>2447</v>
      </c>
      <c r="D1035">
        <v>325</v>
      </c>
      <c r="E1035" t="s">
        <v>27</v>
      </c>
      <c r="G1035" t="s">
        <v>34</v>
      </c>
      <c r="H1035" t="s">
        <v>1105</v>
      </c>
      <c r="I1035" s="134" t="s">
        <v>5306</v>
      </c>
      <c r="J1035" t="s">
        <v>878</v>
      </c>
      <c r="K1035" t="s">
        <v>5903</v>
      </c>
      <c r="L1035">
        <v>3364</v>
      </c>
      <c r="P1035">
        <v>8.5</v>
      </c>
      <c r="Q1035">
        <v>110</v>
      </c>
      <c r="R1035">
        <v>935</v>
      </c>
      <c r="S1035">
        <f>IFERROR(_xlfn.XLOOKUP(tbl_Facturas[[#This Row],[Key_Fact]],tbl_Manifiestos[Key_Manif],tbl_Manifiestos[Pagado a Broker],0),0)</f>
        <v>869.55000000000007</v>
      </c>
      <c r="T1035">
        <v>604607.82000000007</v>
      </c>
    </row>
    <row r="1036" spans="1:20" x14ac:dyDescent="0.25">
      <c r="A1036" t="s">
        <v>5825</v>
      </c>
      <c r="B1036" t="str">
        <f>tbl_Facturas[[#This Row],[Factura]] &amp; "|" &amp; tbl_Facturas[[#This Row],[Proyecto OK]] &amp; "|" &amp; TEXT(tbl_Facturas[[#This Row],[Horas o Viaje]],"0.00") &amp; "|" &amp; TEXT(tbl_Facturas[[#This Row],[Costo unitario]],"0.00")</f>
        <v>2447|Lead Replacement Service|10.00|110.00</v>
      </c>
      <c r="C1036">
        <v>2447</v>
      </c>
      <c r="D1036">
        <v>58</v>
      </c>
      <c r="E1036" t="s">
        <v>12</v>
      </c>
      <c r="G1036" t="s">
        <v>539</v>
      </c>
      <c r="H1036" t="s">
        <v>1106</v>
      </c>
      <c r="I1036" s="134" t="s">
        <v>5306</v>
      </c>
      <c r="J1036" t="s">
        <v>878</v>
      </c>
      <c r="K1036" t="s">
        <v>5903</v>
      </c>
      <c r="L1036">
        <v>3364</v>
      </c>
      <c r="P1036">
        <v>10</v>
      </c>
      <c r="Q1036">
        <v>110</v>
      </c>
      <c r="R1036">
        <v>1100</v>
      </c>
      <c r="S1036">
        <f>IFERROR(_xlfn.XLOOKUP(tbl_Facturas[[#This Row],[Key_Fact]],tbl_Manifiestos[Key_Manif],tbl_Manifiestos[Pagado a Broker],0),0)</f>
        <v>1023</v>
      </c>
      <c r="T1036">
        <v>605707.82000000007</v>
      </c>
    </row>
    <row r="1037" spans="1:20" x14ac:dyDescent="0.25">
      <c r="A1037" t="s">
        <v>5825</v>
      </c>
      <c r="B1037" t="str">
        <f>tbl_Facturas[[#This Row],[Factura]] &amp; "|" &amp; tbl_Facturas[[#This Row],[Proyecto OK]] &amp; "|" &amp; TEXT(tbl_Facturas[[#This Row],[Horas o Viaje]],"0.00") &amp; "|" &amp; TEXT(tbl_Facturas[[#This Row],[Costo unitario]],"0.00")</f>
        <v>2447|Lead Replacement Service|9.00|110.00</v>
      </c>
      <c r="C1037">
        <v>2447</v>
      </c>
      <c r="D1037">
        <v>708</v>
      </c>
      <c r="E1037" t="s">
        <v>27</v>
      </c>
      <c r="G1037" t="s">
        <v>841</v>
      </c>
      <c r="H1037" t="s">
        <v>1107</v>
      </c>
      <c r="I1037" s="134" t="s">
        <v>5306</v>
      </c>
      <c r="J1037" t="s">
        <v>878</v>
      </c>
      <c r="K1037" t="s">
        <v>5903</v>
      </c>
      <c r="L1037">
        <v>3364</v>
      </c>
      <c r="P1037">
        <v>9</v>
      </c>
      <c r="Q1037">
        <v>110</v>
      </c>
      <c r="R1037">
        <v>990</v>
      </c>
      <c r="S1037">
        <f>IFERROR(_xlfn.XLOOKUP(tbl_Facturas[[#This Row],[Key_Fact]],tbl_Manifiestos[Key_Manif],tbl_Manifiestos[Pagado a Broker],0),0)</f>
        <v>920.7</v>
      </c>
      <c r="T1037">
        <v>606697.82000000007</v>
      </c>
    </row>
    <row r="1038" spans="1:20" x14ac:dyDescent="0.25">
      <c r="A1038" t="s">
        <v>5825</v>
      </c>
      <c r="B1038" t="str">
        <f>tbl_Facturas[[#This Row],[Factura]] &amp; "|" &amp; tbl_Facturas[[#This Row],[Proyecto OK]] &amp; "|" &amp; TEXT(tbl_Facturas[[#This Row],[Horas o Viaje]],"0.00") &amp; "|" &amp; TEXT(tbl_Facturas[[#This Row],[Costo unitario]],"0.00")</f>
        <v>2447|Lead Replacement Service|10.50|110.00</v>
      </c>
      <c r="C1038">
        <v>2447</v>
      </c>
      <c r="D1038">
        <v>325</v>
      </c>
      <c r="E1038" t="s">
        <v>27</v>
      </c>
      <c r="G1038" t="s">
        <v>34</v>
      </c>
      <c r="H1038" t="s">
        <v>1108</v>
      </c>
      <c r="I1038" s="134" t="s">
        <v>5306</v>
      </c>
      <c r="J1038" t="s">
        <v>878</v>
      </c>
      <c r="K1038" t="s">
        <v>5903</v>
      </c>
      <c r="L1038">
        <v>3364</v>
      </c>
      <c r="P1038">
        <v>10.5</v>
      </c>
      <c r="Q1038">
        <v>110</v>
      </c>
      <c r="R1038">
        <v>1155</v>
      </c>
      <c r="S1038">
        <f>IFERROR(_xlfn.XLOOKUP(tbl_Facturas[[#This Row],[Key_Fact]],tbl_Manifiestos[Key_Manif],tbl_Manifiestos[Pagado a Broker],0),0)</f>
        <v>1074.1500000000001</v>
      </c>
      <c r="T1038">
        <v>607852.82000000007</v>
      </c>
    </row>
    <row r="1039" spans="1:20" x14ac:dyDescent="0.25">
      <c r="A1039" t="s">
        <v>5825</v>
      </c>
      <c r="B1039" t="str">
        <f>tbl_Facturas[[#This Row],[Factura]] &amp; "|" &amp; tbl_Facturas[[#This Row],[Proyecto OK]] &amp; "|" &amp; TEXT(tbl_Facturas[[#This Row],[Horas o Viaje]],"0.00") &amp; "|" &amp; TEXT(tbl_Facturas[[#This Row],[Costo unitario]],"0.00")</f>
        <v>2448|Lead Replacement Service|9.50|110.00</v>
      </c>
      <c r="C1039">
        <v>2448</v>
      </c>
      <c r="D1039">
        <v>198</v>
      </c>
      <c r="E1039" t="s">
        <v>5916</v>
      </c>
      <c r="G1039" t="s">
        <v>31</v>
      </c>
      <c r="H1039" t="s">
        <v>1109</v>
      </c>
      <c r="I1039" s="134" t="s">
        <v>5306</v>
      </c>
      <c r="J1039" t="s">
        <v>828</v>
      </c>
      <c r="K1039" t="s">
        <v>5903</v>
      </c>
      <c r="L1039">
        <v>3365</v>
      </c>
      <c r="P1039">
        <v>9.5</v>
      </c>
      <c r="Q1039">
        <v>110</v>
      </c>
      <c r="R1039">
        <v>1045</v>
      </c>
      <c r="S1039">
        <f>IFERROR(_xlfn.XLOOKUP(tbl_Facturas[[#This Row],[Key_Fact]],tbl_Manifiestos[Key_Manif],tbl_Manifiestos[Pagado a Broker],0),0)</f>
        <v>971.85</v>
      </c>
      <c r="T1039">
        <v>608897.82000000007</v>
      </c>
    </row>
    <row r="1040" spans="1:20" x14ac:dyDescent="0.25">
      <c r="A1040" t="s">
        <v>5825</v>
      </c>
      <c r="B1040" t="str">
        <f>tbl_Facturas[[#This Row],[Factura]] &amp; "|" &amp; tbl_Facturas[[#This Row],[Proyecto OK]] &amp; "|" &amp; TEXT(tbl_Facturas[[#This Row],[Horas o Viaje]],"0.00") &amp; "|" &amp; TEXT(tbl_Facturas[[#This Row],[Costo unitario]],"0.00")</f>
        <v>2448|Lead Replacement Service|8.75|110.00</v>
      </c>
      <c r="C1040">
        <v>2448</v>
      </c>
      <c r="D1040">
        <v>198</v>
      </c>
      <c r="E1040" t="s">
        <v>5916</v>
      </c>
      <c r="G1040" t="s">
        <v>31</v>
      </c>
      <c r="H1040" t="s">
        <v>1110</v>
      </c>
      <c r="I1040" s="134" t="s">
        <v>5306</v>
      </c>
      <c r="J1040" t="s">
        <v>828</v>
      </c>
      <c r="K1040" t="s">
        <v>5903</v>
      </c>
      <c r="L1040">
        <v>3365</v>
      </c>
      <c r="P1040">
        <v>8.75</v>
      </c>
      <c r="Q1040">
        <v>110</v>
      </c>
      <c r="R1040">
        <v>962.5</v>
      </c>
      <c r="S1040">
        <f>IFERROR(_xlfn.XLOOKUP(tbl_Facturas[[#This Row],[Key_Fact]],tbl_Manifiestos[Key_Manif],tbl_Manifiestos[Pagado a Broker],0),0)</f>
        <v>895.125</v>
      </c>
      <c r="T1040">
        <v>609860.32000000007</v>
      </c>
    </row>
    <row r="1041" spans="1:20" x14ac:dyDescent="0.25">
      <c r="A1041" t="s">
        <v>5825</v>
      </c>
      <c r="B1041" t="str">
        <f>tbl_Facturas[[#This Row],[Factura]] &amp; "|" &amp; tbl_Facturas[[#This Row],[Proyecto OK]] &amp; "|" &amp; TEXT(tbl_Facturas[[#This Row],[Horas o Viaje]],"0.00") &amp; "|" &amp; TEXT(tbl_Facturas[[#This Row],[Costo unitario]],"0.00")</f>
        <v>2448|Lead Replacement Service|10.00|110.00</v>
      </c>
      <c r="C1041">
        <v>2448</v>
      </c>
      <c r="D1041">
        <v>515</v>
      </c>
      <c r="E1041" t="s">
        <v>27</v>
      </c>
      <c r="G1041" t="s">
        <v>54</v>
      </c>
      <c r="H1041" t="s">
        <v>1111</v>
      </c>
      <c r="I1041" s="134" t="s">
        <v>5306</v>
      </c>
      <c r="J1041" t="s">
        <v>828</v>
      </c>
      <c r="K1041" t="s">
        <v>5903</v>
      </c>
      <c r="L1041">
        <v>3365</v>
      </c>
      <c r="P1041">
        <v>10</v>
      </c>
      <c r="Q1041">
        <v>110</v>
      </c>
      <c r="R1041">
        <v>1100</v>
      </c>
      <c r="S1041">
        <f>IFERROR(_xlfn.XLOOKUP(tbl_Facturas[[#This Row],[Key_Fact]],tbl_Manifiestos[Key_Manif],tbl_Manifiestos[Pagado a Broker],0),0)</f>
        <v>1023</v>
      </c>
      <c r="T1041">
        <v>610960.32000000007</v>
      </c>
    </row>
    <row r="1042" spans="1:20" x14ac:dyDescent="0.25">
      <c r="A1042" t="s">
        <v>5825</v>
      </c>
      <c r="B1042" t="str">
        <f>tbl_Facturas[[#This Row],[Factura]] &amp; "|" &amp; tbl_Facturas[[#This Row],[Proyecto OK]] &amp; "|" &amp; TEXT(tbl_Facturas[[#This Row],[Horas o Viaje]],"0.00") &amp; "|" &amp; TEXT(tbl_Facturas[[#This Row],[Costo unitario]],"0.00")</f>
        <v>2448|Lead Replacement Service|9.50|110.00</v>
      </c>
      <c r="C1042">
        <v>2448</v>
      </c>
      <c r="D1042">
        <v>198</v>
      </c>
      <c r="E1042" t="s">
        <v>5916</v>
      </c>
      <c r="G1042" t="s">
        <v>31</v>
      </c>
      <c r="H1042" t="s">
        <v>1112</v>
      </c>
      <c r="I1042" s="134" t="s">
        <v>5306</v>
      </c>
      <c r="J1042" t="s">
        <v>828</v>
      </c>
      <c r="K1042" t="s">
        <v>5903</v>
      </c>
      <c r="L1042">
        <v>3365</v>
      </c>
      <c r="P1042">
        <v>9.5</v>
      </c>
      <c r="Q1042">
        <v>110</v>
      </c>
      <c r="R1042">
        <v>1045</v>
      </c>
      <c r="S1042">
        <f>IFERROR(_xlfn.XLOOKUP(tbl_Facturas[[#This Row],[Key_Fact]],tbl_Manifiestos[Key_Manif],tbl_Manifiestos[Pagado a Broker],0),0)</f>
        <v>971.85</v>
      </c>
      <c r="T1042">
        <v>612005.32000000007</v>
      </c>
    </row>
    <row r="1043" spans="1:20" x14ac:dyDescent="0.25">
      <c r="A1043" t="s">
        <v>5825</v>
      </c>
      <c r="B1043" t="str">
        <f>tbl_Facturas[[#This Row],[Factura]] &amp; "|" &amp; tbl_Facturas[[#This Row],[Proyecto OK]] &amp; "|" &amp; TEXT(tbl_Facturas[[#This Row],[Horas o Viaje]],"0.00") &amp; "|" &amp; TEXT(tbl_Facturas[[#This Row],[Costo unitario]],"0.00")</f>
        <v>2448|Lead Replacement Service|8.50|110.00</v>
      </c>
      <c r="C1043">
        <v>2448</v>
      </c>
      <c r="D1043">
        <v>198</v>
      </c>
      <c r="E1043" t="s">
        <v>5916</v>
      </c>
      <c r="G1043" t="s">
        <v>31</v>
      </c>
      <c r="H1043" t="s">
        <v>1113</v>
      </c>
      <c r="I1043" s="134" t="s">
        <v>5306</v>
      </c>
      <c r="J1043" t="s">
        <v>828</v>
      </c>
      <c r="K1043" t="s">
        <v>5903</v>
      </c>
      <c r="L1043">
        <v>3365</v>
      </c>
      <c r="P1043">
        <v>8.5</v>
      </c>
      <c r="Q1043">
        <v>110</v>
      </c>
      <c r="R1043">
        <v>935</v>
      </c>
      <c r="S1043">
        <f>IFERROR(_xlfn.XLOOKUP(tbl_Facturas[[#This Row],[Key_Fact]],tbl_Manifiestos[Key_Manif],tbl_Manifiestos[Pagado a Broker],0),0)</f>
        <v>869.55000000000007</v>
      </c>
      <c r="T1043">
        <v>612940.32000000007</v>
      </c>
    </row>
    <row r="1044" spans="1:20" x14ac:dyDescent="0.25">
      <c r="A1044" t="s">
        <v>5825</v>
      </c>
      <c r="B1044" t="str">
        <f>tbl_Facturas[[#This Row],[Factura]] &amp; "|" &amp; tbl_Facturas[[#This Row],[Proyecto OK]] &amp; "|" &amp; TEXT(tbl_Facturas[[#This Row],[Horas o Viaje]],"0.00") &amp; "|" &amp; TEXT(tbl_Facturas[[#This Row],[Costo unitario]],"0.00")</f>
        <v>2449|Lead Service Line Replacements|9.00|120.75</v>
      </c>
      <c r="C1044">
        <v>2449</v>
      </c>
      <c r="D1044">
        <v>308</v>
      </c>
      <c r="E1044" t="s">
        <v>16</v>
      </c>
      <c r="G1044" t="s">
        <v>17</v>
      </c>
      <c r="H1044" t="s">
        <v>1114</v>
      </c>
      <c r="I1044" s="134" t="s">
        <v>5402</v>
      </c>
      <c r="J1044" t="s">
        <v>65</v>
      </c>
      <c r="K1044" t="s">
        <v>65</v>
      </c>
      <c r="P1044">
        <v>9</v>
      </c>
      <c r="Q1044">
        <v>120.75</v>
      </c>
      <c r="R1044">
        <v>1086.75</v>
      </c>
      <c r="S1044">
        <f>IFERROR(_xlfn.XLOOKUP(tbl_Facturas[[#This Row],[Key_Fact]],tbl_Manifiestos[Key_Manif],tbl_Manifiestos[Pagado a Broker],0),0)</f>
        <v>0</v>
      </c>
      <c r="T1044">
        <v>614027.07000000007</v>
      </c>
    </row>
    <row r="1045" spans="1:20" x14ac:dyDescent="0.25">
      <c r="A1045" t="s">
        <v>5825</v>
      </c>
      <c r="B1045" t="str">
        <f>tbl_Facturas[[#This Row],[Factura]] &amp; "|" &amp; tbl_Facturas[[#This Row],[Proyecto OK]] &amp; "|" &amp; TEXT(tbl_Facturas[[#This Row],[Horas o Viaje]],"0.00") &amp; "|" &amp; TEXT(tbl_Facturas[[#This Row],[Costo unitario]],"0.00")</f>
        <v>2449|Lead Service Line Replacements|11.50|120.75</v>
      </c>
      <c r="C1045">
        <v>2449</v>
      </c>
      <c r="D1045">
        <v>11</v>
      </c>
      <c r="E1045" t="s">
        <v>12</v>
      </c>
      <c r="G1045" t="s">
        <v>13</v>
      </c>
      <c r="H1045" t="s">
        <v>1115</v>
      </c>
      <c r="I1045" s="134" t="s">
        <v>5402</v>
      </c>
      <c r="J1045" t="s">
        <v>65</v>
      </c>
      <c r="K1045" t="s">
        <v>65</v>
      </c>
      <c r="P1045">
        <v>11.5</v>
      </c>
      <c r="Q1045">
        <v>120.75</v>
      </c>
      <c r="R1045">
        <v>1388.63</v>
      </c>
      <c r="S1045">
        <f>IFERROR(_xlfn.XLOOKUP(tbl_Facturas[[#This Row],[Key_Fact]],tbl_Manifiestos[Key_Manif],tbl_Manifiestos[Pagado a Broker],0),0)</f>
        <v>0</v>
      </c>
      <c r="T1045">
        <v>615415.70000000007</v>
      </c>
    </row>
    <row r="1046" spans="1:20" x14ac:dyDescent="0.25">
      <c r="A1046" t="s">
        <v>5825</v>
      </c>
      <c r="B1046" t="str">
        <f>tbl_Facturas[[#This Row],[Factura]] &amp; "|" &amp; tbl_Facturas[[#This Row],[Proyecto OK]] &amp; "|" &amp; TEXT(tbl_Facturas[[#This Row],[Horas o Viaje]],"0.00") &amp; "|" &amp; TEXT(tbl_Facturas[[#This Row],[Costo unitario]],"0.00")</f>
        <v>2449|Lead Service Line Replacements|8.00|120.75</v>
      </c>
      <c r="C1046">
        <v>2449</v>
      </c>
      <c r="D1046">
        <v>19</v>
      </c>
      <c r="E1046" t="s">
        <v>12</v>
      </c>
      <c r="G1046" t="s">
        <v>24</v>
      </c>
      <c r="H1046" t="s">
        <v>1116</v>
      </c>
      <c r="I1046" s="134" t="s">
        <v>5402</v>
      </c>
      <c r="J1046" t="s">
        <v>65</v>
      </c>
      <c r="K1046" t="s">
        <v>65</v>
      </c>
      <c r="P1046">
        <v>8</v>
      </c>
      <c r="Q1046">
        <v>120.75</v>
      </c>
      <c r="R1046">
        <v>966</v>
      </c>
      <c r="S1046">
        <f>IFERROR(_xlfn.XLOOKUP(tbl_Facturas[[#This Row],[Key_Fact]],tbl_Manifiestos[Key_Manif],tbl_Manifiestos[Pagado a Broker],0),0)</f>
        <v>0</v>
      </c>
      <c r="T1046">
        <v>616381.70000000007</v>
      </c>
    </row>
    <row r="1047" spans="1:20" x14ac:dyDescent="0.25">
      <c r="A1047" t="s">
        <v>5825</v>
      </c>
      <c r="B1047" t="str">
        <f>tbl_Facturas[[#This Row],[Factura]] &amp; "|" &amp; tbl_Facturas[[#This Row],[Proyecto OK]] &amp; "|" &amp; TEXT(tbl_Facturas[[#This Row],[Horas o Viaje]],"0.00") &amp; "|" &amp; TEXT(tbl_Facturas[[#This Row],[Costo unitario]],"0.00")</f>
        <v>2449|Lead Service Line Replacements|8.00|120.75</v>
      </c>
      <c r="C1047">
        <v>2449</v>
      </c>
      <c r="D1047">
        <v>19</v>
      </c>
      <c r="E1047" t="s">
        <v>12</v>
      </c>
      <c r="G1047" t="s">
        <v>24</v>
      </c>
      <c r="H1047" t="s">
        <v>1117</v>
      </c>
      <c r="I1047" s="134" t="s">
        <v>5402</v>
      </c>
      <c r="J1047" t="s">
        <v>65</v>
      </c>
      <c r="K1047" t="s">
        <v>65</v>
      </c>
      <c r="P1047">
        <v>8</v>
      </c>
      <c r="Q1047">
        <v>120.75</v>
      </c>
      <c r="R1047">
        <v>966</v>
      </c>
      <c r="S1047">
        <f>IFERROR(_xlfn.XLOOKUP(tbl_Facturas[[#This Row],[Key_Fact]],tbl_Manifiestos[Key_Manif],tbl_Manifiestos[Pagado a Broker],0),0)</f>
        <v>0</v>
      </c>
      <c r="T1047">
        <v>617347.70000000007</v>
      </c>
    </row>
    <row r="1048" spans="1:20" x14ac:dyDescent="0.25">
      <c r="A1048" t="s">
        <v>5825</v>
      </c>
      <c r="B1048" t="str">
        <f>tbl_Facturas[[#This Row],[Factura]] &amp; "|" &amp; tbl_Facturas[[#This Row],[Proyecto OK]] &amp; "|" &amp; TEXT(tbl_Facturas[[#This Row],[Horas o Viaje]],"0.00") &amp; "|" &amp; TEXT(tbl_Facturas[[#This Row],[Costo unitario]],"0.00")</f>
        <v>2449|Lead Service Line Replacements|10.00|120.75</v>
      </c>
      <c r="C1048">
        <v>2449</v>
      </c>
      <c r="D1048">
        <v>19</v>
      </c>
      <c r="E1048" t="s">
        <v>12</v>
      </c>
      <c r="G1048" t="s">
        <v>24</v>
      </c>
      <c r="H1048" t="s">
        <v>1118</v>
      </c>
      <c r="I1048" s="134" t="s">
        <v>5402</v>
      </c>
      <c r="J1048" t="s">
        <v>65</v>
      </c>
      <c r="K1048" t="s">
        <v>65</v>
      </c>
      <c r="P1048">
        <v>10</v>
      </c>
      <c r="Q1048">
        <v>120.75</v>
      </c>
      <c r="R1048">
        <v>1207.5</v>
      </c>
      <c r="S1048">
        <f>IFERROR(_xlfn.XLOOKUP(tbl_Facturas[[#This Row],[Key_Fact]],tbl_Manifiestos[Key_Manif],tbl_Manifiestos[Pagado a Broker],0),0)</f>
        <v>0</v>
      </c>
      <c r="T1048">
        <v>618555.20000000007</v>
      </c>
    </row>
    <row r="1049" spans="1:20" x14ac:dyDescent="0.25">
      <c r="A1049" t="s">
        <v>5825</v>
      </c>
      <c r="B1049" t="str">
        <f>tbl_Facturas[[#This Row],[Factura]] &amp; "|" &amp; tbl_Facturas[[#This Row],[Proyecto OK]] &amp; "|" &amp; TEXT(tbl_Facturas[[#This Row],[Horas o Viaje]],"0.00") &amp; "|" &amp; TEXT(tbl_Facturas[[#This Row],[Costo unitario]],"0.00")</f>
        <v>2449|Lead Service Line Replacements|9.50|120.75</v>
      </c>
      <c r="C1049">
        <v>2449</v>
      </c>
      <c r="D1049">
        <v>82</v>
      </c>
      <c r="E1049" t="s">
        <v>12</v>
      </c>
      <c r="G1049" t="s">
        <v>792</v>
      </c>
      <c r="H1049" t="s">
        <v>1119</v>
      </c>
      <c r="I1049" s="134" t="s">
        <v>5402</v>
      </c>
      <c r="J1049" t="s">
        <v>65</v>
      </c>
      <c r="K1049" t="s">
        <v>65</v>
      </c>
      <c r="P1049">
        <v>9.5</v>
      </c>
      <c r="Q1049">
        <v>120.75</v>
      </c>
      <c r="R1049">
        <v>1147.1300000000001</v>
      </c>
      <c r="S1049">
        <f>IFERROR(_xlfn.XLOOKUP(tbl_Facturas[[#This Row],[Key_Fact]],tbl_Manifiestos[Key_Manif],tbl_Manifiestos[Pagado a Broker],0),0)</f>
        <v>0</v>
      </c>
      <c r="T1049">
        <v>619702.33000000007</v>
      </c>
    </row>
    <row r="1050" spans="1:20" x14ac:dyDescent="0.25">
      <c r="A1050" t="s">
        <v>5825</v>
      </c>
      <c r="B1050" t="str">
        <f>tbl_Facturas[[#This Row],[Factura]] &amp; "|" &amp; tbl_Facturas[[#This Row],[Proyecto OK]] &amp; "|" &amp; TEXT(tbl_Facturas[[#This Row],[Horas o Viaje]],"0.00") &amp; "|" &amp; TEXT(tbl_Facturas[[#This Row],[Costo unitario]],"0.00")</f>
        <v>2449|Lead Service Line Replacements|8.00|120.75</v>
      </c>
      <c r="C1050">
        <v>2449</v>
      </c>
      <c r="D1050">
        <v>19</v>
      </c>
      <c r="E1050" t="s">
        <v>12</v>
      </c>
      <c r="G1050" t="s">
        <v>24</v>
      </c>
      <c r="H1050" t="s">
        <v>1120</v>
      </c>
      <c r="I1050" s="134" t="s">
        <v>5402</v>
      </c>
      <c r="J1050" t="s">
        <v>65</v>
      </c>
      <c r="K1050" t="s">
        <v>65</v>
      </c>
      <c r="P1050">
        <v>8</v>
      </c>
      <c r="Q1050">
        <v>120.75</v>
      </c>
      <c r="R1050">
        <v>966</v>
      </c>
      <c r="S1050">
        <f>IFERROR(_xlfn.XLOOKUP(tbl_Facturas[[#This Row],[Key_Fact]],tbl_Manifiestos[Key_Manif],tbl_Manifiestos[Pagado a Broker],0),0)</f>
        <v>0</v>
      </c>
      <c r="T1050">
        <v>620668.33000000007</v>
      </c>
    </row>
    <row r="1051" spans="1:20" x14ac:dyDescent="0.25">
      <c r="A1051" t="s">
        <v>5825</v>
      </c>
      <c r="B1051" t="str">
        <f>tbl_Facturas[[#This Row],[Factura]] &amp; "|" &amp; tbl_Facturas[[#This Row],[Proyecto OK]] &amp; "|" &amp; TEXT(tbl_Facturas[[#This Row],[Horas o Viaje]],"0.00") &amp; "|" &amp; TEXT(tbl_Facturas[[#This Row],[Costo unitario]],"0.00")</f>
        <v>2449|Lead Service Line Replacements|8.00|120.75</v>
      </c>
      <c r="C1051">
        <v>2449</v>
      </c>
      <c r="D1051">
        <v>19</v>
      </c>
      <c r="E1051" t="s">
        <v>12</v>
      </c>
      <c r="G1051" t="s">
        <v>24</v>
      </c>
      <c r="H1051" t="s">
        <v>1121</v>
      </c>
      <c r="I1051" s="134" t="s">
        <v>5402</v>
      </c>
      <c r="J1051" t="s">
        <v>65</v>
      </c>
      <c r="K1051" t="s">
        <v>65</v>
      </c>
      <c r="P1051">
        <v>8</v>
      </c>
      <c r="Q1051">
        <v>120.75</v>
      </c>
      <c r="R1051">
        <v>966</v>
      </c>
      <c r="S1051">
        <f>IFERROR(_xlfn.XLOOKUP(tbl_Facturas[[#This Row],[Key_Fact]],tbl_Manifiestos[Key_Manif],tbl_Manifiestos[Pagado a Broker],0),0)</f>
        <v>0</v>
      </c>
      <c r="T1051">
        <v>621634.33000000007</v>
      </c>
    </row>
    <row r="1052" spans="1:20" x14ac:dyDescent="0.25">
      <c r="A1052" t="s">
        <v>5825</v>
      </c>
      <c r="B1052" t="str">
        <f>tbl_Facturas[[#This Row],[Factura]] &amp; "|" &amp; tbl_Facturas[[#This Row],[Proyecto OK]] &amp; "|" &amp; TEXT(tbl_Facturas[[#This Row],[Horas o Viaje]],"0.00") &amp; "|" &amp; TEXT(tbl_Facturas[[#This Row],[Costo unitario]],"0.00")</f>
        <v>2449|Lead Service Line Replacements|8.00|120.75</v>
      </c>
      <c r="C1052">
        <v>2449</v>
      </c>
      <c r="D1052">
        <v>19</v>
      </c>
      <c r="E1052" t="s">
        <v>12</v>
      </c>
      <c r="G1052" t="s">
        <v>24</v>
      </c>
      <c r="H1052" t="s">
        <v>1122</v>
      </c>
      <c r="I1052" s="134" t="s">
        <v>5402</v>
      </c>
      <c r="J1052" t="s">
        <v>65</v>
      </c>
      <c r="K1052" t="s">
        <v>65</v>
      </c>
      <c r="P1052">
        <v>8</v>
      </c>
      <c r="Q1052">
        <v>120.75</v>
      </c>
      <c r="R1052">
        <v>966</v>
      </c>
      <c r="S1052">
        <f>IFERROR(_xlfn.XLOOKUP(tbl_Facturas[[#This Row],[Key_Fact]],tbl_Manifiestos[Key_Manif],tbl_Manifiestos[Pagado a Broker],0),0)</f>
        <v>0</v>
      </c>
      <c r="T1052">
        <v>622600.33000000007</v>
      </c>
    </row>
    <row r="1053" spans="1:20" x14ac:dyDescent="0.25">
      <c r="A1053" t="s">
        <v>5825</v>
      </c>
      <c r="B1053" t="str">
        <f>tbl_Facturas[[#This Row],[Factura]] &amp; "|" &amp; tbl_Facturas[[#This Row],[Proyecto OK]] &amp; "|" &amp; TEXT(tbl_Facturas[[#This Row],[Horas o Viaje]],"0.00") &amp; "|" &amp; TEXT(tbl_Facturas[[#This Row],[Costo unitario]],"0.00")</f>
        <v>2449|Lead Service Line Replacements|8.50|120.75</v>
      </c>
      <c r="C1053">
        <v>2449</v>
      </c>
      <c r="D1053">
        <v>19</v>
      </c>
      <c r="E1053" t="s">
        <v>12</v>
      </c>
      <c r="G1053" t="s">
        <v>24</v>
      </c>
      <c r="H1053" t="s">
        <v>1123</v>
      </c>
      <c r="I1053" s="134" t="s">
        <v>5402</v>
      </c>
      <c r="J1053" t="s">
        <v>65</v>
      </c>
      <c r="K1053" t="s">
        <v>65</v>
      </c>
      <c r="P1053">
        <v>8.5</v>
      </c>
      <c r="Q1053">
        <v>120.75</v>
      </c>
      <c r="R1053">
        <v>1026.3800000000001</v>
      </c>
      <c r="S1053">
        <f>IFERROR(_xlfn.XLOOKUP(tbl_Facturas[[#This Row],[Key_Fact]],tbl_Manifiestos[Key_Manif],tbl_Manifiestos[Pagado a Broker],0),0)</f>
        <v>0</v>
      </c>
      <c r="T1053">
        <v>623626.71000000008</v>
      </c>
    </row>
    <row r="1054" spans="1:20" x14ac:dyDescent="0.25">
      <c r="A1054" t="s">
        <v>5825</v>
      </c>
      <c r="B1054" t="str">
        <f>tbl_Facturas[[#This Row],[Factura]] &amp; "|" &amp; tbl_Facturas[[#This Row],[Proyecto OK]] &amp; "|" &amp; TEXT(tbl_Facturas[[#This Row],[Horas o Viaje]],"0.00") &amp; "|" &amp; TEXT(tbl_Facturas[[#This Row],[Costo unitario]],"0.00")</f>
        <v>2450|AR Term|8.50|115.50</v>
      </c>
      <c r="C1054">
        <v>2450</v>
      </c>
      <c r="D1054">
        <v>308</v>
      </c>
      <c r="E1054" t="s">
        <v>16</v>
      </c>
      <c r="G1054" t="s">
        <v>17</v>
      </c>
      <c r="H1054" t="s">
        <v>1124</v>
      </c>
      <c r="I1054" s="134" t="s">
        <v>5324</v>
      </c>
      <c r="J1054" t="s">
        <v>1039</v>
      </c>
      <c r="K1054" s="240" t="s">
        <v>1039</v>
      </c>
      <c r="P1054">
        <v>8.5</v>
      </c>
      <c r="Q1054">
        <v>115.5</v>
      </c>
      <c r="R1054">
        <v>981.75</v>
      </c>
      <c r="S1054">
        <f>IFERROR(_xlfn.XLOOKUP(tbl_Facturas[[#This Row],[Key_Fact]],tbl_Manifiestos[Key_Manif],tbl_Manifiestos[Pagado a Broker],0),0)</f>
        <v>913.02750000000003</v>
      </c>
      <c r="T1054">
        <v>624608.46000000008</v>
      </c>
    </row>
    <row r="1055" spans="1:20" x14ac:dyDescent="0.25">
      <c r="A1055" t="s">
        <v>5825</v>
      </c>
      <c r="B1055" t="str">
        <f>tbl_Facturas[[#This Row],[Factura]] &amp; "|" &amp; tbl_Facturas[[#This Row],[Proyecto OK]] &amp; "|" &amp; TEXT(tbl_Facturas[[#This Row],[Horas o Viaje]],"0.00") &amp; "|" &amp; TEXT(tbl_Facturas[[#This Row],[Costo unitario]],"0.00")</f>
        <v>2450|AR Term|8.25|115.50</v>
      </c>
      <c r="C1055">
        <v>2450</v>
      </c>
      <c r="D1055">
        <v>114</v>
      </c>
      <c r="E1055" t="s">
        <v>27</v>
      </c>
      <c r="G1055" t="s">
        <v>57</v>
      </c>
      <c r="H1055" t="s">
        <v>1125</v>
      </c>
      <c r="I1055" s="134" t="s">
        <v>5324</v>
      </c>
      <c r="J1055" t="s">
        <v>1039</v>
      </c>
      <c r="K1055" s="240" t="s">
        <v>1039</v>
      </c>
      <c r="P1055">
        <v>8.25</v>
      </c>
      <c r="Q1055">
        <v>115.5</v>
      </c>
      <c r="R1055">
        <v>952.88</v>
      </c>
      <c r="S1055">
        <f>IFERROR(_xlfn.XLOOKUP(tbl_Facturas[[#This Row],[Key_Fact]],tbl_Manifiestos[Key_Manif],tbl_Manifiestos[Pagado a Broker],0),0)</f>
        <v>886.17375000000004</v>
      </c>
      <c r="T1055">
        <v>625561.34000000008</v>
      </c>
    </row>
    <row r="1056" spans="1:20" x14ac:dyDescent="0.25">
      <c r="A1056" t="s">
        <v>5825</v>
      </c>
      <c r="B1056" t="str">
        <f>tbl_Facturas[[#This Row],[Factura]] &amp; "|" &amp; tbl_Facturas[[#This Row],[Proyecto OK]] &amp; "|" &amp; TEXT(tbl_Facturas[[#This Row],[Horas o Viaje]],"0.00") &amp; "|" &amp; TEXT(tbl_Facturas[[#This Row],[Costo unitario]],"0.00")</f>
        <v>2450|AR Term|8.50|115.50</v>
      </c>
      <c r="C1056">
        <v>2450</v>
      </c>
      <c r="D1056">
        <v>114</v>
      </c>
      <c r="E1056" t="s">
        <v>27</v>
      </c>
      <c r="G1056" t="s">
        <v>57</v>
      </c>
      <c r="H1056" t="s">
        <v>1126</v>
      </c>
      <c r="I1056" s="134" t="s">
        <v>5324</v>
      </c>
      <c r="J1056" t="s">
        <v>1039</v>
      </c>
      <c r="K1056" s="240" t="s">
        <v>1039</v>
      </c>
      <c r="P1056">
        <v>8.5</v>
      </c>
      <c r="Q1056">
        <v>115.5</v>
      </c>
      <c r="R1056">
        <v>981.75</v>
      </c>
      <c r="S1056">
        <f>IFERROR(_xlfn.XLOOKUP(tbl_Facturas[[#This Row],[Key_Fact]],tbl_Manifiestos[Key_Manif],tbl_Manifiestos[Pagado a Broker],0),0)</f>
        <v>913.02750000000003</v>
      </c>
      <c r="T1056">
        <v>626543.09000000008</v>
      </c>
    </row>
    <row r="1057" spans="1:20" x14ac:dyDescent="0.25">
      <c r="A1057" t="s">
        <v>5825</v>
      </c>
      <c r="B1057" t="str">
        <f>tbl_Facturas[[#This Row],[Factura]] &amp; "|" &amp; tbl_Facturas[[#This Row],[Proyecto OK]] &amp; "|" &amp; TEXT(tbl_Facturas[[#This Row],[Horas o Viaje]],"0.00") &amp; "|" &amp; TEXT(tbl_Facturas[[#This Row],[Costo unitario]],"0.00")</f>
        <v>2450|AR Term|8.50|115.50</v>
      </c>
      <c r="C1057">
        <v>2450</v>
      </c>
      <c r="D1057">
        <v>108</v>
      </c>
      <c r="E1057" t="s">
        <v>5916</v>
      </c>
      <c r="G1057" t="s">
        <v>99</v>
      </c>
      <c r="H1057" t="s">
        <v>1127</v>
      </c>
      <c r="I1057" s="134" t="s">
        <v>5324</v>
      </c>
      <c r="J1057" t="s">
        <v>1039</v>
      </c>
      <c r="K1057" s="240" t="s">
        <v>1039</v>
      </c>
      <c r="P1057">
        <v>8.5</v>
      </c>
      <c r="Q1057">
        <v>115.5</v>
      </c>
      <c r="R1057">
        <v>981.75</v>
      </c>
      <c r="S1057">
        <f>IFERROR(_xlfn.XLOOKUP(tbl_Facturas[[#This Row],[Key_Fact]],tbl_Manifiestos[Key_Manif],tbl_Manifiestos[Pagado a Broker],0),0)</f>
        <v>913.02750000000003</v>
      </c>
      <c r="T1057">
        <v>627524.84000000008</v>
      </c>
    </row>
    <row r="1058" spans="1:20" x14ac:dyDescent="0.25">
      <c r="A1058" t="s">
        <v>5825</v>
      </c>
      <c r="B1058" t="str">
        <f>tbl_Facturas[[#This Row],[Factura]] &amp; "|" &amp; tbl_Facturas[[#This Row],[Proyecto OK]] &amp; "|" &amp; TEXT(tbl_Facturas[[#This Row],[Horas o Viaje]],"0.00") &amp; "|" &amp; TEXT(tbl_Facturas[[#This Row],[Costo unitario]],"0.00")</f>
        <v>2450|AR Term|10.00|115.50</v>
      </c>
      <c r="C1058">
        <v>2450</v>
      </c>
      <c r="D1058">
        <v>114</v>
      </c>
      <c r="E1058" t="s">
        <v>27</v>
      </c>
      <c r="G1058" t="s">
        <v>57</v>
      </c>
      <c r="H1058" t="s">
        <v>1128</v>
      </c>
      <c r="I1058" s="134" t="s">
        <v>5324</v>
      </c>
      <c r="J1058" t="s">
        <v>1039</v>
      </c>
      <c r="K1058" s="240" t="s">
        <v>1039</v>
      </c>
      <c r="P1058">
        <v>10</v>
      </c>
      <c r="Q1058">
        <v>115.5</v>
      </c>
      <c r="R1058">
        <v>1155</v>
      </c>
      <c r="S1058">
        <f>IFERROR(_xlfn.XLOOKUP(tbl_Facturas[[#This Row],[Key_Fact]],tbl_Manifiestos[Key_Manif],tbl_Manifiestos[Pagado a Broker],0),0)</f>
        <v>1074.1500000000001</v>
      </c>
      <c r="T1058">
        <v>628679.84000000008</v>
      </c>
    </row>
    <row r="1059" spans="1:20" x14ac:dyDescent="0.25">
      <c r="A1059" t="s">
        <v>5825</v>
      </c>
      <c r="B1059" t="str">
        <f>tbl_Facturas[[#This Row],[Factura]] &amp; "|" &amp; tbl_Facturas[[#This Row],[Proyecto OK]] &amp; "|" &amp; TEXT(tbl_Facturas[[#This Row],[Horas o Viaje]],"0.00") &amp; "|" &amp; TEXT(tbl_Facturas[[#This Row],[Costo unitario]],"0.00")</f>
        <v>2450|AR Term|9.25|115.50</v>
      </c>
      <c r="C1059">
        <v>2450</v>
      </c>
      <c r="D1059">
        <v>108</v>
      </c>
      <c r="E1059" t="s">
        <v>5916</v>
      </c>
      <c r="G1059" t="s">
        <v>99</v>
      </c>
      <c r="H1059" t="s">
        <v>1129</v>
      </c>
      <c r="I1059" s="134" t="s">
        <v>5324</v>
      </c>
      <c r="J1059" t="s">
        <v>1039</v>
      </c>
      <c r="K1059" s="240" t="s">
        <v>1039</v>
      </c>
      <c r="P1059">
        <v>9.25</v>
      </c>
      <c r="Q1059">
        <v>115.5</v>
      </c>
      <c r="R1059">
        <v>1068.3800000000001</v>
      </c>
      <c r="S1059">
        <f>IFERROR(_xlfn.XLOOKUP(tbl_Facturas[[#This Row],[Key_Fact]],tbl_Manifiestos[Key_Manif],tbl_Manifiestos[Pagado a Broker],0),0)</f>
        <v>993.58875</v>
      </c>
      <c r="T1059">
        <v>629748.22000000009</v>
      </c>
    </row>
    <row r="1060" spans="1:20" x14ac:dyDescent="0.25">
      <c r="A1060" t="s">
        <v>5825</v>
      </c>
      <c r="B1060" t="str">
        <f>tbl_Facturas[[#This Row],[Factura]] &amp; "|" &amp; tbl_Facturas[[#This Row],[Proyecto OK]] &amp; "|" &amp; TEXT(tbl_Facturas[[#This Row],[Horas o Viaje]],"0.00") &amp; "|" &amp; TEXT(tbl_Facturas[[#This Row],[Costo unitario]],"0.00")</f>
        <v>2451|OAM|6.25|105.00</v>
      </c>
      <c r="C1060">
        <v>2451</v>
      </c>
      <c r="D1060">
        <v>356</v>
      </c>
      <c r="E1060" t="s">
        <v>27</v>
      </c>
      <c r="G1060" t="s">
        <v>122</v>
      </c>
      <c r="H1060" t="s">
        <v>1130</v>
      </c>
      <c r="I1060" s="134" t="s">
        <v>5867</v>
      </c>
      <c r="J1060" t="s">
        <v>787</v>
      </c>
      <c r="K1060" t="s">
        <v>787</v>
      </c>
      <c r="P1060">
        <v>6.25</v>
      </c>
      <c r="Q1060">
        <v>105</v>
      </c>
      <c r="R1060">
        <v>656.25</v>
      </c>
      <c r="S1060">
        <f>IFERROR(_xlfn.XLOOKUP(tbl_Facturas[[#This Row],[Key_Fact]],tbl_Manifiestos[Key_Manif],tbl_Manifiestos[Pagado a Broker],0),0)</f>
        <v>610.3125</v>
      </c>
      <c r="T1060">
        <v>630404.47000000009</v>
      </c>
    </row>
    <row r="1061" spans="1:20" x14ac:dyDescent="0.25">
      <c r="A1061" t="s">
        <v>5825</v>
      </c>
      <c r="B1061" t="str">
        <f>tbl_Facturas[[#This Row],[Factura]] &amp; "|" &amp; tbl_Facturas[[#This Row],[Proyecto OK]] &amp; "|" &amp; TEXT(tbl_Facturas[[#This Row],[Horas o Viaje]],"0.00") &amp; "|" &amp; TEXT(tbl_Facturas[[#This Row],[Costo unitario]],"0.00")</f>
        <v>2451|OAM|5.75|105.00</v>
      </c>
      <c r="C1061">
        <v>2451</v>
      </c>
      <c r="D1061">
        <v>356</v>
      </c>
      <c r="E1061" t="s">
        <v>27</v>
      </c>
      <c r="G1061" t="s">
        <v>122</v>
      </c>
      <c r="H1061" t="s">
        <v>1131</v>
      </c>
      <c r="I1061" s="134" t="s">
        <v>5867</v>
      </c>
      <c r="J1061" t="s">
        <v>787</v>
      </c>
      <c r="K1061" t="s">
        <v>787</v>
      </c>
      <c r="P1061">
        <v>5.75</v>
      </c>
      <c r="Q1061">
        <v>105</v>
      </c>
      <c r="R1061">
        <v>603.75</v>
      </c>
      <c r="S1061">
        <f>IFERROR(_xlfn.XLOOKUP(tbl_Facturas[[#This Row],[Key_Fact]],tbl_Manifiestos[Key_Manif],tbl_Manifiestos[Pagado a Broker],0),0)</f>
        <v>561.48750000000007</v>
      </c>
      <c r="T1061">
        <v>631008.22000000009</v>
      </c>
    </row>
    <row r="1062" spans="1:20" x14ac:dyDescent="0.25">
      <c r="A1062" t="s">
        <v>5825</v>
      </c>
      <c r="B1062" t="str">
        <f>tbl_Facturas[[#This Row],[Factura]] &amp; "|" &amp; tbl_Facturas[[#This Row],[Proyecto OK]] &amp; "|" &amp; TEXT(tbl_Facturas[[#This Row],[Horas o Viaje]],"0.00") &amp; "|" &amp; TEXT(tbl_Facturas[[#This Row],[Costo unitario]],"0.00")</f>
        <v>2452|JV|4.75|105.00</v>
      </c>
      <c r="C1062">
        <v>2452</v>
      </c>
      <c r="D1062">
        <v>114</v>
      </c>
      <c r="E1062" t="s">
        <v>27</v>
      </c>
      <c r="G1062" t="s">
        <v>57</v>
      </c>
      <c r="H1062" t="s">
        <v>1132</v>
      </c>
      <c r="I1062" s="134" t="s">
        <v>5328</v>
      </c>
      <c r="J1062" t="s">
        <v>711</v>
      </c>
      <c r="K1062" t="s">
        <v>711</v>
      </c>
      <c r="P1062">
        <v>4.75</v>
      </c>
      <c r="Q1062">
        <v>105</v>
      </c>
      <c r="R1062">
        <v>498.75</v>
      </c>
      <c r="S1062">
        <f>IFERROR(_xlfn.XLOOKUP(tbl_Facturas[[#This Row],[Key_Fact]],tbl_Manifiestos[Key_Manif],tbl_Manifiestos[Pagado a Broker],0),0)</f>
        <v>463.83750000000003</v>
      </c>
      <c r="T1062">
        <v>631506.97000000009</v>
      </c>
    </row>
    <row r="1063" spans="1:20" x14ac:dyDescent="0.25">
      <c r="A1063" t="s">
        <v>5825</v>
      </c>
      <c r="B1063" t="str">
        <f>tbl_Facturas[[#This Row],[Factura]] &amp; "|" &amp; tbl_Facturas[[#This Row],[Proyecto OK]] &amp; "|" &amp; TEXT(tbl_Facturas[[#This Row],[Horas o Viaje]],"0.00") &amp; "|" &amp; TEXT(tbl_Facturas[[#This Row],[Costo unitario]],"0.00")</f>
        <v>2452|JV|5.00|105.00</v>
      </c>
      <c r="C1063">
        <v>2452</v>
      </c>
      <c r="D1063">
        <v>108</v>
      </c>
      <c r="E1063" t="s">
        <v>5916</v>
      </c>
      <c r="G1063" t="s">
        <v>99</v>
      </c>
      <c r="H1063" t="s">
        <v>1133</v>
      </c>
      <c r="I1063" s="134" t="s">
        <v>5328</v>
      </c>
      <c r="J1063" t="s">
        <v>711</v>
      </c>
      <c r="K1063" t="s">
        <v>711</v>
      </c>
      <c r="P1063">
        <v>5</v>
      </c>
      <c r="Q1063">
        <v>105</v>
      </c>
      <c r="R1063">
        <v>525</v>
      </c>
      <c r="S1063">
        <f>IFERROR(_xlfn.XLOOKUP(tbl_Facturas[[#This Row],[Key_Fact]],tbl_Manifiestos[Key_Manif],tbl_Manifiestos[Pagado a Broker],0),0)</f>
        <v>488.25</v>
      </c>
      <c r="T1063">
        <v>632031.97000000009</v>
      </c>
    </row>
    <row r="1064" spans="1:20" x14ac:dyDescent="0.25">
      <c r="A1064" t="s">
        <v>5825</v>
      </c>
      <c r="B1064" t="str">
        <f>tbl_Facturas[[#This Row],[Factura]] &amp; "|" &amp; tbl_Facturas[[#This Row],[Proyecto OK]] &amp; "|" &amp; TEXT(tbl_Facturas[[#This Row],[Horas o Viaje]],"0.00") &amp; "|" &amp; TEXT(tbl_Facturas[[#This Row],[Costo unitario]],"0.00")</f>
        <v>2453|RAC|6.00|105.00</v>
      </c>
      <c r="C1064">
        <v>2453</v>
      </c>
      <c r="D1064">
        <v>108</v>
      </c>
      <c r="E1064" t="s">
        <v>5916</v>
      </c>
      <c r="G1064" t="s">
        <v>99</v>
      </c>
      <c r="H1064" t="s">
        <v>1134</v>
      </c>
      <c r="I1064" s="134" t="s">
        <v>5328</v>
      </c>
      <c r="J1064" t="s">
        <v>781</v>
      </c>
      <c r="K1064" t="s">
        <v>781</v>
      </c>
      <c r="P1064">
        <v>6</v>
      </c>
      <c r="Q1064">
        <v>105</v>
      </c>
      <c r="R1064">
        <v>630</v>
      </c>
      <c r="S1064">
        <f>IFERROR(_xlfn.XLOOKUP(tbl_Facturas[[#This Row],[Key_Fact]],tbl_Manifiestos[Key_Manif],tbl_Manifiestos[Pagado a Broker],0),0)</f>
        <v>585.9</v>
      </c>
      <c r="T1064">
        <v>632661.97000000009</v>
      </c>
    </row>
    <row r="1065" spans="1:20" x14ac:dyDescent="0.25">
      <c r="A1065" t="s">
        <v>5825</v>
      </c>
      <c r="B1065" t="str">
        <f>tbl_Facturas[[#This Row],[Factura]] &amp; "|" &amp; tbl_Facturas[[#This Row],[Proyecto OK]] &amp; "|" &amp; TEXT(tbl_Facturas[[#This Row],[Horas o Viaje]],"0.00") &amp; "|" &amp; TEXT(tbl_Facturas[[#This Row],[Costo unitario]],"0.00")</f>
        <v>2453|RAC|5.50|105.00</v>
      </c>
      <c r="C1065">
        <v>2453</v>
      </c>
      <c r="D1065">
        <v>515</v>
      </c>
      <c r="E1065" t="s">
        <v>27</v>
      </c>
      <c r="G1065" t="s">
        <v>54</v>
      </c>
      <c r="H1065" t="s">
        <v>1135</v>
      </c>
      <c r="I1065" s="134" t="s">
        <v>5328</v>
      </c>
      <c r="J1065" t="s">
        <v>781</v>
      </c>
      <c r="K1065" t="s">
        <v>781</v>
      </c>
      <c r="P1065">
        <v>5.5</v>
      </c>
      <c r="Q1065">
        <v>105</v>
      </c>
      <c r="R1065">
        <v>577.5</v>
      </c>
      <c r="S1065">
        <f>IFERROR(_xlfn.XLOOKUP(tbl_Facturas[[#This Row],[Key_Fact]],tbl_Manifiestos[Key_Manif],tbl_Manifiestos[Pagado a Broker],0),0)</f>
        <v>537.07500000000005</v>
      </c>
      <c r="T1065">
        <v>633239.47000000009</v>
      </c>
    </row>
    <row r="1066" spans="1:20" x14ac:dyDescent="0.25">
      <c r="A1066" t="s">
        <v>5825</v>
      </c>
      <c r="B1066" t="str">
        <f>tbl_Facturas[[#This Row],[Factura]] &amp; "|" &amp; tbl_Facturas[[#This Row],[Proyecto OK]] &amp; "|" &amp; TEXT(tbl_Facturas[[#This Row],[Horas o Viaje]],"0.00") &amp; "|" &amp; TEXT(tbl_Facturas[[#This Row],[Costo unitario]],"0.00")</f>
        <v>2454|Metra New Auburn|99.88|12.25</v>
      </c>
      <c r="C1066">
        <v>2454</v>
      </c>
      <c r="D1066">
        <v>708</v>
      </c>
      <c r="E1066" t="s">
        <v>27</v>
      </c>
      <c r="G1066" t="s">
        <v>841</v>
      </c>
      <c r="H1066" t="s">
        <v>1136</v>
      </c>
      <c r="I1066" s="134" t="s">
        <v>5330</v>
      </c>
      <c r="J1066" t="s">
        <v>894</v>
      </c>
      <c r="K1066" t="s">
        <v>5360</v>
      </c>
      <c r="L1066">
        <v>2128</v>
      </c>
      <c r="M1066" t="s">
        <v>911</v>
      </c>
      <c r="O1066" t="s">
        <v>576</v>
      </c>
      <c r="P1066">
        <v>99.88</v>
      </c>
      <c r="Q1066">
        <v>12.25</v>
      </c>
      <c r="R1066">
        <v>1223.53</v>
      </c>
      <c r="S1066">
        <f>IFERROR(_xlfn.XLOOKUP(tbl_Facturas[[#This Row],[Key_Fact]],tbl_Manifiestos[Key_Manif],tbl_Manifiestos[Pagado a Broker],0),0)</f>
        <v>0</v>
      </c>
      <c r="T1066">
        <v>634463.00000000012</v>
      </c>
    </row>
    <row r="1067" spans="1:20" x14ac:dyDescent="0.25">
      <c r="A1067" t="s">
        <v>5825</v>
      </c>
      <c r="B1067" t="str">
        <f>tbl_Facturas[[#This Row],[Factura]] &amp; "|" &amp; tbl_Facturas[[#This Row],[Proyecto OK]] &amp; "|" &amp; TEXT(tbl_Facturas[[#This Row],[Horas o Viaje]],"0.00") &amp; "|" &amp; TEXT(tbl_Facturas[[#This Row],[Costo unitario]],"0.00")</f>
        <v>2454|Metra New Auburn|59.34|12.25</v>
      </c>
      <c r="C1067">
        <v>2454</v>
      </c>
      <c r="D1067">
        <v>58</v>
      </c>
      <c r="E1067" t="s">
        <v>12</v>
      </c>
      <c r="G1067" t="s">
        <v>539</v>
      </c>
      <c r="H1067" t="s">
        <v>1137</v>
      </c>
      <c r="I1067" s="134" t="s">
        <v>5330</v>
      </c>
      <c r="J1067" t="s">
        <v>894</v>
      </c>
      <c r="K1067" t="s">
        <v>5360</v>
      </c>
      <c r="L1067">
        <v>2128</v>
      </c>
      <c r="M1067" t="s">
        <v>911</v>
      </c>
      <c r="O1067" t="s">
        <v>576</v>
      </c>
      <c r="P1067">
        <v>59.34</v>
      </c>
      <c r="Q1067">
        <v>12.25</v>
      </c>
      <c r="R1067">
        <v>726.92</v>
      </c>
      <c r="S1067">
        <f>IFERROR(_xlfn.XLOOKUP(tbl_Facturas[[#This Row],[Key_Fact]],tbl_Manifiestos[Key_Manif],tbl_Manifiestos[Pagado a Broker],0),0)</f>
        <v>0</v>
      </c>
      <c r="T1067">
        <v>635189.92000000016</v>
      </c>
    </row>
    <row r="1068" spans="1:20" x14ac:dyDescent="0.25">
      <c r="A1068" t="s">
        <v>5825</v>
      </c>
      <c r="B1068" t="str">
        <f>tbl_Facturas[[#This Row],[Factura]] &amp; "|" &amp; tbl_Facturas[[#This Row],[Proyecto OK]] &amp; "|" &amp; TEXT(tbl_Facturas[[#This Row],[Horas o Viaje]],"0.00") &amp; "|" &amp; TEXT(tbl_Facturas[[#This Row],[Costo unitario]],"0.00")</f>
        <v>2454|Metra New Auburn|99.88|24.50</v>
      </c>
      <c r="C1068">
        <v>2454</v>
      </c>
      <c r="D1068">
        <v>708</v>
      </c>
      <c r="E1068" t="s">
        <v>27</v>
      </c>
      <c r="G1068" t="s">
        <v>841</v>
      </c>
      <c r="H1068" t="s">
        <v>1136</v>
      </c>
      <c r="I1068" s="134" t="s">
        <v>5330</v>
      </c>
      <c r="J1068" t="s">
        <v>894</v>
      </c>
      <c r="K1068" t="s">
        <v>5360</v>
      </c>
      <c r="L1068">
        <v>2128</v>
      </c>
      <c r="M1068" t="s">
        <v>911</v>
      </c>
      <c r="O1068" t="s">
        <v>576</v>
      </c>
      <c r="P1068">
        <v>99.88</v>
      </c>
      <c r="Q1068">
        <v>24.5</v>
      </c>
      <c r="R1068">
        <v>2447.06</v>
      </c>
      <c r="S1068">
        <f>IFERROR(_xlfn.XLOOKUP(tbl_Facturas[[#This Row],[Key_Fact]],tbl_Manifiestos[Key_Manif],tbl_Manifiestos[Pagado a Broker],0),0)</f>
        <v>0</v>
      </c>
      <c r="T1068">
        <v>637636.98000000021</v>
      </c>
    </row>
    <row r="1069" spans="1:20" x14ac:dyDescent="0.25">
      <c r="A1069" t="s">
        <v>5825</v>
      </c>
      <c r="B1069" t="str">
        <f>tbl_Facturas[[#This Row],[Factura]] &amp; "|" &amp; tbl_Facturas[[#This Row],[Proyecto OK]] &amp; "|" &amp; TEXT(tbl_Facturas[[#This Row],[Horas o Viaje]],"0.00") &amp; "|" &amp; TEXT(tbl_Facturas[[#This Row],[Costo unitario]],"0.00")</f>
        <v>2454|Metra New Auburn|59.34|24.50</v>
      </c>
      <c r="C1069">
        <v>2454</v>
      </c>
      <c r="D1069">
        <v>58</v>
      </c>
      <c r="E1069" t="s">
        <v>12</v>
      </c>
      <c r="G1069" t="s">
        <v>539</v>
      </c>
      <c r="H1069" t="s">
        <v>1137</v>
      </c>
      <c r="I1069" s="134" t="s">
        <v>5330</v>
      </c>
      <c r="J1069" t="s">
        <v>894</v>
      </c>
      <c r="K1069" t="s">
        <v>5360</v>
      </c>
      <c r="L1069">
        <v>2128</v>
      </c>
      <c r="M1069" t="s">
        <v>911</v>
      </c>
      <c r="O1069" t="s">
        <v>576</v>
      </c>
      <c r="P1069">
        <v>59.34</v>
      </c>
      <c r="Q1069">
        <v>24.5</v>
      </c>
      <c r="R1069">
        <v>1453.83</v>
      </c>
      <c r="S1069">
        <f>IFERROR(_xlfn.XLOOKUP(tbl_Facturas[[#This Row],[Key_Fact]],tbl_Manifiestos[Key_Manif],tbl_Manifiestos[Pagado a Broker],0),0)</f>
        <v>0</v>
      </c>
      <c r="T1069">
        <v>639090.81000000017</v>
      </c>
    </row>
    <row r="1070" spans="1:20" x14ac:dyDescent="0.25">
      <c r="A1070" t="s">
        <v>5826</v>
      </c>
      <c r="B1070" t="str">
        <f>tbl_Facturas[[#This Row],[Factura]] &amp; "|" &amp; tbl_Facturas[[#This Row],[Proyecto OK]] &amp; "|" &amp; TEXT(tbl_Facturas[[#This Row],[Horas o Viaje]],"0.00") &amp; "|" &amp; TEXT(tbl_Facturas[[#This Row],[Costo unitario]],"0.00")</f>
        <v>2455|Glencoe|0.00|0.00</v>
      </c>
      <c r="C1070">
        <v>2455</v>
      </c>
      <c r="D1070">
        <v>73</v>
      </c>
      <c r="E1070" t="s">
        <v>19</v>
      </c>
      <c r="G1070" t="s">
        <v>20</v>
      </c>
      <c r="I1070" s="134" t="s">
        <v>5312</v>
      </c>
      <c r="J1070" t="s">
        <v>591</v>
      </c>
      <c r="K1070" t="s">
        <v>591</v>
      </c>
      <c r="P1070">
        <v>0</v>
      </c>
      <c r="R1070">
        <v>0</v>
      </c>
      <c r="S1070">
        <f>IFERROR(_xlfn.XLOOKUP(tbl_Facturas[[#This Row],[Key_Fact]],tbl_Manifiestos[Key_Manif],tbl_Manifiestos[Pagado a Broker],0),0)</f>
        <v>0</v>
      </c>
      <c r="T1070">
        <v>639090.81000000017</v>
      </c>
    </row>
    <row r="1071" spans="1:20" x14ac:dyDescent="0.25">
      <c r="A1071" t="s">
        <v>5826</v>
      </c>
      <c r="B1071" t="str">
        <f>tbl_Facturas[[#This Row],[Factura]] &amp; "|" &amp; tbl_Facturas[[#This Row],[Proyecto OK]] &amp; "|" &amp; TEXT(tbl_Facturas[[#This Row],[Horas o Viaje]],"0.00") &amp; "|" &amp; TEXT(tbl_Facturas[[#This Row],[Costo unitario]],"0.00")</f>
        <v>2456|Lead Service Replacement|8.75|120.00</v>
      </c>
      <c r="C1071">
        <v>2456</v>
      </c>
      <c r="D1071">
        <v>67</v>
      </c>
      <c r="E1071" t="s">
        <v>27</v>
      </c>
      <c r="G1071" t="s">
        <v>28</v>
      </c>
      <c r="H1071" t="s">
        <v>1143</v>
      </c>
      <c r="I1071" s="134" t="s">
        <v>5322</v>
      </c>
      <c r="J1071" t="s">
        <v>1144</v>
      </c>
      <c r="K1071" t="s">
        <v>5881</v>
      </c>
      <c r="L1071" t="s">
        <v>5885</v>
      </c>
      <c r="P1071">
        <v>8.75</v>
      </c>
      <c r="Q1071">
        <v>120</v>
      </c>
      <c r="R1071">
        <v>1050</v>
      </c>
      <c r="S1071">
        <f>IFERROR(_xlfn.XLOOKUP(tbl_Facturas[[#This Row],[Key_Fact]],tbl_Manifiestos[Key_Manif],tbl_Manifiestos[Pagado a Broker],0),0)</f>
        <v>976.5</v>
      </c>
      <c r="T1071">
        <v>644580.81000000017</v>
      </c>
    </row>
    <row r="1072" spans="1:20" x14ac:dyDescent="0.25">
      <c r="A1072" t="s">
        <v>5826</v>
      </c>
      <c r="B1072" t="str">
        <f>tbl_Facturas[[#This Row],[Factura]] &amp; "|" &amp; tbl_Facturas[[#This Row],[Proyecto OK]] &amp; "|" &amp; TEXT(tbl_Facturas[[#This Row],[Horas o Viaje]],"0.00") &amp; "|" &amp; TEXT(tbl_Facturas[[#This Row],[Costo unitario]],"0.00")</f>
        <v>2456|Lead Service Replacement|8.50|120.00</v>
      </c>
      <c r="C1072">
        <v>2456</v>
      </c>
      <c r="D1072">
        <v>67</v>
      </c>
      <c r="E1072" t="s">
        <v>27</v>
      </c>
      <c r="G1072" t="s">
        <v>28</v>
      </c>
      <c r="H1072" t="s">
        <v>1138</v>
      </c>
      <c r="I1072" s="134" t="s">
        <v>5322</v>
      </c>
      <c r="J1072" t="s">
        <v>1049</v>
      </c>
      <c r="K1072" t="s">
        <v>5881</v>
      </c>
      <c r="L1072" t="s">
        <v>5897</v>
      </c>
      <c r="P1072">
        <v>8.5</v>
      </c>
      <c r="Q1072">
        <v>120</v>
      </c>
      <c r="R1072">
        <v>1020</v>
      </c>
      <c r="S1072">
        <f>IFERROR(_xlfn.XLOOKUP(tbl_Facturas[[#This Row],[Key_Fact]],tbl_Manifiestos[Key_Manif],tbl_Manifiestos[Pagado a Broker],0),0)</f>
        <v>948.6</v>
      </c>
      <c r="T1072">
        <v>640110.81000000017</v>
      </c>
    </row>
    <row r="1073" spans="1:20" x14ac:dyDescent="0.25">
      <c r="A1073" t="s">
        <v>5826</v>
      </c>
      <c r="B1073" t="str">
        <f>tbl_Facturas[[#This Row],[Factura]] &amp; "|" &amp; tbl_Facturas[[#This Row],[Proyecto OK]] &amp; "|" &amp; TEXT(tbl_Facturas[[#This Row],[Horas o Viaje]],"0.00") &amp; "|" &amp; TEXT(tbl_Facturas[[#This Row],[Costo unitario]],"0.00")</f>
        <v>2456|Lead Service Replacement|10.00|120.00</v>
      </c>
      <c r="C1073">
        <v>2456</v>
      </c>
      <c r="D1073">
        <v>67</v>
      </c>
      <c r="E1073" t="s">
        <v>27</v>
      </c>
      <c r="G1073" t="s">
        <v>28</v>
      </c>
      <c r="H1073" t="s">
        <v>1139</v>
      </c>
      <c r="I1073" s="134" t="s">
        <v>5322</v>
      </c>
      <c r="J1073" t="s">
        <v>1140</v>
      </c>
      <c r="K1073" t="s">
        <v>5881</v>
      </c>
      <c r="L1073" t="s">
        <v>5898</v>
      </c>
      <c r="P1073">
        <v>10</v>
      </c>
      <c r="Q1073">
        <v>120</v>
      </c>
      <c r="R1073">
        <v>1200</v>
      </c>
      <c r="S1073">
        <f>IFERROR(_xlfn.XLOOKUP(tbl_Facturas[[#This Row],[Key_Fact]],tbl_Manifiestos[Key_Manif],tbl_Manifiestos[Pagado a Broker],0),0)</f>
        <v>1116</v>
      </c>
      <c r="T1073">
        <v>641310.81000000017</v>
      </c>
    </row>
    <row r="1074" spans="1:20" x14ac:dyDescent="0.25">
      <c r="A1074" t="s">
        <v>5826</v>
      </c>
      <c r="B1074" t="str">
        <f>tbl_Facturas[[#This Row],[Factura]] &amp; "|" &amp; tbl_Facturas[[#This Row],[Proyecto OK]] &amp; "|" &amp; TEXT(tbl_Facturas[[#This Row],[Horas o Viaje]],"0.00") &amp; "|" &amp; TEXT(tbl_Facturas[[#This Row],[Costo unitario]],"0.00")</f>
        <v>2456|Lead Service Replacement|9.50|120.00</v>
      </c>
      <c r="C1074">
        <v>2456</v>
      </c>
      <c r="D1074">
        <v>67</v>
      </c>
      <c r="E1074" t="s">
        <v>27</v>
      </c>
      <c r="G1074" t="s">
        <v>28</v>
      </c>
      <c r="H1074" t="s">
        <v>1141</v>
      </c>
      <c r="I1074" s="134" t="s">
        <v>5322</v>
      </c>
      <c r="J1074" t="s">
        <v>1140</v>
      </c>
      <c r="K1074" t="s">
        <v>5881</v>
      </c>
      <c r="L1074" t="s">
        <v>5898</v>
      </c>
      <c r="P1074">
        <v>9.5</v>
      </c>
      <c r="Q1074">
        <v>120</v>
      </c>
      <c r="R1074">
        <v>1140</v>
      </c>
      <c r="S1074">
        <f>IFERROR(_xlfn.XLOOKUP(tbl_Facturas[[#This Row],[Key_Fact]],tbl_Manifiestos[Key_Manif],tbl_Manifiestos[Pagado a Broker],0),0)</f>
        <v>1060.2</v>
      </c>
      <c r="T1074">
        <v>642450.81000000017</v>
      </c>
    </row>
    <row r="1075" spans="1:20" x14ac:dyDescent="0.25">
      <c r="A1075" t="s">
        <v>5826</v>
      </c>
      <c r="B1075" t="str">
        <f>tbl_Facturas[[#This Row],[Factura]] &amp; "|" &amp; tbl_Facturas[[#This Row],[Proyecto OK]] &amp; "|" &amp; TEXT(tbl_Facturas[[#This Row],[Horas o Viaje]],"0.00") &amp; "|" &amp; TEXT(tbl_Facturas[[#This Row],[Costo unitario]],"0.00")</f>
        <v>2456|Lead Service Replacement|9.00|120.00</v>
      </c>
      <c r="C1075">
        <v>2456</v>
      </c>
      <c r="D1075">
        <v>67</v>
      </c>
      <c r="E1075" t="s">
        <v>27</v>
      </c>
      <c r="G1075" t="s">
        <v>28</v>
      </c>
      <c r="H1075" t="s">
        <v>1142</v>
      </c>
      <c r="I1075" s="134" t="s">
        <v>5322</v>
      </c>
      <c r="J1075" t="s">
        <v>1140</v>
      </c>
      <c r="K1075" t="s">
        <v>5881</v>
      </c>
      <c r="L1075" t="s">
        <v>5898</v>
      </c>
      <c r="P1075">
        <v>9</v>
      </c>
      <c r="Q1075">
        <v>120</v>
      </c>
      <c r="R1075">
        <v>1080</v>
      </c>
      <c r="S1075">
        <f>IFERROR(_xlfn.XLOOKUP(tbl_Facturas[[#This Row],[Key_Fact]],tbl_Manifiestos[Key_Manif],tbl_Manifiestos[Pagado a Broker],0),0)</f>
        <v>1004.4000000000001</v>
      </c>
      <c r="T1075">
        <v>643530.81000000017</v>
      </c>
    </row>
    <row r="1076" spans="1:20" x14ac:dyDescent="0.25">
      <c r="A1076" t="s">
        <v>5826</v>
      </c>
      <c r="B1076" t="str">
        <f>tbl_Facturas[[#This Row],[Factura]] &amp; "|" &amp; tbl_Facturas[[#This Row],[Proyecto OK]] &amp; "|" &amp; TEXT(tbl_Facturas[[#This Row],[Horas o Viaje]],"0.00") &amp; "|" &amp; TEXT(tbl_Facturas[[#This Row],[Costo unitario]],"0.00")</f>
        <v>2457|Chicago Heights|7.00|128.00</v>
      </c>
      <c r="C1076">
        <v>2457</v>
      </c>
      <c r="D1076">
        <v>356</v>
      </c>
      <c r="E1076" t="s">
        <v>27</v>
      </c>
      <c r="G1076" t="s">
        <v>122</v>
      </c>
      <c r="H1076" t="s">
        <v>1145</v>
      </c>
      <c r="I1076" s="134" t="s">
        <v>5310</v>
      </c>
      <c r="J1076" t="s">
        <v>956</v>
      </c>
      <c r="K1076" s="240" t="s">
        <v>956</v>
      </c>
      <c r="P1076">
        <v>7</v>
      </c>
      <c r="Q1076">
        <v>128</v>
      </c>
      <c r="R1076">
        <v>896</v>
      </c>
      <c r="S1076">
        <f>IFERROR(_xlfn.XLOOKUP(tbl_Facturas[[#This Row],[Key_Fact]],tbl_Manifiestos[Key_Manif],tbl_Manifiestos[Pagado a Broker],0),0)</f>
        <v>833.28000000000009</v>
      </c>
      <c r="T1076">
        <v>645476.81000000017</v>
      </c>
    </row>
    <row r="1077" spans="1:20" x14ac:dyDescent="0.25">
      <c r="A1077" t="s">
        <v>5826</v>
      </c>
      <c r="B1077" t="str">
        <f>tbl_Facturas[[#This Row],[Factura]] &amp; "|" &amp; tbl_Facturas[[#This Row],[Proyecto OK]] &amp; "|" &amp; TEXT(tbl_Facturas[[#This Row],[Horas o Viaje]],"0.00") &amp; "|" &amp; TEXT(tbl_Facturas[[#This Row],[Costo unitario]],"0.00")</f>
        <v>2457|Chicago Heights|9.00|128.00</v>
      </c>
      <c r="C1077">
        <v>2457</v>
      </c>
      <c r="D1077">
        <v>103</v>
      </c>
      <c r="E1077" t="s">
        <v>27</v>
      </c>
      <c r="G1077" t="s">
        <v>284</v>
      </c>
      <c r="H1077" t="s">
        <v>1146</v>
      </c>
      <c r="I1077" s="134" t="s">
        <v>5310</v>
      </c>
      <c r="J1077" t="s">
        <v>956</v>
      </c>
      <c r="K1077" s="240" t="s">
        <v>956</v>
      </c>
      <c r="P1077">
        <v>9</v>
      </c>
      <c r="Q1077">
        <v>128</v>
      </c>
      <c r="R1077">
        <v>1152</v>
      </c>
      <c r="S1077">
        <f>IFERROR(_xlfn.XLOOKUP(tbl_Facturas[[#This Row],[Key_Fact]],tbl_Manifiestos[Key_Manif],tbl_Manifiestos[Pagado a Broker],0),0)</f>
        <v>1071.3600000000001</v>
      </c>
      <c r="T1077">
        <v>646628.81000000017</v>
      </c>
    </row>
    <row r="1078" spans="1:20" x14ac:dyDescent="0.25">
      <c r="A1078" t="s">
        <v>5826</v>
      </c>
      <c r="B1078" t="str">
        <f>tbl_Facturas[[#This Row],[Factura]] &amp; "|" &amp; tbl_Facturas[[#This Row],[Proyecto OK]] &amp; "|" &amp; TEXT(tbl_Facturas[[#This Row],[Horas o Viaje]],"0.00") &amp; "|" &amp; TEXT(tbl_Facturas[[#This Row],[Costo unitario]],"0.00")</f>
        <v>2457|Chicago Heights|9.00|128.00</v>
      </c>
      <c r="C1078">
        <v>2457</v>
      </c>
      <c r="D1078">
        <v>73</v>
      </c>
      <c r="E1078" t="s">
        <v>19</v>
      </c>
      <c r="G1078" t="s">
        <v>20</v>
      </c>
      <c r="H1078" t="s">
        <v>1147</v>
      </c>
      <c r="I1078" s="134" t="s">
        <v>5310</v>
      </c>
      <c r="J1078" t="s">
        <v>956</v>
      </c>
      <c r="K1078" s="240" t="s">
        <v>956</v>
      </c>
      <c r="P1078">
        <v>9</v>
      </c>
      <c r="Q1078">
        <v>128</v>
      </c>
      <c r="R1078">
        <v>1152</v>
      </c>
      <c r="S1078">
        <f>IFERROR(_xlfn.XLOOKUP(tbl_Facturas[[#This Row],[Key_Fact]],tbl_Manifiestos[Key_Manif],tbl_Manifiestos[Pagado a Broker],0),0)</f>
        <v>1071.3600000000001</v>
      </c>
      <c r="T1078">
        <v>647780.81000000017</v>
      </c>
    </row>
    <row r="1079" spans="1:20" x14ac:dyDescent="0.25">
      <c r="A1079" t="s">
        <v>5826</v>
      </c>
      <c r="B1079" t="str">
        <f>tbl_Facturas[[#This Row],[Factura]] &amp; "|" &amp; tbl_Facturas[[#This Row],[Proyecto OK]] &amp; "|" &amp; TEXT(tbl_Facturas[[#This Row],[Horas o Viaje]],"0.00") &amp; "|" &amp; TEXT(tbl_Facturas[[#This Row],[Costo unitario]],"0.00")</f>
        <v>2457|Chicago Heights|8.50|128.00</v>
      </c>
      <c r="C1079">
        <v>2457</v>
      </c>
      <c r="D1079">
        <v>103</v>
      </c>
      <c r="E1079" t="s">
        <v>27</v>
      </c>
      <c r="G1079" t="s">
        <v>284</v>
      </c>
      <c r="H1079" t="s">
        <v>1148</v>
      </c>
      <c r="I1079" s="134" t="s">
        <v>5310</v>
      </c>
      <c r="J1079" t="s">
        <v>956</v>
      </c>
      <c r="K1079" s="240" t="s">
        <v>956</v>
      </c>
      <c r="P1079">
        <v>8.5</v>
      </c>
      <c r="Q1079">
        <v>128</v>
      </c>
      <c r="R1079">
        <v>1088</v>
      </c>
      <c r="S1079">
        <f>IFERROR(_xlfn.XLOOKUP(tbl_Facturas[[#This Row],[Key_Fact]],tbl_Manifiestos[Key_Manif],tbl_Manifiestos[Pagado a Broker],0),0)</f>
        <v>1011.84</v>
      </c>
      <c r="T1079">
        <v>648868.81000000017</v>
      </c>
    </row>
    <row r="1080" spans="1:20" x14ac:dyDescent="0.25">
      <c r="A1080" t="s">
        <v>5826</v>
      </c>
      <c r="B1080" t="str">
        <f>tbl_Facturas[[#This Row],[Factura]] &amp; "|" &amp; tbl_Facturas[[#This Row],[Proyecto OK]] &amp; "|" &amp; TEXT(tbl_Facturas[[#This Row],[Horas o Viaje]],"0.00") &amp; "|" &amp; TEXT(tbl_Facturas[[#This Row],[Costo unitario]],"0.00")</f>
        <v>2457|Chicago Heights|8.50|128.00</v>
      </c>
      <c r="C1080">
        <v>2457</v>
      </c>
      <c r="D1080">
        <v>73</v>
      </c>
      <c r="E1080" t="s">
        <v>19</v>
      </c>
      <c r="G1080" t="s">
        <v>20</v>
      </c>
      <c r="H1080" t="s">
        <v>1149</v>
      </c>
      <c r="I1080" s="134" t="s">
        <v>5310</v>
      </c>
      <c r="J1080" t="s">
        <v>956</v>
      </c>
      <c r="K1080" s="240" t="s">
        <v>956</v>
      </c>
      <c r="P1080">
        <v>8.5</v>
      </c>
      <c r="Q1080">
        <v>128</v>
      </c>
      <c r="R1080">
        <v>1088</v>
      </c>
      <c r="S1080">
        <f>IFERROR(_xlfn.XLOOKUP(tbl_Facturas[[#This Row],[Key_Fact]],tbl_Manifiestos[Key_Manif],tbl_Manifiestos[Pagado a Broker],0),0)</f>
        <v>1011.84</v>
      </c>
      <c r="T1080">
        <v>649956.81000000017</v>
      </c>
    </row>
    <row r="1081" spans="1:20" x14ac:dyDescent="0.25">
      <c r="A1081" t="s">
        <v>5826</v>
      </c>
      <c r="B1081" t="str">
        <f>tbl_Facturas[[#This Row],[Factura]] &amp; "|" &amp; tbl_Facturas[[#This Row],[Proyecto OK]] &amp; "|" &amp; TEXT(tbl_Facturas[[#This Row],[Horas o Viaje]],"0.00") &amp; "|" &amp; TEXT(tbl_Facturas[[#This Row],[Costo unitario]],"0.00")</f>
        <v>2457|Chicago Heights|8.50|128.00</v>
      </c>
      <c r="C1081">
        <v>2457</v>
      </c>
      <c r="D1081">
        <v>103</v>
      </c>
      <c r="E1081" t="s">
        <v>27</v>
      </c>
      <c r="G1081" t="s">
        <v>284</v>
      </c>
      <c r="H1081" t="s">
        <v>1150</v>
      </c>
      <c r="I1081" s="134" t="s">
        <v>5310</v>
      </c>
      <c r="J1081" t="s">
        <v>956</v>
      </c>
      <c r="K1081" s="240" t="s">
        <v>956</v>
      </c>
      <c r="P1081">
        <v>8.5</v>
      </c>
      <c r="Q1081">
        <v>128</v>
      </c>
      <c r="R1081">
        <v>1088</v>
      </c>
      <c r="S1081">
        <f>IFERROR(_xlfn.XLOOKUP(tbl_Facturas[[#This Row],[Key_Fact]],tbl_Manifiestos[Key_Manif],tbl_Manifiestos[Pagado a Broker],0),0)</f>
        <v>1011.84</v>
      </c>
      <c r="T1081">
        <v>651044.81000000017</v>
      </c>
    </row>
    <row r="1082" spans="1:20" x14ac:dyDescent="0.25">
      <c r="A1082" t="s">
        <v>5826</v>
      </c>
      <c r="B1082" t="str">
        <f>tbl_Facturas[[#This Row],[Factura]] &amp; "|" &amp; tbl_Facturas[[#This Row],[Proyecto OK]] &amp; "|" &amp; TEXT(tbl_Facturas[[#This Row],[Horas o Viaje]],"0.00") &amp; "|" &amp; TEXT(tbl_Facturas[[#This Row],[Costo unitario]],"0.00")</f>
        <v>2457|Chicago Heights|8.50|128.00</v>
      </c>
      <c r="C1082">
        <v>2457</v>
      </c>
      <c r="D1082">
        <v>73</v>
      </c>
      <c r="E1082" t="s">
        <v>19</v>
      </c>
      <c r="G1082" t="s">
        <v>20</v>
      </c>
      <c r="H1082" t="s">
        <v>1151</v>
      </c>
      <c r="I1082" s="134" t="s">
        <v>5310</v>
      </c>
      <c r="J1082" t="s">
        <v>956</v>
      </c>
      <c r="K1082" s="240" t="s">
        <v>956</v>
      </c>
      <c r="P1082">
        <v>8.5</v>
      </c>
      <c r="Q1082">
        <v>128</v>
      </c>
      <c r="R1082">
        <v>1088</v>
      </c>
      <c r="S1082">
        <f>IFERROR(_xlfn.XLOOKUP(tbl_Facturas[[#This Row],[Key_Fact]],tbl_Manifiestos[Key_Manif],tbl_Manifiestos[Pagado a Broker],0),0)</f>
        <v>1011.84</v>
      </c>
      <c r="T1082">
        <v>652132.81000000017</v>
      </c>
    </row>
    <row r="1083" spans="1:20" x14ac:dyDescent="0.25">
      <c r="A1083" t="s">
        <v>5826</v>
      </c>
      <c r="B1083" t="str">
        <f>tbl_Facturas[[#This Row],[Factura]] &amp; "|" &amp; tbl_Facturas[[#This Row],[Proyecto OK]] &amp; "|" &amp; TEXT(tbl_Facturas[[#This Row],[Horas o Viaje]],"0.00") &amp; "|" &amp; TEXT(tbl_Facturas[[#This Row],[Costo unitario]],"0.00")</f>
        <v>2457|Chicago Heights|9.00|128.00</v>
      </c>
      <c r="C1083">
        <v>2457</v>
      </c>
      <c r="D1083">
        <v>617</v>
      </c>
      <c r="E1083" t="s">
        <v>27</v>
      </c>
      <c r="G1083" t="s">
        <v>36</v>
      </c>
      <c r="H1083" t="s">
        <v>1152</v>
      </c>
      <c r="I1083" s="134" t="s">
        <v>5310</v>
      </c>
      <c r="J1083" t="s">
        <v>956</v>
      </c>
      <c r="K1083" s="240" t="s">
        <v>956</v>
      </c>
      <c r="P1083">
        <v>9</v>
      </c>
      <c r="Q1083">
        <v>128</v>
      </c>
      <c r="R1083">
        <v>1152</v>
      </c>
      <c r="S1083">
        <f>IFERROR(_xlfn.XLOOKUP(tbl_Facturas[[#This Row],[Key_Fact]],tbl_Manifiestos[Key_Manif],tbl_Manifiestos[Pagado a Broker],0),0)</f>
        <v>1071.3600000000001</v>
      </c>
      <c r="T1083">
        <v>653284.81000000017</v>
      </c>
    </row>
    <row r="1084" spans="1:20" x14ac:dyDescent="0.25">
      <c r="A1084" t="s">
        <v>5826</v>
      </c>
      <c r="B1084" t="str">
        <f>tbl_Facturas[[#This Row],[Factura]] &amp; "|" &amp; tbl_Facturas[[#This Row],[Proyecto OK]] &amp; "|" &amp; TEXT(tbl_Facturas[[#This Row],[Horas o Viaje]],"0.00") &amp; "|" &amp; TEXT(tbl_Facturas[[#This Row],[Costo unitario]],"0.00")</f>
        <v>2457|Chicago Heights|8.50|128.00</v>
      </c>
      <c r="C1084">
        <v>2457</v>
      </c>
      <c r="D1084">
        <v>73</v>
      </c>
      <c r="E1084" t="s">
        <v>19</v>
      </c>
      <c r="G1084" t="s">
        <v>20</v>
      </c>
      <c r="H1084" t="s">
        <v>1153</v>
      </c>
      <c r="I1084" s="134" t="s">
        <v>5310</v>
      </c>
      <c r="J1084" t="s">
        <v>956</v>
      </c>
      <c r="K1084" s="240" t="s">
        <v>956</v>
      </c>
      <c r="P1084">
        <v>8.5</v>
      </c>
      <c r="Q1084">
        <v>128</v>
      </c>
      <c r="R1084">
        <v>1088</v>
      </c>
      <c r="S1084">
        <f>IFERROR(_xlfn.XLOOKUP(tbl_Facturas[[#This Row],[Key_Fact]],tbl_Manifiestos[Key_Manif],tbl_Manifiestos[Pagado a Broker],0),0)</f>
        <v>1011.84</v>
      </c>
      <c r="T1084">
        <v>654372.81000000017</v>
      </c>
    </row>
    <row r="1085" spans="1:20" x14ac:dyDescent="0.25">
      <c r="A1085" t="s">
        <v>5826</v>
      </c>
      <c r="B1085" t="str">
        <f>tbl_Facturas[[#This Row],[Factura]] &amp; "|" &amp; tbl_Facturas[[#This Row],[Proyecto OK]] &amp; "|" &amp; TEXT(tbl_Facturas[[#This Row],[Horas o Viaje]],"0.00") &amp; "|" &amp; TEXT(tbl_Facturas[[#This Row],[Costo unitario]],"0.00")</f>
        <v>2457|Chicago Heights|6.50|128.00</v>
      </c>
      <c r="C1085">
        <v>2457</v>
      </c>
      <c r="D1085">
        <v>73</v>
      </c>
      <c r="E1085" t="s">
        <v>19</v>
      </c>
      <c r="G1085" t="s">
        <v>20</v>
      </c>
      <c r="H1085" t="s">
        <v>1154</v>
      </c>
      <c r="I1085" s="134" t="s">
        <v>5310</v>
      </c>
      <c r="J1085" t="s">
        <v>956</v>
      </c>
      <c r="K1085" s="240" t="s">
        <v>956</v>
      </c>
      <c r="P1085">
        <v>6.5</v>
      </c>
      <c r="Q1085">
        <v>128</v>
      </c>
      <c r="R1085">
        <v>832</v>
      </c>
      <c r="S1085">
        <f>IFERROR(_xlfn.XLOOKUP(tbl_Facturas[[#This Row],[Key_Fact]],tbl_Manifiestos[Key_Manif],tbl_Manifiestos[Pagado a Broker],0),0)</f>
        <v>0</v>
      </c>
      <c r="T1085">
        <v>655204.81000000017</v>
      </c>
    </row>
    <row r="1086" spans="1:20" x14ac:dyDescent="0.25">
      <c r="A1086" t="s">
        <v>5826</v>
      </c>
      <c r="B1086" t="str">
        <f>tbl_Facturas[[#This Row],[Factura]] &amp; "|" &amp; tbl_Facturas[[#This Row],[Proyecto OK]] &amp; "|" &amp; TEXT(tbl_Facturas[[#This Row],[Horas o Viaje]],"0.00") &amp; "|" &amp; TEXT(tbl_Facturas[[#This Row],[Costo unitario]],"0.00")</f>
        <v>2457|Chicago Heights|9.00|128.00</v>
      </c>
      <c r="C1086">
        <v>2457</v>
      </c>
      <c r="D1086">
        <v>515</v>
      </c>
      <c r="E1086" t="s">
        <v>27</v>
      </c>
      <c r="G1086" t="s">
        <v>54</v>
      </c>
      <c r="H1086" t="s">
        <v>1155</v>
      </c>
      <c r="I1086" s="134" t="s">
        <v>5310</v>
      </c>
      <c r="J1086" t="s">
        <v>956</v>
      </c>
      <c r="K1086" s="240" t="s">
        <v>956</v>
      </c>
      <c r="P1086">
        <v>9</v>
      </c>
      <c r="Q1086">
        <v>128</v>
      </c>
      <c r="R1086">
        <v>1152</v>
      </c>
      <c r="S1086">
        <f>IFERROR(_xlfn.XLOOKUP(tbl_Facturas[[#This Row],[Key_Fact]],tbl_Manifiestos[Key_Manif],tbl_Manifiestos[Pagado a Broker],0),0)</f>
        <v>1071.3600000000001</v>
      </c>
      <c r="T1086">
        <v>656356.81000000017</v>
      </c>
    </row>
    <row r="1087" spans="1:20" x14ac:dyDescent="0.25">
      <c r="A1087" t="s">
        <v>5826</v>
      </c>
      <c r="B1087" t="str">
        <f>tbl_Facturas[[#This Row],[Factura]] &amp; "|" &amp; tbl_Facturas[[#This Row],[Proyecto OK]] &amp; "|" &amp; TEXT(tbl_Facturas[[#This Row],[Horas o Viaje]],"0.00") &amp; "|" &amp; TEXT(tbl_Facturas[[#This Row],[Costo unitario]],"0.00")</f>
        <v>2458|Lead Service Replacement Project|13.50|115.50</v>
      </c>
      <c r="C1087">
        <v>2458</v>
      </c>
      <c r="D1087">
        <v>54</v>
      </c>
      <c r="E1087" t="s">
        <v>19</v>
      </c>
      <c r="G1087" t="s">
        <v>479</v>
      </c>
      <c r="H1087" t="s">
        <v>1156</v>
      </c>
      <c r="I1087" s="134" t="s">
        <v>5312</v>
      </c>
      <c r="J1087" t="s">
        <v>1078</v>
      </c>
      <c r="K1087" t="s">
        <v>15</v>
      </c>
      <c r="L1087" t="s">
        <v>5640</v>
      </c>
      <c r="P1087">
        <v>13.5</v>
      </c>
      <c r="Q1087">
        <v>115.5</v>
      </c>
      <c r="R1087">
        <v>1559.25</v>
      </c>
      <c r="S1087">
        <f>IFERROR(_xlfn.XLOOKUP(tbl_Facturas[[#This Row],[Key_Fact]],tbl_Manifiestos[Key_Manif],tbl_Manifiestos[Pagado a Broker],0),0)</f>
        <v>0</v>
      </c>
      <c r="T1087">
        <v>657916.06000000017</v>
      </c>
    </row>
    <row r="1088" spans="1:20" x14ac:dyDescent="0.25">
      <c r="A1088" t="s">
        <v>5826</v>
      </c>
      <c r="B1088" t="str">
        <f>tbl_Facturas[[#This Row],[Factura]] &amp; "|" &amp; tbl_Facturas[[#This Row],[Proyecto OK]] &amp; "|" &amp; TEXT(tbl_Facturas[[#This Row],[Horas o Viaje]],"0.00") &amp; "|" &amp; TEXT(tbl_Facturas[[#This Row],[Costo unitario]],"0.00")</f>
        <v>2458|Lead Service Replacement Project|9.50|115.50</v>
      </c>
      <c r="C1088">
        <v>2458</v>
      </c>
      <c r="D1088">
        <v>54</v>
      </c>
      <c r="E1088" t="s">
        <v>19</v>
      </c>
      <c r="G1088" t="s">
        <v>479</v>
      </c>
      <c r="H1088" t="s">
        <v>1157</v>
      </c>
      <c r="I1088" s="134" t="s">
        <v>5312</v>
      </c>
      <c r="J1088" t="s">
        <v>1078</v>
      </c>
      <c r="K1088" t="s">
        <v>15</v>
      </c>
      <c r="L1088" t="s">
        <v>5640</v>
      </c>
      <c r="P1088">
        <v>9.5</v>
      </c>
      <c r="Q1088">
        <v>115.5</v>
      </c>
      <c r="R1088">
        <v>1097.25</v>
      </c>
      <c r="S1088">
        <f>IFERROR(_xlfn.XLOOKUP(tbl_Facturas[[#This Row],[Key_Fact]],tbl_Manifiestos[Key_Manif],tbl_Manifiestos[Pagado a Broker],0),0)</f>
        <v>0</v>
      </c>
      <c r="T1088">
        <v>659013.31000000017</v>
      </c>
    </row>
    <row r="1089" spans="1:20" x14ac:dyDescent="0.25">
      <c r="A1089" t="s">
        <v>5826</v>
      </c>
      <c r="B1089" t="str">
        <f>tbl_Facturas[[#This Row],[Factura]] &amp; "|" &amp; tbl_Facturas[[#This Row],[Proyecto OK]] &amp; "|" &amp; TEXT(tbl_Facturas[[#This Row],[Horas o Viaje]],"0.00") &amp; "|" &amp; TEXT(tbl_Facturas[[#This Row],[Costo unitario]],"0.00")</f>
        <v>2458|Lead Service Replacement Project|11.00|115.50</v>
      </c>
      <c r="C1089">
        <v>2458</v>
      </c>
      <c r="D1089">
        <v>54</v>
      </c>
      <c r="E1089" t="s">
        <v>19</v>
      </c>
      <c r="G1089" t="s">
        <v>479</v>
      </c>
      <c r="H1089" t="s">
        <v>1158</v>
      </c>
      <c r="I1089" s="134" t="s">
        <v>5312</v>
      </c>
      <c r="J1089" t="s">
        <v>1078</v>
      </c>
      <c r="K1089" t="s">
        <v>15</v>
      </c>
      <c r="L1089" t="s">
        <v>5640</v>
      </c>
      <c r="P1089">
        <v>11</v>
      </c>
      <c r="Q1089">
        <v>115.5</v>
      </c>
      <c r="R1089">
        <v>1270.5</v>
      </c>
      <c r="S1089">
        <f>IFERROR(_xlfn.XLOOKUP(tbl_Facturas[[#This Row],[Key_Fact]],tbl_Manifiestos[Key_Manif],tbl_Manifiestos[Pagado a Broker],0),0)</f>
        <v>0</v>
      </c>
      <c r="T1089">
        <v>660283.81000000017</v>
      </c>
    </row>
    <row r="1090" spans="1:20" x14ac:dyDescent="0.25">
      <c r="A1090" t="s">
        <v>5826</v>
      </c>
      <c r="B1090" t="str">
        <f>tbl_Facturas[[#This Row],[Factura]] &amp; "|" &amp; tbl_Facturas[[#This Row],[Proyecto OK]] &amp; "|" &amp; TEXT(tbl_Facturas[[#This Row],[Horas o Viaje]],"0.00") &amp; "|" &amp; TEXT(tbl_Facturas[[#This Row],[Costo unitario]],"0.00")</f>
        <v>2458|Lead Service Replacement Project|9.00|115.50</v>
      </c>
      <c r="C1090">
        <v>2458</v>
      </c>
      <c r="D1090">
        <v>54</v>
      </c>
      <c r="E1090" t="s">
        <v>19</v>
      </c>
      <c r="G1090" t="s">
        <v>479</v>
      </c>
      <c r="H1090" t="s">
        <v>1159</v>
      </c>
      <c r="I1090" s="134" t="s">
        <v>5312</v>
      </c>
      <c r="J1090" t="s">
        <v>1078</v>
      </c>
      <c r="K1090" t="s">
        <v>15</v>
      </c>
      <c r="L1090" t="s">
        <v>5640</v>
      </c>
      <c r="P1090">
        <v>9</v>
      </c>
      <c r="Q1090">
        <v>115.5</v>
      </c>
      <c r="R1090">
        <v>1039.5</v>
      </c>
      <c r="S1090">
        <f>IFERROR(_xlfn.XLOOKUP(tbl_Facturas[[#This Row],[Key_Fact]],tbl_Manifiestos[Key_Manif],tbl_Manifiestos[Pagado a Broker],0),0)</f>
        <v>0</v>
      </c>
      <c r="T1090">
        <v>661323.31000000017</v>
      </c>
    </row>
    <row r="1091" spans="1:20" x14ac:dyDescent="0.25">
      <c r="A1091" t="s">
        <v>5826</v>
      </c>
      <c r="B1091" t="str">
        <f>tbl_Facturas[[#This Row],[Factura]] &amp; "|" &amp; tbl_Facturas[[#This Row],[Proyecto OK]] &amp; "|" &amp; TEXT(tbl_Facturas[[#This Row],[Horas o Viaje]],"0.00") &amp; "|" &amp; TEXT(tbl_Facturas[[#This Row],[Costo unitario]],"0.00")</f>
        <v>2459|Glencoe|6.50|115.50</v>
      </c>
      <c r="C1091">
        <v>2459</v>
      </c>
      <c r="D1091">
        <v>308</v>
      </c>
      <c r="E1091" t="s">
        <v>16</v>
      </c>
      <c r="G1091" t="s">
        <v>17</v>
      </c>
      <c r="H1091" t="s">
        <v>1160</v>
      </c>
      <c r="I1091" s="134" t="s">
        <v>5312</v>
      </c>
      <c r="J1091" t="s">
        <v>591</v>
      </c>
      <c r="K1091" t="s">
        <v>591</v>
      </c>
      <c r="P1091">
        <v>6.5</v>
      </c>
      <c r="Q1091">
        <v>115.5</v>
      </c>
      <c r="R1091">
        <v>750.75</v>
      </c>
      <c r="S1091">
        <f>IFERROR(_xlfn.XLOOKUP(tbl_Facturas[[#This Row],[Key_Fact]],tbl_Manifiestos[Key_Manif],tbl_Manifiestos[Pagado a Broker],0),0)</f>
        <v>698.19749999999999</v>
      </c>
      <c r="T1091">
        <v>662074.06000000017</v>
      </c>
    </row>
    <row r="1092" spans="1:20" x14ac:dyDescent="0.25">
      <c r="A1092" t="s">
        <v>5826</v>
      </c>
      <c r="B1092" t="str">
        <f>tbl_Facturas[[#This Row],[Factura]] &amp; "|" &amp; tbl_Facturas[[#This Row],[Proyecto OK]] &amp; "|" &amp; TEXT(tbl_Facturas[[#This Row],[Horas o Viaje]],"0.00") &amp; "|" &amp; TEXT(tbl_Facturas[[#This Row],[Costo unitario]],"0.00")</f>
        <v>2459|Glencoe|9.00|115.50</v>
      </c>
      <c r="C1092">
        <v>2459</v>
      </c>
      <c r="D1092">
        <v>108</v>
      </c>
      <c r="E1092" t="s">
        <v>5916</v>
      </c>
      <c r="G1092" t="s">
        <v>99</v>
      </c>
      <c r="H1092" t="s">
        <v>1161</v>
      </c>
      <c r="I1092" s="134" t="s">
        <v>5312</v>
      </c>
      <c r="J1092" t="s">
        <v>591</v>
      </c>
      <c r="K1092" t="s">
        <v>591</v>
      </c>
      <c r="P1092">
        <v>9</v>
      </c>
      <c r="Q1092">
        <v>115.5</v>
      </c>
      <c r="R1092">
        <v>1039.5</v>
      </c>
      <c r="S1092">
        <f>IFERROR(_xlfn.XLOOKUP(tbl_Facturas[[#This Row],[Key_Fact]],tbl_Manifiestos[Key_Manif],tbl_Manifiestos[Pagado a Broker],0),0)</f>
        <v>966.73500000000001</v>
      </c>
      <c r="T1092">
        <v>663113.56000000017</v>
      </c>
    </row>
    <row r="1093" spans="1:20" x14ac:dyDescent="0.25">
      <c r="A1093" t="s">
        <v>5826</v>
      </c>
      <c r="B1093" t="str">
        <f>tbl_Facturas[[#This Row],[Factura]] &amp; "|" &amp; tbl_Facturas[[#This Row],[Proyecto OK]] &amp; "|" &amp; TEXT(tbl_Facturas[[#This Row],[Horas o Viaje]],"0.00") &amp; "|" &amp; TEXT(tbl_Facturas[[#This Row],[Costo unitario]],"0.00")</f>
        <v>2459|Glencoe|8.00|115.50</v>
      </c>
      <c r="C1093">
        <v>2459</v>
      </c>
      <c r="D1093">
        <v>11</v>
      </c>
      <c r="E1093" t="s">
        <v>12</v>
      </c>
      <c r="G1093" t="s">
        <v>13</v>
      </c>
      <c r="H1093" t="s">
        <v>1162</v>
      </c>
      <c r="I1093" s="134" t="s">
        <v>5312</v>
      </c>
      <c r="J1093" t="s">
        <v>591</v>
      </c>
      <c r="K1093" t="s">
        <v>591</v>
      </c>
      <c r="P1093">
        <v>8</v>
      </c>
      <c r="Q1093">
        <v>115.5</v>
      </c>
      <c r="R1093">
        <v>924</v>
      </c>
      <c r="S1093">
        <f>IFERROR(_xlfn.XLOOKUP(tbl_Facturas[[#This Row],[Key_Fact]],tbl_Manifiestos[Key_Manif],tbl_Manifiestos[Pagado a Broker],0),0)</f>
        <v>859.32</v>
      </c>
      <c r="T1093">
        <v>664037.56000000017</v>
      </c>
    </row>
    <row r="1094" spans="1:20" x14ac:dyDescent="0.25">
      <c r="A1094" t="s">
        <v>5826</v>
      </c>
      <c r="B1094" t="str">
        <f>tbl_Facturas[[#This Row],[Factura]] &amp; "|" &amp; tbl_Facturas[[#This Row],[Proyecto OK]] &amp; "|" &amp; TEXT(tbl_Facturas[[#This Row],[Horas o Viaje]],"0.00") &amp; "|" &amp; TEXT(tbl_Facturas[[#This Row],[Costo unitario]],"0.00")</f>
        <v>2459|Glencoe|8.50|115.50</v>
      </c>
      <c r="C1094">
        <v>2459</v>
      </c>
      <c r="D1094">
        <v>308</v>
      </c>
      <c r="E1094" t="s">
        <v>16</v>
      </c>
      <c r="G1094" t="s">
        <v>17</v>
      </c>
      <c r="H1094" t="s">
        <v>1163</v>
      </c>
      <c r="I1094" s="134" t="s">
        <v>5312</v>
      </c>
      <c r="J1094" t="s">
        <v>591</v>
      </c>
      <c r="K1094" t="s">
        <v>591</v>
      </c>
      <c r="P1094">
        <v>8.5</v>
      </c>
      <c r="Q1094">
        <v>115.5</v>
      </c>
      <c r="R1094">
        <v>981.75</v>
      </c>
      <c r="S1094">
        <f>IFERROR(_xlfn.XLOOKUP(tbl_Facturas[[#This Row],[Key_Fact]],tbl_Manifiestos[Key_Manif],tbl_Manifiestos[Pagado a Broker],0),0)</f>
        <v>913.02750000000003</v>
      </c>
      <c r="T1094">
        <v>665019.31000000017</v>
      </c>
    </row>
    <row r="1095" spans="1:20" x14ac:dyDescent="0.25">
      <c r="A1095" t="s">
        <v>5826</v>
      </c>
      <c r="B1095" t="str">
        <f>tbl_Facturas[[#This Row],[Factura]] &amp; "|" &amp; tbl_Facturas[[#This Row],[Proyecto OK]] &amp; "|" &amp; TEXT(tbl_Facturas[[#This Row],[Horas o Viaje]],"0.00") &amp; "|" &amp; TEXT(tbl_Facturas[[#This Row],[Costo unitario]],"0.00")</f>
        <v>2459|Glencoe|6.50|115.50</v>
      </c>
      <c r="C1095">
        <v>2459</v>
      </c>
      <c r="D1095">
        <v>82</v>
      </c>
      <c r="E1095" t="s">
        <v>12</v>
      </c>
      <c r="G1095" t="s">
        <v>792</v>
      </c>
      <c r="H1095" t="s">
        <v>1164</v>
      </c>
      <c r="I1095" s="134" t="s">
        <v>5312</v>
      </c>
      <c r="J1095" t="s">
        <v>591</v>
      </c>
      <c r="K1095" t="s">
        <v>591</v>
      </c>
      <c r="P1095">
        <v>6.5</v>
      </c>
      <c r="Q1095">
        <v>115.5</v>
      </c>
      <c r="R1095">
        <v>750.75</v>
      </c>
      <c r="S1095">
        <f>IFERROR(_xlfn.XLOOKUP(tbl_Facturas[[#This Row],[Key_Fact]],tbl_Manifiestos[Key_Manif],tbl_Manifiestos[Pagado a Broker],0),0)</f>
        <v>698.19749999999999</v>
      </c>
      <c r="T1095">
        <v>665770.06000000017</v>
      </c>
    </row>
    <row r="1096" spans="1:20" x14ac:dyDescent="0.25">
      <c r="A1096" t="s">
        <v>5826</v>
      </c>
      <c r="B1096" t="str">
        <f>tbl_Facturas[[#This Row],[Factura]] &amp; "|" &amp; tbl_Facturas[[#This Row],[Proyecto OK]] &amp; "|" &amp; TEXT(tbl_Facturas[[#This Row],[Horas o Viaje]],"0.00") &amp; "|" &amp; TEXT(tbl_Facturas[[#This Row],[Costo unitario]],"0.00")</f>
        <v>2459|Glencoe|12.50|115.50</v>
      </c>
      <c r="C1096">
        <v>2459</v>
      </c>
      <c r="D1096">
        <v>308</v>
      </c>
      <c r="E1096" t="s">
        <v>16</v>
      </c>
      <c r="G1096" t="s">
        <v>17</v>
      </c>
      <c r="H1096" t="s">
        <v>1165</v>
      </c>
      <c r="I1096" s="134" t="s">
        <v>5312</v>
      </c>
      <c r="J1096" t="s">
        <v>591</v>
      </c>
      <c r="K1096" t="s">
        <v>591</v>
      </c>
      <c r="P1096">
        <v>12.5</v>
      </c>
      <c r="Q1096">
        <v>115.5</v>
      </c>
      <c r="R1096">
        <v>1443.75</v>
      </c>
      <c r="S1096">
        <f>IFERROR(_xlfn.XLOOKUP(tbl_Facturas[[#This Row],[Key_Fact]],tbl_Manifiestos[Key_Manif],tbl_Manifiestos[Pagado a Broker],0),0)</f>
        <v>1342.6875</v>
      </c>
      <c r="T1096">
        <v>667213.81000000017</v>
      </c>
    </row>
    <row r="1097" spans="1:20" x14ac:dyDescent="0.25">
      <c r="A1097" t="s">
        <v>5826</v>
      </c>
      <c r="B1097" t="str">
        <f>tbl_Facturas[[#This Row],[Factura]] &amp; "|" &amp; tbl_Facturas[[#This Row],[Proyecto OK]] &amp; "|" &amp; TEXT(tbl_Facturas[[#This Row],[Horas o Viaje]],"0.00") &amp; "|" &amp; TEXT(tbl_Facturas[[#This Row],[Costo unitario]],"0.00")</f>
        <v>2459|Glencoe|12.00|115.50</v>
      </c>
      <c r="C1097">
        <v>2459</v>
      </c>
      <c r="D1097">
        <v>11</v>
      </c>
      <c r="E1097" t="s">
        <v>12</v>
      </c>
      <c r="G1097" t="s">
        <v>13</v>
      </c>
      <c r="H1097" t="s">
        <v>1166</v>
      </c>
      <c r="I1097" s="134" t="s">
        <v>5312</v>
      </c>
      <c r="J1097" t="s">
        <v>591</v>
      </c>
      <c r="K1097" t="s">
        <v>591</v>
      </c>
      <c r="P1097">
        <v>12</v>
      </c>
      <c r="Q1097">
        <v>115.5</v>
      </c>
      <c r="R1097">
        <v>1386</v>
      </c>
      <c r="S1097">
        <f>IFERROR(_xlfn.XLOOKUP(tbl_Facturas[[#This Row],[Key_Fact]],tbl_Manifiestos[Key_Manif],tbl_Manifiestos[Pagado a Broker],0),0)</f>
        <v>1288.98</v>
      </c>
      <c r="T1097">
        <v>668599.81000000017</v>
      </c>
    </row>
    <row r="1098" spans="1:20" x14ac:dyDescent="0.25">
      <c r="A1098" t="s">
        <v>5826</v>
      </c>
      <c r="B1098" t="str">
        <f>tbl_Facturas[[#This Row],[Factura]] &amp; "|" &amp; tbl_Facturas[[#This Row],[Proyecto OK]] &amp; "|" &amp; TEXT(tbl_Facturas[[#This Row],[Horas o Viaje]],"0.00") &amp; "|" &amp; TEXT(tbl_Facturas[[#This Row],[Costo unitario]],"0.00")</f>
        <v>2459|Glencoe|8.00|115.50</v>
      </c>
      <c r="C1098">
        <v>2459</v>
      </c>
      <c r="D1098">
        <v>308</v>
      </c>
      <c r="E1098" t="s">
        <v>16</v>
      </c>
      <c r="G1098" t="s">
        <v>17</v>
      </c>
      <c r="H1098" t="s">
        <v>1167</v>
      </c>
      <c r="I1098" s="134" t="s">
        <v>5312</v>
      </c>
      <c r="J1098" t="s">
        <v>591</v>
      </c>
      <c r="K1098" t="s">
        <v>591</v>
      </c>
      <c r="P1098">
        <v>8</v>
      </c>
      <c r="Q1098">
        <v>115.5</v>
      </c>
      <c r="R1098">
        <v>924</v>
      </c>
      <c r="S1098">
        <f>IFERROR(_xlfn.XLOOKUP(tbl_Facturas[[#This Row],[Key_Fact]],tbl_Manifiestos[Key_Manif],tbl_Manifiestos[Pagado a Broker],0),0)</f>
        <v>859.32</v>
      </c>
      <c r="T1098">
        <v>669523.81000000017</v>
      </c>
    </row>
    <row r="1099" spans="1:20" x14ac:dyDescent="0.25">
      <c r="A1099" t="s">
        <v>5826</v>
      </c>
      <c r="B1099" t="str">
        <f>tbl_Facturas[[#This Row],[Factura]] &amp; "|" &amp; tbl_Facturas[[#This Row],[Proyecto OK]] &amp; "|" &amp; TEXT(tbl_Facturas[[#This Row],[Horas o Viaje]],"0.00") &amp; "|" &amp; TEXT(tbl_Facturas[[#This Row],[Costo unitario]],"0.00")</f>
        <v>2459|Glencoe|8.00|115.50</v>
      </c>
      <c r="C1099">
        <v>2459</v>
      </c>
      <c r="D1099">
        <v>308</v>
      </c>
      <c r="E1099" t="s">
        <v>16</v>
      </c>
      <c r="G1099" t="s">
        <v>17</v>
      </c>
      <c r="H1099" t="s">
        <v>1168</v>
      </c>
      <c r="I1099" s="134" t="s">
        <v>5312</v>
      </c>
      <c r="J1099" t="s">
        <v>591</v>
      </c>
      <c r="K1099" t="s">
        <v>591</v>
      </c>
      <c r="P1099">
        <v>8</v>
      </c>
      <c r="Q1099">
        <v>115.5</v>
      </c>
      <c r="R1099">
        <v>924</v>
      </c>
      <c r="S1099">
        <f>IFERROR(_xlfn.XLOOKUP(tbl_Facturas[[#This Row],[Key_Fact]],tbl_Manifiestos[Key_Manif],tbl_Manifiestos[Pagado a Broker],0),0)</f>
        <v>859.32</v>
      </c>
      <c r="T1099">
        <v>670447.81000000017</v>
      </c>
    </row>
    <row r="1100" spans="1:20" x14ac:dyDescent="0.25">
      <c r="A1100" t="s">
        <v>5826</v>
      </c>
      <c r="B1100" t="str">
        <f>tbl_Facturas[[#This Row],[Factura]] &amp; "|" &amp; tbl_Facturas[[#This Row],[Proyecto OK]] &amp; "|" &amp; TEXT(tbl_Facturas[[#This Row],[Horas o Viaje]],"0.00") &amp; "|" &amp; TEXT(tbl_Facturas[[#This Row],[Costo unitario]],"0.00")</f>
        <v>2460|Lead Replacement Service|12.00|110.00</v>
      </c>
      <c r="C1100">
        <v>2460</v>
      </c>
      <c r="D1100">
        <v>708</v>
      </c>
      <c r="E1100" t="s">
        <v>27</v>
      </c>
      <c r="G1100" t="s">
        <v>841</v>
      </c>
      <c r="H1100" t="s">
        <v>1169</v>
      </c>
      <c r="I1100" s="134" t="s">
        <v>5306</v>
      </c>
      <c r="J1100" t="s">
        <v>878</v>
      </c>
      <c r="K1100" t="s">
        <v>5903</v>
      </c>
      <c r="L1100">
        <v>3364</v>
      </c>
      <c r="P1100">
        <v>12</v>
      </c>
      <c r="Q1100">
        <v>110</v>
      </c>
      <c r="R1100">
        <v>1320</v>
      </c>
      <c r="S1100">
        <f>IFERROR(_xlfn.XLOOKUP(tbl_Facturas[[#This Row],[Key_Fact]],tbl_Manifiestos[Key_Manif],tbl_Manifiestos[Pagado a Broker],0),0)</f>
        <v>1227.6000000000001</v>
      </c>
      <c r="T1100">
        <v>671767.81000000017</v>
      </c>
    </row>
    <row r="1101" spans="1:20" x14ac:dyDescent="0.25">
      <c r="A1101" t="s">
        <v>5826</v>
      </c>
      <c r="B1101" t="str">
        <f>tbl_Facturas[[#This Row],[Factura]] &amp; "|" &amp; tbl_Facturas[[#This Row],[Proyecto OK]] &amp; "|" &amp; TEXT(tbl_Facturas[[#This Row],[Horas o Viaje]],"0.00") &amp; "|" &amp; TEXT(tbl_Facturas[[#This Row],[Costo unitario]],"0.00")</f>
        <v>2460|Lead Replacement Service|7.50|110.00</v>
      </c>
      <c r="C1101">
        <v>2460</v>
      </c>
      <c r="D1101">
        <v>198</v>
      </c>
      <c r="E1101" t="s">
        <v>5916</v>
      </c>
      <c r="G1101" t="s">
        <v>31</v>
      </c>
      <c r="H1101" t="s">
        <v>1170</v>
      </c>
      <c r="I1101" s="134" t="s">
        <v>5306</v>
      </c>
      <c r="J1101" t="s">
        <v>878</v>
      </c>
      <c r="K1101" t="s">
        <v>5903</v>
      </c>
      <c r="L1101">
        <v>3364</v>
      </c>
      <c r="P1101">
        <v>7.5</v>
      </c>
      <c r="Q1101">
        <v>110</v>
      </c>
      <c r="R1101">
        <v>825</v>
      </c>
      <c r="S1101">
        <f>IFERROR(_xlfn.XLOOKUP(tbl_Facturas[[#This Row],[Key_Fact]],tbl_Manifiestos[Key_Manif],tbl_Manifiestos[Pagado a Broker],0),0)</f>
        <v>767.25</v>
      </c>
      <c r="T1101">
        <v>672592.81000000017</v>
      </c>
    </row>
    <row r="1102" spans="1:20" x14ac:dyDescent="0.25">
      <c r="A1102" t="s">
        <v>5826</v>
      </c>
      <c r="B1102" t="str">
        <f>tbl_Facturas[[#This Row],[Factura]] &amp; "|" &amp; tbl_Facturas[[#This Row],[Proyecto OK]] &amp; "|" &amp; TEXT(tbl_Facturas[[#This Row],[Horas o Viaje]],"0.00") &amp; "|" &amp; TEXT(tbl_Facturas[[#This Row],[Costo unitario]],"0.00")</f>
        <v>2460|Lead Replacement Service|13.00|110.00</v>
      </c>
      <c r="C1102">
        <v>2460</v>
      </c>
      <c r="D1102">
        <v>708</v>
      </c>
      <c r="E1102" t="s">
        <v>27</v>
      </c>
      <c r="G1102" t="s">
        <v>841</v>
      </c>
      <c r="H1102" t="s">
        <v>1171</v>
      </c>
      <c r="I1102" s="134" t="s">
        <v>5306</v>
      </c>
      <c r="J1102" t="s">
        <v>878</v>
      </c>
      <c r="K1102" t="s">
        <v>5903</v>
      </c>
      <c r="L1102">
        <v>3364</v>
      </c>
      <c r="P1102">
        <v>13</v>
      </c>
      <c r="Q1102">
        <v>110</v>
      </c>
      <c r="R1102">
        <v>1430</v>
      </c>
      <c r="S1102">
        <f>IFERROR(_xlfn.XLOOKUP(tbl_Facturas[[#This Row],[Key_Fact]],tbl_Manifiestos[Key_Manif],tbl_Manifiestos[Pagado a Broker],0),0)</f>
        <v>1329.9</v>
      </c>
      <c r="T1102">
        <v>674022.81000000017</v>
      </c>
    </row>
    <row r="1103" spans="1:20" x14ac:dyDescent="0.25">
      <c r="A1103" t="s">
        <v>5826</v>
      </c>
      <c r="B1103" t="str">
        <f>tbl_Facturas[[#This Row],[Factura]] &amp; "|" &amp; tbl_Facturas[[#This Row],[Proyecto OK]] &amp; "|" &amp; TEXT(tbl_Facturas[[#This Row],[Horas o Viaje]],"0.00") &amp; "|" &amp; TEXT(tbl_Facturas[[#This Row],[Costo unitario]],"0.00")</f>
        <v>2460|Lead Replacement Service|9.00|110.00</v>
      </c>
      <c r="C1103">
        <v>2460</v>
      </c>
      <c r="D1103">
        <v>198</v>
      </c>
      <c r="E1103" t="s">
        <v>5916</v>
      </c>
      <c r="G1103" t="s">
        <v>31</v>
      </c>
      <c r="H1103" t="s">
        <v>1172</v>
      </c>
      <c r="I1103" s="134" t="s">
        <v>5306</v>
      </c>
      <c r="J1103" t="s">
        <v>878</v>
      </c>
      <c r="K1103" t="s">
        <v>5903</v>
      </c>
      <c r="L1103">
        <v>3364</v>
      </c>
      <c r="P1103">
        <v>9</v>
      </c>
      <c r="Q1103">
        <v>110</v>
      </c>
      <c r="R1103">
        <v>990</v>
      </c>
      <c r="S1103">
        <f>IFERROR(_xlfn.XLOOKUP(tbl_Facturas[[#This Row],[Key_Fact]],tbl_Manifiestos[Key_Manif],tbl_Manifiestos[Pagado a Broker],0),0)</f>
        <v>920.7</v>
      </c>
      <c r="T1103">
        <v>675012.81000000017</v>
      </c>
    </row>
    <row r="1104" spans="1:20" x14ac:dyDescent="0.25">
      <c r="A1104" t="s">
        <v>5826</v>
      </c>
      <c r="B1104" t="str">
        <f>tbl_Facturas[[#This Row],[Factura]] &amp; "|" &amp; tbl_Facturas[[#This Row],[Proyecto OK]] &amp; "|" &amp; TEXT(tbl_Facturas[[#This Row],[Horas o Viaje]],"0.00") &amp; "|" &amp; TEXT(tbl_Facturas[[#This Row],[Costo unitario]],"0.00")</f>
        <v>2460|Lead Replacement Service|10.50|110.00</v>
      </c>
      <c r="C1104">
        <v>2460</v>
      </c>
      <c r="D1104">
        <v>708</v>
      </c>
      <c r="E1104" t="s">
        <v>27</v>
      </c>
      <c r="G1104" t="s">
        <v>841</v>
      </c>
      <c r="H1104" t="s">
        <v>1173</v>
      </c>
      <c r="I1104" s="134" t="s">
        <v>5306</v>
      </c>
      <c r="J1104" t="s">
        <v>878</v>
      </c>
      <c r="K1104" t="s">
        <v>5903</v>
      </c>
      <c r="L1104">
        <v>3364</v>
      </c>
      <c r="P1104">
        <v>10.5</v>
      </c>
      <c r="Q1104">
        <v>110</v>
      </c>
      <c r="R1104">
        <v>1155</v>
      </c>
      <c r="S1104">
        <f>IFERROR(_xlfn.XLOOKUP(tbl_Facturas[[#This Row],[Key_Fact]],tbl_Manifiestos[Key_Manif],tbl_Manifiestos[Pagado a Broker],0),0)</f>
        <v>1074.1500000000001</v>
      </c>
      <c r="T1104">
        <v>676167.81000000017</v>
      </c>
    </row>
    <row r="1105" spans="1:20" x14ac:dyDescent="0.25">
      <c r="A1105" t="s">
        <v>5826</v>
      </c>
      <c r="B1105" t="str">
        <f>tbl_Facturas[[#This Row],[Factura]] &amp; "|" &amp; tbl_Facturas[[#This Row],[Proyecto OK]] &amp; "|" &amp; TEXT(tbl_Facturas[[#This Row],[Horas o Viaje]],"0.00") &amp; "|" &amp; TEXT(tbl_Facturas[[#This Row],[Costo unitario]],"0.00")</f>
        <v>2460|Lead Replacement Service|9.00|110.00</v>
      </c>
      <c r="C1105">
        <v>2460</v>
      </c>
      <c r="D1105">
        <v>198</v>
      </c>
      <c r="E1105" t="s">
        <v>5916</v>
      </c>
      <c r="G1105" t="s">
        <v>31</v>
      </c>
      <c r="H1105" t="s">
        <v>1174</v>
      </c>
      <c r="I1105" s="134" t="s">
        <v>5306</v>
      </c>
      <c r="J1105" t="s">
        <v>878</v>
      </c>
      <c r="K1105" t="s">
        <v>5903</v>
      </c>
      <c r="L1105">
        <v>3364</v>
      </c>
      <c r="P1105">
        <v>9</v>
      </c>
      <c r="Q1105">
        <v>110</v>
      </c>
      <c r="R1105">
        <v>990</v>
      </c>
      <c r="S1105">
        <f>IFERROR(_xlfn.XLOOKUP(tbl_Facturas[[#This Row],[Key_Fact]],tbl_Manifiestos[Key_Manif],tbl_Manifiestos[Pagado a Broker],0),0)</f>
        <v>920.7</v>
      </c>
      <c r="T1105">
        <v>677157.81000000017</v>
      </c>
    </row>
    <row r="1106" spans="1:20" x14ac:dyDescent="0.25">
      <c r="A1106" t="s">
        <v>5826</v>
      </c>
      <c r="B1106" t="str">
        <f>tbl_Facturas[[#This Row],[Factura]] &amp; "|" &amp; tbl_Facturas[[#This Row],[Proyecto OK]] &amp; "|" &amp; TEXT(tbl_Facturas[[#This Row],[Horas o Viaje]],"0.00") &amp; "|" &amp; TEXT(tbl_Facturas[[#This Row],[Costo unitario]],"0.00")</f>
        <v>2460|Lead Replacement Service|11.50|110.00</v>
      </c>
      <c r="C1106">
        <v>2460</v>
      </c>
      <c r="D1106">
        <v>708</v>
      </c>
      <c r="E1106" t="s">
        <v>27</v>
      </c>
      <c r="G1106" t="s">
        <v>841</v>
      </c>
      <c r="H1106" t="s">
        <v>1175</v>
      </c>
      <c r="I1106" s="134" t="s">
        <v>5306</v>
      </c>
      <c r="J1106" t="s">
        <v>878</v>
      </c>
      <c r="K1106" t="s">
        <v>5903</v>
      </c>
      <c r="L1106">
        <v>3364</v>
      </c>
      <c r="P1106">
        <v>11.5</v>
      </c>
      <c r="Q1106">
        <v>110</v>
      </c>
      <c r="R1106">
        <v>1265</v>
      </c>
      <c r="S1106">
        <f>IFERROR(_xlfn.XLOOKUP(tbl_Facturas[[#This Row],[Key_Fact]],tbl_Manifiestos[Key_Manif],tbl_Manifiestos[Pagado a Broker],0),0)</f>
        <v>1176.45</v>
      </c>
      <c r="T1106">
        <v>678422.81000000017</v>
      </c>
    </row>
    <row r="1107" spans="1:20" x14ac:dyDescent="0.25">
      <c r="A1107" t="s">
        <v>5826</v>
      </c>
      <c r="B1107" t="str">
        <f>tbl_Facturas[[#This Row],[Factura]] &amp; "|" &amp; tbl_Facturas[[#This Row],[Proyecto OK]] &amp; "|" &amp; TEXT(tbl_Facturas[[#This Row],[Horas o Viaje]],"0.00") &amp; "|" &amp; TEXT(tbl_Facturas[[#This Row],[Costo unitario]],"0.00")</f>
        <v>2460|Lead Replacement Service|10.50|110.00</v>
      </c>
      <c r="C1107">
        <v>2460</v>
      </c>
      <c r="D1107">
        <v>708</v>
      </c>
      <c r="E1107" t="s">
        <v>27</v>
      </c>
      <c r="G1107" t="s">
        <v>841</v>
      </c>
      <c r="H1107" t="s">
        <v>1176</v>
      </c>
      <c r="I1107" s="134" t="s">
        <v>5306</v>
      </c>
      <c r="J1107" t="s">
        <v>878</v>
      </c>
      <c r="K1107" t="s">
        <v>5903</v>
      </c>
      <c r="L1107">
        <v>3364</v>
      </c>
      <c r="P1107">
        <v>10.5</v>
      </c>
      <c r="Q1107">
        <v>110</v>
      </c>
      <c r="R1107">
        <v>1155</v>
      </c>
      <c r="S1107">
        <f>IFERROR(_xlfn.XLOOKUP(tbl_Facturas[[#This Row],[Key_Fact]],tbl_Manifiestos[Key_Manif],tbl_Manifiestos[Pagado a Broker],0),0)</f>
        <v>1074.1500000000001</v>
      </c>
      <c r="T1107">
        <v>679577.81000000017</v>
      </c>
    </row>
    <row r="1108" spans="1:20" x14ac:dyDescent="0.25">
      <c r="A1108" t="s">
        <v>5826</v>
      </c>
      <c r="B1108" t="str">
        <f>tbl_Facturas[[#This Row],[Factura]] &amp; "|" &amp; tbl_Facturas[[#This Row],[Proyecto OK]] &amp; "|" &amp; TEXT(tbl_Facturas[[#This Row],[Horas o Viaje]],"0.00") &amp; "|" &amp; TEXT(tbl_Facturas[[#This Row],[Costo unitario]],"0.00")</f>
        <v>2460|Lead Replacement Service|8.50|110.00</v>
      </c>
      <c r="C1108">
        <v>2460</v>
      </c>
      <c r="D1108">
        <v>11</v>
      </c>
      <c r="E1108" t="s">
        <v>12</v>
      </c>
      <c r="G1108" t="s">
        <v>13</v>
      </c>
      <c r="H1108" t="s">
        <v>1177</v>
      </c>
      <c r="I1108" s="134" t="s">
        <v>5306</v>
      </c>
      <c r="J1108" t="s">
        <v>878</v>
      </c>
      <c r="K1108" t="s">
        <v>5903</v>
      </c>
      <c r="L1108">
        <v>3364</v>
      </c>
      <c r="P1108">
        <v>8.5</v>
      </c>
      <c r="Q1108">
        <v>110</v>
      </c>
      <c r="R1108">
        <v>935</v>
      </c>
      <c r="S1108">
        <f>IFERROR(_xlfn.XLOOKUP(tbl_Facturas[[#This Row],[Key_Fact]],tbl_Manifiestos[Key_Manif],tbl_Manifiestos[Pagado a Broker],0),0)</f>
        <v>869.55000000000007</v>
      </c>
      <c r="T1108">
        <v>680512.81000000017</v>
      </c>
    </row>
    <row r="1109" spans="1:20" x14ac:dyDescent="0.25">
      <c r="A1109" t="s">
        <v>5826</v>
      </c>
      <c r="B1109" t="str">
        <f>tbl_Facturas[[#This Row],[Factura]] &amp; "|" &amp; tbl_Facturas[[#This Row],[Proyecto OK]] &amp; "|" &amp; TEXT(tbl_Facturas[[#This Row],[Horas o Viaje]],"0.00") &amp; "|" &amp; TEXT(tbl_Facturas[[#This Row],[Costo unitario]],"0.00")</f>
        <v>2461|Lead Replacement Service|10.00|110.00</v>
      </c>
      <c r="C1109">
        <v>2461</v>
      </c>
      <c r="D1109">
        <v>11</v>
      </c>
      <c r="E1109" t="s">
        <v>12</v>
      </c>
      <c r="G1109" t="s">
        <v>13</v>
      </c>
      <c r="H1109" t="s">
        <v>1178</v>
      </c>
      <c r="I1109" s="134" t="s">
        <v>5306</v>
      </c>
      <c r="J1109" t="s">
        <v>828</v>
      </c>
      <c r="K1109" t="s">
        <v>5903</v>
      </c>
      <c r="L1109">
        <v>3365</v>
      </c>
      <c r="P1109">
        <v>10</v>
      </c>
      <c r="Q1109">
        <v>110</v>
      </c>
      <c r="R1109">
        <v>1100</v>
      </c>
      <c r="S1109">
        <f>IFERROR(_xlfn.XLOOKUP(tbl_Facturas[[#This Row],[Key_Fact]],tbl_Manifiestos[Key_Manif],tbl_Manifiestos[Pagado a Broker],0),0)</f>
        <v>1023</v>
      </c>
      <c r="T1109">
        <v>681612.81000000017</v>
      </c>
    </row>
    <row r="1110" spans="1:20" x14ac:dyDescent="0.25">
      <c r="A1110" t="s">
        <v>5826</v>
      </c>
      <c r="B1110" t="str">
        <f>tbl_Facturas[[#This Row],[Factura]] &amp; "|" &amp; tbl_Facturas[[#This Row],[Proyecto OK]] &amp; "|" &amp; TEXT(tbl_Facturas[[#This Row],[Horas o Viaje]],"0.00") &amp; "|" &amp; TEXT(tbl_Facturas[[#This Row],[Costo unitario]],"0.00")</f>
        <v>2462|Lead Replacement Service|8.00|110.00</v>
      </c>
      <c r="C1110">
        <v>2462</v>
      </c>
      <c r="D1110">
        <v>198</v>
      </c>
      <c r="E1110" t="s">
        <v>5916</v>
      </c>
      <c r="G1110" t="s">
        <v>31</v>
      </c>
      <c r="H1110" t="s">
        <v>1179</v>
      </c>
      <c r="I1110" s="134" t="s">
        <v>5306</v>
      </c>
      <c r="J1110" t="s">
        <v>1180</v>
      </c>
      <c r="K1110" t="s">
        <v>5903</v>
      </c>
      <c r="L1110">
        <v>3366</v>
      </c>
      <c r="P1110">
        <v>8</v>
      </c>
      <c r="Q1110">
        <v>110</v>
      </c>
      <c r="R1110">
        <v>880</v>
      </c>
      <c r="S1110">
        <f>IFERROR(_xlfn.XLOOKUP(tbl_Facturas[[#This Row],[Key_Fact]],tbl_Manifiestos[Key_Manif],tbl_Manifiestos[Pagado a Broker],0),0)</f>
        <v>818.40000000000009</v>
      </c>
      <c r="T1110">
        <v>682492.81000000017</v>
      </c>
    </row>
    <row r="1111" spans="1:20" x14ac:dyDescent="0.25">
      <c r="A1111" t="s">
        <v>5826</v>
      </c>
      <c r="B1111" t="str">
        <f>tbl_Facturas[[#This Row],[Factura]] &amp; "|" &amp; tbl_Facturas[[#This Row],[Proyecto OK]] &amp; "|" &amp; TEXT(tbl_Facturas[[#This Row],[Horas o Viaje]],"0.00") &amp; "|" &amp; TEXT(tbl_Facturas[[#This Row],[Costo unitario]],"0.00")</f>
        <v>2462|Lead Replacement Service|8.25|110.00</v>
      </c>
      <c r="C1111">
        <v>2462</v>
      </c>
      <c r="D1111">
        <v>108</v>
      </c>
      <c r="E1111" t="s">
        <v>5916</v>
      </c>
      <c r="G1111" t="s">
        <v>99</v>
      </c>
      <c r="H1111" t="s">
        <v>1181</v>
      </c>
      <c r="I1111" s="134" t="s">
        <v>5306</v>
      </c>
      <c r="J1111" t="s">
        <v>1180</v>
      </c>
      <c r="K1111" t="s">
        <v>5903</v>
      </c>
      <c r="L1111">
        <v>3366</v>
      </c>
      <c r="P1111">
        <v>8.25</v>
      </c>
      <c r="Q1111">
        <v>110</v>
      </c>
      <c r="R1111">
        <v>907.5</v>
      </c>
      <c r="S1111">
        <f>IFERROR(_xlfn.XLOOKUP(tbl_Facturas[[#This Row],[Key_Fact]],tbl_Manifiestos[Key_Manif],tbl_Manifiestos[Pagado a Broker],0),0)</f>
        <v>843.97500000000002</v>
      </c>
      <c r="T1111">
        <v>683400.31000000017</v>
      </c>
    </row>
    <row r="1112" spans="1:20" x14ac:dyDescent="0.25">
      <c r="A1112" t="s">
        <v>5826</v>
      </c>
      <c r="B1112" t="str">
        <f>tbl_Facturas[[#This Row],[Factura]] &amp; "|" &amp; tbl_Facturas[[#This Row],[Proyecto OK]] &amp; "|" &amp; TEXT(tbl_Facturas[[#This Row],[Horas o Viaje]],"0.00") &amp; "|" &amp; TEXT(tbl_Facturas[[#This Row],[Costo unitario]],"0.00")</f>
        <v>2462|Lead Replacement Service|7.75|110.00</v>
      </c>
      <c r="C1112">
        <v>2462</v>
      </c>
      <c r="D1112">
        <v>19</v>
      </c>
      <c r="E1112" t="s">
        <v>12</v>
      </c>
      <c r="G1112" t="s">
        <v>24</v>
      </c>
      <c r="H1112" t="s">
        <v>1182</v>
      </c>
      <c r="I1112" s="134" t="s">
        <v>5306</v>
      </c>
      <c r="J1112" t="s">
        <v>1180</v>
      </c>
      <c r="K1112" t="s">
        <v>5903</v>
      </c>
      <c r="L1112">
        <v>3366</v>
      </c>
      <c r="P1112">
        <v>7.75</v>
      </c>
      <c r="Q1112">
        <v>110</v>
      </c>
      <c r="R1112">
        <v>852.5</v>
      </c>
      <c r="S1112">
        <f>IFERROR(_xlfn.XLOOKUP(tbl_Facturas[[#This Row],[Key_Fact]],tbl_Manifiestos[Key_Manif],tbl_Manifiestos[Pagado a Broker],0),0)</f>
        <v>792.82500000000005</v>
      </c>
      <c r="T1112">
        <v>684252.81000000017</v>
      </c>
    </row>
    <row r="1113" spans="1:20" x14ac:dyDescent="0.25">
      <c r="A1113" t="s">
        <v>5826</v>
      </c>
      <c r="B1113" t="str">
        <f>tbl_Facturas[[#This Row],[Factura]] &amp; "|" &amp; tbl_Facturas[[#This Row],[Proyecto OK]] &amp; "|" &amp; TEXT(tbl_Facturas[[#This Row],[Horas o Viaje]],"0.00") &amp; "|" &amp; TEXT(tbl_Facturas[[#This Row],[Costo unitario]],"0.00")</f>
        <v>2462|Lead Replacement Service|9.00|110.00</v>
      </c>
      <c r="C1113">
        <v>2462</v>
      </c>
      <c r="D1113">
        <v>617</v>
      </c>
      <c r="E1113" t="s">
        <v>27</v>
      </c>
      <c r="G1113" t="s">
        <v>36</v>
      </c>
      <c r="H1113" t="s">
        <v>1183</v>
      </c>
      <c r="I1113" s="134" t="s">
        <v>5306</v>
      </c>
      <c r="J1113" t="s">
        <v>1180</v>
      </c>
      <c r="K1113" t="s">
        <v>5903</v>
      </c>
      <c r="L1113">
        <v>3366</v>
      </c>
      <c r="P1113">
        <v>9</v>
      </c>
      <c r="Q1113">
        <v>110</v>
      </c>
      <c r="R1113">
        <v>990</v>
      </c>
      <c r="S1113">
        <f>IFERROR(_xlfn.XLOOKUP(tbl_Facturas[[#This Row],[Key_Fact]],tbl_Manifiestos[Key_Manif],tbl_Manifiestos[Pagado a Broker],0),0)</f>
        <v>920.7</v>
      </c>
      <c r="T1113">
        <v>685242.81000000017</v>
      </c>
    </row>
    <row r="1114" spans="1:20" x14ac:dyDescent="0.25">
      <c r="A1114" t="s">
        <v>5826</v>
      </c>
      <c r="B1114" t="str">
        <f>tbl_Facturas[[#This Row],[Factura]] &amp; "|" &amp; tbl_Facturas[[#This Row],[Proyecto OK]] &amp; "|" &amp; TEXT(tbl_Facturas[[#This Row],[Horas o Viaje]],"0.00") &amp; "|" &amp; TEXT(tbl_Facturas[[#This Row],[Costo unitario]],"0.00")</f>
        <v>2462|Lead Replacement Service|7.75|110.00</v>
      </c>
      <c r="C1114">
        <v>2462</v>
      </c>
      <c r="D1114">
        <v>82</v>
      </c>
      <c r="E1114" t="s">
        <v>12</v>
      </c>
      <c r="G1114" t="s">
        <v>792</v>
      </c>
      <c r="H1114" t="s">
        <v>1184</v>
      </c>
      <c r="I1114" s="134" t="s">
        <v>5306</v>
      </c>
      <c r="J1114" t="s">
        <v>1180</v>
      </c>
      <c r="K1114" t="s">
        <v>5903</v>
      </c>
      <c r="L1114">
        <v>3366</v>
      </c>
      <c r="P1114">
        <v>7.75</v>
      </c>
      <c r="Q1114">
        <v>110</v>
      </c>
      <c r="R1114">
        <v>852.5</v>
      </c>
      <c r="S1114">
        <f>IFERROR(_xlfn.XLOOKUP(tbl_Facturas[[#This Row],[Key_Fact]],tbl_Manifiestos[Key_Manif],tbl_Manifiestos[Pagado a Broker],0),0)</f>
        <v>792.82500000000005</v>
      </c>
      <c r="T1114">
        <v>686095.31000000017</v>
      </c>
    </row>
    <row r="1115" spans="1:20" x14ac:dyDescent="0.25">
      <c r="A1115" t="s">
        <v>5826</v>
      </c>
      <c r="B1115" t="str">
        <f>tbl_Facturas[[#This Row],[Factura]] &amp; "|" &amp; tbl_Facturas[[#This Row],[Proyecto OK]] &amp; "|" &amp; TEXT(tbl_Facturas[[#This Row],[Horas o Viaje]],"0.00") &amp; "|" &amp; TEXT(tbl_Facturas[[#This Row],[Costo unitario]],"0.00")</f>
        <v>2462|Lead Replacement Service|8.25|110.00</v>
      </c>
      <c r="C1115">
        <v>2462</v>
      </c>
      <c r="D1115">
        <v>515</v>
      </c>
      <c r="E1115" t="s">
        <v>27</v>
      </c>
      <c r="G1115" t="s">
        <v>54</v>
      </c>
      <c r="H1115" t="s">
        <v>1185</v>
      </c>
      <c r="I1115" s="134" t="s">
        <v>5306</v>
      </c>
      <c r="J1115" t="s">
        <v>1180</v>
      </c>
      <c r="K1115" t="s">
        <v>5903</v>
      </c>
      <c r="L1115">
        <v>3366</v>
      </c>
      <c r="P1115">
        <v>8.25</v>
      </c>
      <c r="Q1115">
        <v>110</v>
      </c>
      <c r="R1115">
        <v>907.5</v>
      </c>
      <c r="S1115">
        <f>IFERROR(_xlfn.XLOOKUP(tbl_Facturas[[#This Row],[Key_Fact]],tbl_Manifiestos[Key_Manif],tbl_Manifiestos[Pagado a Broker],0),0)</f>
        <v>843.97500000000002</v>
      </c>
      <c r="T1115">
        <v>687002.81000000017</v>
      </c>
    </row>
    <row r="1116" spans="1:20" x14ac:dyDescent="0.25">
      <c r="A1116" t="s">
        <v>5826</v>
      </c>
      <c r="B1116" t="str">
        <f>tbl_Facturas[[#This Row],[Factura]] &amp; "|" &amp; tbl_Facturas[[#This Row],[Proyecto OK]] &amp; "|" &amp; TEXT(tbl_Facturas[[#This Row],[Horas o Viaje]],"0.00") &amp; "|" &amp; TEXT(tbl_Facturas[[#This Row],[Costo unitario]],"0.00")</f>
        <v>2463|Metra New Auburn|1.00|300.00</v>
      </c>
      <c r="C1116">
        <v>2463</v>
      </c>
      <c r="D1116">
        <v>108</v>
      </c>
      <c r="E1116" t="s">
        <v>5916</v>
      </c>
      <c r="G1116" t="s">
        <v>99</v>
      </c>
      <c r="H1116" t="s">
        <v>1186</v>
      </c>
      <c r="I1116" s="134" t="s">
        <v>5330</v>
      </c>
      <c r="J1116" t="s">
        <v>894</v>
      </c>
      <c r="K1116" t="s">
        <v>5360</v>
      </c>
      <c r="L1116">
        <v>2128</v>
      </c>
      <c r="M1116" t="s">
        <v>895</v>
      </c>
      <c r="P1116">
        <v>1</v>
      </c>
      <c r="Q1116">
        <v>300</v>
      </c>
      <c r="R1116">
        <v>300</v>
      </c>
      <c r="S1116">
        <f>IFERROR(_xlfn.XLOOKUP(tbl_Facturas[[#This Row],[Key_Fact]],tbl_Manifiestos[Key_Manif],tbl_Manifiestos[Pagado a Broker],0),0)</f>
        <v>279</v>
      </c>
      <c r="T1116">
        <v>687302.81000000017</v>
      </c>
    </row>
    <row r="1117" spans="1:20" x14ac:dyDescent="0.25">
      <c r="A1117" t="s">
        <v>5826</v>
      </c>
      <c r="B1117" t="str">
        <f>tbl_Facturas[[#This Row],[Factura]] &amp; "|" &amp; tbl_Facturas[[#This Row],[Proyecto OK]] &amp; "|" &amp; TEXT(tbl_Facturas[[#This Row],[Horas o Viaje]],"0.00") &amp; "|" &amp; TEXT(tbl_Facturas[[#This Row],[Costo unitario]],"0.00")</f>
        <v>2463|Metra New Auburn|19.68|12.25</v>
      </c>
      <c r="C1117">
        <v>2463</v>
      </c>
      <c r="D1117">
        <v>325</v>
      </c>
      <c r="E1117" t="s">
        <v>27</v>
      </c>
      <c r="G1117" t="s">
        <v>34</v>
      </c>
      <c r="H1117" t="s">
        <v>1187</v>
      </c>
      <c r="I1117" s="134" t="s">
        <v>5330</v>
      </c>
      <c r="J1117" t="s">
        <v>894</v>
      </c>
      <c r="K1117" t="s">
        <v>5360</v>
      </c>
      <c r="L1117">
        <v>2128</v>
      </c>
      <c r="M1117" t="s">
        <v>911</v>
      </c>
      <c r="O1117" t="s">
        <v>576</v>
      </c>
      <c r="P1117">
        <v>19.68</v>
      </c>
      <c r="Q1117">
        <v>12.25</v>
      </c>
      <c r="R1117">
        <v>241.08</v>
      </c>
      <c r="S1117">
        <f>IFERROR(_xlfn.XLOOKUP(tbl_Facturas[[#This Row],[Key_Fact]],tbl_Manifiestos[Key_Manif],tbl_Manifiestos[Pagado a Broker],0),0)</f>
        <v>0</v>
      </c>
      <c r="T1117">
        <v>687543.89000000013</v>
      </c>
    </row>
    <row r="1118" spans="1:20" x14ac:dyDescent="0.25">
      <c r="A1118" t="s">
        <v>5826</v>
      </c>
      <c r="B1118" t="str">
        <f>tbl_Facturas[[#This Row],[Factura]] &amp; "|" &amp; tbl_Facturas[[#This Row],[Proyecto OK]] &amp; "|" &amp; TEXT(tbl_Facturas[[#This Row],[Horas o Viaje]],"0.00") &amp; "|" &amp; TEXT(tbl_Facturas[[#This Row],[Costo unitario]],"0.00")</f>
        <v>2463|Metra New Auburn|19.68|24.50</v>
      </c>
      <c r="C1118">
        <v>2463</v>
      </c>
      <c r="D1118">
        <v>325</v>
      </c>
      <c r="E1118" t="s">
        <v>27</v>
      </c>
      <c r="G1118" t="s">
        <v>34</v>
      </c>
      <c r="H1118" t="s">
        <v>1187</v>
      </c>
      <c r="I1118" s="134" t="s">
        <v>5330</v>
      </c>
      <c r="J1118" t="s">
        <v>894</v>
      </c>
      <c r="K1118" t="s">
        <v>5360</v>
      </c>
      <c r="L1118">
        <v>2128</v>
      </c>
      <c r="M1118" t="s">
        <v>911</v>
      </c>
      <c r="N1118" t="s">
        <v>1188</v>
      </c>
      <c r="O1118" t="s">
        <v>576</v>
      </c>
      <c r="P1118">
        <v>19.68</v>
      </c>
      <c r="Q1118">
        <v>24.5</v>
      </c>
      <c r="R1118">
        <v>482.16</v>
      </c>
      <c r="S1118">
        <f>IFERROR(_xlfn.XLOOKUP(tbl_Facturas[[#This Row],[Key_Fact]],tbl_Manifiestos[Key_Manif],tbl_Manifiestos[Pagado a Broker],0),0)</f>
        <v>0</v>
      </c>
      <c r="T1118">
        <v>688026.05000000016</v>
      </c>
    </row>
    <row r="1119" spans="1:20" x14ac:dyDescent="0.25">
      <c r="A1119" t="s">
        <v>5826</v>
      </c>
      <c r="B1119" t="str">
        <f>tbl_Facturas[[#This Row],[Factura]] &amp; "|" &amp; tbl_Facturas[[#This Row],[Proyecto OK]] &amp; "|" &amp; TEXT(tbl_Facturas[[#This Row],[Horas o Viaje]],"0.00") &amp; "|" &amp; TEXT(tbl_Facturas[[#This Row],[Costo unitario]],"0.00")</f>
        <v>2463|Metra New Auburn|1.00|300.00</v>
      </c>
      <c r="C1119">
        <v>2463</v>
      </c>
      <c r="D1119">
        <v>325</v>
      </c>
      <c r="E1119" t="s">
        <v>27</v>
      </c>
      <c r="G1119" t="s">
        <v>34</v>
      </c>
      <c r="H1119" t="s">
        <v>1189</v>
      </c>
      <c r="I1119" s="134" t="s">
        <v>5330</v>
      </c>
      <c r="J1119" t="s">
        <v>894</v>
      </c>
      <c r="K1119" t="s">
        <v>5360</v>
      </c>
      <c r="L1119">
        <v>2128</v>
      </c>
      <c r="M1119" t="s">
        <v>895</v>
      </c>
      <c r="P1119">
        <v>1</v>
      </c>
      <c r="Q1119">
        <v>300</v>
      </c>
      <c r="R1119">
        <v>300</v>
      </c>
      <c r="S1119">
        <f>IFERROR(_xlfn.XLOOKUP(tbl_Facturas[[#This Row],[Key_Fact]],tbl_Manifiestos[Key_Manif],tbl_Manifiestos[Pagado a Broker],0),0)</f>
        <v>279</v>
      </c>
      <c r="T1119">
        <v>688326.05000000016</v>
      </c>
    </row>
    <row r="1120" spans="1:20" x14ac:dyDescent="0.25">
      <c r="A1120" t="s">
        <v>5826</v>
      </c>
      <c r="B1120" t="str">
        <f>tbl_Facturas[[#This Row],[Factura]] &amp; "|" &amp; tbl_Facturas[[#This Row],[Proyecto OK]] &amp; "|" &amp; TEXT(tbl_Facturas[[#This Row],[Horas o Viaje]],"0.00") &amp; "|" &amp; TEXT(tbl_Facturas[[#This Row],[Costo unitario]],"0.00")</f>
        <v>2463|Metra New Auburn|14.67|15.50</v>
      </c>
      <c r="C1120">
        <v>2463</v>
      </c>
      <c r="D1120">
        <v>325</v>
      </c>
      <c r="E1120" t="s">
        <v>27</v>
      </c>
      <c r="G1120" t="s">
        <v>34</v>
      </c>
      <c r="H1120" t="s">
        <v>1189</v>
      </c>
      <c r="I1120" s="134" t="s">
        <v>5330</v>
      </c>
      <c r="J1120" t="s">
        <v>894</v>
      </c>
      <c r="K1120" t="s">
        <v>5360</v>
      </c>
      <c r="L1120">
        <v>2128</v>
      </c>
      <c r="M1120" t="s">
        <v>895</v>
      </c>
      <c r="N1120" t="s">
        <v>1190</v>
      </c>
      <c r="O1120" t="s">
        <v>240</v>
      </c>
      <c r="P1120">
        <v>14.67</v>
      </c>
      <c r="Q1120">
        <v>15.5</v>
      </c>
      <c r="R1120">
        <v>227.39</v>
      </c>
      <c r="S1120">
        <f>IFERROR(_xlfn.XLOOKUP(tbl_Facturas[[#This Row],[Key_Fact]],tbl_Manifiestos[Key_Manif],tbl_Manifiestos[Pagado a Broker],0),0)</f>
        <v>0</v>
      </c>
      <c r="T1120">
        <v>688553.44000000018</v>
      </c>
    </row>
    <row r="1121" spans="1:20" x14ac:dyDescent="0.25">
      <c r="A1121" t="s">
        <v>5826</v>
      </c>
      <c r="B1121" t="str">
        <f>tbl_Facturas[[#This Row],[Factura]] &amp; "|" &amp; tbl_Facturas[[#This Row],[Proyecto OK]] &amp; "|" &amp; TEXT(tbl_Facturas[[#This Row],[Horas o Viaje]],"0.00") &amp; "|" &amp; TEXT(tbl_Facturas[[#This Row],[Costo unitario]],"0.00")</f>
        <v>2463|Metra New Auburn|20.01|12.25</v>
      </c>
      <c r="C1121">
        <v>2463</v>
      </c>
      <c r="D1121">
        <v>325</v>
      </c>
      <c r="E1121" t="s">
        <v>27</v>
      </c>
      <c r="G1121" t="s">
        <v>34</v>
      </c>
      <c r="H1121" t="s">
        <v>1191</v>
      </c>
      <c r="I1121" s="134" t="s">
        <v>5330</v>
      </c>
      <c r="J1121" t="s">
        <v>894</v>
      </c>
      <c r="K1121" t="s">
        <v>5360</v>
      </c>
      <c r="L1121">
        <v>2128</v>
      </c>
      <c r="M1121" t="s">
        <v>911</v>
      </c>
      <c r="O1121" t="s">
        <v>576</v>
      </c>
      <c r="P1121">
        <v>20.010000000000002</v>
      </c>
      <c r="Q1121">
        <v>12.25</v>
      </c>
      <c r="R1121">
        <v>245.12</v>
      </c>
      <c r="S1121">
        <f>IFERROR(_xlfn.XLOOKUP(tbl_Facturas[[#This Row],[Key_Fact]],tbl_Manifiestos[Key_Manif],tbl_Manifiestos[Pagado a Broker],0),0)</f>
        <v>0</v>
      </c>
      <c r="T1121">
        <v>688798.56000000017</v>
      </c>
    </row>
    <row r="1122" spans="1:20" x14ac:dyDescent="0.25">
      <c r="A1122" t="s">
        <v>5826</v>
      </c>
      <c r="B1122" t="str">
        <f>tbl_Facturas[[#This Row],[Factura]] &amp; "|" &amp; tbl_Facturas[[#This Row],[Proyecto OK]] &amp; "|" &amp; TEXT(tbl_Facturas[[#This Row],[Horas o Viaje]],"0.00") &amp; "|" &amp; TEXT(tbl_Facturas[[#This Row],[Costo unitario]],"0.00")</f>
        <v>2463|Metra New Auburn|20.01|24.50</v>
      </c>
      <c r="C1122">
        <v>2463</v>
      </c>
      <c r="D1122">
        <v>325</v>
      </c>
      <c r="E1122" t="s">
        <v>27</v>
      </c>
      <c r="G1122" t="s">
        <v>34</v>
      </c>
      <c r="H1122" t="s">
        <v>1191</v>
      </c>
      <c r="I1122" s="134" t="s">
        <v>5330</v>
      </c>
      <c r="J1122" t="s">
        <v>894</v>
      </c>
      <c r="K1122" t="s">
        <v>5360</v>
      </c>
      <c r="L1122">
        <v>2128</v>
      </c>
      <c r="M1122" t="s">
        <v>911</v>
      </c>
      <c r="N1122" t="s">
        <v>1192</v>
      </c>
      <c r="O1122" t="s">
        <v>576</v>
      </c>
      <c r="P1122">
        <v>20.010000000000002</v>
      </c>
      <c r="Q1122">
        <v>24.5</v>
      </c>
      <c r="R1122">
        <v>490.25</v>
      </c>
      <c r="S1122">
        <f>IFERROR(_xlfn.XLOOKUP(tbl_Facturas[[#This Row],[Key_Fact]],tbl_Manifiestos[Key_Manif],tbl_Manifiestos[Pagado a Broker],0),0)</f>
        <v>0</v>
      </c>
      <c r="T1122">
        <v>689288.81000000017</v>
      </c>
    </row>
    <row r="1123" spans="1:20" x14ac:dyDescent="0.25">
      <c r="A1123" t="s">
        <v>5826</v>
      </c>
      <c r="B1123" t="str">
        <f>tbl_Facturas[[#This Row],[Factura]] &amp; "|" &amp; tbl_Facturas[[#This Row],[Proyecto OK]] &amp; "|" &amp; TEXT(tbl_Facturas[[#This Row],[Horas o Viaje]],"0.00") &amp; "|" &amp; TEXT(tbl_Facturas[[#This Row],[Costo unitario]],"0.00")</f>
        <v>2463|Metra New Auburn|98.88|12.25</v>
      </c>
      <c r="C1123">
        <v>2463</v>
      </c>
      <c r="D1123">
        <v>103</v>
      </c>
      <c r="E1123" t="s">
        <v>27</v>
      </c>
      <c r="G1123" t="s">
        <v>284</v>
      </c>
      <c r="H1123" t="s">
        <v>1193</v>
      </c>
      <c r="I1123" s="134" t="s">
        <v>5330</v>
      </c>
      <c r="J1123" t="s">
        <v>894</v>
      </c>
      <c r="K1123" t="s">
        <v>5360</v>
      </c>
      <c r="L1123">
        <v>2128</v>
      </c>
      <c r="M1123" t="s">
        <v>911</v>
      </c>
      <c r="O1123" t="s">
        <v>576</v>
      </c>
      <c r="P1123">
        <v>98.88</v>
      </c>
      <c r="Q1123">
        <v>12.25</v>
      </c>
      <c r="R1123">
        <v>1211.28</v>
      </c>
      <c r="S1123">
        <f>IFERROR(_xlfn.XLOOKUP(tbl_Facturas[[#This Row],[Key_Fact]],tbl_Manifiestos[Key_Manif],tbl_Manifiestos[Pagado a Broker],0),0)</f>
        <v>0</v>
      </c>
      <c r="T1123">
        <v>690500.0900000002</v>
      </c>
    </row>
    <row r="1124" spans="1:20" x14ac:dyDescent="0.25">
      <c r="A1124" t="s">
        <v>5826</v>
      </c>
      <c r="B1124" t="str">
        <f>tbl_Facturas[[#This Row],[Factura]] &amp; "|" &amp; tbl_Facturas[[#This Row],[Proyecto OK]] &amp; "|" &amp; TEXT(tbl_Facturas[[#This Row],[Horas o Viaje]],"0.00") &amp; "|" &amp; TEXT(tbl_Facturas[[#This Row],[Costo unitario]],"0.00")</f>
        <v>2463|Metra New Auburn|98.88|24.50</v>
      </c>
      <c r="C1124">
        <v>2463</v>
      </c>
      <c r="D1124">
        <v>103</v>
      </c>
      <c r="E1124" t="s">
        <v>27</v>
      </c>
      <c r="G1124" t="s">
        <v>284</v>
      </c>
      <c r="H1124" t="s">
        <v>1193</v>
      </c>
      <c r="I1124" s="134" t="s">
        <v>5330</v>
      </c>
      <c r="J1124" t="s">
        <v>894</v>
      </c>
      <c r="K1124" t="s">
        <v>5360</v>
      </c>
      <c r="L1124">
        <v>2128</v>
      </c>
      <c r="M1124" t="s">
        <v>911</v>
      </c>
      <c r="O1124" t="s">
        <v>576</v>
      </c>
      <c r="P1124">
        <v>98.88</v>
      </c>
      <c r="Q1124">
        <v>24.5</v>
      </c>
      <c r="R1124">
        <v>2422.56</v>
      </c>
      <c r="S1124">
        <f>IFERROR(_xlfn.XLOOKUP(tbl_Facturas[[#This Row],[Key_Fact]],tbl_Manifiestos[Key_Manif],tbl_Manifiestos[Pagado a Broker],0),0)</f>
        <v>0</v>
      </c>
      <c r="T1124">
        <v>692922.65000000026</v>
      </c>
    </row>
    <row r="1125" spans="1:20" x14ac:dyDescent="0.25">
      <c r="A1125" t="s">
        <v>5826</v>
      </c>
      <c r="B1125" t="str">
        <f>tbl_Facturas[[#This Row],[Factura]] &amp; "|" &amp; tbl_Facturas[[#This Row],[Proyecto OK]] &amp; "|" &amp; TEXT(tbl_Facturas[[#This Row],[Horas o Viaje]],"0.00") &amp; "|" &amp; TEXT(tbl_Facturas[[#This Row],[Costo unitario]],"0.00")</f>
        <v>2463|Metra New Auburn|19.55|15.50</v>
      </c>
      <c r="C1125">
        <v>2463</v>
      </c>
      <c r="D1125">
        <v>108</v>
      </c>
      <c r="E1125" t="s">
        <v>5916</v>
      </c>
      <c r="G1125" t="s">
        <v>99</v>
      </c>
      <c r="H1125" t="s">
        <v>1186</v>
      </c>
      <c r="I1125" s="134" t="s">
        <v>5330</v>
      </c>
      <c r="J1125" t="s">
        <v>894</v>
      </c>
      <c r="K1125" t="s">
        <v>5360</v>
      </c>
      <c r="L1125">
        <v>2128</v>
      </c>
      <c r="M1125" t="s">
        <v>895</v>
      </c>
      <c r="N1125" t="s">
        <v>1194</v>
      </c>
      <c r="O1125" t="s">
        <v>240</v>
      </c>
      <c r="P1125">
        <v>19.55</v>
      </c>
      <c r="Q1125">
        <v>15.5</v>
      </c>
      <c r="R1125">
        <v>303.02999999999997</v>
      </c>
      <c r="S1125">
        <f>IFERROR(_xlfn.XLOOKUP(tbl_Facturas[[#This Row],[Key_Fact]],tbl_Manifiestos[Key_Manif],tbl_Manifiestos[Pagado a Broker],0),0)</f>
        <v>0</v>
      </c>
      <c r="T1125">
        <v>693225.68000000028</v>
      </c>
    </row>
    <row r="1126" spans="1:20" x14ac:dyDescent="0.25">
      <c r="A1126" t="s">
        <v>5826</v>
      </c>
      <c r="B1126" t="str">
        <f>tbl_Facturas[[#This Row],[Factura]] &amp; "|" &amp; tbl_Facturas[[#This Row],[Proyecto OK]] &amp; "|" &amp; TEXT(tbl_Facturas[[#This Row],[Horas o Viaje]],"0.00") &amp; "|" &amp; TEXT(tbl_Facturas[[#This Row],[Costo unitario]],"0.00")</f>
        <v>2463|Metra New Auburn|2.00|120.00</v>
      </c>
      <c r="C1126">
        <v>2463</v>
      </c>
      <c r="D1126">
        <v>325</v>
      </c>
      <c r="E1126" t="s">
        <v>27</v>
      </c>
      <c r="G1126" t="s">
        <v>34</v>
      </c>
      <c r="H1126" t="s">
        <v>1195</v>
      </c>
      <c r="I1126" s="134" t="s">
        <v>5330</v>
      </c>
      <c r="J1126" t="s">
        <v>894</v>
      </c>
      <c r="K1126" t="s">
        <v>5360</v>
      </c>
      <c r="L1126">
        <v>2128</v>
      </c>
      <c r="M1126" t="s">
        <v>895</v>
      </c>
      <c r="P1126">
        <v>2</v>
      </c>
      <c r="Q1126">
        <v>120</v>
      </c>
      <c r="R1126">
        <v>240</v>
      </c>
      <c r="S1126">
        <f>IFERROR(_xlfn.XLOOKUP(tbl_Facturas[[#This Row],[Key_Fact]],tbl_Manifiestos[Key_Manif],tbl_Manifiestos[Pagado a Broker],0),0)</f>
        <v>223.20000000000002</v>
      </c>
      <c r="T1126">
        <v>693465.68000000028</v>
      </c>
    </row>
    <row r="1127" spans="1:20" x14ac:dyDescent="0.25">
      <c r="A1127" t="s">
        <v>5826</v>
      </c>
      <c r="B1127" t="str">
        <f>tbl_Facturas[[#This Row],[Factura]] &amp; "|" &amp; tbl_Facturas[[#This Row],[Proyecto OK]] &amp; "|" &amp; TEXT(tbl_Facturas[[#This Row],[Horas o Viaje]],"0.00") &amp; "|" &amp; TEXT(tbl_Facturas[[#This Row],[Costo unitario]],"0.00")</f>
        <v>2464|AR Term|8.75|115.50</v>
      </c>
      <c r="C1127">
        <v>2464</v>
      </c>
      <c r="D1127">
        <v>114</v>
      </c>
      <c r="E1127" t="s">
        <v>27</v>
      </c>
      <c r="G1127" t="s">
        <v>57</v>
      </c>
      <c r="H1127" t="s">
        <v>1196</v>
      </c>
      <c r="I1127" s="134" t="s">
        <v>5324</v>
      </c>
      <c r="J1127" t="s">
        <v>1039</v>
      </c>
      <c r="K1127" s="240" t="s">
        <v>1039</v>
      </c>
      <c r="P1127">
        <v>8.75</v>
      </c>
      <c r="Q1127">
        <v>115.5</v>
      </c>
      <c r="R1127">
        <v>1010.63</v>
      </c>
      <c r="S1127">
        <f>IFERROR(_xlfn.XLOOKUP(tbl_Facturas[[#This Row],[Key_Fact]],tbl_Manifiestos[Key_Manif],tbl_Manifiestos[Pagado a Broker],0),0)</f>
        <v>939.88125000000002</v>
      </c>
      <c r="T1127">
        <v>694476.31000000029</v>
      </c>
    </row>
    <row r="1128" spans="1:20" x14ac:dyDescent="0.25">
      <c r="A1128" t="s">
        <v>5826</v>
      </c>
      <c r="B1128" t="str">
        <f>tbl_Facturas[[#This Row],[Factura]] &amp; "|" &amp; tbl_Facturas[[#This Row],[Proyecto OK]] &amp; "|" &amp; TEXT(tbl_Facturas[[#This Row],[Horas o Viaje]],"0.00") &amp; "|" &amp; TEXT(tbl_Facturas[[#This Row],[Costo unitario]],"0.00")</f>
        <v>2464|AR Term|10.25|115.50</v>
      </c>
      <c r="C1128">
        <v>2464</v>
      </c>
      <c r="D1128">
        <v>19</v>
      </c>
      <c r="E1128" t="s">
        <v>12</v>
      </c>
      <c r="G1128" t="s">
        <v>24</v>
      </c>
      <c r="H1128" t="s">
        <v>1197</v>
      </c>
      <c r="I1128" s="134" t="s">
        <v>5324</v>
      </c>
      <c r="J1128" t="s">
        <v>1039</v>
      </c>
      <c r="K1128" s="240" t="s">
        <v>1039</v>
      </c>
      <c r="P1128">
        <v>10.25</v>
      </c>
      <c r="Q1128">
        <v>115.5</v>
      </c>
      <c r="R1128">
        <v>1183.8800000000001</v>
      </c>
      <c r="S1128">
        <f>IFERROR(_xlfn.XLOOKUP(tbl_Facturas[[#This Row],[Key_Fact]],tbl_Manifiestos[Key_Manif],tbl_Manifiestos[Pagado a Broker],0),0)</f>
        <v>1101.0037500000001</v>
      </c>
      <c r="T1128">
        <v>695660.19000000029</v>
      </c>
    </row>
    <row r="1129" spans="1:20" x14ac:dyDescent="0.25">
      <c r="A1129" t="s">
        <v>5826</v>
      </c>
      <c r="B1129" t="str">
        <f>tbl_Facturas[[#This Row],[Factura]] &amp; "|" &amp; tbl_Facturas[[#This Row],[Proyecto OK]] &amp; "|" &amp; TEXT(tbl_Facturas[[#This Row],[Horas o Viaje]],"0.00") &amp; "|" &amp; TEXT(tbl_Facturas[[#This Row],[Costo unitario]],"0.00")</f>
        <v>2464|AR Term|10.00|115.50</v>
      </c>
      <c r="C1129">
        <v>2464</v>
      </c>
      <c r="D1129">
        <v>19</v>
      </c>
      <c r="E1129" t="s">
        <v>12</v>
      </c>
      <c r="G1129" t="s">
        <v>24</v>
      </c>
      <c r="H1129" t="s">
        <v>1198</v>
      </c>
      <c r="I1129" s="134" t="s">
        <v>5324</v>
      </c>
      <c r="J1129" t="s">
        <v>1039</v>
      </c>
      <c r="K1129" s="240" t="s">
        <v>1039</v>
      </c>
      <c r="P1129">
        <v>10</v>
      </c>
      <c r="Q1129">
        <v>115.5</v>
      </c>
      <c r="R1129">
        <v>1155</v>
      </c>
      <c r="S1129">
        <f>IFERROR(_xlfn.XLOOKUP(tbl_Facturas[[#This Row],[Key_Fact]],tbl_Manifiestos[Key_Manif],tbl_Manifiestos[Pagado a Broker],0),0)</f>
        <v>1074.1500000000001</v>
      </c>
      <c r="T1129">
        <v>696815.19000000029</v>
      </c>
    </row>
    <row r="1130" spans="1:20" x14ac:dyDescent="0.25">
      <c r="A1130" t="s">
        <v>5826</v>
      </c>
      <c r="B1130" t="str">
        <f>tbl_Facturas[[#This Row],[Factura]] &amp; "|" &amp; tbl_Facturas[[#This Row],[Proyecto OK]] &amp; "|" &amp; TEXT(tbl_Facturas[[#This Row],[Horas o Viaje]],"0.00") &amp; "|" &amp; TEXT(tbl_Facturas[[#This Row],[Costo unitario]],"0.00")</f>
        <v>2464|AR Term|10.50|115.50</v>
      </c>
      <c r="C1130">
        <v>2464</v>
      </c>
      <c r="D1130">
        <v>108</v>
      </c>
      <c r="E1130" t="s">
        <v>5916</v>
      </c>
      <c r="G1130" t="s">
        <v>99</v>
      </c>
      <c r="H1130" t="s">
        <v>1199</v>
      </c>
      <c r="I1130" s="134" t="s">
        <v>5324</v>
      </c>
      <c r="J1130" t="s">
        <v>1039</v>
      </c>
      <c r="K1130" s="240" t="s">
        <v>1039</v>
      </c>
      <c r="P1130">
        <v>10.5</v>
      </c>
      <c r="Q1130">
        <v>115.5</v>
      </c>
      <c r="R1130">
        <v>1212.75</v>
      </c>
      <c r="S1130">
        <f>IFERROR(_xlfn.XLOOKUP(tbl_Facturas[[#This Row],[Key_Fact]],tbl_Manifiestos[Key_Manif],tbl_Manifiestos[Pagado a Broker],0),0)</f>
        <v>1127.8575000000001</v>
      </c>
      <c r="T1130">
        <v>698027.94000000029</v>
      </c>
    </row>
    <row r="1131" spans="1:20" x14ac:dyDescent="0.25">
      <c r="A1131" t="s">
        <v>5826</v>
      </c>
      <c r="B1131" t="str">
        <f>tbl_Facturas[[#This Row],[Factura]] &amp; "|" &amp; tbl_Facturas[[#This Row],[Proyecto OK]] &amp; "|" &amp; TEXT(tbl_Facturas[[#This Row],[Horas o Viaje]],"0.00") &amp; "|" &amp; TEXT(tbl_Facturas[[#This Row],[Costo unitario]],"0.00")</f>
        <v>2464|AR Term|7.25|115.50</v>
      </c>
      <c r="C1131">
        <v>2464</v>
      </c>
      <c r="D1131">
        <v>19</v>
      </c>
      <c r="E1131" t="s">
        <v>12</v>
      </c>
      <c r="G1131" t="s">
        <v>24</v>
      </c>
      <c r="H1131" t="s">
        <v>1200</v>
      </c>
      <c r="I1131" s="134" t="s">
        <v>5324</v>
      </c>
      <c r="J1131" t="s">
        <v>1039</v>
      </c>
      <c r="K1131" s="240" t="s">
        <v>1039</v>
      </c>
      <c r="P1131">
        <v>7.25</v>
      </c>
      <c r="Q1131">
        <v>115.5</v>
      </c>
      <c r="R1131">
        <v>837.38</v>
      </c>
      <c r="S1131">
        <f>IFERROR(_xlfn.XLOOKUP(tbl_Facturas[[#This Row],[Key_Fact]],tbl_Manifiestos[Key_Manif],tbl_Manifiestos[Pagado a Broker],0),0)</f>
        <v>778.75875000000008</v>
      </c>
      <c r="T1131">
        <v>698865.3200000003</v>
      </c>
    </row>
    <row r="1132" spans="1:20" x14ac:dyDescent="0.25">
      <c r="A1132" t="s">
        <v>5826</v>
      </c>
      <c r="B1132" t="str">
        <f>tbl_Facturas[[#This Row],[Factura]] &amp; "|" &amp; tbl_Facturas[[#This Row],[Proyecto OK]] &amp; "|" &amp; TEXT(tbl_Facturas[[#This Row],[Horas o Viaje]],"0.00") &amp; "|" &amp; TEXT(tbl_Facturas[[#This Row],[Costo unitario]],"0.00")</f>
        <v>2464|AR Term|9.25|115.50</v>
      </c>
      <c r="C1132">
        <v>2464</v>
      </c>
      <c r="D1132">
        <v>114</v>
      </c>
      <c r="E1132" t="s">
        <v>27</v>
      </c>
      <c r="G1132" t="s">
        <v>57</v>
      </c>
      <c r="H1132" t="s">
        <v>1201</v>
      </c>
      <c r="I1132" s="134" t="s">
        <v>5324</v>
      </c>
      <c r="J1132" t="s">
        <v>1039</v>
      </c>
      <c r="K1132" s="240" t="s">
        <v>1039</v>
      </c>
      <c r="P1132">
        <v>9.25</v>
      </c>
      <c r="Q1132">
        <v>115.5</v>
      </c>
      <c r="R1132">
        <v>1068.3800000000001</v>
      </c>
      <c r="S1132">
        <f>IFERROR(_xlfn.XLOOKUP(tbl_Facturas[[#This Row],[Key_Fact]],tbl_Manifiestos[Key_Manif],tbl_Manifiestos[Pagado a Broker],0),0)</f>
        <v>993.58875</v>
      </c>
      <c r="T1132">
        <v>699933.7000000003</v>
      </c>
    </row>
    <row r="1133" spans="1:20" x14ac:dyDescent="0.25">
      <c r="A1133" t="s">
        <v>5826</v>
      </c>
      <c r="B1133" t="str">
        <f>tbl_Facturas[[#This Row],[Factura]] &amp; "|" &amp; tbl_Facturas[[#This Row],[Proyecto OK]] &amp; "|" &amp; TEXT(tbl_Facturas[[#This Row],[Horas o Viaje]],"0.00") &amp; "|" &amp; TEXT(tbl_Facturas[[#This Row],[Costo unitario]],"0.00")</f>
        <v>2464|AR Term|8.75|115.50</v>
      </c>
      <c r="C1133">
        <v>2464</v>
      </c>
      <c r="D1133">
        <v>114</v>
      </c>
      <c r="E1133" t="s">
        <v>27</v>
      </c>
      <c r="G1133" t="s">
        <v>57</v>
      </c>
      <c r="H1133" t="s">
        <v>1202</v>
      </c>
      <c r="I1133" s="134" t="s">
        <v>5324</v>
      </c>
      <c r="J1133" t="s">
        <v>1039</v>
      </c>
      <c r="K1133" s="240" t="s">
        <v>1039</v>
      </c>
      <c r="P1133">
        <v>8.75</v>
      </c>
      <c r="Q1133">
        <v>115.5</v>
      </c>
      <c r="R1133">
        <v>1010.63</v>
      </c>
      <c r="S1133">
        <f>IFERROR(_xlfn.XLOOKUP(tbl_Facturas[[#This Row],[Key_Fact]],tbl_Manifiestos[Key_Manif],tbl_Manifiestos[Pagado a Broker],0),0)</f>
        <v>939.88125000000002</v>
      </c>
      <c r="T1133">
        <v>700944.33000000031</v>
      </c>
    </row>
    <row r="1134" spans="1:20" x14ac:dyDescent="0.25">
      <c r="A1134" t="s">
        <v>5826</v>
      </c>
      <c r="B1134" t="str">
        <f>tbl_Facturas[[#This Row],[Factura]] &amp; "|" &amp; tbl_Facturas[[#This Row],[Proyecto OK]] &amp; "|" &amp; TEXT(tbl_Facturas[[#This Row],[Horas o Viaje]],"0.00") &amp; "|" &amp; TEXT(tbl_Facturas[[#This Row],[Costo unitario]],"0.00")</f>
        <v>2465|OAM|11.00|105.00</v>
      </c>
      <c r="C1134">
        <v>2465</v>
      </c>
      <c r="D1134">
        <v>325</v>
      </c>
      <c r="E1134" t="s">
        <v>27</v>
      </c>
      <c r="G1134" t="s">
        <v>34</v>
      </c>
      <c r="H1134" t="s">
        <v>1203</v>
      </c>
      <c r="I1134" s="134" t="s">
        <v>5867</v>
      </c>
      <c r="J1134" t="s">
        <v>787</v>
      </c>
      <c r="K1134" t="s">
        <v>787</v>
      </c>
      <c r="P1134">
        <v>11</v>
      </c>
      <c r="Q1134">
        <v>105</v>
      </c>
      <c r="R1134">
        <v>1155</v>
      </c>
      <c r="S1134">
        <f>IFERROR(_xlfn.XLOOKUP(tbl_Facturas[[#This Row],[Key_Fact]],tbl_Manifiestos[Key_Manif],tbl_Manifiestos[Pagado a Broker],0),0)</f>
        <v>0</v>
      </c>
      <c r="T1134">
        <v>702099.33000000031</v>
      </c>
    </row>
    <row r="1135" spans="1:20" x14ac:dyDescent="0.25">
      <c r="A1135" t="s">
        <v>5826</v>
      </c>
      <c r="B1135" t="str">
        <f>tbl_Facturas[[#This Row],[Factura]] &amp; "|" &amp; tbl_Facturas[[#This Row],[Proyecto OK]] &amp; "|" &amp; TEXT(tbl_Facturas[[#This Row],[Horas o Viaje]],"0.00") &amp; "|" &amp; TEXT(tbl_Facturas[[#This Row],[Costo unitario]],"0.00")</f>
        <v>2465|OAM|5.75|105.00</v>
      </c>
      <c r="C1135">
        <v>2465</v>
      </c>
      <c r="D1135">
        <v>11</v>
      </c>
      <c r="E1135" t="s">
        <v>12</v>
      </c>
      <c r="G1135" t="s">
        <v>13</v>
      </c>
      <c r="H1135" t="s">
        <v>1204</v>
      </c>
      <c r="I1135" s="134" t="s">
        <v>5867</v>
      </c>
      <c r="J1135" t="s">
        <v>787</v>
      </c>
      <c r="K1135" t="s">
        <v>787</v>
      </c>
      <c r="P1135">
        <v>5.75</v>
      </c>
      <c r="Q1135">
        <v>105</v>
      </c>
      <c r="R1135">
        <v>603.75</v>
      </c>
      <c r="S1135">
        <f>IFERROR(_xlfn.XLOOKUP(tbl_Facturas[[#This Row],[Key_Fact]],tbl_Manifiestos[Key_Manif],tbl_Manifiestos[Pagado a Broker],0),0)</f>
        <v>561.48750000000007</v>
      </c>
      <c r="T1135">
        <v>702703.08000000031</v>
      </c>
    </row>
    <row r="1136" spans="1:20" x14ac:dyDescent="0.25">
      <c r="A1136" t="s">
        <v>5826</v>
      </c>
      <c r="B1136" t="str">
        <f>tbl_Facturas[[#This Row],[Factura]] &amp; "|" &amp; tbl_Facturas[[#This Row],[Proyecto OK]] &amp; "|" &amp; TEXT(tbl_Facturas[[#This Row],[Horas o Viaje]],"0.00") &amp; "|" &amp; TEXT(tbl_Facturas[[#This Row],[Costo unitario]],"0.00")</f>
        <v>2465|OAM|5.75|105.00</v>
      </c>
      <c r="C1136">
        <v>2465</v>
      </c>
      <c r="D1136">
        <v>108</v>
      </c>
      <c r="E1136" t="s">
        <v>5916</v>
      </c>
      <c r="G1136" t="s">
        <v>99</v>
      </c>
      <c r="H1136" t="s">
        <v>1205</v>
      </c>
      <c r="I1136" s="134" t="s">
        <v>5867</v>
      </c>
      <c r="J1136" t="s">
        <v>787</v>
      </c>
      <c r="K1136" t="s">
        <v>787</v>
      </c>
      <c r="P1136">
        <v>5.75</v>
      </c>
      <c r="Q1136">
        <v>105</v>
      </c>
      <c r="R1136">
        <v>603.75</v>
      </c>
      <c r="S1136">
        <f>IFERROR(_xlfn.XLOOKUP(tbl_Facturas[[#This Row],[Key_Fact]],tbl_Manifiestos[Key_Manif],tbl_Manifiestos[Pagado a Broker],0),0)</f>
        <v>561.48750000000007</v>
      </c>
      <c r="T1136">
        <v>703306.83000000031</v>
      </c>
    </row>
    <row r="1137" spans="1:20" x14ac:dyDescent="0.25">
      <c r="A1137" t="s">
        <v>5826</v>
      </c>
      <c r="B1137" t="str">
        <f>tbl_Facturas[[#This Row],[Factura]] &amp; "|" &amp; tbl_Facturas[[#This Row],[Proyecto OK]] &amp; "|" &amp; TEXT(tbl_Facturas[[#This Row],[Horas o Viaje]],"0.00") &amp; "|" &amp; TEXT(tbl_Facturas[[#This Row],[Costo unitario]],"0.00")</f>
        <v>2465|OAM|6.50|105.00</v>
      </c>
      <c r="C1137">
        <v>2465</v>
      </c>
      <c r="D1137">
        <v>356</v>
      </c>
      <c r="E1137" t="s">
        <v>27</v>
      </c>
      <c r="G1137" t="s">
        <v>122</v>
      </c>
      <c r="H1137" t="s">
        <v>1206</v>
      </c>
      <c r="I1137" s="134" t="s">
        <v>5867</v>
      </c>
      <c r="J1137" t="s">
        <v>787</v>
      </c>
      <c r="K1137" t="s">
        <v>787</v>
      </c>
      <c r="P1137">
        <v>6.5</v>
      </c>
      <c r="Q1137">
        <v>105</v>
      </c>
      <c r="R1137">
        <v>682.5</v>
      </c>
      <c r="S1137">
        <f>IFERROR(_xlfn.XLOOKUP(tbl_Facturas[[#This Row],[Key_Fact]],tbl_Manifiestos[Key_Manif],tbl_Manifiestos[Pagado a Broker],0),0)</f>
        <v>634.72500000000002</v>
      </c>
      <c r="T1137">
        <v>703989.33000000031</v>
      </c>
    </row>
    <row r="1138" spans="1:20" x14ac:dyDescent="0.25">
      <c r="A1138" t="s">
        <v>5826</v>
      </c>
      <c r="B1138" t="str">
        <f>tbl_Facturas[[#This Row],[Factura]] &amp; "|" &amp; tbl_Facturas[[#This Row],[Proyecto OK]] &amp; "|" &amp; TEXT(tbl_Facturas[[#This Row],[Horas o Viaje]],"0.00") &amp; "|" &amp; TEXT(tbl_Facturas[[#This Row],[Costo unitario]],"0.00")</f>
        <v>2465|OAM|6.25|105.00</v>
      </c>
      <c r="C1138">
        <v>2465</v>
      </c>
      <c r="D1138">
        <v>108</v>
      </c>
      <c r="E1138" t="s">
        <v>5916</v>
      </c>
      <c r="G1138" t="s">
        <v>99</v>
      </c>
      <c r="H1138" t="s">
        <v>1207</v>
      </c>
      <c r="I1138" s="134" t="s">
        <v>5867</v>
      </c>
      <c r="J1138" t="s">
        <v>787</v>
      </c>
      <c r="K1138" t="s">
        <v>787</v>
      </c>
      <c r="P1138">
        <v>6.25</v>
      </c>
      <c r="Q1138">
        <v>105</v>
      </c>
      <c r="R1138">
        <v>656.25</v>
      </c>
      <c r="S1138">
        <f>IFERROR(_xlfn.XLOOKUP(tbl_Facturas[[#This Row],[Key_Fact]],tbl_Manifiestos[Key_Manif],tbl_Manifiestos[Pagado a Broker],0),0)</f>
        <v>610.3125</v>
      </c>
      <c r="T1138">
        <v>704645.58000000031</v>
      </c>
    </row>
    <row r="1139" spans="1:20" x14ac:dyDescent="0.25">
      <c r="A1139" t="s">
        <v>5826</v>
      </c>
      <c r="B1139" t="str">
        <f>tbl_Facturas[[#This Row],[Factura]] &amp; "|" &amp; tbl_Facturas[[#This Row],[Proyecto OK]] &amp; "|" &amp; TEXT(tbl_Facturas[[#This Row],[Horas o Viaje]],"0.00") &amp; "|" &amp; TEXT(tbl_Facturas[[#This Row],[Costo unitario]],"0.00")</f>
        <v>2466|RAC|7.00|105.00</v>
      </c>
      <c r="C1139">
        <v>2466</v>
      </c>
      <c r="D1139">
        <v>58</v>
      </c>
      <c r="E1139" t="s">
        <v>12</v>
      </c>
      <c r="G1139" t="s">
        <v>539</v>
      </c>
      <c r="H1139" t="s">
        <v>1208</v>
      </c>
      <c r="I1139" s="134" t="s">
        <v>5328</v>
      </c>
      <c r="J1139" t="s">
        <v>781</v>
      </c>
      <c r="K1139" t="s">
        <v>781</v>
      </c>
      <c r="P1139">
        <v>7</v>
      </c>
      <c r="Q1139">
        <v>105</v>
      </c>
      <c r="R1139">
        <v>735</v>
      </c>
      <c r="S1139">
        <f>IFERROR(_xlfn.XLOOKUP(tbl_Facturas[[#This Row],[Key_Fact]],tbl_Manifiestos[Key_Manif],tbl_Manifiestos[Pagado a Broker],0),0)</f>
        <v>683.55000000000007</v>
      </c>
      <c r="T1139">
        <v>705380.58000000031</v>
      </c>
    </row>
    <row r="1140" spans="1:20" x14ac:dyDescent="0.25">
      <c r="A1140" t="s">
        <v>5826</v>
      </c>
      <c r="B1140" t="str">
        <f>tbl_Facturas[[#This Row],[Factura]] &amp; "|" &amp; tbl_Facturas[[#This Row],[Proyecto OK]] &amp; "|" &amp; TEXT(tbl_Facturas[[#This Row],[Horas o Viaje]],"0.00") &amp; "|" &amp; TEXT(tbl_Facturas[[#This Row],[Costo unitario]],"0.00")</f>
        <v>2466|RAC|6.50|105.00</v>
      </c>
      <c r="C1140">
        <v>2466</v>
      </c>
      <c r="D1140">
        <v>58</v>
      </c>
      <c r="E1140" t="s">
        <v>12</v>
      </c>
      <c r="G1140" t="s">
        <v>539</v>
      </c>
      <c r="H1140" t="s">
        <v>1209</v>
      </c>
      <c r="I1140" s="134" t="s">
        <v>5328</v>
      </c>
      <c r="J1140" t="s">
        <v>781</v>
      </c>
      <c r="K1140" t="s">
        <v>781</v>
      </c>
      <c r="P1140">
        <v>6.5</v>
      </c>
      <c r="Q1140">
        <v>105</v>
      </c>
      <c r="R1140">
        <v>682.5</v>
      </c>
      <c r="S1140">
        <f>IFERROR(_xlfn.XLOOKUP(tbl_Facturas[[#This Row],[Key_Fact]],tbl_Manifiestos[Key_Manif],tbl_Manifiestos[Pagado a Broker],0),0)</f>
        <v>634.72500000000002</v>
      </c>
      <c r="T1140">
        <v>706063.08000000031</v>
      </c>
    </row>
    <row r="1141" spans="1:20" x14ac:dyDescent="0.25">
      <c r="A1141" t="s">
        <v>5826</v>
      </c>
      <c r="B1141" t="str">
        <f>tbl_Facturas[[#This Row],[Factura]] &amp; "|" &amp; tbl_Facturas[[#This Row],[Proyecto OK]] &amp; "|" &amp; TEXT(tbl_Facturas[[#This Row],[Horas o Viaje]],"0.00") &amp; "|" &amp; TEXT(tbl_Facturas[[#This Row],[Costo unitario]],"0.00")</f>
        <v>2466|RAC|7.50|105.00</v>
      </c>
      <c r="C1141">
        <v>2466</v>
      </c>
      <c r="D1141">
        <v>58</v>
      </c>
      <c r="E1141" t="s">
        <v>12</v>
      </c>
      <c r="G1141" t="s">
        <v>539</v>
      </c>
      <c r="H1141" t="s">
        <v>1210</v>
      </c>
      <c r="I1141" s="134" t="s">
        <v>5328</v>
      </c>
      <c r="J1141" t="s">
        <v>781</v>
      </c>
      <c r="K1141" t="s">
        <v>781</v>
      </c>
      <c r="P1141">
        <v>7.5</v>
      </c>
      <c r="Q1141">
        <v>105</v>
      </c>
      <c r="R1141">
        <v>787.5</v>
      </c>
      <c r="S1141">
        <f>IFERROR(_xlfn.XLOOKUP(tbl_Facturas[[#This Row],[Key_Fact]],tbl_Manifiestos[Key_Manif],tbl_Manifiestos[Pagado a Broker],0),0)</f>
        <v>732.375</v>
      </c>
      <c r="T1141">
        <v>706850.58000000031</v>
      </c>
    </row>
    <row r="1142" spans="1:20" x14ac:dyDescent="0.25">
      <c r="A1142" t="s">
        <v>5826</v>
      </c>
      <c r="B1142" t="str">
        <f>tbl_Facturas[[#This Row],[Factura]] &amp; "|" &amp; tbl_Facturas[[#This Row],[Proyecto OK]] &amp; "|" &amp; TEXT(tbl_Facturas[[#This Row],[Horas o Viaje]],"0.00") &amp; "|" &amp; TEXT(tbl_Facturas[[#This Row],[Costo unitario]],"0.00")</f>
        <v>2466|RAC|5.50|105.00</v>
      </c>
      <c r="C1142">
        <v>2466</v>
      </c>
      <c r="D1142">
        <v>58</v>
      </c>
      <c r="E1142" t="s">
        <v>12</v>
      </c>
      <c r="G1142" t="s">
        <v>539</v>
      </c>
      <c r="H1142" t="s">
        <v>1211</v>
      </c>
      <c r="I1142" s="134" t="s">
        <v>5328</v>
      </c>
      <c r="J1142" t="s">
        <v>781</v>
      </c>
      <c r="K1142" t="s">
        <v>781</v>
      </c>
      <c r="P1142">
        <v>5.5</v>
      </c>
      <c r="Q1142">
        <v>105</v>
      </c>
      <c r="R1142">
        <v>577.5</v>
      </c>
      <c r="S1142">
        <f>IFERROR(_xlfn.XLOOKUP(tbl_Facturas[[#This Row],[Key_Fact]],tbl_Manifiestos[Key_Manif],tbl_Manifiestos[Pagado a Broker],0),0)</f>
        <v>537.07500000000005</v>
      </c>
      <c r="T1142">
        <v>707428.08000000031</v>
      </c>
    </row>
    <row r="1143" spans="1:20" x14ac:dyDescent="0.25">
      <c r="A1143" t="s">
        <v>5827</v>
      </c>
      <c r="B1143" t="str">
        <f>tbl_Facturas[[#This Row],[Factura]] &amp; "|" &amp; tbl_Facturas[[#This Row],[Proyecto OK]] &amp; "|" &amp; TEXT(tbl_Facturas[[#This Row],[Horas o Viaje]],"0.00") &amp; "|" &amp; TEXT(tbl_Facturas[[#This Row],[Costo unitario]],"0.00")</f>
        <v>2467|Lead Service Replacement|8.00|120.00</v>
      </c>
      <c r="C1143">
        <v>2467</v>
      </c>
      <c r="D1143">
        <v>19</v>
      </c>
      <c r="E1143" t="s">
        <v>12</v>
      </c>
      <c r="G1143" t="s">
        <v>24</v>
      </c>
      <c r="H1143" t="s">
        <v>1212</v>
      </c>
      <c r="I1143" s="134" t="s">
        <v>5322</v>
      </c>
      <c r="J1143" t="s">
        <v>1144</v>
      </c>
      <c r="K1143" t="s">
        <v>5881</v>
      </c>
      <c r="L1143" t="s">
        <v>5885</v>
      </c>
      <c r="P1143">
        <v>8</v>
      </c>
      <c r="Q1143">
        <v>120</v>
      </c>
      <c r="R1143">
        <v>960</v>
      </c>
      <c r="S1143">
        <f>IFERROR(_xlfn.XLOOKUP(tbl_Facturas[[#This Row],[Key_Fact]],tbl_Manifiestos[Key_Manif],tbl_Manifiestos[Pagado a Broker],0),0)</f>
        <v>892.80000000000007</v>
      </c>
      <c r="T1143">
        <v>708388.08000000031</v>
      </c>
    </row>
    <row r="1144" spans="1:20" x14ac:dyDescent="0.25">
      <c r="A1144" t="s">
        <v>5827</v>
      </c>
      <c r="B1144" t="str">
        <f>tbl_Facturas[[#This Row],[Factura]] &amp; "|" &amp; tbl_Facturas[[#This Row],[Proyecto OK]] &amp; "|" &amp; TEXT(tbl_Facturas[[#This Row],[Horas o Viaje]],"0.00") &amp; "|" &amp; TEXT(tbl_Facturas[[#This Row],[Costo unitario]],"0.00")</f>
        <v>2468|Lead Service Replacement|8.00|120.00</v>
      </c>
      <c r="C1144">
        <v>2468</v>
      </c>
      <c r="D1144">
        <v>19</v>
      </c>
      <c r="E1144" t="s">
        <v>12</v>
      </c>
      <c r="G1144" t="s">
        <v>24</v>
      </c>
      <c r="H1144" t="s">
        <v>1213</v>
      </c>
      <c r="I1144" s="134" t="s">
        <v>5322</v>
      </c>
      <c r="J1144" t="s">
        <v>1214</v>
      </c>
      <c r="K1144" t="s">
        <v>5881</v>
      </c>
      <c r="L1144" t="s">
        <v>5899</v>
      </c>
      <c r="P1144">
        <v>8</v>
      </c>
      <c r="Q1144">
        <v>120</v>
      </c>
      <c r="R1144">
        <v>960</v>
      </c>
      <c r="S1144">
        <f>IFERROR(_xlfn.XLOOKUP(tbl_Facturas[[#This Row],[Key_Fact]],tbl_Manifiestos[Key_Manif],tbl_Manifiestos[Pagado a Broker],0),0)</f>
        <v>892.80000000000007</v>
      </c>
      <c r="T1144">
        <v>709348.08000000031</v>
      </c>
    </row>
    <row r="1145" spans="1:20" x14ac:dyDescent="0.25">
      <c r="A1145" t="s">
        <v>5827</v>
      </c>
      <c r="B1145" t="str">
        <f>tbl_Facturas[[#This Row],[Factura]] &amp; "|" &amp; tbl_Facturas[[#This Row],[Proyecto OK]] &amp; "|" &amp; TEXT(tbl_Facturas[[#This Row],[Horas o Viaje]],"0.00") &amp; "|" &amp; TEXT(tbl_Facturas[[#This Row],[Costo unitario]],"0.00")</f>
        <v>2468|Lead Service Replacement|9.00|120.00</v>
      </c>
      <c r="C1145">
        <v>2468</v>
      </c>
      <c r="D1145">
        <v>19</v>
      </c>
      <c r="E1145" t="s">
        <v>12</v>
      </c>
      <c r="G1145" t="s">
        <v>24</v>
      </c>
      <c r="H1145" t="s">
        <v>1215</v>
      </c>
      <c r="I1145" s="134" t="s">
        <v>5322</v>
      </c>
      <c r="J1145" t="s">
        <v>1214</v>
      </c>
      <c r="K1145" t="s">
        <v>5881</v>
      </c>
      <c r="L1145" t="s">
        <v>5899</v>
      </c>
      <c r="P1145">
        <v>9</v>
      </c>
      <c r="Q1145">
        <v>120</v>
      </c>
      <c r="R1145">
        <v>1080</v>
      </c>
      <c r="S1145">
        <f>IFERROR(_xlfn.XLOOKUP(tbl_Facturas[[#This Row],[Key_Fact]],tbl_Manifiestos[Key_Manif],tbl_Manifiestos[Pagado a Broker],0),0)</f>
        <v>1004.4000000000001</v>
      </c>
      <c r="T1145">
        <v>710428.08000000031</v>
      </c>
    </row>
    <row r="1146" spans="1:20" x14ac:dyDescent="0.25">
      <c r="A1146" t="s">
        <v>5827</v>
      </c>
      <c r="B1146" t="str">
        <f>tbl_Facturas[[#This Row],[Factura]] &amp; "|" &amp; tbl_Facturas[[#This Row],[Proyecto OK]] &amp; "|" &amp; TEXT(tbl_Facturas[[#This Row],[Horas o Viaje]],"0.00") &amp; "|" &amp; TEXT(tbl_Facturas[[#This Row],[Costo unitario]],"0.00")</f>
        <v>2468|Lead Service Replacement|9.25|120.00</v>
      </c>
      <c r="C1146">
        <v>2468</v>
      </c>
      <c r="D1146">
        <v>19</v>
      </c>
      <c r="E1146" t="s">
        <v>12</v>
      </c>
      <c r="G1146" t="s">
        <v>24</v>
      </c>
      <c r="H1146" t="s">
        <v>1216</v>
      </c>
      <c r="I1146" s="134" t="s">
        <v>5322</v>
      </c>
      <c r="J1146" t="s">
        <v>1214</v>
      </c>
      <c r="K1146" t="s">
        <v>5881</v>
      </c>
      <c r="L1146" t="s">
        <v>5899</v>
      </c>
      <c r="P1146">
        <v>9.25</v>
      </c>
      <c r="Q1146">
        <v>120</v>
      </c>
      <c r="R1146">
        <v>1110</v>
      </c>
      <c r="S1146">
        <f>IFERROR(_xlfn.XLOOKUP(tbl_Facturas[[#This Row],[Key_Fact]],tbl_Manifiestos[Key_Manif],tbl_Manifiestos[Pagado a Broker],0),0)</f>
        <v>1032.3</v>
      </c>
      <c r="T1146">
        <v>711538.08000000031</v>
      </c>
    </row>
    <row r="1147" spans="1:20" x14ac:dyDescent="0.25">
      <c r="A1147" t="s">
        <v>5827</v>
      </c>
      <c r="B1147" t="str">
        <f>tbl_Facturas[[#This Row],[Factura]] &amp; "|" &amp; tbl_Facturas[[#This Row],[Proyecto OK]] &amp; "|" &amp; TEXT(tbl_Facturas[[#This Row],[Horas o Viaje]],"0.00") &amp; "|" &amp; TEXT(tbl_Facturas[[#This Row],[Costo unitario]],"0.00")</f>
        <v>2468|Lead Service Replacement|9.75|120.00</v>
      </c>
      <c r="C1147">
        <v>2468</v>
      </c>
      <c r="D1147">
        <v>19</v>
      </c>
      <c r="E1147" t="s">
        <v>12</v>
      </c>
      <c r="G1147" t="s">
        <v>24</v>
      </c>
      <c r="H1147" t="s">
        <v>1217</v>
      </c>
      <c r="I1147" s="134" t="s">
        <v>5322</v>
      </c>
      <c r="J1147" t="s">
        <v>1214</v>
      </c>
      <c r="K1147" t="s">
        <v>5881</v>
      </c>
      <c r="L1147" t="s">
        <v>5899</v>
      </c>
      <c r="P1147">
        <v>9.75</v>
      </c>
      <c r="Q1147">
        <v>120</v>
      </c>
      <c r="R1147">
        <v>1170</v>
      </c>
      <c r="S1147">
        <f>IFERROR(_xlfn.XLOOKUP(tbl_Facturas[[#This Row],[Key_Fact]],tbl_Manifiestos[Key_Manif],tbl_Manifiestos[Pagado a Broker],0),0)</f>
        <v>1088.1000000000001</v>
      </c>
      <c r="T1147">
        <v>712708.08000000031</v>
      </c>
    </row>
    <row r="1148" spans="1:20" x14ac:dyDescent="0.25">
      <c r="A1148" t="s">
        <v>5827</v>
      </c>
      <c r="B1148" t="str">
        <f>tbl_Facturas[[#This Row],[Factura]] &amp; "|" &amp; tbl_Facturas[[#This Row],[Proyecto OK]] &amp; "|" &amp; TEXT(tbl_Facturas[[#This Row],[Horas o Viaje]],"0.00") &amp; "|" &amp; TEXT(tbl_Facturas[[#This Row],[Costo unitario]],"0.00")</f>
        <v>2469|Berry Project|8.00|130.00</v>
      </c>
      <c r="C1148">
        <v>2469</v>
      </c>
      <c r="D1148">
        <v>54</v>
      </c>
      <c r="E1148" t="s">
        <v>19</v>
      </c>
      <c r="G1148" t="s">
        <v>479</v>
      </c>
      <c r="H1148" t="s">
        <v>1218</v>
      </c>
      <c r="I1148" s="134" t="s">
        <v>5322</v>
      </c>
      <c r="J1148" t="s">
        <v>1219</v>
      </c>
      <c r="K1148" t="s">
        <v>5883</v>
      </c>
      <c r="L1148">
        <v>2513</v>
      </c>
      <c r="P1148">
        <v>8</v>
      </c>
      <c r="Q1148">
        <v>130</v>
      </c>
      <c r="R1148">
        <v>1040</v>
      </c>
      <c r="S1148">
        <f>IFERROR(_xlfn.XLOOKUP(tbl_Facturas[[#This Row],[Key_Fact]],tbl_Manifiestos[Key_Manif],tbl_Manifiestos[Pagado a Broker],0),0)</f>
        <v>0</v>
      </c>
      <c r="T1148">
        <v>713748.08000000031</v>
      </c>
    </row>
    <row r="1149" spans="1:20" x14ac:dyDescent="0.25">
      <c r="A1149" t="s">
        <v>5827</v>
      </c>
      <c r="B1149" t="str">
        <f>tbl_Facturas[[#This Row],[Factura]] &amp; "|" &amp; tbl_Facturas[[#This Row],[Proyecto OK]] &amp; "|" &amp; TEXT(tbl_Facturas[[#This Row],[Horas o Viaje]],"0.00") &amp; "|" &amp; TEXT(tbl_Facturas[[#This Row],[Costo unitario]],"0.00")</f>
        <v>2469|Berry Project|1.00|420.00</v>
      </c>
      <c r="C1149">
        <v>2469</v>
      </c>
      <c r="D1149">
        <v>1</v>
      </c>
      <c r="E1149" t="s">
        <v>5305</v>
      </c>
      <c r="G1149" t="s">
        <v>1220</v>
      </c>
      <c r="H1149" t="s">
        <v>1221</v>
      </c>
      <c r="I1149" s="134" t="s">
        <v>5322</v>
      </c>
      <c r="J1149" t="s">
        <v>1219</v>
      </c>
      <c r="K1149" t="s">
        <v>5883</v>
      </c>
      <c r="L1149">
        <v>2513</v>
      </c>
      <c r="M1149" t="s">
        <v>622</v>
      </c>
      <c r="P1149">
        <v>1</v>
      </c>
      <c r="Q1149">
        <v>420</v>
      </c>
      <c r="R1149">
        <v>420</v>
      </c>
      <c r="S1149">
        <f>IFERROR(_xlfn.XLOOKUP(tbl_Facturas[[#This Row],[Key_Fact]],tbl_Manifiestos[Key_Manif],tbl_Manifiestos[Pagado a Broker],0),0)</f>
        <v>390.6</v>
      </c>
      <c r="T1149">
        <v>714168.08000000031</v>
      </c>
    </row>
    <row r="1150" spans="1:20" x14ac:dyDescent="0.25">
      <c r="A1150" t="s">
        <v>5827</v>
      </c>
      <c r="B1150" t="str">
        <f>tbl_Facturas[[#This Row],[Factura]] &amp; "|" &amp; tbl_Facturas[[#This Row],[Proyecto OK]] &amp; "|" &amp; TEXT(tbl_Facturas[[#This Row],[Horas o Viaje]],"0.00") &amp; "|" &amp; TEXT(tbl_Facturas[[#This Row],[Costo unitario]],"0.00")</f>
        <v>2469|Berry Project|2.50|130.00</v>
      </c>
      <c r="C1150">
        <v>2469</v>
      </c>
      <c r="D1150">
        <v>58</v>
      </c>
      <c r="E1150" t="s">
        <v>12</v>
      </c>
      <c r="G1150" t="s">
        <v>539</v>
      </c>
      <c r="H1150" t="s">
        <v>1222</v>
      </c>
      <c r="I1150" s="134" t="s">
        <v>5322</v>
      </c>
      <c r="J1150" t="s">
        <v>1219</v>
      </c>
      <c r="K1150" t="s">
        <v>5883</v>
      </c>
      <c r="L1150">
        <v>2513</v>
      </c>
      <c r="P1150">
        <v>2.5</v>
      </c>
      <c r="Q1150">
        <v>130</v>
      </c>
      <c r="R1150">
        <v>325</v>
      </c>
      <c r="S1150">
        <f>IFERROR(_xlfn.XLOOKUP(tbl_Facturas[[#This Row],[Key_Fact]],tbl_Manifiestos[Key_Manif],tbl_Manifiestos[Pagado a Broker],0),0)</f>
        <v>302.25</v>
      </c>
      <c r="T1150">
        <v>714493.08000000031</v>
      </c>
    </row>
    <row r="1151" spans="1:20" x14ac:dyDescent="0.25">
      <c r="A1151" t="s">
        <v>5827</v>
      </c>
      <c r="B1151" t="str">
        <f>tbl_Facturas[[#This Row],[Factura]] &amp; "|" &amp; tbl_Facturas[[#This Row],[Proyecto OK]] &amp; "|" &amp; TEXT(tbl_Facturas[[#This Row],[Horas o Viaje]],"0.00") &amp; "|" &amp; TEXT(tbl_Facturas[[#This Row],[Costo unitario]],"0.00")</f>
        <v>2469|Berry Project|2.00|420.00</v>
      </c>
      <c r="C1151">
        <v>2469</v>
      </c>
      <c r="D1151">
        <v>58</v>
      </c>
      <c r="E1151" t="s">
        <v>12</v>
      </c>
      <c r="G1151" t="s">
        <v>539</v>
      </c>
      <c r="H1151" t="s">
        <v>1223</v>
      </c>
      <c r="I1151" s="134" t="s">
        <v>5322</v>
      </c>
      <c r="J1151" t="s">
        <v>1219</v>
      </c>
      <c r="K1151" t="s">
        <v>5883</v>
      </c>
      <c r="L1151">
        <v>2513</v>
      </c>
      <c r="M1151" t="s">
        <v>622</v>
      </c>
      <c r="P1151">
        <v>2</v>
      </c>
      <c r="Q1151">
        <v>420</v>
      </c>
      <c r="R1151">
        <v>840</v>
      </c>
      <c r="S1151">
        <f>IFERROR(_xlfn.XLOOKUP(tbl_Facturas[[#This Row],[Key_Fact]],tbl_Manifiestos[Key_Manif],tbl_Manifiestos[Pagado a Broker],0),0)</f>
        <v>781.2</v>
      </c>
      <c r="T1151">
        <v>715333.08000000031</v>
      </c>
    </row>
    <row r="1152" spans="1:20" x14ac:dyDescent="0.25">
      <c r="A1152" t="s">
        <v>5827</v>
      </c>
      <c r="B1152" t="str">
        <f>tbl_Facturas[[#This Row],[Factura]] &amp; "|" &amp; tbl_Facturas[[#This Row],[Proyecto OK]] &amp; "|" &amp; TEXT(tbl_Facturas[[#This Row],[Horas o Viaje]],"0.00") &amp; "|" &amp; TEXT(tbl_Facturas[[#This Row],[Costo unitario]],"0.00")</f>
        <v>2469|Berry Project|2.00|130.00</v>
      </c>
      <c r="C1152">
        <v>2469</v>
      </c>
      <c r="D1152">
        <v>114</v>
      </c>
      <c r="E1152" t="s">
        <v>27</v>
      </c>
      <c r="G1152" t="s">
        <v>57</v>
      </c>
      <c r="H1152" t="s">
        <v>1224</v>
      </c>
      <c r="I1152" s="134" t="s">
        <v>5322</v>
      </c>
      <c r="J1152" t="s">
        <v>1219</v>
      </c>
      <c r="K1152" t="s">
        <v>5883</v>
      </c>
      <c r="L1152">
        <v>2513</v>
      </c>
      <c r="P1152">
        <v>2</v>
      </c>
      <c r="Q1152">
        <v>130</v>
      </c>
      <c r="R1152">
        <v>260</v>
      </c>
      <c r="S1152">
        <f>IFERROR(_xlfn.XLOOKUP(tbl_Facturas[[#This Row],[Key_Fact]],tbl_Manifiestos[Key_Manif],tbl_Manifiestos[Pagado a Broker],0),0)</f>
        <v>241.8</v>
      </c>
      <c r="T1152">
        <v>715593.08000000031</v>
      </c>
    </row>
    <row r="1153" spans="1:20" x14ac:dyDescent="0.25">
      <c r="A1153" t="s">
        <v>5827</v>
      </c>
      <c r="B1153" t="str">
        <f>tbl_Facturas[[#This Row],[Factura]] &amp; "|" &amp; tbl_Facturas[[#This Row],[Proyecto OK]] &amp; "|" &amp; TEXT(tbl_Facturas[[#This Row],[Horas o Viaje]],"0.00") &amp; "|" &amp; TEXT(tbl_Facturas[[#This Row],[Costo unitario]],"0.00")</f>
        <v>2469|Berry Project|1.00|420.00</v>
      </c>
      <c r="C1153">
        <v>2469</v>
      </c>
      <c r="D1153">
        <v>114</v>
      </c>
      <c r="E1153" t="s">
        <v>27</v>
      </c>
      <c r="G1153" t="s">
        <v>57</v>
      </c>
      <c r="H1153" t="s">
        <v>1225</v>
      </c>
      <c r="I1153" s="134" t="s">
        <v>5322</v>
      </c>
      <c r="J1153" t="s">
        <v>1219</v>
      </c>
      <c r="K1153" t="s">
        <v>5883</v>
      </c>
      <c r="L1153">
        <v>2513</v>
      </c>
      <c r="M1153" t="s">
        <v>622</v>
      </c>
      <c r="P1153">
        <v>1</v>
      </c>
      <c r="Q1153">
        <v>420</v>
      </c>
      <c r="R1153">
        <v>420</v>
      </c>
      <c r="S1153">
        <f>IFERROR(_xlfn.XLOOKUP(tbl_Facturas[[#This Row],[Key_Fact]],tbl_Manifiestos[Key_Manif],tbl_Manifiestos[Pagado a Broker],0),0)</f>
        <v>390.6</v>
      </c>
      <c r="T1153">
        <v>716013.08000000031</v>
      </c>
    </row>
    <row r="1154" spans="1:20" x14ac:dyDescent="0.25">
      <c r="A1154" t="s">
        <v>5827</v>
      </c>
      <c r="B1154" t="str">
        <f>tbl_Facturas[[#This Row],[Factura]] &amp; "|" &amp; tbl_Facturas[[#This Row],[Proyecto OK]] &amp; "|" &amp; TEXT(tbl_Facturas[[#This Row],[Horas o Viaje]],"0.00") &amp; "|" &amp; TEXT(tbl_Facturas[[#This Row],[Costo unitario]],"0.00")</f>
        <v>2469|Berry Project|1.00|420.00</v>
      </c>
      <c r="C1154">
        <v>2469</v>
      </c>
      <c r="D1154">
        <v>114</v>
      </c>
      <c r="E1154" t="s">
        <v>27</v>
      </c>
      <c r="G1154" t="s">
        <v>57</v>
      </c>
      <c r="H1154" t="s">
        <v>1226</v>
      </c>
      <c r="I1154" s="134" t="s">
        <v>5322</v>
      </c>
      <c r="J1154" t="s">
        <v>1219</v>
      </c>
      <c r="K1154" t="s">
        <v>5883</v>
      </c>
      <c r="L1154">
        <v>2513</v>
      </c>
      <c r="M1154" t="s">
        <v>622</v>
      </c>
      <c r="P1154">
        <v>1</v>
      </c>
      <c r="Q1154">
        <v>420</v>
      </c>
      <c r="R1154">
        <v>420</v>
      </c>
      <c r="S1154">
        <f>IFERROR(_xlfn.XLOOKUP(tbl_Facturas[[#This Row],[Key_Fact]],tbl_Manifiestos[Key_Manif],tbl_Manifiestos[Pagado a Broker],0),0)</f>
        <v>390.6</v>
      </c>
      <c r="T1154">
        <v>716433.08000000031</v>
      </c>
    </row>
    <row r="1155" spans="1:20" x14ac:dyDescent="0.25">
      <c r="A1155" t="s">
        <v>5827</v>
      </c>
      <c r="B1155" t="str">
        <f>tbl_Facturas[[#This Row],[Factura]] &amp; "|" &amp; tbl_Facturas[[#This Row],[Proyecto OK]] &amp; "|" &amp; TEXT(tbl_Facturas[[#This Row],[Horas o Viaje]],"0.00") &amp; "|" &amp; TEXT(tbl_Facturas[[#This Row],[Costo unitario]],"0.00")</f>
        <v>2469|Berry Project|1.00|420.00</v>
      </c>
      <c r="C1155">
        <v>2469</v>
      </c>
      <c r="D1155">
        <v>356</v>
      </c>
      <c r="E1155" t="s">
        <v>27</v>
      </c>
      <c r="G1155" t="s">
        <v>122</v>
      </c>
      <c r="H1155" t="s">
        <v>1227</v>
      </c>
      <c r="I1155" s="134" t="s">
        <v>5322</v>
      </c>
      <c r="J1155" t="s">
        <v>1219</v>
      </c>
      <c r="K1155" t="s">
        <v>5883</v>
      </c>
      <c r="L1155">
        <v>2513</v>
      </c>
      <c r="M1155" t="s">
        <v>622</v>
      </c>
      <c r="P1155">
        <v>1</v>
      </c>
      <c r="Q1155">
        <v>420</v>
      </c>
      <c r="R1155">
        <v>420</v>
      </c>
      <c r="S1155">
        <f>IFERROR(_xlfn.XLOOKUP(tbl_Facturas[[#This Row],[Key_Fact]],tbl_Manifiestos[Key_Manif],tbl_Manifiestos[Pagado a Broker],0),0)</f>
        <v>390.6</v>
      </c>
      <c r="T1155">
        <v>716853.08000000031</v>
      </c>
    </row>
    <row r="1156" spans="1:20" x14ac:dyDescent="0.25">
      <c r="A1156" t="s">
        <v>5827</v>
      </c>
      <c r="B1156" t="str">
        <f>tbl_Facturas[[#This Row],[Factura]] &amp; "|" &amp; tbl_Facturas[[#This Row],[Proyecto OK]] &amp; "|" &amp; TEXT(tbl_Facturas[[#This Row],[Horas o Viaje]],"0.00") &amp; "|" &amp; TEXT(tbl_Facturas[[#This Row],[Costo unitario]],"0.00")</f>
        <v>2469|Berry Project|1.00|420.00</v>
      </c>
      <c r="C1156">
        <v>2469</v>
      </c>
      <c r="D1156">
        <v>198</v>
      </c>
      <c r="E1156" t="s">
        <v>5916</v>
      </c>
      <c r="G1156" t="s">
        <v>31</v>
      </c>
      <c r="H1156" t="s">
        <v>1228</v>
      </c>
      <c r="I1156" s="134" t="s">
        <v>5322</v>
      </c>
      <c r="J1156" t="s">
        <v>1219</v>
      </c>
      <c r="K1156" t="s">
        <v>5883</v>
      </c>
      <c r="L1156">
        <v>2513</v>
      </c>
      <c r="M1156" t="s">
        <v>622</v>
      </c>
      <c r="P1156">
        <v>1</v>
      </c>
      <c r="Q1156">
        <v>420</v>
      </c>
      <c r="R1156">
        <v>420</v>
      </c>
      <c r="S1156">
        <f>IFERROR(_xlfn.XLOOKUP(tbl_Facturas[[#This Row],[Key_Fact]],tbl_Manifiestos[Key_Manif],tbl_Manifiestos[Pagado a Broker],0),0)</f>
        <v>390.6</v>
      </c>
      <c r="T1156">
        <v>717273.08000000031</v>
      </c>
    </row>
    <row r="1157" spans="1:20" x14ac:dyDescent="0.25">
      <c r="A1157" t="s">
        <v>5827</v>
      </c>
      <c r="B1157" t="str">
        <f>tbl_Facturas[[#This Row],[Factura]] &amp; "|" &amp; tbl_Facturas[[#This Row],[Proyecto OK]] &amp; "|" &amp; TEXT(tbl_Facturas[[#This Row],[Horas o Viaje]],"0.00") &amp; "|" &amp; TEXT(tbl_Facturas[[#This Row],[Costo unitario]],"0.00")</f>
        <v>2469|Berry Project|5.50|130.00</v>
      </c>
      <c r="C1157">
        <v>2469</v>
      </c>
      <c r="D1157">
        <v>356</v>
      </c>
      <c r="E1157" t="s">
        <v>27</v>
      </c>
      <c r="G1157" t="s">
        <v>122</v>
      </c>
      <c r="H1157" t="s">
        <v>1229</v>
      </c>
      <c r="I1157" s="134" t="s">
        <v>5322</v>
      </c>
      <c r="J1157" t="s">
        <v>1219</v>
      </c>
      <c r="K1157" t="s">
        <v>5883</v>
      </c>
      <c r="L1157">
        <v>2513</v>
      </c>
      <c r="P1157">
        <v>5.5</v>
      </c>
      <c r="Q1157">
        <v>130</v>
      </c>
      <c r="R1157">
        <v>715</v>
      </c>
      <c r="S1157">
        <f>IFERROR(_xlfn.XLOOKUP(tbl_Facturas[[#This Row],[Key_Fact]],tbl_Manifiestos[Key_Manif],tbl_Manifiestos[Pagado a Broker],0),0)</f>
        <v>664.95</v>
      </c>
      <c r="T1157">
        <v>717988.08000000031</v>
      </c>
    </row>
    <row r="1158" spans="1:20" x14ac:dyDescent="0.25">
      <c r="A1158" t="s">
        <v>5827</v>
      </c>
      <c r="B1158" t="str">
        <f>tbl_Facturas[[#This Row],[Factura]] &amp; "|" &amp; tbl_Facturas[[#This Row],[Proyecto OK]] &amp; "|" &amp; TEXT(tbl_Facturas[[#This Row],[Horas o Viaje]],"0.00") &amp; "|" &amp; TEXT(tbl_Facturas[[#This Row],[Costo unitario]],"0.00")</f>
        <v>2469|Berry Project|1.00|420.00</v>
      </c>
      <c r="C1158">
        <v>2469</v>
      </c>
      <c r="D1158">
        <v>1</v>
      </c>
      <c r="E1158" t="s">
        <v>5305</v>
      </c>
      <c r="G1158" t="s">
        <v>1220</v>
      </c>
      <c r="H1158" t="s">
        <v>1230</v>
      </c>
      <c r="I1158" s="134" t="s">
        <v>5322</v>
      </c>
      <c r="J1158" t="s">
        <v>1219</v>
      </c>
      <c r="K1158" t="s">
        <v>5883</v>
      </c>
      <c r="L1158">
        <v>2513</v>
      </c>
      <c r="M1158" t="s">
        <v>622</v>
      </c>
      <c r="P1158">
        <v>1</v>
      </c>
      <c r="Q1158">
        <v>420</v>
      </c>
      <c r="R1158">
        <v>420</v>
      </c>
      <c r="S1158">
        <f>IFERROR(_xlfn.XLOOKUP(tbl_Facturas[[#This Row],[Key_Fact]],tbl_Manifiestos[Key_Manif],tbl_Manifiestos[Pagado a Broker],0),0)</f>
        <v>390.6</v>
      </c>
      <c r="T1158">
        <v>718408.08000000031</v>
      </c>
    </row>
    <row r="1159" spans="1:20" x14ac:dyDescent="0.25">
      <c r="A1159" t="s">
        <v>5827</v>
      </c>
      <c r="B1159" t="str">
        <f>tbl_Facturas[[#This Row],[Factura]] &amp; "|" &amp; tbl_Facturas[[#This Row],[Proyecto OK]] &amp; "|" &amp; TEXT(tbl_Facturas[[#This Row],[Horas o Viaje]],"0.00") &amp; "|" &amp; TEXT(tbl_Facturas[[#This Row],[Costo unitario]],"0.00")</f>
        <v>2469|Berry Project|3.00|130.00</v>
      </c>
      <c r="C1159">
        <v>2469</v>
      </c>
      <c r="D1159">
        <v>1</v>
      </c>
      <c r="E1159" t="s">
        <v>5305</v>
      </c>
      <c r="G1159" t="s">
        <v>1220</v>
      </c>
      <c r="H1159" t="s">
        <v>1231</v>
      </c>
      <c r="I1159" s="134" t="s">
        <v>5322</v>
      </c>
      <c r="J1159" t="s">
        <v>1219</v>
      </c>
      <c r="K1159" t="s">
        <v>5883</v>
      </c>
      <c r="L1159">
        <v>2513</v>
      </c>
      <c r="P1159">
        <v>3</v>
      </c>
      <c r="Q1159">
        <v>130</v>
      </c>
      <c r="R1159">
        <v>390</v>
      </c>
      <c r="S1159">
        <f>IFERROR(_xlfn.XLOOKUP(tbl_Facturas[[#This Row],[Key_Fact]],tbl_Manifiestos[Key_Manif],tbl_Manifiestos[Pagado a Broker],0),0)</f>
        <v>362.70000000000005</v>
      </c>
      <c r="T1159">
        <v>718798.08000000031</v>
      </c>
    </row>
    <row r="1160" spans="1:20" x14ac:dyDescent="0.25">
      <c r="A1160" t="s">
        <v>5827</v>
      </c>
      <c r="B1160" t="str">
        <f>tbl_Facturas[[#This Row],[Factura]] &amp; "|" &amp; tbl_Facturas[[#This Row],[Proyecto OK]] &amp; "|" &amp; TEXT(tbl_Facturas[[#This Row],[Horas o Viaje]],"0.00") &amp; "|" &amp; TEXT(tbl_Facturas[[#This Row],[Costo unitario]],"0.00")</f>
        <v>2469|Berry Project|1.00|420.00</v>
      </c>
      <c r="C1160">
        <v>2469</v>
      </c>
      <c r="D1160">
        <v>20</v>
      </c>
      <c r="E1160" t="s">
        <v>27</v>
      </c>
      <c r="G1160" t="s">
        <v>122</v>
      </c>
      <c r="H1160" t="s">
        <v>1239</v>
      </c>
      <c r="I1160" s="134" t="s">
        <v>5322</v>
      </c>
      <c r="J1160" t="s">
        <v>1219</v>
      </c>
      <c r="K1160" t="s">
        <v>5883</v>
      </c>
      <c r="L1160">
        <v>2513</v>
      </c>
      <c r="M1160" t="s">
        <v>622</v>
      </c>
      <c r="P1160">
        <v>1</v>
      </c>
      <c r="Q1160">
        <v>420</v>
      </c>
      <c r="R1160">
        <v>420</v>
      </c>
      <c r="S1160">
        <f>IFERROR(_xlfn.XLOOKUP(tbl_Facturas[[#This Row],[Key_Fact]],tbl_Manifiestos[Key_Manif],tbl_Manifiestos[Pagado a Broker],0),0)</f>
        <v>390.6</v>
      </c>
      <c r="T1160">
        <v>720583.08000000031</v>
      </c>
    </row>
    <row r="1161" spans="1:20" x14ac:dyDescent="0.25">
      <c r="A1161" t="s">
        <v>5827</v>
      </c>
      <c r="B1161" t="str">
        <f>tbl_Facturas[[#This Row],[Factura]] &amp; "|" &amp; tbl_Facturas[[#This Row],[Proyecto OK]] &amp; "|" &amp; TEXT(tbl_Facturas[[#This Row],[Horas o Viaje]],"0.00") &amp; "|" &amp; TEXT(tbl_Facturas[[#This Row],[Costo unitario]],"0.00")</f>
        <v>2469|Berry Project|4.00|130.00</v>
      </c>
      <c r="C1161">
        <v>2469</v>
      </c>
      <c r="D1161">
        <v>229</v>
      </c>
      <c r="E1161" t="s">
        <v>5916</v>
      </c>
      <c r="G1161" t="s">
        <v>31</v>
      </c>
      <c r="H1161" t="s">
        <v>1240</v>
      </c>
      <c r="I1161" s="134" t="s">
        <v>5322</v>
      </c>
      <c r="J1161" t="s">
        <v>1219</v>
      </c>
      <c r="K1161" t="s">
        <v>5883</v>
      </c>
      <c r="L1161">
        <v>2513</v>
      </c>
      <c r="P1161">
        <v>4</v>
      </c>
      <c r="Q1161">
        <v>130</v>
      </c>
      <c r="R1161">
        <v>520</v>
      </c>
      <c r="S1161">
        <f>IFERROR(_xlfn.XLOOKUP(tbl_Facturas[[#This Row],[Key_Fact]],tbl_Manifiestos[Key_Manif],tbl_Manifiestos[Pagado a Broker],0),0)</f>
        <v>483.6</v>
      </c>
      <c r="T1161">
        <v>721103.08000000031</v>
      </c>
    </row>
    <row r="1162" spans="1:20" x14ac:dyDescent="0.25">
      <c r="A1162" t="s">
        <v>5827</v>
      </c>
      <c r="B1162" t="str">
        <f>tbl_Facturas[[#This Row],[Factura]] &amp; "|" &amp; tbl_Facturas[[#This Row],[Proyecto OK]] &amp; "|" &amp; TEXT(tbl_Facturas[[#This Row],[Horas o Viaje]],"0.00") &amp; "|" &amp; TEXT(tbl_Facturas[[#This Row],[Costo unitario]],"0.00")</f>
        <v>2469|Berry Project|1.00|420.00</v>
      </c>
      <c r="C1162">
        <v>2469</v>
      </c>
      <c r="D1162">
        <v>356</v>
      </c>
      <c r="E1162" t="s">
        <v>5916</v>
      </c>
      <c r="G1162" t="s">
        <v>31</v>
      </c>
      <c r="H1162" t="s">
        <v>1241</v>
      </c>
      <c r="I1162" s="134" t="s">
        <v>5322</v>
      </c>
      <c r="J1162" t="s">
        <v>1219</v>
      </c>
      <c r="K1162" t="s">
        <v>5883</v>
      </c>
      <c r="L1162">
        <v>2513</v>
      </c>
      <c r="M1162" t="s">
        <v>622</v>
      </c>
      <c r="P1162">
        <v>1</v>
      </c>
      <c r="Q1162">
        <v>420</v>
      </c>
      <c r="R1162">
        <v>420</v>
      </c>
      <c r="S1162">
        <f>IFERROR(_xlfn.XLOOKUP(tbl_Facturas[[#This Row],[Key_Fact]],tbl_Manifiestos[Key_Manif],tbl_Manifiestos[Pagado a Broker],0),0)</f>
        <v>390.6</v>
      </c>
      <c r="T1162">
        <v>721523.08000000031</v>
      </c>
    </row>
    <row r="1163" spans="1:20" x14ac:dyDescent="0.25">
      <c r="A1163" t="s">
        <v>5827</v>
      </c>
      <c r="B1163" t="str">
        <f>tbl_Facturas[[#This Row],[Factura]] &amp; "|" &amp; tbl_Facturas[[#This Row],[Proyecto OK]] &amp; "|" &amp; TEXT(tbl_Facturas[[#This Row],[Horas o Viaje]],"0.00") &amp; "|" &amp; TEXT(tbl_Facturas[[#This Row],[Costo unitario]],"0.00")</f>
        <v>2469|Berry Project|1.00|420.00</v>
      </c>
      <c r="C1163">
        <v>2469</v>
      </c>
      <c r="D1163">
        <v>356</v>
      </c>
      <c r="E1163" t="s">
        <v>5916</v>
      </c>
      <c r="G1163" t="s">
        <v>99</v>
      </c>
      <c r="H1163" t="s">
        <v>1242</v>
      </c>
      <c r="I1163" s="134" t="s">
        <v>5322</v>
      </c>
      <c r="J1163" t="s">
        <v>1219</v>
      </c>
      <c r="K1163" t="s">
        <v>5883</v>
      </c>
      <c r="L1163">
        <v>2513</v>
      </c>
      <c r="M1163" t="s">
        <v>622</v>
      </c>
      <c r="P1163">
        <v>1</v>
      </c>
      <c r="Q1163">
        <v>420</v>
      </c>
      <c r="R1163">
        <v>420</v>
      </c>
      <c r="S1163">
        <f>IFERROR(_xlfn.XLOOKUP(tbl_Facturas[[#This Row],[Key_Fact]],tbl_Manifiestos[Key_Manif],tbl_Manifiestos[Pagado a Broker],0),0)</f>
        <v>390.6</v>
      </c>
      <c r="T1163">
        <v>721943.08000000031</v>
      </c>
    </row>
    <row r="1164" spans="1:20" x14ac:dyDescent="0.25">
      <c r="A1164" t="s">
        <v>5827</v>
      </c>
      <c r="B1164" t="str">
        <f>tbl_Facturas[[#This Row],[Factura]] &amp; "|" &amp; tbl_Facturas[[#This Row],[Proyecto OK]] &amp; "|" &amp; TEXT(tbl_Facturas[[#This Row],[Horas o Viaje]],"0.00") &amp; "|" &amp; TEXT(tbl_Facturas[[#This Row],[Costo unitario]],"0.00")</f>
        <v>2469|Berry Project|1.00|420.00</v>
      </c>
      <c r="C1164">
        <v>2469</v>
      </c>
      <c r="D1164">
        <v>198</v>
      </c>
      <c r="E1164" t="s">
        <v>27</v>
      </c>
      <c r="G1164" t="s">
        <v>122</v>
      </c>
      <c r="H1164" t="s">
        <v>1243</v>
      </c>
      <c r="I1164" s="134" t="s">
        <v>5322</v>
      </c>
      <c r="J1164" t="s">
        <v>1219</v>
      </c>
      <c r="K1164" t="s">
        <v>5883</v>
      </c>
      <c r="L1164">
        <v>2513</v>
      </c>
      <c r="M1164" t="s">
        <v>622</v>
      </c>
      <c r="P1164">
        <v>1</v>
      </c>
      <c r="Q1164">
        <v>420</v>
      </c>
      <c r="R1164">
        <v>420</v>
      </c>
      <c r="S1164">
        <f>IFERROR(_xlfn.XLOOKUP(tbl_Facturas[[#This Row],[Key_Fact]],tbl_Manifiestos[Key_Manif],tbl_Manifiestos[Pagado a Broker],0),0)</f>
        <v>390.6</v>
      </c>
      <c r="T1164">
        <v>722363.08000000031</v>
      </c>
    </row>
    <row r="1165" spans="1:20" x14ac:dyDescent="0.25">
      <c r="A1165" t="s">
        <v>5827</v>
      </c>
      <c r="B1165" t="str">
        <f>tbl_Facturas[[#This Row],[Factura]] &amp; "|" &amp; tbl_Facturas[[#This Row],[Proyecto OK]] &amp; "|" &amp; TEXT(tbl_Facturas[[#This Row],[Horas o Viaje]],"0.00") &amp; "|" &amp; TEXT(tbl_Facturas[[#This Row],[Costo unitario]],"0.00")</f>
        <v>2469|Berry Project|2.00|420.00</v>
      </c>
      <c r="C1165">
        <v>2469</v>
      </c>
      <c r="D1165">
        <v>198</v>
      </c>
      <c r="E1165" t="s">
        <v>12</v>
      </c>
      <c r="G1165" t="s">
        <v>539</v>
      </c>
      <c r="H1165" t="s">
        <v>1245</v>
      </c>
      <c r="I1165" s="134" t="s">
        <v>5322</v>
      </c>
      <c r="J1165" t="s">
        <v>1219</v>
      </c>
      <c r="K1165" t="s">
        <v>5883</v>
      </c>
      <c r="L1165">
        <v>2513</v>
      </c>
      <c r="M1165" t="s">
        <v>622</v>
      </c>
      <c r="P1165">
        <v>2</v>
      </c>
      <c r="Q1165">
        <v>420</v>
      </c>
      <c r="R1165">
        <v>840</v>
      </c>
      <c r="S1165">
        <f>IFERROR(_xlfn.XLOOKUP(tbl_Facturas[[#This Row],[Key_Fact]],tbl_Manifiestos[Key_Manif],tbl_Manifiestos[Pagado a Broker],0),0)</f>
        <v>781.2</v>
      </c>
      <c r="T1165">
        <v>723593.08000000031</v>
      </c>
    </row>
    <row r="1166" spans="1:20" x14ac:dyDescent="0.25">
      <c r="A1166" t="s">
        <v>5827</v>
      </c>
      <c r="B1166" t="str">
        <f>tbl_Facturas[[#This Row],[Factura]] &amp; "|" &amp; tbl_Facturas[[#This Row],[Proyecto OK]] &amp; "|" &amp; TEXT(tbl_Facturas[[#This Row],[Horas o Viaje]],"0.00") &amp; "|" &amp; TEXT(tbl_Facturas[[#This Row],[Costo unitario]],"0.00")</f>
        <v>2469|Berry Project|1.00|420.00</v>
      </c>
      <c r="C1166">
        <v>2469</v>
      </c>
      <c r="D1166">
        <v>108</v>
      </c>
      <c r="E1166" t="s">
        <v>5309</v>
      </c>
      <c r="G1166" t="s">
        <v>1235</v>
      </c>
      <c r="H1166" t="s">
        <v>1246</v>
      </c>
      <c r="I1166" s="134" t="s">
        <v>5322</v>
      </c>
      <c r="J1166" t="s">
        <v>1219</v>
      </c>
      <c r="K1166" t="s">
        <v>5883</v>
      </c>
      <c r="L1166">
        <v>2513</v>
      </c>
      <c r="M1166" t="s">
        <v>622</v>
      </c>
      <c r="P1166">
        <v>1</v>
      </c>
      <c r="Q1166">
        <v>420</v>
      </c>
      <c r="R1166">
        <v>420</v>
      </c>
      <c r="S1166">
        <f>IFERROR(_xlfn.XLOOKUP(tbl_Facturas[[#This Row],[Key_Fact]],tbl_Manifiestos[Key_Manif],tbl_Manifiestos[Pagado a Broker],0),0)</f>
        <v>390.6</v>
      </c>
      <c r="T1166">
        <v>724013.08000000031</v>
      </c>
    </row>
    <row r="1167" spans="1:20" x14ac:dyDescent="0.25">
      <c r="A1167" t="s">
        <v>5827</v>
      </c>
      <c r="B1167" t="str">
        <f>tbl_Facturas[[#This Row],[Factura]] &amp; "|" &amp; tbl_Facturas[[#This Row],[Proyecto OK]] &amp; "|" &amp; TEXT(tbl_Facturas[[#This Row],[Horas o Viaje]],"0.00") &amp; "|" &amp; TEXT(tbl_Facturas[[#This Row],[Costo unitario]],"0.00")</f>
        <v>2469|Berry Project|1.00|420.00</v>
      </c>
      <c r="C1167">
        <v>2469</v>
      </c>
      <c r="D1167">
        <v>356</v>
      </c>
      <c r="E1167" t="s">
        <v>5309</v>
      </c>
      <c r="G1167" t="s">
        <v>1235</v>
      </c>
      <c r="H1167" t="s">
        <v>1247</v>
      </c>
      <c r="I1167" s="134" t="s">
        <v>5322</v>
      </c>
      <c r="J1167" t="s">
        <v>1219</v>
      </c>
      <c r="K1167" t="s">
        <v>5883</v>
      </c>
      <c r="L1167">
        <v>2513</v>
      </c>
      <c r="M1167" t="s">
        <v>622</v>
      </c>
      <c r="P1167">
        <v>1</v>
      </c>
      <c r="Q1167">
        <v>420</v>
      </c>
      <c r="R1167">
        <v>420</v>
      </c>
      <c r="S1167">
        <f>IFERROR(_xlfn.XLOOKUP(tbl_Facturas[[#This Row],[Key_Fact]],tbl_Manifiestos[Key_Manif],tbl_Manifiestos[Pagado a Broker],0),0)</f>
        <v>390.6</v>
      </c>
      <c r="T1167">
        <v>724433.08000000031</v>
      </c>
    </row>
    <row r="1168" spans="1:20" x14ac:dyDescent="0.25">
      <c r="A1168" t="s">
        <v>5827</v>
      </c>
      <c r="B1168" t="str">
        <f>tbl_Facturas[[#This Row],[Factura]] &amp; "|" &amp; tbl_Facturas[[#This Row],[Proyecto OK]] &amp; "|" &amp; TEXT(tbl_Facturas[[#This Row],[Horas o Viaje]],"0.00") &amp; "|" &amp; TEXT(tbl_Facturas[[#This Row],[Costo unitario]],"0.00")</f>
        <v>2469|Berry Project|4.50|130.00</v>
      </c>
      <c r="C1168">
        <v>2469</v>
      </c>
      <c r="D1168">
        <v>58</v>
      </c>
      <c r="E1168" t="s">
        <v>5916</v>
      </c>
      <c r="G1168" t="s">
        <v>31</v>
      </c>
      <c r="H1168" t="s">
        <v>1248</v>
      </c>
      <c r="I1168" s="134" t="s">
        <v>5322</v>
      </c>
      <c r="J1168" t="s">
        <v>1219</v>
      </c>
      <c r="K1168" t="s">
        <v>5883</v>
      </c>
      <c r="L1168">
        <v>2513</v>
      </c>
      <c r="P1168">
        <v>4.5</v>
      </c>
      <c r="Q1168">
        <v>130</v>
      </c>
      <c r="R1168">
        <v>585</v>
      </c>
      <c r="S1168">
        <f>IFERROR(_xlfn.XLOOKUP(tbl_Facturas[[#This Row],[Key_Fact]],tbl_Manifiestos[Key_Manif],tbl_Manifiestos[Pagado a Broker],0),0)</f>
        <v>544.05000000000007</v>
      </c>
      <c r="T1168">
        <v>725018.08000000031</v>
      </c>
    </row>
    <row r="1169" spans="1:20" x14ac:dyDescent="0.25">
      <c r="A1169" t="s">
        <v>5827</v>
      </c>
      <c r="B1169" t="str">
        <f>tbl_Facturas[[#This Row],[Factura]] &amp; "|" &amp; tbl_Facturas[[#This Row],[Proyecto OK]] &amp; "|" &amp; TEXT(tbl_Facturas[[#This Row],[Horas o Viaje]],"0.00") &amp; "|" &amp; TEXT(tbl_Facturas[[#This Row],[Costo unitario]],"0.00")</f>
        <v>2469|Berry Project|1.00|420.00</v>
      </c>
      <c r="C1169">
        <v>2469</v>
      </c>
      <c r="D1169">
        <v>58</v>
      </c>
      <c r="E1169" t="s">
        <v>5916</v>
      </c>
      <c r="G1169" t="s">
        <v>31</v>
      </c>
      <c r="H1169" t="s">
        <v>1249</v>
      </c>
      <c r="I1169" s="134" t="s">
        <v>5322</v>
      </c>
      <c r="J1169" t="s">
        <v>1219</v>
      </c>
      <c r="K1169" t="s">
        <v>5883</v>
      </c>
      <c r="L1169">
        <v>2513</v>
      </c>
      <c r="M1169" t="s">
        <v>622</v>
      </c>
      <c r="P1169">
        <v>1</v>
      </c>
      <c r="Q1169">
        <v>420</v>
      </c>
      <c r="R1169">
        <v>420</v>
      </c>
      <c r="S1169">
        <f>IFERROR(_xlfn.XLOOKUP(tbl_Facturas[[#This Row],[Key_Fact]],tbl_Manifiestos[Key_Manif],tbl_Manifiestos[Pagado a Broker],0),0)</f>
        <v>390.6</v>
      </c>
      <c r="T1169">
        <v>725438.08000000031</v>
      </c>
    </row>
    <row r="1170" spans="1:20" x14ac:dyDescent="0.25">
      <c r="A1170" t="s">
        <v>5827</v>
      </c>
      <c r="B1170" t="str">
        <f>tbl_Facturas[[#This Row],[Factura]] &amp; "|" &amp; tbl_Facturas[[#This Row],[Proyecto OK]] &amp; "|" &amp; TEXT(tbl_Facturas[[#This Row],[Horas o Viaje]],"0.00") &amp; "|" &amp; TEXT(tbl_Facturas[[#This Row],[Costo unitario]],"0.00")</f>
        <v>2469|Berry Project|6.00|130.00</v>
      </c>
      <c r="C1170">
        <v>2469</v>
      </c>
      <c r="D1170">
        <v>229</v>
      </c>
      <c r="E1170" t="s">
        <v>5916</v>
      </c>
      <c r="G1170" t="s">
        <v>99</v>
      </c>
      <c r="H1170" t="s">
        <v>1250</v>
      </c>
      <c r="I1170" s="134" t="s">
        <v>5322</v>
      </c>
      <c r="J1170" t="s">
        <v>1219</v>
      </c>
      <c r="K1170" t="s">
        <v>5883</v>
      </c>
      <c r="L1170">
        <v>2513</v>
      </c>
      <c r="P1170">
        <v>6</v>
      </c>
      <c r="Q1170">
        <v>130</v>
      </c>
      <c r="R1170">
        <v>780</v>
      </c>
      <c r="S1170">
        <f>IFERROR(_xlfn.XLOOKUP(tbl_Facturas[[#This Row],[Key_Fact]],tbl_Manifiestos[Key_Manif],tbl_Manifiestos[Pagado a Broker],0),0)</f>
        <v>725.40000000000009</v>
      </c>
      <c r="T1170">
        <v>726218.08000000031</v>
      </c>
    </row>
    <row r="1171" spans="1:20" x14ac:dyDescent="0.25">
      <c r="A1171" t="s">
        <v>5827</v>
      </c>
      <c r="B1171" t="str">
        <f>tbl_Facturas[[#This Row],[Factura]] &amp; "|" &amp; tbl_Facturas[[#This Row],[Proyecto OK]] &amp; "|" &amp; TEXT(tbl_Facturas[[#This Row],[Horas o Viaje]],"0.00") &amp; "|" &amp; TEXT(tbl_Facturas[[#This Row],[Costo unitario]],"0.00")</f>
        <v>2469|Berry Project|1.00|420.00</v>
      </c>
      <c r="C1171">
        <v>2469</v>
      </c>
      <c r="D1171">
        <v>229</v>
      </c>
      <c r="E1171" t="s">
        <v>12</v>
      </c>
      <c r="G1171" t="s">
        <v>792</v>
      </c>
      <c r="H1171" t="s">
        <v>1251</v>
      </c>
      <c r="I1171" s="134" t="s">
        <v>5322</v>
      </c>
      <c r="J1171" t="s">
        <v>1219</v>
      </c>
      <c r="K1171" t="s">
        <v>5883</v>
      </c>
      <c r="L1171">
        <v>2513</v>
      </c>
      <c r="M1171" t="s">
        <v>622</v>
      </c>
      <c r="P1171">
        <v>1</v>
      </c>
      <c r="Q1171">
        <v>420</v>
      </c>
      <c r="R1171">
        <v>420</v>
      </c>
      <c r="S1171">
        <f>IFERROR(_xlfn.XLOOKUP(tbl_Facturas[[#This Row],[Key_Fact]],tbl_Manifiestos[Key_Manif],tbl_Manifiestos[Pagado a Broker],0),0)</f>
        <v>390.6</v>
      </c>
      <c r="T1171">
        <v>726638.08000000031</v>
      </c>
    </row>
    <row r="1172" spans="1:20" x14ac:dyDescent="0.25">
      <c r="A1172" t="s">
        <v>5827</v>
      </c>
      <c r="B1172" t="str">
        <f>tbl_Facturas[[#This Row],[Factura]] &amp; "|" &amp; tbl_Facturas[[#This Row],[Proyecto OK]] &amp; "|" &amp; TEXT(tbl_Facturas[[#This Row],[Horas o Viaje]],"0.00") &amp; "|" &amp; TEXT(tbl_Facturas[[#This Row],[Costo unitario]],"0.00")</f>
        <v>2469|Berry Project|5.50|130.00</v>
      </c>
      <c r="C1172">
        <v>2469</v>
      </c>
      <c r="D1172">
        <v>198</v>
      </c>
      <c r="E1172" t="s">
        <v>27</v>
      </c>
      <c r="G1172" t="s">
        <v>34</v>
      </c>
      <c r="H1172" t="s">
        <v>1252</v>
      </c>
      <c r="I1172" s="134" t="s">
        <v>5322</v>
      </c>
      <c r="J1172" t="s">
        <v>1219</v>
      </c>
      <c r="K1172" t="s">
        <v>5883</v>
      </c>
      <c r="L1172">
        <v>2513</v>
      </c>
      <c r="P1172">
        <v>5.5</v>
      </c>
      <c r="Q1172">
        <v>130</v>
      </c>
      <c r="R1172">
        <v>715</v>
      </c>
      <c r="S1172">
        <f>IFERROR(_xlfn.XLOOKUP(tbl_Facturas[[#This Row],[Key_Fact]],tbl_Manifiestos[Key_Manif],tbl_Manifiestos[Pagado a Broker],0),0)</f>
        <v>664.95</v>
      </c>
      <c r="T1172">
        <v>727353.08000000031</v>
      </c>
    </row>
    <row r="1173" spans="1:20" x14ac:dyDescent="0.25">
      <c r="A1173" t="s">
        <v>5827</v>
      </c>
      <c r="B1173" t="str">
        <f>tbl_Facturas[[#This Row],[Factura]] &amp; "|" &amp; tbl_Facturas[[#This Row],[Proyecto OK]] &amp; "|" &amp; TEXT(tbl_Facturas[[#This Row],[Horas o Viaje]],"0.00") &amp; "|" &amp; TEXT(tbl_Facturas[[#This Row],[Costo unitario]],"0.00")</f>
        <v>2469|Berry Project|1.00|420.00</v>
      </c>
      <c r="C1173">
        <v>2469</v>
      </c>
      <c r="D1173">
        <v>198</v>
      </c>
      <c r="E1173" t="s">
        <v>27</v>
      </c>
      <c r="G1173" t="s">
        <v>34</v>
      </c>
      <c r="H1173" t="s">
        <v>1253</v>
      </c>
      <c r="I1173" s="134" t="s">
        <v>5322</v>
      </c>
      <c r="J1173" t="s">
        <v>1219</v>
      </c>
      <c r="K1173" t="s">
        <v>5883</v>
      </c>
      <c r="L1173">
        <v>2513</v>
      </c>
      <c r="M1173" t="s">
        <v>622</v>
      </c>
      <c r="P1173">
        <v>1</v>
      </c>
      <c r="Q1173">
        <v>420</v>
      </c>
      <c r="R1173">
        <v>420</v>
      </c>
      <c r="S1173">
        <f>IFERROR(_xlfn.XLOOKUP(tbl_Facturas[[#This Row],[Key_Fact]],tbl_Manifiestos[Key_Manif],tbl_Manifiestos[Pagado a Broker],0),0)</f>
        <v>390.6</v>
      </c>
      <c r="T1173">
        <v>727773.08000000031</v>
      </c>
    </row>
    <row r="1174" spans="1:20" x14ac:dyDescent="0.25">
      <c r="A1174" t="s">
        <v>5827</v>
      </c>
      <c r="B1174" t="str">
        <f>tbl_Facturas[[#This Row],[Factura]] &amp; "|" &amp; tbl_Facturas[[#This Row],[Proyecto OK]] &amp; "|" &amp; TEXT(tbl_Facturas[[#This Row],[Horas o Viaje]],"0.00") &amp; "|" &amp; TEXT(tbl_Facturas[[#This Row],[Costo unitario]],"0.00")</f>
        <v>2469|Berry Project|1.00|420.00</v>
      </c>
      <c r="C1174">
        <v>2469</v>
      </c>
      <c r="D1174">
        <v>108</v>
      </c>
      <c r="E1174" t="s">
        <v>12</v>
      </c>
      <c r="G1174" t="s">
        <v>792</v>
      </c>
      <c r="H1174" t="s">
        <v>1254</v>
      </c>
      <c r="I1174" s="134" t="s">
        <v>5322</v>
      </c>
      <c r="J1174" t="s">
        <v>1219</v>
      </c>
      <c r="K1174" t="s">
        <v>5883</v>
      </c>
      <c r="L1174">
        <v>2513</v>
      </c>
      <c r="M1174" t="s">
        <v>622</v>
      </c>
      <c r="P1174">
        <v>1</v>
      </c>
      <c r="Q1174">
        <v>420</v>
      </c>
      <c r="R1174">
        <v>420</v>
      </c>
      <c r="S1174">
        <f>IFERROR(_xlfn.XLOOKUP(tbl_Facturas[[#This Row],[Key_Fact]],tbl_Manifiestos[Key_Manif],tbl_Manifiestos[Pagado a Broker],0),0)</f>
        <v>390.6</v>
      </c>
      <c r="T1174">
        <v>728193.08000000031</v>
      </c>
    </row>
    <row r="1175" spans="1:20" x14ac:dyDescent="0.25">
      <c r="A1175" t="s">
        <v>5827</v>
      </c>
      <c r="B1175" t="str">
        <f>tbl_Facturas[[#This Row],[Factura]] &amp; "|" &amp; tbl_Facturas[[#This Row],[Proyecto OK]] &amp; "|" &amp; TEXT(tbl_Facturas[[#This Row],[Horas o Viaje]],"0.00") &amp; "|" &amp; TEXT(tbl_Facturas[[#This Row],[Costo unitario]],"0.00")</f>
        <v>2469|Berry Project|1.00|420.00</v>
      </c>
      <c r="C1175">
        <v>2469</v>
      </c>
      <c r="D1175">
        <v>82</v>
      </c>
      <c r="E1175" t="s">
        <v>5305</v>
      </c>
      <c r="G1175" t="s">
        <v>1232</v>
      </c>
      <c r="H1175" t="s">
        <v>1255</v>
      </c>
      <c r="I1175" s="134" t="s">
        <v>5322</v>
      </c>
      <c r="J1175" t="s">
        <v>1219</v>
      </c>
      <c r="K1175" t="s">
        <v>5883</v>
      </c>
      <c r="L1175">
        <v>2513</v>
      </c>
      <c r="M1175" t="s">
        <v>622</v>
      </c>
      <c r="P1175">
        <v>1</v>
      </c>
      <c r="Q1175">
        <v>420</v>
      </c>
      <c r="R1175">
        <v>420</v>
      </c>
      <c r="S1175">
        <f>IFERROR(_xlfn.XLOOKUP(tbl_Facturas[[#This Row],[Key_Fact]],tbl_Manifiestos[Key_Manif],tbl_Manifiestos[Pagado a Broker],0),0)</f>
        <v>390.6</v>
      </c>
      <c r="T1175">
        <v>728613.08000000031</v>
      </c>
    </row>
    <row r="1176" spans="1:20" x14ac:dyDescent="0.25">
      <c r="A1176" t="s">
        <v>5827</v>
      </c>
      <c r="B1176" t="str">
        <f>tbl_Facturas[[#This Row],[Factura]] &amp; "|" &amp; tbl_Facturas[[#This Row],[Proyecto OK]] &amp; "|" &amp; TEXT(tbl_Facturas[[#This Row],[Horas o Viaje]],"0.00") &amp; "|" &amp; TEXT(tbl_Facturas[[#This Row],[Costo unitario]],"0.00")</f>
        <v>2469|Berry Project|1.00|420.00</v>
      </c>
      <c r="C1176">
        <v>2469</v>
      </c>
      <c r="D1176">
        <v>325</v>
      </c>
      <c r="E1176" t="s">
        <v>12</v>
      </c>
      <c r="G1176" t="s">
        <v>792</v>
      </c>
      <c r="H1176" t="s">
        <v>1256</v>
      </c>
      <c r="I1176" s="134" t="s">
        <v>5322</v>
      </c>
      <c r="J1176" t="s">
        <v>1219</v>
      </c>
      <c r="K1176" t="s">
        <v>5883</v>
      </c>
      <c r="L1176">
        <v>2513</v>
      </c>
      <c r="M1176" t="s">
        <v>622</v>
      </c>
      <c r="P1176">
        <v>1</v>
      </c>
      <c r="Q1176">
        <v>420</v>
      </c>
      <c r="R1176">
        <v>420</v>
      </c>
      <c r="S1176">
        <f>IFERROR(_xlfn.XLOOKUP(tbl_Facturas[[#This Row],[Key_Fact]],tbl_Manifiestos[Key_Manif],tbl_Manifiestos[Pagado a Broker],0),0)</f>
        <v>390.6</v>
      </c>
      <c r="T1176">
        <v>729033.08000000031</v>
      </c>
    </row>
    <row r="1177" spans="1:20" x14ac:dyDescent="0.25">
      <c r="A1177" t="s">
        <v>5827</v>
      </c>
      <c r="B1177" t="str">
        <f>tbl_Facturas[[#This Row],[Factura]] &amp; "|" &amp; tbl_Facturas[[#This Row],[Proyecto OK]] &amp; "|" &amp; TEXT(tbl_Facturas[[#This Row],[Horas o Viaje]],"0.00") &amp; "|" &amp; TEXT(tbl_Facturas[[#This Row],[Costo unitario]],"0.00")</f>
        <v>2469|Berry Project|2.50|130.00</v>
      </c>
      <c r="C1177">
        <v>2469</v>
      </c>
      <c r="D1177">
        <v>325</v>
      </c>
      <c r="E1177" t="s">
        <v>12</v>
      </c>
      <c r="G1177" t="s">
        <v>792</v>
      </c>
      <c r="H1177" t="s">
        <v>1257</v>
      </c>
      <c r="I1177" s="134" t="s">
        <v>5322</v>
      </c>
      <c r="J1177" t="s">
        <v>1219</v>
      </c>
      <c r="K1177" t="s">
        <v>5883</v>
      </c>
      <c r="L1177">
        <v>2513</v>
      </c>
      <c r="P1177">
        <v>2.5</v>
      </c>
      <c r="Q1177">
        <v>130</v>
      </c>
      <c r="R1177">
        <v>325</v>
      </c>
      <c r="S1177">
        <f>IFERROR(_xlfn.XLOOKUP(tbl_Facturas[[#This Row],[Key_Fact]],tbl_Manifiestos[Key_Manif],tbl_Manifiestos[Pagado a Broker],0),0)</f>
        <v>302.25</v>
      </c>
      <c r="T1177">
        <v>729358.08000000031</v>
      </c>
    </row>
    <row r="1178" spans="1:20" x14ac:dyDescent="0.25">
      <c r="A1178" t="s">
        <v>5827</v>
      </c>
      <c r="B1178" t="str">
        <f>tbl_Facturas[[#This Row],[Factura]] &amp; "|" &amp; tbl_Facturas[[#This Row],[Proyecto OK]] &amp; "|" &amp; TEXT(tbl_Facturas[[#This Row],[Horas o Viaje]],"0.00") &amp; "|" &amp; TEXT(tbl_Facturas[[#This Row],[Costo unitario]],"0.00")</f>
        <v>2469|Berry Project|6.00|130.00</v>
      </c>
      <c r="C1178">
        <v>2469</v>
      </c>
      <c r="D1178">
        <v>82</v>
      </c>
      <c r="E1178" t="s">
        <v>5305</v>
      </c>
      <c r="G1178" t="s">
        <v>1220</v>
      </c>
      <c r="H1178" t="s">
        <v>1258</v>
      </c>
      <c r="I1178" s="134" t="s">
        <v>5322</v>
      </c>
      <c r="J1178" t="s">
        <v>1219</v>
      </c>
      <c r="K1178" t="s">
        <v>5883</v>
      </c>
      <c r="L1178">
        <v>2513</v>
      </c>
      <c r="P1178">
        <v>6</v>
      </c>
      <c r="Q1178">
        <v>130</v>
      </c>
      <c r="R1178">
        <v>780</v>
      </c>
      <c r="S1178">
        <f>IFERROR(_xlfn.XLOOKUP(tbl_Facturas[[#This Row],[Key_Fact]],tbl_Manifiestos[Key_Manif],tbl_Manifiestos[Pagado a Broker],0),0)</f>
        <v>725.40000000000009</v>
      </c>
      <c r="T1178">
        <v>730138.08000000031</v>
      </c>
    </row>
    <row r="1179" spans="1:20" x14ac:dyDescent="0.25">
      <c r="A1179" t="s">
        <v>5827</v>
      </c>
      <c r="B1179" t="str">
        <f>tbl_Facturas[[#This Row],[Factura]] &amp; "|" &amp; tbl_Facturas[[#This Row],[Proyecto OK]] &amp; "|" &amp; TEXT(tbl_Facturas[[#This Row],[Horas o Viaje]],"0.00") &amp; "|" &amp; TEXT(tbl_Facturas[[#This Row],[Costo unitario]],"0.00")</f>
        <v>2469|Berry Project|1.00|420.00</v>
      </c>
      <c r="C1179">
        <v>2469</v>
      </c>
      <c r="D1179">
        <v>20</v>
      </c>
      <c r="E1179" t="s">
        <v>19</v>
      </c>
      <c r="G1179" t="s">
        <v>20</v>
      </c>
      <c r="H1179" t="s">
        <v>1259</v>
      </c>
      <c r="I1179" s="134" t="s">
        <v>5322</v>
      </c>
      <c r="J1179" t="s">
        <v>1219</v>
      </c>
      <c r="K1179" t="s">
        <v>5883</v>
      </c>
      <c r="L1179">
        <v>2513</v>
      </c>
      <c r="M1179" t="s">
        <v>622</v>
      </c>
      <c r="P1179">
        <v>1</v>
      </c>
      <c r="Q1179">
        <v>420</v>
      </c>
      <c r="R1179">
        <v>420</v>
      </c>
      <c r="S1179">
        <f>IFERROR(_xlfn.XLOOKUP(tbl_Facturas[[#This Row],[Key_Fact]],tbl_Manifiestos[Key_Manif],tbl_Manifiestos[Pagado a Broker],0),0)</f>
        <v>390.6</v>
      </c>
      <c r="T1179">
        <v>730579.48000000033</v>
      </c>
    </row>
    <row r="1180" spans="1:20" x14ac:dyDescent="0.25">
      <c r="A1180" t="s">
        <v>5827</v>
      </c>
      <c r="B1180" t="str">
        <f>tbl_Facturas[[#This Row],[Factura]] &amp; "|" &amp; tbl_Facturas[[#This Row],[Proyecto OK]] &amp; "|" &amp; TEXT(tbl_Facturas[[#This Row],[Horas o Viaje]],"0.00") &amp; "|" &amp; TEXT(tbl_Facturas[[#This Row],[Costo unitario]],"0.00")</f>
        <v>2469|Berry Project|6.50|130.00</v>
      </c>
      <c r="C1180">
        <v>2469</v>
      </c>
      <c r="D1180">
        <v>82</v>
      </c>
      <c r="E1180" t="s">
        <v>19</v>
      </c>
      <c r="G1180" t="s">
        <v>20</v>
      </c>
      <c r="H1180" t="s">
        <v>1260</v>
      </c>
      <c r="I1180" s="134" t="s">
        <v>5322</v>
      </c>
      <c r="J1180" t="s">
        <v>1219</v>
      </c>
      <c r="K1180" t="s">
        <v>5883</v>
      </c>
      <c r="L1180">
        <v>2513</v>
      </c>
      <c r="P1180">
        <v>6.5</v>
      </c>
      <c r="Q1180">
        <v>130</v>
      </c>
      <c r="R1180">
        <v>845</v>
      </c>
      <c r="S1180">
        <f>IFERROR(_xlfn.XLOOKUP(tbl_Facturas[[#This Row],[Key_Fact]],tbl_Manifiestos[Key_Manif],tbl_Manifiestos[Pagado a Broker],0),0)</f>
        <v>0</v>
      </c>
      <c r="T1180">
        <v>731424.48000000033</v>
      </c>
    </row>
    <row r="1181" spans="1:20" x14ac:dyDescent="0.25">
      <c r="A1181" t="s">
        <v>5827</v>
      </c>
      <c r="B1181" t="str">
        <f>tbl_Facturas[[#This Row],[Factura]] &amp; "|" &amp; tbl_Facturas[[#This Row],[Proyecto OK]] &amp; "|" &amp; TEXT(tbl_Facturas[[#This Row],[Horas o Viaje]],"0.00") &amp; "|" &amp; TEXT(tbl_Facturas[[#This Row],[Costo unitario]],"0.00")</f>
        <v>2469|Berry Project|8.00|130.00</v>
      </c>
      <c r="C1181">
        <v>2469</v>
      </c>
      <c r="D1181">
        <v>82</v>
      </c>
      <c r="E1181" t="s">
        <v>1261</v>
      </c>
      <c r="G1181" t="s">
        <v>1262</v>
      </c>
      <c r="H1181" t="s">
        <v>1263</v>
      </c>
      <c r="I1181" s="134" t="s">
        <v>5322</v>
      </c>
      <c r="J1181" t="s">
        <v>1219</v>
      </c>
      <c r="K1181" t="s">
        <v>5883</v>
      </c>
      <c r="L1181">
        <v>2513</v>
      </c>
      <c r="P1181">
        <v>8</v>
      </c>
      <c r="Q1181">
        <v>130</v>
      </c>
      <c r="R1181">
        <v>1040</v>
      </c>
      <c r="S1181">
        <f>IFERROR(_xlfn.XLOOKUP(tbl_Facturas[[#This Row],[Key_Fact]],tbl_Manifiestos[Key_Manif],tbl_Manifiestos[Pagado a Broker],0),0)</f>
        <v>0</v>
      </c>
      <c r="T1181">
        <v>732464.48000000033</v>
      </c>
    </row>
    <row r="1182" spans="1:20" x14ac:dyDescent="0.25">
      <c r="A1182" t="s">
        <v>5827</v>
      </c>
      <c r="B1182" t="str">
        <f>tbl_Facturas[[#This Row],[Factura]] &amp; "|" &amp; tbl_Facturas[[#This Row],[Proyecto OK]] &amp; "|" &amp; TEXT(tbl_Facturas[[#This Row],[Horas o Viaje]],"0.00") &amp; "|" &amp; TEXT(tbl_Facturas[[#This Row],[Costo unitario]],"0.00")</f>
        <v>2469|Berry Project|2.00|420.00</v>
      </c>
      <c r="C1182">
        <v>2469</v>
      </c>
      <c r="D1182">
        <v>1</v>
      </c>
      <c r="E1182" t="s">
        <v>1264</v>
      </c>
      <c r="G1182" t="s">
        <v>1265</v>
      </c>
      <c r="H1182" t="s">
        <v>1266</v>
      </c>
      <c r="I1182" s="134" t="s">
        <v>5322</v>
      </c>
      <c r="J1182" t="s">
        <v>1219</v>
      </c>
      <c r="K1182" t="s">
        <v>5883</v>
      </c>
      <c r="L1182">
        <v>2513</v>
      </c>
      <c r="M1182" t="s">
        <v>622</v>
      </c>
      <c r="P1182">
        <v>2</v>
      </c>
      <c r="Q1182">
        <v>420</v>
      </c>
      <c r="R1182">
        <v>840</v>
      </c>
      <c r="S1182">
        <f>IFERROR(_xlfn.XLOOKUP(tbl_Facturas[[#This Row],[Key_Fact]],tbl_Manifiestos[Key_Manif],tbl_Manifiestos[Pagado a Broker],0),0)</f>
        <v>781.2</v>
      </c>
      <c r="T1182">
        <v>733304.48000000033</v>
      </c>
    </row>
    <row r="1183" spans="1:20" x14ac:dyDescent="0.25">
      <c r="A1183" t="s">
        <v>5827</v>
      </c>
      <c r="B1183" t="str">
        <f>tbl_Facturas[[#This Row],[Factura]] &amp; "|" &amp; tbl_Facturas[[#This Row],[Proyecto OK]] &amp; "|" &amp; TEXT(tbl_Facturas[[#This Row],[Horas o Viaje]],"0.00") &amp; "|" &amp; TEXT(tbl_Facturas[[#This Row],[Costo unitario]],"0.00")</f>
        <v>2469|Berry Project|3.00|130.00</v>
      </c>
      <c r="C1183">
        <v>2469</v>
      </c>
      <c r="D1183">
        <v>356</v>
      </c>
      <c r="E1183" t="s">
        <v>1264</v>
      </c>
      <c r="G1183" t="s">
        <v>1265</v>
      </c>
      <c r="H1183" t="s">
        <v>1267</v>
      </c>
      <c r="I1183" s="134" t="s">
        <v>5322</v>
      </c>
      <c r="J1183" t="s">
        <v>1219</v>
      </c>
      <c r="K1183" t="s">
        <v>5883</v>
      </c>
      <c r="L1183">
        <v>2513</v>
      </c>
      <c r="P1183">
        <v>3</v>
      </c>
      <c r="Q1183">
        <v>130</v>
      </c>
      <c r="R1183">
        <v>390</v>
      </c>
      <c r="S1183">
        <f>IFERROR(_xlfn.XLOOKUP(tbl_Facturas[[#This Row],[Key_Fact]],tbl_Manifiestos[Key_Manif],tbl_Manifiestos[Pagado a Broker],0),0)</f>
        <v>362.70000000000005</v>
      </c>
      <c r="T1183">
        <v>733694.48000000033</v>
      </c>
    </row>
    <row r="1184" spans="1:20" x14ac:dyDescent="0.25">
      <c r="A1184" t="s">
        <v>5827</v>
      </c>
      <c r="B1184" t="str">
        <f>tbl_Facturas[[#This Row],[Factura]] &amp; "|" &amp; tbl_Facturas[[#This Row],[Proyecto OK]] &amp; "|" &amp; TEXT(tbl_Facturas[[#This Row],[Horas o Viaje]],"0.00") &amp; "|" &amp; TEXT(tbl_Facturas[[#This Row],[Costo unitario]],"0.00")</f>
        <v>2469|Berry Project|6.00|130.00</v>
      </c>
      <c r="C1184">
        <v>2469</v>
      </c>
      <c r="D1184">
        <v>73</v>
      </c>
      <c r="E1184" t="s">
        <v>1268</v>
      </c>
      <c r="G1184" t="s">
        <v>1269</v>
      </c>
      <c r="H1184" t="s">
        <v>1270</v>
      </c>
      <c r="I1184" s="134" t="s">
        <v>5322</v>
      </c>
      <c r="J1184" t="s">
        <v>1219</v>
      </c>
      <c r="K1184" t="s">
        <v>5883</v>
      </c>
      <c r="L1184">
        <v>2513</v>
      </c>
      <c r="P1184">
        <v>6</v>
      </c>
      <c r="Q1184">
        <v>130</v>
      </c>
      <c r="R1184">
        <v>780</v>
      </c>
      <c r="S1184">
        <f>IFERROR(_xlfn.XLOOKUP(tbl_Facturas[[#This Row],[Key_Fact]],tbl_Manifiestos[Key_Manif],tbl_Manifiestos[Pagado a Broker],0),0)</f>
        <v>725.40000000000009</v>
      </c>
      <c r="T1184">
        <v>734474.48000000033</v>
      </c>
    </row>
    <row r="1185" spans="1:20" x14ac:dyDescent="0.25">
      <c r="A1185" t="s">
        <v>5827</v>
      </c>
      <c r="B1185" t="str">
        <f>tbl_Facturas[[#This Row],[Factura]] &amp; "|" &amp; tbl_Facturas[[#This Row],[Proyecto OK]] &amp; "|" &amp; TEXT(tbl_Facturas[[#This Row],[Horas o Viaje]],"0.00") &amp; "|" &amp; TEXT(tbl_Facturas[[#This Row],[Costo unitario]],"0.00")</f>
        <v>2469|Berry Project|1.00|420.00</v>
      </c>
      <c r="C1185">
        <v>2469</v>
      </c>
      <c r="D1185">
        <v>73</v>
      </c>
      <c r="E1185" t="s">
        <v>1268</v>
      </c>
      <c r="G1185" t="s">
        <v>1269</v>
      </c>
      <c r="H1185" t="s">
        <v>1271</v>
      </c>
      <c r="I1185" s="134" t="s">
        <v>5322</v>
      </c>
      <c r="J1185" t="s">
        <v>1219</v>
      </c>
      <c r="K1185" t="s">
        <v>5883</v>
      </c>
      <c r="L1185">
        <v>2513</v>
      </c>
      <c r="M1185" t="s">
        <v>622</v>
      </c>
      <c r="P1185">
        <v>1</v>
      </c>
      <c r="Q1185">
        <v>420</v>
      </c>
      <c r="R1185">
        <v>420</v>
      </c>
      <c r="S1185">
        <f>IFERROR(_xlfn.XLOOKUP(tbl_Facturas[[#This Row],[Key_Fact]],tbl_Manifiestos[Key_Manif],tbl_Manifiestos[Pagado a Broker],0),0)</f>
        <v>390.6</v>
      </c>
      <c r="T1185">
        <v>734894.48000000033</v>
      </c>
    </row>
    <row r="1186" spans="1:20" x14ac:dyDescent="0.25">
      <c r="A1186" t="s">
        <v>5827</v>
      </c>
      <c r="B1186" t="str">
        <f>tbl_Facturas[[#This Row],[Factura]] &amp; "|" &amp; tbl_Facturas[[#This Row],[Proyecto OK]] &amp; "|" &amp; TEXT(tbl_Facturas[[#This Row],[Horas o Viaje]],"0.00") &amp; "|" &amp; TEXT(tbl_Facturas[[#This Row],[Costo unitario]],"0.00")</f>
        <v>2469|Berry Project|1.00|21.40</v>
      </c>
      <c r="C1186">
        <v>2469</v>
      </c>
      <c r="D1186">
        <v>676</v>
      </c>
      <c r="E1186" t="s">
        <v>27</v>
      </c>
      <c r="G1186" t="s">
        <v>122</v>
      </c>
      <c r="H1186" t="s">
        <v>1237</v>
      </c>
      <c r="I1186" s="134" t="s">
        <v>5322</v>
      </c>
      <c r="J1186" t="s">
        <v>5861</v>
      </c>
      <c r="K1186" t="s">
        <v>5883</v>
      </c>
      <c r="L1186">
        <v>2513</v>
      </c>
      <c r="P1186">
        <v>1</v>
      </c>
      <c r="Q1186">
        <v>21.4</v>
      </c>
      <c r="R1186">
        <v>21.4</v>
      </c>
      <c r="S1186">
        <f>IFERROR(_xlfn.XLOOKUP(tbl_Facturas[[#This Row],[Key_Fact]],tbl_Manifiestos[Key_Manif],tbl_Manifiestos[Pagado a Broker],0),0)</f>
        <v>21.4</v>
      </c>
      <c r="T1186">
        <v>730159.48000000033</v>
      </c>
    </row>
    <row r="1187" spans="1:20" x14ac:dyDescent="0.25">
      <c r="A1187" t="s">
        <v>5827</v>
      </c>
      <c r="B1187" t="str">
        <f>tbl_Facturas[[#This Row],[Factura]] &amp; "|" &amp; tbl_Facturas[[#This Row],[Proyecto OK]] &amp; "|" &amp; TEXT(tbl_Facturas[[#This Row],[Horas o Viaje]],"0.00") &amp; "|" &amp; TEXT(tbl_Facturas[[#This Row],[Costo unitario]],"0.00")</f>
        <v>2469|Berry Project|1.00|6.10</v>
      </c>
      <c r="C1187">
        <v>2469</v>
      </c>
      <c r="D1187">
        <v>102</v>
      </c>
      <c r="E1187" t="s">
        <v>27</v>
      </c>
      <c r="G1187" t="s">
        <v>122</v>
      </c>
      <c r="H1187" t="s">
        <v>1229</v>
      </c>
      <c r="I1187" s="134" t="s">
        <v>5322</v>
      </c>
      <c r="J1187" t="s">
        <v>5861</v>
      </c>
      <c r="K1187" t="s">
        <v>5883</v>
      </c>
      <c r="L1187">
        <v>2513</v>
      </c>
      <c r="P1187">
        <v>1</v>
      </c>
      <c r="Q1187">
        <v>6.1</v>
      </c>
      <c r="R1187">
        <v>6.1</v>
      </c>
      <c r="S1187">
        <f>IFERROR(_xlfn.XLOOKUP(tbl_Facturas[[#This Row],[Key_Fact]],tbl_Manifiestos[Key_Manif],tbl_Manifiestos[Pagado a Broker],0),0)</f>
        <v>6.1</v>
      </c>
      <c r="T1187">
        <v>734900.58000000031</v>
      </c>
    </row>
    <row r="1188" spans="1:20" x14ac:dyDescent="0.25">
      <c r="A1188" t="s">
        <v>5827</v>
      </c>
      <c r="B1188" t="str">
        <f>tbl_Facturas[[#This Row],[Factura]] &amp; "|" &amp; tbl_Facturas[[#This Row],[Proyecto OK]] &amp; "|" &amp; TEXT(tbl_Facturas[[#This Row],[Horas o Viaje]],"0.00") &amp; "|" &amp; TEXT(tbl_Facturas[[#This Row],[Costo unitario]],"0.00")</f>
        <v>2469|Berry Project|1.00|16.30</v>
      </c>
      <c r="C1188">
        <v>2469</v>
      </c>
      <c r="D1188">
        <v>102</v>
      </c>
      <c r="E1188" t="s">
        <v>19</v>
      </c>
      <c r="G1188" t="s">
        <v>20</v>
      </c>
      <c r="H1188" t="s">
        <v>1260</v>
      </c>
      <c r="I1188" s="134" t="s">
        <v>5322</v>
      </c>
      <c r="J1188" t="s">
        <v>5861</v>
      </c>
      <c r="K1188" t="s">
        <v>5883</v>
      </c>
      <c r="L1188">
        <v>2513</v>
      </c>
      <c r="P1188">
        <v>1</v>
      </c>
      <c r="Q1188">
        <v>16.3</v>
      </c>
      <c r="R1188">
        <v>16.3</v>
      </c>
      <c r="S1188">
        <f>IFERROR(_xlfn.XLOOKUP(tbl_Facturas[[#This Row],[Key_Fact]],tbl_Manifiestos[Key_Manif],tbl_Manifiestos[Pagado a Broker],0),0)</f>
        <v>0</v>
      </c>
      <c r="T1188">
        <v>734916.88000000035</v>
      </c>
    </row>
    <row r="1189" spans="1:20" x14ac:dyDescent="0.25">
      <c r="A1189" t="s">
        <v>5827</v>
      </c>
      <c r="B1189" t="str">
        <f>tbl_Facturas[[#This Row],[Factura]] &amp; "|" &amp; tbl_Facturas[[#This Row],[Proyecto OK]] &amp; "|" &amp; TEXT(tbl_Facturas[[#This Row],[Horas o Viaje]],"0.00") &amp; "|" &amp; TEXT(tbl_Facturas[[#This Row],[Costo unitario]],"0.00")</f>
        <v>2469|Berry Project|1.00|16.30</v>
      </c>
      <c r="C1189">
        <v>2469</v>
      </c>
      <c r="D1189">
        <v>202</v>
      </c>
      <c r="E1189" t="s">
        <v>19</v>
      </c>
      <c r="G1189" t="s">
        <v>479</v>
      </c>
      <c r="H1189" t="s">
        <v>1218</v>
      </c>
      <c r="I1189" s="134" t="s">
        <v>5322</v>
      </c>
      <c r="J1189" t="s">
        <v>5861</v>
      </c>
      <c r="K1189" t="s">
        <v>5883</v>
      </c>
      <c r="L1189">
        <v>2513</v>
      </c>
      <c r="P1189">
        <v>1</v>
      </c>
      <c r="Q1189">
        <v>16.3</v>
      </c>
      <c r="R1189">
        <v>16.3</v>
      </c>
      <c r="S1189">
        <f>IFERROR(_xlfn.XLOOKUP(tbl_Facturas[[#This Row],[Key_Fact]],tbl_Manifiestos[Key_Manif],tbl_Manifiestos[Pagado a Broker],0),0)</f>
        <v>0</v>
      </c>
      <c r="T1189">
        <v>734933.1800000004</v>
      </c>
    </row>
    <row r="1190" spans="1:20" x14ac:dyDescent="0.25">
      <c r="A1190" t="s">
        <v>5827</v>
      </c>
      <c r="B1190" t="str">
        <f>tbl_Facturas[[#This Row],[Factura]] &amp; "|" &amp; tbl_Facturas[[#This Row],[Proyecto OK]] &amp; "|" &amp; TEXT(tbl_Facturas[[#This Row],[Horas o Viaje]],"0.00") &amp; "|" &amp; TEXT(tbl_Facturas[[#This Row],[Costo unitario]],"0.00")</f>
        <v>2469|Berry Project|5.00|130.00</v>
      </c>
      <c r="C1190">
        <v>2469</v>
      </c>
      <c r="D1190">
        <v>202</v>
      </c>
      <c r="E1190" t="s">
        <v>27</v>
      </c>
      <c r="G1190" t="s">
        <v>122</v>
      </c>
      <c r="H1190" t="s">
        <v>1237</v>
      </c>
      <c r="I1190" s="134" t="s">
        <v>5322</v>
      </c>
      <c r="J1190" t="s">
        <v>1238</v>
      </c>
      <c r="K1190" t="s">
        <v>5883</v>
      </c>
      <c r="L1190">
        <v>2513</v>
      </c>
      <c r="P1190">
        <v>5</v>
      </c>
      <c r="Q1190">
        <v>130</v>
      </c>
      <c r="R1190">
        <v>650</v>
      </c>
      <c r="S1190">
        <f>IFERROR(_xlfn.XLOOKUP(tbl_Facturas[[#This Row],[Key_Fact]],tbl_Manifiestos[Key_Manif],tbl_Manifiestos[Pagado a Broker],0),0)</f>
        <v>604.5</v>
      </c>
      <c r="T1190">
        <v>720163.08000000031</v>
      </c>
    </row>
    <row r="1191" spans="1:20" x14ac:dyDescent="0.25">
      <c r="A1191" t="s">
        <v>5827</v>
      </c>
      <c r="B1191" t="str">
        <f>tbl_Facturas[[#This Row],[Factura]] &amp; "|" &amp; tbl_Facturas[[#This Row],[Proyecto OK]] &amp; "|" &amp; TEXT(tbl_Facturas[[#This Row],[Horas o Viaje]],"0.00") &amp; "|" &amp; TEXT(tbl_Facturas[[#This Row],[Costo unitario]],"0.00")</f>
        <v>2469|Berry Project|4.00|130.00</v>
      </c>
      <c r="C1191">
        <v>2469</v>
      </c>
      <c r="D1191">
        <v>356</v>
      </c>
      <c r="E1191" t="s">
        <v>5305</v>
      </c>
      <c r="G1191" t="s">
        <v>1232</v>
      </c>
      <c r="H1191" t="s">
        <v>1233</v>
      </c>
      <c r="I1191" s="134" t="s">
        <v>5322</v>
      </c>
      <c r="J1191" t="s">
        <v>1234</v>
      </c>
      <c r="K1191" t="s">
        <v>5883</v>
      </c>
      <c r="L1191">
        <v>2513</v>
      </c>
      <c r="P1191">
        <v>4</v>
      </c>
      <c r="Q1191">
        <v>130</v>
      </c>
      <c r="R1191">
        <v>520</v>
      </c>
      <c r="S1191">
        <f>IFERROR(_xlfn.XLOOKUP(tbl_Facturas[[#This Row],[Key_Fact]],tbl_Manifiestos[Key_Manif],tbl_Manifiestos[Pagado a Broker],0),0)</f>
        <v>483.6</v>
      </c>
      <c r="T1191">
        <v>719318.08000000031</v>
      </c>
    </row>
    <row r="1192" spans="1:20" x14ac:dyDescent="0.25">
      <c r="A1192" t="s">
        <v>5827</v>
      </c>
      <c r="B1192" t="str">
        <f>tbl_Facturas[[#This Row],[Factura]] &amp; "|" &amp; tbl_Facturas[[#This Row],[Proyecto OK]] &amp; "|" &amp; TEXT(tbl_Facturas[[#This Row],[Horas o Viaje]],"0.00") &amp; "|" &amp; TEXT(tbl_Facturas[[#This Row],[Costo unitario]],"0.00")</f>
        <v>2469|Berry Project|1.50|130.00</v>
      </c>
      <c r="C1192">
        <v>2469</v>
      </c>
      <c r="D1192">
        <v>73</v>
      </c>
      <c r="E1192" t="s">
        <v>5309</v>
      </c>
      <c r="G1192" t="s">
        <v>1235</v>
      </c>
      <c r="H1192" t="s">
        <v>1236</v>
      </c>
      <c r="I1192" s="134" t="s">
        <v>5322</v>
      </c>
      <c r="J1192" t="s">
        <v>1234</v>
      </c>
      <c r="K1192" t="s">
        <v>5883</v>
      </c>
      <c r="L1192">
        <v>2513</v>
      </c>
      <c r="P1192">
        <v>1.5</v>
      </c>
      <c r="Q1192">
        <v>130</v>
      </c>
      <c r="R1192">
        <v>195</v>
      </c>
      <c r="S1192">
        <f>IFERROR(_xlfn.XLOOKUP(tbl_Facturas[[#This Row],[Key_Fact]],tbl_Manifiestos[Key_Manif],tbl_Manifiestos[Pagado a Broker],0),0)</f>
        <v>0</v>
      </c>
      <c r="T1192">
        <v>719513.08000000031</v>
      </c>
    </row>
    <row r="1193" spans="1:20" x14ac:dyDescent="0.25">
      <c r="A1193" t="s">
        <v>5827</v>
      </c>
      <c r="B1193" t="str">
        <f>tbl_Facturas[[#This Row],[Factura]] &amp; "|" &amp; tbl_Facturas[[#This Row],[Proyecto OK]] &amp; "|" &amp; TEXT(tbl_Facturas[[#This Row],[Horas o Viaje]],"0.00") &amp; "|" &amp; TEXT(tbl_Facturas[[#This Row],[Costo unitario]],"0.00")</f>
        <v>2469|Berry Project|3.00|130.00</v>
      </c>
      <c r="C1193">
        <v>2469</v>
      </c>
      <c r="D1193">
        <v>54</v>
      </c>
      <c r="E1193" t="s">
        <v>12</v>
      </c>
      <c r="G1193" t="s">
        <v>539</v>
      </c>
      <c r="H1193" t="s">
        <v>1244</v>
      </c>
      <c r="I1193" s="134" t="s">
        <v>5322</v>
      </c>
      <c r="J1193" t="s">
        <v>1234</v>
      </c>
      <c r="K1193" t="s">
        <v>5883</v>
      </c>
      <c r="L1193">
        <v>2513</v>
      </c>
      <c r="P1193">
        <v>3</v>
      </c>
      <c r="Q1193">
        <v>130</v>
      </c>
      <c r="R1193">
        <v>390</v>
      </c>
      <c r="S1193">
        <f>IFERROR(_xlfn.XLOOKUP(tbl_Facturas[[#This Row],[Key_Fact]],tbl_Manifiestos[Key_Manif],tbl_Manifiestos[Pagado a Broker],0),0)</f>
        <v>362.70000000000005</v>
      </c>
      <c r="T1193">
        <v>722753.08000000031</v>
      </c>
    </row>
    <row r="1194" spans="1:20" x14ac:dyDescent="0.25">
      <c r="A1194" t="s">
        <v>5827</v>
      </c>
      <c r="B1194" t="str">
        <f>tbl_Facturas[[#This Row],[Factura]] &amp; "|" &amp; tbl_Facturas[[#This Row],[Proyecto OK]] &amp; "|" &amp; TEXT(tbl_Facturas[[#This Row],[Horas o Viaje]],"0.00") &amp; "|" &amp; TEXT(tbl_Facturas[[#This Row],[Costo unitario]],"0.00")</f>
        <v>2470|Canal #2 |1.00|199.50</v>
      </c>
      <c r="C1194">
        <v>2470</v>
      </c>
      <c r="D1194">
        <v>67</v>
      </c>
      <c r="E1194" t="s">
        <v>27</v>
      </c>
      <c r="G1194" t="s">
        <v>28</v>
      </c>
      <c r="H1194" t="s">
        <v>1272</v>
      </c>
      <c r="I1194" s="134" t="s">
        <v>5401</v>
      </c>
      <c r="J1194" t="s">
        <v>577</v>
      </c>
      <c r="K1194" t="s">
        <v>5892</v>
      </c>
      <c r="L1194">
        <v>6227</v>
      </c>
      <c r="M1194" t="s">
        <v>40</v>
      </c>
      <c r="P1194">
        <v>1</v>
      </c>
      <c r="Q1194">
        <v>199.5</v>
      </c>
      <c r="R1194">
        <v>199.5</v>
      </c>
      <c r="S1194">
        <f>IFERROR(_xlfn.XLOOKUP(tbl_Facturas[[#This Row],[Key_Fact]],tbl_Manifiestos[Key_Manif],tbl_Manifiestos[Pagado a Broker],0),0)</f>
        <v>0</v>
      </c>
      <c r="T1194">
        <v>735132.6800000004</v>
      </c>
    </row>
    <row r="1195" spans="1:20" x14ac:dyDescent="0.25">
      <c r="A1195" t="s">
        <v>5827</v>
      </c>
      <c r="B1195" t="str">
        <f>tbl_Facturas[[#This Row],[Factura]] &amp; "|" &amp; tbl_Facturas[[#This Row],[Proyecto OK]] &amp; "|" &amp; TEXT(tbl_Facturas[[#This Row],[Horas o Viaje]],"0.00") &amp; "|" &amp; TEXT(tbl_Facturas[[#This Row],[Costo unitario]],"0.00")</f>
        <v>2470|Canal #2 |1.00|56.50</v>
      </c>
      <c r="C1195">
        <v>2470</v>
      </c>
      <c r="D1195">
        <v>67</v>
      </c>
      <c r="F1195" t="s">
        <v>27</v>
      </c>
      <c r="G1195" t="s">
        <v>28</v>
      </c>
      <c r="H1195" t="s">
        <v>1272</v>
      </c>
      <c r="I1195" s="134" t="s">
        <v>5401</v>
      </c>
      <c r="J1195" t="s">
        <v>577</v>
      </c>
      <c r="K1195" t="s">
        <v>5892</v>
      </c>
      <c r="L1195">
        <v>6227</v>
      </c>
      <c r="M1195" t="s">
        <v>77</v>
      </c>
      <c r="N1195" t="s">
        <v>1273</v>
      </c>
      <c r="O1195" t="s">
        <v>79</v>
      </c>
      <c r="P1195">
        <v>1</v>
      </c>
      <c r="Q1195">
        <v>56.5</v>
      </c>
      <c r="R1195">
        <v>56.5</v>
      </c>
      <c r="S1195">
        <f>IFERROR(_xlfn.XLOOKUP(tbl_Facturas[[#This Row],[Key_Fact]],tbl_Manifiestos[Key_Manif],tbl_Manifiestos[Pagado a Broker],0),0)</f>
        <v>0</v>
      </c>
      <c r="T1195">
        <v>735189.1800000004</v>
      </c>
    </row>
    <row r="1196" spans="1:20" x14ac:dyDescent="0.25">
      <c r="A1196" t="s">
        <v>5827</v>
      </c>
      <c r="B1196" t="str">
        <f>tbl_Facturas[[#This Row],[Factura]] &amp; "|" &amp; tbl_Facturas[[#This Row],[Proyecto OK]] &amp; "|" &amp; TEXT(tbl_Facturas[[#This Row],[Horas o Viaje]],"0.00") &amp; "|" &amp; TEXT(tbl_Facturas[[#This Row],[Costo unitario]],"0.00")</f>
        <v>2470|Canal #2 |1.00|199.50</v>
      </c>
      <c r="C1196">
        <v>2470</v>
      </c>
      <c r="D1196">
        <v>67</v>
      </c>
      <c r="F1196" t="s">
        <v>27</v>
      </c>
      <c r="G1196" t="s">
        <v>28</v>
      </c>
      <c r="H1196" t="s">
        <v>1274</v>
      </c>
      <c r="I1196" s="134" t="s">
        <v>5401</v>
      </c>
      <c r="J1196" t="s">
        <v>577</v>
      </c>
      <c r="K1196" t="s">
        <v>5892</v>
      </c>
      <c r="L1196">
        <v>6227</v>
      </c>
      <c r="M1196" t="s">
        <v>40</v>
      </c>
      <c r="P1196">
        <v>1</v>
      </c>
      <c r="Q1196">
        <v>199.5</v>
      </c>
      <c r="R1196">
        <v>199.5</v>
      </c>
      <c r="S1196">
        <f>IFERROR(_xlfn.XLOOKUP(tbl_Facturas[[#This Row],[Key_Fact]],tbl_Manifiestos[Key_Manif],tbl_Manifiestos[Pagado a Broker],0),0)</f>
        <v>0</v>
      </c>
      <c r="T1196">
        <v>735388.6800000004</v>
      </c>
    </row>
    <row r="1197" spans="1:20" x14ac:dyDescent="0.25">
      <c r="A1197" t="s">
        <v>5827</v>
      </c>
      <c r="B1197" t="str">
        <f>tbl_Facturas[[#This Row],[Factura]] &amp; "|" &amp; tbl_Facturas[[#This Row],[Proyecto OK]] &amp; "|" &amp; TEXT(tbl_Facturas[[#This Row],[Horas o Viaje]],"0.00") &amp; "|" &amp; TEXT(tbl_Facturas[[#This Row],[Costo unitario]],"0.00")</f>
        <v>2470|Canal #2 |1.00|56.50</v>
      </c>
      <c r="C1197">
        <v>2470</v>
      </c>
      <c r="D1197">
        <v>67</v>
      </c>
      <c r="F1197" t="s">
        <v>27</v>
      </c>
      <c r="G1197" t="s">
        <v>28</v>
      </c>
      <c r="H1197" t="s">
        <v>1274</v>
      </c>
      <c r="I1197" s="134" t="s">
        <v>5401</v>
      </c>
      <c r="J1197" t="s">
        <v>577</v>
      </c>
      <c r="K1197" t="s">
        <v>5892</v>
      </c>
      <c r="L1197">
        <v>6227</v>
      </c>
      <c r="M1197" t="s">
        <v>77</v>
      </c>
      <c r="N1197" t="s">
        <v>1275</v>
      </c>
      <c r="O1197" t="s">
        <v>79</v>
      </c>
      <c r="P1197">
        <v>1</v>
      </c>
      <c r="Q1197">
        <v>56.5</v>
      </c>
      <c r="R1197">
        <v>56.5</v>
      </c>
      <c r="S1197">
        <f>IFERROR(_xlfn.XLOOKUP(tbl_Facturas[[#This Row],[Key_Fact]],tbl_Manifiestos[Key_Manif],tbl_Manifiestos[Pagado a Broker],0),0)</f>
        <v>0</v>
      </c>
      <c r="T1197">
        <v>735445.1800000004</v>
      </c>
    </row>
    <row r="1198" spans="1:20" x14ac:dyDescent="0.25">
      <c r="A1198" t="s">
        <v>5827</v>
      </c>
      <c r="B1198" t="str">
        <f>tbl_Facturas[[#This Row],[Factura]] &amp; "|" &amp; tbl_Facturas[[#This Row],[Proyecto OK]] &amp; "|" &amp; TEXT(tbl_Facturas[[#This Row],[Horas o Viaje]],"0.00") &amp; "|" &amp; TEXT(tbl_Facturas[[#This Row],[Costo unitario]],"0.00")</f>
        <v>2470|Canal #2 |1.00|199.50</v>
      </c>
      <c r="C1198">
        <v>2470</v>
      </c>
      <c r="D1198">
        <v>67</v>
      </c>
      <c r="F1198" t="s">
        <v>27</v>
      </c>
      <c r="G1198" t="s">
        <v>28</v>
      </c>
      <c r="H1198" t="s">
        <v>1276</v>
      </c>
      <c r="I1198" s="134" t="s">
        <v>5401</v>
      </c>
      <c r="J1198" t="s">
        <v>577</v>
      </c>
      <c r="K1198" t="s">
        <v>5892</v>
      </c>
      <c r="L1198">
        <v>6227</v>
      </c>
      <c r="M1198" t="s">
        <v>40</v>
      </c>
      <c r="P1198">
        <v>1</v>
      </c>
      <c r="Q1198">
        <v>199.5</v>
      </c>
      <c r="R1198">
        <v>199.5</v>
      </c>
      <c r="S1198">
        <f>IFERROR(_xlfn.XLOOKUP(tbl_Facturas[[#This Row],[Key_Fact]],tbl_Manifiestos[Key_Manif],tbl_Manifiestos[Pagado a Broker],0),0)</f>
        <v>0</v>
      </c>
      <c r="T1198">
        <v>735644.6800000004</v>
      </c>
    </row>
    <row r="1199" spans="1:20" x14ac:dyDescent="0.25">
      <c r="A1199" t="s">
        <v>5827</v>
      </c>
      <c r="B1199" t="str">
        <f>tbl_Facturas[[#This Row],[Factura]] &amp; "|" &amp; tbl_Facturas[[#This Row],[Proyecto OK]] &amp; "|" &amp; TEXT(tbl_Facturas[[#This Row],[Horas o Viaje]],"0.00") &amp; "|" &amp; TEXT(tbl_Facturas[[#This Row],[Costo unitario]],"0.00")</f>
        <v>2470|Canal #2 |1.00|364.00</v>
      </c>
      <c r="C1199">
        <v>2470</v>
      </c>
      <c r="D1199">
        <v>67</v>
      </c>
      <c r="F1199" t="s">
        <v>27</v>
      </c>
      <c r="G1199" t="s">
        <v>28</v>
      </c>
      <c r="H1199" t="s">
        <v>1276</v>
      </c>
      <c r="I1199" s="134" t="s">
        <v>5401</v>
      </c>
      <c r="J1199" t="s">
        <v>577</v>
      </c>
      <c r="K1199" t="s">
        <v>5892</v>
      </c>
      <c r="L1199">
        <v>6227</v>
      </c>
      <c r="M1199" t="s">
        <v>77</v>
      </c>
      <c r="N1199" t="s">
        <v>1277</v>
      </c>
      <c r="O1199" t="s">
        <v>1278</v>
      </c>
      <c r="P1199">
        <v>1</v>
      </c>
      <c r="Q1199">
        <v>364</v>
      </c>
      <c r="R1199">
        <v>364</v>
      </c>
      <c r="S1199">
        <f>IFERROR(_xlfn.XLOOKUP(tbl_Facturas[[#This Row],[Key_Fact]],tbl_Manifiestos[Key_Manif],tbl_Manifiestos[Pagado a Broker],0),0)</f>
        <v>0</v>
      </c>
      <c r="T1199">
        <v>736008.6800000004</v>
      </c>
    </row>
    <row r="1200" spans="1:20" x14ac:dyDescent="0.25">
      <c r="A1200" t="s">
        <v>5827</v>
      </c>
      <c r="B1200" t="str">
        <f>tbl_Facturas[[#This Row],[Factura]] &amp; "|" &amp; tbl_Facturas[[#This Row],[Proyecto OK]] &amp; "|" &amp; TEXT(tbl_Facturas[[#This Row],[Horas o Viaje]],"0.00") &amp; "|" &amp; TEXT(tbl_Facturas[[#This Row],[Costo unitario]],"0.00")</f>
        <v>2471|Montrose Harbor|9.00|126.50</v>
      </c>
      <c r="C1200">
        <v>2471</v>
      </c>
      <c r="D1200">
        <v>67</v>
      </c>
      <c r="E1200" t="s">
        <v>27</v>
      </c>
      <c r="G1200" t="s">
        <v>28</v>
      </c>
      <c r="H1200" t="s">
        <v>1279</v>
      </c>
      <c r="I1200" s="134" t="s">
        <v>5401</v>
      </c>
      <c r="J1200" t="s">
        <v>1280</v>
      </c>
      <c r="K1200" s="240" t="s">
        <v>5907</v>
      </c>
      <c r="L1200">
        <v>6228</v>
      </c>
      <c r="M1200" t="s">
        <v>146</v>
      </c>
      <c r="P1200">
        <v>9</v>
      </c>
      <c r="Q1200">
        <v>126.5</v>
      </c>
      <c r="R1200">
        <v>1138.5</v>
      </c>
      <c r="S1200">
        <f>IFERROR(_xlfn.XLOOKUP(tbl_Facturas[[#This Row],[Key_Fact]],tbl_Manifiestos[Key_Manif],tbl_Manifiestos[Pagado a Broker],0),0)</f>
        <v>0</v>
      </c>
      <c r="T1200">
        <v>737147.1800000004</v>
      </c>
    </row>
    <row r="1201" spans="1:20" x14ac:dyDescent="0.25">
      <c r="A1201" t="s">
        <v>5827</v>
      </c>
      <c r="B1201" t="str">
        <f>tbl_Facturas[[#This Row],[Factura]] &amp; "|" &amp; tbl_Facturas[[#This Row],[Proyecto OK]] &amp; "|" &amp; TEXT(tbl_Facturas[[#This Row],[Horas o Viaje]],"0.00") &amp; "|" &amp; TEXT(tbl_Facturas[[#This Row],[Costo unitario]],"0.00")</f>
        <v>2471|Montrose Harbor|7.50|126.50</v>
      </c>
      <c r="C1201">
        <v>2471</v>
      </c>
      <c r="D1201">
        <v>67</v>
      </c>
      <c r="E1201" t="s">
        <v>27</v>
      </c>
      <c r="G1201" t="s">
        <v>28</v>
      </c>
      <c r="H1201" t="s">
        <v>1281</v>
      </c>
      <c r="I1201" s="134" t="s">
        <v>5401</v>
      </c>
      <c r="J1201" t="s">
        <v>1280</v>
      </c>
      <c r="K1201" s="240" t="s">
        <v>5907</v>
      </c>
      <c r="L1201">
        <v>6228</v>
      </c>
      <c r="M1201" t="s">
        <v>146</v>
      </c>
      <c r="P1201">
        <v>7.5</v>
      </c>
      <c r="Q1201">
        <v>126.5</v>
      </c>
      <c r="R1201">
        <v>948.75</v>
      </c>
      <c r="S1201">
        <f>IFERROR(_xlfn.XLOOKUP(tbl_Facturas[[#This Row],[Key_Fact]],tbl_Manifiestos[Key_Manif],tbl_Manifiestos[Pagado a Broker],0),0)</f>
        <v>0</v>
      </c>
      <c r="T1201">
        <v>738095.9300000004</v>
      </c>
    </row>
    <row r="1202" spans="1:20" x14ac:dyDescent="0.25">
      <c r="A1202" t="s">
        <v>5827</v>
      </c>
      <c r="B1202" t="str">
        <f>tbl_Facturas[[#This Row],[Factura]] &amp; "|" &amp; tbl_Facturas[[#This Row],[Proyecto OK]] &amp; "|" &amp; TEXT(tbl_Facturas[[#This Row],[Horas o Viaje]],"0.00") &amp; "|" &amp; TEXT(tbl_Facturas[[#This Row],[Costo unitario]],"0.00")</f>
        <v>2472|Flossmore IL|8.50|128.00</v>
      </c>
      <c r="C1202">
        <v>2472</v>
      </c>
      <c r="D1202">
        <v>67</v>
      </c>
      <c r="E1202" t="s">
        <v>27</v>
      </c>
      <c r="G1202" t="s">
        <v>28</v>
      </c>
      <c r="H1202" t="s">
        <v>1282</v>
      </c>
      <c r="I1202" s="134" t="s">
        <v>5310</v>
      </c>
      <c r="J1202" t="s">
        <v>1283</v>
      </c>
      <c r="K1202" t="s">
        <v>1283</v>
      </c>
      <c r="P1202">
        <v>8.5</v>
      </c>
      <c r="Q1202">
        <v>128</v>
      </c>
      <c r="R1202">
        <v>1088</v>
      </c>
      <c r="S1202">
        <f>IFERROR(_xlfn.XLOOKUP(tbl_Facturas[[#This Row],[Key_Fact]],tbl_Manifiestos[Key_Manif],tbl_Manifiestos[Pagado a Broker],0),0)</f>
        <v>1011.84</v>
      </c>
      <c r="T1202">
        <v>739183.9300000004</v>
      </c>
    </row>
    <row r="1203" spans="1:20" x14ac:dyDescent="0.25">
      <c r="A1203" t="s">
        <v>5827</v>
      </c>
      <c r="B1203" t="str">
        <f>tbl_Facturas[[#This Row],[Factura]] &amp; "|" &amp; tbl_Facturas[[#This Row],[Proyecto OK]] &amp; "|" &amp; TEXT(tbl_Facturas[[#This Row],[Horas o Viaje]],"0.00") &amp; "|" &amp; TEXT(tbl_Facturas[[#This Row],[Costo unitario]],"0.00")</f>
        <v>2472|Flossmore IL|9.50|128.00</v>
      </c>
      <c r="C1203">
        <v>2472</v>
      </c>
      <c r="D1203">
        <v>73</v>
      </c>
      <c r="E1203" t="s">
        <v>19</v>
      </c>
      <c r="G1203" t="s">
        <v>20</v>
      </c>
      <c r="H1203" t="s">
        <v>1284</v>
      </c>
      <c r="I1203" s="134" t="s">
        <v>5310</v>
      </c>
      <c r="J1203" t="s">
        <v>1283</v>
      </c>
      <c r="K1203" t="s">
        <v>1283</v>
      </c>
      <c r="P1203">
        <v>9.5</v>
      </c>
      <c r="Q1203">
        <v>128</v>
      </c>
      <c r="R1203">
        <v>1216</v>
      </c>
      <c r="S1203">
        <f>IFERROR(_xlfn.XLOOKUP(tbl_Facturas[[#This Row],[Key_Fact]],tbl_Manifiestos[Key_Manif],tbl_Manifiestos[Pagado a Broker],0),0)</f>
        <v>0</v>
      </c>
      <c r="T1203">
        <v>740399.9300000004</v>
      </c>
    </row>
    <row r="1204" spans="1:20" x14ac:dyDescent="0.25">
      <c r="A1204" t="s">
        <v>5827</v>
      </c>
      <c r="B1204" t="str">
        <f>tbl_Facturas[[#This Row],[Factura]] &amp; "|" &amp; tbl_Facturas[[#This Row],[Proyecto OK]] &amp; "|" &amp; TEXT(tbl_Facturas[[#This Row],[Horas o Viaje]],"0.00") &amp; "|" &amp; TEXT(tbl_Facturas[[#This Row],[Costo unitario]],"0.00")</f>
        <v>2472|Flossmore IL|9.50|128.00</v>
      </c>
      <c r="C1204">
        <v>2472</v>
      </c>
      <c r="D1204">
        <v>28</v>
      </c>
      <c r="E1204" t="s">
        <v>5309</v>
      </c>
      <c r="G1204" t="s">
        <v>1285</v>
      </c>
      <c r="H1204" t="s">
        <v>1286</v>
      </c>
      <c r="I1204" s="134" t="s">
        <v>5310</v>
      </c>
      <c r="J1204" t="s">
        <v>1283</v>
      </c>
      <c r="K1204" t="s">
        <v>1283</v>
      </c>
      <c r="P1204">
        <v>9.5</v>
      </c>
      <c r="Q1204">
        <v>128</v>
      </c>
      <c r="R1204">
        <v>1216</v>
      </c>
      <c r="S1204">
        <f>IFERROR(_xlfn.XLOOKUP(tbl_Facturas[[#This Row],[Key_Fact]],tbl_Manifiestos[Key_Manif],tbl_Manifiestos[Pagado a Broker],0),0)</f>
        <v>0</v>
      </c>
      <c r="T1204">
        <v>741615.9300000004</v>
      </c>
    </row>
    <row r="1205" spans="1:20" x14ac:dyDescent="0.25">
      <c r="A1205" t="s">
        <v>5827</v>
      </c>
      <c r="B1205" t="str">
        <f>tbl_Facturas[[#This Row],[Factura]] &amp; "|" &amp; tbl_Facturas[[#This Row],[Proyecto OK]] &amp; "|" &amp; TEXT(tbl_Facturas[[#This Row],[Horas o Viaje]],"0.00") &amp; "|" &amp; TEXT(tbl_Facturas[[#This Row],[Costo unitario]],"0.00")</f>
        <v>2472|Flossmore IL|9.00|128.00</v>
      </c>
      <c r="C1205">
        <v>2472</v>
      </c>
      <c r="D1205">
        <v>76</v>
      </c>
      <c r="E1205" t="s">
        <v>27</v>
      </c>
      <c r="G1205" t="s">
        <v>28</v>
      </c>
      <c r="H1205" t="s">
        <v>1290</v>
      </c>
      <c r="I1205" s="134" t="s">
        <v>5310</v>
      </c>
      <c r="J1205" t="s">
        <v>1283</v>
      </c>
      <c r="K1205" t="s">
        <v>1283</v>
      </c>
      <c r="P1205">
        <v>9</v>
      </c>
      <c r="Q1205">
        <v>128</v>
      </c>
      <c r="R1205">
        <v>1152</v>
      </c>
      <c r="S1205">
        <f>IFERROR(_xlfn.XLOOKUP(tbl_Facturas[[#This Row],[Key_Fact]],tbl_Manifiestos[Key_Manif],tbl_Manifiestos[Pagado a Broker],0),0)</f>
        <v>1071.3600000000001</v>
      </c>
      <c r="T1205">
        <v>743919.9300000004</v>
      </c>
    </row>
    <row r="1206" spans="1:20" x14ac:dyDescent="0.25">
      <c r="A1206" t="s">
        <v>5827</v>
      </c>
      <c r="B1206" t="str">
        <f>tbl_Facturas[[#This Row],[Factura]] &amp; "|" &amp; tbl_Facturas[[#This Row],[Proyecto OK]] &amp; "|" &amp; TEXT(tbl_Facturas[[#This Row],[Horas o Viaje]],"0.00") &amp; "|" &amp; TEXT(tbl_Facturas[[#This Row],[Costo unitario]],"0.00")</f>
        <v>2472|Flossmore IL|8.00|128.00</v>
      </c>
      <c r="C1206">
        <v>2472</v>
      </c>
      <c r="D1206">
        <v>67</v>
      </c>
      <c r="E1206" t="s">
        <v>5305</v>
      </c>
      <c r="G1206" t="s">
        <v>1291</v>
      </c>
      <c r="H1206" t="s">
        <v>1292</v>
      </c>
      <c r="I1206" s="134" t="s">
        <v>5310</v>
      </c>
      <c r="J1206" t="s">
        <v>1283</v>
      </c>
      <c r="K1206" t="s">
        <v>1283</v>
      </c>
      <c r="P1206">
        <v>8</v>
      </c>
      <c r="Q1206">
        <v>128</v>
      </c>
      <c r="R1206">
        <v>1024</v>
      </c>
      <c r="S1206">
        <f>IFERROR(_xlfn.XLOOKUP(tbl_Facturas[[#This Row],[Key_Fact]],tbl_Manifiestos[Key_Manif],tbl_Manifiestos[Pagado a Broker],0),0)</f>
        <v>952.32</v>
      </c>
      <c r="T1206">
        <v>744943.9300000004</v>
      </c>
    </row>
    <row r="1207" spans="1:20" x14ac:dyDescent="0.25">
      <c r="A1207" t="s">
        <v>5827</v>
      </c>
      <c r="B1207" t="str">
        <f>tbl_Facturas[[#This Row],[Factura]] &amp; "|" &amp; tbl_Facturas[[#This Row],[Proyecto OK]] &amp; "|" &amp; TEXT(tbl_Facturas[[#This Row],[Horas o Viaje]],"0.00") &amp; "|" &amp; TEXT(tbl_Facturas[[#This Row],[Costo unitario]],"0.00")</f>
        <v>2472|Flossmore IL|8.00|128.00</v>
      </c>
      <c r="C1207">
        <v>2472</v>
      </c>
      <c r="D1207">
        <v>606</v>
      </c>
      <c r="E1207" t="s">
        <v>27</v>
      </c>
      <c r="G1207" t="s">
        <v>54</v>
      </c>
      <c r="H1207" t="s">
        <v>1293</v>
      </c>
      <c r="I1207" s="134" t="s">
        <v>5310</v>
      </c>
      <c r="J1207" t="s">
        <v>1283</v>
      </c>
      <c r="K1207" t="s">
        <v>1283</v>
      </c>
      <c r="P1207">
        <v>8</v>
      </c>
      <c r="Q1207">
        <v>128</v>
      </c>
      <c r="R1207">
        <v>1024</v>
      </c>
      <c r="S1207">
        <f>IFERROR(_xlfn.XLOOKUP(tbl_Facturas[[#This Row],[Key_Fact]],tbl_Manifiestos[Key_Manif],tbl_Manifiestos[Pagado a Broker],0),0)</f>
        <v>952.32</v>
      </c>
      <c r="T1207">
        <v>745967.9300000004</v>
      </c>
    </row>
    <row r="1208" spans="1:20" x14ac:dyDescent="0.25">
      <c r="A1208" t="s">
        <v>5827</v>
      </c>
      <c r="B1208" t="str">
        <f>tbl_Facturas[[#This Row],[Factura]] &amp; "|" &amp; tbl_Facturas[[#This Row],[Proyecto OK]] &amp; "|" &amp; TEXT(tbl_Facturas[[#This Row],[Horas o Viaje]],"0.00") &amp; "|" &amp; TEXT(tbl_Facturas[[#This Row],[Costo unitario]],"0.00")</f>
        <v>2472|Flossmore IL|9.00|128.00</v>
      </c>
      <c r="C1208">
        <v>2472</v>
      </c>
      <c r="D1208">
        <v>515</v>
      </c>
      <c r="E1208" t="s">
        <v>5309</v>
      </c>
      <c r="G1208" t="s">
        <v>1287</v>
      </c>
      <c r="H1208" t="s">
        <v>1288</v>
      </c>
      <c r="I1208" s="134" t="s">
        <v>5310</v>
      </c>
      <c r="J1208" t="s">
        <v>1289</v>
      </c>
      <c r="K1208" t="s">
        <v>1283</v>
      </c>
      <c r="P1208">
        <v>9</v>
      </c>
      <c r="Q1208">
        <v>128</v>
      </c>
      <c r="R1208">
        <v>1152</v>
      </c>
      <c r="S1208">
        <f>IFERROR(_xlfn.XLOOKUP(tbl_Facturas[[#This Row],[Key_Fact]],tbl_Manifiestos[Key_Manif],tbl_Manifiestos[Pagado a Broker],0),0)</f>
        <v>1071.3600000000001</v>
      </c>
      <c r="T1208">
        <v>742767.9300000004</v>
      </c>
    </row>
    <row r="1209" spans="1:20" x14ac:dyDescent="0.25">
      <c r="A1209" t="s">
        <v>5827</v>
      </c>
      <c r="B1209" t="str">
        <f>tbl_Facturas[[#This Row],[Factura]] &amp; "|" &amp; tbl_Facturas[[#This Row],[Proyecto OK]] &amp; "|" &amp; TEXT(tbl_Facturas[[#This Row],[Horas o Viaje]],"0.00") &amp; "|" &amp; TEXT(tbl_Facturas[[#This Row],[Costo unitario]],"0.00")</f>
        <v>2473|Chicago Heights|8.75|128.00</v>
      </c>
      <c r="C1209">
        <v>2473</v>
      </c>
      <c r="D1209">
        <v>73</v>
      </c>
      <c r="E1209" t="s">
        <v>19</v>
      </c>
      <c r="G1209" t="s">
        <v>20</v>
      </c>
      <c r="H1209" t="s">
        <v>1294</v>
      </c>
      <c r="I1209" s="134" t="s">
        <v>5310</v>
      </c>
      <c r="J1209" t="s">
        <v>956</v>
      </c>
      <c r="K1209" s="240" t="s">
        <v>956</v>
      </c>
      <c r="P1209">
        <v>8.75</v>
      </c>
      <c r="Q1209">
        <v>128</v>
      </c>
      <c r="R1209">
        <v>1120</v>
      </c>
      <c r="S1209">
        <f>IFERROR(_xlfn.XLOOKUP(tbl_Facturas[[#This Row],[Key_Fact]],tbl_Manifiestos[Key_Manif],tbl_Manifiestos[Pagado a Broker],0),0)</f>
        <v>0</v>
      </c>
      <c r="T1209">
        <v>747087.9300000004</v>
      </c>
    </row>
    <row r="1210" spans="1:20" x14ac:dyDescent="0.25">
      <c r="A1210" t="s">
        <v>5827</v>
      </c>
      <c r="B1210" t="str">
        <f>tbl_Facturas[[#This Row],[Factura]] &amp; "|" &amp; tbl_Facturas[[#This Row],[Proyecto OK]] &amp; "|" &amp; TEXT(tbl_Facturas[[#This Row],[Horas o Viaje]],"0.00") &amp; "|" &amp; TEXT(tbl_Facturas[[#This Row],[Costo unitario]],"0.00")</f>
        <v>2473|Chicago Heights|8.75|128.00</v>
      </c>
      <c r="C1210">
        <v>2473</v>
      </c>
      <c r="D1210">
        <v>73</v>
      </c>
      <c r="E1210" t="s">
        <v>19</v>
      </c>
      <c r="G1210" t="s">
        <v>20</v>
      </c>
      <c r="H1210" t="s">
        <v>1295</v>
      </c>
      <c r="I1210" s="134" t="s">
        <v>5310</v>
      </c>
      <c r="J1210" t="s">
        <v>956</v>
      </c>
      <c r="K1210" s="240" t="s">
        <v>956</v>
      </c>
      <c r="P1210">
        <v>8.75</v>
      </c>
      <c r="Q1210">
        <v>128</v>
      </c>
      <c r="R1210">
        <v>1120</v>
      </c>
      <c r="S1210">
        <f>IFERROR(_xlfn.XLOOKUP(tbl_Facturas[[#This Row],[Key_Fact]],tbl_Manifiestos[Key_Manif],tbl_Manifiestos[Pagado a Broker],0),0)</f>
        <v>0</v>
      </c>
      <c r="T1210">
        <v>748207.9300000004</v>
      </c>
    </row>
    <row r="1211" spans="1:20" x14ac:dyDescent="0.25">
      <c r="A1211" t="s">
        <v>5827</v>
      </c>
      <c r="B1211" t="str">
        <f>tbl_Facturas[[#This Row],[Factura]] &amp; "|" &amp; tbl_Facturas[[#This Row],[Proyecto OK]] &amp; "|" &amp; TEXT(tbl_Facturas[[#This Row],[Horas o Viaje]],"0.00") &amp; "|" &amp; TEXT(tbl_Facturas[[#This Row],[Costo unitario]],"0.00")</f>
        <v>2473|Chicago Heights|8.00|128.00</v>
      </c>
      <c r="C1211">
        <v>2473</v>
      </c>
      <c r="D1211">
        <v>73</v>
      </c>
      <c r="E1211" t="s">
        <v>19</v>
      </c>
      <c r="G1211" t="s">
        <v>20</v>
      </c>
      <c r="H1211" t="s">
        <v>1296</v>
      </c>
      <c r="I1211" s="134" t="s">
        <v>5310</v>
      </c>
      <c r="J1211" t="s">
        <v>956</v>
      </c>
      <c r="K1211" s="240" t="s">
        <v>956</v>
      </c>
      <c r="P1211">
        <v>8</v>
      </c>
      <c r="Q1211">
        <v>128</v>
      </c>
      <c r="R1211">
        <v>1024</v>
      </c>
      <c r="S1211">
        <f>IFERROR(_xlfn.XLOOKUP(tbl_Facturas[[#This Row],[Key_Fact]],tbl_Manifiestos[Key_Manif],tbl_Manifiestos[Pagado a Broker],0),0)</f>
        <v>0</v>
      </c>
      <c r="T1211">
        <v>749231.9300000004</v>
      </c>
    </row>
    <row r="1212" spans="1:20" x14ac:dyDescent="0.25">
      <c r="A1212" t="s">
        <v>5827</v>
      </c>
      <c r="B1212" t="str">
        <f>tbl_Facturas[[#This Row],[Factura]] &amp; "|" &amp; tbl_Facturas[[#This Row],[Proyecto OK]] &amp; "|" &amp; TEXT(tbl_Facturas[[#This Row],[Horas o Viaje]],"0.00") &amp; "|" &amp; TEXT(tbl_Facturas[[#This Row],[Costo unitario]],"0.00")</f>
        <v>2474|Lead Service Replacement Project|7.00|115.50</v>
      </c>
      <c r="C1212">
        <v>2474</v>
      </c>
      <c r="D1212">
        <v>54</v>
      </c>
      <c r="E1212" t="s">
        <v>19</v>
      </c>
      <c r="G1212" t="s">
        <v>479</v>
      </c>
      <c r="H1212" t="s">
        <v>1297</v>
      </c>
      <c r="I1212" s="134" t="s">
        <v>5312</v>
      </c>
      <c r="J1212" t="s">
        <v>1078</v>
      </c>
      <c r="K1212" t="s">
        <v>15</v>
      </c>
      <c r="L1212" t="s">
        <v>5640</v>
      </c>
      <c r="P1212">
        <v>7</v>
      </c>
      <c r="Q1212">
        <v>115.5</v>
      </c>
      <c r="R1212">
        <v>808.5</v>
      </c>
      <c r="S1212">
        <f>IFERROR(_xlfn.XLOOKUP(tbl_Facturas[[#This Row],[Key_Fact]],tbl_Manifiestos[Key_Manif],tbl_Manifiestos[Pagado a Broker],0),0)</f>
        <v>0</v>
      </c>
      <c r="T1212">
        <v>750040.4300000004</v>
      </c>
    </row>
    <row r="1213" spans="1:20" x14ac:dyDescent="0.25">
      <c r="A1213" t="s">
        <v>5827</v>
      </c>
      <c r="B1213" t="str">
        <f>tbl_Facturas[[#This Row],[Factura]] &amp; "|" &amp; tbl_Facturas[[#This Row],[Proyecto OK]] &amp; "|" &amp; TEXT(tbl_Facturas[[#This Row],[Horas o Viaje]],"0.00") &amp; "|" &amp; TEXT(tbl_Facturas[[#This Row],[Costo unitario]],"0.00")</f>
        <v>2474|Lead Service Replacement Project|8.00|115.50</v>
      </c>
      <c r="C1213">
        <v>2474</v>
      </c>
      <c r="D1213">
        <v>54</v>
      </c>
      <c r="E1213" t="s">
        <v>19</v>
      </c>
      <c r="G1213" t="s">
        <v>479</v>
      </c>
      <c r="H1213" t="s">
        <v>1298</v>
      </c>
      <c r="I1213" s="134" t="s">
        <v>5312</v>
      </c>
      <c r="J1213" t="s">
        <v>1078</v>
      </c>
      <c r="K1213" t="s">
        <v>15</v>
      </c>
      <c r="L1213" t="s">
        <v>5640</v>
      </c>
      <c r="P1213">
        <v>8</v>
      </c>
      <c r="Q1213">
        <v>115.5</v>
      </c>
      <c r="R1213">
        <v>924</v>
      </c>
      <c r="S1213">
        <f>IFERROR(_xlfn.XLOOKUP(tbl_Facturas[[#This Row],[Key_Fact]],tbl_Manifiestos[Key_Manif],tbl_Manifiestos[Pagado a Broker],0),0)</f>
        <v>0</v>
      </c>
      <c r="T1213">
        <v>750964.4300000004</v>
      </c>
    </row>
    <row r="1214" spans="1:20" x14ac:dyDescent="0.25">
      <c r="A1214" t="s">
        <v>5827</v>
      </c>
      <c r="B1214" t="str">
        <f>tbl_Facturas[[#This Row],[Factura]] &amp; "|" &amp; tbl_Facturas[[#This Row],[Proyecto OK]] &amp; "|" &amp; TEXT(tbl_Facturas[[#This Row],[Horas o Viaje]],"0.00") &amp; "|" &amp; TEXT(tbl_Facturas[[#This Row],[Costo unitario]],"0.00")</f>
        <v>2475|Glencoe|6.00|115.50</v>
      </c>
      <c r="C1214">
        <v>2475</v>
      </c>
      <c r="D1214">
        <v>308</v>
      </c>
      <c r="E1214" t="s">
        <v>16</v>
      </c>
      <c r="G1214" t="s">
        <v>17</v>
      </c>
      <c r="H1214" t="s">
        <v>1299</v>
      </c>
      <c r="I1214" s="134" t="s">
        <v>5312</v>
      </c>
      <c r="J1214" t="s">
        <v>591</v>
      </c>
      <c r="K1214" t="s">
        <v>591</v>
      </c>
      <c r="P1214">
        <v>6</v>
      </c>
      <c r="Q1214">
        <v>115.5</v>
      </c>
      <c r="R1214">
        <v>693</v>
      </c>
      <c r="S1214">
        <f>IFERROR(_xlfn.XLOOKUP(tbl_Facturas[[#This Row],[Key_Fact]],tbl_Manifiestos[Key_Manif],tbl_Manifiestos[Pagado a Broker],0),0)</f>
        <v>644.49</v>
      </c>
      <c r="T1214">
        <v>751657.4300000004</v>
      </c>
    </row>
    <row r="1215" spans="1:20" x14ac:dyDescent="0.25">
      <c r="A1215" t="s">
        <v>5827</v>
      </c>
      <c r="B1215" t="str">
        <f>tbl_Facturas[[#This Row],[Factura]] &amp; "|" &amp; tbl_Facturas[[#This Row],[Proyecto OK]] &amp; "|" &amp; TEXT(tbl_Facturas[[#This Row],[Horas o Viaje]],"0.00") &amp; "|" &amp; TEXT(tbl_Facturas[[#This Row],[Costo unitario]],"0.00")</f>
        <v>2475|Glencoe|5.50|115.50</v>
      </c>
      <c r="C1215">
        <v>2475</v>
      </c>
      <c r="D1215">
        <v>198</v>
      </c>
      <c r="E1215" t="s">
        <v>5916</v>
      </c>
      <c r="G1215" t="s">
        <v>31</v>
      </c>
      <c r="H1215" t="s">
        <v>1300</v>
      </c>
      <c r="I1215" s="134" t="s">
        <v>5312</v>
      </c>
      <c r="J1215" t="s">
        <v>591</v>
      </c>
      <c r="K1215" t="s">
        <v>591</v>
      </c>
      <c r="P1215">
        <v>5.5</v>
      </c>
      <c r="Q1215">
        <v>115.5</v>
      </c>
      <c r="R1215">
        <v>635.25</v>
      </c>
      <c r="S1215">
        <f>IFERROR(_xlfn.XLOOKUP(tbl_Facturas[[#This Row],[Key_Fact]],tbl_Manifiestos[Key_Manif],tbl_Manifiestos[Pagado a Broker],0),0)</f>
        <v>590.78250000000003</v>
      </c>
      <c r="T1215">
        <v>752292.6800000004</v>
      </c>
    </row>
    <row r="1216" spans="1:20" x14ac:dyDescent="0.25">
      <c r="A1216" t="s">
        <v>5827</v>
      </c>
      <c r="B1216" t="str">
        <f>tbl_Facturas[[#This Row],[Factura]] &amp; "|" &amp; tbl_Facturas[[#This Row],[Proyecto OK]] &amp; "|" &amp; TEXT(tbl_Facturas[[#This Row],[Horas o Viaje]],"0.00") &amp; "|" &amp; TEXT(tbl_Facturas[[#This Row],[Costo unitario]],"0.00")</f>
        <v>2475|Glencoe|5.50|115.50</v>
      </c>
      <c r="C1216">
        <v>2475</v>
      </c>
      <c r="D1216">
        <v>308</v>
      </c>
      <c r="E1216" t="s">
        <v>16</v>
      </c>
      <c r="G1216" t="s">
        <v>17</v>
      </c>
      <c r="H1216" t="s">
        <v>1301</v>
      </c>
      <c r="I1216" s="134" t="s">
        <v>5312</v>
      </c>
      <c r="J1216" t="s">
        <v>591</v>
      </c>
      <c r="K1216" t="s">
        <v>591</v>
      </c>
      <c r="P1216">
        <v>5.5</v>
      </c>
      <c r="Q1216">
        <v>115.5</v>
      </c>
      <c r="R1216">
        <v>635.25</v>
      </c>
      <c r="S1216">
        <f>IFERROR(_xlfn.XLOOKUP(tbl_Facturas[[#This Row],[Key_Fact]],tbl_Manifiestos[Key_Manif],tbl_Manifiestos[Pagado a Broker],0),0)</f>
        <v>590.78250000000003</v>
      </c>
      <c r="T1216">
        <v>752927.9300000004</v>
      </c>
    </row>
    <row r="1217" spans="1:20" x14ac:dyDescent="0.25">
      <c r="A1217" t="s">
        <v>5827</v>
      </c>
      <c r="B1217" t="str">
        <f>tbl_Facturas[[#This Row],[Factura]] &amp; "|" &amp; tbl_Facturas[[#This Row],[Proyecto OK]] &amp; "|" &amp; TEXT(tbl_Facturas[[#This Row],[Horas o Viaje]],"0.00") &amp; "|" &amp; TEXT(tbl_Facturas[[#This Row],[Costo unitario]],"0.00")</f>
        <v>2475|Glencoe|8.00|115.50</v>
      </c>
      <c r="C1217">
        <v>2475</v>
      </c>
      <c r="D1217">
        <v>308</v>
      </c>
      <c r="E1217" t="s">
        <v>16</v>
      </c>
      <c r="G1217" t="s">
        <v>17</v>
      </c>
      <c r="H1217" t="s">
        <v>1302</v>
      </c>
      <c r="I1217" s="134" t="s">
        <v>5312</v>
      </c>
      <c r="J1217" t="s">
        <v>591</v>
      </c>
      <c r="K1217" t="s">
        <v>591</v>
      </c>
      <c r="P1217">
        <v>8</v>
      </c>
      <c r="Q1217">
        <v>115.5</v>
      </c>
      <c r="R1217">
        <v>924</v>
      </c>
      <c r="S1217">
        <f>IFERROR(_xlfn.XLOOKUP(tbl_Facturas[[#This Row],[Key_Fact]],tbl_Manifiestos[Key_Manif],tbl_Manifiestos[Pagado a Broker],0),0)</f>
        <v>859.32</v>
      </c>
      <c r="T1217">
        <v>753851.9300000004</v>
      </c>
    </row>
    <row r="1218" spans="1:20" x14ac:dyDescent="0.25">
      <c r="A1218" t="s">
        <v>5827</v>
      </c>
      <c r="B1218" t="str">
        <f>tbl_Facturas[[#This Row],[Factura]] &amp; "|" &amp; tbl_Facturas[[#This Row],[Proyecto OK]] &amp; "|" &amp; TEXT(tbl_Facturas[[#This Row],[Horas o Viaje]],"0.00") &amp; "|" &amp; TEXT(tbl_Facturas[[#This Row],[Costo unitario]],"0.00")</f>
        <v>2475|Glencoe|9.50|115.50</v>
      </c>
      <c r="C1218">
        <v>2475</v>
      </c>
      <c r="D1218">
        <v>308</v>
      </c>
      <c r="E1218" t="s">
        <v>16</v>
      </c>
      <c r="G1218" t="s">
        <v>17</v>
      </c>
      <c r="H1218" t="s">
        <v>1303</v>
      </c>
      <c r="I1218" s="134" t="s">
        <v>5312</v>
      </c>
      <c r="J1218" t="s">
        <v>591</v>
      </c>
      <c r="K1218" t="s">
        <v>591</v>
      </c>
      <c r="P1218">
        <v>9.5</v>
      </c>
      <c r="Q1218">
        <v>115.5</v>
      </c>
      <c r="R1218">
        <v>1097.25</v>
      </c>
      <c r="S1218">
        <f>IFERROR(_xlfn.XLOOKUP(tbl_Facturas[[#This Row],[Key_Fact]],tbl_Manifiestos[Key_Manif],tbl_Manifiestos[Pagado a Broker],0),0)</f>
        <v>1020.4425000000001</v>
      </c>
      <c r="T1218">
        <v>754949.1800000004</v>
      </c>
    </row>
    <row r="1219" spans="1:20" x14ac:dyDescent="0.25">
      <c r="A1219" t="s">
        <v>5827</v>
      </c>
      <c r="B1219" t="str">
        <f>tbl_Facturas[[#This Row],[Factura]] &amp; "|" &amp; tbl_Facturas[[#This Row],[Proyecto OK]] &amp; "|" &amp; TEXT(tbl_Facturas[[#This Row],[Horas o Viaje]],"0.00") &amp; "|" &amp; TEXT(tbl_Facturas[[#This Row],[Costo unitario]],"0.00")</f>
        <v>2475|Glencoe|7.50|115.50</v>
      </c>
      <c r="C1219">
        <v>2475</v>
      </c>
      <c r="D1219">
        <v>308</v>
      </c>
      <c r="E1219" t="s">
        <v>16</v>
      </c>
      <c r="G1219" t="s">
        <v>17</v>
      </c>
      <c r="H1219" t="s">
        <v>1304</v>
      </c>
      <c r="I1219" s="134" t="s">
        <v>5312</v>
      </c>
      <c r="J1219" t="s">
        <v>591</v>
      </c>
      <c r="K1219" t="s">
        <v>591</v>
      </c>
      <c r="P1219">
        <v>7.5</v>
      </c>
      <c r="Q1219">
        <v>115.5</v>
      </c>
      <c r="R1219">
        <v>866.25</v>
      </c>
      <c r="S1219">
        <f>IFERROR(_xlfn.XLOOKUP(tbl_Facturas[[#This Row],[Key_Fact]],tbl_Manifiestos[Key_Manif],tbl_Manifiestos[Pagado a Broker],0),0)</f>
        <v>805.61250000000007</v>
      </c>
      <c r="T1219">
        <v>755815.4300000004</v>
      </c>
    </row>
    <row r="1220" spans="1:20" x14ac:dyDescent="0.25">
      <c r="A1220" t="s">
        <v>5827</v>
      </c>
      <c r="B1220" t="str">
        <f>tbl_Facturas[[#This Row],[Factura]] &amp; "|" &amp; tbl_Facturas[[#This Row],[Proyecto OK]] &amp; "|" &amp; TEXT(tbl_Facturas[[#This Row],[Horas o Viaje]],"0.00") &amp; "|" &amp; TEXT(tbl_Facturas[[#This Row],[Costo unitario]],"0.00")</f>
        <v>2476|Lead Replacement Service|8.50|110.00</v>
      </c>
      <c r="C1220">
        <v>2476</v>
      </c>
      <c r="D1220">
        <v>708</v>
      </c>
      <c r="E1220" t="s">
        <v>27</v>
      </c>
      <c r="G1220" t="s">
        <v>841</v>
      </c>
      <c r="H1220" t="s">
        <v>1305</v>
      </c>
      <c r="I1220" s="134" t="s">
        <v>5866</v>
      </c>
      <c r="J1220" t="s">
        <v>878</v>
      </c>
      <c r="K1220" t="s">
        <v>5903</v>
      </c>
      <c r="L1220">
        <v>3364</v>
      </c>
      <c r="P1220">
        <v>8.5</v>
      </c>
      <c r="Q1220">
        <v>110</v>
      </c>
      <c r="R1220">
        <v>935</v>
      </c>
      <c r="S1220">
        <f>IFERROR(_xlfn.XLOOKUP(tbl_Facturas[[#This Row],[Key_Fact]],tbl_Manifiestos[Key_Manif],tbl_Manifiestos[Pagado a Broker],0),0)</f>
        <v>869.55000000000007</v>
      </c>
      <c r="T1220">
        <v>756750.4300000004</v>
      </c>
    </row>
    <row r="1221" spans="1:20" x14ac:dyDescent="0.25">
      <c r="A1221" t="s">
        <v>5827</v>
      </c>
      <c r="B1221" t="str">
        <f>tbl_Facturas[[#This Row],[Factura]] &amp; "|" &amp; tbl_Facturas[[#This Row],[Proyecto OK]] &amp; "|" &amp; TEXT(tbl_Facturas[[#This Row],[Horas o Viaje]],"0.00") &amp; "|" &amp; TEXT(tbl_Facturas[[#This Row],[Costo unitario]],"0.00")</f>
        <v>2476|Lead Replacement Service|7.00|110.00</v>
      </c>
      <c r="C1221">
        <v>2476</v>
      </c>
      <c r="D1221">
        <v>198</v>
      </c>
      <c r="E1221" t="s">
        <v>5916</v>
      </c>
      <c r="G1221" t="s">
        <v>31</v>
      </c>
      <c r="H1221" t="s">
        <v>1306</v>
      </c>
      <c r="I1221" s="134" t="s">
        <v>5866</v>
      </c>
      <c r="J1221" t="s">
        <v>878</v>
      </c>
      <c r="K1221" t="s">
        <v>5903</v>
      </c>
      <c r="L1221">
        <v>3364</v>
      </c>
      <c r="P1221">
        <v>7</v>
      </c>
      <c r="Q1221">
        <v>110</v>
      </c>
      <c r="R1221">
        <v>770</v>
      </c>
      <c r="S1221">
        <f>IFERROR(_xlfn.XLOOKUP(tbl_Facturas[[#This Row],[Key_Fact]],tbl_Manifiestos[Key_Manif],tbl_Manifiestos[Pagado a Broker],0),0)</f>
        <v>716.1</v>
      </c>
      <c r="T1221">
        <v>757520.4300000004</v>
      </c>
    </row>
    <row r="1222" spans="1:20" x14ac:dyDescent="0.25">
      <c r="A1222" t="s">
        <v>5827</v>
      </c>
      <c r="B1222" t="str">
        <f>tbl_Facturas[[#This Row],[Factura]] &amp; "|" &amp; tbl_Facturas[[#This Row],[Proyecto OK]] &amp; "|" &amp; TEXT(tbl_Facturas[[#This Row],[Horas o Viaje]],"0.00") &amp; "|" &amp; TEXT(tbl_Facturas[[#This Row],[Costo unitario]],"0.00")</f>
        <v>2477|Lead Replacement Service|12.00|110.00</v>
      </c>
      <c r="C1222">
        <v>2477</v>
      </c>
      <c r="D1222">
        <v>708</v>
      </c>
      <c r="E1222" t="s">
        <v>27</v>
      </c>
      <c r="G1222" t="s">
        <v>841</v>
      </c>
      <c r="H1222" t="s">
        <v>1307</v>
      </c>
      <c r="I1222" s="134" t="s">
        <v>5866</v>
      </c>
      <c r="J1222" t="s">
        <v>828</v>
      </c>
      <c r="K1222" t="s">
        <v>5903</v>
      </c>
      <c r="L1222">
        <v>3365</v>
      </c>
      <c r="P1222">
        <v>12</v>
      </c>
      <c r="Q1222">
        <v>110</v>
      </c>
      <c r="R1222">
        <v>1320</v>
      </c>
      <c r="S1222">
        <f>IFERROR(_xlfn.XLOOKUP(tbl_Facturas[[#This Row],[Key_Fact]],tbl_Manifiestos[Key_Manif],tbl_Manifiestos[Pagado a Broker],0),0)</f>
        <v>1227.6000000000001</v>
      </c>
      <c r="T1222">
        <v>758840.4300000004</v>
      </c>
    </row>
    <row r="1223" spans="1:20" x14ac:dyDescent="0.25">
      <c r="A1223" t="s">
        <v>5827</v>
      </c>
      <c r="B1223" t="str">
        <f>tbl_Facturas[[#This Row],[Factura]] &amp; "|" &amp; tbl_Facturas[[#This Row],[Proyecto OK]] &amp; "|" &amp; TEXT(tbl_Facturas[[#This Row],[Horas o Viaje]],"0.00") &amp; "|" &amp; TEXT(tbl_Facturas[[#This Row],[Costo unitario]],"0.00")</f>
        <v>2477|Lead Replacement Service|10.00|110.00</v>
      </c>
      <c r="C1223">
        <v>2477</v>
      </c>
      <c r="D1223">
        <v>617</v>
      </c>
      <c r="E1223" t="s">
        <v>27</v>
      </c>
      <c r="G1223" t="s">
        <v>36</v>
      </c>
      <c r="H1223" t="s">
        <v>1308</v>
      </c>
      <c r="I1223" s="134" t="s">
        <v>5866</v>
      </c>
      <c r="J1223" t="s">
        <v>828</v>
      </c>
      <c r="K1223" t="s">
        <v>5903</v>
      </c>
      <c r="L1223">
        <v>3365</v>
      </c>
      <c r="P1223">
        <v>10</v>
      </c>
      <c r="Q1223">
        <v>110</v>
      </c>
      <c r="R1223">
        <v>1100</v>
      </c>
      <c r="S1223">
        <f>IFERROR(_xlfn.XLOOKUP(tbl_Facturas[[#This Row],[Key_Fact]],tbl_Manifiestos[Key_Manif],tbl_Manifiestos[Pagado a Broker],0),0)</f>
        <v>1023</v>
      </c>
      <c r="T1223">
        <v>759940.4300000004</v>
      </c>
    </row>
    <row r="1224" spans="1:20" x14ac:dyDescent="0.25">
      <c r="A1224" t="s">
        <v>5827</v>
      </c>
      <c r="B1224" t="str">
        <f>tbl_Facturas[[#This Row],[Factura]] &amp; "|" &amp; tbl_Facturas[[#This Row],[Proyecto OK]] &amp; "|" &amp; TEXT(tbl_Facturas[[#This Row],[Horas o Viaje]],"0.00") &amp; "|" &amp; TEXT(tbl_Facturas[[#This Row],[Costo unitario]],"0.00")</f>
        <v>2477|Lead Replacement Service|12.00|110.00</v>
      </c>
      <c r="C1224">
        <v>2477</v>
      </c>
      <c r="D1224">
        <v>708</v>
      </c>
      <c r="E1224" t="s">
        <v>27</v>
      </c>
      <c r="G1224" t="s">
        <v>841</v>
      </c>
      <c r="H1224" t="s">
        <v>1309</v>
      </c>
      <c r="I1224" s="134" t="s">
        <v>5866</v>
      </c>
      <c r="J1224" t="s">
        <v>828</v>
      </c>
      <c r="K1224" t="s">
        <v>5903</v>
      </c>
      <c r="L1224">
        <v>3365</v>
      </c>
      <c r="P1224">
        <v>12</v>
      </c>
      <c r="Q1224">
        <v>110</v>
      </c>
      <c r="R1224">
        <v>1320</v>
      </c>
      <c r="S1224">
        <f>IFERROR(_xlfn.XLOOKUP(tbl_Facturas[[#This Row],[Key_Fact]],tbl_Manifiestos[Key_Manif],tbl_Manifiestos[Pagado a Broker],0),0)</f>
        <v>1227.6000000000001</v>
      </c>
      <c r="T1224">
        <v>761260.4300000004</v>
      </c>
    </row>
    <row r="1225" spans="1:20" x14ac:dyDescent="0.25">
      <c r="A1225" t="s">
        <v>5827</v>
      </c>
      <c r="B1225" t="str">
        <f>tbl_Facturas[[#This Row],[Factura]] &amp; "|" &amp; tbl_Facturas[[#This Row],[Proyecto OK]] &amp; "|" &amp; TEXT(tbl_Facturas[[#This Row],[Horas o Viaje]],"0.00") &amp; "|" &amp; TEXT(tbl_Facturas[[#This Row],[Costo unitario]],"0.00")</f>
        <v>2477|Lead Replacement Service|10.50|110.00</v>
      </c>
      <c r="C1225">
        <v>2477</v>
      </c>
      <c r="D1225">
        <v>617</v>
      </c>
      <c r="E1225" t="s">
        <v>27</v>
      </c>
      <c r="G1225" t="s">
        <v>36</v>
      </c>
      <c r="H1225" t="s">
        <v>1310</v>
      </c>
      <c r="I1225" s="134" t="s">
        <v>5866</v>
      </c>
      <c r="J1225" t="s">
        <v>828</v>
      </c>
      <c r="K1225" t="s">
        <v>5903</v>
      </c>
      <c r="L1225">
        <v>3365</v>
      </c>
      <c r="P1225">
        <v>10.5</v>
      </c>
      <c r="Q1225">
        <v>110</v>
      </c>
      <c r="R1225">
        <v>1155</v>
      </c>
      <c r="S1225">
        <f>IFERROR(_xlfn.XLOOKUP(tbl_Facturas[[#This Row],[Key_Fact]],tbl_Manifiestos[Key_Manif],tbl_Manifiestos[Pagado a Broker],0),0)</f>
        <v>1074.1500000000001</v>
      </c>
      <c r="T1225">
        <v>762415.4300000004</v>
      </c>
    </row>
    <row r="1226" spans="1:20" x14ac:dyDescent="0.25">
      <c r="A1226" t="s">
        <v>5827</v>
      </c>
      <c r="B1226" t="str">
        <f>tbl_Facturas[[#This Row],[Factura]] &amp; "|" &amp; tbl_Facturas[[#This Row],[Proyecto OK]] &amp; "|" &amp; TEXT(tbl_Facturas[[#This Row],[Horas o Viaje]],"0.00") &amp; "|" &amp; TEXT(tbl_Facturas[[#This Row],[Costo unitario]],"0.00")</f>
        <v>2477|Lead Replacement Service|12.00|110.00</v>
      </c>
      <c r="C1226">
        <v>2477</v>
      </c>
      <c r="D1226">
        <v>708</v>
      </c>
      <c r="E1226" t="s">
        <v>27</v>
      </c>
      <c r="G1226" t="s">
        <v>841</v>
      </c>
      <c r="H1226" t="s">
        <v>1311</v>
      </c>
      <c r="I1226" s="134" t="s">
        <v>5866</v>
      </c>
      <c r="J1226" t="s">
        <v>828</v>
      </c>
      <c r="K1226" t="s">
        <v>5903</v>
      </c>
      <c r="L1226">
        <v>3365</v>
      </c>
      <c r="P1226">
        <v>12</v>
      </c>
      <c r="Q1226">
        <v>110</v>
      </c>
      <c r="R1226">
        <v>1320</v>
      </c>
      <c r="S1226">
        <f>IFERROR(_xlfn.XLOOKUP(tbl_Facturas[[#This Row],[Key_Fact]],tbl_Manifiestos[Key_Manif],tbl_Manifiestos[Pagado a Broker],0),0)</f>
        <v>1227.6000000000001</v>
      </c>
      <c r="T1226">
        <v>763735.4300000004</v>
      </c>
    </row>
    <row r="1227" spans="1:20" x14ac:dyDescent="0.25">
      <c r="A1227" t="s">
        <v>5827</v>
      </c>
      <c r="B1227" t="str">
        <f>tbl_Facturas[[#This Row],[Factura]] &amp; "|" &amp; tbl_Facturas[[#This Row],[Proyecto OK]] &amp; "|" &amp; TEXT(tbl_Facturas[[#This Row],[Horas o Viaje]],"0.00") &amp; "|" &amp; TEXT(tbl_Facturas[[#This Row],[Costo unitario]],"0.00")</f>
        <v>2477|Lead Replacement Service|9.75|110.00</v>
      </c>
      <c r="C1227">
        <v>2477</v>
      </c>
      <c r="D1227">
        <v>617</v>
      </c>
      <c r="E1227" t="s">
        <v>27</v>
      </c>
      <c r="G1227" t="s">
        <v>36</v>
      </c>
      <c r="H1227" t="s">
        <v>1312</v>
      </c>
      <c r="I1227" s="134" t="s">
        <v>5866</v>
      </c>
      <c r="J1227" t="s">
        <v>828</v>
      </c>
      <c r="K1227" t="s">
        <v>5903</v>
      </c>
      <c r="L1227">
        <v>3365</v>
      </c>
      <c r="P1227">
        <v>9.75</v>
      </c>
      <c r="Q1227">
        <v>110</v>
      </c>
      <c r="R1227">
        <v>1072.5</v>
      </c>
      <c r="S1227">
        <f>IFERROR(_xlfn.XLOOKUP(tbl_Facturas[[#This Row],[Key_Fact]],tbl_Manifiestos[Key_Manif],tbl_Manifiestos[Pagado a Broker],0),0)</f>
        <v>997.42500000000007</v>
      </c>
      <c r="T1227">
        <v>764807.9300000004</v>
      </c>
    </row>
    <row r="1228" spans="1:20" x14ac:dyDescent="0.25">
      <c r="A1228" t="s">
        <v>5827</v>
      </c>
      <c r="B1228" t="str">
        <f>tbl_Facturas[[#This Row],[Factura]] &amp; "|" &amp; tbl_Facturas[[#This Row],[Proyecto OK]] &amp; "|" &amp; TEXT(tbl_Facturas[[#This Row],[Horas o Viaje]],"0.00") &amp; "|" &amp; TEXT(tbl_Facturas[[#This Row],[Costo unitario]],"0.00")</f>
        <v>2477|Lead Replacement Service|11.00|110.00</v>
      </c>
      <c r="C1228">
        <v>2477</v>
      </c>
      <c r="D1228">
        <v>708</v>
      </c>
      <c r="E1228" t="s">
        <v>27</v>
      </c>
      <c r="G1228" t="s">
        <v>841</v>
      </c>
      <c r="H1228" t="s">
        <v>1313</v>
      </c>
      <c r="I1228" s="134" t="s">
        <v>5866</v>
      </c>
      <c r="J1228" t="s">
        <v>828</v>
      </c>
      <c r="K1228" t="s">
        <v>5903</v>
      </c>
      <c r="L1228">
        <v>3365</v>
      </c>
      <c r="P1228">
        <v>11</v>
      </c>
      <c r="Q1228">
        <v>110</v>
      </c>
      <c r="R1228">
        <v>1210</v>
      </c>
      <c r="S1228">
        <f>IFERROR(_xlfn.XLOOKUP(tbl_Facturas[[#This Row],[Key_Fact]],tbl_Manifiestos[Key_Manif],tbl_Manifiestos[Pagado a Broker],0),0)</f>
        <v>1125.3</v>
      </c>
      <c r="T1228">
        <v>766017.9300000004</v>
      </c>
    </row>
    <row r="1229" spans="1:20" x14ac:dyDescent="0.25">
      <c r="A1229" t="s">
        <v>5827</v>
      </c>
      <c r="B1229" t="str">
        <f>tbl_Facturas[[#This Row],[Factura]] &amp; "|" &amp; tbl_Facturas[[#This Row],[Proyecto OK]] &amp; "|" &amp; TEXT(tbl_Facturas[[#This Row],[Horas o Viaje]],"0.00") &amp; "|" &amp; TEXT(tbl_Facturas[[#This Row],[Costo unitario]],"0.00")</f>
        <v>2477|Lead Replacement Service|8.00|110.00</v>
      </c>
      <c r="C1229">
        <v>2477</v>
      </c>
      <c r="D1229">
        <v>617</v>
      </c>
      <c r="E1229" t="s">
        <v>27</v>
      </c>
      <c r="G1229" t="s">
        <v>36</v>
      </c>
      <c r="H1229" t="s">
        <v>1314</v>
      </c>
      <c r="I1229" s="134" t="s">
        <v>5866</v>
      </c>
      <c r="J1229" t="s">
        <v>828</v>
      </c>
      <c r="K1229" t="s">
        <v>5903</v>
      </c>
      <c r="L1229">
        <v>3365</v>
      </c>
      <c r="P1229">
        <v>8</v>
      </c>
      <c r="Q1229">
        <v>110</v>
      </c>
      <c r="R1229">
        <v>880</v>
      </c>
      <c r="S1229">
        <f>IFERROR(_xlfn.XLOOKUP(tbl_Facturas[[#This Row],[Key_Fact]],tbl_Manifiestos[Key_Manif],tbl_Manifiestos[Pagado a Broker],0),0)</f>
        <v>818.40000000000009</v>
      </c>
      <c r="T1229">
        <v>766897.9300000004</v>
      </c>
    </row>
    <row r="1230" spans="1:20" x14ac:dyDescent="0.25">
      <c r="A1230" t="s">
        <v>5827</v>
      </c>
      <c r="B1230" t="str">
        <f>tbl_Facturas[[#This Row],[Factura]] &amp; "|" &amp; tbl_Facturas[[#This Row],[Proyecto OK]] &amp; "|" &amp; TEXT(tbl_Facturas[[#This Row],[Horas o Viaje]],"0.00") &amp; "|" &amp; TEXT(tbl_Facturas[[#This Row],[Costo unitario]],"0.00")</f>
        <v>2477|Lead Replacement Service|8.00|110.00</v>
      </c>
      <c r="C1230">
        <v>2477</v>
      </c>
      <c r="D1230">
        <v>198</v>
      </c>
      <c r="E1230" t="s">
        <v>5916</v>
      </c>
      <c r="G1230" t="s">
        <v>31</v>
      </c>
      <c r="H1230" t="s">
        <v>1315</v>
      </c>
      <c r="I1230" s="134" t="s">
        <v>5866</v>
      </c>
      <c r="J1230" t="s">
        <v>828</v>
      </c>
      <c r="K1230" t="s">
        <v>5903</v>
      </c>
      <c r="L1230">
        <v>3365</v>
      </c>
      <c r="P1230">
        <v>8</v>
      </c>
      <c r="Q1230">
        <v>110</v>
      </c>
      <c r="R1230">
        <v>880</v>
      </c>
      <c r="S1230">
        <f>IFERROR(_xlfn.XLOOKUP(tbl_Facturas[[#This Row],[Key_Fact]],tbl_Manifiestos[Key_Manif],tbl_Manifiestos[Pagado a Broker],0),0)</f>
        <v>818.40000000000009</v>
      </c>
      <c r="T1230">
        <v>767777.9300000004</v>
      </c>
    </row>
    <row r="1231" spans="1:20" x14ac:dyDescent="0.25">
      <c r="A1231" t="s">
        <v>5827</v>
      </c>
      <c r="B1231" t="str">
        <f>tbl_Facturas[[#This Row],[Factura]] &amp; "|" &amp; tbl_Facturas[[#This Row],[Proyecto OK]] &amp; "|" &amp; TEXT(tbl_Facturas[[#This Row],[Horas o Viaje]],"0.00") &amp; "|" &amp; TEXT(tbl_Facturas[[#This Row],[Costo unitario]],"0.00")</f>
        <v>2477|Lead Replacement Service|8.00|110.00</v>
      </c>
      <c r="C1231">
        <v>2477</v>
      </c>
      <c r="D1231">
        <v>11</v>
      </c>
      <c r="E1231" t="s">
        <v>12</v>
      </c>
      <c r="G1231" t="s">
        <v>13</v>
      </c>
      <c r="H1231" t="s">
        <v>1316</v>
      </c>
      <c r="I1231" s="134" t="s">
        <v>5866</v>
      </c>
      <c r="J1231" t="s">
        <v>828</v>
      </c>
      <c r="K1231" t="s">
        <v>5903</v>
      </c>
      <c r="L1231">
        <v>3365</v>
      </c>
      <c r="P1231">
        <v>8</v>
      </c>
      <c r="Q1231">
        <v>110</v>
      </c>
      <c r="R1231">
        <v>880</v>
      </c>
      <c r="S1231">
        <f>IFERROR(_xlfn.XLOOKUP(tbl_Facturas[[#This Row],[Key_Fact]],tbl_Manifiestos[Key_Manif],tbl_Manifiestos[Pagado a Broker],0),0)</f>
        <v>818.40000000000009</v>
      </c>
      <c r="T1231">
        <v>768657.9300000004</v>
      </c>
    </row>
    <row r="1232" spans="1:20" x14ac:dyDescent="0.25">
      <c r="A1232" t="s">
        <v>5827</v>
      </c>
      <c r="B1232" t="str">
        <f>tbl_Facturas[[#This Row],[Factura]] &amp; "|" &amp; tbl_Facturas[[#This Row],[Proyecto OK]] &amp; "|" &amp; TEXT(tbl_Facturas[[#This Row],[Horas o Viaje]],"0.00") &amp; "|" &amp; TEXT(tbl_Facturas[[#This Row],[Costo unitario]],"0.00")</f>
        <v>2477|Lead Replacement Service|7.50|110.00</v>
      </c>
      <c r="C1232">
        <v>2477</v>
      </c>
      <c r="D1232">
        <v>11</v>
      </c>
      <c r="E1232" t="s">
        <v>12</v>
      </c>
      <c r="G1232" t="s">
        <v>13</v>
      </c>
      <c r="H1232" t="s">
        <v>1317</v>
      </c>
      <c r="I1232" s="134" t="s">
        <v>5866</v>
      </c>
      <c r="J1232" t="s">
        <v>828</v>
      </c>
      <c r="K1232" t="s">
        <v>5903</v>
      </c>
      <c r="L1232">
        <v>3365</v>
      </c>
      <c r="P1232">
        <v>7.5</v>
      </c>
      <c r="Q1232">
        <v>110</v>
      </c>
      <c r="R1232">
        <v>825</v>
      </c>
      <c r="S1232">
        <f>IFERROR(_xlfn.XLOOKUP(tbl_Facturas[[#This Row],[Key_Fact]],tbl_Manifiestos[Key_Manif],tbl_Manifiestos[Pagado a Broker],0),0)</f>
        <v>767.25</v>
      </c>
      <c r="T1232">
        <v>769482.9300000004</v>
      </c>
    </row>
    <row r="1233" spans="1:20" x14ac:dyDescent="0.25">
      <c r="A1233" t="s">
        <v>5827</v>
      </c>
      <c r="B1233" t="str">
        <f>tbl_Facturas[[#This Row],[Factura]] &amp; "|" &amp; tbl_Facturas[[#This Row],[Proyecto OK]] &amp; "|" &amp; TEXT(tbl_Facturas[[#This Row],[Horas o Viaje]],"0.00") &amp; "|" &amp; TEXT(tbl_Facturas[[#This Row],[Costo unitario]],"0.00")</f>
        <v>2477|Lead Replacement Service|7.00|110.00</v>
      </c>
      <c r="C1233">
        <v>2477</v>
      </c>
      <c r="D1233">
        <v>515</v>
      </c>
      <c r="E1233" t="s">
        <v>27</v>
      </c>
      <c r="G1233" t="s">
        <v>54</v>
      </c>
      <c r="H1233" t="s">
        <v>1318</v>
      </c>
      <c r="I1233" s="134" t="s">
        <v>5866</v>
      </c>
      <c r="J1233" t="s">
        <v>828</v>
      </c>
      <c r="K1233" t="s">
        <v>5903</v>
      </c>
      <c r="L1233">
        <v>3365</v>
      </c>
      <c r="P1233">
        <v>7</v>
      </c>
      <c r="Q1233">
        <v>110</v>
      </c>
      <c r="R1233">
        <v>770</v>
      </c>
      <c r="S1233">
        <f>IFERROR(_xlfn.XLOOKUP(tbl_Facturas[[#This Row],[Key_Fact]],tbl_Manifiestos[Key_Manif],tbl_Manifiestos[Pagado a Broker],0),0)</f>
        <v>716.1</v>
      </c>
      <c r="T1233">
        <v>770252.9300000004</v>
      </c>
    </row>
    <row r="1234" spans="1:20" x14ac:dyDescent="0.25">
      <c r="A1234" t="s">
        <v>5827</v>
      </c>
      <c r="B1234" t="str">
        <f>tbl_Facturas[[#This Row],[Factura]] &amp; "|" &amp; tbl_Facturas[[#This Row],[Proyecto OK]] &amp; "|" &amp; TEXT(tbl_Facturas[[#This Row],[Horas o Viaje]],"0.00") &amp; "|" &amp; TEXT(tbl_Facturas[[#This Row],[Costo unitario]],"0.00")</f>
        <v>2477|Lead Replacement Service|8.50|110.00</v>
      </c>
      <c r="C1234">
        <v>2477</v>
      </c>
      <c r="D1234">
        <v>612</v>
      </c>
      <c r="E1234" t="s">
        <v>663</v>
      </c>
      <c r="G1234" t="s">
        <v>1319</v>
      </c>
      <c r="H1234" t="s">
        <v>1320</v>
      </c>
      <c r="I1234" s="134" t="s">
        <v>5866</v>
      </c>
      <c r="J1234" t="s">
        <v>828</v>
      </c>
      <c r="K1234" t="s">
        <v>5903</v>
      </c>
      <c r="L1234">
        <v>3365</v>
      </c>
      <c r="P1234">
        <v>8.5</v>
      </c>
      <c r="Q1234">
        <v>110</v>
      </c>
      <c r="R1234">
        <v>935</v>
      </c>
      <c r="S1234">
        <f>IFERROR(_xlfn.XLOOKUP(tbl_Facturas[[#This Row],[Key_Fact]],tbl_Manifiestos[Key_Manif],tbl_Manifiestos[Pagado a Broker],0),0)</f>
        <v>0</v>
      </c>
      <c r="T1234">
        <v>771187.9300000004</v>
      </c>
    </row>
    <row r="1235" spans="1:20" x14ac:dyDescent="0.25">
      <c r="A1235" t="s">
        <v>5827</v>
      </c>
      <c r="B1235" t="str">
        <f>tbl_Facturas[[#This Row],[Factura]] &amp; "|" &amp; tbl_Facturas[[#This Row],[Proyecto OK]] &amp; "|" &amp; TEXT(tbl_Facturas[[#This Row],[Horas o Viaje]],"0.00") &amp; "|" &amp; TEXT(tbl_Facturas[[#This Row],[Costo unitario]],"0.00")</f>
        <v>2477|Lead Replacement Service|8.50|110.00</v>
      </c>
      <c r="C1235">
        <v>2477</v>
      </c>
      <c r="D1235">
        <v>27</v>
      </c>
      <c r="E1235" t="s">
        <v>5309</v>
      </c>
      <c r="G1235" t="s">
        <v>1321</v>
      </c>
      <c r="H1235" t="s">
        <v>1322</v>
      </c>
      <c r="I1235" s="134" t="s">
        <v>5866</v>
      </c>
      <c r="J1235" t="s">
        <v>828</v>
      </c>
      <c r="K1235" t="s">
        <v>5903</v>
      </c>
      <c r="L1235">
        <v>3365</v>
      </c>
      <c r="P1235">
        <v>8.5</v>
      </c>
      <c r="Q1235">
        <v>110</v>
      </c>
      <c r="R1235">
        <v>935</v>
      </c>
      <c r="S1235">
        <f>IFERROR(_xlfn.XLOOKUP(tbl_Facturas[[#This Row],[Key_Fact]],tbl_Manifiestos[Key_Manif],tbl_Manifiestos[Pagado a Broker],0),0)</f>
        <v>0</v>
      </c>
      <c r="T1235">
        <v>772122.9300000004</v>
      </c>
    </row>
    <row r="1236" spans="1:20" x14ac:dyDescent="0.25">
      <c r="A1236" t="s">
        <v>5827</v>
      </c>
      <c r="B1236" t="str">
        <f>tbl_Facturas[[#This Row],[Factura]] &amp; "|" &amp; tbl_Facturas[[#This Row],[Proyecto OK]] &amp; "|" &amp; TEXT(tbl_Facturas[[#This Row],[Horas o Viaje]],"0.00") &amp; "|" &amp; TEXT(tbl_Facturas[[#This Row],[Costo unitario]],"0.00")</f>
        <v>2479|AR Term|9.75|115.50</v>
      </c>
      <c r="C1236">
        <v>2479</v>
      </c>
      <c r="D1236">
        <v>11</v>
      </c>
      <c r="E1236" t="s">
        <v>12</v>
      </c>
      <c r="G1236" t="s">
        <v>13</v>
      </c>
      <c r="H1236" t="s">
        <v>1323</v>
      </c>
      <c r="I1236" s="134" t="s">
        <v>5324</v>
      </c>
      <c r="J1236" t="s">
        <v>1039</v>
      </c>
      <c r="K1236" s="240" t="s">
        <v>1039</v>
      </c>
      <c r="P1236">
        <v>9.75</v>
      </c>
      <c r="Q1236">
        <v>115.5</v>
      </c>
      <c r="R1236">
        <v>1126.1300000000001</v>
      </c>
      <c r="S1236">
        <f>IFERROR(_xlfn.XLOOKUP(tbl_Facturas[[#This Row],[Key_Fact]],tbl_Manifiestos[Key_Manif],tbl_Manifiestos[Pagado a Broker],0),0)</f>
        <v>1047.2962500000001</v>
      </c>
      <c r="T1236">
        <v>773249.06000000041</v>
      </c>
    </row>
    <row r="1237" spans="1:20" x14ac:dyDescent="0.25">
      <c r="A1237" t="s">
        <v>5827</v>
      </c>
      <c r="B1237" t="str">
        <f>tbl_Facturas[[#This Row],[Factura]] &amp; "|" &amp; tbl_Facturas[[#This Row],[Proyecto OK]] &amp; "|" &amp; TEXT(tbl_Facturas[[#This Row],[Horas o Viaje]],"0.00") &amp; "|" &amp; TEXT(tbl_Facturas[[#This Row],[Costo unitario]],"0.00")</f>
        <v>2479|AR Term|7.50|115.50</v>
      </c>
      <c r="C1237">
        <v>2479</v>
      </c>
      <c r="D1237">
        <v>114</v>
      </c>
      <c r="E1237" t="s">
        <v>27</v>
      </c>
      <c r="G1237" t="s">
        <v>57</v>
      </c>
      <c r="H1237" t="s">
        <v>1324</v>
      </c>
      <c r="I1237" s="134" t="s">
        <v>5324</v>
      </c>
      <c r="J1237" t="s">
        <v>1039</v>
      </c>
      <c r="K1237" s="240" t="s">
        <v>1039</v>
      </c>
      <c r="P1237">
        <v>7.5</v>
      </c>
      <c r="Q1237">
        <v>115.5</v>
      </c>
      <c r="R1237">
        <v>866.25</v>
      </c>
      <c r="S1237">
        <f>IFERROR(_xlfn.XLOOKUP(tbl_Facturas[[#This Row],[Key_Fact]],tbl_Manifiestos[Key_Manif],tbl_Manifiestos[Pagado a Broker],0),0)</f>
        <v>805.61250000000007</v>
      </c>
      <c r="T1237">
        <v>774115.31000000041</v>
      </c>
    </row>
    <row r="1238" spans="1:20" x14ac:dyDescent="0.25">
      <c r="A1238" t="s">
        <v>5827</v>
      </c>
      <c r="B1238" t="str">
        <f>tbl_Facturas[[#This Row],[Factura]] &amp; "|" &amp; tbl_Facturas[[#This Row],[Proyecto OK]] &amp; "|" &amp; TEXT(tbl_Facturas[[#This Row],[Horas o Viaje]],"0.00") &amp; "|" &amp; TEXT(tbl_Facturas[[#This Row],[Costo unitario]],"0.00")</f>
        <v>2479|AR Term|7.50|115.50</v>
      </c>
      <c r="C1238">
        <v>2479</v>
      </c>
      <c r="D1238">
        <v>685</v>
      </c>
      <c r="E1238" t="s">
        <v>1261</v>
      </c>
      <c r="G1238" t="s">
        <v>1325</v>
      </c>
      <c r="H1238" t="s">
        <v>1326</v>
      </c>
      <c r="I1238" s="134" t="s">
        <v>5324</v>
      </c>
      <c r="J1238" t="s">
        <v>1039</v>
      </c>
      <c r="K1238" s="240" t="s">
        <v>1039</v>
      </c>
      <c r="P1238">
        <v>7.5</v>
      </c>
      <c r="Q1238">
        <v>115.5</v>
      </c>
      <c r="R1238">
        <v>866.25</v>
      </c>
      <c r="S1238">
        <f>IFERROR(_xlfn.XLOOKUP(tbl_Facturas[[#This Row],[Key_Fact]],tbl_Manifiestos[Key_Manif],tbl_Manifiestos[Pagado a Broker],0),0)</f>
        <v>805.61250000000007</v>
      </c>
      <c r="T1238">
        <v>774981.56000000041</v>
      </c>
    </row>
    <row r="1239" spans="1:20" x14ac:dyDescent="0.25">
      <c r="A1239" t="s">
        <v>5827</v>
      </c>
      <c r="B1239" t="str">
        <f>tbl_Facturas[[#This Row],[Factura]] &amp; "|" &amp; tbl_Facturas[[#This Row],[Proyecto OK]] &amp; "|" &amp; TEXT(tbl_Facturas[[#This Row],[Horas o Viaje]],"0.00") &amp; "|" &amp; TEXT(tbl_Facturas[[#This Row],[Costo unitario]],"0.00")</f>
        <v>2479|AR Term|8.50|115.50</v>
      </c>
      <c r="C1239">
        <v>2479</v>
      </c>
      <c r="D1239">
        <v>54</v>
      </c>
      <c r="E1239" t="s">
        <v>19</v>
      </c>
      <c r="G1239" t="s">
        <v>479</v>
      </c>
      <c r="H1239" t="s">
        <v>1327</v>
      </c>
      <c r="I1239" s="134" t="s">
        <v>5324</v>
      </c>
      <c r="J1239" t="s">
        <v>1039</v>
      </c>
      <c r="K1239" s="240" t="s">
        <v>1039</v>
      </c>
      <c r="P1239">
        <v>8.5</v>
      </c>
      <c r="Q1239">
        <v>115.5</v>
      </c>
      <c r="R1239">
        <v>981.75</v>
      </c>
      <c r="S1239">
        <f>IFERROR(_xlfn.XLOOKUP(tbl_Facturas[[#This Row],[Key_Fact]],tbl_Manifiestos[Key_Manif],tbl_Manifiestos[Pagado a Broker],0),0)</f>
        <v>913.02750000000003</v>
      </c>
      <c r="T1239">
        <v>775963.31000000041</v>
      </c>
    </row>
    <row r="1240" spans="1:20" x14ac:dyDescent="0.25">
      <c r="A1240" t="s">
        <v>5827</v>
      </c>
      <c r="B1240" t="str">
        <f>tbl_Facturas[[#This Row],[Factura]] &amp; "|" &amp; tbl_Facturas[[#This Row],[Proyecto OK]] &amp; "|" &amp; TEXT(tbl_Facturas[[#This Row],[Horas o Viaje]],"0.00") &amp; "|" &amp; TEXT(tbl_Facturas[[#This Row],[Costo unitario]],"0.00")</f>
        <v>2479|AR Term|6.75|115.50</v>
      </c>
      <c r="C1240">
        <v>2479</v>
      </c>
      <c r="D1240">
        <v>670</v>
      </c>
      <c r="E1240" t="s">
        <v>663</v>
      </c>
      <c r="G1240" t="s">
        <v>1328</v>
      </c>
      <c r="H1240" t="s">
        <v>1329</v>
      </c>
      <c r="I1240" s="134" t="s">
        <v>5324</v>
      </c>
      <c r="J1240" t="s">
        <v>1039</v>
      </c>
      <c r="K1240" s="240" t="s">
        <v>1039</v>
      </c>
      <c r="P1240">
        <v>6.75</v>
      </c>
      <c r="Q1240">
        <v>115.5</v>
      </c>
      <c r="R1240">
        <v>779.63</v>
      </c>
      <c r="S1240">
        <f>IFERROR(_xlfn.XLOOKUP(tbl_Facturas[[#This Row],[Key_Fact]],tbl_Manifiestos[Key_Manif],tbl_Manifiestos[Pagado a Broker],0),0)</f>
        <v>0</v>
      </c>
      <c r="T1240">
        <v>776742.94000000041</v>
      </c>
    </row>
    <row r="1241" spans="1:20" x14ac:dyDescent="0.25">
      <c r="A1241" t="s">
        <v>5827</v>
      </c>
      <c r="B1241" t="str">
        <f>tbl_Facturas[[#This Row],[Factura]] &amp; "|" &amp; tbl_Facturas[[#This Row],[Proyecto OK]] &amp; "|" &amp; TEXT(tbl_Facturas[[#This Row],[Horas o Viaje]],"0.00") &amp; "|" &amp; TEXT(tbl_Facturas[[#This Row],[Costo unitario]],"0.00")</f>
        <v>2479|AR Term|7.25|115.50</v>
      </c>
      <c r="C1241">
        <v>2479</v>
      </c>
      <c r="D1241">
        <v>114</v>
      </c>
      <c r="E1241" t="s">
        <v>27</v>
      </c>
      <c r="G1241" t="s">
        <v>57</v>
      </c>
      <c r="H1241" t="s">
        <v>1330</v>
      </c>
      <c r="I1241" s="134" t="s">
        <v>5324</v>
      </c>
      <c r="J1241" t="s">
        <v>1039</v>
      </c>
      <c r="K1241" s="240" t="s">
        <v>1039</v>
      </c>
      <c r="P1241">
        <v>7.25</v>
      </c>
      <c r="Q1241">
        <v>115.5</v>
      </c>
      <c r="R1241">
        <v>837.38</v>
      </c>
      <c r="S1241">
        <f>IFERROR(_xlfn.XLOOKUP(tbl_Facturas[[#This Row],[Key_Fact]],tbl_Manifiestos[Key_Manif],tbl_Manifiestos[Pagado a Broker],0),0)</f>
        <v>778.75875000000008</v>
      </c>
      <c r="T1241">
        <v>777580.32000000041</v>
      </c>
    </row>
    <row r="1242" spans="1:20" x14ac:dyDescent="0.25">
      <c r="A1242" t="s">
        <v>5827</v>
      </c>
      <c r="B1242" t="str">
        <f>tbl_Facturas[[#This Row],[Factura]] &amp; "|" &amp; tbl_Facturas[[#This Row],[Proyecto OK]] &amp; "|" &amp; TEXT(tbl_Facturas[[#This Row],[Horas o Viaje]],"0.00") &amp; "|" &amp; TEXT(tbl_Facturas[[#This Row],[Costo unitario]],"0.00")</f>
        <v>2479|AR Term|8.00|115.50</v>
      </c>
      <c r="C1242">
        <v>2479</v>
      </c>
      <c r="D1242">
        <v>13</v>
      </c>
      <c r="E1242" t="s">
        <v>1089</v>
      </c>
      <c r="G1242" t="s">
        <v>1090</v>
      </c>
      <c r="H1242" t="s">
        <v>1331</v>
      </c>
      <c r="I1242" s="134" t="s">
        <v>5324</v>
      </c>
      <c r="J1242" t="s">
        <v>1039</v>
      </c>
      <c r="K1242" s="240" t="s">
        <v>1039</v>
      </c>
      <c r="P1242">
        <v>8</v>
      </c>
      <c r="Q1242">
        <v>115.5</v>
      </c>
      <c r="R1242">
        <v>924</v>
      </c>
      <c r="S1242">
        <f>IFERROR(_xlfn.XLOOKUP(tbl_Facturas[[#This Row],[Key_Fact]],tbl_Manifiestos[Key_Manif],tbl_Manifiestos[Pagado a Broker],0),0)</f>
        <v>0</v>
      </c>
      <c r="T1242">
        <v>778504.32000000041</v>
      </c>
    </row>
    <row r="1243" spans="1:20" x14ac:dyDescent="0.25">
      <c r="A1243" t="s">
        <v>5827</v>
      </c>
      <c r="B1243" t="str">
        <f>tbl_Facturas[[#This Row],[Factura]] &amp; "|" &amp; tbl_Facturas[[#This Row],[Proyecto OK]] &amp; "|" &amp; TEXT(tbl_Facturas[[#This Row],[Horas o Viaje]],"0.00") &amp; "|" &amp; TEXT(tbl_Facturas[[#This Row],[Costo unitario]],"0.00")</f>
        <v>2479|AR Term|7.75|115.50</v>
      </c>
      <c r="C1243">
        <v>2479</v>
      </c>
      <c r="D1243">
        <v>13</v>
      </c>
      <c r="E1243" t="s">
        <v>1089</v>
      </c>
      <c r="G1243" t="s">
        <v>1090</v>
      </c>
      <c r="H1243" t="s">
        <v>1332</v>
      </c>
      <c r="I1243" s="134" t="s">
        <v>5324</v>
      </c>
      <c r="J1243" t="s">
        <v>1039</v>
      </c>
      <c r="K1243" s="240" t="s">
        <v>1039</v>
      </c>
      <c r="P1243">
        <v>7.75</v>
      </c>
      <c r="Q1243">
        <v>115.5</v>
      </c>
      <c r="R1243">
        <v>895.13</v>
      </c>
      <c r="S1243">
        <f>IFERROR(_xlfn.XLOOKUP(tbl_Facturas[[#This Row],[Key_Fact]],tbl_Manifiestos[Key_Manif],tbl_Manifiestos[Pagado a Broker],0),0)</f>
        <v>0</v>
      </c>
      <c r="T1243">
        <v>779399.45000000042</v>
      </c>
    </row>
    <row r="1244" spans="1:20" x14ac:dyDescent="0.25">
      <c r="A1244" t="s">
        <v>5827</v>
      </c>
      <c r="B1244" t="str">
        <f>tbl_Facturas[[#This Row],[Factura]] &amp; "|" &amp; tbl_Facturas[[#This Row],[Proyecto OK]] &amp; "|" &amp; TEXT(tbl_Facturas[[#This Row],[Horas o Viaje]],"0.00") &amp; "|" &amp; TEXT(tbl_Facturas[[#This Row],[Costo unitario]],"0.00")</f>
        <v>2479|AR Term|8.50|115.50</v>
      </c>
      <c r="C1244">
        <v>2479</v>
      </c>
      <c r="D1244">
        <v>11</v>
      </c>
      <c r="E1244" t="s">
        <v>12</v>
      </c>
      <c r="G1244" t="s">
        <v>13</v>
      </c>
      <c r="H1244" t="s">
        <v>1333</v>
      </c>
      <c r="I1244" s="134" t="s">
        <v>5324</v>
      </c>
      <c r="J1244" t="s">
        <v>1039</v>
      </c>
      <c r="K1244" s="240" t="s">
        <v>1039</v>
      </c>
      <c r="P1244">
        <v>8.5</v>
      </c>
      <c r="Q1244">
        <v>115.5</v>
      </c>
      <c r="R1244">
        <v>981.75</v>
      </c>
      <c r="S1244">
        <f>IFERROR(_xlfn.XLOOKUP(tbl_Facturas[[#This Row],[Key_Fact]],tbl_Manifiestos[Key_Manif],tbl_Manifiestos[Pagado a Broker],0),0)</f>
        <v>913.02750000000003</v>
      </c>
      <c r="T1244">
        <v>780445.40000000037</v>
      </c>
    </row>
    <row r="1245" spans="1:20" x14ac:dyDescent="0.25">
      <c r="A1245" t="s">
        <v>5827</v>
      </c>
      <c r="B1245" t="str">
        <f>tbl_Facturas[[#This Row],[Factura]] &amp; "|" &amp; tbl_Facturas[[#This Row],[Proyecto OK]] &amp; "|" &amp; TEXT(tbl_Facturas[[#This Row],[Horas o Viaje]],"0.00") &amp; "|" &amp; TEXT(tbl_Facturas[[#This Row],[Costo unitario]],"0.00")</f>
        <v>2479|AR Term|1.00|64.20</v>
      </c>
      <c r="C1245">
        <v>2479</v>
      </c>
      <c r="D1245">
        <v>11</v>
      </c>
      <c r="E1245" t="s">
        <v>12</v>
      </c>
      <c r="G1245" t="s">
        <v>13</v>
      </c>
      <c r="H1245" t="s">
        <v>1333</v>
      </c>
      <c r="I1245" s="134" t="s">
        <v>5324</v>
      </c>
      <c r="J1245" t="s">
        <v>5872</v>
      </c>
      <c r="K1245" s="240" t="s">
        <v>1039</v>
      </c>
      <c r="P1245">
        <v>1</v>
      </c>
      <c r="Q1245">
        <v>64.2</v>
      </c>
      <c r="R1245">
        <v>64.2</v>
      </c>
      <c r="S1245">
        <f>IFERROR(_xlfn.XLOOKUP(tbl_Facturas[[#This Row],[Key_Fact]],tbl_Manifiestos[Key_Manif],tbl_Manifiestos[Pagado a Broker],0),0)</f>
        <v>64.2</v>
      </c>
      <c r="T1245">
        <v>779463.65000000037</v>
      </c>
    </row>
    <row r="1246" spans="1:20" x14ac:dyDescent="0.25">
      <c r="A1246" t="s">
        <v>5827</v>
      </c>
      <c r="B1246" t="str">
        <f>tbl_Facturas[[#This Row],[Factura]] &amp; "|" &amp; tbl_Facturas[[#This Row],[Proyecto OK]] &amp; "|" &amp; TEXT(tbl_Facturas[[#This Row],[Horas o Viaje]],"0.00") &amp; "|" &amp; TEXT(tbl_Facturas[[#This Row],[Costo unitario]],"0.00")</f>
        <v>2479|AR Term|1.00|42.80</v>
      </c>
      <c r="C1246">
        <v>2479</v>
      </c>
      <c r="D1246">
        <v>114</v>
      </c>
      <c r="E1246" t="s">
        <v>27</v>
      </c>
      <c r="G1246" t="s">
        <v>57</v>
      </c>
      <c r="H1246" t="s">
        <v>1330</v>
      </c>
      <c r="I1246" s="134" t="s">
        <v>5324</v>
      </c>
      <c r="J1246" t="s">
        <v>5872</v>
      </c>
      <c r="K1246" s="240" t="s">
        <v>1039</v>
      </c>
      <c r="P1246">
        <v>1</v>
      </c>
      <c r="Q1246">
        <v>42.8</v>
      </c>
      <c r="R1246">
        <v>42.8</v>
      </c>
      <c r="S1246">
        <f>IFERROR(_xlfn.XLOOKUP(tbl_Facturas[[#This Row],[Key_Fact]],tbl_Manifiestos[Key_Manif],tbl_Manifiestos[Pagado a Broker],0),0)</f>
        <v>0</v>
      </c>
      <c r="T1246">
        <v>780488.20000000042</v>
      </c>
    </row>
    <row r="1247" spans="1:20" x14ac:dyDescent="0.25">
      <c r="A1247" t="s">
        <v>5827</v>
      </c>
      <c r="B1247" t="str">
        <f>tbl_Facturas[[#This Row],[Factura]] &amp; "|" &amp; tbl_Facturas[[#This Row],[Proyecto OK]] &amp; "|" &amp; TEXT(tbl_Facturas[[#This Row],[Horas o Viaje]],"0.00") &amp; "|" &amp; TEXT(tbl_Facturas[[#This Row],[Costo unitario]],"0.00")</f>
        <v>2479|AR Term|1.00|64.20</v>
      </c>
      <c r="C1247">
        <v>2479</v>
      </c>
      <c r="D1247">
        <v>54</v>
      </c>
      <c r="E1247" t="s">
        <v>19</v>
      </c>
      <c r="G1247" t="s">
        <v>479</v>
      </c>
      <c r="H1247" t="s">
        <v>1327</v>
      </c>
      <c r="I1247" s="134" t="s">
        <v>5324</v>
      </c>
      <c r="J1247" t="s">
        <v>5872</v>
      </c>
      <c r="K1247" s="240" t="s">
        <v>1039</v>
      </c>
      <c r="P1247">
        <v>1</v>
      </c>
      <c r="Q1247">
        <v>64.2</v>
      </c>
      <c r="R1247">
        <v>64.2</v>
      </c>
      <c r="S1247">
        <f>IFERROR(_xlfn.XLOOKUP(tbl_Facturas[[#This Row],[Key_Fact]],tbl_Manifiestos[Key_Manif],tbl_Manifiestos[Pagado a Broker],0),0)</f>
        <v>64.2</v>
      </c>
      <c r="T1247">
        <v>780552.40000000037</v>
      </c>
    </row>
    <row r="1248" spans="1:20" x14ac:dyDescent="0.25">
      <c r="A1248" t="s">
        <v>5827</v>
      </c>
      <c r="B1248" t="str">
        <f>tbl_Facturas[[#This Row],[Factura]] &amp; "|" &amp; tbl_Facturas[[#This Row],[Proyecto OK]] &amp; "|" &amp; TEXT(tbl_Facturas[[#This Row],[Horas o Viaje]],"0.00") &amp; "|" &amp; TEXT(tbl_Facturas[[#This Row],[Costo unitario]],"0.00")</f>
        <v>2480|OAM|7.75|105.00</v>
      </c>
      <c r="C1248">
        <v>2480</v>
      </c>
      <c r="D1248">
        <v>103</v>
      </c>
      <c r="E1248" t="s">
        <v>27</v>
      </c>
      <c r="G1248" t="s">
        <v>284</v>
      </c>
      <c r="H1248" t="s">
        <v>1334</v>
      </c>
      <c r="I1248" s="134" t="s">
        <v>5867</v>
      </c>
      <c r="J1248" t="s">
        <v>787</v>
      </c>
      <c r="K1248" t="s">
        <v>787</v>
      </c>
      <c r="P1248">
        <v>7.75</v>
      </c>
      <c r="Q1248">
        <v>105</v>
      </c>
      <c r="R1248">
        <v>813.75</v>
      </c>
      <c r="S1248">
        <f>IFERROR(_xlfn.XLOOKUP(tbl_Facturas[[#This Row],[Key_Fact]],tbl_Manifiestos[Key_Manif],tbl_Manifiestos[Pagado a Broker],0),0)</f>
        <v>756.78750000000002</v>
      </c>
      <c r="T1248">
        <v>781366.15000000037</v>
      </c>
    </row>
    <row r="1249" spans="1:20" x14ac:dyDescent="0.25">
      <c r="A1249" t="s">
        <v>5827</v>
      </c>
      <c r="B1249" t="str">
        <f>tbl_Facturas[[#This Row],[Factura]] &amp; "|" &amp; tbl_Facturas[[#This Row],[Proyecto OK]] &amp; "|" &amp; TEXT(tbl_Facturas[[#This Row],[Horas o Viaje]],"0.00") &amp; "|" &amp; TEXT(tbl_Facturas[[#This Row],[Costo unitario]],"0.00")</f>
        <v>2480|OAM|5.75|105.00</v>
      </c>
      <c r="C1249">
        <v>2480</v>
      </c>
      <c r="D1249">
        <v>103</v>
      </c>
      <c r="E1249" t="s">
        <v>27</v>
      </c>
      <c r="G1249" t="s">
        <v>284</v>
      </c>
      <c r="H1249" t="s">
        <v>1335</v>
      </c>
      <c r="I1249" s="134" t="s">
        <v>5867</v>
      </c>
      <c r="J1249" t="s">
        <v>787</v>
      </c>
      <c r="K1249" t="s">
        <v>787</v>
      </c>
      <c r="P1249">
        <v>5.75</v>
      </c>
      <c r="Q1249">
        <v>105</v>
      </c>
      <c r="R1249">
        <v>603.75</v>
      </c>
      <c r="S1249">
        <f>IFERROR(_xlfn.XLOOKUP(tbl_Facturas[[#This Row],[Key_Fact]],tbl_Manifiestos[Key_Manif],tbl_Manifiestos[Pagado a Broker],0),0)</f>
        <v>561.48750000000007</v>
      </c>
      <c r="T1249">
        <v>781969.90000000037</v>
      </c>
    </row>
    <row r="1250" spans="1:20" x14ac:dyDescent="0.25">
      <c r="A1250" t="s">
        <v>5827</v>
      </c>
      <c r="B1250" t="str">
        <f>tbl_Facturas[[#This Row],[Factura]] &amp; "|" &amp; tbl_Facturas[[#This Row],[Proyecto OK]] &amp; "|" &amp; TEXT(tbl_Facturas[[#This Row],[Horas o Viaje]],"0.00") &amp; "|" &amp; TEXT(tbl_Facturas[[#This Row],[Costo unitario]],"0.00")</f>
        <v>2480|OAM|6.50|105.00</v>
      </c>
      <c r="C1250">
        <v>2480</v>
      </c>
      <c r="D1250">
        <v>103</v>
      </c>
      <c r="E1250" t="s">
        <v>27</v>
      </c>
      <c r="G1250" t="s">
        <v>284</v>
      </c>
      <c r="H1250" t="s">
        <v>1336</v>
      </c>
      <c r="I1250" s="134" t="s">
        <v>5867</v>
      </c>
      <c r="J1250" t="s">
        <v>787</v>
      </c>
      <c r="K1250" t="s">
        <v>787</v>
      </c>
      <c r="P1250">
        <v>6.5</v>
      </c>
      <c r="Q1250">
        <v>105</v>
      </c>
      <c r="R1250">
        <v>682.5</v>
      </c>
      <c r="S1250">
        <f>IFERROR(_xlfn.XLOOKUP(tbl_Facturas[[#This Row],[Key_Fact]],tbl_Manifiestos[Key_Manif],tbl_Manifiestos[Pagado a Broker],0),0)</f>
        <v>634.72500000000002</v>
      </c>
      <c r="T1250">
        <v>782652.40000000037</v>
      </c>
    </row>
    <row r="1251" spans="1:20" x14ac:dyDescent="0.25">
      <c r="A1251" t="s">
        <v>5827</v>
      </c>
      <c r="B1251" t="str">
        <f>tbl_Facturas[[#This Row],[Factura]] &amp; "|" &amp; tbl_Facturas[[#This Row],[Proyecto OK]] &amp; "|" &amp; TEXT(tbl_Facturas[[#This Row],[Horas o Viaje]],"0.00") &amp; "|" &amp; TEXT(tbl_Facturas[[#This Row],[Costo unitario]],"0.00")</f>
        <v>2480|OAM|8.00|105.00</v>
      </c>
      <c r="C1251">
        <v>2480</v>
      </c>
      <c r="D1251">
        <v>108</v>
      </c>
      <c r="E1251" t="s">
        <v>5916</v>
      </c>
      <c r="G1251" t="s">
        <v>99</v>
      </c>
      <c r="H1251" t="s">
        <v>1337</v>
      </c>
      <c r="I1251" s="134" t="s">
        <v>5867</v>
      </c>
      <c r="J1251" t="s">
        <v>787</v>
      </c>
      <c r="K1251" t="s">
        <v>787</v>
      </c>
      <c r="P1251">
        <v>8</v>
      </c>
      <c r="Q1251">
        <v>105</v>
      </c>
      <c r="R1251">
        <v>840</v>
      </c>
      <c r="S1251">
        <f>IFERROR(_xlfn.XLOOKUP(tbl_Facturas[[#This Row],[Key_Fact]],tbl_Manifiestos[Key_Manif],tbl_Manifiestos[Pagado a Broker],0),0)</f>
        <v>781.2</v>
      </c>
      <c r="T1251">
        <v>783492.40000000037</v>
      </c>
    </row>
    <row r="1252" spans="1:20" x14ac:dyDescent="0.25">
      <c r="A1252" t="s">
        <v>5827</v>
      </c>
      <c r="B1252" t="str">
        <f>tbl_Facturas[[#This Row],[Factura]] &amp; "|" &amp; tbl_Facturas[[#This Row],[Proyecto OK]] &amp; "|" &amp; TEXT(tbl_Facturas[[#This Row],[Horas o Viaje]],"0.00") &amp; "|" &amp; TEXT(tbl_Facturas[[#This Row],[Costo unitario]],"0.00")</f>
        <v>2480|OAM|6.75|105.00</v>
      </c>
      <c r="C1252">
        <v>2480</v>
      </c>
      <c r="D1252">
        <v>325</v>
      </c>
      <c r="E1252" t="s">
        <v>27</v>
      </c>
      <c r="G1252" t="s">
        <v>34</v>
      </c>
      <c r="H1252" t="s">
        <v>1338</v>
      </c>
      <c r="I1252" s="134" t="s">
        <v>5867</v>
      </c>
      <c r="J1252" t="s">
        <v>787</v>
      </c>
      <c r="K1252" t="s">
        <v>787</v>
      </c>
      <c r="P1252">
        <v>6.75</v>
      </c>
      <c r="Q1252">
        <v>105</v>
      </c>
      <c r="R1252">
        <v>708.75</v>
      </c>
      <c r="S1252">
        <f>IFERROR(_xlfn.XLOOKUP(tbl_Facturas[[#This Row],[Key_Fact]],tbl_Manifiestos[Key_Manif],tbl_Manifiestos[Pagado a Broker],0),0)</f>
        <v>0</v>
      </c>
      <c r="T1252">
        <v>784201.15000000037</v>
      </c>
    </row>
    <row r="1253" spans="1:20" x14ac:dyDescent="0.25">
      <c r="A1253" t="s">
        <v>5827</v>
      </c>
      <c r="B1253" t="str">
        <f>tbl_Facturas[[#This Row],[Factura]] &amp; "|" &amp; tbl_Facturas[[#This Row],[Proyecto OK]] &amp; "|" &amp; TEXT(tbl_Facturas[[#This Row],[Horas o Viaje]],"0.00") &amp; "|" &amp; TEXT(tbl_Facturas[[#This Row],[Costo unitario]],"0.00")</f>
        <v>2480|OAM|7.00|105.00</v>
      </c>
      <c r="C1253">
        <v>2480</v>
      </c>
      <c r="D1253">
        <v>25</v>
      </c>
      <c r="E1253" t="s">
        <v>1339</v>
      </c>
      <c r="G1253" t="s">
        <v>1340</v>
      </c>
      <c r="H1253" t="s">
        <v>1341</v>
      </c>
      <c r="I1253" s="134" t="s">
        <v>5867</v>
      </c>
      <c r="J1253" t="s">
        <v>787</v>
      </c>
      <c r="K1253" t="s">
        <v>787</v>
      </c>
      <c r="P1253">
        <v>7</v>
      </c>
      <c r="Q1253">
        <v>105</v>
      </c>
      <c r="R1253">
        <v>735</v>
      </c>
      <c r="S1253">
        <f>IFERROR(_xlfn.XLOOKUP(tbl_Facturas[[#This Row],[Key_Fact]],tbl_Manifiestos[Key_Manif],tbl_Manifiestos[Pagado a Broker],0),0)</f>
        <v>661.5</v>
      </c>
      <c r="T1253">
        <v>784936.15000000037</v>
      </c>
    </row>
    <row r="1254" spans="1:20" x14ac:dyDescent="0.25">
      <c r="A1254" t="s">
        <v>5827</v>
      </c>
      <c r="B1254" t="str">
        <f>tbl_Facturas[[#This Row],[Factura]] &amp; "|" &amp; tbl_Facturas[[#This Row],[Proyecto OK]] &amp; "|" &amp; TEXT(tbl_Facturas[[#This Row],[Horas o Viaje]],"0.00") &amp; "|" &amp; TEXT(tbl_Facturas[[#This Row],[Costo unitario]],"0.00")</f>
        <v>2481|JV|7.00|105.00</v>
      </c>
      <c r="C1254">
        <v>2481</v>
      </c>
      <c r="D1254">
        <v>11</v>
      </c>
      <c r="E1254" t="s">
        <v>12</v>
      </c>
      <c r="G1254" t="s">
        <v>13</v>
      </c>
      <c r="H1254" t="s">
        <v>1342</v>
      </c>
      <c r="I1254" s="134" t="s">
        <v>5328</v>
      </c>
      <c r="J1254" t="s">
        <v>711</v>
      </c>
      <c r="K1254" t="s">
        <v>711</v>
      </c>
      <c r="P1254">
        <v>7</v>
      </c>
      <c r="Q1254">
        <v>105</v>
      </c>
      <c r="R1254">
        <v>735</v>
      </c>
      <c r="S1254">
        <f>IFERROR(_xlfn.XLOOKUP(tbl_Facturas[[#This Row],[Key_Fact]],tbl_Manifiestos[Key_Manif],tbl_Manifiestos[Pagado a Broker],0),0)</f>
        <v>683.55000000000007</v>
      </c>
      <c r="T1254">
        <v>785671.15000000037</v>
      </c>
    </row>
    <row r="1255" spans="1:20" x14ac:dyDescent="0.25">
      <c r="A1255" t="s">
        <v>5827</v>
      </c>
      <c r="B1255" t="str">
        <f>tbl_Facturas[[#This Row],[Factura]] &amp; "|" &amp; tbl_Facturas[[#This Row],[Proyecto OK]] &amp; "|" &amp; TEXT(tbl_Facturas[[#This Row],[Horas o Viaje]],"0.00") &amp; "|" &amp; TEXT(tbl_Facturas[[#This Row],[Costo unitario]],"0.00")</f>
        <v>2481|JV|7.25|105.00</v>
      </c>
      <c r="C1255">
        <v>2481</v>
      </c>
      <c r="D1255">
        <v>114</v>
      </c>
      <c r="E1255" t="s">
        <v>27</v>
      </c>
      <c r="G1255" t="s">
        <v>57</v>
      </c>
      <c r="H1255" t="s">
        <v>1343</v>
      </c>
      <c r="I1255" s="134" t="s">
        <v>5328</v>
      </c>
      <c r="J1255" t="s">
        <v>711</v>
      </c>
      <c r="K1255" t="s">
        <v>711</v>
      </c>
      <c r="P1255">
        <v>7.25</v>
      </c>
      <c r="Q1255">
        <v>105</v>
      </c>
      <c r="R1255">
        <v>761.25</v>
      </c>
      <c r="S1255">
        <f>IFERROR(_xlfn.XLOOKUP(tbl_Facturas[[#This Row],[Key_Fact]],tbl_Manifiestos[Key_Manif],tbl_Manifiestos[Pagado a Broker],0),0)</f>
        <v>707.96250000000009</v>
      </c>
      <c r="T1255">
        <v>786432.40000000037</v>
      </c>
    </row>
    <row r="1256" spans="1:20" x14ac:dyDescent="0.25">
      <c r="A1256" t="s">
        <v>5827</v>
      </c>
      <c r="B1256" t="str">
        <f>tbl_Facturas[[#This Row],[Factura]] &amp; "|" &amp; tbl_Facturas[[#This Row],[Proyecto OK]] &amp; "|" &amp; TEXT(tbl_Facturas[[#This Row],[Horas o Viaje]],"0.00") &amp; "|" &amp; TEXT(tbl_Facturas[[#This Row],[Costo unitario]],"0.00")</f>
        <v>2481|JV|7.50|105.00</v>
      </c>
      <c r="C1256">
        <v>2481</v>
      </c>
      <c r="D1256">
        <v>25</v>
      </c>
      <c r="E1256" t="s">
        <v>1339</v>
      </c>
      <c r="G1256" t="s">
        <v>1340</v>
      </c>
      <c r="H1256" t="s">
        <v>1344</v>
      </c>
      <c r="I1256" s="134" t="s">
        <v>5328</v>
      </c>
      <c r="J1256" t="s">
        <v>711</v>
      </c>
      <c r="K1256" t="s">
        <v>711</v>
      </c>
      <c r="P1256">
        <v>7.5</v>
      </c>
      <c r="Q1256">
        <v>105</v>
      </c>
      <c r="R1256">
        <v>787.5</v>
      </c>
      <c r="S1256">
        <f>IFERROR(_xlfn.XLOOKUP(tbl_Facturas[[#This Row],[Key_Fact]],tbl_Manifiestos[Key_Manif],tbl_Manifiestos[Pagado a Broker],0),0)</f>
        <v>708.75</v>
      </c>
      <c r="T1256">
        <v>787219.90000000037</v>
      </c>
    </row>
    <row r="1257" spans="1:20" x14ac:dyDescent="0.25">
      <c r="A1257" t="s">
        <v>5827</v>
      </c>
      <c r="B1257" t="str">
        <f>tbl_Facturas[[#This Row],[Factura]] &amp; "|" &amp; tbl_Facturas[[#This Row],[Proyecto OK]] &amp; "|" &amp; TEXT(tbl_Facturas[[#This Row],[Horas o Viaje]],"0.00") &amp; "|" &amp; TEXT(tbl_Facturas[[#This Row],[Costo unitario]],"0.00")</f>
        <v>2482|115th Metra|1.00|150.00</v>
      </c>
      <c r="C1257">
        <v>2482</v>
      </c>
      <c r="D1257">
        <v>103</v>
      </c>
      <c r="E1257" t="s">
        <v>27</v>
      </c>
      <c r="G1257" t="s">
        <v>284</v>
      </c>
      <c r="H1257" t="s">
        <v>1345</v>
      </c>
      <c r="I1257" s="134" t="s">
        <v>5343</v>
      </c>
      <c r="J1257" t="s">
        <v>1346</v>
      </c>
      <c r="K1257" t="s">
        <v>1346</v>
      </c>
      <c r="M1257" t="s">
        <v>1347</v>
      </c>
      <c r="O1257" t="s">
        <v>1348</v>
      </c>
      <c r="P1257">
        <v>1</v>
      </c>
      <c r="Q1257">
        <v>150</v>
      </c>
      <c r="R1257">
        <v>150</v>
      </c>
      <c r="S1257">
        <f>IFERROR(_xlfn.XLOOKUP(tbl_Facturas[[#This Row],[Key_Fact]],tbl_Manifiestos[Key_Manif],tbl_Manifiestos[Pagado a Broker],0),0)</f>
        <v>0</v>
      </c>
      <c r="T1257">
        <v>787369.90000000037</v>
      </c>
    </row>
    <row r="1258" spans="1:20" x14ac:dyDescent="0.25">
      <c r="A1258" t="s">
        <v>5827</v>
      </c>
      <c r="B1258" t="str">
        <f>tbl_Facturas[[#This Row],[Factura]] &amp; "|" &amp; tbl_Facturas[[#This Row],[Proyecto OK]] &amp; "|" &amp; TEXT(tbl_Facturas[[#This Row],[Horas o Viaje]],"0.00") &amp; "|" &amp; TEXT(tbl_Facturas[[#This Row],[Costo unitario]],"0.00")</f>
        <v>2482|115th Metra|1.00|150.00</v>
      </c>
      <c r="C1258">
        <v>2482</v>
      </c>
      <c r="D1258">
        <v>103</v>
      </c>
      <c r="E1258" t="s">
        <v>27</v>
      </c>
      <c r="G1258" t="s">
        <v>284</v>
      </c>
      <c r="H1258" t="s">
        <v>1349</v>
      </c>
      <c r="I1258" s="134" t="s">
        <v>5343</v>
      </c>
      <c r="J1258" t="s">
        <v>1346</v>
      </c>
      <c r="K1258" t="s">
        <v>1346</v>
      </c>
      <c r="M1258" t="s">
        <v>1347</v>
      </c>
      <c r="O1258" t="s">
        <v>1348</v>
      </c>
      <c r="P1258">
        <v>1</v>
      </c>
      <c r="Q1258">
        <v>150</v>
      </c>
      <c r="R1258">
        <v>150</v>
      </c>
      <c r="S1258">
        <f>IFERROR(_xlfn.XLOOKUP(tbl_Facturas[[#This Row],[Key_Fact]],tbl_Manifiestos[Key_Manif],tbl_Manifiestos[Pagado a Broker],0),0)</f>
        <v>0</v>
      </c>
      <c r="T1258">
        <v>787519.90000000037</v>
      </c>
    </row>
    <row r="1259" spans="1:20" x14ac:dyDescent="0.25">
      <c r="A1259" t="s">
        <v>5827</v>
      </c>
      <c r="B1259" t="str">
        <f>tbl_Facturas[[#This Row],[Factura]] &amp; "|" &amp; tbl_Facturas[[#This Row],[Proyecto OK]] &amp; "|" &amp; TEXT(tbl_Facturas[[#This Row],[Horas o Viaje]],"0.00") &amp; "|" &amp; TEXT(tbl_Facturas[[#This Row],[Costo unitario]],"0.00")</f>
        <v>2482|115th Metra|1.00|150.00</v>
      </c>
      <c r="C1259">
        <v>2482</v>
      </c>
      <c r="D1259">
        <v>103</v>
      </c>
      <c r="E1259" t="s">
        <v>27</v>
      </c>
      <c r="G1259" t="s">
        <v>284</v>
      </c>
      <c r="H1259" t="s">
        <v>1350</v>
      </c>
      <c r="I1259" s="134" t="s">
        <v>5343</v>
      </c>
      <c r="J1259" t="s">
        <v>1346</v>
      </c>
      <c r="K1259" t="s">
        <v>1346</v>
      </c>
      <c r="M1259" t="s">
        <v>1347</v>
      </c>
      <c r="O1259" t="s">
        <v>1351</v>
      </c>
      <c r="P1259">
        <v>1</v>
      </c>
      <c r="Q1259">
        <v>150</v>
      </c>
      <c r="R1259">
        <v>150</v>
      </c>
      <c r="S1259">
        <f>IFERROR(_xlfn.XLOOKUP(tbl_Facturas[[#This Row],[Key_Fact]],tbl_Manifiestos[Key_Manif],tbl_Manifiestos[Pagado a Broker],0),0)</f>
        <v>0</v>
      </c>
      <c r="T1259">
        <v>787669.90000000037</v>
      </c>
    </row>
    <row r="1260" spans="1:20" x14ac:dyDescent="0.25">
      <c r="A1260" t="s">
        <v>5827</v>
      </c>
      <c r="B1260" t="str">
        <f>tbl_Facturas[[#This Row],[Factura]] &amp; "|" &amp; tbl_Facturas[[#This Row],[Proyecto OK]] &amp; "|" &amp; TEXT(tbl_Facturas[[#This Row],[Horas o Viaje]],"0.00") &amp; "|" &amp; TEXT(tbl_Facturas[[#This Row],[Costo unitario]],"0.00")</f>
        <v>2482|115th Metra|1.00|150.00</v>
      </c>
      <c r="C1260">
        <v>2482</v>
      </c>
      <c r="D1260">
        <v>103</v>
      </c>
      <c r="E1260" t="s">
        <v>27</v>
      </c>
      <c r="G1260" t="s">
        <v>284</v>
      </c>
      <c r="H1260" t="s">
        <v>1352</v>
      </c>
      <c r="I1260" s="134" t="s">
        <v>5343</v>
      </c>
      <c r="J1260" t="s">
        <v>1346</v>
      </c>
      <c r="K1260" t="s">
        <v>1346</v>
      </c>
      <c r="M1260" t="s">
        <v>1347</v>
      </c>
      <c r="O1260" t="s">
        <v>1351</v>
      </c>
      <c r="P1260">
        <v>1</v>
      </c>
      <c r="Q1260">
        <v>150</v>
      </c>
      <c r="R1260">
        <v>150</v>
      </c>
      <c r="S1260">
        <f>IFERROR(_xlfn.XLOOKUP(tbl_Facturas[[#This Row],[Key_Fact]],tbl_Manifiestos[Key_Manif],tbl_Manifiestos[Pagado a Broker],0),0)</f>
        <v>0</v>
      </c>
      <c r="T1260">
        <v>787819.90000000037</v>
      </c>
    </row>
    <row r="1261" spans="1:20" x14ac:dyDescent="0.25">
      <c r="A1261" t="s">
        <v>5827</v>
      </c>
      <c r="B1261" t="str">
        <f>tbl_Facturas[[#This Row],[Factura]] &amp; "|" &amp; tbl_Facturas[[#This Row],[Proyecto OK]] &amp; "|" &amp; TEXT(tbl_Facturas[[#This Row],[Horas o Viaje]],"0.00") &amp; "|" &amp; TEXT(tbl_Facturas[[#This Row],[Costo unitario]],"0.00")</f>
        <v>2482|115th Metra|1.00|150.00</v>
      </c>
      <c r="C1261">
        <v>2482</v>
      </c>
      <c r="D1261">
        <v>103</v>
      </c>
      <c r="E1261" t="s">
        <v>27</v>
      </c>
      <c r="G1261" t="s">
        <v>284</v>
      </c>
      <c r="H1261" t="s">
        <v>1353</v>
      </c>
      <c r="I1261" s="134" t="s">
        <v>5343</v>
      </c>
      <c r="J1261" t="s">
        <v>1346</v>
      </c>
      <c r="K1261" t="s">
        <v>1346</v>
      </c>
      <c r="M1261" t="s">
        <v>1347</v>
      </c>
      <c r="O1261" t="s">
        <v>1351</v>
      </c>
      <c r="P1261">
        <v>1</v>
      </c>
      <c r="Q1261">
        <v>150</v>
      </c>
      <c r="R1261">
        <v>150</v>
      </c>
      <c r="S1261">
        <f>IFERROR(_xlfn.XLOOKUP(tbl_Facturas[[#This Row],[Key_Fact]],tbl_Manifiestos[Key_Manif],tbl_Manifiestos[Pagado a Broker],0),0)</f>
        <v>0</v>
      </c>
      <c r="T1261">
        <v>787969.90000000037</v>
      </c>
    </row>
    <row r="1262" spans="1:20" x14ac:dyDescent="0.25">
      <c r="A1262" t="s">
        <v>5827</v>
      </c>
      <c r="B1262" t="str">
        <f>tbl_Facturas[[#This Row],[Factura]] &amp; "|" &amp; tbl_Facturas[[#This Row],[Proyecto OK]] &amp; "|" &amp; TEXT(tbl_Facturas[[#This Row],[Horas o Viaje]],"0.00") &amp; "|" &amp; TEXT(tbl_Facturas[[#This Row],[Costo unitario]],"0.00")</f>
        <v>2482|115th Metra|1.00|150.00</v>
      </c>
      <c r="C1262">
        <v>2482</v>
      </c>
      <c r="D1262">
        <v>103</v>
      </c>
      <c r="E1262" t="s">
        <v>27</v>
      </c>
      <c r="G1262" t="s">
        <v>284</v>
      </c>
      <c r="H1262" t="s">
        <v>1354</v>
      </c>
      <c r="I1262" s="134" t="s">
        <v>5343</v>
      </c>
      <c r="J1262" t="s">
        <v>1346</v>
      </c>
      <c r="K1262" t="s">
        <v>1346</v>
      </c>
      <c r="M1262" t="s">
        <v>1347</v>
      </c>
      <c r="O1262" t="s">
        <v>1351</v>
      </c>
      <c r="P1262">
        <v>1</v>
      </c>
      <c r="Q1262">
        <v>150</v>
      </c>
      <c r="R1262">
        <v>150</v>
      </c>
      <c r="S1262">
        <f>IFERROR(_xlfn.XLOOKUP(tbl_Facturas[[#This Row],[Key_Fact]],tbl_Manifiestos[Key_Manif],tbl_Manifiestos[Pagado a Broker],0),0)</f>
        <v>0</v>
      </c>
      <c r="T1262">
        <v>788119.90000000037</v>
      </c>
    </row>
    <row r="1263" spans="1:20" x14ac:dyDescent="0.25">
      <c r="A1263" t="s">
        <v>5827</v>
      </c>
      <c r="B1263" t="str">
        <f>tbl_Facturas[[#This Row],[Factura]] &amp; "|" &amp; tbl_Facturas[[#This Row],[Proyecto OK]] &amp; "|" &amp; TEXT(tbl_Facturas[[#This Row],[Horas o Viaje]],"0.00") &amp; "|" &amp; TEXT(tbl_Facturas[[#This Row],[Costo unitario]],"0.00")</f>
        <v>2482|115th Metra|1.00|150.00</v>
      </c>
      <c r="C1263">
        <v>2482</v>
      </c>
      <c r="D1263">
        <v>103</v>
      </c>
      <c r="E1263" t="s">
        <v>27</v>
      </c>
      <c r="G1263" t="s">
        <v>284</v>
      </c>
      <c r="H1263" t="s">
        <v>1355</v>
      </c>
      <c r="I1263" s="134" t="s">
        <v>5343</v>
      </c>
      <c r="J1263" t="s">
        <v>1346</v>
      </c>
      <c r="K1263" t="s">
        <v>1346</v>
      </c>
      <c r="M1263" t="s">
        <v>1347</v>
      </c>
      <c r="O1263" t="s">
        <v>1348</v>
      </c>
      <c r="P1263">
        <v>1</v>
      </c>
      <c r="Q1263">
        <v>150</v>
      </c>
      <c r="R1263">
        <v>150</v>
      </c>
      <c r="S1263">
        <f>IFERROR(_xlfn.XLOOKUP(tbl_Facturas[[#This Row],[Key_Fact]],tbl_Manifiestos[Key_Manif],tbl_Manifiestos[Pagado a Broker],0),0)</f>
        <v>0</v>
      </c>
      <c r="T1263">
        <v>788269.90000000037</v>
      </c>
    </row>
    <row r="1264" spans="1:20" x14ac:dyDescent="0.25">
      <c r="A1264" t="s">
        <v>5827</v>
      </c>
      <c r="B1264" t="str">
        <f>tbl_Facturas[[#This Row],[Factura]] &amp; "|" &amp; tbl_Facturas[[#This Row],[Proyecto OK]] &amp; "|" &amp; TEXT(tbl_Facturas[[#This Row],[Horas o Viaje]],"0.00") &amp; "|" &amp; TEXT(tbl_Facturas[[#This Row],[Costo unitario]],"0.00")</f>
        <v>2482|115th Metra|1.00|150.00</v>
      </c>
      <c r="C1264">
        <v>2482</v>
      </c>
      <c r="D1264">
        <v>103</v>
      </c>
      <c r="E1264" t="s">
        <v>27</v>
      </c>
      <c r="G1264" t="s">
        <v>284</v>
      </c>
      <c r="H1264" t="s">
        <v>1356</v>
      </c>
      <c r="I1264" s="134" t="s">
        <v>5343</v>
      </c>
      <c r="J1264" t="s">
        <v>1346</v>
      </c>
      <c r="K1264" t="s">
        <v>1346</v>
      </c>
      <c r="M1264" t="s">
        <v>1347</v>
      </c>
      <c r="O1264" t="s">
        <v>1351</v>
      </c>
      <c r="P1264">
        <v>1</v>
      </c>
      <c r="Q1264">
        <v>150</v>
      </c>
      <c r="R1264">
        <v>150</v>
      </c>
      <c r="S1264">
        <f>IFERROR(_xlfn.XLOOKUP(tbl_Facturas[[#This Row],[Key_Fact]],tbl_Manifiestos[Key_Manif],tbl_Manifiestos[Pagado a Broker],0),0)</f>
        <v>0</v>
      </c>
      <c r="T1264">
        <v>788419.90000000037</v>
      </c>
    </row>
    <row r="1265" spans="1:20" x14ac:dyDescent="0.25">
      <c r="A1265" t="s">
        <v>5827</v>
      </c>
      <c r="B1265" t="str">
        <f>tbl_Facturas[[#This Row],[Factura]] &amp; "|" &amp; tbl_Facturas[[#This Row],[Proyecto OK]] &amp; "|" &amp; TEXT(tbl_Facturas[[#This Row],[Horas o Viaje]],"0.00") &amp; "|" &amp; TEXT(tbl_Facturas[[#This Row],[Costo unitario]],"0.00")</f>
        <v>2482|115th Metra|1.00|150.00</v>
      </c>
      <c r="C1265">
        <v>2482</v>
      </c>
      <c r="D1265">
        <v>54</v>
      </c>
      <c r="E1265" t="s">
        <v>19</v>
      </c>
      <c r="G1265" t="s">
        <v>479</v>
      </c>
      <c r="H1265" t="s">
        <v>1357</v>
      </c>
      <c r="I1265" s="134" t="s">
        <v>5343</v>
      </c>
      <c r="J1265" t="s">
        <v>1346</v>
      </c>
      <c r="K1265" t="s">
        <v>1346</v>
      </c>
      <c r="M1265" t="s">
        <v>1347</v>
      </c>
      <c r="O1265" t="s">
        <v>1348</v>
      </c>
      <c r="P1265">
        <v>1</v>
      </c>
      <c r="Q1265">
        <v>150</v>
      </c>
      <c r="R1265">
        <v>150</v>
      </c>
      <c r="S1265">
        <f>IFERROR(_xlfn.XLOOKUP(tbl_Facturas[[#This Row],[Key_Fact]],tbl_Manifiestos[Key_Manif],tbl_Manifiestos[Pagado a Broker],0),0)</f>
        <v>0</v>
      </c>
      <c r="T1265">
        <v>788569.90000000037</v>
      </c>
    </row>
    <row r="1266" spans="1:20" x14ac:dyDescent="0.25">
      <c r="A1266" t="s">
        <v>5827</v>
      </c>
      <c r="B1266" t="str">
        <f>tbl_Facturas[[#This Row],[Factura]] &amp; "|" &amp; tbl_Facturas[[#This Row],[Proyecto OK]] &amp; "|" &amp; TEXT(tbl_Facturas[[#This Row],[Horas o Viaje]],"0.00") &amp; "|" &amp; TEXT(tbl_Facturas[[#This Row],[Costo unitario]],"0.00")</f>
        <v>2482|115th Metra|1.00|150.00</v>
      </c>
      <c r="C1266">
        <v>2482</v>
      </c>
      <c r="D1266">
        <v>54</v>
      </c>
      <c r="E1266" t="s">
        <v>19</v>
      </c>
      <c r="G1266" t="s">
        <v>479</v>
      </c>
      <c r="H1266" t="s">
        <v>1358</v>
      </c>
      <c r="I1266" s="134" t="s">
        <v>5343</v>
      </c>
      <c r="J1266" t="s">
        <v>1346</v>
      </c>
      <c r="K1266" t="s">
        <v>1346</v>
      </c>
      <c r="M1266" t="s">
        <v>1347</v>
      </c>
      <c r="O1266" t="s">
        <v>1348</v>
      </c>
      <c r="P1266">
        <v>1</v>
      </c>
      <c r="Q1266">
        <v>150</v>
      </c>
      <c r="R1266">
        <v>150</v>
      </c>
      <c r="S1266">
        <f>IFERROR(_xlfn.XLOOKUP(tbl_Facturas[[#This Row],[Key_Fact]],tbl_Manifiestos[Key_Manif],tbl_Manifiestos[Pagado a Broker],0),0)</f>
        <v>0</v>
      </c>
      <c r="T1266">
        <v>788719.90000000037</v>
      </c>
    </row>
    <row r="1267" spans="1:20" x14ac:dyDescent="0.25">
      <c r="A1267" t="s">
        <v>5827</v>
      </c>
      <c r="B1267" t="str">
        <f>tbl_Facturas[[#This Row],[Factura]] &amp; "|" &amp; tbl_Facturas[[#This Row],[Proyecto OK]] &amp; "|" &amp; TEXT(tbl_Facturas[[#This Row],[Horas o Viaje]],"0.00") &amp; "|" &amp; TEXT(tbl_Facturas[[#This Row],[Costo unitario]],"0.00")</f>
        <v>2482|115th Metra|1.00|150.00</v>
      </c>
      <c r="C1267">
        <v>2482</v>
      </c>
      <c r="D1267">
        <v>54</v>
      </c>
      <c r="E1267" t="s">
        <v>19</v>
      </c>
      <c r="G1267" t="s">
        <v>479</v>
      </c>
      <c r="H1267" t="s">
        <v>1359</v>
      </c>
      <c r="I1267" s="134" t="s">
        <v>5343</v>
      </c>
      <c r="J1267" t="s">
        <v>1346</v>
      </c>
      <c r="K1267" t="s">
        <v>1346</v>
      </c>
      <c r="M1267" t="s">
        <v>1347</v>
      </c>
      <c r="O1267" t="s">
        <v>1351</v>
      </c>
      <c r="P1267">
        <v>1</v>
      </c>
      <c r="Q1267">
        <v>150</v>
      </c>
      <c r="R1267">
        <v>150</v>
      </c>
      <c r="S1267">
        <f>IFERROR(_xlfn.XLOOKUP(tbl_Facturas[[#This Row],[Key_Fact]],tbl_Manifiestos[Key_Manif],tbl_Manifiestos[Pagado a Broker],0),0)</f>
        <v>0</v>
      </c>
      <c r="T1267">
        <v>788869.90000000037</v>
      </c>
    </row>
    <row r="1268" spans="1:20" x14ac:dyDescent="0.25">
      <c r="A1268" t="s">
        <v>5827</v>
      </c>
      <c r="B1268" t="str">
        <f>tbl_Facturas[[#This Row],[Factura]] &amp; "|" &amp; tbl_Facturas[[#This Row],[Proyecto OK]] &amp; "|" &amp; TEXT(tbl_Facturas[[#This Row],[Horas o Viaje]],"0.00") &amp; "|" &amp; TEXT(tbl_Facturas[[#This Row],[Costo unitario]],"0.00")</f>
        <v>2482|115th Metra|1.00|150.00</v>
      </c>
      <c r="C1268">
        <v>2482</v>
      </c>
      <c r="D1268">
        <v>54</v>
      </c>
      <c r="E1268" t="s">
        <v>19</v>
      </c>
      <c r="G1268" t="s">
        <v>479</v>
      </c>
      <c r="H1268" t="s">
        <v>1360</v>
      </c>
      <c r="I1268" s="134" t="s">
        <v>5343</v>
      </c>
      <c r="J1268" t="s">
        <v>1346</v>
      </c>
      <c r="K1268" t="s">
        <v>1346</v>
      </c>
      <c r="M1268" t="s">
        <v>1347</v>
      </c>
      <c r="O1268" t="s">
        <v>1351</v>
      </c>
      <c r="P1268">
        <v>1</v>
      </c>
      <c r="Q1268">
        <v>150</v>
      </c>
      <c r="R1268">
        <v>150</v>
      </c>
      <c r="S1268">
        <f>IFERROR(_xlfn.XLOOKUP(tbl_Facturas[[#This Row],[Key_Fact]],tbl_Manifiestos[Key_Manif],tbl_Manifiestos[Pagado a Broker],0),0)</f>
        <v>0</v>
      </c>
      <c r="T1268">
        <v>789019.90000000037</v>
      </c>
    </row>
    <row r="1269" spans="1:20" x14ac:dyDescent="0.25">
      <c r="A1269" t="s">
        <v>5827</v>
      </c>
      <c r="B1269" t="str">
        <f>tbl_Facturas[[#This Row],[Factura]] &amp; "|" &amp; tbl_Facturas[[#This Row],[Proyecto OK]] &amp; "|" &amp; TEXT(tbl_Facturas[[#This Row],[Horas o Viaje]],"0.00") &amp; "|" &amp; TEXT(tbl_Facturas[[#This Row],[Costo unitario]],"0.00")</f>
        <v>2482|115th Metra|1.00|150.00</v>
      </c>
      <c r="C1269">
        <v>2482</v>
      </c>
      <c r="D1269">
        <v>54</v>
      </c>
      <c r="E1269" t="s">
        <v>19</v>
      </c>
      <c r="G1269" t="s">
        <v>479</v>
      </c>
      <c r="H1269" t="s">
        <v>1361</v>
      </c>
      <c r="I1269" s="134" t="s">
        <v>5343</v>
      </c>
      <c r="J1269" t="s">
        <v>1346</v>
      </c>
      <c r="K1269" t="s">
        <v>1346</v>
      </c>
      <c r="M1269" t="s">
        <v>1347</v>
      </c>
      <c r="O1269" t="s">
        <v>1348</v>
      </c>
      <c r="P1269">
        <v>1</v>
      </c>
      <c r="Q1269">
        <v>150</v>
      </c>
      <c r="R1269">
        <v>150</v>
      </c>
      <c r="S1269">
        <f>IFERROR(_xlfn.XLOOKUP(tbl_Facturas[[#This Row],[Key_Fact]],tbl_Manifiestos[Key_Manif],tbl_Manifiestos[Pagado a Broker],0),0)</f>
        <v>0</v>
      </c>
      <c r="T1269">
        <v>789169.90000000037</v>
      </c>
    </row>
    <row r="1270" spans="1:20" x14ac:dyDescent="0.25">
      <c r="A1270" t="s">
        <v>5827</v>
      </c>
      <c r="B1270" t="str">
        <f>tbl_Facturas[[#This Row],[Factura]] &amp; "|" &amp; tbl_Facturas[[#This Row],[Proyecto OK]] &amp; "|" &amp; TEXT(tbl_Facturas[[#This Row],[Horas o Viaje]],"0.00") &amp; "|" &amp; TEXT(tbl_Facturas[[#This Row],[Costo unitario]],"0.00")</f>
        <v>2482|115th Metra|1.00|150.00</v>
      </c>
      <c r="C1270">
        <v>2482</v>
      </c>
      <c r="D1270">
        <v>54</v>
      </c>
      <c r="E1270" t="s">
        <v>19</v>
      </c>
      <c r="G1270" t="s">
        <v>479</v>
      </c>
      <c r="H1270" t="s">
        <v>1362</v>
      </c>
      <c r="I1270" s="134" t="s">
        <v>5343</v>
      </c>
      <c r="J1270" t="s">
        <v>1346</v>
      </c>
      <c r="K1270" t="s">
        <v>1346</v>
      </c>
      <c r="M1270" t="s">
        <v>1347</v>
      </c>
      <c r="O1270" t="s">
        <v>1351</v>
      </c>
      <c r="P1270">
        <v>1</v>
      </c>
      <c r="Q1270">
        <v>150</v>
      </c>
      <c r="R1270">
        <v>150</v>
      </c>
      <c r="S1270">
        <f>IFERROR(_xlfn.XLOOKUP(tbl_Facturas[[#This Row],[Key_Fact]],tbl_Manifiestos[Key_Manif],tbl_Manifiestos[Pagado a Broker],0),0)</f>
        <v>0</v>
      </c>
      <c r="T1270">
        <v>789319.90000000037</v>
      </c>
    </row>
    <row r="1271" spans="1:20" x14ac:dyDescent="0.25">
      <c r="A1271" t="s">
        <v>5827</v>
      </c>
      <c r="B1271" t="str">
        <f>tbl_Facturas[[#This Row],[Factura]] &amp; "|" &amp; tbl_Facturas[[#This Row],[Proyecto OK]] &amp; "|" &amp; TEXT(tbl_Facturas[[#This Row],[Horas o Viaje]],"0.00") &amp; "|" &amp; TEXT(tbl_Facturas[[#This Row],[Costo unitario]],"0.00")</f>
        <v>2482|115th Metra|1.00|150.00</v>
      </c>
      <c r="C1271">
        <v>2482</v>
      </c>
      <c r="D1271">
        <v>54</v>
      </c>
      <c r="E1271" t="s">
        <v>19</v>
      </c>
      <c r="G1271" t="s">
        <v>479</v>
      </c>
      <c r="H1271" t="s">
        <v>1363</v>
      </c>
      <c r="I1271" s="134" t="s">
        <v>5343</v>
      </c>
      <c r="J1271" t="s">
        <v>1346</v>
      </c>
      <c r="K1271" t="s">
        <v>1346</v>
      </c>
      <c r="M1271" t="s">
        <v>1347</v>
      </c>
      <c r="O1271" t="s">
        <v>1348</v>
      </c>
      <c r="P1271">
        <v>1</v>
      </c>
      <c r="Q1271">
        <v>150</v>
      </c>
      <c r="R1271">
        <v>150</v>
      </c>
      <c r="S1271">
        <f>IFERROR(_xlfn.XLOOKUP(tbl_Facturas[[#This Row],[Key_Fact]],tbl_Manifiestos[Key_Manif],tbl_Manifiestos[Pagado a Broker],0),0)</f>
        <v>0</v>
      </c>
      <c r="T1271">
        <v>789469.90000000037</v>
      </c>
    </row>
    <row r="1272" spans="1:20" x14ac:dyDescent="0.25">
      <c r="A1272" t="s">
        <v>5827</v>
      </c>
      <c r="B1272" t="str">
        <f>tbl_Facturas[[#This Row],[Factura]] &amp; "|" &amp; tbl_Facturas[[#This Row],[Proyecto OK]] &amp; "|" &amp; TEXT(tbl_Facturas[[#This Row],[Horas o Viaje]],"0.00") &amp; "|" &amp; TEXT(tbl_Facturas[[#This Row],[Costo unitario]],"0.00")</f>
        <v>2482|115th Metra|1.00|150.00</v>
      </c>
      <c r="C1272">
        <v>2482</v>
      </c>
      <c r="D1272">
        <v>54</v>
      </c>
      <c r="E1272" t="s">
        <v>19</v>
      </c>
      <c r="G1272" t="s">
        <v>479</v>
      </c>
      <c r="H1272" t="s">
        <v>1364</v>
      </c>
      <c r="I1272" s="134" t="s">
        <v>5343</v>
      </c>
      <c r="J1272" t="s">
        <v>1346</v>
      </c>
      <c r="K1272" t="s">
        <v>1346</v>
      </c>
      <c r="M1272" t="s">
        <v>1347</v>
      </c>
      <c r="O1272" t="s">
        <v>1348</v>
      </c>
      <c r="P1272">
        <v>1</v>
      </c>
      <c r="Q1272">
        <v>150</v>
      </c>
      <c r="R1272">
        <v>150</v>
      </c>
      <c r="S1272">
        <f>IFERROR(_xlfn.XLOOKUP(tbl_Facturas[[#This Row],[Key_Fact]],tbl_Manifiestos[Key_Manif],tbl_Manifiestos[Pagado a Broker],0),0)</f>
        <v>0</v>
      </c>
      <c r="T1272">
        <v>789619.90000000037</v>
      </c>
    </row>
    <row r="1273" spans="1:20" x14ac:dyDescent="0.25">
      <c r="A1273" t="s">
        <v>5828</v>
      </c>
      <c r="B1273" t="str">
        <f>tbl_Facturas[[#This Row],[Factura]] &amp; "|" &amp; tbl_Facturas[[#This Row],[Proyecto OK]] &amp; "|" &amp; TEXT(tbl_Facturas[[#This Row],[Horas o Viaje]],"0.00") &amp; "|" &amp; TEXT(tbl_Facturas[[#This Row],[Costo unitario]],"0.00")</f>
        <v>2483|Lead Service Replacement|10.00|120.00</v>
      </c>
      <c r="C1273">
        <v>2483</v>
      </c>
      <c r="D1273">
        <v>19</v>
      </c>
      <c r="E1273" t="s">
        <v>12</v>
      </c>
      <c r="G1273" t="s">
        <v>24</v>
      </c>
      <c r="H1273" t="s">
        <v>1365</v>
      </c>
      <c r="I1273" s="134" t="s">
        <v>5322</v>
      </c>
      <c r="J1273" t="s">
        <v>1140</v>
      </c>
      <c r="K1273" t="s">
        <v>5881</v>
      </c>
      <c r="L1273" t="s">
        <v>5898</v>
      </c>
      <c r="P1273">
        <v>10</v>
      </c>
      <c r="Q1273">
        <v>120</v>
      </c>
      <c r="R1273">
        <v>1200</v>
      </c>
      <c r="S1273">
        <f>IFERROR(_xlfn.XLOOKUP(tbl_Facturas[[#This Row],[Key_Fact]],tbl_Manifiestos[Key_Manif],tbl_Manifiestos[Pagado a Broker],0),0)</f>
        <v>1116</v>
      </c>
      <c r="T1273">
        <v>790819.90000000037</v>
      </c>
    </row>
    <row r="1274" spans="1:20" x14ac:dyDescent="0.25">
      <c r="A1274" t="s">
        <v>5828</v>
      </c>
      <c r="B1274" t="str">
        <f>tbl_Facturas[[#This Row],[Factura]] &amp; "|" &amp; tbl_Facturas[[#This Row],[Proyecto OK]] &amp; "|" &amp; TEXT(tbl_Facturas[[#This Row],[Horas o Viaje]],"0.00") &amp; "|" &amp; TEXT(tbl_Facturas[[#This Row],[Costo unitario]],"0.00")</f>
        <v>2484|Lead Service Replacement|9.50|120.00</v>
      </c>
      <c r="C1274">
        <v>2484</v>
      </c>
      <c r="D1274">
        <v>19</v>
      </c>
      <c r="E1274" t="s">
        <v>12</v>
      </c>
      <c r="G1274" t="s">
        <v>24</v>
      </c>
      <c r="H1274" t="s">
        <v>1366</v>
      </c>
      <c r="I1274" s="134" t="s">
        <v>5322</v>
      </c>
      <c r="J1274" t="s">
        <v>1214</v>
      </c>
      <c r="K1274" t="s">
        <v>5881</v>
      </c>
      <c r="L1274" t="s">
        <v>5899</v>
      </c>
      <c r="P1274">
        <v>9.5</v>
      </c>
      <c r="Q1274">
        <v>120</v>
      </c>
      <c r="R1274">
        <v>1140</v>
      </c>
      <c r="S1274">
        <f>IFERROR(_xlfn.XLOOKUP(tbl_Facturas[[#This Row],[Key_Fact]],tbl_Manifiestos[Key_Manif],tbl_Manifiestos[Pagado a Broker],0),0)</f>
        <v>1060.2</v>
      </c>
      <c r="T1274">
        <v>791959.90000000037</v>
      </c>
    </row>
    <row r="1275" spans="1:20" x14ac:dyDescent="0.25">
      <c r="A1275" t="s">
        <v>5828</v>
      </c>
      <c r="B1275" t="str">
        <f>tbl_Facturas[[#This Row],[Factura]] &amp; "|" &amp; tbl_Facturas[[#This Row],[Proyecto OK]] &amp; "|" &amp; TEXT(tbl_Facturas[[#This Row],[Horas o Viaje]],"0.00") &amp; "|" &amp; TEXT(tbl_Facturas[[#This Row],[Costo unitario]],"0.00")</f>
        <v>2484|Lead Service Replacement|10.00|120.00</v>
      </c>
      <c r="C1275">
        <v>2484</v>
      </c>
      <c r="D1275">
        <v>19</v>
      </c>
      <c r="E1275" t="s">
        <v>12</v>
      </c>
      <c r="G1275" t="s">
        <v>24</v>
      </c>
      <c r="H1275" t="s">
        <v>1367</v>
      </c>
      <c r="I1275" s="134" t="s">
        <v>5322</v>
      </c>
      <c r="J1275" t="s">
        <v>1214</v>
      </c>
      <c r="K1275" t="s">
        <v>5881</v>
      </c>
      <c r="L1275" t="s">
        <v>5899</v>
      </c>
      <c r="P1275">
        <v>10</v>
      </c>
      <c r="Q1275">
        <v>120</v>
      </c>
      <c r="R1275">
        <v>1200</v>
      </c>
      <c r="S1275">
        <f>IFERROR(_xlfn.XLOOKUP(tbl_Facturas[[#This Row],[Key_Fact]],tbl_Manifiestos[Key_Manif],tbl_Manifiestos[Pagado a Broker],0),0)</f>
        <v>1116</v>
      </c>
      <c r="T1275">
        <v>793159.90000000037</v>
      </c>
    </row>
    <row r="1276" spans="1:20" x14ac:dyDescent="0.25">
      <c r="A1276" t="s">
        <v>5828</v>
      </c>
      <c r="B1276" t="str">
        <f>tbl_Facturas[[#This Row],[Factura]] &amp; "|" &amp; tbl_Facturas[[#This Row],[Proyecto OK]] &amp; "|" &amp; TEXT(tbl_Facturas[[#This Row],[Horas o Viaje]],"0.00") &amp; "|" &amp; TEXT(tbl_Facturas[[#This Row],[Costo unitario]],"0.00")</f>
        <v>2484|Lead Service Replacement|8.50|120.00</v>
      </c>
      <c r="C1276">
        <v>2484</v>
      </c>
      <c r="D1276">
        <v>19</v>
      </c>
      <c r="E1276" t="s">
        <v>12</v>
      </c>
      <c r="G1276" t="s">
        <v>24</v>
      </c>
      <c r="H1276" t="s">
        <v>1368</v>
      </c>
      <c r="I1276" s="134" t="s">
        <v>5322</v>
      </c>
      <c r="J1276" t="s">
        <v>1214</v>
      </c>
      <c r="K1276" t="s">
        <v>5881</v>
      </c>
      <c r="L1276" t="s">
        <v>5899</v>
      </c>
      <c r="P1276">
        <v>8.5</v>
      </c>
      <c r="Q1276">
        <v>120</v>
      </c>
      <c r="R1276">
        <v>1020</v>
      </c>
      <c r="S1276">
        <f>IFERROR(_xlfn.XLOOKUP(tbl_Facturas[[#This Row],[Key_Fact]],tbl_Manifiestos[Key_Manif],tbl_Manifiestos[Pagado a Broker],0),0)</f>
        <v>948.6</v>
      </c>
      <c r="T1276">
        <v>794179.90000000037</v>
      </c>
    </row>
    <row r="1277" spans="1:20" x14ac:dyDescent="0.25">
      <c r="A1277" t="s">
        <v>5828</v>
      </c>
      <c r="B1277" t="str">
        <f>tbl_Facturas[[#This Row],[Factura]] &amp; "|" &amp; tbl_Facturas[[#This Row],[Proyecto OK]] &amp; "|" &amp; TEXT(tbl_Facturas[[#This Row],[Horas o Viaje]],"0.00") &amp; "|" &amp; TEXT(tbl_Facturas[[#This Row],[Costo unitario]],"0.00")</f>
        <v>2485|Berry Project|1.00|420.00</v>
      </c>
      <c r="C1277">
        <v>2485</v>
      </c>
      <c r="D1277">
        <v>67</v>
      </c>
      <c r="E1277" t="s">
        <v>27</v>
      </c>
      <c r="G1277" t="s">
        <v>28</v>
      </c>
      <c r="H1277" t="s">
        <v>1369</v>
      </c>
      <c r="I1277" s="134" t="s">
        <v>5322</v>
      </c>
      <c r="J1277" t="s">
        <v>1219</v>
      </c>
      <c r="K1277" t="s">
        <v>5883</v>
      </c>
      <c r="L1277">
        <v>2513</v>
      </c>
      <c r="M1277" t="s">
        <v>622</v>
      </c>
      <c r="P1277">
        <v>1</v>
      </c>
      <c r="Q1277">
        <v>420</v>
      </c>
      <c r="R1277">
        <v>420</v>
      </c>
      <c r="S1277">
        <f>IFERROR(_xlfn.XLOOKUP(tbl_Facturas[[#This Row],[Key_Fact]],tbl_Manifiestos[Key_Manif],tbl_Manifiestos[Pagado a Broker],0),0)</f>
        <v>390.6</v>
      </c>
      <c r="T1277">
        <v>794599.90000000037</v>
      </c>
    </row>
    <row r="1278" spans="1:20" x14ac:dyDescent="0.25">
      <c r="A1278" t="s">
        <v>5828</v>
      </c>
      <c r="B1278" t="str">
        <f>tbl_Facturas[[#This Row],[Factura]] &amp; "|" &amp; tbl_Facturas[[#This Row],[Proyecto OK]] &amp; "|" &amp; TEXT(tbl_Facturas[[#This Row],[Horas o Viaje]],"0.00") &amp; "|" &amp; TEXT(tbl_Facturas[[#This Row],[Costo unitario]],"0.00")</f>
        <v>2485|Berry Project|1.00|420.00</v>
      </c>
      <c r="C1278">
        <v>2485</v>
      </c>
      <c r="D1278">
        <v>67</v>
      </c>
      <c r="E1278" t="s">
        <v>27</v>
      </c>
      <c r="G1278" t="s">
        <v>28</v>
      </c>
      <c r="H1278" t="s">
        <v>1370</v>
      </c>
      <c r="I1278" s="134" t="s">
        <v>5322</v>
      </c>
      <c r="J1278" t="s">
        <v>1219</v>
      </c>
      <c r="K1278" t="s">
        <v>5883</v>
      </c>
      <c r="L1278">
        <v>2513</v>
      </c>
      <c r="M1278" t="s">
        <v>622</v>
      </c>
      <c r="P1278">
        <v>1</v>
      </c>
      <c r="Q1278">
        <v>420</v>
      </c>
      <c r="R1278">
        <v>420</v>
      </c>
      <c r="S1278">
        <f>IFERROR(_xlfn.XLOOKUP(tbl_Facturas[[#This Row],[Key_Fact]],tbl_Manifiestos[Key_Manif],tbl_Manifiestos[Pagado a Broker],0),0)</f>
        <v>390.6</v>
      </c>
      <c r="T1278">
        <v>795019.90000000037</v>
      </c>
    </row>
    <row r="1279" spans="1:20" x14ac:dyDescent="0.25">
      <c r="A1279" t="s">
        <v>5828</v>
      </c>
      <c r="B1279" t="str">
        <f>tbl_Facturas[[#This Row],[Factura]] &amp; "|" &amp; tbl_Facturas[[#This Row],[Proyecto OK]] &amp; "|" &amp; TEXT(tbl_Facturas[[#This Row],[Horas o Viaje]],"0.00") &amp; "|" &amp; TEXT(tbl_Facturas[[#This Row],[Costo unitario]],"0.00")</f>
        <v>2485|Berry Project|1.00|420.00</v>
      </c>
      <c r="C1279">
        <v>2485</v>
      </c>
      <c r="D1279">
        <v>356</v>
      </c>
      <c r="E1279" t="s">
        <v>27</v>
      </c>
      <c r="G1279" t="s">
        <v>122</v>
      </c>
      <c r="H1279" t="s">
        <v>1371</v>
      </c>
      <c r="I1279" s="134" t="s">
        <v>5322</v>
      </c>
      <c r="J1279" t="s">
        <v>1219</v>
      </c>
      <c r="K1279" t="s">
        <v>5883</v>
      </c>
      <c r="L1279">
        <v>2513</v>
      </c>
      <c r="M1279" t="s">
        <v>622</v>
      </c>
      <c r="P1279">
        <v>1</v>
      </c>
      <c r="Q1279">
        <v>420</v>
      </c>
      <c r="R1279">
        <v>420</v>
      </c>
      <c r="S1279">
        <f>IFERROR(_xlfn.XLOOKUP(tbl_Facturas[[#This Row],[Key_Fact]],tbl_Manifiestos[Key_Manif],tbl_Manifiestos[Pagado a Broker],0),0)</f>
        <v>390.6</v>
      </c>
      <c r="T1279">
        <v>795439.90000000037</v>
      </c>
    </row>
    <row r="1280" spans="1:20" x14ac:dyDescent="0.25">
      <c r="A1280" t="s">
        <v>5828</v>
      </c>
      <c r="B1280" t="str">
        <f>tbl_Facturas[[#This Row],[Factura]] &amp; "|" &amp; tbl_Facturas[[#This Row],[Proyecto OK]] &amp; "|" &amp; TEXT(tbl_Facturas[[#This Row],[Horas o Viaje]],"0.00") &amp; "|" &amp; TEXT(tbl_Facturas[[#This Row],[Costo unitario]],"0.00")</f>
        <v>2485|Berry Project|1.00|420.00</v>
      </c>
      <c r="C1280">
        <v>2485</v>
      </c>
      <c r="D1280">
        <v>356</v>
      </c>
      <c r="E1280" t="s">
        <v>27</v>
      </c>
      <c r="G1280" t="s">
        <v>122</v>
      </c>
      <c r="H1280" t="s">
        <v>1372</v>
      </c>
      <c r="I1280" s="134" t="s">
        <v>5322</v>
      </c>
      <c r="J1280" t="s">
        <v>1219</v>
      </c>
      <c r="K1280" t="s">
        <v>5883</v>
      </c>
      <c r="L1280">
        <v>2513</v>
      </c>
      <c r="M1280" t="s">
        <v>622</v>
      </c>
      <c r="P1280">
        <v>1</v>
      </c>
      <c r="Q1280">
        <v>420</v>
      </c>
      <c r="R1280">
        <v>420</v>
      </c>
      <c r="S1280">
        <f>IFERROR(_xlfn.XLOOKUP(tbl_Facturas[[#This Row],[Key_Fact]],tbl_Manifiestos[Key_Manif],tbl_Manifiestos[Pagado a Broker],0),0)</f>
        <v>390.6</v>
      </c>
      <c r="T1280">
        <v>795859.90000000037</v>
      </c>
    </row>
    <row r="1281" spans="1:20" x14ac:dyDescent="0.25">
      <c r="A1281" t="s">
        <v>5828</v>
      </c>
      <c r="B1281" t="str">
        <f>tbl_Facturas[[#This Row],[Factura]] &amp; "|" &amp; tbl_Facturas[[#This Row],[Proyecto OK]] &amp; "|" &amp; TEXT(tbl_Facturas[[#This Row],[Horas o Viaje]],"0.00") &amp; "|" &amp; TEXT(tbl_Facturas[[#This Row],[Costo unitario]],"0.00")</f>
        <v>2485|Berry Project|3.00|130.00</v>
      </c>
      <c r="C1281">
        <v>2485</v>
      </c>
      <c r="D1281">
        <v>356</v>
      </c>
      <c r="E1281" t="s">
        <v>27</v>
      </c>
      <c r="G1281" t="s">
        <v>122</v>
      </c>
      <c r="H1281" t="s">
        <v>1373</v>
      </c>
      <c r="I1281" s="134" t="s">
        <v>5322</v>
      </c>
      <c r="J1281" t="s">
        <v>1219</v>
      </c>
      <c r="K1281" t="s">
        <v>5883</v>
      </c>
      <c r="L1281">
        <v>2513</v>
      </c>
      <c r="P1281">
        <v>3</v>
      </c>
      <c r="Q1281">
        <v>130</v>
      </c>
      <c r="R1281">
        <v>390</v>
      </c>
      <c r="S1281">
        <f>IFERROR(_xlfn.XLOOKUP(tbl_Facturas[[#This Row],[Key_Fact]],tbl_Manifiestos[Key_Manif],tbl_Manifiestos[Pagado a Broker],0),0)</f>
        <v>362.70000000000005</v>
      </c>
      <c r="T1281">
        <v>796249.90000000037</v>
      </c>
    </row>
    <row r="1282" spans="1:20" x14ac:dyDescent="0.25">
      <c r="A1282" t="s">
        <v>5828</v>
      </c>
      <c r="B1282" t="str">
        <f>tbl_Facturas[[#This Row],[Factura]] &amp; "|" &amp; tbl_Facturas[[#This Row],[Proyecto OK]] &amp; "|" &amp; TEXT(tbl_Facturas[[#This Row],[Horas o Viaje]],"0.00") &amp; "|" &amp; TEXT(tbl_Facturas[[#This Row],[Costo unitario]],"0.00")</f>
        <v>2485|Berry Project|4.00|130.00</v>
      </c>
      <c r="C1282">
        <v>2485</v>
      </c>
      <c r="D1282">
        <v>73</v>
      </c>
      <c r="E1282" t="s">
        <v>19</v>
      </c>
      <c r="G1282" t="s">
        <v>20</v>
      </c>
      <c r="H1282" t="s">
        <v>1374</v>
      </c>
      <c r="I1282" s="134" t="s">
        <v>5322</v>
      </c>
      <c r="J1282" t="s">
        <v>1219</v>
      </c>
      <c r="K1282" t="s">
        <v>5883</v>
      </c>
      <c r="L1282">
        <v>2513</v>
      </c>
      <c r="P1282">
        <v>4</v>
      </c>
      <c r="Q1282">
        <v>130</v>
      </c>
      <c r="R1282">
        <v>520</v>
      </c>
      <c r="S1282">
        <f>IFERROR(_xlfn.XLOOKUP(tbl_Facturas[[#This Row],[Key_Fact]],tbl_Manifiestos[Key_Manif],tbl_Manifiestos[Pagado a Broker],0),0)</f>
        <v>0</v>
      </c>
      <c r="T1282">
        <v>796769.90000000037</v>
      </c>
    </row>
    <row r="1283" spans="1:20" x14ac:dyDescent="0.25">
      <c r="A1283" t="s">
        <v>5828</v>
      </c>
      <c r="B1283" t="str">
        <f>tbl_Facturas[[#This Row],[Factura]] &amp; "|" &amp; tbl_Facturas[[#This Row],[Proyecto OK]] &amp; "|" &amp; TEXT(tbl_Facturas[[#This Row],[Horas o Viaje]],"0.00") &amp; "|" &amp; TEXT(tbl_Facturas[[#This Row],[Costo unitario]],"0.00")</f>
        <v>2485|Berry Project|1.00|420.00</v>
      </c>
      <c r="C1283">
        <v>2485</v>
      </c>
      <c r="D1283">
        <v>73</v>
      </c>
      <c r="E1283" t="s">
        <v>19</v>
      </c>
      <c r="G1283" t="s">
        <v>20</v>
      </c>
      <c r="H1283" t="s">
        <v>1375</v>
      </c>
      <c r="I1283" s="134" t="s">
        <v>5322</v>
      </c>
      <c r="J1283" t="s">
        <v>1219</v>
      </c>
      <c r="K1283" t="s">
        <v>5883</v>
      </c>
      <c r="L1283">
        <v>2513</v>
      </c>
      <c r="M1283" t="s">
        <v>622</v>
      </c>
      <c r="P1283">
        <v>1</v>
      </c>
      <c r="Q1283">
        <v>420</v>
      </c>
      <c r="R1283">
        <v>420</v>
      </c>
      <c r="S1283">
        <f>IFERROR(_xlfn.XLOOKUP(tbl_Facturas[[#This Row],[Key_Fact]],tbl_Manifiestos[Key_Manif],tbl_Manifiestos[Pagado a Broker],0),0)</f>
        <v>390.6</v>
      </c>
      <c r="T1283">
        <v>797189.90000000037</v>
      </c>
    </row>
    <row r="1284" spans="1:20" x14ac:dyDescent="0.25">
      <c r="A1284" t="s">
        <v>5828</v>
      </c>
      <c r="B1284" t="str">
        <f>tbl_Facturas[[#This Row],[Factura]] &amp; "|" &amp; tbl_Facturas[[#This Row],[Proyecto OK]] &amp; "|" &amp; TEXT(tbl_Facturas[[#This Row],[Horas o Viaje]],"0.00") &amp; "|" &amp; TEXT(tbl_Facturas[[#This Row],[Costo unitario]],"0.00")</f>
        <v>2485|Berry Project|1.00|420.00</v>
      </c>
      <c r="C1284">
        <v>2485</v>
      </c>
      <c r="D1284">
        <v>73</v>
      </c>
      <c r="E1284" t="s">
        <v>19</v>
      </c>
      <c r="G1284" t="s">
        <v>20</v>
      </c>
      <c r="H1284" t="s">
        <v>1376</v>
      </c>
      <c r="I1284" s="134" t="s">
        <v>5322</v>
      </c>
      <c r="J1284" t="s">
        <v>1219</v>
      </c>
      <c r="K1284" t="s">
        <v>5883</v>
      </c>
      <c r="L1284">
        <v>2513</v>
      </c>
      <c r="M1284" t="s">
        <v>622</v>
      </c>
      <c r="P1284">
        <v>1</v>
      </c>
      <c r="Q1284">
        <v>420</v>
      </c>
      <c r="R1284">
        <v>420</v>
      </c>
      <c r="S1284">
        <f>IFERROR(_xlfn.XLOOKUP(tbl_Facturas[[#This Row],[Key_Fact]],tbl_Manifiestos[Key_Manif],tbl_Manifiestos[Pagado a Broker],0),0)</f>
        <v>390.6</v>
      </c>
      <c r="T1284">
        <v>797609.90000000037</v>
      </c>
    </row>
    <row r="1285" spans="1:20" x14ac:dyDescent="0.25">
      <c r="A1285" t="s">
        <v>5828</v>
      </c>
      <c r="B1285" t="str">
        <f>tbl_Facturas[[#This Row],[Factura]] &amp; "|" &amp; tbl_Facturas[[#This Row],[Proyecto OK]] &amp; "|" &amp; TEXT(tbl_Facturas[[#This Row],[Horas o Viaje]],"0.00") &amp; "|" &amp; TEXT(tbl_Facturas[[#This Row],[Costo unitario]],"0.00")</f>
        <v>2485|Berry Project|3.25|130.00</v>
      </c>
      <c r="C1285">
        <v>2485</v>
      </c>
      <c r="D1285">
        <v>198</v>
      </c>
      <c r="E1285" t="s">
        <v>5916</v>
      </c>
      <c r="G1285" t="s">
        <v>31</v>
      </c>
      <c r="H1285" t="s">
        <v>1377</v>
      </c>
      <c r="I1285" s="134" t="s">
        <v>5322</v>
      </c>
      <c r="J1285" t="s">
        <v>1219</v>
      </c>
      <c r="K1285" t="s">
        <v>5883</v>
      </c>
      <c r="L1285">
        <v>2513</v>
      </c>
      <c r="P1285">
        <v>3.25</v>
      </c>
      <c r="Q1285">
        <v>130</v>
      </c>
      <c r="R1285">
        <v>422.5</v>
      </c>
      <c r="S1285">
        <f>IFERROR(_xlfn.XLOOKUP(tbl_Facturas[[#This Row],[Key_Fact]],tbl_Manifiestos[Key_Manif],tbl_Manifiestos[Pagado a Broker],0),0)</f>
        <v>392.92500000000001</v>
      </c>
      <c r="T1285">
        <v>798032.40000000037</v>
      </c>
    </row>
    <row r="1286" spans="1:20" x14ac:dyDescent="0.25">
      <c r="A1286" t="s">
        <v>5828</v>
      </c>
      <c r="B1286" t="str">
        <f>tbl_Facturas[[#This Row],[Factura]] &amp; "|" &amp; tbl_Facturas[[#This Row],[Proyecto OK]] &amp; "|" &amp; TEXT(tbl_Facturas[[#This Row],[Horas o Viaje]],"0.00") &amp; "|" &amp; TEXT(tbl_Facturas[[#This Row],[Costo unitario]],"0.00")</f>
        <v>2485|Berry Project|1.00|420.00</v>
      </c>
      <c r="C1286">
        <v>2485</v>
      </c>
      <c r="D1286">
        <v>73</v>
      </c>
      <c r="E1286" t="s">
        <v>19</v>
      </c>
      <c r="G1286" t="s">
        <v>20</v>
      </c>
      <c r="H1286" t="s">
        <v>1378</v>
      </c>
      <c r="I1286" s="134" t="s">
        <v>5322</v>
      </c>
      <c r="J1286" t="s">
        <v>1219</v>
      </c>
      <c r="K1286" t="s">
        <v>5883</v>
      </c>
      <c r="L1286">
        <v>2513</v>
      </c>
      <c r="M1286" t="s">
        <v>622</v>
      </c>
      <c r="P1286">
        <v>1</v>
      </c>
      <c r="Q1286">
        <v>420</v>
      </c>
      <c r="R1286">
        <v>420</v>
      </c>
      <c r="S1286">
        <f>IFERROR(_xlfn.XLOOKUP(tbl_Facturas[[#This Row],[Key_Fact]],tbl_Manifiestos[Key_Manif],tbl_Manifiestos[Pagado a Broker],0),0)</f>
        <v>390.6</v>
      </c>
      <c r="T1286">
        <v>798452.40000000037</v>
      </c>
    </row>
    <row r="1287" spans="1:20" x14ac:dyDescent="0.25">
      <c r="A1287" t="s">
        <v>5828</v>
      </c>
      <c r="B1287" t="str">
        <f>tbl_Facturas[[#This Row],[Factura]] &amp; "|" &amp; tbl_Facturas[[#This Row],[Proyecto OK]] &amp; "|" &amp; TEXT(tbl_Facturas[[#This Row],[Horas o Viaje]],"0.00") &amp; "|" &amp; TEXT(tbl_Facturas[[#This Row],[Costo unitario]],"0.00")</f>
        <v>2485|Berry Project|6.00|130.00</v>
      </c>
      <c r="C1287">
        <v>2485</v>
      </c>
      <c r="D1287">
        <v>73</v>
      </c>
      <c r="E1287" t="s">
        <v>19</v>
      </c>
      <c r="G1287" t="s">
        <v>20</v>
      </c>
      <c r="H1287" t="s">
        <v>1379</v>
      </c>
      <c r="I1287" s="134" t="s">
        <v>5322</v>
      </c>
      <c r="J1287" t="s">
        <v>1219</v>
      </c>
      <c r="K1287" t="s">
        <v>5883</v>
      </c>
      <c r="L1287">
        <v>2513</v>
      </c>
      <c r="P1287">
        <v>6</v>
      </c>
      <c r="Q1287">
        <v>130</v>
      </c>
      <c r="R1287">
        <v>780</v>
      </c>
      <c r="S1287">
        <f>IFERROR(_xlfn.XLOOKUP(tbl_Facturas[[#This Row],[Key_Fact]],tbl_Manifiestos[Key_Manif],tbl_Manifiestos[Pagado a Broker],0),0)</f>
        <v>725.40000000000009</v>
      </c>
      <c r="T1287">
        <v>799232.40000000037</v>
      </c>
    </row>
    <row r="1288" spans="1:20" x14ac:dyDescent="0.25">
      <c r="A1288" t="s">
        <v>5828</v>
      </c>
      <c r="B1288" t="str">
        <f>tbl_Facturas[[#This Row],[Factura]] &amp; "|" &amp; tbl_Facturas[[#This Row],[Proyecto OK]] &amp; "|" &amp; TEXT(tbl_Facturas[[#This Row],[Horas o Viaje]],"0.00") &amp; "|" &amp; TEXT(tbl_Facturas[[#This Row],[Costo unitario]],"0.00")</f>
        <v>2485|Berry Project|8.50|130.00</v>
      </c>
      <c r="C1288">
        <v>2485</v>
      </c>
      <c r="D1288">
        <v>73</v>
      </c>
      <c r="E1288" t="s">
        <v>19</v>
      </c>
      <c r="G1288" t="s">
        <v>20</v>
      </c>
      <c r="H1288" t="s">
        <v>1380</v>
      </c>
      <c r="I1288" s="134" t="s">
        <v>5322</v>
      </c>
      <c r="J1288" t="s">
        <v>1219</v>
      </c>
      <c r="K1288" t="s">
        <v>5883</v>
      </c>
      <c r="L1288">
        <v>2513</v>
      </c>
      <c r="P1288">
        <v>8.5</v>
      </c>
      <c r="Q1288">
        <v>130</v>
      </c>
      <c r="R1288">
        <v>1105</v>
      </c>
      <c r="S1288">
        <f>IFERROR(_xlfn.XLOOKUP(tbl_Facturas[[#This Row],[Key_Fact]],tbl_Manifiestos[Key_Manif],tbl_Manifiestos[Pagado a Broker],0),0)</f>
        <v>0</v>
      </c>
      <c r="T1288">
        <v>800337.40000000037</v>
      </c>
    </row>
    <row r="1289" spans="1:20" x14ac:dyDescent="0.25">
      <c r="A1289" t="s">
        <v>5828</v>
      </c>
      <c r="B1289" t="str">
        <f>tbl_Facturas[[#This Row],[Factura]] &amp; "|" &amp; tbl_Facturas[[#This Row],[Proyecto OK]] &amp; "|" &amp; TEXT(tbl_Facturas[[#This Row],[Horas o Viaje]],"0.00") &amp; "|" &amp; TEXT(tbl_Facturas[[#This Row],[Costo unitario]],"0.00")</f>
        <v>2485|Berry Project|2.25|130.00</v>
      </c>
      <c r="C1289">
        <v>2485</v>
      </c>
      <c r="D1289">
        <v>58</v>
      </c>
      <c r="E1289" t="s">
        <v>12</v>
      </c>
      <c r="G1289" t="s">
        <v>539</v>
      </c>
      <c r="H1289" t="s">
        <v>1381</v>
      </c>
      <c r="I1289" s="134" t="s">
        <v>5322</v>
      </c>
      <c r="J1289" t="s">
        <v>1219</v>
      </c>
      <c r="K1289" t="s">
        <v>5883</v>
      </c>
      <c r="L1289">
        <v>2513</v>
      </c>
      <c r="P1289">
        <v>2.25</v>
      </c>
      <c r="Q1289">
        <v>130</v>
      </c>
      <c r="R1289">
        <v>292.5</v>
      </c>
      <c r="S1289">
        <f>IFERROR(_xlfn.XLOOKUP(tbl_Facturas[[#This Row],[Key_Fact]],tbl_Manifiestos[Key_Manif],tbl_Manifiestos[Pagado a Broker],0),0)</f>
        <v>272.02500000000003</v>
      </c>
      <c r="T1289">
        <v>800629.90000000037</v>
      </c>
    </row>
    <row r="1290" spans="1:20" x14ac:dyDescent="0.25">
      <c r="A1290" t="s">
        <v>5828</v>
      </c>
      <c r="B1290" t="str">
        <f>tbl_Facturas[[#This Row],[Factura]] &amp; "|" &amp; tbl_Facturas[[#This Row],[Proyecto OK]] &amp; "|" &amp; TEXT(tbl_Facturas[[#This Row],[Horas o Viaje]],"0.00") &amp; "|" &amp; TEXT(tbl_Facturas[[#This Row],[Costo unitario]],"0.00")</f>
        <v>2485|Berry Project|2.00|420.00</v>
      </c>
      <c r="C1290">
        <v>2485</v>
      </c>
      <c r="D1290">
        <v>58</v>
      </c>
      <c r="E1290" t="s">
        <v>12</v>
      </c>
      <c r="G1290" t="s">
        <v>539</v>
      </c>
      <c r="H1290" t="s">
        <v>1382</v>
      </c>
      <c r="I1290" s="134" t="s">
        <v>5322</v>
      </c>
      <c r="J1290" t="s">
        <v>1219</v>
      </c>
      <c r="K1290" t="s">
        <v>5883</v>
      </c>
      <c r="L1290">
        <v>2513</v>
      </c>
      <c r="M1290" t="s">
        <v>622</v>
      </c>
      <c r="P1290">
        <v>2</v>
      </c>
      <c r="Q1290">
        <v>420</v>
      </c>
      <c r="R1290">
        <v>840</v>
      </c>
      <c r="S1290">
        <f>IFERROR(_xlfn.XLOOKUP(tbl_Facturas[[#This Row],[Key_Fact]],tbl_Manifiestos[Key_Manif],tbl_Manifiestos[Pagado a Broker],0),0)</f>
        <v>781.2</v>
      </c>
      <c r="T1290">
        <v>801469.90000000037</v>
      </c>
    </row>
    <row r="1291" spans="1:20" x14ac:dyDescent="0.25">
      <c r="A1291" t="s">
        <v>5828</v>
      </c>
      <c r="B1291" t="str">
        <f>tbl_Facturas[[#This Row],[Factura]] &amp; "|" &amp; tbl_Facturas[[#This Row],[Proyecto OK]] &amp; "|" &amp; TEXT(tbl_Facturas[[#This Row],[Horas o Viaje]],"0.00") &amp; "|" &amp; TEXT(tbl_Facturas[[#This Row],[Costo unitario]],"0.00")</f>
        <v>2485|Berry Project|3.75|130.00</v>
      </c>
      <c r="C1291">
        <v>2485</v>
      </c>
      <c r="D1291">
        <v>198</v>
      </c>
      <c r="E1291" t="s">
        <v>5916</v>
      </c>
      <c r="G1291" t="s">
        <v>31</v>
      </c>
      <c r="H1291" t="s">
        <v>1383</v>
      </c>
      <c r="I1291" s="134" t="s">
        <v>5322</v>
      </c>
      <c r="J1291" t="s">
        <v>1219</v>
      </c>
      <c r="K1291" t="s">
        <v>5883</v>
      </c>
      <c r="L1291">
        <v>2513</v>
      </c>
      <c r="P1291">
        <v>3.75</v>
      </c>
      <c r="Q1291">
        <v>130</v>
      </c>
      <c r="R1291">
        <v>487.5</v>
      </c>
      <c r="S1291">
        <f>IFERROR(_xlfn.XLOOKUP(tbl_Facturas[[#This Row],[Key_Fact]],tbl_Manifiestos[Key_Manif],tbl_Manifiestos[Pagado a Broker],0),0)</f>
        <v>453.375</v>
      </c>
      <c r="T1291">
        <v>801957.40000000037</v>
      </c>
    </row>
    <row r="1292" spans="1:20" x14ac:dyDescent="0.25">
      <c r="A1292" t="s">
        <v>5828</v>
      </c>
      <c r="B1292" t="str">
        <f>tbl_Facturas[[#This Row],[Factura]] &amp; "|" &amp; tbl_Facturas[[#This Row],[Proyecto OK]] &amp; "|" &amp; TEXT(tbl_Facturas[[#This Row],[Horas o Viaje]],"0.00") &amp; "|" &amp; TEXT(tbl_Facturas[[#This Row],[Costo unitario]],"0.00")</f>
        <v>2485|Berry Project|1.00|420.00</v>
      </c>
      <c r="C1292">
        <v>2485</v>
      </c>
      <c r="D1292">
        <v>198</v>
      </c>
      <c r="E1292" t="s">
        <v>5916</v>
      </c>
      <c r="G1292" t="s">
        <v>31</v>
      </c>
      <c r="H1292" t="s">
        <v>1384</v>
      </c>
      <c r="I1292" s="134" t="s">
        <v>5322</v>
      </c>
      <c r="J1292" t="s">
        <v>1219</v>
      </c>
      <c r="K1292" t="s">
        <v>5883</v>
      </c>
      <c r="L1292">
        <v>2513</v>
      </c>
      <c r="M1292" t="s">
        <v>622</v>
      </c>
      <c r="P1292">
        <v>1</v>
      </c>
      <c r="Q1292">
        <v>420</v>
      </c>
      <c r="R1292">
        <v>420</v>
      </c>
      <c r="S1292">
        <f>IFERROR(_xlfn.XLOOKUP(tbl_Facturas[[#This Row],[Key_Fact]],tbl_Manifiestos[Key_Manif],tbl_Manifiestos[Pagado a Broker],0),0)</f>
        <v>390.6</v>
      </c>
      <c r="T1292">
        <v>802377.40000000037</v>
      </c>
    </row>
    <row r="1293" spans="1:20" x14ac:dyDescent="0.25">
      <c r="A1293" t="s">
        <v>5828</v>
      </c>
      <c r="B1293" t="str">
        <f>tbl_Facturas[[#This Row],[Factura]] &amp; "|" &amp; tbl_Facturas[[#This Row],[Proyecto OK]] &amp; "|" &amp; TEXT(tbl_Facturas[[#This Row],[Horas o Viaje]],"0.00") &amp; "|" &amp; TEXT(tbl_Facturas[[#This Row],[Costo unitario]],"0.00")</f>
        <v>2485|Berry Project|4.25|130.00</v>
      </c>
      <c r="C1293">
        <v>2485</v>
      </c>
      <c r="D1293">
        <v>515</v>
      </c>
      <c r="E1293" t="s">
        <v>27</v>
      </c>
      <c r="G1293" t="s">
        <v>54</v>
      </c>
      <c r="H1293" t="s">
        <v>1385</v>
      </c>
      <c r="I1293" s="134" t="s">
        <v>5322</v>
      </c>
      <c r="J1293" t="s">
        <v>1219</v>
      </c>
      <c r="K1293" t="s">
        <v>5883</v>
      </c>
      <c r="L1293">
        <v>2513</v>
      </c>
      <c r="P1293">
        <v>4.25</v>
      </c>
      <c r="Q1293">
        <v>130</v>
      </c>
      <c r="R1293">
        <v>552.5</v>
      </c>
      <c r="S1293">
        <f>IFERROR(_xlfn.XLOOKUP(tbl_Facturas[[#This Row],[Key_Fact]],tbl_Manifiestos[Key_Manif],tbl_Manifiestos[Pagado a Broker],0),0)</f>
        <v>513.82500000000005</v>
      </c>
      <c r="T1293">
        <v>802929.90000000037</v>
      </c>
    </row>
    <row r="1294" spans="1:20" x14ac:dyDescent="0.25">
      <c r="A1294" t="s">
        <v>5828</v>
      </c>
      <c r="B1294" t="str">
        <f>tbl_Facturas[[#This Row],[Factura]] &amp; "|" &amp; tbl_Facturas[[#This Row],[Proyecto OK]] &amp; "|" &amp; TEXT(tbl_Facturas[[#This Row],[Horas o Viaje]],"0.00") &amp; "|" &amp; TEXT(tbl_Facturas[[#This Row],[Costo unitario]],"0.00")</f>
        <v>2485|Berry Project|1.00|420.00</v>
      </c>
      <c r="C1294">
        <v>2485</v>
      </c>
      <c r="D1294">
        <v>515</v>
      </c>
      <c r="E1294" t="s">
        <v>27</v>
      </c>
      <c r="G1294" t="s">
        <v>54</v>
      </c>
      <c r="H1294" t="s">
        <v>1386</v>
      </c>
      <c r="I1294" s="134" t="s">
        <v>5322</v>
      </c>
      <c r="J1294" t="s">
        <v>1219</v>
      </c>
      <c r="K1294" t="s">
        <v>5883</v>
      </c>
      <c r="L1294">
        <v>2513</v>
      </c>
      <c r="M1294" t="s">
        <v>622</v>
      </c>
      <c r="P1294">
        <v>1</v>
      </c>
      <c r="Q1294">
        <v>420</v>
      </c>
      <c r="R1294">
        <v>420</v>
      </c>
      <c r="S1294">
        <f>IFERROR(_xlfn.XLOOKUP(tbl_Facturas[[#This Row],[Key_Fact]],tbl_Manifiestos[Key_Manif],tbl_Manifiestos[Pagado a Broker],0),0)</f>
        <v>390.6</v>
      </c>
      <c r="T1294">
        <v>803349.90000000037</v>
      </c>
    </row>
    <row r="1295" spans="1:20" x14ac:dyDescent="0.25">
      <c r="A1295" t="s">
        <v>5828</v>
      </c>
      <c r="B1295" t="str">
        <f>tbl_Facturas[[#This Row],[Factura]] &amp; "|" &amp; tbl_Facturas[[#This Row],[Proyecto OK]] &amp; "|" &amp; TEXT(tbl_Facturas[[#This Row],[Horas o Viaje]],"0.00") &amp; "|" &amp; TEXT(tbl_Facturas[[#This Row],[Costo unitario]],"0.00")</f>
        <v>2485|Berry Project|1.00|420.00</v>
      </c>
      <c r="C1295">
        <v>2485</v>
      </c>
      <c r="D1295">
        <v>515</v>
      </c>
      <c r="E1295" t="s">
        <v>27</v>
      </c>
      <c r="G1295" t="s">
        <v>54</v>
      </c>
      <c r="H1295" t="s">
        <v>1387</v>
      </c>
      <c r="I1295" s="134" t="s">
        <v>5322</v>
      </c>
      <c r="J1295" t="s">
        <v>1219</v>
      </c>
      <c r="K1295" t="s">
        <v>5883</v>
      </c>
      <c r="L1295">
        <v>2513</v>
      </c>
      <c r="M1295" t="s">
        <v>622</v>
      </c>
      <c r="P1295">
        <v>1</v>
      </c>
      <c r="Q1295">
        <v>420</v>
      </c>
      <c r="R1295">
        <v>420</v>
      </c>
      <c r="S1295">
        <f>IFERROR(_xlfn.XLOOKUP(tbl_Facturas[[#This Row],[Key_Fact]],tbl_Manifiestos[Key_Manif],tbl_Manifiestos[Pagado a Broker],0),0)</f>
        <v>390.6</v>
      </c>
      <c r="T1295">
        <v>803769.90000000037</v>
      </c>
    </row>
    <row r="1296" spans="1:20" x14ac:dyDescent="0.25">
      <c r="A1296" t="s">
        <v>5828</v>
      </c>
      <c r="B1296" t="str">
        <f>tbl_Facturas[[#This Row],[Factura]] &amp; "|" &amp; tbl_Facturas[[#This Row],[Proyecto OK]] &amp; "|" &amp; TEXT(tbl_Facturas[[#This Row],[Horas o Viaje]],"0.00") &amp; "|" &amp; TEXT(tbl_Facturas[[#This Row],[Costo unitario]],"0.00")</f>
        <v>2485|Berry Project|1.00|420.00</v>
      </c>
      <c r="C1296">
        <v>2485</v>
      </c>
      <c r="D1296">
        <v>82</v>
      </c>
      <c r="E1296" t="s">
        <v>12</v>
      </c>
      <c r="G1296" t="s">
        <v>792</v>
      </c>
      <c r="H1296" t="s">
        <v>1388</v>
      </c>
      <c r="I1296" s="134" t="s">
        <v>5322</v>
      </c>
      <c r="J1296" t="s">
        <v>1219</v>
      </c>
      <c r="K1296" t="s">
        <v>5883</v>
      </c>
      <c r="L1296">
        <v>2513</v>
      </c>
      <c r="M1296" t="s">
        <v>622</v>
      </c>
      <c r="P1296">
        <v>1</v>
      </c>
      <c r="Q1296">
        <v>420</v>
      </c>
      <c r="R1296">
        <v>420</v>
      </c>
      <c r="S1296">
        <f>IFERROR(_xlfn.XLOOKUP(tbl_Facturas[[#This Row],[Key_Fact]],tbl_Manifiestos[Key_Manif],tbl_Manifiestos[Pagado a Broker],0),0)</f>
        <v>390.6</v>
      </c>
      <c r="T1296">
        <v>804189.90000000037</v>
      </c>
    </row>
    <row r="1297" spans="1:20" x14ac:dyDescent="0.25">
      <c r="A1297" t="s">
        <v>5828</v>
      </c>
      <c r="B1297" t="str">
        <f>tbl_Facturas[[#This Row],[Factura]] &amp; "|" &amp; tbl_Facturas[[#This Row],[Proyecto OK]] &amp; "|" &amp; TEXT(tbl_Facturas[[#This Row],[Horas o Viaje]],"0.00") &amp; "|" &amp; TEXT(tbl_Facturas[[#This Row],[Costo unitario]],"0.00")</f>
        <v>2485|Berry Project|1.00|420.00</v>
      </c>
      <c r="C1297">
        <v>2485</v>
      </c>
      <c r="D1297">
        <v>82</v>
      </c>
      <c r="E1297" t="s">
        <v>12</v>
      </c>
      <c r="G1297" t="s">
        <v>792</v>
      </c>
      <c r="H1297" t="s">
        <v>1389</v>
      </c>
      <c r="I1297" s="134" t="s">
        <v>5322</v>
      </c>
      <c r="J1297" t="s">
        <v>1219</v>
      </c>
      <c r="K1297" t="s">
        <v>5883</v>
      </c>
      <c r="L1297">
        <v>2513</v>
      </c>
      <c r="M1297" t="s">
        <v>622</v>
      </c>
      <c r="P1297">
        <v>1</v>
      </c>
      <c r="Q1297">
        <v>420</v>
      </c>
      <c r="R1297">
        <v>420</v>
      </c>
      <c r="S1297">
        <f>IFERROR(_xlfn.XLOOKUP(tbl_Facturas[[#This Row],[Key_Fact]],tbl_Manifiestos[Key_Manif],tbl_Manifiestos[Pagado a Broker],0),0)</f>
        <v>390.6</v>
      </c>
      <c r="T1297">
        <v>804609.90000000037</v>
      </c>
    </row>
    <row r="1298" spans="1:20" x14ac:dyDescent="0.25">
      <c r="A1298" t="s">
        <v>5828</v>
      </c>
      <c r="B1298" t="str">
        <f>tbl_Facturas[[#This Row],[Factura]] &amp; "|" &amp; tbl_Facturas[[#This Row],[Proyecto OK]] &amp; "|" &amp; TEXT(tbl_Facturas[[#This Row],[Horas o Viaje]],"0.00") &amp; "|" &amp; TEXT(tbl_Facturas[[#This Row],[Costo unitario]],"0.00")</f>
        <v>2485|Berry Project|8.50|130.00</v>
      </c>
      <c r="C1298">
        <v>2485</v>
      </c>
      <c r="D1298">
        <v>73</v>
      </c>
      <c r="E1298" t="s">
        <v>19</v>
      </c>
      <c r="G1298" t="s">
        <v>20</v>
      </c>
      <c r="H1298" t="s">
        <v>1390</v>
      </c>
      <c r="I1298" s="134" t="s">
        <v>5322</v>
      </c>
      <c r="J1298" t="s">
        <v>1219</v>
      </c>
      <c r="K1298" t="s">
        <v>5883</v>
      </c>
      <c r="L1298">
        <v>2513</v>
      </c>
      <c r="P1298">
        <v>8.5</v>
      </c>
      <c r="Q1298">
        <v>130</v>
      </c>
      <c r="R1298">
        <v>1105</v>
      </c>
      <c r="S1298">
        <f>IFERROR(_xlfn.XLOOKUP(tbl_Facturas[[#This Row],[Key_Fact]],tbl_Manifiestos[Key_Manif],tbl_Manifiestos[Pagado a Broker],0),0)</f>
        <v>0</v>
      </c>
      <c r="T1298">
        <v>805714.90000000037</v>
      </c>
    </row>
    <row r="1299" spans="1:20" x14ac:dyDescent="0.25">
      <c r="A1299" t="s">
        <v>5828</v>
      </c>
      <c r="B1299" t="str">
        <f>tbl_Facturas[[#This Row],[Factura]] &amp; "|" &amp; tbl_Facturas[[#This Row],[Proyecto OK]] &amp; "|" &amp; TEXT(tbl_Facturas[[#This Row],[Horas o Viaje]],"0.00") &amp; "|" &amp; TEXT(tbl_Facturas[[#This Row],[Costo unitario]],"0.00")</f>
        <v>2485|Berry Project|8.00|130.00</v>
      </c>
      <c r="C1299">
        <v>2485</v>
      </c>
      <c r="D1299">
        <v>198</v>
      </c>
      <c r="E1299" t="s">
        <v>5916</v>
      </c>
      <c r="G1299" t="s">
        <v>31</v>
      </c>
      <c r="H1299" t="s">
        <v>1391</v>
      </c>
      <c r="I1299" s="134" t="s">
        <v>5322</v>
      </c>
      <c r="J1299" t="s">
        <v>1219</v>
      </c>
      <c r="K1299" t="s">
        <v>5883</v>
      </c>
      <c r="L1299">
        <v>2513</v>
      </c>
      <c r="P1299">
        <v>8</v>
      </c>
      <c r="Q1299">
        <v>130</v>
      </c>
      <c r="R1299">
        <v>1040</v>
      </c>
      <c r="S1299">
        <f>IFERROR(_xlfn.XLOOKUP(tbl_Facturas[[#This Row],[Key_Fact]],tbl_Manifiestos[Key_Manif],tbl_Manifiestos[Pagado a Broker],0),0)</f>
        <v>967.2</v>
      </c>
      <c r="T1299">
        <v>806754.90000000037</v>
      </c>
    </row>
    <row r="1300" spans="1:20" x14ac:dyDescent="0.25">
      <c r="A1300" t="s">
        <v>5828</v>
      </c>
      <c r="B1300" t="str">
        <f>tbl_Facturas[[#This Row],[Factura]] &amp; "|" &amp; tbl_Facturas[[#This Row],[Proyecto OK]] &amp; "|" &amp; TEXT(tbl_Facturas[[#This Row],[Horas o Viaje]],"0.00") &amp; "|" &amp; TEXT(tbl_Facturas[[#This Row],[Costo unitario]],"0.00")</f>
        <v>2485|Berry Project|8.00|130.00</v>
      </c>
      <c r="C1300">
        <v>2485</v>
      </c>
      <c r="D1300">
        <v>515</v>
      </c>
      <c r="E1300" t="s">
        <v>27</v>
      </c>
      <c r="G1300" t="s">
        <v>54</v>
      </c>
      <c r="H1300" t="s">
        <v>1392</v>
      </c>
      <c r="I1300" s="134" t="s">
        <v>5322</v>
      </c>
      <c r="J1300" t="s">
        <v>1219</v>
      </c>
      <c r="K1300" t="s">
        <v>5883</v>
      </c>
      <c r="L1300">
        <v>2513</v>
      </c>
      <c r="P1300">
        <v>8</v>
      </c>
      <c r="Q1300">
        <v>130</v>
      </c>
      <c r="R1300">
        <v>1040</v>
      </c>
      <c r="S1300">
        <f>IFERROR(_xlfn.XLOOKUP(tbl_Facturas[[#This Row],[Key_Fact]],tbl_Manifiestos[Key_Manif],tbl_Manifiestos[Pagado a Broker],0),0)</f>
        <v>967.2</v>
      </c>
      <c r="T1300">
        <v>807794.90000000037</v>
      </c>
    </row>
    <row r="1301" spans="1:20" x14ac:dyDescent="0.25">
      <c r="A1301" t="s">
        <v>5828</v>
      </c>
      <c r="B1301" t="str">
        <f>tbl_Facturas[[#This Row],[Factura]] &amp; "|" &amp; tbl_Facturas[[#This Row],[Proyecto OK]] &amp; "|" &amp; TEXT(tbl_Facturas[[#This Row],[Horas o Viaje]],"0.00") &amp; "|" &amp; TEXT(tbl_Facturas[[#This Row],[Costo unitario]],"0.00")</f>
        <v>2485|Berry Project|7.50|130.00</v>
      </c>
      <c r="C1301">
        <v>2485</v>
      </c>
      <c r="D1301">
        <v>103</v>
      </c>
      <c r="E1301" t="s">
        <v>27</v>
      </c>
      <c r="G1301" t="s">
        <v>284</v>
      </c>
      <c r="H1301" t="s">
        <v>1393</v>
      </c>
      <c r="I1301" s="134" t="s">
        <v>5322</v>
      </c>
      <c r="J1301" t="s">
        <v>1219</v>
      </c>
      <c r="K1301" t="s">
        <v>5883</v>
      </c>
      <c r="L1301">
        <v>2513</v>
      </c>
      <c r="P1301">
        <v>7.5</v>
      </c>
      <c r="Q1301">
        <v>130</v>
      </c>
      <c r="R1301">
        <v>975</v>
      </c>
      <c r="S1301">
        <f>IFERROR(_xlfn.XLOOKUP(tbl_Facturas[[#This Row],[Key_Fact]],tbl_Manifiestos[Key_Manif],tbl_Manifiestos[Pagado a Broker],0),0)</f>
        <v>906.75</v>
      </c>
      <c r="T1301">
        <v>808769.90000000037</v>
      </c>
    </row>
    <row r="1302" spans="1:20" x14ac:dyDescent="0.25">
      <c r="A1302" t="s">
        <v>5828</v>
      </c>
      <c r="B1302" t="str">
        <f>tbl_Facturas[[#This Row],[Factura]] &amp; "|" &amp; tbl_Facturas[[#This Row],[Proyecto OK]] &amp; "|" &amp; TEXT(tbl_Facturas[[#This Row],[Horas o Viaje]],"0.00") &amp; "|" &amp; TEXT(tbl_Facturas[[#This Row],[Costo unitario]],"0.00")</f>
        <v>2485|Berry Project|7.50|130.00</v>
      </c>
      <c r="C1302">
        <v>2485</v>
      </c>
      <c r="D1302">
        <v>82</v>
      </c>
      <c r="E1302" t="s">
        <v>12</v>
      </c>
      <c r="G1302" t="s">
        <v>792</v>
      </c>
      <c r="H1302" t="s">
        <v>1394</v>
      </c>
      <c r="I1302" s="134" t="s">
        <v>5322</v>
      </c>
      <c r="J1302" t="s">
        <v>1219</v>
      </c>
      <c r="K1302" t="s">
        <v>5883</v>
      </c>
      <c r="L1302">
        <v>2513</v>
      </c>
      <c r="P1302">
        <v>7.5</v>
      </c>
      <c r="Q1302">
        <v>130</v>
      </c>
      <c r="R1302">
        <v>975</v>
      </c>
      <c r="S1302">
        <f>IFERROR(_xlfn.XLOOKUP(tbl_Facturas[[#This Row],[Key_Fact]],tbl_Manifiestos[Key_Manif],tbl_Manifiestos[Pagado a Broker],0),0)</f>
        <v>906.75</v>
      </c>
      <c r="T1302">
        <v>809744.90000000037</v>
      </c>
    </row>
    <row r="1303" spans="1:20" x14ac:dyDescent="0.25">
      <c r="A1303" t="s">
        <v>5828</v>
      </c>
      <c r="B1303" t="str">
        <f>tbl_Facturas[[#This Row],[Factura]] &amp; "|" &amp; tbl_Facturas[[#This Row],[Proyecto OK]] &amp; "|" &amp; TEXT(tbl_Facturas[[#This Row],[Horas o Viaje]],"0.00") &amp; "|" &amp; TEXT(tbl_Facturas[[#This Row],[Costo unitario]],"0.00")</f>
        <v>2485|Berry Project|5.50|130.00</v>
      </c>
      <c r="C1303">
        <v>2485</v>
      </c>
      <c r="D1303">
        <v>103</v>
      </c>
      <c r="E1303" t="s">
        <v>27</v>
      </c>
      <c r="G1303" t="s">
        <v>284</v>
      </c>
      <c r="H1303" t="s">
        <v>1395</v>
      </c>
      <c r="I1303" s="134" t="s">
        <v>5322</v>
      </c>
      <c r="J1303" t="s">
        <v>1219</v>
      </c>
      <c r="K1303" t="s">
        <v>5883</v>
      </c>
      <c r="L1303">
        <v>2513</v>
      </c>
      <c r="P1303">
        <v>5.5</v>
      </c>
      <c r="Q1303">
        <v>130</v>
      </c>
      <c r="R1303">
        <v>715</v>
      </c>
      <c r="S1303">
        <f>IFERROR(_xlfn.XLOOKUP(tbl_Facturas[[#This Row],[Key_Fact]],tbl_Manifiestos[Key_Manif],tbl_Manifiestos[Pagado a Broker],0),0)</f>
        <v>664.95</v>
      </c>
      <c r="T1303">
        <v>810459.90000000037</v>
      </c>
    </row>
    <row r="1304" spans="1:20" x14ac:dyDescent="0.25">
      <c r="A1304" t="s">
        <v>5828</v>
      </c>
      <c r="B1304" t="str">
        <f>tbl_Facturas[[#This Row],[Factura]] &amp; "|" &amp; tbl_Facturas[[#This Row],[Proyecto OK]] &amp; "|" &amp; TEXT(tbl_Facturas[[#This Row],[Horas o Viaje]],"0.00") &amp; "|" &amp; TEXT(tbl_Facturas[[#This Row],[Costo unitario]],"0.00")</f>
        <v>2485|Berry Project|1.00|420.00</v>
      </c>
      <c r="C1304">
        <v>2485</v>
      </c>
      <c r="D1304">
        <v>103</v>
      </c>
      <c r="E1304" t="s">
        <v>27</v>
      </c>
      <c r="G1304" t="s">
        <v>284</v>
      </c>
      <c r="H1304" t="s">
        <v>1396</v>
      </c>
      <c r="I1304" s="134" t="s">
        <v>5322</v>
      </c>
      <c r="J1304" t="s">
        <v>1219</v>
      </c>
      <c r="K1304" t="s">
        <v>5883</v>
      </c>
      <c r="L1304">
        <v>2513</v>
      </c>
      <c r="M1304" t="s">
        <v>622</v>
      </c>
      <c r="P1304">
        <v>1</v>
      </c>
      <c r="Q1304">
        <v>420</v>
      </c>
      <c r="R1304">
        <v>420</v>
      </c>
      <c r="S1304">
        <f>IFERROR(_xlfn.XLOOKUP(tbl_Facturas[[#This Row],[Key_Fact]],tbl_Manifiestos[Key_Manif],tbl_Manifiestos[Pagado a Broker],0),0)</f>
        <v>390.6</v>
      </c>
      <c r="T1304">
        <v>810879.90000000037</v>
      </c>
    </row>
    <row r="1305" spans="1:20" x14ac:dyDescent="0.25">
      <c r="A1305" t="s">
        <v>5828</v>
      </c>
      <c r="B1305" t="str">
        <f>tbl_Facturas[[#This Row],[Factura]] &amp; "|" &amp; tbl_Facturas[[#This Row],[Proyecto OK]] &amp; "|" &amp; TEXT(tbl_Facturas[[#This Row],[Horas o Viaje]],"0.00") &amp; "|" &amp; TEXT(tbl_Facturas[[#This Row],[Costo unitario]],"0.00")</f>
        <v>2485|Berry Project|1.00|420.00</v>
      </c>
      <c r="C1305">
        <v>2485</v>
      </c>
      <c r="D1305">
        <v>1</v>
      </c>
      <c r="E1305" t="s">
        <v>5305</v>
      </c>
      <c r="G1305" t="s">
        <v>1220</v>
      </c>
      <c r="H1305" t="s">
        <v>1397</v>
      </c>
      <c r="I1305" s="134" t="s">
        <v>5322</v>
      </c>
      <c r="J1305" t="s">
        <v>1219</v>
      </c>
      <c r="K1305" t="s">
        <v>5883</v>
      </c>
      <c r="L1305">
        <v>2513</v>
      </c>
      <c r="M1305" t="s">
        <v>622</v>
      </c>
      <c r="P1305">
        <v>1</v>
      </c>
      <c r="Q1305">
        <v>420</v>
      </c>
      <c r="R1305">
        <v>420</v>
      </c>
      <c r="S1305">
        <f>IFERROR(_xlfn.XLOOKUP(tbl_Facturas[[#This Row],[Key_Fact]],tbl_Manifiestos[Key_Manif],tbl_Manifiestos[Pagado a Broker],0),0)</f>
        <v>390.6</v>
      </c>
      <c r="T1305">
        <v>811299.90000000037</v>
      </c>
    </row>
    <row r="1306" spans="1:20" x14ac:dyDescent="0.25">
      <c r="A1306" t="s">
        <v>5828</v>
      </c>
      <c r="B1306" t="str">
        <f>tbl_Facturas[[#This Row],[Factura]] &amp; "|" &amp; tbl_Facturas[[#This Row],[Proyecto OK]] &amp; "|" &amp; TEXT(tbl_Facturas[[#This Row],[Horas o Viaje]],"0.00") &amp; "|" &amp; TEXT(tbl_Facturas[[#This Row],[Costo unitario]],"0.00")</f>
        <v>2485|Berry Project|1.00|420.00</v>
      </c>
      <c r="C1306">
        <v>2485</v>
      </c>
      <c r="D1306">
        <v>1</v>
      </c>
      <c r="E1306" t="s">
        <v>5305</v>
      </c>
      <c r="G1306" t="s">
        <v>1220</v>
      </c>
      <c r="H1306" t="s">
        <v>1398</v>
      </c>
      <c r="I1306" s="134" t="s">
        <v>5322</v>
      </c>
      <c r="J1306" t="s">
        <v>1219</v>
      </c>
      <c r="K1306" t="s">
        <v>5883</v>
      </c>
      <c r="L1306">
        <v>2513</v>
      </c>
      <c r="M1306" t="s">
        <v>622</v>
      </c>
      <c r="P1306">
        <v>1</v>
      </c>
      <c r="Q1306">
        <v>420</v>
      </c>
      <c r="R1306">
        <v>420</v>
      </c>
      <c r="S1306">
        <f>IFERROR(_xlfn.XLOOKUP(tbl_Facturas[[#This Row],[Key_Fact]],tbl_Manifiestos[Key_Manif],tbl_Manifiestos[Pagado a Broker],0),0)</f>
        <v>390.6</v>
      </c>
      <c r="T1306">
        <v>811719.90000000037</v>
      </c>
    </row>
    <row r="1307" spans="1:20" x14ac:dyDescent="0.25">
      <c r="A1307" t="s">
        <v>5828</v>
      </c>
      <c r="B1307" t="str">
        <f>tbl_Facturas[[#This Row],[Factura]] &amp; "|" &amp; tbl_Facturas[[#This Row],[Proyecto OK]] &amp; "|" &amp; TEXT(tbl_Facturas[[#This Row],[Horas o Viaje]],"0.00") &amp; "|" &amp; TEXT(tbl_Facturas[[#This Row],[Costo unitario]],"0.00")</f>
        <v>2485|Berry Project|2.00|420.00</v>
      </c>
      <c r="C1307">
        <v>2485</v>
      </c>
      <c r="D1307">
        <v>76</v>
      </c>
      <c r="E1307" t="s">
        <v>5309</v>
      </c>
      <c r="G1307" t="s">
        <v>1287</v>
      </c>
      <c r="H1307" t="s">
        <v>1399</v>
      </c>
      <c r="I1307" s="134" t="s">
        <v>5322</v>
      </c>
      <c r="J1307" t="s">
        <v>1219</v>
      </c>
      <c r="K1307" t="s">
        <v>5883</v>
      </c>
      <c r="L1307">
        <v>2513</v>
      </c>
      <c r="M1307" t="s">
        <v>622</v>
      </c>
      <c r="P1307">
        <v>2</v>
      </c>
      <c r="Q1307">
        <v>420</v>
      </c>
      <c r="R1307">
        <v>840</v>
      </c>
      <c r="S1307">
        <f>IFERROR(_xlfn.XLOOKUP(tbl_Facturas[[#This Row],[Key_Fact]],tbl_Manifiestos[Key_Manif],tbl_Manifiestos[Pagado a Broker],0),0)</f>
        <v>781.2</v>
      </c>
      <c r="T1307">
        <v>812559.90000000037</v>
      </c>
    </row>
    <row r="1308" spans="1:20" x14ac:dyDescent="0.25">
      <c r="A1308" t="s">
        <v>5828</v>
      </c>
      <c r="B1308" t="str">
        <f>tbl_Facturas[[#This Row],[Factura]] &amp; "|" &amp; tbl_Facturas[[#This Row],[Proyecto OK]] &amp; "|" &amp; TEXT(tbl_Facturas[[#This Row],[Horas o Viaje]],"0.00") &amp; "|" &amp; TEXT(tbl_Facturas[[#This Row],[Costo unitario]],"0.00")</f>
        <v>2485|Berry Project|2.00|420.00</v>
      </c>
      <c r="C1308">
        <v>2485</v>
      </c>
      <c r="D1308">
        <v>201</v>
      </c>
      <c r="E1308" t="s">
        <v>1264</v>
      </c>
      <c r="G1308" t="s">
        <v>1400</v>
      </c>
      <c r="H1308" t="s">
        <v>1401</v>
      </c>
      <c r="I1308" s="134" t="s">
        <v>5322</v>
      </c>
      <c r="J1308" t="s">
        <v>1219</v>
      </c>
      <c r="K1308" t="s">
        <v>5883</v>
      </c>
      <c r="L1308">
        <v>2513</v>
      </c>
      <c r="M1308" t="s">
        <v>622</v>
      </c>
      <c r="P1308">
        <v>2</v>
      </c>
      <c r="Q1308">
        <v>420</v>
      </c>
      <c r="R1308">
        <v>840</v>
      </c>
      <c r="S1308">
        <f>IFERROR(_xlfn.XLOOKUP(tbl_Facturas[[#This Row],[Key_Fact]],tbl_Manifiestos[Key_Manif],tbl_Manifiestos[Pagado a Broker],0),0)</f>
        <v>781.2</v>
      </c>
      <c r="T1308">
        <v>813399.90000000037</v>
      </c>
    </row>
    <row r="1309" spans="1:20" x14ac:dyDescent="0.25">
      <c r="A1309" t="s">
        <v>5828</v>
      </c>
      <c r="B1309" t="str">
        <f>tbl_Facturas[[#This Row],[Factura]] &amp; "|" &amp; tbl_Facturas[[#This Row],[Proyecto OK]] &amp; "|" &amp; TEXT(tbl_Facturas[[#This Row],[Horas o Viaje]],"0.00") &amp; "|" &amp; TEXT(tbl_Facturas[[#This Row],[Costo unitario]],"0.00")</f>
        <v>2485|Berry Project|1.00|420.00</v>
      </c>
      <c r="C1309">
        <v>2485</v>
      </c>
      <c r="D1309">
        <v>606</v>
      </c>
      <c r="E1309" t="s">
        <v>5305</v>
      </c>
      <c r="G1309" t="s">
        <v>1291</v>
      </c>
      <c r="H1309" t="s">
        <v>1402</v>
      </c>
      <c r="I1309" s="134" t="s">
        <v>5322</v>
      </c>
      <c r="J1309" t="s">
        <v>1219</v>
      </c>
      <c r="K1309" t="s">
        <v>5883</v>
      </c>
      <c r="L1309">
        <v>2513</v>
      </c>
      <c r="M1309" t="s">
        <v>622</v>
      </c>
      <c r="P1309">
        <v>1</v>
      </c>
      <c r="Q1309">
        <v>420</v>
      </c>
      <c r="R1309">
        <v>420</v>
      </c>
      <c r="S1309">
        <f>IFERROR(_xlfn.XLOOKUP(tbl_Facturas[[#This Row],[Key_Fact]],tbl_Manifiestos[Key_Manif],tbl_Manifiestos[Pagado a Broker],0),0)</f>
        <v>390.6</v>
      </c>
      <c r="T1309">
        <v>813819.90000000037</v>
      </c>
    </row>
    <row r="1310" spans="1:20" x14ac:dyDescent="0.25">
      <c r="A1310" t="s">
        <v>5828</v>
      </c>
      <c r="B1310" t="str">
        <f>tbl_Facturas[[#This Row],[Factura]] &amp; "|" &amp; tbl_Facturas[[#This Row],[Proyecto OK]] &amp; "|" &amp; TEXT(tbl_Facturas[[#This Row],[Horas o Viaje]],"0.00") &amp; "|" &amp; TEXT(tbl_Facturas[[#This Row],[Costo unitario]],"0.00")</f>
        <v>2485|Berry Project|4.50|130.00</v>
      </c>
      <c r="C1310">
        <v>2485</v>
      </c>
      <c r="D1310">
        <v>606</v>
      </c>
      <c r="E1310" t="s">
        <v>5305</v>
      </c>
      <c r="G1310" t="s">
        <v>1291</v>
      </c>
      <c r="H1310" t="s">
        <v>1403</v>
      </c>
      <c r="I1310" s="134" t="s">
        <v>5322</v>
      </c>
      <c r="J1310" t="s">
        <v>1219</v>
      </c>
      <c r="K1310" t="s">
        <v>5883</v>
      </c>
      <c r="L1310">
        <v>2513</v>
      </c>
      <c r="P1310">
        <v>4.5</v>
      </c>
      <c r="Q1310">
        <v>130</v>
      </c>
      <c r="R1310">
        <v>585</v>
      </c>
      <c r="S1310">
        <f>IFERROR(_xlfn.XLOOKUP(tbl_Facturas[[#This Row],[Key_Fact]],tbl_Manifiestos[Key_Manif],tbl_Manifiestos[Pagado a Broker],0),0)</f>
        <v>0</v>
      </c>
      <c r="T1310">
        <v>814404.90000000037</v>
      </c>
    </row>
    <row r="1311" spans="1:20" x14ac:dyDescent="0.25">
      <c r="A1311" t="s">
        <v>5828</v>
      </c>
      <c r="B1311" t="str">
        <f>tbl_Facturas[[#This Row],[Factura]] &amp; "|" &amp; tbl_Facturas[[#This Row],[Proyecto OK]] &amp; "|" &amp; TEXT(tbl_Facturas[[#This Row],[Horas o Viaje]],"0.00") &amp; "|" &amp; TEXT(tbl_Facturas[[#This Row],[Costo unitario]],"0.00")</f>
        <v>2485|Berry Project|6.00|130.00</v>
      </c>
      <c r="C1311">
        <v>2485</v>
      </c>
      <c r="D1311">
        <v>325</v>
      </c>
      <c r="E1311" t="s">
        <v>27</v>
      </c>
      <c r="G1311" t="s">
        <v>34</v>
      </c>
      <c r="H1311" t="s">
        <v>1404</v>
      </c>
      <c r="I1311" s="134" t="s">
        <v>5322</v>
      </c>
      <c r="J1311" t="s">
        <v>1219</v>
      </c>
      <c r="K1311" t="s">
        <v>5883</v>
      </c>
      <c r="L1311">
        <v>2513</v>
      </c>
      <c r="P1311">
        <v>6</v>
      </c>
      <c r="Q1311">
        <v>130</v>
      </c>
      <c r="R1311">
        <v>780</v>
      </c>
      <c r="S1311">
        <f>IFERROR(_xlfn.XLOOKUP(tbl_Facturas[[#This Row],[Key_Fact]],tbl_Manifiestos[Key_Manif],tbl_Manifiestos[Pagado a Broker],0),0)</f>
        <v>725.40000000000009</v>
      </c>
      <c r="T1311">
        <v>815184.90000000037</v>
      </c>
    </row>
    <row r="1312" spans="1:20" x14ac:dyDescent="0.25">
      <c r="A1312" t="s">
        <v>5828</v>
      </c>
      <c r="B1312" t="str">
        <f>tbl_Facturas[[#This Row],[Factura]] &amp; "|" &amp; tbl_Facturas[[#This Row],[Proyecto OK]] &amp; "|" &amp; TEXT(tbl_Facturas[[#This Row],[Horas o Viaje]],"0.00") &amp; "|" &amp; TEXT(tbl_Facturas[[#This Row],[Costo unitario]],"0.00")</f>
        <v>2485|Berry Project|1.00|420.00</v>
      </c>
      <c r="C1312">
        <v>2485</v>
      </c>
      <c r="D1312">
        <v>325</v>
      </c>
      <c r="E1312" t="s">
        <v>27</v>
      </c>
      <c r="G1312" t="s">
        <v>34</v>
      </c>
      <c r="H1312" t="s">
        <v>1405</v>
      </c>
      <c r="I1312" s="134" t="s">
        <v>5322</v>
      </c>
      <c r="J1312" t="s">
        <v>1219</v>
      </c>
      <c r="K1312" t="s">
        <v>5883</v>
      </c>
      <c r="L1312">
        <v>2513</v>
      </c>
      <c r="M1312" t="s">
        <v>622</v>
      </c>
      <c r="P1312">
        <v>1</v>
      </c>
      <c r="Q1312">
        <v>420</v>
      </c>
      <c r="R1312">
        <v>420</v>
      </c>
      <c r="S1312">
        <f>IFERROR(_xlfn.XLOOKUP(tbl_Facturas[[#This Row],[Key_Fact]],tbl_Manifiestos[Key_Manif],tbl_Manifiestos[Pagado a Broker],0),0)</f>
        <v>390.6</v>
      </c>
      <c r="T1312">
        <v>815604.90000000037</v>
      </c>
    </row>
    <row r="1313" spans="1:20" x14ac:dyDescent="0.25">
      <c r="A1313" t="s">
        <v>5828</v>
      </c>
      <c r="B1313" t="str">
        <f>tbl_Facturas[[#This Row],[Factura]] &amp; "|" &amp; tbl_Facturas[[#This Row],[Proyecto OK]] &amp; "|" &amp; TEXT(tbl_Facturas[[#This Row],[Horas o Viaje]],"0.00") &amp; "|" &amp; TEXT(tbl_Facturas[[#This Row],[Costo unitario]],"0.00")</f>
        <v>2485|Berry Project|5.50|130.00</v>
      </c>
      <c r="C1313">
        <v>2485</v>
      </c>
      <c r="D1313">
        <v>198</v>
      </c>
      <c r="E1313" t="s">
        <v>27</v>
      </c>
      <c r="G1313" t="s">
        <v>34</v>
      </c>
      <c r="H1313" t="s">
        <v>1406</v>
      </c>
      <c r="I1313" s="134" t="s">
        <v>5322</v>
      </c>
      <c r="J1313" t="s">
        <v>1219</v>
      </c>
      <c r="K1313" t="s">
        <v>5883</v>
      </c>
      <c r="L1313">
        <v>2513</v>
      </c>
      <c r="P1313">
        <v>5.5</v>
      </c>
      <c r="Q1313">
        <v>130</v>
      </c>
      <c r="R1313">
        <v>715</v>
      </c>
      <c r="S1313">
        <f>IFERROR(_xlfn.XLOOKUP(tbl_Facturas[[#This Row],[Key_Fact]],tbl_Manifiestos[Key_Manif],tbl_Manifiestos[Pagado a Broker],0),0)</f>
        <v>664.95</v>
      </c>
      <c r="T1313">
        <v>816395.3000000004</v>
      </c>
    </row>
    <row r="1314" spans="1:20" x14ac:dyDescent="0.25">
      <c r="A1314" t="s">
        <v>5828</v>
      </c>
      <c r="B1314" t="str">
        <f>tbl_Facturas[[#This Row],[Factura]] &amp; "|" &amp; tbl_Facturas[[#This Row],[Proyecto OK]] &amp; "|" &amp; TEXT(tbl_Facturas[[#This Row],[Horas o Viaje]],"0.00") &amp; "|" &amp; TEXT(tbl_Facturas[[#This Row],[Costo unitario]],"0.00")</f>
        <v>2485|Berry Project|1.00|420.00</v>
      </c>
      <c r="C1314">
        <v>2485</v>
      </c>
      <c r="D1314">
        <v>82</v>
      </c>
      <c r="E1314" t="s">
        <v>27</v>
      </c>
      <c r="G1314" t="s">
        <v>34</v>
      </c>
      <c r="H1314" t="s">
        <v>1407</v>
      </c>
      <c r="I1314" s="134" t="s">
        <v>5322</v>
      </c>
      <c r="J1314" t="s">
        <v>1219</v>
      </c>
      <c r="K1314" t="s">
        <v>5883</v>
      </c>
      <c r="L1314">
        <v>2513</v>
      </c>
      <c r="M1314" t="s">
        <v>622</v>
      </c>
      <c r="P1314">
        <v>1</v>
      </c>
      <c r="Q1314">
        <v>420</v>
      </c>
      <c r="R1314">
        <v>420</v>
      </c>
      <c r="S1314">
        <f>IFERROR(_xlfn.XLOOKUP(tbl_Facturas[[#This Row],[Key_Fact]],tbl_Manifiestos[Key_Manif],tbl_Manifiestos[Pagado a Broker],0),0)</f>
        <v>390.6</v>
      </c>
      <c r="T1314">
        <v>816815.3000000004</v>
      </c>
    </row>
    <row r="1315" spans="1:20" x14ac:dyDescent="0.25">
      <c r="A1315" t="s">
        <v>5828</v>
      </c>
      <c r="B1315" t="str">
        <f>tbl_Facturas[[#This Row],[Factura]] &amp; "|" &amp; tbl_Facturas[[#This Row],[Proyecto OK]] &amp; "|" &amp; TEXT(tbl_Facturas[[#This Row],[Horas o Viaje]],"0.00") &amp; "|" &amp; TEXT(tbl_Facturas[[#This Row],[Costo unitario]],"0.00")</f>
        <v>2485|Berry Project|1.00|420.00</v>
      </c>
      <c r="C1315">
        <v>2485</v>
      </c>
      <c r="D1315">
        <v>325</v>
      </c>
      <c r="G1315" t="s">
        <v>52</v>
      </c>
      <c r="H1315" t="s">
        <v>1408</v>
      </c>
      <c r="I1315" s="134" t="s">
        <v>5322</v>
      </c>
      <c r="J1315" t="s">
        <v>1219</v>
      </c>
      <c r="K1315" t="s">
        <v>5883</v>
      </c>
      <c r="L1315">
        <v>2513</v>
      </c>
      <c r="M1315" t="s">
        <v>622</v>
      </c>
      <c r="P1315">
        <v>1</v>
      </c>
      <c r="Q1315">
        <v>420</v>
      </c>
      <c r="R1315">
        <v>420</v>
      </c>
      <c r="S1315">
        <f>IFERROR(_xlfn.XLOOKUP(tbl_Facturas[[#This Row],[Key_Fact]],tbl_Manifiestos[Key_Manif],tbl_Manifiestos[Pagado a Broker],0),0)</f>
        <v>390.6</v>
      </c>
      <c r="T1315">
        <v>817422.75000000035</v>
      </c>
    </row>
    <row r="1316" spans="1:20" x14ac:dyDescent="0.25">
      <c r="A1316" t="s">
        <v>5828</v>
      </c>
      <c r="B1316" t="str">
        <f>tbl_Facturas[[#This Row],[Factura]] &amp; "|" &amp; tbl_Facturas[[#This Row],[Proyecto OK]] &amp; "|" &amp; TEXT(tbl_Facturas[[#This Row],[Horas o Viaje]],"0.00") &amp; "|" &amp; TEXT(tbl_Facturas[[#This Row],[Costo unitario]],"0.00")</f>
        <v>2485|Berry Project|4.00|130.00</v>
      </c>
      <c r="C1316">
        <v>2485</v>
      </c>
      <c r="D1316">
        <v>325</v>
      </c>
      <c r="G1316" t="s">
        <v>52</v>
      </c>
      <c r="H1316" t="s">
        <v>1409</v>
      </c>
      <c r="I1316" s="134" t="s">
        <v>5322</v>
      </c>
      <c r="J1316" t="s">
        <v>1219</v>
      </c>
      <c r="K1316" t="s">
        <v>5883</v>
      </c>
      <c r="L1316">
        <v>2513</v>
      </c>
      <c r="M1316" t="s">
        <v>622</v>
      </c>
      <c r="P1316">
        <v>4</v>
      </c>
      <c r="Q1316">
        <v>130</v>
      </c>
      <c r="R1316">
        <v>520</v>
      </c>
      <c r="S1316">
        <f>IFERROR(_xlfn.XLOOKUP(tbl_Facturas[[#This Row],[Key_Fact]],tbl_Manifiestos[Key_Manif],tbl_Manifiestos[Pagado a Broker],0),0)</f>
        <v>0</v>
      </c>
      <c r="T1316">
        <v>817942.75000000035</v>
      </c>
    </row>
    <row r="1317" spans="1:20" x14ac:dyDescent="0.25">
      <c r="A1317" t="s">
        <v>5828</v>
      </c>
      <c r="B1317" t="str">
        <f>tbl_Facturas[[#This Row],[Factura]] &amp; "|" &amp; tbl_Facturas[[#This Row],[Proyecto OK]] &amp; "|" &amp; TEXT(tbl_Facturas[[#This Row],[Horas o Viaje]],"0.00") &amp; "|" &amp; TEXT(tbl_Facturas[[#This Row],[Costo unitario]],"0.00")</f>
        <v>2485|Berry Project|2.00|420.00</v>
      </c>
      <c r="C1317">
        <v>2485</v>
      </c>
      <c r="D1317">
        <v>515</v>
      </c>
      <c r="E1317" t="s">
        <v>1261</v>
      </c>
      <c r="G1317" t="s">
        <v>1262</v>
      </c>
      <c r="H1317" t="s">
        <v>1410</v>
      </c>
      <c r="I1317" s="134" t="s">
        <v>5322</v>
      </c>
      <c r="J1317" t="s">
        <v>1219</v>
      </c>
      <c r="K1317" t="s">
        <v>5883</v>
      </c>
      <c r="L1317">
        <v>2513</v>
      </c>
      <c r="M1317" t="s">
        <v>622</v>
      </c>
      <c r="P1317">
        <v>2</v>
      </c>
      <c r="Q1317">
        <v>420</v>
      </c>
      <c r="R1317">
        <v>840</v>
      </c>
      <c r="S1317">
        <f>IFERROR(_xlfn.XLOOKUP(tbl_Facturas[[#This Row],[Key_Fact]],tbl_Manifiestos[Key_Manif],tbl_Manifiestos[Pagado a Broker],0),0)</f>
        <v>781.2</v>
      </c>
      <c r="T1317">
        <v>818782.75000000035</v>
      </c>
    </row>
    <row r="1318" spans="1:20" x14ac:dyDescent="0.25">
      <c r="A1318" t="s">
        <v>5828</v>
      </c>
      <c r="B1318" t="str">
        <f>tbl_Facturas[[#This Row],[Factura]] &amp; "|" &amp; tbl_Facturas[[#This Row],[Proyecto OK]] &amp; "|" &amp; TEXT(tbl_Facturas[[#This Row],[Horas o Viaje]],"0.00") &amp; "|" &amp; TEXT(tbl_Facturas[[#This Row],[Costo unitario]],"0.00")</f>
        <v>2485|Berry Project|1.00|54.00</v>
      </c>
      <c r="C1318">
        <v>2485</v>
      </c>
      <c r="D1318">
        <v>103</v>
      </c>
      <c r="E1318" t="s">
        <v>5916</v>
      </c>
      <c r="G1318" t="s">
        <v>31</v>
      </c>
      <c r="H1318" t="s">
        <v>1391</v>
      </c>
      <c r="I1318" s="134" t="s">
        <v>5322</v>
      </c>
      <c r="J1318" t="s">
        <v>5861</v>
      </c>
      <c r="K1318" t="s">
        <v>5883</v>
      </c>
      <c r="L1318">
        <v>2513</v>
      </c>
      <c r="P1318">
        <v>1</v>
      </c>
      <c r="Q1318">
        <v>54</v>
      </c>
      <c r="R1318">
        <v>54</v>
      </c>
      <c r="S1318">
        <f>IFERROR(_xlfn.XLOOKUP(tbl_Facturas[[#This Row],[Key_Fact]],tbl_Manifiestos[Key_Manif],tbl_Manifiestos[Pagado a Broker],0),0)</f>
        <v>54</v>
      </c>
      <c r="T1318">
        <v>815658.90000000037</v>
      </c>
    </row>
    <row r="1319" spans="1:20" x14ac:dyDescent="0.25">
      <c r="A1319" t="s">
        <v>5828</v>
      </c>
      <c r="B1319" t="str">
        <f>tbl_Facturas[[#This Row],[Factura]] &amp; "|" &amp; tbl_Facturas[[#This Row],[Proyecto OK]] &amp; "|" &amp; TEXT(tbl_Facturas[[#This Row],[Horas o Viaje]],"0.00") &amp; "|" &amp; TEXT(tbl_Facturas[[#This Row],[Costo unitario]],"0.00")</f>
        <v>2485|Berry Project|1.00|21.40</v>
      </c>
      <c r="C1319">
        <v>2485</v>
      </c>
      <c r="D1319">
        <v>103</v>
      </c>
      <c r="E1319" t="s">
        <v>12</v>
      </c>
      <c r="G1319" t="s">
        <v>792</v>
      </c>
      <c r="H1319" t="s">
        <v>1394</v>
      </c>
      <c r="I1319" s="134" t="s">
        <v>5322</v>
      </c>
      <c r="J1319" t="s">
        <v>5861</v>
      </c>
      <c r="K1319" t="s">
        <v>5883</v>
      </c>
      <c r="L1319">
        <v>2513</v>
      </c>
      <c r="P1319">
        <v>1</v>
      </c>
      <c r="Q1319">
        <v>21.4</v>
      </c>
      <c r="R1319">
        <v>21.4</v>
      </c>
      <c r="S1319">
        <f>IFERROR(_xlfn.XLOOKUP(tbl_Facturas[[#This Row],[Key_Fact]],tbl_Manifiestos[Key_Manif],tbl_Manifiestos[Pagado a Broker],0),0)</f>
        <v>21.4</v>
      </c>
      <c r="T1319">
        <v>815680.3000000004</v>
      </c>
    </row>
    <row r="1320" spans="1:20" x14ac:dyDescent="0.25">
      <c r="A1320" t="s">
        <v>5828</v>
      </c>
      <c r="B1320" t="str">
        <f>tbl_Facturas[[#This Row],[Factura]] &amp; "|" &amp; tbl_Facturas[[#This Row],[Proyecto OK]] &amp; "|" &amp; TEXT(tbl_Facturas[[#This Row],[Horas o Viaje]],"0.00") &amp; "|" &amp; TEXT(tbl_Facturas[[#This Row],[Costo unitario]],"0.00")</f>
        <v>2485|Berry Project|1.00|40.75</v>
      </c>
      <c r="C1320">
        <v>2485</v>
      </c>
      <c r="D1320">
        <v>73</v>
      </c>
      <c r="E1320" t="s">
        <v>27</v>
      </c>
      <c r="G1320" t="s">
        <v>54</v>
      </c>
      <c r="H1320" t="s">
        <v>1392</v>
      </c>
      <c r="I1320" s="134" t="s">
        <v>5322</v>
      </c>
      <c r="J1320" t="s">
        <v>5861</v>
      </c>
      <c r="K1320" t="s">
        <v>5883</v>
      </c>
      <c r="L1320">
        <v>2513</v>
      </c>
      <c r="P1320">
        <v>1</v>
      </c>
      <c r="Q1320">
        <v>40.75</v>
      </c>
      <c r="R1320">
        <v>40.75</v>
      </c>
      <c r="S1320">
        <f>IFERROR(_xlfn.XLOOKUP(tbl_Facturas[[#This Row],[Key_Fact]],tbl_Manifiestos[Key_Manif],tbl_Manifiestos[Pagado a Broker],0),0)</f>
        <v>0</v>
      </c>
      <c r="T1320">
        <v>816856.0500000004</v>
      </c>
    </row>
    <row r="1321" spans="1:20" x14ac:dyDescent="0.25">
      <c r="A1321" t="s">
        <v>5828</v>
      </c>
      <c r="B1321" t="str">
        <f>tbl_Facturas[[#This Row],[Factura]] &amp; "|" &amp; tbl_Facturas[[#This Row],[Proyecto OK]] &amp; "|" &amp; TEXT(tbl_Facturas[[#This Row],[Horas o Viaje]],"0.00") &amp; "|" &amp; TEXT(tbl_Facturas[[#This Row],[Costo unitario]],"0.00")</f>
        <v>2485|Berry Project|1.00|32.60</v>
      </c>
      <c r="C1321">
        <v>2485</v>
      </c>
      <c r="D1321">
        <v>73</v>
      </c>
      <c r="E1321" t="s">
        <v>27</v>
      </c>
      <c r="G1321" t="s">
        <v>284</v>
      </c>
      <c r="H1321" t="s">
        <v>1393</v>
      </c>
      <c r="I1321" s="134" t="s">
        <v>5322</v>
      </c>
      <c r="J1321" t="s">
        <v>5861</v>
      </c>
      <c r="K1321" t="s">
        <v>5883</v>
      </c>
      <c r="L1321">
        <v>2513</v>
      </c>
      <c r="P1321">
        <v>1</v>
      </c>
      <c r="Q1321">
        <v>32.6</v>
      </c>
      <c r="R1321">
        <v>32.6</v>
      </c>
      <c r="S1321">
        <f>IFERROR(_xlfn.XLOOKUP(tbl_Facturas[[#This Row],[Key_Fact]],tbl_Manifiestos[Key_Manif],tbl_Manifiestos[Pagado a Broker],0),0)</f>
        <v>0</v>
      </c>
      <c r="T1321">
        <v>816888.65000000037</v>
      </c>
    </row>
    <row r="1322" spans="1:20" x14ac:dyDescent="0.25">
      <c r="A1322" t="s">
        <v>5828</v>
      </c>
      <c r="B1322" t="str">
        <f>tbl_Facturas[[#This Row],[Factura]] &amp; "|" &amp; tbl_Facturas[[#This Row],[Proyecto OK]] &amp; "|" &amp; TEXT(tbl_Facturas[[#This Row],[Horas o Viaje]],"0.00") &amp; "|" &amp; TEXT(tbl_Facturas[[#This Row],[Costo unitario]],"0.00")</f>
        <v>2485|Berry Project|1.00|19.35</v>
      </c>
      <c r="C1322">
        <v>2485</v>
      </c>
      <c r="D1322">
        <v>73</v>
      </c>
      <c r="E1322" t="s">
        <v>27</v>
      </c>
      <c r="G1322" t="s">
        <v>284</v>
      </c>
      <c r="H1322" t="s">
        <v>1395</v>
      </c>
      <c r="I1322" s="134" t="s">
        <v>5322</v>
      </c>
      <c r="J1322" t="s">
        <v>5861</v>
      </c>
      <c r="K1322" t="s">
        <v>5883</v>
      </c>
      <c r="L1322">
        <v>2513</v>
      </c>
      <c r="P1322">
        <v>1</v>
      </c>
      <c r="Q1322">
        <v>19.350000000000001</v>
      </c>
      <c r="R1322">
        <v>19.350000000000001</v>
      </c>
      <c r="S1322">
        <f>IFERROR(_xlfn.XLOOKUP(tbl_Facturas[[#This Row],[Key_Fact]],tbl_Manifiestos[Key_Manif],tbl_Manifiestos[Pagado a Broker],0),0)</f>
        <v>0</v>
      </c>
      <c r="T1322">
        <v>816908.00000000035</v>
      </c>
    </row>
    <row r="1323" spans="1:20" x14ac:dyDescent="0.25">
      <c r="A1323" t="s">
        <v>5828</v>
      </c>
      <c r="B1323" t="str">
        <f>tbl_Facturas[[#This Row],[Factura]] &amp; "|" &amp; tbl_Facturas[[#This Row],[Proyecto OK]] &amp; "|" &amp; TEXT(tbl_Facturas[[#This Row],[Horas o Viaje]],"0.00") &amp; "|" &amp; TEXT(tbl_Facturas[[#This Row],[Costo unitario]],"0.00")</f>
        <v>2485|Berry Project|1.00|21.40</v>
      </c>
      <c r="C1323">
        <v>2485</v>
      </c>
      <c r="D1323">
        <v>679</v>
      </c>
      <c r="E1323" t="s">
        <v>19</v>
      </c>
      <c r="G1323" t="s">
        <v>20</v>
      </c>
      <c r="H1323" t="s">
        <v>1379</v>
      </c>
      <c r="I1323" s="134" t="s">
        <v>5322</v>
      </c>
      <c r="J1323" t="s">
        <v>5861</v>
      </c>
      <c r="K1323" t="s">
        <v>5883</v>
      </c>
      <c r="L1323">
        <v>2513</v>
      </c>
      <c r="P1323">
        <v>1</v>
      </c>
      <c r="Q1323">
        <v>21.4</v>
      </c>
      <c r="R1323">
        <v>21.4</v>
      </c>
      <c r="S1323">
        <f>IFERROR(_xlfn.XLOOKUP(tbl_Facturas[[#This Row],[Key_Fact]],tbl_Manifiestos[Key_Manif],tbl_Manifiestos[Pagado a Broker],0),0)</f>
        <v>21.4</v>
      </c>
      <c r="T1323">
        <v>816929.40000000037</v>
      </c>
    </row>
    <row r="1324" spans="1:20" x14ac:dyDescent="0.25">
      <c r="A1324" t="s">
        <v>5828</v>
      </c>
      <c r="B1324" t="str">
        <f>tbl_Facturas[[#This Row],[Factura]] &amp; "|" &amp; tbl_Facturas[[#This Row],[Proyecto OK]] &amp; "|" &amp; TEXT(tbl_Facturas[[#This Row],[Horas o Viaje]],"0.00") &amp; "|" &amp; TEXT(tbl_Facturas[[#This Row],[Costo unitario]],"0.00")</f>
        <v>2485|Berry Project|1.00|40.75</v>
      </c>
      <c r="C1324">
        <v>2485</v>
      </c>
      <c r="D1324">
        <v>679</v>
      </c>
      <c r="E1324" t="s">
        <v>19</v>
      </c>
      <c r="G1324" t="s">
        <v>20</v>
      </c>
      <c r="H1324" t="s">
        <v>1380</v>
      </c>
      <c r="I1324" s="134" t="s">
        <v>5322</v>
      </c>
      <c r="J1324" t="s">
        <v>5861</v>
      </c>
      <c r="K1324" t="s">
        <v>5883</v>
      </c>
      <c r="L1324">
        <v>2513</v>
      </c>
      <c r="P1324">
        <v>1</v>
      </c>
      <c r="Q1324">
        <v>40.75</v>
      </c>
      <c r="R1324">
        <v>40.75</v>
      </c>
      <c r="S1324">
        <f>IFERROR(_xlfn.XLOOKUP(tbl_Facturas[[#This Row],[Key_Fact]],tbl_Manifiestos[Key_Manif],tbl_Manifiestos[Pagado a Broker],0),0)</f>
        <v>0</v>
      </c>
      <c r="T1324">
        <v>816970.15000000037</v>
      </c>
    </row>
    <row r="1325" spans="1:20" x14ac:dyDescent="0.25">
      <c r="A1325" t="s">
        <v>5828</v>
      </c>
      <c r="B1325" t="str">
        <f>tbl_Facturas[[#This Row],[Factura]] &amp; "|" &amp; tbl_Facturas[[#This Row],[Proyecto OK]] &amp; "|" &amp; TEXT(tbl_Facturas[[#This Row],[Horas o Viaje]],"0.00") &amp; "|" &amp; TEXT(tbl_Facturas[[#This Row],[Costo unitario]],"0.00")</f>
        <v>2485|Berry Project|1.00|32.60</v>
      </c>
      <c r="C1325">
        <v>2485</v>
      </c>
      <c r="D1325">
        <v>676</v>
      </c>
      <c r="E1325" t="s">
        <v>19</v>
      </c>
      <c r="G1325" t="s">
        <v>20</v>
      </c>
      <c r="H1325" t="s">
        <v>1390</v>
      </c>
      <c r="I1325" s="134" t="s">
        <v>5322</v>
      </c>
      <c r="J1325" t="s">
        <v>5861</v>
      </c>
      <c r="K1325" t="s">
        <v>5883</v>
      </c>
      <c r="L1325">
        <v>2513</v>
      </c>
      <c r="P1325">
        <v>1</v>
      </c>
      <c r="Q1325">
        <v>32.6</v>
      </c>
      <c r="R1325">
        <v>32.6</v>
      </c>
      <c r="S1325">
        <f>IFERROR(_xlfn.XLOOKUP(tbl_Facturas[[#This Row],[Key_Fact]],tbl_Manifiestos[Key_Manif],tbl_Manifiestos[Pagado a Broker],0),0)</f>
        <v>0</v>
      </c>
      <c r="T1325">
        <v>817002.75000000035</v>
      </c>
    </row>
    <row r="1326" spans="1:20" x14ac:dyDescent="0.25">
      <c r="A1326" t="s">
        <v>5828</v>
      </c>
      <c r="B1326" t="str">
        <f>tbl_Facturas[[#This Row],[Factura]] &amp; "|" &amp; tbl_Facturas[[#This Row],[Proyecto OK]] &amp; "|" &amp; TEXT(tbl_Facturas[[#This Row],[Horas o Viaje]],"0.00") &amp; "|" &amp; TEXT(tbl_Facturas[[#This Row],[Costo unitario]],"0.00")</f>
        <v>2486|Montrose Harbor|8.00|126.50</v>
      </c>
      <c r="C1326">
        <v>2486</v>
      </c>
      <c r="D1326">
        <v>617</v>
      </c>
      <c r="E1326" t="s">
        <v>27</v>
      </c>
      <c r="G1326" t="s">
        <v>36</v>
      </c>
      <c r="H1326" t="s">
        <v>1411</v>
      </c>
      <c r="I1326" s="134" t="s">
        <v>5401</v>
      </c>
      <c r="J1326" t="s">
        <v>1280</v>
      </c>
      <c r="K1326" s="240" t="s">
        <v>5907</v>
      </c>
      <c r="L1326">
        <v>6228</v>
      </c>
      <c r="M1326" t="s">
        <v>146</v>
      </c>
      <c r="P1326">
        <v>8</v>
      </c>
      <c r="Q1326">
        <v>126.5</v>
      </c>
      <c r="R1326">
        <v>1012</v>
      </c>
      <c r="S1326">
        <f>IFERROR(_xlfn.XLOOKUP(tbl_Facturas[[#This Row],[Key_Fact]],tbl_Manifiestos[Key_Manif],tbl_Manifiestos[Pagado a Broker],0),0)</f>
        <v>0</v>
      </c>
      <c r="T1326">
        <v>819794.75000000035</v>
      </c>
    </row>
    <row r="1327" spans="1:20" x14ac:dyDescent="0.25">
      <c r="A1327" t="s">
        <v>5828</v>
      </c>
      <c r="B1327" t="str">
        <f>tbl_Facturas[[#This Row],[Factura]] &amp; "|" &amp; tbl_Facturas[[#This Row],[Proyecto OK]] &amp; "|" &amp; TEXT(tbl_Facturas[[#This Row],[Horas o Viaje]],"0.00") &amp; "|" &amp; TEXT(tbl_Facturas[[#This Row],[Costo unitario]],"0.00")</f>
        <v>2486|Montrose Harbor|9.00|126.50</v>
      </c>
      <c r="C1327">
        <v>2486</v>
      </c>
      <c r="D1327">
        <v>67</v>
      </c>
      <c r="E1327" t="s">
        <v>27</v>
      </c>
      <c r="G1327" t="s">
        <v>28</v>
      </c>
      <c r="H1327" t="s">
        <v>1412</v>
      </c>
      <c r="I1327" s="134" t="s">
        <v>5401</v>
      </c>
      <c r="J1327" t="s">
        <v>1280</v>
      </c>
      <c r="K1327" s="240" t="s">
        <v>5907</v>
      </c>
      <c r="L1327">
        <v>6228</v>
      </c>
      <c r="M1327" t="s">
        <v>146</v>
      </c>
      <c r="P1327">
        <v>9</v>
      </c>
      <c r="Q1327">
        <v>126.5</v>
      </c>
      <c r="R1327">
        <v>1138.5</v>
      </c>
      <c r="S1327">
        <f>IFERROR(_xlfn.XLOOKUP(tbl_Facturas[[#This Row],[Key_Fact]],tbl_Manifiestos[Key_Manif],tbl_Manifiestos[Pagado a Broker],0),0)</f>
        <v>0</v>
      </c>
      <c r="T1327">
        <v>820933.25000000035</v>
      </c>
    </row>
    <row r="1328" spans="1:20" x14ac:dyDescent="0.25">
      <c r="A1328" t="s">
        <v>5828</v>
      </c>
      <c r="B1328" t="str">
        <f>tbl_Facturas[[#This Row],[Factura]] &amp; "|" &amp; tbl_Facturas[[#This Row],[Proyecto OK]] &amp; "|" &amp; TEXT(tbl_Facturas[[#This Row],[Horas o Viaje]],"0.00") &amp; "|" &amp; TEXT(tbl_Facturas[[#This Row],[Costo unitario]],"0.00")</f>
        <v>2486|Montrose Harbor|9.00|126.50</v>
      </c>
      <c r="C1328">
        <v>2486</v>
      </c>
      <c r="D1328">
        <v>67</v>
      </c>
      <c r="E1328" t="s">
        <v>27</v>
      </c>
      <c r="G1328" t="s">
        <v>28</v>
      </c>
      <c r="H1328" t="s">
        <v>1413</v>
      </c>
      <c r="I1328" s="134" t="s">
        <v>5401</v>
      </c>
      <c r="J1328" t="s">
        <v>1280</v>
      </c>
      <c r="K1328" s="240" t="s">
        <v>5907</v>
      </c>
      <c r="L1328">
        <v>6228</v>
      </c>
      <c r="M1328" t="s">
        <v>146</v>
      </c>
      <c r="P1328">
        <v>9</v>
      </c>
      <c r="Q1328">
        <v>126.5</v>
      </c>
      <c r="R1328">
        <v>1138.5</v>
      </c>
      <c r="S1328">
        <f>IFERROR(_xlfn.XLOOKUP(tbl_Facturas[[#This Row],[Key_Fact]],tbl_Manifiestos[Key_Manif],tbl_Manifiestos[Pagado a Broker],0),0)</f>
        <v>0</v>
      </c>
      <c r="T1328">
        <v>822071.75000000035</v>
      </c>
    </row>
    <row r="1329" spans="1:20" x14ac:dyDescent="0.25">
      <c r="A1329" t="s">
        <v>5828</v>
      </c>
      <c r="B1329" t="str">
        <f>tbl_Facturas[[#This Row],[Factura]] &amp; "|" &amp; tbl_Facturas[[#This Row],[Proyecto OK]] &amp; "|" &amp; TEXT(tbl_Facturas[[#This Row],[Horas o Viaje]],"0.00") &amp; "|" &amp; TEXT(tbl_Facturas[[#This Row],[Costo unitario]],"0.00")</f>
        <v>2487|Flossmore IL|8.00|128.00</v>
      </c>
      <c r="C1329">
        <v>2487</v>
      </c>
      <c r="D1329">
        <v>229</v>
      </c>
      <c r="E1329" t="s">
        <v>5309</v>
      </c>
      <c r="G1329" t="s">
        <v>1235</v>
      </c>
      <c r="H1329" t="s">
        <v>1414</v>
      </c>
      <c r="I1329" s="134" t="s">
        <v>5310</v>
      </c>
      <c r="J1329" t="s">
        <v>1283</v>
      </c>
      <c r="K1329" t="s">
        <v>1283</v>
      </c>
      <c r="P1329">
        <v>8</v>
      </c>
      <c r="Q1329">
        <v>128</v>
      </c>
      <c r="R1329">
        <v>1024</v>
      </c>
      <c r="S1329">
        <f>IFERROR(_xlfn.XLOOKUP(tbl_Facturas[[#This Row],[Key_Fact]],tbl_Manifiestos[Key_Manif],tbl_Manifiestos[Pagado a Broker],0),0)</f>
        <v>0</v>
      </c>
      <c r="T1329">
        <v>823095.75000000035</v>
      </c>
    </row>
    <row r="1330" spans="1:20" x14ac:dyDescent="0.25">
      <c r="A1330" t="s">
        <v>5828</v>
      </c>
      <c r="B1330" t="str">
        <f>tbl_Facturas[[#This Row],[Factura]] &amp; "|" &amp; tbl_Facturas[[#This Row],[Proyecto OK]] &amp; "|" &amp; TEXT(tbl_Facturas[[#This Row],[Horas o Viaje]],"0.00") &amp; "|" &amp; TEXT(tbl_Facturas[[#This Row],[Costo unitario]],"0.00")</f>
        <v>2487|Flossmore IL|10.25|128.00</v>
      </c>
      <c r="C1330">
        <v>2487</v>
      </c>
      <c r="D1330">
        <v>67</v>
      </c>
      <c r="E1330" t="s">
        <v>27</v>
      </c>
      <c r="G1330" t="s">
        <v>28</v>
      </c>
      <c r="H1330" t="s">
        <v>1415</v>
      </c>
      <c r="I1330" s="134" t="s">
        <v>5310</v>
      </c>
      <c r="J1330" t="s">
        <v>1283</v>
      </c>
      <c r="K1330" t="s">
        <v>1283</v>
      </c>
      <c r="P1330">
        <v>10.25</v>
      </c>
      <c r="Q1330">
        <v>128</v>
      </c>
      <c r="R1330">
        <v>1312</v>
      </c>
      <c r="S1330">
        <f>IFERROR(_xlfn.XLOOKUP(tbl_Facturas[[#This Row],[Key_Fact]],tbl_Manifiestos[Key_Manif],tbl_Manifiestos[Pagado a Broker],0),0)</f>
        <v>0</v>
      </c>
      <c r="T1330">
        <v>824407.75000000035</v>
      </c>
    </row>
    <row r="1331" spans="1:20" x14ac:dyDescent="0.25">
      <c r="A1331" t="s">
        <v>5828</v>
      </c>
      <c r="B1331" t="str">
        <f>tbl_Facturas[[#This Row],[Factura]] &amp; "|" &amp; tbl_Facturas[[#This Row],[Proyecto OK]] &amp; "|" &amp; TEXT(tbl_Facturas[[#This Row],[Horas o Viaje]],"0.00") &amp; "|" &amp; TEXT(tbl_Facturas[[#This Row],[Costo unitario]],"0.00")</f>
        <v>2487|Flossmore IL|9.25|128.00</v>
      </c>
      <c r="C1331">
        <v>2487</v>
      </c>
      <c r="D1331">
        <v>617</v>
      </c>
      <c r="E1331" t="s">
        <v>27</v>
      </c>
      <c r="G1331" t="s">
        <v>36</v>
      </c>
      <c r="H1331" t="s">
        <v>1416</v>
      </c>
      <c r="I1331" s="134" t="s">
        <v>5310</v>
      </c>
      <c r="J1331" t="s">
        <v>1283</v>
      </c>
      <c r="K1331" t="s">
        <v>1283</v>
      </c>
      <c r="P1331">
        <v>9.25</v>
      </c>
      <c r="Q1331">
        <v>128</v>
      </c>
      <c r="R1331">
        <v>1184</v>
      </c>
      <c r="S1331">
        <f>IFERROR(_xlfn.XLOOKUP(tbl_Facturas[[#This Row],[Key_Fact]],tbl_Manifiestos[Key_Manif],tbl_Manifiestos[Pagado a Broker],0),0)</f>
        <v>1101.1200000000001</v>
      </c>
      <c r="T1331">
        <v>825591.75000000035</v>
      </c>
    </row>
    <row r="1332" spans="1:20" x14ac:dyDescent="0.25">
      <c r="A1332" t="s">
        <v>5828</v>
      </c>
      <c r="B1332" t="str">
        <f>tbl_Facturas[[#This Row],[Factura]] &amp; "|" &amp; tbl_Facturas[[#This Row],[Proyecto OK]] &amp; "|" &amp; TEXT(tbl_Facturas[[#This Row],[Horas o Viaje]],"0.00") &amp; "|" &amp; TEXT(tbl_Facturas[[#This Row],[Costo unitario]],"0.00")</f>
        <v>2488|Lead Service Replacement Project|9.00|115.50</v>
      </c>
      <c r="C1332">
        <v>2488</v>
      </c>
      <c r="D1332">
        <v>54</v>
      </c>
      <c r="E1332" t="s">
        <v>19</v>
      </c>
      <c r="G1332" t="s">
        <v>479</v>
      </c>
      <c r="H1332" t="s">
        <v>1417</v>
      </c>
      <c r="I1332" s="134" t="s">
        <v>5312</v>
      </c>
      <c r="J1332" t="s">
        <v>1076</v>
      </c>
      <c r="K1332" t="s">
        <v>15</v>
      </c>
      <c r="L1332" t="s">
        <v>5722</v>
      </c>
      <c r="P1332">
        <v>9</v>
      </c>
      <c r="Q1332">
        <v>115.5</v>
      </c>
      <c r="R1332">
        <v>1039.5</v>
      </c>
      <c r="S1332">
        <f>IFERROR(_xlfn.XLOOKUP(tbl_Facturas[[#This Row],[Key_Fact]],tbl_Manifiestos[Key_Manif],tbl_Manifiestos[Pagado a Broker],0),0)</f>
        <v>0</v>
      </c>
      <c r="T1332">
        <v>826631.25000000035</v>
      </c>
    </row>
    <row r="1333" spans="1:20" x14ac:dyDescent="0.25">
      <c r="A1333" t="s">
        <v>5828</v>
      </c>
      <c r="B1333" t="str">
        <f>tbl_Facturas[[#This Row],[Factura]] &amp; "|" &amp; tbl_Facturas[[#This Row],[Proyecto OK]] &amp; "|" &amp; TEXT(tbl_Facturas[[#This Row],[Horas o Viaje]],"0.00") &amp; "|" &amp; TEXT(tbl_Facturas[[#This Row],[Costo unitario]],"0.00")</f>
        <v>2489|Lead Service Replacement Project|9.50|115.50</v>
      </c>
      <c r="C1333">
        <v>2489</v>
      </c>
      <c r="D1333">
        <v>54</v>
      </c>
      <c r="E1333" t="s">
        <v>19</v>
      </c>
      <c r="G1333" t="s">
        <v>479</v>
      </c>
      <c r="H1333" t="s">
        <v>1418</v>
      </c>
      <c r="I1333" s="134" t="s">
        <v>5312</v>
      </c>
      <c r="J1333" t="s">
        <v>1078</v>
      </c>
      <c r="K1333" t="s">
        <v>15</v>
      </c>
      <c r="L1333" t="s">
        <v>5640</v>
      </c>
      <c r="P1333">
        <v>9.5</v>
      </c>
      <c r="Q1333">
        <v>115.5</v>
      </c>
      <c r="R1333">
        <v>1097.25</v>
      </c>
      <c r="S1333">
        <f>IFERROR(_xlfn.XLOOKUP(tbl_Facturas[[#This Row],[Key_Fact]],tbl_Manifiestos[Key_Manif],tbl_Manifiestos[Pagado a Broker],0),0)</f>
        <v>0</v>
      </c>
      <c r="T1333">
        <v>827728.50000000035</v>
      </c>
    </row>
    <row r="1334" spans="1:20" x14ac:dyDescent="0.25">
      <c r="A1334" t="s">
        <v>5828</v>
      </c>
      <c r="B1334" t="str">
        <f>tbl_Facturas[[#This Row],[Factura]] &amp; "|" &amp; tbl_Facturas[[#This Row],[Proyecto OK]] &amp; "|" &amp; TEXT(tbl_Facturas[[#This Row],[Horas o Viaje]],"0.00") &amp; "|" &amp; TEXT(tbl_Facturas[[#This Row],[Costo unitario]],"0.00")</f>
        <v>2489|Lead Service Replacement Project|9.50|115.50</v>
      </c>
      <c r="C1334">
        <v>2489</v>
      </c>
      <c r="D1334">
        <v>54</v>
      </c>
      <c r="E1334" t="s">
        <v>19</v>
      </c>
      <c r="G1334" t="s">
        <v>479</v>
      </c>
      <c r="H1334" t="s">
        <v>1419</v>
      </c>
      <c r="I1334" s="134" t="s">
        <v>5312</v>
      </c>
      <c r="J1334" t="s">
        <v>1078</v>
      </c>
      <c r="K1334" t="s">
        <v>15</v>
      </c>
      <c r="L1334" t="s">
        <v>5640</v>
      </c>
      <c r="P1334">
        <v>9.5</v>
      </c>
      <c r="Q1334">
        <v>115.5</v>
      </c>
      <c r="R1334">
        <v>1097.25</v>
      </c>
      <c r="S1334">
        <f>IFERROR(_xlfn.XLOOKUP(tbl_Facturas[[#This Row],[Key_Fact]],tbl_Manifiestos[Key_Manif],tbl_Manifiestos[Pagado a Broker],0),0)</f>
        <v>0</v>
      </c>
      <c r="T1334">
        <v>828825.75000000035</v>
      </c>
    </row>
    <row r="1335" spans="1:20" x14ac:dyDescent="0.25">
      <c r="A1335" t="s">
        <v>5828</v>
      </c>
      <c r="B1335" t="str">
        <f>tbl_Facturas[[#This Row],[Factura]] &amp; "|" &amp; tbl_Facturas[[#This Row],[Proyecto OK]] &amp; "|" &amp; TEXT(tbl_Facturas[[#This Row],[Horas o Viaje]],"0.00") &amp; "|" &amp; TEXT(tbl_Facturas[[#This Row],[Costo unitario]],"0.00")</f>
        <v>2489|Lead Service Replacement Project|9.50|115.50</v>
      </c>
      <c r="C1335">
        <v>2489</v>
      </c>
      <c r="D1335">
        <v>54</v>
      </c>
      <c r="E1335" t="s">
        <v>19</v>
      </c>
      <c r="G1335" t="s">
        <v>479</v>
      </c>
      <c r="H1335" t="s">
        <v>1420</v>
      </c>
      <c r="I1335" s="134" t="s">
        <v>5312</v>
      </c>
      <c r="J1335" t="s">
        <v>1078</v>
      </c>
      <c r="K1335" t="s">
        <v>15</v>
      </c>
      <c r="L1335" t="s">
        <v>5640</v>
      </c>
      <c r="P1335">
        <v>9.5</v>
      </c>
      <c r="Q1335">
        <v>115.5</v>
      </c>
      <c r="R1335">
        <v>1097.25</v>
      </c>
      <c r="S1335">
        <f>IFERROR(_xlfn.XLOOKUP(tbl_Facturas[[#This Row],[Key_Fact]],tbl_Manifiestos[Key_Manif],tbl_Manifiestos[Pagado a Broker],0),0)</f>
        <v>0</v>
      </c>
      <c r="T1335">
        <v>829923.00000000035</v>
      </c>
    </row>
    <row r="1336" spans="1:20" x14ac:dyDescent="0.25">
      <c r="A1336" t="s">
        <v>5828</v>
      </c>
      <c r="B1336" t="str">
        <f>tbl_Facturas[[#This Row],[Factura]] &amp; "|" &amp; tbl_Facturas[[#This Row],[Proyecto OK]] &amp; "|" &amp; TEXT(tbl_Facturas[[#This Row],[Horas o Viaje]],"0.00") &amp; "|" &amp; TEXT(tbl_Facturas[[#This Row],[Costo unitario]],"0.00")</f>
        <v>2489|Lead Service Replacement Project|9.50|115.50</v>
      </c>
      <c r="C1336">
        <v>2489</v>
      </c>
      <c r="D1336">
        <v>54</v>
      </c>
      <c r="E1336" t="s">
        <v>19</v>
      </c>
      <c r="G1336" t="s">
        <v>479</v>
      </c>
      <c r="H1336" t="s">
        <v>1421</v>
      </c>
      <c r="I1336" s="134" t="s">
        <v>5312</v>
      </c>
      <c r="J1336" t="s">
        <v>1078</v>
      </c>
      <c r="K1336" t="s">
        <v>15</v>
      </c>
      <c r="L1336" t="s">
        <v>5640</v>
      </c>
      <c r="P1336">
        <v>9.5</v>
      </c>
      <c r="Q1336">
        <v>115.5</v>
      </c>
      <c r="R1336">
        <v>1097.25</v>
      </c>
      <c r="S1336">
        <f>IFERROR(_xlfn.XLOOKUP(tbl_Facturas[[#This Row],[Key_Fact]],tbl_Manifiestos[Key_Manif],tbl_Manifiestos[Pagado a Broker],0),0)</f>
        <v>0</v>
      </c>
      <c r="T1336">
        <v>831020.25000000035</v>
      </c>
    </row>
    <row r="1337" spans="1:20" x14ac:dyDescent="0.25">
      <c r="A1337" t="s">
        <v>5828</v>
      </c>
      <c r="B1337" t="str">
        <f>tbl_Facturas[[#This Row],[Factura]] &amp; "|" &amp; tbl_Facturas[[#This Row],[Proyecto OK]] &amp; "|" &amp; TEXT(tbl_Facturas[[#This Row],[Horas o Viaje]],"0.00") &amp; "|" &amp; TEXT(tbl_Facturas[[#This Row],[Costo unitario]],"0.00")</f>
        <v>2490|Glencoe|8.00|115.50</v>
      </c>
      <c r="C1337">
        <v>2490</v>
      </c>
      <c r="D1337">
        <v>642</v>
      </c>
      <c r="E1337" t="s">
        <v>663</v>
      </c>
      <c r="G1337" t="s">
        <v>1422</v>
      </c>
      <c r="H1337" t="s">
        <v>1423</v>
      </c>
      <c r="I1337" s="134" t="s">
        <v>5312</v>
      </c>
      <c r="J1337" t="s">
        <v>591</v>
      </c>
      <c r="K1337" t="s">
        <v>591</v>
      </c>
      <c r="P1337">
        <v>8</v>
      </c>
      <c r="Q1337">
        <v>115.5</v>
      </c>
      <c r="R1337">
        <v>924</v>
      </c>
      <c r="S1337">
        <f>IFERROR(_xlfn.XLOOKUP(tbl_Facturas[[#This Row],[Key_Fact]],tbl_Manifiestos[Key_Manif],tbl_Manifiestos[Pagado a Broker],0),0)</f>
        <v>859.32</v>
      </c>
      <c r="T1337">
        <v>831944.25000000035</v>
      </c>
    </row>
    <row r="1338" spans="1:20" x14ac:dyDescent="0.25">
      <c r="A1338" t="s">
        <v>5828</v>
      </c>
      <c r="B1338" t="str">
        <f>tbl_Facturas[[#This Row],[Factura]] &amp; "|" &amp; tbl_Facturas[[#This Row],[Proyecto OK]] &amp; "|" &amp; TEXT(tbl_Facturas[[#This Row],[Horas o Viaje]],"0.00") &amp; "|" &amp; TEXT(tbl_Facturas[[#This Row],[Costo unitario]],"0.00")</f>
        <v>2490|Glencoe|4.00|115.50</v>
      </c>
      <c r="C1338">
        <v>2490</v>
      </c>
      <c r="D1338">
        <v>308</v>
      </c>
      <c r="E1338" t="s">
        <v>16</v>
      </c>
      <c r="G1338" t="s">
        <v>17</v>
      </c>
      <c r="H1338" t="s">
        <v>1424</v>
      </c>
      <c r="I1338" s="134" t="s">
        <v>5312</v>
      </c>
      <c r="J1338" t="s">
        <v>591</v>
      </c>
      <c r="K1338" t="s">
        <v>591</v>
      </c>
      <c r="P1338">
        <v>4</v>
      </c>
      <c r="Q1338">
        <v>115.5</v>
      </c>
      <c r="R1338">
        <v>462</v>
      </c>
      <c r="S1338">
        <f>IFERROR(_xlfn.XLOOKUP(tbl_Facturas[[#This Row],[Key_Fact]],tbl_Manifiestos[Key_Manif],tbl_Manifiestos[Pagado a Broker],0),0)</f>
        <v>429.66</v>
      </c>
      <c r="T1338">
        <v>832406.25000000035</v>
      </c>
    </row>
    <row r="1339" spans="1:20" x14ac:dyDescent="0.25">
      <c r="A1339" t="s">
        <v>5828</v>
      </c>
      <c r="B1339" t="str">
        <f>tbl_Facturas[[#This Row],[Factura]] &amp; "|" &amp; tbl_Facturas[[#This Row],[Proyecto OK]] &amp; "|" &amp; TEXT(tbl_Facturas[[#This Row],[Horas o Viaje]],"0.00") &amp; "|" &amp; TEXT(tbl_Facturas[[#This Row],[Costo unitario]],"0.00")</f>
        <v>2490|Glencoe|8.00|115.50</v>
      </c>
      <c r="C1339">
        <v>2490</v>
      </c>
      <c r="D1339">
        <v>308</v>
      </c>
      <c r="E1339" t="s">
        <v>16</v>
      </c>
      <c r="G1339" t="s">
        <v>17</v>
      </c>
      <c r="H1339" t="s">
        <v>1425</v>
      </c>
      <c r="I1339" s="134" t="s">
        <v>5312</v>
      </c>
      <c r="J1339" t="s">
        <v>591</v>
      </c>
      <c r="K1339" t="s">
        <v>591</v>
      </c>
      <c r="P1339">
        <v>8</v>
      </c>
      <c r="Q1339">
        <v>115.5</v>
      </c>
      <c r="R1339">
        <v>924</v>
      </c>
      <c r="S1339">
        <f>IFERROR(_xlfn.XLOOKUP(tbl_Facturas[[#This Row],[Key_Fact]],tbl_Manifiestos[Key_Manif],tbl_Manifiestos[Pagado a Broker],0),0)</f>
        <v>859.32</v>
      </c>
      <c r="T1339">
        <v>833330.25000000035</v>
      </c>
    </row>
    <row r="1340" spans="1:20" x14ac:dyDescent="0.25">
      <c r="A1340" t="s">
        <v>5828</v>
      </c>
      <c r="B1340" t="str">
        <f>tbl_Facturas[[#This Row],[Factura]] &amp; "|" &amp; tbl_Facturas[[#This Row],[Proyecto OK]] &amp; "|" &amp; TEXT(tbl_Facturas[[#This Row],[Horas o Viaje]],"0.00") &amp; "|" &amp; TEXT(tbl_Facturas[[#This Row],[Costo unitario]],"0.00")</f>
        <v>2490|Glencoe|8.50|115.50</v>
      </c>
      <c r="C1340">
        <v>2490</v>
      </c>
      <c r="D1340">
        <v>356</v>
      </c>
      <c r="E1340" t="s">
        <v>27</v>
      </c>
      <c r="G1340" t="s">
        <v>122</v>
      </c>
      <c r="H1340" t="s">
        <v>1426</v>
      </c>
      <c r="I1340" s="134" t="s">
        <v>5312</v>
      </c>
      <c r="J1340" t="s">
        <v>591</v>
      </c>
      <c r="K1340" t="s">
        <v>591</v>
      </c>
      <c r="P1340">
        <v>8.5</v>
      </c>
      <c r="Q1340">
        <v>115.5</v>
      </c>
      <c r="R1340">
        <v>981.75</v>
      </c>
      <c r="S1340">
        <f>IFERROR(_xlfn.XLOOKUP(tbl_Facturas[[#This Row],[Key_Fact]],tbl_Manifiestos[Key_Manif],tbl_Manifiestos[Pagado a Broker],0),0)</f>
        <v>913.02750000000003</v>
      </c>
      <c r="T1340">
        <v>834312.00000000035</v>
      </c>
    </row>
    <row r="1341" spans="1:20" x14ac:dyDescent="0.25">
      <c r="A1341" t="s">
        <v>5828</v>
      </c>
      <c r="B1341" t="str">
        <f>tbl_Facturas[[#This Row],[Factura]] &amp; "|" &amp; tbl_Facturas[[#This Row],[Proyecto OK]] &amp; "|" &amp; TEXT(tbl_Facturas[[#This Row],[Horas o Viaje]],"0.00") &amp; "|" &amp; TEXT(tbl_Facturas[[#This Row],[Costo unitario]],"0.00")</f>
        <v>2490|Glencoe|7.00|115.50</v>
      </c>
      <c r="C1341">
        <v>2490</v>
      </c>
      <c r="D1341">
        <v>58</v>
      </c>
      <c r="E1341" t="s">
        <v>12</v>
      </c>
      <c r="G1341" t="s">
        <v>539</v>
      </c>
      <c r="H1341" t="s">
        <v>1427</v>
      </c>
      <c r="I1341" s="134" t="s">
        <v>5312</v>
      </c>
      <c r="J1341" t="s">
        <v>591</v>
      </c>
      <c r="K1341" t="s">
        <v>591</v>
      </c>
      <c r="P1341">
        <v>7</v>
      </c>
      <c r="Q1341">
        <v>115.5</v>
      </c>
      <c r="R1341">
        <v>808.5</v>
      </c>
      <c r="S1341">
        <f>IFERROR(_xlfn.XLOOKUP(tbl_Facturas[[#This Row],[Key_Fact]],tbl_Manifiestos[Key_Manif],tbl_Manifiestos[Pagado a Broker],0),0)</f>
        <v>751.90500000000009</v>
      </c>
      <c r="T1341">
        <v>835120.50000000035</v>
      </c>
    </row>
    <row r="1342" spans="1:20" x14ac:dyDescent="0.25">
      <c r="A1342" t="s">
        <v>5828</v>
      </c>
      <c r="B1342" t="str">
        <f>tbl_Facturas[[#This Row],[Factura]] &amp; "|" &amp; tbl_Facturas[[#This Row],[Proyecto OK]] &amp; "|" &amp; TEXT(tbl_Facturas[[#This Row],[Horas o Viaje]],"0.00") &amp; "|" &amp; TEXT(tbl_Facturas[[#This Row],[Costo unitario]],"0.00")</f>
        <v>2490|Glencoe|8.50|115.50</v>
      </c>
      <c r="C1342">
        <v>2490</v>
      </c>
      <c r="D1342">
        <v>58</v>
      </c>
      <c r="E1342" t="s">
        <v>12</v>
      </c>
      <c r="G1342" t="s">
        <v>539</v>
      </c>
      <c r="H1342" t="s">
        <v>1428</v>
      </c>
      <c r="I1342" s="134" t="s">
        <v>5312</v>
      </c>
      <c r="J1342" t="s">
        <v>591</v>
      </c>
      <c r="K1342" t="s">
        <v>591</v>
      </c>
      <c r="P1342">
        <v>8.5</v>
      </c>
      <c r="Q1342">
        <v>115.5</v>
      </c>
      <c r="R1342">
        <v>981.75</v>
      </c>
      <c r="S1342">
        <f>IFERROR(_xlfn.XLOOKUP(tbl_Facturas[[#This Row],[Key_Fact]],tbl_Manifiestos[Key_Manif],tbl_Manifiestos[Pagado a Broker],0),0)</f>
        <v>913.02750000000003</v>
      </c>
      <c r="T1342">
        <v>836102.25000000035</v>
      </c>
    </row>
    <row r="1343" spans="1:20" x14ac:dyDescent="0.25">
      <c r="A1343" t="s">
        <v>5828</v>
      </c>
      <c r="B1343" t="str">
        <f>tbl_Facturas[[#This Row],[Factura]] &amp; "|" &amp; tbl_Facturas[[#This Row],[Proyecto OK]] &amp; "|" &amp; TEXT(tbl_Facturas[[#This Row],[Horas o Viaje]],"0.00") &amp; "|" &amp; TEXT(tbl_Facturas[[#This Row],[Costo unitario]],"0.00")</f>
        <v>2490|Glencoe|7.50|115.50</v>
      </c>
      <c r="C1343">
        <v>2490</v>
      </c>
      <c r="D1343">
        <v>198</v>
      </c>
      <c r="E1343" t="s">
        <v>5916</v>
      </c>
      <c r="G1343" t="s">
        <v>31</v>
      </c>
      <c r="H1343" t="s">
        <v>1429</v>
      </c>
      <c r="I1343" s="134" t="s">
        <v>5312</v>
      </c>
      <c r="J1343" t="s">
        <v>591</v>
      </c>
      <c r="K1343" t="s">
        <v>591</v>
      </c>
      <c r="P1343">
        <v>7.5</v>
      </c>
      <c r="Q1343">
        <v>115.5</v>
      </c>
      <c r="R1343">
        <v>866.25</v>
      </c>
      <c r="S1343">
        <f>IFERROR(_xlfn.XLOOKUP(tbl_Facturas[[#This Row],[Key_Fact]],tbl_Manifiestos[Key_Manif],tbl_Manifiestos[Pagado a Broker],0),0)</f>
        <v>805.61250000000007</v>
      </c>
      <c r="T1343">
        <v>836968.50000000035</v>
      </c>
    </row>
    <row r="1344" spans="1:20" x14ac:dyDescent="0.25">
      <c r="A1344" t="s">
        <v>5828</v>
      </c>
      <c r="B1344" t="str">
        <f>tbl_Facturas[[#This Row],[Factura]] &amp; "|" &amp; tbl_Facturas[[#This Row],[Proyecto OK]] &amp; "|" &amp; TEXT(tbl_Facturas[[#This Row],[Horas o Viaje]],"0.00") &amp; "|" &amp; TEXT(tbl_Facturas[[#This Row],[Costo unitario]],"0.00")</f>
        <v>2491|Park Ridge|9.00|115.50</v>
      </c>
      <c r="C1344">
        <v>2491</v>
      </c>
      <c r="D1344">
        <v>108</v>
      </c>
      <c r="E1344" t="s">
        <v>5916</v>
      </c>
      <c r="G1344" t="s">
        <v>99</v>
      </c>
      <c r="H1344" t="s">
        <v>1430</v>
      </c>
      <c r="I1344" s="134" t="s">
        <v>5312</v>
      </c>
      <c r="J1344" t="s">
        <v>1431</v>
      </c>
      <c r="K1344" t="s">
        <v>1431</v>
      </c>
      <c r="P1344">
        <v>9</v>
      </c>
      <c r="Q1344">
        <v>115.5</v>
      </c>
      <c r="R1344">
        <v>1039.5</v>
      </c>
      <c r="S1344">
        <f>IFERROR(_xlfn.XLOOKUP(tbl_Facturas[[#This Row],[Key_Fact]],tbl_Manifiestos[Key_Manif],tbl_Manifiestos[Pagado a Broker],0),0)</f>
        <v>966.73500000000001</v>
      </c>
      <c r="T1344">
        <v>838008.00000000035</v>
      </c>
    </row>
    <row r="1345" spans="1:20" x14ac:dyDescent="0.25">
      <c r="A1345" t="s">
        <v>5828</v>
      </c>
      <c r="B1345" t="str">
        <f>tbl_Facturas[[#This Row],[Factura]] &amp; "|" &amp; tbl_Facturas[[#This Row],[Proyecto OK]] &amp; "|" &amp; TEXT(tbl_Facturas[[#This Row],[Horas o Viaje]],"0.00") &amp; "|" &amp; TEXT(tbl_Facturas[[#This Row],[Costo unitario]],"0.00")</f>
        <v>2491|Park Ridge|3.00|115.50</v>
      </c>
      <c r="C1345">
        <v>2491</v>
      </c>
      <c r="D1345">
        <v>108</v>
      </c>
      <c r="E1345" t="s">
        <v>5916</v>
      </c>
      <c r="G1345" t="s">
        <v>99</v>
      </c>
      <c r="H1345" t="s">
        <v>1432</v>
      </c>
      <c r="I1345" s="134" t="s">
        <v>5312</v>
      </c>
      <c r="J1345" t="s">
        <v>1431</v>
      </c>
      <c r="K1345" t="s">
        <v>1431</v>
      </c>
      <c r="P1345">
        <v>3</v>
      </c>
      <c r="Q1345">
        <v>115.5</v>
      </c>
      <c r="R1345">
        <v>346.5</v>
      </c>
      <c r="S1345">
        <f>IFERROR(_xlfn.XLOOKUP(tbl_Facturas[[#This Row],[Key_Fact]],tbl_Manifiestos[Key_Manif],tbl_Manifiestos[Pagado a Broker],0),0)</f>
        <v>322.245</v>
      </c>
      <c r="T1345">
        <v>838354.50000000035</v>
      </c>
    </row>
    <row r="1346" spans="1:20" x14ac:dyDescent="0.25">
      <c r="A1346" t="s">
        <v>5828</v>
      </c>
      <c r="B1346" t="str">
        <f>tbl_Facturas[[#This Row],[Factura]] &amp; "|" &amp; tbl_Facturas[[#This Row],[Proyecto OK]] &amp; "|" &amp; TEXT(tbl_Facturas[[#This Row],[Horas o Viaje]],"0.00") &amp; "|" &amp; TEXT(tbl_Facturas[[#This Row],[Costo unitario]],"0.00")</f>
        <v>2491|Park Ridge|7.00|115.50</v>
      </c>
      <c r="C1346">
        <v>2491</v>
      </c>
      <c r="D1346">
        <v>108</v>
      </c>
      <c r="E1346" t="s">
        <v>5916</v>
      </c>
      <c r="G1346" t="s">
        <v>99</v>
      </c>
      <c r="H1346" t="s">
        <v>1433</v>
      </c>
      <c r="I1346" s="134" t="s">
        <v>5312</v>
      </c>
      <c r="J1346" t="s">
        <v>1431</v>
      </c>
      <c r="K1346" t="s">
        <v>1431</v>
      </c>
      <c r="P1346">
        <v>7</v>
      </c>
      <c r="Q1346">
        <v>115.5</v>
      </c>
      <c r="R1346">
        <v>808.5</v>
      </c>
      <c r="S1346">
        <f>IFERROR(_xlfn.XLOOKUP(tbl_Facturas[[#This Row],[Key_Fact]],tbl_Manifiestos[Key_Manif],tbl_Manifiestos[Pagado a Broker],0),0)</f>
        <v>751.90500000000009</v>
      </c>
      <c r="T1346">
        <v>839163.00000000035</v>
      </c>
    </row>
    <row r="1347" spans="1:20" x14ac:dyDescent="0.25">
      <c r="A1347" t="s">
        <v>5828</v>
      </c>
      <c r="B1347" t="str">
        <f>tbl_Facturas[[#This Row],[Factura]] &amp; "|" &amp; tbl_Facturas[[#This Row],[Proyecto OK]] &amp; "|" &amp; TEXT(tbl_Facturas[[#This Row],[Horas o Viaje]],"0.00") &amp; "|" &amp; TEXT(tbl_Facturas[[#This Row],[Costo unitario]],"0.00")</f>
        <v>2491|Park Ridge|9.75|115.50</v>
      </c>
      <c r="C1347">
        <v>2491</v>
      </c>
      <c r="D1347">
        <v>108</v>
      </c>
      <c r="E1347" t="s">
        <v>5916</v>
      </c>
      <c r="G1347" t="s">
        <v>99</v>
      </c>
      <c r="H1347" t="s">
        <v>1434</v>
      </c>
      <c r="I1347" s="134" t="s">
        <v>5312</v>
      </c>
      <c r="J1347" t="s">
        <v>1431</v>
      </c>
      <c r="K1347" t="s">
        <v>1431</v>
      </c>
      <c r="P1347">
        <v>9.75</v>
      </c>
      <c r="Q1347">
        <v>115.5</v>
      </c>
      <c r="R1347">
        <v>1126.1300000000001</v>
      </c>
      <c r="S1347">
        <f>IFERROR(_xlfn.XLOOKUP(tbl_Facturas[[#This Row],[Key_Fact]],tbl_Manifiestos[Key_Manif],tbl_Manifiestos[Pagado a Broker],0),0)</f>
        <v>0</v>
      </c>
      <c r="T1347">
        <v>840289.13000000035</v>
      </c>
    </row>
    <row r="1348" spans="1:20" x14ac:dyDescent="0.25">
      <c r="A1348" t="s">
        <v>5828</v>
      </c>
      <c r="B1348" t="str">
        <f>tbl_Facturas[[#This Row],[Factura]] &amp; "|" &amp; tbl_Facturas[[#This Row],[Proyecto OK]] &amp; "|" &amp; TEXT(tbl_Facturas[[#This Row],[Horas o Viaje]],"0.00") &amp; "|" &amp; TEXT(tbl_Facturas[[#This Row],[Costo unitario]],"0.00")</f>
        <v>2492|Lead Replacement Service|10.00|110.00</v>
      </c>
      <c r="C1348">
        <v>2492</v>
      </c>
      <c r="D1348">
        <v>708</v>
      </c>
      <c r="E1348" t="s">
        <v>27</v>
      </c>
      <c r="G1348" t="s">
        <v>841</v>
      </c>
      <c r="H1348" t="s">
        <v>1435</v>
      </c>
      <c r="I1348" s="134" t="s">
        <v>5866</v>
      </c>
      <c r="J1348" t="s">
        <v>30</v>
      </c>
      <c r="K1348" t="s">
        <v>5903</v>
      </c>
      <c r="L1348">
        <v>3347</v>
      </c>
      <c r="P1348">
        <v>10</v>
      </c>
      <c r="Q1348">
        <v>110</v>
      </c>
      <c r="R1348">
        <v>1100</v>
      </c>
      <c r="S1348">
        <f>IFERROR(_xlfn.XLOOKUP(tbl_Facturas[[#This Row],[Key_Fact]],tbl_Manifiestos[Key_Manif],tbl_Manifiestos[Pagado a Broker],0),0)</f>
        <v>1023</v>
      </c>
      <c r="T1348">
        <v>841389.13000000035</v>
      </c>
    </row>
    <row r="1349" spans="1:20" x14ac:dyDescent="0.25">
      <c r="A1349" t="s">
        <v>5828</v>
      </c>
      <c r="B1349" t="str">
        <f>tbl_Facturas[[#This Row],[Factura]] &amp; "|" &amp; tbl_Facturas[[#This Row],[Proyecto OK]] &amp; "|" &amp; TEXT(tbl_Facturas[[#This Row],[Horas o Viaje]],"0.00") &amp; "|" &amp; TEXT(tbl_Facturas[[#This Row],[Costo unitario]],"0.00")</f>
        <v>2492|Lead Replacement Service|10.00|110.00</v>
      </c>
      <c r="C1349">
        <v>2492</v>
      </c>
      <c r="D1349">
        <v>708</v>
      </c>
      <c r="E1349" t="s">
        <v>27</v>
      </c>
      <c r="G1349" t="s">
        <v>841</v>
      </c>
      <c r="H1349" t="s">
        <v>1436</v>
      </c>
      <c r="I1349" s="134" t="s">
        <v>5866</v>
      </c>
      <c r="J1349" t="s">
        <v>30</v>
      </c>
      <c r="K1349" t="s">
        <v>5903</v>
      </c>
      <c r="L1349">
        <v>3347</v>
      </c>
      <c r="P1349">
        <v>10</v>
      </c>
      <c r="Q1349">
        <v>110</v>
      </c>
      <c r="R1349">
        <v>1100</v>
      </c>
      <c r="S1349">
        <f>IFERROR(_xlfn.XLOOKUP(tbl_Facturas[[#This Row],[Key_Fact]],tbl_Manifiestos[Key_Manif],tbl_Manifiestos[Pagado a Broker],0),0)</f>
        <v>1023</v>
      </c>
      <c r="T1349">
        <v>842489.13000000035</v>
      </c>
    </row>
    <row r="1350" spans="1:20" x14ac:dyDescent="0.25">
      <c r="A1350" t="s">
        <v>5828</v>
      </c>
      <c r="B1350" t="str">
        <f>tbl_Facturas[[#This Row],[Factura]] &amp; "|" &amp; tbl_Facturas[[#This Row],[Proyecto OK]] &amp; "|" &amp; TEXT(tbl_Facturas[[#This Row],[Horas o Viaje]],"0.00") &amp; "|" &amp; TEXT(tbl_Facturas[[#This Row],[Costo unitario]],"0.00")</f>
        <v>2492|Lead Replacement Service|10.00|110.00</v>
      </c>
      <c r="C1350">
        <v>2492</v>
      </c>
      <c r="D1350">
        <v>708</v>
      </c>
      <c r="E1350" t="s">
        <v>27</v>
      </c>
      <c r="G1350" t="s">
        <v>841</v>
      </c>
      <c r="H1350" t="s">
        <v>1437</v>
      </c>
      <c r="I1350" s="134" t="s">
        <v>5866</v>
      </c>
      <c r="J1350" t="s">
        <v>30</v>
      </c>
      <c r="K1350" t="s">
        <v>5903</v>
      </c>
      <c r="L1350">
        <v>3347</v>
      </c>
      <c r="P1350">
        <v>10</v>
      </c>
      <c r="Q1350">
        <v>110</v>
      </c>
      <c r="R1350">
        <v>1100</v>
      </c>
      <c r="S1350">
        <f>IFERROR(_xlfn.XLOOKUP(tbl_Facturas[[#This Row],[Key_Fact]],tbl_Manifiestos[Key_Manif],tbl_Manifiestos[Pagado a Broker],0),0)</f>
        <v>1023</v>
      </c>
      <c r="T1350">
        <v>843589.13000000035</v>
      </c>
    </row>
    <row r="1351" spans="1:20" x14ac:dyDescent="0.25">
      <c r="A1351" t="s">
        <v>5828</v>
      </c>
      <c r="B1351" t="str">
        <f>tbl_Facturas[[#This Row],[Factura]] &amp; "|" &amp; tbl_Facturas[[#This Row],[Proyecto OK]] &amp; "|" &amp; TEXT(tbl_Facturas[[#This Row],[Horas o Viaje]],"0.00") &amp; "|" &amp; TEXT(tbl_Facturas[[#This Row],[Costo unitario]],"0.00")</f>
        <v>2492|Lead Replacement Service|9.00|110.00</v>
      </c>
      <c r="C1351">
        <v>2492</v>
      </c>
      <c r="D1351">
        <v>708</v>
      </c>
      <c r="E1351" t="s">
        <v>27</v>
      </c>
      <c r="G1351" t="s">
        <v>841</v>
      </c>
      <c r="H1351" t="s">
        <v>1438</v>
      </c>
      <c r="I1351" s="134" t="s">
        <v>5866</v>
      </c>
      <c r="J1351" t="s">
        <v>30</v>
      </c>
      <c r="K1351" t="s">
        <v>5903</v>
      </c>
      <c r="L1351">
        <v>3347</v>
      </c>
      <c r="P1351">
        <v>9</v>
      </c>
      <c r="Q1351">
        <v>110</v>
      </c>
      <c r="R1351">
        <v>990</v>
      </c>
      <c r="S1351">
        <f>IFERROR(_xlfn.XLOOKUP(tbl_Facturas[[#This Row],[Key_Fact]],tbl_Manifiestos[Key_Manif],tbl_Manifiestos[Pagado a Broker],0),0)</f>
        <v>920.7</v>
      </c>
      <c r="T1351">
        <v>844579.13000000035</v>
      </c>
    </row>
    <row r="1352" spans="1:20" x14ac:dyDescent="0.25">
      <c r="A1352" t="s">
        <v>5828</v>
      </c>
      <c r="B1352" t="str">
        <f>tbl_Facturas[[#This Row],[Factura]] &amp; "|" &amp; tbl_Facturas[[#This Row],[Proyecto OK]] &amp; "|" &amp; TEXT(tbl_Facturas[[#This Row],[Horas o Viaje]],"0.00") &amp; "|" &amp; TEXT(tbl_Facturas[[#This Row],[Costo unitario]],"0.00")</f>
        <v>2492|Lead Replacement Service|1.00|455.75</v>
      </c>
      <c r="C1352">
        <v>2492</v>
      </c>
      <c r="D1352">
        <v>708</v>
      </c>
      <c r="E1352" t="s">
        <v>27</v>
      </c>
      <c r="G1352" t="s">
        <v>841</v>
      </c>
      <c r="H1352" t="s">
        <v>1439</v>
      </c>
      <c r="I1352" s="134" t="s">
        <v>5866</v>
      </c>
      <c r="J1352" t="s">
        <v>1440</v>
      </c>
      <c r="K1352" t="s">
        <v>5903</v>
      </c>
      <c r="L1352">
        <v>3347</v>
      </c>
      <c r="P1352">
        <v>1</v>
      </c>
      <c r="Q1352">
        <v>455.75</v>
      </c>
      <c r="R1352">
        <v>455.75</v>
      </c>
      <c r="S1352">
        <f>IFERROR(_xlfn.XLOOKUP(tbl_Facturas[[#This Row],[Key_Fact]],tbl_Manifiestos[Key_Manif],tbl_Manifiestos[Pagado a Broker],0),0)</f>
        <v>455.75</v>
      </c>
      <c r="T1352">
        <v>845034.88000000035</v>
      </c>
    </row>
    <row r="1353" spans="1:20" x14ac:dyDescent="0.25">
      <c r="A1353" t="s">
        <v>5828</v>
      </c>
      <c r="B1353" t="str">
        <f>tbl_Facturas[[#This Row],[Factura]] &amp; "|" &amp; tbl_Facturas[[#This Row],[Proyecto OK]] &amp; "|" &amp; TEXT(tbl_Facturas[[#This Row],[Horas o Viaje]],"0.00") &amp; "|" &amp; TEXT(tbl_Facturas[[#This Row],[Costo unitario]],"0.00")</f>
        <v>2493|Lead Replacement Service|8.00|110.00</v>
      </c>
      <c r="C1353">
        <v>2493</v>
      </c>
      <c r="D1353">
        <v>664</v>
      </c>
      <c r="E1353" t="s">
        <v>663</v>
      </c>
      <c r="G1353" t="s">
        <v>664</v>
      </c>
      <c r="H1353" t="s">
        <v>1441</v>
      </c>
      <c r="I1353" s="134" t="s">
        <v>5866</v>
      </c>
      <c r="J1353" t="s">
        <v>828</v>
      </c>
      <c r="K1353" t="s">
        <v>5903</v>
      </c>
      <c r="L1353">
        <v>3365</v>
      </c>
      <c r="P1353">
        <v>8</v>
      </c>
      <c r="Q1353">
        <v>110</v>
      </c>
      <c r="R1353">
        <v>880</v>
      </c>
      <c r="S1353">
        <f>IFERROR(_xlfn.XLOOKUP(tbl_Facturas[[#This Row],[Key_Fact]],tbl_Manifiestos[Key_Manif],tbl_Manifiestos[Pagado a Broker],0),0)</f>
        <v>818.40000000000009</v>
      </c>
      <c r="T1353">
        <v>845914.88000000035</v>
      </c>
    </row>
    <row r="1354" spans="1:20" x14ac:dyDescent="0.25">
      <c r="A1354" t="s">
        <v>5828</v>
      </c>
      <c r="B1354" t="str">
        <f>tbl_Facturas[[#This Row],[Factura]] &amp; "|" &amp; tbl_Facturas[[#This Row],[Proyecto OK]] &amp; "|" &amp; TEXT(tbl_Facturas[[#This Row],[Horas o Viaje]],"0.00") &amp; "|" &amp; TEXT(tbl_Facturas[[#This Row],[Costo unitario]],"0.00")</f>
        <v>2493|Lead Replacement Service|9.50|110.00</v>
      </c>
      <c r="C1354">
        <v>2493</v>
      </c>
      <c r="D1354">
        <v>11</v>
      </c>
      <c r="E1354" t="s">
        <v>12</v>
      </c>
      <c r="G1354" t="s">
        <v>13</v>
      </c>
      <c r="H1354" t="s">
        <v>1442</v>
      </c>
      <c r="I1354" s="134" t="s">
        <v>5866</v>
      </c>
      <c r="J1354" t="s">
        <v>828</v>
      </c>
      <c r="K1354" t="s">
        <v>5903</v>
      </c>
      <c r="L1354">
        <v>3365</v>
      </c>
      <c r="P1354">
        <v>9.5</v>
      </c>
      <c r="Q1354">
        <v>110</v>
      </c>
      <c r="R1354">
        <v>1045</v>
      </c>
      <c r="S1354">
        <f>IFERROR(_xlfn.XLOOKUP(tbl_Facturas[[#This Row],[Key_Fact]],tbl_Manifiestos[Key_Manif],tbl_Manifiestos[Pagado a Broker],0),0)</f>
        <v>971.85</v>
      </c>
      <c r="T1354">
        <v>846959.88000000035</v>
      </c>
    </row>
    <row r="1355" spans="1:20" x14ac:dyDescent="0.25">
      <c r="A1355" t="s">
        <v>5828</v>
      </c>
      <c r="B1355" t="str">
        <f>tbl_Facturas[[#This Row],[Factura]] &amp; "|" &amp; tbl_Facturas[[#This Row],[Proyecto OK]] &amp; "|" &amp; TEXT(tbl_Facturas[[#This Row],[Horas o Viaje]],"0.00") &amp; "|" &amp; TEXT(tbl_Facturas[[#This Row],[Costo unitario]],"0.00")</f>
        <v>2493|Lead Replacement Service|7.50|110.00</v>
      </c>
      <c r="C1355">
        <v>2493</v>
      </c>
      <c r="D1355">
        <v>11</v>
      </c>
      <c r="E1355" t="s">
        <v>12</v>
      </c>
      <c r="G1355" t="s">
        <v>13</v>
      </c>
      <c r="H1355" t="s">
        <v>1443</v>
      </c>
      <c r="I1355" s="134" t="s">
        <v>5866</v>
      </c>
      <c r="J1355" t="s">
        <v>828</v>
      </c>
      <c r="K1355" t="s">
        <v>5903</v>
      </c>
      <c r="L1355">
        <v>3365</v>
      </c>
      <c r="P1355">
        <v>7.5</v>
      </c>
      <c r="Q1355">
        <v>110</v>
      </c>
      <c r="R1355">
        <v>825</v>
      </c>
      <c r="S1355">
        <f>IFERROR(_xlfn.XLOOKUP(tbl_Facturas[[#This Row],[Key_Fact]],tbl_Manifiestos[Key_Manif],tbl_Manifiestos[Pagado a Broker],0),0)</f>
        <v>767.25</v>
      </c>
      <c r="T1355">
        <v>847784.88000000035</v>
      </c>
    </row>
    <row r="1356" spans="1:20" x14ac:dyDescent="0.25">
      <c r="A1356" t="s">
        <v>5828</v>
      </c>
      <c r="B1356" t="str">
        <f>tbl_Facturas[[#This Row],[Factura]] &amp; "|" &amp; tbl_Facturas[[#This Row],[Proyecto OK]] &amp; "|" &amp; TEXT(tbl_Facturas[[#This Row],[Horas o Viaje]],"0.00") &amp; "|" &amp; TEXT(tbl_Facturas[[#This Row],[Costo unitario]],"0.00")</f>
        <v>2493|Lead Replacement Service|8.00|110.00</v>
      </c>
      <c r="C1356">
        <v>2493</v>
      </c>
      <c r="D1356">
        <v>28</v>
      </c>
      <c r="E1356" t="s">
        <v>5309</v>
      </c>
      <c r="G1356" t="s">
        <v>1285</v>
      </c>
      <c r="H1356" t="s">
        <v>1444</v>
      </c>
      <c r="I1356" s="134" t="s">
        <v>5866</v>
      </c>
      <c r="J1356" t="s">
        <v>828</v>
      </c>
      <c r="K1356" t="s">
        <v>5903</v>
      </c>
      <c r="L1356">
        <v>3365</v>
      </c>
      <c r="P1356">
        <v>8</v>
      </c>
      <c r="Q1356">
        <v>110</v>
      </c>
      <c r="R1356">
        <v>880</v>
      </c>
      <c r="S1356">
        <f>IFERROR(_xlfn.XLOOKUP(tbl_Facturas[[#This Row],[Key_Fact]],tbl_Manifiestos[Key_Manif],tbl_Manifiestos[Pagado a Broker],0),0)</f>
        <v>818.40000000000009</v>
      </c>
      <c r="T1356">
        <v>848664.88000000035</v>
      </c>
    </row>
    <row r="1357" spans="1:20" x14ac:dyDescent="0.25">
      <c r="A1357" t="s">
        <v>5828</v>
      </c>
      <c r="B1357" t="str">
        <f>tbl_Facturas[[#This Row],[Factura]] &amp; "|" &amp; tbl_Facturas[[#This Row],[Proyecto OK]] &amp; "|" &amp; TEXT(tbl_Facturas[[#This Row],[Horas o Viaje]],"0.00") &amp; "|" &amp; TEXT(tbl_Facturas[[#This Row],[Costo unitario]],"0.00")</f>
        <v>2493|Lead Replacement Service|8.50|110.00</v>
      </c>
      <c r="C1357">
        <v>2493</v>
      </c>
      <c r="D1357">
        <v>11</v>
      </c>
      <c r="E1357" t="s">
        <v>12</v>
      </c>
      <c r="G1357" t="s">
        <v>13</v>
      </c>
      <c r="H1357" t="s">
        <v>1445</v>
      </c>
      <c r="I1357" s="134" t="s">
        <v>5866</v>
      </c>
      <c r="J1357" t="s">
        <v>828</v>
      </c>
      <c r="K1357" t="s">
        <v>5903</v>
      </c>
      <c r="L1357">
        <v>3365</v>
      </c>
      <c r="P1357">
        <v>8.5</v>
      </c>
      <c r="Q1357">
        <v>110</v>
      </c>
      <c r="R1357">
        <v>935</v>
      </c>
      <c r="S1357">
        <f>IFERROR(_xlfn.XLOOKUP(tbl_Facturas[[#This Row],[Key_Fact]],tbl_Manifiestos[Key_Manif],tbl_Manifiestos[Pagado a Broker],0),0)</f>
        <v>869.55000000000007</v>
      </c>
      <c r="T1357">
        <v>849599.88000000035</v>
      </c>
    </row>
    <row r="1358" spans="1:20" x14ac:dyDescent="0.25">
      <c r="A1358" t="s">
        <v>5828</v>
      </c>
      <c r="B1358" t="str">
        <f>tbl_Facturas[[#This Row],[Factura]] &amp; "|" &amp; tbl_Facturas[[#This Row],[Proyecto OK]] &amp; "|" &amp; TEXT(tbl_Facturas[[#This Row],[Horas o Viaje]],"0.00") &amp; "|" &amp; TEXT(tbl_Facturas[[#This Row],[Costo unitario]],"0.00")</f>
        <v>2493|Lead Replacement Service|8.00|110.00</v>
      </c>
      <c r="C1358">
        <v>2493</v>
      </c>
      <c r="D1358">
        <v>198</v>
      </c>
      <c r="E1358" t="s">
        <v>5916</v>
      </c>
      <c r="G1358" t="s">
        <v>31</v>
      </c>
      <c r="H1358" t="s">
        <v>1446</v>
      </c>
      <c r="I1358" s="134" t="s">
        <v>5866</v>
      </c>
      <c r="J1358" t="s">
        <v>828</v>
      </c>
      <c r="K1358" t="s">
        <v>5903</v>
      </c>
      <c r="L1358">
        <v>3365</v>
      </c>
      <c r="P1358">
        <v>8</v>
      </c>
      <c r="Q1358">
        <v>110</v>
      </c>
      <c r="R1358">
        <v>880</v>
      </c>
      <c r="S1358">
        <f>IFERROR(_xlfn.XLOOKUP(tbl_Facturas[[#This Row],[Key_Fact]],tbl_Manifiestos[Key_Manif],tbl_Manifiestos[Pagado a Broker],0),0)</f>
        <v>818.40000000000009</v>
      </c>
      <c r="T1358">
        <v>850479.88000000035</v>
      </c>
    </row>
    <row r="1359" spans="1:20" x14ac:dyDescent="0.25">
      <c r="A1359" t="s">
        <v>5828</v>
      </c>
      <c r="B1359" t="str">
        <f>tbl_Facturas[[#This Row],[Factura]] &amp; "|" &amp; tbl_Facturas[[#This Row],[Proyecto OK]] &amp; "|" &amp; TEXT(tbl_Facturas[[#This Row],[Horas o Viaje]],"0.00") &amp; "|" &amp; TEXT(tbl_Facturas[[#This Row],[Costo unitario]],"0.00")</f>
        <v>2493|Lead Replacement Service|8.00|110.00</v>
      </c>
      <c r="C1359">
        <v>2493</v>
      </c>
      <c r="D1359">
        <v>617</v>
      </c>
      <c r="E1359" t="s">
        <v>27</v>
      </c>
      <c r="G1359" t="s">
        <v>36</v>
      </c>
      <c r="H1359" t="s">
        <v>1447</v>
      </c>
      <c r="I1359" s="134" t="s">
        <v>5866</v>
      </c>
      <c r="J1359" t="s">
        <v>828</v>
      </c>
      <c r="K1359" t="s">
        <v>5903</v>
      </c>
      <c r="L1359">
        <v>3365</v>
      </c>
      <c r="P1359">
        <v>8</v>
      </c>
      <c r="Q1359">
        <v>110</v>
      </c>
      <c r="R1359">
        <v>880</v>
      </c>
      <c r="S1359">
        <f>IFERROR(_xlfn.XLOOKUP(tbl_Facturas[[#This Row],[Key_Fact]],tbl_Manifiestos[Key_Manif],tbl_Manifiestos[Pagado a Broker],0),0)</f>
        <v>818.40000000000009</v>
      </c>
      <c r="T1359">
        <v>851359.88000000035</v>
      </c>
    </row>
    <row r="1360" spans="1:20" x14ac:dyDescent="0.25">
      <c r="A1360" t="s">
        <v>5828</v>
      </c>
      <c r="B1360" t="str">
        <f>tbl_Facturas[[#This Row],[Factura]] &amp; "|" &amp; tbl_Facturas[[#This Row],[Proyecto OK]] &amp; "|" &amp; TEXT(tbl_Facturas[[#This Row],[Horas o Viaje]],"0.00") &amp; "|" &amp; TEXT(tbl_Facturas[[#This Row],[Costo unitario]],"0.00")</f>
        <v>2493|Lead Replacement Service|8.00|110.00</v>
      </c>
      <c r="C1360">
        <v>2493</v>
      </c>
      <c r="D1360">
        <v>108</v>
      </c>
      <c r="E1360" t="s">
        <v>5916</v>
      </c>
      <c r="G1360" t="s">
        <v>99</v>
      </c>
      <c r="H1360" t="s">
        <v>1448</v>
      </c>
      <c r="I1360" s="134" t="s">
        <v>5866</v>
      </c>
      <c r="J1360" t="s">
        <v>828</v>
      </c>
      <c r="K1360" t="s">
        <v>5903</v>
      </c>
      <c r="L1360">
        <v>3365</v>
      </c>
      <c r="P1360">
        <v>8</v>
      </c>
      <c r="Q1360">
        <v>110</v>
      </c>
      <c r="R1360">
        <v>880</v>
      </c>
      <c r="S1360">
        <f>IFERROR(_xlfn.XLOOKUP(tbl_Facturas[[#This Row],[Key_Fact]],tbl_Manifiestos[Key_Manif],tbl_Manifiestos[Pagado a Broker],0),0)</f>
        <v>818.40000000000009</v>
      </c>
      <c r="T1360">
        <v>852239.88000000035</v>
      </c>
    </row>
    <row r="1361" spans="1:20" x14ac:dyDescent="0.25">
      <c r="A1361" t="s">
        <v>5828</v>
      </c>
      <c r="B1361" t="str">
        <f>tbl_Facturas[[#This Row],[Factura]] &amp; "|" &amp; tbl_Facturas[[#This Row],[Proyecto OK]] &amp; "|" &amp; TEXT(tbl_Facturas[[#This Row],[Horas o Viaje]],"0.00") &amp; "|" &amp; TEXT(tbl_Facturas[[#This Row],[Costo unitario]],"0.00")</f>
        <v>2494|AR Term|8.00|118.00</v>
      </c>
      <c r="C1361">
        <v>2494</v>
      </c>
      <c r="D1361">
        <v>114</v>
      </c>
      <c r="E1361" t="s">
        <v>27</v>
      </c>
      <c r="G1361" t="s">
        <v>57</v>
      </c>
      <c r="H1361" t="s">
        <v>1449</v>
      </c>
      <c r="I1361" s="134" t="s">
        <v>5324</v>
      </c>
      <c r="J1361" t="s">
        <v>1039</v>
      </c>
      <c r="K1361" s="240" t="s">
        <v>1039</v>
      </c>
      <c r="P1361">
        <v>8</v>
      </c>
      <c r="Q1361">
        <v>118</v>
      </c>
      <c r="R1361">
        <v>944</v>
      </c>
      <c r="S1361">
        <f>IFERROR(_xlfn.XLOOKUP(tbl_Facturas[[#This Row],[Key_Fact]],tbl_Manifiestos[Key_Manif],tbl_Manifiestos[Pagado a Broker],0),0)</f>
        <v>0</v>
      </c>
      <c r="T1361">
        <v>853183.88000000035</v>
      </c>
    </row>
    <row r="1362" spans="1:20" x14ac:dyDescent="0.25">
      <c r="A1362" t="s">
        <v>5828</v>
      </c>
      <c r="B1362" t="str">
        <f>tbl_Facturas[[#This Row],[Factura]] &amp; "|" &amp; tbl_Facturas[[#This Row],[Proyecto OK]] &amp; "|" &amp; TEXT(tbl_Facturas[[#This Row],[Horas o Viaje]],"0.00") &amp; "|" &amp; TEXT(tbl_Facturas[[#This Row],[Costo unitario]],"0.00")</f>
        <v>2494|AR Term|7.75|118.00</v>
      </c>
      <c r="C1362">
        <v>2494</v>
      </c>
      <c r="D1362">
        <v>606</v>
      </c>
      <c r="E1362" t="s">
        <v>5305</v>
      </c>
      <c r="G1362" t="s">
        <v>1291</v>
      </c>
      <c r="H1362" t="s">
        <v>1450</v>
      </c>
      <c r="I1362" s="134" t="s">
        <v>5324</v>
      </c>
      <c r="J1362" t="s">
        <v>1039</v>
      </c>
      <c r="K1362" s="240" t="s">
        <v>1039</v>
      </c>
      <c r="P1362">
        <v>7.75</v>
      </c>
      <c r="Q1362">
        <v>118</v>
      </c>
      <c r="R1362">
        <v>914.5</v>
      </c>
      <c r="S1362">
        <f>IFERROR(_xlfn.XLOOKUP(tbl_Facturas[[#This Row],[Key_Fact]],tbl_Manifiestos[Key_Manif],tbl_Manifiestos[Pagado a Broker],0),0)</f>
        <v>0</v>
      </c>
      <c r="T1362">
        <v>854098.38000000035</v>
      </c>
    </row>
    <row r="1363" spans="1:20" x14ac:dyDescent="0.25">
      <c r="A1363" t="s">
        <v>5828</v>
      </c>
      <c r="B1363" t="str">
        <f>tbl_Facturas[[#This Row],[Factura]] &amp; "|" &amp; tbl_Facturas[[#This Row],[Proyecto OK]] &amp; "|" &amp; TEXT(tbl_Facturas[[#This Row],[Horas o Viaje]],"0.00") &amp; "|" &amp; TEXT(tbl_Facturas[[#This Row],[Costo unitario]],"0.00")</f>
        <v>2494|AR Term|6.75|118.00</v>
      </c>
      <c r="C1363">
        <v>2494</v>
      </c>
      <c r="D1363">
        <v>58</v>
      </c>
      <c r="E1363" t="s">
        <v>12</v>
      </c>
      <c r="G1363" t="s">
        <v>539</v>
      </c>
      <c r="H1363" t="s">
        <v>1451</v>
      </c>
      <c r="I1363" s="134" t="s">
        <v>5324</v>
      </c>
      <c r="J1363" t="s">
        <v>1039</v>
      </c>
      <c r="K1363" s="240" t="s">
        <v>1039</v>
      </c>
      <c r="P1363">
        <v>6.75</v>
      </c>
      <c r="Q1363">
        <v>118</v>
      </c>
      <c r="R1363">
        <v>796.5</v>
      </c>
      <c r="S1363">
        <f>IFERROR(_xlfn.XLOOKUP(tbl_Facturas[[#This Row],[Key_Fact]],tbl_Manifiestos[Key_Manif],tbl_Manifiestos[Pagado a Broker],0),0)</f>
        <v>0</v>
      </c>
      <c r="T1363">
        <v>854894.88000000035</v>
      </c>
    </row>
    <row r="1364" spans="1:20" x14ac:dyDescent="0.25">
      <c r="A1364" t="s">
        <v>5828</v>
      </c>
      <c r="B1364" t="str">
        <f>tbl_Facturas[[#This Row],[Factura]] &amp; "|" &amp; tbl_Facturas[[#This Row],[Proyecto OK]] &amp; "|" &amp; TEXT(tbl_Facturas[[#This Row],[Horas o Viaje]],"0.00") &amp; "|" &amp; TEXT(tbl_Facturas[[#This Row],[Costo unitario]],"0.00")</f>
        <v>2494|AR Term|6.75|118.00</v>
      </c>
      <c r="C1364">
        <v>2494</v>
      </c>
      <c r="D1364">
        <v>58</v>
      </c>
      <c r="E1364" t="s">
        <v>27</v>
      </c>
      <c r="G1364" t="s">
        <v>36</v>
      </c>
      <c r="H1364" t="s">
        <v>1452</v>
      </c>
      <c r="I1364" s="134" t="s">
        <v>5324</v>
      </c>
      <c r="J1364" t="s">
        <v>1039</v>
      </c>
      <c r="K1364" s="240" t="s">
        <v>1039</v>
      </c>
      <c r="P1364">
        <v>6.75</v>
      </c>
      <c r="Q1364">
        <v>118</v>
      </c>
      <c r="R1364">
        <v>796.5</v>
      </c>
      <c r="S1364">
        <f>IFERROR(_xlfn.XLOOKUP(tbl_Facturas[[#This Row],[Key_Fact]],tbl_Manifiestos[Key_Manif],tbl_Manifiestos[Pagado a Broker],0),0)</f>
        <v>0</v>
      </c>
      <c r="T1364">
        <v>855747.4300000004</v>
      </c>
    </row>
    <row r="1365" spans="1:20" x14ac:dyDescent="0.25">
      <c r="A1365" t="s">
        <v>5828</v>
      </c>
      <c r="B1365" t="str">
        <f>tbl_Facturas[[#This Row],[Factura]] &amp; "|" &amp; tbl_Facturas[[#This Row],[Proyecto OK]] &amp; "|" &amp; TEXT(tbl_Facturas[[#This Row],[Horas o Viaje]],"0.00") &amp; "|" &amp; TEXT(tbl_Facturas[[#This Row],[Costo unitario]],"0.00")</f>
        <v>2494|AR Term|7.25|118.00</v>
      </c>
      <c r="C1365">
        <v>2494</v>
      </c>
      <c r="D1365">
        <v>617</v>
      </c>
      <c r="E1365" t="s">
        <v>27</v>
      </c>
      <c r="G1365" t="s">
        <v>57</v>
      </c>
      <c r="H1365" t="s">
        <v>1453</v>
      </c>
      <c r="I1365" s="134" t="s">
        <v>5324</v>
      </c>
      <c r="J1365" t="s">
        <v>1039</v>
      </c>
      <c r="K1365" s="240" t="s">
        <v>1039</v>
      </c>
      <c r="P1365">
        <v>7.25</v>
      </c>
      <c r="Q1365">
        <v>118</v>
      </c>
      <c r="R1365">
        <v>855.5</v>
      </c>
      <c r="S1365">
        <f>IFERROR(_xlfn.XLOOKUP(tbl_Facturas[[#This Row],[Key_Fact]],tbl_Manifiestos[Key_Manif],tbl_Manifiestos[Pagado a Broker],0),0)</f>
        <v>0</v>
      </c>
      <c r="T1365">
        <v>856602.9300000004</v>
      </c>
    </row>
    <row r="1366" spans="1:20" x14ac:dyDescent="0.25">
      <c r="A1366" t="s">
        <v>5828</v>
      </c>
      <c r="B1366" t="str">
        <f>tbl_Facturas[[#This Row],[Factura]] &amp; "|" &amp; tbl_Facturas[[#This Row],[Proyecto OK]] &amp; "|" &amp; TEXT(tbl_Facturas[[#This Row],[Horas o Viaje]],"0.00") &amp; "|" &amp; TEXT(tbl_Facturas[[#This Row],[Costo unitario]],"0.00")</f>
        <v>2494|AR Term|7.00|118.00</v>
      </c>
      <c r="C1366">
        <v>2494</v>
      </c>
      <c r="D1366">
        <v>114</v>
      </c>
      <c r="E1366" t="s">
        <v>27</v>
      </c>
      <c r="G1366" t="s">
        <v>284</v>
      </c>
      <c r="H1366" t="s">
        <v>1454</v>
      </c>
      <c r="I1366" s="134" t="s">
        <v>5324</v>
      </c>
      <c r="J1366" t="s">
        <v>1039</v>
      </c>
      <c r="K1366" s="240" t="s">
        <v>1039</v>
      </c>
      <c r="P1366">
        <v>7</v>
      </c>
      <c r="Q1366">
        <v>118</v>
      </c>
      <c r="R1366">
        <v>826</v>
      </c>
      <c r="S1366">
        <f>IFERROR(_xlfn.XLOOKUP(tbl_Facturas[[#This Row],[Key_Fact]],tbl_Manifiestos[Key_Manif],tbl_Manifiestos[Pagado a Broker],0),0)</f>
        <v>0</v>
      </c>
      <c r="T1366">
        <v>857428.9300000004</v>
      </c>
    </row>
    <row r="1367" spans="1:20" x14ac:dyDescent="0.25">
      <c r="A1367" t="s">
        <v>5828</v>
      </c>
      <c r="B1367" t="str">
        <f>tbl_Facturas[[#This Row],[Factura]] &amp; "|" &amp; tbl_Facturas[[#This Row],[Proyecto OK]] &amp; "|" &amp; TEXT(tbl_Facturas[[#This Row],[Horas o Viaje]],"0.00") &amp; "|" &amp; TEXT(tbl_Facturas[[#This Row],[Costo unitario]],"0.00")</f>
        <v>2494|AR Term|8.00|118.00</v>
      </c>
      <c r="C1367">
        <v>2494</v>
      </c>
      <c r="D1367">
        <v>103</v>
      </c>
      <c r="E1367" t="s">
        <v>1261</v>
      </c>
      <c r="G1367" t="s">
        <v>1455</v>
      </c>
      <c r="H1367" t="s">
        <v>1456</v>
      </c>
      <c r="I1367" s="134" t="s">
        <v>5324</v>
      </c>
      <c r="J1367" t="s">
        <v>1039</v>
      </c>
      <c r="K1367" s="240" t="s">
        <v>1039</v>
      </c>
      <c r="P1367">
        <v>8</v>
      </c>
      <c r="Q1367">
        <v>118</v>
      </c>
      <c r="R1367">
        <v>944</v>
      </c>
      <c r="S1367">
        <f>IFERROR(_xlfn.XLOOKUP(tbl_Facturas[[#This Row],[Key_Fact]],tbl_Manifiestos[Key_Manif],tbl_Manifiestos[Pagado a Broker],0),0)</f>
        <v>0</v>
      </c>
      <c r="T1367">
        <v>858539.03000000038</v>
      </c>
    </row>
    <row r="1368" spans="1:20" x14ac:dyDescent="0.25">
      <c r="A1368" t="s">
        <v>5828</v>
      </c>
      <c r="B1368" t="str">
        <f>tbl_Facturas[[#This Row],[Factura]] &amp; "|" &amp; tbl_Facturas[[#This Row],[Proyecto OK]] &amp; "|" &amp; TEXT(tbl_Facturas[[#This Row],[Horas o Viaje]],"0.00") &amp; "|" &amp; TEXT(tbl_Facturas[[#This Row],[Costo unitario]],"0.00")</f>
        <v>2494|AR Term|1.00|56.05</v>
      </c>
      <c r="C1368">
        <v>2494</v>
      </c>
      <c r="D1368">
        <v>114</v>
      </c>
      <c r="E1368" t="s">
        <v>12</v>
      </c>
      <c r="G1368" t="s">
        <v>539</v>
      </c>
      <c r="H1368" t="s">
        <v>1451</v>
      </c>
      <c r="I1368" s="134" t="s">
        <v>5324</v>
      </c>
      <c r="J1368" t="s">
        <v>5872</v>
      </c>
      <c r="K1368" s="240" t="s">
        <v>1039</v>
      </c>
      <c r="P1368">
        <v>1</v>
      </c>
      <c r="Q1368">
        <v>56.05</v>
      </c>
      <c r="R1368">
        <v>56.05</v>
      </c>
      <c r="S1368">
        <f>IFERROR(_xlfn.XLOOKUP(tbl_Facturas[[#This Row],[Key_Fact]],tbl_Manifiestos[Key_Manif],tbl_Manifiestos[Pagado a Broker],0),0)</f>
        <v>56.05</v>
      </c>
      <c r="T1368">
        <v>854950.9300000004</v>
      </c>
    </row>
    <row r="1369" spans="1:20" x14ac:dyDescent="0.25">
      <c r="A1369" t="s">
        <v>5828</v>
      </c>
      <c r="B1369" t="str">
        <f>tbl_Facturas[[#This Row],[Factura]] &amp; "|" &amp; tbl_Facturas[[#This Row],[Proyecto OK]] &amp; "|" &amp; TEXT(tbl_Facturas[[#This Row],[Horas o Viaje]],"0.00") &amp; "|" &amp; TEXT(tbl_Facturas[[#This Row],[Costo unitario]],"0.00")</f>
        <v>2494|AR Term|1.00|64.20</v>
      </c>
      <c r="C1369">
        <v>2494</v>
      </c>
      <c r="D1369">
        <v>114</v>
      </c>
      <c r="E1369" t="s">
        <v>27</v>
      </c>
      <c r="G1369" t="s">
        <v>57</v>
      </c>
      <c r="H1369" t="s">
        <v>1449</v>
      </c>
      <c r="I1369" s="134" t="s">
        <v>5324</v>
      </c>
      <c r="J1369" t="s">
        <v>5872</v>
      </c>
      <c r="K1369" s="240" t="s">
        <v>1039</v>
      </c>
      <c r="P1369">
        <v>1</v>
      </c>
      <c r="Q1369">
        <v>64.2</v>
      </c>
      <c r="R1369">
        <v>64.2</v>
      </c>
      <c r="S1369">
        <f>IFERROR(_xlfn.XLOOKUP(tbl_Facturas[[#This Row],[Key_Fact]],tbl_Manifiestos[Key_Manif],tbl_Manifiestos[Pagado a Broker],0),0)</f>
        <v>0</v>
      </c>
      <c r="T1369">
        <v>857493.13000000035</v>
      </c>
    </row>
    <row r="1370" spans="1:20" x14ac:dyDescent="0.25">
      <c r="A1370" t="s">
        <v>5828</v>
      </c>
      <c r="B1370" t="str">
        <f>tbl_Facturas[[#This Row],[Factura]] &amp; "|" &amp; tbl_Facturas[[#This Row],[Proyecto OK]] &amp; "|" &amp; TEXT(tbl_Facturas[[#This Row],[Horas o Viaje]],"0.00") &amp; "|" &amp; TEXT(tbl_Facturas[[#This Row],[Costo unitario]],"0.00")</f>
        <v>2494|AR Term|1.00|59.10</v>
      </c>
      <c r="C1370">
        <v>2494</v>
      </c>
      <c r="D1370">
        <v>617</v>
      </c>
      <c r="E1370" t="s">
        <v>27</v>
      </c>
      <c r="G1370" t="s">
        <v>57</v>
      </c>
      <c r="H1370" t="s">
        <v>1453</v>
      </c>
      <c r="I1370" s="134" t="s">
        <v>5324</v>
      </c>
      <c r="J1370" t="s">
        <v>5872</v>
      </c>
      <c r="K1370" s="240" t="s">
        <v>1039</v>
      </c>
      <c r="P1370">
        <v>1</v>
      </c>
      <c r="Q1370">
        <v>59.1</v>
      </c>
      <c r="R1370">
        <v>59.1</v>
      </c>
      <c r="S1370">
        <f>IFERROR(_xlfn.XLOOKUP(tbl_Facturas[[#This Row],[Key_Fact]],tbl_Manifiestos[Key_Manif],tbl_Manifiestos[Pagado a Broker],0),0)</f>
        <v>0</v>
      </c>
      <c r="T1370">
        <v>857552.23000000033</v>
      </c>
    </row>
    <row r="1371" spans="1:20" x14ac:dyDescent="0.25">
      <c r="A1371" t="s">
        <v>5828</v>
      </c>
      <c r="B1371" t="str">
        <f>tbl_Facturas[[#This Row],[Factura]] &amp; "|" &amp; tbl_Facturas[[#This Row],[Proyecto OK]] &amp; "|" &amp; TEXT(tbl_Facturas[[#This Row],[Horas o Viaje]],"0.00") &amp; "|" &amp; TEXT(tbl_Facturas[[#This Row],[Costo unitario]],"0.00")</f>
        <v>2494|AR Term|1.00|42.80</v>
      </c>
      <c r="C1371">
        <v>2494</v>
      </c>
      <c r="D1371">
        <v>679</v>
      </c>
      <c r="E1371" t="s">
        <v>27</v>
      </c>
      <c r="G1371" t="s">
        <v>36</v>
      </c>
      <c r="H1371" t="s">
        <v>1452</v>
      </c>
      <c r="I1371" s="134" t="s">
        <v>5324</v>
      </c>
      <c r="J1371" t="s">
        <v>5872</v>
      </c>
      <c r="K1371" s="240" t="s">
        <v>1039</v>
      </c>
      <c r="P1371">
        <v>1</v>
      </c>
      <c r="Q1371">
        <v>42.8</v>
      </c>
      <c r="R1371">
        <v>42.8</v>
      </c>
      <c r="S1371">
        <f>IFERROR(_xlfn.XLOOKUP(tbl_Facturas[[#This Row],[Key_Fact]],tbl_Manifiestos[Key_Manif],tbl_Manifiestos[Pagado a Broker],0),0)</f>
        <v>0</v>
      </c>
      <c r="T1371">
        <v>857595.03000000038</v>
      </c>
    </row>
    <row r="1372" spans="1:20" x14ac:dyDescent="0.25">
      <c r="A1372" t="s">
        <v>5828</v>
      </c>
      <c r="B1372" t="str">
        <f>tbl_Facturas[[#This Row],[Factura]] &amp; "|" &amp; tbl_Facturas[[#This Row],[Proyecto OK]] &amp; "|" &amp; TEXT(tbl_Facturas[[#This Row],[Horas o Viaje]],"0.00") &amp; "|" &amp; TEXT(tbl_Facturas[[#This Row],[Costo unitario]],"0.00")</f>
        <v>2495|OAM|6.25|105.00</v>
      </c>
      <c r="C1372">
        <v>2495</v>
      </c>
      <c r="D1372">
        <v>25</v>
      </c>
      <c r="E1372" t="s">
        <v>1339</v>
      </c>
      <c r="G1372" t="s">
        <v>1340</v>
      </c>
      <c r="H1372" t="s">
        <v>1457</v>
      </c>
      <c r="I1372" s="134" t="s">
        <v>5867</v>
      </c>
      <c r="J1372" t="s">
        <v>787</v>
      </c>
      <c r="K1372" t="s">
        <v>787</v>
      </c>
      <c r="P1372">
        <v>6.25</v>
      </c>
      <c r="Q1372">
        <v>105</v>
      </c>
      <c r="R1372">
        <v>656.25</v>
      </c>
      <c r="S1372">
        <f>IFERROR(_xlfn.XLOOKUP(tbl_Facturas[[#This Row],[Key_Fact]],tbl_Manifiestos[Key_Manif],tbl_Manifiestos[Pagado a Broker],0),0)</f>
        <v>590.625</v>
      </c>
      <c r="T1372">
        <v>859195.28000000038</v>
      </c>
    </row>
    <row r="1373" spans="1:20" x14ac:dyDescent="0.25">
      <c r="A1373" t="s">
        <v>5828</v>
      </c>
      <c r="B1373" t="str">
        <f>tbl_Facturas[[#This Row],[Factura]] &amp; "|" &amp; tbl_Facturas[[#This Row],[Proyecto OK]] &amp; "|" &amp; TEXT(tbl_Facturas[[#This Row],[Horas o Viaje]],"0.00") &amp; "|" &amp; TEXT(tbl_Facturas[[#This Row],[Costo unitario]],"0.00")</f>
        <v>2495|OAM|7.50|105.00</v>
      </c>
      <c r="C1373">
        <v>2495</v>
      </c>
      <c r="D1373">
        <v>308</v>
      </c>
      <c r="E1373" t="s">
        <v>16</v>
      </c>
      <c r="G1373" t="s">
        <v>17</v>
      </c>
      <c r="H1373" t="s">
        <v>1458</v>
      </c>
      <c r="I1373" s="134" t="s">
        <v>5867</v>
      </c>
      <c r="J1373" t="s">
        <v>787</v>
      </c>
      <c r="K1373" t="s">
        <v>787</v>
      </c>
      <c r="P1373">
        <v>7.5</v>
      </c>
      <c r="Q1373">
        <v>105</v>
      </c>
      <c r="R1373">
        <v>787.5</v>
      </c>
      <c r="S1373">
        <f>IFERROR(_xlfn.XLOOKUP(tbl_Facturas[[#This Row],[Key_Fact]],tbl_Manifiestos[Key_Manif],tbl_Manifiestos[Pagado a Broker],0),0)</f>
        <v>732.375</v>
      </c>
      <c r="T1373">
        <v>859982.78000000038</v>
      </c>
    </row>
    <row r="1374" spans="1:20" x14ac:dyDescent="0.25">
      <c r="A1374" t="s">
        <v>5828</v>
      </c>
      <c r="B1374" t="str">
        <f>tbl_Facturas[[#This Row],[Factura]] &amp; "|" &amp; tbl_Facturas[[#This Row],[Proyecto OK]] &amp; "|" &amp; TEXT(tbl_Facturas[[#This Row],[Horas o Viaje]],"0.00") &amp; "|" &amp; TEXT(tbl_Facturas[[#This Row],[Costo unitario]],"0.00")</f>
        <v>2495|OAM|3.75|105.00</v>
      </c>
      <c r="C1374">
        <v>2495</v>
      </c>
      <c r="D1374">
        <v>356</v>
      </c>
      <c r="E1374" t="s">
        <v>27</v>
      </c>
      <c r="G1374" t="s">
        <v>122</v>
      </c>
      <c r="H1374" t="s">
        <v>1459</v>
      </c>
      <c r="I1374" s="134" t="s">
        <v>5867</v>
      </c>
      <c r="J1374" t="s">
        <v>787</v>
      </c>
      <c r="K1374" t="s">
        <v>787</v>
      </c>
      <c r="P1374">
        <v>3.75</v>
      </c>
      <c r="Q1374">
        <v>105</v>
      </c>
      <c r="R1374">
        <v>393.75</v>
      </c>
      <c r="S1374">
        <f>IFERROR(_xlfn.XLOOKUP(tbl_Facturas[[#This Row],[Key_Fact]],tbl_Manifiestos[Key_Manif],tbl_Manifiestos[Pagado a Broker],0),0)</f>
        <v>366.1875</v>
      </c>
      <c r="T1374">
        <v>860376.53000000038</v>
      </c>
    </row>
    <row r="1375" spans="1:20" x14ac:dyDescent="0.25">
      <c r="A1375" t="s">
        <v>5828</v>
      </c>
      <c r="B1375" t="str">
        <f>tbl_Facturas[[#This Row],[Factura]] &amp; "|" &amp; tbl_Facturas[[#This Row],[Proyecto OK]] &amp; "|" &amp; TEXT(tbl_Facturas[[#This Row],[Horas o Viaje]],"0.00") &amp; "|" &amp; TEXT(tbl_Facturas[[#This Row],[Costo unitario]],"0.00")</f>
        <v>2495|OAM|8.50|105.00</v>
      </c>
      <c r="C1375">
        <v>2495</v>
      </c>
      <c r="D1375">
        <v>114</v>
      </c>
      <c r="E1375" t="s">
        <v>27</v>
      </c>
      <c r="G1375" t="s">
        <v>57</v>
      </c>
      <c r="H1375" t="s">
        <v>1460</v>
      </c>
      <c r="I1375" s="134" t="s">
        <v>5867</v>
      </c>
      <c r="J1375" t="s">
        <v>787</v>
      </c>
      <c r="K1375" t="s">
        <v>787</v>
      </c>
      <c r="P1375">
        <v>8.5</v>
      </c>
      <c r="Q1375">
        <v>105</v>
      </c>
      <c r="R1375">
        <v>892.5</v>
      </c>
      <c r="S1375">
        <f>IFERROR(_xlfn.XLOOKUP(tbl_Facturas[[#This Row],[Key_Fact]],tbl_Manifiestos[Key_Manif],tbl_Manifiestos[Pagado a Broker],0),0)</f>
        <v>830.02500000000009</v>
      </c>
      <c r="T1375">
        <v>861269.03000000038</v>
      </c>
    </row>
    <row r="1376" spans="1:20" x14ac:dyDescent="0.25">
      <c r="A1376" t="s">
        <v>5828</v>
      </c>
      <c r="B1376" t="str">
        <f>tbl_Facturas[[#This Row],[Factura]] &amp; "|" &amp; tbl_Facturas[[#This Row],[Proyecto OK]] &amp; "|" &amp; TEXT(tbl_Facturas[[#This Row],[Horas o Viaje]],"0.00") &amp; "|" &amp; TEXT(tbl_Facturas[[#This Row],[Costo unitario]],"0.00")</f>
        <v>2495|OAM|6.50|105.00</v>
      </c>
      <c r="C1376">
        <v>2495</v>
      </c>
      <c r="D1376">
        <v>114</v>
      </c>
      <c r="E1376" t="s">
        <v>27</v>
      </c>
      <c r="G1376" t="s">
        <v>57</v>
      </c>
      <c r="H1376" t="s">
        <v>1461</v>
      </c>
      <c r="I1376" s="134" t="s">
        <v>5867</v>
      </c>
      <c r="J1376" t="s">
        <v>787</v>
      </c>
      <c r="K1376" t="s">
        <v>787</v>
      </c>
      <c r="P1376">
        <v>6.5</v>
      </c>
      <c r="Q1376">
        <v>105</v>
      </c>
      <c r="R1376">
        <v>682.5</v>
      </c>
      <c r="S1376">
        <f>IFERROR(_xlfn.XLOOKUP(tbl_Facturas[[#This Row],[Key_Fact]],tbl_Manifiestos[Key_Manif],tbl_Manifiestos[Pagado a Broker],0),0)</f>
        <v>634.72500000000002</v>
      </c>
      <c r="T1376">
        <v>861951.53000000038</v>
      </c>
    </row>
    <row r="1377" spans="1:20" x14ac:dyDescent="0.25">
      <c r="A1377" t="s">
        <v>5828</v>
      </c>
      <c r="B1377" t="str">
        <f>tbl_Facturas[[#This Row],[Factura]] &amp; "|" &amp; tbl_Facturas[[#This Row],[Proyecto OK]] &amp; "|" &amp; TEXT(tbl_Facturas[[#This Row],[Horas o Viaje]],"0.00") &amp; "|" &amp; TEXT(tbl_Facturas[[#This Row],[Costo unitario]],"0.00")</f>
        <v>2496|JV|6.00|105.00</v>
      </c>
      <c r="C1377">
        <v>2496</v>
      </c>
      <c r="D1377">
        <v>25</v>
      </c>
      <c r="E1377" t="s">
        <v>1339</v>
      </c>
      <c r="G1377" t="s">
        <v>1340</v>
      </c>
      <c r="H1377" t="s">
        <v>1462</v>
      </c>
      <c r="I1377" s="134" t="s">
        <v>5328</v>
      </c>
      <c r="J1377" t="s">
        <v>711</v>
      </c>
      <c r="K1377" t="s">
        <v>711</v>
      </c>
      <c r="P1377">
        <v>6</v>
      </c>
      <c r="Q1377">
        <v>105</v>
      </c>
      <c r="R1377">
        <v>630</v>
      </c>
      <c r="S1377">
        <f>IFERROR(_xlfn.XLOOKUP(tbl_Facturas[[#This Row],[Key_Fact]],tbl_Manifiestos[Key_Manif],tbl_Manifiestos[Pagado a Broker],0),0)</f>
        <v>567</v>
      </c>
      <c r="T1377">
        <v>862581.53000000038</v>
      </c>
    </row>
    <row r="1378" spans="1:20" x14ac:dyDescent="0.25">
      <c r="A1378" t="s">
        <v>5828</v>
      </c>
      <c r="B1378" t="str">
        <f>tbl_Facturas[[#This Row],[Factura]] &amp; "|" &amp; tbl_Facturas[[#This Row],[Proyecto OK]] &amp; "|" &amp; TEXT(tbl_Facturas[[#This Row],[Horas o Viaje]],"0.00") &amp; "|" &amp; TEXT(tbl_Facturas[[#This Row],[Costo unitario]],"0.00")</f>
        <v>2496|JV|8.00|105.00</v>
      </c>
      <c r="C1378">
        <v>2496</v>
      </c>
      <c r="D1378">
        <v>515</v>
      </c>
      <c r="E1378" t="s">
        <v>27</v>
      </c>
      <c r="G1378" t="s">
        <v>54</v>
      </c>
      <c r="H1378" t="s">
        <v>1463</v>
      </c>
      <c r="I1378" s="134" t="s">
        <v>5328</v>
      </c>
      <c r="J1378" t="s">
        <v>711</v>
      </c>
      <c r="K1378" t="s">
        <v>711</v>
      </c>
      <c r="P1378">
        <v>8</v>
      </c>
      <c r="Q1378">
        <v>105</v>
      </c>
      <c r="R1378">
        <v>840</v>
      </c>
      <c r="S1378">
        <f>IFERROR(_xlfn.XLOOKUP(tbl_Facturas[[#This Row],[Key_Fact]],tbl_Manifiestos[Key_Manif],tbl_Manifiestos[Pagado a Broker],0),0)</f>
        <v>781.2</v>
      </c>
      <c r="T1378">
        <v>863421.53000000038</v>
      </c>
    </row>
    <row r="1379" spans="1:20" x14ac:dyDescent="0.25">
      <c r="A1379" t="s">
        <v>5828</v>
      </c>
      <c r="B1379" t="str">
        <f>tbl_Facturas[[#This Row],[Factura]] &amp; "|" &amp; tbl_Facturas[[#This Row],[Proyecto OK]] &amp; "|" &amp; TEXT(tbl_Facturas[[#This Row],[Horas o Viaje]],"0.00") &amp; "|" &amp; TEXT(tbl_Facturas[[#This Row],[Costo unitario]],"0.00")</f>
        <v>2497|RAC|6.50|105.00</v>
      </c>
      <c r="C1379">
        <v>2497</v>
      </c>
      <c r="D1379">
        <v>25</v>
      </c>
      <c r="E1379" t="s">
        <v>1339</v>
      </c>
      <c r="G1379" t="s">
        <v>1340</v>
      </c>
      <c r="H1379" t="s">
        <v>1464</v>
      </c>
      <c r="I1379" s="134" t="s">
        <v>5328</v>
      </c>
      <c r="J1379" t="s">
        <v>781</v>
      </c>
      <c r="K1379" t="s">
        <v>781</v>
      </c>
      <c r="P1379">
        <v>6.5</v>
      </c>
      <c r="Q1379">
        <v>105</v>
      </c>
      <c r="R1379">
        <v>682.5</v>
      </c>
      <c r="S1379">
        <f>IFERROR(_xlfn.XLOOKUP(tbl_Facturas[[#This Row],[Key_Fact]],tbl_Manifiestos[Key_Manif],tbl_Manifiestos[Pagado a Broker],0),0)</f>
        <v>614.25</v>
      </c>
      <c r="T1379">
        <v>864104.03000000038</v>
      </c>
    </row>
    <row r="1380" spans="1:20" x14ac:dyDescent="0.25">
      <c r="A1380" t="s">
        <v>5828</v>
      </c>
      <c r="B1380" t="str">
        <f>tbl_Facturas[[#This Row],[Factura]] &amp; "|" &amp; tbl_Facturas[[#This Row],[Proyecto OK]] &amp; "|" &amp; TEXT(tbl_Facturas[[#This Row],[Horas o Viaje]],"0.00") &amp; "|" &amp; TEXT(tbl_Facturas[[#This Row],[Costo unitario]],"0.00")</f>
        <v>2497|RAC|5.25|105.00</v>
      </c>
      <c r="C1380">
        <v>2497</v>
      </c>
      <c r="D1380">
        <v>11</v>
      </c>
      <c r="E1380" t="s">
        <v>12</v>
      </c>
      <c r="G1380" t="s">
        <v>13</v>
      </c>
      <c r="H1380" t="s">
        <v>1465</v>
      </c>
      <c r="I1380" s="134" t="s">
        <v>5328</v>
      </c>
      <c r="J1380" t="s">
        <v>781</v>
      </c>
      <c r="K1380" t="s">
        <v>781</v>
      </c>
      <c r="P1380">
        <v>5.25</v>
      </c>
      <c r="Q1380">
        <v>105</v>
      </c>
      <c r="R1380">
        <v>551.25</v>
      </c>
      <c r="S1380">
        <f>IFERROR(_xlfn.XLOOKUP(tbl_Facturas[[#This Row],[Key_Fact]],tbl_Manifiestos[Key_Manif],tbl_Manifiestos[Pagado a Broker],0),0)</f>
        <v>512.66250000000002</v>
      </c>
      <c r="T1380">
        <v>864655.28000000038</v>
      </c>
    </row>
    <row r="1381" spans="1:20" x14ac:dyDescent="0.25">
      <c r="A1381" t="s">
        <v>5828</v>
      </c>
      <c r="B1381" t="str">
        <f>tbl_Facturas[[#This Row],[Factura]] &amp; "|" &amp; tbl_Facturas[[#This Row],[Proyecto OK]] &amp; "|" &amp; TEXT(tbl_Facturas[[#This Row],[Horas o Viaje]],"0.00") &amp; "|" &amp; TEXT(tbl_Facturas[[#This Row],[Costo unitario]],"0.00")</f>
        <v>2498|115th Metra|1.00|150.00</v>
      </c>
      <c r="C1381">
        <v>2498</v>
      </c>
      <c r="D1381">
        <v>103</v>
      </c>
      <c r="E1381" t="s">
        <v>27</v>
      </c>
      <c r="G1381" t="s">
        <v>284</v>
      </c>
      <c r="H1381" t="s">
        <v>1466</v>
      </c>
      <c r="I1381" s="134" t="s">
        <v>5343</v>
      </c>
      <c r="J1381" t="s">
        <v>1346</v>
      </c>
      <c r="K1381" t="s">
        <v>1346</v>
      </c>
      <c r="M1381" t="s">
        <v>1347</v>
      </c>
      <c r="O1381" t="s">
        <v>1351</v>
      </c>
      <c r="P1381">
        <v>1</v>
      </c>
      <c r="Q1381">
        <v>150</v>
      </c>
      <c r="R1381">
        <v>150</v>
      </c>
      <c r="S1381">
        <f>IFERROR(_xlfn.XLOOKUP(tbl_Facturas[[#This Row],[Key_Fact]],tbl_Manifiestos[Key_Manif],tbl_Manifiestos[Pagado a Broker],0),0)</f>
        <v>0</v>
      </c>
      <c r="T1381">
        <v>864805.28000000038</v>
      </c>
    </row>
    <row r="1382" spans="1:20" x14ac:dyDescent="0.25">
      <c r="A1382" t="s">
        <v>5828</v>
      </c>
      <c r="B1382" t="str">
        <f>tbl_Facturas[[#This Row],[Factura]] &amp; "|" &amp; tbl_Facturas[[#This Row],[Proyecto OK]] &amp; "|" &amp; TEXT(tbl_Facturas[[#This Row],[Horas o Viaje]],"0.00") &amp; "|" &amp; TEXT(tbl_Facturas[[#This Row],[Costo unitario]],"0.00")</f>
        <v>2498|115th Metra|1.00|150.00</v>
      </c>
      <c r="C1382">
        <v>2498</v>
      </c>
      <c r="D1382">
        <v>103</v>
      </c>
      <c r="E1382" t="s">
        <v>27</v>
      </c>
      <c r="G1382" t="s">
        <v>284</v>
      </c>
      <c r="H1382" t="s">
        <v>1467</v>
      </c>
      <c r="I1382" s="134" t="s">
        <v>5343</v>
      </c>
      <c r="J1382" t="s">
        <v>1346</v>
      </c>
      <c r="K1382" t="s">
        <v>1346</v>
      </c>
      <c r="M1382" t="s">
        <v>1347</v>
      </c>
      <c r="O1382" t="s">
        <v>1348</v>
      </c>
      <c r="P1382">
        <v>1</v>
      </c>
      <c r="Q1382">
        <v>150</v>
      </c>
      <c r="R1382">
        <v>150</v>
      </c>
      <c r="S1382">
        <f>IFERROR(_xlfn.XLOOKUP(tbl_Facturas[[#This Row],[Key_Fact]],tbl_Manifiestos[Key_Manif],tbl_Manifiestos[Pagado a Broker],0),0)</f>
        <v>0</v>
      </c>
      <c r="T1382">
        <v>864955.28000000038</v>
      </c>
    </row>
    <row r="1383" spans="1:20" x14ac:dyDescent="0.25">
      <c r="A1383" t="s">
        <v>5828</v>
      </c>
      <c r="B1383" t="str">
        <f>tbl_Facturas[[#This Row],[Factura]] &amp; "|" &amp; tbl_Facturas[[#This Row],[Proyecto OK]] &amp; "|" &amp; TEXT(tbl_Facturas[[#This Row],[Horas o Viaje]],"0.00") &amp; "|" &amp; TEXT(tbl_Facturas[[#This Row],[Costo unitario]],"0.00")</f>
        <v>2498|115th Metra|1.00|150.00</v>
      </c>
      <c r="C1383">
        <v>2498</v>
      </c>
      <c r="D1383">
        <v>103</v>
      </c>
      <c r="E1383" t="s">
        <v>27</v>
      </c>
      <c r="G1383" t="s">
        <v>284</v>
      </c>
      <c r="H1383" t="s">
        <v>1468</v>
      </c>
      <c r="I1383" s="134" t="s">
        <v>5343</v>
      </c>
      <c r="J1383" t="s">
        <v>1346</v>
      </c>
      <c r="K1383" t="s">
        <v>1346</v>
      </c>
      <c r="M1383" t="s">
        <v>1347</v>
      </c>
      <c r="O1383" t="s">
        <v>1348</v>
      </c>
      <c r="P1383">
        <v>1</v>
      </c>
      <c r="Q1383">
        <v>150</v>
      </c>
      <c r="R1383">
        <v>150</v>
      </c>
      <c r="S1383">
        <f>IFERROR(_xlfn.XLOOKUP(tbl_Facturas[[#This Row],[Key_Fact]],tbl_Manifiestos[Key_Manif],tbl_Manifiestos[Pagado a Broker],0),0)</f>
        <v>0</v>
      </c>
      <c r="T1383">
        <v>865105.28000000038</v>
      </c>
    </row>
    <row r="1384" spans="1:20" x14ac:dyDescent="0.25">
      <c r="A1384" t="s">
        <v>5828</v>
      </c>
      <c r="B1384" t="str">
        <f>tbl_Facturas[[#This Row],[Factura]] &amp; "|" &amp; tbl_Facturas[[#This Row],[Proyecto OK]] &amp; "|" &amp; TEXT(tbl_Facturas[[#This Row],[Horas o Viaje]],"0.00") &amp; "|" &amp; TEXT(tbl_Facturas[[#This Row],[Costo unitario]],"0.00")</f>
        <v>2498|115th Metra|1.00|150.00</v>
      </c>
      <c r="C1384">
        <v>2498</v>
      </c>
      <c r="D1384">
        <v>103</v>
      </c>
      <c r="E1384" t="s">
        <v>27</v>
      </c>
      <c r="G1384" t="s">
        <v>284</v>
      </c>
      <c r="H1384" t="s">
        <v>1469</v>
      </c>
      <c r="I1384" s="134" t="s">
        <v>5343</v>
      </c>
      <c r="J1384" t="s">
        <v>1346</v>
      </c>
      <c r="K1384" t="s">
        <v>1346</v>
      </c>
      <c r="M1384" t="s">
        <v>1347</v>
      </c>
      <c r="O1384" t="s">
        <v>1348</v>
      </c>
      <c r="P1384">
        <v>1</v>
      </c>
      <c r="Q1384">
        <v>150</v>
      </c>
      <c r="R1384">
        <v>150</v>
      </c>
      <c r="S1384">
        <f>IFERROR(_xlfn.XLOOKUP(tbl_Facturas[[#This Row],[Key_Fact]],tbl_Manifiestos[Key_Manif],tbl_Manifiestos[Pagado a Broker],0),0)</f>
        <v>0</v>
      </c>
      <c r="T1384">
        <v>865255.28000000038</v>
      </c>
    </row>
    <row r="1385" spans="1:20" x14ac:dyDescent="0.25">
      <c r="A1385" t="s">
        <v>5828</v>
      </c>
      <c r="B1385" t="str">
        <f>tbl_Facturas[[#This Row],[Factura]] &amp; "|" &amp; tbl_Facturas[[#This Row],[Proyecto OK]] &amp; "|" &amp; TEXT(tbl_Facturas[[#This Row],[Horas o Viaje]],"0.00") &amp; "|" &amp; TEXT(tbl_Facturas[[#This Row],[Costo unitario]],"0.00")</f>
        <v>2498|115th Metra|1.00|150.00</v>
      </c>
      <c r="C1385">
        <v>2498</v>
      </c>
      <c r="D1385">
        <v>103</v>
      </c>
      <c r="E1385" t="s">
        <v>27</v>
      </c>
      <c r="G1385" t="s">
        <v>284</v>
      </c>
      <c r="H1385" t="s">
        <v>1470</v>
      </c>
      <c r="I1385" s="134" t="s">
        <v>5343</v>
      </c>
      <c r="J1385" t="s">
        <v>1346</v>
      </c>
      <c r="K1385" t="s">
        <v>1346</v>
      </c>
      <c r="M1385" t="s">
        <v>1347</v>
      </c>
      <c r="O1385" t="s">
        <v>1348</v>
      </c>
      <c r="P1385">
        <v>1</v>
      </c>
      <c r="Q1385">
        <v>150</v>
      </c>
      <c r="R1385">
        <v>150</v>
      </c>
      <c r="S1385">
        <f>IFERROR(_xlfn.XLOOKUP(tbl_Facturas[[#This Row],[Key_Fact]],tbl_Manifiestos[Key_Manif],tbl_Manifiestos[Pagado a Broker],0),0)</f>
        <v>0</v>
      </c>
      <c r="T1385">
        <v>865405.28000000038</v>
      </c>
    </row>
    <row r="1386" spans="1:20" x14ac:dyDescent="0.25">
      <c r="A1386" t="s">
        <v>5828</v>
      </c>
      <c r="B1386" t="str">
        <f>tbl_Facturas[[#This Row],[Factura]] &amp; "|" &amp; tbl_Facturas[[#This Row],[Proyecto OK]] &amp; "|" &amp; TEXT(tbl_Facturas[[#This Row],[Horas o Viaje]],"0.00") &amp; "|" &amp; TEXT(tbl_Facturas[[#This Row],[Costo unitario]],"0.00")</f>
        <v>2498|115th Metra|1.00|150.00</v>
      </c>
      <c r="C1386">
        <v>2498</v>
      </c>
      <c r="D1386">
        <v>103</v>
      </c>
      <c r="E1386" t="s">
        <v>27</v>
      </c>
      <c r="G1386" t="s">
        <v>284</v>
      </c>
      <c r="H1386" t="s">
        <v>1471</v>
      </c>
      <c r="I1386" s="134" t="s">
        <v>5343</v>
      </c>
      <c r="J1386" t="s">
        <v>1346</v>
      </c>
      <c r="K1386" t="s">
        <v>1346</v>
      </c>
      <c r="M1386" t="s">
        <v>1347</v>
      </c>
      <c r="O1386" t="s">
        <v>1348</v>
      </c>
      <c r="P1386">
        <v>1</v>
      </c>
      <c r="Q1386">
        <v>150</v>
      </c>
      <c r="R1386">
        <v>150</v>
      </c>
      <c r="S1386">
        <f>IFERROR(_xlfn.XLOOKUP(tbl_Facturas[[#This Row],[Key_Fact]],tbl_Manifiestos[Key_Manif],tbl_Manifiestos[Pagado a Broker],0),0)</f>
        <v>0</v>
      </c>
      <c r="T1386">
        <v>865555.28000000038</v>
      </c>
    </row>
    <row r="1387" spans="1:20" x14ac:dyDescent="0.25">
      <c r="A1387" t="s">
        <v>5828</v>
      </c>
      <c r="B1387" t="str">
        <f>tbl_Facturas[[#This Row],[Factura]] &amp; "|" &amp; tbl_Facturas[[#This Row],[Proyecto OK]] &amp; "|" &amp; TEXT(tbl_Facturas[[#This Row],[Horas o Viaje]],"0.00") &amp; "|" &amp; TEXT(tbl_Facturas[[#This Row],[Costo unitario]],"0.00")</f>
        <v>2498|115th Metra|1.00|150.00</v>
      </c>
      <c r="C1387">
        <v>2498</v>
      </c>
      <c r="D1387">
        <v>103</v>
      </c>
      <c r="E1387" t="s">
        <v>27</v>
      </c>
      <c r="G1387" t="s">
        <v>284</v>
      </c>
      <c r="H1387" t="s">
        <v>1472</v>
      </c>
      <c r="I1387" s="134" t="s">
        <v>5343</v>
      </c>
      <c r="J1387" t="s">
        <v>1346</v>
      </c>
      <c r="K1387" t="s">
        <v>1346</v>
      </c>
      <c r="M1387" t="s">
        <v>1347</v>
      </c>
      <c r="O1387" t="s">
        <v>1351</v>
      </c>
      <c r="P1387">
        <v>1</v>
      </c>
      <c r="Q1387">
        <v>150</v>
      </c>
      <c r="R1387">
        <v>150</v>
      </c>
      <c r="S1387">
        <f>IFERROR(_xlfn.XLOOKUP(tbl_Facturas[[#This Row],[Key_Fact]],tbl_Manifiestos[Key_Manif],tbl_Manifiestos[Pagado a Broker],0),0)</f>
        <v>0</v>
      </c>
      <c r="T1387">
        <v>865705.28000000038</v>
      </c>
    </row>
    <row r="1388" spans="1:20" x14ac:dyDescent="0.25">
      <c r="A1388" t="s">
        <v>5829</v>
      </c>
      <c r="B1388" t="str">
        <f>tbl_Facturas[[#This Row],[Factura]] &amp; "|" &amp; tbl_Facturas[[#This Row],[Proyecto OK]] &amp; "|" &amp; TEXT(tbl_Facturas[[#This Row],[Horas o Viaje]],"0.00") &amp; "|" &amp; TEXT(tbl_Facturas[[#This Row],[Costo unitario]],"0.00")</f>
        <v>2499|Lead Service Replacement|10.25|120.00</v>
      </c>
      <c r="C1388">
        <v>2499</v>
      </c>
      <c r="D1388">
        <v>19</v>
      </c>
      <c r="E1388" t="s">
        <v>12</v>
      </c>
      <c r="G1388" t="s">
        <v>24</v>
      </c>
      <c r="H1388" t="s">
        <v>1473</v>
      </c>
      <c r="I1388" s="134" t="s">
        <v>5322</v>
      </c>
      <c r="J1388" t="s">
        <v>1214</v>
      </c>
      <c r="K1388" t="s">
        <v>5881</v>
      </c>
      <c r="L1388" t="s">
        <v>5899</v>
      </c>
      <c r="P1388">
        <v>10.25</v>
      </c>
      <c r="Q1388">
        <v>120</v>
      </c>
      <c r="R1388">
        <v>1230</v>
      </c>
      <c r="S1388">
        <f>IFERROR(_xlfn.XLOOKUP(tbl_Facturas[[#This Row],[Key_Fact]],tbl_Manifiestos[Key_Manif],tbl_Manifiestos[Pagado a Broker],0),0)</f>
        <v>1143.9000000000001</v>
      </c>
      <c r="T1388">
        <v>866935.28000000038</v>
      </c>
    </row>
    <row r="1389" spans="1:20" x14ac:dyDescent="0.25">
      <c r="A1389" t="s">
        <v>5829</v>
      </c>
      <c r="B1389" t="str">
        <f>tbl_Facturas[[#This Row],[Factura]] &amp; "|" &amp; tbl_Facturas[[#This Row],[Proyecto OK]] &amp; "|" &amp; TEXT(tbl_Facturas[[#This Row],[Horas o Viaje]],"0.00") &amp; "|" &amp; TEXT(tbl_Facturas[[#This Row],[Costo unitario]],"0.00")</f>
        <v>2499|Lead Service Replacement|9.00|120.00</v>
      </c>
      <c r="C1389">
        <v>2499</v>
      </c>
      <c r="D1389">
        <v>19</v>
      </c>
      <c r="E1389" t="s">
        <v>12</v>
      </c>
      <c r="G1389" t="s">
        <v>24</v>
      </c>
      <c r="H1389" t="s">
        <v>1474</v>
      </c>
      <c r="I1389" s="134" t="s">
        <v>5322</v>
      </c>
      <c r="J1389" t="s">
        <v>1214</v>
      </c>
      <c r="K1389" t="s">
        <v>5881</v>
      </c>
      <c r="L1389" t="s">
        <v>5899</v>
      </c>
      <c r="P1389">
        <v>9</v>
      </c>
      <c r="Q1389">
        <v>120</v>
      </c>
      <c r="R1389">
        <v>1080</v>
      </c>
      <c r="S1389">
        <f>IFERROR(_xlfn.XLOOKUP(tbl_Facturas[[#This Row],[Key_Fact]],tbl_Manifiestos[Key_Manif],tbl_Manifiestos[Pagado a Broker],0),0)</f>
        <v>1004.4000000000001</v>
      </c>
      <c r="T1389">
        <v>868015.28000000038</v>
      </c>
    </row>
    <row r="1390" spans="1:20" x14ac:dyDescent="0.25">
      <c r="A1390" t="s">
        <v>5829</v>
      </c>
      <c r="B1390" t="str">
        <f>tbl_Facturas[[#This Row],[Factura]] &amp; "|" &amp; tbl_Facturas[[#This Row],[Proyecto OK]] &amp; "|" &amp; TEXT(tbl_Facturas[[#This Row],[Horas o Viaje]],"0.00") &amp; "|" &amp; TEXT(tbl_Facturas[[#This Row],[Costo unitario]],"0.00")</f>
        <v>2499|Lead Service Replacement|10.00|120.00</v>
      </c>
      <c r="C1390">
        <v>2499</v>
      </c>
      <c r="D1390">
        <v>19</v>
      </c>
      <c r="E1390" t="s">
        <v>12</v>
      </c>
      <c r="G1390" t="s">
        <v>24</v>
      </c>
      <c r="H1390" t="s">
        <v>1475</v>
      </c>
      <c r="I1390" s="134" t="s">
        <v>5322</v>
      </c>
      <c r="J1390" t="s">
        <v>1214</v>
      </c>
      <c r="K1390" t="s">
        <v>5881</v>
      </c>
      <c r="L1390" t="s">
        <v>5899</v>
      </c>
      <c r="P1390">
        <v>10</v>
      </c>
      <c r="Q1390">
        <v>120</v>
      </c>
      <c r="R1390">
        <v>1200</v>
      </c>
      <c r="S1390">
        <f>IFERROR(_xlfn.XLOOKUP(tbl_Facturas[[#This Row],[Key_Fact]],tbl_Manifiestos[Key_Manif],tbl_Manifiestos[Pagado a Broker],0),0)</f>
        <v>1116</v>
      </c>
      <c r="T1390">
        <v>869215.28000000038</v>
      </c>
    </row>
    <row r="1391" spans="1:20" x14ac:dyDescent="0.25">
      <c r="A1391" t="s">
        <v>5829</v>
      </c>
      <c r="B1391" t="str">
        <f>tbl_Facturas[[#This Row],[Factura]] &amp; "|" &amp; tbl_Facturas[[#This Row],[Proyecto OK]] &amp; "|" &amp; TEXT(tbl_Facturas[[#This Row],[Horas o Viaje]],"0.00") &amp; "|" &amp; TEXT(tbl_Facturas[[#This Row],[Costo unitario]],"0.00")</f>
        <v>2499|Lead Service Replacement|10.00|120.00</v>
      </c>
      <c r="C1391">
        <v>2499</v>
      </c>
      <c r="D1391">
        <v>19</v>
      </c>
      <c r="E1391" t="s">
        <v>12</v>
      </c>
      <c r="G1391" t="s">
        <v>24</v>
      </c>
      <c r="H1391" t="s">
        <v>1476</v>
      </c>
      <c r="I1391" s="134" t="s">
        <v>5322</v>
      </c>
      <c r="J1391" t="s">
        <v>1214</v>
      </c>
      <c r="K1391" t="s">
        <v>5881</v>
      </c>
      <c r="L1391" t="s">
        <v>5899</v>
      </c>
      <c r="P1391">
        <v>10</v>
      </c>
      <c r="Q1391">
        <v>120</v>
      </c>
      <c r="R1391">
        <v>1200</v>
      </c>
      <c r="S1391">
        <f>IFERROR(_xlfn.XLOOKUP(tbl_Facturas[[#This Row],[Key_Fact]],tbl_Manifiestos[Key_Manif],tbl_Manifiestos[Pagado a Broker],0),0)</f>
        <v>1116</v>
      </c>
      <c r="T1391">
        <v>870415.28000000038</v>
      </c>
    </row>
    <row r="1392" spans="1:20" x14ac:dyDescent="0.25">
      <c r="A1392" t="s">
        <v>5829</v>
      </c>
      <c r="B1392" t="str">
        <f>tbl_Facturas[[#This Row],[Factura]] &amp; "|" &amp; tbl_Facturas[[#This Row],[Proyecto OK]] &amp; "|" &amp; TEXT(tbl_Facturas[[#This Row],[Horas o Viaje]],"0.00") &amp; "|" &amp; TEXT(tbl_Facturas[[#This Row],[Costo unitario]],"0.00")</f>
        <v>2500|Lombard|10.00|130.00</v>
      </c>
      <c r="C1392">
        <v>2500</v>
      </c>
      <c r="D1392">
        <v>67</v>
      </c>
      <c r="E1392" t="s">
        <v>27</v>
      </c>
      <c r="G1392" t="s">
        <v>28</v>
      </c>
      <c r="H1392" t="s">
        <v>1477</v>
      </c>
      <c r="I1392" s="134" t="s">
        <v>5322</v>
      </c>
      <c r="J1392" t="s">
        <v>1478</v>
      </c>
      <c r="K1392" t="s">
        <v>5882</v>
      </c>
      <c r="L1392">
        <v>2115</v>
      </c>
      <c r="P1392">
        <v>10</v>
      </c>
      <c r="Q1392">
        <v>130</v>
      </c>
      <c r="R1392">
        <v>1300</v>
      </c>
      <c r="S1392">
        <f>IFERROR(_xlfn.XLOOKUP(tbl_Facturas[[#This Row],[Key_Fact]],tbl_Manifiestos[Key_Manif],tbl_Manifiestos[Pagado a Broker],0),0)</f>
        <v>1209</v>
      </c>
      <c r="T1392">
        <v>871715.28000000038</v>
      </c>
    </row>
    <row r="1393" spans="1:20" x14ac:dyDescent="0.25">
      <c r="A1393" t="s">
        <v>5829</v>
      </c>
      <c r="B1393" t="str">
        <f>tbl_Facturas[[#This Row],[Factura]] &amp; "|" &amp; tbl_Facturas[[#This Row],[Proyecto OK]] &amp; "|" &amp; TEXT(tbl_Facturas[[#This Row],[Horas o Viaje]],"0.00") &amp; "|" &amp; TEXT(tbl_Facturas[[#This Row],[Costo unitario]],"0.00")</f>
        <v>2500|Lombard|8.25|130.00</v>
      </c>
      <c r="C1393">
        <v>2500</v>
      </c>
      <c r="D1393">
        <v>54</v>
      </c>
      <c r="E1393" t="s">
        <v>19</v>
      </c>
      <c r="G1393" t="s">
        <v>479</v>
      </c>
      <c r="H1393" t="s">
        <v>1479</v>
      </c>
      <c r="I1393" s="134" t="s">
        <v>5322</v>
      </c>
      <c r="J1393" t="s">
        <v>1478</v>
      </c>
      <c r="K1393" t="s">
        <v>5882</v>
      </c>
      <c r="L1393">
        <v>2115</v>
      </c>
      <c r="P1393">
        <v>8.25</v>
      </c>
      <c r="Q1393">
        <v>130</v>
      </c>
      <c r="R1393">
        <v>1072.5</v>
      </c>
      <c r="S1393">
        <f>IFERROR(_xlfn.XLOOKUP(tbl_Facturas[[#This Row],[Key_Fact]],tbl_Manifiestos[Key_Manif],tbl_Manifiestos[Pagado a Broker],0),0)</f>
        <v>0</v>
      </c>
      <c r="T1393">
        <v>872787.78000000038</v>
      </c>
    </row>
    <row r="1394" spans="1:20" x14ac:dyDescent="0.25">
      <c r="A1394" t="s">
        <v>5829</v>
      </c>
      <c r="B1394" t="str">
        <f>tbl_Facturas[[#This Row],[Factura]] &amp; "|" &amp; tbl_Facturas[[#This Row],[Proyecto OK]] &amp; "|" &amp; TEXT(tbl_Facturas[[#This Row],[Horas o Viaje]],"0.00") &amp; "|" &amp; TEXT(tbl_Facturas[[#This Row],[Costo unitario]],"0.00")</f>
        <v>2500|Lombard|8.50|130.00</v>
      </c>
      <c r="C1394">
        <v>2500</v>
      </c>
      <c r="D1394">
        <v>67</v>
      </c>
      <c r="E1394" t="s">
        <v>27</v>
      </c>
      <c r="G1394" t="s">
        <v>28</v>
      </c>
      <c r="H1394" t="s">
        <v>1480</v>
      </c>
      <c r="I1394" s="134" t="s">
        <v>5322</v>
      </c>
      <c r="J1394" t="s">
        <v>1478</v>
      </c>
      <c r="K1394" t="s">
        <v>5882</v>
      </c>
      <c r="L1394">
        <v>2115</v>
      </c>
      <c r="P1394">
        <v>8.5</v>
      </c>
      <c r="Q1394">
        <v>130</v>
      </c>
      <c r="R1394">
        <v>1105</v>
      </c>
      <c r="S1394">
        <f>IFERROR(_xlfn.XLOOKUP(tbl_Facturas[[#This Row],[Key_Fact]],tbl_Manifiestos[Key_Manif],tbl_Manifiestos[Pagado a Broker],0),0)</f>
        <v>1027.6500000000001</v>
      </c>
      <c r="T1394">
        <v>873892.78000000038</v>
      </c>
    </row>
    <row r="1395" spans="1:20" x14ac:dyDescent="0.25">
      <c r="A1395" t="s">
        <v>5829</v>
      </c>
      <c r="B1395" t="str">
        <f>tbl_Facturas[[#This Row],[Factura]] &amp; "|" &amp; tbl_Facturas[[#This Row],[Proyecto OK]] &amp; "|" &amp; TEXT(tbl_Facturas[[#This Row],[Horas o Viaje]],"0.00") &amp; "|" &amp; TEXT(tbl_Facturas[[#This Row],[Costo unitario]],"0.00")</f>
        <v>2500|Lombard|9.50|130.00</v>
      </c>
      <c r="C1395">
        <v>2500</v>
      </c>
      <c r="D1395">
        <v>54</v>
      </c>
      <c r="E1395" t="s">
        <v>19</v>
      </c>
      <c r="G1395" t="s">
        <v>479</v>
      </c>
      <c r="H1395" t="s">
        <v>1481</v>
      </c>
      <c r="I1395" s="134" t="s">
        <v>5322</v>
      </c>
      <c r="J1395" t="s">
        <v>1478</v>
      </c>
      <c r="K1395" t="s">
        <v>5882</v>
      </c>
      <c r="L1395">
        <v>2115</v>
      </c>
      <c r="P1395">
        <v>9.5</v>
      </c>
      <c r="Q1395">
        <v>130</v>
      </c>
      <c r="R1395">
        <v>1235</v>
      </c>
      <c r="S1395">
        <f>IFERROR(_xlfn.XLOOKUP(tbl_Facturas[[#This Row],[Key_Fact]],tbl_Manifiestos[Key_Manif],tbl_Manifiestos[Pagado a Broker],0),0)</f>
        <v>0</v>
      </c>
      <c r="T1395">
        <v>875127.78000000038</v>
      </c>
    </row>
    <row r="1396" spans="1:20" x14ac:dyDescent="0.25">
      <c r="A1396" t="s">
        <v>5829</v>
      </c>
      <c r="B1396" t="str">
        <f>tbl_Facturas[[#This Row],[Factura]] &amp; "|" &amp; tbl_Facturas[[#This Row],[Proyecto OK]] &amp; "|" &amp; TEXT(tbl_Facturas[[#This Row],[Horas o Viaje]],"0.00") &amp; "|" &amp; TEXT(tbl_Facturas[[#This Row],[Costo unitario]],"0.00")</f>
        <v>2500|Lombard|7.50|130.00</v>
      </c>
      <c r="C1396">
        <v>2500</v>
      </c>
      <c r="D1396">
        <v>54</v>
      </c>
      <c r="E1396" t="s">
        <v>19</v>
      </c>
      <c r="G1396" t="s">
        <v>479</v>
      </c>
      <c r="H1396" t="s">
        <v>1482</v>
      </c>
      <c r="I1396" s="134" t="s">
        <v>5322</v>
      </c>
      <c r="J1396" t="s">
        <v>1478</v>
      </c>
      <c r="K1396" t="s">
        <v>5882</v>
      </c>
      <c r="L1396">
        <v>2115</v>
      </c>
      <c r="P1396">
        <v>7.5</v>
      </c>
      <c r="Q1396">
        <v>130</v>
      </c>
      <c r="R1396">
        <v>975</v>
      </c>
      <c r="S1396">
        <f>IFERROR(_xlfn.XLOOKUP(tbl_Facturas[[#This Row],[Key_Fact]],tbl_Manifiestos[Key_Manif],tbl_Manifiestos[Pagado a Broker],0),0)</f>
        <v>0</v>
      </c>
      <c r="T1396">
        <v>876102.78000000038</v>
      </c>
    </row>
    <row r="1397" spans="1:20" x14ac:dyDescent="0.25">
      <c r="A1397" t="s">
        <v>5829</v>
      </c>
      <c r="B1397" t="str">
        <f>tbl_Facturas[[#This Row],[Factura]] &amp; "|" &amp; tbl_Facturas[[#This Row],[Proyecto OK]] &amp; "|" &amp; TEXT(tbl_Facturas[[#This Row],[Horas o Viaje]],"0.00") &amp; "|" &amp; TEXT(tbl_Facturas[[#This Row],[Costo unitario]],"0.00")</f>
        <v>2501|Berry Project|9.50|130.00</v>
      </c>
      <c r="C1397">
        <v>2501</v>
      </c>
      <c r="D1397">
        <v>67</v>
      </c>
      <c r="E1397" t="s">
        <v>27</v>
      </c>
      <c r="G1397" t="s">
        <v>28</v>
      </c>
      <c r="H1397" t="s">
        <v>1483</v>
      </c>
      <c r="I1397" s="134" t="s">
        <v>5322</v>
      </c>
      <c r="J1397" t="s">
        <v>1219</v>
      </c>
      <c r="K1397" t="s">
        <v>5883</v>
      </c>
      <c r="L1397">
        <v>2513</v>
      </c>
      <c r="P1397">
        <v>9.5</v>
      </c>
      <c r="Q1397">
        <v>130</v>
      </c>
      <c r="R1397">
        <v>1235</v>
      </c>
      <c r="S1397">
        <f>IFERROR(_xlfn.XLOOKUP(tbl_Facturas[[#This Row],[Key_Fact]],tbl_Manifiestos[Key_Manif],tbl_Manifiestos[Pagado a Broker],0),0)</f>
        <v>1148.55</v>
      </c>
      <c r="T1397">
        <v>877337.78000000038</v>
      </c>
    </row>
    <row r="1398" spans="1:20" x14ac:dyDescent="0.25">
      <c r="A1398" t="s">
        <v>5829</v>
      </c>
      <c r="B1398" t="str">
        <f>tbl_Facturas[[#This Row],[Factura]] &amp; "|" &amp; tbl_Facturas[[#This Row],[Proyecto OK]] &amp; "|" &amp; TEXT(tbl_Facturas[[#This Row],[Horas o Viaje]],"0.00") &amp; "|" &amp; TEXT(tbl_Facturas[[#This Row],[Costo unitario]],"0.00")</f>
        <v>2501|Berry Project|9.50|130.00</v>
      </c>
      <c r="C1398">
        <v>2501</v>
      </c>
      <c r="D1398">
        <v>356</v>
      </c>
      <c r="E1398" t="s">
        <v>27</v>
      </c>
      <c r="G1398" t="s">
        <v>122</v>
      </c>
      <c r="H1398" t="s">
        <v>1484</v>
      </c>
      <c r="I1398" s="134" t="s">
        <v>5322</v>
      </c>
      <c r="J1398" t="s">
        <v>1219</v>
      </c>
      <c r="K1398" t="s">
        <v>5883</v>
      </c>
      <c r="L1398">
        <v>2513</v>
      </c>
      <c r="P1398">
        <v>9.5</v>
      </c>
      <c r="Q1398">
        <v>130</v>
      </c>
      <c r="R1398">
        <v>1235</v>
      </c>
      <c r="S1398">
        <f>IFERROR(_xlfn.XLOOKUP(tbl_Facturas[[#This Row],[Key_Fact]],tbl_Manifiestos[Key_Manif],tbl_Manifiestos[Pagado a Broker],0),0)</f>
        <v>1148.55</v>
      </c>
      <c r="T1398">
        <v>878572.78000000038</v>
      </c>
    </row>
    <row r="1399" spans="1:20" x14ac:dyDescent="0.25">
      <c r="A1399" t="s">
        <v>5829</v>
      </c>
      <c r="B1399" t="str">
        <f>tbl_Facturas[[#This Row],[Factura]] &amp; "|" &amp; tbl_Facturas[[#This Row],[Proyecto OK]] &amp; "|" &amp; TEXT(tbl_Facturas[[#This Row],[Horas o Viaje]],"0.00") &amp; "|" &amp; TEXT(tbl_Facturas[[#This Row],[Costo unitario]],"0.00")</f>
        <v>2501|Berry Project|9.25|130.00</v>
      </c>
      <c r="C1399">
        <v>2501</v>
      </c>
      <c r="D1399">
        <v>1</v>
      </c>
      <c r="E1399" t="s">
        <v>5305</v>
      </c>
      <c r="G1399" t="s">
        <v>1220</v>
      </c>
      <c r="H1399" t="s">
        <v>1485</v>
      </c>
      <c r="I1399" s="134" t="s">
        <v>5322</v>
      </c>
      <c r="J1399" t="s">
        <v>1219</v>
      </c>
      <c r="K1399" t="s">
        <v>5883</v>
      </c>
      <c r="L1399">
        <v>2513</v>
      </c>
      <c r="P1399">
        <v>9.25</v>
      </c>
      <c r="Q1399">
        <v>130</v>
      </c>
      <c r="R1399">
        <v>1202.5</v>
      </c>
      <c r="S1399">
        <f>IFERROR(_xlfn.XLOOKUP(tbl_Facturas[[#This Row],[Key_Fact]],tbl_Manifiestos[Key_Manif],tbl_Manifiestos[Pagado a Broker],0),0)</f>
        <v>0</v>
      </c>
      <c r="T1399">
        <v>879775.28000000038</v>
      </c>
    </row>
    <row r="1400" spans="1:20" x14ac:dyDescent="0.25">
      <c r="A1400" t="s">
        <v>5829</v>
      </c>
      <c r="B1400" t="str">
        <f>tbl_Facturas[[#This Row],[Factura]] &amp; "|" &amp; tbl_Facturas[[#This Row],[Proyecto OK]] &amp; "|" &amp; TEXT(tbl_Facturas[[#This Row],[Horas o Viaje]],"0.00") &amp; "|" &amp; TEXT(tbl_Facturas[[#This Row],[Costo unitario]],"0.00")</f>
        <v>2501|Berry Project|11.00|130.00</v>
      </c>
      <c r="C1400">
        <v>2501</v>
      </c>
      <c r="D1400">
        <v>73</v>
      </c>
      <c r="E1400" t="s">
        <v>19</v>
      </c>
      <c r="G1400" t="s">
        <v>20</v>
      </c>
      <c r="H1400" t="s">
        <v>1486</v>
      </c>
      <c r="I1400" s="134" t="s">
        <v>5322</v>
      </c>
      <c r="J1400" t="s">
        <v>1219</v>
      </c>
      <c r="K1400" t="s">
        <v>5883</v>
      </c>
      <c r="L1400">
        <v>2513</v>
      </c>
      <c r="P1400">
        <v>11</v>
      </c>
      <c r="Q1400">
        <v>130</v>
      </c>
      <c r="R1400">
        <v>1430</v>
      </c>
      <c r="S1400">
        <f>IFERROR(_xlfn.XLOOKUP(tbl_Facturas[[#This Row],[Key_Fact]],tbl_Manifiestos[Key_Manif],tbl_Manifiestos[Pagado a Broker],0),0)</f>
        <v>0</v>
      </c>
      <c r="T1400">
        <v>881205.28000000038</v>
      </c>
    </row>
    <row r="1401" spans="1:20" x14ac:dyDescent="0.25">
      <c r="A1401" t="s">
        <v>5829</v>
      </c>
      <c r="B1401" t="str">
        <f>tbl_Facturas[[#This Row],[Factura]] &amp; "|" &amp; tbl_Facturas[[#This Row],[Proyecto OK]] &amp; "|" &amp; TEXT(tbl_Facturas[[#This Row],[Horas o Viaje]],"0.00") &amp; "|" &amp; TEXT(tbl_Facturas[[#This Row],[Costo unitario]],"0.00")</f>
        <v>2501|Berry Project|6.50|130.00</v>
      </c>
      <c r="C1401">
        <v>2501</v>
      </c>
      <c r="D1401">
        <v>1</v>
      </c>
      <c r="E1401" t="s">
        <v>5305</v>
      </c>
      <c r="G1401" t="s">
        <v>1220</v>
      </c>
      <c r="H1401" t="s">
        <v>1487</v>
      </c>
      <c r="I1401" s="134" t="s">
        <v>5322</v>
      </c>
      <c r="J1401" t="s">
        <v>1219</v>
      </c>
      <c r="K1401" t="s">
        <v>5883</v>
      </c>
      <c r="L1401">
        <v>2513</v>
      </c>
      <c r="P1401">
        <v>6.5</v>
      </c>
      <c r="Q1401">
        <v>130</v>
      </c>
      <c r="R1401">
        <v>845</v>
      </c>
      <c r="S1401">
        <f>IFERROR(_xlfn.XLOOKUP(tbl_Facturas[[#This Row],[Key_Fact]],tbl_Manifiestos[Key_Manif],tbl_Manifiestos[Pagado a Broker],0),0)</f>
        <v>785.85</v>
      </c>
      <c r="T1401">
        <v>882050.28000000038</v>
      </c>
    </row>
    <row r="1402" spans="1:20" x14ac:dyDescent="0.25">
      <c r="A1402" t="s">
        <v>5829</v>
      </c>
      <c r="B1402" t="str">
        <f>tbl_Facturas[[#This Row],[Factura]] &amp; "|" &amp; tbl_Facturas[[#This Row],[Proyecto OK]] &amp; "|" &amp; TEXT(tbl_Facturas[[#This Row],[Horas o Viaje]],"0.00") &amp; "|" &amp; TEXT(tbl_Facturas[[#This Row],[Costo unitario]],"0.00")</f>
        <v>2501|Berry Project|4.50|130.00</v>
      </c>
      <c r="C1402">
        <v>2501</v>
      </c>
      <c r="D1402">
        <v>73</v>
      </c>
      <c r="E1402" t="s">
        <v>19</v>
      </c>
      <c r="G1402" t="s">
        <v>20</v>
      </c>
      <c r="H1402" t="s">
        <v>1488</v>
      </c>
      <c r="I1402" s="134" t="s">
        <v>5322</v>
      </c>
      <c r="J1402" t="s">
        <v>1219</v>
      </c>
      <c r="K1402" t="s">
        <v>5883</v>
      </c>
      <c r="L1402">
        <v>2513</v>
      </c>
      <c r="P1402">
        <v>4.5</v>
      </c>
      <c r="Q1402">
        <v>130</v>
      </c>
      <c r="R1402">
        <v>585</v>
      </c>
      <c r="S1402">
        <f>IFERROR(_xlfn.XLOOKUP(tbl_Facturas[[#This Row],[Key_Fact]],tbl_Manifiestos[Key_Manif],tbl_Manifiestos[Pagado a Broker],0),0)</f>
        <v>544.05000000000007</v>
      </c>
      <c r="T1402">
        <v>882635.28000000038</v>
      </c>
    </row>
    <row r="1403" spans="1:20" x14ac:dyDescent="0.25">
      <c r="A1403" t="s">
        <v>5829</v>
      </c>
      <c r="B1403" t="str">
        <f>tbl_Facturas[[#This Row],[Factura]] &amp; "|" &amp; tbl_Facturas[[#This Row],[Proyecto OK]] &amp; "|" &amp; TEXT(tbl_Facturas[[#This Row],[Horas o Viaje]],"0.00") &amp; "|" &amp; TEXT(tbl_Facturas[[#This Row],[Costo unitario]],"0.00")</f>
        <v>2501|Berry Project|1.00|420.00</v>
      </c>
      <c r="C1403">
        <v>2501</v>
      </c>
      <c r="D1403">
        <v>229</v>
      </c>
      <c r="E1403" t="s">
        <v>5309</v>
      </c>
      <c r="G1403" t="s">
        <v>1235</v>
      </c>
      <c r="H1403" t="s">
        <v>1489</v>
      </c>
      <c r="I1403" s="134" t="s">
        <v>5322</v>
      </c>
      <c r="J1403" t="s">
        <v>1219</v>
      </c>
      <c r="K1403" t="s">
        <v>5883</v>
      </c>
      <c r="L1403">
        <v>2513</v>
      </c>
      <c r="M1403" t="s">
        <v>622</v>
      </c>
      <c r="P1403">
        <v>1</v>
      </c>
      <c r="Q1403">
        <v>420</v>
      </c>
      <c r="R1403">
        <v>420</v>
      </c>
      <c r="S1403">
        <f>IFERROR(_xlfn.XLOOKUP(tbl_Facturas[[#This Row],[Key_Fact]],tbl_Manifiestos[Key_Manif],tbl_Manifiestos[Pagado a Broker],0),0)</f>
        <v>390.6</v>
      </c>
      <c r="T1403">
        <v>883055.28000000038</v>
      </c>
    </row>
    <row r="1404" spans="1:20" x14ac:dyDescent="0.25">
      <c r="A1404" t="s">
        <v>5829</v>
      </c>
      <c r="B1404" t="str">
        <f>tbl_Facturas[[#This Row],[Factura]] &amp; "|" &amp; tbl_Facturas[[#This Row],[Proyecto OK]] &amp; "|" &amp; TEXT(tbl_Facturas[[#This Row],[Horas o Viaje]],"0.00") &amp; "|" &amp; TEXT(tbl_Facturas[[#This Row],[Costo unitario]],"0.00")</f>
        <v>2501|Berry Project|8.00|130.00</v>
      </c>
      <c r="C1404">
        <v>2501</v>
      </c>
      <c r="D1404">
        <v>1</v>
      </c>
      <c r="E1404" t="s">
        <v>5305</v>
      </c>
      <c r="G1404" t="s">
        <v>1220</v>
      </c>
      <c r="H1404" t="s">
        <v>1490</v>
      </c>
      <c r="I1404" s="134" t="s">
        <v>5322</v>
      </c>
      <c r="J1404" t="s">
        <v>1219</v>
      </c>
      <c r="K1404" t="s">
        <v>5883</v>
      </c>
      <c r="L1404">
        <v>2513</v>
      </c>
      <c r="P1404">
        <v>8</v>
      </c>
      <c r="Q1404">
        <v>130</v>
      </c>
      <c r="R1404">
        <v>1040</v>
      </c>
      <c r="S1404">
        <f>IFERROR(_xlfn.XLOOKUP(tbl_Facturas[[#This Row],[Key_Fact]],tbl_Manifiestos[Key_Manif],tbl_Manifiestos[Pagado a Broker],0),0)</f>
        <v>967.2</v>
      </c>
      <c r="T1404">
        <v>884095.28000000038</v>
      </c>
    </row>
    <row r="1405" spans="1:20" x14ac:dyDescent="0.25">
      <c r="A1405" t="s">
        <v>5829</v>
      </c>
      <c r="B1405" t="str">
        <f>tbl_Facturas[[#This Row],[Factura]] &amp; "|" &amp; tbl_Facturas[[#This Row],[Proyecto OK]] &amp; "|" &amp; TEXT(tbl_Facturas[[#This Row],[Horas o Viaje]],"0.00") &amp; "|" &amp; TEXT(tbl_Facturas[[#This Row],[Costo unitario]],"0.00")</f>
        <v>2501|Berry Project|8.00|130.00</v>
      </c>
      <c r="C1405">
        <v>2501</v>
      </c>
      <c r="D1405">
        <v>606</v>
      </c>
      <c r="E1405" t="s">
        <v>5305</v>
      </c>
      <c r="G1405" t="s">
        <v>1291</v>
      </c>
      <c r="H1405" t="s">
        <v>1491</v>
      </c>
      <c r="I1405" s="134" t="s">
        <v>5322</v>
      </c>
      <c r="J1405" t="s">
        <v>1219</v>
      </c>
      <c r="K1405" t="s">
        <v>5883</v>
      </c>
      <c r="L1405">
        <v>2513</v>
      </c>
      <c r="P1405">
        <v>8</v>
      </c>
      <c r="Q1405">
        <v>130</v>
      </c>
      <c r="R1405">
        <v>1040</v>
      </c>
      <c r="S1405">
        <f>IFERROR(_xlfn.XLOOKUP(tbl_Facturas[[#This Row],[Key_Fact]],tbl_Manifiestos[Key_Manif],tbl_Manifiestos[Pagado a Broker],0),0)</f>
        <v>967.2</v>
      </c>
      <c r="T1405">
        <v>885135.28000000038</v>
      </c>
    </row>
    <row r="1406" spans="1:20" x14ac:dyDescent="0.25">
      <c r="A1406" t="s">
        <v>5829</v>
      </c>
      <c r="B1406" t="str">
        <f>tbl_Facturas[[#This Row],[Factura]] &amp; "|" &amp; tbl_Facturas[[#This Row],[Proyecto OK]] &amp; "|" &amp; TEXT(tbl_Facturas[[#This Row],[Horas o Viaje]],"0.00") &amp; "|" &amp; TEXT(tbl_Facturas[[#This Row],[Costo unitario]],"0.00")</f>
        <v>2501|Berry Project|8.00|130.00</v>
      </c>
      <c r="C1406">
        <v>2501</v>
      </c>
      <c r="D1406">
        <v>26</v>
      </c>
      <c r="E1406" t="s">
        <v>1261</v>
      </c>
      <c r="G1406" t="s">
        <v>1492</v>
      </c>
      <c r="H1406" t="s">
        <v>1493</v>
      </c>
      <c r="I1406" s="134" t="s">
        <v>5322</v>
      </c>
      <c r="J1406" t="s">
        <v>1219</v>
      </c>
      <c r="K1406" t="s">
        <v>5883</v>
      </c>
      <c r="L1406">
        <v>2513</v>
      </c>
      <c r="P1406">
        <v>8</v>
      </c>
      <c r="Q1406">
        <v>130</v>
      </c>
      <c r="R1406">
        <v>1040</v>
      </c>
      <c r="S1406">
        <f>IFERROR(_xlfn.XLOOKUP(tbl_Facturas[[#This Row],[Key_Fact]],tbl_Manifiestos[Key_Manif],tbl_Manifiestos[Pagado a Broker],0),0)</f>
        <v>967.2</v>
      </c>
      <c r="T1406">
        <v>886175.28000000038</v>
      </c>
    </row>
    <row r="1407" spans="1:20" x14ac:dyDescent="0.25">
      <c r="A1407" t="s">
        <v>5829</v>
      </c>
      <c r="B1407" t="str">
        <f>tbl_Facturas[[#This Row],[Factura]] &amp; "|" &amp; tbl_Facturas[[#This Row],[Proyecto OK]] &amp; "|" &amp; TEXT(tbl_Facturas[[#This Row],[Horas o Viaje]],"0.00") &amp; "|" &amp; TEXT(tbl_Facturas[[#This Row],[Costo unitario]],"0.00")</f>
        <v>2501|Berry Project|10.50|130.00</v>
      </c>
      <c r="C1407">
        <v>2501</v>
      </c>
      <c r="D1407">
        <v>617</v>
      </c>
      <c r="E1407" t="s">
        <v>27</v>
      </c>
      <c r="G1407" t="s">
        <v>36</v>
      </c>
      <c r="H1407" t="s">
        <v>1494</v>
      </c>
      <c r="I1407" s="134" t="s">
        <v>5322</v>
      </c>
      <c r="J1407" t="s">
        <v>1219</v>
      </c>
      <c r="K1407" t="s">
        <v>5883</v>
      </c>
      <c r="L1407">
        <v>2513</v>
      </c>
      <c r="P1407">
        <v>10.5</v>
      </c>
      <c r="Q1407">
        <v>130</v>
      </c>
      <c r="R1407">
        <v>1365</v>
      </c>
      <c r="S1407">
        <f>IFERROR(_xlfn.XLOOKUP(tbl_Facturas[[#This Row],[Key_Fact]],tbl_Manifiestos[Key_Manif],tbl_Manifiestos[Pagado a Broker],0),0)</f>
        <v>1269.45</v>
      </c>
      <c r="T1407">
        <v>887540.28000000038</v>
      </c>
    </row>
    <row r="1408" spans="1:20" x14ac:dyDescent="0.25">
      <c r="A1408" t="s">
        <v>5829</v>
      </c>
      <c r="B1408" t="str">
        <f>tbl_Facturas[[#This Row],[Factura]] &amp; "|" &amp; tbl_Facturas[[#This Row],[Proyecto OK]] &amp; "|" &amp; TEXT(tbl_Facturas[[#This Row],[Horas o Viaje]],"0.00") &amp; "|" &amp; TEXT(tbl_Facturas[[#This Row],[Costo unitario]],"0.00")</f>
        <v>2501|Berry Project|9.50|130.00</v>
      </c>
      <c r="C1408">
        <v>2501</v>
      </c>
      <c r="D1408">
        <v>73</v>
      </c>
      <c r="E1408" t="s">
        <v>19</v>
      </c>
      <c r="G1408" t="s">
        <v>20</v>
      </c>
      <c r="H1408" t="s">
        <v>1495</v>
      </c>
      <c r="I1408" s="134" t="s">
        <v>5322</v>
      </c>
      <c r="J1408" t="s">
        <v>1219</v>
      </c>
      <c r="K1408" t="s">
        <v>5883</v>
      </c>
      <c r="L1408">
        <v>2513</v>
      </c>
      <c r="P1408">
        <v>9.5</v>
      </c>
      <c r="Q1408">
        <v>130</v>
      </c>
      <c r="R1408">
        <v>1235</v>
      </c>
      <c r="S1408">
        <f>IFERROR(_xlfn.XLOOKUP(tbl_Facturas[[#This Row],[Key_Fact]],tbl_Manifiestos[Key_Manif],tbl_Manifiestos[Pagado a Broker],0),0)</f>
        <v>1148.55</v>
      </c>
      <c r="T1408">
        <v>888775.28000000038</v>
      </c>
    </row>
    <row r="1409" spans="1:20" x14ac:dyDescent="0.25">
      <c r="A1409" t="s">
        <v>5829</v>
      </c>
      <c r="B1409" t="str">
        <f>tbl_Facturas[[#This Row],[Factura]] &amp; "|" &amp; tbl_Facturas[[#This Row],[Proyecto OK]] &amp; "|" &amp; TEXT(tbl_Facturas[[#This Row],[Horas o Viaje]],"0.00") &amp; "|" &amp; TEXT(tbl_Facturas[[#This Row],[Costo unitario]],"0.00")</f>
        <v>2501|Berry Project|9.00|130.00</v>
      </c>
      <c r="C1409">
        <v>2501</v>
      </c>
      <c r="D1409">
        <v>73</v>
      </c>
      <c r="E1409" t="s">
        <v>19</v>
      </c>
      <c r="G1409" t="s">
        <v>20</v>
      </c>
      <c r="H1409" t="s">
        <v>1496</v>
      </c>
      <c r="I1409" s="134" t="s">
        <v>5322</v>
      </c>
      <c r="J1409" t="s">
        <v>1219</v>
      </c>
      <c r="K1409" t="s">
        <v>5883</v>
      </c>
      <c r="L1409">
        <v>2513</v>
      </c>
      <c r="P1409">
        <v>9</v>
      </c>
      <c r="Q1409">
        <v>130</v>
      </c>
      <c r="R1409">
        <v>1170</v>
      </c>
      <c r="S1409">
        <f>IFERROR(_xlfn.XLOOKUP(tbl_Facturas[[#This Row],[Key_Fact]],tbl_Manifiestos[Key_Manif],tbl_Manifiestos[Pagado a Broker],0),0)</f>
        <v>1088.1000000000001</v>
      </c>
      <c r="T1409">
        <v>889945.28000000038</v>
      </c>
    </row>
    <row r="1410" spans="1:20" x14ac:dyDescent="0.25">
      <c r="A1410" t="s">
        <v>5829</v>
      </c>
      <c r="B1410" t="str">
        <f>tbl_Facturas[[#This Row],[Factura]] &amp; "|" &amp; tbl_Facturas[[#This Row],[Proyecto OK]] &amp; "|" &amp; TEXT(tbl_Facturas[[#This Row],[Horas o Viaje]],"0.00") &amp; "|" &amp; TEXT(tbl_Facturas[[#This Row],[Costo unitario]],"0.00")</f>
        <v>2501|Berry Project|10.00|130.00</v>
      </c>
      <c r="C1410">
        <v>2501</v>
      </c>
      <c r="D1410">
        <v>617</v>
      </c>
      <c r="E1410" t="s">
        <v>27</v>
      </c>
      <c r="G1410" t="s">
        <v>36</v>
      </c>
      <c r="H1410" t="s">
        <v>1497</v>
      </c>
      <c r="I1410" s="134" t="s">
        <v>5322</v>
      </c>
      <c r="J1410" t="s">
        <v>1219</v>
      </c>
      <c r="K1410" t="s">
        <v>5883</v>
      </c>
      <c r="L1410">
        <v>2513</v>
      </c>
      <c r="P1410">
        <v>10</v>
      </c>
      <c r="Q1410">
        <v>130</v>
      </c>
      <c r="R1410">
        <v>1300</v>
      </c>
      <c r="S1410">
        <f>IFERROR(_xlfn.XLOOKUP(tbl_Facturas[[#This Row],[Key_Fact]],tbl_Manifiestos[Key_Manif],tbl_Manifiestos[Pagado a Broker],0),0)</f>
        <v>1209</v>
      </c>
      <c r="T1410">
        <v>891245.28000000038</v>
      </c>
    </row>
    <row r="1411" spans="1:20" x14ac:dyDescent="0.25">
      <c r="A1411" t="s">
        <v>5829</v>
      </c>
      <c r="B1411" t="str">
        <f>tbl_Facturas[[#This Row],[Factura]] &amp; "|" &amp; tbl_Facturas[[#This Row],[Proyecto OK]] &amp; "|" &amp; TEXT(tbl_Facturas[[#This Row],[Horas o Viaje]],"0.00") &amp; "|" &amp; TEXT(tbl_Facturas[[#This Row],[Costo unitario]],"0.00")</f>
        <v>2501|Berry Project|9.50|130.00</v>
      </c>
      <c r="C1411">
        <v>2501</v>
      </c>
      <c r="D1411">
        <v>198</v>
      </c>
      <c r="E1411" t="s">
        <v>5916</v>
      </c>
      <c r="G1411" t="s">
        <v>31</v>
      </c>
      <c r="H1411" t="s">
        <v>1498</v>
      </c>
      <c r="I1411" s="134" t="s">
        <v>5322</v>
      </c>
      <c r="J1411" t="s">
        <v>1219</v>
      </c>
      <c r="K1411" t="s">
        <v>5883</v>
      </c>
      <c r="L1411">
        <v>2513</v>
      </c>
      <c r="P1411">
        <v>9.5</v>
      </c>
      <c r="Q1411">
        <v>130</v>
      </c>
      <c r="R1411">
        <v>1235</v>
      </c>
      <c r="S1411">
        <f>IFERROR(_xlfn.XLOOKUP(tbl_Facturas[[#This Row],[Key_Fact]],tbl_Manifiestos[Key_Manif],tbl_Manifiestos[Pagado a Broker],0),0)</f>
        <v>1148.55</v>
      </c>
      <c r="T1411">
        <v>892480.28000000038</v>
      </c>
    </row>
    <row r="1412" spans="1:20" x14ac:dyDescent="0.25">
      <c r="A1412" t="s">
        <v>5829</v>
      </c>
      <c r="B1412" t="str">
        <f>tbl_Facturas[[#This Row],[Factura]] &amp; "|" &amp; tbl_Facturas[[#This Row],[Proyecto OK]] &amp; "|" &amp; TEXT(tbl_Facturas[[#This Row],[Horas o Viaje]],"0.00") &amp; "|" &amp; TEXT(tbl_Facturas[[#This Row],[Costo unitario]],"0.00")</f>
        <v>2501|Berry Project|6.50|130.00</v>
      </c>
      <c r="C1412">
        <v>2501</v>
      </c>
      <c r="D1412">
        <v>617</v>
      </c>
      <c r="E1412" t="s">
        <v>27</v>
      </c>
      <c r="G1412" t="s">
        <v>36</v>
      </c>
      <c r="H1412" t="s">
        <v>1499</v>
      </c>
      <c r="I1412" s="134" t="s">
        <v>5322</v>
      </c>
      <c r="J1412" t="s">
        <v>1219</v>
      </c>
      <c r="K1412" t="s">
        <v>5883</v>
      </c>
      <c r="L1412">
        <v>2513</v>
      </c>
      <c r="P1412">
        <v>6.5</v>
      </c>
      <c r="Q1412">
        <v>130</v>
      </c>
      <c r="R1412">
        <v>845</v>
      </c>
      <c r="S1412">
        <f>IFERROR(_xlfn.XLOOKUP(tbl_Facturas[[#This Row],[Key_Fact]],tbl_Manifiestos[Key_Manif],tbl_Manifiestos[Pagado a Broker],0),0)</f>
        <v>785.85</v>
      </c>
      <c r="T1412">
        <v>893325.28000000038</v>
      </c>
    </row>
    <row r="1413" spans="1:20" x14ac:dyDescent="0.25">
      <c r="A1413" t="s">
        <v>5829</v>
      </c>
      <c r="B1413" t="str">
        <f>tbl_Facturas[[#This Row],[Factura]] &amp; "|" &amp; tbl_Facturas[[#This Row],[Proyecto OK]] &amp; "|" &amp; TEXT(tbl_Facturas[[#This Row],[Horas o Viaje]],"0.00") &amp; "|" &amp; TEXT(tbl_Facturas[[#This Row],[Costo unitario]],"0.00")</f>
        <v>2501|Berry Project|5.00|130.00</v>
      </c>
      <c r="C1413">
        <v>2501</v>
      </c>
      <c r="D1413">
        <v>20</v>
      </c>
      <c r="E1413" t="s">
        <v>5305</v>
      </c>
      <c r="G1413" t="s">
        <v>1232</v>
      </c>
      <c r="H1413" t="s">
        <v>1500</v>
      </c>
      <c r="I1413" s="134" t="s">
        <v>5322</v>
      </c>
      <c r="J1413" t="s">
        <v>1219</v>
      </c>
      <c r="K1413" t="s">
        <v>5883</v>
      </c>
      <c r="L1413">
        <v>2513</v>
      </c>
      <c r="P1413">
        <v>5</v>
      </c>
      <c r="Q1413">
        <v>130</v>
      </c>
      <c r="R1413">
        <v>650</v>
      </c>
      <c r="S1413">
        <f>IFERROR(_xlfn.XLOOKUP(tbl_Facturas[[#This Row],[Key_Fact]],tbl_Manifiestos[Key_Manif],tbl_Manifiestos[Pagado a Broker],0),0)</f>
        <v>0</v>
      </c>
      <c r="T1413">
        <v>893975.28000000038</v>
      </c>
    </row>
    <row r="1414" spans="1:20" x14ac:dyDescent="0.25">
      <c r="A1414" t="s">
        <v>5829</v>
      </c>
      <c r="B1414" t="str">
        <f>tbl_Facturas[[#This Row],[Factura]] &amp; "|" &amp; tbl_Facturas[[#This Row],[Proyecto OK]] &amp; "|" &amp; TEXT(tbl_Facturas[[#This Row],[Horas o Viaje]],"0.00") &amp; "|" &amp; TEXT(tbl_Facturas[[#This Row],[Costo unitario]],"0.00")</f>
        <v>2501|Berry Project|6.50|130.00</v>
      </c>
      <c r="C1414">
        <v>2501</v>
      </c>
      <c r="D1414">
        <v>515</v>
      </c>
      <c r="E1414" t="s">
        <v>5305</v>
      </c>
      <c r="G1414" t="s">
        <v>479</v>
      </c>
      <c r="H1414" t="s">
        <v>1503</v>
      </c>
      <c r="I1414" s="134" t="s">
        <v>5322</v>
      </c>
      <c r="J1414" t="s">
        <v>1219</v>
      </c>
      <c r="K1414" t="s">
        <v>5883</v>
      </c>
      <c r="L1414">
        <v>2513</v>
      </c>
      <c r="P1414">
        <v>6.5</v>
      </c>
      <c r="Q1414">
        <v>130</v>
      </c>
      <c r="R1414">
        <v>845</v>
      </c>
      <c r="S1414">
        <f>IFERROR(_xlfn.XLOOKUP(tbl_Facturas[[#This Row],[Key_Fact]],tbl_Manifiestos[Key_Manif],tbl_Manifiestos[Pagado a Broker],0),0)</f>
        <v>785.85</v>
      </c>
      <c r="T1414">
        <v>895240.28000000038</v>
      </c>
    </row>
    <row r="1415" spans="1:20" x14ac:dyDescent="0.25">
      <c r="A1415" t="s">
        <v>5829</v>
      </c>
      <c r="B1415" t="str">
        <f>tbl_Facturas[[#This Row],[Factura]] &amp; "|" &amp; tbl_Facturas[[#This Row],[Proyecto OK]] &amp; "|" &amp; TEXT(tbl_Facturas[[#This Row],[Horas o Viaje]],"0.00") &amp; "|" &amp; TEXT(tbl_Facturas[[#This Row],[Costo unitario]],"0.00")</f>
        <v>2501|Berry Project|3.00|130.00</v>
      </c>
      <c r="C1415">
        <v>2501</v>
      </c>
      <c r="D1415">
        <v>54</v>
      </c>
      <c r="E1415" t="s">
        <v>5916</v>
      </c>
      <c r="G1415" t="s">
        <v>99</v>
      </c>
      <c r="H1415" t="s">
        <v>1504</v>
      </c>
      <c r="I1415" s="134" t="s">
        <v>5322</v>
      </c>
      <c r="J1415" t="s">
        <v>1219</v>
      </c>
      <c r="K1415" t="s">
        <v>5883</v>
      </c>
      <c r="L1415">
        <v>2513</v>
      </c>
      <c r="P1415">
        <v>3</v>
      </c>
      <c r="Q1415">
        <v>130</v>
      </c>
      <c r="R1415">
        <v>390</v>
      </c>
      <c r="S1415">
        <f>IFERROR(_xlfn.XLOOKUP(tbl_Facturas[[#This Row],[Key_Fact]],tbl_Manifiestos[Key_Manif],tbl_Manifiestos[Pagado a Broker],0),0)</f>
        <v>362.70000000000005</v>
      </c>
      <c r="T1415">
        <v>895630.28000000038</v>
      </c>
    </row>
    <row r="1416" spans="1:20" x14ac:dyDescent="0.25">
      <c r="A1416" t="s">
        <v>5829</v>
      </c>
      <c r="B1416" t="str">
        <f>tbl_Facturas[[#This Row],[Factura]] &amp; "|" &amp; tbl_Facturas[[#This Row],[Proyecto OK]] &amp; "|" &amp; TEXT(tbl_Facturas[[#This Row],[Horas o Viaje]],"0.00") &amp; "|" &amp; TEXT(tbl_Facturas[[#This Row],[Costo unitario]],"0.00")</f>
        <v>2501|Berry Project|9.00|130.00</v>
      </c>
      <c r="C1416">
        <v>2501</v>
      </c>
      <c r="D1416">
        <v>108</v>
      </c>
      <c r="E1416" t="s">
        <v>5916</v>
      </c>
      <c r="G1416" t="s">
        <v>99</v>
      </c>
      <c r="H1416" t="s">
        <v>1505</v>
      </c>
      <c r="I1416" s="134" t="s">
        <v>5322</v>
      </c>
      <c r="J1416" t="s">
        <v>1219</v>
      </c>
      <c r="K1416" t="s">
        <v>5883</v>
      </c>
      <c r="L1416">
        <v>2513</v>
      </c>
      <c r="P1416">
        <v>9</v>
      </c>
      <c r="Q1416">
        <v>130</v>
      </c>
      <c r="R1416">
        <v>1170</v>
      </c>
      <c r="S1416">
        <f>IFERROR(_xlfn.XLOOKUP(tbl_Facturas[[#This Row],[Key_Fact]],tbl_Manifiestos[Key_Manif],tbl_Manifiestos[Pagado a Broker],0),0)</f>
        <v>1088.1000000000001</v>
      </c>
      <c r="T1416">
        <v>896800.28000000038</v>
      </c>
    </row>
    <row r="1417" spans="1:20" x14ac:dyDescent="0.25">
      <c r="A1417" t="s">
        <v>5829</v>
      </c>
      <c r="B1417" t="str">
        <f>tbl_Facturas[[#This Row],[Factura]] &amp; "|" &amp; tbl_Facturas[[#This Row],[Proyecto OK]] &amp; "|" &amp; TEXT(tbl_Facturas[[#This Row],[Horas o Viaje]],"0.00") &amp; "|" &amp; TEXT(tbl_Facturas[[#This Row],[Costo unitario]],"0.00")</f>
        <v>2501|Berry Project|8.00|130.00</v>
      </c>
      <c r="C1417">
        <v>2501</v>
      </c>
      <c r="D1417">
        <v>108</v>
      </c>
      <c r="E1417" t="s">
        <v>27</v>
      </c>
      <c r="G1417" t="s">
        <v>34</v>
      </c>
      <c r="H1417" t="s">
        <v>1506</v>
      </c>
      <c r="I1417" s="134" t="s">
        <v>5322</v>
      </c>
      <c r="J1417" t="s">
        <v>1219</v>
      </c>
      <c r="K1417" t="s">
        <v>5883</v>
      </c>
      <c r="L1417">
        <v>2513</v>
      </c>
      <c r="P1417">
        <v>8</v>
      </c>
      <c r="Q1417">
        <v>130</v>
      </c>
      <c r="R1417">
        <v>1040</v>
      </c>
      <c r="S1417">
        <f>IFERROR(_xlfn.XLOOKUP(tbl_Facturas[[#This Row],[Key_Fact]],tbl_Manifiestos[Key_Manif],tbl_Manifiestos[Pagado a Broker],0),0)</f>
        <v>967.2</v>
      </c>
      <c r="T1417">
        <v>897898.73000000033</v>
      </c>
    </row>
    <row r="1418" spans="1:20" x14ac:dyDescent="0.25">
      <c r="A1418" t="s">
        <v>5829</v>
      </c>
      <c r="B1418" t="str">
        <f>tbl_Facturas[[#This Row],[Factura]] &amp; "|" &amp; tbl_Facturas[[#This Row],[Proyecto OK]] &amp; "|" &amp; TEXT(tbl_Facturas[[#This Row],[Horas o Viaje]],"0.00") &amp; "|" &amp; TEXT(tbl_Facturas[[#This Row],[Costo unitario]],"0.00")</f>
        <v>2501|Berry Project|9.00|130.00</v>
      </c>
      <c r="C1418">
        <v>2501</v>
      </c>
      <c r="D1418">
        <v>1</v>
      </c>
      <c r="E1418" t="s">
        <v>27</v>
      </c>
      <c r="G1418" t="s">
        <v>284</v>
      </c>
      <c r="H1418" t="s">
        <v>1507</v>
      </c>
      <c r="I1418" s="134" t="s">
        <v>5322</v>
      </c>
      <c r="J1418" t="s">
        <v>1219</v>
      </c>
      <c r="K1418" t="s">
        <v>5883</v>
      </c>
      <c r="L1418">
        <v>2513</v>
      </c>
      <c r="P1418">
        <v>9</v>
      </c>
      <c r="Q1418">
        <v>130</v>
      </c>
      <c r="R1418">
        <v>1170</v>
      </c>
      <c r="S1418">
        <f>IFERROR(_xlfn.XLOOKUP(tbl_Facturas[[#This Row],[Key_Fact]],tbl_Manifiestos[Key_Manif],tbl_Manifiestos[Pagado a Broker],0),0)</f>
        <v>1088.1000000000001</v>
      </c>
      <c r="T1418">
        <v>899068.73000000033</v>
      </c>
    </row>
    <row r="1419" spans="1:20" x14ac:dyDescent="0.25">
      <c r="A1419" t="s">
        <v>5829</v>
      </c>
      <c r="B1419" t="str">
        <f>tbl_Facturas[[#This Row],[Factura]] &amp; "|" &amp; tbl_Facturas[[#This Row],[Proyecto OK]] &amp; "|" &amp; TEXT(tbl_Facturas[[#This Row],[Horas o Viaje]],"0.00") &amp; "|" &amp; TEXT(tbl_Facturas[[#This Row],[Costo unitario]],"0.00")</f>
        <v>2501|Berry Project|8.00|130.00</v>
      </c>
      <c r="C1419">
        <v>2501</v>
      </c>
      <c r="D1419">
        <v>325</v>
      </c>
      <c r="E1419" t="s">
        <v>5305</v>
      </c>
      <c r="G1419" t="s">
        <v>1232</v>
      </c>
      <c r="H1419" t="s">
        <v>1508</v>
      </c>
      <c r="I1419" s="134" t="s">
        <v>5322</v>
      </c>
      <c r="J1419" t="s">
        <v>1219</v>
      </c>
      <c r="K1419" t="s">
        <v>5883</v>
      </c>
      <c r="L1419">
        <v>2513</v>
      </c>
      <c r="P1419">
        <v>8</v>
      </c>
      <c r="Q1419">
        <v>130</v>
      </c>
      <c r="R1419">
        <v>1040</v>
      </c>
      <c r="S1419">
        <f>IFERROR(_xlfn.XLOOKUP(tbl_Facturas[[#This Row],[Key_Fact]],tbl_Manifiestos[Key_Manif],tbl_Manifiestos[Pagado a Broker],0),0)</f>
        <v>967.2</v>
      </c>
      <c r="T1419">
        <v>900108.73000000033</v>
      </c>
    </row>
    <row r="1420" spans="1:20" x14ac:dyDescent="0.25">
      <c r="A1420" t="s">
        <v>5829</v>
      </c>
      <c r="B1420" t="str">
        <f>tbl_Facturas[[#This Row],[Factura]] &amp; "|" &amp; tbl_Facturas[[#This Row],[Proyecto OK]] &amp; "|" &amp; TEXT(tbl_Facturas[[#This Row],[Horas o Viaje]],"0.00") &amp; "|" &amp; TEXT(tbl_Facturas[[#This Row],[Costo unitario]],"0.00")</f>
        <v>2501|Berry Project|4.50|130.00</v>
      </c>
      <c r="C1420">
        <v>2501</v>
      </c>
      <c r="D1420">
        <v>103</v>
      </c>
      <c r="E1420" t="s">
        <v>27</v>
      </c>
      <c r="G1420" t="s">
        <v>284</v>
      </c>
      <c r="H1420" t="s">
        <v>1509</v>
      </c>
      <c r="I1420" s="134" t="s">
        <v>5322</v>
      </c>
      <c r="J1420" t="s">
        <v>1219</v>
      </c>
      <c r="K1420" t="s">
        <v>5883</v>
      </c>
      <c r="L1420">
        <v>2513</v>
      </c>
      <c r="P1420">
        <v>4.5</v>
      </c>
      <c r="Q1420">
        <v>130</v>
      </c>
      <c r="R1420">
        <v>585</v>
      </c>
      <c r="S1420">
        <f>IFERROR(_xlfn.XLOOKUP(tbl_Facturas[[#This Row],[Key_Fact]],tbl_Manifiestos[Key_Manif],tbl_Manifiestos[Pagado a Broker],0),0)</f>
        <v>544.05000000000007</v>
      </c>
      <c r="T1420">
        <v>900693.73000000033</v>
      </c>
    </row>
    <row r="1421" spans="1:20" x14ac:dyDescent="0.25">
      <c r="A1421" t="s">
        <v>5829</v>
      </c>
      <c r="B1421" t="str">
        <f>tbl_Facturas[[#This Row],[Factura]] &amp; "|" &amp; tbl_Facturas[[#This Row],[Proyecto OK]] &amp; "|" &amp; TEXT(tbl_Facturas[[#This Row],[Horas o Viaje]],"0.00") &amp; "|" &amp; TEXT(tbl_Facturas[[#This Row],[Costo unitario]],"0.00")</f>
        <v>2501|Berry Project|2.50|130.00</v>
      </c>
      <c r="C1421">
        <v>2501</v>
      </c>
      <c r="D1421">
        <v>20</v>
      </c>
      <c r="E1421" t="s">
        <v>1261</v>
      </c>
      <c r="G1421" t="s">
        <v>1510</v>
      </c>
      <c r="H1421" t="s">
        <v>1511</v>
      </c>
      <c r="I1421" s="134" t="s">
        <v>5322</v>
      </c>
      <c r="J1421" t="s">
        <v>1219</v>
      </c>
      <c r="K1421" t="s">
        <v>5883</v>
      </c>
      <c r="L1421">
        <v>2513</v>
      </c>
      <c r="P1421">
        <v>2.5</v>
      </c>
      <c r="Q1421">
        <v>130</v>
      </c>
      <c r="R1421">
        <v>325</v>
      </c>
      <c r="S1421">
        <f>IFERROR(_xlfn.XLOOKUP(tbl_Facturas[[#This Row],[Key_Fact]],tbl_Manifiestos[Key_Manif],tbl_Manifiestos[Pagado a Broker],0),0)</f>
        <v>0</v>
      </c>
      <c r="T1421">
        <v>901018.73000000033</v>
      </c>
    </row>
    <row r="1422" spans="1:20" x14ac:dyDescent="0.25">
      <c r="A1422" t="s">
        <v>5829</v>
      </c>
      <c r="B1422" t="str">
        <f>tbl_Facturas[[#This Row],[Factura]] &amp; "|" &amp; tbl_Facturas[[#This Row],[Proyecto OK]] &amp; "|" &amp; TEXT(tbl_Facturas[[#This Row],[Horas o Viaje]],"0.00") &amp; "|" &amp; TEXT(tbl_Facturas[[#This Row],[Costo unitario]],"0.00")</f>
        <v>2501|Berry Project|9.00|130.00</v>
      </c>
      <c r="C1422">
        <v>2501</v>
      </c>
      <c r="D1422">
        <v>103</v>
      </c>
      <c r="E1422" t="s">
        <v>27</v>
      </c>
      <c r="G1422" t="s">
        <v>34</v>
      </c>
      <c r="H1422" t="s">
        <v>1512</v>
      </c>
      <c r="I1422" s="134" t="s">
        <v>5322</v>
      </c>
      <c r="J1422" t="s">
        <v>1219</v>
      </c>
      <c r="K1422" t="s">
        <v>5883</v>
      </c>
      <c r="L1422">
        <v>2513</v>
      </c>
      <c r="P1422">
        <v>9</v>
      </c>
      <c r="Q1422">
        <v>130</v>
      </c>
      <c r="R1422">
        <v>1170</v>
      </c>
      <c r="S1422">
        <f>IFERROR(_xlfn.XLOOKUP(tbl_Facturas[[#This Row],[Key_Fact]],tbl_Manifiestos[Key_Manif],tbl_Manifiestos[Pagado a Broker],0),0)</f>
        <v>1088.1000000000001</v>
      </c>
      <c r="T1422">
        <v>902188.73000000033</v>
      </c>
    </row>
    <row r="1423" spans="1:20" x14ac:dyDescent="0.25">
      <c r="A1423" t="s">
        <v>5829</v>
      </c>
      <c r="B1423" t="str">
        <f>tbl_Facturas[[#This Row],[Factura]] &amp; "|" &amp; tbl_Facturas[[#This Row],[Proyecto OK]] &amp; "|" &amp; TEXT(tbl_Facturas[[#This Row],[Horas o Viaje]],"0.00") &amp; "|" &amp; TEXT(tbl_Facturas[[#This Row],[Costo unitario]],"0.00")</f>
        <v>2501|Berry Project|8.00|130.00</v>
      </c>
      <c r="C1423">
        <v>2501</v>
      </c>
      <c r="D1423">
        <v>677</v>
      </c>
      <c r="E1423" t="s">
        <v>12</v>
      </c>
      <c r="G1423" t="s">
        <v>792</v>
      </c>
      <c r="H1423" t="s">
        <v>1513</v>
      </c>
      <c r="I1423" s="134" t="s">
        <v>5322</v>
      </c>
      <c r="J1423" t="s">
        <v>1219</v>
      </c>
      <c r="K1423" t="s">
        <v>5883</v>
      </c>
      <c r="L1423">
        <v>2513</v>
      </c>
      <c r="P1423">
        <v>8</v>
      </c>
      <c r="Q1423">
        <v>130</v>
      </c>
      <c r="R1423">
        <v>1040</v>
      </c>
      <c r="S1423">
        <f>IFERROR(_xlfn.XLOOKUP(tbl_Facturas[[#This Row],[Key_Fact]],tbl_Manifiestos[Key_Manif],tbl_Manifiestos[Pagado a Broker],0),0)</f>
        <v>967.2</v>
      </c>
      <c r="T1423">
        <v>903228.73000000033</v>
      </c>
    </row>
    <row r="1424" spans="1:20" x14ac:dyDescent="0.25">
      <c r="A1424" t="s">
        <v>5829</v>
      </c>
      <c r="B1424" t="str">
        <f>tbl_Facturas[[#This Row],[Factura]] &amp; "|" &amp; tbl_Facturas[[#This Row],[Proyecto OK]] &amp; "|" &amp; TEXT(tbl_Facturas[[#This Row],[Horas o Viaje]],"0.00") &amp; "|" &amp; TEXT(tbl_Facturas[[#This Row],[Costo unitario]],"0.00")</f>
        <v>2501|Berry Project|4.00|130.00</v>
      </c>
      <c r="C1424">
        <v>2501</v>
      </c>
      <c r="D1424">
        <v>325</v>
      </c>
      <c r="E1424" t="s">
        <v>5309</v>
      </c>
      <c r="G1424" t="s">
        <v>1235</v>
      </c>
      <c r="H1424" t="s">
        <v>1514</v>
      </c>
      <c r="I1424" s="134" t="s">
        <v>5322</v>
      </c>
      <c r="J1424" t="s">
        <v>1219</v>
      </c>
      <c r="K1424" t="s">
        <v>5883</v>
      </c>
      <c r="L1424">
        <v>2513</v>
      </c>
      <c r="P1424">
        <v>4</v>
      </c>
      <c r="Q1424">
        <v>130</v>
      </c>
      <c r="R1424">
        <v>520</v>
      </c>
      <c r="S1424">
        <f>IFERROR(_xlfn.XLOOKUP(tbl_Facturas[[#This Row],[Key_Fact]],tbl_Manifiestos[Key_Manif],tbl_Manifiestos[Pagado a Broker],0),0)</f>
        <v>0</v>
      </c>
      <c r="T1424">
        <v>903748.73000000033</v>
      </c>
    </row>
    <row r="1425" spans="1:20" x14ac:dyDescent="0.25">
      <c r="A1425" t="s">
        <v>5829</v>
      </c>
      <c r="B1425" t="str">
        <f>tbl_Facturas[[#This Row],[Factura]] &amp; "|" &amp; tbl_Facturas[[#This Row],[Proyecto OK]] &amp; "|" &amp; TEXT(tbl_Facturas[[#This Row],[Horas o Viaje]],"0.00") &amp; "|" &amp; TEXT(tbl_Facturas[[#This Row],[Costo unitario]],"0.00")</f>
        <v>2501|Berry Project|4.50|130.00</v>
      </c>
      <c r="C1425">
        <v>2501</v>
      </c>
      <c r="D1425">
        <v>82</v>
      </c>
      <c r="E1425" t="s">
        <v>5916</v>
      </c>
      <c r="G1425" t="s">
        <v>31</v>
      </c>
      <c r="H1425" t="s">
        <v>1515</v>
      </c>
      <c r="I1425" s="134" t="s">
        <v>5322</v>
      </c>
      <c r="J1425" t="s">
        <v>1219</v>
      </c>
      <c r="K1425" t="s">
        <v>5883</v>
      </c>
      <c r="L1425">
        <v>2513</v>
      </c>
      <c r="P1425">
        <v>4.5</v>
      </c>
      <c r="Q1425">
        <v>130</v>
      </c>
      <c r="R1425">
        <v>585</v>
      </c>
      <c r="S1425">
        <f>IFERROR(_xlfn.XLOOKUP(tbl_Facturas[[#This Row],[Key_Fact]],tbl_Manifiestos[Key_Manif],tbl_Manifiestos[Pagado a Broker],0),0)</f>
        <v>544.05000000000007</v>
      </c>
      <c r="T1425">
        <v>904724.63000000024</v>
      </c>
    </row>
    <row r="1426" spans="1:20" x14ac:dyDescent="0.25">
      <c r="A1426" t="s">
        <v>5829</v>
      </c>
      <c r="B1426" t="str">
        <f>tbl_Facturas[[#This Row],[Factura]] &amp; "|" &amp; tbl_Facturas[[#This Row],[Proyecto OK]] &amp; "|" &amp; TEXT(tbl_Facturas[[#This Row],[Horas o Viaje]],"0.00") &amp; "|" &amp; TEXT(tbl_Facturas[[#This Row],[Costo unitario]],"0.00")</f>
        <v>2501|Berry Project|1.00|58.45</v>
      </c>
      <c r="C1426">
        <v>2501</v>
      </c>
      <c r="D1426">
        <v>229</v>
      </c>
      <c r="E1426" t="s">
        <v>5305</v>
      </c>
      <c r="G1426" t="s">
        <v>1220</v>
      </c>
      <c r="H1426" t="s">
        <v>1485</v>
      </c>
      <c r="I1426" s="134" t="s">
        <v>5322</v>
      </c>
      <c r="J1426" t="s">
        <v>5861</v>
      </c>
      <c r="K1426" t="s">
        <v>5883</v>
      </c>
      <c r="L1426">
        <v>2513</v>
      </c>
      <c r="P1426">
        <v>1</v>
      </c>
      <c r="Q1426">
        <v>58.45</v>
      </c>
      <c r="R1426">
        <v>58.45</v>
      </c>
      <c r="S1426">
        <f>IFERROR(_xlfn.XLOOKUP(tbl_Facturas[[#This Row],[Key_Fact]],tbl_Manifiestos[Key_Manif],tbl_Manifiestos[Pagado a Broker],0),0)</f>
        <v>52.605000000000004</v>
      </c>
      <c r="T1426">
        <v>896858.73000000033</v>
      </c>
    </row>
    <row r="1427" spans="1:20" x14ac:dyDescent="0.25">
      <c r="A1427" t="s">
        <v>5829</v>
      </c>
      <c r="B1427" t="str">
        <f>tbl_Facturas[[#This Row],[Factura]] &amp; "|" &amp; tbl_Facturas[[#This Row],[Proyecto OK]] &amp; "|" &amp; TEXT(tbl_Facturas[[#This Row],[Horas o Viaje]],"0.00") &amp; "|" &amp; TEXT(tbl_Facturas[[#This Row],[Costo unitario]],"0.00")</f>
        <v>2501|Berry Project|1.00|11.05</v>
      </c>
      <c r="C1427">
        <v>2501</v>
      </c>
      <c r="D1427">
        <v>54</v>
      </c>
      <c r="E1427" t="s">
        <v>5305</v>
      </c>
      <c r="G1427" t="s">
        <v>479</v>
      </c>
      <c r="H1427" t="s">
        <v>1503</v>
      </c>
      <c r="I1427" s="134" t="s">
        <v>5322</v>
      </c>
      <c r="J1427" t="s">
        <v>5861</v>
      </c>
      <c r="K1427" t="s">
        <v>5883</v>
      </c>
      <c r="L1427">
        <v>2513</v>
      </c>
      <c r="P1427">
        <v>1</v>
      </c>
      <c r="Q1427">
        <v>11.05</v>
      </c>
      <c r="R1427">
        <v>11.05</v>
      </c>
      <c r="S1427">
        <f>IFERROR(_xlfn.XLOOKUP(tbl_Facturas[[#This Row],[Key_Fact]],tbl_Manifiestos[Key_Manif],tbl_Manifiestos[Pagado a Broker],0),0)</f>
        <v>9.9450000000000003</v>
      </c>
      <c r="T1427">
        <v>903759.78000000038</v>
      </c>
    </row>
    <row r="1428" spans="1:20" x14ac:dyDescent="0.25">
      <c r="A1428" t="s">
        <v>5829</v>
      </c>
      <c r="B1428" t="str">
        <f>tbl_Facturas[[#This Row],[Factura]] &amp; "|" &amp; tbl_Facturas[[#This Row],[Proyecto OK]] &amp; "|" &amp; TEXT(tbl_Facturas[[#This Row],[Horas o Viaje]],"0.00") &amp; "|" &amp; TEXT(tbl_Facturas[[#This Row],[Costo unitario]],"0.00")</f>
        <v>2501|Berry Project|1.00|55.45</v>
      </c>
      <c r="C1428">
        <v>2501</v>
      </c>
      <c r="D1428">
        <v>1</v>
      </c>
      <c r="E1428" t="s">
        <v>5305</v>
      </c>
      <c r="G1428" t="s">
        <v>1220</v>
      </c>
      <c r="H1428" t="s">
        <v>1490</v>
      </c>
      <c r="I1428" s="134" t="s">
        <v>5322</v>
      </c>
      <c r="J1428" t="s">
        <v>5861</v>
      </c>
      <c r="K1428" t="s">
        <v>5883</v>
      </c>
      <c r="L1428">
        <v>2513</v>
      </c>
      <c r="P1428">
        <v>1</v>
      </c>
      <c r="Q1428">
        <v>55.45</v>
      </c>
      <c r="R1428">
        <v>55.45</v>
      </c>
      <c r="S1428">
        <f>IFERROR(_xlfn.XLOOKUP(tbl_Facturas[[#This Row],[Key_Fact]],tbl_Manifiestos[Key_Manif],tbl_Manifiestos[Pagado a Broker],0),0)</f>
        <v>49.905000000000001</v>
      </c>
      <c r="T1428">
        <v>903815.23000000033</v>
      </c>
    </row>
    <row r="1429" spans="1:20" x14ac:dyDescent="0.25">
      <c r="A1429" t="s">
        <v>5829</v>
      </c>
      <c r="B1429" t="str">
        <f>tbl_Facturas[[#This Row],[Factura]] &amp; "|" &amp; tbl_Facturas[[#This Row],[Proyecto OK]] &amp; "|" &amp; TEXT(tbl_Facturas[[#This Row],[Horas o Viaje]],"0.00") &amp; "|" &amp; TEXT(tbl_Facturas[[#This Row],[Costo unitario]],"0.00")</f>
        <v>2501|Berry Project|1.00|39.25</v>
      </c>
      <c r="C1429">
        <v>2501</v>
      </c>
      <c r="D1429">
        <v>606</v>
      </c>
      <c r="E1429" t="s">
        <v>5305</v>
      </c>
      <c r="G1429" t="s">
        <v>1291</v>
      </c>
      <c r="H1429" t="s">
        <v>1491</v>
      </c>
      <c r="I1429" s="134" t="s">
        <v>5322</v>
      </c>
      <c r="J1429" t="s">
        <v>5861</v>
      </c>
      <c r="K1429" t="s">
        <v>5883</v>
      </c>
      <c r="L1429">
        <v>2513</v>
      </c>
      <c r="P1429">
        <v>1</v>
      </c>
      <c r="Q1429">
        <v>39.25</v>
      </c>
      <c r="R1429">
        <v>39.25</v>
      </c>
      <c r="S1429">
        <f>IFERROR(_xlfn.XLOOKUP(tbl_Facturas[[#This Row],[Key_Fact]],tbl_Manifiestos[Key_Manif],tbl_Manifiestos[Pagado a Broker],0),0)</f>
        <v>35.325000000000003</v>
      </c>
      <c r="T1429">
        <v>903854.48000000033</v>
      </c>
    </row>
    <row r="1430" spans="1:20" x14ac:dyDescent="0.25">
      <c r="A1430" t="s">
        <v>5829</v>
      </c>
      <c r="B1430" t="str">
        <f>tbl_Facturas[[#This Row],[Factura]] &amp; "|" &amp; tbl_Facturas[[#This Row],[Proyecto OK]] &amp; "|" &amp; TEXT(tbl_Facturas[[#This Row],[Horas o Viaje]],"0.00") &amp; "|" &amp; TEXT(tbl_Facturas[[#This Row],[Costo unitario]],"0.00")</f>
        <v>2501|Berry Project|1.00|64.20</v>
      </c>
      <c r="C1430">
        <v>2501</v>
      </c>
      <c r="D1430">
        <v>20</v>
      </c>
      <c r="E1430" t="s">
        <v>5305</v>
      </c>
      <c r="G1430" t="s">
        <v>1232</v>
      </c>
      <c r="H1430" t="s">
        <v>1508</v>
      </c>
      <c r="I1430" s="134" t="s">
        <v>5322</v>
      </c>
      <c r="J1430" t="s">
        <v>5861</v>
      </c>
      <c r="K1430" t="s">
        <v>5883</v>
      </c>
      <c r="L1430">
        <v>2513</v>
      </c>
      <c r="P1430">
        <v>1</v>
      </c>
      <c r="Q1430">
        <v>64.2</v>
      </c>
      <c r="R1430">
        <v>64.2</v>
      </c>
      <c r="S1430">
        <f>IFERROR(_xlfn.XLOOKUP(tbl_Facturas[[#This Row],[Key_Fact]],tbl_Manifiestos[Key_Manif],tbl_Manifiestos[Pagado a Broker],0),0)</f>
        <v>57.78</v>
      </c>
      <c r="T1430">
        <v>903918.68000000028</v>
      </c>
    </row>
    <row r="1431" spans="1:20" x14ac:dyDescent="0.25">
      <c r="A1431" t="s">
        <v>5829</v>
      </c>
      <c r="B1431" t="str">
        <f>tbl_Facturas[[#This Row],[Factura]] &amp; "|" &amp; tbl_Facturas[[#This Row],[Proyecto OK]] &amp; "|" &amp; TEXT(tbl_Facturas[[#This Row],[Horas o Viaje]],"0.00") &amp; "|" &amp; TEXT(tbl_Facturas[[#This Row],[Costo unitario]],"0.00")</f>
        <v>2501|Berry Project|1.00|8.15</v>
      </c>
      <c r="C1431">
        <v>2501</v>
      </c>
      <c r="D1431">
        <v>103</v>
      </c>
      <c r="E1431" t="s">
        <v>27</v>
      </c>
      <c r="G1431" t="s">
        <v>284</v>
      </c>
      <c r="H1431" t="s">
        <v>1509</v>
      </c>
      <c r="I1431" s="134" t="s">
        <v>5322</v>
      </c>
      <c r="J1431" t="s">
        <v>5861</v>
      </c>
      <c r="K1431" t="s">
        <v>5883</v>
      </c>
      <c r="L1431">
        <v>2513</v>
      </c>
      <c r="P1431">
        <v>1</v>
      </c>
      <c r="Q1431">
        <v>8.15</v>
      </c>
      <c r="R1431">
        <v>8.15</v>
      </c>
      <c r="S1431">
        <f>IFERROR(_xlfn.XLOOKUP(tbl_Facturas[[#This Row],[Key_Fact]],tbl_Manifiestos[Key_Manif],tbl_Manifiestos[Pagado a Broker],0),0)</f>
        <v>0</v>
      </c>
      <c r="T1431">
        <v>903926.83000000031</v>
      </c>
    </row>
    <row r="1432" spans="1:20" x14ac:dyDescent="0.25">
      <c r="A1432" t="s">
        <v>5829</v>
      </c>
      <c r="B1432" t="str">
        <f>tbl_Facturas[[#This Row],[Factura]] &amp; "|" &amp; tbl_Facturas[[#This Row],[Proyecto OK]] &amp; "|" &amp; TEXT(tbl_Facturas[[#This Row],[Horas o Viaje]],"0.00") &amp; "|" &amp; TEXT(tbl_Facturas[[#This Row],[Costo unitario]],"0.00")</f>
        <v>2501|Berry Project|1.00|37.70</v>
      </c>
      <c r="C1432">
        <v>2501</v>
      </c>
      <c r="D1432">
        <v>617</v>
      </c>
      <c r="E1432" t="s">
        <v>27</v>
      </c>
      <c r="G1432" t="s">
        <v>36</v>
      </c>
      <c r="H1432" t="s">
        <v>1497</v>
      </c>
      <c r="I1432" s="134" t="s">
        <v>5322</v>
      </c>
      <c r="J1432" t="s">
        <v>5861</v>
      </c>
      <c r="K1432" t="s">
        <v>5883</v>
      </c>
      <c r="L1432">
        <v>2513</v>
      </c>
      <c r="P1432">
        <v>1</v>
      </c>
      <c r="Q1432">
        <v>37.700000000000003</v>
      </c>
      <c r="R1432">
        <v>37.700000000000003</v>
      </c>
      <c r="S1432">
        <f>IFERROR(_xlfn.XLOOKUP(tbl_Facturas[[#This Row],[Key_Fact]],tbl_Manifiestos[Key_Manif],tbl_Manifiestos[Pagado a Broker],0),0)</f>
        <v>0</v>
      </c>
      <c r="T1432">
        <v>903964.53000000026</v>
      </c>
    </row>
    <row r="1433" spans="1:20" x14ac:dyDescent="0.25">
      <c r="A1433" t="s">
        <v>5829</v>
      </c>
      <c r="B1433" t="str">
        <f>tbl_Facturas[[#This Row],[Factura]] &amp; "|" &amp; tbl_Facturas[[#This Row],[Proyecto OK]] &amp; "|" &amp; TEXT(tbl_Facturas[[#This Row],[Horas o Viaje]],"0.00") &amp; "|" &amp; TEXT(tbl_Facturas[[#This Row],[Costo unitario]],"0.00")</f>
        <v>2501|Berry Project|1.00|34.65</v>
      </c>
      <c r="C1433">
        <v>2501</v>
      </c>
      <c r="D1433">
        <v>82</v>
      </c>
      <c r="E1433" t="s">
        <v>12</v>
      </c>
      <c r="G1433" t="s">
        <v>792</v>
      </c>
      <c r="H1433" t="s">
        <v>1513</v>
      </c>
      <c r="I1433" s="134" t="s">
        <v>5322</v>
      </c>
      <c r="J1433" t="s">
        <v>5861</v>
      </c>
      <c r="K1433" t="s">
        <v>5883</v>
      </c>
      <c r="L1433">
        <v>2513</v>
      </c>
      <c r="P1433">
        <v>1</v>
      </c>
      <c r="Q1433">
        <v>34.65</v>
      </c>
      <c r="R1433">
        <v>34.65</v>
      </c>
      <c r="S1433">
        <f>IFERROR(_xlfn.XLOOKUP(tbl_Facturas[[#This Row],[Key_Fact]],tbl_Manifiestos[Key_Manif],tbl_Manifiestos[Pagado a Broker],0),0)</f>
        <v>0</v>
      </c>
      <c r="T1433">
        <v>903999.18000000028</v>
      </c>
    </row>
    <row r="1434" spans="1:20" x14ac:dyDescent="0.25">
      <c r="A1434" t="s">
        <v>5829</v>
      </c>
      <c r="B1434" t="str">
        <f>tbl_Facturas[[#This Row],[Factura]] &amp; "|" &amp; tbl_Facturas[[#This Row],[Proyecto OK]] &amp; "|" &amp; TEXT(tbl_Facturas[[#This Row],[Horas o Viaje]],"0.00") &amp; "|" &amp; TEXT(tbl_Facturas[[#This Row],[Costo unitario]],"0.00")</f>
        <v>2501|Berry Project|1.00|64.20</v>
      </c>
      <c r="C1434">
        <v>2501</v>
      </c>
      <c r="D1434">
        <v>67</v>
      </c>
      <c r="E1434" t="s">
        <v>27</v>
      </c>
      <c r="G1434" t="s">
        <v>28</v>
      </c>
      <c r="H1434" t="s">
        <v>1483</v>
      </c>
      <c r="I1434" s="134" t="s">
        <v>5322</v>
      </c>
      <c r="J1434" t="s">
        <v>5861</v>
      </c>
      <c r="K1434" t="s">
        <v>5883</v>
      </c>
      <c r="L1434">
        <v>2513</v>
      </c>
      <c r="P1434">
        <v>1</v>
      </c>
      <c r="Q1434">
        <v>64.2</v>
      </c>
      <c r="R1434">
        <v>64.2</v>
      </c>
      <c r="S1434">
        <f>IFERROR(_xlfn.XLOOKUP(tbl_Facturas[[#This Row],[Key_Fact]],tbl_Manifiestos[Key_Manif],tbl_Manifiestos[Pagado a Broker],0),0)</f>
        <v>57.78</v>
      </c>
      <c r="T1434">
        <v>904063.38000000024</v>
      </c>
    </row>
    <row r="1435" spans="1:20" x14ac:dyDescent="0.25">
      <c r="A1435" t="s">
        <v>5829</v>
      </c>
      <c r="B1435" t="str">
        <f>tbl_Facturas[[#This Row],[Factura]] &amp; "|" &amp; tbl_Facturas[[#This Row],[Proyecto OK]] &amp; "|" &amp; TEXT(tbl_Facturas[[#This Row],[Horas o Viaje]],"0.00") &amp; "|" &amp; TEXT(tbl_Facturas[[#This Row],[Costo unitario]],"0.00")</f>
        <v>2501|Berry Project|1.00|40.60</v>
      </c>
      <c r="C1435">
        <v>2501</v>
      </c>
      <c r="D1435">
        <v>356</v>
      </c>
      <c r="E1435" t="s">
        <v>27</v>
      </c>
      <c r="G1435" t="s">
        <v>122</v>
      </c>
      <c r="H1435" t="s">
        <v>1484</v>
      </c>
      <c r="I1435" s="134" t="s">
        <v>5322</v>
      </c>
      <c r="J1435" t="s">
        <v>5861</v>
      </c>
      <c r="K1435" t="s">
        <v>5883</v>
      </c>
      <c r="L1435">
        <v>2513</v>
      </c>
      <c r="P1435">
        <v>1</v>
      </c>
      <c r="Q1435">
        <v>40.6</v>
      </c>
      <c r="R1435">
        <v>40.6</v>
      </c>
      <c r="S1435">
        <f>IFERROR(_xlfn.XLOOKUP(tbl_Facturas[[#This Row],[Key_Fact]],tbl_Manifiestos[Key_Manif],tbl_Manifiestos[Pagado a Broker],0),0)</f>
        <v>0</v>
      </c>
      <c r="T1435">
        <v>904103.98000000021</v>
      </c>
    </row>
    <row r="1436" spans="1:20" x14ac:dyDescent="0.25">
      <c r="A1436" t="s">
        <v>5829</v>
      </c>
      <c r="B1436" t="str">
        <f>tbl_Facturas[[#This Row],[Factura]] &amp; "|" &amp; tbl_Facturas[[#This Row],[Proyecto OK]] &amp; "|" &amp; TEXT(tbl_Facturas[[#This Row],[Horas o Viaje]],"0.00") &amp; "|" &amp; TEXT(tbl_Facturas[[#This Row],[Costo unitario]],"0.00")</f>
        <v>2501|Berry Project|1.00|35.65</v>
      </c>
      <c r="C1436">
        <v>2501</v>
      </c>
      <c r="D1436">
        <v>103</v>
      </c>
      <c r="E1436" t="s">
        <v>27</v>
      </c>
      <c r="G1436" t="s">
        <v>284</v>
      </c>
      <c r="H1436" t="s">
        <v>1507</v>
      </c>
      <c r="I1436" s="134" t="s">
        <v>5322</v>
      </c>
      <c r="J1436" t="s">
        <v>5861</v>
      </c>
      <c r="K1436" t="s">
        <v>5883</v>
      </c>
      <c r="L1436">
        <v>2513</v>
      </c>
      <c r="P1436">
        <v>1</v>
      </c>
      <c r="Q1436">
        <v>35.65</v>
      </c>
      <c r="R1436">
        <v>35.65</v>
      </c>
      <c r="S1436">
        <f>IFERROR(_xlfn.XLOOKUP(tbl_Facturas[[#This Row],[Key_Fact]],tbl_Manifiestos[Key_Manif],tbl_Manifiestos[Pagado a Broker],0),0)</f>
        <v>0</v>
      </c>
      <c r="T1436">
        <v>904139.63000000024</v>
      </c>
    </row>
    <row r="1437" spans="1:20" x14ac:dyDescent="0.25">
      <c r="A1437" t="s">
        <v>5829</v>
      </c>
      <c r="B1437" t="str">
        <f>tbl_Facturas[[#This Row],[Factura]] &amp; "|" &amp; tbl_Facturas[[#This Row],[Proyecto OK]] &amp; "|" &amp; TEXT(tbl_Facturas[[#This Row],[Horas o Viaje]],"0.00") &amp; "|" &amp; TEXT(tbl_Facturas[[#This Row],[Costo unitario]],"0.00")</f>
        <v>2501|Berry Project|1.00|42.80</v>
      </c>
      <c r="C1437">
        <v>2501</v>
      </c>
      <c r="D1437">
        <v>198</v>
      </c>
      <c r="E1437" t="s">
        <v>27</v>
      </c>
      <c r="G1437" t="s">
        <v>36</v>
      </c>
      <c r="H1437" t="s">
        <v>1494</v>
      </c>
      <c r="I1437" s="134" t="s">
        <v>5322</v>
      </c>
      <c r="J1437" t="s">
        <v>5861</v>
      </c>
      <c r="K1437" t="s">
        <v>5883</v>
      </c>
      <c r="L1437">
        <v>2513</v>
      </c>
      <c r="P1437">
        <v>1</v>
      </c>
      <c r="Q1437">
        <v>42.8</v>
      </c>
      <c r="R1437">
        <v>42.8</v>
      </c>
      <c r="S1437">
        <f>IFERROR(_xlfn.XLOOKUP(tbl_Facturas[[#This Row],[Key_Fact]],tbl_Manifiestos[Key_Manif],tbl_Manifiestos[Pagado a Broker],0),0)</f>
        <v>0</v>
      </c>
      <c r="T1437">
        <v>904767.43000000028</v>
      </c>
    </row>
    <row r="1438" spans="1:20" x14ac:dyDescent="0.25">
      <c r="A1438" t="s">
        <v>5829</v>
      </c>
      <c r="B1438" t="str">
        <f>tbl_Facturas[[#This Row],[Factura]] &amp; "|" &amp; tbl_Facturas[[#This Row],[Proyecto OK]] &amp; "|" &amp; TEXT(tbl_Facturas[[#This Row],[Horas o Viaje]],"0.00") &amp; "|" &amp; TEXT(tbl_Facturas[[#This Row],[Costo unitario]],"0.00")</f>
        <v>2501|Berry Project|1.00|54.00</v>
      </c>
      <c r="C1438">
        <v>2501</v>
      </c>
      <c r="D1438">
        <v>617</v>
      </c>
      <c r="E1438" t="s">
        <v>19</v>
      </c>
      <c r="G1438" t="s">
        <v>20</v>
      </c>
      <c r="H1438" t="s">
        <v>1486</v>
      </c>
      <c r="I1438" s="134" t="s">
        <v>5322</v>
      </c>
      <c r="J1438" t="s">
        <v>5861</v>
      </c>
      <c r="K1438" t="s">
        <v>5883</v>
      </c>
      <c r="L1438">
        <v>2513</v>
      </c>
      <c r="P1438">
        <v>1</v>
      </c>
      <c r="Q1438">
        <v>54</v>
      </c>
      <c r="R1438">
        <v>54</v>
      </c>
      <c r="S1438">
        <f>IFERROR(_xlfn.XLOOKUP(tbl_Facturas[[#This Row],[Key_Fact]],tbl_Manifiestos[Key_Manif],tbl_Manifiestos[Pagado a Broker],0),0)</f>
        <v>0</v>
      </c>
      <c r="T1438">
        <v>904821.43000000028</v>
      </c>
    </row>
    <row r="1439" spans="1:20" x14ac:dyDescent="0.25">
      <c r="A1439" t="s">
        <v>5829</v>
      </c>
      <c r="B1439" t="str">
        <f>tbl_Facturas[[#This Row],[Factura]] &amp; "|" &amp; tbl_Facturas[[#This Row],[Proyecto OK]] &amp; "|" &amp; TEXT(tbl_Facturas[[#This Row],[Horas o Viaje]],"0.00") &amp; "|" &amp; TEXT(tbl_Facturas[[#This Row],[Costo unitario]],"0.00")</f>
        <v>2501|Berry Project|1.00|42.80</v>
      </c>
      <c r="C1439">
        <v>2501</v>
      </c>
      <c r="D1439">
        <v>73</v>
      </c>
      <c r="E1439" t="s">
        <v>5916</v>
      </c>
      <c r="G1439" t="s">
        <v>31</v>
      </c>
      <c r="H1439" t="s">
        <v>1498</v>
      </c>
      <c r="I1439" s="134" t="s">
        <v>5322</v>
      </c>
      <c r="J1439" t="s">
        <v>5861</v>
      </c>
      <c r="K1439" t="s">
        <v>5883</v>
      </c>
      <c r="L1439">
        <v>2513</v>
      </c>
      <c r="P1439">
        <v>1</v>
      </c>
      <c r="Q1439">
        <v>42.8</v>
      </c>
      <c r="R1439">
        <v>42.8</v>
      </c>
      <c r="S1439">
        <f>IFERROR(_xlfn.XLOOKUP(tbl_Facturas[[#This Row],[Key_Fact]],tbl_Manifiestos[Key_Manif],tbl_Manifiestos[Pagado a Broker],0),0)</f>
        <v>0</v>
      </c>
      <c r="T1439">
        <v>904864.23000000033</v>
      </c>
    </row>
    <row r="1440" spans="1:20" x14ac:dyDescent="0.25">
      <c r="A1440" t="s">
        <v>5829</v>
      </c>
      <c r="B1440" t="str">
        <f>tbl_Facturas[[#This Row],[Factura]] &amp; "|" &amp; tbl_Facturas[[#This Row],[Proyecto OK]] &amp; "|" &amp; TEXT(tbl_Facturas[[#This Row],[Horas o Viaje]],"0.00") &amp; "|" &amp; TEXT(tbl_Facturas[[#This Row],[Costo unitario]],"0.00")</f>
        <v>2501|Berry Project|1.00|8.15</v>
      </c>
      <c r="C1440">
        <v>2501</v>
      </c>
      <c r="D1440">
        <v>198</v>
      </c>
      <c r="E1440" t="s">
        <v>19</v>
      </c>
      <c r="G1440" t="s">
        <v>20</v>
      </c>
      <c r="H1440" t="s">
        <v>1488</v>
      </c>
      <c r="I1440" s="134" t="s">
        <v>5322</v>
      </c>
      <c r="J1440" t="s">
        <v>5861</v>
      </c>
      <c r="K1440" t="s">
        <v>5883</v>
      </c>
      <c r="L1440">
        <v>2513</v>
      </c>
      <c r="P1440">
        <v>1</v>
      </c>
      <c r="Q1440">
        <v>8.15</v>
      </c>
      <c r="R1440">
        <v>8.15</v>
      </c>
      <c r="S1440">
        <f>IFERROR(_xlfn.XLOOKUP(tbl_Facturas[[#This Row],[Key_Fact]],tbl_Manifiestos[Key_Manif],tbl_Manifiestos[Pagado a Broker],0),0)</f>
        <v>0</v>
      </c>
      <c r="T1440">
        <v>904872.38000000035</v>
      </c>
    </row>
    <row r="1441" spans="1:20" x14ac:dyDescent="0.25">
      <c r="A1441" t="s">
        <v>5829</v>
      </c>
      <c r="B1441" t="str">
        <f>tbl_Facturas[[#This Row],[Factura]] &amp; "|" &amp; tbl_Facturas[[#This Row],[Proyecto OK]] &amp; "|" &amp; TEXT(tbl_Facturas[[#This Row],[Horas o Viaje]],"0.00") &amp; "|" &amp; TEXT(tbl_Facturas[[#This Row],[Costo unitario]],"0.00")</f>
        <v>2501|Berry Project|1.00|13.25</v>
      </c>
      <c r="C1441">
        <v>2501</v>
      </c>
      <c r="D1441">
        <v>73</v>
      </c>
      <c r="E1441" t="s">
        <v>5916</v>
      </c>
      <c r="G1441" t="s">
        <v>31</v>
      </c>
      <c r="H1441" t="s">
        <v>1515</v>
      </c>
      <c r="I1441" s="134" t="s">
        <v>5322</v>
      </c>
      <c r="J1441" t="s">
        <v>5861</v>
      </c>
      <c r="K1441" t="s">
        <v>5883</v>
      </c>
      <c r="L1441">
        <v>2513</v>
      </c>
      <c r="P1441">
        <v>1</v>
      </c>
      <c r="Q1441">
        <v>13.25</v>
      </c>
      <c r="R1441">
        <v>13.25</v>
      </c>
      <c r="S1441">
        <f>IFERROR(_xlfn.XLOOKUP(tbl_Facturas[[#This Row],[Key_Fact]],tbl_Manifiestos[Key_Manif],tbl_Manifiestos[Pagado a Broker],0),0)</f>
        <v>0</v>
      </c>
      <c r="T1441">
        <v>904885.63000000035</v>
      </c>
    </row>
    <row r="1442" spans="1:20" x14ac:dyDescent="0.25">
      <c r="A1442" t="s">
        <v>5829</v>
      </c>
      <c r="B1442" t="str">
        <f>tbl_Facturas[[#This Row],[Factura]] &amp; "|" &amp; tbl_Facturas[[#This Row],[Proyecto OK]] &amp; "|" &amp; TEXT(tbl_Facturas[[#This Row],[Horas o Viaje]],"0.00") &amp; "|" &amp; TEXT(tbl_Facturas[[#This Row],[Costo unitario]],"0.00")</f>
        <v>2501|Berry Project|1.00|50.95</v>
      </c>
      <c r="C1442">
        <v>2501</v>
      </c>
      <c r="D1442">
        <v>198</v>
      </c>
      <c r="E1442" t="s">
        <v>5916</v>
      </c>
      <c r="G1442" t="s">
        <v>99</v>
      </c>
      <c r="H1442" t="s">
        <v>1504</v>
      </c>
      <c r="I1442" s="134" t="s">
        <v>5322</v>
      </c>
      <c r="J1442" t="s">
        <v>5861</v>
      </c>
      <c r="K1442" t="s">
        <v>5883</v>
      </c>
      <c r="L1442">
        <v>2513</v>
      </c>
      <c r="P1442">
        <v>1</v>
      </c>
      <c r="Q1442">
        <v>50.95</v>
      </c>
      <c r="R1442">
        <v>50.95</v>
      </c>
      <c r="S1442">
        <f>IFERROR(_xlfn.XLOOKUP(tbl_Facturas[[#This Row],[Key_Fact]],tbl_Manifiestos[Key_Manif],tbl_Manifiestos[Pagado a Broker],0),0)</f>
        <v>0</v>
      </c>
      <c r="T1442">
        <v>904936.58000000031</v>
      </c>
    </row>
    <row r="1443" spans="1:20" x14ac:dyDescent="0.25">
      <c r="A1443" t="s">
        <v>5829</v>
      </c>
      <c r="B1443" t="str">
        <f>tbl_Facturas[[#This Row],[Factura]] &amp; "|" &amp; tbl_Facturas[[#This Row],[Proyecto OK]] &amp; "|" &amp; TEXT(tbl_Facturas[[#This Row],[Horas o Viaje]],"0.00") &amp; "|" &amp; TEXT(tbl_Facturas[[#This Row],[Costo unitario]],"0.00")</f>
        <v>2501|Berry Project|1.00|39.00</v>
      </c>
      <c r="C1443">
        <v>2501</v>
      </c>
      <c r="D1443">
        <v>108</v>
      </c>
      <c r="E1443" t="s">
        <v>19</v>
      </c>
      <c r="G1443" t="s">
        <v>20</v>
      </c>
      <c r="H1443" t="s">
        <v>1495</v>
      </c>
      <c r="I1443" s="134" t="s">
        <v>5322</v>
      </c>
      <c r="J1443" t="s">
        <v>5861</v>
      </c>
      <c r="K1443" t="s">
        <v>5883</v>
      </c>
      <c r="L1443">
        <v>2513</v>
      </c>
      <c r="P1443">
        <v>1</v>
      </c>
      <c r="Q1443">
        <v>39</v>
      </c>
      <c r="R1443">
        <v>39</v>
      </c>
      <c r="S1443">
        <f>IFERROR(_xlfn.XLOOKUP(tbl_Facturas[[#This Row],[Key_Fact]],tbl_Manifiestos[Key_Manif],tbl_Manifiestos[Pagado a Broker],0),0)</f>
        <v>0</v>
      </c>
      <c r="T1443">
        <v>904975.58000000031</v>
      </c>
    </row>
    <row r="1444" spans="1:20" x14ac:dyDescent="0.25">
      <c r="A1444" t="s">
        <v>5829</v>
      </c>
      <c r="B1444" t="str">
        <f>tbl_Facturas[[#This Row],[Factura]] &amp; "|" &amp; tbl_Facturas[[#This Row],[Proyecto OK]] &amp; "|" &amp; TEXT(tbl_Facturas[[#This Row],[Horas o Viaje]],"0.00") &amp; "|" &amp; TEXT(tbl_Facturas[[#This Row],[Costo unitario]],"0.00")</f>
        <v>2501|Berry Project|1.00|48.90</v>
      </c>
      <c r="C1444">
        <v>2501</v>
      </c>
      <c r="D1444">
        <v>73</v>
      </c>
      <c r="E1444" t="s">
        <v>19</v>
      </c>
      <c r="G1444" t="s">
        <v>20</v>
      </c>
      <c r="H1444" t="s">
        <v>1496</v>
      </c>
      <c r="I1444" s="134" t="s">
        <v>5322</v>
      </c>
      <c r="J1444" t="s">
        <v>5861</v>
      </c>
      <c r="K1444" t="s">
        <v>5883</v>
      </c>
      <c r="L1444">
        <v>2513</v>
      </c>
      <c r="P1444">
        <v>1</v>
      </c>
      <c r="Q1444">
        <v>48.9</v>
      </c>
      <c r="R1444">
        <v>48.9</v>
      </c>
      <c r="S1444">
        <f>IFERROR(_xlfn.XLOOKUP(tbl_Facturas[[#This Row],[Key_Fact]],tbl_Manifiestos[Key_Manif],tbl_Manifiestos[Pagado a Broker],0),0)</f>
        <v>0</v>
      </c>
      <c r="T1444">
        <v>905024.48000000033</v>
      </c>
    </row>
    <row r="1445" spans="1:20" x14ac:dyDescent="0.25">
      <c r="A1445" t="s">
        <v>5829</v>
      </c>
      <c r="B1445" t="str">
        <f>tbl_Facturas[[#This Row],[Factura]] &amp; "|" &amp; tbl_Facturas[[#This Row],[Proyecto OK]] &amp; "|" &amp; TEXT(tbl_Facturas[[#This Row],[Horas o Viaje]],"0.00") &amp; "|" &amp; TEXT(tbl_Facturas[[#This Row],[Costo unitario]],"0.00")</f>
        <v>2501|Berry Project|1.00|41.65</v>
      </c>
      <c r="C1445">
        <v>2501</v>
      </c>
      <c r="D1445">
        <v>73</v>
      </c>
      <c r="E1445" t="s">
        <v>27</v>
      </c>
      <c r="G1445" t="s">
        <v>34</v>
      </c>
      <c r="H1445" t="s">
        <v>1512</v>
      </c>
      <c r="I1445" s="134" t="s">
        <v>5322</v>
      </c>
      <c r="J1445" t="s">
        <v>5861</v>
      </c>
      <c r="K1445" t="s">
        <v>5883</v>
      </c>
      <c r="L1445">
        <v>2513</v>
      </c>
      <c r="P1445">
        <v>1</v>
      </c>
      <c r="Q1445">
        <v>41.65</v>
      </c>
      <c r="R1445">
        <v>41.65</v>
      </c>
      <c r="S1445">
        <f>IFERROR(_xlfn.XLOOKUP(tbl_Facturas[[#This Row],[Key_Fact]],tbl_Manifiestos[Key_Manif],tbl_Manifiestos[Pagado a Broker],0),0)</f>
        <v>0</v>
      </c>
      <c r="T1445">
        <v>905066.13000000035</v>
      </c>
    </row>
    <row r="1446" spans="1:20" x14ac:dyDescent="0.25">
      <c r="A1446" t="s">
        <v>5829</v>
      </c>
      <c r="B1446" t="str">
        <f>tbl_Facturas[[#This Row],[Factura]] &amp; "|" &amp; tbl_Facturas[[#This Row],[Proyecto OK]] &amp; "|" &amp; TEXT(tbl_Facturas[[#This Row],[Horas o Viaje]],"0.00") &amp; "|" &amp; TEXT(tbl_Facturas[[#This Row],[Costo unitario]],"0.00")</f>
        <v>2501|Berry Project|1.00|13.25</v>
      </c>
      <c r="C1446">
        <v>2501</v>
      </c>
      <c r="D1446">
        <v>325</v>
      </c>
      <c r="E1446" t="s">
        <v>27</v>
      </c>
      <c r="G1446" t="s">
        <v>36</v>
      </c>
      <c r="H1446" t="s">
        <v>1499</v>
      </c>
      <c r="I1446" s="134" t="s">
        <v>5322</v>
      </c>
      <c r="J1446" t="s">
        <v>5861</v>
      </c>
      <c r="K1446" t="s">
        <v>5883</v>
      </c>
      <c r="L1446">
        <v>2513</v>
      </c>
      <c r="P1446">
        <v>1</v>
      </c>
      <c r="Q1446">
        <v>13.25</v>
      </c>
      <c r="R1446">
        <v>13.25</v>
      </c>
      <c r="S1446">
        <f>IFERROR(_xlfn.XLOOKUP(tbl_Facturas[[#This Row],[Key_Fact]],tbl_Manifiestos[Key_Manif],tbl_Manifiestos[Pagado a Broker],0),0)</f>
        <v>0</v>
      </c>
      <c r="T1446">
        <v>905079.38000000035</v>
      </c>
    </row>
    <row r="1447" spans="1:20" x14ac:dyDescent="0.25">
      <c r="A1447" t="s">
        <v>5829</v>
      </c>
      <c r="B1447" t="str">
        <f>tbl_Facturas[[#This Row],[Factura]] &amp; "|" &amp; tbl_Facturas[[#This Row],[Proyecto OK]] &amp; "|" &amp; TEXT(tbl_Facturas[[#This Row],[Horas o Viaje]],"0.00") &amp; "|" &amp; TEXT(tbl_Facturas[[#This Row],[Costo unitario]],"0.00")</f>
        <v>2501|Berry Project|1.00|420.00</v>
      </c>
      <c r="C1447">
        <v>2501</v>
      </c>
      <c r="D1447">
        <v>617</v>
      </c>
      <c r="E1447" t="s">
        <v>27</v>
      </c>
      <c r="G1447" t="s">
        <v>54</v>
      </c>
      <c r="H1447" t="s">
        <v>1501</v>
      </c>
      <c r="I1447" s="134" t="s">
        <v>5322</v>
      </c>
      <c r="J1447" t="s">
        <v>1502</v>
      </c>
      <c r="K1447" t="s">
        <v>5883</v>
      </c>
      <c r="L1447">
        <v>2513</v>
      </c>
      <c r="P1447">
        <v>1</v>
      </c>
      <c r="Q1447">
        <v>420</v>
      </c>
      <c r="R1447">
        <v>420</v>
      </c>
      <c r="S1447">
        <f>IFERROR(_xlfn.XLOOKUP(tbl_Facturas[[#This Row],[Key_Fact]],tbl_Manifiestos[Key_Manif],tbl_Manifiestos[Pagado a Broker],0),0)</f>
        <v>390.6</v>
      </c>
      <c r="T1447">
        <v>894395.28000000038</v>
      </c>
    </row>
    <row r="1448" spans="1:20" x14ac:dyDescent="0.25">
      <c r="A1448" t="s">
        <v>5829</v>
      </c>
      <c r="B1448" t="str">
        <f>tbl_Facturas[[#This Row],[Factura]] &amp; "|" &amp; tbl_Facturas[[#This Row],[Proyecto OK]] &amp; "|" &amp; TEXT(tbl_Facturas[[#This Row],[Horas o Viaje]],"0.00") &amp; "|" &amp; TEXT(tbl_Facturas[[#This Row],[Costo unitario]],"0.00")</f>
        <v>2502|Montrose Harbor|9.75|126.50</v>
      </c>
      <c r="C1448">
        <v>2502</v>
      </c>
      <c r="D1448">
        <v>198</v>
      </c>
      <c r="E1448" t="s">
        <v>5916</v>
      </c>
      <c r="G1448" t="s">
        <v>31</v>
      </c>
      <c r="H1448" t="s">
        <v>1516</v>
      </c>
      <c r="I1448" s="134" t="s">
        <v>5401</v>
      </c>
      <c r="J1448" t="s">
        <v>1280</v>
      </c>
      <c r="K1448" s="240" t="s">
        <v>5907</v>
      </c>
      <c r="L1448">
        <v>6228</v>
      </c>
      <c r="M1448" t="s">
        <v>146</v>
      </c>
      <c r="P1448">
        <v>9.75</v>
      </c>
      <c r="Q1448">
        <v>126.5</v>
      </c>
      <c r="R1448">
        <v>1233.3800000000001</v>
      </c>
      <c r="S1448">
        <f>IFERROR(_xlfn.XLOOKUP(tbl_Facturas[[#This Row],[Key_Fact]],tbl_Manifiestos[Key_Manif],tbl_Manifiestos[Pagado a Broker],0),0)</f>
        <v>0</v>
      </c>
      <c r="T1448">
        <v>906312.76000000036</v>
      </c>
    </row>
    <row r="1449" spans="1:20" x14ac:dyDescent="0.25">
      <c r="A1449" t="s">
        <v>5829</v>
      </c>
      <c r="B1449" t="str">
        <f>tbl_Facturas[[#This Row],[Factura]] &amp; "|" &amp; tbl_Facturas[[#This Row],[Proyecto OK]] &amp; "|" &amp; TEXT(tbl_Facturas[[#This Row],[Horas o Viaje]],"0.00") &amp; "|" &amp; TEXT(tbl_Facturas[[#This Row],[Costo unitario]],"0.00")</f>
        <v>2502|Montrose Harbor|9.75|126.50</v>
      </c>
      <c r="C1449">
        <v>2502</v>
      </c>
      <c r="D1449">
        <v>103</v>
      </c>
      <c r="E1449" t="s">
        <v>27</v>
      </c>
      <c r="G1449" t="s">
        <v>284</v>
      </c>
      <c r="H1449" t="s">
        <v>1517</v>
      </c>
      <c r="I1449" s="134" t="s">
        <v>5401</v>
      </c>
      <c r="J1449" t="s">
        <v>1280</v>
      </c>
      <c r="K1449" s="240" t="s">
        <v>5907</v>
      </c>
      <c r="L1449">
        <v>6228</v>
      </c>
      <c r="M1449" t="s">
        <v>146</v>
      </c>
      <c r="P1449">
        <v>9.75</v>
      </c>
      <c r="Q1449">
        <v>126.5</v>
      </c>
      <c r="R1449">
        <v>1233.3800000000001</v>
      </c>
      <c r="S1449">
        <f>IFERROR(_xlfn.XLOOKUP(tbl_Facturas[[#This Row],[Key_Fact]],tbl_Manifiestos[Key_Manif],tbl_Manifiestos[Pagado a Broker],0),0)</f>
        <v>0</v>
      </c>
      <c r="T1449">
        <v>907546.14000000036</v>
      </c>
    </row>
    <row r="1450" spans="1:20" x14ac:dyDescent="0.25">
      <c r="A1450" t="s">
        <v>5829</v>
      </c>
      <c r="B1450" t="str">
        <f>tbl_Facturas[[#This Row],[Factura]] &amp; "|" &amp; tbl_Facturas[[#This Row],[Proyecto OK]] &amp; "|" &amp; TEXT(tbl_Facturas[[#This Row],[Horas o Viaje]],"0.00") &amp; "|" &amp; TEXT(tbl_Facturas[[#This Row],[Costo unitario]],"0.00")</f>
        <v>2502|Montrose Harbor|10.00|126.50</v>
      </c>
      <c r="C1450">
        <v>2502</v>
      </c>
      <c r="D1450">
        <v>67</v>
      </c>
      <c r="E1450" t="s">
        <v>27</v>
      </c>
      <c r="G1450" t="s">
        <v>28</v>
      </c>
      <c r="H1450" t="s">
        <v>1518</v>
      </c>
      <c r="I1450" s="134" t="s">
        <v>5401</v>
      </c>
      <c r="J1450" t="s">
        <v>1280</v>
      </c>
      <c r="K1450" s="240" t="s">
        <v>5907</v>
      </c>
      <c r="L1450">
        <v>6228</v>
      </c>
      <c r="M1450" t="s">
        <v>146</v>
      </c>
      <c r="P1450">
        <v>10</v>
      </c>
      <c r="Q1450">
        <v>126.5</v>
      </c>
      <c r="R1450">
        <v>1265</v>
      </c>
      <c r="S1450">
        <f>IFERROR(_xlfn.XLOOKUP(tbl_Facturas[[#This Row],[Key_Fact]],tbl_Manifiestos[Key_Manif],tbl_Manifiestos[Pagado a Broker],0),0)</f>
        <v>0</v>
      </c>
      <c r="T1450">
        <v>908811.14000000036</v>
      </c>
    </row>
    <row r="1451" spans="1:20" x14ac:dyDescent="0.25">
      <c r="A1451" t="s">
        <v>5829</v>
      </c>
      <c r="B1451" t="str">
        <f>tbl_Facturas[[#This Row],[Factura]] &amp; "|" &amp; tbl_Facturas[[#This Row],[Proyecto OK]] &amp; "|" &amp; TEXT(tbl_Facturas[[#This Row],[Horas o Viaje]],"0.00") &amp; "|" &amp; TEXT(tbl_Facturas[[#This Row],[Costo unitario]],"0.00")</f>
        <v>2502|Montrose Harbor|4.25|126.50</v>
      </c>
      <c r="C1451">
        <v>2502</v>
      </c>
      <c r="D1451">
        <v>308</v>
      </c>
      <c r="E1451" t="s">
        <v>16</v>
      </c>
      <c r="G1451" t="s">
        <v>17</v>
      </c>
      <c r="H1451" t="s">
        <v>1519</v>
      </c>
      <c r="I1451" s="134" t="s">
        <v>5401</v>
      </c>
      <c r="J1451" t="s">
        <v>1280</v>
      </c>
      <c r="K1451" s="240" t="s">
        <v>5907</v>
      </c>
      <c r="L1451">
        <v>6228</v>
      </c>
      <c r="M1451" t="s">
        <v>146</v>
      </c>
      <c r="P1451">
        <v>4.25</v>
      </c>
      <c r="Q1451">
        <v>126.5</v>
      </c>
      <c r="R1451">
        <v>537.63</v>
      </c>
      <c r="S1451">
        <f>IFERROR(_xlfn.XLOOKUP(tbl_Facturas[[#This Row],[Key_Fact]],tbl_Manifiestos[Key_Manif],tbl_Manifiestos[Pagado a Broker],0),0)</f>
        <v>0</v>
      </c>
      <c r="T1451">
        <v>909348.77000000037</v>
      </c>
    </row>
    <row r="1452" spans="1:20" x14ac:dyDescent="0.25">
      <c r="A1452" t="s">
        <v>5829</v>
      </c>
      <c r="B1452" t="str">
        <f>tbl_Facturas[[#This Row],[Factura]] &amp; "|" &amp; tbl_Facturas[[#This Row],[Proyecto OK]] &amp; "|" &amp; TEXT(tbl_Facturas[[#This Row],[Horas o Viaje]],"0.00") &amp; "|" &amp; TEXT(tbl_Facturas[[#This Row],[Costo unitario]],"0.00")</f>
        <v>2502|Montrose Harbor|9.25|126.50</v>
      </c>
      <c r="C1452">
        <v>2502</v>
      </c>
      <c r="D1452">
        <v>198</v>
      </c>
      <c r="E1452" t="s">
        <v>5916</v>
      </c>
      <c r="G1452" t="s">
        <v>31</v>
      </c>
      <c r="H1452" t="s">
        <v>1520</v>
      </c>
      <c r="I1452" s="134" t="s">
        <v>5401</v>
      </c>
      <c r="J1452" t="s">
        <v>1280</v>
      </c>
      <c r="K1452" s="240" t="s">
        <v>5907</v>
      </c>
      <c r="L1452">
        <v>6228</v>
      </c>
      <c r="M1452" t="s">
        <v>146</v>
      </c>
      <c r="P1452">
        <v>9.25</v>
      </c>
      <c r="Q1452">
        <v>126.5</v>
      </c>
      <c r="R1452">
        <v>1170.1300000000001</v>
      </c>
      <c r="S1452">
        <f>IFERROR(_xlfn.XLOOKUP(tbl_Facturas[[#This Row],[Key_Fact]],tbl_Manifiestos[Key_Manif],tbl_Manifiestos[Pagado a Broker],0),0)</f>
        <v>0</v>
      </c>
      <c r="T1452">
        <v>910518.90000000037</v>
      </c>
    </row>
    <row r="1453" spans="1:20" x14ac:dyDescent="0.25">
      <c r="A1453" t="s">
        <v>5829</v>
      </c>
      <c r="B1453" t="str">
        <f>tbl_Facturas[[#This Row],[Factura]] &amp; "|" &amp; tbl_Facturas[[#This Row],[Proyecto OK]] &amp; "|" &amp; TEXT(tbl_Facturas[[#This Row],[Horas o Viaje]],"0.00") &amp; "|" &amp; TEXT(tbl_Facturas[[#This Row],[Costo unitario]],"0.00")</f>
        <v>2503|Glencoe|9.50|115.50</v>
      </c>
      <c r="C1453">
        <v>2503</v>
      </c>
      <c r="D1453">
        <v>642</v>
      </c>
      <c r="E1453" t="s">
        <v>663</v>
      </c>
      <c r="G1453" t="s">
        <v>1422</v>
      </c>
      <c r="H1453" t="s">
        <v>1521</v>
      </c>
      <c r="I1453" s="134" t="s">
        <v>5312</v>
      </c>
      <c r="J1453" t="s">
        <v>591</v>
      </c>
      <c r="K1453" t="s">
        <v>591</v>
      </c>
      <c r="P1453">
        <v>9.5</v>
      </c>
      <c r="Q1453">
        <v>115.5</v>
      </c>
      <c r="R1453">
        <v>1097.25</v>
      </c>
      <c r="S1453">
        <f>IFERROR(_xlfn.XLOOKUP(tbl_Facturas[[#This Row],[Key_Fact]],tbl_Manifiestos[Key_Manif],tbl_Manifiestos[Pagado a Broker],0),0)</f>
        <v>1020.4425000000001</v>
      </c>
      <c r="T1453">
        <v>911616.15000000037</v>
      </c>
    </row>
    <row r="1454" spans="1:20" x14ac:dyDescent="0.25">
      <c r="A1454" t="s">
        <v>5829</v>
      </c>
      <c r="B1454" t="str">
        <f>tbl_Facturas[[#This Row],[Factura]] &amp; "|" &amp; tbl_Facturas[[#This Row],[Proyecto OK]] &amp; "|" &amp; TEXT(tbl_Facturas[[#This Row],[Horas o Viaje]],"0.00") &amp; "|" &amp; TEXT(tbl_Facturas[[#This Row],[Costo unitario]],"0.00")</f>
        <v>2503|Glencoe|9.00|115.50</v>
      </c>
      <c r="C1454">
        <v>2503</v>
      </c>
      <c r="D1454">
        <v>58</v>
      </c>
      <c r="E1454" t="s">
        <v>12</v>
      </c>
      <c r="G1454" t="s">
        <v>539</v>
      </c>
      <c r="H1454" t="s">
        <v>1522</v>
      </c>
      <c r="I1454" s="134" t="s">
        <v>5312</v>
      </c>
      <c r="J1454" t="s">
        <v>591</v>
      </c>
      <c r="K1454" t="s">
        <v>591</v>
      </c>
      <c r="P1454">
        <v>9</v>
      </c>
      <c r="Q1454">
        <v>115.5</v>
      </c>
      <c r="R1454">
        <v>1039.5</v>
      </c>
      <c r="S1454">
        <f>IFERROR(_xlfn.XLOOKUP(tbl_Facturas[[#This Row],[Key_Fact]],tbl_Manifiestos[Key_Manif],tbl_Manifiestos[Pagado a Broker],0),0)</f>
        <v>966.73500000000001</v>
      </c>
      <c r="T1454">
        <v>912655.65000000037</v>
      </c>
    </row>
    <row r="1455" spans="1:20" x14ac:dyDescent="0.25">
      <c r="A1455" t="s">
        <v>5829</v>
      </c>
      <c r="B1455" t="str">
        <f>tbl_Facturas[[#This Row],[Factura]] &amp; "|" &amp; tbl_Facturas[[#This Row],[Proyecto OK]] &amp; "|" &amp; TEXT(tbl_Facturas[[#This Row],[Horas o Viaje]],"0.00") &amp; "|" &amp; TEXT(tbl_Facturas[[#This Row],[Costo unitario]],"0.00")</f>
        <v>2503|Glencoe|8.50|115.50</v>
      </c>
      <c r="C1455">
        <v>2503</v>
      </c>
      <c r="D1455">
        <v>108</v>
      </c>
      <c r="E1455" t="s">
        <v>5916</v>
      </c>
      <c r="G1455" t="s">
        <v>99</v>
      </c>
      <c r="H1455" t="s">
        <v>1523</v>
      </c>
      <c r="I1455" s="134" t="s">
        <v>5312</v>
      </c>
      <c r="J1455" t="s">
        <v>591</v>
      </c>
      <c r="K1455" t="s">
        <v>591</v>
      </c>
      <c r="P1455">
        <v>8.5</v>
      </c>
      <c r="Q1455">
        <v>115.5</v>
      </c>
      <c r="R1455">
        <v>981.75</v>
      </c>
      <c r="S1455">
        <f>IFERROR(_xlfn.XLOOKUP(tbl_Facturas[[#This Row],[Key_Fact]],tbl_Manifiestos[Key_Manif],tbl_Manifiestos[Pagado a Broker],0),0)</f>
        <v>913.02750000000003</v>
      </c>
      <c r="T1455">
        <v>913637.40000000037</v>
      </c>
    </row>
    <row r="1456" spans="1:20" x14ac:dyDescent="0.25">
      <c r="A1456" t="s">
        <v>5829</v>
      </c>
      <c r="B1456" t="str">
        <f>tbl_Facturas[[#This Row],[Factura]] &amp; "|" &amp; tbl_Facturas[[#This Row],[Proyecto OK]] &amp; "|" &amp; TEXT(tbl_Facturas[[#This Row],[Horas o Viaje]],"0.00") &amp; "|" &amp; TEXT(tbl_Facturas[[#This Row],[Costo unitario]],"0.00")</f>
        <v>2503|Glencoe|8.50|115.50</v>
      </c>
      <c r="C1456">
        <v>2503</v>
      </c>
      <c r="D1456">
        <v>58</v>
      </c>
      <c r="E1456" t="s">
        <v>12</v>
      </c>
      <c r="G1456" t="s">
        <v>539</v>
      </c>
      <c r="H1456" t="s">
        <v>1524</v>
      </c>
      <c r="I1456" s="134" t="s">
        <v>5312</v>
      </c>
      <c r="J1456" t="s">
        <v>591</v>
      </c>
      <c r="K1456" t="s">
        <v>591</v>
      </c>
      <c r="P1456">
        <v>8.5</v>
      </c>
      <c r="Q1456">
        <v>115.5</v>
      </c>
      <c r="R1456">
        <v>981.75</v>
      </c>
      <c r="S1456">
        <f>IFERROR(_xlfn.XLOOKUP(tbl_Facturas[[#This Row],[Key_Fact]],tbl_Manifiestos[Key_Manif],tbl_Manifiestos[Pagado a Broker],0),0)</f>
        <v>913.02750000000003</v>
      </c>
      <c r="T1456">
        <v>914619.15000000037</v>
      </c>
    </row>
    <row r="1457" spans="1:20" x14ac:dyDescent="0.25">
      <c r="A1457" t="s">
        <v>5829</v>
      </c>
      <c r="B1457" t="str">
        <f>tbl_Facturas[[#This Row],[Factura]] &amp; "|" &amp; tbl_Facturas[[#This Row],[Proyecto OK]] &amp; "|" &amp; TEXT(tbl_Facturas[[#This Row],[Horas o Viaje]],"0.00") &amp; "|" &amp; TEXT(tbl_Facturas[[#This Row],[Costo unitario]],"0.00")</f>
        <v>2503|Glencoe|8.50|115.50</v>
      </c>
      <c r="C1457">
        <v>2503</v>
      </c>
      <c r="D1457">
        <v>82</v>
      </c>
      <c r="E1457" t="s">
        <v>12</v>
      </c>
      <c r="G1457" t="s">
        <v>792</v>
      </c>
      <c r="H1457" t="s">
        <v>1525</v>
      </c>
      <c r="I1457" s="134" t="s">
        <v>5312</v>
      </c>
      <c r="J1457" t="s">
        <v>591</v>
      </c>
      <c r="K1457" t="s">
        <v>591</v>
      </c>
      <c r="P1457">
        <v>8.5</v>
      </c>
      <c r="Q1457">
        <v>115.5</v>
      </c>
      <c r="R1457">
        <v>981.75</v>
      </c>
      <c r="S1457">
        <f>IFERROR(_xlfn.XLOOKUP(tbl_Facturas[[#This Row],[Key_Fact]],tbl_Manifiestos[Key_Manif],tbl_Manifiestos[Pagado a Broker],0),0)</f>
        <v>913.02750000000003</v>
      </c>
      <c r="T1457">
        <v>915600.90000000037</v>
      </c>
    </row>
    <row r="1458" spans="1:20" x14ac:dyDescent="0.25">
      <c r="A1458" t="s">
        <v>5829</v>
      </c>
      <c r="B1458" t="str">
        <f>tbl_Facturas[[#This Row],[Factura]] &amp; "|" &amp; tbl_Facturas[[#This Row],[Proyecto OK]] &amp; "|" &amp; TEXT(tbl_Facturas[[#This Row],[Horas o Viaje]],"0.00") &amp; "|" &amp; TEXT(tbl_Facturas[[#This Row],[Costo unitario]],"0.00")</f>
        <v>2503|Glencoe|9.50|115.50</v>
      </c>
      <c r="C1458">
        <v>2503</v>
      </c>
      <c r="D1458">
        <v>58</v>
      </c>
      <c r="E1458" t="s">
        <v>12</v>
      </c>
      <c r="G1458" t="s">
        <v>539</v>
      </c>
      <c r="H1458" t="s">
        <v>1526</v>
      </c>
      <c r="I1458" s="134" t="s">
        <v>5312</v>
      </c>
      <c r="J1458" t="s">
        <v>591</v>
      </c>
      <c r="K1458" t="s">
        <v>591</v>
      </c>
      <c r="P1458">
        <v>9.5</v>
      </c>
      <c r="Q1458">
        <v>115.5</v>
      </c>
      <c r="R1458">
        <v>1097.25</v>
      </c>
      <c r="S1458">
        <f>IFERROR(_xlfn.XLOOKUP(tbl_Facturas[[#This Row],[Key_Fact]],tbl_Manifiestos[Key_Manif],tbl_Manifiestos[Pagado a Broker],0),0)</f>
        <v>1020.4425000000001</v>
      </c>
      <c r="T1458">
        <v>916698.15000000037</v>
      </c>
    </row>
    <row r="1459" spans="1:20" x14ac:dyDescent="0.25">
      <c r="A1459" t="s">
        <v>5829</v>
      </c>
      <c r="B1459" t="str">
        <f>tbl_Facturas[[#This Row],[Factura]] &amp; "|" &amp; tbl_Facturas[[#This Row],[Proyecto OK]] &amp; "|" &amp; TEXT(tbl_Facturas[[#This Row],[Horas o Viaje]],"0.00") &amp; "|" &amp; TEXT(tbl_Facturas[[#This Row],[Costo unitario]],"0.00")</f>
        <v>2503|Glencoe|8.00|115.50</v>
      </c>
      <c r="C1459">
        <v>2503</v>
      </c>
      <c r="D1459">
        <v>58</v>
      </c>
      <c r="E1459" t="s">
        <v>12</v>
      </c>
      <c r="G1459" t="s">
        <v>539</v>
      </c>
      <c r="H1459" t="s">
        <v>1527</v>
      </c>
      <c r="I1459" s="134" t="s">
        <v>5312</v>
      </c>
      <c r="J1459" t="s">
        <v>591</v>
      </c>
      <c r="K1459" t="s">
        <v>591</v>
      </c>
      <c r="P1459">
        <v>8</v>
      </c>
      <c r="Q1459">
        <v>115.5</v>
      </c>
      <c r="R1459">
        <v>924</v>
      </c>
      <c r="S1459">
        <f>IFERROR(_xlfn.XLOOKUP(tbl_Facturas[[#This Row],[Key_Fact]],tbl_Manifiestos[Key_Manif],tbl_Manifiestos[Pagado a Broker],0),0)</f>
        <v>859.32</v>
      </c>
      <c r="T1459">
        <v>917622.15000000037</v>
      </c>
    </row>
    <row r="1460" spans="1:20" x14ac:dyDescent="0.25">
      <c r="A1460" t="s">
        <v>5829</v>
      </c>
      <c r="B1460" t="str">
        <f>tbl_Facturas[[#This Row],[Factura]] &amp; "|" &amp; tbl_Facturas[[#This Row],[Proyecto OK]] &amp; "|" &amp; TEXT(tbl_Facturas[[#This Row],[Horas o Viaje]],"0.00") &amp; "|" &amp; TEXT(tbl_Facturas[[#This Row],[Costo unitario]],"0.00")</f>
        <v>2503|Glencoe|6.00|115.50</v>
      </c>
      <c r="C1460">
        <v>2503</v>
      </c>
      <c r="D1460">
        <v>108</v>
      </c>
      <c r="E1460" t="s">
        <v>5916</v>
      </c>
      <c r="G1460" t="s">
        <v>99</v>
      </c>
      <c r="H1460" t="s">
        <v>1528</v>
      </c>
      <c r="I1460" s="134" t="s">
        <v>5312</v>
      </c>
      <c r="J1460" t="s">
        <v>591</v>
      </c>
      <c r="K1460" t="s">
        <v>591</v>
      </c>
      <c r="P1460">
        <v>6</v>
      </c>
      <c r="Q1460">
        <v>115.5</v>
      </c>
      <c r="R1460">
        <v>693</v>
      </c>
      <c r="S1460">
        <f>IFERROR(_xlfn.XLOOKUP(tbl_Facturas[[#This Row],[Key_Fact]],tbl_Manifiestos[Key_Manif],tbl_Manifiestos[Pagado a Broker],0),0)</f>
        <v>644.49</v>
      </c>
      <c r="T1460">
        <v>918315.15000000037</v>
      </c>
    </row>
    <row r="1461" spans="1:20" x14ac:dyDescent="0.25">
      <c r="A1461" t="s">
        <v>5829</v>
      </c>
      <c r="B1461" t="str">
        <f>tbl_Facturas[[#This Row],[Factura]] &amp; "|" &amp; tbl_Facturas[[#This Row],[Proyecto OK]] &amp; "|" &amp; TEXT(tbl_Facturas[[#This Row],[Horas o Viaje]],"0.00") &amp; "|" &amp; TEXT(tbl_Facturas[[#This Row],[Costo unitario]],"0.00")</f>
        <v>2504|Park Ridge|8.50|115.50</v>
      </c>
      <c r="C1461">
        <v>2504</v>
      </c>
      <c r="D1461">
        <v>308</v>
      </c>
      <c r="E1461" t="s">
        <v>16</v>
      </c>
      <c r="G1461" t="s">
        <v>17</v>
      </c>
      <c r="H1461" t="s">
        <v>1529</v>
      </c>
      <c r="I1461" s="134" t="s">
        <v>5312</v>
      </c>
      <c r="J1461" t="s">
        <v>1431</v>
      </c>
      <c r="K1461" t="s">
        <v>1431</v>
      </c>
      <c r="P1461">
        <v>8.5</v>
      </c>
      <c r="Q1461">
        <v>115.5</v>
      </c>
      <c r="R1461">
        <v>981.75</v>
      </c>
      <c r="S1461">
        <f>IFERROR(_xlfn.XLOOKUP(tbl_Facturas[[#This Row],[Key_Fact]],tbl_Manifiestos[Key_Manif],tbl_Manifiestos[Pagado a Broker],0),0)</f>
        <v>913.02750000000003</v>
      </c>
      <c r="T1461">
        <v>919296.90000000037</v>
      </c>
    </row>
    <row r="1462" spans="1:20" x14ac:dyDescent="0.25">
      <c r="A1462" t="s">
        <v>5829</v>
      </c>
      <c r="B1462" t="str">
        <f>tbl_Facturas[[#This Row],[Factura]] &amp; "|" &amp; tbl_Facturas[[#This Row],[Proyecto OK]] &amp; "|" &amp; TEXT(tbl_Facturas[[#This Row],[Horas o Viaje]],"0.00") &amp; "|" &amp; TEXT(tbl_Facturas[[#This Row],[Costo unitario]],"0.00")</f>
        <v>2504|Park Ridge|8.50|115.50</v>
      </c>
      <c r="C1462">
        <v>2504</v>
      </c>
      <c r="D1462">
        <v>308</v>
      </c>
      <c r="E1462" t="s">
        <v>16</v>
      </c>
      <c r="G1462" t="s">
        <v>17</v>
      </c>
      <c r="H1462" t="s">
        <v>1530</v>
      </c>
      <c r="I1462" s="134" t="s">
        <v>5312</v>
      </c>
      <c r="J1462" t="s">
        <v>1431</v>
      </c>
      <c r="K1462" t="s">
        <v>1431</v>
      </c>
      <c r="P1462">
        <v>8.5</v>
      </c>
      <c r="Q1462">
        <v>115.5</v>
      </c>
      <c r="R1462">
        <v>981.75</v>
      </c>
      <c r="S1462">
        <f>IFERROR(_xlfn.XLOOKUP(tbl_Facturas[[#This Row],[Key_Fact]],tbl_Manifiestos[Key_Manif],tbl_Manifiestos[Pagado a Broker],0),0)</f>
        <v>913.02750000000003</v>
      </c>
      <c r="T1462">
        <v>920278.65000000037</v>
      </c>
    </row>
    <row r="1463" spans="1:20" x14ac:dyDescent="0.25">
      <c r="A1463" t="s">
        <v>5829</v>
      </c>
      <c r="B1463" t="str">
        <f>tbl_Facturas[[#This Row],[Factura]] &amp; "|" &amp; tbl_Facturas[[#This Row],[Proyecto OK]] &amp; "|" &amp; TEXT(tbl_Facturas[[#This Row],[Horas o Viaje]],"0.00") &amp; "|" &amp; TEXT(tbl_Facturas[[#This Row],[Costo unitario]],"0.00")</f>
        <v>2504|Park Ridge|9.00|115.50</v>
      </c>
      <c r="C1463">
        <v>2504</v>
      </c>
      <c r="D1463">
        <v>308</v>
      </c>
      <c r="E1463" t="s">
        <v>16</v>
      </c>
      <c r="G1463" t="s">
        <v>17</v>
      </c>
      <c r="H1463" t="s">
        <v>1531</v>
      </c>
      <c r="I1463" s="134" t="s">
        <v>5312</v>
      </c>
      <c r="J1463" t="s">
        <v>1431</v>
      </c>
      <c r="K1463" t="s">
        <v>1431</v>
      </c>
      <c r="P1463">
        <v>9</v>
      </c>
      <c r="Q1463">
        <v>115.5</v>
      </c>
      <c r="R1463">
        <v>1039.5</v>
      </c>
      <c r="S1463">
        <f>IFERROR(_xlfn.XLOOKUP(tbl_Facturas[[#This Row],[Key_Fact]],tbl_Manifiestos[Key_Manif],tbl_Manifiestos[Pagado a Broker],0),0)</f>
        <v>966.73500000000001</v>
      </c>
      <c r="T1463">
        <v>921318.15000000037</v>
      </c>
    </row>
    <row r="1464" spans="1:20" x14ac:dyDescent="0.25">
      <c r="A1464" t="s">
        <v>5829</v>
      </c>
      <c r="B1464" t="str">
        <f>tbl_Facturas[[#This Row],[Factura]] &amp; "|" &amp; tbl_Facturas[[#This Row],[Proyecto OK]] &amp; "|" &amp; TEXT(tbl_Facturas[[#This Row],[Horas o Viaje]],"0.00") &amp; "|" &amp; TEXT(tbl_Facturas[[#This Row],[Costo unitario]],"0.00")</f>
        <v>2504|Park Ridge|8.00|115.50</v>
      </c>
      <c r="C1464">
        <v>2504</v>
      </c>
      <c r="D1464">
        <v>308</v>
      </c>
      <c r="E1464" t="s">
        <v>16</v>
      </c>
      <c r="G1464" t="s">
        <v>17</v>
      </c>
      <c r="H1464" t="s">
        <v>1532</v>
      </c>
      <c r="I1464" s="134" t="s">
        <v>5312</v>
      </c>
      <c r="J1464" t="s">
        <v>1431</v>
      </c>
      <c r="K1464" t="s">
        <v>1431</v>
      </c>
      <c r="P1464">
        <v>8</v>
      </c>
      <c r="Q1464">
        <v>115.5</v>
      </c>
      <c r="R1464">
        <v>924</v>
      </c>
      <c r="S1464">
        <f>IFERROR(_xlfn.XLOOKUP(tbl_Facturas[[#This Row],[Key_Fact]],tbl_Manifiestos[Key_Manif],tbl_Manifiestos[Pagado a Broker],0),0)</f>
        <v>859.32</v>
      </c>
      <c r="T1464">
        <v>922242.15000000037</v>
      </c>
    </row>
    <row r="1465" spans="1:20" x14ac:dyDescent="0.25">
      <c r="A1465" t="s">
        <v>5829</v>
      </c>
      <c r="B1465" t="str">
        <f>tbl_Facturas[[#This Row],[Factura]] &amp; "|" &amp; tbl_Facturas[[#This Row],[Proyecto OK]] &amp; "|" &amp; TEXT(tbl_Facturas[[#This Row],[Horas o Viaje]],"0.00") &amp; "|" &amp; TEXT(tbl_Facturas[[#This Row],[Costo unitario]],"0.00")</f>
        <v>2505|Lead Replacement Service|8.50|110.00</v>
      </c>
      <c r="C1465">
        <v>2505</v>
      </c>
      <c r="D1465">
        <v>708</v>
      </c>
      <c r="E1465" t="s">
        <v>27</v>
      </c>
      <c r="G1465" t="s">
        <v>841</v>
      </c>
      <c r="H1465" t="s">
        <v>1533</v>
      </c>
      <c r="I1465" s="134" t="s">
        <v>5306</v>
      </c>
      <c r="J1465" t="s">
        <v>30</v>
      </c>
      <c r="K1465" t="s">
        <v>5903</v>
      </c>
      <c r="L1465">
        <v>3347</v>
      </c>
      <c r="P1465">
        <v>8.5</v>
      </c>
      <c r="Q1465">
        <v>110</v>
      </c>
      <c r="R1465">
        <v>935</v>
      </c>
      <c r="S1465">
        <f>IFERROR(_xlfn.XLOOKUP(tbl_Facturas[[#This Row],[Key_Fact]],tbl_Manifiestos[Key_Manif],tbl_Manifiestos[Pagado a Broker],0),0)</f>
        <v>869.55000000000007</v>
      </c>
      <c r="T1465">
        <v>923177.15000000037</v>
      </c>
    </row>
    <row r="1466" spans="1:20" x14ac:dyDescent="0.25">
      <c r="A1466" t="s">
        <v>5829</v>
      </c>
      <c r="B1466" t="str">
        <f>tbl_Facturas[[#This Row],[Factura]] &amp; "|" &amp; tbl_Facturas[[#This Row],[Proyecto OK]] &amp; "|" &amp; TEXT(tbl_Facturas[[#This Row],[Horas o Viaje]],"0.00") &amp; "|" &amp; TEXT(tbl_Facturas[[#This Row],[Costo unitario]],"0.00")</f>
        <v>2505|Lead Replacement Service|9.50|110.00</v>
      </c>
      <c r="C1466">
        <v>2505</v>
      </c>
      <c r="D1466">
        <v>708</v>
      </c>
      <c r="E1466" t="s">
        <v>27</v>
      </c>
      <c r="G1466" t="s">
        <v>841</v>
      </c>
      <c r="H1466" t="s">
        <v>1534</v>
      </c>
      <c r="I1466" s="134" t="s">
        <v>5306</v>
      </c>
      <c r="J1466" t="s">
        <v>30</v>
      </c>
      <c r="K1466" t="s">
        <v>5903</v>
      </c>
      <c r="L1466">
        <v>3347</v>
      </c>
      <c r="P1466">
        <v>9.5</v>
      </c>
      <c r="Q1466">
        <v>110</v>
      </c>
      <c r="R1466">
        <v>1045</v>
      </c>
      <c r="S1466">
        <f>IFERROR(_xlfn.XLOOKUP(tbl_Facturas[[#This Row],[Key_Fact]],tbl_Manifiestos[Key_Manif],tbl_Manifiestos[Pagado a Broker],0),0)</f>
        <v>971.85</v>
      </c>
      <c r="T1466">
        <v>924222.15000000037</v>
      </c>
    </row>
    <row r="1467" spans="1:20" x14ac:dyDescent="0.25">
      <c r="A1467" t="s">
        <v>5829</v>
      </c>
      <c r="B1467" t="str">
        <f>tbl_Facturas[[#This Row],[Factura]] &amp; "|" &amp; tbl_Facturas[[#This Row],[Proyecto OK]] &amp; "|" &amp; TEXT(tbl_Facturas[[#This Row],[Horas o Viaje]],"0.00") &amp; "|" &amp; TEXT(tbl_Facturas[[#This Row],[Costo unitario]],"0.00")</f>
        <v>2505|Lead Replacement Service|9.00|110.00</v>
      </c>
      <c r="C1467">
        <v>2505</v>
      </c>
      <c r="D1467">
        <v>708</v>
      </c>
      <c r="E1467" t="s">
        <v>27</v>
      </c>
      <c r="G1467" t="s">
        <v>841</v>
      </c>
      <c r="H1467" t="s">
        <v>1535</v>
      </c>
      <c r="I1467" s="134" t="s">
        <v>5306</v>
      </c>
      <c r="J1467" t="s">
        <v>30</v>
      </c>
      <c r="K1467" t="s">
        <v>5903</v>
      </c>
      <c r="L1467">
        <v>3347</v>
      </c>
      <c r="P1467">
        <v>9</v>
      </c>
      <c r="Q1467">
        <v>110</v>
      </c>
      <c r="R1467">
        <v>990</v>
      </c>
      <c r="S1467">
        <f>IFERROR(_xlfn.XLOOKUP(tbl_Facturas[[#This Row],[Key_Fact]],tbl_Manifiestos[Key_Manif],tbl_Manifiestos[Pagado a Broker],0),0)</f>
        <v>920.7</v>
      </c>
      <c r="T1467">
        <v>925212.15000000037</v>
      </c>
    </row>
    <row r="1468" spans="1:20" x14ac:dyDescent="0.25">
      <c r="A1468" t="s">
        <v>5829</v>
      </c>
      <c r="B1468" t="str">
        <f>tbl_Facturas[[#This Row],[Factura]] &amp; "|" &amp; tbl_Facturas[[#This Row],[Proyecto OK]] &amp; "|" &amp; TEXT(tbl_Facturas[[#This Row],[Horas o Viaje]],"0.00") &amp; "|" &amp; TEXT(tbl_Facturas[[#This Row],[Costo unitario]],"0.00")</f>
        <v>2505|Lead Replacement Service|9.50|110.00</v>
      </c>
      <c r="C1468">
        <v>2505</v>
      </c>
      <c r="D1468">
        <v>708</v>
      </c>
      <c r="E1468" t="s">
        <v>27</v>
      </c>
      <c r="G1468" t="s">
        <v>841</v>
      </c>
      <c r="H1468" t="s">
        <v>1536</v>
      </c>
      <c r="I1468" s="134" t="s">
        <v>5306</v>
      </c>
      <c r="J1468" t="s">
        <v>30</v>
      </c>
      <c r="K1468" t="s">
        <v>5903</v>
      </c>
      <c r="L1468">
        <v>3347</v>
      </c>
      <c r="P1468">
        <v>9.5</v>
      </c>
      <c r="Q1468">
        <v>110</v>
      </c>
      <c r="R1468">
        <v>1045</v>
      </c>
      <c r="S1468">
        <f>IFERROR(_xlfn.XLOOKUP(tbl_Facturas[[#This Row],[Key_Fact]],tbl_Manifiestos[Key_Manif],tbl_Manifiestos[Pagado a Broker],0),0)</f>
        <v>971.85</v>
      </c>
      <c r="T1468">
        <v>926257.15000000037</v>
      </c>
    </row>
    <row r="1469" spans="1:20" x14ac:dyDescent="0.25">
      <c r="A1469" t="s">
        <v>5829</v>
      </c>
      <c r="B1469" t="str">
        <f>tbl_Facturas[[#This Row],[Factura]] &amp; "|" &amp; tbl_Facturas[[#This Row],[Proyecto OK]] &amp; "|" &amp; TEXT(tbl_Facturas[[#This Row],[Horas o Viaje]],"0.00") &amp; "|" &amp; TEXT(tbl_Facturas[[#This Row],[Costo unitario]],"0.00")</f>
        <v>2506|Lead Replacement Service|8.00|110.00</v>
      </c>
      <c r="C1469">
        <v>2506</v>
      </c>
      <c r="D1469">
        <v>11</v>
      </c>
      <c r="E1469" t="s">
        <v>12</v>
      </c>
      <c r="G1469" t="s">
        <v>13</v>
      </c>
      <c r="H1469" t="s">
        <v>1537</v>
      </c>
      <c r="I1469" s="134" t="s">
        <v>5306</v>
      </c>
      <c r="J1469" t="s">
        <v>828</v>
      </c>
      <c r="K1469" t="s">
        <v>5903</v>
      </c>
      <c r="L1469">
        <v>3365</v>
      </c>
      <c r="P1469">
        <v>8</v>
      </c>
      <c r="Q1469">
        <v>110</v>
      </c>
      <c r="R1469">
        <v>880</v>
      </c>
      <c r="S1469">
        <f>IFERROR(_xlfn.XLOOKUP(tbl_Facturas[[#This Row],[Key_Fact]],tbl_Manifiestos[Key_Manif],tbl_Manifiestos[Pagado a Broker],0),0)</f>
        <v>818.40000000000009</v>
      </c>
      <c r="T1469">
        <v>927137.15000000037</v>
      </c>
    </row>
    <row r="1470" spans="1:20" x14ac:dyDescent="0.25">
      <c r="A1470" t="s">
        <v>5829</v>
      </c>
      <c r="B1470" t="str">
        <f>tbl_Facturas[[#This Row],[Factura]] &amp; "|" &amp; tbl_Facturas[[#This Row],[Proyecto OK]] &amp; "|" &amp; TEXT(tbl_Facturas[[#This Row],[Horas o Viaje]],"0.00") &amp; "|" &amp; TEXT(tbl_Facturas[[#This Row],[Costo unitario]],"0.00")</f>
        <v>2506|Lead Replacement Service|8.00|110.00</v>
      </c>
      <c r="C1470">
        <v>2506</v>
      </c>
      <c r="D1470">
        <v>229</v>
      </c>
      <c r="E1470" t="s">
        <v>5309</v>
      </c>
      <c r="G1470" t="s">
        <v>1235</v>
      </c>
      <c r="H1470" t="s">
        <v>1538</v>
      </c>
      <c r="I1470" s="134" t="s">
        <v>5306</v>
      </c>
      <c r="J1470" t="s">
        <v>828</v>
      </c>
      <c r="K1470" t="s">
        <v>5903</v>
      </c>
      <c r="L1470">
        <v>3365</v>
      </c>
      <c r="P1470">
        <v>8</v>
      </c>
      <c r="Q1470">
        <v>110</v>
      </c>
      <c r="R1470">
        <v>880</v>
      </c>
      <c r="S1470">
        <f>IFERROR(_xlfn.XLOOKUP(tbl_Facturas[[#This Row],[Key_Fact]],tbl_Manifiestos[Key_Manif],tbl_Manifiestos[Pagado a Broker],0),0)</f>
        <v>818.40000000000009</v>
      </c>
      <c r="T1470">
        <v>928017.15000000037</v>
      </c>
    </row>
    <row r="1471" spans="1:20" x14ac:dyDescent="0.25">
      <c r="A1471" t="s">
        <v>5829</v>
      </c>
      <c r="B1471" t="str">
        <f>tbl_Facturas[[#This Row],[Factura]] &amp; "|" &amp; tbl_Facturas[[#This Row],[Proyecto OK]] &amp; "|" &amp; TEXT(tbl_Facturas[[#This Row],[Horas o Viaje]],"0.00") &amp; "|" &amp; TEXT(tbl_Facturas[[#This Row],[Costo unitario]],"0.00")</f>
        <v>2506|Lead Replacement Service|10.50|110.00</v>
      </c>
      <c r="C1471">
        <v>2506</v>
      </c>
      <c r="D1471">
        <v>11</v>
      </c>
      <c r="E1471" t="s">
        <v>12</v>
      </c>
      <c r="G1471" t="s">
        <v>13</v>
      </c>
      <c r="H1471" t="s">
        <v>1539</v>
      </c>
      <c r="I1471" s="134" t="s">
        <v>5306</v>
      </c>
      <c r="J1471" t="s">
        <v>828</v>
      </c>
      <c r="K1471" t="s">
        <v>5903</v>
      </c>
      <c r="L1471">
        <v>3365</v>
      </c>
      <c r="P1471">
        <v>10.5</v>
      </c>
      <c r="Q1471">
        <v>110</v>
      </c>
      <c r="R1471">
        <v>1155</v>
      </c>
      <c r="S1471">
        <f>IFERROR(_xlfn.XLOOKUP(tbl_Facturas[[#This Row],[Key_Fact]],tbl_Manifiestos[Key_Manif],tbl_Manifiestos[Pagado a Broker],0),0)</f>
        <v>1074.1500000000001</v>
      </c>
      <c r="T1471">
        <v>929172.15000000037</v>
      </c>
    </row>
    <row r="1472" spans="1:20" x14ac:dyDescent="0.25">
      <c r="A1472" t="s">
        <v>5829</v>
      </c>
      <c r="B1472" t="str">
        <f>tbl_Facturas[[#This Row],[Factura]] &amp; "|" &amp; tbl_Facturas[[#This Row],[Proyecto OK]] &amp; "|" &amp; TEXT(tbl_Facturas[[#This Row],[Horas o Viaje]],"0.00") &amp; "|" &amp; TEXT(tbl_Facturas[[#This Row],[Costo unitario]],"0.00")</f>
        <v>2506|Lead Replacement Service|8.50|110.00</v>
      </c>
      <c r="C1472">
        <v>2506</v>
      </c>
      <c r="D1472">
        <v>76</v>
      </c>
      <c r="E1472" t="s">
        <v>5309</v>
      </c>
      <c r="G1472" t="s">
        <v>1287</v>
      </c>
      <c r="H1472" t="s">
        <v>1540</v>
      </c>
      <c r="I1472" s="134" t="s">
        <v>5306</v>
      </c>
      <c r="J1472" t="s">
        <v>828</v>
      </c>
      <c r="K1472" t="s">
        <v>5903</v>
      </c>
      <c r="L1472">
        <v>3365</v>
      </c>
      <c r="P1472">
        <v>8.5</v>
      </c>
      <c r="Q1472">
        <v>110</v>
      </c>
      <c r="R1472">
        <v>935</v>
      </c>
      <c r="S1472">
        <f>IFERROR(_xlfn.XLOOKUP(tbl_Facturas[[#This Row],[Key_Fact]],tbl_Manifiestos[Key_Manif],tbl_Manifiestos[Pagado a Broker],0),0)</f>
        <v>869.55000000000007</v>
      </c>
      <c r="T1472">
        <v>930107.15000000037</v>
      </c>
    </row>
    <row r="1473" spans="1:20" x14ac:dyDescent="0.25">
      <c r="A1473" t="s">
        <v>5829</v>
      </c>
      <c r="B1473" t="str">
        <f>tbl_Facturas[[#This Row],[Factura]] &amp; "|" &amp; tbl_Facturas[[#This Row],[Proyecto OK]] &amp; "|" &amp; TEXT(tbl_Facturas[[#This Row],[Horas o Viaje]],"0.00") &amp; "|" &amp; TEXT(tbl_Facturas[[#This Row],[Costo unitario]],"0.00")</f>
        <v>2506|Lead Replacement Service|8.50|110.00</v>
      </c>
      <c r="C1473">
        <v>2506</v>
      </c>
      <c r="D1473">
        <v>76</v>
      </c>
      <c r="E1473" t="s">
        <v>5309</v>
      </c>
      <c r="G1473" t="s">
        <v>1287</v>
      </c>
      <c r="H1473" t="s">
        <v>1541</v>
      </c>
      <c r="I1473" s="134" t="s">
        <v>5306</v>
      </c>
      <c r="J1473" t="s">
        <v>828</v>
      </c>
      <c r="K1473" t="s">
        <v>5903</v>
      </c>
      <c r="L1473">
        <v>3365</v>
      </c>
      <c r="P1473">
        <v>8.5</v>
      </c>
      <c r="Q1473">
        <v>110</v>
      </c>
      <c r="R1473">
        <v>935</v>
      </c>
      <c r="S1473">
        <f>IFERROR(_xlfn.XLOOKUP(tbl_Facturas[[#This Row],[Key_Fact]],tbl_Manifiestos[Key_Manif],tbl_Manifiestos[Pagado a Broker],0),0)</f>
        <v>869.55000000000007</v>
      </c>
      <c r="T1473">
        <v>931042.15000000037</v>
      </c>
    </row>
    <row r="1474" spans="1:20" x14ac:dyDescent="0.25">
      <c r="A1474" t="s">
        <v>5829</v>
      </c>
      <c r="B1474" t="str">
        <f>tbl_Facturas[[#This Row],[Factura]] &amp; "|" &amp; tbl_Facturas[[#This Row],[Proyecto OK]] &amp; "|" &amp; TEXT(tbl_Facturas[[#This Row],[Horas o Viaje]],"0.00") &amp; "|" &amp; TEXT(tbl_Facturas[[#This Row],[Costo unitario]],"0.00")</f>
        <v>2506|Lead Replacement Service|10.00|110.00</v>
      </c>
      <c r="C1474">
        <v>2506</v>
      </c>
      <c r="D1474">
        <v>11</v>
      </c>
      <c r="E1474" t="s">
        <v>12</v>
      </c>
      <c r="G1474" t="s">
        <v>13</v>
      </c>
      <c r="H1474" t="s">
        <v>1542</v>
      </c>
      <c r="I1474" s="134" t="s">
        <v>5306</v>
      </c>
      <c r="J1474" t="s">
        <v>828</v>
      </c>
      <c r="K1474" t="s">
        <v>5903</v>
      </c>
      <c r="L1474">
        <v>3365</v>
      </c>
      <c r="P1474">
        <v>10</v>
      </c>
      <c r="Q1474">
        <v>110</v>
      </c>
      <c r="R1474">
        <v>1100</v>
      </c>
      <c r="S1474">
        <f>IFERROR(_xlfn.XLOOKUP(tbl_Facturas[[#This Row],[Key_Fact]],tbl_Manifiestos[Key_Manif],tbl_Manifiestos[Pagado a Broker],0),0)</f>
        <v>1023</v>
      </c>
      <c r="T1474">
        <v>932142.15000000037</v>
      </c>
    </row>
    <row r="1475" spans="1:20" x14ac:dyDescent="0.25">
      <c r="A1475" t="s">
        <v>5829</v>
      </c>
      <c r="B1475" t="str">
        <f>tbl_Facturas[[#This Row],[Factura]] &amp; "|" &amp; tbl_Facturas[[#This Row],[Proyecto OK]] &amp; "|" &amp; TEXT(tbl_Facturas[[#This Row],[Horas o Viaje]],"0.00") &amp; "|" &amp; TEXT(tbl_Facturas[[#This Row],[Costo unitario]],"0.00")</f>
        <v>2506|Lead Replacement Service|8.50|110.00</v>
      </c>
      <c r="C1475">
        <v>2506</v>
      </c>
      <c r="D1475">
        <v>11</v>
      </c>
      <c r="E1475" t="s">
        <v>12</v>
      </c>
      <c r="G1475" t="s">
        <v>13</v>
      </c>
      <c r="H1475" t="s">
        <v>1543</v>
      </c>
      <c r="I1475" s="134" t="s">
        <v>5306</v>
      </c>
      <c r="J1475" t="s">
        <v>828</v>
      </c>
      <c r="K1475" t="s">
        <v>5903</v>
      </c>
      <c r="L1475">
        <v>3365</v>
      </c>
      <c r="P1475">
        <v>8.5</v>
      </c>
      <c r="Q1475">
        <v>110</v>
      </c>
      <c r="R1475">
        <v>935</v>
      </c>
      <c r="S1475">
        <f>IFERROR(_xlfn.XLOOKUP(tbl_Facturas[[#This Row],[Key_Fact]],tbl_Manifiestos[Key_Manif],tbl_Manifiestos[Pagado a Broker],0),0)</f>
        <v>869.55000000000007</v>
      </c>
      <c r="T1475">
        <v>933077.15000000037</v>
      </c>
    </row>
    <row r="1476" spans="1:20" x14ac:dyDescent="0.25">
      <c r="A1476" t="s">
        <v>5829</v>
      </c>
      <c r="B1476" t="str">
        <f>tbl_Facturas[[#This Row],[Factura]] &amp; "|" &amp; tbl_Facturas[[#This Row],[Proyecto OK]] &amp; "|" &amp; TEXT(tbl_Facturas[[#This Row],[Horas o Viaje]],"0.00") &amp; "|" &amp; TEXT(tbl_Facturas[[#This Row],[Costo unitario]],"0.00")</f>
        <v>2506|Lead Replacement Service|8.25|110.00</v>
      </c>
      <c r="C1476">
        <v>2506</v>
      </c>
      <c r="D1476">
        <v>114</v>
      </c>
      <c r="E1476" t="s">
        <v>27</v>
      </c>
      <c r="G1476" t="s">
        <v>57</v>
      </c>
      <c r="H1476" t="s">
        <v>1544</v>
      </c>
      <c r="I1476" s="134" t="s">
        <v>5306</v>
      </c>
      <c r="J1476" t="s">
        <v>828</v>
      </c>
      <c r="K1476" t="s">
        <v>5903</v>
      </c>
      <c r="L1476">
        <v>3365</v>
      </c>
      <c r="P1476">
        <v>8.25</v>
      </c>
      <c r="Q1476">
        <v>110</v>
      </c>
      <c r="R1476">
        <v>907.5</v>
      </c>
      <c r="S1476">
        <f>IFERROR(_xlfn.XLOOKUP(tbl_Facturas[[#This Row],[Key_Fact]],tbl_Manifiestos[Key_Manif],tbl_Manifiestos[Pagado a Broker],0),0)</f>
        <v>843.97500000000002</v>
      </c>
      <c r="T1476">
        <v>933984.65000000037</v>
      </c>
    </row>
    <row r="1477" spans="1:20" x14ac:dyDescent="0.25">
      <c r="A1477" t="s">
        <v>5829</v>
      </c>
      <c r="B1477" t="str">
        <f>tbl_Facturas[[#This Row],[Factura]] &amp; "|" &amp; tbl_Facturas[[#This Row],[Proyecto OK]] &amp; "|" &amp; TEXT(tbl_Facturas[[#This Row],[Horas o Viaje]],"0.00") &amp; "|" &amp; TEXT(tbl_Facturas[[#This Row],[Costo unitario]],"0.00")</f>
        <v>2507|AR Term|9.50|115.50</v>
      </c>
      <c r="C1477">
        <v>2507</v>
      </c>
      <c r="D1477">
        <v>773</v>
      </c>
      <c r="E1477" t="s">
        <v>663</v>
      </c>
      <c r="G1477" t="s">
        <v>1545</v>
      </c>
      <c r="H1477" t="s">
        <v>1546</v>
      </c>
      <c r="I1477" s="134" t="s">
        <v>5324</v>
      </c>
      <c r="J1477" t="s">
        <v>1039</v>
      </c>
      <c r="K1477" s="240" t="s">
        <v>1039</v>
      </c>
      <c r="P1477">
        <v>9.5</v>
      </c>
      <c r="Q1477">
        <v>115.5</v>
      </c>
      <c r="R1477">
        <v>1097.25</v>
      </c>
      <c r="S1477">
        <f>IFERROR(_xlfn.XLOOKUP(tbl_Facturas[[#This Row],[Key_Fact]],tbl_Manifiestos[Key_Manif],tbl_Manifiestos[Pagado a Broker],0),0)</f>
        <v>0</v>
      </c>
      <c r="T1477">
        <v>935081.90000000037</v>
      </c>
    </row>
    <row r="1478" spans="1:20" x14ac:dyDescent="0.25">
      <c r="A1478" t="s">
        <v>5829</v>
      </c>
      <c r="B1478" t="str">
        <f>tbl_Facturas[[#This Row],[Factura]] &amp; "|" &amp; tbl_Facturas[[#This Row],[Proyecto OK]] &amp; "|" &amp; TEXT(tbl_Facturas[[#This Row],[Horas o Viaje]],"0.00") &amp; "|" &amp; TEXT(tbl_Facturas[[#This Row],[Costo unitario]],"0.00")</f>
        <v>2507|AR Term|7.75|115.50</v>
      </c>
      <c r="C1478">
        <v>2507</v>
      </c>
      <c r="D1478">
        <v>114</v>
      </c>
      <c r="E1478" t="s">
        <v>27</v>
      </c>
      <c r="G1478" t="s">
        <v>57</v>
      </c>
      <c r="H1478" t="s">
        <v>1547</v>
      </c>
      <c r="I1478" s="134" t="s">
        <v>5324</v>
      </c>
      <c r="J1478" t="s">
        <v>1039</v>
      </c>
      <c r="K1478" s="240" t="s">
        <v>1039</v>
      </c>
      <c r="P1478">
        <v>7.75</v>
      </c>
      <c r="Q1478">
        <v>115.5</v>
      </c>
      <c r="R1478">
        <v>895.13</v>
      </c>
      <c r="S1478">
        <f>IFERROR(_xlfn.XLOOKUP(tbl_Facturas[[#This Row],[Key_Fact]],tbl_Manifiestos[Key_Manif],tbl_Manifiestos[Pagado a Broker],0),0)</f>
        <v>0</v>
      </c>
      <c r="T1478">
        <v>935977.03000000038</v>
      </c>
    </row>
    <row r="1479" spans="1:20" x14ac:dyDescent="0.25">
      <c r="A1479" t="s">
        <v>5829</v>
      </c>
      <c r="B1479" t="str">
        <f>tbl_Facturas[[#This Row],[Factura]] &amp; "|" &amp; tbl_Facturas[[#This Row],[Proyecto OK]] &amp; "|" &amp; TEXT(tbl_Facturas[[#This Row],[Horas o Viaje]],"0.00") &amp; "|" &amp; TEXT(tbl_Facturas[[#This Row],[Costo unitario]],"0.00")</f>
        <v>2507|AR Term|8.75|115.50</v>
      </c>
      <c r="C1479">
        <v>2507</v>
      </c>
      <c r="D1479">
        <v>114</v>
      </c>
      <c r="E1479" t="s">
        <v>27</v>
      </c>
      <c r="G1479" t="s">
        <v>57</v>
      </c>
      <c r="H1479" t="s">
        <v>1548</v>
      </c>
      <c r="I1479" s="134" t="s">
        <v>5324</v>
      </c>
      <c r="J1479" t="s">
        <v>1039</v>
      </c>
      <c r="K1479" s="240" t="s">
        <v>1039</v>
      </c>
      <c r="P1479">
        <v>8.75</v>
      </c>
      <c r="Q1479">
        <v>115.5</v>
      </c>
      <c r="R1479">
        <v>1010.63</v>
      </c>
      <c r="S1479">
        <f>IFERROR(_xlfn.XLOOKUP(tbl_Facturas[[#This Row],[Key_Fact]],tbl_Manifiestos[Key_Manif],tbl_Manifiestos[Pagado a Broker],0),0)</f>
        <v>939.88125000000002</v>
      </c>
      <c r="T1479">
        <v>936987.66000000038</v>
      </c>
    </row>
    <row r="1480" spans="1:20" x14ac:dyDescent="0.25">
      <c r="A1480" t="s">
        <v>5829</v>
      </c>
      <c r="B1480" t="str">
        <f>tbl_Facturas[[#This Row],[Factura]] &amp; "|" &amp; tbl_Facturas[[#This Row],[Proyecto OK]] &amp; "|" &amp; TEXT(tbl_Facturas[[#This Row],[Horas o Viaje]],"0.00") &amp; "|" &amp; TEXT(tbl_Facturas[[#This Row],[Costo unitario]],"0.00")</f>
        <v>2507|AR Term|8.25|115.50</v>
      </c>
      <c r="C1480">
        <v>2507</v>
      </c>
      <c r="D1480">
        <v>617</v>
      </c>
      <c r="E1480" t="s">
        <v>27</v>
      </c>
      <c r="G1480" t="s">
        <v>36</v>
      </c>
      <c r="H1480" t="s">
        <v>1549</v>
      </c>
      <c r="I1480" s="134" t="s">
        <v>5324</v>
      </c>
      <c r="J1480" t="s">
        <v>1039</v>
      </c>
      <c r="K1480" s="240" t="s">
        <v>1039</v>
      </c>
      <c r="P1480">
        <v>8.25</v>
      </c>
      <c r="Q1480">
        <v>115.5</v>
      </c>
      <c r="R1480">
        <v>952.88</v>
      </c>
      <c r="S1480">
        <f>IFERROR(_xlfn.XLOOKUP(tbl_Facturas[[#This Row],[Key_Fact]],tbl_Manifiestos[Key_Manif],tbl_Manifiestos[Pagado a Broker],0),0)</f>
        <v>886.17375000000004</v>
      </c>
      <c r="T1480">
        <v>937940.54000000039</v>
      </c>
    </row>
    <row r="1481" spans="1:20" x14ac:dyDescent="0.25">
      <c r="A1481" t="s">
        <v>5829</v>
      </c>
      <c r="B1481" t="str">
        <f>tbl_Facturas[[#This Row],[Factura]] &amp; "|" &amp; tbl_Facturas[[#This Row],[Proyecto OK]] &amp; "|" &amp; TEXT(tbl_Facturas[[#This Row],[Horas o Viaje]],"0.00") &amp; "|" &amp; TEXT(tbl_Facturas[[#This Row],[Costo unitario]],"0.00")</f>
        <v>2508|OAM|6.25|105.00</v>
      </c>
      <c r="C1481">
        <v>2508</v>
      </c>
      <c r="D1481">
        <v>515</v>
      </c>
      <c r="E1481" t="s">
        <v>27</v>
      </c>
      <c r="G1481" t="s">
        <v>54</v>
      </c>
      <c r="H1481" t="s">
        <v>1550</v>
      </c>
      <c r="I1481" s="134" t="s">
        <v>5867</v>
      </c>
      <c r="J1481" t="s">
        <v>787</v>
      </c>
      <c r="K1481" t="s">
        <v>787</v>
      </c>
      <c r="P1481">
        <v>6.25</v>
      </c>
      <c r="Q1481">
        <v>105</v>
      </c>
      <c r="R1481">
        <v>656.25</v>
      </c>
      <c r="S1481">
        <f>IFERROR(_xlfn.XLOOKUP(tbl_Facturas[[#This Row],[Key_Fact]],tbl_Manifiestos[Key_Manif],tbl_Manifiestos[Pagado a Broker],0),0)</f>
        <v>610.3125</v>
      </c>
      <c r="T1481">
        <v>938596.79000000039</v>
      </c>
    </row>
    <row r="1482" spans="1:20" x14ac:dyDescent="0.25">
      <c r="A1482" t="s">
        <v>5829</v>
      </c>
      <c r="B1482" t="str">
        <f>tbl_Facturas[[#This Row],[Factura]] &amp; "|" &amp; tbl_Facturas[[#This Row],[Proyecto OK]] &amp; "|" &amp; TEXT(tbl_Facturas[[#This Row],[Horas o Viaje]],"0.00") &amp; "|" &amp; TEXT(tbl_Facturas[[#This Row],[Costo unitario]],"0.00")</f>
        <v>2508|OAM|5.75|105.00</v>
      </c>
      <c r="C1482">
        <v>2508</v>
      </c>
      <c r="D1482">
        <v>515</v>
      </c>
      <c r="E1482" t="s">
        <v>27</v>
      </c>
      <c r="G1482" t="s">
        <v>54</v>
      </c>
      <c r="H1482" t="s">
        <v>1551</v>
      </c>
      <c r="I1482" s="134" t="s">
        <v>5867</v>
      </c>
      <c r="J1482" t="s">
        <v>787</v>
      </c>
      <c r="K1482" t="s">
        <v>787</v>
      </c>
      <c r="P1482">
        <v>5.75</v>
      </c>
      <c r="Q1482">
        <v>105</v>
      </c>
      <c r="R1482">
        <v>603.75</v>
      </c>
      <c r="S1482">
        <f>IFERROR(_xlfn.XLOOKUP(tbl_Facturas[[#This Row],[Key_Fact]],tbl_Manifiestos[Key_Manif],tbl_Manifiestos[Pagado a Broker],0),0)</f>
        <v>561.48750000000007</v>
      </c>
      <c r="T1482">
        <v>939200.54000000039</v>
      </c>
    </row>
    <row r="1483" spans="1:20" x14ac:dyDescent="0.25">
      <c r="A1483" t="s">
        <v>5829</v>
      </c>
      <c r="B1483" t="str">
        <f>tbl_Facturas[[#This Row],[Factura]] &amp; "|" &amp; tbl_Facturas[[#This Row],[Proyecto OK]] &amp; "|" &amp; TEXT(tbl_Facturas[[#This Row],[Horas o Viaje]],"0.00") &amp; "|" &amp; TEXT(tbl_Facturas[[#This Row],[Costo unitario]],"0.00")</f>
        <v>2508|OAM|7.00|105.00</v>
      </c>
      <c r="C1483">
        <v>2508</v>
      </c>
      <c r="D1483">
        <v>25</v>
      </c>
      <c r="E1483" t="s">
        <v>1339</v>
      </c>
      <c r="G1483" t="s">
        <v>1340</v>
      </c>
      <c r="H1483" t="s">
        <v>1552</v>
      </c>
      <c r="I1483" s="134" t="s">
        <v>5867</v>
      </c>
      <c r="J1483" t="s">
        <v>787</v>
      </c>
      <c r="K1483" t="s">
        <v>787</v>
      </c>
      <c r="P1483">
        <v>7</v>
      </c>
      <c r="Q1483">
        <v>105</v>
      </c>
      <c r="R1483">
        <v>735</v>
      </c>
      <c r="S1483">
        <f>IFERROR(_xlfn.XLOOKUP(tbl_Facturas[[#This Row],[Key_Fact]],tbl_Manifiestos[Key_Manif],tbl_Manifiestos[Pagado a Broker],0),0)</f>
        <v>661.5</v>
      </c>
      <c r="T1483">
        <v>939935.54000000039</v>
      </c>
    </row>
    <row r="1484" spans="1:20" x14ac:dyDescent="0.25">
      <c r="A1484" t="s">
        <v>5829</v>
      </c>
      <c r="B1484" t="str">
        <f>tbl_Facturas[[#This Row],[Factura]] &amp; "|" &amp; tbl_Facturas[[#This Row],[Proyecto OK]] &amp; "|" &amp; TEXT(tbl_Facturas[[#This Row],[Horas o Viaje]],"0.00") &amp; "|" &amp; TEXT(tbl_Facturas[[#This Row],[Costo unitario]],"0.00")</f>
        <v>2509|RAC|6.00|105.00</v>
      </c>
      <c r="C1484">
        <v>2509</v>
      </c>
      <c r="D1484">
        <v>25</v>
      </c>
      <c r="E1484" t="s">
        <v>1339</v>
      </c>
      <c r="G1484" t="s">
        <v>1340</v>
      </c>
      <c r="H1484" t="s">
        <v>1553</v>
      </c>
      <c r="I1484" s="134" t="s">
        <v>5328</v>
      </c>
      <c r="J1484" t="s">
        <v>781</v>
      </c>
      <c r="K1484" t="s">
        <v>781</v>
      </c>
      <c r="P1484">
        <v>6</v>
      </c>
      <c r="Q1484">
        <v>105</v>
      </c>
      <c r="R1484">
        <v>630</v>
      </c>
      <c r="S1484">
        <f>IFERROR(_xlfn.XLOOKUP(tbl_Facturas[[#This Row],[Key_Fact]],tbl_Manifiestos[Key_Manif],tbl_Manifiestos[Pagado a Broker],0),0)</f>
        <v>567</v>
      </c>
      <c r="T1484">
        <v>940565.54000000039</v>
      </c>
    </row>
    <row r="1485" spans="1:20" x14ac:dyDescent="0.25">
      <c r="A1485" t="s">
        <v>5829</v>
      </c>
      <c r="B1485" t="str">
        <f>tbl_Facturas[[#This Row],[Factura]] &amp; "|" &amp; tbl_Facturas[[#This Row],[Proyecto OK]] &amp; "|" &amp; TEXT(tbl_Facturas[[#This Row],[Horas o Viaje]],"0.00") &amp; "|" &amp; TEXT(tbl_Facturas[[#This Row],[Costo unitario]],"0.00")</f>
        <v>2509|RAC|7.50|105.00</v>
      </c>
      <c r="C1485">
        <v>2509</v>
      </c>
      <c r="D1485">
        <v>25</v>
      </c>
      <c r="E1485" t="s">
        <v>1339</v>
      </c>
      <c r="G1485" t="s">
        <v>1340</v>
      </c>
      <c r="H1485" t="s">
        <v>1554</v>
      </c>
      <c r="I1485" s="134" t="s">
        <v>5328</v>
      </c>
      <c r="J1485" t="s">
        <v>781</v>
      </c>
      <c r="K1485" t="s">
        <v>781</v>
      </c>
      <c r="P1485">
        <v>7.5</v>
      </c>
      <c r="Q1485">
        <v>105</v>
      </c>
      <c r="R1485">
        <v>787.5</v>
      </c>
      <c r="S1485">
        <f>IFERROR(_xlfn.XLOOKUP(tbl_Facturas[[#This Row],[Key_Fact]],tbl_Manifiestos[Key_Manif],tbl_Manifiestos[Pagado a Broker],0),0)</f>
        <v>708.75</v>
      </c>
      <c r="T1485">
        <v>941353.04000000039</v>
      </c>
    </row>
    <row r="1486" spans="1:20" x14ac:dyDescent="0.25">
      <c r="A1486" t="s">
        <v>5830</v>
      </c>
      <c r="B1486" t="str">
        <f>tbl_Facturas[[#This Row],[Factura]] &amp; "|" &amp; tbl_Facturas[[#This Row],[Proyecto OK]] &amp; "|" &amp; TEXT(tbl_Facturas[[#This Row],[Horas o Viaje]],"0.00") &amp; "|" &amp; TEXT(tbl_Facturas[[#This Row],[Costo unitario]],"0.00")</f>
        <v>2510|Lead Service Replacement|9.25|120.00</v>
      </c>
      <c r="C1486">
        <v>2510</v>
      </c>
      <c r="D1486">
        <v>19</v>
      </c>
      <c r="E1486" t="s">
        <v>12</v>
      </c>
      <c r="G1486" t="s">
        <v>24</v>
      </c>
      <c r="H1486" t="s">
        <v>1555</v>
      </c>
      <c r="I1486" s="134" t="s">
        <v>5322</v>
      </c>
      <c r="J1486" t="s">
        <v>1214</v>
      </c>
      <c r="K1486" t="s">
        <v>5881</v>
      </c>
      <c r="L1486" t="s">
        <v>5899</v>
      </c>
      <c r="P1486">
        <v>9.25</v>
      </c>
      <c r="Q1486">
        <v>120</v>
      </c>
      <c r="R1486">
        <v>1110</v>
      </c>
      <c r="S1486">
        <f>IFERROR(_xlfn.XLOOKUP(tbl_Facturas[[#This Row],[Key_Fact]],tbl_Manifiestos[Key_Manif],tbl_Manifiestos[Pagado a Broker],0),0)</f>
        <v>1032.3</v>
      </c>
      <c r="T1486">
        <v>942463.04000000039</v>
      </c>
    </row>
    <row r="1487" spans="1:20" x14ac:dyDescent="0.25">
      <c r="A1487" t="s">
        <v>5830</v>
      </c>
      <c r="B1487" t="str">
        <f>tbl_Facturas[[#This Row],[Factura]] &amp; "|" &amp; tbl_Facturas[[#This Row],[Proyecto OK]] &amp; "|" &amp; TEXT(tbl_Facturas[[#This Row],[Horas o Viaje]],"0.00") &amp; "|" &amp; TEXT(tbl_Facturas[[#This Row],[Costo unitario]],"0.00")</f>
        <v>2510|Lead Service Replacement|10.00|120.00</v>
      </c>
      <c r="C1487">
        <v>2510</v>
      </c>
      <c r="D1487">
        <v>19</v>
      </c>
      <c r="E1487" t="s">
        <v>12</v>
      </c>
      <c r="G1487" t="s">
        <v>24</v>
      </c>
      <c r="H1487" t="s">
        <v>1556</v>
      </c>
      <c r="I1487" s="134" t="s">
        <v>5322</v>
      </c>
      <c r="J1487" t="s">
        <v>1214</v>
      </c>
      <c r="K1487" t="s">
        <v>5881</v>
      </c>
      <c r="L1487" t="s">
        <v>5899</v>
      </c>
      <c r="P1487">
        <v>10</v>
      </c>
      <c r="Q1487">
        <v>120</v>
      </c>
      <c r="R1487">
        <v>1200</v>
      </c>
      <c r="S1487">
        <f>IFERROR(_xlfn.XLOOKUP(tbl_Facturas[[#This Row],[Key_Fact]],tbl_Manifiestos[Key_Manif],tbl_Manifiestos[Pagado a Broker],0),0)</f>
        <v>1116</v>
      </c>
      <c r="T1487">
        <v>943663.04000000039</v>
      </c>
    </row>
    <row r="1488" spans="1:20" x14ac:dyDescent="0.25">
      <c r="A1488" t="s">
        <v>5830</v>
      </c>
      <c r="B1488" t="str">
        <f>tbl_Facturas[[#This Row],[Factura]] &amp; "|" &amp; tbl_Facturas[[#This Row],[Proyecto OK]] &amp; "|" &amp; TEXT(tbl_Facturas[[#This Row],[Horas o Viaje]],"0.00") &amp; "|" &amp; TEXT(tbl_Facturas[[#This Row],[Costo unitario]],"0.00")</f>
        <v>2510|Lead Service Replacement|8.50|120.00</v>
      </c>
      <c r="C1488">
        <v>2510</v>
      </c>
      <c r="D1488">
        <v>19</v>
      </c>
      <c r="E1488" t="s">
        <v>12</v>
      </c>
      <c r="G1488" t="s">
        <v>24</v>
      </c>
      <c r="H1488" t="s">
        <v>1557</v>
      </c>
      <c r="I1488" s="134" t="s">
        <v>5322</v>
      </c>
      <c r="J1488" t="s">
        <v>1214</v>
      </c>
      <c r="K1488" t="s">
        <v>5881</v>
      </c>
      <c r="L1488" t="s">
        <v>5899</v>
      </c>
      <c r="P1488">
        <v>8.5</v>
      </c>
      <c r="Q1488">
        <v>120</v>
      </c>
      <c r="R1488">
        <v>1020</v>
      </c>
      <c r="S1488">
        <f>IFERROR(_xlfn.XLOOKUP(tbl_Facturas[[#This Row],[Key_Fact]],tbl_Manifiestos[Key_Manif],tbl_Manifiestos[Pagado a Broker],0),0)</f>
        <v>948.6</v>
      </c>
      <c r="T1488">
        <v>944683.04000000039</v>
      </c>
    </row>
    <row r="1489" spans="1:20" x14ac:dyDescent="0.25">
      <c r="A1489" t="s">
        <v>5830</v>
      </c>
      <c r="B1489" t="str">
        <f>tbl_Facturas[[#This Row],[Factura]] &amp; "|" &amp; tbl_Facturas[[#This Row],[Proyecto OK]] &amp; "|" &amp; TEXT(tbl_Facturas[[#This Row],[Horas o Viaje]],"0.00") &amp; "|" &amp; TEXT(tbl_Facturas[[#This Row],[Costo unitario]],"0.00")</f>
        <v>2510|Lead Service Replacement|9.25|120.00</v>
      </c>
      <c r="C1489">
        <v>2510</v>
      </c>
      <c r="D1489">
        <v>19</v>
      </c>
      <c r="E1489" t="s">
        <v>12</v>
      </c>
      <c r="G1489" t="s">
        <v>24</v>
      </c>
      <c r="H1489" t="s">
        <v>1558</v>
      </c>
      <c r="I1489" s="134" t="s">
        <v>5322</v>
      </c>
      <c r="J1489" t="s">
        <v>1214</v>
      </c>
      <c r="K1489" t="s">
        <v>5881</v>
      </c>
      <c r="L1489" t="s">
        <v>5899</v>
      </c>
      <c r="P1489">
        <v>9.25</v>
      </c>
      <c r="Q1489">
        <v>120</v>
      </c>
      <c r="R1489">
        <v>1110</v>
      </c>
      <c r="S1489">
        <f>IFERROR(_xlfn.XLOOKUP(tbl_Facturas[[#This Row],[Key_Fact]],tbl_Manifiestos[Key_Manif],tbl_Manifiestos[Pagado a Broker],0),0)</f>
        <v>1032.3</v>
      </c>
      <c r="T1489">
        <v>945793.04000000039</v>
      </c>
    </row>
    <row r="1490" spans="1:20" x14ac:dyDescent="0.25">
      <c r="A1490" t="s">
        <v>5830</v>
      </c>
      <c r="B1490" t="str">
        <f>tbl_Facturas[[#This Row],[Factura]] &amp; "|" &amp; tbl_Facturas[[#This Row],[Proyecto OK]] &amp; "|" &amp; TEXT(tbl_Facturas[[#This Row],[Horas o Viaje]],"0.00") &amp; "|" &amp; TEXT(tbl_Facturas[[#This Row],[Costo unitario]],"0.00")</f>
        <v>2511|Lombard|8.00|130.00</v>
      </c>
      <c r="C1490">
        <v>2511</v>
      </c>
      <c r="D1490">
        <v>54</v>
      </c>
      <c r="E1490" t="s">
        <v>19</v>
      </c>
      <c r="G1490" t="s">
        <v>479</v>
      </c>
      <c r="H1490" t="s">
        <v>1559</v>
      </c>
      <c r="I1490" s="134" t="s">
        <v>5322</v>
      </c>
      <c r="J1490" t="s">
        <v>1478</v>
      </c>
      <c r="K1490" t="s">
        <v>5882</v>
      </c>
      <c r="L1490">
        <v>2115</v>
      </c>
      <c r="P1490">
        <v>8</v>
      </c>
      <c r="Q1490">
        <v>130</v>
      </c>
      <c r="R1490">
        <v>1040</v>
      </c>
      <c r="S1490">
        <f>IFERROR(_xlfn.XLOOKUP(tbl_Facturas[[#This Row],[Key_Fact]],tbl_Manifiestos[Key_Manif],tbl_Manifiestos[Pagado a Broker],0),0)</f>
        <v>0</v>
      </c>
      <c r="T1490">
        <v>946833.04000000039</v>
      </c>
    </row>
    <row r="1491" spans="1:20" x14ac:dyDescent="0.25">
      <c r="A1491" t="s">
        <v>5830</v>
      </c>
      <c r="B1491" t="str">
        <f>tbl_Facturas[[#This Row],[Factura]] &amp; "|" &amp; tbl_Facturas[[#This Row],[Proyecto OK]] &amp; "|" &amp; TEXT(tbl_Facturas[[#This Row],[Horas o Viaje]],"0.00") &amp; "|" &amp; TEXT(tbl_Facturas[[#This Row],[Costo unitario]],"0.00")</f>
        <v>2511|Lombard|10.00|130.00</v>
      </c>
      <c r="C1491">
        <v>2511</v>
      </c>
      <c r="D1491">
        <v>54</v>
      </c>
      <c r="E1491" t="s">
        <v>19</v>
      </c>
      <c r="G1491" t="s">
        <v>479</v>
      </c>
      <c r="H1491" t="s">
        <v>1560</v>
      </c>
      <c r="I1491" s="134" t="s">
        <v>5322</v>
      </c>
      <c r="J1491" t="s">
        <v>1478</v>
      </c>
      <c r="K1491" t="s">
        <v>5882</v>
      </c>
      <c r="L1491">
        <v>2115</v>
      </c>
      <c r="P1491">
        <v>10</v>
      </c>
      <c r="Q1491">
        <v>130</v>
      </c>
      <c r="R1491">
        <v>1300</v>
      </c>
      <c r="S1491">
        <f>IFERROR(_xlfn.XLOOKUP(tbl_Facturas[[#This Row],[Key_Fact]],tbl_Manifiestos[Key_Manif],tbl_Manifiestos[Pagado a Broker],0),0)</f>
        <v>0</v>
      </c>
      <c r="T1491">
        <v>948133.04000000039</v>
      </c>
    </row>
    <row r="1492" spans="1:20" x14ac:dyDescent="0.25">
      <c r="A1492" t="s">
        <v>5830</v>
      </c>
      <c r="B1492" t="str">
        <f>tbl_Facturas[[#This Row],[Factura]] &amp; "|" &amp; tbl_Facturas[[#This Row],[Proyecto OK]] &amp; "|" &amp; TEXT(tbl_Facturas[[#This Row],[Horas o Viaje]],"0.00") &amp; "|" &amp; TEXT(tbl_Facturas[[#This Row],[Costo unitario]],"0.00")</f>
        <v>2511|Lombard|5.50|130.00</v>
      </c>
      <c r="C1492">
        <v>2511</v>
      </c>
      <c r="D1492">
        <v>54</v>
      </c>
      <c r="E1492" t="s">
        <v>19</v>
      </c>
      <c r="G1492" t="s">
        <v>479</v>
      </c>
      <c r="H1492" t="s">
        <v>1561</v>
      </c>
      <c r="I1492" s="134" t="s">
        <v>5322</v>
      </c>
      <c r="J1492" t="s">
        <v>1478</v>
      </c>
      <c r="K1492" t="s">
        <v>5882</v>
      </c>
      <c r="L1492">
        <v>2115</v>
      </c>
      <c r="P1492">
        <v>5.5</v>
      </c>
      <c r="Q1492">
        <v>130</v>
      </c>
      <c r="R1492">
        <v>715</v>
      </c>
      <c r="S1492">
        <f>IFERROR(_xlfn.XLOOKUP(tbl_Facturas[[#This Row],[Key_Fact]],tbl_Manifiestos[Key_Manif],tbl_Manifiestos[Pagado a Broker],0),0)</f>
        <v>0</v>
      </c>
      <c r="T1492">
        <v>948848.04000000039</v>
      </c>
    </row>
    <row r="1493" spans="1:20" x14ac:dyDescent="0.25">
      <c r="A1493" t="s">
        <v>5830</v>
      </c>
      <c r="B1493" t="str">
        <f>tbl_Facturas[[#This Row],[Factura]] &amp; "|" &amp; tbl_Facturas[[#This Row],[Proyecto OK]] &amp; "|" &amp; TEXT(tbl_Facturas[[#This Row],[Horas o Viaje]],"0.00") &amp; "|" &amp; TEXT(tbl_Facturas[[#This Row],[Costo unitario]],"0.00")</f>
        <v>2512|Berry Project|1.00|420.00</v>
      </c>
      <c r="C1493">
        <v>2512</v>
      </c>
      <c r="D1493">
        <v>325</v>
      </c>
      <c r="E1493" t="s">
        <v>27</v>
      </c>
      <c r="G1493" t="s">
        <v>34</v>
      </c>
      <c r="H1493" t="s">
        <v>1562</v>
      </c>
      <c r="I1493" s="134" t="s">
        <v>5322</v>
      </c>
      <c r="J1493" t="s">
        <v>1219</v>
      </c>
      <c r="K1493" t="s">
        <v>5883</v>
      </c>
      <c r="L1493">
        <v>2513</v>
      </c>
      <c r="P1493">
        <v>1</v>
      </c>
      <c r="Q1493">
        <v>420</v>
      </c>
      <c r="R1493">
        <v>420</v>
      </c>
      <c r="S1493">
        <f>IFERROR(_xlfn.XLOOKUP(tbl_Facturas[[#This Row],[Key_Fact]],tbl_Manifiestos[Key_Manif],tbl_Manifiestos[Pagado a Broker],0),0)</f>
        <v>390.6</v>
      </c>
      <c r="T1493">
        <v>949268.04000000039</v>
      </c>
    </row>
    <row r="1494" spans="1:20" x14ac:dyDescent="0.25">
      <c r="A1494" t="s">
        <v>5830</v>
      </c>
      <c r="B1494" t="str">
        <f>tbl_Facturas[[#This Row],[Factura]] &amp; "|" &amp; tbl_Facturas[[#This Row],[Proyecto OK]] &amp; "|" &amp; TEXT(tbl_Facturas[[#This Row],[Horas o Viaje]],"0.00") &amp; "|" &amp; TEXT(tbl_Facturas[[#This Row],[Costo unitario]],"0.00")</f>
        <v>2512|Berry Project|9.00|130.00</v>
      </c>
      <c r="C1494">
        <v>2512</v>
      </c>
      <c r="D1494">
        <v>103</v>
      </c>
      <c r="E1494" t="s">
        <v>27</v>
      </c>
      <c r="G1494" t="s">
        <v>284</v>
      </c>
      <c r="H1494" t="s">
        <v>1563</v>
      </c>
      <c r="I1494" s="134" t="s">
        <v>5322</v>
      </c>
      <c r="J1494" t="s">
        <v>1219</v>
      </c>
      <c r="K1494" t="s">
        <v>5883</v>
      </c>
      <c r="L1494">
        <v>2513</v>
      </c>
      <c r="P1494">
        <v>9</v>
      </c>
      <c r="Q1494">
        <v>130</v>
      </c>
      <c r="R1494">
        <v>1170</v>
      </c>
      <c r="S1494">
        <f>IFERROR(_xlfn.XLOOKUP(tbl_Facturas[[#This Row],[Key_Fact]],tbl_Manifiestos[Key_Manif],tbl_Manifiestos[Pagado a Broker],0),0)</f>
        <v>1088.1000000000001</v>
      </c>
      <c r="T1494">
        <v>950438.04000000039</v>
      </c>
    </row>
    <row r="1495" spans="1:20" x14ac:dyDescent="0.25">
      <c r="A1495" t="s">
        <v>5830</v>
      </c>
      <c r="B1495" t="str">
        <f>tbl_Facturas[[#This Row],[Factura]] &amp; "|" &amp; tbl_Facturas[[#This Row],[Proyecto OK]] &amp; "|" &amp; TEXT(tbl_Facturas[[#This Row],[Horas o Viaje]],"0.00") &amp; "|" &amp; TEXT(tbl_Facturas[[#This Row],[Costo unitario]],"0.00")</f>
        <v>2512|Berry Project|1.00|420.00</v>
      </c>
      <c r="C1495">
        <v>2512</v>
      </c>
      <c r="D1495">
        <v>73</v>
      </c>
      <c r="E1495" t="s">
        <v>19</v>
      </c>
      <c r="G1495" t="s">
        <v>20</v>
      </c>
      <c r="H1495" t="s">
        <v>1564</v>
      </c>
      <c r="I1495" s="134" t="s">
        <v>5322</v>
      </c>
      <c r="J1495" t="s">
        <v>1219</v>
      </c>
      <c r="K1495" t="s">
        <v>5883</v>
      </c>
      <c r="L1495">
        <v>2513</v>
      </c>
      <c r="P1495">
        <v>1</v>
      </c>
      <c r="Q1495">
        <v>420</v>
      </c>
      <c r="R1495">
        <v>420</v>
      </c>
      <c r="S1495">
        <f>IFERROR(_xlfn.XLOOKUP(tbl_Facturas[[#This Row],[Key_Fact]],tbl_Manifiestos[Key_Manif],tbl_Manifiestos[Pagado a Broker],0),0)</f>
        <v>390.6</v>
      </c>
      <c r="T1495">
        <v>950858.04000000039</v>
      </c>
    </row>
    <row r="1496" spans="1:20" x14ac:dyDescent="0.25">
      <c r="A1496" t="s">
        <v>5830</v>
      </c>
      <c r="B1496" t="str">
        <f>tbl_Facturas[[#This Row],[Factura]] &amp; "|" &amp; tbl_Facturas[[#This Row],[Proyecto OK]] &amp; "|" &amp; TEXT(tbl_Facturas[[#This Row],[Horas o Viaje]],"0.00") &amp; "|" &amp; TEXT(tbl_Facturas[[#This Row],[Costo unitario]],"0.00")</f>
        <v>2512|Berry Project|4.00|130.00</v>
      </c>
      <c r="C1496">
        <v>2512</v>
      </c>
      <c r="D1496">
        <v>73</v>
      </c>
      <c r="E1496" t="s">
        <v>19</v>
      </c>
      <c r="G1496" t="s">
        <v>20</v>
      </c>
      <c r="H1496" t="s">
        <v>1565</v>
      </c>
      <c r="I1496" s="134" t="s">
        <v>5322</v>
      </c>
      <c r="J1496" t="s">
        <v>1219</v>
      </c>
      <c r="K1496" t="s">
        <v>5883</v>
      </c>
      <c r="L1496">
        <v>2513</v>
      </c>
      <c r="P1496">
        <v>4</v>
      </c>
      <c r="Q1496">
        <v>130</v>
      </c>
      <c r="R1496">
        <v>520</v>
      </c>
      <c r="S1496">
        <f>IFERROR(_xlfn.XLOOKUP(tbl_Facturas[[#This Row],[Key_Fact]],tbl_Manifiestos[Key_Manif],tbl_Manifiestos[Pagado a Broker],0),0)</f>
        <v>0</v>
      </c>
      <c r="T1496">
        <v>951378.04000000039</v>
      </c>
    </row>
    <row r="1497" spans="1:20" x14ac:dyDescent="0.25">
      <c r="A1497" t="s">
        <v>5830</v>
      </c>
      <c r="B1497" t="str">
        <f>tbl_Facturas[[#This Row],[Factura]] &amp; "|" &amp; tbl_Facturas[[#This Row],[Proyecto OK]] &amp; "|" &amp; TEXT(tbl_Facturas[[#This Row],[Horas o Viaje]],"0.00") &amp; "|" &amp; TEXT(tbl_Facturas[[#This Row],[Costo unitario]],"0.00")</f>
        <v>2512|Berry Project|1.00|420.00</v>
      </c>
      <c r="C1497">
        <v>2512</v>
      </c>
      <c r="D1497">
        <v>82</v>
      </c>
      <c r="E1497" t="s">
        <v>12</v>
      </c>
      <c r="G1497" t="s">
        <v>792</v>
      </c>
      <c r="H1497" t="s">
        <v>1566</v>
      </c>
      <c r="I1497" s="134" t="s">
        <v>5322</v>
      </c>
      <c r="J1497" t="s">
        <v>1219</v>
      </c>
      <c r="K1497" t="s">
        <v>5883</v>
      </c>
      <c r="L1497">
        <v>2513</v>
      </c>
      <c r="P1497">
        <v>1</v>
      </c>
      <c r="Q1497">
        <v>420</v>
      </c>
      <c r="R1497">
        <v>420</v>
      </c>
      <c r="S1497">
        <f>IFERROR(_xlfn.XLOOKUP(tbl_Facturas[[#This Row],[Key_Fact]],tbl_Manifiestos[Key_Manif],tbl_Manifiestos[Pagado a Broker],0),0)</f>
        <v>390.6</v>
      </c>
      <c r="T1497">
        <v>951798.04000000039</v>
      </c>
    </row>
    <row r="1498" spans="1:20" x14ac:dyDescent="0.25">
      <c r="A1498" t="s">
        <v>5830</v>
      </c>
      <c r="B1498" t="str">
        <f>tbl_Facturas[[#This Row],[Factura]] &amp; "|" &amp; tbl_Facturas[[#This Row],[Proyecto OK]] &amp; "|" &amp; TEXT(tbl_Facturas[[#This Row],[Horas o Viaje]],"0.00") &amp; "|" &amp; TEXT(tbl_Facturas[[#This Row],[Costo unitario]],"0.00")</f>
        <v>2512|Berry Project|3.75|130.00</v>
      </c>
      <c r="C1498">
        <v>2512</v>
      </c>
      <c r="D1498">
        <v>82</v>
      </c>
      <c r="E1498" t="s">
        <v>12</v>
      </c>
      <c r="G1498" t="s">
        <v>792</v>
      </c>
      <c r="H1498" t="s">
        <v>1567</v>
      </c>
      <c r="I1498" s="134" t="s">
        <v>5322</v>
      </c>
      <c r="J1498" t="s">
        <v>1219</v>
      </c>
      <c r="K1498" t="s">
        <v>5883</v>
      </c>
      <c r="L1498">
        <v>2513</v>
      </c>
      <c r="P1498">
        <v>3.75</v>
      </c>
      <c r="Q1498">
        <v>130</v>
      </c>
      <c r="R1498">
        <v>487.5</v>
      </c>
      <c r="S1498">
        <f>IFERROR(_xlfn.XLOOKUP(tbl_Facturas[[#This Row],[Key_Fact]],tbl_Manifiestos[Key_Manif],tbl_Manifiestos[Pagado a Broker],0),0)</f>
        <v>453.375</v>
      </c>
      <c r="T1498">
        <v>952285.54000000039</v>
      </c>
    </row>
    <row r="1499" spans="1:20" x14ac:dyDescent="0.25">
      <c r="A1499" t="s">
        <v>5830</v>
      </c>
      <c r="B1499" t="str">
        <f>tbl_Facturas[[#This Row],[Factura]] &amp; "|" &amp; tbl_Facturas[[#This Row],[Proyecto OK]] &amp; "|" &amp; TEXT(tbl_Facturas[[#This Row],[Horas o Viaje]],"0.00") &amp; "|" &amp; TEXT(tbl_Facturas[[#This Row],[Costo unitario]],"0.00")</f>
        <v>2512|Berry Project|9.00|130.00</v>
      </c>
      <c r="C1499">
        <v>2512</v>
      </c>
      <c r="D1499">
        <v>103</v>
      </c>
      <c r="E1499" t="s">
        <v>27</v>
      </c>
      <c r="G1499" t="s">
        <v>284</v>
      </c>
      <c r="H1499" t="s">
        <v>1568</v>
      </c>
      <c r="I1499" s="134" t="s">
        <v>5322</v>
      </c>
      <c r="J1499" t="s">
        <v>1219</v>
      </c>
      <c r="K1499" t="s">
        <v>5883</v>
      </c>
      <c r="L1499">
        <v>2513</v>
      </c>
      <c r="P1499">
        <v>9</v>
      </c>
      <c r="Q1499">
        <v>130</v>
      </c>
      <c r="R1499">
        <v>1170</v>
      </c>
      <c r="S1499">
        <f>IFERROR(_xlfn.XLOOKUP(tbl_Facturas[[#This Row],[Key_Fact]],tbl_Manifiestos[Key_Manif],tbl_Manifiestos[Pagado a Broker],0),0)</f>
        <v>1088.1000000000001</v>
      </c>
      <c r="T1499">
        <v>953455.54000000039</v>
      </c>
    </row>
    <row r="1500" spans="1:20" x14ac:dyDescent="0.25">
      <c r="A1500" t="s">
        <v>5830</v>
      </c>
      <c r="B1500" t="str">
        <f>tbl_Facturas[[#This Row],[Factura]] &amp; "|" &amp; tbl_Facturas[[#This Row],[Proyecto OK]] &amp; "|" &amp; TEXT(tbl_Facturas[[#This Row],[Horas o Viaje]],"0.00") &amp; "|" &amp; TEXT(tbl_Facturas[[#This Row],[Costo unitario]],"0.00")</f>
        <v>2512|Berry Project|9.00|130.00</v>
      </c>
      <c r="C1500">
        <v>2512</v>
      </c>
      <c r="D1500">
        <v>73</v>
      </c>
      <c r="E1500" t="s">
        <v>19</v>
      </c>
      <c r="G1500" t="s">
        <v>20</v>
      </c>
      <c r="H1500" t="s">
        <v>1569</v>
      </c>
      <c r="I1500" s="134" t="s">
        <v>5322</v>
      </c>
      <c r="J1500" t="s">
        <v>1219</v>
      </c>
      <c r="K1500" t="s">
        <v>5883</v>
      </c>
      <c r="L1500">
        <v>2513</v>
      </c>
      <c r="P1500">
        <v>9</v>
      </c>
      <c r="Q1500">
        <v>130</v>
      </c>
      <c r="R1500">
        <v>1170</v>
      </c>
      <c r="S1500">
        <f>IFERROR(_xlfn.XLOOKUP(tbl_Facturas[[#This Row],[Key_Fact]],tbl_Manifiestos[Key_Manif],tbl_Manifiestos[Pagado a Broker],0),0)</f>
        <v>1088.1000000000001</v>
      </c>
      <c r="T1500">
        <v>954625.54000000039</v>
      </c>
    </row>
    <row r="1501" spans="1:20" x14ac:dyDescent="0.25">
      <c r="A1501" t="s">
        <v>5830</v>
      </c>
      <c r="B1501" t="str">
        <f>tbl_Facturas[[#This Row],[Factura]] &amp; "|" &amp; tbl_Facturas[[#This Row],[Proyecto OK]] &amp; "|" &amp; TEXT(tbl_Facturas[[#This Row],[Horas o Viaje]],"0.00") &amp; "|" &amp; TEXT(tbl_Facturas[[#This Row],[Costo unitario]],"0.00")</f>
        <v>2512|Berry Project|1.00|420.00</v>
      </c>
      <c r="C1501">
        <v>2512</v>
      </c>
      <c r="D1501">
        <v>103</v>
      </c>
      <c r="E1501" t="s">
        <v>27</v>
      </c>
      <c r="G1501" t="s">
        <v>284</v>
      </c>
      <c r="H1501" t="s">
        <v>1570</v>
      </c>
      <c r="I1501" s="134" t="s">
        <v>5322</v>
      </c>
      <c r="J1501" t="s">
        <v>1219</v>
      </c>
      <c r="K1501" t="s">
        <v>5883</v>
      </c>
      <c r="L1501">
        <v>2513</v>
      </c>
      <c r="P1501">
        <v>1</v>
      </c>
      <c r="Q1501">
        <v>420</v>
      </c>
      <c r="R1501">
        <v>420</v>
      </c>
      <c r="S1501">
        <f>IFERROR(_xlfn.XLOOKUP(tbl_Facturas[[#This Row],[Key_Fact]],tbl_Manifiestos[Key_Manif],tbl_Manifiestos[Pagado a Broker],0),0)</f>
        <v>390.6</v>
      </c>
      <c r="T1501">
        <v>955045.54000000039</v>
      </c>
    </row>
    <row r="1502" spans="1:20" x14ac:dyDescent="0.25">
      <c r="A1502" t="s">
        <v>5830</v>
      </c>
      <c r="B1502" t="str">
        <f>tbl_Facturas[[#This Row],[Factura]] &amp; "|" &amp; tbl_Facturas[[#This Row],[Proyecto OK]] &amp; "|" &amp; TEXT(tbl_Facturas[[#This Row],[Horas o Viaje]],"0.00") &amp; "|" &amp; TEXT(tbl_Facturas[[#This Row],[Costo unitario]],"0.00")</f>
        <v>2512|Berry Project|5.00|130.00</v>
      </c>
      <c r="C1502">
        <v>2512</v>
      </c>
      <c r="D1502">
        <v>103</v>
      </c>
      <c r="E1502" t="s">
        <v>27</v>
      </c>
      <c r="G1502" t="s">
        <v>284</v>
      </c>
      <c r="H1502" t="s">
        <v>1571</v>
      </c>
      <c r="I1502" s="134" t="s">
        <v>5322</v>
      </c>
      <c r="J1502" t="s">
        <v>1219</v>
      </c>
      <c r="K1502" t="s">
        <v>5883</v>
      </c>
      <c r="L1502">
        <v>2513</v>
      </c>
      <c r="P1502">
        <v>5</v>
      </c>
      <c r="Q1502">
        <v>130</v>
      </c>
      <c r="R1502">
        <v>650</v>
      </c>
      <c r="S1502">
        <f>IFERROR(_xlfn.XLOOKUP(tbl_Facturas[[#This Row],[Key_Fact]],tbl_Manifiestos[Key_Manif],tbl_Manifiestos[Pagado a Broker],0),0)</f>
        <v>604.5</v>
      </c>
      <c r="T1502">
        <v>955695.54000000039</v>
      </c>
    </row>
    <row r="1503" spans="1:20" x14ac:dyDescent="0.25">
      <c r="A1503" t="s">
        <v>5830</v>
      </c>
      <c r="B1503" t="str">
        <f>tbl_Facturas[[#This Row],[Factura]] &amp; "|" &amp; tbl_Facturas[[#This Row],[Proyecto OK]] &amp; "|" &amp; TEXT(tbl_Facturas[[#This Row],[Horas o Viaje]],"0.00") &amp; "|" &amp; TEXT(tbl_Facturas[[#This Row],[Costo unitario]],"0.00")</f>
        <v>2512|Berry Project|8.00|130.00</v>
      </c>
      <c r="C1503">
        <v>2512</v>
      </c>
      <c r="D1503">
        <v>73</v>
      </c>
      <c r="E1503" t="s">
        <v>19</v>
      </c>
      <c r="G1503" t="s">
        <v>20</v>
      </c>
      <c r="H1503" t="s">
        <v>1572</v>
      </c>
      <c r="I1503" s="134" t="s">
        <v>5322</v>
      </c>
      <c r="J1503" t="s">
        <v>1219</v>
      </c>
      <c r="K1503" t="s">
        <v>5883</v>
      </c>
      <c r="L1503">
        <v>2513</v>
      </c>
      <c r="P1503">
        <v>8</v>
      </c>
      <c r="Q1503">
        <v>130</v>
      </c>
      <c r="R1503">
        <v>1040</v>
      </c>
      <c r="S1503">
        <f>IFERROR(_xlfn.XLOOKUP(tbl_Facturas[[#This Row],[Key_Fact]],tbl_Manifiestos[Key_Manif],tbl_Manifiestos[Pagado a Broker],0),0)</f>
        <v>0</v>
      </c>
      <c r="T1503">
        <v>956735.54000000039</v>
      </c>
    </row>
    <row r="1504" spans="1:20" x14ac:dyDescent="0.25">
      <c r="A1504" t="s">
        <v>5830</v>
      </c>
      <c r="B1504" t="str">
        <f>tbl_Facturas[[#This Row],[Factura]] &amp; "|" &amp; tbl_Facturas[[#This Row],[Proyecto OK]] &amp; "|" &amp; TEXT(tbl_Facturas[[#This Row],[Horas o Viaje]],"0.00") &amp; "|" &amp; TEXT(tbl_Facturas[[#This Row],[Costo unitario]],"0.00")</f>
        <v>2512|Berry Project|8.50|130.00</v>
      </c>
      <c r="C1504">
        <v>2512</v>
      </c>
      <c r="D1504">
        <v>103</v>
      </c>
      <c r="E1504" t="s">
        <v>27</v>
      </c>
      <c r="G1504" t="s">
        <v>284</v>
      </c>
      <c r="H1504" t="s">
        <v>1573</v>
      </c>
      <c r="I1504" s="134" t="s">
        <v>5322</v>
      </c>
      <c r="J1504" t="s">
        <v>1219</v>
      </c>
      <c r="K1504" t="s">
        <v>5883</v>
      </c>
      <c r="L1504">
        <v>2513</v>
      </c>
      <c r="P1504">
        <v>8.5</v>
      </c>
      <c r="Q1504">
        <v>130</v>
      </c>
      <c r="R1504">
        <v>1105</v>
      </c>
      <c r="S1504">
        <f>IFERROR(_xlfn.XLOOKUP(tbl_Facturas[[#This Row],[Key_Fact]],tbl_Manifiestos[Key_Manif],tbl_Manifiestos[Pagado a Broker],0),0)</f>
        <v>1027.6500000000001</v>
      </c>
      <c r="T1504">
        <v>957840.54000000039</v>
      </c>
    </row>
    <row r="1505" spans="1:20" x14ac:dyDescent="0.25">
      <c r="A1505" t="s">
        <v>5830</v>
      </c>
      <c r="B1505" t="str">
        <f>tbl_Facturas[[#This Row],[Factura]] &amp; "|" &amp; tbl_Facturas[[#This Row],[Proyecto OK]] &amp; "|" &amp; TEXT(tbl_Facturas[[#This Row],[Horas o Viaje]],"0.00") &amp; "|" &amp; TEXT(tbl_Facturas[[#This Row],[Costo unitario]],"0.00")</f>
        <v>2512|Berry Project|1.00|420.00</v>
      </c>
      <c r="C1505">
        <v>2512</v>
      </c>
      <c r="D1505">
        <v>325</v>
      </c>
      <c r="E1505" t="s">
        <v>27</v>
      </c>
      <c r="G1505" t="s">
        <v>34</v>
      </c>
      <c r="H1505" t="s">
        <v>1574</v>
      </c>
      <c r="I1505" s="134" t="s">
        <v>5322</v>
      </c>
      <c r="J1505" t="s">
        <v>1219</v>
      </c>
      <c r="K1505" t="s">
        <v>5883</v>
      </c>
      <c r="L1505">
        <v>2513</v>
      </c>
      <c r="P1505">
        <v>1</v>
      </c>
      <c r="Q1505">
        <v>420</v>
      </c>
      <c r="R1505">
        <v>420</v>
      </c>
      <c r="S1505">
        <f>IFERROR(_xlfn.XLOOKUP(tbl_Facturas[[#This Row],[Key_Fact]],tbl_Manifiestos[Key_Manif],tbl_Manifiestos[Pagado a Broker],0),0)</f>
        <v>390.6</v>
      </c>
      <c r="T1505">
        <v>958260.54000000039</v>
      </c>
    </row>
    <row r="1506" spans="1:20" x14ac:dyDescent="0.25">
      <c r="A1506" t="s">
        <v>5830</v>
      </c>
      <c r="B1506" t="str">
        <f>tbl_Facturas[[#This Row],[Factura]] &amp; "|" &amp; tbl_Facturas[[#This Row],[Proyecto OK]] &amp; "|" &amp; TEXT(tbl_Facturas[[#This Row],[Horas o Viaje]],"0.00") &amp; "|" &amp; TEXT(tbl_Facturas[[#This Row],[Costo unitario]],"0.00")</f>
        <v>2512|Berry Project|9.00|130.00</v>
      </c>
      <c r="C1506">
        <v>2512</v>
      </c>
      <c r="D1506">
        <v>325</v>
      </c>
      <c r="E1506" t="s">
        <v>19</v>
      </c>
      <c r="G1506" t="s">
        <v>20</v>
      </c>
      <c r="H1506" t="s">
        <v>1576</v>
      </c>
      <c r="I1506" s="134" t="s">
        <v>5322</v>
      </c>
      <c r="J1506" t="s">
        <v>1219</v>
      </c>
      <c r="K1506" t="s">
        <v>5883</v>
      </c>
      <c r="L1506">
        <v>2513</v>
      </c>
      <c r="P1506">
        <v>9</v>
      </c>
      <c r="Q1506">
        <v>130</v>
      </c>
      <c r="R1506">
        <v>1170</v>
      </c>
      <c r="S1506">
        <f>IFERROR(_xlfn.XLOOKUP(tbl_Facturas[[#This Row],[Key_Fact]],tbl_Manifiestos[Key_Manif],tbl_Manifiestos[Pagado a Broker],0),0)</f>
        <v>1088.1000000000001</v>
      </c>
      <c r="T1506">
        <v>959625.54000000039</v>
      </c>
    </row>
    <row r="1507" spans="1:20" x14ac:dyDescent="0.25">
      <c r="A1507" t="s">
        <v>5830</v>
      </c>
      <c r="B1507" t="str">
        <f>tbl_Facturas[[#This Row],[Factura]] &amp; "|" &amp; tbl_Facturas[[#This Row],[Proyecto OK]] &amp; "|" &amp; TEXT(tbl_Facturas[[#This Row],[Horas o Viaje]],"0.00") &amp; "|" &amp; TEXT(tbl_Facturas[[#This Row],[Costo unitario]],"0.00")</f>
        <v>2512|Berry Project|7.25|130.00</v>
      </c>
      <c r="C1507">
        <v>2512</v>
      </c>
      <c r="D1507">
        <v>73</v>
      </c>
      <c r="E1507" t="s">
        <v>27</v>
      </c>
      <c r="G1507" t="s">
        <v>54</v>
      </c>
      <c r="H1507" t="s">
        <v>1577</v>
      </c>
      <c r="I1507" s="134" t="s">
        <v>5322</v>
      </c>
      <c r="J1507" t="s">
        <v>1219</v>
      </c>
      <c r="K1507" t="s">
        <v>5883</v>
      </c>
      <c r="L1507">
        <v>2513</v>
      </c>
      <c r="P1507">
        <v>7.25</v>
      </c>
      <c r="Q1507">
        <v>130</v>
      </c>
      <c r="R1507">
        <v>942.5</v>
      </c>
      <c r="S1507">
        <f>IFERROR(_xlfn.XLOOKUP(tbl_Facturas[[#This Row],[Key_Fact]],tbl_Manifiestos[Key_Manif],tbl_Manifiestos[Pagado a Broker],0),0)</f>
        <v>876.52500000000009</v>
      </c>
      <c r="T1507">
        <v>960712.99000000046</v>
      </c>
    </row>
    <row r="1508" spans="1:20" x14ac:dyDescent="0.25">
      <c r="A1508" t="s">
        <v>5830</v>
      </c>
      <c r="B1508" t="str">
        <f>tbl_Facturas[[#This Row],[Factura]] &amp; "|" &amp; tbl_Facturas[[#This Row],[Proyecto OK]] &amp; "|" &amp; TEXT(tbl_Facturas[[#This Row],[Horas o Viaje]],"0.00") &amp; "|" &amp; TEXT(tbl_Facturas[[#This Row],[Costo unitario]],"0.00")</f>
        <v>2512|Berry Project|1.00|8.15</v>
      </c>
      <c r="C1508">
        <v>2512</v>
      </c>
      <c r="D1508">
        <v>82</v>
      </c>
      <c r="E1508" t="s">
        <v>12</v>
      </c>
      <c r="G1508" t="s">
        <v>792</v>
      </c>
      <c r="H1508" t="s">
        <v>1567</v>
      </c>
      <c r="I1508" s="134" t="s">
        <v>5322</v>
      </c>
      <c r="J1508" t="s">
        <v>5861</v>
      </c>
      <c r="K1508" t="s">
        <v>5883</v>
      </c>
      <c r="L1508">
        <v>2513</v>
      </c>
      <c r="P1508">
        <v>1</v>
      </c>
      <c r="Q1508">
        <v>8.15</v>
      </c>
      <c r="R1508">
        <v>8.15</v>
      </c>
      <c r="S1508">
        <f>IFERROR(_xlfn.XLOOKUP(tbl_Facturas[[#This Row],[Key_Fact]],tbl_Manifiestos[Key_Manif],tbl_Manifiestos[Pagado a Broker],0),0)</f>
        <v>0</v>
      </c>
      <c r="T1508">
        <v>959633.69000000041</v>
      </c>
    </row>
    <row r="1509" spans="1:20" x14ac:dyDescent="0.25">
      <c r="A1509" t="s">
        <v>5830</v>
      </c>
      <c r="B1509" t="str">
        <f>tbl_Facturas[[#This Row],[Factura]] &amp; "|" &amp; tbl_Facturas[[#This Row],[Proyecto OK]] &amp; "|" &amp; TEXT(tbl_Facturas[[#This Row],[Horas o Viaje]],"0.00") &amp; "|" &amp; TEXT(tbl_Facturas[[#This Row],[Costo unitario]],"0.00")</f>
        <v>2512|Berry Project|1.00|51.95</v>
      </c>
      <c r="C1509">
        <v>2512</v>
      </c>
      <c r="D1509">
        <v>73</v>
      </c>
      <c r="E1509" t="s">
        <v>19</v>
      </c>
      <c r="G1509" t="s">
        <v>20</v>
      </c>
      <c r="H1509" t="s">
        <v>1576</v>
      </c>
      <c r="I1509" s="134" t="s">
        <v>5322</v>
      </c>
      <c r="J1509" t="s">
        <v>5861</v>
      </c>
      <c r="K1509" t="s">
        <v>5883</v>
      </c>
      <c r="L1509">
        <v>2513</v>
      </c>
      <c r="P1509">
        <v>1</v>
      </c>
      <c r="Q1509">
        <v>51.95</v>
      </c>
      <c r="R1509">
        <v>51.95</v>
      </c>
      <c r="S1509">
        <f>IFERROR(_xlfn.XLOOKUP(tbl_Facturas[[#This Row],[Key_Fact]],tbl_Manifiestos[Key_Manif],tbl_Manifiestos[Pagado a Broker],0),0)</f>
        <v>0</v>
      </c>
      <c r="T1509">
        <v>959685.64000000036</v>
      </c>
    </row>
    <row r="1510" spans="1:20" x14ac:dyDescent="0.25">
      <c r="A1510" t="s">
        <v>5830</v>
      </c>
      <c r="B1510" t="str">
        <f>tbl_Facturas[[#This Row],[Factura]] &amp; "|" &amp; tbl_Facturas[[#This Row],[Proyecto OK]] &amp; "|" &amp; TEXT(tbl_Facturas[[#This Row],[Horas o Viaje]],"0.00") &amp; "|" &amp; TEXT(tbl_Facturas[[#This Row],[Costo unitario]],"0.00")</f>
        <v>2512|Berry Project|1.00|16.30</v>
      </c>
      <c r="C1510">
        <v>2512</v>
      </c>
      <c r="D1510">
        <v>73</v>
      </c>
      <c r="E1510" t="s">
        <v>19</v>
      </c>
      <c r="G1510" t="s">
        <v>20</v>
      </c>
      <c r="H1510" t="s">
        <v>1565</v>
      </c>
      <c r="I1510" s="134" t="s">
        <v>5322</v>
      </c>
      <c r="J1510" t="s">
        <v>5861</v>
      </c>
      <c r="K1510" t="s">
        <v>5883</v>
      </c>
      <c r="L1510">
        <v>2513</v>
      </c>
      <c r="P1510">
        <v>1</v>
      </c>
      <c r="Q1510">
        <v>16.3</v>
      </c>
      <c r="R1510">
        <v>16.3</v>
      </c>
      <c r="S1510">
        <f>IFERROR(_xlfn.XLOOKUP(tbl_Facturas[[#This Row],[Key_Fact]],tbl_Manifiestos[Key_Manif],tbl_Manifiestos[Pagado a Broker],0),0)</f>
        <v>0</v>
      </c>
      <c r="T1510">
        <v>959701.94000000041</v>
      </c>
    </row>
    <row r="1511" spans="1:20" x14ac:dyDescent="0.25">
      <c r="A1511" t="s">
        <v>5830</v>
      </c>
      <c r="B1511" t="str">
        <f>tbl_Facturas[[#This Row],[Factura]] &amp; "|" &amp; tbl_Facturas[[#This Row],[Proyecto OK]] &amp; "|" &amp; TEXT(tbl_Facturas[[#This Row],[Horas o Viaje]],"0.00") &amp; "|" &amp; TEXT(tbl_Facturas[[#This Row],[Costo unitario]],"0.00")</f>
        <v>2512|Berry Project|1.00|29.55</v>
      </c>
      <c r="C1511">
        <v>2512</v>
      </c>
      <c r="D1511">
        <v>73</v>
      </c>
      <c r="E1511" t="s">
        <v>19</v>
      </c>
      <c r="G1511" t="s">
        <v>20</v>
      </c>
      <c r="H1511" t="s">
        <v>1572</v>
      </c>
      <c r="I1511" s="134" t="s">
        <v>5322</v>
      </c>
      <c r="J1511" t="s">
        <v>5861</v>
      </c>
      <c r="K1511" t="s">
        <v>5883</v>
      </c>
      <c r="L1511">
        <v>2513</v>
      </c>
      <c r="P1511">
        <v>1</v>
      </c>
      <c r="Q1511">
        <v>29.55</v>
      </c>
      <c r="R1511">
        <v>29.55</v>
      </c>
      <c r="S1511">
        <f>IFERROR(_xlfn.XLOOKUP(tbl_Facturas[[#This Row],[Key_Fact]],tbl_Manifiestos[Key_Manif],tbl_Manifiestos[Pagado a Broker],0),0)</f>
        <v>0</v>
      </c>
      <c r="T1511">
        <v>959731.49000000046</v>
      </c>
    </row>
    <row r="1512" spans="1:20" x14ac:dyDescent="0.25">
      <c r="A1512" t="s">
        <v>5830</v>
      </c>
      <c r="B1512" t="str">
        <f>tbl_Facturas[[#This Row],[Factura]] &amp; "|" &amp; tbl_Facturas[[#This Row],[Proyecto OK]] &amp; "|" &amp; TEXT(tbl_Facturas[[#This Row],[Horas o Viaje]],"0.00") &amp; "|" &amp; TEXT(tbl_Facturas[[#This Row],[Costo unitario]],"0.00")</f>
        <v>2512|Berry Project|1.00|39.00</v>
      </c>
      <c r="C1512">
        <v>2512</v>
      </c>
      <c r="D1512">
        <v>73</v>
      </c>
      <c r="E1512" t="s">
        <v>19</v>
      </c>
      <c r="G1512" t="s">
        <v>20</v>
      </c>
      <c r="H1512" t="s">
        <v>1569</v>
      </c>
      <c r="I1512" s="134" t="s">
        <v>5322</v>
      </c>
      <c r="J1512" t="s">
        <v>5861</v>
      </c>
      <c r="K1512" t="s">
        <v>5883</v>
      </c>
      <c r="L1512">
        <v>2513</v>
      </c>
      <c r="P1512">
        <v>1</v>
      </c>
      <c r="Q1512">
        <v>39</v>
      </c>
      <c r="R1512">
        <v>39</v>
      </c>
      <c r="S1512">
        <f>IFERROR(_xlfn.XLOOKUP(tbl_Facturas[[#This Row],[Key_Fact]],tbl_Manifiestos[Key_Manif],tbl_Manifiestos[Pagado a Broker],0),0)</f>
        <v>0</v>
      </c>
      <c r="T1512">
        <v>959770.49000000046</v>
      </c>
    </row>
    <row r="1513" spans="1:20" x14ac:dyDescent="0.25">
      <c r="A1513" t="s">
        <v>5830</v>
      </c>
      <c r="B1513" t="str">
        <f>tbl_Facturas[[#This Row],[Factura]] &amp; "|" &amp; tbl_Facturas[[#This Row],[Proyecto OK]] &amp; "|" &amp; TEXT(tbl_Facturas[[#This Row],[Horas o Viaje]],"0.00") &amp; "|" &amp; TEXT(tbl_Facturas[[#This Row],[Costo unitario]],"0.00")</f>
        <v>2512|Berry Project|1.00|29.55</v>
      </c>
      <c r="C1513">
        <v>2512</v>
      </c>
      <c r="D1513">
        <v>515</v>
      </c>
      <c r="E1513" t="s">
        <v>27</v>
      </c>
      <c r="G1513" t="s">
        <v>284</v>
      </c>
      <c r="H1513" t="s">
        <v>1563</v>
      </c>
      <c r="I1513" s="134" t="s">
        <v>5322</v>
      </c>
      <c r="J1513" t="s">
        <v>5861</v>
      </c>
      <c r="K1513" t="s">
        <v>5883</v>
      </c>
      <c r="L1513">
        <v>2513</v>
      </c>
      <c r="P1513">
        <v>1</v>
      </c>
      <c r="Q1513">
        <v>29.55</v>
      </c>
      <c r="R1513">
        <v>29.55</v>
      </c>
      <c r="S1513">
        <f>IFERROR(_xlfn.XLOOKUP(tbl_Facturas[[#This Row],[Key_Fact]],tbl_Manifiestos[Key_Manif],tbl_Manifiestos[Pagado a Broker],0),0)</f>
        <v>0</v>
      </c>
      <c r="T1513">
        <v>960742.5400000005</v>
      </c>
    </row>
    <row r="1514" spans="1:20" x14ac:dyDescent="0.25">
      <c r="A1514" t="s">
        <v>5830</v>
      </c>
      <c r="B1514" t="str">
        <f>tbl_Facturas[[#This Row],[Factura]] &amp; "|" &amp; tbl_Facturas[[#This Row],[Proyecto OK]] &amp; "|" &amp; TEXT(tbl_Facturas[[#This Row],[Horas o Viaje]],"0.00") &amp; "|" &amp; TEXT(tbl_Facturas[[#This Row],[Costo unitario]],"0.00")</f>
        <v>2512|Berry Project|1.00|40.75</v>
      </c>
      <c r="C1514">
        <v>2512</v>
      </c>
      <c r="D1514">
        <v>103</v>
      </c>
      <c r="E1514" t="s">
        <v>27</v>
      </c>
      <c r="G1514" t="s">
        <v>284</v>
      </c>
      <c r="H1514" t="s">
        <v>1568</v>
      </c>
      <c r="I1514" s="134" t="s">
        <v>5322</v>
      </c>
      <c r="J1514" t="s">
        <v>5861</v>
      </c>
      <c r="K1514" t="s">
        <v>5883</v>
      </c>
      <c r="L1514">
        <v>2513</v>
      </c>
      <c r="P1514">
        <v>1</v>
      </c>
      <c r="Q1514">
        <v>40.75</v>
      </c>
      <c r="R1514">
        <v>40.75</v>
      </c>
      <c r="S1514">
        <f>IFERROR(_xlfn.XLOOKUP(tbl_Facturas[[#This Row],[Key_Fact]],tbl_Manifiestos[Key_Manif],tbl_Manifiestos[Pagado a Broker],0),0)</f>
        <v>0</v>
      </c>
      <c r="T1514">
        <v>960783.2900000005</v>
      </c>
    </row>
    <row r="1515" spans="1:20" x14ac:dyDescent="0.25">
      <c r="A1515" t="s">
        <v>5830</v>
      </c>
      <c r="B1515" t="str">
        <f>tbl_Facturas[[#This Row],[Factura]] &amp; "|" &amp; tbl_Facturas[[#This Row],[Proyecto OK]] &amp; "|" &amp; TEXT(tbl_Facturas[[#This Row],[Horas o Viaje]],"0.00") &amp; "|" &amp; TEXT(tbl_Facturas[[#This Row],[Costo unitario]],"0.00")</f>
        <v>2512|Berry Project|1.00|16.30</v>
      </c>
      <c r="C1515">
        <v>2512</v>
      </c>
      <c r="D1515">
        <v>103</v>
      </c>
      <c r="E1515" t="s">
        <v>27</v>
      </c>
      <c r="G1515" t="s">
        <v>284</v>
      </c>
      <c r="H1515" t="s">
        <v>1571</v>
      </c>
      <c r="I1515" s="134" t="s">
        <v>5322</v>
      </c>
      <c r="J1515" t="s">
        <v>5861</v>
      </c>
      <c r="K1515" t="s">
        <v>5883</v>
      </c>
      <c r="L1515">
        <v>2513</v>
      </c>
      <c r="P1515">
        <v>1</v>
      </c>
      <c r="Q1515">
        <v>16.3</v>
      </c>
      <c r="R1515">
        <v>16.3</v>
      </c>
      <c r="S1515">
        <f>IFERROR(_xlfn.XLOOKUP(tbl_Facturas[[#This Row],[Key_Fact]],tbl_Manifiestos[Key_Manif],tbl_Manifiestos[Pagado a Broker],0),0)</f>
        <v>0</v>
      </c>
      <c r="T1515">
        <v>960799.59000000055</v>
      </c>
    </row>
    <row r="1516" spans="1:20" x14ac:dyDescent="0.25">
      <c r="A1516" t="s">
        <v>5830</v>
      </c>
      <c r="B1516" t="str">
        <f>tbl_Facturas[[#This Row],[Factura]] &amp; "|" &amp; tbl_Facturas[[#This Row],[Proyecto OK]] &amp; "|" &amp; TEXT(tbl_Facturas[[#This Row],[Horas o Viaje]],"0.00") &amp; "|" &amp; TEXT(tbl_Facturas[[#This Row],[Costo unitario]],"0.00")</f>
        <v>2512|Berry Project|1.00|59.10</v>
      </c>
      <c r="C1516">
        <v>2512</v>
      </c>
      <c r="D1516">
        <v>103</v>
      </c>
      <c r="E1516" t="s">
        <v>27</v>
      </c>
      <c r="G1516" t="s">
        <v>54</v>
      </c>
      <c r="I1516" s="134" t="s">
        <v>5322</v>
      </c>
      <c r="J1516" t="s">
        <v>5861</v>
      </c>
      <c r="K1516" t="s">
        <v>5883</v>
      </c>
      <c r="L1516">
        <v>2513</v>
      </c>
      <c r="P1516">
        <v>1</v>
      </c>
      <c r="Q1516">
        <v>59.1</v>
      </c>
      <c r="R1516">
        <v>59.1</v>
      </c>
      <c r="S1516">
        <f>IFERROR(_xlfn.XLOOKUP(tbl_Facturas[[#This Row],[Key_Fact]],tbl_Manifiestos[Key_Manif],tbl_Manifiestos[Pagado a Broker],0),0)</f>
        <v>0</v>
      </c>
      <c r="T1516">
        <v>960858.69000000053</v>
      </c>
    </row>
    <row r="1517" spans="1:20" x14ac:dyDescent="0.25">
      <c r="A1517" t="s">
        <v>5830</v>
      </c>
      <c r="B1517" t="str">
        <f>tbl_Facturas[[#This Row],[Factura]] &amp; "|" &amp; tbl_Facturas[[#This Row],[Proyecto OK]] &amp; "|" &amp; TEXT(tbl_Facturas[[#This Row],[Horas o Viaje]],"0.00") &amp; "|" &amp; TEXT(tbl_Facturas[[#This Row],[Costo unitario]],"0.00")</f>
        <v>2512|Berry Project|1.50|130.00</v>
      </c>
      <c r="C1517">
        <v>2512</v>
      </c>
      <c r="D1517">
        <v>515</v>
      </c>
      <c r="E1517" t="s">
        <v>27</v>
      </c>
      <c r="G1517" t="s">
        <v>34</v>
      </c>
      <c r="H1517" t="s">
        <v>1575</v>
      </c>
      <c r="I1517" s="134" t="s">
        <v>5322</v>
      </c>
      <c r="J1517" t="s">
        <v>1234</v>
      </c>
      <c r="K1517" t="s">
        <v>5883</v>
      </c>
      <c r="L1517">
        <v>2513</v>
      </c>
      <c r="P1517">
        <v>1.5</v>
      </c>
      <c r="Q1517">
        <v>130</v>
      </c>
      <c r="R1517">
        <v>195</v>
      </c>
      <c r="S1517">
        <f>IFERROR(_xlfn.XLOOKUP(tbl_Facturas[[#This Row],[Key_Fact]],tbl_Manifiestos[Key_Manif],tbl_Manifiestos[Pagado a Broker],0),0)</f>
        <v>181.35000000000002</v>
      </c>
      <c r="T1517">
        <v>958455.54000000039</v>
      </c>
    </row>
    <row r="1518" spans="1:20" x14ac:dyDescent="0.25">
      <c r="A1518" t="s">
        <v>5830</v>
      </c>
      <c r="B1518" t="str">
        <f>tbl_Facturas[[#This Row],[Factura]] &amp; "|" &amp; tbl_Facturas[[#This Row],[Proyecto OK]] &amp; "|" &amp; TEXT(tbl_Facturas[[#This Row],[Horas o Viaje]],"0.00") &amp; "|" &amp; TEXT(tbl_Facturas[[#This Row],[Costo unitario]],"0.00")</f>
        <v>2513|Canal #2 |1.00|199.50</v>
      </c>
      <c r="C1518">
        <v>2513</v>
      </c>
      <c r="D1518">
        <v>67</v>
      </c>
      <c r="F1518" t="s">
        <v>27</v>
      </c>
      <c r="G1518" t="s">
        <v>28</v>
      </c>
      <c r="H1518" t="s">
        <v>1578</v>
      </c>
      <c r="I1518" s="134" t="s">
        <v>5401</v>
      </c>
      <c r="J1518" t="s">
        <v>577</v>
      </c>
      <c r="K1518" t="s">
        <v>5892</v>
      </c>
      <c r="L1518">
        <v>6227</v>
      </c>
      <c r="M1518" t="s">
        <v>40</v>
      </c>
      <c r="P1518">
        <v>1</v>
      </c>
      <c r="Q1518">
        <v>199.5</v>
      </c>
      <c r="R1518">
        <v>199.5</v>
      </c>
      <c r="S1518">
        <f>IFERROR(_xlfn.XLOOKUP(tbl_Facturas[[#This Row],[Key_Fact]],tbl_Manifiestos[Key_Manif],tbl_Manifiestos[Pagado a Broker],0),0)</f>
        <v>185.535</v>
      </c>
      <c r="T1518">
        <v>961058.19000000053</v>
      </c>
    </row>
    <row r="1519" spans="1:20" x14ac:dyDescent="0.25">
      <c r="A1519" t="s">
        <v>5830</v>
      </c>
      <c r="B1519" t="str">
        <f>tbl_Facturas[[#This Row],[Factura]] &amp; "|" &amp; tbl_Facturas[[#This Row],[Proyecto OK]] &amp; "|" &amp; TEXT(tbl_Facturas[[#This Row],[Horas o Viaje]],"0.00") &amp; "|" &amp; TEXT(tbl_Facturas[[#This Row],[Costo unitario]],"0.00")</f>
        <v>2513|Canal #2 |1.00|56.50</v>
      </c>
      <c r="C1519">
        <v>2513</v>
      </c>
      <c r="D1519">
        <v>67</v>
      </c>
      <c r="F1519" t="s">
        <v>27</v>
      </c>
      <c r="G1519" t="s">
        <v>28</v>
      </c>
      <c r="H1519" t="s">
        <v>1578</v>
      </c>
      <c r="I1519" s="134" t="s">
        <v>5401</v>
      </c>
      <c r="J1519" t="s">
        <v>577</v>
      </c>
      <c r="K1519" t="s">
        <v>5892</v>
      </c>
      <c r="L1519">
        <v>6227</v>
      </c>
      <c r="M1519" t="s">
        <v>77</v>
      </c>
      <c r="N1519" t="s">
        <v>1579</v>
      </c>
      <c r="O1519" t="s">
        <v>79</v>
      </c>
      <c r="P1519">
        <v>1</v>
      </c>
      <c r="Q1519">
        <v>56.5</v>
      </c>
      <c r="R1519">
        <v>56.5</v>
      </c>
      <c r="S1519">
        <f>IFERROR(_xlfn.XLOOKUP(tbl_Facturas[[#This Row],[Key_Fact]],tbl_Manifiestos[Key_Manif],tbl_Manifiestos[Pagado a Broker],0),0)</f>
        <v>0</v>
      </c>
      <c r="T1519">
        <v>961114.69000000053</v>
      </c>
    </row>
    <row r="1520" spans="1:20" x14ac:dyDescent="0.25">
      <c r="A1520" t="s">
        <v>5830</v>
      </c>
      <c r="B1520" t="str">
        <f>tbl_Facturas[[#This Row],[Factura]] &amp; "|" &amp; tbl_Facturas[[#This Row],[Proyecto OK]] &amp; "|" &amp; TEXT(tbl_Facturas[[#This Row],[Horas o Viaje]],"0.00") &amp; "|" &amp; TEXT(tbl_Facturas[[#This Row],[Costo unitario]],"0.00")</f>
        <v>2513|Canal #2 |1.00|199.50</v>
      </c>
      <c r="C1520">
        <v>2513</v>
      </c>
      <c r="D1520">
        <v>67</v>
      </c>
      <c r="F1520" t="s">
        <v>27</v>
      </c>
      <c r="G1520" t="s">
        <v>28</v>
      </c>
      <c r="H1520" t="s">
        <v>1580</v>
      </c>
      <c r="I1520" s="134" t="s">
        <v>5401</v>
      </c>
      <c r="J1520" t="s">
        <v>577</v>
      </c>
      <c r="K1520" t="s">
        <v>5892</v>
      </c>
      <c r="L1520">
        <v>6227</v>
      </c>
      <c r="M1520" t="s">
        <v>40</v>
      </c>
      <c r="P1520">
        <v>1</v>
      </c>
      <c r="Q1520">
        <v>199.5</v>
      </c>
      <c r="R1520">
        <v>199.5</v>
      </c>
      <c r="S1520">
        <f>IFERROR(_xlfn.XLOOKUP(tbl_Facturas[[#This Row],[Key_Fact]],tbl_Manifiestos[Key_Manif],tbl_Manifiestos[Pagado a Broker],0),0)</f>
        <v>185.535</v>
      </c>
      <c r="T1520">
        <v>961314.19000000053</v>
      </c>
    </row>
    <row r="1521" spans="1:20" x14ac:dyDescent="0.25">
      <c r="A1521" t="s">
        <v>5830</v>
      </c>
      <c r="B1521" t="str">
        <f>tbl_Facturas[[#This Row],[Factura]] &amp; "|" &amp; tbl_Facturas[[#This Row],[Proyecto OK]] &amp; "|" &amp; TEXT(tbl_Facturas[[#This Row],[Horas o Viaje]],"0.00") &amp; "|" &amp; TEXT(tbl_Facturas[[#This Row],[Costo unitario]],"0.00")</f>
        <v>2513|Canal #2 |1.00|56.50</v>
      </c>
      <c r="C1521">
        <v>2513</v>
      </c>
      <c r="D1521">
        <v>67</v>
      </c>
      <c r="F1521" t="s">
        <v>27</v>
      </c>
      <c r="G1521" t="s">
        <v>28</v>
      </c>
      <c r="H1521" t="s">
        <v>1580</v>
      </c>
      <c r="I1521" s="134" t="s">
        <v>5401</v>
      </c>
      <c r="J1521" t="s">
        <v>577</v>
      </c>
      <c r="K1521" t="s">
        <v>5892</v>
      </c>
      <c r="L1521">
        <v>6227</v>
      </c>
      <c r="M1521" t="s">
        <v>77</v>
      </c>
      <c r="N1521" t="s">
        <v>1581</v>
      </c>
      <c r="O1521" t="s">
        <v>79</v>
      </c>
      <c r="P1521">
        <v>1</v>
      </c>
      <c r="Q1521">
        <v>56.5</v>
      </c>
      <c r="R1521">
        <v>56.5</v>
      </c>
      <c r="S1521">
        <f>IFERROR(_xlfn.XLOOKUP(tbl_Facturas[[#This Row],[Key_Fact]],tbl_Manifiestos[Key_Manif],tbl_Manifiestos[Pagado a Broker],0),0)</f>
        <v>0</v>
      </c>
      <c r="T1521">
        <v>961370.69000000053</v>
      </c>
    </row>
    <row r="1522" spans="1:20" x14ac:dyDescent="0.25">
      <c r="A1522" t="s">
        <v>5830</v>
      </c>
      <c r="B1522" t="str">
        <f>tbl_Facturas[[#This Row],[Factura]] &amp; "|" &amp; tbl_Facturas[[#This Row],[Proyecto OK]] &amp; "|" &amp; TEXT(tbl_Facturas[[#This Row],[Horas o Viaje]],"0.00") &amp; "|" &amp; TEXT(tbl_Facturas[[#This Row],[Costo unitario]],"0.00")</f>
        <v>2513|Canal #2 |1.00|199.50</v>
      </c>
      <c r="C1522">
        <v>2513</v>
      </c>
      <c r="D1522">
        <v>67</v>
      </c>
      <c r="F1522" t="s">
        <v>27</v>
      </c>
      <c r="G1522" t="s">
        <v>28</v>
      </c>
      <c r="H1522" t="s">
        <v>1582</v>
      </c>
      <c r="I1522" s="134" t="s">
        <v>5401</v>
      </c>
      <c r="J1522" t="s">
        <v>577</v>
      </c>
      <c r="K1522" t="s">
        <v>5892</v>
      </c>
      <c r="L1522">
        <v>6227</v>
      </c>
      <c r="M1522" t="s">
        <v>40</v>
      </c>
      <c r="P1522">
        <v>1</v>
      </c>
      <c r="Q1522">
        <v>199.5</v>
      </c>
      <c r="R1522">
        <v>199.5</v>
      </c>
      <c r="S1522">
        <f>IFERROR(_xlfn.XLOOKUP(tbl_Facturas[[#This Row],[Key_Fact]],tbl_Manifiestos[Key_Manif],tbl_Manifiestos[Pagado a Broker],0),0)</f>
        <v>185.535</v>
      </c>
      <c r="T1522">
        <v>961570.19000000053</v>
      </c>
    </row>
    <row r="1523" spans="1:20" x14ac:dyDescent="0.25">
      <c r="A1523" t="s">
        <v>5830</v>
      </c>
      <c r="B1523" t="str">
        <f>tbl_Facturas[[#This Row],[Factura]] &amp; "|" &amp; tbl_Facturas[[#This Row],[Proyecto OK]] &amp; "|" &amp; TEXT(tbl_Facturas[[#This Row],[Horas o Viaje]],"0.00") &amp; "|" &amp; TEXT(tbl_Facturas[[#This Row],[Costo unitario]],"0.00")</f>
        <v>2513|Canal #2 |1.00|56.50</v>
      </c>
      <c r="C1523">
        <v>2513</v>
      </c>
      <c r="D1523">
        <v>67</v>
      </c>
      <c r="F1523" t="s">
        <v>27</v>
      </c>
      <c r="G1523" t="s">
        <v>28</v>
      </c>
      <c r="H1523" t="s">
        <v>1582</v>
      </c>
      <c r="I1523" s="134" t="s">
        <v>5401</v>
      </c>
      <c r="J1523" t="s">
        <v>577</v>
      </c>
      <c r="K1523" t="s">
        <v>5892</v>
      </c>
      <c r="L1523">
        <v>6227</v>
      </c>
      <c r="M1523" t="s">
        <v>77</v>
      </c>
      <c r="N1523" t="s">
        <v>1583</v>
      </c>
      <c r="O1523" t="s">
        <v>79</v>
      </c>
      <c r="P1523">
        <v>1</v>
      </c>
      <c r="Q1523">
        <v>56.5</v>
      </c>
      <c r="R1523">
        <v>56.5</v>
      </c>
      <c r="S1523">
        <f>IFERROR(_xlfn.XLOOKUP(tbl_Facturas[[#This Row],[Key_Fact]],tbl_Manifiestos[Key_Manif],tbl_Manifiestos[Pagado a Broker],0),0)</f>
        <v>0</v>
      </c>
      <c r="T1523">
        <v>961626.69000000053</v>
      </c>
    </row>
    <row r="1524" spans="1:20" x14ac:dyDescent="0.25">
      <c r="A1524" t="s">
        <v>5830</v>
      </c>
      <c r="B1524" t="str">
        <f>tbl_Facturas[[#This Row],[Factura]] &amp; "|" &amp; tbl_Facturas[[#This Row],[Proyecto OK]] &amp; "|" &amp; TEXT(tbl_Facturas[[#This Row],[Horas o Viaje]],"0.00") &amp; "|" &amp; TEXT(tbl_Facturas[[#This Row],[Costo unitario]],"0.00")</f>
        <v>2513|Canal #2 |1.00|199.50</v>
      </c>
      <c r="C1524">
        <v>2513</v>
      </c>
      <c r="D1524">
        <v>67</v>
      </c>
      <c r="F1524" t="s">
        <v>27</v>
      </c>
      <c r="G1524" t="s">
        <v>28</v>
      </c>
      <c r="H1524" t="s">
        <v>1584</v>
      </c>
      <c r="I1524" s="134" t="s">
        <v>5401</v>
      </c>
      <c r="J1524" t="s">
        <v>577</v>
      </c>
      <c r="K1524" t="s">
        <v>5892</v>
      </c>
      <c r="L1524">
        <v>6227</v>
      </c>
      <c r="M1524" t="s">
        <v>40</v>
      </c>
      <c r="P1524">
        <v>1</v>
      </c>
      <c r="Q1524">
        <v>199.5</v>
      </c>
      <c r="R1524">
        <v>199.5</v>
      </c>
      <c r="S1524">
        <f>IFERROR(_xlfn.XLOOKUP(tbl_Facturas[[#This Row],[Key_Fact]],tbl_Manifiestos[Key_Manif],tbl_Manifiestos[Pagado a Broker],0),0)</f>
        <v>185.535</v>
      </c>
      <c r="T1524">
        <v>961826.19000000053</v>
      </c>
    </row>
    <row r="1525" spans="1:20" x14ac:dyDescent="0.25">
      <c r="A1525" t="s">
        <v>5830</v>
      </c>
      <c r="B1525" t="str">
        <f>tbl_Facturas[[#This Row],[Factura]] &amp; "|" &amp; tbl_Facturas[[#This Row],[Proyecto OK]] &amp; "|" &amp; TEXT(tbl_Facturas[[#This Row],[Horas o Viaje]],"0.00") &amp; "|" &amp; TEXT(tbl_Facturas[[#This Row],[Costo unitario]],"0.00")</f>
        <v>2513|Canal #2 |1.00|56.50</v>
      </c>
      <c r="C1525">
        <v>2513</v>
      </c>
      <c r="D1525">
        <v>67</v>
      </c>
      <c r="F1525" t="s">
        <v>27</v>
      </c>
      <c r="G1525" t="s">
        <v>28</v>
      </c>
      <c r="H1525" t="s">
        <v>1584</v>
      </c>
      <c r="I1525" s="134" t="s">
        <v>5401</v>
      </c>
      <c r="J1525" t="s">
        <v>577</v>
      </c>
      <c r="K1525" t="s">
        <v>5892</v>
      </c>
      <c r="L1525">
        <v>6227</v>
      </c>
      <c r="M1525" t="s">
        <v>77</v>
      </c>
      <c r="N1525" t="s">
        <v>1585</v>
      </c>
      <c r="O1525" t="s">
        <v>79</v>
      </c>
      <c r="P1525">
        <v>1</v>
      </c>
      <c r="Q1525">
        <v>56.5</v>
      </c>
      <c r="R1525">
        <v>56.5</v>
      </c>
      <c r="S1525">
        <f>IFERROR(_xlfn.XLOOKUP(tbl_Facturas[[#This Row],[Key_Fact]],tbl_Manifiestos[Key_Manif],tbl_Manifiestos[Pagado a Broker],0),0)</f>
        <v>0</v>
      </c>
      <c r="T1525">
        <v>961882.69000000053</v>
      </c>
    </row>
    <row r="1526" spans="1:20" x14ac:dyDescent="0.25">
      <c r="A1526" t="s">
        <v>5830</v>
      </c>
      <c r="B1526" t="str">
        <f>tbl_Facturas[[#This Row],[Factura]] &amp; "|" &amp; tbl_Facturas[[#This Row],[Proyecto OK]] &amp; "|" &amp; TEXT(tbl_Facturas[[#This Row],[Horas o Viaje]],"0.00") &amp; "|" &amp; TEXT(tbl_Facturas[[#This Row],[Costo unitario]],"0.00")</f>
        <v>2513|Canal #2 |1.00|199.50</v>
      </c>
      <c r="C1526">
        <v>2513</v>
      </c>
      <c r="D1526">
        <v>67</v>
      </c>
      <c r="F1526" t="s">
        <v>27</v>
      </c>
      <c r="G1526" t="s">
        <v>28</v>
      </c>
      <c r="H1526" t="s">
        <v>1586</v>
      </c>
      <c r="I1526" s="134" t="s">
        <v>5401</v>
      </c>
      <c r="J1526" t="s">
        <v>577</v>
      </c>
      <c r="K1526" t="s">
        <v>5892</v>
      </c>
      <c r="L1526">
        <v>6227</v>
      </c>
      <c r="M1526" t="s">
        <v>40</v>
      </c>
      <c r="P1526">
        <v>1</v>
      </c>
      <c r="Q1526">
        <v>199.5</v>
      </c>
      <c r="R1526">
        <v>199.5</v>
      </c>
      <c r="S1526">
        <f>IFERROR(_xlfn.XLOOKUP(tbl_Facturas[[#This Row],[Key_Fact]],tbl_Manifiestos[Key_Manif],tbl_Manifiestos[Pagado a Broker],0),0)</f>
        <v>185.535</v>
      </c>
      <c r="T1526">
        <v>962082.19000000053</v>
      </c>
    </row>
    <row r="1527" spans="1:20" x14ac:dyDescent="0.25">
      <c r="A1527" t="s">
        <v>5830</v>
      </c>
      <c r="B1527" t="str">
        <f>tbl_Facturas[[#This Row],[Factura]] &amp; "|" &amp; tbl_Facturas[[#This Row],[Proyecto OK]] &amp; "|" &amp; TEXT(tbl_Facturas[[#This Row],[Horas o Viaje]],"0.00") &amp; "|" &amp; TEXT(tbl_Facturas[[#This Row],[Costo unitario]],"0.00")</f>
        <v>2513|Canal #2 |1.00|56.50</v>
      </c>
      <c r="C1527">
        <v>2513</v>
      </c>
      <c r="D1527">
        <v>67</v>
      </c>
      <c r="F1527" t="s">
        <v>27</v>
      </c>
      <c r="G1527" t="s">
        <v>28</v>
      </c>
      <c r="H1527" t="s">
        <v>1586</v>
      </c>
      <c r="I1527" s="134" t="s">
        <v>5401</v>
      </c>
      <c r="J1527" t="s">
        <v>577</v>
      </c>
      <c r="K1527" t="s">
        <v>5892</v>
      </c>
      <c r="L1527">
        <v>6227</v>
      </c>
      <c r="M1527" t="s">
        <v>77</v>
      </c>
      <c r="N1527" t="s">
        <v>1587</v>
      </c>
      <c r="O1527" t="s">
        <v>79</v>
      </c>
      <c r="P1527">
        <v>1</v>
      </c>
      <c r="Q1527">
        <v>56.5</v>
      </c>
      <c r="R1527">
        <v>56.5</v>
      </c>
      <c r="S1527">
        <f>IFERROR(_xlfn.XLOOKUP(tbl_Facturas[[#This Row],[Key_Fact]],tbl_Manifiestos[Key_Manif],tbl_Manifiestos[Pagado a Broker],0),0)</f>
        <v>0</v>
      </c>
      <c r="T1527">
        <v>962138.69000000053</v>
      </c>
    </row>
    <row r="1528" spans="1:20" x14ac:dyDescent="0.25">
      <c r="A1528" t="s">
        <v>5830</v>
      </c>
      <c r="B1528" t="str">
        <f>tbl_Facturas[[#This Row],[Factura]] &amp; "|" &amp; tbl_Facturas[[#This Row],[Proyecto OK]] &amp; "|" &amp; TEXT(tbl_Facturas[[#This Row],[Horas o Viaje]],"0.00") &amp; "|" &amp; TEXT(tbl_Facturas[[#This Row],[Costo unitario]],"0.00")</f>
        <v>2514|Montrose Harbor|10.00|126.50</v>
      </c>
      <c r="C1528">
        <v>2514</v>
      </c>
      <c r="D1528">
        <v>67</v>
      </c>
      <c r="E1528" t="s">
        <v>27</v>
      </c>
      <c r="G1528" t="s">
        <v>28</v>
      </c>
      <c r="H1528" t="s">
        <v>1588</v>
      </c>
      <c r="I1528" s="134" t="s">
        <v>5401</v>
      </c>
      <c r="J1528" t="s">
        <v>1280</v>
      </c>
      <c r="K1528" s="240" t="s">
        <v>5907</v>
      </c>
      <c r="L1528">
        <v>6228</v>
      </c>
      <c r="M1528" t="s">
        <v>146</v>
      </c>
      <c r="P1528">
        <v>10</v>
      </c>
      <c r="Q1528">
        <v>126.5</v>
      </c>
      <c r="R1528">
        <v>1265</v>
      </c>
      <c r="S1528">
        <f>IFERROR(_xlfn.XLOOKUP(tbl_Facturas[[#This Row],[Key_Fact]],tbl_Manifiestos[Key_Manif],tbl_Manifiestos[Pagado a Broker],0),0)</f>
        <v>0</v>
      </c>
      <c r="T1528">
        <v>963403.69000000053</v>
      </c>
    </row>
    <row r="1529" spans="1:20" x14ac:dyDescent="0.25">
      <c r="A1529" t="s">
        <v>5830</v>
      </c>
      <c r="B1529" t="str">
        <f>tbl_Facturas[[#This Row],[Factura]] &amp; "|" &amp; tbl_Facturas[[#This Row],[Proyecto OK]] &amp; "|" &amp; TEXT(tbl_Facturas[[#This Row],[Horas o Viaje]],"0.00") &amp; "|" &amp; TEXT(tbl_Facturas[[#This Row],[Costo unitario]],"0.00")</f>
        <v>2514|Montrose Harbor|10.00|126.50</v>
      </c>
      <c r="C1529">
        <v>2514</v>
      </c>
      <c r="D1529">
        <v>198</v>
      </c>
      <c r="E1529" t="s">
        <v>5916</v>
      </c>
      <c r="G1529" t="s">
        <v>31</v>
      </c>
      <c r="H1529" t="s">
        <v>1589</v>
      </c>
      <c r="I1529" s="134" t="s">
        <v>5401</v>
      </c>
      <c r="J1529" t="s">
        <v>1280</v>
      </c>
      <c r="K1529" s="240" t="s">
        <v>5907</v>
      </c>
      <c r="L1529">
        <v>6228</v>
      </c>
      <c r="M1529" t="s">
        <v>146</v>
      </c>
      <c r="P1529">
        <v>10</v>
      </c>
      <c r="Q1529">
        <v>126.5</v>
      </c>
      <c r="R1529">
        <v>1265</v>
      </c>
      <c r="S1529">
        <f>IFERROR(_xlfn.XLOOKUP(tbl_Facturas[[#This Row],[Key_Fact]],tbl_Manifiestos[Key_Manif],tbl_Manifiestos[Pagado a Broker],0),0)</f>
        <v>0</v>
      </c>
      <c r="T1529">
        <v>964668.69000000053</v>
      </c>
    </row>
    <row r="1530" spans="1:20" x14ac:dyDescent="0.25">
      <c r="A1530" t="s">
        <v>5830</v>
      </c>
      <c r="B1530" t="str">
        <f>tbl_Facturas[[#This Row],[Factura]] &amp; "|" &amp; tbl_Facturas[[#This Row],[Proyecto OK]] &amp; "|" &amp; TEXT(tbl_Facturas[[#This Row],[Horas o Viaje]],"0.00") &amp; "|" &amp; TEXT(tbl_Facturas[[#This Row],[Costo unitario]],"0.00")</f>
        <v>2514|Montrose Harbor|9.00|126.50</v>
      </c>
      <c r="C1530">
        <v>2514</v>
      </c>
      <c r="D1530">
        <v>515</v>
      </c>
      <c r="E1530" t="s">
        <v>27</v>
      </c>
      <c r="G1530" t="s">
        <v>54</v>
      </c>
      <c r="H1530" t="s">
        <v>1590</v>
      </c>
      <c r="I1530" s="134" t="s">
        <v>5401</v>
      </c>
      <c r="J1530" t="s">
        <v>1280</v>
      </c>
      <c r="K1530" s="240" t="s">
        <v>5907</v>
      </c>
      <c r="L1530">
        <v>6228</v>
      </c>
      <c r="M1530" t="s">
        <v>146</v>
      </c>
      <c r="P1530">
        <v>9</v>
      </c>
      <c r="Q1530">
        <v>126.5</v>
      </c>
      <c r="R1530">
        <v>1138.5</v>
      </c>
      <c r="S1530">
        <f>IFERROR(_xlfn.XLOOKUP(tbl_Facturas[[#This Row],[Key_Fact]],tbl_Manifiestos[Key_Manif],tbl_Manifiestos[Pagado a Broker],0),0)</f>
        <v>0</v>
      </c>
      <c r="T1530">
        <v>965807.19000000053</v>
      </c>
    </row>
    <row r="1531" spans="1:20" x14ac:dyDescent="0.25">
      <c r="A1531" t="s">
        <v>5830</v>
      </c>
      <c r="B1531" t="str">
        <f>tbl_Facturas[[#This Row],[Factura]] &amp; "|" &amp; tbl_Facturas[[#This Row],[Proyecto OK]] &amp; "|" &amp; TEXT(tbl_Facturas[[#This Row],[Horas o Viaje]],"0.00") &amp; "|" &amp; TEXT(tbl_Facturas[[#This Row],[Costo unitario]],"0.00")</f>
        <v>2514|Montrose Harbor|9.00|126.50</v>
      </c>
      <c r="C1531">
        <v>2514</v>
      </c>
      <c r="D1531">
        <v>67</v>
      </c>
      <c r="E1531" t="s">
        <v>27</v>
      </c>
      <c r="G1531" t="s">
        <v>28</v>
      </c>
      <c r="H1531" t="s">
        <v>1591</v>
      </c>
      <c r="I1531" s="134" t="s">
        <v>5401</v>
      </c>
      <c r="J1531" t="s">
        <v>1280</v>
      </c>
      <c r="K1531" s="240" t="s">
        <v>5907</v>
      </c>
      <c r="L1531">
        <v>6228</v>
      </c>
      <c r="M1531" t="s">
        <v>146</v>
      </c>
      <c r="P1531">
        <v>9</v>
      </c>
      <c r="Q1531">
        <v>126.5</v>
      </c>
      <c r="R1531">
        <v>1138.5</v>
      </c>
      <c r="S1531">
        <f>IFERROR(_xlfn.XLOOKUP(tbl_Facturas[[#This Row],[Key_Fact]],tbl_Manifiestos[Key_Manif],tbl_Manifiestos[Pagado a Broker],0),0)</f>
        <v>0</v>
      </c>
      <c r="T1531">
        <v>966945.69000000053</v>
      </c>
    </row>
    <row r="1532" spans="1:20" x14ac:dyDescent="0.25">
      <c r="A1532" t="s">
        <v>5830</v>
      </c>
      <c r="B1532" t="str">
        <f>tbl_Facturas[[#This Row],[Factura]] &amp; "|" &amp; tbl_Facturas[[#This Row],[Proyecto OK]] &amp; "|" &amp; TEXT(tbl_Facturas[[#This Row],[Horas o Viaje]],"0.00") &amp; "|" &amp; TEXT(tbl_Facturas[[#This Row],[Costo unitario]],"0.00")</f>
        <v>2515|Chicago Heights|8.00|128.00</v>
      </c>
      <c r="C1532">
        <v>2515</v>
      </c>
      <c r="D1532">
        <v>515</v>
      </c>
      <c r="E1532" t="s">
        <v>27</v>
      </c>
      <c r="G1532" t="s">
        <v>54</v>
      </c>
      <c r="H1532" t="s">
        <v>1592</v>
      </c>
      <c r="I1532" s="134" t="s">
        <v>5310</v>
      </c>
      <c r="J1532" t="s">
        <v>956</v>
      </c>
      <c r="K1532" s="240" t="s">
        <v>956</v>
      </c>
      <c r="P1532">
        <v>8</v>
      </c>
      <c r="Q1532">
        <v>128</v>
      </c>
      <c r="R1532">
        <v>1024</v>
      </c>
      <c r="S1532">
        <f>IFERROR(_xlfn.XLOOKUP(tbl_Facturas[[#This Row],[Key_Fact]],tbl_Manifiestos[Key_Manif],tbl_Manifiestos[Pagado a Broker],0),0)</f>
        <v>952.32</v>
      </c>
      <c r="T1532">
        <v>967969.69000000053</v>
      </c>
    </row>
    <row r="1533" spans="1:20" x14ac:dyDescent="0.25">
      <c r="A1533" t="s">
        <v>5830</v>
      </c>
      <c r="B1533" t="str">
        <f>tbl_Facturas[[#This Row],[Factura]] &amp; "|" &amp; tbl_Facturas[[#This Row],[Proyecto OK]] &amp; "|" &amp; TEXT(tbl_Facturas[[#This Row],[Horas o Viaje]],"0.00") &amp; "|" &amp; TEXT(tbl_Facturas[[#This Row],[Costo unitario]],"0.00")</f>
        <v>2515|Chicago Heights|8.00|128.00</v>
      </c>
      <c r="C1533">
        <v>2515</v>
      </c>
      <c r="D1533">
        <v>198</v>
      </c>
      <c r="E1533" t="s">
        <v>5916</v>
      </c>
      <c r="G1533" t="s">
        <v>31</v>
      </c>
      <c r="H1533" t="s">
        <v>1593</v>
      </c>
      <c r="I1533" s="134" t="s">
        <v>5310</v>
      </c>
      <c r="J1533" t="s">
        <v>956</v>
      </c>
      <c r="K1533" s="240" t="s">
        <v>956</v>
      </c>
      <c r="P1533">
        <v>8</v>
      </c>
      <c r="Q1533">
        <v>128</v>
      </c>
      <c r="R1533">
        <v>1024</v>
      </c>
      <c r="S1533">
        <f>IFERROR(_xlfn.XLOOKUP(tbl_Facturas[[#This Row],[Key_Fact]],tbl_Manifiestos[Key_Manif],tbl_Manifiestos[Pagado a Broker],0),0)</f>
        <v>952.32</v>
      </c>
      <c r="T1533">
        <v>968993.69000000053</v>
      </c>
    </row>
    <row r="1534" spans="1:20" x14ac:dyDescent="0.25">
      <c r="A1534" t="s">
        <v>5830</v>
      </c>
      <c r="B1534" t="str">
        <f>tbl_Facturas[[#This Row],[Factura]] &amp; "|" &amp; tbl_Facturas[[#This Row],[Proyecto OK]] &amp; "|" &amp; TEXT(tbl_Facturas[[#This Row],[Horas o Viaje]],"0.00") &amp; "|" &amp; TEXT(tbl_Facturas[[#This Row],[Costo unitario]],"0.00")</f>
        <v>2515|Chicago Heights|8.75|128.00</v>
      </c>
      <c r="C1534">
        <v>2515</v>
      </c>
      <c r="D1534">
        <v>617</v>
      </c>
      <c r="E1534" t="s">
        <v>27</v>
      </c>
      <c r="G1534" t="s">
        <v>36</v>
      </c>
      <c r="H1534" t="s">
        <v>1594</v>
      </c>
      <c r="I1534" s="134" t="s">
        <v>5310</v>
      </c>
      <c r="J1534" t="s">
        <v>956</v>
      </c>
      <c r="K1534" s="240" t="s">
        <v>956</v>
      </c>
      <c r="P1534">
        <v>8.75</v>
      </c>
      <c r="Q1534">
        <v>128</v>
      </c>
      <c r="R1534">
        <v>1120</v>
      </c>
      <c r="S1534">
        <f>IFERROR(_xlfn.XLOOKUP(tbl_Facturas[[#This Row],[Key_Fact]],tbl_Manifiestos[Key_Manif],tbl_Manifiestos[Pagado a Broker],0),0)</f>
        <v>1041.6000000000001</v>
      </c>
      <c r="T1534">
        <v>970113.69000000053</v>
      </c>
    </row>
    <row r="1535" spans="1:20" x14ac:dyDescent="0.25">
      <c r="A1535" t="s">
        <v>5830</v>
      </c>
      <c r="B1535" t="str">
        <f>tbl_Facturas[[#This Row],[Factura]] &amp; "|" &amp; tbl_Facturas[[#This Row],[Proyecto OK]] &amp; "|" &amp; TEXT(tbl_Facturas[[#This Row],[Horas o Viaje]],"0.00") &amp; "|" &amp; TEXT(tbl_Facturas[[#This Row],[Costo unitario]],"0.00")</f>
        <v>2515|Chicago Heights|9.75|128.00</v>
      </c>
      <c r="C1535">
        <v>2515</v>
      </c>
      <c r="D1535">
        <v>54</v>
      </c>
      <c r="E1535" t="s">
        <v>19</v>
      </c>
      <c r="G1535" t="s">
        <v>479</v>
      </c>
      <c r="H1535" t="s">
        <v>1595</v>
      </c>
      <c r="I1535" s="134" t="s">
        <v>5310</v>
      </c>
      <c r="J1535" t="s">
        <v>956</v>
      </c>
      <c r="K1535" s="240" t="s">
        <v>956</v>
      </c>
      <c r="P1535">
        <v>9.75</v>
      </c>
      <c r="Q1535">
        <v>128</v>
      </c>
      <c r="R1535">
        <v>1248</v>
      </c>
      <c r="S1535">
        <f>IFERROR(_xlfn.XLOOKUP(tbl_Facturas[[#This Row],[Key_Fact]],tbl_Manifiestos[Key_Manif],tbl_Manifiestos[Pagado a Broker],0),0)</f>
        <v>0</v>
      </c>
      <c r="T1535">
        <v>971361.69000000053</v>
      </c>
    </row>
    <row r="1536" spans="1:20" x14ac:dyDescent="0.25">
      <c r="A1536" t="s">
        <v>5830</v>
      </c>
      <c r="B1536" t="str">
        <f>tbl_Facturas[[#This Row],[Factura]] &amp; "|" &amp; tbl_Facturas[[#This Row],[Proyecto OK]] &amp; "|" &amp; TEXT(tbl_Facturas[[#This Row],[Horas o Viaje]],"0.00") &amp; "|" &amp; TEXT(tbl_Facturas[[#This Row],[Costo unitario]],"0.00")</f>
        <v>2515|Chicago Heights|8.50|128.00</v>
      </c>
      <c r="C1536">
        <v>2515</v>
      </c>
      <c r="D1536">
        <v>198</v>
      </c>
      <c r="E1536" t="s">
        <v>5916</v>
      </c>
      <c r="G1536" t="s">
        <v>31</v>
      </c>
      <c r="H1536" t="s">
        <v>1596</v>
      </c>
      <c r="I1536" s="134" t="s">
        <v>5310</v>
      </c>
      <c r="J1536" t="s">
        <v>956</v>
      </c>
      <c r="K1536" s="240" t="s">
        <v>956</v>
      </c>
      <c r="P1536">
        <v>8.5</v>
      </c>
      <c r="Q1536">
        <v>128</v>
      </c>
      <c r="R1536">
        <v>1088</v>
      </c>
      <c r="S1536">
        <f>IFERROR(_xlfn.XLOOKUP(tbl_Facturas[[#This Row],[Key_Fact]],tbl_Manifiestos[Key_Manif],tbl_Manifiestos[Pagado a Broker],0),0)</f>
        <v>1011.84</v>
      </c>
      <c r="T1536">
        <v>972449.69000000053</v>
      </c>
    </row>
    <row r="1537" spans="1:20" x14ac:dyDescent="0.25">
      <c r="A1537" t="s">
        <v>5830</v>
      </c>
      <c r="B1537" t="str">
        <f>tbl_Facturas[[#This Row],[Factura]] &amp; "|" &amp; tbl_Facturas[[#This Row],[Proyecto OK]] &amp; "|" &amp; TEXT(tbl_Facturas[[#This Row],[Horas o Viaje]],"0.00") &amp; "|" &amp; TEXT(tbl_Facturas[[#This Row],[Costo unitario]],"0.00")</f>
        <v>2515|Chicago Heights|8.00|128.00</v>
      </c>
      <c r="C1537">
        <v>2515</v>
      </c>
      <c r="D1537">
        <v>617</v>
      </c>
      <c r="E1537" t="s">
        <v>27</v>
      </c>
      <c r="G1537" t="s">
        <v>36</v>
      </c>
      <c r="H1537" t="s">
        <v>1597</v>
      </c>
      <c r="I1537" s="134" t="s">
        <v>5310</v>
      </c>
      <c r="J1537" t="s">
        <v>956</v>
      </c>
      <c r="K1537" s="240" t="s">
        <v>956</v>
      </c>
      <c r="P1537">
        <v>8</v>
      </c>
      <c r="Q1537">
        <v>128</v>
      </c>
      <c r="R1537">
        <v>1024</v>
      </c>
      <c r="S1537">
        <f>IFERROR(_xlfn.XLOOKUP(tbl_Facturas[[#This Row],[Key_Fact]],tbl_Manifiestos[Key_Manif],tbl_Manifiestos[Pagado a Broker],0),0)</f>
        <v>952.32</v>
      </c>
      <c r="T1537">
        <v>973473.69000000053</v>
      </c>
    </row>
    <row r="1538" spans="1:20" x14ac:dyDescent="0.25">
      <c r="A1538" t="s">
        <v>5830</v>
      </c>
      <c r="B1538" t="str">
        <f>tbl_Facturas[[#This Row],[Factura]] &amp; "|" &amp; tbl_Facturas[[#This Row],[Proyecto OK]] &amp; "|" &amp; TEXT(tbl_Facturas[[#This Row],[Horas o Viaje]],"0.00") &amp; "|" &amp; TEXT(tbl_Facturas[[#This Row],[Costo unitario]],"0.00")</f>
        <v>2515|Chicago Heights|8.50|128.00</v>
      </c>
      <c r="C1538">
        <v>2515</v>
      </c>
      <c r="D1538">
        <v>198</v>
      </c>
      <c r="E1538" t="s">
        <v>5916</v>
      </c>
      <c r="G1538" t="s">
        <v>31</v>
      </c>
      <c r="H1538" t="s">
        <v>1598</v>
      </c>
      <c r="I1538" s="134" t="s">
        <v>5310</v>
      </c>
      <c r="J1538" t="s">
        <v>956</v>
      </c>
      <c r="K1538" s="240" t="s">
        <v>956</v>
      </c>
      <c r="P1538">
        <v>8.5</v>
      </c>
      <c r="Q1538">
        <v>128</v>
      </c>
      <c r="R1538">
        <v>1088</v>
      </c>
      <c r="S1538">
        <f>IFERROR(_xlfn.XLOOKUP(tbl_Facturas[[#This Row],[Key_Fact]],tbl_Manifiestos[Key_Manif],tbl_Manifiestos[Pagado a Broker],0),0)</f>
        <v>1011.84</v>
      </c>
      <c r="T1538">
        <v>974561.69000000053</v>
      </c>
    </row>
    <row r="1539" spans="1:20" x14ac:dyDescent="0.25">
      <c r="A1539" t="s">
        <v>5830</v>
      </c>
      <c r="B1539" t="str">
        <f>tbl_Facturas[[#This Row],[Factura]] &amp; "|" &amp; tbl_Facturas[[#This Row],[Proyecto OK]] &amp; "|" &amp; TEXT(tbl_Facturas[[#This Row],[Horas o Viaje]],"0.00") &amp; "|" &amp; TEXT(tbl_Facturas[[#This Row],[Costo unitario]],"0.00")</f>
        <v>2515|Chicago Heights|1.00|16.30</v>
      </c>
      <c r="C1539">
        <v>2515</v>
      </c>
      <c r="D1539">
        <v>54</v>
      </c>
      <c r="E1539" t="s">
        <v>19</v>
      </c>
      <c r="G1539" t="s">
        <v>479</v>
      </c>
      <c r="H1539" t="s">
        <v>1595</v>
      </c>
      <c r="I1539" s="134" t="s">
        <v>5310</v>
      </c>
      <c r="J1539" t="s">
        <v>956</v>
      </c>
      <c r="K1539" s="240" t="s">
        <v>956</v>
      </c>
      <c r="P1539">
        <v>1</v>
      </c>
      <c r="Q1539">
        <v>16.3</v>
      </c>
      <c r="R1539">
        <v>16.3</v>
      </c>
      <c r="S1539">
        <f>IFERROR(_xlfn.XLOOKUP(tbl_Facturas[[#This Row],[Key_Fact]],tbl_Manifiestos[Key_Manif],tbl_Manifiestos[Pagado a Broker],0),0)</f>
        <v>0</v>
      </c>
      <c r="T1539">
        <v>974577.99000000057</v>
      </c>
    </row>
    <row r="1540" spans="1:20" x14ac:dyDescent="0.25">
      <c r="A1540" t="s">
        <v>5830</v>
      </c>
      <c r="B1540" t="str">
        <f>tbl_Facturas[[#This Row],[Factura]] &amp; "|" &amp; tbl_Facturas[[#This Row],[Proyecto OK]] &amp; "|" &amp; TEXT(tbl_Facturas[[#This Row],[Horas o Viaje]],"0.00") &amp; "|" &amp; TEXT(tbl_Facturas[[#This Row],[Costo unitario]],"0.00")</f>
        <v>2516|Glencoe|6.50|115.50</v>
      </c>
      <c r="C1540">
        <v>2516</v>
      </c>
      <c r="D1540">
        <v>58</v>
      </c>
      <c r="E1540" t="s">
        <v>12</v>
      </c>
      <c r="G1540" t="s">
        <v>539</v>
      </c>
      <c r="H1540" t="s">
        <v>1599</v>
      </c>
      <c r="I1540" s="134" t="s">
        <v>5312</v>
      </c>
      <c r="J1540" t="s">
        <v>591</v>
      </c>
      <c r="K1540" t="s">
        <v>591</v>
      </c>
      <c r="P1540">
        <v>6.5</v>
      </c>
      <c r="Q1540">
        <v>115.5</v>
      </c>
      <c r="R1540">
        <v>750.75</v>
      </c>
      <c r="S1540">
        <f>IFERROR(_xlfn.XLOOKUP(tbl_Facturas[[#This Row],[Key_Fact]],tbl_Manifiestos[Key_Manif],tbl_Manifiestos[Pagado a Broker],0),0)</f>
        <v>698.19749999999999</v>
      </c>
      <c r="T1540">
        <v>975328.74000000057</v>
      </c>
    </row>
    <row r="1541" spans="1:20" x14ac:dyDescent="0.25">
      <c r="A1541" t="s">
        <v>5830</v>
      </c>
      <c r="B1541" t="str">
        <f>tbl_Facturas[[#This Row],[Factura]] &amp; "|" &amp; tbl_Facturas[[#This Row],[Proyecto OK]] &amp; "|" &amp; TEXT(tbl_Facturas[[#This Row],[Horas o Viaje]],"0.00") &amp; "|" &amp; TEXT(tbl_Facturas[[#This Row],[Costo unitario]],"0.00")</f>
        <v>2516|Glencoe|9.50|115.50</v>
      </c>
      <c r="C1541">
        <v>2516</v>
      </c>
      <c r="D1541">
        <v>108</v>
      </c>
      <c r="E1541" t="s">
        <v>5916</v>
      </c>
      <c r="G1541" t="s">
        <v>99</v>
      </c>
      <c r="H1541" t="s">
        <v>1600</v>
      </c>
      <c r="I1541" s="134" t="s">
        <v>5312</v>
      </c>
      <c r="J1541" t="s">
        <v>591</v>
      </c>
      <c r="K1541" t="s">
        <v>591</v>
      </c>
      <c r="P1541">
        <v>9.5</v>
      </c>
      <c r="Q1541">
        <v>115.5</v>
      </c>
      <c r="R1541">
        <v>1097.25</v>
      </c>
      <c r="S1541">
        <f>IFERROR(_xlfn.XLOOKUP(tbl_Facturas[[#This Row],[Key_Fact]],tbl_Manifiestos[Key_Manif],tbl_Manifiestos[Pagado a Broker],0),0)</f>
        <v>1020.4425000000001</v>
      </c>
      <c r="T1541">
        <v>976425.99000000057</v>
      </c>
    </row>
    <row r="1542" spans="1:20" x14ac:dyDescent="0.25">
      <c r="A1542" t="s">
        <v>5830</v>
      </c>
      <c r="B1542" t="str">
        <f>tbl_Facturas[[#This Row],[Factura]] &amp; "|" &amp; tbl_Facturas[[#This Row],[Proyecto OK]] &amp; "|" &amp; TEXT(tbl_Facturas[[#This Row],[Horas o Viaje]],"0.00") &amp; "|" &amp; TEXT(tbl_Facturas[[#This Row],[Costo unitario]],"0.00")</f>
        <v>2516|Glencoe|11.50|115.50</v>
      </c>
      <c r="C1542">
        <v>2516</v>
      </c>
      <c r="D1542">
        <v>308</v>
      </c>
      <c r="E1542" t="s">
        <v>16</v>
      </c>
      <c r="G1542" t="s">
        <v>17</v>
      </c>
      <c r="H1542" t="s">
        <v>1601</v>
      </c>
      <c r="I1542" s="134" t="s">
        <v>5312</v>
      </c>
      <c r="J1542" t="s">
        <v>591</v>
      </c>
      <c r="K1542" t="s">
        <v>591</v>
      </c>
      <c r="P1542">
        <v>11.5</v>
      </c>
      <c r="Q1542">
        <v>115.5</v>
      </c>
      <c r="R1542">
        <v>1328.25</v>
      </c>
      <c r="S1542">
        <f>IFERROR(_xlfn.XLOOKUP(tbl_Facturas[[#This Row],[Key_Fact]],tbl_Manifiestos[Key_Manif],tbl_Manifiestos[Pagado a Broker],0),0)</f>
        <v>1235.2725</v>
      </c>
      <c r="T1542">
        <v>977754.24000000057</v>
      </c>
    </row>
    <row r="1543" spans="1:20" x14ac:dyDescent="0.25">
      <c r="A1543" t="s">
        <v>5830</v>
      </c>
      <c r="B1543" t="str">
        <f>tbl_Facturas[[#This Row],[Factura]] &amp; "|" &amp; tbl_Facturas[[#This Row],[Proyecto OK]] &amp; "|" &amp; TEXT(tbl_Facturas[[#This Row],[Horas o Viaje]],"0.00") &amp; "|" &amp; TEXT(tbl_Facturas[[#This Row],[Costo unitario]],"0.00")</f>
        <v>2516|Glencoe|4.50|115.50</v>
      </c>
      <c r="C1543">
        <v>2516</v>
      </c>
      <c r="D1543">
        <v>108</v>
      </c>
      <c r="E1543" t="s">
        <v>5916</v>
      </c>
      <c r="G1543" t="s">
        <v>99</v>
      </c>
      <c r="H1543" t="s">
        <v>1602</v>
      </c>
      <c r="I1543" s="134" t="s">
        <v>5312</v>
      </c>
      <c r="J1543" t="s">
        <v>591</v>
      </c>
      <c r="K1543" t="s">
        <v>591</v>
      </c>
      <c r="P1543">
        <v>4.5</v>
      </c>
      <c r="Q1543">
        <v>115.5</v>
      </c>
      <c r="R1543">
        <v>519.75</v>
      </c>
      <c r="S1543">
        <f>IFERROR(_xlfn.XLOOKUP(tbl_Facturas[[#This Row],[Key_Fact]],tbl_Manifiestos[Key_Manif],tbl_Manifiestos[Pagado a Broker],0),0)</f>
        <v>483.36750000000001</v>
      </c>
      <c r="T1543">
        <v>978273.99000000057</v>
      </c>
    </row>
    <row r="1544" spans="1:20" x14ac:dyDescent="0.25">
      <c r="A1544" t="s">
        <v>5830</v>
      </c>
      <c r="B1544" t="str">
        <f>tbl_Facturas[[#This Row],[Factura]] &amp; "|" &amp; tbl_Facturas[[#This Row],[Proyecto OK]] &amp; "|" &amp; TEXT(tbl_Facturas[[#This Row],[Horas o Viaje]],"0.00") &amp; "|" &amp; TEXT(tbl_Facturas[[#This Row],[Costo unitario]],"0.00")</f>
        <v>2516|Glencoe|6.00|115.50</v>
      </c>
      <c r="C1544">
        <v>2516</v>
      </c>
      <c r="D1544">
        <v>58</v>
      </c>
      <c r="E1544" t="s">
        <v>12</v>
      </c>
      <c r="G1544" t="s">
        <v>539</v>
      </c>
      <c r="H1544" t="s">
        <v>1603</v>
      </c>
      <c r="I1544" s="134" t="s">
        <v>5312</v>
      </c>
      <c r="J1544" t="s">
        <v>591</v>
      </c>
      <c r="K1544" t="s">
        <v>591</v>
      </c>
      <c r="P1544">
        <v>6</v>
      </c>
      <c r="Q1544">
        <v>115.5</v>
      </c>
      <c r="R1544">
        <v>693</v>
      </c>
      <c r="S1544">
        <f>IFERROR(_xlfn.XLOOKUP(tbl_Facturas[[#This Row],[Key_Fact]],tbl_Manifiestos[Key_Manif],tbl_Manifiestos[Pagado a Broker],0),0)</f>
        <v>644.49</v>
      </c>
      <c r="T1544">
        <v>978966.99000000057</v>
      </c>
    </row>
    <row r="1545" spans="1:20" x14ac:dyDescent="0.25">
      <c r="A1545" t="s">
        <v>5830</v>
      </c>
      <c r="B1545" t="str">
        <f>tbl_Facturas[[#This Row],[Factura]] &amp; "|" &amp; tbl_Facturas[[#This Row],[Proyecto OK]] &amp; "|" &amp; TEXT(tbl_Facturas[[#This Row],[Horas o Viaje]],"0.00") &amp; "|" &amp; TEXT(tbl_Facturas[[#This Row],[Costo unitario]],"0.00")</f>
        <v>2516|Glencoe|2.75|115.50</v>
      </c>
      <c r="C1545">
        <v>2516</v>
      </c>
      <c r="D1545">
        <v>11</v>
      </c>
      <c r="E1545" t="s">
        <v>12</v>
      </c>
      <c r="G1545" t="s">
        <v>13</v>
      </c>
      <c r="H1545" t="s">
        <v>1604</v>
      </c>
      <c r="I1545" s="134" t="s">
        <v>5312</v>
      </c>
      <c r="J1545" t="s">
        <v>591</v>
      </c>
      <c r="K1545" t="s">
        <v>591</v>
      </c>
      <c r="P1545">
        <v>2.75</v>
      </c>
      <c r="Q1545">
        <v>115.5</v>
      </c>
      <c r="R1545">
        <v>317.63</v>
      </c>
      <c r="S1545">
        <f>IFERROR(_xlfn.XLOOKUP(tbl_Facturas[[#This Row],[Key_Fact]],tbl_Manifiestos[Key_Manif],tbl_Manifiestos[Pagado a Broker],0),0)</f>
        <v>295.39125000000001</v>
      </c>
      <c r="T1545">
        <v>979284.62000000058</v>
      </c>
    </row>
    <row r="1546" spans="1:20" x14ac:dyDescent="0.25">
      <c r="A1546" t="s">
        <v>5830</v>
      </c>
      <c r="B1546" t="str">
        <f>tbl_Facturas[[#This Row],[Factura]] &amp; "|" &amp; tbl_Facturas[[#This Row],[Proyecto OK]] &amp; "|" &amp; TEXT(tbl_Facturas[[#This Row],[Horas o Viaje]],"0.00") &amp; "|" &amp; TEXT(tbl_Facturas[[#This Row],[Costo unitario]],"0.00")</f>
        <v>2516|Glencoe|7.50|115.50</v>
      </c>
      <c r="C1546">
        <v>2516</v>
      </c>
      <c r="D1546">
        <v>58</v>
      </c>
      <c r="E1546" t="s">
        <v>12</v>
      </c>
      <c r="G1546" t="s">
        <v>539</v>
      </c>
      <c r="H1546" t="s">
        <v>1605</v>
      </c>
      <c r="I1546" s="134" t="s">
        <v>5312</v>
      </c>
      <c r="J1546" t="s">
        <v>591</v>
      </c>
      <c r="K1546" t="s">
        <v>591</v>
      </c>
      <c r="P1546">
        <v>7.5</v>
      </c>
      <c r="Q1546">
        <v>115.5</v>
      </c>
      <c r="R1546">
        <v>866.25</v>
      </c>
      <c r="S1546">
        <f>IFERROR(_xlfn.XLOOKUP(tbl_Facturas[[#This Row],[Key_Fact]],tbl_Manifiestos[Key_Manif],tbl_Manifiestos[Pagado a Broker],0),0)</f>
        <v>805.61250000000007</v>
      </c>
      <c r="T1546">
        <v>980150.87000000058</v>
      </c>
    </row>
    <row r="1547" spans="1:20" x14ac:dyDescent="0.25">
      <c r="A1547" t="s">
        <v>5830</v>
      </c>
      <c r="B1547" t="str">
        <f>tbl_Facturas[[#This Row],[Factura]] &amp; "|" &amp; tbl_Facturas[[#This Row],[Proyecto OK]] &amp; "|" &amp; TEXT(tbl_Facturas[[#This Row],[Horas o Viaje]],"0.00") &amp; "|" &amp; TEXT(tbl_Facturas[[#This Row],[Costo unitario]],"0.00")</f>
        <v>2517|Park Ridge|5.00|115.50</v>
      </c>
      <c r="C1547">
        <v>2517</v>
      </c>
      <c r="D1547">
        <v>308</v>
      </c>
      <c r="E1547" t="s">
        <v>16</v>
      </c>
      <c r="G1547" t="s">
        <v>17</v>
      </c>
      <c r="H1547" t="s">
        <v>1606</v>
      </c>
      <c r="I1547" s="134" t="s">
        <v>5312</v>
      </c>
      <c r="J1547" t="s">
        <v>1431</v>
      </c>
      <c r="K1547" t="s">
        <v>1431</v>
      </c>
      <c r="P1547">
        <v>5</v>
      </c>
      <c r="Q1547">
        <v>115.5</v>
      </c>
      <c r="R1547">
        <v>577.5</v>
      </c>
      <c r="S1547">
        <f>IFERROR(_xlfn.XLOOKUP(tbl_Facturas[[#This Row],[Key_Fact]],tbl_Manifiestos[Key_Manif],tbl_Manifiestos[Pagado a Broker],0),0)</f>
        <v>537.07500000000005</v>
      </c>
      <c r="T1547">
        <v>980728.37000000058</v>
      </c>
    </row>
    <row r="1548" spans="1:20" x14ac:dyDescent="0.25">
      <c r="A1548" t="s">
        <v>5830</v>
      </c>
      <c r="B1548" t="str">
        <f>tbl_Facturas[[#This Row],[Factura]] &amp; "|" &amp; tbl_Facturas[[#This Row],[Proyecto OK]] &amp; "|" &amp; TEXT(tbl_Facturas[[#This Row],[Horas o Viaje]],"0.00") &amp; "|" &amp; TEXT(tbl_Facturas[[#This Row],[Costo unitario]],"0.00")</f>
        <v>2517|Park Ridge|3.00|115.50</v>
      </c>
      <c r="C1548">
        <v>2517</v>
      </c>
      <c r="D1548">
        <v>108</v>
      </c>
      <c r="E1548" t="s">
        <v>5916</v>
      </c>
      <c r="G1548" t="s">
        <v>99</v>
      </c>
      <c r="H1548" t="s">
        <v>1607</v>
      </c>
      <c r="I1548" s="134" t="s">
        <v>5312</v>
      </c>
      <c r="J1548" t="s">
        <v>1431</v>
      </c>
      <c r="K1548" t="s">
        <v>1431</v>
      </c>
      <c r="P1548">
        <v>3</v>
      </c>
      <c r="Q1548">
        <v>115.5</v>
      </c>
      <c r="R1548">
        <v>346.5</v>
      </c>
      <c r="S1548">
        <f>IFERROR(_xlfn.XLOOKUP(tbl_Facturas[[#This Row],[Key_Fact]],tbl_Manifiestos[Key_Manif],tbl_Manifiestos[Pagado a Broker],0),0)</f>
        <v>322.245</v>
      </c>
      <c r="T1548">
        <v>981074.87000000058</v>
      </c>
    </row>
    <row r="1549" spans="1:20" x14ac:dyDescent="0.25">
      <c r="A1549" t="s">
        <v>5830</v>
      </c>
      <c r="B1549" t="str">
        <f>tbl_Facturas[[#This Row],[Factura]] &amp; "|" &amp; tbl_Facturas[[#This Row],[Proyecto OK]] &amp; "|" &amp; TEXT(tbl_Facturas[[#This Row],[Horas o Viaje]],"0.00") &amp; "|" &amp; TEXT(tbl_Facturas[[#This Row],[Costo unitario]],"0.00")</f>
        <v>2517|Park Ridge|8.00|115.50</v>
      </c>
      <c r="C1549">
        <v>2517</v>
      </c>
      <c r="D1549">
        <v>308</v>
      </c>
      <c r="E1549" t="s">
        <v>16</v>
      </c>
      <c r="G1549" t="s">
        <v>17</v>
      </c>
      <c r="H1549" t="s">
        <v>1608</v>
      </c>
      <c r="I1549" s="134" t="s">
        <v>5312</v>
      </c>
      <c r="J1549" t="s">
        <v>1431</v>
      </c>
      <c r="K1549" t="s">
        <v>1431</v>
      </c>
      <c r="P1549">
        <v>8</v>
      </c>
      <c r="Q1549">
        <v>115.5</v>
      </c>
      <c r="R1549">
        <v>924</v>
      </c>
      <c r="S1549">
        <f>IFERROR(_xlfn.XLOOKUP(tbl_Facturas[[#This Row],[Key_Fact]],tbl_Manifiestos[Key_Manif],tbl_Manifiestos[Pagado a Broker],0),0)</f>
        <v>859.32</v>
      </c>
      <c r="T1549">
        <v>981998.87000000058</v>
      </c>
    </row>
    <row r="1550" spans="1:20" x14ac:dyDescent="0.25">
      <c r="A1550" t="s">
        <v>5830</v>
      </c>
      <c r="B1550" t="str">
        <f>tbl_Facturas[[#This Row],[Factura]] &amp; "|" &amp; tbl_Facturas[[#This Row],[Proyecto OK]] &amp; "|" &amp; TEXT(tbl_Facturas[[#This Row],[Horas o Viaje]],"0.00") &amp; "|" &amp; TEXT(tbl_Facturas[[#This Row],[Costo unitario]],"0.00")</f>
        <v>2517|Park Ridge|5.00|115.50</v>
      </c>
      <c r="C1550">
        <v>2517</v>
      </c>
      <c r="D1550">
        <v>11</v>
      </c>
      <c r="E1550" t="s">
        <v>12</v>
      </c>
      <c r="G1550" t="s">
        <v>13</v>
      </c>
      <c r="H1550" t="s">
        <v>1609</v>
      </c>
      <c r="I1550" s="134" t="s">
        <v>5312</v>
      </c>
      <c r="J1550" t="s">
        <v>1431</v>
      </c>
      <c r="K1550" t="s">
        <v>1431</v>
      </c>
      <c r="P1550">
        <v>5</v>
      </c>
      <c r="Q1550">
        <v>115.5</v>
      </c>
      <c r="R1550">
        <v>577.5</v>
      </c>
      <c r="S1550">
        <f>IFERROR(_xlfn.XLOOKUP(tbl_Facturas[[#This Row],[Key_Fact]],tbl_Manifiestos[Key_Manif],tbl_Manifiestos[Pagado a Broker],0),0)</f>
        <v>537.07500000000005</v>
      </c>
      <c r="T1550">
        <v>982576.37000000058</v>
      </c>
    </row>
    <row r="1551" spans="1:20" x14ac:dyDescent="0.25">
      <c r="A1551" t="s">
        <v>5830</v>
      </c>
      <c r="B1551" t="str">
        <f>tbl_Facturas[[#This Row],[Factura]] &amp; "|" &amp; tbl_Facturas[[#This Row],[Proyecto OK]] &amp; "|" &amp; TEXT(tbl_Facturas[[#This Row],[Horas o Viaje]],"0.00") &amp; "|" &amp; TEXT(tbl_Facturas[[#This Row],[Costo unitario]],"0.00")</f>
        <v>2517|Park Ridge|7.00|115.50</v>
      </c>
      <c r="C1551">
        <v>2517</v>
      </c>
      <c r="D1551">
        <v>58</v>
      </c>
      <c r="E1551" t="s">
        <v>12</v>
      </c>
      <c r="G1551" t="s">
        <v>539</v>
      </c>
      <c r="H1551" t="s">
        <v>1610</v>
      </c>
      <c r="I1551" s="134" t="s">
        <v>5312</v>
      </c>
      <c r="J1551" t="s">
        <v>1431</v>
      </c>
      <c r="K1551" t="s">
        <v>1431</v>
      </c>
      <c r="P1551">
        <v>7</v>
      </c>
      <c r="Q1551">
        <v>115.5</v>
      </c>
      <c r="R1551">
        <v>808.5</v>
      </c>
      <c r="S1551">
        <f>IFERROR(_xlfn.XLOOKUP(tbl_Facturas[[#This Row],[Key_Fact]],tbl_Manifiestos[Key_Manif],tbl_Manifiestos[Pagado a Broker],0),0)</f>
        <v>751.90500000000009</v>
      </c>
      <c r="T1551">
        <v>983384.87000000058</v>
      </c>
    </row>
    <row r="1552" spans="1:20" x14ac:dyDescent="0.25">
      <c r="A1552" t="s">
        <v>5830</v>
      </c>
      <c r="B1552" t="str">
        <f>tbl_Facturas[[#This Row],[Factura]] &amp; "|" &amp; tbl_Facturas[[#This Row],[Proyecto OK]] &amp; "|" &amp; TEXT(tbl_Facturas[[#This Row],[Horas o Viaje]],"0.00") &amp; "|" &amp; TEXT(tbl_Facturas[[#This Row],[Costo unitario]],"0.00")</f>
        <v>2518|Niles IL|6.25|115.50</v>
      </c>
      <c r="C1552">
        <v>2518</v>
      </c>
      <c r="D1552">
        <v>11</v>
      </c>
      <c r="E1552" t="s">
        <v>12</v>
      </c>
      <c r="G1552" t="s">
        <v>13</v>
      </c>
      <c r="H1552" t="s">
        <v>1611</v>
      </c>
      <c r="I1552" s="134" t="s">
        <v>5312</v>
      </c>
      <c r="J1552" t="s">
        <v>22</v>
      </c>
      <c r="K1552" s="240" t="s">
        <v>22</v>
      </c>
      <c r="P1552">
        <v>6.25</v>
      </c>
      <c r="Q1552">
        <v>115.5</v>
      </c>
      <c r="R1552">
        <v>721.88</v>
      </c>
      <c r="S1552">
        <f>IFERROR(_xlfn.XLOOKUP(tbl_Facturas[[#This Row],[Key_Fact]],tbl_Manifiestos[Key_Manif],tbl_Manifiestos[Pagado a Broker],0),0)</f>
        <v>671.34375</v>
      </c>
      <c r="T1552">
        <v>984106.75000000058</v>
      </c>
    </row>
    <row r="1553" spans="1:20" x14ac:dyDescent="0.25">
      <c r="A1553" t="s">
        <v>5830</v>
      </c>
      <c r="B1553" t="str">
        <f>tbl_Facturas[[#This Row],[Factura]] &amp; "|" &amp; tbl_Facturas[[#This Row],[Proyecto OK]] &amp; "|" &amp; TEXT(tbl_Facturas[[#This Row],[Horas o Viaje]],"0.00") &amp; "|" &amp; TEXT(tbl_Facturas[[#This Row],[Costo unitario]],"0.00")</f>
        <v>2518|Niles IL|8.00|115.50</v>
      </c>
      <c r="C1553">
        <v>2518</v>
      </c>
      <c r="D1553">
        <v>54</v>
      </c>
      <c r="E1553" t="s">
        <v>19</v>
      </c>
      <c r="G1553" t="s">
        <v>479</v>
      </c>
      <c r="H1553" t="s">
        <v>1612</v>
      </c>
      <c r="I1553" s="134" t="s">
        <v>5312</v>
      </c>
      <c r="J1553" t="s">
        <v>22</v>
      </c>
      <c r="K1553" s="240" t="s">
        <v>22</v>
      </c>
      <c r="P1553">
        <v>8</v>
      </c>
      <c r="Q1553">
        <v>115.5</v>
      </c>
      <c r="R1553">
        <v>924</v>
      </c>
      <c r="S1553">
        <f>IFERROR(_xlfn.XLOOKUP(tbl_Facturas[[#This Row],[Key_Fact]],tbl_Manifiestos[Key_Manif],tbl_Manifiestos[Pagado a Broker],0),0)</f>
        <v>0</v>
      </c>
      <c r="T1553">
        <v>985030.75000000058</v>
      </c>
    </row>
    <row r="1554" spans="1:20" x14ac:dyDescent="0.25">
      <c r="A1554" t="s">
        <v>5830</v>
      </c>
      <c r="B1554" t="str">
        <f>tbl_Facturas[[#This Row],[Factura]] &amp; "|" &amp; tbl_Facturas[[#This Row],[Proyecto OK]] &amp; "|" &amp; TEXT(tbl_Facturas[[#This Row],[Horas o Viaje]],"0.00") &amp; "|" &amp; TEXT(tbl_Facturas[[#This Row],[Costo unitario]],"0.00")</f>
        <v>2519|Lead Replacement Service|11.00|110.00</v>
      </c>
      <c r="C1554">
        <v>2519</v>
      </c>
      <c r="D1554">
        <v>708</v>
      </c>
      <c r="E1554" t="s">
        <v>27</v>
      </c>
      <c r="G1554" t="s">
        <v>841</v>
      </c>
      <c r="H1554" t="s">
        <v>1613</v>
      </c>
      <c r="I1554" s="134" t="s">
        <v>5306</v>
      </c>
      <c r="J1554" t="s">
        <v>30</v>
      </c>
      <c r="K1554" t="s">
        <v>5903</v>
      </c>
      <c r="L1554">
        <v>3347</v>
      </c>
      <c r="P1554">
        <v>11</v>
      </c>
      <c r="Q1554">
        <v>110</v>
      </c>
      <c r="R1554">
        <v>1210</v>
      </c>
      <c r="S1554">
        <f>IFERROR(_xlfn.XLOOKUP(tbl_Facturas[[#This Row],[Key_Fact]],tbl_Manifiestos[Key_Manif],tbl_Manifiestos[Pagado a Broker],0),0)</f>
        <v>1125.3</v>
      </c>
      <c r="T1554">
        <v>986240.75000000058</v>
      </c>
    </row>
    <row r="1555" spans="1:20" x14ac:dyDescent="0.25">
      <c r="A1555" t="s">
        <v>5830</v>
      </c>
      <c r="B1555" t="str">
        <f>tbl_Facturas[[#This Row],[Factura]] &amp; "|" &amp; tbl_Facturas[[#This Row],[Proyecto OK]] &amp; "|" &amp; TEXT(tbl_Facturas[[#This Row],[Horas o Viaje]],"0.00") &amp; "|" &amp; TEXT(tbl_Facturas[[#This Row],[Costo unitario]],"0.00")</f>
        <v>2519|Lead Replacement Service|11.50|110.00</v>
      </c>
      <c r="C1555">
        <v>2519</v>
      </c>
      <c r="D1555">
        <v>708</v>
      </c>
      <c r="E1555" t="s">
        <v>27</v>
      </c>
      <c r="G1555" t="s">
        <v>841</v>
      </c>
      <c r="H1555" t="s">
        <v>1614</v>
      </c>
      <c r="I1555" s="134" t="s">
        <v>5306</v>
      </c>
      <c r="J1555" t="s">
        <v>30</v>
      </c>
      <c r="K1555" t="s">
        <v>5903</v>
      </c>
      <c r="L1555">
        <v>3347</v>
      </c>
      <c r="P1555">
        <v>11.5</v>
      </c>
      <c r="Q1555">
        <v>110</v>
      </c>
      <c r="R1555">
        <v>1265</v>
      </c>
      <c r="S1555">
        <f>IFERROR(_xlfn.XLOOKUP(tbl_Facturas[[#This Row],[Key_Fact]],tbl_Manifiestos[Key_Manif],tbl_Manifiestos[Pagado a Broker],0),0)</f>
        <v>1176.45</v>
      </c>
      <c r="T1555">
        <v>987505.75000000058</v>
      </c>
    </row>
    <row r="1556" spans="1:20" x14ac:dyDescent="0.25">
      <c r="A1556" t="s">
        <v>5830</v>
      </c>
      <c r="B1556" t="str">
        <f>tbl_Facturas[[#This Row],[Factura]] &amp; "|" &amp; tbl_Facturas[[#This Row],[Proyecto OK]] &amp; "|" &amp; TEXT(tbl_Facturas[[#This Row],[Horas o Viaje]],"0.00") &amp; "|" &amp; TEXT(tbl_Facturas[[#This Row],[Costo unitario]],"0.00")</f>
        <v>2519|Lead Replacement Service|9.00|110.00</v>
      </c>
      <c r="C1556">
        <v>2519</v>
      </c>
      <c r="D1556">
        <v>708</v>
      </c>
      <c r="E1556" t="s">
        <v>27</v>
      </c>
      <c r="G1556" t="s">
        <v>841</v>
      </c>
      <c r="H1556" t="s">
        <v>1615</v>
      </c>
      <c r="I1556" s="134" t="s">
        <v>5306</v>
      </c>
      <c r="J1556" t="s">
        <v>30</v>
      </c>
      <c r="K1556" t="s">
        <v>5903</v>
      </c>
      <c r="L1556">
        <v>3347</v>
      </c>
      <c r="P1556">
        <v>9</v>
      </c>
      <c r="Q1556">
        <v>110</v>
      </c>
      <c r="R1556">
        <v>990</v>
      </c>
      <c r="S1556">
        <f>IFERROR(_xlfn.XLOOKUP(tbl_Facturas[[#This Row],[Key_Fact]],tbl_Manifiestos[Key_Manif],tbl_Manifiestos[Pagado a Broker],0),0)</f>
        <v>920.7</v>
      </c>
      <c r="T1556">
        <v>988495.75000000058</v>
      </c>
    </row>
    <row r="1557" spans="1:20" x14ac:dyDescent="0.25">
      <c r="A1557" t="s">
        <v>5830</v>
      </c>
      <c r="B1557" t="str">
        <f>tbl_Facturas[[#This Row],[Factura]] &amp; "|" &amp; tbl_Facturas[[#This Row],[Proyecto OK]] &amp; "|" &amp; TEXT(tbl_Facturas[[#This Row],[Horas o Viaje]],"0.00") &amp; "|" &amp; TEXT(tbl_Facturas[[#This Row],[Costo unitario]],"0.00")</f>
        <v>2519|Lead Replacement Service|8.00|110.00</v>
      </c>
      <c r="C1557">
        <v>2519</v>
      </c>
      <c r="D1557">
        <v>708</v>
      </c>
      <c r="E1557" t="s">
        <v>27</v>
      </c>
      <c r="G1557" t="s">
        <v>841</v>
      </c>
      <c r="H1557" t="s">
        <v>1616</v>
      </c>
      <c r="I1557" s="134" t="s">
        <v>5306</v>
      </c>
      <c r="J1557" t="s">
        <v>30</v>
      </c>
      <c r="K1557" t="s">
        <v>5903</v>
      </c>
      <c r="L1557">
        <v>3347</v>
      </c>
      <c r="P1557">
        <v>8</v>
      </c>
      <c r="Q1557">
        <v>110</v>
      </c>
      <c r="R1557">
        <v>880</v>
      </c>
      <c r="S1557">
        <f>IFERROR(_xlfn.XLOOKUP(tbl_Facturas[[#This Row],[Key_Fact]],tbl_Manifiestos[Key_Manif],tbl_Manifiestos[Pagado a Broker],0),0)</f>
        <v>818.40000000000009</v>
      </c>
      <c r="T1557">
        <v>989375.75000000058</v>
      </c>
    </row>
    <row r="1558" spans="1:20" x14ac:dyDescent="0.25">
      <c r="A1558" t="s">
        <v>5830</v>
      </c>
      <c r="B1558" t="str">
        <f>tbl_Facturas[[#This Row],[Factura]] &amp; "|" &amp; tbl_Facturas[[#This Row],[Proyecto OK]] &amp; "|" &amp; TEXT(tbl_Facturas[[#This Row],[Horas o Viaje]],"0.00") &amp; "|" &amp; TEXT(tbl_Facturas[[#This Row],[Costo unitario]],"0.00")</f>
        <v>2519|Lead Replacement Service|11.00|110.00</v>
      </c>
      <c r="C1558">
        <v>2519</v>
      </c>
      <c r="D1558">
        <v>708</v>
      </c>
      <c r="E1558" t="s">
        <v>27</v>
      </c>
      <c r="G1558" t="s">
        <v>841</v>
      </c>
      <c r="H1558" t="s">
        <v>1617</v>
      </c>
      <c r="I1558" s="134" t="s">
        <v>5306</v>
      </c>
      <c r="J1558" t="s">
        <v>30</v>
      </c>
      <c r="K1558" t="s">
        <v>5903</v>
      </c>
      <c r="L1558">
        <v>3347</v>
      </c>
      <c r="P1558">
        <v>11</v>
      </c>
      <c r="Q1558">
        <v>110</v>
      </c>
      <c r="R1558">
        <v>1210</v>
      </c>
      <c r="S1558">
        <f>IFERROR(_xlfn.XLOOKUP(tbl_Facturas[[#This Row],[Key_Fact]],tbl_Manifiestos[Key_Manif],tbl_Manifiestos[Pagado a Broker],0),0)</f>
        <v>1125.3</v>
      </c>
      <c r="T1558">
        <v>990585.75000000058</v>
      </c>
    </row>
    <row r="1559" spans="1:20" x14ac:dyDescent="0.25">
      <c r="A1559" t="s">
        <v>5830</v>
      </c>
      <c r="B1559" t="str">
        <f>tbl_Facturas[[#This Row],[Factura]] &amp; "|" &amp; tbl_Facturas[[#This Row],[Proyecto OK]] &amp; "|" &amp; TEXT(tbl_Facturas[[#This Row],[Horas o Viaje]],"0.00") &amp; "|" &amp; TEXT(tbl_Facturas[[#This Row],[Costo unitario]],"0.00")</f>
        <v>2520|Lead Replacement Service|9.00|110.00</v>
      </c>
      <c r="C1559">
        <v>2520</v>
      </c>
      <c r="D1559">
        <v>11</v>
      </c>
      <c r="E1559" t="s">
        <v>12</v>
      </c>
      <c r="G1559" t="s">
        <v>13</v>
      </c>
      <c r="H1559" t="s">
        <v>1618</v>
      </c>
      <c r="I1559" s="134" t="s">
        <v>5306</v>
      </c>
      <c r="J1559" t="s">
        <v>828</v>
      </c>
      <c r="K1559" t="s">
        <v>5903</v>
      </c>
      <c r="L1559">
        <v>3365</v>
      </c>
      <c r="P1559">
        <v>9</v>
      </c>
      <c r="Q1559">
        <v>110</v>
      </c>
      <c r="R1559">
        <v>990</v>
      </c>
      <c r="S1559">
        <f>IFERROR(_xlfn.XLOOKUP(tbl_Facturas[[#This Row],[Key_Fact]],tbl_Manifiestos[Key_Manif],tbl_Manifiestos[Pagado a Broker],0),0)</f>
        <v>920.7</v>
      </c>
      <c r="T1559">
        <v>991575.75000000058</v>
      </c>
    </row>
    <row r="1560" spans="1:20" x14ac:dyDescent="0.25">
      <c r="A1560" t="s">
        <v>5830</v>
      </c>
      <c r="B1560" t="str">
        <f>tbl_Facturas[[#This Row],[Factura]] &amp; "|" &amp; tbl_Facturas[[#This Row],[Proyecto OK]] &amp; "|" &amp; TEXT(tbl_Facturas[[#This Row],[Horas o Viaje]],"0.00") &amp; "|" &amp; TEXT(tbl_Facturas[[#This Row],[Costo unitario]],"0.00")</f>
        <v>2520|Lead Replacement Service|8.50|110.00</v>
      </c>
      <c r="C1560">
        <v>2520</v>
      </c>
      <c r="D1560">
        <v>114</v>
      </c>
      <c r="E1560" t="s">
        <v>27</v>
      </c>
      <c r="G1560" t="s">
        <v>57</v>
      </c>
      <c r="H1560" t="s">
        <v>1619</v>
      </c>
      <c r="I1560" s="134" t="s">
        <v>5306</v>
      </c>
      <c r="J1560" t="s">
        <v>828</v>
      </c>
      <c r="K1560" t="s">
        <v>5903</v>
      </c>
      <c r="L1560">
        <v>3365</v>
      </c>
      <c r="P1560">
        <v>8.5</v>
      </c>
      <c r="Q1560">
        <v>110</v>
      </c>
      <c r="R1560">
        <v>935</v>
      </c>
      <c r="S1560">
        <f>IFERROR(_xlfn.XLOOKUP(tbl_Facturas[[#This Row],[Key_Fact]],tbl_Manifiestos[Key_Manif],tbl_Manifiestos[Pagado a Broker],0),0)</f>
        <v>869.55000000000007</v>
      </c>
      <c r="T1560">
        <v>992510.75000000058</v>
      </c>
    </row>
    <row r="1561" spans="1:20" x14ac:dyDescent="0.25">
      <c r="A1561" t="s">
        <v>5830</v>
      </c>
      <c r="B1561" t="str">
        <f>tbl_Facturas[[#This Row],[Factura]] &amp; "|" &amp; tbl_Facturas[[#This Row],[Proyecto OK]] &amp; "|" &amp; TEXT(tbl_Facturas[[#This Row],[Horas o Viaje]],"0.00") &amp; "|" &amp; TEXT(tbl_Facturas[[#This Row],[Costo unitario]],"0.00")</f>
        <v>2520|Lead Replacement Service|8.00|110.00</v>
      </c>
      <c r="C1561">
        <v>2520</v>
      </c>
      <c r="D1561">
        <v>11</v>
      </c>
      <c r="E1561" t="s">
        <v>12</v>
      </c>
      <c r="G1561" t="s">
        <v>13</v>
      </c>
      <c r="H1561" t="s">
        <v>1620</v>
      </c>
      <c r="I1561" s="134" t="s">
        <v>5306</v>
      </c>
      <c r="J1561" t="s">
        <v>828</v>
      </c>
      <c r="K1561" t="s">
        <v>5903</v>
      </c>
      <c r="L1561">
        <v>3365</v>
      </c>
      <c r="P1561">
        <v>8</v>
      </c>
      <c r="Q1561">
        <v>110</v>
      </c>
      <c r="R1561">
        <v>880</v>
      </c>
      <c r="S1561">
        <f>IFERROR(_xlfn.XLOOKUP(tbl_Facturas[[#This Row],[Key_Fact]],tbl_Manifiestos[Key_Manif],tbl_Manifiestos[Pagado a Broker],0),0)</f>
        <v>818.40000000000009</v>
      </c>
      <c r="T1561">
        <v>993390.75000000058</v>
      </c>
    </row>
    <row r="1562" spans="1:20" x14ac:dyDescent="0.25">
      <c r="A1562" t="s">
        <v>5830</v>
      </c>
      <c r="B1562" t="str">
        <f>tbl_Facturas[[#This Row],[Factura]] &amp; "|" &amp; tbl_Facturas[[#This Row],[Proyecto OK]] &amp; "|" &amp; TEXT(tbl_Facturas[[#This Row],[Horas o Viaje]],"0.00") &amp; "|" &amp; TEXT(tbl_Facturas[[#This Row],[Costo unitario]],"0.00")</f>
        <v>2520|Lead Replacement Service|7.50|110.00</v>
      </c>
      <c r="C1562">
        <v>2520</v>
      </c>
      <c r="D1562">
        <v>11</v>
      </c>
      <c r="E1562" t="s">
        <v>12</v>
      </c>
      <c r="G1562" t="s">
        <v>13</v>
      </c>
      <c r="H1562" t="s">
        <v>1621</v>
      </c>
      <c r="I1562" s="134" t="s">
        <v>5306</v>
      </c>
      <c r="J1562" t="s">
        <v>828</v>
      </c>
      <c r="K1562" t="s">
        <v>5903</v>
      </c>
      <c r="L1562">
        <v>3365</v>
      </c>
      <c r="P1562">
        <v>7.5</v>
      </c>
      <c r="Q1562">
        <v>110</v>
      </c>
      <c r="R1562">
        <v>825</v>
      </c>
      <c r="S1562">
        <f>IFERROR(_xlfn.XLOOKUP(tbl_Facturas[[#This Row],[Key_Fact]],tbl_Manifiestos[Key_Manif],tbl_Manifiestos[Pagado a Broker],0),0)</f>
        <v>767.25</v>
      </c>
      <c r="T1562">
        <v>994215.75000000058</v>
      </c>
    </row>
    <row r="1563" spans="1:20" x14ac:dyDescent="0.25">
      <c r="A1563" t="s">
        <v>5830</v>
      </c>
      <c r="B1563" t="str">
        <f>tbl_Facturas[[#This Row],[Factura]] &amp; "|" &amp; tbl_Facturas[[#This Row],[Proyecto OK]] &amp; "|" &amp; TEXT(tbl_Facturas[[#This Row],[Horas o Viaje]],"0.00") &amp; "|" &amp; TEXT(tbl_Facturas[[#This Row],[Costo unitario]],"0.00")</f>
        <v>2520|Lead Replacement Service|9.00|110.00</v>
      </c>
      <c r="C1563">
        <v>2520</v>
      </c>
      <c r="D1563">
        <v>114</v>
      </c>
      <c r="E1563" t="s">
        <v>27</v>
      </c>
      <c r="G1563" t="s">
        <v>57</v>
      </c>
      <c r="H1563" t="s">
        <v>1622</v>
      </c>
      <c r="I1563" s="134" t="s">
        <v>5306</v>
      </c>
      <c r="J1563" t="s">
        <v>828</v>
      </c>
      <c r="K1563" t="s">
        <v>5903</v>
      </c>
      <c r="L1563">
        <v>3365</v>
      </c>
      <c r="P1563">
        <v>9</v>
      </c>
      <c r="Q1563">
        <v>110</v>
      </c>
      <c r="R1563">
        <v>990</v>
      </c>
      <c r="S1563">
        <f>IFERROR(_xlfn.XLOOKUP(tbl_Facturas[[#This Row],[Key_Fact]],tbl_Manifiestos[Key_Manif],tbl_Manifiestos[Pagado a Broker],0),0)</f>
        <v>920.7</v>
      </c>
      <c r="T1563">
        <v>995205.75000000058</v>
      </c>
    </row>
    <row r="1564" spans="1:20" x14ac:dyDescent="0.25">
      <c r="A1564" t="s">
        <v>5830</v>
      </c>
      <c r="B1564" t="str">
        <f>tbl_Facturas[[#This Row],[Factura]] &amp; "|" &amp; tbl_Facturas[[#This Row],[Proyecto OK]] &amp; "|" &amp; TEXT(tbl_Facturas[[#This Row],[Horas o Viaje]],"0.00") &amp; "|" &amp; TEXT(tbl_Facturas[[#This Row],[Costo unitario]],"0.00")</f>
        <v>2520|Lead Replacement Service|9.00|110.00</v>
      </c>
      <c r="C1564">
        <v>2520</v>
      </c>
      <c r="D1564">
        <v>114</v>
      </c>
      <c r="E1564" t="s">
        <v>27</v>
      </c>
      <c r="G1564" t="s">
        <v>57</v>
      </c>
      <c r="H1564" t="s">
        <v>1623</v>
      </c>
      <c r="I1564" s="134" t="s">
        <v>5306</v>
      </c>
      <c r="J1564" t="s">
        <v>828</v>
      </c>
      <c r="K1564" t="s">
        <v>5903</v>
      </c>
      <c r="L1564">
        <v>3365</v>
      </c>
      <c r="P1564">
        <v>9</v>
      </c>
      <c r="Q1564">
        <v>110</v>
      </c>
      <c r="R1564">
        <v>990</v>
      </c>
      <c r="S1564">
        <f>IFERROR(_xlfn.XLOOKUP(tbl_Facturas[[#This Row],[Key_Fact]],tbl_Manifiestos[Key_Manif],tbl_Manifiestos[Pagado a Broker],0),0)</f>
        <v>920.7</v>
      </c>
      <c r="T1564">
        <v>996195.75000000058</v>
      </c>
    </row>
    <row r="1565" spans="1:20" x14ac:dyDescent="0.25">
      <c r="A1565" t="s">
        <v>5830</v>
      </c>
      <c r="B1565" t="str">
        <f>tbl_Facturas[[#This Row],[Factura]] &amp; "|" &amp; tbl_Facturas[[#This Row],[Proyecto OK]] &amp; "|" &amp; TEXT(tbl_Facturas[[#This Row],[Horas o Viaje]],"0.00") &amp; "|" &amp; TEXT(tbl_Facturas[[#This Row],[Costo unitario]],"0.00")</f>
        <v>2521|Lead Replacement Service|8.00|110.00</v>
      </c>
      <c r="C1565">
        <v>2521</v>
      </c>
      <c r="D1565">
        <v>67</v>
      </c>
      <c r="E1565" t="s">
        <v>27</v>
      </c>
      <c r="G1565" t="s">
        <v>28</v>
      </c>
      <c r="H1565" t="s">
        <v>1624</v>
      </c>
      <c r="I1565" s="134" t="s">
        <v>5306</v>
      </c>
      <c r="J1565" t="s">
        <v>1180</v>
      </c>
      <c r="K1565" t="s">
        <v>5903</v>
      </c>
      <c r="L1565">
        <v>3366</v>
      </c>
      <c r="P1565">
        <v>8</v>
      </c>
      <c r="Q1565">
        <v>110</v>
      </c>
      <c r="R1565">
        <v>880</v>
      </c>
      <c r="S1565">
        <f>IFERROR(_xlfn.XLOOKUP(tbl_Facturas[[#This Row],[Key_Fact]],tbl_Manifiestos[Key_Manif],tbl_Manifiestos[Pagado a Broker],0),0)</f>
        <v>818.40000000000009</v>
      </c>
      <c r="T1565">
        <v>997075.75000000058</v>
      </c>
    </row>
    <row r="1566" spans="1:20" x14ac:dyDescent="0.25">
      <c r="A1566" t="s">
        <v>5830</v>
      </c>
      <c r="B1566" t="str">
        <f>tbl_Facturas[[#This Row],[Factura]] &amp; "|" &amp; tbl_Facturas[[#This Row],[Proyecto OK]] &amp; "|" &amp; TEXT(tbl_Facturas[[#This Row],[Horas o Viaje]],"0.00") &amp; "|" &amp; TEXT(tbl_Facturas[[#This Row],[Costo unitario]],"0.00")</f>
        <v>2521|Lead Replacement Service|8.50|110.00</v>
      </c>
      <c r="C1566">
        <v>2521</v>
      </c>
      <c r="D1566">
        <v>114</v>
      </c>
      <c r="E1566" t="s">
        <v>27</v>
      </c>
      <c r="G1566" t="s">
        <v>57</v>
      </c>
      <c r="H1566" t="s">
        <v>1625</v>
      </c>
      <c r="I1566" s="134" t="s">
        <v>5306</v>
      </c>
      <c r="J1566" t="s">
        <v>1180</v>
      </c>
      <c r="K1566" t="s">
        <v>5903</v>
      </c>
      <c r="L1566">
        <v>3366</v>
      </c>
      <c r="P1566">
        <v>8.5</v>
      </c>
      <c r="Q1566">
        <v>110</v>
      </c>
      <c r="R1566">
        <v>935</v>
      </c>
      <c r="S1566">
        <f>IFERROR(_xlfn.XLOOKUP(tbl_Facturas[[#This Row],[Key_Fact]],tbl_Manifiestos[Key_Manif],tbl_Manifiestos[Pagado a Broker],0),0)</f>
        <v>869.55000000000007</v>
      </c>
      <c r="T1566">
        <v>998010.75000000058</v>
      </c>
    </row>
    <row r="1567" spans="1:20" x14ac:dyDescent="0.25">
      <c r="A1567" t="s">
        <v>5830</v>
      </c>
      <c r="B1567" t="str">
        <f>tbl_Facturas[[#This Row],[Factura]] &amp; "|" &amp; tbl_Facturas[[#This Row],[Proyecto OK]] &amp; "|" &amp; TEXT(tbl_Facturas[[#This Row],[Horas o Viaje]],"0.00") &amp; "|" &amp; TEXT(tbl_Facturas[[#This Row],[Costo unitario]],"0.00")</f>
        <v>2521|Lead Replacement Service|8.50|110.00</v>
      </c>
      <c r="C1567">
        <v>2521</v>
      </c>
      <c r="D1567">
        <v>515</v>
      </c>
      <c r="E1567" t="s">
        <v>27</v>
      </c>
      <c r="G1567" t="s">
        <v>54</v>
      </c>
      <c r="H1567" t="s">
        <v>1626</v>
      </c>
      <c r="I1567" s="134" t="s">
        <v>5306</v>
      </c>
      <c r="J1567" t="s">
        <v>1180</v>
      </c>
      <c r="K1567" t="s">
        <v>5903</v>
      </c>
      <c r="L1567">
        <v>3366</v>
      </c>
      <c r="P1567">
        <v>8.5</v>
      </c>
      <c r="Q1567">
        <v>110</v>
      </c>
      <c r="R1567">
        <v>935</v>
      </c>
      <c r="S1567">
        <f>IFERROR(_xlfn.XLOOKUP(tbl_Facturas[[#This Row],[Key_Fact]],tbl_Manifiestos[Key_Manif],tbl_Manifiestos[Pagado a Broker],0),0)</f>
        <v>869.55000000000007</v>
      </c>
      <c r="T1567">
        <v>998945.75000000058</v>
      </c>
    </row>
    <row r="1568" spans="1:20" x14ac:dyDescent="0.25">
      <c r="A1568" t="s">
        <v>5830</v>
      </c>
      <c r="B1568" t="str">
        <f>tbl_Facturas[[#This Row],[Factura]] &amp; "|" &amp; tbl_Facturas[[#This Row],[Proyecto OK]] &amp; "|" &amp; TEXT(tbl_Facturas[[#This Row],[Horas o Viaje]],"0.00") &amp; "|" &amp; TEXT(tbl_Facturas[[#This Row],[Costo unitario]],"0.00")</f>
        <v>2521|Lead Replacement Service|7.50|110.00</v>
      </c>
      <c r="C1568">
        <v>2521</v>
      </c>
      <c r="D1568">
        <v>82</v>
      </c>
      <c r="E1568" t="s">
        <v>12</v>
      </c>
      <c r="G1568" t="s">
        <v>792</v>
      </c>
      <c r="H1568" t="s">
        <v>1627</v>
      </c>
      <c r="I1568" s="134" t="s">
        <v>5306</v>
      </c>
      <c r="J1568" t="s">
        <v>1180</v>
      </c>
      <c r="K1568" t="s">
        <v>5903</v>
      </c>
      <c r="L1568">
        <v>3366</v>
      </c>
      <c r="P1568">
        <v>7.5</v>
      </c>
      <c r="Q1568">
        <v>110</v>
      </c>
      <c r="R1568">
        <v>825</v>
      </c>
      <c r="S1568">
        <f>IFERROR(_xlfn.XLOOKUP(tbl_Facturas[[#This Row],[Key_Fact]],tbl_Manifiestos[Key_Manif],tbl_Manifiestos[Pagado a Broker],0),0)</f>
        <v>767.25</v>
      </c>
      <c r="T1568">
        <v>999770.75000000058</v>
      </c>
    </row>
    <row r="1569" spans="1:20" x14ac:dyDescent="0.25">
      <c r="A1569" t="s">
        <v>5830</v>
      </c>
      <c r="B1569" t="str">
        <f>tbl_Facturas[[#This Row],[Factura]] &amp; "|" &amp; tbl_Facturas[[#This Row],[Proyecto OK]] &amp; "|" &amp; TEXT(tbl_Facturas[[#This Row],[Horas o Viaje]],"0.00") &amp; "|" &amp; TEXT(tbl_Facturas[[#This Row],[Costo unitario]],"0.00")</f>
        <v>2522|Metra New Auburn|19.78|12.25</v>
      </c>
      <c r="C1569">
        <v>2522</v>
      </c>
      <c r="D1569">
        <v>356</v>
      </c>
      <c r="E1569" t="s">
        <v>27</v>
      </c>
      <c r="G1569" t="s">
        <v>122</v>
      </c>
      <c r="H1569" t="s">
        <v>1628</v>
      </c>
      <c r="I1569" s="134" t="s">
        <v>5330</v>
      </c>
      <c r="J1569" t="s">
        <v>894</v>
      </c>
      <c r="K1569" t="s">
        <v>5360</v>
      </c>
      <c r="L1569">
        <v>2128</v>
      </c>
      <c r="M1569" t="s">
        <v>911</v>
      </c>
      <c r="O1569" t="s">
        <v>576</v>
      </c>
      <c r="P1569">
        <v>19.78</v>
      </c>
      <c r="Q1569">
        <v>12.25</v>
      </c>
      <c r="R1569">
        <v>242.31</v>
      </c>
      <c r="S1569">
        <f>IFERROR(_xlfn.XLOOKUP(tbl_Facturas[[#This Row],[Key_Fact]],tbl_Manifiestos[Key_Manif],tbl_Manifiestos[Pagado a Broker],0),0)</f>
        <v>0</v>
      </c>
      <c r="T1569">
        <v>1000013.060000001</v>
      </c>
    </row>
    <row r="1570" spans="1:20" x14ac:dyDescent="0.25">
      <c r="A1570" t="s">
        <v>5830</v>
      </c>
      <c r="B1570" t="str">
        <f>tbl_Facturas[[#This Row],[Factura]] &amp; "|" &amp; tbl_Facturas[[#This Row],[Proyecto OK]] &amp; "|" &amp; TEXT(tbl_Facturas[[#This Row],[Horas o Viaje]],"0.00") &amp; "|" &amp; TEXT(tbl_Facturas[[#This Row],[Costo unitario]],"0.00")</f>
        <v>2522|Metra New Auburn|19.78|25.25</v>
      </c>
      <c r="C1570">
        <v>2522</v>
      </c>
      <c r="D1570">
        <v>325</v>
      </c>
      <c r="E1570" t="s">
        <v>27</v>
      </c>
      <c r="G1570" t="s">
        <v>34</v>
      </c>
      <c r="H1570" t="s">
        <v>1628</v>
      </c>
      <c r="I1570" s="134" t="s">
        <v>5330</v>
      </c>
      <c r="J1570" t="s">
        <v>894</v>
      </c>
      <c r="K1570" t="s">
        <v>5360</v>
      </c>
      <c r="L1570">
        <v>2128</v>
      </c>
      <c r="M1570" t="s">
        <v>911</v>
      </c>
      <c r="N1570" t="s">
        <v>1629</v>
      </c>
      <c r="O1570" t="s">
        <v>576</v>
      </c>
      <c r="P1570">
        <v>19.78</v>
      </c>
      <c r="Q1570">
        <v>25.25</v>
      </c>
      <c r="R1570">
        <v>499.45</v>
      </c>
      <c r="S1570">
        <f>IFERROR(_xlfn.XLOOKUP(tbl_Facturas[[#This Row],[Key_Fact]],tbl_Manifiestos[Key_Manif],tbl_Manifiestos[Pagado a Broker],0),0)</f>
        <v>0</v>
      </c>
      <c r="T1570">
        <v>1000512.5100000011</v>
      </c>
    </row>
    <row r="1571" spans="1:20" x14ac:dyDescent="0.25">
      <c r="A1571" t="s">
        <v>5830</v>
      </c>
      <c r="B1571" t="str">
        <f>tbl_Facturas[[#This Row],[Factura]] &amp; "|" &amp; tbl_Facturas[[#This Row],[Proyecto OK]] &amp; "|" &amp; TEXT(tbl_Facturas[[#This Row],[Horas o Viaje]],"0.00") &amp; "|" &amp; TEXT(tbl_Facturas[[#This Row],[Costo unitario]],"0.00")</f>
        <v>2522|Metra New Auburn|19.48|12.25</v>
      </c>
      <c r="C1571">
        <v>2522</v>
      </c>
      <c r="D1571">
        <v>356</v>
      </c>
      <c r="E1571" t="s">
        <v>27</v>
      </c>
      <c r="G1571" t="s">
        <v>122</v>
      </c>
      <c r="H1571" t="s">
        <v>1630</v>
      </c>
      <c r="I1571" s="134" t="s">
        <v>5330</v>
      </c>
      <c r="J1571" t="s">
        <v>894</v>
      </c>
      <c r="K1571" t="s">
        <v>5360</v>
      </c>
      <c r="L1571">
        <v>2128</v>
      </c>
      <c r="M1571" t="s">
        <v>911</v>
      </c>
      <c r="O1571" t="s">
        <v>576</v>
      </c>
      <c r="P1571">
        <v>19.48</v>
      </c>
      <c r="Q1571">
        <v>12.25</v>
      </c>
      <c r="R1571">
        <v>238.63</v>
      </c>
      <c r="S1571">
        <f>IFERROR(_xlfn.XLOOKUP(tbl_Facturas[[#This Row],[Key_Fact]],tbl_Manifiestos[Key_Manif],tbl_Manifiestos[Pagado a Broker],0),0)</f>
        <v>0</v>
      </c>
      <c r="T1571">
        <v>1000751.1400000009</v>
      </c>
    </row>
    <row r="1572" spans="1:20" x14ac:dyDescent="0.25">
      <c r="A1572" t="s">
        <v>5830</v>
      </c>
      <c r="B1572" t="str">
        <f>tbl_Facturas[[#This Row],[Factura]] &amp; "|" &amp; tbl_Facturas[[#This Row],[Proyecto OK]] &amp; "|" &amp; TEXT(tbl_Facturas[[#This Row],[Horas o Viaje]],"0.00") &amp; "|" &amp; TEXT(tbl_Facturas[[#This Row],[Costo unitario]],"0.00")</f>
        <v>2522|Metra New Auburn|19.48|25.25</v>
      </c>
      <c r="C1572">
        <v>2522</v>
      </c>
      <c r="D1572">
        <v>356</v>
      </c>
      <c r="E1572" t="s">
        <v>27</v>
      </c>
      <c r="G1572" t="s">
        <v>122</v>
      </c>
      <c r="H1572" t="s">
        <v>1630</v>
      </c>
      <c r="I1572" s="134" t="s">
        <v>5330</v>
      </c>
      <c r="J1572" t="s">
        <v>894</v>
      </c>
      <c r="K1572" t="s">
        <v>5360</v>
      </c>
      <c r="L1572">
        <v>2128</v>
      </c>
      <c r="M1572" t="s">
        <v>911</v>
      </c>
      <c r="N1572" t="s">
        <v>1631</v>
      </c>
      <c r="O1572" t="s">
        <v>576</v>
      </c>
      <c r="P1572">
        <v>19.48</v>
      </c>
      <c r="Q1572">
        <v>25.25</v>
      </c>
      <c r="R1572">
        <v>491.87</v>
      </c>
      <c r="S1572">
        <f>IFERROR(_xlfn.XLOOKUP(tbl_Facturas[[#This Row],[Key_Fact]],tbl_Manifiestos[Key_Manif],tbl_Manifiestos[Pagado a Broker],0),0)</f>
        <v>0</v>
      </c>
      <c r="T1572">
        <v>1001243.0100000011</v>
      </c>
    </row>
    <row r="1573" spans="1:20" x14ac:dyDescent="0.25">
      <c r="A1573" t="s">
        <v>5830</v>
      </c>
      <c r="B1573" t="str">
        <f>tbl_Facturas[[#This Row],[Factura]] &amp; "|" &amp; tbl_Facturas[[#This Row],[Proyecto OK]] &amp; "|" &amp; TEXT(tbl_Facturas[[#This Row],[Horas o Viaje]],"0.00") &amp; "|" &amp; TEXT(tbl_Facturas[[#This Row],[Costo unitario]],"0.00")</f>
        <v>2522|Metra New Auburn|20.00|12.25</v>
      </c>
      <c r="C1573">
        <v>2522</v>
      </c>
      <c r="D1573">
        <v>356</v>
      </c>
      <c r="E1573" t="s">
        <v>27</v>
      </c>
      <c r="G1573" t="s">
        <v>122</v>
      </c>
      <c r="H1573" t="s">
        <v>1632</v>
      </c>
      <c r="I1573" s="134" t="s">
        <v>5330</v>
      </c>
      <c r="J1573" t="s">
        <v>894</v>
      </c>
      <c r="K1573" t="s">
        <v>5360</v>
      </c>
      <c r="L1573">
        <v>2128</v>
      </c>
      <c r="M1573" t="s">
        <v>911</v>
      </c>
      <c r="O1573" t="s">
        <v>576</v>
      </c>
      <c r="P1573">
        <v>20</v>
      </c>
      <c r="Q1573">
        <v>12.25</v>
      </c>
      <c r="R1573">
        <v>245</v>
      </c>
      <c r="S1573">
        <f>IFERROR(_xlfn.XLOOKUP(tbl_Facturas[[#This Row],[Key_Fact]],tbl_Manifiestos[Key_Manif],tbl_Manifiestos[Pagado a Broker],0),0)</f>
        <v>0</v>
      </c>
      <c r="T1573">
        <v>1001488.0100000011</v>
      </c>
    </row>
    <row r="1574" spans="1:20" x14ac:dyDescent="0.25">
      <c r="A1574" t="s">
        <v>5830</v>
      </c>
      <c r="B1574" t="str">
        <f>tbl_Facturas[[#This Row],[Factura]] &amp; "|" &amp; tbl_Facturas[[#This Row],[Proyecto OK]] &amp; "|" &amp; TEXT(tbl_Facturas[[#This Row],[Horas o Viaje]],"0.00") &amp; "|" &amp; TEXT(tbl_Facturas[[#This Row],[Costo unitario]],"0.00")</f>
        <v>2522|Metra New Auburn|20.00|25.25</v>
      </c>
      <c r="C1574">
        <v>2522</v>
      </c>
      <c r="D1574">
        <v>356</v>
      </c>
      <c r="E1574" t="s">
        <v>27</v>
      </c>
      <c r="G1574" t="s">
        <v>122</v>
      </c>
      <c r="H1574" t="s">
        <v>1632</v>
      </c>
      <c r="I1574" s="134" t="s">
        <v>5330</v>
      </c>
      <c r="J1574" t="s">
        <v>894</v>
      </c>
      <c r="K1574" t="s">
        <v>5360</v>
      </c>
      <c r="L1574">
        <v>2128</v>
      </c>
      <c r="M1574" t="s">
        <v>911</v>
      </c>
      <c r="N1574" t="s">
        <v>1633</v>
      </c>
      <c r="O1574" t="s">
        <v>576</v>
      </c>
      <c r="P1574">
        <v>20</v>
      </c>
      <c r="Q1574">
        <v>25.25</v>
      </c>
      <c r="R1574">
        <v>505</v>
      </c>
      <c r="S1574">
        <f>IFERROR(_xlfn.XLOOKUP(tbl_Facturas[[#This Row],[Key_Fact]],tbl_Manifiestos[Key_Manif],tbl_Manifiestos[Pagado a Broker],0),0)</f>
        <v>0</v>
      </c>
      <c r="T1574">
        <v>1001993.0100000011</v>
      </c>
    </row>
    <row r="1575" spans="1:20" x14ac:dyDescent="0.25">
      <c r="A1575" t="s">
        <v>5830</v>
      </c>
      <c r="B1575" t="str">
        <f>tbl_Facturas[[#This Row],[Factura]] &amp; "|" &amp; tbl_Facturas[[#This Row],[Proyecto OK]] &amp; "|" &amp; TEXT(tbl_Facturas[[#This Row],[Horas o Viaje]],"0.00") &amp; "|" &amp; TEXT(tbl_Facturas[[#This Row],[Costo unitario]],"0.00")</f>
        <v>2522|Metra New Auburn|20.54|12.25</v>
      </c>
      <c r="C1575">
        <v>2522</v>
      </c>
      <c r="D1575">
        <v>114</v>
      </c>
      <c r="E1575" t="s">
        <v>27</v>
      </c>
      <c r="G1575" t="s">
        <v>57</v>
      </c>
      <c r="H1575" t="s">
        <v>1634</v>
      </c>
      <c r="I1575" s="134" t="s">
        <v>5330</v>
      </c>
      <c r="J1575" t="s">
        <v>894</v>
      </c>
      <c r="K1575" t="s">
        <v>5360</v>
      </c>
      <c r="L1575">
        <v>2128</v>
      </c>
      <c r="M1575" t="s">
        <v>911</v>
      </c>
      <c r="O1575" t="s">
        <v>576</v>
      </c>
      <c r="P1575">
        <v>20.54</v>
      </c>
      <c r="Q1575">
        <v>12.25</v>
      </c>
      <c r="R1575">
        <v>251.62</v>
      </c>
      <c r="S1575">
        <f>IFERROR(_xlfn.XLOOKUP(tbl_Facturas[[#This Row],[Key_Fact]],tbl_Manifiestos[Key_Manif],tbl_Manifiestos[Pagado a Broker],0),0)</f>
        <v>0</v>
      </c>
      <c r="T1575">
        <v>1002244.6300000011</v>
      </c>
    </row>
    <row r="1576" spans="1:20" x14ac:dyDescent="0.25">
      <c r="A1576" t="s">
        <v>5830</v>
      </c>
      <c r="B1576" t="str">
        <f>tbl_Facturas[[#This Row],[Factura]] &amp; "|" &amp; tbl_Facturas[[#This Row],[Proyecto OK]] &amp; "|" &amp; TEXT(tbl_Facturas[[#This Row],[Horas o Viaje]],"0.00") &amp; "|" &amp; TEXT(tbl_Facturas[[#This Row],[Costo unitario]],"0.00")</f>
        <v>2522|Metra New Auburn|20.54|25.25</v>
      </c>
      <c r="C1576">
        <v>2522</v>
      </c>
      <c r="D1576">
        <v>114</v>
      </c>
      <c r="E1576" t="s">
        <v>27</v>
      </c>
      <c r="G1576" t="s">
        <v>57</v>
      </c>
      <c r="H1576" t="s">
        <v>1634</v>
      </c>
      <c r="I1576" s="134" t="s">
        <v>5330</v>
      </c>
      <c r="J1576" t="s">
        <v>894</v>
      </c>
      <c r="K1576" t="s">
        <v>5360</v>
      </c>
      <c r="L1576">
        <v>2128</v>
      </c>
      <c r="M1576" t="s">
        <v>911</v>
      </c>
      <c r="N1576" t="s">
        <v>1635</v>
      </c>
      <c r="O1576" t="s">
        <v>576</v>
      </c>
      <c r="P1576">
        <v>20.54</v>
      </c>
      <c r="Q1576">
        <v>25.25</v>
      </c>
      <c r="R1576">
        <v>518.64</v>
      </c>
      <c r="S1576">
        <f>IFERROR(_xlfn.XLOOKUP(tbl_Facturas[[#This Row],[Key_Fact]],tbl_Manifiestos[Key_Manif],tbl_Manifiestos[Pagado a Broker],0),0)</f>
        <v>0</v>
      </c>
      <c r="T1576">
        <v>1002763.2700000009</v>
      </c>
    </row>
    <row r="1577" spans="1:20" x14ac:dyDescent="0.25">
      <c r="A1577" t="s">
        <v>5830</v>
      </c>
      <c r="B1577" t="str">
        <f>tbl_Facturas[[#This Row],[Factura]] &amp; "|" &amp; tbl_Facturas[[#This Row],[Proyecto OK]] &amp; "|" &amp; TEXT(tbl_Facturas[[#This Row],[Horas o Viaje]],"0.00") &amp; "|" &amp; TEXT(tbl_Facturas[[#This Row],[Costo unitario]],"0.00")</f>
        <v>2522|Metra New Auburn|19.89|12.25</v>
      </c>
      <c r="C1577">
        <v>2522</v>
      </c>
      <c r="D1577">
        <v>114</v>
      </c>
      <c r="E1577" t="s">
        <v>27</v>
      </c>
      <c r="G1577" t="s">
        <v>57</v>
      </c>
      <c r="H1577" t="s">
        <v>1636</v>
      </c>
      <c r="I1577" s="134" t="s">
        <v>5330</v>
      </c>
      <c r="J1577" t="s">
        <v>894</v>
      </c>
      <c r="K1577" t="s">
        <v>5360</v>
      </c>
      <c r="L1577">
        <v>2128</v>
      </c>
      <c r="M1577" t="s">
        <v>911</v>
      </c>
      <c r="O1577" t="s">
        <v>576</v>
      </c>
      <c r="P1577">
        <v>19.89</v>
      </c>
      <c r="Q1577">
        <v>12.25</v>
      </c>
      <c r="R1577">
        <v>243.65</v>
      </c>
      <c r="S1577">
        <f>IFERROR(_xlfn.XLOOKUP(tbl_Facturas[[#This Row],[Key_Fact]],tbl_Manifiestos[Key_Manif],tbl_Manifiestos[Pagado a Broker],0),0)</f>
        <v>0</v>
      </c>
      <c r="T1577">
        <v>1003006.920000001</v>
      </c>
    </row>
    <row r="1578" spans="1:20" x14ac:dyDescent="0.25">
      <c r="A1578" t="s">
        <v>5830</v>
      </c>
      <c r="B1578" t="str">
        <f>tbl_Facturas[[#This Row],[Factura]] &amp; "|" &amp; tbl_Facturas[[#This Row],[Proyecto OK]] &amp; "|" &amp; TEXT(tbl_Facturas[[#This Row],[Horas o Viaje]],"0.00") &amp; "|" &amp; TEXT(tbl_Facturas[[#This Row],[Costo unitario]],"0.00")</f>
        <v>2522|Metra New Auburn|19.89|25.25</v>
      </c>
      <c r="C1578">
        <v>2522</v>
      </c>
      <c r="D1578">
        <v>114</v>
      </c>
      <c r="E1578" t="s">
        <v>27</v>
      </c>
      <c r="G1578" t="s">
        <v>57</v>
      </c>
      <c r="H1578" t="s">
        <v>1636</v>
      </c>
      <c r="I1578" s="134" t="s">
        <v>5330</v>
      </c>
      <c r="J1578" t="s">
        <v>894</v>
      </c>
      <c r="K1578" t="s">
        <v>5360</v>
      </c>
      <c r="L1578">
        <v>2128</v>
      </c>
      <c r="M1578" t="s">
        <v>911</v>
      </c>
      <c r="N1578" t="s">
        <v>1637</v>
      </c>
      <c r="O1578" t="s">
        <v>576</v>
      </c>
      <c r="P1578">
        <v>19.89</v>
      </c>
      <c r="Q1578">
        <v>25.25</v>
      </c>
      <c r="R1578">
        <v>502.22</v>
      </c>
      <c r="S1578">
        <f>IFERROR(_xlfn.XLOOKUP(tbl_Facturas[[#This Row],[Key_Fact]],tbl_Manifiestos[Key_Manif],tbl_Manifiestos[Pagado a Broker],0),0)</f>
        <v>0</v>
      </c>
      <c r="T1578">
        <v>1003509.1400000009</v>
      </c>
    </row>
    <row r="1579" spans="1:20" x14ac:dyDescent="0.25">
      <c r="A1579" t="s">
        <v>5830</v>
      </c>
      <c r="B1579" t="str">
        <f>tbl_Facturas[[#This Row],[Factura]] &amp; "|" &amp; tbl_Facturas[[#This Row],[Proyecto OK]] &amp; "|" &amp; TEXT(tbl_Facturas[[#This Row],[Horas o Viaje]],"0.00") &amp; "|" &amp; TEXT(tbl_Facturas[[#This Row],[Costo unitario]],"0.00")</f>
        <v>2522|Metra New Auburn|19.99|12.25</v>
      </c>
      <c r="C1579">
        <v>2522</v>
      </c>
      <c r="D1579">
        <v>114</v>
      </c>
      <c r="E1579" t="s">
        <v>27</v>
      </c>
      <c r="G1579" t="s">
        <v>57</v>
      </c>
      <c r="H1579" t="s">
        <v>1638</v>
      </c>
      <c r="I1579" s="134" t="s">
        <v>5330</v>
      </c>
      <c r="J1579" t="s">
        <v>894</v>
      </c>
      <c r="K1579" t="s">
        <v>5360</v>
      </c>
      <c r="L1579">
        <v>2128</v>
      </c>
      <c r="M1579" t="s">
        <v>911</v>
      </c>
      <c r="O1579" t="s">
        <v>576</v>
      </c>
      <c r="P1579">
        <v>19.989999999999998</v>
      </c>
      <c r="Q1579">
        <v>12.25</v>
      </c>
      <c r="R1579">
        <v>244.88</v>
      </c>
      <c r="S1579">
        <f>IFERROR(_xlfn.XLOOKUP(tbl_Facturas[[#This Row],[Key_Fact]],tbl_Manifiestos[Key_Manif],tbl_Manifiestos[Pagado a Broker],0),0)</f>
        <v>0</v>
      </c>
      <c r="T1579">
        <v>1003754.0200000009</v>
      </c>
    </row>
    <row r="1580" spans="1:20" x14ac:dyDescent="0.25">
      <c r="A1580" t="s">
        <v>5830</v>
      </c>
      <c r="B1580" t="str">
        <f>tbl_Facturas[[#This Row],[Factura]] &amp; "|" &amp; tbl_Facturas[[#This Row],[Proyecto OK]] &amp; "|" &amp; TEXT(tbl_Facturas[[#This Row],[Horas o Viaje]],"0.00") &amp; "|" &amp; TEXT(tbl_Facturas[[#This Row],[Costo unitario]],"0.00")</f>
        <v>2522|Metra New Auburn|19.99|25.25</v>
      </c>
      <c r="C1580">
        <v>2522</v>
      </c>
      <c r="D1580">
        <v>114</v>
      </c>
      <c r="E1580" t="s">
        <v>27</v>
      </c>
      <c r="G1580" t="s">
        <v>57</v>
      </c>
      <c r="H1580" t="s">
        <v>1638</v>
      </c>
      <c r="I1580" s="134" t="s">
        <v>5330</v>
      </c>
      <c r="J1580" t="s">
        <v>894</v>
      </c>
      <c r="K1580" t="s">
        <v>5360</v>
      </c>
      <c r="L1580">
        <v>2128</v>
      </c>
      <c r="M1580" t="s">
        <v>911</v>
      </c>
      <c r="N1580" t="s">
        <v>1639</v>
      </c>
      <c r="O1580" t="s">
        <v>576</v>
      </c>
      <c r="P1580">
        <v>19.989999999999998</v>
      </c>
      <c r="Q1580">
        <v>25.25</v>
      </c>
      <c r="R1580">
        <v>504.75</v>
      </c>
      <c r="S1580">
        <f>IFERROR(_xlfn.XLOOKUP(tbl_Facturas[[#This Row],[Key_Fact]],tbl_Manifiestos[Key_Manif],tbl_Manifiestos[Pagado a Broker],0),0)</f>
        <v>0</v>
      </c>
      <c r="T1580">
        <v>1004258.7700000009</v>
      </c>
    </row>
    <row r="1581" spans="1:20" x14ac:dyDescent="0.25">
      <c r="A1581" t="s">
        <v>5830</v>
      </c>
      <c r="B1581" t="str">
        <f>tbl_Facturas[[#This Row],[Factura]] &amp; "|" &amp; tbl_Facturas[[#This Row],[Proyecto OK]] &amp; "|" &amp; TEXT(tbl_Facturas[[#This Row],[Horas o Viaje]],"0.00") &amp; "|" &amp; TEXT(tbl_Facturas[[#This Row],[Costo unitario]],"0.00")</f>
        <v>2522|Metra New Auburn|20.14|12.25</v>
      </c>
      <c r="C1581">
        <v>2522</v>
      </c>
      <c r="D1581">
        <v>114</v>
      </c>
      <c r="E1581" t="s">
        <v>27</v>
      </c>
      <c r="G1581" t="s">
        <v>57</v>
      </c>
      <c r="H1581" t="s">
        <v>1640</v>
      </c>
      <c r="I1581" s="134" t="s">
        <v>5330</v>
      </c>
      <c r="J1581" t="s">
        <v>894</v>
      </c>
      <c r="K1581" t="s">
        <v>5360</v>
      </c>
      <c r="L1581">
        <v>2128</v>
      </c>
      <c r="M1581" t="s">
        <v>911</v>
      </c>
      <c r="O1581" t="s">
        <v>576</v>
      </c>
      <c r="P1581">
        <v>20.14</v>
      </c>
      <c r="Q1581">
        <v>12.25</v>
      </c>
      <c r="R1581">
        <v>246.72</v>
      </c>
      <c r="S1581">
        <f>IFERROR(_xlfn.XLOOKUP(tbl_Facturas[[#This Row],[Key_Fact]],tbl_Manifiestos[Key_Manif],tbl_Manifiestos[Pagado a Broker],0),0)</f>
        <v>0</v>
      </c>
      <c r="T1581">
        <v>1004505.490000001</v>
      </c>
    </row>
    <row r="1582" spans="1:20" x14ac:dyDescent="0.25">
      <c r="A1582" t="s">
        <v>5830</v>
      </c>
      <c r="B1582" t="str">
        <f>tbl_Facturas[[#This Row],[Factura]] &amp; "|" &amp; tbl_Facturas[[#This Row],[Proyecto OK]] &amp; "|" &amp; TEXT(tbl_Facturas[[#This Row],[Horas o Viaje]],"0.00") &amp; "|" &amp; TEXT(tbl_Facturas[[#This Row],[Costo unitario]],"0.00")</f>
        <v>2522|Metra New Auburn|20.14|25.25</v>
      </c>
      <c r="C1582">
        <v>2522</v>
      </c>
      <c r="D1582">
        <v>114</v>
      </c>
      <c r="E1582" t="s">
        <v>27</v>
      </c>
      <c r="G1582" t="s">
        <v>57</v>
      </c>
      <c r="H1582" t="s">
        <v>1640</v>
      </c>
      <c r="I1582" s="134" t="s">
        <v>5330</v>
      </c>
      <c r="J1582" t="s">
        <v>894</v>
      </c>
      <c r="K1582" t="s">
        <v>5360</v>
      </c>
      <c r="L1582">
        <v>2128</v>
      </c>
      <c r="M1582" t="s">
        <v>911</v>
      </c>
      <c r="N1582" t="s">
        <v>1641</v>
      </c>
      <c r="O1582" t="s">
        <v>576</v>
      </c>
      <c r="P1582">
        <v>20.14</v>
      </c>
      <c r="Q1582">
        <v>25.25</v>
      </c>
      <c r="R1582">
        <v>508.54</v>
      </c>
      <c r="S1582">
        <f>IFERROR(_xlfn.XLOOKUP(tbl_Facturas[[#This Row],[Key_Fact]],tbl_Manifiestos[Key_Manif],tbl_Manifiestos[Pagado a Broker],0),0)</f>
        <v>0</v>
      </c>
      <c r="T1582">
        <v>1005014.030000001</v>
      </c>
    </row>
    <row r="1583" spans="1:20" x14ac:dyDescent="0.25">
      <c r="A1583" t="s">
        <v>5830</v>
      </c>
      <c r="B1583" t="str">
        <f>tbl_Facturas[[#This Row],[Factura]] &amp; "|" &amp; tbl_Facturas[[#This Row],[Proyecto OK]] &amp; "|" &amp; TEXT(tbl_Facturas[[#This Row],[Horas o Viaje]],"0.00") &amp; "|" &amp; TEXT(tbl_Facturas[[#This Row],[Costo unitario]],"0.00")</f>
        <v>2523|AR Term|9.00|118.00</v>
      </c>
      <c r="C1583">
        <v>2523</v>
      </c>
      <c r="D1583">
        <v>617</v>
      </c>
      <c r="E1583" t="s">
        <v>27</v>
      </c>
      <c r="G1583" t="s">
        <v>36</v>
      </c>
      <c r="H1583" t="s">
        <v>1642</v>
      </c>
      <c r="I1583" s="134" t="s">
        <v>5324</v>
      </c>
      <c r="J1583" t="s">
        <v>1039</v>
      </c>
      <c r="K1583" s="240" t="s">
        <v>1039</v>
      </c>
      <c r="P1583">
        <v>9</v>
      </c>
      <c r="Q1583">
        <v>118</v>
      </c>
      <c r="R1583">
        <v>1062</v>
      </c>
      <c r="S1583">
        <f>IFERROR(_xlfn.XLOOKUP(tbl_Facturas[[#This Row],[Key_Fact]],tbl_Manifiestos[Key_Manif],tbl_Manifiestos[Pagado a Broker],0),0)</f>
        <v>0</v>
      </c>
      <c r="T1583">
        <v>1006076.030000001</v>
      </c>
    </row>
    <row r="1584" spans="1:20" x14ac:dyDescent="0.25">
      <c r="A1584" t="s">
        <v>5830</v>
      </c>
      <c r="B1584" t="str">
        <f>tbl_Facturas[[#This Row],[Factura]] &amp; "|" &amp; tbl_Facturas[[#This Row],[Proyecto OK]] &amp; "|" &amp; TEXT(tbl_Facturas[[#This Row],[Horas o Viaje]],"0.00") &amp; "|" &amp; TEXT(tbl_Facturas[[#This Row],[Costo unitario]],"0.00")</f>
        <v>2523|AR Term|9.25|118.00</v>
      </c>
      <c r="C1584">
        <v>2523</v>
      </c>
      <c r="D1584">
        <v>617</v>
      </c>
      <c r="E1584" t="s">
        <v>27</v>
      </c>
      <c r="G1584" t="s">
        <v>36</v>
      </c>
      <c r="H1584" t="s">
        <v>1643</v>
      </c>
      <c r="I1584" s="134" t="s">
        <v>5324</v>
      </c>
      <c r="J1584" t="s">
        <v>1039</v>
      </c>
      <c r="K1584" s="240" t="s">
        <v>1039</v>
      </c>
      <c r="P1584">
        <v>9.25</v>
      </c>
      <c r="Q1584">
        <v>118</v>
      </c>
      <c r="R1584">
        <v>1091.5</v>
      </c>
      <c r="S1584">
        <f>IFERROR(_xlfn.XLOOKUP(tbl_Facturas[[#This Row],[Key_Fact]],tbl_Manifiestos[Key_Manif],tbl_Manifiestos[Pagado a Broker],0),0)</f>
        <v>0</v>
      </c>
      <c r="T1584">
        <v>1007167.530000001</v>
      </c>
    </row>
    <row r="1585" spans="1:20" x14ac:dyDescent="0.25">
      <c r="A1585" t="s">
        <v>5830</v>
      </c>
      <c r="B1585" t="str">
        <f>tbl_Facturas[[#This Row],[Factura]] &amp; "|" &amp; tbl_Facturas[[#This Row],[Proyecto OK]] &amp; "|" &amp; TEXT(tbl_Facturas[[#This Row],[Horas o Viaje]],"0.00") &amp; "|" &amp; TEXT(tbl_Facturas[[#This Row],[Costo unitario]],"0.00")</f>
        <v>2524|OAM|6.50|105.00</v>
      </c>
      <c r="C1585">
        <v>2524</v>
      </c>
      <c r="D1585">
        <v>25</v>
      </c>
      <c r="E1585" t="s">
        <v>1339</v>
      </c>
      <c r="G1585" t="s">
        <v>1340</v>
      </c>
      <c r="H1585" t="s">
        <v>1644</v>
      </c>
      <c r="I1585" s="134" t="s">
        <v>5867</v>
      </c>
      <c r="J1585" t="s">
        <v>787</v>
      </c>
      <c r="K1585" t="s">
        <v>787</v>
      </c>
      <c r="P1585">
        <v>6.5</v>
      </c>
      <c r="Q1585">
        <v>105</v>
      </c>
      <c r="R1585">
        <v>682.5</v>
      </c>
      <c r="S1585">
        <f>IFERROR(_xlfn.XLOOKUP(tbl_Facturas[[#This Row],[Key_Fact]],tbl_Manifiestos[Key_Manif],tbl_Manifiestos[Pagado a Broker],0),0)</f>
        <v>614.25</v>
      </c>
      <c r="T1585">
        <v>1007850.030000001</v>
      </c>
    </row>
    <row r="1586" spans="1:20" x14ac:dyDescent="0.25">
      <c r="A1586" t="s">
        <v>5830</v>
      </c>
      <c r="B1586" t="str">
        <f>tbl_Facturas[[#This Row],[Factura]] &amp; "|" &amp; tbl_Facturas[[#This Row],[Proyecto OK]] &amp; "|" &amp; TEXT(tbl_Facturas[[#This Row],[Horas o Viaje]],"0.00") &amp; "|" &amp; TEXT(tbl_Facturas[[#This Row],[Costo unitario]],"0.00")</f>
        <v>2524|OAM|10.75|105.00</v>
      </c>
      <c r="C1586">
        <v>2524</v>
      </c>
      <c r="D1586">
        <v>108</v>
      </c>
      <c r="E1586" t="s">
        <v>5916</v>
      </c>
      <c r="G1586" t="s">
        <v>99</v>
      </c>
      <c r="H1586" t="s">
        <v>1645</v>
      </c>
      <c r="I1586" s="134" t="s">
        <v>5867</v>
      </c>
      <c r="J1586" t="s">
        <v>787</v>
      </c>
      <c r="K1586" t="s">
        <v>787</v>
      </c>
      <c r="P1586">
        <v>10.75</v>
      </c>
      <c r="Q1586">
        <v>105</v>
      </c>
      <c r="R1586">
        <v>1128.75</v>
      </c>
      <c r="S1586">
        <f>IFERROR(_xlfn.XLOOKUP(tbl_Facturas[[#This Row],[Key_Fact]],tbl_Manifiestos[Key_Manif],tbl_Manifiestos[Pagado a Broker],0),0)</f>
        <v>1049.7375</v>
      </c>
      <c r="T1586">
        <v>1008978.780000001</v>
      </c>
    </row>
    <row r="1587" spans="1:20" x14ac:dyDescent="0.25">
      <c r="A1587" t="s">
        <v>5830</v>
      </c>
      <c r="B1587" t="str">
        <f>tbl_Facturas[[#This Row],[Factura]] &amp; "|" &amp; tbl_Facturas[[#This Row],[Proyecto OK]] &amp; "|" &amp; TEXT(tbl_Facturas[[#This Row],[Horas o Viaje]],"0.00") &amp; "|" &amp; TEXT(tbl_Facturas[[#This Row],[Costo unitario]],"0.00")</f>
        <v>2524|OAM|8.75|105.00</v>
      </c>
      <c r="C1587">
        <v>2524</v>
      </c>
      <c r="D1587">
        <v>108</v>
      </c>
      <c r="E1587" t="s">
        <v>5916</v>
      </c>
      <c r="G1587" t="s">
        <v>99</v>
      </c>
      <c r="H1587" t="s">
        <v>1646</v>
      </c>
      <c r="I1587" s="134" t="s">
        <v>5867</v>
      </c>
      <c r="J1587" t="s">
        <v>787</v>
      </c>
      <c r="K1587" t="s">
        <v>787</v>
      </c>
      <c r="P1587">
        <v>8.75</v>
      </c>
      <c r="Q1587">
        <v>105</v>
      </c>
      <c r="R1587">
        <v>918.75</v>
      </c>
      <c r="S1587">
        <f>IFERROR(_xlfn.XLOOKUP(tbl_Facturas[[#This Row],[Key_Fact]],tbl_Manifiestos[Key_Manif],tbl_Manifiestos[Pagado a Broker],0),0)</f>
        <v>854.4375</v>
      </c>
      <c r="T1587">
        <v>1009897.530000001</v>
      </c>
    </row>
    <row r="1588" spans="1:20" x14ac:dyDescent="0.25">
      <c r="A1588" t="s">
        <v>5830</v>
      </c>
      <c r="B1588" t="str">
        <f>tbl_Facturas[[#This Row],[Factura]] &amp; "|" &amp; tbl_Facturas[[#This Row],[Proyecto OK]] &amp; "|" &amp; TEXT(tbl_Facturas[[#This Row],[Horas o Viaje]],"0.00") &amp; "|" &amp; TEXT(tbl_Facturas[[#This Row],[Costo unitario]],"0.00")</f>
        <v>2524|OAM|10.25|105.00</v>
      </c>
      <c r="C1588">
        <v>2524</v>
      </c>
      <c r="D1588">
        <v>325</v>
      </c>
      <c r="E1588" t="s">
        <v>27</v>
      </c>
      <c r="G1588" t="s">
        <v>34</v>
      </c>
      <c r="H1588" t="s">
        <v>1647</v>
      </c>
      <c r="I1588" s="134" t="s">
        <v>5867</v>
      </c>
      <c r="J1588" t="s">
        <v>787</v>
      </c>
      <c r="K1588" t="s">
        <v>787</v>
      </c>
      <c r="P1588">
        <v>10.25</v>
      </c>
      <c r="Q1588">
        <v>105</v>
      </c>
      <c r="R1588">
        <v>1076.25</v>
      </c>
      <c r="S1588">
        <f>IFERROR(_xlfn.XLOOKUP(tbl_Facturas[[#This Row],[Key_Fact]],tbl_Manifiestos[Key_Manif],tbl_Manifiestos[Pagado a Broker],0),0)</f>
        <v>1000.9125</v>
      </c>
      <c r="T1588">
        <v>1010973.780000001</v>
      </c>
    </row>
    <row r="1589" spans="1:20" x14ac:dyDescent="0.25">
      <c r="A1589" t="s">
        <v>5830</v>
      </c>
      <c r="B1589" t="str">
        <f>tbl_Facturas[[#This Row],[Factura]] &amp; "|" &amp; tbl_Facturas[[#This Row],[Proyecto OK]] &amp; "|" &amp; TEXT(tbl_Facturas[[#This Row],[Horas o Viaje]],"0.00") &amp; "|" &amp; TEXT(tbl_Facturas[[#This Row],[Costo unitario]],"0.00")</f>
        <v>2524|OAM|3.00|105.00</v>
      </c>
      <c r="C1589">
        <v>2524</v>
      </c>
      <c r="D1589">
        <v>25</v>
      </c>
      <c r="E1589" t="s">
        <v>1339</v>
      </c>
      <c r="G1589" t="s">
        <v>1340</v>
      </c>
      <c r="H1589" t="s">
        <v>1648</v>
      </c>
      <c r="I1589" s="134" t="s">
        <v>5867</v>
      </c>
      <c r="J1589" t="s">
        <v>787</v>
      </c>
      <c r="K1589" t="s">
        <v>787</v>
      </c>
      <c r="P1589">
        <v>3</v>
      </c>
      <c r="Q1589">
        <v>105</v>
      </c>
      <c r="R1589">
        <v>315</v>
      </c>
      <c r="S1589">
        <f>IFERROR(_xlfn.XLOOKUP(tbl_Facturas[[#This Row],[Key_Fact]],tbl_Manifiestos[Key_Manif],tbl_Manifiestos[Pagado a Broker],0),0)</f>
        <v>283.5</v>
      </c>
      <c r="T1589">
        <v>1011288.780000001</v>
      </c>
    </row>
    <row r="1590" spans="1:20" x14ac:dyDescent="0.25">
      <c r="A1590" t="s">
        <v>5830</v>
      </c>
      <c r="B1590" t="str">
        <f>tbl_Facturas[[#This Row],[Factura]] &amp; "|" &amp; tbl_Facturas[[#This Row],[Proyecto OK]] &amp; "|" &amp; TEXT(tbl_Facturas[[#This Row],[Horas o Viaje]],"0.00") &amp; "|" &amp; TEXT(tbl_Facturas[[#This Row],[Costo unitario]],"0.00")</f>
        <v>2525|RAC|8.50|105.00</v>
      </c>
      <c r="C1590">
        <v>2525</v>
      </c>
      <c r="D1590">
        <v>356</v>
      </c>
      <c r="E1590" t="s">
        <v>27</v>
      </c>
      <c r="G1590" t="s">
        <v>122</v>
      </c>
      <c r="H1590" t="s">
        <v>1649</v>
      </c>
      <c r="I1590" s="134" t="s">
        <v>5328</v>
      </c>
      <c r="J1590" t="s">
        <v>781</v>
      </c>
      <c r="K1590" t="s">
        <v>781</v>
      </c>
      <c r="P1590">
        <v>8.5</v>
      </c>
      <c r="Q1590">
        <v>105</v>
      </c>
      <c r="R1590">
        <v>892.5</v>
      </c>
      <c r="S1590">
        <f>IFERROR(_xlfn.XLOOKUP(tbl_Facturas[[#This Row],[Key_Fact]],tbl_Manifiestos[Key_Manif],tbl_Manifiestos[Pagado a Broker],0),0)</f>
        <v>0</v>
      </c>
      <c r="T1590">
        <v>1012181.280000001</v>
      </c>
    </row>
    <row r="1591" spans="1:20" x14ac:dyDescent="0.25">
      <c r="A1591" t="s">
        <v>5830</v>
      </c>
      <c r="B1591" t="str">
        <f>tbl_Facturas[[#This Row],[Factura]] &amp; "|" &amp; tbl_Facturas[[#This Row],[Proyecto OK]] &amp; "|" &amp; TEXT(tbl_Facturas[[#This Row],[Horas o Viaje]],"0.00") &amp; "|" &amp; TEXT(tbl_Facturas[[#This Row],[Costo unitario]],"0.00")</f>
        <v>2525|RAC|5.50|105.00</v>
      </c>
      <c r="C1591">
        <v>2525</v>
      </c>
      <c r="D1591">
        <v>25</v>
      </c>
      <c r="E1591" t="s">
        <v>1339</v>
      </c>
      <c r="G1591" t="s">
        <v>1340</v>
      </c>
      <c r="H1591" t="s">
        <v>1650</v>
      </c>
      <c r="I1591" s="134" t="s">
        <v>5328</v>
      </c>
      <c r="J1591" t="s">
        <v>781</v>
      </c>
      <c r="K1591" t="s">
        <v>781</v>
      </c>
      <c r="P1591">
        <v>5.5</v>
      </c>
      <c r="Q1591">
        <v>105</v>
      </c>
      <c r="R1591">
        <v>577.5</v>
      </c>
      <c r="S1591">
        <f>IFERROR(_xlfn.XLOOKUP(tbl_Facturas[[#This Row],[Key_Fact]],tbl_Manifiestos[Key_Manif],tbl_Manifiestos[Pagado a Broker],0),0)</f>
        <v>519.75</v>
      </c>
      <c r="T1591">
        <v>1012758.780000001</v>
      </c>
    </row>
    <row r="1592" spans="1:20" x14ac:dyDescent="0.25">
      <c r="A1592" t="s">
        <v>5830</v>
      </c>
      <c r="B1592" t="str">
        <f>tbl_Facturas[[#This Row],[Factura]] &amp; "|" &amp; tbl_Facturas[[#This Row],[Proyecto OK]] &amp; "|" &amp; TEXT(tbl_Facturas[[#This Row],[Horas o Viaje]],"0.00") &amp; "|" &amp; TEXT(tbl_Facturas[[#This Row],[Costo unitario]],"0.00")</f>
        <v>2525|RAC|6.75|105.00</v>
      </c>
      <c r="C1592">
        <v>2525</v>
      </c>
      <c r="D1592">
        <v>325</v>
      </c>
      <c r="E1592" t="s">
        <v>27</v>
      </c>
      <c r="G1592" t="s">
        <v>34</v>
      </c>
      <c r="H1592" t="s">
        <v>1651</v>
      </c>
      <c r="I1592" s="134" t="s">
        <v>5328</v>
      </c>
      <c r="J1592" t="s">
        <v>781</v>
      </c>
      <c r="K1592" t="s">
        <v>781</v>
      </c>
      <c r="P1592">
        <v>6.75</v>
      </c>
      <c r="Q1592">
        <v>105</v>
      </c>
      <c r="R1592">
        <v>708.75</v>
      </c>
      <c r="S1592">
        <f>IFERROR(_xlfn.XLOOKUP(tbl_Facturas[[#This Row],[Key_Fact]],tbl_Manifiestos[Key_Manif],tbl_Manifiestos[Pagado a Broker],0),0)</f>
        <v>0</v>
      </c>
      <c r="T1592">
        <v>1013467.530000001</v>
      </c>
    </row>
    <row r="1593" spans="1:20" x14ac:dyDescent="0.25">
      <c r="A1593" t="s">
        <v>5831</v>
      </c>
      <c r="B1593" t="str">
        <f>tbl_Facturas[[#This Row],[Factura]] &amp; "|" &amp; tbl_Facturas[[#This Row],[Proyecto OK]] &amp; "|" &amp; TEXT(tbl_Facturas[[#This Row],[Horas o Viaje]],"0.00") &amp; "|" &amp; TEXT(tbl_Facturas[[#This Row],[Costo unitario]],"0.00")</f>
        <v>2526|Lead Service Replacement|8.00|120.00</v>
      </c>
      <c r="C1593">
        <v>2526</v>
      </c>
      <c r="D1593">
        <v>19</v>
      </c>
      <c r="E1593" t="s">
        <v>12</v>
      </c>
      <c r="G1593" t="s">
        <v>24</v>
      </c>
      <c r="H1593" t="s">
        <v>1652</v>
      </c>
      <c r="I1593" s="134" t="s">
        <v>5322</v>
      </c>
      <c r="J1593" t="s">
        <v>1214</v>
      </c>
      <c r="K1593" t="s">
        <v>5881</v>
      </c>
      <c r="L1593" t="s">
        <v>5899</v>
      </c>
      <c r="P1593">
        <v>8</v>
      </c>
      <c r="Q1593">
        <v>120</v>
      </c>
      <c r="R1593">
        <v>960</v>
      </c>
      <c r="S1593">
        <f>IFERROR(_xlfn.XLOOKUP(tbl_Facturas[[#This Row],[Key_Fact]],tbl_Manifiestos[Key_Manif],tbl_Manifiestos[Pagado a Broker],0),0)</f>
        <v>892.80000000000007</v>
      </c>
      <c r="T1593">
        <v>1014427.530000001</v>
      </c>
    </row>
    <row r="1594" spans="1:20" x14ac:dyDescent="0.25">
      <c r="A1594" t="s">
        <v>5831</v>
      </c>
      <c r="B1594" t="str">
        <f>tbl_Facturas[[#This Row],[Factura]] &amp; "|" &amp; tbl_Facturas[[#This Row],[Proyecto OK]] &amp; "|" &amp; TEXT(tbl_Facturas[[#This Row],[Horas o Viaje]],"0.00") &amp; "|" &amp; TEXT(tbl_Facturas[[#This Row],[Costo unitario]],"0.00")</f>
        <v>2526|Lead Service Replacement|9.00|120.00</v>
      </c>
      <c r="C1594">
        <v>2526</v>
      </c>
      <c r="D1594">
        <v>19</v>
      </c>
      <c r="E1594" t="s">
        <v>12</v>
      </c>
      <c r="G1594" t="s">
        <v>24</v>
      </c>
      <c r="H1594" t="s">
        <v>1653</v>
      </c>
      <c r="I1594" s="134" t="s">
        <v>5322</v>
      </c>
      <c r="J1594" t="s">
        <v>1654</v>
      </c>
      <c r="K1594" t="s">
        <v>5881</v>
      </c>
      <c r="L1594" t="s">
        <v>5900</v>
      </c>
      <c r="P1594">
        <v>9</v>
      </c>
      <c r="Q1594">
        <v>120</v>
      </c>
      <c r="R1594">
        <v>1080</v>
      </c>
      <c r="S1594">
        <f>IFERROR(_xlfn.XLOOKUP(tbl_Facturas[[#This Row],[Key_Fact]],tbl_Manifiestos[Key_Manif],tbl_Manifiestos[Pagado a Broker],0),0)</f>
        <v>1004.4000000000001</v>
      </c>
      <c r="T1594">
        <v>1015507.530000001</v>
      </c>
    </row>
    <row r="1595" spans="1:20" x14ac:dyDescent="0.25">
      <c r="A1595" t="s">
        <v>5831</v>
      </c>
      <c r="B1595" t="str">
        <f>tbl_Facturas[[#This Row],[Factura]] &amp; "|" &amp; tbl_Facturas[[#This Row],[Proyecto OK]] &amp; "|" &amp; TEXT(tbl_Facturas[[#This Row],[Horas o Viaje]],"0.00") &amp; "|" &amp; TEXT(tbl_Facturas[[#This Row],[Costo unitario]],"0.00")</f>
        <v>2526|Lead Service Replacement|11.75|120.00</v>
      </c>
      <c r="C1595">
        <v>2526</v>
      </c>
      <c r="D1595">
        <v>54</v>
      </c>
      <c r="E1595" t="s">
        <v>19</v>
      </c>
      <c r="G1595" t="s">
        <v>479</v>
      </c>
      <c r="H1595" t="s">
        <v>1655</v>
      </c>
      <c r="I1595" s="134" t="s">
        <v>5322</v>
      </c>
      <c r="J1595" t="s">
        <v>1654</v>
      </c>
      <c r="K1595" t="s">
        <v>5881</v>
      </c>
      <c r="L1595" t="s">
        <v>5900</v>
      </c>
      <c r="P1595">
        <v>11.75</v>
      </c>
      <c r="Q1595">
        <v>120</v>
      </c>
      <c r="R1595">
        <v>1410</v>
      </c>
      <c r="S1595">
        <f>IFERROR(_xlfn.XLOOKUP(tbl_Facturas[[#This Row],[Key_Fact]],tbl_Manifiestos[Key_Manif],tbl_Manifiestos[Pagado a Broker],0),0)</f>
        <v>0</v>
      </c>
      <c r="T1595">
        <v>1016917.530000001</v>
      </c>
    </row>
    <row r="1596" spans="1:20" x14ac:dyDescent="0.25">
      <c r="A1596" t="s">
        <v>5831</v>
      </c>
      <c r="B1596" t="str">
        <f>tbl_Facturas[[#This Row],[Factura]] &amp; "|" &amp; tbl_Facturas[[#This Row],[Proyecto OK]] &amp; "|" &amp; TEXT(tbl_Facturas[[#This Row],[Horas o Viaje]],"0.00") &amp; "|" &amp; TEXT(tbl_Facturas[[#This Row],[Costo unitario]],"0.00")</f>
        <v>2526|Lead Service Replacement|11.00|120.00</v>
      </c>
      <c r="C1596">
        <v>2526</v>
      </c>
      <c r="D1596">
        <v>54</v>
      </c>
      <c r="E1596" t="s">
        <v>19</v>
      </c>
      <c r="G1596" t="s">
        <v>479</v>
      </c>
      <c r="H1596" t="s">
        <v>1656</v>
      </c>
      <c r="I1596" s="134" t="s">
        <v>5322</v>
      </c>
      <c r="J1596" t="s">
        <v>1654</v>
      </c>
      <c r="K1596" t="s">
        <v>5881</v>
      </c>
      <c r="L1596" t="s">
        <v>5900</v>
      </c>
      <c r="P1596">
        <v>11</v>
      </c>
      <c r="Q1596">
        <v>120</v>
      </c>
      <c r="R1596">
        <v>1320</v>
      </c>
      <c r="S1596">
        <f>IFERROR(_xlfn.XLOOKUP(tbl_Facturas[[#This Row],[Key_Fact]],tbl_Manifiestos[Key_Manif],tbl_Manifiestos[Pagado a Broker],0),0)</f>
        <v>0</v>
      </c>
      <c r="T1596">
        <v>1018237.530000001</v>
      </c>
    </row>
    <row r="1597" spans="1:20" x14ac:dyDescent="0.25">
      <c r="A1597" t="s">
        <v>5831</v>
      </c>
      <c r="B1597" t="str">
        <f>tbl_Facturas[[#This Row],[Factura]] &amp; "|" &amp; tbl_Facturas[[#This Row],[Proyecto OK]] &amp; "|" &amp; TEXT(tbl_Facturas[[#This Row],[Horas o Viaje]],"0.00") &amp; "|" &amp; TEXT(tbl_Facturas[[#This Row],[Costo unitario]],"0.00")</f>
        <v>2526|Lead Service Replacement|9.00|120.00</v>
      </c>
      <c r="C1597">
        <v>2526</v>
      </c>
      <c r="D1597">
        <v>54</v>
      </c>
      <c r="E1597" t="s">
        <v>19</v>
      </c>
      <c r="G1597" t="s">
        <v>479</v>
      </c>
      <c r="H1597" t="s">
        <v>1657</v>
      </c>
      <c r="I1597" s="134" t="s">
        <v>5322</v>
      </c>
      <c r="J1597" t="s">
        <v>1654</v>
      </c>
      <c r="K1597" t="s">
        <v>5881</v>
      </c>
      <c r="L1597" t="s">
        <v>5900</v>
      </c>
      <c r="P1597">
        <v>9</v>
      </c>
      <c r="Q1597">
        <v>120</v>
      </c>
      <c r="R1597">
        <v>1080</v>
      </c>
      <c r="S1597">
        <f>IFERROR(_xlfn.XLOOKUP(tbl_Facturas[[#This Row],[Key_Fact]],tbl_Manifiestos[Key_Manif],tbl_Manifiestos[Pagado a Broker],0),0)</f>
        <v>1004.4000000000001</v>
      </c>
      <c r="T1597">
        <v>1019317.530000001</v>
      </c>
    </row>
    <row r="1598" spans="1:20" x14ac:dyDescent="0.25">
      <c r="A1598" t="s">
        <v>5831</v>
      </c>
      <c r="B1598" t="str">
        <f>tbl_Facturas[[#This Row],[Factura]] &amp; "|" &amp; tbl_Facturas[[#This Row],[Proyecto OK]] &amp; "|" &amp; TEXT(tbl_Facturas[[#This Row],[Horas o Viaje]],"0.00") &amp; "|" &amp; TEXT(tbl_Facturas[[#This Row],[Costo unitario]],"0.00")</f>
        <v>2527|Berry Project|7.25|130.00</v>
      </c>
      <c r="C1598">
        <v>2527</v>
      </c>
      <c r="D1598">
        <v>73</v>
      </c>
      <c r="E1598" t="s">
        <v>19</v>
      </c>
      <c r="G1598" t="s">
        <v>20</v>
      </c>
      <c r="H1598" t="s">
        <v>1658</v>
      </c>
      <c r="I1598" s="134" t="s">
        <v>5322</v>
      </c>
      <c r="J1598" t="s">
        <v>1219</v>
      </c>
      <c r="K1598" t="s">
        <v>5883</v>
      </c>
      <c r="L1598">
        <v>2513</v>
      </c>
      <c r="P1598">
        <v>7.25</v>
      </c>
      <c r="Q1598">
        <v>130</v>
      </c>
      <c r="R1598">
        <v>942.5</v>
      </c>
      <c r="S1598">
        <f>IFERROR(_xlfn.XLOOKUP(tbl_Facturas[[#This Row],[Key_Fact]],tbl_Manifiestos[Key_Manif],tbl_Manifiestos[Pagado a Broker],0),0)</f>
        <v>0</v>
      </c>
      <c r="T1598">
        <v>1020260.030000001</v>
      </c>
    </row>
    <row r="1599" spans="1:20" x14ac:dyDescent="0.25">
      <c r="A1599" t="s">
        <v>5831</v>
      </c>
      <c r="B1599" t="str">
        <f>tbl_Facturas[[#This Row],[Factura]] &amp; "|" &amp; tbl_Facturas[[#This Row],[Proyecto OK]] &amp; "|" &amp; TEXT(tbl_Facturas[[#This Row],[Horas o Viaje]],"0.00") &amp; "|" &amp; TEXT(tbl_Facturas[[#This Row],[Costo unitario]],"0.00")</f>
        <v>2527|Berry Project|1.00|420.00</v>
      </c>
      <c r="C1599">
        <v>2527</v>
      </c>
      <c r="D1599">
        <v>73</v>
      </c>
      <c r="E1599" t="s">
        <v>19</v>
      </c>
      <c r="G1599" t="s">
        <v>20</v>
      </c>
      <c r="H1599" t="s">
        <v>1659</v>
      </c>
      <c r="I1599" s="134" t="s">
        <v>5322</v>
      </c>
      <c r="J1599" t="s">
        <v>1219</v>
      </c>
      <c r="K1599" t="s">
        <v>5883</v>
      </c>
      <c r="L1599">
        <v>2513</v>
      </c>
      <c r="M1599" t="s">
        <v>622</v>
      </c>
      <c r="P1599">
        <v>1</v>
      </c>
      <c r="Q1599">
        <v>420</v>
      </c>
      <c r="R1599">
        <v>420</v>
      </c>
      <c r="S1599">
        <f>IFERROR(_xlfn.XLOOKUP(tbl_Facturas[[#This Row],[Key_Fact]],tbl_Manifiestos[Key_Manif],tbl_Manifiestos[Pagado a Broker],0),0)</f>
        <v>390.6</v>
      </c>
      <c r="T1599">
        <v>1020680.030000001</v>
      </c>
    </row>
    <row r="1600" spans="1:20" x14ac:dyDescent="0.25">
      <c r="A1600" t="s">
        <v>5831</v>
      </c>
      <c r="B1600" t="str">
        <f>tbl_Facturas[[#This Row],[Factura]] &amp; "|" &amp; tbl_Facturas[[#This Row],[Proyecto OK]] &amp; "|" &amp; TEXT(tbl_Facturas[[#This Row],[Horas o Viaje]],"0.00") &amp; "|" &amp; TEXT(tbl_Facturas[[#This Row],[Costo unitario]],"0.00")</f>
        <v>2527|Berry Project|9.00|130.00</v>
      </c>
      <c r="C1600">
        <v>2527</v>
      </c>
      <c r="D1600">
        <v>73</v>
      </c>
      <c r="E1600" t="s">
        <v>19</v>
      </c>
      <c r="G1600" t="s">
        <v>20</v>
      </c>
      <c r="H1600" t="s">
        <v>1660</v>
      </c>
      <c r="I1600" s="134" t="s">
        <v>5322</v>
      </c>
      <c r="J1600" t="s">
        <v>1219</v>
      </c>
      <c r="K1600" t="s">
        <v>5883</v>
      </c>
      <c r="L1600">
        <v>2513</v>
      </c>
      <c r="P1600">
        <v>9</v>
      </c>
      <c r="Q1600">
        <v>130</v>
      </c>
      <c r="R1600">
        <v>1170</v>
      </c>
      <c r="S1600">
        <f>IFERROR(_xlfn.XLOOKUP(tbl_Facturas[[#This Row],[Key_Fact]],tbl_Manifiestos[Key_Manif],tbl_Manifiestos[Pagado a Broker],0),0)</f>
        <v>0</v>
      </c>
      <c r="T1600">
        <v>1021850.030000001</v>
      </c>
    </row>
    <row r="1601" spans="1:20" x14ac:dyDescent="0.25">
      <c r="A1601" t="s">
        <v>5831</v>
      </c>
      <c r="B1601" t="str">
        <f>tbl_Facturas[[#This Row],[Factura]] &amp; "|" &amp; tbl_Facturas[[#This Row],[Proyecto OK]] &amp; "|" &amp; TEXT(tbl_Facturas[[#This Row],[Horas o Viaje]],"0.00") &amp; "|" &amp; TEXT(tbl_Facturas[[#This Row],[Costo unitario]],"0.00")</f>
        <v>2527|Berry Project|5.50|130.00</v>
      </c>
      <c r="C1601">
        <v>2527</v>
      </c>
      <c r="D1601">
        <v>73</v>
      </c>
      <c r="E1601" t="s">
        <v>19</v>
      </c>
      <c r="G1601" t="s">
        <v>20</v>
      </c>
      <c r="H1601" t="s">
        <v>1661</v>
      </c>
      <c r="I1601" s="134" t="s">
        <v>5322</v>
      </c>
      <c r="J1601" t="s">
        <v>1219</v>
      </c>
      <c r="K1601" t="s">
        <v>5883</v>
      </c>
      <c r="L1601">
        <v>2513</v>
      </c>
      <c r="P1601">
        <v>5.5</v>
      </c>
      <c r="Q1601">
        <v>130</v>
      </c>
      <c r="R1601">
        <v>715</v>
      </c>
      <c r="S1601">
        <f>IFERROR(_xlfn.XLOOKUP(tbl_Facturas[[#This Row],[Key_Fact]],tbl_Manifiestos[Key_Manif],tbl_Manifiestos[Pagado a Broker],0),0)</f>
        <v>0</v>
      </c>
      <c r="T1601">
        <v>1022565.030000001</v>
      </c>
    </row>
    <row r="1602" spans="1:20" x14ac:dyDescent="0.25">
      <c r="A1602" t="s">
        <v>5831</v>
      </c>
      <c r="B1602" t="str">
        <f>tbl_Facturas[[#This Row],[Factura]] &amp; "|" &amp; tbl_Facturas[[#This Row],[Proyecto OK]] &amp; "|" &amp; TEXT(tbl_Facturas[[#This Row],[Horas o Viaje]],"0.00") &amp; "|" &amp; TEXT(tbl_Facturas[[#This Row],[Costo unitario]],"0.00")</f>
        <v>2527|Berry Project|9.00|130.00</v>
      </c>
      <c r="C1602">
        <v>2527</v>
      </c>
      <c r="D1602">
        <v>73</v>
      </c>
      <c r="E1602" t="s">
        <v>19</v>
      </c>
      <c r="G1602" t="s">
        <v>20</v>
      </c>
      <c r="H1602" t="s">
        <v>1662</v>
      </c>
      <c r="I1602" s="134" t="s">
        <v>5322</v>
      </c>
      <c r="J1602" t="s">
        <v>1219</v>
      </c>
      <c r="K1602" t="s">
        <v>5883</v>
      </c>
      <c r="L1602">
        <v>2513</v>
      </c>
      <c r="P1602">
        <v>9</v>
      </c>
      <c r="Q1602">
        <v>130</v>
      </c>
      <c r="R1602">
        <v>1170</v>
      </c>
      <c r="S1602">
        <f>IFERROR(_xlfn.XLOOKUP(tbl_Facturas[[#This Row],[Key_Fact]],tbl_Manifiestos[Key_Manif],tbl_Manifiestos[Pagado a Broker],0),0)</f>
        <v>0</v>
      </c>
      <c r="T1602">
        <v>1023735.030000001</v>
      </c>
    </row>
    <row r="1603" spans="1:20" x14ac:dyDescent="0.25">
      <c r="A1603" t="s">
        <v>5831</v>
      </c>
      <c r="B1603" t="str">
        <f>tbl_Facturas[[#This Row],[Factura]] &amp; "|" &amp; tbl_Facturas[[#This Row],[Proyecto OK]] &amp; "|" &amp; TEXT(tbl_Facturas[[#This Row],[Horas o Viaje]],"0.00") &amp; "|" &amp; TEXT(tbl_Facturas[[#This Row],[Costo unitario]],"0.00")</f>
        <v>2527|Berry Project|1.50|130.00</v>
      </c>
      <c r="C1603">
        <v>2527</v>
      </c>
      <c r="D1603">
        <v>108</v>
      </c>
      <c r="E1603" t="s">
        <v>5916</v>
      </c>
      <c r="G1603" t="s">
        <v>99</v>
      </c>
      <c r="H1603" t="s">
        <v>1663</v>
      </c>
      <c r="I1603" s="134" t="s">
        <v>5322</v>
      </c>
      <c r="J1603" t="s">
        <v>1219</v>
      </c>
      <c r="K1603" t="s">
        <v>5883</v>
      </c>
      <c r="L1603">
        <v>2513</v>
      </c>
      <c r="P1603">
        <v>1.5</v>
      </c>
      <c r="Q1603">
        <v>130</v>
      </c>
      <c r="R1603">
        <v>195</v>
      </c>
      <c r="S1603">
        <f>IFERROR(_xlfn.XLOOKUP(tbl_Facturas[[#This Row],[Key_Fact]],tbl_Manifiestos[Key_Manif],tbl_Manifiestos[Pagado a Broker],0),0)</f>
        <v>181.35000000000002</v>
      </c>
      <c r="T1603">
        <v>1023930.030000001</v>
      </c>
    </row>
    <row r="1604" spans="1:20" x14ac:dyDescent="0.25">
      <c r="A1604" t="s">
        <v>5831</v>
      </c>
      <c r="B1604" t="str">
        <f>tbl_Facturas[[#This Row],[Factura]] &amp; "|" &amp; tbl_Facturas[[#This Row],[Proyecto OK]] &amp; "|" &amp; TEXT(tbl_Facturas[[#This Row],[Horas o Viaje]],"0.00") &amp; "|" &amp; TEXT(tbl_Facturas[[#This Row],[Costo unitario]],"0.00")</f>
        <v>2527|Berry Project|1.75|130.00</v>
      </c>
      <c r="C1604">
        <v>2527</v>
      </c>
      <c r="D1604">
        <v>114</v>
      </c>
      <c r="E1604" t="s">
        <v>27</v>
      </c>
      <c r="G1604" t="s">
        <v>57</v>
      </c>
      <c r="H1604" t="s">
        <v>1664</v>
      </c>
      <c r="I1604" s="134" t="s">
        <v>5322</v>
      </c>
      <c r="J1604" t="s">
        <v>1219</v>
      </c>
      <c r="K1604" t="s">
        <v>5883</v>
      </c>
      <c r="L1604">
        <v>2513</v>
      </c>
      <c r="P1604">
        <v>1.75</v>
      </c>
      <c r="Q1604">
        <v>130</v>
      </c>
      <c r="R1604">
        <v>227.5</v>
      </c>
      <c r="S1604">
        <f>IFERROR(_xlfn.XLOOKUP(tbl_Facturas[[#This Row],[Key_Fact]],tbl_Manifiestos[Key_Manif],tbl_Manifiestos[Pagado a Broker],0),0)</f>
        <v>211.57500000000002</v>
      </c>
      <c r="T1604">
        <v>1024157.530000001</v>
      </c>
    </row>
    <row r="1605" spans="1:20" x14ac:dyDescent="0.25">
      <c r="A1605" t="s">
        <v>5831</v>
      </c>
      <c r="B1605" t="str">
        <f>tbl_Facturas[[#This Row],[Factura]] &amp; "|" &amp; tbl_Facturas[[#This Row],[Proyecto OK]] &amp; "|" &amp; TEXT(tbl_Facturas[[#This Row],[Horas o Viaje]],"0.00") &amp; "|" &amp; TEXT(tbl_Facturas[[#This Row],[Costo unitario]],"0.00")</f>
        <v>2527|Berry Project|1.00|420.00</v>
      </c>
      <c r="C1605">
        <v>2527</v>
      </c>
      <c r="D1605">
        <v>114</v>
      </c>
      <c r="E1605" t="s">
        <v>27</v>
      </c>
      <c r="G1605" t="s">
        <v>57</v>
      </c>
      <c r="H1605" t="s">
        <v>1665</v>
      </c>
      <c r="I1605" s="134" t="s">
        <v>5322</v>
      </c>
      <c r="J1605" t="s">
        <v>1219</v>
      </c>
      <c r="K1605" t="s">
        <v>5883</v>
      </c>
      <c r="L1605">
        <v>2513</v>
      </c>
      <c r="M1605" t="s">
        <v>622</v>
      </c>
      <c r="P1605">
        <v>1</v>
      </c>
      <c r="Q1605">
        <v>420</v>
      </c>
      <c r="R1605">
        <v>420</v>
      </c>
      <c r="S1605">
        <f>IFERROR(_xlfn.XLOOKUP(tbl_Facturas[[#This Row],[Key_Fact]],tbl_Manifiestos[Key_Manif],tbl_Manifiestos[Pagado a Broker],0),0)</f>
        <v>390.6</v>
      </c>
      <c r="T1605">
        <v>1024577.530000001</v>
      </c>
    </row>
    <row r="1606" spans="1:20" x14ac:dyDescent="0.25">
      <c r="A1606" t="s">
        <v>5831</v>
      </c>
      <c r="B1606" t="str">
        <f>tbl_Facturas[[#This Row],[Factura]] &amp; "|" &amp; tbl_Facturas[[#This Row],[Proyecto OK]] &amp; "|" &amp; TEXT(tbl_Facturas[[#This Row],[Horas o Viaje]],"0.00") &amp; "|" &amp; TEXT(tbl_Facturas[[#This Row],[Costo unitario]],"0.00")</f>
        <v>2527|Berry Project|1.00|420.00</v>
      </c>
      <c r="C1606">
        <v>2527</v>
      </c>
      <c r="D1606">
        <v>114</v>
      </c>
      <c r="E1606" t="s">
        <v>27</v>
      </c>
      <c r="G1606" t="s">
        <v>57</v>
      </c>
      <c r="H1606" t="s">
        <v>1666</v>
      </c>
      <c r="I1606" s="134" t="s">
        <v>5322</v>
      </c>
      <c r="J1606" t="s">
        <v>1219</v>
      </c>
      <c r="K1606" t="s">
        <v>5883</v>
      </c>
      <c r="L1606">
        <v>2513</v>
      </c>
      <c r="M1606" t="s">
        <v>622</v>
      </c>
      <c r="P1606">
        <v>1</v>
      </c>
      <c r="Q1606">
        <v>420</v>
      </c>
      <c r="R1606">
        <v>420</v>
      </c>
      <c r="S1606">
        <f>IFERROR(_xlfn.XLOOKUP(tbl_Facturas[[#This Row],[Key_Fact]],tbl_Manifiestos[Key_Manif],tbl_Manifiestos[Pagado a Broker],0),0)</f>
        <v>390.6</v>
      </c>
      <c r="T1606">
        <v>1024997.530000001</v>
      </c>
    </row>
    <row r="1607" spans="1:20" x14ac:dyDescent="0.25">
      <c r="A1607" t="s">
        <v>5831</v>
      </c>
      <c r="B1607" t="str">
        <f>tbl_Facturas[[#This Row],[Factura]] &amp; "|" &amp; tbl_Facturas[[#This Row],[Proyecto OK]] &amp; "|" &amp; TEXT(tbl_Facturas[[#This Row],[Horas o Viaje]],"0.00") &amp; "|" &amp; TEXT(tbl_Facturas[[#This Row],[Costo unitario]],"0.00")</f>
        <v>2527|Berry Project|1.00|420.00</v>
      </c>
      <c r="C1607">
        <v>2527</v>
      </c>
      <c r="D1607">
        <v>73</v>
      </c>
      <c r="E1607" t="s">
        <v>19</v>
      </c>
      <c r="G1607" t="s">
        <v>20</v>
      </c>
      <c r="H1607" t="s">
        <v>1667</v>
      </c>
      <c r="I1607" s="134" t="s">
        <v>5322</v>
      </c>
      <c r="J1607" t="s">
        <v>1219</v>
      </c>
      <c r="K1607" t="s">
        <v>5883</v>
      </c>
      <c r="L1607">
        <v>2513</v>
      </c>
      <c r="M1607" t="s">
        <v>622</v>
      </c>
      <c r="P1607">
        <v>1</v>
      </c>
      <c r="Q1607">
        <v>420</v>
      </c>
      <c r="R1607">
        <v>420</v>
      </c>
      <c r="S1607">
        <f>IFERROR(_xlfn.XLOOKUP(tbl_Facturas[[#This Row],[Key_Fact]],tbl_Manifiestos[Key_Manif],tbl_Manifiestos[Pagado a Broker],0),0)</f>
        <v>390.6</v>
      </c>
      <c r="T1607">
        <v>1025417.530000001</v>
      </c>
    </row>
    <row r="1608" spans="1:20" x14ac:dyDescent="0.25">
      <c r="A1608" t="s">
        <v>5831</v>
      </c>
      <c r="B1608" t="str">
        <f>tbl_Facturas[[#This Row],[Factura]] &amp; "|" &amp; tbl_Facturas[[#This Row],[Proyecto OK]] &amp; "|" &amp; TEXT(tbl_Facturas[[#This Row],[Horas o Viaje]],"0.00") &amp; "|" &amp; TEXT(tbl_Facturas[[#This Row],[Costo unitario]],"0.00")</f>
        <v>2527|Berry Project|1.00|420.00</v>
      </c>
      <c r="C1608">
        <v>2527</v>
      </c>
      <c r="D1608">
        <v>108</v>
      </c>
      <c r="E1608" t="s">
        <v>5916</v>
      </c>
      <c r="G1608" t="s">
        <v>99</v>
      </c>
      <c r="H1608" t="s">
        <v>1668</v>
      </c>
      <c r="I1608" s="134" t="s">
        <v>5322</v>
      </c>
      <c r="J1608" t="s">
        <v>1219</v>
      </c>
      <c r="K1608" t="s">
        <v>5883</v>
      </c>
      <c r="L1608">
        <v>2513</v>
      </c>
      <c r="M1608" t="s">
        <v>622</v>
      </c>
      <c r="P1608">
        <v>1</v>
      </c>
      <c r="Q1608">
        <v>420</v>
      </c>
      <c r="R1608">
        <v>420</v>
      </c>
      <c r="S1608">
        <f>IFERROR(_xlfn.XLOOKUP(tbl_Facturas[[#This Row],[Key_Fact]],tbl_Manifiestos[Key_Manif],tbl_Manifiestos[Pagado a Broker],0),0)</f>
        <v>390.6</v>
      </c>
      <c r="T1608">
        <v>1025837.530000001</v>
      </c>
    </row>
    <row r="1609" spans="1:20" x14ac:dyDescent="0.25">
      <c r="A1609" t="s">
        <v>5831</v>
      </c>
      <c r="B1609" t="str">
        <f>tbl_Facturas[[#This Row],[Factura]] &amp; "|" &amp; tbl_Facturas[[#This Row],[Proyecto OK]] &amp; "|" &amp; TEXT(tbl_Facturas[[#This Row],[Horas o Viaje]],"0.00") &amp; "|" &amp; TEXT(tbl_Facturas[[#This Row],[Costo unitario]],"0.00")</f>
        <v>2527|Berry Project|8.00|130.00</v>
      </c>
      <c r="C1609">
        <v>2527</v>
      </c>
      <c r="D1609">
        <v>19</v>
      </c>
      <c r="E1609" t="s">
        <v>12</v>
      </c>
      <c r="G1609" t="s">
        <v>24</v>
      </c>
      <c r="H1609" t="s">
        <v>1669</v>
      </c>
      <c r="I1609" s="134" t="s">
        <v>5322</v>
      </c>
      <c r="J1609" t="s">
        <v>1219</v>
      </c>
      <c r="K1609" t="s">
        <v>5883</v>
      </c>
      <c r="L1609">
        <v>2513</v>
      </c>
      <c r="P1609">
        <v>8</v>
      </c>
      <c r="Q1609">
        <v>130</v>
      </c>
      <c r="R1609">
        <v>1040</v>
      </c>
      <c r="S1609">
        <f>IFERROR(_xlfn.XLOOKUP(tbl_Facturas[[#This Row],[Key_Fact]],tbl_Manifiestos[Key_Manif],tbl_Manifiestos[Pagado a Broker],0),0)</f>
        <v>967.2</v>
      </c>
      <c r="T1609">
        <v>1026877.530000001</v>
      </c>
    </row>
    <row r="1610" spans="1:20" x14ac:dyDescent="0.25">
      <c r="A1610" t="s">
        <v>5831</v>
      </c>
      <c r="B1610" t="str">
        <f>tbl_Facturas[[#This Row],[Factura]] &amp; "|" &amp; tbl_Facturas[[#This Row],[Proyecto OK]] &amp; "|" &amp; TEXT(tbl_Facturas[[#This Row],[Horas o Viaje]],"0.00") &amp; "|" &amp; TEXT(tbl_Facturas[[#This Row],[Costo unitario]],"0.00")</f>
        <v>2527|Berry Project|7.50|130.00</v>
      </c>
      <c r="C1610">
        <v>2527</v>
      </c>
      <c r="D1610">
        <v>73</v>
      </c>
      <c r="E1610" t="s">
        <v>19</v>
      </c>
      <c r="G1610" t="s">
        <v>20</v>
      </c>
      <c r="H1610" t="s">
        <v>1670</v>
      </c>
      <c r="I1610" s="134" t="s">
        <v>5322</v>
      </c>
      <c r="J1610" t="s">
        <v>1219</v>
      </c>
      <c r="K1610" t="s">
        <v>5883</v>
      </c>
      <c r="L1610">
        <v>2513</v>
      </c>
      <c r="P1610">
        <v>7.5</v>
      </c>
      <c r="Q1610">
        <v>130</v>
      </c>
      <c r="R1610">
        <v>975</v>
      </c>
      <c r="S1610">
        <f>IFERROR(_xlfn.XLOOKUP(tbl_Facturas[[#This Row],[Key_Fact]],tbl_Manifiestos[Key_Manif],tbl_Manifiestos[Pagado a Broker],0),0)</f>
        <v>906.75</v>
      </c>
      <c r="T1610">
        <v>1027852.530000001</v>
      </c>
    </row>
    <row r="1611" spans="1:20" x14ac:dyDescent="0.25">
      <c r="A1611" t="s">
        <v>5831</v>
      </c>
      <c r="B1611" t="str">
        <f>tbl_Facturas[[#This Row],[Factura]] &amp; "|" &amp; tbl_Facturas[[#This Row],[Proyecto OK]] &amp; "|" &amp; TEXT(tbl_Facturas[[#This Row],[Horas o Viaje]],"0.00") &amp; "|" &amp; TEXT(tbl_Facturas[[#This Row],[Costo unitario]],"0.00")</f>
        <v>2527|Berry Project|1.00|420.00</v>
      </c>
      <c r="C1611">
        <v>2527</v>
      </c>
      <c r="D1611">
        <v>108</v>
      </c>
      <c r="E1611" t="s">
        <v>5916</v>
      </c>
      <c r="G1611" t="s">
        <v>99</v>
      </c>
      <c r="H1611" t="s">
        <v>1671</v>
      </c>
      <c r="I1611" s="134" t="s">
        <v>5322</v>
      </c>
      <c r="J1611" t="s">
        <v>1219</v>
      </c>
      <c r="K1611" t="s">
        <v>5883</v>
      </c>
      <c r="L1611">
        <v>2513</v>
      </c>
      <c r="M1611" t="s">
        <v>622</v>
      </c>
      <c r="P1611">
        <v>1</v>
      </c>
      <c r="Q1611">
        <v>420</v>
      </c>
      <c r="R1611">
        <v>420</v>
      </c>
      <c r="S1611">
        <f>IFERROR(_xlfn.XLOOKUP(tbl_Facturas[[#This Row],[Key_Fact]],tbl_Manifiestos[Key_Manif],tbl_Manifiestos[Pagado a Broker],0),0)</f>
        <v>390.6</v>
      </c>
      <c r="T1611">
        <v>1028272.530000001</v>
      </c>
    </row>
    <row r="1612" spans="1:20" x14ac:dyDescent="0.25">
      <c r="A1612" t="s">
        <v>5831</v>
      </c>
      <c r="B1612" t="str">
        <f>tbl_Facturas[[#This Row],[Factura]] &amp; "|" &amp; tbl_Facturas[[#This Row],[Proyecto OK]] &amp; "|" &amp; TEXT(tbl_Facturas[[#This Row],[Horas o Viaje]],"0.00") &amp; "|" &amp; TEXT(tbl_Facturas[[#This Row],[Costo unitario]],"0.00")</f>
        <v>2527|Berry Project|2.75|130.00</v>
      </c>
      <c r="C1612">
        <v>2527</v>
      </c>
      <c r="D1612">
        <v>198</v>
      </c>
      <c r="E1612" t="s">
        <v>5916</v>
      </c>
      <c r="G1612" t="s">
        <v>31</v>
      </c>
      <c r="H1612" t="s">
        <v>1672</v>
      </c>
      <c r="I1612" s="134" t="s">
        <v>5322</v>
      </c>
      <c r="J1612" t="s">
        <v>1219</v>
      </c>
      <c r="K1612" t="s">
        <v>5883</v>
      </c>
      <c r="L1612">
        <v>2513</v>
      </c>
      <c r="P1612">
        <v>2.75</v>
      </c>
      <c r="Q1612">
        <v>130</v>
      </c>
      <c r="R1612">
        <v>357.5</v>
      </c>
      <c r="S1612">
        <f>IFERROR(_xlfn.XLOOKUP(tbl_Facturas[[#This Row],[Key_Fact]],tbl_Manifiestos[Key_Manif],tbl_Manifiestos[Pagado a Broker],0),0)</f>
        <v>332.47500000000002</v>
      </c>
      <c r="T1612">
        <v>1028630.030000001</v>
      </c>
    </row>
    <row r="1613" spans="1:20" x14ac:dyDescent="0.25">
      <c r="A1613" t="s">
        <v>5831</v>
      </c>
      <c r="B1613" t="str">
        <f>tbl_Facturas[[#This Row],[Factura]] &amp; "|" &amp; tbl_Facturas[[#This Row],[Proyecto OK]] &amp; "|" &amp; TEXT(tbl_Facturas[[#This Row],[Horas o Viaje]],"0.00") &amp; "|" &amp; TEXT(tbl_Facturas[[#This Row],[Costo unitario]],"0.00")</f>
        <v>2527|Berry Project|1.00|420.00</v>
      </c>
      <c r="C1613">
        <v>2527</v>
      </c>
      <c r="D1613">
        <v>198</v>
      </c>
      <c r="E1613" t="s">
        <v>5916</v>
      </c>
      <c r="G1613" t="s">
        <v>31</v>
      </c>
      <c r="H1613" t="s">
        <v>1673</v>
      </c>
      <c r="I1613" s="134" t="s">
        <v>5322</v>
      </c>
      <c r="J1613" t="s">
        <v>1219</v>
      </c>
      <c r="K1613" t="s">
        <v>5883</v>
      </c>
      <c r="L1613">
        <v>2513</v>
      </c>
      <c r="M1613" t="s">
        <v>622</v>
      </c>
      <c r="P1613">
        <v>1</v>
      </c>
      <c r="Q1613">
        <v>420</v>
      </c>
      <c r="R1613">
        <v>420</v>
      </c>
      <c r="S1613">
        <f>IFERROR(_xlfn.XLOOKUP(tbl_Facturas[[#This Row],[Key_Fact]],tbl_Manifiestos[Key_Manif],tbl_Manifiestos[Pagado a Broker],0),0)</f>
        <v>390.6</v>
      </c>
      <c r="T1613">
        <v>1029050.030000001</v>
      </c>
    </row>
    <row r="1614" spans="1:20" x14ac:dyDescent="0.25">
      <c r="A1614" t="s">
        <v>5831</v>
      </c>
      <c r="B1614" t="str">
        <f>tbl_Facturas[[#This Row],[Factura]] &amp; "|" &amp; tbl_Facturas[[#This Row],[Proyecto OK]] &amp; "|" &amp; TEXT(tbl_Facturas[[#This Row],[Horas o Viaje]],"0.00") &amp; "|" &amp; TEXT(tbl_Facturas[[#This Row],[Costo unitario]],"0.00")</f>
        <v>2527|Berry Project|1.00|420.00</v>
      </c>
      <c r="C1614">
        <v>2527</v>
      </c>
      <c r="D1614">
        <v>198</v>
      </c>
      <c r="E1614" t="s">
        <v>5916</v>
      </c>
      <c r="G1614" t="s">
        <v>31</v>
      </c>
      <c r="H1614" t="s">
        <v>1674</v>
      </c>
      <c r="I1614" s="134" t="s">
        <v>5322</v>
      </c>
      <c r="J1614" t="s">
        <v>1219</v>
      </c>
      <c r="K1614" t="s">
        <v>5883</v>
      </c>
      <c r="L1614">
        <v>2513</v>
      </c>
      <c r="M1614" t="s">
        <v>622</v>
      </c>
      <c r="P1614">
        <v>1</v>
      </c>
      <c r="Q1614">
        <v>420</v>
      </c>
      <c r="R1614">
        <v>420</v>
      </c>
      <c r="S1614">
        <f>IFERROR(_xlfn.XLOOKUP(tbl_Facturas[[#This Row],[Key_Fact]],tbl_Manifiestos[Key_Manif],tbl_Manifiestos[Pagado a Broker],0),0)</f>
        <v>390.6</v>
      </c>
      <c r="T1614">
        <v>1029470.030000001</v>
      </c>
    </row>
    <row r="1615" spans="1:20" x14ac:dyDescent="0.25">
      <c r="A1615" t="s">
        <v>5831</v>
      </c>
      <c r="B1615" t="str">
        <f>tbl_Facturas[[#This Row],[Factura]] &amp; "|" &amp; tbl_Facturas[[#This Row],[Proyecto OK]] &amp; "|" &amp; TEXT(tbl_Facturas[[#This Row],[Horas o Viaje]],"0.00") &amp; "|" &amp; TEXT(tbl_Facturas[[#This Row],[Costo unitario]],"0.00")</f>
        <v>2527|Berry Project|3.00|130.00</v>
      </c>
      <c r="C1615">
        <v>2527</v>
      </c>
      <c r="D1615">
        <v>103</v>
      </c>
      <c r="E1615" t="s">
        <v>27</v>
      </c>
      <c r="G1615" t="s">
        <v>284</v>
      </c>
      <c r="H1615" t="s">
        <v>1675</v>
      </c>
      <c r="I1615" s="134" t="s">
        <v>5322</v>
      </c>
      <c r="J1615" t="s">
        <v>1219</v>
      </c>
      <c r="K1615" t="s">
        <v>5883</v>
      </c>
      <c r="L1615">
        <v>2513</v>
      </c>
      <c r="P1615">
        <v>3</v>
      </c>
      <c r="Q1615">
        <v>130</v>
      </c>
      <c r="R1615">
        <v>390</v>
      </c>
      <c r="S1615">
        <f>IFERROR(_xlfn.XLOOKUP(tbl_Facturas[[#This Row],[Key_Fact]],tbl_Manifiestos[Key_Manif],tbl_Manifiestos[Pagado a Broker],0),0)</f>
        <v>362.70000000000005</v>
      </c>
      <c r="T1615">
        <v>1029860.030000001</v>
      </c>
    </row>
    <row r="1616" spans="1:20" x14ac:dyDescent="0.25">
      <c r="A1616" t="s">
        <v>5831</v>
      </c>
      <c r="B1616" t="str">
        <f>tbl_Facturas[[#This Row],[Factura]] &amp; "|" &amp; tbl_Facturas[[#This Row],[Proyecto OK]] &amp; "|" &amp; TEXT(tbl_Facturas[[#This Row],[Horas o Viaje]],"0.00") &amp; "|" &amp; TEXT(tbl_Facturas[[#This Row],[Costo unitario]],"0.00")</f>
        <v>2527|Berry Project|1.00|420.00</v>
      </c>
      <c r="C1616">
        <v>2527</v>
      </c>
      <c r="D1616">
        <v>103</v>
      </c>
      <c r="E1616" t="s">
        <v>27</v>
      </c>
      <c r="G1616" t="s">
        <v>284</v>
      </c>
      <c r="H1616" t="s">
        <v>1676</v>
      </c>
      <c r="I1616" s="134" t="s">
        <v>5322</v>
      </c>
      <c r="J1616" t="s">
        <v>1219</v>
      </c>
      <c r="K1616" t="s">
        <v>5883</v>
      </c>
      <c r="L1616">
        <v>2513</v>
      </c>
      <c r="M1616" t="s">
        <v>622</v>
      </c>
      <c r="P1616">
        <v>1</v>
      </c>
      <c r="Q1616">
        <v>420</v>
      </c>
      <c r="R1616">
        <v>420</v>
      </c>
      <c r="S1616">
        <f>IFERROR(_xlfn.XLOOKUP(tbl_Facturas[[#This Row],[Key_Fact]],tbl_Manifiestos[Key_Manif],tbl_Manifiestos[Pagado a Broker],0),0)</f>
        <v>390.6</v>
      </c>
      <c r="T1616">
        <v>1030280.030000001</v>
      </c>
    </row>
    <row r="1617" spans="1:20" x14ac:dyDescent="0.25">
      <c r="A1617" t="s">
        <v>5831</v>
      </c>
      <c r="B1617" t="str">
        <f>tbl_Facturas[[#This Row],[Factura]] &amp; "|" &amp; tbl_Facturas[[#This Row],[Proyecto OK]] &amp; "|" &amp; TEXT(tbl_Facturas[[#This Row],[Horas o Viaje]],"0.00") &amp; "|" &amp; TEXT(tbl_Facturas[[#This Row],[Costo unitario]],"0.00")</f>
        <v>2527|Berry Project|1.00|420.00</v>
      </c>
      <c r="C1617">
        <v>2527</v>
      </c>
      <c r="D1617">
        <v>103</v>
      </c>
      <c r="E1617" t="s">
        <v>27</v>
      </c>
      <c r="G1617" t="s">
        <v>284</v>
      </c>
      <c r="H1617" t="s">
        <v>1677</v>
      </c>
      <c r="I1617" s="134" t="s">
        <v>5322</v>
      </c>
      <c r="J1617" t="s">
        <v>1219</v>
      </c>
      <c r="K1617" t="s">
        <v>5883</v>
      </c>
      <c r="L1617">
        <v>2513</v>
      </c>
      <c r="M1617" t="s">
        <v>622</v>
      </c>
      <c r="P1617">
        <v>1</v>
      </c>
      <c r="Q1617">
        <v>420</v>
      </c>
      <c r="R1617">
        <v>420</v>
      </c>
      <c r="S1617">
        <f>IFERROR(_xlfn.XLOOKUP(tbl_Facturas[[#This Row],[Key_Fact]],tbl_Manifiestos[Key_Manif],tbl_Manifiestos[Pagado a Broker],0),0)</f>
        <v>390.6</v>
      </c>
      <c r="T1617">
        <v>1030700.030000001</v>
      </c>
    </row>
    <row r="1618" spans="1:20" x14ac:dyDescent="0.25">
      <c r="A1618" t="s">
        <v>5831</v>
      </c>
      <c r="B1618" t="str">
        <f>tbl_Facturas[[#This Row],[Factura]] &amp; "|" &amp; tbl_Facturas[[#This Row],[Proyecto OK]] &amp; "|" &amp; TEXT(tbl_Facturas[[#This Row],[Horas o Viaje]],"0.00") &amp; "|" &amp; TEXT(tbl_Facturas[[#This Row],[Costo unitario]],"0.00")</f>
        <v>2527|Berry Project|6.50|130.00</v>
      </c>
      <c r="C1618">
        <v>2527</v>
      </c>
      <c r="D1618">
        <v>54</v>
      </c>
      <c r="E1618" t="s">
        <v>19</v>
      </c>
      <c r="G1618" t="s">
        <v>479</v>
      </c>
      <c r="H1618" t="s">
        <v>1678</v>
      </c>
      <c r="I1618" s="134" t="s">
        <v>5322</v>
      </c>
      <c r="J1618" t="s">
        <v>1219</v>
      </c>
      <c r="K1618" t="s">
        <v>5883</v>
      </c>
      <c r="L1618">
        <v>2513</v>
      </c>
      <c r="P1618">
        <v>6.5</v>
      </c>
      <c r="Q1618">
        <v>130</v>
      </c>
      <c r="R1618">
        <v>845</v>
      </c>
      <c r="S1618">
        <f>IFERROR(_xlfn.XLOOKUP(tbl_Facturas[[#This Row],[Key_Fact]],tbl_Manifiestos[Key_Manif],tbl_Manifiestos[Pagado a Broker],0),0)</f>
        <v>0</v>
      </c>
      <c r="T1618">
        <v>1031545.030000001</v>
      </c>
    </row>
    <row r="1619" spans="1:20" x14ac:dyDescent="0.25">
      <c r="A1619" t="s">
        <v>5831</v>
      </c>
      <c r="B1619" t="str">
        <f>tbl_Facturas[[#This Row],[Factura]] &amp; "|" &amp; tbl_Facturas[[#This Row],[Proyecto OK]] &amp; "|" &amp; TEXT(tbl_Facturas[[#This Row],[Horas o Viaje]],"0.00") &amp; "|" &amp; TEXT(tbl_Facturas[[#This Row],[Costo unitario]],"0.00")</f>
        <v>2527|Berry Project|1.00|420.00</v>
      </c>
      <c r="C1619">
        <v>2527</v>
      </c>
      <c r="D1619">
        <v>54</v>
      </c>
      <c r="E1619" t="s">
        <v>19</v>
      </c>
      <c r="G1619" t="s">
        <v>479</v>
      </c>
      <c r="H1619" t="s">
        <v>1679</v>
      </c>
      <c r="I1619" s="134" t="s">
        <v>5322</v>
      </c>
      <c r="J1619" t="s">
        <v>1219</v>
      </c>
      <c r="K1619" t="s">
        <v>5883</v>
      </c>
      <c r="L1619">
        <v>2513</v>
      </c>
      <c r="M1619" t="s">
        <v>622</v>
      </c>
      <c r="P1619">
        <v>1</v>
      </c>
      <c r="Q1619">
        <v>420</v>
      </c>
      <c r="R1619">
        <v>420</v>
      </c>
      <c r="S1619">
        <f>IFERROR(_xlfn.XLOOKUP(tbl_Facturas[[#This Row],[Key_Fact]],tbl_Manifiestos[Key_Manif],tbl_Manifiestos[Pagado a Broker],0),0)</f>
        <v>390.6</v>
      </c>
      <c r="T1619">
        <v>1031965.030000001</v>
      </c>
    </row>
    <row r="1620" spans="1:20" x14ac:dyDescent="0.25">
      <c r="A1620" t="s">
        <v>5831</v>
      </c>
      <c r="B1620" t="str">
        <f>tbl_Facturas[[#This Row],[Factura]] &amp; "|" &amp; tbl_Facturas[[#This Row],[Proyecto OK]] &amp; "|" &amp; TEXT(tbl_Facturas[[#This Row],[Horas o Viaje]],"0.00") &amp; "|" &amp; TEXT(tbl_Facturas[[#This Row],[Costo unitario]],"0.00")</f>
        <v>2527|Berry Project|3.50|130.00</v>
      </c>
      <c r="C1620">
        <v>2527</v>
      </c>
      <c r="D1620">
        <v>19</v>
      </c>
      <c r="E1620" t="s">
        <v>12</v>
      </c>
      <c r="G1620" t="s">
        <v>24</v>
      </c>
      <c r="H1620" t="s">
        <v>1680</v>
      </c>
      <c r="I1620" s="134" t="s">
        <v>5322</v>
      </c>
      <c r="J1620" t="s">
        <v>1219</v>
      </c>
      <c r="K1620" t="s">
        <v>5883</v>
      </c>
      <c r="L1620">
        <v>2513</v>
      </c>
      <c r="P1620">
        <v>3.5</v>
      </c>
      <c r="Q1620">
        <v>130</v>
      </c>
      <c r="R1620">
        <v>455</v>
      </c>
      <c r="S1620">
        <f>IFERROR(_xlfn.XLOOKUP(tbl_Facturas[[#This Row],[Key_Fact]],tbl_Manifiestos[Key_Manif],tbl_Manifiestos[Pagado a Broker],0),0)</f>
        <v>423.15000000000003</v>
      </c>
      <c r="T1620">
        <v>1032420.030000001</v>
      </c>
    </row>
    <row r="1621" spans="1:20" x14ac:dyDescent="0.25">
      <c r="A1621" t="s">
        <v>5831</v>
      </c>
      <c r="B1621" t="str">
        <f>tbl_Facturas[[#This Row],[Factura]] &amp; "|" &amp; tbl_Facturas[[#This Row],[Proyecto OK]] &amp; "|" &amp; TEXT(tbl_Facturas[[#This Row],[Horas o Viaje]],"0.00") &amp; "|" &amp; TEXT(tbl_Facturas[[#This Row],[Costo unitario]],"0.00")</f>
        <v>2527|Berry Project|1.00|420.00</v>
      </c>
      <c r="C1621">
        <v>2527</v>
      </c>
      <c r="D1621">
        <v>19</v>
      </c>
      <c r="E1621" t="s">
        <v>12</v>
      </c>
      <c r="G1621" t="s">
        <v>24</v>
      </c>
      <c r="H1621" t="s">
        <v>1681</v>
      </c>
      <c r="I1621" s="134" t="s">
        <v>5322</v>
      </c>
      <c r="J1621" t="s">
        <v>1219</v>
      </c>
      <c r="K1621" t="s">
        <v>5883</v>
      </c>
      <c r="L1621">
        <v>2513</v>
      </c>
      <c r="M1621" t="s">
        <v>622</v>
      </c>
      <c r="P1621">
        <v>1</v>
      </c>
      <c r="Q1621">
        <v>420</v>
      </c>
      <c r="R1621">
        <v>420</v>
      </c>
      <c r="S1621">
        <f>IFERROR(_xlfn.XLOOKUP(tbl_Facturas[[#This Row],[Key_Fact]],tbl_Manifiestos[Key_Manif],tbl_Manifiestos[Pagado a Broker],0),0)</f>
        <v>390.6</v>
      </c>
      <c r="T1621">
        <v>1032840.030000001</v>
      </c>
    </row>
    <row r="1622" spans="1:20" x14ac:dyDescent="0.25">
      <c r="A1622" t="s">
        <v>5831</v>
      </c>
      <c r="B1622" t="str">
        <f>tbl_Facturas[[#This Row],[Factura]] &amp; "|" &amp; tbl_Facturas[[#This Row],[Proyecto OK]] &amp; "|" &amp; TEXT(tbl_Facturas[[#This Row],[Horas o Viaje]],"0.00") &amp; "|" &amp; TEXT(tbl_Facturas[[#This Row],[Costo unitario]],"0.00")</f>
        <v>2527|Berry Project|10.50|130.00</v>
      </c>
      <c r="C1622">
        <v>2527</v>
      </c>
      <c r="D1622">
        <v>19</v>
      </c>
      <c r="E1622" t="s">
        <v>12</v>
      </c>
      <c r="G1622" t="s">
        <v>24</v>
      </c>
      <c r="H1622" t="s">
        <v>1682</v>
      </c>
      <c r="I1622" s="134" t="s">
        <v>5322</v>
      </c>
      <c r="J1622" t="s">
        <v>1219</v>
      </c>
      <c r="K1622" t="s">
        <v>5883</v>
      </c>
      <c r="L1622">
        <v>2513</v>
      </c>
      <c r="P1622">
        <v>10.5</v>
      </c>
      <c r="Q1622">
        <v>130</v>
      </c>
      <c r="R1622">
        <v>1365</v>
      </c>
      <c r="S1622">
        <f>IFERROR(_xlfn.XLOOKUP(tbl_Facturas[[#This Row],[Key_Fact]],tbl_Manifiestos[Key_Manif],tbl_Manifiestos[Pagado a Broker],0),0)</f>
        <v>1269.45</v>
      </c>
      <c r="T1622">
        <v>1034205.030000001</v>
      </c>
    </row>
    <row r="1623" spans="1:20" x14ac:dyDescent="0.25">
      <c r="A1623" t="s">
        <v>5831</v>
      </c>
      <c r="B1623" t="str">
        <f>tbl_Facturas[[#This Row],[Factura]] &amp; "|" &amp; tbl_Facturas[[#This Row],[Proyecto OK]] &amp; "|" &amp; TEXT(tbl_Facturas[[#This Row],[Horas o Viaje]],"0.00") &amp; "|" &amp; TEXT(tbl_Facturas[[#This Row],[Costo unitario]],"0.00")</f>
        <v>2527|Berry Project|1.50|130.00</v>
      </c>
      <c r="C1623">
        <v>2527</v>
      </c>
      <c r="D1623">
        <v>82</v>
      </c>
      <c r="E1623" t="s">
        <v>12</v>
      </c>
      <c r="G1623" t="s">
        <v>792</v>
      </c>
      <c r="H1623" t="s">
        <v>1683</v>
      </c>
      <c r="I1623" s="134" t="s">
        <v>5322</v>
      </c>
      <c r="J1623" t="s">
        <v>1219</v>
      </c>
      <c r="K1623" t="s">
        <v>5883</v>
      </c>
      <c r="L1623">
        <v>2513</v>
      </c>
      <c r="P1623">
        <v>1.5</v>
      </c>
      <c r="Q1623">
        <v>130</v>
      </c>
      <c r="R1623">
        <v>195</v>
      </c>
      <c r="S1623">
        <f>IFERROR(_xlfn.XLOOKUP(tbl_Facturas[[#This Row],[Key_Fact]],tbl_Manifiestos[Key_Manif],tbl_Manifiestos[Pagado a Broker],0),0)</f>
        <v>181.35000000000002</v>
      </c>
      <c r="T1623">
        <v>1034400.030000001</v>
      </c>
    </row>
    <row r="1624" spans="1:20" x14ac:dyDescent="0.25">
      <c r="A1624" t="s">
        <v>5831</v>
      </c>
      <c r="B1624" t="str">
        <f>tbl_Facturas[[#This Row],[Factura]] &amp; "|" &amp; tbl_Facturas[[#This Row],[Proyecto OK]] &amp; "|" &amp; TEXT(tbl_Facturas[[#This Row],[Horas o Viaje]],"0.00") &amp; "|" &amp; TEXT(tbl_Facturas[[#This Row],[Costo unitario]],"0.00")</f>
        <v>2527|Berry Project|1.00|420.00</v>
      </c>
      <c r="C1624">
        <v>2527</v>
      </c>
      <c r="D1624">
        <v>82</v>
      </c>
      <c r="E1624" t="s">
        <v>12</v>
      </c>
      <c r="G1624" t="s">
        <v>792</v>
      </c>
      <c r="H1624" t="s">
        <v>1684</v>
      </c>
      <c r="I1624" s="134" t="s">
        <v>5322</v>
      </c>
      <c r="J1624" t="s">
        <v>1219</v>
      </c>
      <c r="K1624" t="s">
        <v>5883</v>
      </c>
      <c r="L1624">
        <v>2513</v>
      </c>
      <c r="M1624" t="s">
        <v>622</v>
      </c>
      <c r="P1624">
        <v>1</v>
      </c>
      <c r="Q1624">
        <v>420</v>
      </c>
      <c r="R1624">
        <v>420</v>
      </c>
      <c r="S1624">
        <f>IFERROR(_xlfn.XLOOKUP(tbl_Facturas[[#This Row],[Key_Fact]],tbl_Manifiestos[Key_Manif],tbl_Manifiestos[Pagado a Broker],0),0)</f>
        <v>390.6</v>
      </c>
      <c r="T1624">
        <v>1034820.030000001</v>
      </c>
    </row>
    <row r="1625" spans="1:20" x14ac:dyDescent="0.25">
      <c r="A1625" t="s">
        <v>5831</v>
      </c>
      <c r="B1625" t="str">
        <f>tbl_Facturas[[#This Row],[Factura]] &amp; "|" &amp; tbl_Facturas[[#This Row],[Proyecto OK]] &amp; "|" &amp; TEXT(tbl_Facturas[[#This Row],[Horas o Viaje]],"0.00") &amp; "|" &amp; TEXT(tbl_Facturas[[#This Row],[Costo unitario]],"0.00")</f>
        <v>2527|Berry Project|1.00|420.00</v>
      </c>
      <c r="C1625">
        <v>2527</v>
      </c>
      <c r="D1625">
        <v>82</v>
      </c>
      <c r="E1625" t="s">
        <v>12</v>
      </c>
      <c r="G1625" t="s">
        <v>792</v>
      </c>
      <c r="H1625" t="s">
        <v>1685</v>
      </c>
      <c r="I1625" s="134" t="s">
        <v>5322</v>
      </c>
      <c r="J1625" t="s">
        <v>1219</v>
      </c>
      <c r="K1625" t="s">
        <v>5883</v>
      </c>
      <c r="L1625">
        <v>2513</v>
      </c>
      <c r="M1625" t="s">
        <v>622</v>
      </c>
      <c r="P1625">
        <v>1</v>
      </c>
      <c r="Q1625">
        <v>420</v>
      </c>
      <c r="R1625">
        <v>420</v>
      </c>
      <c r="S1625">
        <f>IFERROR(_xlfn.XLOOKUP(tbl_Facturas[[#This Row],[Key_Fact]],tbl_Manifiestos[Key_Manif],tbl_Manifiestos[Pagado a Broker],0),0)</f>
        <v>390.6</v>
      </c>
      <c r="T1625">
        <v>1035240.030000001</v>
      </c>
    </row>
    <row r="1626" spans="1:20" x14ac:dyDescent="0.25">
      <c r="A1626" t="s">
        <v>5831</v>
      </c>
      <c r="B1626" t="str">
        <f>tbl_Facturas[[#This Row],[Factura]] &amp; "|" &amp; tbl_Facturas[[#This Row],[Proyecto OK]] &amp; "|" &amp; TEXT(tbl_Facturas[[#This Row],[Horas o Viaje]],"0.00") &amp; "|" &amp; TEXT(tbl_Facturas[[#This Row],[Costo unitario]],"0.00")</f>
        <v>2527|Berry Project|10.00|130.00</v>
      </c>
      <c r="C1626">
        <v>2527</v>
      </c>
      <c r="D1626">
        <v>103</v>
      </c>
      <c r="E1626" t="s">
        <v>27</v>
      </c>
      <c r="G1626" t="s">
        <v>284</v>
      </c>
      <c r="H1626" t="s">
        <v>1686</v>
      </c>
      <c r="I1626" s="134" t="s">
        <v>5322</v>
      </c>
      <c r="J1626" t="s">
        <v>1219</v>
      </c>
      <c r="K1626" t="s">
        <v>5883</v>
      </c>
      <c r="L1626">
        <v>2513</v>
      </c>
      <c r="P1626">
        <v>10</v>
      </c>
      <c r="Q1626">
        <v>130</v>
      </c>
      <c r="R1626">
        <v>1300</v>
      </c>
      <c r="S1626">
        <f>IFERROR(_xlfn.XLOOKUP(tbl_Facturas[[#This Row],[Key_Fact]],tbl_Manifiestos[Key_Manif],tbl_Manifiestos[Pagado a Broker],0),0)</f>
        <v>1209</v>
      </c>
      <c r="T1626">
        <v>1036540.030000001</v>
      </c>
    </row>
    <row r="1627" spans="1:20" x14ac:dyDescent="0.25">
      <c r="A1627" t="s">
        <v>5831</v>
      </c>
      <c r="B1627" t="str">
        <f>tbl_Facturas[[#This Row],[Factura]] &amp; "|" &amp; tbl_Facturas[[#This Row],[Proyecto OK]] &amp; "|" &amp; TEXT(tbl_Facturas[[#This Row],[Horas o Viaje]],"0.00") &amp; "|" &amp; TEXT(tbl_Facturas[[#This Row],[Costo unitario]],"0.00")</f>
        <v>2527|Berry Project|7.50|130.00</v>
      </c>
      <c r="C1627">
        <v>2527</v>
      </c>
      <c r="D1627">
        <v>82</v>
      </c>
      <c r="E1627" t="s">
        <v>12</v>
      </c>
      <c r="G1627" t="s">
        <v>792</v>
      </c>
      <c r="H1627" t="s">
        <v>1687</v>
      </c>
      <c r="I1627" s="134" t="s">
        <v>5322</v>
      </c>
      <c r="J1627" t="s">
        <v>1219</v>
      </c>
      <c r="K1627" t="s">
        <v>5883</v>
      </c>
      <c r="L1627">
        <v>2513</v>
      </c>
      <c r="P1627">
        <v>7.5</v>
      </c>
      <c r="Q1627">
        <v>130</v>
      </c>
      <c r="R1627">
        <v>975</v>
      </c>
      <c r="S1627">
        <f>IFERROR(_xlfn.XLOOKUP(tbl_Facturas[[#This Row],[Key_Fact]],tbl_Manifiestos[Key_Manif],tbl_Manifiestos[Pagado a Broker],0),0)</f>
        <v>906.75</v>
      </c>
      <c r="T1627">
        <v>1037515.030000001</v>
      </c>
    </row>
    <row r="1628" spans="1:20" x14ac:dyDescent="0.25">
      <c r="A1628" t="s">
        <v>5831</v>
      </c>
      <c r="B1628" t="str">
        <f>tbl_Facturas[[#This Row],[Factura]] &amp; "|" &amp; tbl_Facturas[[#This Row],[Proyecto OK]] &amp; "|" &amp; TEXT(tbl_Facturas[[#This Row],[Horas o Viaje]],"0.00") &amp; "|" &amp; TEXT(tbl_Facturas[[#This Row],[Costo unitario]],"0.00")</f>
        <v>2527|Berry Project|8.00|130.00</v>
      </c>
      <c r="C1628">
        <v>2527</v>
      </c>
      <c r="D1628">
        <v>82</v>
      </c>
      <c r="E1628" t="s">
        <v>12</v>
      </c>
      <c r="G1628" t="s">
        <v>792</v>
      </c>
      <c r="H1628" t="s">
        <v>1688</v>
      </c>
      <c r="I1628" s="134" t="s">
        <v>5322</v>
      </c>
      <c r="J1628" t="s">
        <v>1219</v>
      </c>
      <c r="K1628" t="s">
        <v>5883</v>
      </c>
      <c r="L1628">
        <v>2513</v>
      </c>
      <c r="P1628">
        <v>8</v>
      </c>
      <c r="Q1628">
        <v>130</v>
      </c>
      <c r="R1628">
        <v>1040</v>
      </c>
      <c r="S1628">
        <f>IFERROR(_xlfn.XLOOKUP(tbl_Facturas[[#This Row],[Key_Fact]],tbl_Manifiestos[Key_Manif],tbl_Manifiestos[Pagado a Broker],0),0)</f>
        <v>967.2</v>
      </c>
      <c r="T1628">
        <v>1038555.030000001</v>
      </c>
    </row>
    <row r="1629" spans="1:20" x14ac:dyDescent="0.25">
      <c r="A1629" t="s">
        <v>5831</v>
      </c>
      <c r="B1629" t="str">
        <f>tbl_Facturas[[#This Row],[Factura]] &amp; "|" &amp; tbl_Facturas[[#This Row],[Proyecto OK]] &amp; "|" &amp; TEXT(tbl_Facturas[[#This Row],[Horas o Viaje]],"0.00") &amp; "|" &amp; TEXT(tbl_Facturas[[#This Row],[Costo unitario]],"0.00")</f>
        <v>2527|Berry Project|1.00|420.00</v>
      </c>
      <c r="C1629">
        <v>2527</v>
      </c>
      <c r="D1629">
        <v>103</v>
      </c>
      <c r="E1629" t="s">
        <v>27</v>
      </c>
      <c r="G1629" t="s">
        <v>284</v>
      </c>
      <c r="H1629" t="s">
        <v>1689</v>
      </c>
      <c r="I1629" s="134" t="s">
        <v>5322</v>
      </c>
      <c r="J1629" t="s">
        <v>1219</v>
      </c>
      <c r="K1629" t="s">
        <v>5883</v>
      </c>
      <c r="L1629">
        <v>2513</v>
      </c>
      <c r="M1629" t="s">
        <v>622</v>
      </c>
      <c r="P1629">
        <v>1</v>
      </c>
      <c r="Q1629">
        <v>420</v>
      </c>
      <c r="R1629">
        <v>420</v>
      </c>
      <c r="S1629">
        <f>IFERROR(_xlfn.XLOOKUP(tbl_Facturas[[#This Row],[Key_Fact]],tbl_Manifiestos[Key_Manif],tbl_Manifiestos[Pagado a Broker],0),0)</f>
        <v>390.6</v>
      </c>
      <c r="T1629">
        <v>1038975.030000001</v>
      </c>
    </row>
    <row r="1630" spans="1:20" x14ac:dyDescent="0.25">
      <c r="A1630" t="s">
        <v>5831</v>
      </c>
      <c r="B1630" t="str">
        <f>tbl_Facturas[[#This Row],[Factura]] &amp; "|" &amp; tbl_Facturas[[#This Row],[Proyecto OK]] &amp; "|" &amp; TEXT(tbl_Facturas[[#This Row],[Horas o Viaje]],"0.00") &amp; "|" &amp; TEXT(tbl_Facturas[[#This Row],[Costo unitario]],"0.00")</f>
        <v>2527|Berry Project|6.75|130.00</v>
      </c>
      <c r="C1630">
        <v>2527</v>
      </c>
      <c r="D1630">
        <v>103</v>
      </c>
      <c r="E1630" t="s">
        <v>27</v>
      </c>
      <c r="G1630" t="s">
        <v>284</v>
      </c>
      <c r="H1630" t="s">
        <v>1690</v>
      </c>
      <c r="I1630" s="134" t="s">
        <v>5322</v>
      </c>
      <c r="J1630" t="s">
        <v>1219</v>
      </c>
      <c r="K1630" t="s">
        <v>5883</v>
      </c>
      <c r="L1630">
        <v>2513</v>
      </c>
      <c r="P1630">
        <v>6.75</v>
      </c>
      <c r="Q1630">
        <v>130</v>
      </c>
      <c r="R1630">
        <v>877.5</v>
      </c>
      <c r="S1630">
        <f>IFERROR(_xlfn.XLOOKUP(tbl_Facturas[[#This Row],[Key_Fact]],tbl_Manifiestos[Key_Manif],tbl_Manifiestos[Pagado a Broker],0),0)</f>
        <v>816.07500000000005</v>
      </c>
      <c r="T1630">
        <v>1039852.530000001</v>
      </c>
    </row>
    <row r="1631" spans="1:20" x14ac:dyDescent="0.25">
      <c r="A1631" t="s">
        <v>5831</v>
      </c>
      <c r="B1631" t="str">
        <f>tbl_Facturas[[#This Row],[Factura]] &amp; "|" &amp; tbl_Facturas[[#This Row],[Proyecto OK]] &amp; "|" &amp; TEXT(tbl_Facturas[[#This Row],[Horas o Viaje]],"0.00") &amp; "|" &amp; TEXT(tbl_Facturas[[#This Row],[Costo unitario]],"0.00")</f>
        <v>2527|Berry Project|10.00|130.00</v>
      </c>
      <c r="C1631">
        <v>2527</v>
      </c>
      <c r="D1631">
        <v>103</v>
      </c>
      <c r="E1631" t="s">
        <v>27</v>
      </c>
      <c r="G1631" t="s">
        <v>284</v>
      </c>
      <c r="H1631" t="s">
        <v>1691</v>
      </c>
      <c r="I1631" s="134" t="s">
        <v>5322</v>
      </c>
      <c r="J1631" t="s">
        <v>1219</v>
      </c>
      <c r="K1631" t="s">
        <v>5883</v>
      </c>
      <c r="L1631">
        <v>2513</v>
      </c>
      <c r="P1631">
        <v>10</v>
      </c>
      <c r="Q1631">
        <v>130</v>
      </c>
      <c r="R1631">
        <v>1300</v>
      </c>
      <c r="S1631">
        <f>IFERROR(_xlfn.XLOOKUP(tbl_Facturas[[#This Row],[Key_Fact]],tbl_Manifiestos[Key_Manif],tbl_Manifiestos[Pagado a Broker],0),0)</f>
        <v>1209</v>
      </c>
      <c r="T1631">
        <v>1041152.530000001</v>
      </c>
    </row>
    <row r="1632" spans="1:20" x14ac:dyDescent="0.25">
      <c r="A1632" t="s">
        <v>5831</v>
      </c>
      <c r="B1632" t="str">
        <f>tbl_Facturas[[#This Row],[Factura]] &amp; "|" &amp; tbl_Facturas[[#This Row],[Proyecto OK]] &amp; "|" &amp; TEXT(tbl_Facturas[[#This Row],[Horas o Viaje]],"0.00") &amp; "|" &amp; TEXT(tbl_Facturas[[#This Row],[Costo unitario]],"0.00")</f>
        <v>2527|Berry Project|8.50|130.00</v>
      </c>
      <c r="C1632">
        <v>2527</v>
      </c>
      <c r="D1632">
        <v>103</v>
      </c>
      <c r="E1632" t="s">
        <v>27</v>
      </c>
      <c r="G1632" t="s">
        <v>284</v>
      </c>
      <c r="H1632" t="s">
        <v>1692</v>
      </c>
      <c r="I1632" s="134" t="s">
        <v>5322</v>
      </c>
      <c r="J1632" t="s">
        <v>1219</v>
      </c>
      <c r="K1632" t="s">
        <v>5883</v>
      </c>
      <c r="L1632">
        <v>2513</v>
      </c>
      <c r="P1632">
        <v>8.5</v>
      </c>
      <c r="Q1632">
        <v>130</v>
      </c>
      <c r="R1632">
        <v>1105</v>
      </c>
      <c r="S1632">
        <f>IFERROR(_xlfn.XLOOKUP(tbl_Facturas[[#This Row],[Key_Fact]],tbl_Manifiestos[Key_Manif],tbl_Manifiestos[Pagado a Broker],0),0)</f>
        <v>1027.6500000000001</v>
      </c>
      <c r="T1632">
        <v>1042257.530000001</v>
      </c>
    </row>
    <row r="1633" spans="1:20" x14ac:dyDescent="0.25">
      <c r="A1633" t="s">
        <v>5831</v>
      </c>
      <c r="B1633" t="str">
        <f>tbl_Facturas[[#This Row],[Factura]] &amp; "|" &amp; tbl_Facturas[[#This Row],[Proyecto OK]] &amp; "|" &amp; TEXT(tbl_Facturas[[#This Row],[Horas o Viaje]],"0.00") &amp; "|" &amp; TEXT(tbl_Facturas[[#This Row],[Costo unitario]],"0.00")</f>
        <v>2527|Berry Project|1.00|33.45</v>
      </c>
      <c r="C1633">
        <v>2527</v>
      </c>
      <c r="D1633">
        <v>82</v>
      </c>
      <c r="E1633" t="s">
        <v>19</v>
      </c>
      <c r="G1633" t="s">
        <v>479</v>
      </c>
      <c r="I1633" s="134" t="s">
        <v>5322</v>
      </c>
      <c r="J1633" t="s">
        <v>5861</v>
      </c>
      <c r="K1633" t="s">
        <v>5883</v>
      </c>
      <c r="L1633">
        <v>2513</v>
      </c>
      <c r="P1633">
        <v>1</v>
      </c>
      <c r="Q1633">
        <v>33.450000000000003</v>
      </c>
      <c r="R1633">
        <v>33.450000000000003</v>
      </c>
      <c r="S1633">
        <f>IFERROR(_xlfn.XLOOKUP(tbl_Facturas[[#This Row],[Key_Fact]],tbl_Manifiestos[Key_Manif],tbl_Manifiestos[Pagado a Broker],0),0)</f>
        <v>0</v>
      </c>
      <c r="T1633">
        <v>1042725.03</v>
      </c>
    </row>
    <row r="1634" spans="1:20" x14ac:dyDescent="0.25">
      <c r="A1634" t="s">
        <v>5831</v>
      </c>
      <c r="B1634" t="str">
        <f>tbl_Facturas[[#This Row],[Factura]] &amp; "|" &amp; tbl_Facturas[[#This Row],[Proyecto OK]] &amp; "|" &amp; TEXT(tbl_Facturas[[#This Row],[Horas o Viaje]],"0.00") &amp; "|" &amp; TEXT(tbl_Facturas[[#This Row],[Costo unitario]],"0.00")</f>
        <v>2527|Berry Project|1.00|137.55</v>
      </c>
      <c r="C1634">
        <v>2527</v>
      </c>
      <c r="D1634">
        <v>19</v>
      </c>
      <c r="E1634" t="s">
        <v>27</v>
      </c>
      <c r="G1634" t="s">
        <v>284</v>
      </c>
      <c r="I1634" s="134" t="s">
        <v>5322</v>
      </c>
      <c r="J1634" t="s">
        <v>5861</v>
      </c>
      <c r="K1634" t="s">
        <v>5883</v>
      </c>
      <c r="L1634">
        <v>2513</v>
      </c>
      <c r="P1634">
        <v>1</v>
      </c>
      <c r="Q1634">
        <v>137.55000000000001</v>
      </c>
      <c r="R1634">
        <v>137.55000000000001</v>
      </c>
      <c r="S1634">
        <f>IFERROR(_xlfn.XLOOKUP(tbl_Facturas[[#This Row],[Key_Fact]],tbl_Manifiestos[Key_Manif],tbl_Manifiestos[Pagado a Broker],0),0)</f>
        <v>137.55000000000001</v>
      </c>
      <c r="T1634">
        <v>1042862.580000001</v>
      </c>
    </row>
    <row r="1635" spans="1:20" x14ac:dyDescent="0.25">
      <c r="A1635" t="s">
        <v>5831</v>
      </c>
      <c r="B1635" t="str">
        <f>tbl_Facturas[[#This Row],[Factura]] &amp; "|" &amp; tbl_Facturas[[#This Row],[Proyecto OK]] &amp; "|" &amp; TEXT(tbl_Facturas[[#This Row],[Horas o Viaje]],"0.00") &amp; "|" &amp; TEXT(tbl_Facturas[[#This Row],[Costo unitario]],"0.00")</f>
        <v>2527|Berry Project|1.00|13.25</v>
      </c>
      <c r="C1635">
        <v>2527</v>
      </c>
      <c r="D1635">
        <v>73</v>
      </c>
      <c r="E1635" t="s">
        <v>5916</v>
      </c>
      <c r="G1635" t="s">
        <v>99</v>
      </c>
      <c r="I1635" s="134" t="s">
        <v>5322</v>
      </c>
      <c r="J1635" t="s">
        <v>5861</v>
      </c>
      <c r="K1635" t="s">
        <v>5883</v>
      </c>
      <c r="L1635">
        <v>2513</v>
      </c>
      <c r="P1635">
        <v>1</v>
      </c>
      <c r="Q1635">
        <v>13.25</v>
      </c>
      <c r="R1635">
        <v>13.25</v>
      </c>
      <c r="S1635">
        <f>IFERROR(_xlfn.XLOOKUP(tbl_Facturas[[#This Row],[Key_Fact]],tbl_Manifiestos[Key_Manif],tbl_Manifiestos[Pagado a Broker],0),0)</f>
        <v>13.25</v>
      </c>
      <c r="T1635">
        <v>1042875.830000001</v>
      </c>
    </row>
    <row r="1636" spans="1:20" x14ac:dyDescent="0.25">
      <c r="A1636" t="s">
        <v>5831</v>
      </c>
      <c r="B1636" t="str">
        <f>tbl_Facturas[[#This Row],[Factura]] &amp; "|" &amp; tbl_Facturas[[#This Row],[Proyecto OK]] &amp; "|" &amp; TEXT(tbl_Facturas[[#This Row],[Horas o Viaje]],"0.00") &amp; "|" &amp; TEXT(tbl_Facturas[[#This Row],[Costo unitario]],"0.00")</f>
        <v>2527|Berry Project|1.00|13.25</v>
      </c>
      <c r="C1636">
        <v>2527</v>
      </c>
      <c r="D1636">
        <v>54</v>
      </c>
      <c r="E1636" t="s">
        <v>5916</v>
      </c>
      <c r="G1636" t="s">
        <v>31</v>
      </c>
      <c r="I1636" s="134" t="s">
        <v>5322</v>
      </c>
      <c r="J1636" t="s">
        <v>5861</v>
      </c>
      <c r="K1636" t="s">
        <v>5883</v>
      </c>
      <c r="L1636">
        <v>2513</v>
      </c>
      <c r="P1636">
        <v>1</v>
      </c>
      <c r="Q1636">
        <v>13.25</v>
      </c>
      <c r="R1636">
        <v>13.25</v>
      </c>
      <c r="S1636">
        <f>IFERROR(_xlfn.XLOOKUP(tbl_Facturas[[#This Row],[Key_Fact]],tbl_Manifiestos[Key_Manif],tbl_Manifiestos[Pagado a Broker],0),0)</f>
        <v>13.25</v>
      </c>
      <c r="T1636">
        <v>1042889.080000001</v>
      </c>
    </row>
    <row r="1637" spans="1:20" x14ac:dyDescent="0.25">
      <c r="A1637" t="s">
        <v>5831</v>
      </c>
      <c r="B1637" t="str">
        <f>tbl_Facturas[[#This Row],[Factura]] &amp; "|" &amp; tbl_Facturas[[#This Row],[Proyecto OK]] &amp; "|" &amp; TEXT(tbl_Facturas[[#This Row],[Horas o Viaje]],"0.00") &amp; "|" &amp; TEXT(tbl_Facturas[[#This Row],[Costo unitario]],"0.00")</f>
        <v>2527|Berry Project|1.00|13.25</v>
      </c>
      <c r="C1637">
        <v>2527</v>
      </c>
      <c r="D1637">
        <v>103</v>
      </c>
      <c r="E1637" t="s">
        <v>27</v>
      </c>
      <c r="G1637" t="s">
        <v>57</v>
      </c>
      <c r="I1637" s="134" t="s">
        <v>5322</v>
      </c>
      <c r="J1637" t="s">
        <v>5861</v>
      </c>
      <c r="K1637" t="s">
        <v>5883</v>
      </c>
      <c r="L1637">
        <v>2513</v>
      </c>
      <c r="P1637">
        <v>1</v>
      </c>
      <c r="Q1637">
        <v>13.25</v>
      </c>
      <c r="R1637">
        <v>13.25</v>
      </c>
      <c r="S1637">
        <f>IFERROR(_xlfn.XLOOKUP(tbl_Facturas[[#This Row],[Key_Fact]],tbl_Manifiestos[Key_Manif],tbl_Manifiestos[Pagado a Broker],0),0)</f>
        <v>13.25</v>
      </c>
      <c r="T1637">
        <v>1042902.330000001</v>
      </c>
    </row>
    <row r="1638" spans="1:20" x14ac:dyDescent="0.25">
      <c r="A1638" t="s">
        <v>5831</v>
      </c>
      <c r="B1638" t="str">
        <f>tbl_Facturas[[#This Row],[Factura]] &amp; "|" &amp; tbl_Facturas[[#This Row],[Proyecto OK]] &amp; "|" &amp; TEXT(tbl_Facturas[[#This Row],[Horas o Viaje]],"0.00") &amp; "|" &amp; TEXT(tbl_Facturas[[#This Row],[Costo unitario]],"0.00")</f>
        <v>2527|Berry Project|1.00|141.65</v>
      </c>
      <c r="C1638">
        <v>2527</v>
      </c>
      <c r="D1638">
        <v>108</v>
      </c>
      <c r="E1638" t="s">
        <v>12</v>
      </c>
      <c r="G1638" t="s">
        <v>24</v>
      </c>
      <c r="I1638" s="134" t="s">
        <v>5322</v>
      </c>
      <c r="J1638" t="s">
        <v>5874</v>
      </c>
      <c r="K1638" t="s">
        <v>5883</v>
      </c>
      <c r="L1638">
        <v>2513</v>
      </c>
      <c r="P1638">
        <v>1</v>
      </c>
      <c r="Q1638">
        <v>141.65</v>
      </c>
      <c r="R1638">
        <v>141.65</v>
      </c>
      <c r="S1638">
        <f>IFERROR(_xlfn.XLOOKUP(tbl_Facturas[[#This Row],[Key_Fact]],tbl_Manifiestos[Key_Manif],tbl_Manifiestos[Pagado a Broker],0),0)</f>
        <v>141.65</v>
      </c>
      <c r="T1638">
        <v>1042427.3800000011</v>
      </c>
    </row>
    <row r="1639" spans="1:20" x14ac:dyDescent="0.25">
      <c r="A1639" t="s">
        <v>5831</v>
      </c>
      <c r="B1639" t="str">
        <f>tbl_Facturas[[#This Row],[Factura]] &amp; "|" &amp; tbl_Facturas[[#This Row],[Proyecto OK]] &amp; "|" &amp; TEXT(tbl_Facturas[[#This Row],[Horas o Viaje]],"0.00") &amp; "|" &amp; TEXT(tbl_Facturas[[#This Row],[Costo unitario]],"0.00")</f>
        <v>2527|Berry Project|1.00|28.20</v>
      </c>
      <c r="C1639">
        <v>2527</v>
      </c>
      <c r="D1639">
        <v>198</v>
      </c>
      <c r="E1639" t="s">
        <v>12</v>
      </c>
      <c r="G1639" t="s">
        <v>792</v>
      </c>
      <c r="I1639" s="134" t="s">
        <v>5322</v>
      </c>
      <c r="J1639" t="s">
        <v>5873</v>
      </c>
      <c r="K1639" t="s">
        <v>5883</v>
      </c>
      <c r="L1639">
        <v>2513</v>
      </c>
      <c r="P1639">
        <v>1</v>
      </c>
      <c r="Q1639">
        <v>28.2</v>
      </c>
      <c r="R1639">
        <v>28.2</v>
      </c>
      <c r="S1639">
        <f>IFERROR(_xlfn.XLOOKUP(tbl_Facturas[[#This Row],[Key_Fact]],tbl_Manifiestos[Key_Manif],tbl_Manifiestos[Pagado a Broker],0),0)</f>
        <v>28.2</v>
      </c>
      <c r="T1639">
        <v>1042285.730000001</v>
      </c>
    </row>
    <row r="1640" spans="1:20" x14ac:dyDescent="0.25">
      <c r="A1640" t="s">
        <v>5831</v>
      </c>
      <c r="B1640" t="str">
        <f>tbl_Facturas[[#This Row],[Factura]] &amp; "|" &amp; tbl_Facturas[[#This Row],[Proyecto OK]] &amp; "|" &amp; TEXT(tbl_Facturas[[#This Row],[Horas o Viaje]],"0.00") &amp; "|" &amp; TEXT(tbl_Facturas[[#This Row],[Costo unitario]],"0.00")</f>
        <v>2527|Berry Project|1.00|264.20</v>
      </c>
      <c r="C1640">
        <v>2527</v>
      </c>
      <c r="D1640">
        <v>114</v>
      </c>
      <c r="E1640" t="s">
        <v>19</v>
      </c>
      <c r="G1640" t="s">
        <v>20</v>
      </c>
      <c r="I1640" s="134" t="s">
        <v>5322</v>
      </c>
      <c r="J1640" t="s">
        <v>5875</v>
      </c>
      <c r="K1640" t="s">
        <v>5883</v>
      </c>
      <c r="L1640">
        <v>2513</v>
      </c>
      <c r="P1640">
        <v>1</v>
      </c>
      <c r="Q1640">
        <v>264.2</v>
      </c>
      <c r="R1640">
        <v>264.2</v>
      </c>
      <c r="S1640">
        <f>IFERROR(_xlfn.XLOOKUP(tbl_Facturas[[#This Row],[Key_Fact]],tbl_Manifiestos[Key_Manif],tbl_Manifiestos[Pagado a Broker],0),0)</f>
        <v>0</v>
      </c>
      <c r="T1640">
        <v>1042691.580000001</v>
      </c>
    </row>
    <row r="1641" spans="1:20" x14ac:dyDescent="0.25">
      <c r="A1641" t="s">
        <v>5831</v>
      </c>
      <c r="B1641" t="str">
        <f>tbl_Facturas[[#This Row],[Factura]] &amp; "|" &amp; tbl_Facturas[[#This Row],[Proyecto OK]] &amp; "|" &amp; TEXT(tbl_Facturas[[#This Row],[Horas o Viaje]],"0.00") &amp; "|" &amp; TEXT(tbl_Facturas[[#This Row],[Costo unitario]],"0.00")</f>
        <v>2528|Chicago Heights|8.50|128.00</v>
      </c>
      <c r="C1641">
        <v>2528</v>
      </c>
      <c r="D1641">
        <v>67</v>
      </c>
      <c r="E1641" t="s">
        <v>27</v>
      </c>
      <c r="G1641" t="s">
        <v>28</v>
      </c>
      <c r="H1641" t="s">
        <v>1693</v>
      </c>
      <c r="I1641" s="134" t="s">
        <v>5310</v>
      </c>
      <c r="J1641" t="s">
        <v>956</v>
      </c>
      <c r="K1641" s="240" t="s">
        <v>956</v>
      </c>
      <c r="P1641">
        <v>8.5</v>
      </c>
      <c r="Q1641">
        <v>128</v>
      </c>
      <c r="R1641">
        <v>1088</v>
      </c>
      <c r="S1641">
        <f>IFERROR(_xlfn.XLOOKUP(tbl_Facturas[[#This Row],[Key_Fact]],tbl_Manifiestos[Key_Manif],tbl_Manifiestos[Pagado a Broker],0),0)</f>
        <v>1011.84</v>
      </c>
      <c r="T1641">
        <v>1043990.330000001</v>
      </c>
    </row>
    <row r="1642" spans="1:20" x14ac:dyDescent="0.25">
      <c r="A1642" t="s">
        <v>5831</v>
      </c>
      <c r="B1642" t="str">
        <f>tbl_Facturas[[#This Row],[Factura]] &amp; "|" &amp; tbl_Facturas[[#This Row],[Proyecto OK]] &amp; "|" &amp; TEXT(tbl_Facturas[[#This Row],[Horas o Viaje]],"0.00") &amp; "|" &amp; TEXT(tbl_Facturas[[#This Row],[Costo unitario]],"0.00")</f>
        <v>2528|Chicago Heights|8.75|128.00</v>
      </c>
      <c r="C1642">
        <v>2528</v>
      </c>
      <c r="D1642">
        <v>67</v>
      </c>
      <c r="E1642" t="s">
        <v>27</v>
      </c>
      <c r="G1642" t="s">
        <v>28</v>
      </c>
      <c r="H1642" t="s">
        <v>1694</v>
      </c>
      <c r="I1642" s="134" t="s">
        <v>5310</v>
      </c>
      <c r="J1642" t="s">
        <v>956</v>
      </c>
      <c r="K1642" s="240" t="s">
        <v>956</v>
      </c>
      <c r="P1642">
        <v>8.75</v>
      </c>
      <c r="Q1642">
        <v>128</v>
      </c>
      <c r="R1642">
        <v>1120</v>
      </c>
      <c r="S1642">
        <f>IFERROR(_xlfn.XLOOKUP(tbl_Facturas[[#This Row],[Key_Fact]],tbl_Manifiestos[Key_Manif],tbl_Manifiestos[Pagado a Broker],0),0)</f>
        <v>1041.6000000000001</v>
      </c>
      <c r="T1642">
        <v>1045110.330000001</v>
      </c>
    </row>
    <row r="1643" spans="1:20" x14ac:dyDescent="0.25">
      <c r="A1643" t="s">
        <v>5831</v>
      </c>
      <c r="B1643" t="str">
        <f>tbl_Facturas[[#This Row],[Factura]] &amp; "|" &amp; tbl_Facturas[[#This Row],[Proyecto OK]] &amp; "|" &amp; TEXT(tbl_Facturas[[#This Row],[Horas o Viaje]],"0.00") &amp; "|" &amp; TEXT(tbl_Facturas[[#This Row],[Costo unitario]],"0.00")</f>
        <v>2528|Chicago Heights|8.50|128.00</v>
      </c>
      <c r="C1643">
        <v>2528</v>
      </c>
      <c r="D1643">
        <v>67</v>
      </c>
      <c r="E1643" t="s">
        <v>27</v>
      </c>
      <c r="G1643" t="s">
        <v>28</v>
      </c>
      <c r="H1643" t="s">
        <v>1695</v>
      </c>
      <c r="I1643" s="134" t="s">
        <v>5310</v>
      </c>
      <c r="J1643" t="s">
        <v>956</v>
      </c>
      <c r="K1643" s="240" t="s">
        <v>956</v>
      </c>
      <c r="P1643">
        <v>8.5</v>
      </c>
      <c r="Q1643">
        <v>128</v>
      </c>
      <c r="R1643">
        <v>1088</v>
      </c>
      <c r="S1643">
        <f>IFERROR(_xlfn.XLOOKUP(tbl_Facturas[[#This Row],[Key_Fact]],tbl_Manifiestos[Key_Manif],tbl_Manifiestos[Pagado a Broker],0),0)</f>
        <v>1011.84</v>
      </c>
      <c r="T1643">
        <v>1046198.330000001</v>
      </c>
    </row>
    <row r="1644" spans="1:20" x14ac:dyDescent="0.25">
      <c r="A1644" t="s">
        <v>5831</v>
      </c>
      <c r="B1644" t="str">
        <f>tbl_Facturas[[#This Row],[Factura]] &amp; "|" &amp; tbl_Facturas[[#This Row],[Proyecto OK]] &amp; "|" &amp; TEXT(tbl_Facturas[[#This Row],[Horas o Viaje]],"0.00") &amp; "|" &amp; TEXT(tbl_Facturas[[#This Row],[Costo unitario]],"0.00")</f>
        <v>2529|Markham IL|8.50|128.00</v>
      </c>
      <c r="C1644">
        <v>2529</v>
      </c>
      <c r="D1644">
        <v>67</v>
      </c>
      <c r="E1644" t="s">
        <v>27</v>
      </c>
      <c r="G1644" t="s">
        <v>28</v>
      </c>
      <c r="H1644" t="s">
        <v>1696</v>
      </c>
      <c r="I1644" s="134" t="s">
        <v>5310</v>
      </c>
      <c r="J1644" t="s">
        <v>1697</v>
      </c>
      <c r="K1644" t="s">
        <v>1697</v>
      </c>
      <c r="P1644">
        <v>8.5</v>
      </c>
      <c r="Q1644">
        <v>128</v>
      </c>
      <c r="R1644">
        <v>1088</v>
      </c>
      <c r="S1644">
        <f>IFERROR(_xlfn.XLOOKUP(tbl_Facturas[[#This Row],[Key_Fact]],tbl_Manifiestos[Key_Manif],tbl_Manifiestos[Pagado a Broker],0),0)</f>
        <v>1011.84</v>
      </c>
      <c r="T1644">
        <v>1047286.330000001</v>
      </c>
    </row>
    <row r="1645" spans="1:20" x14ac:dyDescent="0.25">
      <c r="A1645" t="s">
        <v>5831</v>
      </c>
      <c r="B1645" t="str">
        <f>tbl_Facturas[[#This Row],[Factura]] &amp; "|" &amp; tbl_Facturas[[#This Row],[Proyecto OK]] &amp; "|" &amp; TEXT(tbl_Facturas[[#This Row],[Horas o Viaje]],"0.00") &amp; "|" &amp; TEXT(tbl_Facturas[[#This Row],[Costo unitario]],"0.00")</f>
        <v>2529|Markham IL|8.50|128.00</v>
      </c>
      <c r="C1645">
        <v>2529</v>
      </c>
      <c r="D1645">
        <v>82</v>
      </c>
      <c r="E1645" t="s">
        <v>12</v>
      </c>
      <c r="G1645" t="s">
        <v>792</v>
      </c>
      <c r="H1645" t="s">
        <v>1698</v>
      </c>
      <c r="I1645" s="134" t="s">
        <v>5310</v>
      </c>
      <c r="J1645" t="s">
        <v>1697</v>
      </c>
      <c r="K1645" t="s">
        <v>1697</v>
      </c>
      <c r="P1645">
        <v>8.5</v>
      </c>
      <c r="Q1645">
        <v>128</v>
      </c>
      <c r="R1645">
        <v>1088</v>
      </c>
      <c r="S1645">
        <f>IFERROR(_xlfn.XLOOKUP(tbl_Facturas[[#This Row],[Key_Fact]],tbl_Manifiestos[Key_Manif],tbl_Manifiestos[Pagado a Broker],0),0)</f>
        <v>1011.84</v>
      </c>
      <c r="T1645">
        <v>1048374.330000001</v>
      </c>
    </row>
    <row r="1646" spans="1:20" x14ac:dyDescent="0.25">
      <c r="A1646" t="s">
        <v>5831</v>
      </c>
      <c r="B1646" t="str">
        <f>tbl_Facturas[[#This Row],[Factura]] &amp; "|" &amp; tbl_Facturas[[#This Row],[Proyecto OK]] &amp; "|" &amp; TEXT(tbl_Facturas[[#This Row],[Horas o Viaje]],"0.00") &amp; "|" &amp; TEXT(tbl_Facturas[[#This Row],[Costo unitario]],"0.00")</f>
        <v>2530|Glencoe|4.00|115.50</v>
      </c>
      <c r="C1646">
        <v>2530</v>
      </c>
      <c r="D1646">
        <v>11</v>
      </c>
      <c r="E1646" t="s">
        <v>12</v>
      </c>
      <c r="G1646" t="s">
        <v>13</v>
      </c>
      <c r="H1646" t="s">
        <v>1699</v>
      </c>
      <c r="I1646" s="134" t="s">
        <v>5312</v>
      </c>
      <c r="J1646" t="s">
        <v>591</v>
      </c>
      <c r="K1646" t="s">
        <v>591</v>
      </c>
      <c r="P1646">
        <v>4</v>
      </c>
      <c r="Q1646">
        <v>115.5</v>
      </c>
      <c r="R1646">
        <v>462</v>
      </c>
      <c r="S1646">
        <f>IFERROR(_xlfn.XLOOKUP(tbl_Facturas[[#This Row],[Key_Fact]],tbl_Manifiestos[Key_Manif],tbl_Manifiestos[Pagado a Broker],0),0)</f>
        <v>429.66</v>
      </c>
      <c r="T1646">
        <v>1048836.330000001</v>
      </c>
    </row>
    <row r="1647" spans="1:20" x14ac:dyDescent="0.25">
      <c r="A1647" t="s">
        <v>5831</v>
      </c>
      <c r="B1647" t="str">
        <f>tbl_Facturas[[#This Row],[Factura]] &amp; "|" &amp; tbl_Facturas[[#This Row],[Proyecto OK]] &amp; "|" &amp; TEXT(tbl_Facturas[[#This Row],[Horas o Viaje]],"0.00") &amp; "|" &amp; TEXT(tbl_Facturas[[#This Row],[Costo unitario]],"0.00")</f>
        <v>2530|Glencoe|7.50|115.50</v>
      </c>
      <c r="C1647">
        <v>2530</v>
      </c>
      <c r="D1647">
        <v>58</v>
      </c>
      <c r="E1647" t="s">
        <v>12</v>
      </c>
      <c r="G1647" t="s">
        <v>539</v>
      </c>
      <c r="H1647" t="s">
        <v>1700</v>
      </c>
      <c r="I1647" s="134" t="s">
        <v>5312</v>
      </c>
      <c r="J1647" t="s">
        <v>591</v>
      </c>
      <c r="K1647" t="s">
        <v>591</v>
      </c>
      <c r="P1647">
        <v>7.5</v>
      </c>
      <c r="Q1647">
        <v>115.5</v>
      </c>
      <c r="R1647">
        <v>866.25</v>
      </c>
      <c r="S1647">
        <f>IFERROR(_xlfn.XLOOKUP(tbl_Facturas[[#This Row],[Key_Fact]],tbl_Manifiestos[Key_Manif],tbl_Manifiestos[Pagado a Broker],0),0)</f>
        <v>805.61250000000007</v>
      </c>
      <c r="T1647">
        <v>1049702.580000001</v>
      </c>
    </row>
    <row r="1648" spans="1:20" x14ac:dyDescent="0.25">
      <c r="A1648" t="s">
        <v>5831</v>
      </c>
      <c r="B1648" t="str">
        <f>tbl_Facturas[[#This Row],[Factura]] &amp; "|" &amp; tbl_Facturas[[#This Row],[Proyecto OK]] &amp; "|" &amp; TEXT(tbl_Facturas[[#This Row],[Horas o Viaje]],"0.00") &amp; "|" &amp; TEXT(tbl_Facturas[[#This Row],[Costo unitario]],"0.00")</f>
        <v>2530|Glencoe|7.00|115.50</v>
      </c>
      <c r="C1648">
        <v>2530</v>
      </c>
      <c r="D1648">
        <v>58</v>
      </c>
      <c r="E1648" t="s">
        <v>12</v>
      </c>
      <c r="G1648" t="s">
        <v>539</v>
      </c>
      <c r="H1648" t="s">
        <v>1701</v>
      </c>
      <c r="I1648" s="134" t="s">
        <v>5312</v>
      </c>
      <c r="J1648" t="s">
        <v>591</v>
      </c>
      <c r="K1648" t="s">
        <v>591</v>
      </c>
      <c r="P1648">
        <v>7</v>
      </c>
      <c r="Q1648">
        <v>115.5</v>
      </c>
      <c r="R1648">
        <v>808.5</v>
      </c>
      <c r="S1648">
        <f>IFERROR(_xlfn.XLOOKUP(tbl_Facturas[[#This Row],[Key_Fact]],tbl_Manifiestos[Key_Manif],tbl_Manifiestos[Pagado a Broker],0),0)</f>
        <v>751.90500000000009</v>
      </c>
      <c r="T1648">
        <v>1050511.080000001</v>
      </c>
    </row>
    <row r="1649" spans="1:20" x14ac:dyDescent="0.25">
      <c r="A1649" t="s">
        <v>5831</v>
      </c>
      <c r="B1649" t="str">
        <f>tbl_Facturas[[#This Row],[Factura]] &amp; "|" &amp; tbl_Facturas[[#This Row],[Proyecto OK]] &amp; "|" &amp; TEXT(tbl_Facturas[[#This Row],[Horas o Viaje]],"0.00") &amp; "|" &amp; TEXT(tbl_Facturas[[#This Row],[Costo unitario]],"0.00")</f>
        <v>2530|Glencoe|6.50|115.50</v>
      </c>
      <c r="C1649">
        <v>2530</v>
      </c>
      <c r="D1649">
        <v>108</v>
      </c>
      <c r="E1649" t="s">
        <v>5916</v>
      </c>
      <c r="G1649" t="s">
        <v>99</v>
      </c>
      <c r="H1649" t="s">
        <v>1702</v>
      </c>
      <c r="I1649" s="134" t="s">
        <v>5312</v>
      </c>
      <c r="J1649" t="s">
        <v>591</v>
      </c>
      <c r="K1649" t="s">
        <v>591</v>
      </c>
      <c r="P1649">
        <v>6.5</v>
      </c>
      <c r="Q1649">
        <v>115.5</v>
      </c>
      <c r="R1649">
        <v>750.75</v>
      </c>
      <c r="S1649">
        <f>IFERROR(_xlfn.XLOOKUP(tbl_Facturas[[#This Row],[Key_Fact]],tbl_Manifiestos[Key_Manif],tbl_Manifiestos[Pagado a Broker],0),0)</f>
        <v>698.19749999999999</v>
      </c>
      <c r="T1649">
        <v>1051261.830000001</v>
      </c>
    </row>
    <row r="1650" spans="1:20" x14ac:dyDescent="0.25">
      <c r="A1650" t="s">
        <v>5831</v>
      </c>
      <c r="B1650" t="str">
        <f>tbl_Facturas[[#This Row],[Factura]] &amp; "|" &amp; tbl_Facturas[[#This Row],[Proyecto OK]] &amp; "|" &amp; TEXT(tbl_Facturas[[#This Row],[Horas o Viaje]],"0.00") &amp; "|" &amp; TEXT(tbl_Facturas[[#This Row],[Costo unitario]],"0.00")</f>
        <v>2530|Glencoe|6.00|115.50</v>
      </c>
      <c r="C1650">
        <v>2530</v>
      </c>
      <c r="D1650">
        <v>58</v>
      </c>
      <c r="E1650" t="s">
        <v>12</v>
      </c>
      <c r="G1650" t="s">
        <v>539</v>
      </c>
      <c r="H1650" t="s">
        <v>1703</v>
      </c>
      <c r="I1650" s="134" t="s">
        <v>5312</v>
      </c>
      <c r="J1650" t="s">
        <v>591</v>
      </c>
      <c r="K1650" t="s">
        <v>591</v>
      </c>
      <c r="P1650">
        <v>6</v>
      </c>
      <c r="Q1650">
        <v>115.5</v>
      </c>
      <c r="R1650">
        <v>693</v>
      </c>
      <c r="S1650">
        <f>IFERROR(_xlfn.XLOOKUP(tbl_Facturas[[#This Row],[Key_Fact]],tbl_Manifiestos[Key_Manif],tbl_Manifiestos[Pagado a Broker],0),0)</f>
        <v>644.49</v>
      </c>
      <c r="T1650">
        <v>1051954.830000001</v>
      </c>
    </row>
    <row r="1651" spans="1:20" x14ac:dyDescent="0.25">
      <c r="A1651" t="s">
        <v>5831</v>
      </c>
      <c r="B1651" t="str">
        <f>tbl_Facturas[[#This Row],[Factura]] &amp; "|" &amp; tbl_Facturas[[#This Row],[Proyecto OK]] &amp; "|" &amp; TEXT(tbl_Facturas[[#This Row],[Horas o Viaje]],"0.00") &amp; "|" &amp; TEXT(tbl_Facturas[[#This Row],[Costo unitario]],"0.00")</f>
        <v>2530|Glencoe|6.50|115.50</v>
      </c>
      <c r="C1651">
        <v>2530</v>
      </c>
      <c r="D1651">
        <v>108</v>
      </c>
      <c r="E1651" t="s">
        <v>5916</v>
      </c>
      <c r="G1651" t="s">
        <v>99</v>
      </c>
      <c r="H1651" t="s">
        <v>1704</v>
      </c>
      <c r="I1651" s="134" t="s">
        <v>5312</v>
      </c>
      <c r="J1651" t="s">
        <v>591</v>
      </c>
      <c r="K1651" t="s">
        <v>591</v>
      </c>
      <c r="P1651">
        <v>6.5</v>
      </c>
      <c r="Q1651">
        <v>115.5</v>
      </c>
      <c r="R1651">
        <v>750.75</v>
      </c>
      <c r="S1651">
        <f>IFERROR(_xlfn.XLOOKUP(tbl_Facturas[[#This Row],[Key_Fact]],tbl_Manifiestos[Key_Manif],tbl_Manifiestos[Pagado a Broker],0),0)</f>
        <v>698.19749999999999</v>
      </c>
      <c r="T1651">
        <v>1052705.580000001</v>
      </c>
    </row>
    <row r="1652" spans="1:20" x14ac:dyDescent="0.25">
      <c r="A1652" t="s">
        <v>5831</v>
      </c>
      <c r="B1652" t="str">
        <f>tbl_Facturas[[#This Row],[Factura]] &amp; "|" &amp; tbl_Facturas[[#This Row],[Proyecto OK]] &amp; "|" &amp; TEXT(tbl_Facturas[[#This Row],[Horas o Viaje]],"0.00") &amp; "|" &amp; TEXT(tbl_Facturas[[#This Row],[Costo unitario]],"0.00")</f>
        <v>2530|Glencoe|5.50|115.50</v>
      </c>
      <c r="C1652">
        <v>2530</v>
      </c>
      <c r="D1652">
        <v>58</v>
      </c>
      <c r="E1652" t="s">
        <v>12</v>
      </c>
      <c r="G1652" t="s">
        <v>539</v>
      </c>
      <c r="H1652" t="s">
        <v>1705</v>
      </c>
      <c r="I1652" s="134" t="s">
        <v>5312</v>
      </c>
      <c r="J1652" t="s">
        <v>591</v>
      </c>
      <c r="K1652" t="s">
        <v>591</v>
      </c>
      <c r="P1652">
        <v>5.5</v>
      </c>
      <c r="Q1652">
        <v>115.5</v>
      </c>
      <c r="R1652">
        <v>635.25</v>
      </c>
      <c r="S1652">
        <f>IFERROR(_xlfn.XLOOKUP(tbl_Facturas[[#This Row],[Key_Fact]],tbl_Manifiestos[Key_Manif],tbl_Manifiestos[Pagado a Broker],0),0)</f>
        <v>590.78250000000003</v>
      </c>
      <c r="T1652">
        <v>1053340.830000001</v>
      </c>
    </row>
    <row r="1653" spans="1:20" x14ac:dyDescent="0.25">
      <c r="A1653" t="s">
        <v>5831</v>
      </c>
      <c r="B1653" t="str">
        <f>tbl_Facturas[[#This Row],[Factura]] &amp; "|" &amp; tbl_Facturas[[#This Row],[Proyecto OK]] &amp; "|" &amp; TEXT(tbl_Facturas[[#This Row],[Horas o Viaje]],"0.00") &amp; "|" &amp; TEXT(tbl_Facturas[[#This Row],[Costo unitario]],"0.00")</f>
        <v>2530|Glencoe|7.50|115.50</v>
      </c>
      <c r="C1653">
        <v>2530</v>
      </c>
      <c r="D1653">
        <v>108</v>
      </c>
      <c r="E1653" t="s">
        <v>5916</v>
      </c>
      <c r="G1653" t="s">
        <v>99</v>
      </c>
      <c r="H1653" t="s">
        <v>1706</v>
      </c>
      <c r="I1653" s="134" t="s">
        <v>5312</v>
      </c>
      <c r="J1653" t="s">
        <v>591</v>
      </c>
      <c r="K1653" t="s">
        <v>591</v>
      </c>
      <c r="P1653">
        <v>7.5</v>
      </c>
      <c r="Q1653">
        <v>115.5</v>
      </c>
      <c r="R1653">
        <v>866.25</v>
      </c>
      <c r="S1653">
        <f>IFERROR(_xlfn.XLOOKUP(tbl_Facturas[[#This Row],[Key_Fact]],tbl_Manifiestos[Key_Manif],tbl_Manifiestos[Pagado a Broker],0),0)</f>
        <v>805.61250000000007</v>
      </c>
      <c r="T1653">
        <v>1054207.080000001</v>
      </c>
    </row>
    <row r="1654" spans="1:20" x14ac:dyDescent="0.25">
      <c r="A1654" t="s">
        <v>5831</v>
      </c>
      <c r="B1654" t="str">
        <f>tbl_Facturas[[#This Row],[Factura]] &amp; "|" &amp; tbl_Facturas[[#This Row],[Proyecto OK]] &amp; "|" &amp; TEXT(tbl_Facturas[[#This Row],[Horas o Viaje]],"0.00") &amp; "|" &amp; TEXT(tbl_Facturas[[#This Row],[Costo unitario]],"0.00")</f>
        <v>2531|Maywood|8.50|115.50</v>
      </c>
      <c r="C1654">
        <v>2531</v>
      </c>
      <c r="D1654">
        <v>54</v>
      </c>
      <c r="E1654" t="s">
        <v>19</v>
      </c>
      <c r="G1654" t="s">
        <v>479</v>
      </c>
      <c r="H1654" t="s">
        <v>1707</v>
      </c>
      <c r="I1654" s="134" t="s">
        <v>5312</v>
      </c>
      <c r="J1654" t="s">
        <v>1708</v>
      </c>
      <c r="K1654" t="s">
        <v>1708</v>
      </c>
      <c r="P1654">
        <v>8.5</v>
      </c>
      <c r="Q1654">
        <v>115.5</v>
      </c>
      <c r="R1654">
        <v>981.75</v>
      </c>
      <c r="S1654">
        <f>IFERROR(_xlfn.XLOOKUP(tbl_Facturas[[#This Row],[Key_Fact]],tbl_Manifiestos[Key_Manif],tbl_Manifiestos[Pagado a Broker],0),0)</f>
        <v>0</v>
      </c>
      <c r="T1654">
        <v>1055188.830000001</v>
      </c>
    </row>
    <row r="1655" spans="1:20" x14ac:dyDescent="0.25">
      <c r="A1655" t="s">
        <v>5831</v>
      </c>
      <c r="B1655" t="str">
        <f>tbl_Facturas[[#This Row],[Factura]] &amp; "|" &amp; tbl_Facturas[[#This Row],[Proyecto OK]] &amp; "|" &amp; TEXT(tbl_Facturas[[#This Row],[Horas o Viaje]],"0.00") &amp; "|" &amp; TEXT(tbl_Facturas[[#This Row],[Costo unitario]],"0.00")</f>
        <v>2532|Park Ridge|7.00|115.50</v>
      </c>
      <c r="C1655">
        <v>2532</v>
      </c>
      <c r="D1655">
        <v>308</v>
      </c>
      <c r="E1655" t="s">
        <v>16</v>
      </c>
      <c r="G1655" t="s">
        <v>17</v>
      </c>
      <c r="H1655" t="s">
        <v>1709</v>
      </c>
      <c r="I1655" s="134" t="s">
        <v>5312</v>
      </c>
      <c r="J1655" t="s">
        <v>1431</v>
      </c>
      <c r="K1655" t="s">
        <v>1431</v>
      </c>
      <c r="P1655">
        <v>7</v>
      </c>
      <c r="Q1655">
        <v>115.5</v>
      </c>
      <c r="R1655">
        <v>808.5</v>
      </c>
      <c r="S1655">
        <f>IFERROR(_xlfn.XLOOKUP(tbl_Facturas[[#This Row],[Key_Fact]],tbl_Manifiestos[Key_Manif],tbl_Manifiestos[Pagado a Broker],0),0)</f>
        <v>751.90500000000009</v>
      </c>
      <c r="T1655">
        <v>1055997.330000001</v>
      </c>
    </row>
    <row r="1656" spans="1:20" x14ac:dyDescent="0.25">
      <c r="A1656" t="s">
        <v>5831</v>
      </c>
      <c r="B1656" t="str">
        <f>tbl_Facturas[[#This Row],[Factura]] &amp; "|" &amp; tbl_Facturas[[#This Row],[Proyecto OK]] &amp; "|" &amp; TEXT(tbl_Facturas[[#This Row],[Horas o Viaje]],"0.00") &amp; "|" &amp; TEXT(tbl_Facturas[[#This Row],[Costo unitario]],"0.00")</f>
        <v>2532|Park Ridge|11.00|115.50</v>
      </c>
      <c r="C1656">
        <v>2532</v>
      </c>
      <c r="D1656">
        <v>308</v>
      </c>
      <c r="E1656" t="s">
        <v>16</v>
      </c>
      <c r="G1656" t="s">
        <v>17</v>
      </c>
      <c r="H1656" t="s">
        <v>1710</v>
      </c>
      <c r="I1656" s="134" t="s">
        <v>5312</v>
      </c>
      <c r="J1656" t="s">
        <v>1431</v>
      </c>
      <c r="K1656" t="s">
        <v>1431</v>
      </c>
      <c r="P1656">
        <v>11</v>
      </c>
      <c r="Q1656">
        <v>115.5</v>
      </c>
      <c r="R1656">
        <v>1270.5</v>
      </c>
      <c r="S1656">
        <f>IFERROR(_xlfn.XLOOKUP(tbl_Facturas[[#This Row],[Key_Fact]],tbl_Manifiestos[Key_Manif],tbl_Manifiestos[Pagado a Broker],0),0)</f>
        <v>1181.5650000000001</v>
      </c>
      <c r="T1656">
        <v>1057267.830000001</v>
      </c>
    </row>
    <row r="1657" spans="1:20" x14ac:dyDescent="0.25">
      <c r="A1657" t="s">
        <v>5831</v>
      </c>
      <c r="B1657" t="str">
        <f>tbl_Facturas[[#This Row],[Factura]] &amp; "|" &amp; tbl_Facturas[[#This Row],[Proyecto OK]] &amp; "|" &amp; TEXT(tbl_Facturas[[#This Row],[Horas o Viaje]],"0.00") &amp; "|" &amp; TEXT(tbl_Facturas[[#This Row],[Costo unitario]],"0.00")</f>
        <v>2532|Park Ridge|11.00|115.50</v>
      </c>
      <c r="C1657">
        <v>2532</v>
      </c>
      <c r="D1657">
        <v>308</v>
      </c>
      <c r="E1657" t="s">
        <v>16</v>
      </c>
      <c r="G1657" t="s">
        <v>17</v>
      </c>
      <c r="H1657" t="s">
        <v>1711</v>
      </c>
      <c r="I1657" s="134" t="s">
        <v>5312</v>
      </c>
      <c r="J1657" t="s">
        <v>1431</v>
      </c>
      <c r="K1657" t="s">
        <v>1431</v>
      </c>
      <c r="P1657">
        <v>11</v>
      </c>
      <c r="Q1657">
        <v>115.5</v>
      </c>
      <c r="R1657">
        <v>1270.5</v>
      </c>
      <c r="S1657">
        <f>IFERROR(_xlfn.XLOOKUP(tbl_Facturas[[#This Row],[Key_Fact]],tbl_Manifiestos[Key_Manif],tbl_Manifiestos[Pagado a Broker],0),0)</f>
        <v>1181.5650000000001</v>
      </c>
      <c r="T1657">
        <v>1058538.330000001</v>
      </c>
    </row>
    <row r="1658" spans="1:20" x14ac:dyDescent="0.25">
      <c r="A1658" t="s">
        <v>5831</v>
      </c>
      <c r="B1658" t="str">
        <f>tbl_Facturas[[#This Row],[Factura]] &amp; "|" &amp; tbl_Facturas[[#This Row],[Proyecto OK]] &amp; "|" &amp; TEXT(tbl_Facturas[[#This Row],[Horas o Viaje]],"0.00") &amp; "|" &amp; TEXT(tbl_Facturas[[#This Row],[Costo unitario]],"0.00")</f>
        <v>2532|Park Ridge|11.50|115.50</v>
      </c>
      <c r="C1658">
        <v>2532</v>
      </c>
      <c r="D1658">
        <v>308</v>
      </c>
      <c r="E1658" t="s">
        <v>16</v>
      </c>
      <c r="G1658" t="s">
        <v>17</v>
      </c>
      <c r="H1658" t="s">
        <v>1712</v>
      </c>
      <c r="I1658" s="134" t="s">
        <v>5312</v>
      </c>
      <c r="J1658" t="s">
        <v>1431</v>
      </c>
      <c r="K1658" t="s">
        <v>1431</v>
      </c>
      <c r="P1658">
        <v>11.5</v>
      </c>
      <c r="Q1658">
        <v>115.5</v>
      </c>
      <c r="R1658">
        <v>1328.25</v>
      </c>
      <c r="S1658">
        <f>IFERROR(_xlfn.XLOOKUP(tbl_Facturas[[#This Row],[Key_Fact]],tbl_Manifiestos[Key_Manif],tbl_Manifiestos[Pagado a Broker],0),0)</f>
        <v>1235.2725</v>
      </c>
      <c r="T1658">
        <v>1059866.580000001</v>
      </c>
    </row>
    <row r="1659" spans="1:20" x14ac:dyDescent="0.25">
      <c r="A1659" t="s">
        <v>5831</v>
      </c>
      <c r="B1659" t="str">
        <f>tbl_Facturas[[#This Row],[Factura]] &amp; "|" &amp; tbl_Facturas[[#This Row],[Proyecto OK]] &amp; "|" &amp; TEXT(tbl_Facturas[[#This Row],[Horas o Viaje]],"0.00") &amp; "|" &amp; TEXT(tbl_Facturas[[#This Row],[Costo unitario]],"0.00")</f>
        <v>2532|Park Ridge|3.50|115.50</v>
      </c>
      <c r="C1659">
        <v>2532</v>
      </c>
      <c r="D1659">
        <v>325</v>
      </c>
      <c r="E1659" t="s">
        <v>27</v>
      </c>
      <c r="G1659" t="s">
        <v>34</v>
      </c>
      <c r="H1659" t="s">
        <v>1713</v>
      </c>
      <c r="I1659" s="134" t="s">
        <v>5312</v>
      </c>
      <c r="J1659" t="s">
        <v>1431</v>
      </c>
      <c r="K1659" t="s">
        <v>1431</v>
      </c>
      <c r="P1659">
        <v>3.5</v>
      </c>
      <c r="Q1659">
        <v>115.5</v>
      </c>
      <c r="R1659">
        <v>404.25</v>
      </c>
      <c r="S1659">
        <f>IFERROR(_xlfn.XLOOKUP(tbl_Facturas[[#This Row],[Key_Fact]],tbl_Manifiestos[Key_Manif],tbl_Manifiestos[Pagado a Broker],0),0)</f>
        <v>375.95250000000004</v>
      </c>
      <c r="T1659">
        <v>1060270.830000001</v>
      </c>
    </row>
    <row r="1660" spans="1:20" x14ac:dyDescent="0.25">
      <c r="A1660" t="s">
        <v>5831</v>
      </c>
      <c r="B1660" t="str">
        <f>tbl_Facturas[[#This Row],[Factura]] &amp; "|" &amp; tbl_Facturas[[#This Row],[Proyecto OK]] &amp; "|" &amp; TEXT(tbl_Facturas[[#This Row],[Horas o Viaje]],"0.00") &amp; "|" &amp; TEXT(tbl_Facturas[[#This Row],[Costo unitario]],"0.00")</f>
        <v>2532|Park Ridge|9.00|115.50</v>
      </c>
      <c r="C1660">
        <v>2532</v>
      </c>
      <c r="D1660">
        <v>308</v>
      </c>
      <c r="E1660" t="s">
        <v>16</v>
      </c>
      <c r="G1660" t="s">
        <v>17</v>
      </c>
      <c r="H1660" t="s">
        <v>1714</v>
      </c>
      <c r="I1660" s="134" t="s">
        <v>5312</v>
      </c>
      <c r="J1660" t="s">
        <v>1431</v>
      </c>
      <c r="K1660" t="s">
        <v>1431</v>
      </c>
      <c r="P1660">
        <v>9</v>
      </c>
      <c r="Q1660">
        <v>115.5</v>
      </c>
      <c r="R1660">
        <v>1039.5</v>
      </c>
      <c r="S1660">
        <f>IFERROR(_xlfn.XLOOKUP(tbl_Facturas[[#This Row],[Key_Fact]],tbl_Manifiestos[Key_Manif],tbl_Manifiestos[Pagado a Broker],0),0)</f>
        <v>966.73500000000001</v>
      </c>
      <c r="T1660">
        <v>1061310.330000001</v>
      </c>
    </row>
    <row r="1661" spans="1:20" x14ac:dyDescent="0.25">
      <c r="A1661" t="s">
        <v>5831</v>
      </c>
      <c r="B1661" t="str">
        <f>tbl_Facturas[[#This Row],[Factura]] &amp; "|" &amp; tbl_Facturas[[#This Row],[Proyecto OK]] &amp; "|" &amp; TEXT(tbl_Facturas[[#This Row],[Horas o Viaje]],"0.00") &amp; "|" &amp; TEXT(tbl_Facturas[[#This Row],[Costo unitario]],"0.00")</f>
        <v>2532|Park Ridge|2.50|115.50</v>
      </c>
      <c r="C1661">
        <v>2532</v>
      </c>
      <c r="D1661">
        <v>515</v>
      </c>
      <c r="E1661" t="s">
        <v>27</v>
      </c>
      <c r="G1661" t="s">
        <v>54</v>
      </c>
      <c r="H1661" t="s">
        <v>1715</v>
      </c>
      <c r="I1661" s="134" t="s">
        <v>5312</v>
      </c>
      <c r="J1661" t="s">
        <v>1431</v>
      </c>
      <c r="K1661" t="s">
        <v>1431</v>
      </c>
      <c r="P1661">
        <v>2.5</v>
      </c>
      <c r="Q1661">
        <v>115.5</v>
      </c>
      <c r="R1661">
        <v>288.75</v>
      </c>
      <c r="S1661">
        <f>IFERROR(_xlfn.XLOOKUP(tbl_Facturas[[#This Row],[Key_Fact]],tbl_Manifiestos[Key_Manif],tbl_Manifiestos[Pagado a Broker],0),0)</f>
        <v>268.53750000000002</v>
      </c>
      <c r="T1661">
        <v>1061599.080000001</v>
      </c>
    </row>
    <row r="1662" spans="1:20" x14ac:dyDescent="0.25">
      <c r="A1662" t="s">
        <v>5831</v>
      </c>
      <c r="B1662" t="str">
        <f>tbl_Facturas[[#This Row],[Factura]] &amp; "|" &amp; tbl_Facturas[[#This Row],[Proyecto OK]] &amp; "|" &amp; TEXT(tbl_Facturas[[#This Row],[Horas o Viaje]],"0.00") &amp; "|" &amp; TEXT(tbl_Facturas[[#This Row],[Costo unitario]],"0.00")</f>
        <v>2533|Lead Replacement Service|12.50|110.00</v>
      </c>
      <c r="C1662">
        <v>2533</v>
      </c>
      <c r="D1662">
        <v>708</v>
      </c>
      <c r="E1662" t="s">
        <v>27</v>
      </c>
      <c r="G1662" t="s">
        <v>841</v>
      </c>
      <c r="H1662" t="s">
        <v>1716</v>
      </c>
      <c r="I1662" s="134" t="s">
        <v>5306</v>
      </c>
      <c r="J1662" t="s">
        <v>30</v>
      </c>
      <c r="K1662" t="s">
        <v>5903</v>
      </c>
      <c r="L1662">
        <v>3347</v>
      </c>
      <c r="P1662">
        <v>12.5</v>
      </c>
      <c r="Q1662">
        <v>110</v>
      </c>
      <c r="R1662">
        <v>1375</v>
      </c>
      <c r="S1662">
        <f>IFERROR(_xlfn.XLOOKUP(tbl_Facturas[[#This Row],[Key_Fact]],tbl_Manifiestos[Key_Manif],tbl_Manifiestos[Pagado a Broker],0),0)</f>
        <v>1278.75</v>
      </c>
      <c r="T1662">
        <v>1062974.080000001</v>
      </c>
    </row>
    <row r="1663" spans="1:20" x14ac:dyDescent="0.25">
      <c r="A1663" t="s">
        <v>5831</v>
      </c>
      <c r="B1663" t="str">
        <f>tbl_Facturas[[#This Row],[Factura]] &amp; "|" &amp; tbl_Facturas[[#This Row],[Proyecto OK]] &amp; "|" &amp; TEXT(tbl_Facturas[[#This Row],[Horas o Viaje]],"0.00") &amp; "|" &amp; TEXT(tbl_Facturas[[#This Row],[Costo unitario]],"0.00")</f>
        <v>2533|Lead Replacement Service|9.00|110.00</v>
      </c>
      <c r="C1663">
        <v>2533</v>
      </c>
      <c r="D1663">
        <v>708</v>
      </c>
      <c r="E1663" t="s">
        <v>27</v>
      </c>
      <c r="G1663" t="s">
        <v>841</v>
      </c>
      <c r="H1663" t="s">
        <v>1717</v>
      </c>
      <c r="I1663" s="134" t="s">
        <v>5306</v>
      </c>
      <c r="J1663" t="s">
        <v>30</v>
      </c>
      <c r="K1663" t="s">
        <v>5903</v>
      </c>
      <c r="L1663">
        <v>3347</v>
      </c>
      <c r="P1663">
        <v>9</v>
      </c>
      <c r="Q1663">
        <v>110</v>
      </c>
      <c r="R1663">
        <v>990</v>
      </c>
      <c r="S1663">
        <f>IFERROR(_xlfn.XLOOKUP(tbl_Facturas[[#This Row],[Key_Fact]],tbl_Manifiestos[Key_Manif],tbl_Manifiestos[Pagado a Broker],0),0)</f>
        <v>920.7</v>
      </c>
      <c r="T1663">
        <v>1063964.080000001</v>
      </c>
    </row>
    <row r="1664" spans="1:20" x14ac:dyDescent="0.25">
      <c r="A1664" t="s">
        <v>5831</v>
      </c>
      <c r="B1664" t="str">
        <f>tbl_Facturas[[#This Row],[Factura]] &amp; "|" &amp; tbl_Facturas[[#This Row],[Proyecto OK]] &amp; "|" &amp; TEXT(tbl_Facturas[[#This Row],[Horas o Viaje]],"0.00") &amp; "|" &amp; TEXT(tbl_Facturas[[#This Row],[Costo unitario]],"0.00")</f>
        <v>2533|Lead Replacement Service|9.50|110.00</v>
      </c>
      <c r="C1664">
        <v>2533</v>
      </c>
      <c r="D1664">
        <v>708</v>
      </c>
      <c r="E1664" t="s">
        <v>27</v>
      </c>
      <c r="G1664" t="s">
        <v>841</v>
      </c>
      <c r="H1664" t="s">
        <v>1718</v>
      </c>
      <c r="I1664" s="134" t="s">
        <v>5306</v>
      </c>
      <c r="J1664" t="s">
        <v>30</v>
      </c>
      <c r="K1664" t="s">
        <v>5903</v>
      </c>
      <c r="L1664">
        <v>3347</v>
      </c>
      <c r="P1664">
        <v>9.5</v>
      </c>
      <c r="Q1664">
        <v>110</v>
      </c>
      <c r="R1664">
        <v>1045</v>
      </c>
      <c r="S1664">
        <f>IFERROR(_xlfn.XLOOKUP(tbl_Facturas[[#This Row],[Key_Fact]],tbl_Manifiestos[Key_Manif],tbl_Manifiestos[Pagado a Broker],0),0)</f>
        <v>971.85</v>
      </c>
      <c r="T1664">
        <v>1065009.080000001</v>
      </c>
    </row>
    <row r="1665" spans="1:20" x14ac:dyDescent="0.25">
      <c r="A1665" t="s">
        <v>5831</v>
      </c>
      <c r="B1665" t="str">
        <f>tbl_Facturas[[#This Row],[Factura]] &amp; "|" &amp; tbl_Facturas[[#This Row],[Proyecto OK]] &amp; "|" &amp; TEXT(tbl_Facturas[[#This Row],[Horas o Viaje]],"0.00") &amp; "|" &amp; TEXT(tbl_Facturas[[#This Row],[Costo unitario]],"0.00")</f>
        <v>2533|Lead Replacement Service|8.50|110.00</v>
      </c>
      <c r="C1665">
        <v>2533</v>
      </c>
      <c r="D1665">
        <v>708</v>
      </c>
      <c r="E1665" t="s">
        <v>27</v>
      </c>
      <c r="G1665" t="s">
        <v>841</v>
      </c>
      <c r="H1665" t="s">
        <v>1719</v>
      </c>
      <c r="I1665" s="134" t="s">
        <v>5306</v>
      </c>
      <c r="J1665" t="s">
        <v>30</v>
      </c>
      <c r="K1665" t="s">
        <v>5903</v>
      </c>
      <c r="L1665">
        <v>3347</v>
      </c>
      <c r="P1665">
        <v>8.5</v>
      </c>
      <c r="Q1665">
        <v>110</v>
      </c>
      <c r="R1665">
        <v>935</v>
      </c>
      <c r="S1665">
        <f>IFERROR(_xlfn.XLOOKUP(tbl_Facturas[[#This Row],[Key_Fact]],tbl_Manifiestos[Key_Manif],tbl_Manifiestos[Pagado a Broker],0),0)</f>
        <v>869.55000000000007</v>
      </c>
      <c r="T1665">
        <v>1065944.080000001</v>
      </c>
    </row>
    <row r="1666" spans="1:20" x14ac:dyDescent="0.25">
      <c r="A1666" t="s">
        <v>5831</v>
      </c>
      <c r="B1666" t="str">
        <f>tbl_Facturas[[#This Row],[Factura]] &amp; "|" &amp; tbl_Facturas[[#This Row],[Proyecto OK]] &amp; "|" &amp; TEXT(tbl_Facturas[[#This Row],[Horas o Viaje]],"0.00") &amp; "|" &amp; TEXT(tbl_Facturas[[#This Row],[Costo unitario]],"0.00")</f>
        <v>2533|Lead Replacement Service|9.00|110.00</v>
      </c>
      <c r="C1666">
        <v>2533</v>
      </c>
      <c r="D1666">
        <v>708</v>
      </c>
      <c r="E1666" t="s">
        <v>27</v>
      </c>
      <c r="G1666" t="s">
        <v>841</v>
      </c>
      <c r="H1666" t="s">
        <v>1720</v>
      </c>
      <c r="I1666" s="134" t="s">
        <v>5306</v>
      </c>
      <c r="J1666" t="s">
        <v>30</v>
      </c>
      <c r="K1666" t="s">
        <v>5903</v>
      </c>
      <c r="L1666">
        <v>3347</v>
      </c>
      <c r="P1666">
        <v>9</v>
      </c>
      <c r="Q1666">
        <v>110</v>
      </c>
      <c r="R1666">
        <v>990</v>
      </c>
      <c r="S1666">
        <f>IFERROR(_xlfn.XLOOKUP(tbl_Facturas[[#This Row],[Key_Fact]],tbl_Manifiestos[Key_Manif],tbl_Manifiestos[Pagado a Broker],0),0)</f>
        <v>920.7</v>
      </c>
      <c r="T1666">
        <v>1066934.080000001</v>
      </c>
    </row>
    <row r="1667" spans="1:20" x14ac:dyDescent="0.25">
      <c r="A1667" t="s">
        <v>5831</v>
      </c>
      <c r="B1667" t="str">
        <f>tbl_Facturas[[#This Row],[Factura]] &amp; "|" &amp; tbl_Facturas[[#This Row],[Proyecto OK]] &amp; "|" &amp; TEXT(tbl_Facturas[[#This Row],[Horas o Viaje]],"0.00") &amp; "|" &amp; TEXT(tbl_Facturas[[#This Row],[Costo unitario]],"0.00")</f>
        <v>2534|Lead Replacement Service|10.00|110.00</v>
      </c>
      <c r="C1667">
        <v>2534</v>
      </c>
      <c r="D1667">
        <v>198</v>
      </c>
      <c r="E1667" t="s">
        <v>5916</v>
      </c>
      <c r="G1667" t="s">
        <v>31</v>
      </c>
      <c r="H1667" t="s">
        <v>1721</v>
      </c>
      <c r="I1667" s="134" t="s">
        <v>5306</v>
      </c>
      <c r="J1667" t="s">
        <v>1722</v>
      </c>
      <c r="K1667" t="s">
        <v>5903</v>
      </c>
      <c r="L1667">
        <v>3356</v>
      </c>
      <c r="P1667">
        <v>10</v>
      </c>
      <c r="Q1667">
        <v>110</v>
      </c>
      <c r="R1667">
        <v>1100</v>
      </c>
      <c r="S1667">
        <f>IFERROR(_xlfn.XLOOKUP(tbl_Facturas[[#This Row],[Key_Fact]],tbl_Manifiestos[Key_Manif],tbl_Manifiestos[Pagado a Broker],0),0)</f>
        <v>1023</v>
      </c>
      <c r="T1667">
        <v>1068034.080000001</v>
      </c>
    </row>
    <row r="1668" spans="1:20" x14ac:dyDescent="0.25">
      <c r="A1668" t="s">
        <v>5831</v>
      </c>
      <c r="B1668" t="str">
        <f>tbl_Facturas[[#This Row],[Factura]] &amp; "|" &amp; tbl_Facturas[[#This Row],[Proyecto OK]] &amp; "|" &amp; TEXT(tbl_Facturas[[#This Row],[Horas o Viaje]],"0.00") &amp; "|" &amp; TEXT(tbl_Facturas[[#This Row],[Costo unitario]],"0.00")</f>
        <v>2534|Lead Replacement Service|9.00|110.00</v>
      </c>
      <c r="C1668">
        <v>2534</v>
      </c>
      <c r="D1668">
        <v>11</v>
      </c>
      <c r="E1668" t="s">
        <v>12</v>
      </c>
      <c r="G1668" t="s">
        <v>13</v>
      </c>
      <c r="H1668" t="s">
        <v>1723</v>
      </c>
      <c r="I1668" s="134" t="s">
        <v>5306</v>
      </c>
      <c r="J1668" t="s">
        <v>1722</v>
      </c>
      <c r="K1668" t="s">
        <v>5903</v>
      </c>
      <c r="L1668">
        <v>3356</v>
      </c>
      <c r="P1668">
        <v>9</v>
      </c>
      <c r="Q1668">
        <v>110</v>
      </c>
      <c r="R1668">
        <v>990</v>
      </c>
      <c r="S1668">
        <f>IFERROR(_xlfn.XLOOKUP(tbl_Facturas[[#This Row],[Key_Fact]],tbl_Manifiestos[Key_Manif],tbl_Manifiestos[Pagado a Broker],0),0)</f>
        <v>920.7</v>
      </c>
      <c r="T1668">
        <v>1069024.080000001</v>
      </c>
    </row>
    <row r="1669" spans="1:20" x14ac:dyDescent="0.25">
      <c r="A1669" t="s">
        <v>5831</v>
      </c>
      <c r="B1669" t="str">
        <f>tbl_Facturas[[#This Row],[Factura]] &amp; "|" &amp; tbl_Facturas[[#This Row],[Proyecto OK]] &amp; "|" &amp; TEXT(tbl_Facturas[[#This Row],[Horas o Viaje]],"0.00") &amp; "|" &amp; TEXT(tbl_Facturas[[#This Row],[Costo unitario]],"0.00")</f>
        <v>2535|Lead Replacement Service|8.50|110.00</v>
      </c>
      <c r="C1669">
        <v>2535</v>
      </c>
      <c r="D1669">
        <v>76</v>
      </c>
      <c r="E1669" t="s">
        <v>5309</v>
      </c>
      <c r="G1669" t="s">
        <v>1287</v>
      </c>
      <c r="H1669" t="s">
        <v>1724</v>
      </c>
      <c r="I1669" s="134" t="s">
        <v>5306</v>
      </c>
      <c r="J1669" t="s">
        <v>828</v>
      </c>
      <c r="K1669" t="s">
        <v>5903</v>
      </c>
      <c r="L1669">
        <v>3365</v>
      </c>
      <c r="P1669">
        <v>8.5</v>
      </c>
      <c r="Q1669">
        <v>110</v>
      </c>
      <c r="R1669">
        <v>935</v>
      </c>
      <c r="S1669">
        <f>IFERROR(_xlfn.XLOOKUP(tbl_Facturas[[#This Row],[Key_Fact]],tbl_Manifiestos[Key_Manif],tbl_Manifiestos[Pagado a Broker],0),0)</f>
        <v>0</v>
      </c>
      <c r="T1669">
        <v>1069959.080000001</v>
      </c>
    </row>
    <row r="1670" spans="1:20" x14ac:dyDescent="0.25">
      <c r="A1670" t="s">
        <v>5831</v>
      </c>
      <c r="B1670" t="str">
        <f>tbl_Facturas[[#This Row],[Factura]] &amp; "|" &amp; tbl_Facturas[[#This Row],[Proyecto OK]] &amp; "|" &amp; TEXT(tbl_Facturas[[#This Row],[Horas o Viaje]],"0.00") &amp; "|" &amp; TEXT(tbl_Facturas[[#This Row],[Costo unitario]],"0.00")</f>
        <v>2535|Lead Replacement Service|9.00|110.00</v>
      </c>
      <c r="C1670">
        <v>2535</v>
      </c>
      <c r="D1670">
        <v>11</v>
      </c>
      <c r="E1670" t="s">
        <v>12</v>
      </c>
      <c r="G1670" t="s">
        <v>13</v>
      </c>
      <c r="H1670" t="s">
        <v>1725</v>
      </c>
      <c r="I1670" s="134" t="s">
        <v>5306</v>
      </c>
      <c r="J1670" t="s">
        <v>828</v>
      </c>
      <c r="K1670" t="s">
        <v>5903</v>
      </c>
      <c r="L1670">
        <v>3365</v>
      </c>
      <c r="P1670">
        <v>9</v>
      </c>
      <c r="Q1670">
        <v>110</v>
      </c>
      <c r="R1670">
        <v>990</v>
      </c>
      <c r="S1670">
        <f>IFERROR(_xlfn.XLOOKUP(tbl_Facturas[[#This Row],[Key_Fact]],tbl_Manifiestos[Key_Manif],tbl_Manifiestos[Pagado a Broker],0),0)</f>
        <v>920.7</v>
      </c>
      <c r="T1670">
        <v>1070949.080000001</v>
      </c>
    </row>
    <row r="1671" spans="1:20" x14ac:dyDescent="0.25">
      <c r="A1671" t="s">
        <v>5831</v>
      </c>
      <c r="B1671" t="str">
        <f>tbl_Facturas[[#This Row],[Factura]] &amp; "|" &amp; tbl_Facturas[[#This Row],[Proyecto OK]] &amp; "|" &amp; TEXT(tbl_Facturas[[#This Row],[Horas o Viaje]],"0.00") &amp; "|" &amp; TEXT(tbl_Facturas[[#This Row],[Costo unitario]],"0.00")</f>
        <v>2535|Lead Replacement Service|8.00|110.00</v>
      </c>
      <c r="C1671">
        <v>2535</v>
      </c>
      <c r="D1671">
        <v>11</v>
      </c>
      <c r="E1671" t="s">
        <v>12</v>
      </c>
      <c r="G1671" t="s">
        <v>13</v>
      </c>
      <c r="H1671" t="s">
        <v>1726</v>
      </c>
      <c r="I1671" s="134" t="s">
        <v>5306</v>
      </c>
      <c r="J1671" t="s">
        <v>828</v>
      </c>
      <c r="K1671" t="s">
        <v>5903</v>
      </c>
      <c r="L1671">
        <v>3365</v>
      </c>
      <c r="P1671">
        <v>8</v>
      </c>
      <c r="Q1671">
        <v>110</v>
      </c>
      <c r="R1671">
        <v>880</v>
      </c>
      <c r="S1671">
        <f>IFERROR(_xlfn.XLOOKUP(tbl_Facturas[[#This Row],[Key_Fact]],tbl_Manifiestos[Key_Manif],tbl_Manifiestos[Pagado a Broker],0),0)</f>
        <v>818.40000000000009</v>
      </c>
      <c r="T1671">
        <v>1071829.080000001</v>
      </c>
    </row>
    <row r="1672" spans="1:20" x14ac:dyDescent="0.25">
      <c r="A1672" t="s">
        <v>5831</v>
      </c>
      <c r="B1672" t="str">
        <f>tbl_Facturas[[#This Row],[Factura]] &amp; "|" &amp; tbl_Facturas[[#This Row],[Proyecto OK]] &amp; "|" &amp; TEXT(tbl_Facturas[[#This Row],[Horas o Viaje]],"0.00") &amp; "|" &amp; TEXT(tbl_Facturas[[#This Row],[Costo unitario]],"0.00")</f>
        <v>2535|Lead Replacement Service|9.00|110.00</v>
      </c>
      <c r="C1672">
        <v>2535</v>
      </c>
      <c r="D1672">
        <v>198</v>
      </c>
      <c r="E1672" t="s">
        <v>5916</v>
      </c>
      <c r="G1672" t="s">
        <v>31</v>
      </c>
      <c r="H1672" t="s">
        <v>1727</v>
      </c>
      <c r="I1672" s="134" t="s">
        <v>5306</v>
      </c>
      <c r="J1672" t="s">
        <v>828</v>
      </c>
      <c r="K1672" t="s">
        <v>5903</v>
      </c>
      <c r="L1672">
        <v>3365</v>
      </c>
      <c r="P1672">
        <v>9</v>
      </c>
      <c r="Q1672">
        <v>110</v>
      </c>
      <c r="R1672">
        <v>990</v>
      </c>
      <c r="S1672">
        <f>IFERROR(_xlfn.XLOOKUP(tbl_Facturas[[#This Row],[Key_Fact]],tbl_Manifiestos[Key_Manif],tbl_Manifiestos[Pagado a Broker],0),0)</f>
        <v>920.7</v>
      </c>
      <c r="T1672">
        <v>1072819.080000001</v>
      </c>
    </row>
    <row r="1673" spans="1:20" x14ac:dyDescent="0.25">
      <c r="A1673" t="s">
        <v>5831</v>
      </c>
      <c r="B1673" t="str">
        <f>tbl_Facturas[[#This Row],[Factura]] &amp; "|" &amp; tbl_Facturas[[#This Row],[Proyecto OK]] &amp; "|" &amp; TEXT(tbl_Facturas[[#This Row],[Horas o Viaje]],"0.00") &amp; "|" &amp; TEXT(tbl_Facturas[[#This Row],[Costo unitario]],"0.00")</f>
        <v>2535|Lead Replacement Service|8.00|110.00</v>
      </c>
      <c r="C1673">
        <v>2535</v>
      </c>
      <c r="D1673">
        <v>198</v>
      </c>
      <c r="E1673" t="s">
        <v>5916</v>
      </c>
      <c r="G1673" t="s">
        <v>31</v>
      </c>
      <c r="H1673" t="s">
        <v>1728</v>
      </c>
      <c r="I1673" s="134" t="s">
        <v>5306</v>
      </c>
      <c r="J1673" t="s">
        <v>828</v>
      </c>
      <c r="K1673" t="s">
        <v>5903</v>
      </c>
      <c r="L1673">
        <v>3365</v>
      </c>
      <c r="P1673">
        <v>8</v>
      </c>
      <c r="Q1673">
        <v>110</v>
      </c>
      <c r="R1673">
        <v>880</v>
      </c>
      <c r="S1673">
        <f>IFERROR(_xlfn.XLOOKUP(tbl_Facturas[[#This Row],[Key_Fact]],tbl_Manifiestos[Key_Manif],tbl_Manifiestos[Pagado a Broker],0),0)</f>
        <v>818.40000000000009</v>
      </c>
      <c r="T1673">
        <v>1073699.080000001</v>
      </c>
    </row>
    <row r="1674" spans="1:20" x14ac:dyDescent="0.25">
      <c r="A1674" t="s">
        <v>5831</v>
      </c>
      <c r="B1674" t="str">
        <f>tbl_Facturas[[#This Row],[Factura]] &amp; "|" &amp; tbl_Facturas[[#This Row],[Proyecto OK]] &amp; "|" &amp; TEXT(tbl_Facturas[[#This Row],[Horas o Viaje]],"0.00") &amp; "|" &amp; TEXT(tbl_Facturas[[#This Row],[Costo unitario]],"0.00")</f>
        <v>2535|Lead Replacement Service|8.00|110.00</v>
      </c>
      <c r="C1674">
        <v>2535</v>
      </c>
      <c r="D1674">
        <v>11</v>
      </c>
      <c r="E1674" t="s">
        <v>12</v>
      </c>
      <c r="G1674" t="s">
        <v>13</v>
      </c>
      <c r="H1674" t="s">
        <v>1729</v>
      </c>
      <c r="I1674" s="134" t="s">
        <v>5306</v>
      </c>
      <c r="J1674" t="s">
        <v>828</v>
      </c>
      <c r="K1674" t="s">
        <v>5903</v>
      </c>
      <c r="L1674">
        <v>3365</v>
      </c>
      <c r="P1674">
        <v>8</v>
      </c>
      <c r="Q1674">
        <v>110</v>
      </c>
      <c r="R1674">
        <v>880</v>
      </c>
      <c r="S1674">
        <f>IFERROR(_xlfn.XLOOKUP(tbl_Facturas[[#This Row],[Key_Fact]],tbl_Manifiestos[Key_Manif],tbl_Manifiestos[Pagado a Broker],0),0)</f>
        <v>818.40000000000009</v>
      </c>
      <c r="T1674">
        <v>1074579.080000001</v>
      </c>
    </row>
    <row r="1675" spans="1:20" x14ac:dyDescent="0.25">
      <c r="A1675" t="s">
        <v>5831</v>
      </c>
      <c r="B1675" t="str">
        <f>tbl_Facturas[[#This Row],[Factura]] &amp; "|" &amp; tbl_Facturas[[#This Row],[Proyecto OK]] &amp; "|" &amp; TEXT(tbl_Facturas[[#This Row],[Horas o Viaje]],"0.00") &amp; "|" &amp; TEXT(tbl_Facturas[[#This Row],[Costo unitario]],"0.00")</f>
        <v>2535|Lead Replacement Service|9.00|110.00</v>
      </c>
      <c r="C1675">
        <v>2535</v>
      </c>
      <c r="D1675">
        <v>198</v>
      </c>
      <c r="E1675" t="s">
        <v>5916</v>
      </c>
      <c r="G1675" t="s">
        <v>31</v>
      </c>
      <c r="H1675" t="s">
        <v>1730</v>
      </c>
      <c r="I1675" s="134" t="s">
        <v>5306</v>
      </c>
      <c r="J1675" t="s">
        <v>828</v>
      </c>
      <c r="K1675" t="s">
        <v>5903</v>
      </c>
      <c r="L1675">
        <v>3365</v>
      </c>
      <c r="P1675">
        <v>9</v>
      </c>
      <c r="Q1675">
        <v>110</v>
      </c>
      <c r="R1675">
        <v>990</v>
      </c>
      <c r="S1675">
        <f>IFERROR(_xlfn.XLOOKUP(tbl_Facturas[[#This Row],[Key_Fact]],tbl_Manifiestos[Key_Manif],tbl_Manifiestos[Pagado a Broker],0),0)</f>
        <v>920.7</v>
      </c>
      <c r="T1675">
        <v>1075569.080000001</v>
      </c>
    </row>
    <row r="1676" spans="1:20" x14ac:dyDescent="0.25">
      <c r="A1676" t="s">
        <v>5831</v>
      </c>
      <c r="B1676" t="str">
        <f>tbl_Facturas[[#This Row],[Factura]] &amp; "|" &amp; tbl_Facturas[[#This Row],[Proyecto OK]] &amp; "|" &amp; TEXT(tbl_Facturas[[#This Row],[Horas o Viaje]],"0.00") &amp; "|" &amp; TEXT(tbl_Facturas[[#This Row],[Costo unitario]],"0.00")</f>
        <v>2536|AR Term|6.75|118.00</v>
      </c>
      <c r="C1676">
        <v>2536</v>
      </c>
      <c r="D1676">
        <v>617</v>
      </c>
      <c r="E1676" t="s">
        <v>27</v>
      </c>
      <c r="G1676" t="s">
        <v>36</v>
      </c>
      <c r="H1676" t="s">
        <v>1731</v>
      </c>
      <c r="I1676" s="134" t="s">
        <v>5324</v>
      </c>
      <c r="J1676" t="s">
        <v>1039</v>
      </c>
      <c r="K1676" s="240" t="s">
        <v>1039</v>
      </c>
      <c r="P1676">
        <v>6.75</v>
      </c>
      <c r="Q1676">
        <v>118</v>
      </c>
      <c r="R1676">
        <v>796.5</v>
      </c>
      <c r="S1676">
        <f>IFERROR(_xlfn.XLOOKUP(tbl_Facturas[[#This Row],[Key_Fact]],tbl_Manifiestos[Key_Manif],tbl_Manifiestos[Pagado a Broker],0),0)</f>
        <v>0</v>
      </c>
      <c r="T1676">
        <v>1076365.580000001</v>
      </c>
    </row>
    <row r="1677" spans="1:20" x14ac:dyDescent="0.25">
      <c r="A1677" t="s">
        <v>5831</v>
      </c>
      <c r="B1677" t="str">
        <f>tbl_Facturas[[#This Row],[Factura]] &amp; "|" &amp; tbl_Facturas[[#This Row],[Proyecto OK]] &amp; "|" &amp; TEXT(tbl_Facturas[[#This Row],[Horas o Viaje]],"0.00") &amp; "|" &amp; TEXT(tbl_Facturas[[#This Row],[Costo unitario]],"0.00")</f>
        <v>2536|AR Term|10.50|118.00</v>
      </c>
      <c r="C1677">
        <v>2536</v>
      </c>
      <c r="D1677">
        <v>67</v>
      </c>
      <c r="E1677" t="s">
        <v>27</v>
      </c>
      <c r="G1677" t="s">
        <v>28</v>
      </c>
      <c r="H1677" t="s">
        <v>1732</v>
      </c>
      <c r="I1677" s="134" t="s">
        <v>5324</v>
      </c>
      <c r="J1677" t="s">
        <v>1039</v>
      </c>
      <c r="K1677" s="240" t="s">
        <v>1039</v>
      </c>
      <c r="P1677">
        <v>10.5</v>
      </c>
      <c r="Q1677">
        <v>118</v>
      </c>
      <c r="R1677">
        <v>1239</v>
      </c>
      <c r="S1677">
        <f>IFERROR(_xlfn.XLOOKUP(tbl_Facturas[[#This Row],[Key_Fact]],tbl_Manifiestos[Key_Manif],tbl_Manifiestos[Pagado a Broker],0),0)</f>
        <v>0</v>
      </c>
      <c r="T1677">
        <v>1077604.580000001</v>
      </c>
    </row>
    <row r="1678" spans="1:20" x14ac:dyDescent="0.25">
      <c r="A1678" t="s">
        <v>5831</v>
      </c>
      <c r="B1678" t="str">
        <f>tbl_Facturas[[#This Row],[Factura]] &amp; "|" &amp; tbl_Facturas[[#This Row],[Proyecto OK]] &amp; "|" &amp; TEXT(tbl_Facturas[[#This Row],[Horas o Viaje]],"0.00") &amp; "|" &amp; TEXT(tbl_Facturas[[#This Row],[Costo unitario]],"0.00")</f>
        <v>2536|AR Term|10.50|118.00</v>
      </c>
      <c r="C1678">
        <v>2536</v>
      </c>
      <c r="D1678">
        <v>114</v>
      </c>
      <c r="E1678" t="s">
        <v>27</v>
      </c>
      <c r="G1678" t="s">
        <v>57</v>
      </c>
      <c r="H1678" t="s">
        <v>1733</v>
      </c>
      <c r="I1678" s="134" t="s">
        <v>5324</v>
      </c>
      <c r="J1678" t="s">
        <v>1039</v>
      </c>
      <c r="K1678" s="240" t="s">
        <v>1039</v>
      </c>
      <c r="P1678">
        <v>10.5</v>
      </c>
      <c r="Q1678">
        <v>118</v>
      </c>
      <c r="R1678">
        <v>1239</v>
      </c>
      <c r="S1678">
        <f>IFERROR(_xlfn.XLOOKUP(tbl_Facturas[[#This Row],[Key_Fact]],tbl_Manifiestos[Key_Manif],tbl_Manifiestos[Pagado a Broker],0),0)</f>
        <v>0</v>
      </c>
      <c r="T1678">
        <v>1078843.580000001</v>
      </c>
    </row>
    <row r="1679" spans="1:20" x14ac:dyDescent="0.25">
      <c r="A1679" t="s">
        <v>5831</v>
      </c>
      <c r="B1679" t="str">
        <f>tbl_Facturas[[#This Row],[Factura]] &amp; "|" &amp; tbl_Facturas[[#This Row],[Proyecto OK]] &amp; "|" &amp; TEXT(tbl_Facturas[[#This Row],[Horas o Viaje]],"0.00") &amp; "|" &amp; TEXT(tbl_Facturas[[#This Row],[Costo unitario]],"0.00")</f>
        <v>2536|AR Term|10.75|118.00</v>
      </c>
      <c r="C1679">
        <v>2536</v>
      </c>
      <c r="D1679">
        <v>114</v>
      </c>
      <c r="E1679" t="s">
        <v>27</v>
      </c>
      <c r="G1679" t="s">
        <v>57</v>
      </c>
      <c r="H1679" t="s">
        <v>1734</v>
      </c>
      <c r="I1679" s="134" t="s">
        <v>5324</v>
      </c>
      <c r="J1679" t="s">
        <v>1039</v>
      </c>
      <c r="K1679" s="240" t="s">
        <v>1039</v>
      </c>
      <c r="P1679">
        <v>10.75</v>
      </c>
      <c r="Q1679">
        <v>118</v>
      </c>
      <c r="R1679">
        <v>1268.5</v>
      </c>
      <c r="S1679">
        <f>IFERROR(_xlfn.XLOOKUP(tbl_Facturas[[#This Row],[Key_Fact]],tbl_Manifiestos[Key_Manif],tbl_Manifiestos[Pagado a Broker],0),0)</f>
        <v>0</v>
      </c>
      <c r="T1679">
        <v>1080112.080000001</v>
      </c>
    </row>
    <row r="1680" spans="1:20" x14ac:dyDescent="0.25">
      <c r="A1680" t="s">
        <v>5831</v>
      </c>
      <c r="B1680" t="str">
        <f>tbl_Facturas[[#This Row],[Factura]] &amp; "|" &amp; tbl_Facturas[[#This Row],[Proyecto OK]] &amp; "|" &amp; TEXT(tbl_Facturas[[#This Row],[Horas o Viaje]],"0.00") &amp; "|" &amp; TEXT(tbl_Facturas[[#This Row],[Costo unitario]],"0.00")</f>
        <v>2536|AR Term|10.00|118.00</v>
      </c>
      <c r="C1680">
        <v>2536</v>
      </c>
      <c r="D1680">
        <v>617</v>
      </c>
      <c r="E1680" t="s">
        <v>27</v>
      </c>
      <c r="G1680" t="s">
        <v>36</v>
      </c>
      <c r="H1680" t="s">
        <v>1735</v>
      </c>
      <c r="I1680" s="134" t="s">
        <v>5324</v>
      </c>
      <c r="J1680" t="s">
        <v>1039</v>
      </c>
      <c r="K1680" s="240" t="s">
        <v>1039</v>
      </c>
      <c r="P1680">
        <v>10</v>
      </c>
      <c r="Q1680">
        <v>118</v>
      </c>
      <c r="R1680">
        <v>1180</v>
      </c>
      <c r="S1680">
        <f>IFERROR(_xlfn.XLOOKUP(tbl_Facturas[[#This Row],[Key_Fact]],tbl_Manifiestos[Key_Manif],tbl_Manifiestos[Pagado a Broker],0),0)</f>
        <v>0</v>
      </c>
      <c r="T1680">
        <v>1081292.080000001</v>
      </c>
    </row>
    <row r="1681" spans="1:20" x14ac:dyDescent="0.25">
      <c r="A1681" t="s">
        <v>5831</v>
      </c>
      <c r="B1681" t="str">
        <f>tbl_Facturas[[#This Row],[Factura]] &amp; "|" &amp; tbl_Facturas[[#This Row],[Proyecto OK]] &amp; "|" &amp; TEXT(tbl_Facturas[[#This Row],[Horas o Viaje]],"0.00") &amp; "|" &amp; TEXT(tbl_Facturas[[#This Row],[Costo unitario]],"0.00")</f>
        <v>2537|JV|7.25|105.00</v>
      </c>
      <c r="C1681">
        <v>2537</v>
      </c>
      <c r="D1681">
        <v>325</v>
      </c>
      <c r="E1681" t="s">
        <v>27</v>
      </c>
      <c r="G1681" t="s">
        <v>34</v>
      </c>
      <c r="H1681" t="s">
        <v>1736</v>
      </c>
      <c r="I1681" s="134" t="s">
        <v>5328</v>
      </c>
      <c r="J1681" t="s">
        <v>711</v>
      </c>
      <c r="K1681" t="s">
        <v>711</v>
      </c>
      <c r="P1681">
        <v>7.25</v>
      </c>
      <c r="Q1681">
        <v>105</v>
      </c>
      <c r="R1681">
        <v>761.25</v>
      </c>
      <c r="S1681">
        <f>IFERROR(_xlfn.XLOOKUP(tbl_Facturas[[#This Row],[Key_Fact]],tbl_Manifiestos[Key_Manif],tbl_Manifiestos[Pagado a Broker],0),0)</f>
        <v>685.125</v>
      </c>
      <c r="T1681">
        <v>1082053.330000001</v>
      </c>
    </row>
    <row r="1682" spans="1:20" x14ac:dyDescent="0.25">
      <c r="A1682" t="s">
        <v>5831</v>
      </c>
      <c r="B1682" t="str">
        <f>tbl_Facturas[[#This Row],[Factura]] &amp; "|" &amp; tbl_Facturas[[#This Row],[Proyecto OK]] &amp; "|" &amp; TEXT(tbl_Facturas[[#This Row],[Horas o Viaje]],"0.00") &amp; "|" &amp; TEXT(tbl_Facturas[[#This Row],[Costo unitario]],"0.00")</f>
        <v>2537|JV|7.25|105.00</v>
      </c>
      <c r="C1682">
        <v>2537</v>
      </c>
      <c r="D1682">
        <v>25</v>
      </c>
      <c r="E1682" t="s">
        <v>1339</v>
      </c>
      <c r="G1682" t="s">
        <v>1340</v>
      </c>
      <c r="H1682" t="s">
        <v>1737</v>
      </c>
      <c r="I1682" s="134" t="s">
        <v>5328</v>
      </c>
      <c r="J1682" t="s">
        <v>711</v>
      </c>
      <c r="K1682" t="s">
        <v>711</v>
      </c>
      <c r="P1682">
        <v>7.25</v>
      </c>
      <c r="Q1682">
        <v>105</v>
      </c>
      <c r="R1682">
        <v>761.25</v>
      </c>
      <c r="S1682">
        <f>IFERROR(_xlfn.XLOOKUP(tbl_Facturas[[#This Row],[Key_Fact]],tbl_Manifiestos[Key_Manif],tbl_Manifiestos[Pagado a Broker],0),0)</f>
        <v>685.125</v>
      </c>
      <c r="T1682">
        <v>1082814.580000001</v>
      </c>
    </row>
    <row r="1683" spans="1:20" x14ac:dyDescent="0.25">
      <c r="A1683" t="s">
        <v>5831</v>
      </c>
      <c r="B1683" t="str">
        <f>tbl_Facturas[[#This Row],[Factura]] &amp; "|" &amp; tbl_Facturas[[#This Row],[Proyecto OK]] &amp; "|" &amp; TEXT(tbl_Facturas[[#This Row],[Horas o Viaje]],"0.00") &amp; "|" &amp; TEXT(tbl_Facturas[[#This Row],[Costo unitario]],"0.00")</f>
        <v>2537|JV|9.50|105.00</v>
      </c>
      <c r="C1683">
        <v>2537</v>
      </c>
      <c r="D1683">
        <v>25</v>
      </c>
      <c r="E1683" t="s">
        <v>1339</v>
      </c>
      <c r="G1683" t="s">
        <v>1340</v>
      </c>
      <c r="H1683" t="s">
        <v>1738</v>
      </c>
      <c r="I1683" s="134" t="s">
        <v>5328</v>
      </c>
      <c r="J1683" t="s">
        <v>711</v>
      </c>
      <c r="K1683" t="s">
        <v>711</v>
      </c>
      <c r="P1683">
        <v>9.5</v>
      </c>
      <c r="Q1683">
        <v>105</v>
      </c>
      <c r="R1683">
        <v>997.5</v>
      </c>
      <c r="S1683">
        <f>IFERROR(_xlfn.XLOOKUP(tbl_Facturas[[#This Row],[Key_Fact]],tbl_Manifiestos[Key_Manif],tbl_Manifiestos[Pagado a Broker],0),0)</f>
        <v>897.75</v>
      </c>
      <c r="T1683">
        <v>1083812.080000001</v>
      </c>
    </row>
    <row r="1684" spans="1:20" x14ac:dyDescent="0.25">
      <c r="A1684" t="s">
        <v>5831</v>
      </c>
      <c r="B1684" t="str">
        <f>tbl_Facturas[[#This Row],[Factura]] &amp; "|" &amp; tbl_Facturas[[#This Row],[Proyecto OK]] &amp; "|" &amp; TEXT(tbl_Facturas[[#This Row],[Horas o Viaje]],"0.00") &amp; "|" &amp; TEXT(tbl_Facturas[[#This Row],[Costo unitario]],"0.00")</f>
        <v>2538|115th Metra|1.00|150.00</v>
      </c>
      <c r="C1684">
        <v>2538</v>
      </c>
      <c r="D1684">
        <v>108</v>
      </c>
      <c r="E1684" t="s">
        <v>5916</v>
      </c>
      <c r="G1684" t="s">
        <v>99</v>
      </c>
      <c r="H1684" t="s">
        <v>1739</v>
      </c>
      <c r="I1684" s="134" t="s">
        <v>5343</v>
      </c>
      <c r="J1684" t="s">
        <v>1346</v>
      </c>
      <c r="K1684" t="s">
        <v>1346</v>
      </c>
      <c r="M1684" t="s">
        <v>1347</v>
      </c>
      <c r="O1684" t="s">
        <v>1351</v>
      </c>
      <c r="P1684">
        <v>1</v>
      </c>
      <c r="Q1684">
        <v>150</v>
      </c>
      <c r="R1684">
        <v>150</v>
      </c>
      <c r="S1684">
        <f>IFERROR(_xlfn.XLOOKUP(tbl_Facturas[[#This Row],[Key_Fact]],tbl_Manifiestos[Key_Manif],tbl_Manifiestos[Pagado a Broker],0),0)</f>
        <v>139.5</v>
      </c>
      <c r="T1684">
        <v>1083962.080000001</v>
      </c>
    </row>
    <row r="1685" spans="1:20" x14ac:dyDescent="0.25">
      <c r="A1685" t="s">
        <v>5831</v>
      </c>
      <c r="B1685" t="str">
        <f>tbl_Facturas[[#This Row],[Factura]] &amp; "|" &amp; tbl_Facturas[[#This Row],[Proyecto OK]] &amp; "|" &amp; TEXT(tbl_Facturas[[#This Row],[Horas o Viaje]],"0.00") &amp; "|" &amp; TEXT(tbl_Facturas[[#This Row],[Costo unitario]],"0.00")</f>
        <v>2538|115th Metra|1.00|150.00</v>
      </c>
      <c r="C1685">
        <v>2538</v>
      </c>
      <c r="D1685">
        <v>617</v>
      </c>
      <c r="E1685" t="s">
        <v>27</v>
      </c>
      <c r="G1685" t="s">
        <v>36</v>
      </c>
      <c r="H1685" t="s">
        <v>1740</v>
      </c>
      <c r="I1685" s="134" t="s">
        <v>5343</v>
      </c>
      <c r="J1685" t="s">
        <v>1346</v>
      </c>
      <c r="K1685" t="s">
        <v>1346</v>
      </c>
      <c r="M1685" t="s">
        <v>1347</v>
      </c>
      <c r="O1685" t="s">
        <v>1351</v>
      </c>
      <c r="P1685">
        <v>1</v>
      </c>
      <c r="Q1685">
        <v>150</v>
      </c>
      <c r="R1685">
        <v>150</v>
      </c>
      <c r="S1685">
        <f>IFERROR(_xlfn.XLOOKUP(tbl_Facturas[[#This Row],[Key_Fact]],tbl_Manifiestos[Key_Manif],tbl_Manifiestos[Pagado a Broker],0),0)</f>
        <v>139.5</v>
      </c>
      <c r="T1685">
        <v>1084112.080000001</v>
      </c>
    </row>
    <row r="1686" spans="1:20" x14ac:dyDescent="0.25">
      <c r="A1686" t="s">
        <v>5831</v>
      </c>
      <c r="B1686" t="str">
        <f>tbl_Facturas[[#This Row],[Factura]] &amp; "|" &amp; tbl_Facturas[[#This Row],[Proyecto OK]] &amp; "|" &amp; TEXT(tbl_Facturas[[#This Row],[Horas o Viaje]],"0.00") &amp; "|" &amp; TEXT(tbl_Facturas[[#This Row],[Costo unitario]],"0.00")</f>
        <v>2539|OAM|7.50|105.00</v>
      </c>
      <c r="C1686">
        <v>2539</v>
      </c>
      <c r="D1686">
        <v>108</v>
      </c>
      <c r="E1686" t="s">
        <v>5916</v>
      </c>
      <c r="G1686" t="s">
        <v>99</v>
      </c>
      <c r="H1686" t="s">
        <v>1741</v>
      </c>
      <c r="I1686" s="134" t="s">
        <v>5867</v>
      </c>
      <c r="J1686" t="s">
        <v>787</v>
      </c>
      <c r="K1686" t="s">
        <v>787</v>
      </c>
      <c r="P1686">
        <v>7.5</v>
      </c>
      <c r="Q1686">
        <v>105</v>
      </c>
      <c r="R1686">
        <v>787.5</v>
      </c>
      <c r="S1686">
        <f>IFERROR(_xlfn.XLOOKUP(tbl_Facturas[[#This Row],[Key_Fact]],tbl_Manifiestos[Key_Manif],tbl_Manifiestos[Pagado a Broker],0),0)</f>
        <v>732.375</v>
      </c>
      <c r="T1686">
        <v>1084899.580000001</v>
      </c>
    </row>
    <row r="1687" spans="1:20" x14ac:dyDescent="0.25">
      <c r="A1687" t="s">
        <v>5832</v>
      </c>
      <c r="B1687" t="str">
        <f>tbl_Facturas[[#This Row],[Factura]] &amp; "|" &amp; tbl_Facturas[[#This Row],[Proyecto OK]] &amp; "|" &amp; TEXT(tbl_Facturas[[#This Row],[Horas o Viaje]],"0.00") &amp; "|" &amp; TEXT(tbl_Facturas[[#This Row],[Costo unitario]],"0.00")</f>
        <v>2540|Lead Service Replacement|8.00|120.00</v>
      </c>
      <c r="C1687">
        <v>2540</v>
      </c>
      <c r="D1687">
        <v>54</v>
      </c>
      <c r="E1687" t="s">
        <v>19</v>
      </c>
      <c r="G1687" t="s">
        <v>479</v>
      </c>
      <c r="H1687" t="s">
        <v>1742</v>
      </c>
      <c r="I1687" s="134" t="s">
        <v>5322</v>
      </c>
      <c r="J1687" t="s">
        <v>1654</v>
      </c>
      <c r="K1687" t="s">
        <v>5881</v>
      </c>
      <c r="L1687" t="s">
        <v>5900</v>
      </c>
      <c r="P1687">
        <v>8</v>
      </c>
      <c r="Q1687">
        <v>120</v>
      </c>
      <c r="R1687">
        <v>960</v>
      </c>
      <c r="S1687">
        <f>IFERROR(_xlfn.XLOOKUP(tbl_Facturas[[#This Row],[Key_Fact]],tbl_Manifiestos[Key_Manif],tbl_Manifiestos[Pagado a Broker],0),0)</f>
        <v>0</v>
      </c>
      <c r="T1687">
        <v>1085859.580000001</v>
      </c>
    </row>
    <row r="1688" spans="1:20" x14ac:dyDescent="0.25">
      <c r="A1688" t="s">
        <v>5832</v>
      </c>
      <c r="B1688" t="str">
        <f>tbl_Facturas[[#This Row],[Factura]] &amp; "|" &amp; tbl_Facturas[[#This Row],[Proyecto OK]] &amp; "|" &amp; TEXT(tbl_Facturas[[#This Row],[Horas o Viaje]],"0.00") &amp; "|" &amp; TEXT(tbl_Facturas[[#This Row],[Costo unitario]],"0.00")</f>
        <v>2540|Lead Service Replacement|8.50|120.00</v>
      </c>
      <c r="C1688">
        <v>2540</v>
      </c>
      <c r="D1688">
        <v>54</v>
      </c>
      <c r="E1688" t="s">
        <v>19</v>
      </c>
      <c r="G1688" t="s">
        <v>479</v>
      </c>
      <c r="H1688" t="s">
        <v>1743</v>
      </c>
      <c r="I1688" s="134" t="s">
        <v>5322</v>
      </c>
      <c r="J1688" t="s">
        <v>1654</v>
      </c>
      <c r="K1688" t="s">
        <v>5881</v>
      </c>
      <c r="L1688" t="s">
        <v>5900</v>
      </c>
      <c r="P1688">
        <v>8.5</v>
      </c>
      <c r="Q1688">
        <v>120</v>
      </c>
      <c r="R1688">
        <v>1020</v>
      </c>
      <c r="S1688">
        <f>IFERROR(_xlfn.XLOOKUP(tbl_Facturas[[#This Row],[Key_Fact]],tbl_Manifiestos[Key_Manif],tbl_Manifiestos[Pagado a Broker],0),0)</f>
        <v>0</v>
      </c>
      <c r="T1688">
        <v>1086879.580000001</v>
      </c>
    </row>
    <row r="1689" spans="1:20" x14ac:dyDescent="0.25">
      <c r="A1689" t="s">
        <v>5832</v>
      </c>
      <c r="B1689" t="str">
        <f>tbl_Facturas[[#This Row],[Factura]] &amp; "|" &amp; tbl_Facturas[[#This Row],[Proyecto OK]] &amp; "|" &amp; TEXT(tbl_Facturas[[#This Row],[Horas o Viaje]],"0.00") &amp; "|" &amp; TEXT(tbl_Facturas[[#This Row],[Costo unitario]],"0.00")</f>
        <v>2540|Lead Service Replacement|7.00|120.00</v>
      </c>
      <c r="C1689">
        <v>2540</v>
      </c>
      <c r="D1689">
        <v>54</v>
      </c>
      <c r="E1689" t="s">
        <v>19</v>
      </c>
      <c r="G1689" t="s">
        <v>479</v>
      </c>
      <c r="H1689" t="s">
        <v>1744</v>
      </c>
      <c r="I1689" s="134" t="s">
        <v>5322</v>
      </c>
      <c r="J1689" t="s">
        <v>1654</v>
      </c>
      <c r="K1689" t="s">
        <v>5881</v>
      </c>
      <c r="L1689" t="s">
        <v>5900</v>
      </c>
      <c r="P1689">
        <v>7</v>
      </c>
      <c r="Q1689">
        <v>120</v>
      </c>
      <c r="R1689">
        <v>840</v>
      </c>
      <c r="S1689">
        <f>IFERROR(_xlfn.XLOOKUP(tbl_Facturas[[#This Row],[Key_Fact]],tbl_Manifiestos[Key_Manif],tbl_Manifiestos[Pagado a Broker],0),0)</f>
        <v>0</v>
      </c>
      <c r="T1689">
        <v>1087719.580000001</v>
      </c>
    </row>
    <row r="1690" spans="1:20" x14ac:dyDescent="0.25">
      <c r="A1690" t="s">
        <v>5832</v>
      </c>
      <c r="B1690" t="str">
        <f>tbl_Facturas[[#This Row],[Factura]] &amp; "|" &amp; tbl_Facturas[[#This Row],[Proyecto OK]] &amp; "|" &amp; TEXT(tbl_Facturas[[#This Row],[Horas o Viaje]],"0.00") &amp; "|" &amp; TEXT(tbl_Facturas[[#This Row],[Costo unitario]],"0.00")</f>
        <v>2540|Lead Service Replacement|6.50|120.00</v>
      </c>
      <c r="C1690">
        <v>2540</v>
      </c>
      <c r="D1690">
        <v>54</v>
      </c>
      <c r="E1690" t="s">
        <v>19</v>
      </c>
      <c r="G1690" t="s">
        <v>479</v>
      </c>
      <c r="H1690" t="s">
        <v>1745</v>
      </c>
      <c r="I1690" s="134" t="s">
        <v>5322</v>
      </c>
      <c r="J1690" t="s">
        <v>1654</v>
      </c>
      <c r="K1690" t="s">
        <v>5881</v>
      </c>
      <c r="L1690" t="s">
        <v>5900</v>
      </c>
      <c r="P1690">
        <v>6.5</v>
      </c>
      <c r="Q1690">
        <v>120</v>
      </c>
      <c r="R1690">
        <v>780</v>
      </c>
      <c r="S1690">
        <f>IFERROR(_xlfn.XLOOKUP(tbl_Facturas[[#This Row],[Key_Fact]],tbl_Manifiestos[Key_Manif],tbl_Manifiestos[Pagado a Broker],0),0)</f>
        <v>0</v>
      </c>
      <c r="T1690">
        <v>1088499.580000001</v>
      </c>
    </row>
    <row r="1691" spans="1:20" x14ac:dyDescent="0.25">
      <c r="A1691" t="s">
        <v>5832</v>
      </c>
      <c r="B1691" t="str">
        <f>tbl_Facturas[[#This Row],[Factura]] &amp; "|" &amp; tbl_Facturas[[#This Row],[Proyecto OK]] &amp; "|" &amp; TEXT(tbl_Facturas[[#This Row],[Horas o Viaje]],"0.00") &amp; "|" &amp; TEXT(tbl_Facturas[[#This Row],[Costo unitario]],"0.00")</f>
        <v>2540|Lead Service Replacement|7.00|120.00</v>
      </c>
      <c r="C1691">
        <v>2540</v>
      </c>
      <c r="D1691">
        <v>54</v>
      </c>
      <c r="E1691" t="s">
        <v>19</v>
      </c>
      <c r="G1691" t="s">
        <v>479</v>
      </c>
      <c r="H1691" t="s">
        <v>1746</v>
      </c>
      <c r="I1691" s="134" t="s">
        <v>5322</v>
      </c>
      <c r="J1691" t="s">
        <v>1654</v>
      </c>
      <c r="K1691" t="s">
        <v>5881</v>
      </c>
      <c r="L1691" t="s">
        <v>5900</v>
      </c>
      <c r="P1691">
        <v>7</v>
      </c>
      <c r="Q1691">
        <v>120</v>
      </c>
      <c r="R1691">
        <v>840</v>
      </c>
      <c r="S1691">
        <f>IFERROR(_xlfn.XLOOKUP(tbl_Facturas[[#This Row],[Key_Fact]],tbl_Manifiestos[Key_Manif],tbl_Manifiestos[Pagado a Broker],0),0)</f>
        <v>0</v>
      </c>
      <c r="T1691">
        <v>1089339.580000001</v>
      </c>
    </row>
    <row r="1692" spans="1:20" x14ac:dyDescent="0.25">
      <c r="A1692" t="s">
        <v>5832</v>
      </c>
      <c r="B1692" t="str">
        <f>tbl_Facturas[[#This Row],[Factura]] &amp; "|" &amp; tbl_Facturas[[#This Row],[Proyecto OK]] &amp; "|" &amp; TEXT(tbl_Facturas[[#This Row],[Horas o Viaje]],"0.00") &amp; "|" &amp; TEXT(tbl_Facturas[[#This Row],[Costo unitario]],"0.00")</f>
        <v>2540|Lead Service Replacement|1.00|16.30</v>
      </c>
      <c r="C1692">
        <v>2540</v>
      </c>
      <c r="D1692">
        <v>54</v>
      </c>
      <c r="E1692" t="s">
        <v>19</v>
      </c>
      <c r="G1692" t="s">
        <v>479</v>
      </c>
      <c r="H1692" t="s">
        <v>1745</v>
      </c>
      <c r="I1692" s="134" t="s">
        <v>5322</v>
      </c>
      <c r="J1692" t="s">
        <v>5876</v>
      </c>
      <c r="K1692" t="s">
        <v>5881</v>
      </c>
      <c r="L1692" t="s">
        <v>5900</v>
      </c>
      <c r="P1692">
        <v>1</v>
      </c>
      <c r="Q1692">
        <v>16.3</v>
      </c>
      <c r="R1692">
        <v>16.3</v>
      </c>
      <c r="S1692">
        <f>IFERROR(_xlfn.XLOOKUP(tbl_Facturas[[#This Row],[Key_Fact]],tbl_Manifiestos[Key_Manif],tbl_Manifiestos[Pagado a Broker],0),0)</f>
        <v>0</v>
      </c>
      <c r="T1692">
        <v>1089355.8800000011</v>
      </c>
    </row>
    <row r="1693" spans="1:20" x14ac:dyDescent="0.25">
      <c r="A1693" t="s">
        <v>5832</v>
      </c>
      <c r="B1693" t="str">
        <f>tbl_Facturas[[#This Row],[Factura]] &amp; "|" &amp; tbl_Facturas[[#This Row],[Proyecto OK]] &amp; "|" &amp; TEXT(tbl_Facturas[[#This Row],[Horas o Viaje]],"0.00") &amp; "|" &amp; TEXT(tbl_Facturas[[#This Row],[Costo unitario]],"0.00")</f>
        <v>2541|Berry Project|6.00|130.00</v>
      </c>
      <c r="C1693">
        <v>2541</v>
      </c>
      <c r="D1693">
        <v>19</v>
      </c>
      <c r="E1693" t="s">
        <v>12</v>
      </c>
      <c r="G1693" t="s">
        <v>24</v>
      </c>
      <c r="H1693" t="s">
        <v>1747</v>
      </c>
      <c r="I1693" s="134" t="s">
        <v>5322</v>
      </c>
      <c r="J1693" t="s">
        <v>1219</v>
      </c>
      <c r="K1693" t="s">
        <v>5883</v>
      </c>
      <c r="L1693">
        <v>2513</v>
      </c>
      <c r="P1693">
        <v>6</v>
      </c>
      <c r="Q1693">
        <v>130</v>
      </c>
      <c r="R1693">
        <v>780</v>
      </c>
      <c r="S1693">
        <f>IFERROR(_xlfn.XLOOKUP(tbl_Facturas[[#This Row],[Key_Fact]],tbl_Manifiestos[Key_Manif],tbl_Manifiestos[Pagado a Broker],0),0)</f>
        <v>725.40000000000009</v>
      </c>
      <c r="T1693">
        <v>1090135.8800000011</v>
      </c>
    </row>
    <row r="1694" spans="1:20" x14ac:dyDescent="0.25">
      <c r="A1694" t="s">
        <v>5832</v>
      </c>
      <c r="B1694" t="str">
        <f>tbl_Facturas[[#This Row],[Factura]] &amp; "|" &amp; tbl_Facturas[[#This Row],[Proyecto OK]] &amp; "|" &amp; TEXT(tbl_Facturas[[#This Row],[Horas o Viaje]],"0.00") &amp; "|" &amp; TEXT(tbl_Facturas[[#This Row],[Costo unitario]],"0.00")</f>
        <v>2541|Berry Project|1.00|420.00</v>
      </c>
      <c r="C1694">
        <v>2541</v>
      </c>
      <c r="D1694">
        <v>19</v>
      </c>
      <c r="E1694" t="s">
        <v>12</v>
      </c>
      <c r="G1694" t="s">
        <v>24</v>
      </c>
      <c r="H1694" t="s">
        <v>1748</v>
      </c>
      <c r="I1694" s="134" t="s">
        <v>5322</v>
      </c>
      <c r="J1694" t="s">
        <v>1219</v>
      </c>
      <c r="K1694" t="s">
        <v>5883</v>
      </c>
      <c r="L1694">
        <v>2513</v>
      </c>
      <c r="M1694" t="s">
        <v>622</v>
      </c>
      <c r="P1694">
        <v>1</v>
      </c>
      <c r="Q1694">
        <v>420</v>
      </c>
      <c r="R1694">
        <v>420</v>
      </c>
      <c r="S1694">
        <f>IFERROR(_xlfn.XLOOKUP(tbl_Facturas[[#This Row],[Key_Fact]],tbl_Manifiestos[Key_Manif],tbl_Manifiestos[Pagado a Broker],0),0)</f>
        <v>390.6</v>
      </c>
      <c r="T1694">
        <v>1090555.8800000011</v>
      </c>
    </row>
    <row r="1695" spans="1:20" x14ac:dyDescent="0.25">
      <c r="A1695" t="s">
        <v>5832</v>
      </c>
      <c r="B1695" t="str">
        <f>tbl_Facturas[[#This Row],[Factura]] &amp; "|" &amp; tbl_Facturas[[#This Row],[Proyecto OK]] &amp; "|" &amp; TEXT(tbl_Facturas[[#This Row],[Horas o Viaje]],"0.00") &amp; "|" &amp; TEXT(tbl_Facturas[[#This Row],[Costo unitario]],"0.00")</f>
        <v>2541|Berry Project|4.00|130.00</v>
      </c>
      <c r="C1695">
        <v>2541</v>
      </c>
      <c r="D1695">
        <v>356</v>
      </c>
      <c r="E1695" t="s">
        <v>27</v>
      </c>
      <c r="G1695" t="s">
        <v>122</v>
      </c>
      <c r="H1695" t="s">
        <v>1749</v>
      </c>
      <c r="I1695" s="134" t="s">
        <v>5322</v>
      </c>
      <c r="J1695" t="s">
        <v>1219</v>
      </c>
      <c r="K1695" t="s">
        <v>5883</v>
      </c>
      <c r="L1695">
        <v>2513</v>
      </c>
      <c r="P1695">
        <v>4</v>
      </c>
      <c r="Q1695">
        <v>130</v>
      </c>
      <c r="R1695">
        <v>520</v>
      </c>
      <c r="S1695">
        <f>IFERROR(_xlfn.XLOOKUP(tbl_Facturas[[#This Row],[Key_Fact]],tbl_Manifiestos[Key_Manif],tbl_Manifiestos[Pagado a Broker],0),0)</f>
        <v>483.6</v>
      </c>
      <c r="T1695">
        <v>1091075.8800000011</v>
      </c>
    </row>
    <row r="1696" spans="1:20" x14ac:dyDescent="0.25">
      <c r="A1696" t="s">
        <v>5832</v>
      </c>
      <c r="B1696" t="str">
        <f>tbl_Facturas[[#This Row],[Factura]] &amp; "|" &amp; tbl_Facturas[[#This Row],[Proyecto OK]] &amp; "|" &amp; TEXT(tbl_Facturas[[#This Row],[Horas o Viaje]],"0.00") &amp; "|" &amp; TEXT(tbl_Facturas[[#This Row],[Costo unitario]],"0.00")</f>
        <v>2541|Berry Project|7.50|130.00</v>
      </c>
      <c r="C1696">
        <v>2541</v>
      </c>
      <c r="D1696">
        <v>4</v>
      </c>
      <c r="E1696" t="s">
        <v>1812</v>
      </c>
      <c r="G1696" t="s">
        <v>1750</v>
      </c>
      <c r="H1696" t="s">
        <v>1751</v>
      </c>
      <c r="I1696" s="134" t="s">
        <v>5322</v>
      </c>
      <c r="J1696" t="s">
        <v>1219</v>
      </c>
      <c r="K1696" t="s">
        <v>5883</v>
      </c>
      <c r="L1696">
        <v>2513</v>
      </c>
      <c r="P1696">
        <v>7.5</v>
      </c>
      <c r="Q1696">
        <v>130</v>
      </c>
      <c r="R1696">
        <v>975</v>
      </c>
      <c r="S1696">
        <f>IFERROR(_xlfn.XLOOKUP(tbl_Facturas[[#This Row],[Key_Fact]],tbl_Manifiestos[Key_Manif],tbl_Manifiestos[Pagado a Broker],0),0)</f>
        <v>0</v>
      </c>
      <c r="T1696">
        <v>1092050.8800000011</v>
      </c>
    </row>
    <row r="1697" spans="1:20" x14ac:dyDescent="0.25">
      <c r="A1697" t="s">
        <v>5832</v>
      </c>
      <c r="B1697" t="str">
        <f>tbl_Facturas[[#This Row],[Factura]] &amp; "|" &amp; tbl_Facturas[[#This Row],[Proyecto OK]] &amp; "|" &amp; TEXT(tbl_Facturas[[#This Row],[Horas o Viaje]],"0.00") &amp; "|" &amp; TEXT(tbl_Facturas[[#This Row],[Costo unitario]],"0.00")</f>
        <v>2541|Berry Project|1.00|420.00</v>
      </c>
      <c r="C1697">
        <v>2541</v>
      </c>
      <c r="D1697">
        <v>19</v>
      </c>
      <c r="E1697" t="s">
        <v>12</v>
      </c>
      <c r="G1697" t="s">
        <v>24</v>
      </c>
      <c r="H1697" t="s">
        <v>1752</v>
      </c>
      <c r="I1697" s="134" t="s">
        <v>5322</v>
      </c>
      <c r="J1697" t="s">
        <v>1219</v>
      </c>
      <c r="K1697" t="s">
        <v>5883</v>
      </c>
      <c r="L1697">
        <v>2513</v>
      </c>
      <c r="M1697" t="s">
        <v>622</v>
      </c>
      <c r="P1697">
        <v>1</v>
      </c>
      <c r="Q1697">
        <v>420</v>
      </c>
      <c r="R1697">
        <v>420</v>
      </c>
      <c r="S1697">
        <f>IFERROR(_xlfn.XLOOKUP(tbl_Facturas[[#This Row],[Key_Fact]],tbl_Manifiestos[Key_Manif],tbl_Manifiestos[Pagado a Broker],0),0)</f>
        <v>390.6</v>
      </c>
      <c r="T1697">
        <v>1092470.8800000011</v>
      </c>
    </row>
    <row r="1698" spans="1:20" x14ac:dyDescent="0.25">
      <c r="A1698" t="s">
        <v>5832</v>
      </c>
      <c r="B1698" t="str">
        <f>tbl_Facturas[[#This Row],[Factura]] &amp; "|" &amp; tbl_Facturas[[#This Row],[Proyecto OK]] &amp; "|" &amp; TEXT(tbl_Facturas[[#This Row],[Horas o Viaje]],"0.00") &amp; "|" &amp; TEXT(tbl_Facturas[[#This Row],[Costo unitario]],"0.00")</f>
        <v>2541|Berry Project|9.00|130.00</v>
      </c>
      <c r="C1698">
        <v>2541</v>
      </c>
      <c r="D1698">
        <v>19</v>
      </c>
      <c r="E1698" t="s">
        <v>12</v>
      </c>
      <c r="G1698" t="s">
        <v>24</v>
      </c>
      <c r="H1698" t="s">
        <v>1753</v>
      </c>
      <c r="I1698" s="134" t="s">
        <v>5322</v>
      </c>
      <c r="J1698" t="s">
        <v>1219</v>
      </c>
      <c r="K1698" t="s">
        <v>5883</v>
      </c>
      <c r="L1698">
        <v>2513</v>
      </c>
      <c r="P1698">
        <v>9</v>
      </c>
      <c r="Q1698">
        <v>130</v>
      </c>
      <c r="R1698">
        <v>1170</v>
      </c>
      <c r="S1698">
        <f>IFERROR(_xlfn.XLOOKUP(tbl_Facturas[[#This Row],[Key_Fact]],tbl_Manifiestos[Key_Manif],tbl_Manifiestos[Pagado a Broker],0),0)</f>
        <v>1088.1000000000001</v>
      </c>
      <c r="T1698">
        <v>1093640.8800000011</v>
      </c>
    </row>
    <row r="1699" spans="1:20" x14ac:dyDescent="0.25">
      <c r="A1699" t="s">
        <v>5832</v>
      </c>
      <c r="B1699" t="str">
        <f>tbl_Facturas[[#This Row],[Factura]] &amp; "|" &amp; tbl_Facturas[[#This Row],[Proyecto OK]] &amp; "|" &amp; TEXT(tbl_Facturas[[#This Row],[Horas o Viaje]],"0.00") &amp; "|" &amp; TEXT(tbl_Facturas[[#This Row],[Costo unitario]],"0.00")</f>
        <v>2541|Berry Project|1.50|130.00</v>
      </c>
      <c r="C1699">
        <v>2541</v>
      </c>
      <c r="D1699">
        <v>229</v>
      </c>
      <c r="E1699" t="s">
        <v>5309</v>
      </c>
      <c r="G1699" t="s">
        <v>1235</v>
      </c>
      <c r="H1699" t="s">
        <v>1754</v>
      </c>
      <c r="I1699" s="134" t="s">
        <v>5322</v>
      </c>
      <c r="J1699" t="s">
        <v>1219</v>
      </c>
      <c r="K1699" t="s">
        <v>5883</v>
      </c>
      <c r="L1699">
        <v>2513</v>
      </c>
      <c r="P1699">
        <v>1.5</v>
      </c>
      <c r="Q1699">
        <v>130</v>
      </c>
      <c r="R1699">
        <v>195</v>
      </c>
      <c r="S1699">
        <f>IFERROR(_xlfn.XLOOKUP(tbl_Facturas[[#This Row],[Key_Fact]],tbl_Manifiestos[Key_Manif],tbl_Manifiestos[Pagado a Broker],0),0)</f>
        <v>0</v>
      </c>
      <c r="T1699">
        <v>1093835.8800000011</v>
      </c>
    </row>
    <row r="1700" spans="1:20" x14ac:dyDescent="0.25">
      <c r="A1700" t="s">
        <v>5832</v>
      </c>
      <c r="B1700" t="str">
        <f>tbl_Facturas[[#This Row],[Factura]] &amp; "|" &amp; tbl_Facturas[[#This Row],[Proyecto OK]] &amp; "|" &amp; TEXT(tbl_Facturas[[#This Row],[Horas o Viaje]],"0.00") &amp; "|" &amp; TEXT(tbl_Facturas[[#This Row],[Costo unitario]],"0.00")</f>
        <v>2541|Berry Project|1.00|420.00</v>
      </c>
      <c r="C1700">
        <v>2541</v>
      </c>
      <c r="D1700">
        <v>229</v>
      </c>
      <c r="E1700" t="s">
        <v>5309</v>
      </c>
      <c r="G1700" t="s">
        <v>1235</v>
      </c>
      <c r="H1700" t="s">
        <v>1755</v>
      </c>
      <c r="I1700" s="134" t="s">
        <v>5322</v>
      </c>
      <c r="J1700" t="s">
        <v>1219</v>
      </c>
      <c r="K1700" t="s">
        <v>5883</v>
      </c>
      <c r="L1700">
        <v>2513</v>
      </c>
      <c r="M1700" t="s">
        <v>622</v>
      </c>
      <c r="P1700">
        <v>1</v>
      </c>
      <c r="Q1700">
        <v>420</v>
      </c>
      <c r="R1700">
        <v>420</v>
      </c>
      <c r="S1700">
        <f>IFERROR(_xlfn.XLOOKUP(tbl_Facturas[[#This Row],[Key_Fact]],tbl_Manifiestos[Key_Manif],tbl_Manifiestos[Pagado a Broker],0),0)</f>
        <v>390.6</v>
      </c>
      <c r="T1700">
        <v>1094255.8800000011</v>
      </c>
    </row>
    <row r="1701" spans="1:20" x14ac:dyDescent="0.25">
      <c r="A1701" t="s">
        <v>5832</v>
      </c>
      <c r="B1701" t="str">
        <f>tbl_Facturas[[#This Row],[Factura]] &amp; "|" &amp; tbl_Facturas[[#This Row],[Proyecto OK]] &amp; "|" &amp; TEXT(tbl_Facturas[[#This Row],[Horas o Viaje]],"0.00") &amp; "|" &amp; TEXT(tbl_Facturas[[#This Row],[Costo unitario]],"0.00")</f>
        <v>2541|Berry Project|1.00|420.00</v>
      </c>
      <c r="C1701">
        <v>2541</v>
      </c>
      <c r="D1701">
        <v>356</v>
      </c>
      <c r="E1701" t="s">
        <v>27</v>
      </c>
      <c r="G1701" t="s">
        <v>122</v>
      </c>
      <c r="H1701" t="s">
        <v>1756</v>
      </c>
      <c r="I1701" s="134" t="s">
        <v>5322</v>
      </c>
      <c r="J1701" t="s">
        <v>1219</v>
      </c>
      <c r="K1701" t="s">
        <v>5883</v>
      </c>
      <c r="L1701">
        <v>2513</v>
      </c>
      <c r="M1701" t="s">
        <v>622</v>
      </c>
      <c r="P1701">
        <v>1</v>
      </c>
      <c r="Q1701">
        <v>420</v>
      </c>
      <c r="R1701">
        <v>420</v>
      </c>
      <c r="S1701">
        <f>IFERROR(_xlfn.XLOOKUP(tbl_Facturas[[#This Row],[Key_Fact]],tbl_Manifiestos[Key_Manif],tbl_Manifiestos[Pagado a Broker],0),0)</f>
        <v>390.6</v>
      </c>
      <c r="T1701">
        <v>1094675.8800000011</v>
      </c>
    </row>
    <row r="1702" spans="1:20" x14ac:dyDescent="0.25">
      <c r="A1702" t="s">
        <v>5832</v>
      </c>
      <c r="B1702" t="str">
        <f>tbl_Facturas[[#This Row],[Factura]] &amp; "|" &amp; tbl_Facturas[[#This Row],[Proyecto OK]] &amp; "|" &amp; TEXT(tbl_Facturas[[#This Row],[Horas o Viaje]],"0.00") &amp; "|" &amp; TEXT(tbl_Facturas[[#This Row],[Costo unitario]],"0.00")</f>
        <v>2541|Berry Project|9.50|130.00</v>
      </c>
      <c r="C1702">
        <v>2541</v>
      </c>
      <c r="D1702">
        <v>19</v>
      </c>
      <c r="E1702" t="s">
        <v>12</v>
      </c>
      <c r="G1702" t="s">
        <v>24</v>
      </c>
      <c r="H1702" t="s">
        <v>1757</v>
      </c>
      <c r="I1702" s="134" t="s">
        <v>5322</v>
      </c>
      <c r="J1702" t="s">
        <v>1219</v>
      </c>
      <c r="K1702" t="s">
        <v>5883</v>
      </c>
      <c r="L1702">
        <v>2513</v>
      </c>
      <c r="P1702">
        <v>9.5</v>
      </c>
      <c r="Q1702">
        <v>130</v>
      </c>
      <c r="R1702">
        <v>1235</v>
      </c>
      <c r="S1702">
        <f>IFERROR(_xlfn.XLOOKUP(tbl_Facturas[[#This Row],[Key_Fact]],tbl_Manifiestos[Key_Manif],tbl_Manifiestos[Pagado a Broker],0),0)</f>
        <v>1148.55</v>
      </c>
      <c r="T1702">
        <v>1095910.8800000011</v>
      </c>
    </row>
    <row r="1703" spans="1:20" x14ac:dyDescent="0.25">
      <c r="A1703" t="s">
        <v>5832</v>
      </c>
      <c r="B1703" t="str">
        <f>tbl_Facturas[[#This Row],[Factura]] &amp; "|" &amp; tbl_Facturas[[#This Row],[Proyecto OK]] &amp; "|" &amp; TEXT(tbl_Facturas[[#This Row],[Horas o Viaje]],"0.00") &amp; "|" &amp; TEXT(tbl_Facturas[[#This Row],[Costo unitario]],"0.00")</f>
        <v>2541|Berry Project|8.50|130.00</v>
      </c>
      <c r="C1703">
        <v>2541</v>
      </c>
      <c r="D1703">
        <v>19</v>
      </c>
      <c r="E1703" t="s">
        <v>12</v>
      </c>
      <c r="G1703" t="s">
        <v>24</v>
      </c>
      <c r="H1703" t="s">
        <v>1758</v>
      </c>
      <c r="I1703" s="134" t="s">
        <v>5322</v>
      </c>
      <c r="J1703" t="s">
        <v>1219</v>
      </c>
      <c r="K1703" t="s">
        <v>5883</v>
      </c>
      <c r="L1703">
        <v>2513</v>
      </c>
      <c r="P1703">
        <v>8.5</v>
      </c>
      <c r="Q1703">
        <v>130</v>
      </c>
      <c r="R1703">
        <v>1105</v>
      </c>
      <c r="S1703">
        <f>IFERROR(_xlfn.XLOOKUP(tbl_Facturas[[#This Row],[Key_Fact]],tbl_Manifiestos[Key_Manif],tbl_Manifiestos[Pagado a Broker],0),0)</f>
        <v>1027.6500000000001</v>
      </c>
      <c r="T1703">
        <v>1097015.8800000011</v>
      </c>
    </row>
    <row r="1704" spans="1:20" x14ac:dyDescent="0.25">
      <c r="A1704" t="s">
        <v>5832</v>
      </c>
      <c r="B1704" t="str">
        <f>tbl_Facturas[[#This Row],[Factura]] &amp; "|" &amp; tbl_Facturas[[#This Row],[Proyecto OK]] &amp; "|" &amp; TEXT(tbl_Facturas[[#This Row],[Horas o Viaje]],"0.00") &amp; "|" &amp; TEXT(tbl_Facturas[[#This Row],[Costo unitario]],"0.00")</f>
        <v>2541|Berry Project|8.50|130.00</v>
      </c>
      <c r="C1704">
        <v>2541</v>
      </c>
      <c r="D1704">
        <v>617</v>
      </c>
      <c r="E1704" t="s">
        <v>27</v>
      </c>
      <c r="G1704" t="s">
        <v>36</v>
      </c>
      <c r="H1704" t="s">
        <v>1759</v>
      </c>
      <c r="I1704" s="134" t="s">
        <v>5322</v>
      </c>
      <c r="J1704" t="s">
        <v>1219</v>
      </c>
      <c r="K1704" t="s">
        <v>5883</v>
      </c>
      <c r="L1704">
        <v>2513</v>
      </c>
      <c r="P1704">
        <v>8.5</v>
      </c>
      <c r="Q1704">
        <v>130</v>
      </c>
      <c r="R1704">
        <v>1105</v>
      </c>
      <c r="S1704">
        <f>IFERROR(_xlfn.XLOOKUP(tbl_Facturas[[#This Row],[Key_Fact]],tbl_Manifiestos[Key_Manif],tbl_Manifiestos[Pagado a Broker],0),0)</f>
        <v>1027.6500000000001</v>
      </c>
      <c r="T1704">
        <v>1098120.8800000011</v>
      </c>
    </row>
    <row r="1705" spans="1:20" x14ac:dyDescent="0.25">
      <c r="A1705" t="s">
        <v>5832</v>
      </c>
      <c r="B1705" t="str">
        <f>tbl_Facturas[[#This Row],[Factura]] &amp; "|" &amp; tbl_Facturas[[#This Row],[Proyecto OK]] &amp; "|" &amp; TEXT(tbl_Facturas[[#This Row],[Horas o Viaje]],"0.00") &amp; "|" &amp; TEXT(tbl_Facturas[[#This Row],[Costo unitario]],"0.00")</f>
        <v>2541|Berry Project|1.00|130.00</v>
      </c>
      <c r="C1705">
        <v>2541</v>
      </c>
      <c r="D1705">
        <v>229</v>
      </c>
      <c r="E1705" t="s">
        <v>5309</v>
      </c>
      <c r="G1705" t="s">
        <v>1235</v>
      </c>
      <c r="H1705" t="s">
        <v>1760</v>
      </c>
      <c r="I1705" s="134" t="s">
        <v>5322</v>
      </c>
      <c r="J1705" t="s">
        <v>1219</v>
      </c>
      <c r="K1705" t="s">
        <v>5883</v>
      </c>
      <c r="L1705">
        <v>2513</v>
      </c>
      <c r="P1705">
        <v>1</v>
      </c>
      <c r="Q1705">
        <v>130</v>
      </c>
      <c r="R1705">
        <v>130</v>
      </c>
      <c r="S1705">
        <f>IFERROR(_xlfn.XLOOKUP(tbl_Facturas[[#This Row],[Key_Fact]],tbl_Manifiestos[Key_Manif],tbl_Manifiestos[Pagado a Broker],0),0)</f>
        <v>0</v>
      </c>
      <c r="T1705">
        <v>1098250.8800000011</v>
      </c>
    </row>
    <row r="1706" spans="1:20" x14ac:dyDescent="0.25">
      <c r="A1706" t="s">
        <v>5832</v>
      </c>
      <c r="B1706" t="str">
        <f>tbl_Facturas[[#This Row],[Factura]] &amp; "|" &amp; tbl_Facturas[[#This Row],[Proyecto OK]] &amp; "|" &amp; TEXT(tbl_Facturas[[#This Row],[Horas o Viaje]],"0.00") &amp; "|" &amp; TEXT(tbl_Facturas[[#This Row],[Costo unitario]],"0.00")</f>
        <v>2541|Berry Project|1.00|420.00</v>
      </c>
      <c r="C1706">
        <v>2541</v>
      </c>
      <c r="D1706">
        <v>229</v>
      </c>
      <c r="E1706" t="s">
        <v>5309</v>
      </c>
      <c r="G1706" t="s">
        <v>1235</v>
      </c>
      <c r="H1706" t="s">
        <v>1761</v>
      </c>
      <c r="I1706" s="134" t="s">
        <v>5322</v>
      </c>
      <c r="J1706" t="s">
        <v>1219</v>
      </c>
      <c r="K1706" t="s">
        <v>5883</v>
      </c>
      <c r="L1706">
        <v>2513</v>
      </c>
      <c r="M1706" t="s">
        <v>622</v>
      </c>
      <c r="P1706">
        <v>1</v>
      </c>
      <c r="Q1706">
        <v>420</v>
      </c>
      <c r="R1706">
        <v>420</v>
      </c>
      <c r="S1706">
        <f>IFERROR(_xlfn.XLOOKUP(tbl_Facturas[[#This Row],[Key_Fact]],tbl_Manifiestos[Key_Manif],tbl_Manifiestos[Pagado a Broker],0),0)</f>
        <v>390.6</v>
      </c>
      <c r="T1706">
        <v>1098670.8800000011</v>
      </c>
    </row>
    <row r="1707" spans="1:20" x14ac:dyDescent="0.25">
      <c r="A1707" t="s">
        <v>5832</v>
      </c>
      <c r="B1707" t="str">
        <f>tbl_Facturas[[#This Row],[Factura]] &amp; "|" &amp; tbl_Facturas[[#This Row],[Proyecto OK]] &amp; "|" &amp; TEXT(tbl_Facturas[[#This Row],[Horas o Viaje]],"0.00") &amp; "|" &amp; TEXT(tbl_Facturas[[#This Row],[Costo unitario]],"0.00")</f>
        <v>2541|Berry Project|8.00|130.00</v>
      </c>
      <c r="C1707">
        <v>2541</v>
      </c>
      <c r="D1707">
        <v>76</v>
      </c>
      <c r="E1707" t="s">
        <v>5309</v>
      </c>
      <c r="G1707" t="s">
        <v>1287</v>
      </c>
      <c r="H1707" t="s">
        <v>1762</v>
      </c>
      <c r="I1707" s="134" t="s">
        <v>5322</v>
      </c>
      <c r="J1707" t="s">
        <v>1219</v>
      </c>
      <c r="K1707" t="s">
        <v>5883</v>
      </c>
      <c r="L1707">
        <v>2513</v>
      </c>
      <c r="P1707">
        <v>8</v>
      </c>
      <c r="Q1707">
        <v>130</v>
      </c>
      <c r="R1707">
        <v>1040</v>
      </c>
      <c r="S1707">
        <f>IFERROR(_xlfn.XLOOKUP(tbl_Facturas[[#This Row],[Key_Fact]],tbl_Manifiestos[Key_Manif],tbl_Manifiestos[Pagado a Broker],0),0)</f>
        <v>0</v>
      </c>
      <c r="T1707">
        <v>1099710.8800000011</v>
      </c>
    </row>
    <row r="1708" spans="1:20" x14ac:dyDescent="0.25">
      <c r="A1708" t="s">
        <v>5832</v>
      </c>
      <c r="B1708" t="str">
        <f>tbl_Facturas[[#This Row],[Factura]] &amp; "|" &amp; tbl_Facturas[[#This Row],[Proyecto OK]] &amp; "|" &amp; TEXT(tbl_Facturas[[#This Row],[Horas o Viaje]],"0.00") &amp; "|" &amp; TEXT(tbl_Facturas[[#This Row],[Costo unitario]],"0.00")</f>
        <v>2541|Berry Project|1.00|420.00</v>
      </c>
      <c r="C1708">
        <v>2541</v>
      </c>
      <c r="D1708">
        <v>76</v>
      </c>
      <c r="E1708" t="s">
        <v>5309</v>
      </c>
      <c r="G1708" t="s">
        <v>1287</v>
      </c>
      <c r="H1708" t="s">
        <v>1763</v>
      </c>
      <c r="I1708" s="134" t="s">
        <v>5322</v>
      </c>
      <c r="J1708" t="s">
        <v>1219</v>
      </c>
      <c r="K1708" t="s">
        <v>5883</v>
      </c>
      <c r="L1708">
        <v>2513</v>
      </c>
      <c r="M1708" t="s">
        <v>622</v>
      </c>
      <c r="P1708">
        <v>1</v>
      </c>
      <c r="Q1708">
        <v>420</v>
      </c>
      <c r="R1708">
        <v>420</v>
      </c>
      <c r="S1708">
        <f>IFERROR(_xlfn.XLOOKUP(tbl_Facturas[[#This Row],[Key_Fact]],tbl_Manifiestos[Key_Manif],tbl_Manifiestos[Pagado a Broker],0),0)</f>
        <v>390.6</v>
      </c>
      <c r="T1708">
        <v>1100130.8800000011</v>
      </c>
    </row>
    <row r="1709" spans="1:20" x14ac:dyDescent="0.25">
      <c r="A1709" t="s">
        <v>5832</v>
      </c>
      <c r="B1709" t="str">
        <f>tbl_Facturas[[#This Row],[Factura]] &amp; "|" &amp; tbl_Facturas[[#This Row],[Proyecto OK]] &amp; "|" &amp; TEXT(tbl_Facturas[[#This Row],[Horas o Viaje]],"0.00") &amp; "|" &amp; TEXT(tbl_Facturas[[#This Row],[Costo unitario]],"0.00")</f>
        <v>2541|Berry Project|1.75|130.00</v>
      </c>
      <c r="C1709">
        <v>2541</v>
      </c>
      <c r="D1709">
        <v>76</v>
      </c>
      <c r="E1709" t="s">
        <v>5309</v>
      </c>
      <c r="G1709" t="s">
        <v>1287</v>
      </c>
      <c r="H1709" t="s">
        <v>1764</v>
      </c>
      <c r="I1709" s="134" t="s">
        <v>5322</v>
      </c>
      <c r="J1709" t="s">
        <v>1219</v>
      </c>
      <c r="K1709" t="s">
        <v>5883</v>
      </c>
      <c r="L1709">
        <v>2513</v>
      </c>
      <c r="P1709">
        <v>1.75</v>
      </c>
      <c r="Q1709">
        <v>130</v>
      </c>
      <c r="R1709">
        <v>227.5</v>
      </c>
      <c r="S1709">
        <f>IFERROR(_xlfn.XLOOKUP(tbl_Facturas[[#This Row],[Key_Fact]],tbl_Manifiestos[Key_Manif],tbl_Manifiestos[Pagado a Broker],0),0)</f>
        <v>0</v>
      </c>
      <c r="T1709">
        <v>1100358.3800000011</v>
      </c>
    </row>
    <row r="1710" spans="1:20" x14ac:dyDescent="0.25">
      <c r="A1710" t="s">
        <v>5832</v>
      </c>
      <c r="B1710" t="str">
        <f>tbl_Facturas[[#This Row],[Factura]] &amp; "|" &amp; tbl_Facturas[[#This Row],[Proyecto OK]] &amp; "|" &amp; TEXT(tbl_Facturas[[#This Row],[Horas o Viaje]],"0.00") &amp; "|" &amp; TEXT(tbl_Facturas[[#This Row],[Costo unitario]],"0.00")</f>
        <v>2541|Berry Project|1.00|420.00</v>
      </c>
      <c r="C1710">
        <v>2541</v>
      </c>
      <c r="D1710">
        <v>76</v>
      </c>
      <c r="E1710" t="s">
        <v>5309</v>
      </c>
      <c r="G1710" t="s">
        <v>1287</v>
      </c>
      <c r="H1710" t="s">
        <v>1765</v>
      </c>
      <c r="I1710" s="134" t="s">
        <v>5322</v>
      </c>
      <c r="J1710" t="s">
        <v>1219</v>
      </c>
      <c r="K1710" t="s">
        <v>5883</v>
      </c>
      <c r="L1710">
        <v>2513</v>
      </c>
      <c r="M1710" t="s">
        <v>622</v>
      </c>
      <c r="P1710">
        <v>1</v>
      </c>
      <c r="Q1710">
        <v>420</v>
      </c>
      <c r="R1710">
        <v>420</v>
      </c>
      <c r="S1710">
        <f>IFERROR(_xlfn.XLOOKUP(tbl_Facturas[[#This Row],[Key_Fact]],tbl_Manifiestos[Key_Manif],tbl_Manifiestos[Pagado a Broker],0),0)</f>
        <v>390.6</v>
      </c>
      <c r="T1710">
        <v>1100778.3800000011</v>
      </c>
    </row>
    <row r="1711" spans="1:20" x14ac:dyDescent="0.25">
      <c r="A1711" t="s">
        <v>5832</v>
      </c>
      <c r="B1711" t="str">
        <f>tbl_Facturas[[#This Row],[Factura]] &amp; "|" &amp; tbl_Facturas[[#This Row],[Proyecto OK]] &amp; "|" &amp; TEXT(tbl_Facturas[[#This Row],[Horas o Viaje]],"0.00") &amp; "|" &amp; TEXT(tbl_Facturas[[#This Row],[Costo unitario]],"0.00")</f>
        <v>2541|Berry Project|6.75|130.00</v>
      </c>
      <c r="C1711">
        <v>2541</v>
      </c>
      <c r="D1711">
        <v>73</v>
      </c>
      <c r="E1711" t="s">
        <v>19</v>
      </c>
      <c r="G1711" t="s">
        <v>20</v>
      </c>
      <c r="H1711" t="s">
        <v>1766</v>
      </c>
      <c r="I1711" s="134" t="s">
        <v>5322</v>
      </c>
      <c r="J1711" t="s">
        <v>1219</v>
      </c>
      <c r="K1711" t="s">
        <v>5883</v>
      </c>
      <c r="L1711">
        <v>2513</v>
      </c>
      <c r="P1711">
        <v>6.75</v>
      </c>
      <c r="Q1711">
        <v>130</v>
      </c>
      <c r="R1711">
        <v>877.5</v>
      </c>
      <c r="S1711">
        <f>IFERROR(_xlfn.XLOOKUP(tbl_Facturas[[#This Row],[Key_Fact]],tbl_Manifiestos[Key_Manif],tbl_Manifiestos[Pagado a Broker],0),0)</f>
        <v>0</v>
      </c>
      <c r="T1711">
        <v>1101655.8800000011</v>
      </c>
    </row>
    <row r="1712" spans="1:20" x14ac:dyDescent="0.25">
      <c r="A1712" t="s">
        <v>5832</v>
      </c>
      <c r="B1712" t="str">
        <f>tbl_Facturas[[#This Row],[Factura]] &amp; "|" &amp; tbl_Facturas[[#This Row],[Proyecto OK]] &amp; "|" &amp; TEXT(tbl_Facturas[[#This Row],[Horas o Viaje]],"0.00") &amp; "|" &amp; TEXT(tbl_Facturas[[#This Row],[Costo unitario]],"0.00")</f>
        <v>2541|Berry Project|1.00|420.00</v>
      </c>
      <c r="C1712">
        <v>2541</v>
      </c>
      <c r="D1712">
        <v>73</v>
      </c>
      <c r="E1712" t="s">
        <v>19</v>
      </c>
      <c r="G1712" t="s">
        <v>20</v>
      </c>
      <c r="H1712" t="s">
        <v>1767</v>
      </c>
      <c r="I1712" s="134" t="s">
        <v>5322</v>
      </c>
      <c r="J1712" t="s">
        <v>1219</v>
      </c>
      <c r="K1712" t="s">
        <v>5883</v>
      </c>
      <c r="L1712">
        <v>2513</v>
      </c>
      <c r="M1712" t="s">
        <v>622</v>
      </c>
      <c r="P1712">
        <v>1</v>
      </c>
      <c r="Q1712">
        <v>420</v>
      </c>
      <c r="R1712">
        <v>420</v>
      </c>
      <c r="S1712">
        <f>IFERROR(_xlfn.XLOOKUP(tbl_Facturas[[#This Row],[Key_Fact]],tbl_Manifiestos[Key_Manif],tbl_Manifiestos[Pagado a Broker],0),0)</f>
        <v>390.6</v>
      </c>
      <c r="T1712">
        <v>1102075.8800000011</v>
      </c>
    </row>
    <row r="1713" spans="1:20" x14ac:dyDescent="0.25">
      <c r="A1713" t="s">
        <v>5832</v>
      </c>
      <c r="B1713" t="str">
        <f>tbl_Facturas[[#This Row],[Factura]] &amp; "|" &amp; tbl_Facturas[[#This Row],[Proyecto OK]] &amp; "|" &amp; TEXT(tbl_Facturas[[#This Row],[Horas o Viaje]],"0.00") &amp; "|" &amp; TEXT(tbl_Facturas[[#This Row],[Costo unitario]],"0.00")</f>
        <v>2541|Berry Project|1.00|420.00</v>
      </c>
      <c r="C1713">
        <v>2541</v>
      </c>
      <c r="D1713">
        <v>82</v>
      </c>
      <c r="E1713" t="s">
        <v>12</v>
      </c>
      <c r="G1713" t="s">
        <v>792</v>
      </c>
      <c r="H1713" t="s">
        <v>1768</v>
      </c>
      <c r="I1713" s="134" t="s">
        <v>5322</v>
      </c>
      <c r="J1713" t="s">
        <v>1219</v>
      </c>
      <c r="K1713" t="s">
        <v>5883</v>
      </c>
      <c r="L1713">
        <v>2513</v>
      </c>
      <c r="M1713" t="s">
        <v>622</v>
      </c>
      <c r="P1713">
        <v>1</v>
      </c>
      <c r="Q1713">
        <v>420</v>
      </c>
      <c r="R1713">
        <v>420</v>
      </c>
      <c r="S1713">
        <f>IFERROR(_xlfn.XLOOKUP(tbl_Facturas[[#This Row],[Key_Fact]],tbl_Manifiestos[Key_Manif],tbl_Manifiestos[Pagado a Broker],0),0)</f>
        <v>390.6</v>
      </c>
      <c r="T1713">
        <v>1102495.8800000011</v>
      </c>
    </row>
    <row r="1714" spans="1:20" x14ac:dyDescent="0.25">
      <c r="A1714" t="s">
        <v>5832</v>
      </c>
      <c r="B1714" t="str">
        <f>tbl_Facturas[[#This Row],[Factura]] &amp; "|" &amp; tbl_Facturas[[#This Row],[Proyecto OK]] &amp; "|" &amp; TEXT(tbl_Facturas[[#This Row],[Horas o Viaje]],"0.00") &amp; "|" &amp; TEXT(tbl_Facturas[[#This Row],[Costo unitario]],"0.00")</f>
        <v>2541|Berry Project|7.00|130.00</v>
      </c>
      <c r="C1714">
        <v>2541</v>
      </c>
      <c r="D1714">
        <v>82</v>
      </c>
      <c r="E1714" t="s">
        <v>12</v>
      </c>
      <c r="G1714" t="s">
        <v>792</v>
      </c>
      <c r="H1714" t="s">
        <v>1769</v>
      </c>
      <c r="I1714" s="134" t="s">
        <v>5322</v>
      </c>
      <c r="J1714" t="s">
        <v>1219</v>
      </c>
      <c r="K1714" t="s">
        <v>5883</v>
      </c>
      <c r="L1714">
        <v>2513</v>
      </c>
      <c r="P1714">
        <v>7</v>
      </c>
      <c r="Q1714">
        <v>130</v>
      </c>
      <c r="R1714">
        <v>910</v>
      </c>
      <c r="S1714">
        <f>IFERROR(_xlfn.XLOOKUP(tbl_Facturas[[#This Row],[Key_Fact]],tbl_Manifiestos[Key_Manif],tbl_Manifiestos[Pagado a Broker],0),0)</f>
        <v>846.30000000000007</v>
      </c>
      <c r="T1714">
        <v>1103405.8800000011</v>
      </c>
    </row>
    <row r="1715" spans="1:20" x14ac:dyDescent="0.25">
      <c r="A1715" t="s">
        <v>5832</v>
      </c>
      <c r="B1715" t="str">
        <f>tbl_Facturas[[#This Row],[Factura]] &amp; "|" &amp; tbl_Facturas[[#This Row],[Proyecto OK]] &amp; "|" &amp; TEXT(tbl_Facturas[[#This Row],[Horas o Viaje]],"0.00") &amp; "|" &amp; TEXT(tbl_Facturas[[#This Row],[Costo unitario]],"0.00")</f>
        <v>2541|Berry Project|1.00|420.00</v>
      </c>
      <c r="C1715">
        <v>2541</v>
      </c>
      <c r="D1715">
        <v>2</v>
      </c>
      <c r="E1715" t="s">
        <v>5305</v>
      </c>
      <c r="G1715" t="s">
        <v>1770</v>
      </c>
      <c r="H1715" t="s">
        <v>1771</v>
      </c>
      <c r="I1715" s="134" t="s">
        <v>5322</v>
      </c>
      <c r="J1715" t="s">
        <v>1219</v>
      </c>
      <c r="K1715" t="s">
        <v>5883</v>
      </c>
      <c r="L1715">
        <v>2513</v>
      </c>
      <c r="M1715" t="s">
        <v>622</v>
      </c>
      <c r="P1715">
        <v>1</v>
      </c>
      <c r="Q1715">
        <v>420</v>
      </c>
      <c r="R1715">
        <v>420</v>
      </c>
      <c r="S1715">
        <f>IFERROR(_xlfn.XLOOKUP(tbl_Facturas[[#This Row],[Key_Fact]],tbl_Manifiestos[Key_Manif],tbl_Manifiestos[Pagado a Broker],0),0)</f>
        <v>390.6</v>
      </c>
      <c r="T1715">
        <v>1103825.8800000011</v>
      </c>
    </row>
    <row r="1716" spans="1:20" x14ac:dyDescent="0.25">
      <c r="A1716" t="s">
        <v>5832</v>
      </c>
      <c r="B1716" t="str">
        <f>tbl_Facturas[[#This Row],[Factura]] &amp; "|" &amp; tbl_Facturas[[#This Row],[Proyecto OK]] &amp; "|" &amp; TEXT(tbl_Facturas[[#This Row],[Horas o Viaje]],"0.00") &amp; "|" &amp; TEXT(tbl_Facturas[[#This Row],[Costo unitario]],"0.00")</f>
        <v>2541|Berry Project|1.00|420.00</v>
      </c>
      <c r="C1716">
        <v>2541</v>
      </c>
      <c r="D1716">
        <v>103</v>
      </c>
      <c r="E1716" t="s">
        <v>27</v>
      </c>
      <c r="G1716" t="s">
        <v>284</v>
      </c>
      <c r="H1716" t="s">
        <v>1772</v>
      </c>
      <c r="I1716" s="134" t="s">
        <v>5322</v>
      </c>
      <c r="J1716" t="s">
        <v>1219</v>
      </c>
      <c r="K1716" t="s">
        <v>5883</v>
      </c>
      <c r="L1716">
        <v>2513</v>
      </c>
      <c r="M1716" t="s">
        <v>622</v>
      </c>
      <c r="P1716">
        <v>1</v>
      </c>
      <c r="Q1716">
        <v>420</v>
      </c>
      <c r="R1716">
        <v>420</v>
      </c>
      <c r="S1716">
        <f>IFERROR(_xlfn.XLOOKUP(tbl_Facturas[[#This Row],[Key_Fact]],tbl_Manifiestos[Key_Manif],tbl_Manifiestos[Pagado a Broker],0),0)</f>
        <v>390.6</v>
      </c>
      <c r="T1716">
        <v>1104245.8800000011</v>
      </c>
    </row>
    <row r="1717" spans="1:20" x14ac:dyDescent="0.25">
      <c r="A1717" t="s">
        <v>5832</v>
      </c>
      <c r="B1717" t="str">
        <f>tbl_Facturas[[#This Row],[Factura]] &amp; "|" &amp; tbl_Facturas[[#This Row],[Proyecto OK]] &amp; "|" &amp; TEXT(tbl_Facturas[[#This Row],[Horas o Viaje]],"0.00") &amp; "|" &amp; TEXT(tbl_Facturas[[#This Row],[Costo unitario]],"0.00")</f>
        <v>2541|Berry Project|1.00|420.00</v>
      </c>
      <c r="C1717">
        <v>2541</v>
      </c>
      <c r="D1717">
        <v>73</v>
      </c>
      <c r="E1717" t="s">
        <v>19</v>
      </c>
      <c r="G1717" t="s">
        <v>20</v>
      </c>
      <c r="H1717" t="s">
        <v>1773</v>
      </c>
      <c r="I1717" s="134" t="s">
        <v>5322</v>
      </c>
      <c r="J1717" t="s">
        <v>1219</v>
      </c>
      <c r="K1717" t="s">
        <v>5883</v>
      </c>
      <c r="L1717">
        <v>2513</v>
      </c>
      <c r="M1717" t="s">
        <v>622</v>
      </c>
      <c r="P1717">
        <v>1</v>
      </c>
      <c r="Q1717">
        <v>420</v>
      </c>
      <c r="R1717">
        <v>420</v>
      </c>
      <c r="S1717">
        <f>IFERROR(_xlfn.XLOOKUP(tbl_Facturas[[#This Row],[Key_Fact]],tbl_Manifiestos[Key_Manif],tbl_Manifiestos[Pagado a Broker],0),0)</f>
        <v>390.6</v>
      </c>
      <c r="T1717">
        <v>1104665.8800000011</v>
      </c>
    </row>
    <row r="1718" spans="1:20" x14ac:dyDescent="0.25">
      <c r="A1718" t="s">
        <v>5832</v>
      </c>
      <c r="B1718" t="str">
        <f>tbl_Facturas[[#This Row],[Factura]] &amp; "|" &amp; tbl_Facturas[[#This Row],[Proyecto OK]] &amp; "|" &amp; TEXT(tbl_Facturas[[#This Row],[Horas o Viaje]],"0.00") &amp; "|" &amp; TEXT(tbl_Facturas[[#This Row],[Costo unitario]],"0.00")</f>
        <v>2541|Berry Project|4.50|130.00</v>
      </c>
      <c r="C1718">
        <v>2541</v>
      </c>
      <c r="D1718">
        <v>73</v>
      </c>
      <c r="E1718" t="s">
        <v>19</v>
      </c>
      <c r="G1718" t="s">
        <v>20</v>
      </c>
      <c r="H1718" t="s">
        <v>1774</v>
      </c>
      <c r="I1718" s="134" t="s">
        <v>5322</v>
      </c>
      <c r="J1718" t="s">
        <v>1219</v>
      </c>
      <c r="K1718" t="s">
        <v>5883</v>
      </c>
      <c r="L1718">
        <v>2513</v>
      </c>
      <c r="P1718">
        <v>4.5</v>
      </c>
      <c r="Q1718">
        <v>130</v>
      </c>
      <c r="R1718">
        <v>585</v>
      </c>
      <c r="S1718">
        <f>IFERROR(_xlfn.XLOOKUP(tbl_Facturas[[#This Row],[Key_Fact]],tbl_Manifiestos[Key_Manif],tbl_Manifiestos[Pagado a Broker],0),0)</f>
        <v>0</v>
      </c>
      <c r="T1718">
        <v>1105250.8800000011</v>
      </c>
    </row>
    <row r="1719" spans="1:20" x14ac:dyDescent="0.25">
      <c r="A1719" t="s">
        <v>5832</v>
      </c>
      <c r="B1719" t="str">
        <f>tbl_Facturas[[#This Row],[Factura]] &amp; "|" &amp; tbl_Facturas[[#This Row],[Proyecto OK]] &amp; "|" &amp; TEXT(tbl_Facturas[[#This Row],[Horas o Viaje]],"0.00") &amp; "|" &amp; TEXT(tbl_Facturas[[#This Row],[Costo unitario]],"0.00")</f>
        <v>2541|Berry Project|6.00|130.00</v>
      </c>
      <c r="C1719">
        <v>2541</v>
      </c>
      <c r="D1719">
        <v>103</v>
      </c>
      <c r="E1719" t="s">
        <v>27</v>
      </c>
      <c r="G1719" t="s">
        <v>284</v>
      </c>
      <c r="H1719" t="s">
        <v>1775</v>
      </c>
      <c r="I1719" s="134" t="s">
        <v>5322</v>
      </c>
      <c r="J1719" t="s">
        <v>1219</v>
      </c>
      <c r="K1719" t="s">
        <v>5883</v>
      </c>
      <c r="L1719">
        <v>2513</v>
      </c>
      <c r="P1719">
        <v>6</v>
      </c>
      <c r="Q1719">
        <v>130</v>
      </c>
      <c r="R1719">
        <v>780</v>
      </c>
      <c r="S1719">
        <f>IFERROR(_xlfn.XLOOKUP(tbl_Facturas[[#This Row],[Key_Fact]],tbl_Manifiestos[Key_Manif],tbl_Manifiestos[Pagado a Broker],0),0)</f>
        <v>725.40000000000009</v>
      </c>
      <c r="T1719">
        <v>1106030.8800000011</v>
      </c>
    </row>
    <row r="1720" spans="1:20" x14ac:dyDescent="0.25">
      <c r="A1720" t="s">
        <v>5832</v>
      </c>
      <c r="B1720" t="str">
        <f>tbl_Facturas[[#This Row],[Factura]] &amp; "|" &amp; tbl_Facturas[[#This Row],[Proyecto OK]] &amp; "|" &amp; TEXT(tbl_Facturas[[#This Row],[Horas o Viaje]],"0.00") &amp; "|" &amp; TEXT(tbl_Facturas[[#This Row],[Costo unitario]],"0.00")</f>
        <v>2541|Berry Project|1.00|420.00</v>
      </c>
      <c r="C1720">
        <v>2541</v>
      </c>
      <c r="D1720">
        <v>73</v>
      </c>
      <c r="E1720" t="s">
        <v>19</v>
      </c>
      <c r="G1720" t="s">
        <v>20</v>
      </c>
      <c r="H1720" t="s">
        <v>1776</v>
      </c>
      <c r="I1720" s="134" t="s">
        <v>5322</v>
      </c>
      <c r="J1720" t="s">
        <v>1219</v>
      </c>
      <c r="K1720" t="s">
        <v>5883</v>
      </c>
      <c r="L1720">
        <v>2513</v>
      </c>
      <c r="M1720" t="s">
        <v>622</v>
      </c>
      <c r="P1720">
        <v>1</v>
      </c>
      <c r="Q1720">
        <v>420</v>
      </c>
      <c r="R1720">
        <v>420</v>
      </c>
      <c r="S1720">
        <f>IFERROR(_xlfn.XLOOKUP(tbl_Facturas[[#This Row],[Key_Fact]],tbl_Manifiestos[Key_Manif],tbl_Manifiestos[Pagado a Broker],0),0)</f>
        <v>390.6</v>
      </c>
      <c r="T1720">
        <v>1106450.8800000011</v>
      </c>
    </row>
    <row r="1721" spans="1:20" x14ac:dyDescent="0.25">
      <c r="A1721" t="s">
        <v>5832</v>
      </c>
      <c r="B1721" t="str">
        <f>tbl_Facturas[[#This Row],[Factura]] &amp; "|" &amp; tbl_Facturas[[#This Row],[Proyecto OK]] &amp; "|" &amp; TEXT(tbl_Facturas[[#This Row],[Horas o Viaje]],"0.00") &amp; "|" &amp; TEXT(tbl_Facturas[[#This Row],[Costo unitario]],"0.00")</f>
        <v>2541|Berry Project|3.50|130.00</v>
      </c>
      <c r="C1721">
        <v>2541</v>
      </c>
      <c r="D1721">
        <v>73</v>
      </c>
      <c r="E1721" t="s">
        <v>19</v>
      </c>
      <c r="G1721" t="s">
        <v>20</v>
      </c>
      <c r="H1721" t="s">
        <v>1777</v>
      </c>
      <c r="I1721" s="134" t="s">
        <v>5322</v>
      </c>
      <c r="J1721" t="s">
        <v>1219</v>
      </c>
      <c r="K1721" t="s">
        <v>5883</v>
      </c>
      <c r="L1721">
        <v>2513</v>
      </c>
      <c r="P1721">
        <v>3.5</v>
      </c>
      <c r="Q1721">
        <v>130</v>
      </c>
      <c r="R1721">
        <v>455</v>
      </c>
      <c r="S1721">
        <f>IFERROR(_xlfn.XLOOKUP(tbl_Facturas[[#This Row],[Key_Fact]],tbl_Manifiestos[Key_Manif],tbl_Manifiestos[Pagado a Broker],0),0)</f>
        <v>0</v>
      </c>
      <c r="T1721">
        <v>1106905.8800000011</v>
      </c>
    </row>
    <row r="1722" spans="1:20" x14ac:dyDescent="0.25">
      <c r="A1722" t="s">
        <v>5832</v>
      </c>
      <c r="B1722" t="str">
        <f>tbl_Facturas[[#This Row],[Factura]] &amp; "|" &amp; tbl_Facturas[[#This Row],[Proyecto OK]] &amp; "|" &amp; TEXT(tbl_Facturas[[#This Row],[Horas o Viaje]],"0.00") &amp; "|" &amp; TEXT(tbl_Facturas[[#This Row],[Costo unitario]],"0.00")</f>
        <v>2541|Berry Project|1.00|420.00</v>
      </c>
      <c r="C1722">
        <v>2541</v>
      </c>
      <c r="D1722">
        <v>73</v>
      </c>
      <c r="E1722" t="s">
        <v>19</v>
      </c>
      <c r="G1722" t="s">
        <v>20</v>
      </c>
      <c r="H1722" t="s">
        <v>1778</v>
      </c>
      <c r="I1722" s="134" t="s">
        <v>5322</v>
      </c>
      <c r="J1722" t="s">
        <v>1219</v>
      </c>
      <c r="K1722" t="s">
        <v>5883</v>
      </c>
      <c r="L1722">
        <v>2513</v>
      </c>
      <c r="M1722" t="s">
        <v>622</v>
      </c>
      <c r="P1722">
        <v>1</v>
      </c>
      <c r="Q1722">
        <v>420</v>
      </c>
      <c r="R1722">
        <v>420</v>
      </c>
      <c r="S1722">
        <f>IFERROR(_xlfn.XLOOKUP(tbl_Facturas[[#This Row],[Key_Fact]],tbl_Manifiestos[Key_Manif],tbl_Manifiestos[Pagado a Broker],0),0)</f>
        <v>390.6</v>
      </c>
      <c r="T1722">
        <v>1107325.8800000011</v>
      </c>
    </row>
    <row r="1723" spans="1:20" x14ac:dyDescent="0.25">
      <c r="A1723" t="s">
        <v>5832</v>
      </c>
      <c r="B1723" t="str">
        <f>tbl_Facturas[[#This Row],[Factura]] &amp; "|" &amp; tbl_Facturas[[#This Row],[Proyecto OK]] &amp; "|" &amp; TEXT(tbl_Facturas[[#This Row],[Horas o Viaje]],"0.00") &amp; "|" &amp; TEXT(tbl_Facturas[[#This Row],[Costo unitario]],"0.00")</f>
        <v>2541|Berry Project|6.00|130.00</v>
      </c>
      <c r="C1723">
        <v>2541</v>
      </c>
      <c r="D1723">
        <v>73</v>
      </c>
      <c r="E1723" t="s">
        <v>19</v>
      </c>
      <c r="G1723" t="s">
        <v>20</v>
      </c>
      <c r="H1723" t="s">
        <v>1779</v>
      </c>
      <c r="I1723" s="134" t="s">
        <v>5322</v>
      </c>
      <c r="J1723" t="s">
        <v>1219</v>
      </c>
      <c r="K1723" t="s">
        <v>5883</v>
      </c>
      <c r="L1723">
        <v>2513</v>
      </c>
      <c r="P1723">
        <v>6</v>
      </c>
      <c r="Q1723">
        <v>130</v>
      </c>
      <c r="R1723">
        <v>780</v>
      </c>
      <c r="S1723">
        <f>IFERROR(_xlfn.XLOOKUP(tbl_Facturas[[#This Row],[Key_Fact]],tbl_Manifiestos[Key_Manif],tbl_Manifiestos[Pagado a Broker],0),0)</f>
        <v>725.40000000000009</v>
      </c>
      <c r="T1723">
        <v>1108105.8800000011</v>
      </c>
    </row>
    <row r="1724" spans="1:20" x14ac:dyDescent="0.25">
      <c r="A1724" t="s">
        <v>5832</v>
      </c>
      <c r="B1724" t="str">
        <f>tbl_Facturas[[#This Row],[Factura]] &amp; "|" &amp; tbl_Facturas[[#This Row],[Proyecto OK]] &amp; "|" &amp; TEXT(tbl_Facturas[[#This Row],[Horas o Viaje]],"0.00") &amp; "|" &amp; TEXT(tbl_Facturas[[#This Row],[Costo unitario]],"0.00")</f>
        <v>2541|Berry Project|9.00|130.00</v>
      </c>
      <c r="C1724">
        <v>2541</v>
      </c>
      <c r="D1724">
        <v>103</v>
      </c>
      <c r="E1724" t="s">
        <v>27</v>
      </c>
      <c r="G1724" t="s">
        <v>284</v>
      </c>
      <c r="H1724" t="s">
        <v>1780</v>
      </c>
      <c r="I1724" s="134" t="s">
        <v>5322</v>
      </c>
      <c r="J1724" t="s">
        <v>1219</v>
      </c>
      <c r="K1724" t="s">
        <v>5883</v>
      </c>
      <c r="L1724">
        <v>2513</v>
      </c>
      <c r="P1724">
        <v>9</v>
      </c>
      <c r="Q1724">
        <v>130</v>
      </c>
      <c r="R1724">
        <v>1170</v>
      </c>
      <c r="S1724">
        <f>IFERROR(_xlfn.XLOOKUP(tbl_Facturas[[#This Row],[Key_Fact]],tbl_Manifiestos[Key_Manif],tbl_Manifiestos[Pagado a Broker],0),0)</f>
        <v>1088.1000000000001</v>
      </c>
      <c r="T1724">
        <v>1109275.8800000011</v>
      </c>
    </row>
    <row r="1725" spans="1:20" x14ac:dyDescent="0.25">
      <c r="A1725" t="s">
        <v>5832</v>
      </c>
      <c r="B1725" t="str">
        <f>tbl_Facturas[[#This Row],[Factura]] &amp; "|" &amp; tbl_Facturas[[#This Row],[Proyecto OK]] &amp; "|" &amp; TEXT(tbl_Facturas[[#This Row],[Horas o Viaje]],"0.00") &amp; "|" &amp; TEXT(tbl_Facturas[[#This Row],[Costo unitario]],"0.00")</f>
        <v>2541|Berry Project|2.00|130.00</v>
      </c>
      <c r="C1725">
        <v>2541</v>
      </c>
      <c r="D1725">
        <v>73</v>
      </c>
      <c r="E1725" t="s">
        <v>19</v>
      </c>
      <c r="G1725" t="s">
        <v>20</v>
      </c>
      <c r="H1725" t="s">
        <v>1781</v>
      </c>
      <c r="I1725" s="134" t="s">
        <v>5322</v>
      </c>
      <c r="J1725" t="s">
        <v>1219</v>
      </c>
      <c r="K1725" t="s">
        <v>5883</v>
      </c>
      <c r="L1725">
        <v>2513</v>
      </c>
      <c r="P1725">
        <v>2</v>
      </c>
      <c r="Q1725">
        <v>130</v>
      </c>
      <c r="R1725">
        <v>260</v>
      </c>
      <c r="S1725">
        <f>IFERROR(_xlfn.XLOOKUP(tbl_Facturas[[#This Row],[Key_Fact]],tbl_Manifiestos[Key_Manif],tbl_Manifiestos[Pagado a Broker],0),0)</f>
        <v>0</v>
      </c>
      <c r="T1725">
        <v>1109535.8800000011</v>
      </c>
    </row>
    <row r="1726" spans="1:20" x14ac:dyDescent="0.25">
      <c r="A1726" t="s">
        <v>5832</v>
      </c>
      <c r="B1726" t="str">
        <f>tbl_Facturas[[#This Row],[Factura]] &amp; "|" &amp; tbl_Facturas[[#This Row],[Proyecto OK]] &amp; "|" &amp; TEXT(tbl_Facturas[[#This Row],[Horas o Viaje]],"0.00") &amp; "|" &amp; TEXT(tbl_Facturas[[#This Row],[Costo unitario]],"0.00")</f>
        <v>2541|Berry Project|1.00|420.00</v>
      </c>
      <c r="C1726">
        <v>2541</v>
      </c>
      <c r="D1726">
        <v>73</v>
      </c>
      <c r="E1726" t="s">
        <v>19</v>
      </c>
      <c r="G1726" t="s">
        <v>20</v>
      </c>
      <c r="H1726" t="s">
        <v>1782</v>
      </c>
      <c r="I1726" s="134" t="s">
        <v>5322</v>
      </c>
      <c r="J1726" t="s">
        <v>1219</v>
      </c>
      <c r="K1726" t="s">
        <v>5883</v>
      </c>
      <c r="L1726">
        <v>2513</v>
      </c>
      <c r="M1726" t="s">
        <v>622</v>
      </c>
      <c r="P1726">
        <v>1</v>
      </c>
      <c r="Q1726">
        <v>420</v>
      </c>
      <c r="R1726">
        <v>420</v>
      </c>
      <c r="S1726">
        <f>IFERROR(_xlfn.XLOOKUP(tbl_Facturas[[#This Row],[Key_Fact]],tbl_Manifiestos[Key_Manif],tbl_Manifiestos[Pagado a Broker],0),0)</f>
        <v>390.6</v>
      </c>
      <c r="T1726">
        <v>1109955.8800000011</v>
      </c>
    </row>
    <row r="1727" spans="1:20" x14ac:dyDescent="0.25">
      <c r="A1727" t="s">
        <v>5832</v>
      </c>
      <c r="B1727" t="str">
        <f>tbl_Facturas[[#This Row],[Factura]] &amp; "|" &amp; tbl_Facturas[[#This Row],[Proyecto OK]] &amp; "|" &amp; TEXT(tbl_Facturas[[#This Row],[Horas o Viaje]],"0.00") &amp; "|" &amp; TEXT(tbl_Facturas[[#This Row],[Costo unitario]],"0.00")</f>
        <v>2541|Berry Project|4.50|130.00</v>
      </c>
      <c r="C1727">
        <v>2541</v>
      </c>
      <c r="D1727">
        <v>103</v>
      </c>
      <c r="E1727" t="s">
        <v>27</v>
      </c>
      <c r="G1727" t="s">
        <v>284</v>
      </c>
      <c r="H1727" t="s">
        <v>1783</v>
      </c>
      <c r="I1727" s="134" t="s">
        <v>5322</v>
      </c>
      <c r="J1727" t="s">
        <v>1219</v>
      </c>
      <c r="K1727" t="s">
        <v>5883</v>
      </c>
      <c r="L1727">
        <v>2513</v>
      </c>
      <c r="P1727">
        <v>4.5</v>
      </c>
      <c r="Q1727">
        <v>130</v>
      </c>
      <c r="R1727">
        <v>585</v>
      </c>
      <c r="S1727">
        <f>IFERROR(_xlfn.XLOOKUP(tbl_Facturas[[#This Row],[Key_Fact]],tbl_Manifiestos[Key_Manif],tbl_Manifiestos[Pagado a Broker],0),0)</f>
        <v>0</v>
      </c>
      <c r="T1727">
        <v>1110540.8800000011</v>
      </c>
    </row>
    <row r="1728" spans="1:20" x14ac:dyDescent="0.25">
      <c r="A1728" t="s">
        <v>5832</v>
      </c>
      <c r="B1728" t="str">
        <f>tbl_Facturas[[#This Row],[Factura]] &amp; "|" &amp; tbl_Facturas[[#This Row],[Proyecto OK]] &amp; "|" &amp; TEXT(tbl_Facturas[[#This Row],[Horas o Viaje]],"0.00") &amp; "|" &amp; TEXT(tbl_Facturas[[#This Row],[Costo unitario]],"0.00")</f>
        <v>2541|Berry Project|1.00|420.00</v>
      </c>
      <c r="C1728">
        <v>2541</v>
      </c>
      <c r="D1728">
        <v>82</v>
      </c>
      <c r="E1728" t="s">
        <v>12</v>
      </c>
      <c r="G1728" t="s">
        <v>792</v>
      </c>
      <c r="H1728" t="s">
        <v>1784</v>
      </c>
      <c r="I1728" s="134" t="s">
        <v>5322</v>
      </c>
      <c r="J1728" t="s">
        <v>1219</v>
      </c>
      <c r="K1728" t="s">
        <v>5883</v>
      </c>
      <c r="L1728">
        <v>2513</v>
      </c>
      <c r="M1728" t="s">
        <v>622</v>
      </c>
      <c r="P1728">
        <v>1</v>
      </c>
      <c r="Q1728">
        <v>420</v>
      </c>
      <c r="R1728">
        <v>420</v>
      </c>
      <c r="S1728">
        <f>IFERROR(_xlfn.XLOOKUP(tbl_Facturas[[#This Row],[Key_Fact]],tbl_Manifiestos[Key_Manif],tbl_Manifiestos[Pagado a Broker],0),0)</f>
        <v>390.6</v>
      </c>
      <c r="T1728">
        <v>1110960.8800000011</v>
      </c>
    </row>
    <row r="1729" spans="1:20" x14ac:dyDescent="0.25">
      <c r="A1729" t="s">
        <v>5832</v>
      </c>
      <c r="B1729" t="str">
        <f>tbl_Facturas[[#This Row],[Factura]] &amp; "|" &amp; tbl_Facturas[[#This Row],[Proyecto OK]] &amp; "|" &amp; TEXT(tbl_Facturas[[#This Row],[Horas o Viaje]],"0.00") &amp; "|" &amp; TEXT(tbl_Facturas[[#This Row],[Costo unitario]],"0.00")</f>
        <v>2541|Berry Project|5.00|130.00</v>
      </c>
      <c r="C1729">
        <v>2541</v>
      </c>
      <c r="D1729">
        <v>103</v>
      </c>
      <c r="E1729" t="s">
        <v>27</v>
      </c>
      <c r="G1729" t="s">
        <v>284</v>
      </c>
      <c r="H1729" t="s">
        <v>1785</v>
      </c>
      <c r="I1729" s="134" t="s">
        <v>5322</v>
      </c>
      <c r="J1729" t="s">
        <v>1219</v>
      </c>
      <c r="K1729" t="s">
        <v>5883</v>
      </c>
      <c r="L1729">
        <v>2513</v>
      </c>
      <c r="P1729">
        <v>5</v>
      </c>
      <c r="Q1729">
        <v>130</v>
      </c>
      <c r="R1729">
        <v>650</v>
      </c>
      <c r="S1729">
        <f>IFERROR(_xlfn.XLOOKUP(tbl_Facturas[[#This Row],[Key_Fact]],tbl_Manifiestos[Key_Manif],tbl_Manifiestos[Pagado a Broker],0),0)</f>
        <v>604.5</v>
      </c>
      <c r="T1729">
        <v>1111610.8800000011</v>
      </c>
    </row>
    <row r="1730" spans="1:20" x14ac:dyDescent="0.25">
      <c r="A1730" t="s">
        <v>5832</v>
      </c>
      <c r="B1730" t="str">
        <f>tbl_Facturas[[#This Row],[Factura]] &amp; "|" &amp; tbl_Facturas[[#This Row],[Proyecto OK]] &amp; "|" &amp; TEXT(tbl_Facturas[[#This Row],[Horas o Viaje]],"0.00") &amp; "|" &amp; TEXT(tbl_Facturas[[#This Row],[Costo unitario]],"0.00")</f>
        <v>2541|Berry Project|1.00|420.00</v>
      </c>
      <c r="C1730">
        <v>2541</v>
      </c>
      <c r="D1730">
        <v>103</v>
      </c>
      <c r="E1730" t="s">
        <v>27</v>
      </c>
      <c r="G1730" t="s">
        <v>284</v>
      </c>
      <c r="H1730" t="s">
        <v>1786</v>
      </c>
      <c r="I1730" s="134" t="s">
        <v>5322</v>
      </c>
      <c r="J1730" t="s">
        <v>1219</v>
      </c>
      <c r="K1730" t="s">
        <v>5883</v>
      </c>
      <c r="L1730">
        <v>2513</v>
      </c>
      <c r="M1730" t="s">
        <v>622</v>
      </c>
      <c r="P1730">
        <v>1</v>
      </c>
      <c r="Q1730">
        <v>420</v>
      </c>
      <c r="R1730">
        <v>420</v>
      </c>
      <c r="S1730">
        <f>IFERROR(_xlfn.XLOOKUP(tbl_Facturas[[#This Row],[Key_Fact]],tbl_Manifiestos[Key_Manif],tbl_Manifiestos[Pagado a Broker],0),0)</f>
        <v>390.6</v>
      </c>
      <c r="T1730">
        <v>1112030.8800000011</v>
      </c>
    </row>
    <row r="1731" spans="1:20" x14ac:dyDescent="0.25">
      <c r="A1731" t="s">
        <v>5832</v>
      </c>
      <c r="B1731" t="str">
        <f>tbl_Facturas[[#This Row],[Factura]] &amp; "|" &amp; tbl_Facturas[[#This Row],[Proyecto OK]] &amp; "|" &amp; TEXT(tbl_Facturas[[#This Row],[Horas o Viaje]],"0.00") &amp; "|" &amp; TEXT(tbl_Facturas[[#This Row],[Costo unitario]],"0.00")</f>
        <v>2541|Berry Project|1.00|420.00</v>
      </c>
      <c r="C1731">
        <v>2541</v>
      </c>
      <c r="D1731">
        <v>103</v>
      </c>
      <c r="E1731" t="s">
        <v>27</v>
      </c>
      <c r="G1731" t="s">
        <v>284</v>
      </c>
      <c r="H1731" t="s">
        <v>1787</v>
      </c>
      <c r="I1731" s="134" t="s">
        <v>5322</v>
      </c>
      <c r="J1731" t="s">
        <v>1219</v>
      </c>
      <c r="K1731" t="s">
        <v>5883</v>
      </c>
      <c r="L1731">
        <v>2513</v>
      </c>
      <c r="M1731" t="s">
        <v>622</v>
      </c>
      <c r="P1731">
        <v>1</v>
      </c>
      <c r="Q1731">
        <v>420</v>
      </c>
      <c r="R1731">
        <v>420</v>
      </c>
      <c r="S1731">
        <f>IFERROR(_xlfn.XLOOKUP(tbl_Facturas[[#This Row],[Key_Fact]],tbl_Manifiestos[Key_Manif],tbl_Manifiestos[Pagado a Broker],0),0)</f>
        <v>390.6</v>
      </c>
      <c r="T1731">
        <v>1112450.8800000011</v>
      </c>
    </row>
    <row r="1732" spans="1:20" x14ac:dyDescent="0.25">
      <c r="A1732" t="s">
        <v>5832</v>
      </c>
      <c r="B1732" t="str">
        <f>tbl_Facturas[[#This Row],[Factura]] &amp; "|" &amp; tbl_Facturas[[#This Row],[Proyecto OK]] &amp; "|" &amp; TEXT(tbl_Facturas[[#This Row],[Horas o Viaje]],"0.00") &amp; "|" &amp; TEXT(tbl_Facturas[[#This Row],[Costo unitario]],"0.00")</f>
        <v>2541|Berry Project|1.00|420.00</v>
      </c>
      <c r="C1732">
        <v>2541</v>
      </c>
      <c r="D1732">
        <v>82</v>
      </c>
      <c r="E1732" t="s">
        <v>12</v>
      </c>
      <c r="G1732" t="s">
        <v>792</v>
      </c>
      <c r="H1732" t="s">
        <v>1788</v>
      </c>
      <c r="I1732" s="134" t="s">
        <v>5322</v>
      </c>
      <c r="J1732" t="s">
        <v>1219</v>
      </c>
      <c r="K1732" t="s">
        <v>5883</v>
      </c>
      <c r="L1732">
        <v>2513</v>
      </c>
      <c r="M1732" t="s">
        <v>622</v>
      </c>
      <c r="P1732">
        <v>1</v>
      </c>
      <c r="Q1732">
        <v>420</v>
      </c>
      <c r="R1732">
        <v>420</v>
      </c>
      <c r="S1732">
        <f>IFERROR(_xlfn.XLOOKUP(tbl_Facturas[[#This Row],[Key_Fact]],tbl_Manifiestos[Key_Manif],tbl_Manifiestos[Pagado a Broker],0),0)</f>
        <v>390.6</v>
      </c>
      <c r="T1732">
        <v>1112870.8800000011</v>
      </c>
    </row>
    <row r="1733" spans="1:20" x14ac:dyDescent="0.25">
      <c r="A1733" t="s">
        <v>5832</v>
      </c>
      <c r="B1733" t="str">
        <f>tbl_Facturas[[#This Row],[Factura]] &amp; "|" &amp; tbl_Facturas[[#This Row],[Proyecto OK]] &amp; "|" &amp; TEXT(tbl_Facturas[[#This Row],[Horas o Viaje]],"0.00") &amp; "|" &amp; TEXT(tbl_Facturas[[#This Row],[Costo unitario]],"0.00")</f>
        <v>2541|Berry Project|2.50|130.00</v>
      </c>
      <c r="C1733">
        <v>2541</v>
      </c>
      <c r="D1733">
        <v>19</v>
      </c>
      <c r="E1733" t="s">
        <v>12</v>
      </c>
      <c r="G1733" t="s">
        <v>24</v>
      </c>
      <c r="H1733" t="s">
        <v>1789</v>
      </c>
      <c r="I1733" s="134" t="s">
        <v>5322</v>
      </c>
      <c r="J1733" t="s">
        <v>1219</v>
      </c>
      <c r="K1733" t="s">
        <v>5883</v>
      </c>
      <c r="L1733">
        <v>2513</v>
      </c>
      <c r="P1733">
        <v>2.5</v>
      </c>
      <c r="Q1733">
        <v>130</v>
      </c>
      <c r="R1733">
        <v>325</v>
      </c>
      <c r="S1733">
        <f>IFERROR(_xlfn.XLOOKUP(tbl_Facturas[[#This Row],[Key_Fact]],tbl_Manifiestos[Key_Manif],tbl_Manifiestos[Pagado a Broker],0),0)</f>
        <v>302.25</v>
      </c>
      <c r="T1733">
        <v>1113641.8800000011</v>
      </c>
    </row>
    <row r="1734" spans="1:20" x14ac:dyDescent="0.25">
      <c r="A1734" t="s">
        <v>5832</v>
      </c>
      <c r="B1734" t="str">
        <f>tbl_Facturas[[#This Row],[Factura]] &amp; "|" &amp; tbl_Facturas[[#This Row],[Proyecto OK]] &amp; "|" &amp; TEXT(tbl_Facturas[[#This Row],[Horas o Viaje]],"0.00") &amp; "|" &amp; TEXT(tbl_Facturas[[#This Row],[Costo unitario]],"0.00")</f>
        <v>2541|Berry Project|8.00|130.00</v>
      </c>
      <c r="C1734">
        <v>2541</v>
      </c>
      <c r="D1734">
        <v>82</v>
      </c>
      <c r="E1734" t="s">
        <v>1261</v>
      </c>
      <c r="G1734" t="s">
        <v>1262</v>
      </c>
      <c r="H1734" t="s">
        <v>1790</v>
      </c>
      <c r="I1734" s="134" t="s">
        <v>5322</v>
      </c>
      <c r="J1734" t="s">
        <v>1219</v>
      </c>
      <c r="K1734" t="s">
        <v>5883</v>
      </c>
      <c r="L1734">
        <v>2513</v>
      </c>
      <c r="P1734">
        <v>8</v>
      </c>
      <c r="Q1734">
        <v>130</v>
      </c>
      <c r="R1734">
        <v>1040</v>
      </c>
      <c r="S1734">
        <f>IFERROR(_xlfn.XLOOKUP(tbl_Facturas[[#This Row],[Key_Fact]],tbl_Manifiestos[Key_Manif],tbl_Manifiestos[Pagado a Broker],0),0)</f>
        <v>0</v>
      </c>
      <c r="T1734">
        <v>1114681.8800000011</v>
      </c>
    </row>
    <row r="1735" spans="1:20" x14ac:dyDescent="0.25">
      <c r="A1735" t="s">
        <v>5832</v>
      </c>
      <c r="B1735" t="str">
        <f>tbl_Facturas[[#This Row],[Factura]] &amp; "|" &amp; tbl_Facturas[[#This Row],[Proyecto OK]] &amp; "|" &amp; TEXT(tbl_Facturas[[#This Row],[Horas o Viaje]],"0.00") &amp; "|" &amp; TEXT(tbl_Facturas[[#This Row],[Costo unitario]],"0.00")</f>
        <v>2541|Berry Project|6.00|130.00</v>
      </c>
      <c r="C1735">
        <v>2541</v>
      </c>
      <c r="D1735">
        <v>73</v>
      </c>
      <c r="E1735" t="s">
        <v>5305</v>
      </c>
      <c r="G1735" t="s">
        <v>479</v>
      </c>
      <c r="H1735" t="s">
        <v>1791</v>
      </c>
      <c r="I1735" s="134" t="s">
        <v>5322</v>
      </c>
      <c r="J1735" t="s">
        <v>1219</v>
      </c>
      <c r="K1735" t="s">
        <v>5883</v>
      </c>
      <c r="L1735">
        <v>2513</v>
      </c>
      <c r="P1735">
        <v>6</v>
      </c>
      <c r="Q1735">
        <v>130</v>
      </c>
      <c r="R1735">
        <v>780</v>
      </c>
      <c r="S1735">
        <f>IFERROR(_xlfn.XLOOKUP(tbl_Facturas[[#This Row],[Key_Fact]],tbl_Manifiestos[Key_Manif],tbl_Manifiestos[Pagado a Broker],0),0)</f>
        <v>725.40000000000009</v>
      </c>
      <c r="T1735">
        <v>1115461.8800000011</v>
      </c>
    </row>
    <row r="1736" spans="1:20" x14ac:dyDescent="0.25">
      <c r="A1736" t="s">
        <v>5832</v>
      </c>
      <c r="B1736" t="str">
        <f>tbl_Facturas[[#This Row],[Factura]] &amp; "|" &amp; tbl_Facturas[[#This Row],[Proyecto OK]] &amp; "|" &amp; TEXT(tbl_Facturas[[#This Row],[Horas o Viaje]],"0.00") &amp; "|" &amp; TEXT(tbl_Facturas[[#This Row],[Costo unitario]],"0.00")</f>
        <v>2541|Berry Project|9.00|130.00</v>
      </c>
      <c r="C1736">
        <v>2541</v>
      </c>
      <c r="D1736">
        <v>19</v>
      </c>
      <c r="E1736" t="s">
        <v>5305</v>
      </c>
      <c r="G1736" t="s">
        <v>479</v>
      </c>
      <c r="H1736" t="s">
        <v>1792</v>
      </c>
      <c r="I1736" s="134" t="s">
        <v>5322</v>
      </c>
      <c r="J1736" t="s">
        <v>1219</v>
      </c>
      <c r="K1736" t="s">
        <v>5883</v>
      </c>
      <c r="L1736">
        <v>2513</v>
      </c>
      <c r="P1736">
        <v>9</v>
      </c>
      <c r="Q1736">
        <v>130</v>
      </c>
      <c r="R1736">
        <v>1170</v>
      </c>
      <c r="S1736">
        <f>IFERROR(_xlfn.XLOOKUP(tbl_Facturas[[#This Row],[Key_Fact]],tbl_Manifiestos[Key_Manif],tbl_Manifiestos[Pagado a Broker],0),0)</f>
        <v>1088.1000000000001</v>
      </c>
      <c r="T1736">
        <v>1116631.8800000011</v>
      </c>
    </row>
    <row r="1737" spans="1:20" x14ac:dyDescent="0.25">
      <c r="A1737" t="s">
        <v>5832</v>
      </c>
      <c r="B1737" t="str">
        <f>tbl_Facturas[[#This Row],[Factura]] &amp; "|" &amp; tbl_Facturas[[#This Row],[Proyecto OK]] &amp; "|" &amp; TEXT(tbl_Facturas[[#This Row],[Horas o Viaje]],"0.00") &amp; "|" &amp; TEXT(tbl_Facturas[[#This Row],[Costo unitario]],"0.00")</f>
        <v>2541|Berry Project|6.00|130.00</v>
      </c>
      <c r="C1737">
        <v>2541</v>
      </c>
      <c r="D1737">
        <v>676</v>
      </c>
      <c r="E1737" t="s">
        <v>27</v>
      </c>
      <c r="G1737" t="s">
        <v>284</v>
      </c>
      <c r="H1737" t="s">
        <v>1793</v>
      </c>
      <c r="I1737" s="134" t="s">
        <v>5322</v>
      </c>
      <c r="J1737" t="s">
        <v>1219</v>
      </c>
      <c r="K1737" t="s">
        <v>5883</v>
      </c>
      <c r="L1737">
        <v>2513</v>
      </c>
      <c r="P1737">
        <v>6</v>
      </c>
      <c r="Q1737">
        <v>130</v>
      </c>
      <c r="R1737">
        <v>780</v>
      </c>
      <c r="S1737">
        <f>IFERROR(_xlfn.XLOOKUP(tbl_Facturas[[#This Row],[Key_Fact]],tbl_Manifiestos[Key_Manif],tbl_Manifiestos[Pagado a Broker],0),0)</f>
        <v>725.40000000000009</v>
      </c>
      <c r="T1737">
        <v>1117411.8800000011</v>
      </c>
    </row>
    <row r="1738" spans="1:20" x14ac:dyDescent="0.25">
      <c r="A1738" t="s">
        <v>5832</v>
      </c>
      <c r="B1738" t="str">
        <f>tbl_Facturas[[#This Row],[Factura]] &amp; "|" &amp; tbl_Facturas[[#This Row],[Proyecto OK]] &amp; "|" &amp; TEXT(tbl_Facturas[[#This Row],[Horas o Viaje]],"0.00") &amp; "|" &amp; TEXT(tbl_Facturas[[#This Row],[Costo unitario]],"0.00")</f>
        <v>2541|Berry Project|7.50|130.00</v>
      </c>
      <c r="C1738">
        <v>2541</v>
      </c>
      <c r="D1738">
        <v>54</v>
      </c>
      <c r="E1738" t="s">
        <v>5305</v>
      </c>
      <c r="G1738" t="s">
        <v>1770</v>
      </c>
      <c r="H1738" t="s">
        <v>1794</v>
      </c>
      <c r="I1738" s="134" t="s">
        <v>5322</v>
      </c>
      <c r="J1738" t="s">
        <v>1219</v>
      </c>
      <c r="K1738" t="s">
        <v>5883</v>
      </c>
      <c r="L1738">
        <v>2513</v>
      </c>
      <c r="P1738">
        <v>7.5</v>
      </c>
      <c r="Q1738">
        <v>130</v>
      </c>
      <c r="R1738">
        <v>975</v>
      </c>
      <c r="S1738">
        <f>IFERROR(_xlfn.XLOOKUP(tbl_Facturas[[#This Row],[Key_Fact]],tbl_Manifiestos[Key_Manif],tbl_Manifiestos[Pagado a Broker],0),0)</f>
        <v>0</v>
      </c>
      <c r="T1738">
        <v>1118386.8800000011</v>
      </c>
    </row>
    <row r="1739" spans="1:20" x14ac:dyDescent="0.25">
      <c r="A1739" t="s">
        <v>5832</v>
      </c>
      <c r="B1739" t="str">
        <f>tbl_Facturas[[#This Row],[Factura]] &amp; "|" &amp; tbl_Facturas[[#This Row],[Proyecto OK]] &amp; "|" &amp; TEXT(tbl_Facturas[[#This Row],[Horas o Viaje]],"0.00") &amp; "|" &amp; TEXT(tbl_Facturas[[#This Row],[Costo unitario]],"0.00")</f>
        <v>2541|Berry Project|8.50|130.00</v>
      </c>
      <c r="C1739">
        <v>2541</v>
      </c>
      <c r="D1739">
        <v>54</v>
      </c>
      <c r="E1739" t="s">
        <v>5334</v>
      </c>
      <c r="G1739" t="s">
        <v>1795</v>
      </c>
      <c r="H1739" t="s">
        <v>1796</v>
      </c>
      <c r="I1739" s="134" t="s">
        <v>5322</v>
      </c>
      <c r="J1739" t="s">
        <v>1219</v>
      </c>
      <c r="K1739" t="s">
        <v>5883</v>
      </c>
      <c r="L1739">
        <v>2513</v>
      </c>
      <c r="P1739">
        <v>8.5</v>
      </c>
      <c r="Q1739">
        <v>130</v>
      </c>
      <c r="R1739">
        <v>1105</v>
      </c>
      <c r="S1739">
        <f>IFERROR(_xlfn.XLOOKUP(tbl_Facturas[[#This Row],[Key_Fact]],tbl_Manifiestos[Key_Manif],tbl_Manifiestos[Pagado a Broker],0),0)</f>
        <v>1027.6500000000001</v>
      </c>
      <c r="T1739">
        <v>1119491.8800000011</v>
      </c>
    </row>
    <row r="1740" spans="1:20" x14ac:dyDescent="0.25">
      <c r="A1740" t="s">
        <v>5832</v>
      </c>
      <c r="B1740" t="str">
        <f>tbl_Facturas[[#This Row],[Factura]] &amp; "|" &amp; tbl_Facturas[[#This Row],[Proyecto OK]] &amp; "|" &amp; TEXT(tbl_Facturas[[#This Row],[Horas o Viaje]],"0.00") &amp; "|" &amp; TEXT(tbl_Facturas[[#This Row],[Costo unitario]],"0.00")</f>
        <v>2541|Berry Project|1.00|420.00</v>
      </c>
      <c r="C1740">
        <v>2541</v>
      </c>
      <c r="D1740">
        <v>103</v>
      </c>
      <c r="E1740" t="s">
        <v>5334</v>
      </c>
      <c r="G1740" t="s">
        <v>1795</v>
      </c>
      <c r="H1740" t="s">
        <v>1797</v>
      </c>
      <c r="I1740" s="134" t="s">
        <v>5322</v>
      </c>
      <c r="J1740" t="s">
        <v>1219</v>
      </c>
      <c r="K1740" t="s">
        <v>5883</v>
      </c>
      <c r="L1740">
        <v>2513</v>
      </c>
      <c r="M1740" t="s">
        <v>622</v>
      </c>
      <c r="P1740">
        <v>1</v>
      </c>
      <c r="Q1740">
        <v>420</v>
      </c>
      <c r="R1740">
        <v>420</v>
      </c>
      <c r="S1740">
        <f>IFERROR(_xlfn.XLOOKUP(tbl_Facturas[[#This Row],[Key_Fact]],tbl_Manifiestos[Key_Manif],tbl_Manifiestos[Pagado a Broker],0),0)</f>
        <v>390.6</v>
      </c>
      <c r="T1740">
        <v>1119911.8800000011</v>
      </c>
    </row>
    <row r="1741" spans="1:20" x14ac:dyDescent="0.25">
      <c r="A1741" t="s">
        <v>5832</v>
      </c>
      <c r="B1741" t="str">
        <f>tbl_Facturas[[#This Row],[Factura]] &amp; "|" &amp; tbl_Facturas[[#This Row],[Proyecto OK]] &amp; "|" &amp; TEXT(tbl_Facturas[[#This Row],[Horas o Viaje]],"0.00") &amp; "|" &amp; TEXT(tbl_Facturas[[#This Row],[Costo unitario]],"0.00")</f>
        <v>2541|Berry Project|1.00|130.00</v>
      </c>
      <c r="C1741">
        <v>2541</v>
      </c>
      <c r="D1741">
        <v>2</v>
      </c>
      <c r="E1741" t="s">
        <v>19</v>
      </c>
      <c r="G1741" t="s">
        <v>20</v>
      </c>
      <c r="H1741" t="s">
        <v>1776</v>
      </c>
      <c r="I1741" s="134" t="s">
        <v>5322</v>
      </c>
      <c r="J1741" t="s">
        <v>1219</v>
      </c>
      <c r="K1741" t="s">
        <v>5883</v>
      </c>
      <c r="L1741">
        <v>2513</v>
      </c>
      <c r="P1741">
        <v>1</v>
      </c>
      <c r="Q1741">
        <v>130</v>
      </c>
      <c r="R1741">
        <v>130</v>
      </c>
      <c r="S1741">
        <f>IFERROR(_xlfn.XLOOKUP(tbl_Facturas[[#This Row],[Key_Fact]],tbl_Manifiestos[Key_Manif],tbl_Manifiestos[Pagado a Broker],0),0)</f>
        <v>0</v>
      </c>
      <c r="T1741">
        <v>1120041.8800000011</v>
      </c>
    </row>
    <row r="1742" spans="1:20" x14ac:dyDescent="0.25">
      <c r="A1742" t="s">
        <v>5832</v>
      </c>
      <c r="B1742" t="str">
        <f>tbl_Facturas[[#This Row],[Factura]] &amp; "|" &amp; tbl_Facturas[[#This Row],[Proyecto OK]] &amp; "|" &amp; TEXT(tbl_Facturas[[#This Row],[Horas o Viaje]],"0.00") &amp; "|" &amp; TEXT(tbl_Facturas[[#This Row],[Costo unitario]],"0.00")</f>
        <v>2541|Berry Project|0.50|130.00</v>
      </c>
      <c r="C1742">
        <v>2541</v>
      </c>
      <c r="D1742">
        <v>380</v>
      </c>
      <c r="E1742" t="s">
        <v>19</v>
      </c>
      <c r="G1742" t="s">
        <v>20</v>
      </c>
      <c r="H1742" t="s">
        <v>1778</v>
      </c>
      <c r="I1742" s="134" t="s">
        <v>5322</v>
      </c>
      <c r="J1742" t="s">
        <v>1219</v>
      </c>
      <c r="K1742" t="s">
        <v>5883</v>
      </c>
      <c r="L1742">
        <v>2513</v>
      </c>
      <c r="P1742">
        <v>0.5</v>
      </c>
      <c r="Q1742">
        <v>130</v>
      </c>
      <c r="R1742">
        <v>65</v>
      </c>
      <c r="S1742">
        <f>IFERROR(_xlfn.XLOOKUP(tbl_Facturas[[#This Row],[Key_Fact]],tbl_Manifiestos[Key_Manif],tbl_Manifiestos[Pagado a Broker],0),0)</f>
        <v>0</v>
      </c>
      <c r="T1742">
        <v>1120106.8800000011</v>
      </c>
    </row>
    <row r="1743" spans="1:20" x14ac:dyDescent="0.25">
      <c r="A1743" t="s">
        <v>5832</v>
      </c>
      <c r="B1743" t="str">
        <f>tbl_Facturas[[#This Row],[Factura]] &amp; "|" &amp; tbl_Facturas[[#This Row],[Proyecto OK]] &amp; "|" &amp; TEXT(tbl_Facturas[[#This Row],[Horas o Viaje]],"0.00") &amp; "|" &amp; TEXT(tbl_Facturas[[#This Row],[Costo unitario]],"0.00")</f>
        <v>2541|Berry Project|1.00|240.20</v>
      </c>
      <c r="C1743">
        <v>2541</v>
      </c>
      <c r="D1743">
        <v>380</v>
      </c>
      <c r="E1743" t="s">
        <v>12</v>
      </c>
      <c r="G1743" t="s">
        <v>24</v>
      </c>
      <c r="I1743" s="134" t="s">
        <v>5322</v>
      </c>
      <c r="J1743" t="s">
        <v>5861</v>
      </c>
      <c r="K1743" t="s">
        <v>5883</v>
      </c>
      <c r="L1743">
        <v>2513</v>
      </c>
      <c r="P1743">
        <v>1</v>
      </c>
      <c r="Q1743">
        <v>240.2</v>
      </c>
      <c r="R1743">
        <v>240.2</v>
      </c>
      <c r="S1743">
        <f>IFERROR(_xlfn.XLOOKUP(tbl_Facturas[[#This Row],[Key_Fact]],tbl_Manifiestos[Key_Manif],tbl_Manifiestos[Pagado a Broker],0),0)</f>
        <v>240.2</v>
      </c>
      <c r="T1743">
        <v>1113111.080000001</v>
      </c>
    </row>
    <row r="1744" spans="1:20" x14ac:dyDescent="0.25">
      <c r="A1744" t="s">
        <v>5832</v>
      </c>
      <c r="B1744" t="str">
        <f>tbl_Facturas[[#This Row],[Factura]] &amp; "|" &amp; tbl_Facturas[[#This Row],[Proyecto OK]] &amp; "|" &amp; TEXT(tbl_Facturas[[#This Row],[Horas o Viaje]],"0.00") &amp; "|" &amp; TEXT(tbl_Facturas[[#This Row],[Costo unitario]],"0.00")</f>
        <v>2541|Berry Project|1.00|42.80</v>
      </c>
      <c r="C1744">
        <v>2541</v>
      </c>
      <c r="D1744">
        <v>73</v>
      </c>
      <c r="E1744" t="s">
        <v>12</v>
      </c>
      <c r="G1744" t="s">
        <v>792</v>
      </c>
      <c r="I1744" s="134" t="s">
        <v>5322</v>
      </c>
      <c r="J1744" t="s">
        <v>5861</v>
      </c>
      <c r="K1744" t="s">
        <v>5883</v>
      </c>
      <c r="L1744">
        <v>2513</v>
      </c>
      <c r="P1744">
        <v>1</v>
      </c>
      <c r="Q1744">
        <v>42.8</v>
      </c>
      <c r="R1744">
        <v>42.8</v>
      </c>
      <c r="S1744">
        <f>IFERROR(_xlfn.XLOOKUP(tbl_Facturas[[#This Row],[Key_Fact]],tbl_Manifiestos[Key_Manif],tbl_Manifiestos[Pagado a Broker],0),0)</f>
        <v>42.8</v>
      </c>
      <c r="T1744">
        <v>1113153.8800000011</v>
      </c>
    </row>
    <row r="1745" spans="1:20" x14ac:dyDescent="0.25">
      <c r="A1745" t="s">
        <v>5832</v>
      </c>
      <c r="B1745" t="str">
        <f>tbl_Facturas[[#This Row],[Factura]] &amp; "|" &amp; tbl_Facturas[[#This Row],[Proyecto OK]] &amp; "|" &amp; TEXT(tbl_Facturas[[#This Row],[Horas o Viaje]],"0.00") &amp; "|" &amp; TEXT(tbl_Facturas[[#This Row],[Costo unitario]],"0.00")</f>
        <v>2541|Berry Project|1.00|163.00</v>
      </c>
      <c r="C1745">
        <v>2541</v>
      </c>
      <c r="D1745">
        <v>73</v>
      </c>
      <c r="E1745" t="s">
        <v>19</v>
      </c>
      <c r="G1745" t="s">
        <v>20</v>
      </c>
      <c r="I1745" s="134" t="s">
        <v>5322</v>
      </c>
      <c r="J1745" t="s">
        <v>5861</v>
      </c>
      <c r="K1745" t="s">
        <v>5883</v>
      </c>
      <c r="L1745">
        <v>2513</v>
      </c>
      <c r="P1745">
        <v>1</v>
      </c>
      <c r="Q1745">
        <v>163</v>
      </c>
      <c r="R1745">
        <v>163</v>
      </c>
      <c r="S1745">
        <f>IFERROR(_xlfn.XLOOKUP(tbl_Facturas[[#This Row],[Key_Fact]],tbl_Manifiestos[Key_Manif],tbl_Manifiestos[Pagado a Broker],0),0)</f>
        <v>0</v>
      </c>
      <c r="T1745">
        <v>1113316.8800000011</v>
      </c>
    </row>
    <row r="1746" spans="1:20" x14ac:dyDescent="0.25">
      <c r="A1746" t="s">
        <v>5832</v>
      </c>
      <c r="B1746" t="str">
        <f>tbl_Facturas[[#This Row],[Factura]] &amp; "|" &amp; tbl_Facturas[[#This Row],[Proyecto OK]] &amp; "|" &amp; TEXT(tbl_Facturas[[#This Row],[Horas o Viaje]],"0.00") &amp; "|" &amp; TEXT(tbl_Facturas[[#This Row],[Costo unitario]],"0.00")</f>
        <v>2542|Montrose Harbor|9.50|126.50</v>
      </c>
      <c r="C1746">
        <v>2542</v>
      </c>
      <c r="D1746">
        <v>67</v>
      </c>
      <c r="E1746" t="s">
        <v>27</v>
      </c>
      <c r="G1746" t="s">
        <v>28</v>
      </c>
      <c r="H1746" t="s">
        <v>1798</v>
      </c>
      <c r="I1746" s="134" t="s">
        <v>5401</v>
      </c>
      <c r="J1746" t="s">
        <v>1280</v>
      </c>
      <c r="K1746" s="240" t="s">
        <v>5907</v>
      </c>
      <c r="L1746">
        <v>6228</v>
      </c>
      <c r="M1746" t="s">
        <v>146</v>
      </c>
      <c r="P1746">
        <v>9.5</v>
      </c>
      <c r="Q1746">
        <v>126.5</v>
      </c>
      <c r="R1746">
        <v>1201.75</v>
      </c>
      <c r="S1746">
        <f>IFERROR(_xlfn.XLOOKUP(tbl_Facturas[[#This Row],[Key_Fact]],tbl_Manifiestos[Key_Manif],tbl_Manifiestos[Pagado a Broker],0),0)</f>
        <v>0</v>
      </c>
      <c r="T1746">
        <v>1121308.6300000011</v>
      </c>
    </row>
    <row r="1747" spans="1:20" x14ac:dyDescent="0.25">
      <c r="A1747" t="s">
        <v>5832</v>
      </c>
      <c r="B1747" t="str">
        <f>tbl_Facturas[[#This Row],[Factura]] &amp; "|" &amp; tbl_Facturas[[#This Row],[Proyecto OK]] &amp; "|" &amp; TEXT(tbl_Facturas[[#This Row],[Horas o Viaje]],"0.00") &amp; "|" &amp; TEXT(tbl_Facturas[[#This Row],[Costo unitario]],"0.00")</f>
        <v>2542|Montrose Harbor|9.00|126.50</v>
      </c>
      <c r="C1747">
        <v>2542</v>
      </c>
      <c r="D1747">
        <v>617</v>
      </c>
      <c r="E1747" t="s">
        <v>27</v>
      </c>
      <c r="G1747" t="s">
        <v>36</v>
      </c>
      <c r="H1747" t="s">
        <v>1799</v>
      </c>
      <c r="I1747" s="134" t="s">
        <v>5401</v>
      </c>
      <c r="J1747" t="s">
        <v>1280</v>
      </c>
      <c r="K1747" s="240" t="s">
        <v>5907</v>
      </c>
      <c r="L1747">
        <v>6228</v>
      </c>
      <c r="M1747" t="s">
        <v>146</v>
      </c>
      <c r="P1747">
        <v>9</v>
      </c>
      <c r="Q1747">
        <v>126.5</v>
      </c>
      <c r="R1747">
        <v>1138.5</v>
      </c>
      <c r="S1747">
        <f>IFERROR(_xlfn.XLOOKUP(tbl_Facturas[[#This Row],[Key_Fact]],tbl_Manifiestos[Key_Manif],tbl_Manifiestos[Pagado a Broker],0),0)</f>
        <v>0</v>
      </c>
      <c r="T1747">
        <v>1122447.1300000011</v>
      </c>
    </row>
    <row r="1748" spans="1:20" x14ac:dyDescent="0.25">
      <c r="A1748" t="s">
        <v>5832</v>
      </c>
      <c r="B1748" t="str">
        <f>tbl_Facturas[[#This Row],[Factura]] &amp; "|" &amp; tbl_Facturas[[#This Row],[Proyecto OK]] &amp; "|" &amp; TEXT(tbl_Facturas[[#This Row],[Horas o Viaje]],"0.00") &amp; "|" &amp; TEXT(tbl_Facturas[[#This Row],[Costo unitario]],"0.00")</f>
        <v>2542|Montrose Harbor|9.50|126.50</v>
      </c>
      <c r="C1748">
        <v>2542</v>
      </c>
      <c r="D1748">
        <v>114</v>
      </c>
      <c r="E1748" t="s">
        <v>27</v>
      </c>
      <c r="G1748" t="s">
        <v>57</v>
      </c>
      <c r="H1748" t="s">
        <v>1800</v>
      </c>
      <c r="I1748" s="134" t="s">
        <v>5401</v>
      </c>
      <c r="J1748" t="s">
        <v>1280</v>
      </c>
      <c r="K1748" s="240" t="s">
        <v>5907</v>
      </c>
      <c r="L1748">
        <v>6228</v>
      </c>
      <c r="M1748" t="s">
        <v>146</v>
      </c>
      <c r="P1748">
        <v>9.5</v>
      </c>
      <c r="Q1748">
        <v>126.5</v>
      </c>
      <c r="R1748">
        <v>1201.75</v>
      </c>
      <c r="S1748">
        <f>IFERROR(_xlfn.XLOOKUP(tbl_Facturas[[#This Row],[Key_Fact]],tbl_Manifiestos[Key_Manif],tbl_Manifiestos[Pagado a Broker],0),0)</f>
        <v>0</v>
      </c>
      <c r="T1748">
        <v>1123648.8800000011</v>
      </c>
    </row>
    <row r="1749" spans="1:20" x14ac:dyDescent="0.25">
      <c r="A1749" t="s">
        <v>5832</v>
      </c>
      <c r="B1749" t="str">
        <f>tbl_Facturas[[#This Row],[Factura]] &amp; "|" &amp; tbl_Facturas[[#This Row],[Proyecto OK]] &amp; "|" &amp; TEXT(tbl_Facturas[[#This Row],[Horas o Viaje]],"0.00") &amp; "|" &amp; TEXT(tbl_Facturas[[#This Row],[Costo unitario]],"0.00")</f>
        <v>2542|Montrose Harbor|10.00|126.50</v>
      </c>
      <c r="C1749">
        <v>2542</v>
      </c>
      <c r="D1749">
        <v>198</v>
      </c>
      <c r="E1749" t="s">
        <v>5916</v>
      </c>
      <c r="G1749" t="s">
        <v>31</v>
      </c>
      <c r="H1749" t="s">
        <v>1801</v>
      </c>
      <c r="I1749" s="134" t="s">
        <v>5401</v>
      </c>
      <c r="J1749" t="s">
        <v>1280</v>
      </c>
      <c r="K1749" s="240" t="s">
        <v>5907</v>
      </c>
      <c r="L1749">
        <v>6228</v>
      </c>
      <c r="M1749" t="s">
        <v>146</v>
      </c>
      <c r="P1749">
        <v>10</v>
      </c>
      <c r="Q1749">
        <v>126.5</v>
      </c>
      <c r="R1749">
        <v>1265</v>
      </c>
      <c r="S1749">
        <f>IFERROR(_xlfn.XLOOKUP(tbl_Facturas[[#This Row],[Key_Fact]],tbl_Manifiestos[Key_Manif],tbl_Manifiestos[Pagado a Broker],0),0)</f>
        <v>0</v>
      </c>
      <c r="T1749">
        <v>1124913.8800000011</v>
      </c>
    </row>
    <row r="1750" spans="1:20" x14ac:dyDescent="0.25">
      <c r="A1750" t="s">
        <v>5832</v>
      </c>
      <c r="B1750" t="str">
        <f>tbl_Facturas[[#This Row],[Factura]] &amp; "|" &amp; tbl_Facturas[[#This Row],[Proyecto OK]] &amp; "|" &amp; TEXT(tbl_Facturas[[#This Row],[Horas o Viaje]],"0.00") &amp; "|" &amp; TEXT(tbl_Facturas[[#This Row],[Costo unitario]],"0.00")</f>
        <v>2542|Montrose Harbor|9.00|126.50</v>
      </c>
      <c r="C1750">
        <v>2542</v>
      </c>
      <c r="D1750">
        <v>67</v>
      </c>
      <c r="E1750" t="s">
        <v>27</v>
      </c>
      <c r="G1750" t="s">
        <v>28</v>
      </c>
      <c r="H1750" t="s">
        <v>1802</v>
      </c>
      <c r="I1750" s="134" t="s">
        <v>5401</v>
      </c>
      <c r="J1750" t="s">
        <v>1280</v>
      </c>
      <c r="K1750" s="240" t="s">
        <v>5907</v>
      </c>
      <c r="L1750">
        <v>6228</v>
      </c>
      <c r="M1750" t="s">
        <v>146</v>
      </c>
      <c r="P1750">
        <v>9</v>
      </c>
      <c r="Q1750">
        <v>126.5</v>
      </c>
      <c r="R1750">
        <v>1138.5</v>
      </c>
      <c r="S1750">
        <f>IFERROR(_xlfn.XLOOKUP(tbl_Facturas[[#This Row],[Key_Fact]],tbl_Manifiestos[Key_Manif],tbl_Manifiestos[Pagado a Broker],0),0)</f>
        <v>0</v>
      </c>
      <c r="T1750">
        <v>1126052.3800000011</v>
      </c>
    </row>
    <row r="1751" spans="1:20" x14ac:dyDescent="0.25">
      <c r="A1751" t="s">
        <v>5832</v>
      </c>
      <c r="B1751" t="str">
        <f>tbl_Facturas[[#This Row],[Factura]] &amp; "|" &amp; tbl_Facturas[[#This Row],[Proyecto OK]] &amp; "|" &amp; TEXT(tbl_Facturas[[#This Row],[Horas o Viaje]],"0.00") &amp; "|" &amp; TEXT(tbl_Facturas[[#This Row],[Costo unitario]],"0.00")</f>
        <v>2542|Montrose Harbor|9.00|126.50</v>
      </c>
      <c r="C1751">
        <v>2542</v>
      </c>
      <c r="D1751">
        <v>356</v>
      </c>
      <c r="E1751" t="s">
        <v>27</v>
      </c>
      <c r="G1751" t="s">
        <v>122</v>
      </c>
      <c r="H1751" t="s">
        <v>1803</v>
      </c>
      <c r="I1751" s="134" t="s">
        <v>5401</v>
      </c>
      <c r="J1751" t="s">
        <v>1280</v>
      </c>
      <c r="K1751" s="240" t="s">
        <v>5907</v>
      </c>
      <c r="L1751">
        <v>6228</v>
      </c>
      <c r="M1751" t="s">
        <v>146</v>
      </c>
      <c r="P1751">
        <v>9</v>
      </c>
      <c r="Q1751">
        <v>126.5</v>
      </c>
      <c r="R1751">
        <v>1138.5</v>
      </c>
      <c r="S1751">
        <f>IFERROR(_xlfn.XLOOKUP(tbl_Facturas[[#This Row],[Key_Fact]],tbl_Manifiestos[Key_Manif],tbl_Manifiestos[Pagado a Broker],0),0)</f>
        <v>0</v>
      </c>
      <c r="T1751">
        <v>1127190.8800000011</v>
      </c>
    </row>
    <row r="1752" spans="1:20" x14ac:dyDescent="0.25">
      <c r="A1752" t="s">
        <v>5832</v>
      </c>
      <c r="B1752" t="str">
        <f>tbl_Facturas[[#This Row],[Factura]] &amp; "|" &amp; tbl_Facturas[[#This Row],[Proyecto OK]] &amp; "|" &amp; TEXT(tbl_Facturas[[#This Row],[Horas o Viaje]],"0.00") &amp; "|" &amp; TEXT(tbl_Facturas[[#This Row],[Costo unitario]],"0.00")</f>
        <v>2542|Montrose Harbor|8.50|126.50</v>
      </c>
      <c r="C1752">
        <v>2542</v>
      </c>
      <c r="D1752">
        <v>67</v>
      </c>
      <c r="E1752" t="s">
        <v>27</v>
      </c>
      <c r="G1752" t="s">
        <v>28</v>
      </c>
      <c r="H1752" t="s">
        <v>1804</v>
      </c>
      <c r="I1752" s="134" t="s">
        <v>5401</v>
      </c>
      <c r="J1752" t="s">
        <v>1280</v>
      </c>
      <c r="K1752" s="240" t="s">
        <v>5907</v>
      </c>
      <c r="L1752">
        <v>6228</v>
      </c>
      <c r="M1752" t="s">
        <v>146</v>
      </c>
      <c r="P1752">
        <v>8.5</v>
      </c>
      <c r="Q1752">
        <v>126.5</v>
      </c>
      <c r="R1752">
        <v>1075.25</v>
      </c>
      <c r="S1752">
        <f>IFERROR(_xlfn.XLOOKUP(tbl_Facturas[[#This Row],[Key_Fact]],tbl_Manifiestos[Key_Manif],tbl_Manifiestos[Pagado a Broker],0),0)</f>
        <v>0</v>
      </c>
      <c r="T1752">
        <v>1128266.1300000011</v>
      </c>
    </row>
    <row r="1753" spans="1:20" x14ac:dyDescent="0.25">
      <c r="A1753" t="s">
        <v>5832</v>
      </c>
      <c r="B1753" t="str">
        <f>tbl_Facturas[[#This Row],[Factura]] &amp; "|" &amp; tbl_Facturas[[#This Row],[Proyecto OK]] &amp; "|" &amp; TEXT(tbl_Facturas[[#This Row],[Horas o Viaje]],"0.00") &amp; "|" &amp; TEXT(tbl_Facturas[[#This Row],[Costo unitario]],"0.00")</f>
        <v>2542|Montrose Harbor|9.00|126.50</v>
      </c>
      <c r="C1753">
        <v>2542</v>
      </c>
      <c r="D1753">
        <v>617</v>
      </c>
      <c r="E1753" t="s">
        <v>27</v>
      </c>
      <c r="G1753" t="s">
        <v>36</v>
      </c>
      <c r="H1753" t="s">
        <v>1805</v>
      </c>
      <c r="I1753" s="134" t="s">
        <v>5401</v>
      </c>
      <c r="J1753" t="s">
        <v>1280</v>
      </c>
      <c r="K1753" s="240" t="s">
        <v>5907</v>
      </c>
      <c r="L1753">
        <v>6228</v>
      </c>
      <c r="M1753" t="s">
        <v>146</v>
      </c>
      <c r="P1753">
        <v>9</v>
      </c>
      <c r="Q1753">
        <v>126.5</v>
      </c>
      <c r="R1753">
        <v>1138.5</v>
      </c>
      <c r="S1753">
        <f>IFERROR(_xlfn.XLOOKUP(tbl_Facturas[[#This Row],[Key_Fact]],tbl_Manifiestos[Key_Manif],tbl_Manifiestos[Pagado a Broker],0),0)</f>
        <v>0</v>
      </c>
      <c r="T1753">
        <v>1129404.6300000011</v>
      </c>
    </row>
    <row r="1754" spans="1:20" x14ac:dyDescent="0.25">
      <c r="A1754" t="s">
        <v>5832</v>
      </c>
      <c r="B1754" t="str">
        <f>tbl_Facturas[[#This Row],[Factura]] &amp; "|" &amp; tbl_Facturas[[#This Row],[Proyecto OK]] &amp; "|" &amp; TEXT(tbl_Facturas[[#This Row],[Horas o Viaje]],"0.00") &amp; "|" &amp; TEXT(tbl_Facturas[[#This Row],[Costo unitario]],"0.00")</f>
        <v>2542|Montrose Harbor|9.25|126.50</v>
      </c>
      <c r="C1754">
        <v>2542</v>
      </c>
      <c r="D1754">
        <v>229</v>
      </c>
      <c r="E1754" t="s">
        <v>5309</v>
      </c>
      <c r="G1754" t="s">
        <v>1235</v>
      </c>
      <c r="H1754" t="s">
        <v>1806</v>
      </c>
      <c r="I1754" s="134" t="s">
        <v>5401</v>
      </c>
      <c r="J1754" t="s">
        <v>1280</v>
      </c>
      <c r="K1754" s="240" t="s">
        <v>5907</v>
      </c>
      <c r="L1754">
        <v>6228</v>
      </c>
      <c r="M1754" t="s">
        <v>146</v>
      </c>
      <c r="P1754">
        <v>9.25</v>
      </c>
      <c r="Q1754">
        <v>126.5</v>
      </c>
      <c r="R1754">
        <v>1170.1300000000001</v>
      </c>
      <c r="S1754">
        <f>IFERROR(_xlfn.XLOOKUP(tbl_Facturas[[#This Row],[Key_Fact]],tbl_Manifiestos[Key_Manif],tbl_Manifiestos[Pagado a Broker],0),0)</f>
        <v>0</v>
      </c>
      <c r="T1754">
        <v>1130574.76</v>
      </c>
    </row>
    <row r="1755" spans="1:20" x14ac:dyDescent="0.25">
      <c r="A1755" t="s">
        <v>5832</v>
      </c>
      <c r="B1755" t="str">
        <f>tbl_Facturas[[#This Row],[Factura]] &amp; "|" &amp; tbl_Facturas[[#This Row],[Proyecto OK]] &amp; "|" &amp; TEXT(tbl_Facturas[[#This Row],[Horas o Viaje]],"0.00") &amp; "|" &amp; TEXT(tbl_Facturas[[#This Row],[Costo unitario]],"0.00")</f>
        <v>2542|Montrose Harbor|8.75|126.50</v>
      </c>
      <c r="C1755">
        <v>2542</v>
      </c>
      <c r="D1755">
        <v>25</v>
      </c>
      <c r="E1755" t="s">
        <v>5335</v>
      </c>
      <c r="G1755" t="s">
        <v>1340</v>
      </c>
      <c r="H1755" t="s">
        <v>1807</v>
      </c>
      <c r="I1755" s="134" t="s">
        <v>5401</v>
      </c>
      <c r="J1755" t="s">
        <v>1280</v>
      </c>
      <c r="K1755" s="240" t="s">
        <v>5907</v>
      </c>
      <c r="L1755">
        <v>6228</v>
      </c>
      <c r="M1755" t="s">
        <v>146</v>
      </c>
      <c r="P1755">
        <v>8.75</v>
      </c>
      <c r="Q1755">
        <v>126.5</v>
      </c>
      <c r="R1755">
        <v>1106.8800000000001</v>
      </c>
      <c r="S1755">
        <f>IFERROR(_xlfn.XLOOKUP(tbl_Facturas[[#This Row],[Key_Fact]],tbl_Manifiestos[Key_Manif],tbl_Manifiestos[Pagado a Broker],0),0)</f>
        <v>0</v>
      </c>
      <c r="T1755">
        <v>1131681.6399999999</v>
      </c>
    </row>
    <row r="1756" spans="1:20" x14ac:dyDescent="0.25">
      <c r="A1756" t="s">
        <v>5832</v>
      </c>
      <c r="B1756" t="str">
        <f>tbl_Facturas[[#This Row],[Factura]] &amp; "|" &amp; tbl_Facturas[[#This Row],[Proyecto OK]] &amp; "|" &amp; TEXT(tbl_Facturas[[#This Row],[Horas o Viaje]],"0.00") &amp; "|" &amp; TEXT(tbl_Facturas[[#This Row],[Costo unitario]],"0.00")</f>
        <v>2543|Markham IL|9.25|128.00</v>
      </c>
      <c r="C1756">
        <v>2543</v>
      </c>
      <c r="D1756">
        <v>6</v>
      </c>
      <c r="E1756" t="s">
        <v>1808</v>
      </c>
      <c r="G1756" t="s">
        <v>1809</v>
      </c>
      <c r="H1756" t="s">
        <v>1810</v>
      </c>
      <c r="I1756" s="134" t="s">
        <v>5310</v>
      </c>
      <c r="J1756" t="s">
        <v>1697</v>
      </c>
      <c r="K1756" t="s">
        <v>1697</v>
      </c>
      <c r="P1756">
        <v>9.25</v>
      </c>
      <c r="Q1756">
        <v>128</v>
      </c>
      <c r="R1756">
        <v>1184</v>
      </c>
      <c r="S1756">
        <f>IFERROR(_xlfn.XLOOKUP(tbl_Facturas[[#This Row],[Key_Fact]],tbl_Manifiestos[Key_Manif],tbl_Manifiestos[Pagado a Broker],0),0)</f>
        <v>0</v>
      </c>
      <c r="T1756">
        <v>1132865.6399999999</v>
      </c>
    </row>
    <row r="1757" spans="1:20" x14ac:dyDescent="0.25">
      <c r="A1757" t="s">
        <v>5832</v>
      </c>
      <c r="B1757" t="str">
        <f>tbl_Facturas[[#This Row],[Factura]] &amp; "|" &amp; tbl_Facturas[[#This Row],[Proyecto OK]] &amp; "|" &amp; TEXT(tbl_Facturas[[#This Row],[Horas o Viaje]],"0.00") &amp; "|" &amp; TEXT(tbl_Facturas[[#This Row],[Costo unitario]],"0.00")</f>
        <v>2543|Markham IL|9.00|128.00</v>
      </c>
      <c r="C1757">
        <v>2543</v>
      </c>
      <c r="D1757">
        <v>661</v>
      </c>
      <c r="E1757" t="s">
        <v>5309</v>
      </c>
      <c r="G1757" t="s">
        <v>649</v>
      </c>
      <c r="H1757" t="s">
        <v>1811</v>
      </c>
      <c r="I1757" s="134" t="s">
        <v>5310</v>
      </c>
      <c r="J1757" t="s">
        <v>1697</v>
      </c>
      <c r="K1757" t="s">
        <v>1697</v>
      </c>
      <c r="P1757">
        <v>9</v>
      </c>
      <c r="Q1757">
        <v>128</v>
      </c>
      <c r="R1757">
        <v>1152</v>
      </c>
      <c r="S1757">
        <f>IFERROR(_xlfn.XLOOKUP(tbl_Facturas[[#This Row],[Key_Fact]],tbl_Manifiestos[Key_Manif],tbl_Manifiestos[Pagado a Broker],0),0)</f>
        <v>1071.3600000000001</v>
      </c>
      <c r="T1757">
        <v>1134017.6399999999</v>
      </c>
    </row>
    <row r="1758" spans="1:20" x14ac:dyDescent="0.25">
      <c r="A1758" t="s">
        <v>5832</v>
      </c>
      <c r="B1758" t="str">
        <f>tbl_Facturas[[#This Row],[Factura]] &amp; "|" &amp; tbl_Facturas[[#This Row],[Proyecto OK]] &amp; "|" &amp; TEXT(tbl_Facturas[[#This Row],[Horas o Viaje]],"0.00") &amp; "|" &amp; TEXT(tbl_Facturas[[#This Row],[Costo unitario]],"0.00")</f>
        <v>2543|Markham IL|8.00|128.00</v>
      </c>
      <c r="C1758">
        <v>2543</v>
      </c>
      <c r="D1758">
        <v>11</v>
      </c>
      <c r="E1758" t="s">
        <v>1812</v>
      </c>
      <c r="G1758" t="s">
        <v>13</v>
      </c>
      <c r="H1758" t="s">
        <v>1813</v>
      </c>
      <c r="I1758" s="134" t="s">
        <v>5310</v>
      </c>
      <c r="J1758" t="s">
        <v>1697</v>
      </c>
      <c r="K1758" t="s">
        <v>1697</v>
      </c>
      <c r="P1758">
        <v>8</v>
      </c>
      <c r="Q1758">
        <v>128</v>
      </c>
      <c r="R1758">
        <v>1024</v>
      </c>
      <c r="S1758">
        <f>IFERROR(_xlfn.XLOOKUP(tbl_Facturas[[#This Row],[Key_Fact]],tbl_Manifiestos[Key_Manif],tbl_Manifiestos[Pagado a Broker],0),0)</f>
        <v>0</v>
      </c>
      <c r="T1758">
        <v>1135041.6399999999</v>
      </c>
    </row>
    <row r="1759" spans="1:20" x14ac:dyDescent="0.25">
      <c r="A1759" t="s">
        <v>5832</v>
      </c>
      <c r="B1759" t="str">
        <f>tbl_Facturas[[#This Row],[Factura]] &amp; "|" &amp; tbl_Facturas[[#This Row],[Proyecto OK]] &amp; "|" &amp; TEXT(tbl_Facturas[[#This Row],[Horas o Viaje]],"0.00") &amp; "|" &amp; TEXT(tbl_Facturas[[#This Row],[Costo unitario]],"0.00")</f>
        <v>2543|Markham IL|9.00|128.00</v>
      </c>
      <c r="C1759">
        <v>2543</v>
      </c>
      <c r="D1759">
        <v>515</v>
      </c>
      <c r="E1759" t="s">
        <v>27</v>
      </c>
      <c r="G1759" t="s">
        <v>54</v>
      </c>
      <c r="H1759" t="s">
        <v>1814</v>
      </c>
      <c r="I1759" s="134" t="s">
        <v>5310</v>
      </c>
      <c r="J1759" t="s">
        <v>1697</v>
      </c>
      <c r="K1759" t="s">
        <v>1697</v>
      </c>
      <c r="P1759">
        <v>9</v>
      </c>
      <c r="Q1759">
        <v>128</v>
      </c>
      <c r="R1759">
        <v>1152</v>
      </c>
      <c r="S1759">
        <f>IFERROR(_xlfn.XLOOKUP(tbl_Facturas[[#This Row],[Key_Fact]],tbl_Manifiestos[Key_Manif],tbl_Manifiestos[Pagado a Broker],0),0)</f>
        <v>1071.3600000000001</v>
      </c>
      <c r="T1759">
        <v>1136193.6399999999</v>
      </c>
    </row>
    <row r="1760" spans="1:20" x14ac:dyDescent="0.25">
      <c r="A1760" t="s">
        <v>5832</v>
      </c>
      <c r="B1760" t="str">
        <f>tbl_Facturas[[#This Row],[Factura]] &amp; "|" &amp; tbl_Facturas[[#This Row],[Proyecto OK]] &amp; "|" &amp; TEXT(tbl_Facturas[[#This Row],[Horas o Viaje]],"0.00") &amp; "|" &amp; TEXT(tbl_Facturas[[#This Row],[Costo unitario]],"0.00")</f>
        <v>2543|Markham IL|9.50|128.00</v>
      </c>
      <c r="C1760">
        <v>2543</v>
      </c>
      <c r="D1760">
        <v>515</v>
      </c>
      <c r="E1760" t="s">
        <v>27</v>
      </c>
      <c r="G1760" t="s">
        <v>54</v>
      </c>
      <c r="H1760" t="s">
        <v>1815</v>
      </c>
      <c r="I1760" s="134" t="s">
        <v>5310</v>
      </c>
      <c r="J1760" t="s">
        <v>1697</v>
      </c>
      <c r="K1760" t="s">
        <v>1697</v>
      </c>
      <c r="P1760">
        <v>9.5</v>
      </c>
      <c r="Q1760">
        <v>128</v>
      </c>
      <c r="R1760">
        <v>1216</v>
      </c>
      <c r="S1760">
        <f>IFERROR(_xlfn.XLOOKUP(tbl_Facturas[[#This Row],[Key_Fact]],tbl_Manifiestos[Key_Manif],tbl_Manifiestos[Pagado a Broker],0),0)</f>
        <v>1130.8800000000001</v>
      </c>
      <c r="T1760">
        <v>1137409.6399999999</v>
      </c>
    </row>
    <row r="1761" spans="1:20" x14ac:dyDescent="0.25">
      <c r="A1761" t="s">
        <v>5832</v>
      </c>
      <c r="B1761" t="str">
        <f>tbl_Facturas[[#This Row],[Factura]] &amp; "|" &amp; tbl_Facturas[[#This Row],[Proyecto OK]] &amp; "|" &amp; TEXT(tbl_Facturas[[#This Row],[Horas o Viaje]],"0.00") &amp; "|" &amp; TEXT(tbl_Facturas[[#This Row],[Costo unitario]],"0.00")</f>
        <v>2543|Markham IL|9.00|128.00</v>
      </c>
      <c r="C1761">
        <v>2543</v>
      </c>
      <c r="D1761">
        <v>677</v>
      </c>
      <c r="E1761" t="s">
        <v>1261</v>
      </c>
      <c r="G1761" t="s">
        <v>1510</v>
      </c>
      <c r="H1761" t="s">
        <v>1816</v>
      </c>
      <c r="I1761" s="134" t="s">
        <v>5310</v>
      </c>
      <c r="J1761" t="s">
        <v>1697</v>
      </c>
      <c r="K1761" t="s">
        <v>1697</v>
      </c>
      <c r="P1761">
        <v>9</v>
      </c>
      <c r="Q1761">
        <v>128</v>
      </c>
      <c r="R1761">
        <v>1152</v>
      </c>
      <c r="S1761">
        <f>IFERROR(_xlfn.XLOOKUP(tbl_Facturas[[#This Row],[Key_Fact]],tbl_Manifiestos[Key_Manif],tbl_Manifiestos[Pagado a Broker],0),0)</f>
        <v>1071.3600000000001</v>
      </c>
      <c r="T1761">
        <v>1138561.6399999999</v>
      </c>
    </row>
    <row r="1762" spans="1:20" x14ac:dyDescent="0.25">
      <c r="A1762" t="s">
        <v>5832</v>
      </c>
      <c r="B1762" t="str">
        <f>tbl_Facturas[[#This Row],[Factura]] &amp; "|" &amp; tbl_Facturas[[#This Row],[Proyecto OK]] &amp; "|" &amp; TEXT(tbl_Facturas[[#This Row],[Horas o Viaje]],"0.00") &amp; "|" &amp; TEXT(tbl_Facturas[[#This Row],[Costo unitario]],"0.00")</f>
        <v>2543|Markham IL|9.00|128.00</v>
      </c>
      <c r="C1762">
        <v>2543</v>
      </c>
      <c r="D1762">
        <v>25</v>
      </c>
      <c r="E1762" t="s">
        <v>1817</v>
      </c>
      <c r="G1762" t="s">
        <v>1340</v>
      </c>
      <c r="H1762" t="s">
        <v>1818</v>
      </c>
      <c r="I1762" s="134" t="s">
        <v>5310</v>
      </c>
      <c r="J1762" t="s">
        <v>1697</v>
      </c>
      <c r="K1762" t="s">
        <v>1697</v>
      </c>
      <c r="P1762">
        <v>9</v>
      </c>
      <c r="Q1762">
        <v>128</v>
      </c>
      <c r="R1762">
        <v>1152</v>
      </c>
      <c r="S1762">
        <f>IFERROR(_xlfn.XLOOKUP(tbl_Facturas[[#This Row],[Key_Fact]],tbl_Manifiestos[Key_Manif],tbl_Manifiestos[Pagado a Broker],0),0)</f>
        <v>1071.3600000000001</v>
      </c>
      <c r="T1762">
        <v>1139713.6399999999</v>
      </c>
    </row>
    <row r="1763" spans="1:20" x14ac:dyDescent="0.25">
      <c r="A1763" t="s">
        <v>5832</v>
      </c>
      <c r="B1763" t="str">
        <f>tbl_Facturas[[#This Row],[Factura]] &amp; "|" &amp; tbl_Facturas[[#This Row],[Proyecto OK]] &amp; "|" &amp; TEXT(tbl_Facturas[[#This Row],[Horas o Viaje]],"0.00") &amp; "|" &amp; TEXT(tbl_Facturas[[#This Row],[Costo unitario]],"0.00")</f>
        <v>2543|Markham IL|9.50|128.00</v>
      </c>
      <c r="C1763">
        <v>2543</v>
      </c>
      <c r="D1763">
        <v>11</v>
      </c>
      <c r="E1763" t="s">
        <v>12</v>
      </c>
      <c r="G1763" t="s">
        <v>13</v>
      </c>
      <c r="H1763" t="s">
        <v>1819</v>
      </c>
      <c r="I1763" s="134" t="s">
        <v>5310</v>
      </c>
      <c r="J1763" t="s">
        <v>1697</v>
      </c>
      <c r="K1763" t="s">
        <v>1697</v>
      </c>
      <c r="P1763">
        <v>9.5</v>
      </c>
      <c r="Q1763">
        <v>128</v>
      </c>
      <c r="R1763">
        <v>1216</v>
      </c>
      <c r="S1763">
        <f>IFERROR(_xlfn.XLOOKUP(tbl_Facturas[[#This Row],[Key_Fact]],tbl_Manifiestos[Key_Manif],tbl_Manifiestos[Pagado a Broker],0),0)</f>
        <v>1130.8800000000001</v>
      </c>
      <c r="T1763">
        <v>1140929.6399999999</v>
      </c>
    </row>
    <row r="1764" spans="1:20" x14ac:dyDescent="0.25">
      <c r="A1764" t="s">
        <v>5832</v>
      </c>
      <c r="B1764" t="str">
        <f>tbl_Facturas[[#This Row],[Factura]] &amp; "|" &amp; tbl_Facturas[[#This Row],[Proyecto OK]] &amp; "|" &amp; TEXT(tbl_Facturas[[#This Row],[Horas o Viaje]],"0.00") &amp; "|" &amp; TEXT(tbl_Facturas[[#This Row],[Costo unitario]],"0.00")</f>
        <v>2544|Chicago Heights|9.50|128.00</v>
      </c>
      <c r="C1764">
        <v>2544</v>
      </c>
      <c r="D1764">
        <v>617</v>
      </c>
      <c r="E1764" t="s">
        <v>27</v>
      </c>
      <c r="G1764" t="s">
        <v>36</v>
      </c>
      <c r="H1764" t="s">
        <v>1820</v>
      </c>
      <c r="I1764" s="134" t="s">
        <v>5310</v>
      </c>
      <c r="J1764" t="s">
        <v>956</v>
      </c>
      <c r="K1764" s="240" t="s">
        <v>956</v>
      </c>
      <c r="P1764">
        <v>9.5</v>
      </c>
      <c r="Q1764">
        <v>128</v>
      </c>
      <c r="R1764">
        <v>1216</v>
      </c>
      <c r="S1764">
        <f>IFERROR(_xlfn.XLOOKUP(tbl_Facturas[[#This Row],[Key_Fact]],tbl_Manifiestos[Key_Manif],tbl_Manifiestos[Pagado a Broker],0),0)</f>
        <v>1130.8800000000001</v>
      </c>
      <c r="T1764">
        <v>1142145.6399999999</v>
      </c>
    </row>
    <row r="1765" spans="1:20" x14ac:dyDescent="0.25">
      <c r="A1765" t="s">
        <v>5832</v>
      </c>
      <c r="B1765" t="str">
        <f>tbl_Facturas[[#This Row],[Factura]] &amp; "|" &amp; tbl_Facturas[[#This Row],[Proyecto OK]] &amp; "|" &amp; TEXT(tbl_Facturas[[#This Row],[Horas o Viaje]],"0.00") &amp; "|" &amp; TEXT(tbl_Facturas[[#This Row],[Costo unitario]],"0.00")</f>
        <v>2545|Lead Service Replacement Project|10.50|115.50</v>
      </c>
      <c r="C1765">
        <v>2545</v>
      </c>
      <c r="D1765">
        <v>198</v>
      </c>
      <c r="E1765" t="s">
        <v>5916</v>
      </c>
      <c r="G1765" t="s">
        <v>31</v>
      </c>
      <c r="H1765" t="s">
        <v>1821</v>
      </c>
      <c r="I1765" s="134" t="s">
        <v>5312</v>
      </c>
      <c r="J1765" t="s">
        <v>1822</v>
      </c>
      <c r="K1765" t="s">
        <v>15</v>
      </c>
      <c r="L1765" t="s">
        <v>5488</v>
      </c>
      <c r="P1765">
        <v>10.5</v>
      </c>
      <c r="Q1765">
        <v>115.5</v>
      </c>
      <c r="R1765">
        <v>1212.75</v>
      </c>
      <c r="S1765">
        <f>IFERROR(_xlfn.XLOOKUP(tbl_Facturas[[#This Row],[Key_Fact]],tbl_Manifiestos[Key_Manif],tbl_Manifiestos[Pagado a Broker],0),0)</f>
        <v>1127.8575000000001</v>
      </c>
      <c r="T1765">
        <v>1143358.3899999999</v>
      </c>
    </row>
    <row r="1766" spans="1:20" x14ac:dyDescent="0.25">
      <c r="A1766" t="s">
        <v>5832</v>
      </c>
      <c r="B1766" t="str">
        <f>tbl_Facturas[[#This Row],[Factura]] &amp; "|" &amp; tbl_Facturas[[#This Row],[Proyecto OK]] &amp; "|" &amp; TEXT(tbl_Facturas[[#This Row],[Horas o Viaje]],"0.00") &amp; "|" &amp; TEXT(tbl_Facturas[[#This Row],[Costo unitario]],"0.00")</f>
        <v>2545|Lead Service Replacement Project|5.50|115.50</v>
      </c>
      <c r="C1766">
        <v>2545</v>
      </c>
      <c r="D1766">
        <v>198</v>
      </c>
      <c r="E1766" t="s">
        <v>5916</v>
      </c>
      <c r="G1766" t="s">
        <v>31</v>
      </c>
      <c r="H1766" t="s">
        <v>1823</v>
      </c>
      <c r="I1766" s="134" t="s">
        <v>5312</v>
      </c>
      <c r="J1766" t="s">
        <v>1822</v>
      </c>
      <c r="K1766" t="s">
        <v>15</v>
      </c>
      <c r="L1766" t="s">
        <v>5488</v>
      </c>
      <c r="P1766">
        <v>5.5</v>
      </c>
      <c r="Q1766">
        <v>115.5</v>
      </c>
      <c r="R1766">
        <v>635.25</v>
      </c>
      <c r="S1766">
        <f>IFERROR(_xlfn.XLOOKUP(tbl_Facturas[[#This Row],[Key_Fact]],tbl_Manifiestos[Key_Manif],tbl_Manifiestos[Pagado a Broker],0),0)</f>
        <v>590.78250000000003</v>
      </c>
      <c r="T1766">
        <v>1143993.6399999999</v>
      </c>
    </row>
    <row r="1767" spans="1:20" x14ac:dyDescent="0.25">
      <c r="A1767" t="s">
        <v>5832</v>
      </c>
      <c r="B1767" t="str">
        <f>tbl_Facturas[[#This Row],[Factura]] &amp; "|" &amp; tbl_Facturas[[#This Row],[Proyecto OK]] &amp; "|" &amp; TEXT(tbl_Facturas[[#This Row],[Horas o Viaje]],"0.00") &amp; "|" &amp; TEXT(tbl_Facturas[[#This Row],[Costo unitario]],"0.00")</f>
        <v>2545|Lead Service Replacement Project|7.00|115.50</v>
      </c>
      <c r="C1767">
        <v>2545</v>
      </c>
      <c r="D1767">
        <v>198</v>
      </c>
      <c r="E1767" t="s">
        <v>5916</v>
      </c>
      <c r="G1767" t="s">
        <v>31</v>
      </c>
      <c r="H1767" t="s">
        <v>1824</v>
      </c>
      <c r="I1767" s="134" t="s">
        <v>5312</v>
      </c>
      <c r="J1767" t="s">
        <v>1822</v>
      </c>
      <c r="K1767" t="s">
        <v>15</v>
      </c>
      <c r="L1767" t="s">
        <v>5488</v>
      </c>
      <c r="P1767">
        <v>7</v>
      </c>
      <c r="Q1767">
        <v>115.5</v>
      </c>
      <c r="R1767">
        <v>808.5</v>
      </c>
      <c r="S1767">
        <f>IFERROR(_xlfn.XLOOKUP(tbl_Facturas[[#This Row],[Key_Fact]],tbl_Manifiestos[Key_Manif],tbl_Manifiestos[Pagado a Broker],0),0)</f>
        <v>751.90500000000009</v>
      </c>
      <c r="T1767">
        <v>1144802.1399999999</v>
      </c>
    </row>
    <row r="1768" spans="1:20" x14ac:dyDescent="0.25">
      <c r="A1768" t="s">
        <v>5832</v>
      </c>
      <c r="B1768" t="str">
        <f>tbl_Facturas[[#This Row],[Factura]] &amp; "|" &amp; tbl_Facturas[[#This Row],[Proyecto OK]] &amp; "|" &amp; TEXT(tbl_Facturas[[#This Row],[Horas o Viaje]],"0.00") &amp; "|" &amp; TEXT(tbl_Facturas[[#This Row],[Costo unitario]],"0.00")</f>
        <v>2546|Glencoe|8.00|115.50</v>
      </c>
      <c r="C1768">
        <v>2546</v>
      </c>
      <c r="D1768">
        <v>108</v>
      </c>
      <c r="E1768" t="s">
        <v>5916</v>
      </c>
      <c r="G1768" t="s">
        <v>99</v>
      </c>
      <c r="H1768" t="s">
        <v>1825</v>
      </c>
      <c r="I1768" s="134" t="s">
        <v>5312</v>
      </c>
      <c r="J1768" t="s">
        <v>591</v>
      </c>
      <c r="K1768" t="s">
        <v>591</v>
      </c>
      <c r="P1768">
        <v>8</v>
      </c>
      <c r="Q1768">
        <v>115.5</v>
      </c>
      <c r="R1768">
        <v>924</v>
      </c>
      <c r="S1768">
        <f>IFERROR(_xlfn.XLOOKUP(tbl_Facturas[[#This Row],[Key_Fact]],tbl_Manifiestos[Key_Manif],tbl_Manifiestos[Pagado a Broker],0),0)</f>
        <v>859.32</v>
      </c>
      <c r="T1768">
        <v>1145726.1399999999</v>
      </c>
    </row>
    <row r="1769" spans="1:20" x14ac:dyDescent="0.25">
      <c r="A1769" t="s">
        <v>5832</v>
      </c>
      <c r="B1769" t="str">
        <f>tbl_Facturas[[#This Row],[Factura]] &amp; "|" &amp; tbl_Facturas[[#This Row],[Proyecto OK]] &amp; "|" &amp; TEXT(tbl_Facturas[[#This Row],[Horas o Viaje]],"0.00") &amp; "|" &amp; TEXT(tbl_Facturas[[#This Row],[Costo unitario]],"0.00")</f>
        <v>2546|Glencoe|8.50|115.50</v>
      </c>
      <c r="C1769">
        <v>2546</v>
      </c>
      <c r="D1769">
        <v>11</v>
      </c>
      <c r="E1769" t="s">
        <v>1812</v>
      </c>
      <c r="G1769" t="s">
        <v>13</v>
      </c>
      <c r="H1769" t="s">
        <v>1826</v>
      </c>
      <c r="I1769" s="134" t="s">
        <v>5312</v>
      </c>
      <c r="J1769" t="s">
        <v>591</v>
      </c>
      <c r="K1769" t="s">
        <v>591</v>
      </c>
      <c r="P1769">
        <v>8.5</v>
      </c>
      <c r="Q1769">
        <v>115.5</v>
      </c>
      <c r="R1769">
        <v>981.75</v>
      </c>
      <c r="S1769">
        <f>IFERROR(_xlfn.XLOOKUP(tbl_Facturas[[#This Row],[Key_Fact]],tbl_Manifiestos[Key_Manif],tbl_Manifiestos[Pagado a Broker],0),0)</f>
        <v>0</v>
      </c>
      <c r="T1769">
        <v>1146707.8899999999</v>
      </c>
    </row>
    <row r="1770" spans="1:20" x14ac:dyDescent="0.25">
      <c r="A1770" t="s">
        <v>5832</v>
      </c>
      <c r="B1770" t="str">
        <f>tbl_Facturas[[#This Row],[Factura]] &amp; "|" &amp; tbl_Facturas[[#This Row],[Proyecto OK]] &amp; "|" &amp; TEXT(tbl_Facturas[[#This Row],[Horas o Viaje]],"0.00") &amp; "|" &amp; TEXT(tbl_Facturas[[#This Row],[Costo unitario]],"0.00")</f>
        <v>2546|Glencoe|10.00|115.50</v>
      </c>
      <c r="C1770">
        <v>2546</v>
      </c>
      <c r="D1770">
        <v>11</v>
      </c>
      <c r="E1770" t="s">
        <v>12</v>
      </c>
      <c r="G1770" t="s">
        <v>13</v>
      </c>
      <c r="H1770" t="s">
        <v>1827</v>
      </c>
      <c r="I1770" s="134" t="s">
        <v>5312</v>
      </c>
      <c r="J1770" t="s">
        <v>591</v>
      </c>
      <c r="K1770" t="s">
        <v>591</v>
      </c>
      <c r="P1770">
        <v>10</v>
      </c>
      <c r="Q1770">
        <v>115.5</v>
      </c>
      <c r="R1770">
        <v>1155</v>
      </c>
      <c r="S1770">
        <f>IFERROR(_xlfn.XLOOKUP(tbl_Facturas[[#This Row],[Key_Fact]],tbl_Manifiestos[Key_Manif],tbl_Manifiestos[Pagado a Broker],0),0)</f>
        <v>1074.1500000000001</v>
      </c>
      <c r="T1770">
        <v>1147862.8899999999</v>
      </c>
    </row>
    <row r="1771" spans="1:20" x14ac:dyDescent="0.25">
      <c r="A1771" t="s">
        <v>5832</v>
      </c>
      <c r="B1771" t="str">
        <f>tbl_Facturas[[#This Row],[Factura]] &amp; "|" &amp; tbl_Facturas[[#This Row],[Proyecto OK]] &amp; "|" &amp; TEXT(tbl_Facturas[[#This Row],[Horas o Viaje]],"0.00") &amp; "|" &amp; TEXT(tbl_Facturas[[#This Row],[Costo unitario]],"0.00")</f>
        <v>2546|Glencoe|6.00|115.50</v>
      </c>
      <c r="C1771">
        <v>2546</v>
      </c>
      <c r="D1771">
        <v>356</v>
      </c>
      <c r="E1771" t="s">
        <v>27</v>
      </c>
      <c r="G1771" t="s">
        <v>122</v>
      </c>
      <c r="H1771" t="s">
        <v>1828</v>
      </c>
      <c r="I1771" s="134" t="s">
        <v>5312</v>
      </c>
      <c r="J1771" t="s">
        <v>591</v>
      </c>
      <c r="K1771" t="s">
        <v>591</v>
      </c>
      <c r="P1771">
        <v>6</v>
      </c>
      <c r="Q1771">
        <v>115.5</v>
      </c>
      <c r="R1771">
        <v>693</v>
      </c>
      <c r="S1771">
        <f>IFERROR(_xlfn.XLOOKUP(tbl_Facturas[[#This Row],[Key_Fact]],tbl_Manifiestos[Key_Manif],tbl_Manifiestos[Pagado a Broker],0),0)</f>
        <v>644.49</v>
      </c>
      <c r="T1771">
        <v>1148555.8899999999</v>
      </c>
    </row>
    <row r="1772" spans="1:20" x14ac:dyDescent="0.25">
      <c r="A1772" t="s">
        <v>5832</v>
      </c>
      <c r="B1772" t="str">
        <f>tbl_Facturas[[#This Row],[Factura]] &amp; "|" &amp; tbl_Facturas[[#This Row],[Proyecto OK]] &amp; "|" &amp; TEXT(tbl_Facturas[[#This Row],[Horas o Viaje]],"0.00") &amp; "|" &amp; TEXT(tbl_Facturas[[#This Row],[Costo unitario]],"0.00")</f>
        <v>2546|Glencoe|6.00|115.50</v>
      </c>
      <c r="C1772">
        <v>2546</v>
      </c>
      <c r="D1772">
        <v>515</v>
      </c>
      <c r="E1772" t="s">
        <v>27</v>
      </c>
      <c r="G1772" t="s">
        <v>54</v>
      </c>
      <c r="H1772" t="s">
        <v>1829</v>
      </c>
      <c r="I1772" s="134" t="s">
        <v>5312</v>
      </c>
      <c r="J1772" t="s">
        <v>591</v>
      </c>
      <c r="K1772" t="s">
        <v>591</v>
      </c>
      <c r="P1772">
        <v>6</v>
      </c>
      <c r="Q1772">
        <v>115.5</v>
      </c>
      <c r="R1772">
        <v>693</v>
      </c>
      <c r="S1772">
        <f>IFERROR(_xlfn.XLOOKUP(tbl_Facturas[[#This Row],[Key_Fact]],tbl_Manifiestos[Key_Manif],tbl_Manifiestos[Pagado a Broker],0),0)</f>
        <v>644.49</v>
      </c>
      <c r="T1772">
        <v>1149248.8899999999</v>
      </c>
    </row>
    <row r="1773" spans="1:20" x14ac:dyDescent="0.25">
      <c r="A1773" t="s">
        <v>5832</v>
      </c>
      <c r="B1773" t="str">
        <f>tbl_Facturas[[#This Row],[Factura]] &amp; "|" &amp; tbl_Facturas[[#This Row],[Proyecto OK]] &amp; "|" &amp; TEXT(tbl_Facturas[[#This Row],[Horas o Viaje]],"0.00") &amp; "|" &amp; TEXT(tbl_Facturas[[#This Row],[Costo unitario]],"0.00")</f>
        <v>2546|Glencoe|9.00|115.50</v>
      </c>
      <c r="C1773">
        <v>2546</v>
      </c>
      <c r="D1773">
        <v>28</v>
      </c>
      <c r="E1773" t="s">
        <v>5309</v>
      </c>
      <c r="G1773" t="s">
        <v>1285</v>
      </c>
      <c r="H1773" t="s">
        <v>1830</v>
      </c>
      <c r="I1773" s="134" t="s">
        <v>5312</v>
      </c>
      <c r="J1773" t="s">
        <v>591</v>
      </c>
      <c r="K1773" t="s">
        <v>591</v>
      </c>
      <c r="P1773">
        <v>9</v>
      </c>
      <c r="Q1773">
        <v>115.5</v>
      </c>
      <c r="R1773">
        <v>1039.5</v>
      </c>
      <c r="S1773">
        <f>IFERROR(_xlfn.XLOOKUP(tbl_Facturas[[#This Row],[Key_Fact]],tbl_Manifiestos[Key_Manif],tbl_Manifiestos[Pagado a Broker],0),0)</f>
        <v>966.73500000000001</v>
      </c>
      <c r="T1773">
        <v>1150288.3899999999</v>
      </c>
    </row>
    <row r="1774" spans="1:20" x14ac:dyDescent="0.25">
      <c r="A1774" t="s">
        <v>5832</v>
      </c>
      <c r="B1774" t="str">
        <f>tbl_Facturas[[#This Row],[Factura]] &amp; "|" &amp; tbl_Facturas[[#This Row],[Proyecto OK]] &amp; "|" &amp; TEXT(tbl_Facturas[[#This Row],[Horas o Viaje]],"0.00") &amp; "|" &amp; TEXT(tbl_Facturas[[#This Row],[Costo unitario]],"0.00")</f>
        <v>2546|Glencoe|8.25|115.50</v>
      </c>
      <c r="C1774">
        <v>2546</v>
      </c>
      <c r="D1774">
        <v>642</v>
      </c>
      <c r="E1774" t="s">
        <v>663</v>
      </c>
      <c r="G1774" t="s">
        <v>1422</v>
      </c>
      <c r="H1774" t="s">
        <v>1831</v>
      </c>
      <c r="I1774" s="134" t="s">
        <v>5312</v>
      </c>
      <c r="J1774" t="s">
        <v>591</v>
      </c>
      <c r="K1774" t="s">
        <v>591</v>
      </c>
      <c r="P1774">
        <v>8.25</v>
      </c>
      <c r="Q1774">
        <v>115.5</v>
      </c>
      <c r="R1774">
        <v>952.88</v>
      </c>
      <c r="S1774">
        <f>IFERROR(_xlfn.XLOOKUP(tbl_Facturas[[#This Row],[Key_Fact]],tbl_Manifiestos[Key_Manif],tbl_Manifiestos[Pagado a Broker],0),0)</f>
        <v>886.17375000000004</v>
      </c>
      <c r="T1774">
        <v>1151241.27</v>
      </c>
    </row>
    <row r="1775" spans="1:20" x14ac:dyDescent="0.25">
      <c r="A1775" t="s">
        <v>5832</v>
      </c>
      <c r="B1775" t="str">
        <f>tbl_Facturas[[#This Row],[Factura]] &amp; "|" &amp; tbl_Facturas[[#This Row],[Proyecto OK]] &amp; "|" &amp; TEXT(tbl_Facturas[[#This Row],[Horas o Viaje]],"0.00") &amp; "|" &amp; TEXT(tbl_Facturas[[#This Row],[Costo unitario]],"0.00")</f>
        <v>2546|Glencoe|8.00|115.50</v>
      </c>
      <c r="C1775">
        <v>2546</v>
      </c>
      <c r="D1775">
        <v>11</v>
      </c>
      <c r="E1775" t="s">
        <v>1812</v>
      </c>
      <c r="G1775" t="s">
        <v>13</v>
      </c>
      <c r="H1775" t="s">
        <v>1832</v>
      </c>
      <c r="I1775" s="134" t="s">
        <v>5312</v>
      </c>
      <c r="J1775" t="s">
        <v>591</v>
      </c>
      <c r="K1775" t="s">
        <v>591</v>
      </c>
      <c r="P1775">
        <v>8</v>
      </c>
      <c r="Q1775">
        <v>115.5</v>
      </c>
      <c r="R1775">
        <v>924</v>
      </c>
      <c r="S1775">
        <f>IFERROR(_xlfn.XLOOKUP(tbl_Facturas[[#This Row],[Key_Fact]],tbl_Manifiestos[Key_Manif],tbl_Manifiestos[Pagado a Broker],0),0)</f>
        <v>859.32</v>
      </c>
      <c r="T1775">
        <v>1152165.27</v>
      </c>
    </row>
    <row r="1776" spans="1:20" x14ac:dyDescent="0.25">
      <c r="A1776" t="s">
        <v>5832</v>
      </c>
      <c r="B1776" t="str">
        <f>tbl_Facturas[[#This Row],[Factura]] &amp; "|" &amp; tbl_Facturas[[#This Row],[Proyecto OK]] &amp; "|" &amp; TEXT(tbl_Facturas[[#This Row],[Horas o Viaje]],"0.00") &amp; "|" &amp; TEXT(tbl_Facturas[[#This Row],[Costo unitario]],"0.00")</f>
        <v>2546|Glencoe|9.00|115.50</v>
      </c>
      <c r="C1776">
        <v>2546</v>
      </c>
      <c r="D1776">
        <v>108</v>
      </c>
      <c r="E1776" t="s">
        <v>5916</v>
      </c>
      <c r="G1776" t="s">
        <v>99</v>
      </c>
      <c r="H1776" t="s">
        <v>1833</v>
      </c>
      <c r="I1776" s="134" t="s">
        <v>5312</v>
      </c>
      <c r="J1776" t="s">
        <v>591</v>
      </c>
      <c r="K1776" t="s">
        <v>591</v>
      </c>
      <c r="P1776">
        <v>9</v>
      </c>
      <c r="Q1776">
        <v>115.5</v>
      </c>
      <c r="R1776">
        <v>1039.5</v>
      </c>
      <c r="S1776">
        <f>IFERROR(_xlfn.XLOOKUP(tbl_Facturas[[#This Row],[Key_Fact]],tbl_Manifiestos[Key_Manif],tbl_Manifiestos[Pagado a Broker],0),0)</f>
        <v>966.73500000000001</v>
      </c>
      <c r="T1776">
        <v>1153204.77</v>
      </c>
    </row>
    <row r="1777" spans="1:20" x14ac:dyDescent="0.25">
      <c r="A1777" t="s">
        <v>5832</v>
      </c>
      <c r="B1777" t="str">
        <f>tbl_Facturas[[#This Row],[Factura]] &amp; "|" &amp; tbl_Facturas[[#This Row],[Proyecto OK]] &amp; "|" &amp; TEXT(tbl_Facturas[[#This Row],[Horas o Viaje]],"0.00") &amp; "|" &amp; TEXT(tbl_Facturas[[#This Row],[Costo unitario]],"0.00")</f>
        <v>2546|Glencoe|7.50|115.50</v>
      </c>
      <c r="C1777">
        <v>2546</v>
      </c>
      <c r="D1777">
        <v>82</v>
      </c>
      <c r="E1777" t="s">
        <v>12</v>
      </c>
      <c r="G1777" t="s">
        <v>792</v>
      </c>
      <c r="H1777" t="s">
        <v>1834</v>
      </c>
      <c r="I1777" s="134" t="s">
        <v>5312</v>
      </c>
      <c r="J1777" t="s">
        <v>591</v>
      </c>
      <c r="K1777" t="s">
        <v>591</v>
      </c>
      <c r="P1777">
        <v>7.5</v>
      </c>
      <c r="Q1777">
        <v>115.5</v>
      </c>
      <c r="R1777">
        <v>866.25</v>
      </c>
      <c r="S1777">
        <f>IFERROR(_xlfn.XLOOKUP(tbl_Facturas[[#This Row],[Key_Fact]],tbl_Manifiestos[Key_Manif],tbl_Manifiestos[Pagado a Broker],0),0)</f>
        <v>805.61250000000007</v>
      </c>
      <c r="T1777">
        <v>1154071.02</v>
      </c>
    </row>
    <row r="1778" spans="1:20" x14ac:dyDescent="0.25">
      <c r="A1778" t="s">
        <v>5832</v>
      </c>
      <c r="B1778" t="str">
        <f>tbl_Facturas[[#This Row],[Factura]] &amp; "|" &amp; tbl_Facturas[[#This Row],[Proyecto OK]] &amp; "|" &amp; TEXT(tbl_Facturas[[#This Row],[Horas o Viaje]],"0.00") &amp; "|" &amp; TEXT(tbl_Facturas[[#This Row],[Costo unitario]],"0.00")</f>
        <v>2546|Glencoe|9.50|115.50</v>
      </c>
      <c r="C1778">
        <v>2546</v>
      </c>
      <c r="D1778">
        <v>108</v>
      </c>
      <c r="E1778" t="s">
        <v>5916</v>
      </c>
      <c r="G1778" t="s">
        <v>99</v>
      </c>
      <c r="H1778" t="s">
        <v>1835</v>
      </c>
      <c r="I1778" s="134" t="s">
        <v>5312</v>
      </c>
      <c r="J1778" t="s">
        <v>591</v>
      </c>
      <c r="K1778" t="s">
        <v>591</v>
      </c>
      <c r="P1778">
        <v>9.5</v>
      </c>
      <c r="Q1778">
        <v>115.5</v>
      </c>
      <c r="R1778">
        <v>1097.25</v>
      </c>
      <c r="S1778">
        <f>IFERROR(_xlfn.XLOOKUP(tbl_Facturas[[#This Row],[Key_Fact]],tbl_Manifiestos[Key_Manif],tbl_Manifiestos[Pagado a Broker],0),0)</f>
        <v>1020.4425000000001</v>
      </c>
      <c r="T1778">
        <v>1155168.27</v>
      </c>
    </row>
    <row r="1779" spans="1:20" x14ac:dyDescent="0.25">
      <c r="A1779" t="s">
        <v>5832</v>
      </c>
      <c r="B1779" t="str">
        <f>tbl_Facturas[[#This Row],[Factura]] &amp; "|" &amp; tbl_Facturas[[#This Row],[Proyecto OK]] &amp; "|" &amp; TEXT(tbl_Facturas[[#This Row],[Horas o Viaje]],"0.00") &amp; "|" &amp; TEXT(tbl_Facturas[[#This Row],[Costo unitario]],"0.00")</f>
        <v>2546|Glencoe|5.50|115.50</v>
      </c>
      <c r="C1779">
        <v>2546</v>
      </c>
      <c r="D1779">
        <v>82</v>
      </c>
      <c r="E1779" t="s">
        <v>12</v>
      </c>
      <c r="G1779" t="s">
        <v>792</v>
      </c>
      <c r="H1779" t="s">
        <v>1836</v>
      </c>
      <c r="I1779" s="134" t="s">
        <v>5312</v>
      </c>
      <c r="J1779" t="s">
        <v>591</v>
      </c>
      <c r="K1779" t="s">
        <v>591</v>
      </c>
      <c r="P1779">
        <v>5.5</v>
      </c>
      <c r="Q1779">
        <v>115.5</v>
      </c>
      <c r="R1779">
        <v>635.25</v>
      </c>
      <c r="S1779">
        <f>IFERROR(_xlfn.XLOOKUP(tbl_Facturas[[#This Row],[Key_Fact]],tbl_Manifiestos[Key_Manif],tbl_Manifiestos[Pagado a Broker],0),0)</f>
        <v>590.78250000000003</v>
      </c>
      <c r="T1779">
        <v>1155803.52</v>
      </c>
    </row>
    <row r="1780" spans="1:20" x14ac:dyDescent="0.25">
      <c r="A1780" t="s">
        <v>5832</v>
      </c>
      <c r="B1780" t="str">
        <f>tbl_Facturas[[#This Row],[Factura]] &amp; "|" &amp; tbl_Facturas[[#This Row],[Proyecto OK]] &amp; "|" &amp; TEXT(tbl_Facturas[[#This Row],[Horas o Viaje]],"0.00") &amp; "|" &amp; TEXT(tbl_Facturas[[#This Row],[Costo unitario]],"0.00")</f>
        <v>2546|Glencoe|8.00|115.50</v>
      </c>
      <c r="C1780">
        <v>2546</v>
      </c>
      <c r="D1780">
        <v>108</v>
      </c>
      <c r="E1780" t="s">
        <v>5916</v>
      </c>
      <c r="G1780" t="s">
        <v>99</v>
      </c>
      <c r="H1780" t="s">
        <v>1837</v>
      </c>
      <c r="I1780" s="134" t="s">
        <v>5312</v>
      </c>
      <c r="J1780" t="s">
        <v>591</v>
      </c>
      <c r="K1780" t="s">
        <v>591</v>
      </c>
      <c r="P1780">
        <v>8</v>
      </c>
      <c r="Q1780">
        <v>115.5</v>
      </c>
      <c r="R1780">
        <v>924</v>
      </c>
      <c r="S1780">
        <f>IFERROR(_xlfn.XLOOKUP(tbl_Facturas[[#This Row],[Key_Fact]],tbl_Manifiestos[Key_Manif],tbl_Manifiestos[Pagado a Broker],0),0)</f>
        <v>859.32</v>
      </c>
      <c r="T1780">
        <v>1156727.52</v>
      </c>
    </row>
    <row r="1781" spans="1:20" x14ac:dyDescent="0.25">
      <c r="A1781" t="s">
        <v>5832</v>
      </c>
      <c r="B1781" t="str">
        <f>tbl_Facturas[[#This Row],[Factura]] &amp; "|" &amp; tbl_Facturas[[#This Row],[Proyecto OK]] &amp; "|" &amp; TEXT(tbl_Facturas[[#This Row],[Horas o Viaje]],"0.00") &amp; "|" &amp; TEXT(tbl_Facturas[[#This Row],[Costo unitario]],"0.00")</f>
        <v>2546|Glencoe|6.00|115.50</v>
      </c>
      <c r="C1781">
        <v>2546</v>
      </c>
      <c r="D1781">
        <v>308</v>
      </c>
      <c r="E1781" t="s">
        <v>16</v>
      </c>
      <c r="G1781" t="s">
        <v>17</v>
      </c>
      <c r="H1781" t="s">
        <v>1838</v>
      </c>
      <c r="I1781" s="134" t="s">
        <v>5312</v>
      </c>
      <c r="J1781" t="s">
        <v>591</v>
      </c>
      <c r="K1781" t="s">
        <v>591</v>
      </c>
      <c r="P1781">
        <v>6</v>
      </c>
      <c r="Q1781">
        <v>115.5</v>
      </c>
      <c r="R1781">
        <v>693</v>
      </c>
      <c r="S1781">
        <f>IFERROR(_xlfn.XLOOKUP(tbl_Facturas[[#This Row],[Key_Fact]],tbl_Manifiestos[Key_Manif],tbl_Manifiestos[Pagado a Broker],0),0)</f>
        <v>644.49</v>
      </c>
      <c r="T1781">
        <v>1157420.52</v>
      </c>
    </row>
    <row r="1782" spans="1:20" x14ac:dyDescent="0.25">
      <c r="A1782" t="s">
        <v>5832</v>
      </c>
      <c r="B1782" t="str">
        <f>tbl_Facturas[[#This Row],[Factura]] &amp; "|" &amp; tbl_Facturas[[#This Row],[Proyecto OK]] &amp; "|" &amp; TEXT(tbl_Facturas[[#This Row],[Horas o Viaje]],"0.00") &amp; "|" &amp; TEXT(tbl_Facturas[[#This Row],[Costo unitario]],"0.00")</f>
        <v>2546|Glencoe|6.50|115.50</v>
      </c>
      <c r="C1782">
        <v>2546</v>
      </c>
      <c r="D1782">
        <v>515</v>
      </c>
      <c r="E1782" t="s">
        <v>27</v>
      </c>
      <c r="G1782" t="s">
        <v>54</v>
      </c>
      <c r="H1782" t="s">
        <v>1839</v>
      </c>
      <c r="I1782" s="134" t="s">
        <v>5312</v>
      </c>
      <c r="J1782" t="s">
        <v>591</v>
      </c>
      <c r="K1782" t="s">
        <v>591</v>
      </c>
      <c r="P1782">
        <v>6.5</v>
      </c>
      <c r="Q1782">
        <v>115.5</v>
      </c>
      <c r="R1782">
        <v>750.75</v>
      </c>
      <c r="S1782">
        <f>IFERROR(_xlfn.XLOOKUP(tbl_Facturas[[#This Row],[Key_Fact]],tbl_Manifiestos[Key_Manif],tbl_Manifiestos[Pagado a Broker],0),0)</f>
        <v>698.19749999999999</v>
      </c>
      <c r="T1782">
        <v>1158171.27</v>
      </c>
    </row>
    <row r="1783" spans="1:20" x14ac:dyDescent="0.25">
      <c r="A1783" t="s">
        <v>5832</v>
      </c>
      <c r="B1783" t="str">
        <f>tbl_Facturas[[#This Row],[Factura]] &amp; "|" &amp; tbl_Facturas[[#This Row],[Proyecto OK]] &amp; "|" &amp; TEXT(tbl_Facturas[[#This Row],[Horas o Viaje]],"0.00") &amp; "|" &amp; TEXT(tbl_Facturas[[#This Row],[Costo unitario]],"0.00")</f>
        <v>2546|Glencoe|7.00|115.50</v>
      </c>
      <c r="C1783">
        <v>2546</v>
      </c>
      <c r="D1783">
        <v>108</v>
      </c>
      <c r="E1783" t="s">
        <v>5916</v>
      </c>
      <c r="G1783" t="s">
        <v>99</v>
      </c>
      <c r="H1783" t="s">
        <v>1840</v>
      </c>
      <c r="I1783" s="134" t="s">
        <v>5312</v>
      </c>
      <c r="J1783" t="s">
        <v>591</v>
      </c>
      <c r="K1783" t="s">
        <v>591</v>
      </c>
      <c r="P1783">
        <v>7</v>
      </c>
      <c r="Q1783">
        <v>115.5</v>
      </c>
      <c r="R1783">
        <v>808.5</v>
      </c>
      <c r="S1783">
        <f>IFERROR(_xlfn.XLOOKUP(tbl_Facturas[[#This Row],[Key_Fact]],tbl_Manifiestos[Key_Manif],tbl_Manifiestos[Pagado a Broker],0),0)</f>
        <v>751.90500000000009</v>
      </c>
      <c r="T1783">
        <v>1158979.77</v>
      </c>
    </row>
    <row r="1784" spans="1:20" x14ac:dyDescent="0.25">
      <c r="A1784" t="s">
        <v>5832</v>
      </c>
      <c r="B1784" t="str">
        <f>tbl_Facturas[[#This Row],[Factura]] &amp; "|" &amp; tbl_Facturas[[#This Row],[Proyecto OK]] &amp; "|" &amp; TEXT(tbl_Facturas[[#This Row],[Horas o Viaje]],"0.00") &amp; "|" &amp; TEXT(tbl_Facturas[[#This Row],[Costo unitario]],"0.00")</f>
        <v>2546|Glencoe|9.00|115.50</v>
      </c>
      <c r="C1784">
        <v>2546</v>
      </c>
      <c r="D1784">
        <v>515</v>
      </c>
      <c r="E1784" t="s">
        <v>27</v>
      </c>
      <c r="G1784" t="s">
        <v>54</v>
      </c>
      <c r="H1784" t="s">
        <v>1841</v>
      </c>
      <c r="I1784" s="134" t="s">
        <v>5312</v>
      </c>
      <c r="J1784" t="s">
        <v>591</v>
      </c>
      <c r="K1784" t="s">
        <v>591</v>
      </c>
      <c r="P1784">
        <v>9</v>
      </c>
      <c r="Q1784">
        <v>115.5</v>
      </c>
      <c r="R1784">
        <v>1039.5</v>
      </c>
      <c r="S1784">
        <f>IFERROR(_xlfn.XLOOKUP(tbl_Facturas[[#This Row],[Key_Fact]],tbl_Manifiestos[Key_Manif],tbl_Manifiestos[Pagado a Broker],0),0)</f>
        <v>966.73500000000001</v>
      </c>
      <c r="T1784">
        <v>1160019.27</v>
      </c>
    </row>
    <row r="1785" spans="1:20" x14ac:dyDescent="0.25">
      <c r="A1785" t="s">
        <v>5832</v>
      </c>
      <c r="B1785" t="str">
        <f>tbl_Facturas[[#This Row],[Factura]] &amp; "|" &amp; tbl_Facturas[[#This Row],[Proyecto OK]] &amp; "|" &amp; TEXT(tbl_Facturas[[#This Row],[Horas o Viaje]],"0.00") &amp; "|" &amp; TEXT(tbl_Facturas[[#This Row],[Costo unitario]],"0.00")</f>
        <v>2546|Glencoe|5.50|115.50</v>
      </c>
      <c r="C1785">
        <v>2546</v>
      </c>
      <c r="D1785">
        <v>11</v>
      </c>
      <c r="E1785" t="s">
        <v>12</v>
      </c>
      <c r="G1785" t="s">
        <v>13</v>
      </c>
      <c r="H1785" t="s">
        <v>1842</v>
      </c>
      <c r="I1785" s="134" t="s">
        <v>5312</v>
      </c>
      <c r="J1785" t="s">
        <v>591</v>
      </c>
      <c r="K1785" t="s">
        <v>591</v>
      </c>
      <c r="P1785">
        <v>5.5</v>
      </c>
      <c r="Q1785">
        <v>115.5</v>
      </c>
      <c r="R1785">
        <v>635.25</v>
      </c>
      <c r="S1785">
        <f>IFERROR(_xlfn.XLOOKUP(tbl_Facturas[[#This Row],[Key_Fact]],tbl_Manifiestos[Key_Manif],tbl_Manifiestos[Pagado a Broker],0),0)</f>
        <v>590.78250000000003</v>
      </c>
      <c r="T1785">
        <v>1160654.52</v>
      </c>
    </row>
    <row r="1786" spans="1:20" x14ac:dyDescent="0.25">
      <c r="A1786" t="s">
        <v>5832</v>
      </c>
      <c r="B1786" t="str">
        <f>tbl_Facturas[[#This Row],[Factura]] &amp; "|" &amp; tbl_Facturas[[#This Row],[Proyecto OK]] &amp; "|" &amp; TEXT(tbl_Facturas[[#This Row],[Horas o Viaje]],"0.00") &amp; "|" &amp; TEXT(tbl_Facturas[[#This Row],[Costo unitario]],"0.00")</f>
        <v>2546|Glencoe|8.25|115.50</v>
      </c>
      <c r="C1786">
        <v>2546</v>
      </c>
      <c r="D1786">
        <v>58</v>
      </c>
      <c r="E1786" t="s">
        <v>12</v>
      </c>
      <c r="G1786" t="s">
        <v>539</v>
      </c>
      <c r="H1786" t="s">
        <v>1843</v>
      </c>
      <c r="I1786" s="134" t="s">
        <v>5312</v>
      </c>
      <c r="J1786" t="s">
        <v>591</v>
      </c>
      <c r="K1786" t="s">
        <v>591</v>
      </c>
      <c r="P1786">
        <v>8.25</v>
      </c>
      <c r="Q1786">
        <v>115.5</v>
      </c>
      <c r="R1786">
        <v>952.88</v>
      </c>
      <c r="S1786">
        <f>IFERROR(_xlfn.XLOOKUP(tbl_Facturas[[#This Row],[Key_Fact]],tbl_Manifiestos[Key_Manif],tbl_Manifiestos[Pagado a Broker],0),0)</f>
        <v>886.17375000000004</v>
      </c>
      <c r="T1786">
        <v>1161607.3999999999</v>
      </c>
    </row>
    <row r="1787" spans="1:20" x14ac:dyDescent="0.25">
      <c r="A1787" t="s">
        <v>5832</v>
      </c>
      <c r="B1787" t="str">
        <f>tbl_Facturas[[#This Row],[Factura]] &amp; "|" &amp; tbl_Facturas[[#This Row],[Proyecto OK]] &amp; "|" &amp; TEXT(tbl_Facturas[[#This Row],[Horas o Viaje]],"0.00") &amp; "|" &amp; TEXT(tbl_Facturas[[#This Row],[Costo unitario]],"0.00")</f>
        <v>2546|Glencoe|7.00|115.50</v>
      </c>
      <c r="C1787">
        <v>2546</v>
      </c>
      <c r="D1787">
        <v>325</v>
      </c>
      <c r="E1787" t="s">
        <v>27</v>
      </c>
      <c r="G1787" t="s">
        <v>34</v>
      </c>
      <c r="H1787" t="s">
        <v>1844</v>
      </c>
      <c r="I1787" s="134" t="s">
        <v>5312</v>
      </c>
      <c r="J1787" t="s">
        <v>591</v>
      </c>
      <c r="K1787" t="s">
        <v>591</v>
      </c>
      <c r="P1787">
        <v>7</v>
      </c>
      <c r="Q1787">
        <v>115.5</v>
      </c>
      <c r="R1787">
        <v>808.5</v>
      </c>
      <c r="S1787">
        <f>IFERROR(_xlfn.XLOOKUP(tbl_Facturas[[#This Row],[Key_Fact]],tbl_Manifiestos[Key_Manif],tbl_Manifiestos[Pagado a Broker],0),0)</f>
        <v>751.90500000000009</v>
      </c>
      <c r="T1787">
        <v>1162415.8999999999</v>
      </c>
    </row>
    <row r="1788" spans="1:20" x14ac:dyDescent="0.25">
      <c r="A1788" t="s">
        <v>5832</v>
      </c>
      <c r="B1788" t="str">
        <f>tbl_Facturas[[#This Row],[Factura]] &amp; "|" &amp; tbl_Facturas[[#This Row],[Proyecto OK]] &amp; "|" &amp; TEXT(tbl_Facturas[[#This Row],[Horas o Viaje]],"0.00") &amp; "|" &amp; TEXT(tbl_Facturas[[#This Row],[Costo unitario]],"0.00")</f>
        <v>2546|Glencoe|7.25|115.50</v>
      </c>
      <c r="C1788">
        <v>2546</v>
      </c>
      <c r="D1788">
        <v>606</v>
      </c>
      <c r="E1788" t="s">
        <v>5305</v>
      </c>
      <c r="G1788" t="s">
        <v>1291</v>
      </c>
      <c r="H1788" t="s">
        <v>1845</v>
      </c>
      <c r="I1788" s="134" t="s">
        <v>5312</v>
      </c>
      <c r="J1788" t="s">
        <v>591</v>
      </c>
      <c r="K1788" t="s">
        <v>591</v>
      </c>
      <c r="P1788">
        <v>7.25</v>
      </c>
      <c r="Q1788">
        <v>115.5</v>
      </c>
      <c r="R1788">
        <v>837.38</v>
      </c>
      <c r="S1788">
        <f>IFERROR(_xlfn.XLOOKUP(tbl_Facturas[[#This Row],[Key_Fact]],tbl_Manifiestos[Key_Manif],tbl_Manifiestos[Pagado a Broker],0),0)</f>
        <v>0</v>
      </c>
      <c r="T1788">
        <v>1163253.28</v>
      </c>
    </row>
    <row r="1789" spans="1:20" x14ac:dyDescent="0.25">
      <c r="A1789" t="s">
        <v>5832</v>
      </c>
      <c r="B1789" t="str">
        <f>tbl_Facturas[[#This Row],[Factura]] &amp; "|" &amp; tbl_Facturas[[#This Row],[Proyecto OK]] &amp; "|" &amp; TEXT(tbl_Facturas[[#This Row],[Horas o Viaje]],"0.00") &amp; "|" &amp; TEXT(tbl_Facturas[[#This Row],[Costo unitario]],"0.00")</f>
        <v>2547|Park Ridge|8.00|115.50</v>
      </c>
      <c r="C1789">
        <v>2547</v>
      </c>
      <c r="D1789">
        <v>308</v>
      </c>
      <c r="E1789" t="s">
        <v>16</v>
      </c>
      <c r="G1789" t="s">
        <v>17</v>
      </c>
      <c r="H1789" t="s">
        <v>1846</v>
      </c>
      <c r="I1789" s="134" t="s">
        <v>5312</v>
      </c>
      <c r="J1789" t="s">
        <v>1431</v>
      </c>
      <c r="K1789" t="s">
        <v>1431</v>
      </c>
      <c r="P1789">
        <v>8</v>
      </c>
      <c r="Q1789">
        <v>115.5</v>
      </c>
      <c r="R1789">
        <v>924</v>
      </c>
      <c r="S1789">
        <f>IFERROR(_xlfn.XLOOKUP(tbl_Facturas[[#This Row],[Key_Fact]],tbl_Manifiestos[Key_Manif],tbl_Manifiestos[Pagado a Broker],0),0)</f>
        <v>859.32</v>
      </c>
      <c r="T1789">
        <v>1164177.28</v>
      </c>
    </row>
    <row r="1790" spans="1:20" x14ac:dyDescent="0.25">
      <c r="A1790" t="s">
        <v>5832</v>
      </c>
      <c r="B1790" t="str">
        <f>tbl_Facturas[[#This Row],[Factura]] &amp; "|" &amp; tbl_Facturas[[#This Row],[Proyecto OK]] &amp; "|" &amp; TEXT(tbl_Facturas[[#This Row],[Horas o Viaje]],"0.00") &amp; "|" &amp; TEXT(tbl_Facturas[[#This Row],[Costo unitario]],"0.00")</f>
        <v>2547|Park Ridge|6.00|115.50</v>
      </c>
      <c r="C1790">
        <v>2547</v>
      </c>
      <c r="D1790">
        <v>308</v>
      </c>
      <c r="E1790" t="s">
        <v>16</v>
      </c>
      <c r="G1790" t="s">
        <v>17</v>
      </c>
      <c r="H1790" t="s">
        <v>1847</v>
      </c>
      <c r="I1790" s="134" t="s">
        <v>5312</v>
      </c>
      <c r="J1790" t="s">
        <v>1431</v>
      </c>
      <c r="K1790" t="s">
        <v>1431</v>
      </c>
      <c r="P1790">
        <v>6</v>
      </c>
      <c r="Q1790">
        <v>115.5</v>
      </c>
      <c r="R1790">
        <v>693</v>
      </c>
      <c r="S1790">
        <f>IFERROR(_xlfn.XLOOKUP(tbl_Facturas[[#This Row],[Key_Fact]],tbl_Manifiestos[Key_Manif],tbl_Manifiestos[Pagado a Broker],0),0)</f>
        <v>644.49</v>
      </c>
      <c r="T1790">
        <v>1164870.28</v>
      </c>
    </row>
    <row r="1791" spans="1:20" x14ac:dyDescent="0.25">
      <c r="A1791" t="s">
        <v>5832</v>
      </c>
      <c r="B1791" t="str">
        <f>tbl_Facturas[[#This Row],[Factura]] &amp; "|" &amp; tbl_Facturas[[#This Row],[Proyecto OK]] &amp; "|" &amp; TEXT(tbl_Facturas[[#This Row],[Horas o Viaje]],"0.00") &amp; "|" &amp; TEXT(tbl_Facturas[[#This Row],[Costo unitario]],"0.00")</f>
        <v>2548|Lead Replacement Service|9.50|110.00</v>
      </c>
      <c r="C1791">
        <v>2548</v>
      </c>
      <c r="D1791">
        <v>708</v>
      </c>
      <c r="E1791" t="s">
        <v>27</v>
      </c>
      <c r="G1791" t="s">
        <v>841</v>
      </c>
      <c r="H1791" t="s">
        <v>1848</v>
      </c>
      <c r="I1791" s="134" t="s">
        <v>5306</v>
      </c>
      <c r="J1791" t="s">
        <v>30</v>
      </c>
      <c r="K1791" t="s">
        <v>5903</v>
      </c>
      <c r="L1791">
        <v>3347</v>
      </c>
      <c r="P1791">
        <v>9.5</v>
      </c>
      <c r="Q1791">
        <v>110</v>
      </c>
      <c r="R1791">
        <v>1045</v>
      </c>
      <c r="S1791">
        <f>IFERROR(_xlfn.XLOOKUP(tbl_Facturas[[#This Row],[Key_Fact]],tbl_Manifiestos[Key_Manif],tbl_Manifiestos[Pagado a Broker],0),0)</f>
        <v>971.85</v>
      </c>
      <c r="T1791">
        <v>1165915.28</v>
      </c>
    </row>
    <row r="1792" spans="1:20" x14ac:dyDescent="0.25">
      <c r="A1792" t="s">
        <v>5832</v>
      </c>
      <c r="B1792" t="str">
        <f>tbl_Facturas[[#This Row],[Factura]] &amp; "|" &amp; tbl_Facturas[[#This Row],[Proyecto OK]] &amp; "|" &amp; TEXT(tbl_Facturas[[#This Row],[Horas o Viaje]],"0.00") &amp; "|" &amp; TEXT(tbl_Facturas[[#This Row],[Costo unitario]],"0.00")</f>
        <v>2548|Lead Replacement Service|9.00|110.00</v>
      </c>
      <c r="C1792">
        <v>2548</v>
      </c>
      <c r="D1792">
        <v>708</v>
      </c>
      <c r="E1792" t="s">
        <v>27</v>
      </c>
      <c r="G1792" t="s">
        <v>841</v>
      </c>
      <c r="H1792" t="s">
        <v>1849</v>
      </c>
      <c r="I1792" s="134" t="s">
        <v>5306</v>
      </c>
      <c r="J1792" t="s">
        <v>30</v>
      </c>
      <c r="K1792" t="s">
        <v>5903</v>
      </c>
      <c r="L1792">
        <v>3347</v>
      </c>
      <c r="P1792">
        <v>9</v>
      </c>
      <c r="Q1792">
        <v>110</v>
      </c>
      <c r="R1792">
        <v>990</v>
      </c>
      <c r="S1792">
        <f>IFERROR(_xlfn.XLOOKUP(tbl_Facturas[[#This Row],[Key_Fact]],tbl_Manifiestos[Key_Manif],tbl_Manifiestos[Pagado a Broker],0),0)</f>
        <v>920.7</v>
      </c>
      <c r="T1792">
        <v>1166905.28</v>
      </c>
    </row>
    <row r="1793" spans="1:20" x14ac:dyDescent="0.25">
      <c r="A1793" t="s">
        <v>5832</v>
      </c>
      <c r="B1793" t="str">
        <f>tbl_Facturas[[#This Row],[Factura]] &amp; "|" &amp; tbl_Facturas[[#This Row],[Proyecto OK]] &amp; "|" &amp; TEXT(tbl_Facturas[[#This Row],[Horas o Viaje]],"0.00") &amp; "|" &amp; TEXT(tbl_Facturas[[#This Row],[Costo unitario]],"0.00")</f>
        <v>2548|Lead Replacement Service|10.00|110.00</v>
      </c>
      <c r="C1793">
        <v>2548</v>
      </c>
      <c r="D1793">
        <v>708</v>
      </c>
      <c r="E1793" t="s">
        <v>27</v>
      </c>
      <c r="G1793" t="s">
        <v>841</v>
      </c>
      <c r="H1793" t="s">
        <v>1850</v>
      </c>
      <c r="I1793" s="134" t="s">
        <v>5306</v>
      </c>
      <c r="J1793" t="s">
        <v>30</v>
      </c>
      <c r="K1793" t="s">
        <v>5903</v>
      </c>
      <c r="L1793">
        <v>3347</v>
      </c>
      <c r="P1793">
        <v>10</v>
      </c>
      <c r="Q1793">
        <v>110</v>
      </c>
      <c r="R1793">
        <v>1100</v>
      </c>
      <c r="S1793">
        <f>IFERROR(_xlfn.XLOOKUP(tbl_Facturas[[#This Row],[Key_Fact]],tbl_Manifiestos[Key_Manif],tbl_Manifiestos[Pagado a Broker],0),0)</f>
        <v>1023</v>
      </c>
      <c r="T1793">
        <v>1168005.28</v>
      </c>
    </row>
    <row r="1794" spans="1:20" x14ac:dyDescent="0.25">
      <c r="A1794" t="s">
        <v>5832</v>
      </c>
      <c r="B1794" t="str">
        <f>tbl_Facturas[[#This Row],[Factura]] &amp; "|" &amp; tbl_Facturas[[#This Row],[Proyecto OK]] &amp; "|" &amp; TEXT(tbl_Facturas[[#This Row],[Horas o Viaje]],"0.00") &amp; "|" &amp; TEXT(tbl_Facturas[[#This Row],[Costo unitario]],"0.00")</f>
        <v>2548|Lead Replacement Service|10.00|110.00</v>
      </c>
      <c r="C1794">
        <v>2548</v>
      </c>
      <c r="D1794">
        <v>708</v>
      </c>
      <c r="E1794" t="s">
        <v>27</v>
      </c>
      <c r="G1794" t="s">
        <v>841</v>
      </c>
      <c r="H1794" t="s">
        <v>1851</v>
      </c>
      <c r="I1794" s="134" t="s">
        <v>5306</v>
      </c>
      <c r="J1794" t="s">
        <v>30</v>
      </c>
      <c r="K1794" t="s">
        <v>5903</v>
      </c>
      <c r="L1794">
        <v>3347</v>
      </c>
      <c r="P1794">
        <v>10</v>
      </c>
      <c r="Q1794">
        <v>110</v>
      </c>
      <c r="R1794">
        <v>1100</v>
      </c>
      <c r="S1794">
        <f>IFERROR(_xlfn.XLOOKUP(tbl_Facturas[[#This Row],[Key_Fact]],tbl_Manifiestos[Key_Manif],tbl_Manifiestos[Pagado a Broker],0),0)</f>
        <v>1023</v>
      </c>
      <c r="T1794">
        <v>1169105.28</v>
      </c>
    </row>
    <row r="1795" spans="1:20" x14ac:dyDescent="0.25">
      <c r="A1795" t="s">
        <v>5832</v>
      </c>
      <c r="B1795" t="str">
        <f>tbl_Facturas[[#This Row],[Factura]] &amp; "|" &amp; tbl_Facturas[[#This Row],[Proyecto OK]] &amp; "|" &amp; TEXT(tbl_Facturas[[#This Row],[Horas o Viaje]],"0.00") &amp; "|" &amp; TEXT(tbl_Facturas[[#This Row],[Costo unitario]],"0.00")</f>
        <v>2549|Lead Replacement Service|10.00|110.00</v>
      </c>
      <c r="C1795">
        <v>2549</v>
      </c>
      <c r="D1795">
        <v>11</v>
      </c>
      <c r="E1795" t="s">
        <v>12</v>
      </c>
      <c r="G1795" t="s">
        <v>13</v>
      </c>
      <c r="H1795" t="s">
        <v>1852</v>
      </c>
      <c r="I1795" s="134" t="s">
        <v>5306</v>
      </c>
      <c r="J1795" t="s">
        <v>1722</v>
      </c>
      <c r="K1795" t="s">
        <v>5903</v>
      </c>
      <c r="L1795">
        <v>3356</v>
      </c>
      <c r="P1795">
        <v>10</v>
      </c>
      <c r="Q1795">
        <v>110</v>
      </c>
      <c r="R1795">
        <v>1100</v>
      </c>
      <c r="S1795">
        <f>IFERROR(_xlfn.XLOOKUP(tbl_Facturas[[#This Row],[Key_Fact]],tbl_Manifiestos[Key_Manif],tbl_Manifiestos[Pagado a Broker],0),0)</f>
        <v>1023</v>
      </c>
      <c r="T1795">
        <v>1170205.28</v>
      </c>
    </row>
    <row r="1796" spans="1:20" x14ac:dyDescent="0.25">
      <c r="A1796" t="s">
        <v>5832</v>
      </c>
      <c r="B1796" t="str">
        <f>tbl_Facturas[[#This Row],[Factura]] &amp; "|" &amp; tbl_Facturas[[#This Row],[Proyecto OK]] &amp; "|" &amp; TEXT(tbl_Facturas[[#This Row],[Horas o Viaje]],"0.00") &amp; "|" &amp; TEXT(tbl_Facturas[[#This Row],[Costo unitario]],"0.00")</f>
        <v>2549|Lead Replacement Service|7.00|110.00</v>
      </c>
      <c r="C1796">
        <v>2549</v>
      </c>
      <c r="D1796">
        <v>229</v>
      </c>
      <c r="E1796" t="s">
        <v>5309</v>
      </c>
      <c r="G1796" t="s">
        <v>1235</v>
      </c>
      <c r="H1796" t="s">
        <v>1853</v>
      </c>
      <c r="I1796" s="134" t="s">
        <v>5306</v>
      </c>
      <c r="J1796" t="s">
        <v>1722</v>
      </c>
      <c r="K1796" t="s">
        <v>5903</v>
      </c>
      <c r="L1796">
        <v>3356</v>
      </c>
      <c r="P1796">
        <v>7</v>
      </c>
      <c r="Q1796">
        <v>110</v>
      </c>
      <c r="R1796">
        <v>770</v>
      </c>
      <c r="S1796">
        <f>IFERROR(_xlfn.XLOOKUP(tbl_Facturas[[#This Row],[Key_Fact]],tbl_Manifiestos[Key_Manif],tbl_Manifiestos[Pagado a Broker],0),0)</f>
        <v>0</v>
      </c>
      <c r="T1796">
        <v>1170975.28</v>
      </c>
    </row>
    <row r="1797" spans="1:20" x14ac:dyDescent="0.25">
      <c r="A1797" t="s">
        <v>5832</v>
      </c>
      <c r="B1797" t="str">
        <f>tbl_Facturas[[#This Row],[Factura]] &amp; "|" &amp; tbl_Facturas[[#This Row],[Proyecto OK]] &amp; "|" &amp; TEXT(tbl_Facturas[[#This Row],[Horas o Viaje]],"0.00") &amp; "|" &amp; TEXT(tbl_Facturas[[#This Row],[Costo unitario]],"0.00")</f>
        <v>2549|Lead Replacement Service|10.50|110.00</v>
      </c>
      <c r="C1797">
        <v>2549</v>
      </c>
      <c r="D1797">
        <v>67</v>
      </c>
      <c r="E1797" t="s">
        <v>27</v>
      </c>
      <c r="G1797" t="s">
        <v>28</v>
      </c>
      <c r="H1797" t="s">
        <v>1854</v>
      </c>
      <c r="I1797" s="134" t="s">
        <v>5306</v>
      </c>
      <c r="J1797" t="s">
        <v>1722</v>
      </c>
      <c r="K1797" t="s">
        <v>5903</v>
      </c>
      <c r="L1797">
        <v>3356</v>
      </c>
      <c r="P1797">
        <v>10.5</v>
      </c>
      <c r="Q1797">
        <v>110</v>
      </c>
      <c r="R1797">
        <v>1155</v>
      </c>
      <c r="S1797">
        <f>IFERROR(_xlfn.XLOOKUP(tbl_Facturas[[#This Row],[Key_Fact]],tbl_Manifiestos[Key_Manif],tbl_Manifiestos[Pagado a Broker],0),0)</f>
        <v>0</v>
      </c>
      <c r="T1797">
        <v>1172130.28</v>
      </c>
    </row>
    <row r="1798" spans="1:20" x14ac:dyDescent="0.25">
      <c r="A1798" t="s">
        <v>5832</v>
      </c>
      <c r="B1798" t="str">
        <f>tbl_Facturas[[#This Row],[Factura]] &amp; "|" &amp; tbl_Facturas[[#This Row],[Proyecto OK]] &amp; "|" &amp; TEXT(tbl_Facturas[[#This Row],[Horas o Viaje]],"0.00") &amp; "|" &amp; TEXT(tbl_Facturas[[#This Row],[Costo unitario]],"0.00")</f>
        <v>2549|Lead Replacement Service|10.00|110.00</v>
      </c>
      <c r="C1798">
        <v>2549</v>
      </c>
      <c r="D1798">
        <v>356</v>
      </c>
      <c r="E1798" t="s">
        <v>27</v>
      </c>
      <c r="G1798" t="s">
        <v>122</v>
      </c>
      <c r="H1798" t="s">
        <v>1855</v>
      </c>
      <c r="I1798" s="134" t="s">
        <v>5306</v>
      </c>
      <c r="J1798" t="s">
        <v>1722</v>
      </c>
      <c r="K1798" t="s">
        <v>5903</v>
      </c>
      <c r="L1798">
        <v>3356</v>
      </c>
      <c r="P1798">
        <v>10</v>
      </c>
      <c r="Q1798">
        <v>110</v>
      </c>
      <c r="R1798">
        <v>1100</v>
      </c>
      <c r="S1798">
        <f>IFERROR(_xlfn.XLOOKUP(tbl_Facturas[[#This Row],[Key_Fact]],tbl_Manifiestos[Key_Manif],tbl_Manifiestos[Pagado a Broker],0),0)</f>
        <v>1023</v>
      </c>
      <c r="T1798">
        <v>1173230.28</v>
      </c>
    </row>
    <row r="1799" spans="1:20" x14ac:dyDescent="0.25">
      <c r="A1799" t="s">
        <v>5832</v>
      </c>
      <c r="B1799" t="str">
        <f>tbl_Facturas[[#This Row],[Factura]] &amp; "|" &amp; tbl_Facturas[[#This Row],[Proyecto OK]] &amp; "|" &amp; TEXT(tbl_Facturas[[#This Row],[Horas o Viaje]],"0.00") &amp; "|" &amp; TEXT(tbl_Facturas[[#This Row],[Costo unitario]],"0.00")</f>
        <v>2549|Lead Replacement Service|10.00|110.00</v>
      </c>
      <c r="C1799">
        <v>2549</v>
      </c>
      <c r="D1799">
        <v>372</v>
      </c>
      <c r="E1799" t="s">
        <v>1808</v>
      </c>
      <c r="G1799" t="s">
        <v>1856</v>
      </c>
      <c r="H1799" t="s">
        <v>1857</v>
      </c>
      <c r="I1799" s="134" t="s">
        <v>5306</v>
      </c>
      <c r="J1799" t="s">
        <v>1722</v>
      </c>
      <c r="K1799" t="s">
        <v>5903</v>
      </c>
      <c r="L1799">
        <v>3356</v>
      </c>
      <c r="P1799">
        <v>10</v>
      </c>
      <c r="Q1799">
        <v>110</v>
      </c>
      <c r="R1799">
        <v>1100</v>
      </c>
      <c r="S1799">
        <f>IFERROR(_xlfn.XLOOKUP(tbl_Facturas[[#This Row],[Key_Fact]],tbl_Manifiestos[Key_Manif],tbl_Manifiestos[Pagado a Broker],0),0)</f>
        <v>1023</v>
      </c>
      <c r="T1799">
        <v>1174330.28</v>
      </c>
    </row>
    <row r="1800" spans="1:20" x14ac:dyDescent="0.25">
      <c r="A1800" t="s">
        <v>5832</v>
      </c>
      <c r="B1800" t="str">
        <f>tbl_Facturas[[#This Row],[Factura]] &amp; "|" &amp; tbl_Facturas[[#This Row],[Proyecto OK]] &amp; "|" &amp; TEXT(tbl_Facturas[[#This Row],[Horas o Viaje]],"0.00") &amp; "|" &amp; TEXT(tbl_Facturas[[#This Row],[Costo unitario]],"0.00")</f>
        <v>2549|Lead Replacement Service|10.00|110.00</v>
      </c>
      <c r="C1800">
        <v>2549</v>
      </c>
      <c r="D1800">
        <v>58</v>
      </c>
      <c r="E1800" t="s">
        <v>12</v>
      </c>
      <c r="G1800" t="s">
        <v>539</v>
      </c>
      <c r="H1800" t="s">
        <v>1858</v>
      </c>
      <c r="I1800" s="134" t="s">
        <v>5306</v>
      </c>
      <c r="J1800" t="s">
        <v>1722</v>
      </c>
      <c r="K1800" t="s">
        <v>5903</v>
      </c>
      <c r="L1800">
        <v>3356</v>
      </c>
      <c r="P1800">
        <v>10</v>
      </c>
      <c r="Q1800">
        <v>110</v>
      </c>
      <c r="R1800">
        <v>1100</v>
      </c>
      <c r="S1800">
        <f>IFERROR(_xlfn.XLOOKUP(tbl_Facturas[[#This Row],[Key_Fact]],tbl_Manifiestos[Key_Manif],tbl_Manifiestos[Pagado a Broker],0),0)</f>
        <v>1023</v>
      </c>
      <c r="T1800">
        <v>1175430.28</v>
      </c>
    </row>
    <row r="1801" spans="1:20" x14ac:dyDescent="0.25">
      <c r="A1801" t="s">
        <v>5832</v>
      </c>
      <c r="B1801" t="str">
        <f>tbl_Facturas[[#This Row],[Factura]] &amp; "|" &amp; tbl_Facturas[[#This Row],[Proyecto OK]] &amp; "|" &amp; TEXT(tbl_Facturas[[#This Row],[Horas o Viaje]],"0.00") &amp; "|" &amp; TEXT(tbl_Facturas[[#This Row],[Costo unitario]],"0.00")</f>
        <v>2550|Lead Replacement Service|8.50|110.00</v>
      </c>
      <c r="C1801">
        <v>2550</v>
      </c>
      <c r="D1801">
        <v>67</v>
      </c>
      <c r="E1801" t="s">
        <v>27</v>
      </c>
      <c r="G1801" t="s">
        <v>28</v>
      </c>
      <c r="H1801" t="s">
        <v>1859</v>
      </c>
      <c r="I1801" s="134" t="s">
        <v>5306</v>
      </c>
      <c r="J1801" t="s">
        <v>828</v>
      </c>
      <c r="K1801" t="s">
        <v>5903</v>
      </c>
      <c r="L1801">
        <v>3365</v>
      </c>
      <c r="P1801">
        <v>8.5</v>
      </c>
      <c r="Q1801">
        <v>110</v>
      </c>
      <c r="R1801">
        <v>935</v>
      </c>
      <c r="S1801">
        <f>IFERROR(_xlfn.XLOOKUP(tbl_Facturas[[#This Row],[Key_Fact]],tbl_Manifiestos[Key_Manif],tbl_Manifiestos[Pagado a Broker],0),0)</f>
        <v>869.55000000000007</v>
      </c>
      <c r="T1801">
        <v>1176365.28</v>
      </c>
    </row>
    <row r="1802" spans="1:20" x14ac:dyDescent="0.25">
      <c r="A1802" t="s">
        <v>5832</v>
      </c>
      <c r="B1802" t="str">
        <f>tbl_Facturas[[#This Row],[Factura]] &amp; "|" &amp; tbl_Facturas[[#This Row],[Proyecto OK]] &amp; "|" &amp; TEXT(tbl_Facturas[[#This Row],[Horas o Viaje]],"0.00") &amp; "|" &amp; TEXT(tbl_Facturas[[#This Row],[Costo unitario]],"0.00")</f>
        <v>2550|Lead Replacement Service|8.00|110.00</v>
      </c>
      <c r="C1802">
        <v>2550</v>
      </c>
      <c r="D1802">
        <v>356</v>
      </c>
      <c r="E1802" t="s">
        <v>27</v>
      </c>
      <c r="G1802" t="s">
        <v>122</v>
      </c>
      <c r="H1802" t="s">
        <v>1860</v>
      </c>
      <c r="I1802" s="134" t="s">
        <v>5306</v>
      </c>
      <c r="J1802" t="s">
        <v>828</v>
      </c>
      <c r="K1802" t="s">
        <v>5903</v>
      </c>
      <c r="L1802">
        <v>3365</v>
      </c>
      <c r="P1802">
        <v>8</v>
      </c>
      <c r="Q1802">
        <v>110</v>
      </c>
      <c r="R1802">
        <v>880</v>
      </c>
      <c r="S1802">
        <f>IFERROR(_xlfn.XLOOKUP(tbl_Facturas[[#This Row],[Key_Fact]],tbl_Manifiestos[Key_Manif],tbl_Manifiestos[Pagado a Broker],0),0)</f>
        <v>818.40000000000009</v>
      </c>
      <c r="T1802">
        <v>1177245.28</v>
      </c>
    </row>
    <row r="1803" spans="1:20" x14ac:dyDescent="0.25">
      <c r="A1803" t="s">
        <v>5832</v>
      </c>
      <c r="B1803" t="str">
        <f>tbl_Facturas[[#This Row],[Factura]] &amp; "|" &amp; tbl_Facturas[[#This Row],[Proyecto OK]] &amp; "|" &amp; TEXT(tbl_Facturas[[#This Row],[Horas o Viaje]],"0.00") &amp; "|" &amp; TEXT(tbl_Facturas[[#This Row],[Costo unitario]],"0.00")</f>
        <v>2551|Lead Replacement Service|6.50|110.00</v>
      </c>
      <c r="C1803">
        <v>2551</v>
      </c>
      <c r="D1803">
        <v>57</v>
      </c>
      <c r="E1803" t="s">
        <v>1861</v>
      </c>
      <c r="G1803" t="s">
        <v>1862</v>
      </c>
      <c r="H1803" t="s">
        <v>1863</v>
      </c>
      <c r="I1803" s="134" t="s">
        <v>5306</v>
      </c>
      <c r="J1803" t="s">
        <v>1180</v>
      </c>
      <c r="K1803" t="s">
        <v>5903</v>
      </c>
      <c r="L1803">
        <v>3366</v>
      </c>
      <c r="P1803">
        <v>6.5</v>
      </c>
      <c r="Q1803">
        <v>110</v>
      </c>
      <c r="R1803">
        <v>715</v>
      </c>
      <c r="S1803">
        <f>IFERROR(_xlfn.XLOOKUP(tbl_Facturas[[#This Row],[Key_Fact]],tbl_Manifiestos[Key_Manif],tbl_Manifiestos[Pagado a Broker],0),0)</f>
        <v>0</v>
      </c>
      <c r="T1803">
        <v>1177960.28</v>
      </c>
    </row>
    <row r="1804" spans="1:20" x14ac:dyDescent="0.25">
      <c r="A1804" t="s">
        <v>5832</v>
      </c>
      <c r="B1804" t="str">
        <f>tbl_Facturas[[#This Row],[Factura]] &amp; "|" &amp; tbl_Facturas[[#This Row],[Proyecto OK]] &amp; "|" &amp; TEXT(tbl_Facturas[[#This Row],[Horas o Viaje]],"0.00") &amp; "|" &amp; TEXT(tbl_Facturas[[#This Row],[Costo unitario]],"0.00")</f>
        <v>2551|Lead Replacement Service|9.00|110.00</v>
      </c>
      <c r="C1804">
        <v>2551</v>
      </c>
      <c r="D1804">
        <v>58</v>
      </c>
      <c r="E1804" t="s">
        <v>12</v>
      </c>
      <c r="G1804" t="s">
        <v>539</v>
      </c>
      <c r="H1804" t="s">
        <v>1864</v>
      </c>
      <c r="I1804" s="134" t="s">
        <v>5306</v>
      </c>
      <c r="J1804" t="s">
        <v>1180</v>
      </c>
      <c r="K1804" t="s">
        <v>5903</v>
      </c>
      <c r="L1804">
        <v>3366</v>
      </c>
      <c r="P1804">
        <v>9</v>
      </c>
      <c r="Q1804">
        <v>110</v>
      </c>
      <c r="R1804">
        <v>990</v>
      </c>
      <c r="S1804">
        <f>IFERROR(_xlfn.XLOOKUP(tbl_Facturas[[#This Row],[Key_Fact]],tbl_Manifiestos[Key_Manif],tbl_Manifiestos[Pagado a Broker],0),0)</f>
        <v>920.7</v>
      </c>
      <c r="T1804">
        <v>1178950.28</v>
      </c>
    </row>
    <row r="1805" spans="1:20" x14ac:dyDescent="0.25">
      <c r="A1805" t="s">
        <v>5832</v>
      </c>
      <c r="B1805" t="str">
        <f>tbl_Facturas[[#This Row],[Factura]] &amp; "|" &amp; tbl_Facturas[[#This Row],[Proyecto OK]] &amp; "|" &amp; TEXT(tbl_Facturas[[#This Row],[Horas o Viaje]],"0.00") &amp; "|" &amp; TEXT(tbl_Facturas[[#This Row],[Costo unitario]],"0.00")</f>
        <v>2551|Lead Replacement Service|8.00|110.00</v>
      </c>
      <c r="C1805">
        <v>2551</v>
      </c>
      <c r="D1805">
        <v>11</v>
      </c>
      <c r="E1805" t="s">
        <v>12</v>
      </c>
      <c r="G1805" t="s">
        <v>13</v>
      </c>
      <c r="H1805" t="s">
        <v>1865</v>
      </c>
      <c r="I1805" s="134" t="s">
        <v>5306</v>
      </c>
      <c r="J1805" t="s">
        <v>1180</v>
      </c>
      <c r="K1805" t="s">
        <v>5903</v>
      </c>
      <c r="L1805">
        <v>3366</v>
      </c>
      <c r="P1805">
        <v>8</v>
      </c>
      <c r="Q1805">
        <v>110</v>
      </c>
      <c r="R1805">
        <v>880</v>
      </c>
      <c r="S1805">
        <f>IFERROR(_xlfn.XLOOKUP(tbl_Facturas[[#This Row],[Key_Fact]],tbl_Manifiestos[Key_Manif],tbl_Manifiestos[Pagado a Broker],0),0)</f>
        <v>818.40000000000009</v>
      </c>
      <c r="T1805">
        <v>1179830.28</v>
      </c>
    </row>
    <row r="1806" spans="1:20" x14ac:dyDescent="0.25">
      <c r="A1806" t="s">
        <v>5832</v>
      </c>
      <c r="B1806" t="str">
        <f>tbl_Facturas[[#This Row],[Factura]] &amp; "|" &amp; tbl_Facturas[[#This Row],[Proyecto OK]] &amp; "|" &amp; TEXT(tbl_Facturas[[#This Row],[Horas o Viaje]],"0.00") &amp; "|" &amp; TEXT(tbl_Facturas[[#This Row],[Costo unitario]],"0.00")</f>
        <v>2551|Lead Replacement Service|8.00|110.00</v>
      </c>
      <c r="C1806">
        <v>2551</v>
      </c>
      <c r="D1806">
        <v>25</v>
      </c>
      <c r="E1806" t="s">
        <v>1817</v>
      </c>
      <c r="G1806" t="s">
        <v>1340</v>
      </c>
      <c r="H1806" t="s">
        <v>1866</v>
      </c>
      <c r="I1806" s="134" t="s">
        <v>5306</v>
      </c>
      <c r="J1806" t="s">
        <v>1180</v>
      </c>
      <c r="K1806" t="s">
        <v>5903</v>
      </c>
      <c r="L1806">
        <v>3366</v>
      </c>
      <c r="P1806">
        <v>8</v>
      </c>
      <c r="Q1806">
        <v>110</v>
      </c>
      <c r="R1806">
        <v>880</v>
      </c>
      <c r="S1806">
        <f>IFERROR(_xlfn.XLOOKUP(tbl_Facturas[[#This Row],[Key_Fact]],tbl_Manifiestos[Key_Manif],tbl_Manifiestos[Pagado a Broker],0),0)</f>
        <v>818.40000000000009</v>
      </c>
      <c r="T1806">
        <v>1180710.28</v>
      </c>
    </row>
    <row r="1807" spans="1:20" x14ac:dyDescent="0.25">
      <c r="A1807" t="s">
        <v>5832</v>
      </c>
      <c r="B1807" t="str">
        <f>tbl_Facturas[[#This Row],[Factura]] &amp; "|" &amp; tbl_Facturas[[#This Row],[Proyecto OK]] &amp; "|" &amp; TEXT(tbl_Facturas[[#This Row],[Horas o Viaje]],"0.00") &amp; "|" &amp; TEXT(tbl_Facturas[[#This Row],[Costo unitario]],"0.00")</f>
        <v>2551|Lead Replacement Service|8.00|110.00</v>
      </c>
      <c r="C1807">
        <v>2551</v>
      </c>
      <c r="D1807">
        <v>82</v>
      </c>
      <c r="E1807" t="s">
        <v>12</v>
      </c>
      <c r="G1807" t="s">
        <v>792</v>
      </c>
      <c r="H1807" t="s">
        <v>1867</v>
      </c>
      <c r="I1807" s="134" t="s">
        <v>5306</v>
      </c>
      <c r="J1807" t="s">
        <v>1180</v>
      </c>
      <c r="K1807" t="s">
        <v>5903</v>
      </c>
      <c r="L1807">
        <v>3366</v>
      </c>
      <c r="P1807">
        <v>8</v>
      </c>
      <c r="Q1807">
        <v>110</v>
      </c>
      <c r="R1807">
        <v>880</v>
      </c>
      <c r="S1807">
        <f>IFERROR(_xlfn.XLOOKUP(tbl_Facturas[[#This Row],[Key_Fact]],tbl_Manifiestos[Key_Manif],tbl_Manifiestos[Pagado a Broker],0),0)</f>
        <v>818.40000000000009</v>
      </c>
      <c r="T1807">
        <v>1181590.28</v>
      </c>
    </row>
    <row r="1808" spans="1:20" x14ac:dyDescent="0.25">
      <c r="A1808" t="s">
        <v>5832</v>
      </c>
      <c r="B1808" t="str">
        <f>tbl_Facturas[[#This Row],[Factura]] &amp; "|" &amp; tbl_Facturas[[#This Row],[Proyecto OK]] &amp; "|" &amp; TEXT(tbl_Facturas[[#This Row],[Horas o Viaje]],"0.00") &amp; "|" &amp; TEXT(tbl_Facturas[[#This Row],[Costo unitario]],"0.00")</f>
        <v>2551|Lead Replacement Service|7.00|110.00</v>
      </c>
      <c r="C1808">
        <v>2551</v>
      </c>
      <c r="D1808">
        <v>76</v>
      </c>
      <c r="E1808" t="s">
        <v>5309</v>
      </c>
      <c r="G1808" t="s">
        <v>1287</v>
      </c>
      <c r="H1808" t="s">
        <v>1868</v>
      </c>
      <c r="I1808" s="134" t="s">
        <v>5306</v>
      </c>
      <c r="J1808" t="s">
        <v>1180</v>
      </c>
      <c r="K1808" t="s">
        <v>5903</v>
      </c>
      <c r="L1808">
        <v>3366</v>
      </c>
      <c r="P1808">
        <v>7</v>
      </c>
      <c r="Q1808">
        <v>110</v>
      </c>
      <c r="R1808">
        <v>770</v>
      </c>
      <c r="S1808">
        <f>IFERROR(_xlfn.XLOOKUP(tbl_Facturas[[#This Row],[Key_Fact]],tbl_Manifiestos[Key_Manif],tbl_Manifiestos[Pagado a Broker],0),0)</f>
        <v>0</v>
      </c>
      <c r="T1808">
        <v>1182360.28</v>
      </c>
    </row>
    <row r="1809" spans="1:20" x14ac:dyDescent="0.25">
      <c r="A1809" t="s">
        <v>5832</v>
      </c>
      <c r="B1809" t="str">
        <f>tbl_Facturas[[#This Row],[Factura]] &amp; "|" &amp; tbl_Facturas[[#This Row],[Proyecto OK]] &amp; "|" &amp; TEXT(tbl_Facturas[[#This Row],[Horas o Viaje]],"0.00") &amp; "|" &amp; TEXT(tbl_Facturas[[#This Row],[Costo unitario]],"0.00")</f>
        <v>2552|Metra New Auburn|8.00|130.00</v>
      </c>
      <c r="C1809">
        <v>2552</v>
      </c>
      <c r="D1809">
        <v>52</v>
      </c>
      <c r="E1809" t="s">
        <v>5329</v>
      </c>
      <c r="G1809" t="s">
        <v>1869</v>
      </c>
      <c r="H1809" t="s">
        <v>1870</v>
      </c>
      <c r="I1809" s="134" t="s">
        <v>5330</v>
      </c>
      <c r="J1809" t="s">
        <v>894</v>
      </c>
      <c r="K1809" t="s">
        <v>5360</v>
      </c>
      <c r="L1809">
        <v>2128</v>
      </c>
      <c r="M1809" t="s">
        <v>911</v>
      </c>
      <c r="O1809" t="s">
        <v>576</v>
      </c>
      <c r="P1809">
        <v>8</v>
      </c>
      <c r="Q1809">
        <v>130</v>
      </c>
      <c r="R1809">
        <v>1040</v>
      </c>
      <c r="S1809">
        <f>IFERROR(_xlfn.XLOOKUP(tbl_Facturas[[#This Row],[Key_Fact]],tbl_Manifiestos[Key_Manif],tbl_Manifiestos[Pagado a Broker],0),0)</f>
        <v>0</v>
      </c>
      <c r="T1809">
        <v>1183400.28</v>
      </c>
    </row>
    <row r="1810" spans="1:20" x14ac:dyDescent="0.25">
      <c r="A1810" t="s">
        <v>5832</v>
      </c>
      <c r="B1810" t="str">
        <f>tbl_Facturas[[#This Row],[Factura]] &amp; "|" &amp; tbl_Facturas[[#This Row],[Proyecto OK]] &amp; "|" &amp; TEXT(tbl_Facturas[[#This Row],[Horas o Viaje]],"0.00") &amp; "|" &amp; TEXT(tbl_Facturas[[#This Row],[Costo unitario]],"0.00")</f>
        <v>2552|Metra New Auburn|47.99|25.25</v>
      </c>
      <c r="C1810">
        <v>2552</v>
      </c>
      <c r="D1810">
        <v>52</v>
      </c>
      <c r="E1810" t="s">
        <v>5329</v>
      </c>
      <c r="G1810" t="s">
        <v>1869</v>
      </c>
      <c r="H1810" t="s">
        <v>1870</v>
      </c>
      <c r="I1810" s="134" t="s">
        <v>5330</v>
      </c>
      <c r="J1810" t="s">
        <v>894</v>
      </c>
      <c r="K1810" t="s">
        <v>5360</v>
      </c>
      <c r="L1810">
        <v>2128</v>
      </c>
      <c r="M1810" t="s">
        <v>911</v>
      </c>
      <c r="N1810" t="s">
        <v>1871</v>
      </c>
      <c r="O1810" t="s">
        <v>576</v>
      </c>
      <c r="P1810">
        <v>47.99</v>
      </c>
      <c r="Q1810">
        <v>25.25</v>
      </c>
      <c r="R1810">
        <v>1211.75</v>
      </c>
      <c r="S1810">
        <f>IFERROR(_xlfn.XLOOKUP(tbl_Facturas[[#This Row],[Key_Fact]],tbl_Manifiestos[Key_Manif],tbl_Manifiestos[Pagado a Broker],0),0)</f>
        <v>0</v>
      </c>
      <c r="T1810">
        <v>1184612.03</v>
      </c>
    </row>
    <row r="1811" spans="1:20" x14ac:dyDescent="0.25">
      <c r="A1811" t="s">
        <v>5832</v>
      </c>
      <c r="B1811" t="str">
        <f>tbl_Facturas[[#This Row],[Factura]] &amp; "|" &amp; tbl_Facturas[[#This Row],[Proyecto OK]] &amp; "|" &amp; TEXT(tbl_Facturas[[#This Row],[Horas o Viaje]],"0.00") &amp; "|" &amp; TEXT(tbl_Facturas[[#This Row],[Costo unitario]],"0.00")</f>
        <v>2552|Metra New Auburn|8.00|130.00</v>
      </c>
      <c r="C1811">
        <v>2552</v>
      </c>
      <c r="D1811">
        <v>51</v>
      </c>
      <c r="E1811" t="s">
        <v>5329</v>
      </c>
      <c r="G1811" t="s">
        <v>1872</v>
      </c>
      <c r="H1811" t="s">
        <v>1873</v>
      </c>
      <c r="I1811" s="134" t="s">
        <v>5330</v>
      </c>
      <c r="J1811" t="s">
        <v>894</v>
      </c>
      <c r="K1811" t="s">
        <v>5360</v>
      </c>
      <c r="L1811">
        <v>2128</v>
      </c>
      <c r="M1811" t="s">
        <v>911</v>
      </c>
      <c r="O1811" t="s">
        <v>576</v>
      </c>
      <c r="P1811">
        <v>8</v>
      </c>
      <c r="Q1811">
        <v>130</v>
      </c>
      <c r="R1811">
        <v>1040</v>
      </c>
      <c r="S1811">
        <f>IFERROR(_xlfn.XLOOKUP(tbl_Facturas[[#This Row],[Key_Fact]],tbl_Manifiestos[Key_Manif],tbl_Manifiestos[Pagado a Broker],0),0)</f>
        <v>0</v>
      </c>
      <c r="T1811">
        <v>1185652.03</v>
      </c>
    </row>
    <row r="1812" spans="1:20" x14ac:dyDescent="0.25">
      <c r="A1812" t="s">
        <v>5832</v>
      </c>
      <c r="B1812" t="str">
        <f>tbl_Facturas[[#This Row],[Factura]] &amp; "|" &amp; tbl_Facturas[[#This Row],[Proyecto OK]] &amp; "|" &amp; TEXT(tbl_Facturas[[#This Row],[Horas o Viaje]],"0.00") &amp; "|" &amp; TEXT(tbl_Facturas[[#This Row],[Costo unitario]],"0.00")</f>
        <v>2552|Metra New Auburn|48.24|25.25</v>
      </c>
      <c r="C1812">
        <v>2552</v>
      </c>
      <c r="D1812">
        <v>51</v>
      </c>
      <c r="E1812" t="s">
        <v>5329</v>
      </c>
      <c r="G1812" t="s">
        <v>1872</v>
      </c>
      <c r="H1812" t="s">
        <v>1873</v>
      </c>
      <c r="I1812" s="134" t="s">
        <v>5330</v>
      </c>
      <c r="J1812" t="s">
        <v>894</v>
      </c>
      <c r="K1812" t="s">
        <v>5360</v>
      </c>
      <c r="L1812">
        <v>2128</v>
      </c>
      <c r="M1812" t="s">
        <v>911</v>
      </c>
      <c r="N1812" t="s">
        <v>1874</v>
      </c>
      <c r="O1812" t="s">
        <v>576</v>
      </c>
      <c r="P1812">
        <v>48.24</v>
      </c>
      <c r="Q1812">
        <v>25.25</v>
      </c>
      <c r="R1812">
        <v>1218.06</v>
      </c>
      <c r="S1812">
        <f>IFERROR(_xlfn.XLOOKUP(tbl_Facturas[[#This Row],[Key_Fact]],tbl_Manifiestos[Key_Manif],tbl_Manifiestos[Pagado a Broker],0),0)</f>
        <v>0</v>
      </c>
      <c r="T1812">
        <v>1186870.0900000001</v>
      </c>
    </row>
    <row r="1813" spans="1:20" x14ac:dyDescent="0.25">
      <c r="A1813" t="s">
        <v>5832</v>
      </c>
      <c r="B1813" t="str">
        <f>tbl_Facturas[[#This Row],[Factura]] &amp; "|" &amp; tbl_Facturas[[#This Row],[Proyecto OK]] &amp; "|" &amp; TEXT(tbl_Facturas[[#This Row],[Horas o Viaje]],"0.00") &amp; "|" &amp; TEXT(tbl_Facturas[[#This Row],[Costo unitario]],"0.00")</f>
        <v>2552|Metra New Auburn|8.00|130.00</v>
      </c>
      <c r="C1813">
        <v>2552</v>
      </c>
      <c r="D1813">
        <v>4</v>
      </c>
      <c r="E1813" t="s">
        <v>1875</v>
      </c>
      <c r="G1813" t="s">
        <v>1054</v>
      </c>
      <c r="H1813" t="s">
        <v>1876</v>
      </c>
      <c r="I1813" s="134" t="s">
        <v>5330</v>
      </c>
      <c r="J1813" t="s">
        <v>894</v>
      </c>
      <c r="K1813" t="s">
        <v>5360</v>
      </c>
      <c r="L1813">
        <v>2128</v>
      </c>
      <c r="M1813" t="s">
        <v>911</v>
      </c>
      <c r="O1813" t="s">
        <v>576</v>
      </c>
      <c r="P1813">
        <v>8</v>
      </c>
      <c r="Q1813">
        <v>130</v>
      </c>
      <c r="R1813">
        <v>1040</v>
      </c>
      <c r="S1813">
        <f>IFERROR(_xlfn.XLOOKUP(tbl_Facturas[[#This Row],[Key_Fact]],tbl_Manifiestos[Key_Manif],tbl_Manifiestos[Pagado a Broker],0),0)</f>
        <v>0</v>
      </c>
      <c r="T1813">
        <v>1187910.0900000001</v>
      </c>
    </row>
    <row r="1814" spans="1:20" x14ac:dyDescent="0.25">
      <c r="A1814" t="s">
        <v>5832</v>
      </c>
      <c r="B1814" t="str">
        <f>tbl_Facturas[[#This Row],[Factura]] &amp; "|" &amp; tbl_Facturas[[#This Row],[Proyecto OK]] &amp; "|" &amp; TEXT(tbl_Facturas[[#This Row],[Horas o Viaje]],"0.00") &amp; "|" &amp; TEXT(tbl_Facturas[[#This Row],[Costo unitario]],"0.00")</f>
        <v>2552|Metra New Auburn|8.00|130.00</v>
      </c>
      <c r="C1814">
        <v>2552</v>
      </c>
      <c r="D1814">
        <v>670</v>
      </c>
      <c r="E1814" t="s">
        <v>663</v>
      </c>
      <c r="G1814" t="s">
        <v>1328</v>
      </c>
      <c r="H1814" t="s">
        <v>1877</v>
      </c>
      <c r="I1814" s="134" t="s">
        <v>5330</v>
      </c>
      <c r="J1814" t="s">
        <v>894</v>
      </c>
      <c r="K1814" t="s">
        <v>5360</v>
      </c>
      <c r="L1814">
        <v>2128</v>
      </c>
      <c r="M1814" t="s">
        <v>911</v>
      </c>
      <c r="O1814" t="s">
        <v>576</v>
      </c>
      <c r="P1814">
        <v>8</v>
      </c>
      <c r="Q1814">
        <v>130</v>
      </c>
      <c r="R1814">
        <v>1040</v>
      </c>
      <c r="S1814">
        <f>IFERROR(_xlfn.XLOOKUP(tbl_Facturas[[#This Row],[Key_Fact]],tbl_Manifiestos[Key_Manif],tbl_Manifiestos[Pagado a Broker],0),0)</f>
        <v>0</v>
      </c>
      <c r="T1814">
        <v>1188950.0900000001</v>
      </c>
    </row>
    <row r="1815" spans="1:20" x14ac:dyDescent="0.25">
      <c r="A1815" t="s">
        <v>5832</v>
      </c>
      <c r="B1815" t="str">
        <f>tbl_Facturas[[#This Row],[Factura]] &amp; "|" &amp; tbl_Facturas[[#This Row],[Proyecto OK]] &amp; "|" &amp; TEXT(tbl_Facturas[[#This Row],[Horas o Viaje]],"0.00") &amp; "|" &amp; TEXT(tbl_Facturas[[#This Row],[Costo unitario]],"0.00")</f>
        <v>2552|Metra New Auburn|8.00|130.00</v>
      </c>
      <c r="C1815">
        <v>2552</v>
      </c>
      <c r="D1815">
        <v>56</v>
      </c>
      <c r="E1815" t="s">
        <v>5329</v>
      </c>
      <c r="G1815" t="s">
        <v>1878</v>
      </c>
      <c r="H1815" t="s">
        <v>1879</v>
      </c>
      <c r="I1815" s="134" t="s">
        <v>5330</v>
      </c>
      <c r="J1815" t="s">
        <v>894</v>
      </c>
      <c r="K1815" t="s">
        <v>5360</v>
      </c>
      <c r="L1815">
        <v>2128</v>
      </c>
      <c r="M1815" t="s">
        <v>911</v>
      </c>
      <c r="O1815" t="s">
        <v>576</v>
      </c>
      <c r="P1815">
        <v>8</v>
      </c>
      <c r="Q1815">
        <v>130</v>
      </c>
      <c r="R1815">
        <v>1040</v>
      </c>
      <c r="S1815">
        <f>IFERROR(_xlfn.XLOOKUP(tbl_Facturas[[#This Row],[Key_Fact]],tbl_Manifiestos[Key_Manif],tbl_Manifiestos[Pagado a Broker],0),0)</f>
        <v>0</v>
      </c>
      <c r="T1815">
        <v>1189990.0900000001</v>
      </c>
    </row>
    <row r="1816" spans="1:20" x14ac:dyDescent="0.25">
      <c r="A1816" t="s">
        <v>5832</v>
      </c>
      <c r="B1816" t="str">
        <f>tbl_Facturas[[#This Row],[Factura]] &amp; "|" &amp; tbl_Facturas[[#This Row],[Proyecto OK]] &amp; "|" &amp; TEXT(tbl_Facturas[[#This Row],[Horas o Viaje]],"0.00") &amp; "|" &amp; TEXT(tbl_Facturas[[#This Row],[Costo unitario]],"0.00")</f>
        <v>2552|Metra New Auburn|8.00|130.00</v>
      </c>
      <c r="C1816">
        <v>2552</v>
      </c>
      <c r="D1816">
        <v>51</v>
      </c>
      <c r="E1816" t="s">
        <v>5329</v>
      </c>
      <c r="G1816" t="s">
        <v>1872</v>
      </c>
      <c r="H1816" t="s">
        <v>1880</v>
      </c>
      <c r="I1816" s="134" t="s">
        <v>5330</v>
      </c>
      <c r="J1816" t="s">
        <v>894</v>
      </c>
      <c r="K1816" t="s">
        <v>5360</v>
      </c>
      <c r="L1816">
        <v>2128</v>
      </c>
      <c r="M1816" t="s">
        <v>911</v>
      </c>
      <c r="O1816" t="s">
        <v>576</v>
      </c>
      <c r="P1816">
        <v>8</v>
      </c>
      <c r="Q1816">
        <v>130</v>
      </c>
      <c r="R1816">
        <v>1040</v>
      </c>
      <c r="S1816">
        <f>IFERROR(_xlfn.XLOOKUP(tbl_Facturas[[#This Row],[Key_Fact]],tbl_Manifiestos[Key_Manif],tbl_Manifiestos[Pagado a Broker],0),0)</f>
        <v>0</v>
      </c>
      <c r="T1816">
        <v>1191030.0900000001</v>
      </c>
    </row>
    <row r="1817" spans="1:20" x14ac:dyDescent="0.25">
      <c r="A1817" t="s">
        <v>5832</v>
      </c>
      <c r="B1817" t="str">
        <f>tbl_Facturas[[#This Row],[Factura]] &amp; "|" &amp; tbl_Facturas[[#This Row],[Proyecto OK]] &amp; "|" &amp; TEXT(tbl_Facturas[[#This Row],[Horas o Viaje]],"0.00") &amp; "|" &amp; TEXT(tbl_Facturas[[#This Row],[Costo unitario]],"0.00")</f>
        <v>2552|Metra New Auburn|8.00|130.00</v>
      </c>
      <c r="C1817">
        <v>2552</v>
      </c>
      <c r="D1817">
        <v>53</v>
      </c>
      <c r="E1817" t="s">
        <v>5329</v>
      </c>
      <c r="G1817" t="s">
        <v>1881</v>
      </c>
      <c r="H1817" t="s">
        <v>1882</v>
      </c>
      <c r="I1817" s="134" t="s">
        <v>5330</v>
      </c>
      <c r="J1817" t="s">
        <v>894</v>
      </c>
      <c r="K1817" t="s">
        <v>5360</v>
      </c>
      <c r="L1817">
        <v>2128</v>
      </c>
      <c r="M1817" t="s">
        <v>911</v>
      </c>
      <c r="O1817" t="s">
        <v>576</v>
      </c>
      <c r="P1817">
        <v>8</v>
      </c>
      <c r="Q1817">
        <v>130</v>
      </c>
      <c r="R1817">
        <v>1040</v>
      </c>
      <c r="S1817">
        <f>IFERROR(_xlfn.XLOOKUP(tbl_Facturas[[#This Row],[Key_Fact]],tbl_Manifiestos[Key_Manif],tbl_Manifiestos[Pagado a Broker],0),0)</f>
        <v>0</v>
      </c>
      <c r="T1817">
        <v>1192070.0900000001</v>
      </c>
    </row>
    <row r="1818" spans="1:20" x14ac:dyDescent="0.25">
      <c r="A1818" t="s">
        <v>5832</v>
      </c>
      <c r="B1818" t="str">
        <f>tbl_Facturas[[#This Row],[Factura]] &amp; "|" &amp; tbl_Facturas[[#This Row],[Proyecto OK]] &amp; "|" &amp; TEXT(tbl_Facturas[[#This Row],[Horas o Viaje]],"0.00") &amp; "|" &amp; TEXT(tbl_Facturas[[#This Row],[Costo unitario]],"0.00")</f>
        <v>2552|Metra New Auburn|8.00|130.00</v>
      </c>
      <c r="C1818">
        <v>2552</v>
      </c>
      <c r="D1818">
        <v>52</v>
      </c>
      <c r="E1818" t="s">
        <v>5329</v>
      </c>
      <c r="G1818" t="s">
        <v>1869</v>
      </c>
      <c r="H1818" t="s">
        <v>1883</v>
      </c>
      <c r="I1818" s="134" t="s">
        <v>5330</v>
      </c>
      <c r="J1818" t="s">
        <v>894</v>
      </c>
      <c r="K1818" t="s">
        <v>5360</v>
      </c>
      <c r="L1818">
        <v>2128</v>
      </c>
      <c r="M1818" t="s">
        <v>911</v>
      </c>
      <c r="O1818" t="s">
        <v>576</v>
      </c>
      <c r="P1818">
        <v>8</v>
      </c>
      <c r="Q1818">
        <v>130</v>
      </c>
      <c r="R1818">
        <v>1040</v>
      </c>
      <c r="S1818">
        <f>IFERROR(_xlfn.XLOOKUP(tbl_Facturas[[#This Row],[Key_Fact]],tbl_Manifiestos[Key_Manif],tbl_Manifiestos[Pagado a Broker],0),0)</f>
        <v>0</v>
      </c>
      <c r="T1818">
        <v>1193110.0900000001</v>
      </c>
    </row>
    <row r="1819" spans="1:20" x14ac:dyDescent="0.25">
      <c r="A1819" t="s">
        <v>5832</v>
      </c>
      <c r="B1819" t="str">
        <f>tbl_Facturas[[#This Row],[Factura]] &amp; "|" &amp; tbl_Facturas[[#This Row],[Proyecto OK]] &amp; "|" &amp; TEXT(tbl_Facturas[[#This Row],[Horas o Viaje]],"0.00") &amp; "|" &amp; TEXT(tbl_Facturas[[#This Row],[Costo unitario]],"0.00")</f>
        <v>2552|Metra New Auburn|8.00|130.00</v>
      </c>
      <c r="C1819">
        <v>2552</v>
      </c>
      <c r="D1819">
        <v>4</v>
      </c>
      <c r="E1819" t="s">
        <v>1875</v>
      </c>
      <c r="G1819" t="s">
        <v>1054</v>
      </c>
      <c r="H1819" t="s">
        <v>1884</v>
      </c>
      <c r="I1819" s="134" t="s">
        <v>5330</v>
      </c>
      <c r="J1819" t="s">
        <v>894</v>
      </c>
      <c r="K1819" t="s">
        <v>5360</v>
      </c>
      <c r="L1819">
        <v>2128</v>
      </c>
      <c r="M1819" t="s">
        <v>911</v>
      </c>
      <c r="O1819" t="s">
        <v>576</v>
      </c>
      <c r="P1819">
        <v>8</v>
      </c>
      <c r="Q1819">
        <v>130</v>
      </c>
      <c r="R1819">
        <v>1040</v>
      </c>
      <c r="S1819">
        <f>IFERROR(_xlfn.XLOOKUP(tbl_Facturas[[#This Row],[Key_Fact]],tbl_Manifiestos[Key_Manif],tbl_Manifiestos[Pagado a Broker],0),0)</f>
        <v>0</v>
      </c>
      <c r="T1819">
        <v>1194150.0900000001</v>
      </c>
    </row>
    <row r="1820" spans="1:20" x14ac:dyDescent="0.25">
      <c r="A1820" t="s">
        <v>5832</v>
      </c>
      <c r="B1820" t="str">
        <f>tbl_Facturas[[#This Row],[Factura]] &amp; "|" &amp; tbl_Facturas[[#This Row],[Proyecto OK]] &amp; "|" &amp; TEXT(tbl_Facturas[[#This Row],[Horas o Viaje]],"0.00") &amp; "|" &amp; TEXT(tbl_Facturas[[#This Row],[Costo unitario]],"0.00")</f>
        <v>2552|Metra New Auburn|8.00|130.00</v>
      </c>
      <c r="C1820">
        <v>2552</v>
      </c>
      <c r="D1820">
        <v>678</v>
      </c>
      <c r="E1820" t="s">
        <v>663</v>
      </c>
      <c r="G1820" t="s">
        <v>1056</v>
      </c>
      <c r="H1820" t="s">
        <v>1885</v>
      </c>
      <c r="I1820" s="134" t="s">
        <v>5330</v>
      </c>
      <c r="J1820" t="s">
        <v>894</v>
      </c>
      <c r="K1820" t="s">
        <v>5360</v>
      </c>
      <c r="L1820">
        <v>2128</v>
      </c>
      <c r="M1820" t="s">
        <v>911</v>
      </c>
      <c r="O1820" t="s">
        <v>576</v>
      </c>
      <c r="P1820">
        <v>8</v>
      </c>
      <c r="Q1820">
        <v>130</v>
      </c>
      <c r="R1820">
        <v>1040</v>
      </c>
      <c r="S1820">
        <f>IFERROR(_xlfn.XLOOKUP(tbl_Facturas[[#This Row],[Key_Fact]],tbl_Manifiestos[Key_Manif],tbl_Manifiestos[Pagado a Broker],0),0)</f>
        <v>0</v>
      </c>
      <c r="T1820">
        <v>1195190.0900000001</v>
      </c>
    </row>
    <row r="1821" spans="1:20" x14ac:dyDescent="0.25">
      <c r="A1821" t="s">
        <v>5832</v>
      </c>
      <c r="B1821" t="str">
        <f>tbl_Facturas[[#This Row],[Factura]] &amp; "|" &amp; tbl_Facturas[[#This Row],[Proyecto OK]] &amp; "|" &amp; TEXT(tbl_Facturas[[#This Row],[Horas o Viaje]],"0.00") &amp; "|" &amp; TEXT(tbl_Facturas[[#This Row],[Costo unitario]],"0.00")</f>
        <v>2552|Metra New Auburn|50.27|25.25</v>
      </c>
      <c r="C1821">
        <v>2552</v>
      </c>
      <c r="D1821">
        <v>56</v>
      </c>
      <c r="E1821" t="s">
        <v>5329</v>
      </c>
      <c r="G1821" t="s">
        <v>1878</v>
      </c>
      <c r="H1821" t="s">
        <v>1879</v>
      </c>
      <c r="I1821" s="134" t="s">
        <v>5330</v>
      </c>
      <c r="J1821" t="s">
        <v>894</v>
      </c>
      <c r="K1821" t="s">
        <v>5360</v>
      </c>
      <c r="L1821">
        <v>2128</v>
      </c>
      <c r="M1821" t="s">
        <v>911</v>
      </c>
      <c r="N1821" t="s">
        <v>1886</v>
      </c>
      <c r="O1821" t="s">
        <v>576</v>
      </c>
      <c r="P1821">
        <v>50.27</v>
      </c>
      <c r="Q1821">
        <v>25.25</v>
      </c>
      <c r="R1821">
        <v>1269.32</v>
      </c>
      <c r="S1821">
        <f>IFERROR(_xlfn.XLOOKUP(tbl_Facturas[[#This Row],[Key_Fact]],tbl_Manifiestos[Key_Manif],tbl_Manifiestos[Pagado a Broker],0),0)</f>
        <v>0</v>
      </c>
      <c r="T1821">
        <v>1196459.4099999999</v>
      </c>
    </row>
    <row r="1822" spans="1:20" x14ac:dyDescent="0.25">
      <c r="A1822" t="s">
        <v>5832</v>
      </c>
      <c r="B1822" t="str">
        <f>tbl_Facturas[[#This Row],[Factura]] &amp; "|" &amp; tbl_Facturas[[#This Row],[Proyecto OK]] &amp; "|" &amp; TEXT(tbl_Facturas[[#This Row],[Horas o Viaje]],"0.00") &amp; "|" &amp; TEXT(tbl_Facturas[[#This Row],[Costo unitario]],"0.00")</f>
        <v>2552|Metra New Auburn|61.14|25.25</v>
      </c>
      <c r="C1822">
        <v>2552</v>
      </c>
      <c r="D1822">
        <v>51</v>
      </c>
      <c r="E1822" t="s">
        <v>5329</v>
      </c>
      <c r="G1822" t="s">
        <v>1872</v>
      </c>
      <c r="H1822" t="s">
        <v>1880</v>
      </c>
      <c r="I1822" s="134" t="s">
        <v>5330</v>
      </c>
      <c r="J1822" t="s">
        <v>894</v>
      </c>
      <c r="K1822" t="s">
        <v>5360</v>
      </c>
      <c r="L1822">
        <v>2128</v>
      </c>
      <c r="M1822" t="s">
        <v>911</v>
      </c>
      <c r="N1822" t="s">
        <v>1887</v>
      </c>
      <c r="O1822" t="s">
        <v>576</v>
      </c>
      <c r="P1822">
        <v>61.14</v>
      </c>
      <c r="Q1822">
        <v>25.25</v>
      </c>
      <c r="R1822">
        <v>1543.79</v>
      </c>
      <c r="S1822">
        <f>IFERROR(_xlfn.XLOOKUP(tbl_Facturas[[#This Row],[Key_Fact]],tbl_Manifiestos[Key_Manif],tbl_Manifiestos[Pagado a Broker],0),0)</f>
        <v>0</v>
      </c>
      <c r="T1822">
        <v>1198003.2</v>
      </c>
    </row>
    <row r="1823" spans="1:20" x14ac:dyDescent="0.25">
      <c r="A1823" t="s">
        <v>5832</v>
      </c>
      <c r="B1823" t="str">
        <f>tbl_Facturas[[#This Row],[Factura]] &amp; "|" &amp; tbl_Facturas[[#This Row],[Proyecto OK]] &amp; "|" &amp; TEXT(tbl_Facturas[[#This Row],[Horas o Viaje]],"0.00") &amp; "|" &amp; TEXT(tbl_Facturas[[#This Row],[Costo unitario]],"0.00")</f>
        <v>2552|Metra New Auburn|49.32|25.25</v>
      </c>
      <c r="C1823">
        <v>2552</v>
      </c>
      <c r="D1823">
        <v>53</v>
      </c>
      <c r="E1823" t="s">
        <v>5329</v>
      </c>
      <c r="G1823" t="s">
        <v>1881</v>
      </c>
      <c r="H1823" t="s">
        <v>1882</v>
      </c>
      <c r="I1823" s="134" t="s">
        <v>5330</v>
      </c>
      <c r="J1823" t="s">
        <v>894</v>
      </c>
      <c r="K1823" t="s">
        <v>5360</v>
      </c>
      <c r="L1823">
        <v>2128</v>
      </c>
      <c r="M1823" t="s">
        <v>911</v>
      </c>
      <c r="N1823" t="s">
        <v>1888</v>
      </c>
      <c r="O1823" t="s">
        <v>576</v>
      </c>
      <c r="P1823">
        <v>49.32</v>
      </c>
      <c r="Q1823">
        <v>25.25</v>
      </c>
      <c r="R1823">
        <v>1245.33</v>
      </c>
      <c r="S1823">
        <f>IFERROR(_xlfn.XLOOKUP(tbl_Facturas[[#This Row],[Key_Fact]],tbl_Manifiestos[Key_Manif],tbl_Manifiestos[Pagado a Broker],0),0)</f>
        <v>0</v>
      </c>
      <c r="T1823">
        <v>1199248.53</v>
      </c>
    </row>
    <row r="1824" spans="1:20" x14ac:dyDescent="0.25">
      <c r="A1824" t="s">
        <v>5832</v>
      </c>
      <c r="B1824" t="str">
        <f>tbl_Facturas[[#This Row],[Factura]] &amp; "|" &amp; tbl_Facturas[[#This Row],[Proyecto OK]] &amp; "|" &amp; TEXT(tbl_Facturas[[#This Row],[Horas o Viaje]],"0.00") &amp; "|" &amp; TEXT(tbl_Facturas[[#This Row],[Costo unitario]],"0.00")</f>
        <v>2552|Metra New Auburn|49.52|25.25</v>
      </c>
      <c r="C1824">
        <v>2552</v>
      </c>
      <c r="D1824">
        <v>52</v>
      </c>
      <c r="E1824" t="s">
        <v>5329</v>
      </c>
      <c r="G1824" t="s">
        <v>1869</v>
      </c>
      <c r="H1824" t="s">
        <v>1883</v>
      </c>
      <c r="I1824" s="134" t="s">
        <v>5330</v>
      </c>
      <c r="J1824" t="s">
        <v>894</v>
      </c>
      <c r="K1824" t="s">
        <v>5360</v>
      </c>
      <c r="L1824">
        <v>2128</v>
      </c>
      <c r="M1824" t="s">
        <v>911</v>
      </c>
      <c r="N1824" t="s">
        <v>1889</v>
      </c>
      <c r="O1824" t="s">
        <v>576</v>
      </c>
      <c r="P1824">
        <v>49.52</v>
      </c>
      <c r="Q1824">
        <v>25.25</v>
      </c>
      <c r="R1824">
        <v>1250.3800000000001</v>
      </c>
      <c r="S1824">
        <f>IFERROR(_xlfn.XLOOKUP(tbl_Facturas[[#This Row],[Key_Fact]],tbl_Manifiestos[Key_Manif],tbl_Manifiestos[Pagado a Broker],0),0)</f>
        <v>0</v>
      </c>
      <c r="T1824">
        <v>1200498.9099999999</v>
      </c>
    </row>
    <row r="1825" spans="1:20" x14ac:dyDescent="0.25">
      <c r="A1825" t="s">
        <v>5832</v>
      </c>
      <c r="B1825" t="str">
        <f>tbl_Facturas[[#This Row],[Factura]] &amp; "|" &amp; tbl_Facturas[[#This Row],[Proyecto OK]] &amp; "|" &amp; TEXT(tbl_Facturas[[#This Row],[Horas o Viaje]],"0.00") &amp; "|" &amp; TEXT(tbl_Facturas[[#This Row],[Costo unitario]],"0.00")</f>
        <v>2552|Metra New Auburn|51.56|25.25</v>
      </c>
      <c r="C1825">
        <v>2552</v>
      </c>
      <c r="D1825">
        <v>4</v>
      </c>
      <c r="E1825" t="s">
        <v>1875</v>
      </c>
      <c r="G1825" t="s">
        <v>1054</v>
      </c>
      <c r="H1825" t="s">
        <v>1884</v>
      </c>
      <c r="I1825" s="134" t="s">
        <v>5330</v>
      </c>
      <c r="J1825" t="s">
        <v>894</v>
      </c>
      <c r="K1825" t="s">
        <v>5360</v>
      </c>
      <c r="L1825">
        <v>2128</v>
      </c>
      <c r="M1825" t="s">
        <v>911</v>
      </c>
      <c r="N1825" t="s">
        <v>1890</v>
      </c>
      <c r="O1825" t="s">
        <v>576</v>
      </c>
      <c r="P1825">
        <v>51.56</v>
      </c>
      <c r="Q1825">
        <v>25.25</v>
      </c>
      <c r="R1825">
        <v>1301.8900000000001</v>
      </c>
      <c r="S1825">
        <f>IFERROR(_xlfn.XLOOKUP(tbl_Facturas[[#This Row],[Key_Fact]],tbl_Manifiestos[Key_Manif],tbl_Manifiestos[Pagado a Broker],0),0)</f>
        <v>0</v>
      </c>
      <c r="T1825">
        <v>1201800.8</v>
      </c>
    </row>
    <row r="1826" spans="1:20" x14ac:dyDescent="0.25">
      <c r="A1826" t="s">
        <v>5832</v>
      </c>
      <c r="B1826" t="str">
        <f>tbl_Facturas[[#This Row],[Factura]] &amp; "|" &amp; tbl_Facturas[[#This Row],[Proyecto OK]] &amp; "|" &amp; TEXT(tbl_Facturas[[#This Row],[Horas o Viaje]],"0.00") &amp; "|" &amp; TEXT(tbl_Facturas[[#This Row],[Costo unitario]],"0.00")</f>
        <v>2552|Metra New Auburn|57.75|25.25</v>
      </c>
      <c r="C1826">
        <v>2552</v>
      </c>
      <c r="D1826">
        <v>678</v>
      </c>
      <c r="E1826" t="s">
        <v>663</v>
      </c>
      <c r="G1826" t="s">
        <v>1056</v>
      </c>
      <c r="H1826" t="s">
        <v>1885</v>
      </c>
      <c r="I1826" s="134" t="s">
        <v>5330</v>
      </c>
      <c r="J1826" t="s">
        <v>894</v>
      </c>
      <c r="K1826" t="s">
        <v>5360</v>
      </c>
      <c r="L1826">
        <v>2128</v>
      </c>
      <c r="M1826" t="s">
        <v>911</v>
      </c>
      <c r="N1826" t="s">
        <v>1891</v>
      </c>
      <c r="O1826" t="s">
        <v>576</v>
      </c>
      <c r="P1826">
        <v>57.75</v>
      </c>
      <c r="Q1826">
        <v>25.25</v>
      </c>
      <c r="R1826">
        <v>1458.19</v>
      </c>
      <c r="S1826">
        <f>IFERROR(_xlfn.XLOOKUP(tbl_Facturas[[#This Row],[Key_Fact]],tbl_Manifiestos[Key_Manif],tbl_Manifiestos[Pagado a Broker],0),0)</f>
        <v>0</v>
      </c>
      <c r="T1826">
        <v>1203258.99</v>
      </c>
    </row>
    <row r="1827" spans="1:20" x14ac:dyDescent="0.25">
      <c r="A1827" t="s">
        <v>5832</v>
      </c>
      <c r="B1827" t="str">
        <f>tbl_Facturas[[#This Row],[Factura]] &amp; "|" &amp; tbl_Facturas[[#This Row],[Proyecto OK]] &amp; "|" &amp; TEXT(tbl_Facturas[[#This Row],[Horas o Viaje]],"0.00") &amp; "|" &amp; TEXT(tbl_Facturas[[#This Row],[Costo unitario]],"0.00")</f>
        <v>2552|Metra New Auburn|51.83|25.25</v>
      </c>
      <c r="C1827">
        <v>2552</v>
      </c>
      <c r="D1827">
        <v>4</v>
      </c>
      <c r="E1827" t="s">
        <v>1875</v>
      </c>
      <c r="G1827" t="s">
        <v>1054</v>
      </c>
      <c r="H1827" t="s">
        <v>1876</v>
      </c>
      <c r="I1827" s="134" t="s">
        <v>5330</v>
      </c>
      <c r="J1827" t="s">
        <v>894</v>
      </c>
      <c r="K1827" t="s">
        <v>5360</v>
      </c>
      <c r="L1827">
        <v>2128</v>
      </c>
      <c r="M1827" t="s">
        <v>911</v>
      </c>
      <c r="N1827" t="s">
        <v>1892</v>
      </c>
      <c r="O1827" t="s">
        <v>576</v>
      </c>
      <c r="P1827">
        <v>51.83</v>
      </c>
      <c r="Q1827">
        <v>25.25</v>
      </c>
      <c r="R1827">
        <v>1308.71</v>
      </c>
      <c r="S1827">
        <f>IFERROR(_xlfn.XLOOKUP(tbl_Facturas[[#This Row],[Key_Fact]],tbl_Manifiestos[Key_Manif],tbl_Manifiestos[Pagado a Broker],0),0)</f>
        <v>0</v>
      </c>
      <c r="T1827">
        <v>1204567.7</v>
      </c>
    </row>
    <row r="1828" spans="1:20" x14ac:dyDescent="0.25">
      <c r="A1828" t="s">
        <v>5832</v>
      </c>
      <c r="B1828" t="str">
        <f>tbl_Facturas[[#This Row],[Factura]] &amp; "|" &amp; tbl_Facturas[[#This Row],[Proyecto OK]] &amp; "|" &amp; TEXT(tbl_Facturas[[#This Row],[Horas o Viaje]],"0.00") &amp; "|" &amp; TEXT(tbl_Facturas[[#This Row],[Costo unitario]],"0.00")</f>
        <v>2552|Metra New Auburn|51.50|25.25</v>
      </c>
      <c r="C1828">
        <v>2552</v>
      </c>
      <c r="D1828">
        <v>670</v>
      </c>
      <c r="E1828" t="s">
        <v>663</v>
      </c>
      <c r="G1828" t="s">
        <v>1328</v>
      </c>
      <c r="H1828" t="s">
        <v>1877</v>
      </c>
      <c r="I1828" s="134" t="s">
        <v>5330</v>
      </c>
      <c r="J1828" t="s">
        <v>894</v>
      </c>
      <c r="K1828" t="s">
        <v>5360</v>
      </c>
      <c r="L1828">
        <v>2128</v>
      </c>
      <c r="M1828" t="s">
        <v>911</v>
      </c>
      <c r="N1828" t="s">
        <v>1893</v>
      </c>
      <c r="O1828" t="s">
        <v>576</v>
      </c>
      <c r="P1828">
        <v>51.5</v>
      </c>
      <c r="Q1828">
        <v>25.25</v>
      </c>
      <c r="R1828">
        <v>1300.3800000000001</v>
      </c>
      <c r="S1828">
        <f>IFERROR(_xlfn.XLOOKUP(tbl_Facturas[[#This Row],[Key_Fact]],tbl_Manifiestos[Key_Manif],tbl_Manifiestos[Pagado a Broker],0),0)</f>
        <v>0</v>
      </c>
      <c r="T1828">
        <v>1205868.08</v>
      </c>
    </row>
    <row r="1829" spans="1:20" x14ac:dyDescent="0.25">
      <c r="A1829" t="s">
        <v>5832</v>
      </c>
      <c r="B1829" t="str">
        <f>tbl_Facturas[[#This Row],[Factura]] &amp; "|" &amp; tbl_Facturas[[#This Row],[Proyecto OK]] &amp; "|" &amp; TEXT(tbl_Facturas[[#This Row],[Horas o Viaje]],"0.00") &amp; "|" &amp; TEXT(tbl_Facturas[[#This Row],[Costo unitario]],"0.00")</f>
        <v>2553| CDOT S-603|8.00|115.00</v>
      </c>
      <c r="C1829">
        <v>2553</v>
      </c>
      <c r="D1829">
        <v>58</v>
      </c>
      <c r="E1829" t="s">
        <v>12</v>
      </c>
      <c r="G1829" t="s">
        <v>539</v>
      </c>
      <c r="H1829" t="s">
        <v>1894</v>
      </c>
      <c r="I1829" s="134" t="s">
        <v>5311</v>
      </c>
      <c r="J1829" t="s">
        <v>2693</v>
      </c>
      <c r="K1829" t="s">
        <v>5913</v>
      </c>
      <c r="P1829">
        <v>8</v>
      </c>
      <c r="Q1829">
        <v>115</v>
      </c>
      <c r="R1829">
        <v>920</v>
      </c>
      <c r="S1829">
        <f>IFERROR(_xlfn.XLOOKUP(tbl_Facturas[[#This Row],[Key_Fact]],tbl_Manifiestos[Key_Manif],tbl_Manifiestos[Pagado a Broker],0),0)</f>
        <v>0</v>
      </c>
      <c r="T1829">
        <v>1206788.08</v>
      </c>
    </row>
    <row r="1830" spans="1:20" x14ac:dyDescent="0.25">
      <c r="A1830" t="s">
        <v>5832</v>
      </c>
      <c r="B1830" t="str">
        <f>tbl_Facturas[[#This Row],[Factura]] &amp; "|" &amp; tbl_Facturas[[#This Row],[Proyecto OK]] &amp; "|" &amp; TEXT(tbl_Facturas[[#This Row],[Horas o Viaje]],"0.00") &amp; "|" &amp; TEXT(tbl_Facturas[[#This Row],[Costo unitario]],"0.00")</f>
        <v>2554|AR Term|10.25|115.50</v>
      </c>
      <c r="C1830">
        <v>2554</v>
      </c>
      <c r="D1830">
        <v>114</v>
      </c>
      <c r="E1830" t="s">
        <v>27</v>
      </c>
      <c r="G1830" t="s">
        <v>57</v>
      </c>
      <c r="H1830" t="s">
        <v>1895</v>
      </c>
      <c r="I1830" s="134" t="s">
        <v>5324</v>
      </c>
      <c r="J1830" t="s">
        <v>1039</v>
      </c>
      <c r="K1830" s="240" t="s">
        <v>1039</v>
      </c>
      <c r="P1830">
        <v>10.25</v>
      </c>
      <c r="Q1830">
        <v>115.5</v>
      </c>
      <c r="R1830">
        <v>1183.8800000000001</v>
      </c>
      <c r="S1830">
        <f>IFERROR(_xlfn.XLOOKUP(tbl_Facturas[[#This Row],[Key_Fact]],tbl_Manifiestos[Key_Manif],tbl_Manifiestos[Pagado a Broker],0),0)</f>
        <v>0</v>
      </c>
      <c r="T1830">
        <v>1207971.96</v>
      </c>
    </row>
    <row r="1831" spans="1:20" x14ac:dyDescent="0.25">
      <c r="A1831" t="s">
        <v>5832</v>
      </c>
      <c r="B1831" t="str">
        <f>tbl_Facturas[[#This Row],[Factura]] &amp; "|" &amp; tbl_Facturas[[#This Row],[Proyecto OK]] &amp; "|" &amp; TEXT(tbl_Facturas[[#This Row],[Horas o Viaje]],"0.00") &amp; "|" &amp; TEXT(tbl_Facturas[[#This Row],[Costo unitario]],"0.00")</f>
        <v>2554|AR Term|8.00|115.50</v>
      </c>
      <c r="C1831">
        <v>2554</v>
      </c>
      <c r="D1831">
        <v>58</v>
      </c>
      <c r="E1831" t="s">
        <v>12</v>
      </c>
      <c r="G1831" t="s">
        <v>539</v>
      </c>
      <c r="H1831" t="s">
        <v>1896</v>
      </c>
      <c r="I1831" s="134" t="s">
        <v>5324</v>
      </c>
      <c r="J1831" t="s">
        <v>1039</v>
      </c>
      <c r="K1831" s="240" t="s">
        <v>1039</v>
      </c>
      <c r="P1831">
        <v>8</v>
      </c>
      <c r="Q1831">
        <v>115.5</v>
      </c>
      <c r="R1831">
        <v>924</v>
      </c>
      <c r="S1831">
        <f>IFERROR(_xlfn.XLOOKUP(tbl_Facturas[[#This Row],[Key_Fact]],tbl_Manifiestos[Key_Manif],tbl_Manifiestos[Pagado a Broker],0),0)</f>
        <v>0</v>
      </c>
      <c r="T1831">
        <v>1208895.96</v>
      </c>
    </row>
    <row r="1832" spans="1:20" x14ac:dyDescent="0.25">
      <c r="A1832" t="s">
        <v>5832</v>
      </c>
      <c r="B1832" t="str">
        <f>tbl_Facturas[[#This Row],[Factura]] &amp; "|" &amp; tbl_Facturas[[#This Row],[Proyecto OK]] &amp; "|" &amp; TEXT(tbl_Facturas[[#This Row],[Horas o Viaje]],"0.00") &amp; "|" &amp; TEXT(tbl_Facturas[[#This Row],[Costo unitario]],"0.00")</f>
        <v>2554|AR Term|8.00|115.50</v>
      </c>
      <c r="C1832">
        <v>2554</v>
      </c>
      <c r="D1832">
        <v>114</v>
      </c>
      <c r="E1832" t="s">
        <v>27</v>
      </c>
      <c r="G1832" t="s">
        <v>57</v>
      </c>
      <c r="H1832" t="s">
        <v>1897</v>
      </c>
      <c r="I1832" s="134" t="s">
        <v>5324</v>
      </c>
      <c r="J1832" t="s">
        <v>1039</v>
      </c>
      <c r="K1832" s="240" t="s">
        <v>1039</v>
      </c>
      <c r="P1832">
        <v>8</v>
      </c>
      <c r="Q1832">
        <v>115.5</v>
      </c>
      <c r="R1832">
        <v>924</v>
      </c>
      <c r="S1832">
        <f>IFERROR(_xlfn.XLOOKUP(tbl_Facturas[[#This Row],[Key_Fact]],tbl_Manifiestos[Key_Manif],tbl_Manifiestos[Pagado a Broker],0),0)</f>
        <v>0</v>
      </c>
      <c r="T1832">
        <v>1209819.96</v>
      </c>
    </row>
    <row r="1833" spans="1:20" x14ac:dyDescent="0.25">
      <c r="A1833" t="s">
        <v>5832</v>
      </c>
      <c r="B1833" t="str">
        <f>tbl_Facturas[[#This Row],[Factura]] &amp; "|" &amp; tbl_Facturas[[#This Row],[Proyecto OK]] &amp; "|" &amp; TEXT(tbl_Facturas[[#This Row],[Horas o Viaje]],"0.00") &amp; "|" &amp; TEXT(tbl_Facturas[[#This Row],[Costo unitario]],"0.00")</f>
        <v>2554|AR Term|8.75|115.50</v>
      </c>
      <c r="C1833">
        <v>2554</v>
      </c>
      <c r="D1833">
        <v>325</v>
      </c>
      <c r="E1833" t="s">
        <v>27</v>
      </c>
      <c r="G1833" t="s">
        <v>34</v>
      </c>
      <c r="H1833" t="s">
        <v>1898</v>
      </c>
      <c r="I1833" s="134" t="s">
        <v>5324</v>
      </c>
      <c r="J1833" t="s">
        <v>1039</v>
      </c>
      <c r="K1833" s="240" t="s">
        <v>1039</v>
      </c>
      <c r="P1833">
        <v>8.75</v>
      </c>
      <c r="Q1833">
        <v>115.5</v>
      </c>
      <c r="R1833">
        <v>1010.63</v>
      </c>
      <c r="S1833">
        <f>IFERROR(_xlfn.XLOOKUP(tbl_Facturas[[#This Row],[Key_Fact]],tbl_Manifiestos[Key_Manif],tbl_Manifiestos[Pagado a Broker],0),0)</f>
        <v>0</v>
      </c>
      <c r="T1833">
        <v>1210830.5900000001</v>
      </c>
    </row>
    <row r="1834" spans="1:20" x14ac:dyDescent="0.25">
      <c r="A1834" t="s">
        <v>5832</v>
      </c>
      <c r="B1834" t="str">
        <f>tbl_Facturas[[#This Row],[Factura]] &amp; "|" &amp; tbl_Facturas[[#This Row],[Proyecto OK]] &amp; "|" &amp; TEXT(tbl_Facturas[[#This Row],[Horas o Viaje]],"0.00") &amp; "|" &amp; TEXT(tbl_Facturas[[#This Row],[Costo unitario]],"0.00")</f>
        <v>2554|AR Term|11.00|115.50</v>
      </c>
      <c r="C1834">
        <v>2554</v>
      </c>
      <c r="D1834">
        <v>325</v>
      </c>
      <c r="E1834" t="s">
        <v>27</v>
      </c>
      <c r="G1834" t="s">
        <v>34</v>
      </c>
      <c r="H1834" t="s">
        <v>1899</v>
      </c>
      <c r="I1834" s="134" t="s">
        <v>5324</v>
      </c>
      <c r="J1834" t="s">
        <v>1039</v>
      </c>
      <c r="K1834" s="240" t="s">
        <v>1039</v>
      </c>
      <c r="P1834">
        <v>11</v>
      </c>
      <c r="Q1834">
        <v>115.5</v>
      </c>
      <c r="R1834">
        <v>1270.5</v>
      </c>
      <c r="S1834">
        <f>IFERROR(_xlfn.XLOOKUP(tbl_Facturas[[#This Row],[Key_Fact]],tbl_Manifiestos[Key_Manif],tbl_Manifiestos[Pagado a Broker],0),0)</f>
        <v>0</v>
      </c>
      <c r="T1834">
        <v>1212101.0900000001</v>
      </c>
    </row>
    <row r="1835" spans="1:20" x14ac:dyDescent="0.25">
      <c r="A1835" t="s">
        <v>5832</v>
      </c>
      <c r="B1835" t="str">
        <f>tbl_Facturas[[#This Row],[Factura]] &amp; "|" &amp; tbl_Facturas[[#This Row],[Proyecto OK]] &amp; "|" &amp; TEXT(tbl_Facturas[[#This Row],[Horas o Viaje]],"0.00") &amp; "|" &amp; TEXT(tbl_Facturas[[#This Row],[Costo unitario]],"0.00")</f>
        <v>2554|AR Term|8.00|115.50</v>
      </c>
      <c r="C1835">
        <v>2554</v>
      </c>
      <c r="D1835">
        <v>325</v>
      </c>
      <c r="E1835" t="s">
        <v>27</v>
      </c>
      <c r="G1835" t="s">
        <v>34</v>
      </c>
      <c r="H1835" t="s">
        <v>1900</v>
      </c>
      <c r="I1835" s="134" t="s">
        <v>5324</v>
      </c>
      <c r="J1835" t="s">
        <v>1039</v>
      </c>
      <c r="K1835" s="240" t="s">
        <v>1039</v>
      </c>
      <c r="P1835">
        <v>8</v>
      </c>
      <c r="Q1835">
        <v>115.5</v>
      </c>
      <c r="R1835">
        <v>924</v>
      </c>
      <c r="S1835">
        <f>IFERROR(_xlfn.XLOOKUP(tbl_Facturas[[#This Row],[Key_Fact]],tbl_Manifiestos[Key_Manif],tbl_Manifiestos[Pagado a Broker],0),0)</f>
        <v>0</v>
      </c>
      <c r="T1835">
        <v>1213025.0900000001</v>
      </c>
    </row>
    <row r="1836" spans="1:20" x14ac:dyDescent="0.25">
      <c r="A1836" t="s">
        <v>5832</v>
      </c>
      <c r="B1836" t="str">
        <f>tbl_Facturas[[#This Row],[Factura]] &amp; "|" &amp; tbl_Facturas[[#This Row],[Proyecto OK]] &amp; "|" &amp; TEXT(tbl_Facturas[[#This Row],[Horas o Viaje]],"0.00") &amp; "|" &amp; TEXT(tbl_Facturas[[#This Row],[Costo unitario]],"0.00")</f>
        <v>2555|JV|7.50|105.00</v>
      </c>
      <c r="C1836">
        <v>2555</v>
      </c>
      <c r="D1836">
        <v>25</v>
      </c>
      <c r="E1836" t="s">
        <v>1339</v>
      </c>
      <c r="G1836" t="s">
        <v>1340</v>
      </c>
      <c r="H1836" t="s">
        <v>1901</v>
      </c>
      <c r="I1836" s="134" t="s">
        <v>5328</v>
      </c>
      <c r="J1836" t="s">
        <v>711</v>
      </c>
      <c r="K1836" t="s">
        <v>711</v>
      </c>
      <c r="P1836">
        <v>7.5</v>
      </c>
      <c r="Q1836">
        <v>105</v>
      </c>
      <c r="R1836">
        <v>787.5</v>
      </c>
      <c r="S1836">
        <f>IFERROR(_xlfn.XLOOKUP(tbl_Facturas[[#This Row],[Key_Fact]],tbl_Manifiestos[Key_Manif],tbl_Manifiestos[Pagado a Broker],0),0)</f>
        <v>708.75</v>
      </c>
      <c r="T1836">
        <v>1213812.5900000001</v>
      </c>
    </row>
    <row r="1837" spans="1:20" x14ac:dyDescent="0.25">
      <c r="A1837" t="s">
        <v>5832</v>
      </c>
      <c r="B1837" t="str">
        <f>tbl_Facturas[[#This Row],[Factura]] &amp; "|" &amp; tbl_Facturas[[#This Row],[Proyecto OK]] &amp; "|" &amp; TEXT(tbl_Facturas[[#This Row],[Horas o Viaje]],"0.00") &amp; "|" &amp; TEXT(tbl_Facturas[[#This Row],[Costo unitario]],"0.00")</f>
        <v>2555|JV|9.00|105.00</v>
      </c>
      <c r="C1837">
        <v>2555</v>
      </c>
      <c r="D1837">
        <v>25</v>
      </c>
      <c r="E1837" t="s">
        <v>1339</v>
      </c>
      <c r="G1837" t="s">
        <v>1340</v>
      </c>
      <c r="H1837" t="s">
        <v>1902</v>
      </c>
      <c r="I1837" s="134" t="s">
        <v>5328</v>
      </c>
      <c r="J1837" t="s">
        <v>711</v>
      </c>
      <c r="K1837" t="s">
        <v>711</v>
      </c>
      <c r="P1837">
        <v>9</v>
      </c>
      <c r="Q1837">
        <v>105</v>
      </c>
      <c r="R1837">
        <v>945</v>
      </c>
      <c r="S1837">
        <f>IFERROR(_xlfn.XLOOKUP(tbl_Facturas[[#This Row],[Key_Fact]],tbl_Manifiestos[Key_Manif],tbl_Manifiestos[Pagado a Broker],0),0)</f>
        <v>850.5</v>
      </c>
      <c r="T1837">
        <v>1214757.5900000001</v>
      </c>
    </row>
    <row r="1838" spans="1:20" x14ac:dyDescent="0.25">
      <c r="A1838" t="s">
        <v>5832</v>
      </c>
      <c r="B1838" t="str">
        <f>tbl_Facturas[[#This Row],[Factura]] &amp; "|" &amp; tbl_Facturas[[#This Row],[Proyecto OK]] &amp; "|" &amp; TEXT(tbl_Facturas[[#This Row],[Horas o Viaje]],"0.00") &amp; "|" &amp; TEXT(tbl_Facturas[[#This Row],[Costo unitario]],"0.00")</f>
        <v>2555|JV|5.50|105.00</v>
      </c>
      <c r="C1838">
        <v>2555</v>
      </c>
      <c r="D1838">
        <v>25</v>
      </c>
      <c r="E1838" t="s">
        <v>1339</v>
      </c>
      <c r="G1838" t="s">
        <v>1340</v>
      </c>
      <c r="H1838" t="s">
        <v>1903</v>
      </c>
      <c r="I1838" s="134" t="s">
        <v>5328</v>
      </c>
      <c r="J1838" t="s">
        <v>711</v>
      </c>
      <c r="K1838" t="s">
        <v>711</v>
      </c>
      <c r="P1838">
        <v>5.5</v>
      </c>
      <c r="Q1838">
        <v>105</v>
      </c>
      <c r="R1838">
        <v>577.5</v>
      </c>
      <c r="S1838">
        <f>IFERROR(_xlfn.XLOOKUP(tbl_Facturas[[#This Row],[Key_Fact]],tbl_Manifiestos[Key_Manif],tbl_Manifiestos[Pagado a Broker],0),0)</f>
        <v>519.75</v>
      </c>
      <c r="T1838">
        <v>1215335.0900000001</v>
      </c>
    </row>
    <row r="1839" spans="1:20" x14ac:dyDescent="0.25">
      <c r="A1839" t="s">
        <v>5832</v>
      </c>
      <c r="B1839" t="str">
        <f>tbl_Facturas[[#This Row],[Factura]] &amp; "|" &amp; tbl_Facturas[[#This Row],[Proyecto OK]] &amp; "|" &amp; TEXT(tbl_Facturas[[#This Row],[Horas o Viaje]],"0.00") &amp; "|" &amp; TEXT(tbl_Facturas[[#This Row],[Costo unitario]],"0.00")</f>
        <v>2556|Niles IL|9.00|115.50</v>
      </c>
      <c r="C1839">
        <v>2556</v>
      </c>
      <c r="D1839">
        <v>308</v>
      </c>
      <c r="E1839" t="s">
        <v>16</v>
      </c>
      <c r="G1839" t="s">
        <v>17</v>
      </c>
      <c r="H1839" t="s">
        <v>1904</v>
      </c>
      <c r="I1839" s="134" t="s">
        <v>5312</v>
      </c>
      <c r="J1839" t="s">
        <v>22</v>
      </c>
      <c r="K1839" s="240" t="s">
        <v>22</v>
      </c>
      <c r="P1839">
        <v>9</v>
      </c>
      <c r="Q1839">
        <v>115.5</v>
      </c>
      <c r="R1839">
        <v>1039.5</v>
      </c>
      <c r="S1839">
        <f>IFERROR(_xlfn.XLOOKUP(tbl_Facturas[[#This Row],[Key_Fact]],tbl_Manifiestos[Key_Manif],tbl_Manifiestos[Pagado a Broker],0),0)</f>
        <v>966.73500000000001</v>
      </c>
      <c r="T1839">
        <v>1216374.5900000001</v>
      </c>
    </row>
    <row r="1840" spans="1:20" x14ac:dyDescent="0.25">
      <c r="A1840" t="s">
        <v>5833</v>
      </c>
      <c r="B1840" t="str">
        <f>tbl_Facturas[[#This Row],[Factura]] &amp; "|" &amp; tbl_Facturas[[#This Row],[Proyecto OK]] &amp; "|" &amp; TEXT(tbl_Facturas[[#This Row],[Horas o Viaje]],"0.00") &amp; "|" &amp; TEXT(tbl_Facturas[[#This Row],[Costo unitario]],"0.00")</f>
        <v>2557|Lead Service Replacement|7.75|120.00</v>
      </c>
      <c r="C1840">
        <v>2557</v>
      </c>
      <c r="D1840">
        <v>54</v>
      </c>
      <c r="E1840" t="s">
        <v>19</v>
      </c>
      <c r="G1840" t="s">
        <v>479</v>
      </c>
      <c r="H1840" t="s">
        <v>1905</v>
      </c>
      <c r="I1840" s="134" t="s">
        <v>5322</v>
      </c>
      <c r="J1840" t="s">
        <v>1654</v>
      </c>
      <c r="K1840" t="s">
        <v>5881</v>
      </c>
      <c r="L1840" t="s">
        <v>5900</v>
      </c>
      <c r="P1840">
        <v>7.75</v>
      </c>
      <c r="Q1840">
        <v>120</v>
      </c>
      <c r="R1840">
        <v>930</v>
      </c>
      <c r="S1840">
        <f>IFERROR(_xlfn.XLOOKUP(tbl_Facturas[[#This Row],[Key_Fact]],tbl_Manifiestos[Key_Manif],tbl_Manifiestos[Pagado a Broker],0),0)</f>
        <v>0</v>
      </c>
      <c r="T1840">
        <v>1217304.5900000001</v>
      </c>
    </row>
    <row r="1841" spans="1:20" x14ac:dyDescent="0.25">
      <c r="A1841" t="s">
        <v>5833</v>
      </c>
      <c r="B1841" t="str">
        <f>tbl_Facturas[[#This Row],[Factura]] &amp; "|" &amp; tbl_Facturas[[#This Row],[Proyecto OK]] &amp; "|" &amp; TEXT(tbl_Facturas[[#This Row],[Horas o Viaje]],"0.00") &amp; "|" &amp; TEXT(tbl_Facturas[[#This Row],[Costo unitario]],"0.00")</f>
        <v>2557|Lead Service Replacement|8.00|120.00</v>
      </c>
      <c r="C1841">
        <v>2557</v>
      </c>
      <c r="D1841">
        <v>54</v>
      </c>
      <c r="E1841" t="s">
        <v>19</v>
      </c>
      <c r="G1841" t="s">
        <v>479</v>
      </c>
      <c r="H1841" t="s">
        <v>1906</v>
      </c>
      <c r="I1841" s="134" t="s">
        <v>5322</v>
      </c>
      <c r="J1841" t="s">
        <v>1654</v>
      </c>
      <c r="K1841" t="s">
        <v>5881</v>
      </c>
      <c r="L1841" t="s">
        <v>5900</v>
      </c>
      <c r="P1841">
        <v>8</v>
      </c>
      <c r="Q1841">
        <v>120</v>
      </c>
      <c r="R1841">
        <v>960</v>
      </c>
      <c r="S1841">
        <f>IFERROR(_xlfn.XLOOKUP(tbl_Facturas[[#This Row],[Key_Fact]],tbl_Manifiestos[Key_Manif],tbl_Manifiestos[Pagado a Broker],0),0)</f>
        <v>0</v>
      </c>
      <c r="T1841">
        <v>1218264.5900000001</v>
      </c>
    </row>
    <row r="1842" spans="1:20" x14ac:dyDescent="0.25">
      <c r="A1842" t="s">
        <v>5833</v>
      </c>
      <c r="B1842" t="str">
        <f>tbl_Facturas[[#This Row],[Factura]] &amp; "|" &amp; tbl_Facturas[[#This Row],[Proyecto OK]] &amp; "|" &amp; TEXT(tbl_Facturas[[#This Row],[Horas o Viaje]],"0.00") &amp; "|" &amp; TEXT(tbl_Facturas[[#This Row],[Costo unitario]],"0.00")</f>
        <v>2557|Lead Service Replacement|7.50|120.00</v>
      </c>
      <c r="C1842">
        <v>2557</v>
      </c>
      <c r="D1842">
        <v>54</v>
      </c>
      <c r="E1842" t="s">
        <v>19</v>
      </c>
      <c r="G1842" t="s">
        <v>479</v>
      </c>
      <c r="H1842" t="s">
        <v>1907</v>
      </c>
      <c r="I1842" s="134" t="s">
        <v>5322</v>
      </c>
      <c r="J1842" t="s">
        <v>1654</v>
      </c>
      <c r="K1842" t="s">
        <v>5881</v>
      </c>
      <c r="L1842" t="s">
        <v>5900</v>
      </c>
      <c r="P1842">
        <v>7.5</v>
      </c>
      <c r="Q1842">
        <v>120</v>
      </c>
      <c r="R1842">
        <v>900</v>
      </c>
      <c r="S1842">
        <f>IFERROR(_xlfn.XLOOKUP(tbl_Facturas[[#This Row],[Key_Fact]],tbl_Manifiestos[Key_Manif],tbl_Manifiestos[Pagado a Broker],0),0)</f>
        <v>0</v>
      </c>
      <c r="T1842">
        <v>1219164.5900000001</v>
      </c>
    </row>
    <row r="1843" spans="1:20" x14ac:dyDescent="0.25">
      <c r="A1843" t="s">
        <v>5833</v>
      </c>
      <c r="B1843" t="str">
        <f>tbl_Facturas[[#This Row],[Factura]] &amp; "|" &amp; tbl_Facturas[[#This Row],[Proyecto OK]] &amp; "|" &amp; TEXT(tbl_Facturas[[#This Row],[Horas o Viaje]],"0.00") &amp; "|" &amp; TEXT(tbl_Facturas[[#This Row],[Costo unitario]],"0.00")</f>
        <v>2557|Lead Service Replacement|8.50|120.00</v>
      </c>
      <c r="C1843">
        <v>2557</v>
      </c>
      <c r="D1843">
        <v>54</v>
      </c>
      <c r="E1843" t="s">
        <v>19</v>
      </c>
      <c r="G1843" t="s">
        <v>479</v>
      </c>
      <c r="H1843" t="s">
        <v>1908</v>
      </c>
      <c r="I1843" s="134" t="s">
        <v>5322</v>
      </c>
      <c r="J1843" t="s">
        <v>1654</v>
      </c>
      <c r="K1843" t="s">
        <v>5881</v>
      </c>
      <c r="L1843" t="s">
        <v>5900</v>
      </c>
      <c r="P1843">
        <v>8.5</v>
      </c>
      <c r="Q1843">
        <v>120</v>
      </c>
      <c r="R1843">
        <v>1020</v>
      </c>
      <c r="S1843">
        <f>IFERROR(_xlfn.XLOOKUP(tbl_Facturas[[#This Row],[Key_Fact]],tbl_Manifiestos[Key_Manif],tbl_Manifiestos[Pagado a Broker],0),0)</f>
        <v>0</v>
      </c>
      <c r="T1843">
        <v>1220184.5900000001</v>
      </c>
    </row>
    <row r="1844" spans="1:20" x14ac:dyDescent="0.25">
      <c r="A1844" t="s">
        <v>5833</v>
      </c>
      <c r="B1844" t="str">
        <f>tbl_Facturas[[#This Row],[Factura]] &amp; "|" &amp; tbl_Facturas[[#This Row],[Proyecto OK]] &amp; "|" &amp; TEXT(tbl_Facturas[[#This Row],[Horas o Viaje]],"0.00") &amp; "|" &amp; TEXT(tbl_Facturas[[#This Row],[Costo unitario]],"0.00")</f>
        <v>2557|Lead Service Replacement|9.00|120.00</v>
      </c>
      <c r="C1844">
        <v>2557</v>
      </c>
      <c r="D1844">
        <v>54</v>
      </c>
      <c r="E1844" t="s">
        <v>19</v>
      </c>
      <c r="G1844" t="s">
        <v>479</v>
      </c>
      <c r="H1844" t="s">
        <v>1909</v>
      </c>
      <c r="I1844" s="134" t="s">
        <v>5322</v>
      </c>
      <c r="J1844" t="s">
        <v>1654</v>
      </c>
      <c r="K1844" t="s">
        <v>5881</v>
      </c>
      <c r="L1844" t="s">
        <v>5900</v>
      </c>
      <c r="P1844">
        <v>9</v>
      </c>
      <c r="Q1844">
        <v>120</v>
      </c>
      <c r="R1844">
        <v>1080</v>
      </c>
      <c r="S1844">
        <f>IFERROR(_xlfn.XLOOKUP(tbl_Facturas[[#This Row],[Key_Fact]],tbl_Manifiestos[Key_Manif],tbl_Manifiestos[Pagado a Broker],0),0)</f>
        <v>0</v>
      </c>
      <c r="T1844">
        <v>1221264.5900000001</v>
      </c>
    </row>
    <row r="1845" spans="1:20" x14ac:dyDescent="0.25">
      <c r="A1845" t="s">
        <v>5833</v>
      </c>
      <c r="B1845" t="str">
        <f>tbl_Facturas[[#This Row],[Factura]] &amp; "|" &amp; tbl_Facturas[[#This Row],[Proyecto OK]] &amp; "|" &amp; TEXT(tbl_Facturas[[#This Row],[Horas o Viaje]],"0.00") &amp; "|" &amp; TEXT(tbl_Facturas[[#This Row],[Costo unitario]],"0.00")</f>
        <v>2558|Montrose Harbor|8.00|126.50</v>
      </c>
      <c r="C1845">
        <v>2558</v>
      </c>
      <c r="D1845">
        <v>356</v>
      </c>
      <c r="E1845" t="s">
        <v>27</v>
      </c>
      <c r="G1845" t="s">
        <v>122</v>
      </c>
      <c r="H1845" t="s">
        <v>1910</v>
      </c>
      <c r="I1845" s="134" t="s">
        <v>5401</v>
      </c>
      <c r="J1845" t="s">
        <v>1280</v>
      </c>
      <c r="K1845" s="240" t="s">
        <v>5907</v>
      </c>
      <c r="L1845">
        <v>6228</v>
      </c>
      <c r="M1845" t="s">
        <v>146</v>
      </c>
      <c r="P1845">
        <v>8</v>
      </c>
      <c r="Q1845">
        <v>126.5</v>
      </c>
      <c r="R1845">
        <v>1012</v>
      </c>
      <c r="S1845">
        <f>IFERROR(_xlfn.XLOOKUP(tbl_Facturas[[#This Row],[Key_Fact]],tbl_Manifiestos[Key_Manif],tbl_Manifiestos[Pagado a Broker],0),0)</f>
        <v>0</v>
      </c>
      <c r="T1845">
        <v>1222276.5900000001</v>
      </c>
    </row>
    <row r="1846" spans="1:20" x14ac:dyDescent="0.25">
      <c r="A1846" t="s">
        <v>5833</v>
      </c>
      <c r="B1846" t="str">
        <f>tbl_Facturas[[#This Row],[Factura]] &amp; "|" &amp; tbl_Facturas[[#This Row],[Proyecto OK]] &amp; "|" &amp; TEXT(tbl_Facturas[[#This Row],[Horas o Viaje]],"0.00") &amp; "|" &amp; TEXT(tbl_Facturas[[#This Row],[Costo unitario]],"0.00")</f>
        <v>2558|Montrose Harbor|10.00|126.50</v>
      </c>
      <c r="C1846">
        <v>2558</v>
      </c>
      <c r="D1846">
        <v>11</v>
      </c>
      <c r="E1846" t="s">
        <v>12</v>
      </c>
      <c r="G1846" t="s">
        <v>13</v>
      </c>
      <c r="H1846" t="s">
        <v>1911</v>
      </c>
      <c r="I1846" s="134" t="s">
        <v>5401</v>
      </c>
      <c r="J1846" t="s">
        <v>1280</v>
      </c>
      <c r="K1846" s="240" t="s">
        <v>5907</v>
      </c>
      <c r="L1846">
        <v>6228</v>
      </c>
      <c r="M1846" t="s">
        <v>146</v>
      </c>
      <c r="P1846">
        <v>10</v>
      </c>
      <c r="Q1846">
        <v>126.5</v>
      </c>
      <c r="R1846">
        <v>1265</v>
      </c>
      <c r="S1846">
        <f>IFERROR(_xlfn.XLOOKUP(tbl_Facturas[[#This Row],[Key_Fact]],tbl_Manifiestos[Key_Manif],tbl_Manifiestos[Pagado a Broker],0),0)</f>
        <v>0</v>
      </c>
      <c r="T1846">
        <v>1223541.5900000001</v>
      </c>
    </row>
    <row r="1847" spans="1:20" x14ac:dyDescent="0.25">
      <c r="A1847" t="s">
        <v>5833</v>
      </c>
      <c r="B1847" t="str">
        <f>tbl_Facturas[[#This Row],[Factura]] &amp; "|" &amp; tbl_Facturas[[#This Row],[Proyecto OK]] &amp; "|" &amp; TEXT(tbl_Facturas[[#This Row],[Horas o Viaje]],"0.00") &amp; "|" &amp; TEXT(tbl_Facturas[[#This Row],[Costo unitario]],"0.00")</f>
        <v>2558|Montrose Harbor|8.00|126.50</v>
      </c>
      <c r="C1847">
        <v>2558</v>
      </c>
      <c r="D1847">
        <v>108</v>
      </c>
      <c r="E1847" t="s">
        <v>5916</v>
      </c>
      <c r="G1847" t="s">
        <v>99</v>
      </c>
      <c r="H1847" t="s">
        <v>1912</v>
      </c>
      <c r="I1847" s="134" t="s">
        <v>5401</v>
      </c>
      <c r="J1847" t="s">
        <v>1280</v>
      </c>
      <c r="K1847" s="240" t="s">
        <v>5907</v>
      </c>
      <c r="L1847">
        <v>6228</v>
      </c>
      <c r="M1847" t="s">
        <v>146</v>
      </c>
      <c r="P1847">
        <v>8</v>
      </c>
      <c r="Q1847">
        <v>126.5</v>
      </c>
      <c r="R1847">
        <v>1012</v>
      </c>
      <c r="S1847">
        <f>IFERROR(_xlfn.XLOOKUP(tbl_Facturas[[#This Row],[Key_Fact]],tbl_Manifiestos[Key_Manif],tbl_Manifiestos[Pagado a Broker],0),0)</f>
        <v>0</v>
      </c>
      <c r="T1847">
        <v>1224553.5900000001</v>
      </c>
    </row>
    <row r="1848" spans="1:20" x14ac:dyDescent="0.25">
      <c r="A1848" t="s">
        <v>5833</v>
      </c>
      <c r="B1848" t="str">
        <f>tbl_Facturas[[#This Row],[Factura]] &amp; "|" &amp; tbl_Facturas[[#This Row],[Proyecto OK]] &amp; "|" &amp; TEXT(tbl_Facturas[[#This Row],[Horas o Viaje]],"0.00") &amp; "|" &amp; TEXT(tbl_Facturas[[#This Row],[Costo unitario]],"0.00")</f>
        <v>2558|Montrose Harbor|8.00|126.50</v>
      </c>
      <c r="C1848">
        <v>2558</v>
      </c>
      <c r="D1848">
        <v>198</v>
      </c>
      <c r="E1848" t="s">
        <v>5916</v>
      </c>
      <c r="G1848" t="s">
        <v>31</v>
      </c>
      <c r="H1848" t="s">
        <v>1913</v>
      </c>
      <c r="I1848" s="134" t="s">
        <v>5401</v>
      </c>
      <c r="J1848" t="s">
        <v>1280</v>
      </c>
      <c r="K1848" s="240" t="s">
        <v>5907</v>
      </c>
      <c r="L1848">
        <v>6228</v>
      </c>
      <c r="M1848" t="s">
        <v>146</v>
      </c>
      <c r="P1848">
        <v>8</v>
      </c>
      <c r="Q1848">
        <v>126.5</v>
      </c>
      <c r="R1848">
        <v>1012</v>
      </c>
      <c r="S1848">
        <f>IFERROR(_xlfn.XLOOKUP(tbl_Facturas[[#This Row],[Key_Fact]],tbl_Manifiestos[Key_Manif],tbl_Manifiestos[Pagado a Broker],0),0)</f>
        <v>0</v>
      </c>
      <c r="T1848">
        <v>1225565.5900000001</v>
      </c>
    </row>
    <row r="1849" spans="1:20" x14ac:dyDescent="0.25">
      <c r="A1849" t="s">
        <v>5833</v>
      </c>
      <c r="B1849" t="str">
        <f>tbl_Facturas[[#This Row],[Factura]] &amp; "|" &amp; tbl_Facturas[[#This Row],[Proyecto OK]] &amp; "|" &amp; TEXT(tbl_Facturas[[#This Row],[Horas o Viaje]],"0.00") &amp; "|" &amp; TEXT(tbl_Facturas[[#This Row],[Costo unitario]],"0.00")</f>
        <v>2558|Montrose Harbor|8.75|126.50</v>
      </c>
      <c r="C1849">
        <v>2558</v>
      </c>
      <c r="D1849">
        <v>19</v>
      </c>
      <c r="E1849" t="s">
        <v>12</v>
      </c>
      <c r="G1849" t="s">
        <v>24</v>
      </c>
      <c r="H1849" t="s">
        <v>1914</v>
      </c>
      <c r="I1849" s="134" t="s">
        <v>5401</v>
      </c>
      <c r="J1849" t="s">
        <v>1280</v>
      </c>
      <c r="K1849" s="240" t="s">
        <v>5907</v>
      </c>
      <c r="L1849">
        <v>6228</v>
      </c>
      <c r="M1849" t="s">
        <v>146</v>
      </c>
      <c r="P1849">
        <v>8.75</v>
      </c>
      <c r="Q1849">
        <v>126.5</v>
      </c>
      <c r="R1849">
        <v>1106.8800000000001</v>
      </c>
      <c r="S1849">
        <f>IFERROR(_xlfn.XLOOKUP(tbl_Facturas[[#This Row],[Key_Fact]],tbl_Manifiestos[Key_Manif],tbl_Manifiestos[Pagado a Broker],0),0)</f>
        <v>0</v>
      </c>
      <c r="T1849">
        <v>1226672.47</v>
      </c>
    </row>
    <row r="1850" spans="1:20" x14ac:dyDescent="0.25">
      <c r="A1850" t="s">
        <v>5833</v>
      </c>
      <c r="B1850" t="str">
        <f>tbl_Facturas[[#This Row],[Factura]] &amp; "|" &amp; tbl_Facturas[[#This Row],[Proyecto OK]] &amp; "|" &amp; TEXT(tbl_Facturas[[#This Row],[Horas o Viaje]],"0.00") &amp; "|" &amp; TEXT(tbl_Facturas[[#This Row],[Costo unitario]],"0.00")</f>
        <v>2558|Montrose Harbor|6.75|126.50</v>
      </c>
      <c r="C1850">
        <v>2558</v>
      </c>
      <c r="D1850">
        <v>108</v>
      </c>
      <c r="E1850" t="s">
        <v>5916</v>
      </c>
      <c r="G1850" t="s">
        <v>99</v>
      </c>
      <c r="H1850" t="s">
        <v>1915</v>
      </c>
      <c r="I1850" s="134" t="s">
        <v>5401</v>
      </c>
      <c r="J1850" t="s">
        <v>1280</v>
      </c>
      <c r="K1850" s="240" t="s">
        <v>5907</v>
      </c>
      <c r="L1850">
        <v>6228</v>
      </c>
      <c r="M1850" t="s">
        <v>146</v>
      </c>
      <c r="P1850">
        <v>6.75</v>
      </c>
      <c r="Q1850">
        <v>126.5</v>
      </c>
      <c r="R1850">
        <v>853.88</v>
      </c>
      <c r="S1850">
        <f>IFERROR(_xlfn.XLOOKUP(tbl_Facturas[[#This Row],[Key_Fact]],tbl_Manifiestos[Key_Manif],tbl_Manifiestos[Pagado a Broker],0),0)</f>
        <v>0</v>
      </c>
      <c r="T1850">
        <v>1227526.3499999989</v>
      </c>
    </row>
    <row r="1851" spans="1:20" x14ac:dyDescent="0.25">
      <c r="A1851" t="s">
        <v>5833</v>
      </c>
      <c r="B1851" t="str">
        <f>tbl_Facturas[[#This Row],[Factura]] &amp; "|" &amp; tbl_Facturas[[#This Row],[Proyecto OK]] &amp; "|" &amp; TEXT(tbl_Facturas[[#This Row],[Horas o Viaje]],"0.00") &amp; "|" &amp; TEXT(tbl_Facturas[[#This Row],[Costo unitario]],"0.00")</f>
        <v>2558|Montrose Harbor|8.50|126.50</v>
      </c>
      <c r="C1851">
        <v>2558</v>
      </c>
      <c r="D1851">
        <v>308</v>
      </c>
      <c r="E1851" t="s">
        <v>16</v>
      </c>
      <c r="G1851" t="s">
        <v>17</v>
      </c>
      <c r="H1851" t="s">
        <v>1916</v>
      </c>
      <c r="I1851" s="134" t="s">
        <v>5401</v>
      </c>
      <c r="J1851" t="s">
        <v>1280</v>
      </c>
      <c r="K1851" s="240" t="s">
        <v>5907</v>
      </c>
      <c r="L1851">
        <v>6228</v>
      </c>
      <c r="M1851" t="s">
        <v>146</v>
      </c>
      <c r="P1851">
        <v>8.5</v>
      </c>
      <c r="Q1851">
        <v>126.5</v>
      </c>
      <c r="R1851">
        <v>1075.25</v>
      </c>
      <c r="S1851">
        <f>IFERROR(_xlfn.XLOOKUP(tbl_Facturas[[#This Row],[Key_Fact]],tbl_Manifiestos[Key_Manif],tbl_Manifiestos[Pagado a Broker],0),0)</f>
        <v>0</v>
      </c>
      <c r="T1851">
        <v>1228601.5999999989</v>
      </c>
    </row>
    <row r="1852" spans="1:20" x14ac:dyDescent="0.25">
      <c r="A1852" t="s">
        <v>5833</v>
      </c>
      <c r="B1852" t="str">
        <f>tbl_Facturas[[#This Row],[Factura]] &amp; "|" &amp; tbl_Facturas[[#This Row],[Proyecto OK]] &amp; "|" &amp; TEXT(tbl_Facturas[[#This Row],[Horas o Viaje]],"0.00") &amp; "|" &amp; TEXT(tbl_Facturas[[#This Row],[Costo unitario]],"0.00")</f>
        <v>2558|Montrose Harbor|9.75|126.50</v>
      </c>
      <c r="C1852">
        <v>2558</v>
      </c>
      <c r="D1852">
        <v>198</v>
      </c>
      <c r="E1852" t="s">
        <v>5916</v>
      </c>
      <c r="G1852" t="s">
        <v>31</v>
      </c>
      <c r="H1852" t="s">
        <v>1917</v>
      </c>
      <c r="I1852" s="134" t="s">
        <v>5401</v>
      </c>
      <c r="J1852" t="s">
        <v>1280</v>
      </c>
      <c r="K1852" s="240" t="s">
        <v>5907</v>
      </c>
      <c r="L1852">
        <v>6228</v>
      </c>
      <c r="M1852" t="s">
        <v>146</v>
      </c>
      <c r="P1852">
        <v>9.75</v>
      </c>
      <c r="Q1852">
        <v>126.5</v>
      </c>
      <c r="R1852">
        <v>1233.3800000000001</v>
      </c>
      <c r="S1852">
        <f>IFERROR(_xlfn.XLOOKUP(tbl_Facturas[[#This Row],[Key_Fact]],tbl_Manifiestos[Key_Manif],tbl_Manifiestos[Pagado a Broker],0),0)</f>
        <v>0</v>
      </c>
      <c r="T1852">
        <v>1229834.9799999991</v>
      </c>
    </row>
    <row r="1853" spans="1:20" x14ac:dyDescent="0.25">
      <c r="A1853" t="s">
        <v>5833</v>
      </c>
      <c r="B1853" t="str">
        <f>tbl_Facturas[[#This Row],[Factura]] &amp; "|" &amp; tbl_Facturas[[#This Row],[Proyecto OK]] &amp; "|" &amp; TEXT(tbl_Facturas[[#This Row],[Horas o Viaje]],"0.00") &amp; "|" &amp; TEXT(tbl_Facturas[[#This Row],[Costo unitario]],"0.00")</f>
        <v>2558|Montrose Harbor|9.25|126.50</v>
      </c>
      <c r="C1853">
        <v>2558</v>
      </c>
      <c r="D1853">
        <v>308</v>
      </c>
      <c r="E1853" t="s">
        <v>16</v>
      </c>
      <c r="G1853" t="s">
        <v>17</v>
      </c>
      <c r="H1853" t="s">
        <v>1918</v>
      </c>
      <c r="I1853" s="134" t="s">
        <v>5401</v>
      </c>
      <c r="J1853" t="s">
        <v>1280</v>
      </c>
      <c r="K1853" s="240" t="s">
        <v>5907</v>
      </c>
      <c r="L1853">
        <v>6228</v>
      </c>
      <c r="M1853" t="s">
        <v>146</v>
      </c>
      <c r="P1853">
        <v>9.25</v>
      </c>
      <c r="Q1853">
        <v>126.5</v>
      </c>
      <c r="R1853">
        <v>1170.1300000000001</v>
      </c>
      <c r="S1853">
        <f>IFERROR(_xlfn.XLOOKUP(tbl_Facturas[[#This Row],[Key_Fact]],tbl_Manifiestos[Key_Manif],tbl_Manifiestos[Pagado a Broker],0),0)</f>
        <v>0</v>
      </c>
      <c r="T1853">
        <v>1231005.1099999989</v>
      </c>
    </row>
    <row r="1854" spans="1:20" x14ac:dyDescent="0.25">
      <c r="A1854" t="s">
        <v>5833</v>
      </c>
      <c r="B1854" t="str">
        <f>tbl_Facturas[[#This Row],[Factura]] &amp; "|" &amp; tbl_Facturas[[#This Row],[Proyecto OK]] &amp; "|" &amp; TEXT(tbl_Facturas[[#This Row],[Horas o Viaje]],"0.00") &amp; "|" &amp; TEXT(tbl_Facturas[[#This Row],[Costo unitario]],"0.00")</f>
        <v>2558|Montrose Harbor|9.25|126.50</v>
      </c>
      <c r="C1854">
        <v>2558</v>
      </c>
      <c r="D1854">
        <v>198</v>
      </c>
      <c r="E1854" t="s">
        <v>5916</v>
      </c>
      <c r="G1854" t="s">
        <v>31</v>
      </c>
      <c r="H1854" t="s">
        <v>1919</v>
      </c>
      <c r="I1854" s="134" t="s">
        <v>5401</v>
      </c>
      <c r="J1854" t="s">
        <v>1280</v>
      </c>
      <c r="K1854" s="240" t="s">
        <v>5907</v>
      </c>
      <c r="L1854">
        <v>6228</v>
      </c>
      <c r="M1854" t="s">
        <v>146</v>
      </c>
      <c r="P1854">
        <v>9.25</v>
      </c>
      <c r="Q1854">
        <v>126.5</v>
      </c>
      <c r="R1854">
        <v>1170.1300000000001</v>
      </c>
      <c r="S1854">
        <f>IFERROR(_xlfn.XLOOKUP(tbl_Facturas[[#This Row],[Key_Fact]],tbl_Manifiestos[Key_Manif],tbl_Manifiestos[Pagado a Broker],0),0)</f>
        <v>0</v>
      </c>
      <c r="T1854">
        <v>1232175.2399999991</v>
      </c>
    </row>
    <row r="1855" spans="1:20" x14ac:dyDescent="0.25">
      <c r="A1855" t="s">
        <v>5833</v>
      </c>
      <c r="B1855" t="str">
        <f>tbl_Facturas[[#This Row],[Factura]] &amp; "|" &amp; tbl_Facturas[[#This Row],[Proyecto OK]] &amp; "|" &amp; TEXT(tbl_Facturas[[#This Row],[Horas o Viaje]],"0.00") &amp; "|" &amp; TEXT(tbl_Facturas[[#This Row],[Costo unitario]],"0.00")</f>
        <v>2558|Montrose Harbor|8.50|126.50</v>
      </c>
      <c r="C1855">
        <v>2558</v>
      </c>
      <c r="D1855">
        <v>103</v>
      </c>
      <c r="E1855" t="s">
        <v>27</v>
      </c>
      <c r="G1855" t="s">
        <v>284</v>
      </c>
      <c r="H1855" t="s">
        <v>1920</v>
      </c>
      <c r="I1855" s="134" t="s">
        <v>5401</v>
      </c>
      <c r="J1855" t="s">
        <v>1280</v>
      </c>
      <c r="K1855" s="240" t="s">
        <v>5907</v>
      </c>
      <c r="L1855">
        <v>6228</v>
      </c>
      <c r="M1855" t="s">
        <v>146</v>
      </c>
      <c r="P1855">
        <v>8.5</v>
      </c>
      <c r="Q1855">
        <v>126.5</v>
      </c>
      <c r="R1855">
        <v>1075.25</v>
      </c>
      <c r="S1855">
        <f>IFERROR(_xlfn.XLOOKUP(tbl_Facturas[[#This Row],[Key_Fact]],tbl_Manifiestos[Key_Manif],tbl_Manifiestos[Pagado a Broker],0),0)</f>
        <v>0</v>
      </c>
      <c r="T1855">
        <v>1233250.4899999991</v>
      </c>
    </row>
    <row r="1856" spans="1:20" x14ac:dyDescent="0.25">
      <c r="A1856" t="s">
        <v>5833</v>
      </c>
      <c r="B1856" t="str">
        <f>tbl_Facturas[[#This Row],[Factura]] &amp; "|" &amp; tbl_Facturas[[#This Row],[Proyecto OK]] &amp; "|" &amp; TEXT(tbl_Facturas[[#This Row],[Horas o Viaje]],"0.00") &amp; "|" &amp; TEXT(tbl_Facturas[[#This Row],[Costo unitario]],"0.00")</f>
        <v>2558|Montrose Harbor|9.50|126.50</v>
      </c>
      <c r="C1856">
        <v>2558</v>
      </c>
      <c r="D1856">
        <v>325</v>
      </c>
      <c r="E1856" t="s">
        <v>27</v>
      </c>
      <c r="G1856" t="s">
        <v>34</v>
      </c>
      <c r="H1856" t="s">
        <v>1921</v>
      </c>
      <c r="I1856" s="134" t="s">
        <v>5401</v>
      </c>
      <c r="J1856" t="s">
        <v>1280</v>
      </c>
      <c r="K1856" s="240" t="s">
        <v>5907</v>
      </c>
      <c r="L1856">
        <v>6228</v>
      </c>
      <c r="M1856" t="s">
        <v>146</v>
      </c>
      <c r="P1856">
        <v>9.5</v>
      </c>
      <c r="Q1856">
        <v>126.5</v>
      </c>
      <c r="R1856">
        <v>1201.75</v>
      </c>
      <c r="S1856">
        <f>IFERROR(_xlfn.XLOOKUP(tbl_Facturas[[#This Row],[Key_Fact]],tbl_Manifiestos[Key_Manif],tbl_Manifiestos[Pagado a Broker],0),0)</f>
        <v>0</v>
      </c>
      <c r="T1856">
        <v>1234452.2399999991</v>
      </c>
    </row>
    <row r="1857" spans="1:20" x14ac:dyDescent="0.25">
      <c r="A1857" t="s">
        <v>5833</v>
      </c>
      <c r="B1857" t="str">
        <f>tbl_Facturas[[#This Row],[Factura]] &amp; "|" &amp; tbl_Facturas[[#This Row],[Proyecto OK]] &amp; "|" &amp; TEXT(tbl_Facturas[[#This Row],[Horas o Viaje]],"0.00") &amp; "|" &amp; TEXT(tbl_Facturas[[#This Row],[Costo unitario]],"0.00")</f>
        <v>2558|Montrose Harbor|8.00|126.50</v>
      </c>
      <c r="C1857">
        <v>2558</v>
      </c>
      <c r="D1857">
        <v>67</v>
      </c>
      <c r="E1857" t="s">
        <v>27</v>
      </c>
      <c r="G1857" t="s">
        <v>28</v>
      </c>
      <c r="H1857" t="s">
        <v>1922</v>
      </c>
      <c r="I1857" s="134" t="s">
        <v>5401</v>
      </c>
      <c r="J1857" t="s">
        <v>1280</v>
      </c>
      <c r="K1857" s="240" t="s">
        <v>5907</v>
      </c>
      <c r="L1857">
        <v>6228</v>
      </c>
      <c r="M1857" t="s">
        <v>146</v>
      </c>
      <c r="P1857">
        <v>8</v>
      </c>
      <c r="Q1857">
        <v>126.5</v>
      </c>
      <c r="R1857">
        <v>1012</v>
      </c>
      <c r="S1857">
        <f>IFERROR(_xlfn.XLOOKUP(tbl_Facturas[[#This Row],[Key_Fact]],tbl_Manifiestos[Key_Manif],tbl_Manifiestos[Pagado a Broker],0),0)</f>
        <v>0</v>
      </c>
      <c r="T1857">
        <v>1235464.2399999991</v>
      </c>
    </row>
    <row r="1858" spans="1:20" x14ac:dyDescent="0.25">
      <c r="A1858" t="s">
        <v>5833</v>
      </c>
      <c r="B1858" t="str">
        <f>tbl_Facturas[[#This Row],[Factura]] &amp; "|" &amp; tbl_Facturas[[#This Row],[Proyecto OK]] &amp; "|" &amp; TEXT(tbl_Facturas[[#This Row],[Horas o Viaje]],"0.00") &amp; "|" &amp; TEXT(tbl_Facturas[[#This Row],[Costo unitario]],"0.00")</f>
        <v>2558|Montrose Harbor|8.50|126.50</v>
      </c>
      <c r="C1858">
        <v>2558</v>
      </c>
      <c r="D1858">
        <v>67</v>
      </c>
      <c r="E1858" t="s">
        <v>27</v>
      </c>
      <c r="G1858" t="s">
        <v>28</v>
      </c>
      <c r="H1858" t="s">
        <v>1923</v>
      </c>
      <c r="I1858" s="134" t="s">
        <v>5401</v>
      </c>
      <c r="J1858" t="s">
        <v>1280</v>
      </c>
      <c r="K1858" s="240" t="s">
        <v>5907</v>
      </c>
      <c r="L1858">
        <v>6228</v>
      </c>
      <c r="M1858" t="s">
        <v>146</v>
      </c>
      <c r="P1858">
        <v>8.5</v>
      </c>
      <c r="Q1858">
        <v>126.5</v>
      </c>
      <c r="R1858">
        <v>1075.25</v>
      </c>
      <c r="S1858">
        <f>IFERROR(_xlfn.XLOOKUP(tbl_Facturas[[#This Row],[Key_Fact]],tbl_Manifiestos[Key_Manif],tbl_Manifiestos[Pagado a Broker],0),0)</f>
        <v>0</v>
      </c>
      <c r="T1858">
        <v>1236539.4899999991</v>
      </c>
    </row>
    <row r="1859" spans="1:20" x14ac:dyDescent="0.25">
      <c r="A1859" t="s">
        <v>5833</v>
      </c>
      <c r="B1859" t="str">
        <f>tbl_Facturas[[#This Row],[Factura]] &amp; "|" &amp; tbl_Facturas[[#This Row],[Proyecto OK]] &amp; "|" &amp; TEXT(tbl_Facturas[[#This Row],[Horas o Viaje]],"0.00") &amp; "|" &amp; TEXT(tbl_Facturas[[#This Row],[Costo unitario]],"0.00")</f>
        <v>2558|Montrose Harbor|8.50|126.50</v>
      </c>
      <c r="C1859">
        <v>2558</v>
      </c>
      <c r="D1859">
        <v>11</v>
      </c>
      <c r="E1859" t="s">
        <v>12</v>
      </c>
      <c r="G1859" t="s">
        <v>13</v>
      </c>
      <c r="H1859" t="s">
        <v>1924</v>
      </c>
      <c r="I1859" s="134" t="s">
        <v>5401</v>
      </c>
      <c r="J1859" t="s">
        <v>1280</v>
      </c>
      <c r="K1859" s="240" t="s">
        <v>5907</v>
      </c>
      <c r="L1859">
        <v>6228</v>
      </c>
      <c r="M1859" t="s">
        <v>146</v>
      </c>
      <c r="P1859">
        <v>8.5</v>
      </c>
      <c r="Q1859">
        <v>126.5</v>
      </c>
      <c r="R1859">
        <v>1075.25</v>
      </c>
      <c r="S1859">
        <f>IFERROR(_xlfn.XLOOKUP(tbl_Facturas[[#This Row],[Key_Fact]],tbl_Manifiestos[Key_Manif],tbl_Manifiestos[Pagado a Broker],0),0)</f>
        <v>0</v>
      </c>
      <c r="T1859">
        <v>1237614.7399999991</v>
      </c>
    </row>
    <row r="1860" spans="1:20" x14ac:dyDescent="0.25">
      <c r="A1860" t="s">
        <v>5833</v>
      </c>
      <c r="B1860" t="str">
        <f>tbl_Facturas[[#This Row],[Factura]] &amp; "|" &amp; tbl_Facturas[[#This Row],[Proyecto OK]] &amp; "|" &amp; TEXT(tbl_Facturas[[#This Row],[Horas o Viaje]],"0.00") &amp; "|" &amp; TEXT(tbl_Facturas[[#This Row],[Costo unitario]],"0.00")</f>
        <v>2558|Montrose Harbor|9.75|126.50</v>
      </c>
      <c r="C1860">
        <v>2558</v>
      </c>
      <c r="D1860">
        <v>67</v>
      </c>
      <c r="E1860" t="s">
        <v>27</v>
      </c>
      <c r="G1860" t="s">
        <v>28</v>
      </c>
      <c r="H1860" t="s">
        <v>1925</v>
      </c>
      <c r="I1860" s="134" t="s">
        <v>5401</v>
      </c>
      <c r="J1860" t="s">
        <v>1280</v>
      </c>
      <c r="K1860" s="240" t="s">
        <v>5907</v>
      </c>
      <c r="L1860">
        <v>6228</v>
      </c>
      <c r="M1860" t="s">
        <v>146</v>
      </c>
      <c r="P1860">
        <v>9.75</v>
      </c>
      <c r="Q1860">
        <v>126.5</v>
      </c>
      <c r="R1860">
        <v>1233.3800000000001</v>
      </c>
      <c r="S1860">
        <f>IFERROR(_xlfn.XLOOKUP(tbl_Facturas[[#This Row],[Key_Fact]],tbl_Manifiestos[Key_Manif],tbl_Manifiestos[Pagado a Broker],0),0)</f>
        <v>0</v>
      </c>
      <c r="T1860">
        <v>1238848.1199999989</v>
      </c>
    </row>
    <row r="1861" spans="1:20" x14ac:dyDescent="0.25">
      <c r="A1861" t="s">
        <v>5833</v>
      </c>
      <c r="B1861" t="str">
        <f>tbl_Facturas[[#This Row],[Factura]] &amp; "|" &amp; tbl_Facturas[[#This Row],[Proyecto OK]] &amp; "|" &amp; TEXT(tbl_Facturas[[#This Row],[Horas o Viaje]],"0.00") &amp; "|" &amp; TEXT(tbl_Facturas[[#This Row],[Costo unitario]],"0.00")</f>
        <v>2558|Montrose Harbor|9.50|126.50</v>
      </c>
      <c r="C1861">
        <v>2558</v>
      </c>
      <c r="D1861">
        <v>67</v>
      </c>
      <c r="E1861" t="s">
        <v>27</v>
      </c>
      <c r="G1861" t="s">
        <v>28</v>
      </c>
      <c r="H1861" t="s">
        <v>1926</v>
      </c>
      <c r="I1861" s="134" t="s">
        <v>5401</v>
      </c>
      <c r="J1861" t="s">
        <v>1280</v>
      </c>
      <c r="K1861" s="240" t="s">
        <v>5907</v>
      </c>
      <c r="L1861">
        <v>6228</v>
      </c>
      <c r="M1861" t="s">
        <v>146</v>
      </c>
      <c r="P1861">
        <v>9.5</v>
      </c>
      <c r="Q1861">
        <v>126.5</v>
      </c>
      <c r="R1861">
        <v>1201.75</v>
      </c>
      <c r="S1861">
        <f>IFERROR(_xlfn.XLOOKUP(tbl_Facturas[[#This Row],[Key_Fact]],tbl_Manifiestos[Key_Manif],tbl_Manifiestos[Pagado a Broker],0),0)</f>
        <v>0</v>
      </c>
      <c r="T1861">
        <v>1240049.8699999989</v>
      </c>
    </row>
    <row r="1862" spans="1:20" x14ac:dyDescent="0.25">
      <c r="A1862" t="s">
        <v>5833</v>
      </c>
      <c r="B1862" t="str">
        <f>tbl_Facturas[[#This Row],[Factura]] &amp; "|" &amp; tbl_Facturas[[#This Row],[Proyecto OK]] &amp; "|" &amp; TEXT(tbl_Facturas[[#This Row],[Horas o Viaje]],"0.00") &amp; "|" &amp; TEXT(tbl_Facturas[[#This Row],[Costo unitario]],"0.00")</f>
        <v>2558|Montrose Harbor|9.00|126.50</v>
      </c>
      <c r="C1862">
        <v>2558</v>
      </c>
      <c r="D1862">
        <v>103</v>
      </c>
      <c r="E1862" t="s">
        <v>27</v>
      </c>
      <c r="G1862" t="s">
        <v>284</v>
      </c>
      <c r="H1862" t="s">
        <v>1927</v>
      </c>
      <c r="I1862" s="134" t="s">
        <v>5401</v>
      </c>
      <c r="J1862" t="s">
        <v>1280</v>
      </c>
      <c r="K1862" s="240" t="s">
        <v>5907</v>
      </c>
      <c r="L1862">
        <v>6228</v>
      </c>
      <c r="M1862" t="s">
        <v>146</v>
      </c>
      <c r="P1862">
        <v>9</v>
      </c>
      <c r="Q1862">
        <v>126.5</v>
      </c>
      <c r="R1862">
        <v>1138.5</v>
      </c>
      <c r="S1862">
        <f>IFERROR(_xlfn.XLOOKUP(tbl_Facturas[[#This Row],[Key_Fact]],tbl_Manifiestos[Key_Manif],tbl_Manifiestos[Pagado a Broker],0),0)</f>
        <v>0</v>
      </c>
      <c r="T1862">
        <v>1241188.3699999989</v>
      </c>
    </row>
    <row r="1863" spans="1:20" x14ac:dyDescent="0.25">
      <c r="A1863" t="s">
        <v>5833</v>
      </c>
      <c r="B1863" t="str">
        <f>tbl_Facturas[[#This Row],[Factura]] &amp; "|" &amp; tbl_Facturas[[#This Row],[Proyecto OK]] &amp; "|" &amp; TEXT(tbl_Facturas[[#This Row],[Horas o Viaje]],"0.00") &amp; "|" &amp; TEXT(tbl_Facturas[[#This Row],[Costo unitario]],"0.00")</f>
        <v>2558|Montrose Harbor|9.75|126.50</v>
      </c>
      <c r="C1863">
        <v>2558</v>
      </c>
      <c r="D1863">
        <v>67</v>
      </c>
      <c r="E1863" t="s">
        <v>27</v>
      </c>
      <c r="G1863" t="s">
        <v>28</v>
      </c>
      <c r="H1863" t="s">
        <v>1928</v>
      </c>
      <c r="I1863" s="134" t="s">
        <v>5401</v>
      </c>
      <c r="J1863" t="s">
        <v>1280</v>
      </c>
      <c r="K1863" s="240" t="s">
        <v>5907</v>
      </c>
      <c r="L1863">
        <v>6228</v>
      </c>
      <c r="M1863" t="s">
        <v>146</v>
      </c>
      <c r="P1863">
        <v>9.75</v>
      </c>
      <c r="Q1863">
        <v>126.5</v>
      </c>
      <c r="R1863">
        <v>1233.3800000000001</v>
      </c>
      <c r="S1863">
        <f>IFERROR(_xlfn.XLOOKUP(tbl_Facturas[[#This Row],[Key_Fact]],tbl_Manifiestos[Key_Manif],tbl_Manifiestos[Pagado a Broker],0),0)</f>
        <v>0</v>
      </c>
      <c r="T1863">
        <v>1242421.7499999991</v>
      </c>
    </row>
    <row r="1864" spans="1:20" x14ac:dyDescent="0.25">
      <c r="A1864" t="s">
        <v>5833</v>
      </c>
      <c r="B1864" t="str">
        <f>tbl_Facturas[[#This Row],[Factura]] &amp; "|" &amp; tbl_Facturas[[#This Row],[Proyecto OK]] &amp; "|" &amp; TEXT(tbl_Facturas[[#This Row],[Horas o Viaje]],"0.00") &amp; "|" &amp; TEXT(tbl_Facturas[[#This Row],[Costo unitario]],"0.00")</f>
        <v>2558|Montrose Harbor|9.75|126.50</v>
      </c>
      <c r="C1864">
        <v>2558</v>
      </c>
      <c r="D1864">
        <v>11</v>
      </c>
      <c r="E1864" t="s">
        <v>12</v>
      </c>
      <c r="G1864" t="s">
        <v>13</v>
      </c>
      <c r="H1864" t="s">
        <v>1929</v>
      </c>
      <c r="I1864" s="134" t="s">
        <v>5401</v>
      </c>
      <c r="J1864" t="s">
        <v>1280</v>
      </c>
      <c r="K1864" s="240" t="s">
        <v>5907</v>
      </c>
      <c r="L1864">
        <v>6228</v>
      </c>
      <c r="M1864" t="s">
        <v>146</v>
      </c>
      <c r="P1864">
        <v>9.75</v>
      </c>
      <c r="Q1864">
        <v>126.5</v>
      </c>
      <c r="R1864">
        <v>1233.3800000000001</v>
      </c>
      <c r="S1864">
        <f>IFERROR(_xlfn.XLOOKUP(tbl_Facturas[[#This Row],[Key_Fact]],tbl_Manifiestos[Key_Manif],tbl_Manifiestos[Pagado a Broker],0),0)</f>
        <v>0</v>
      </c>
      <c r="T1864">
        <v>1243655.129999999</v>
      </c>
    </row>
    <row r="1865" spans="1:20" x14ac:dyDescent="0.25">
      <c r="A1865" t="s">
        <v>5833</v>
      </c>
      <c r="B1865" t="str">
        <f>tbl_Facturas[[#This Row],[Factura]] &amp; "|" &amp; tbl_Facturas[[#This Row],[Proyecto OK]] &amp; "|" &amp; TEXT(tbl_Facturas[[#This Row],[Horas o Viaje]],"0.00") &amp; "|" &amp; TEXT(tbl_Facturas[[#This Row],[Costo unitario]],"0.00")</f>
        <v>2558|Montrose Harbor|10.00|126.50</v>
      </c>
      <c r="C1865">
        <v>2558</v>
      </c>
      <c r="D1865">
        <v>661</v>
      </c>
      <c r="E1865" t="s">
        <v>5309</v>
      </c>
      <c r="G1865" t="s">
        <v>649</v>
      </c>
      <c r="H1865" t="s">
        <v>1930</v>
      </c>
      <c r="I1865" s="134" t="s">
        <v>5401</v>
      </c>
      <c r="J1865" t="s">
        <v>1280</v>
      </c>
      <c r="K1865" s="240" t="s">
        <v>5907</v>
      </c>
      <c r="L1865">
        <v>6228</v>
      </c>
      <c r="M1865" t="s">
        <v>146</v>
      </c>
      <c r="P1865">
        <v>10</v>
      </c>
      <c r="Q1865">
        <v>126.5</v>
      </c>
      <c r="R1865">
        <v>1265</v>
      </c>
      <c r="S1865">
        <f>IFERROR(_xlfn.XLOOKUP(tbl_Facturas[[#This Row],[Key_Fact]],tbl_Manifiestos[Key_Manif],tbl_Manifiestos[Pagado a Broker],0),0)</f>
        <v>0</v>
      </c>
      <c r="T1865">
        <v>1244920.129999999</v>
      </c>
    </row>
    <row r="1866" spans="1:20" x14ac:dyDescent="0.25">
      <c r="A1866" t="s">
        <v>5833</v>
      </c>
      <c r="B1866" t="str">
        <f>tbl_Facturas[[#This Row],[Factura]] &amp; "|" &amp; tbl_Facturas[[#This Row],[Proyecto OK]] &amp; "|" &amp; TEXT(tbl_Facturas[[#This Row],[Horas o Viaje]],"0.00") &amp; "|" &amp; TEXT(tbl_Facturas[[#This Row],[Costo unitario]],"0.00")</f>
        <v>2559|Markham IL|8.00|128.00</v>
      </c>
      <c r="C1866">
        <v>2559</v>
      </c>
      <c r="D1866">
        <v>617</v>
      </c>
      <c r="E1866" t="s">
        <v>27</v>
      </c>
      <c r="G1866" t="s">
        <v>36</v>
      </c>
      <c r="H1866" t="s">
        <v>1931</v>
      </c>
      <c r="I1866" s="134" t="s">
        <v>5310</v>
      </c>
      <c r="J1866" t="s">
        <v>1697</v>
      </c>
      <c r="K1866" t="s">
        <v>1697</v>
      </c>
      <c r="P1866">
        <v>8</v>
      </c>
      <c r="Q1866">
        <v>128</v>
      </c>
      <c r="R1866">
        <v>1024</v>
      </c>
      <c r="S1866">
        <f>IFERROR(_xlfn.XLOOKUP(tbl_Facturas[[#This Row],[Key_Fact]],tbl_Manifiestos[Key_Manif],tbl_Manifiestos[Pagado a Broker],0),0)</f>
        <v>952.32</v>
      </c>
      <c r="T1866">
        <v>1245944.129999999</v>
      </c>
    </row>
    <row r="1867" spans="1:20" x14ac:dyDescent="0.25">
      <c r="A1867" t="s">
        <v>5833</v>
      </c>
      <c r="B1867" t="str">
        <f>tbl_Facturas[[#This Row],[Factura]] &amp; "|" &amp; tbl_Facturas[[#This Row],[Proyecto OK]] &amp; "|" &amp; TEXT(tbl_Facturas[[#This Row],[Horas o Viaje]],"0.00") &amp; "|" &amp; TEXT(tbl_Facturas[[#This Row],[Costo unitario]],"0.00")</f>
        <v>2559|Markham IL|5.50|128.00</v>
      </c>
      <c r="C1867">
        <v>2559</v>
      </c>
      <c r="D1867">
        <v>19</v>
      </c>
      <c r="E1867" t="s">
        <v>12</v>
      </c>
      <c r="G1867" t="s">
        <v>24</v>
      </c>
      <c r="H1867" t="s">
        <v>1932</v>
      </c>
      <c r="I1867" s="134" t="s">
        <v>5310</v>
      </c>
      <c r="J1867" t="s">
        <v>1697</v>
      </c>
      <c r="K1867" t="s">
        <v>1697</v>
      </c>
      <c r="P1867">
        <v>5.5</v>
      </c>
      <c r="Q1867">
        <v>128</v>
      </c>
      <c r="R1867">
        <v>704</v>
      </c>
      <c r="S1867">
        <f>IFERROR(_xlfn.XLOOKUP(tbl_Facturas[[#This Row],[Key_Fact]],tbl_Manifiestos[Key_Manif],tbl_Manifiestos[Pagado a Broker],0),0)</f>
        <v>654.72</v>
      </c>
      <c r="T1867">
        <v>1246648.129999999</v>
      </c>
    </row>
    <row r="1868" spans="1:20" x14ac:dyDescent="0.25">
      <c r="A1868" t="s">
        <v>5833</v>
      </c>
      <c r="B1868" t="str">
        <f>tbl_Facturas[[#This Row],[Factura]] &amp; "|" &amp; tbl_Facturas[[#This Row],[Proyecto OK]] &amp; "|" &amp; TEXT(tbl_Facturas[[#This Row],[Horas o Viaje]],"0.00") &amp; "|" &amp; TEXT(tbl_Facturas[[#This Row],[Costo unitario]],"0.00")</f>
        <v>2559|Markham IL|8.00|128.00</v>
      </c>
      <c r="C1868">
        <v>2559</v>
      </c>
      <c r="D1868">
        <v>515</v>
      </c>
      <c r="E1868" t="s">
        <v>27</v>
      </c>
      <c r="G1868" t="s">
        <v>54</v>
      </c>
      <c r="H1868" t="s">
        <v>1933</v>
      </c>
      <c r="I1868" s="134" t="s">
        <v>5310</v>
      </c>
      <c r="J1868" t="s">
        <v>1697</v>
      </c>
      <c r="K1868" t="s">
        <v>1697</v>
      </c>
      <c r="P1868">
        <v>8</v>
      </c>
      <c r="Q1868">
        <v>128</v>
      </c>
      <c r="R1868">
        <v>1024</v>
      </c>
      <c r="S1868">
        <f>IFERROR(_xlfn.XLOOKUP(tbl_Facturas[[#This Row],[Key_Fact]],tbl_Manifiestos[Key_Manif],tbl_Manifiestos[Pagado a Broker],0),0)</f>
        <v>952.32</v>
      </c>
      <c r="T1868">
        <v>1247672.129999999</v>
      </c>
    </row>
    <row r="1869" spans="1:20" x14ac:dyDescent="0.25">
      <c r="A1869" t="s">
        <v>5833</v>
      </c>
      <c r="B1869" t="str">
        <f>tbl_Facturas[[#This Row],[Factura]] &amp; "|" &amp; tbl_Facturas[[#This Row],[Proyecto OK]] &amp; "|" &amp; TEXT(tbl_Facturas[[#This Row],[Horas o Viaje]],"0.00") &amp; "|" &amp; TEXT(tbl_Facturas[[#This Row],[Costo unitario]],"0.00")</f>
        <v>2559|Markham IL|9.00|128.00</v>
      </c>
      <c r="C1869">
        <v>2559</v>
      </c>
      <c r="D1869">
        <v>617</v>
      </c>
      <c r="E1869" t="s">
        <v>27</v>
      </c>
      <c r="G1869" t="s">
        <v>36</v>
      </c>
      <c r="H1869" t="s">
        <v>1934</v>
      </c>
      <c r="I1869" s="134" t="s">
        <v>5310</v>
      </c>
      <c r="J1869" t="s">
        <v>1697</v>
      </c>
      <c r="K1869" t="s">
        <v>1697</v>
      </c>
      <c r="P1869">
        <v>9</v>
      </c>
      <c r="Q1869">
        <v>128</v>
      </c>
      <c r="R1869">
        <v>1152</v>
      </c>
      <c r="S1869">
        <f>IFERROR(_xlfn.XLOOKUP(tbl_Facturas[[#This Row],[Key_Fact]],tbl_Manifiestos[Key_Manif],tbl_Manifiestos[Pagado a Broker],0),0)</f>
        <v>1071.3600000000001</v>
      </c>
      <c r="T1869">
        <v>1248824.129999999</v>
      </c>
    </row>
    <row r="1870" spans="1:20" x14ac:dyDescent="0.25">
      <c r="A1870" t="s">
        <v>5833</v>
      </c>
      <c r="B1870" t="str">
        <f>tbl_Facturas[[#This Row],[Factura]] &amp; "|" &amp; tbl_Facturas[[#This Row],[Proyecto OK]] &amp; "|" &amp; TEXT(tbl_Facturas[[#This Row],[Horas o Viaje]],"0.00") &amp; "|" &amp; TEXT(tbl_Facturas[[#This Row],[Costo unitario]],"0.00")</f>
        <v>2559|Markham IL|8.50|128.00</v>
      </c>
      <c r="C1870">
        <v>2559</v>
      </c>
      <c r="D1870">
        <v>356</v>
      </c>
      <c r="E1870" t="s">
        <v>27</v>
      </c>
      <c r="G1870" t="s">
        <v>122</v>
      </c>
      <c r="H1870" t="s">
        <v>1935</v>
      </c>
      <c r="I1870" s="134" t="s">
        <v>5310</v>
      </c>
      <c r="J1870" t="s">
        <v>1697</v>
      </c>
      <c r="K1870" t="s">
        <v>1697</v>
      </c>
      <c r="P1870">
        <v>8.5</v>
      </c>
      <c r="Q1870">
        <v>128</v>
      </c>
      <c r="R1870">
        <v>1088</v>
      </c>
      <c r="S1870">
        <f>IFERROR(_xlfn.XLOOKUP(tbl_Facturas[[#This Row],[Key_Fact]],tbl_Manifiestos[Key_Manif],tbl_Manifiestos[Pagado a Broker],0),0)</f>
        <v>1011.84</v>
      </c>
      <c r="T1870">
        <v>1249912.129999999</v>
      </c>
    </row>
    <row r="1871" spans="1:20" x14ac:dyDescent="0.25">
      <c r="A1871" t="s">
        <v>5833</v>
      </c>
      <c r="B1871" t="str">
        <f>tbl_Facturas[[#This Row],[Factura]] &amp; "|" &amp; tbl_Facturas[[#This Row],[Proyecto OK]] &amp; "|" &amp; TEXT(tbl_Facturas[[#This Row],[Horas o Viaje]],"0.00") &amp; "|" &amp; TEXT(tbl_Facturas[[#This Row],[Costo unitario]],"0.00")</f>
        <v>2559|Markham IL|8.50|128.00</v>
      </c>
      <c r="C1871">
        <v>2559</v>
      </c>
      <c r="D1871">
        <v>617</v>
      </c>
      <c r="E1871" t="s">
        <v>27</v>
      </c>
      <c r="G1871" t="s">
        <v>36</v>
      </c>
      <c r="H1871" t="s">
        <v>1936</v>
      </c>
      <c r="I1871" s="134" t="s">
        <v>5310</v>
      </c>
      <c r="J1871" t="s">
        <v>1697</v>
      </c>
      <c r="K1871" t="s">
        <v>1697</v>
      </c>
      <c r="P1871">
        <v>8.5</v>
      </c>
      <c r="Q1871">
        <v>128</v>
      </c>
      <c r="R1871">
        <v>1088</v>
      </c>
      <c r="S1871">
        <f>IFERROR(_xlfn.XLOOKUP(tbl_Facturas[[#This Row],[Key_Fact]],tbl_Manifiestos[Key_Manif],tbl_Manifiestos[Pagado a Broker],0),0)</f>
        <v>1011.84</v>
      </c>
      <c r="T1871">
        <v>1251000.129999999</v>
      </c>
    </row>
    <row r="1872" spans="1:20" x14ac:dyDescent="0.25">
      <c r="A1872" t="s">
        <v>5833</v>
      </c>
      <c r="B1872" t="str">
        <f>tbl_Facturas[[#This Row],[Factura]] &amp; "|" &amp; tbl_Facturas[[#This Row],[Proyecto OK]] &amp; "|" &amp; TEXT(tbl_Facturas[[#This Row],[Horas o Viaje]],"0.00") &amp; "|" &amp; TEXT(tbl_Facturas[[#This Row],[Costo unitario]],"0.00")</f>
        <v>2559|Markham IL|7.50|128.00</v>
      </c>
      <c r="C1872">
        <v>2559</v>
      </c>
      <c r="D1872">
        <v>515</v>
      </c>
      <c r="E1872" t="s">
        <v>27</v>
      </c>
      <c r="G1872" t="s">
        <v>54</v>
      </c>
      <c r="H1872" t="s">
        <v>1937</v>
      </c>
      <c r="I1872" s="134" t="s">
        <v>5310</v>
      </c>
      <c r="J1872" t="s">
        <v>1697</v>
      </c>
      <c r="K1872" t="s">
        <v>1697</v>
      </c>
      <c r="P1872">
        <v>7.5</v>
      </c>
      <c r="Q1872">
        <v>128</v>
      </c>
      <c r="R1872">
        <v>960</v>
      </c>
      <c r="S1872">
        <f>IFERROR(_xlfn.XLOOKUP(tbl_Facturas[[#This Row],[Key_Fact]],tbl_Manifiestos[Key_Manif],tbl_Manifiestos[Pagado a Broker],0),0)</f>
        <v>892.80000000000007</v>
      </c>
      <c r="T1872">
        <v>1251960.129999999</v>
      </c>
    </row>
    <row r="1873" spans="1:20" x14ac:dyDescent="0.25">
      <c r="A1873" t="s">
        <v>5833</v>
      </c>
      <c r="B1873" t="str">
        <f>tbl_Facturas[[#This Row],[Factura]] &amp; "|" &amp; tbl_Facturas[[#This Row],[Proyecto OK]] &amp; "|" &amp; TEXT(tbl_Facturas[[#This Row],[Horas o Viaje]],"0.00") &amp; "|" &amp; TEXT(tbl_Facturas[[#This Row],[Costo unitario]],"0.00")</f>
        <v>2559|Markham IL|8.25|128.00</v>
      </c>
      <c r="C1873">
        <v>2559</v>
      </c>
      <c r="D1873">
        <v>82</v>
      </c>
      <c r="E1873" t="s">
        <v>12</v>
      </c>
      <c r="G1873" t="s">
        <v>792</v>
      </c>
      <c r="H1873" t="s">
        <v>1938</v>
      </c>
      <c r="I1873" s="134" t="s">
        <v>5310</v>
      </c>
      <c r="J1873" t="s">
        <v>1697</v>
      </c>
      <c r="K1873" t="s">
        <v>1697</v>
      </c>
      <c r="P1873">
        <v>8.25</v>
      </c>
      <c r="Q1873">
        <v>128</v>
      </c>
      <c r="R1873">
        <v>1056</v>
      </c>
      <c r="S1873">
        <f>IFERROR(_xlfn.XLOOKUP(tbl_Facturas[[#This Row],[Key_Fact]],tbl_Manifiestos[Key_Manif],tbl_Manifiestos[Pagado a Broker],0),0)</f>
        <v>982.08</v>
      </c>
      <c r="T1873">
        <v>1253016.129999999</v>
      </c>
    </row>
    <row r="1874" spans="1:20" x14ac:dyDescent="0.25">
      <c r="A1874" t="s">
        <v>5833</v>
      </c>
      <c r="B1874" t="str">
        <f>tbl_Facturas[[#This Row],[Factura]] &amp; "|" &amp; tbl_Facturas[[#This Row],[Proyecto OK]] &amp; "|" &amp; TEXT(tbl_Facturas[[#This Row],[Horas o Viaje]],"0.00") &amp; "|" &amp; TEXT(tbl_Facturas[[#This Row],[Costo unitario]],"0.00")</f>
        <v>2559|Markham IL|7.50|128.00</v>
      </c>
      <c r="C1874">
        <v>2559</v>
      </c>
      <c r="D1874">
        <v>108</v>
      </c>
      <c r="E1874" t="s">
        <v>5916</v>
      </c>
      <c r="G1874" t="s">
        <v>99</v>
      </c>
      <c r="H1874" t="s">
        <v>1939</v>
      </c>
      <c r="I1874" s="134" t="s">
        <v>5310</v>
      </c>
      <c r="J1874" t="s">
        <v>1697</v>
      </c>
      <c r="K1874" t="s">
        <v>1697</v>
      </c>
      <c r="P1874">
        <v>7.5</v>
      </c>
      <c r="Q1874">
        <v>128</v>
      </c>
      <c r="R1874">
        <v>960</v>
      </c>
      <c r="S1874">
        <f>IFERROR(_xlfn.XLOOKUP(tbl_Facturas[[#This Row],[Key_Fact]],tbl_Manifiestos[Key_Manif],tbl_Manifiestos[Pagado a Broker],0),0)</f>
        <v>892.80000000000007</v>
      </c>
      <c r="T1874">
        <v>1253976.129999999</v>
      </c>
    </row>
    <row r="1875" spans="1:20" x14ac:dyDescent="0.25">
      <c r="A1875" t="s">
        <v>5833</v>
      </c>
      <c r="B1875" t="str">
        <f>tbl_Facturas[[#This Row],[Factura]] &amp; "|" &amp; tbl_Facturas[[#This Row],[Proyecto OK]] &amp; "|" &amp; TEXT(tbl_Facturas[[#This Row],[Horas o Viaje]],"0.00") &amp; "|" &amp; TEXT(tbl_Facturas[[#This Row],[Costo unitario]],"0.00")</f>
        <v>2559|Markham IL|9.00|128.00</v>
      </c>
      <c r="C1875">
        <v>2559</v>
      </c>
      <c r="D1875">
        <v>371</v>
      </c>
      <c r="E1875" t="s">
        <v>1808</v>
      </c>
      <c r="G1875" t="s">
        <v>1940</v>
      </c>
      <c r="H1875" t="s">
        <v>1941</v>
      </c>
      <c r="I1875" s="134" t="s">
        <v>5310</v>
      </c>
      <c r="J1875" t="s">
        <v>1697</v>
      </c>
      <c r="K1875" t="s">
        <v>1697</v>
      </c>
      <c r="P1875">
        <v>9</v>
      </c>
      <c r="Q1875">
        <v>128</v>
      </c>
      <c r="R1875">
        <v>1152</v>
      </c>
      <c r="S1875">
        <f>IFERROR(_xlfn.XLOOKUP(tbl_Facturas[[#This Row],[Key_Fact]],tbl_Manifiestos[Key_Manif],tbl_Manifiestos[Pagado a Broker],0),0)</f>
        <v>1071.3600000000001</v>
      </c>
      <c r="T1875">
        <v>1255128.129999999</v>
      </c>
    </row>
    <row r="1876" spans="1:20" x14ac:dyDescent="0.25">
      <c r="A1876" t="s">
        <v>5833</v>
      </c>
      <c r="B1876" t="str">
        <f>tbl_Facturas[[#This Row],[Factura]] &amp; "|" &amp; tbl_Facturas[[#This Row],[Proyecto OK]] &amp; "|" &amp; TEXT(tbl_Facturas[[#This Row],[Horas o Viaje]],"0.00") &amp; "|" &amp; TEXT(tbl_Facturas[[#This Row],[Costo unitario]],"0.00")</f>
        <v>2559|Markham IL|9.00|128.00</v>
      </c>
      <c r="C1876">
        <v>2559</v>
      </c>
      <c r="D1876">
        <v>617</v>
      </c>
      <c r="E1876" t="s">
        <v>27</v>
      </c>
      <c r="G1876" t="s">
        <v>36</v>
      </c>
      <c r="H1876" t="s">
        <v>1942</v>
      </c>
      <c r="I1876" s="134" t="s">
        <v>5310</v>
      </c>
      <c r="J1876" t="s">
        <v>1697</v>
      </c>
      <c r="K1876" t="s">
        <v>1697</v>
      </c>
      <c r="P1876">
        <v>9</v>
      </c>
      <c r="Q1876">
        <v>128</v>
      </c>
      <c r="R1876">
        <v>1152</v>
      </c>
      <c r="S1876">
        <f>IFERROR(_xlfn.XLOOKUP(tbl_Facturas[[#This Row],[Key_Fact]],tbl_Manifiestos[Key_Manif],tbl_Manifiestos[Pagado a Broker],0),0)</f>
        <v>1071.3600000000001</v>
      </c>
      <c r="T1876">
        <v>1256280.129999999</v>
      </c>
    </row>
    <row r="1877" spans="1:20" x14ac:dyDescent="0.25">
      <c r="A1877" t="s">
        <v>5833</v>
      </c>
      <c r="B1877" t="str">
        <f>tbl_Facturas[[#This Row],[Factura]] &amp; "|" &amp; tbl_Facturas[[#This Row],[Proyecto OK]] &amp; "|" &amp; TEXT(tbl_Facturas[[#This Row],[Horas o Viaje]],"0.00") &amp; "|" &amp; TEXT(tbl_Facturas[[#This Row],[Costo unitario]],"0.00")</f>
        <v>2559|Markham IL|10.00|128.00</v>
      </c>
      <c r="C1877">
        <v>2559</v>
      </c>
      <c r="D1877">
        <v>515</v>
      </c>
      <c r="E1877" t="s">
        <v>27</v>
      </c>
      <c r="G1877" t="s">
        <v>54</v>
      </c>
      <c r="H1877" t="s">
        <v>1943</v>
      </c>
      <c r="I1877" s="134" t="s">
        <v>5310</v>
      </c>
      <c r="J1877" t="s">
        <v>1697</v>
      </c>
      <c r="K1877" t="s">
        <v>1697</v>
      </c>
      <c r="P1877">
        <v>10</v>
      </c>
      <c r="Q1877">
        <v>128</v>
      </c>
      <c r="R1877">
        <v>1280</v>
      </c>
      <c r="S1877">
        <f>IFERROR(_xlfn.XLOOKUP(tbl_Facturas[[#This Row],[Key_Fact]],tbl_Manifiestos[Key_Manif],tbl_Manifiestos[Pagado a Broker],0),0)</f>
        <v>1190.4000000000001</v>
      </c>
      <c r="T1877">
        <v>1257560.129999999</v>
      </c>
    </row>
    <row r="1878" spans="1:20" x14ac:dyDescent="0.25">
      <c r="A1878" t="s">
        <v>5833</v>
      </c>
      <c r="B1878" t="str">
        <f>tbl_Facturas[[#This Row],[Factura]] &amp; "|" &amp; tbl_Facturas[[#This Row],[Proyecto OK]] &amp; "|" &amp; TEXT(tbl_Facturas[[#This Row],[Horas o Viaje]],"0.00") &amp; "|" &amp; TEXT(tbl_Facturas[[#This Row],[Costo unitario]],"0.00")</f>
        <v>2559|Markham IL|9.00|128.00</v>
      </c>
      <c r="C1878">
        <v>2559</v>
      </c>
      <c r="D1878">
        <v>82</v>
      </c>
      <c r="E1878" t="s">
        <v>12</v>
      </c>
      <c r="G1878" t="s">
        <v>792</v>
      </c>
      <c r="H1878" t="s">
        <v>1944</v>
      </c>
      <c r="I1878" s="134" t="s">
        <v>5310</v>
      </c>
      <c r="J1878" t="s">
        <v>1697</v>
      </c>
      <c r="K1878" t="s">
        <v>1697</v>
      </c>
      <c r="P1878">
        <v>9</v>
      </c>
      <c r="Q1878">
        <v>128</v>
      </c>
      <c r="R1878">
        <v>1152</v>
      </c>
      <c r="S1878">
        <f>IFERROR(_xlfn.XLOOKUP(tbl_Facturas[[#This Row],[Key_Fact]],tbl_Manifiestos[Key_Manif],tbl_Manifiestos[Pagado a Broker],0),0)</f>
        <v>1071.3600000000001</v>
      </c>
      <c r="T1878">
        <v>1258712.129999999</v>
      </c>
    </row>
    <row r="1879" spans="1:20" x14ac:dyDescent="0.25">
      <c r="A1879" t="s">
        <v>5833</v>
      </c>
      <c r="B1879" t="str">
        <f>tbl_Facturas[[#This Row],[Factura]] &amp; "|" &amp; tbl_Facturas[[#This Row],[Proyecto OK]] &amp; "|" &amp; TEXT(tbl_Facturas[[#This Row],[Horas o Viaje]],"0.00") &amp; "|" &amp; TEXT(tbl_Facturas[[#This Row],[Costo unitario]],"0.00")</f>
        <v>2559|Markham IL|9.50|128.00</v>
      </c>
      <c r="C1879">
        <v>2559</v>
      </c>
      <c r="D1879">
        <v>73</v>
      </c>
      <c r="E1879" t="s">
        <v>19</v>
      </c>
      <c r="G1879" t="s">
        <v>20</v>
      </c>
      <c r="H1879" t="s">
        <v>1945</v>
      </c>
      <c r="I1879" s="134" t="s">
        <v>5310</v>
      </c>
      <c r="J1879" t="s">
        <v>1697</v>
      </c>
      <c r="K1879" t="s">
        <v>1697</v>
      </c>
      <c r="P1879">
        <v>9.5</v>
      </c>
      <c r="Q1879">
        <v>128</v>
      </c>
      <c r="R1879">
        <v>1216</v>
      </c>
      <c r="S1879">
        <f>IFERROR(_xlfn.XLOOKUP(tbl_Facturas[[#This Row],[Key_Fact]],tbl_Manifiestos[Key_Manif],tbl_Manifiestos[Pagado a Broker],0),0)</f>
        <v>1130.8800000000001</v>
      </c>
      <c r="T1879">
        <v>1259928.129999999</v>
      </c>
    </row>
    <row r="1880" spans="1:20" x14ac:dyDescent="0.25">
      <c r="A1880" t="s">
        <v>5833</v>
      </c>
      <c r="B1880" t="str">
        <f>tbl_Facturas[[#This Row],[Factura]] &amp; "|" &amp; tbl_Facturas[[#This Row],[Proyecto OK]] &amp; "|" &amp; TEXT(tbl_Facturas[[#This Row],[Horas o Viaje]],"0.00") &amp; "|" &amp; TEXT(tbl_Facturas[[#This Row],[Costo unitario]],"0.00")</f>
        <v>2559|Markham IL|9.75|128.00</v>
      </c>
      <c r="C1880">
        <v>2559</v>
      </c>
      <c r="D1880">
        <v>73</v>
      </c>
      <c r="E1880" t="s">
        <v>19</v>
      </c>
      <c r="G1880" t="s">
        <v>20</v>
      </c>
      <c r="H1880" t="s">
        <v>1946</v>
      </c>
      <c r="I1880" s="134" t="s">
        <v>5310</v>
      </c>
      <c r="J1880" t="s">
        <v>1697</v>
      </c>
      <c r="K1880" t="s">
        <v>1697</v>
      </c>
      <c r="P1880">
        <v>9.75</v>
      </c>
      <c r="Q1880">
        <v>128</v>
      </c>
      <c r="R1880">
        <v>1248</v>
      </c>
      <c r="S1880">
        <f>IFERROR(_xlfn.XLOOKUP(tbl_Facturas[[#This Row],[Key_Fact]],tbl_Manifiestos[Key_Manif],tbl_Manifiestos[Pagado a Broker],0),0)</f>
        <v>0</v>
      </c>
      <c r="T1880">
        <v>1261176.129999999</v>
      </c>
    </row>
    <row r="1881" spans="1:20" x14ac:dyDescent="0.25">
      <c r="A1881" t="s">
        <v>5833</v>
      </c>
      <c r="B1881" t="str">
        <f>tbl_Facturas[[#This Row],[Factura]] &amp; "|" &amp; tbl_Facturas[[#This Row],[Proyecto OK]] &amp; "|" &amp; TEXT(tbl_Facturas[[#This Row],[Horas o Viaje]],"0.00") &amp; "|" &amp; TEXT(tbl_Facturas[[#This Row],[Costo unitario]],"0.00")</f>
        <v>2559|Markham IL|9.25|128.00</v>
      </c>
      <c r="C1881">
        <v>2559</v>
      </c>
      <c r="D1881">
        <v>103</v>
      </c>
      <c r="E1881" t="s">
        <v>27</v>
      </c>
      <c r="G1881" t="s">
        <v>284</v>
      </c>
      <c r="H1881" t="s">
        <v>1947</v>
      </c>
      <c r="I1881" s="134" t="s">
        <v>5310</v>
      </c>
      <c r="J1881" t="s">
        <v>1697</v>
      </c>
      <c r="K1881" t="s">
        <v>1697</v>
      </c>
      <c r="P1881">
        <v>9.25</v>
      </c>
      <c r="Q1881">
        <v>128</v>
      </c>
      <c r="R1881">
        <v>1184</v>
      </c>
      <c r="S1881">
        <f>IFERROR(_xlfn.XLOOKUP(tbl_Facturas[[#This Row],[Key_Fact]],tbl_Manifiestos[Key_Manif],tbl_Manifiestos[Pagado a Broker],0),0)</f>
        <v>1101.1200000000001</v>
      </c>
      <c r="T1881">
        <v>1262360.129999999</v>
      </c>
    </row>
    <row r="1882" spans="1:20" x14ac:dyDescent="0.25">
      <c r="A1882" t="s">
        <v>5833</v>
      </c>
      <c r="B1882" t="str">
        <f>tbl_Facturas[[#This Row],[Factura]] &amp; "|" &amp; tbl_Facturas[[#This Row],[Proyecto OK]] &amp; "|" &amp; TEXT(tbl_Facturas[[#This Row],[Horas o Viaje]],"0.00") &amp; "|" &amp; TEXT(tbl_Facturas[[#This Row],[Costo unitario]],"0.00")</f>
        <v>2559|Markham IL|9.00|128.00</v>
      </c>
      <c r="C1882">
        <v>2559</v>
      </c>
      <c r="D1882">
        <v>73</v>
      </c>
      <c r="E1882" t="s">
        <v>19</v>
      </c>
      <c r="G1882" t="s">
        <v>20</v>
      </c>
      <c r="H1882" t="s">
        <v>1948</v>
      </c>
      <c r="I1882" s="134" t="s">
        <v>5310</v>
      </c>
      <c r="J1882" t="s">
        <v>1697</v>
      </c>
      <c r="K1882" t="s">
        <v>1697</v>
      </c>
      <c r="P1882">
        <v>9</v>
      </c>
      <c r="Q1882">
        <v>128</v>
      </c>
      <c r="R1882">
        <v>1152</v>
      </c>
      <c r="S1882">
        <f>IFERROR(_xlfn.XLOOKUP(tbl_Facturas[[#This Row],[Key_Fact]],tbl_Manifiestos[Key_Manif],tbl_Manifiestos[Pagado a Broker],0),0)</f>
        <v>1071.3600000000001</v>
      </c>
      <c r="T1882">
        <v>1263512.129999999</v>
      </c>
    </row>
    <row r="1883" spans="1:20" x14ac:dyDescent="0.25">
      <c r="A1883" t="s">
        <v>5833</v>
      </c>
      <c r="B1883" t="str">
        <f>tbl_Facturas[[#This Row],[Factura]] &amp; "|" &amp; tbl_Facturas[[#This Row],[Proyecto OK]] &amp; "|" &amp; TEXT(tbl_Facturas[[#This Row],[Horas o Viaje]],"0.00") &amp; "|" &amp; TEXT(tbl_Facturas[[#This Row],[Costo unitario]],"0.00")</f>
        <v>2559|Markham IL|9.00|128.00</v>
      </c>
      <c r="C1883">
        <v>2559</v>
      </c>
      <c r="D1883">
        <v>198</v>
      </c>
      <c r="E1883" t="s">
        <v>5916</v>
      </c>
      <c r="G1883" t="s">
        <v>31</v>
      </c>
      <c r="H1883" t="s">
        <v>1949</v>
      </c>
      <c r="I1883" s="134" t="s">
        <v>5310</v>
      </c>
      <c r="J1883" t="s">
        <v>1697</v>
      </c>
      <c r="K1883" t="s">
        <v>1697</v>
      </c>
      <c r="P1883">
        <v>9</v>
      </c>
      <c r="Q1883">
        <v>128</v>
      </c>
      <c r="R1883">
        <v>1152</v>
      </c>
      <c r="S1883">
        <f>IFERROR(_xlfn.XLOOKUP(tbl_Facturas[[#This Row],[Key_Fact]],tbl_Manifiestos[Key_Manif],tbl_Manifiestos[Pagado a Broker],0),0)</f>
        <v>1071.3600000000001</v>
      </c>
      <c r="T1883">
        <v>1264664.129999999</v>
      </c>
    </row>
    <row r="1884" spans="1:20" x14ac:dyDescent="0.25">
      <c r="A1884" t="s">
        <v>5833</v>
      </c>
      <c r="B1884" t="str">
        <f>tbl_Facturas[[#This Row],[Factura]] &amp; "|" &amp; tbl_Facturas[[#This Row],[Proyecto OK]] &amp; "|" &amp; TEXT(tbl_Facturas[[#This Row],[Horas o Viaje]],"0.00") &amp; "|" &amp; TEXT(tbl_Facturas[[#This Row],[Costo unitario]],"0.00")</f>
        <v>2559|Markham IL|9.25|128.00</v>
      </c>
      <c r="C1884">
        <v>2559</v>
      </c>
      <c r="D1884">
        <v>103</v>
      </c>
      <c r="E1884" t="s">
        <v>27</v>
      </c>
      <c r="G1884" t="s">
        <v>284</v>
      </c>
      <c r="H1884" t="s">
        <v>1950</v>
      </c>
      <c r="I1884" s="134" t="s">
        <v>5310</v>
      </c>
      <c r="J1884" t="s">
        <v>1697</v>
      </c>
      <c r="K1884" t="s">
        <v>1697</v>
      </c>
      <c r="P1884">
        <v>9.25</v>
      </c>
      <c r="Q1884">
        <v>128</v>
      </c>
      <c r="R1884">
        <v>1184</v>
      </c>
      <c r="S1884">
        <f>IFERROR(_xlfn.XLOOKUP(tbl_Facturas[[#This Row],[Key_Fact]],tbl_Manifiestos[Key_Manif],tbl_Manifiestos[Pagado a Broker],0),0)</f>
        <v>1101.1200000000001</v>
      </c>
      <c r="T1884">
        <v>1265848.129999999</v>
      </c>
    </row>
    <row r="1885" spans="1:20" x14ac:dyDescent="0.25">
      <c r="A1885" t="s">
        <v>5833</v>
      </c>
      <c r="B1885" t="str">
        <f>tbl_Facturas[[#This Row],[Factura]] &amp; "|" &amp; tbl_Facturas[[#This Row],[Proyecto OK]] &amp; "|" &amp; TEXT(tbl_Facturas[[#This Row],[Horas o Viaje]],"0.00") &amp; "|" &amp; TEXT(tbl_Facturas[[#This Row],[Costo unitario]],"0.00")</f>
        <v>2559|Markham IL|9.50|128.00</v>
      </c>
      <c r="C1885">
        <v>2559</v>
      </c>
      <c r="D1885">
        <v>11</v>
      </c>
      <c r="E1885" t="s">
        <v>12</v>
      </c>
      <c r="G1885" t="s">
        <v>13</v>
      </c>
      <c r="H1885" t="s">
        <v>1951</v>
      </c>
      <c r="I1885" s="134" t="s">
        <v>5310</v>
      </c>
      <c r="J1885" t="s">
        <v>1697</v>
      </c>
      <c r="K1885" t="s">
        <v>1697</v>
      </c>
      <c r="P1885">
        <v>9.5</v>
      </c>
      <c r="Q1885">
        <v>128</v>
      </c>
      <c r="R1885">
        <v>1216</v>
      </c>
      <c r="S1885">
        <f>IFERROR(_xlfn.XLOOKUP(tbl_Facturas[[#This Row],[Key_Fact]],tbl_Manifiestos[Key_Manif],tbl_Manifiestos[Pagado a Broker],0),0)</f>
        <v>1130.8800000000001</v>
      </c>
      <c r="T1885">
        <v>1267064.129999999</v>
      </c>
    </row>
    <row r="1886" spans="1:20" x14ac:dyDescent="0.25">
      <c r="A1886" t="s">
        <v>5833</v>
      </c>
      <c r="B1886" t="str">
        <f>tbl_Facturas[[#This Row],[Factura]] &amp; "|" &amp; tbl_Facturas[[#This Row],[Proyecto OK]] &amp; "|" &amp; TEXT(tbl_Facturas[[#This Row],[Horas o Viaje]],"0.00") &amp; "|" &amp; TEXT(tbl_Facturas[[#This Row],[Costo unitario]],"0.00")</f>
        <v>2559|Markham IL|9.25|128.00</v>
      </c>
      <c r="C1886">
        <v>2559</v>
      </c>
      <c r="D1886">
        <v>11</v>
      </c>
      <c r="E1886" t="s">
        <v>12</v>
      </c>
      <c r="G1886" t="s">
        <v>13</v>
      </c>
      <c r="H1886" t="s">
        <v>1952</v>
      </c>
      <c r="I1886" s="134" t="s">
        <v>5310</v>
      </c>
      <c r="J1886" t="s">
        <v>1697</v>
      </c>
      <c r="K1886" t="s">
        <v>1697</v>
      </c>
      <c r="P1886">
        <v>9.25</v>
      </c>
      <c r="Q1886">
        <v>128</v>
      </c>
      <c r="R1886">
        <v>1184</v>
      </c>
      <c r="S1886">
        <f>IFERROR(_xlfn.XLOOKUP(tbl_Facturas[[#This Row],[Key_Fact]],tbl_Manifiestos[Key_Manif],tbl_Manifiestos[Pagado a Broker],0),0)</f>
        <v>1101.1200000000001</v>
      </c>
      <c r="T1886">
        <v>1268248.129999999</v>
      </c>
    </row>
    <row r="1887" spans="1:20" x14ac:dyDescent="0.25">
      <c r="A1887" t="s">
        <v>5833</v>
      </c>
      <c r="B1887" t="str">
        <f>tbl_Facturas[[#This Row],[Factura]] &amp; "|" &amp; tbl_Facturas[[#This Row],[Proyecto OK]] &amp; "|" &amp; TEXT(tbl_Facturas[[#This Row],[Horas o Viaje]],"0.00") &amp; "|" &amp; TEXT(tbl_Facturas[[#This Row],[Costo unitario]],"0.00")</f>
        <v>2559|Markham IL|7.50|128.00</v>
      </c>
      <c r="C1887">
        <v>2559</v>
      </c>
      <c r="D1887">
        <v>73</v>
      </c>
      <c r="E1887" t="s">
        <v>19</v>
      </c>
      <c r="G1887" t="s">
        <v>20</v>
      </c>
      <c r="H1887" t="s">
        <v>1953</v>
      </c>
      <c r="I1887" s="134" t="s">
        <v>5310</v>
      </c>
      <c r="J1887" t="s">
        <v>1697</v>
      </c>
      <c r="K1887" t="s">
        <v>1697</v>
      </c>
      <c r="P1887">
        <v>7.5</v>
      </c>
      <c r="Q1887">
        <v>128</v>
      </c>
      <c r="R1887">
        <v>960</v>
      </c>
      <c r="S1887">
        <f>IFERROR(_xlfn.XLOOKUP(tbl_Facturas[[#This Row],[Key_Fact]],tbl_Manifiestos[Key_Manif],tbl_Manifiestos[Pagado a Broker],0),0)</f>
        <v>892.80000000000007</v>
      </c>
      <c r="T1887">
        <v>1269208.129999999</v>
      </c>
    </row>
    <row r="1888" spans="1:20" x14ac:dyDescent="0.25">
      <c r="A1888" t="s">
        <v>5833</v>
      </c>
      <c r="B1888" t="str">
        <f>tbl_Facturas[[#This Row],[Factura]] &amp; "|" &amp; tbl_Facturas[[#This Row],[Proyecto OK]] &amp; "|" &amp; TEXT(tbl_Facturas[[#This Row],[Horas o Viaje]],"0.00") &amp; "|" &amp; TEXT(tbl_Facturas[[#This Row],[Costo unitario]],"0.00")</f>
        <v>2560|Lead Service Replacement Project|6.50|115.50</v>
      </c>
      <c r="C1888">
        <v>2560</v>
      </c>
      <c r="D1888">
        <v>198</v>
      </c>
      <c r="E1888" t="s">
        <v>5916</v>
      </c>
      <c r="G1888" t="s">
        <v>31</v>
      </c>
      <c r="H1888" t="s">
        <v>1954</v>
      </c>
      <c r="I1888" s="134" t="s">
        <v>5312</v>
      </c>
      <c r="J1888" t="s">
        <v>1822</v>
      </c>
      <c r="K1888" t="s">
        <v>15</v>
      </c>
      <c r="L1888" t="s">
        <v>5488</v>
      </c>
      <c r="P1888">
        <v>6.5</v>
      </c>
      <c r="Q1888">
        <v>115.5</v>
      </c>
      <c r="R1888">
        <v>750.75</v>
      </c>
      <c r="S1888">
        <f>IFERROR(_xlfn.XLOOKUP(tbl_Facturas[[#This Row],[Key_Fact]],tbl_Manifiestos[Key_Manif],tbl_Manifiestos[Pagado a Broker],0),0)</f>
        <v>698.19749999999999</v>
      </c>
      <c r="T1888">
        <v>1269958.879999999</v>
      </c>
    </row>
    <row r="1889" spans="1:20" x14ac:dyDescent="0.25">
      <c r="A1889" t="s">
        <v>5833</v>
      </c>
      <c r="B1889" t="str">
        <f>tbl_Facturas[[#This Row],[Factura]] &amp; "|" &amp; tbl_Facturas[[#This Row],[Proyecto OK]] &amp; "|" &amp; TEXT(tbl_Facturas[[#This Row],[Horas o Viaje]],"0.00") &amp; "|" &amp; TEXT(tbl_Facturas[[#This Row],[Costo unitario]],"0.00")</f>
        <v>2561|Lead Service Replacement Project|9.50|115.50</v>
      </c>
      <c r="C1889">
        <v>2561</v>
      </c>
      <c r="D1889">
        <v>73</v>
      </c>
      <c r="E1889" t="s">
        <v>19</v>
      </c>
      <c r="G1889" t="s">
        <v>20</v>
      </c>
      <c r="H1889" t="s">
        <v>1955</v>
      </c>
      <c r="I1889" s="134" t="s">
        <v>5312</v>
      </c>
      <c r="J1889" t="s">
        <v>1956</v>
      </c>
      <c r="K1889" t="s">
        <v>15</v>
      </c>
      <c r="L1889" t="s">
        <v>5905</v>
      </c>
      <c r="P1889">
        <v>9.5</v>
      </c>
      <c r="Q1889">
        <v>115.5</v>
      </c>
      <c r="R1889">
        <v>1097.25</v>
      </c>
      <c r="S1889">
        <f>IFERROR(_xlfn.XLOOKUP(tbl_Facturas[[#This Row],[Key_Fact]],tbl_Manifiestos[Key_Manif],tbl_Manifiestos[Pagado a Broker],0),0)</f>
        <v>0</v>
      </c>
      <c r="T1889">
        <v>1271056.129999999</v>
      </c>
    </row>
    <row r="1890" spans="1:20" x14ac:dyDescent="0.25">
      <c r="A1890" t="s">
        <v>5833</v>
      </c>
      <c r="B1890" t="str">
        <f>tbl_Facturas[[#This Row],[Factura]] &amp; "|" &amp; tbl_Facturas[[#This Row],[Proyecto OK]] &amp; "|" &amp; TEXT(tbl_Facturas[[#This Row],[Horas o Viaje]],"0.00") &amp; "|" &amp; TEXT(tbl_Facturas[[#This Row],[Costo unitario]],"0.00")</f>
        <v>2562|Glencoe|6.50|115.50</v>
      </c>
      <c r="C1890">
        <v>2562</v>
      </c>
      <c r="D1890">
        <v>18</v>
      </c>
      <c r="E1890" t="s">
        <v>5914</v>
      </c>
      <c r="G1890" t="s">
        <v>1957</v>
      </c>
      <c r="H1890" t="s">
        <v>1958</v>
      </c>
      <c r="I1890" s="134" t="s">
        <v>5312</v>
      </c>
      <c r="J1890" t="s">
        <v>591</v>
      </c>
      <c r="K1890" t="s">
        <v>591</v>
      </c>
      <c r="P1890">
        <v>6.5</v>
      </c>
      <c r="Q1890">
        <v>115.5</v>
      </c>
      <c r="R1890">
        <v>750.75</v>
      </c>
      <c r="S1890">
        <f>IFERROR(_xlfn.XLOOKUP(tbl_Facturas[[#This Row],[Key_Fact]],tbl_Manifiestos[Key_Manif],tbl_Manifiestos[Pagado a Broker],0),0)</f>
        <v>0</v>
      </c>
      <c r="T1890">
        <v>1271806.879999999</v>
      </c>
    </row>
    <row r="1891" spans="1:20" x14ac:dyDescent="0.25">
      <c r="A1891" t="s">
        <v>5833</v>
      </c>
      <c r="B1891" t="str">
        <f>tbl_Facturas[[#This Row],[Factura]] &amp; "|" &amp; tbl_Facturas[[#This Row],[Proyecto OK]] &amp; "|" &amp; TEXT(tbl_Facturas[[#This Row],[Horas o Viaje]],"0.00") &amp; "|" &amp; TEXT(tbl_Facturas[[#This Row],[Costo unitario]],"0.00")</f>
        <v>2562|Glencoe|10.50|115.50</v>
      </c>
      <c r="C1891">
        <v>2562</v>
      </c>
      <c r="D1891">
        <v>356</v>
      </c>
      <c r="E1891" t="s">
        <v>27</v>
      </c>
      <c r="G1891" t="s">
        <v>122</v>
      </c>
      <c r="H1891" t="s">
        <v>1959</v>
      </c>
      <c r="I1891" s="134" t="s">
        <v>5312</v>
      </c>
      <c r="J1891" t="s">
        <v>591</v>
      </c>
      <c r="K1891" t="s">
        <v>591</v>
      </c>
      <c r="P1891">
        <v>10.5</v>
      </c>
      <c r="Q1891">
        <v>115.5</v>
      </c>
      <c r="R1891">
        <v>1212.75</v>
      </c>
      <c r="S1891">
        <f>IFERROR(_xlfn.XLOOKUP(tbl_Facturas[[#This Row],[Key_Fact]],tbl_Manifiestos[Key_Manif],tbl_Manifiestos[Pagado a Broker],0),0)</f>
        <v>1127.8575000000001</v>
      </c>
      <c r="T1891">
        <v>1273019.629999999</v>
      </c>
    </row>
    <row r="1892" spans="1:20" x14ac:dyDescent="0.25">
      <c r="A1892" t="s">
        <v>5833</v>
      </c>
      <c r="B1892" t="str">
        <f>tbl_Facturas[[#This Row],[Factura]] &amp; "|" &amp; tbl_Facturas[[#This Row],[Proyecto OK]] &amp; "|" &amp; TEXT(tbl_Facturas[[#This Row],[Horas o Viaje]],"0.00") &amp; "|" &amp; TEXT(tbl_Facturas[[#This Row],[Costo unitario]],"0.00")</f>
        <v>2562|Glencoe|8.00|115.50</v>
      </c>
      <c r="C1892">
        <v>2562</v>
      </c>
      <c r="D1892">
        <v>108</v>
      </c>
      <c r="E1892" t="s">
        <v>5916</v>
      </c>
      <c r="G1892" t="s">
        <v>99</v>
      </c>
      <c r="H1892" t="s">
        <v>1960</v>
      </c>
      <c r="I1892" s="134" t="s">
        <v>5312</v>
      </c>
      <c r="J1892" t="s">
        <v>591</v>
      </c>
      <c r="K1892" t="s">
        <v>591</v>
      </c>
      <c r="P1892">
        <v>8</v>
      </c>
      <c r="Q1892">
        <v>115.5</v>
      </c>
      <c r="R1892">
        <v>924</v>
      </c>
      <c r="S1892">
        <f>IFERROR(_xlfn.XLOOKUP(tbl_Facturas[[#This Row],[Key_Fact]],tbl_Manifiestos[Key_Manif],tbl_Manifiestos[Pagado a Broker],0),0)</f>
        <v>859.32</v>
      </c>
      <c r="T1892">
        <v>1273943.629999999</v>
      </c>
    </row>
    <row r="1893" spans="1:20" x14ac:dyDescent="0.25">
      <c r="A1893" t="s">
        <v>5833</v>
      </c>
      <c r="B1893" t="str">
        <f>tbl_Facturas[[#This Row],[Factura]] &amp; "|" &amp; tbl_Facturas[[#This Row],[Proyecto OK]] &amp; "|" &amp; TEXT(tbl_Facturas[[#This Row],[Horas o Viaje]],"0.00") &amp; "|" &amp; TEXT(tbl_Facturas[[#This Row],[Costo unitario]],"0.00")</f>
        <v>2562|Glencoe|11.50|115.50</v>
      </c>
      <c r="C1893">
        <v>2562</v>
      </c>
      <c r="D1893">
        <v>308</v>
      </c>
      <c r="E1893" t="s">
        <v>16</v>
      </c>
      <c r="G1893" t="s">
        <v>17</v>
      </c>
      <c r="H1893" t="s">
        <v>1961</v>
      </c>
      <c r="I1893" s="134" t="s">
        <v>5312</v>
      </c>
      <c r="J1893" t="s">
        <v>591</v>
      </c>
      <c r="K1893" t="s">
        <v>591</v>
      </c>
      <c r="P1893">
        <v>11.5</v>
      </c>
      <c r="Q1893">
        <v>115.5</v>
      </c>
      <c r="R1893">
        <v>1328.25</v>
      </c>
      <c r="S1893">
        <f>IFERROR(_xlfn.XLOOKUP(tbl_Facturas[[#This Row],[Key_Fact]],tbl_Manifiestos[Key_Manif],tbl_Manifiestos[Pagado a Broker],0),0)</f>
        <v>1235.2725</v>
      </c>
      <c r="T1893">
        <v>1275271.879999999</v>
      </c>
    </row>
    <row r="1894" spans="1:20" x14ac:dyDescent="0.25">
      <c r="A1894" t="s">
        <v>5833</v>
      </c>
      <c r="B1894" t="str">
        <f>tbl_Facturas[[#This Row],[Factura]] &amp; "|" &amp; tbl_Facturas[[#This Row],[Proyecto OK]] &amp; "|" &amp; TEXT(tbl_Facturas[[#This Row],[Horas o Viaje]],"0.00") &amp; "|" &amp; TEXT(tbl_Facturas[[#This Row],[Costo unitario]],"0.00")</f>
        <v>2562|Glencoe|7.50|115.50</v>
      </c>
      <c r="C1894">
        <v>2562</v>
      </c>
      <c r="D1894">
        <v>54</v>
      </c>
      <c r="E1894" t="s">
        <v>5305</v>
      </c>
      <c r="G1894" t="s">
        <v>479</v>
      </c>
      <c r="H1894" t="s">
        <v>1962</v>
      </c>
      <c r="I1894" s="134" t="s">
        <v>5312</v>
      </c>
      <c r="J1894" t="s">
        <v>591</v>
      </c>
      <c r="K1894" t="s">
        <v>591</v>
      </c>
      <c r="P1894">
        <v>7.5</v>
      </c>
      <c r="Q1894">
        <v>115.5</v>
      </c>
      <c r="R1894">
        <v>866.25</v>
      </c>
      <c r="S1894">
        <f>IFERROR(_xlfn.XLOOKUP(tbl_Facturas[[#This Row],[Key_Fact]],tbl_Manifiestos[Key_Manif],tbl_Manifiestos[Pagado a Broker],0),0)</f>
        <v>0</v>
      </c>
      <c r="T1894">
        <v>1276138.129999999</v>
      </c>
    </row>
    <row r="1895" spans="1:20" x14ac:dyDescent="0.25">
      <c r="A1895" t="s">
        <v>5833</v>
      </c>
      <c r="B1895" t="str">
        <f>tbl_Facturas[[#This Row],[Factura]] &amp; "|" &amp; tbl_Facturas[[#This Row],[Proyecto OK]] &amp; "|" &amp; TEXT(tbl_Facturas[[#This Row],[Horas o Viaje]],"0.00") &amp; "|" &amp; TEXT(tbl_Facturas[[#This Row],[Costo unitario]],"0.00")</f>
        <v>2562|Glencoe|7.25|115.50</v>
      </c>
      <c r="C1895">
        <v>2562</v>
      </c>
      <c r="D1895">
        <v>229</v>
      </c>
      <c r="E1895" t="s">
        <v>5309</v>
      </c>
      <c r="G1895" t="s">
        <v>1235</v>
      </c>
      <c r="H1895" t="s">
        <v>1963</v>
      </c>
      <c r="I1895" s="134" t="s">
        <v>5312</v>
      </c>
      <c r="J1895" t="s">
        <v>591</v>
      </c>
      <c r="K1895" t="s">
        <v>591</v>
      </c>
      <c r="P1895">
        <v>7.25</v>
      </c>
      <c r="Q1895">
        <v>115.5</v>
      </c>
      <c r="R1895">
        <v>837.38</v>
      </c>
      <c r="S1895">
        <f>IFERROR(_xlfn.XLOOKUP(tbl_Facturas[[#This Row],[Key_Fact]],tbl_Manifiestos[Key_Manif],tbl_Manifiestos[Pagado a Broker],0),0)</f>
        <v>0</v>
      </c>
      <c r="T1895">
        <v>1276975.5099999991</v>
      </c>
    </row>
    <row r="1896" spans="1:20" x14ac:dyDescent="0.25">
      <c r="A1896" t="s">
        <v>5833</v>
      </c>
      <c r="B1896" t="str">
        <f>tbl_Facturas[[#This Row],[Factura]] &amp; "|" &amp; tbl_Facturas[[#This Row],[Proyecto OK]] &amp; "|" &amp; TEXT(tbl_Facturas[[#This Row],[Horas o Viaje]],"0.00") &amp; "|" &amp; TEXT(tbl_Facturas[[#This Row],[Costo unitario]],"0.00")</f>
        <v>2563|Lead Replacement Service|7.50|110.00</v>
      </c>
      <c r="C1896">
        <v>2563</v>
      </c>
      <c r="D1896">
        <v>325</v>
      </c>
      <c r="E1896" t="s">
        <v>27</v>
      </c>
      <c r="G1896" t="s">
        <v>34</v>
      </c>
      <c r="H1896" t="s">
        <v>1964</v>
      </c>
      <c r="I1896" s="134" t="s">
        <v>5306</v>
      </c>
      <c r="J1896" t="s">
        <v>30</v>
      </c>
      <c r="K1896" t="s">
        <v>5903</v>
      </c>
      <c r="L1896">
        <v>3347</v>
      </c>
      <c r="P1896">
        <v>7.5</v>
      </c>
      <c r="Q1896">
        <v>110</v>
      </c>
      <c r="R1896">
        <v>825</v>
      </c>
      <c r="S1896">
        <f>IFERROR(_xlfn.XLOOKUP(tbl_Facturas[[#This Row],[Key_Fact]],tbl_Manifiestos[Key_Manif],tbl_Manifiestos[Pagado a Broker],0),0)</f>
        <v>767.25</v>
      </c>
      <c r="T1896">
        <v>1277800.5099999991</v>
      </c>
    </row>
    <row r="1897" spans="1:20" x14ac:dyDescent="0.25">
      <c r="A1897" t="s">
        <v>5833</v>
      </c>
      <c r="B1897" t="str">
        <f>tbl_Facturas[[#This Row],[Factura]] &amp; "|" &amp; tbl_Facturas[[#This Row],[Proyecto OK]] &amp; "|" &amp; TEXT(tbl_Facturas[[#This Row],[Horas o Viaje]],"0.00") &amp; "|" &amp; TEXT(tbl_Facturas[[#This Row],[Costo unitario]],"0.00")</f>
        <v>2563|Lead Replacement Service|8.50|110.00</v>
      </c>
      <c r="C1897">
        <v>2563</v>
      </c>
      <c r="D1897">
        <v>708</v>
      </c>
      <c r="E1897" t="s">
        <v>27</v>
      </c>
      <c r="G1897" t="s">
        <v>841</v>
      </c>
      <c r="H1897" t="s">
        <v>1965</v>
      </c>
      <c r="I1897" s="134" t="s">
        <v>5306</v>
      </c>
      <c r="J1897" t="s">
        <v>30</v>
      </c>
      <c r="K1897" t="s">
        <v>5903</v>
      </c>
      <c r="L1897">
        <v>3347</v>
      </c>
      <c r="P1897">
        <v>8.5</v>
      </c>
      <c r="Q1897">
        <v>110</v>
      </c>
      <c r="R1897">
        <v>935</v>
      </c>
      <c r="S1897">
        <f>IFERROR(_xlfn.XLOOKUP(tbl_Facturas[[#This Row],[Key_Fact]],tbl_Manifiestos[Key_Manif],tbl_Manifiestos[Pagado a Broker],0),0)</f>
        <v>869.55000000000007</v>
      </c>
      <c r="T1897">
        <v>1278735.5099999991</v>
      </c>
    </row>
    <row r="1898" spans="1:20" x14ac:dyDescent="0.25">
      <c r="A1898" t="s">
        <v>5833</v>
      </c>
      <c r="B1898" t="str">
        <f>tbl_Facturas[[#This Row],[Factura]] &amp; "|" &amp; tbl_Facturas[[#This Row],[Proyecto OK]] &amp; "|" &amp; TEXT(tbl_Facturas[[#This Row],[Horas o Viaje]],"0.00") &amp; "|" &amp; TEXT(tbl_Facturas[[#This Row],[Costo unitario]],"0.00")</f>
        <v>2563|Lead Replacement Service|9.50|110.00</v>
      </c>
      <c r="C1898">
        <v>2563</v>
      </c>
      <c r="D1898">
        <v>708</v>
      </c>
      <c r="E1898" t="s">
        <v>27</v>
      </c>
      <c r="G1898" t="s">
        <v>841</v>
      </c>
      <c r="H1898" t="s">
        <v>1966</v>
      </c>
      <c r="I1898" s="134" t="s">
        <v>5306</v>
      </c>
      <c r="J1898" t="s">
        <v>30</v>
      </c>
      <c r="K1898" t="s">
        <v>5903</v>
      </c>
      <c r="L1898">
        <v>3347</v>
      </c>
      <c r="P1898">
        <v>9.5</v>
      </c>
      <c r="Q1898">
        <v>110</v>
      </c>
      <c r="R1898">
        <v>1045</v>
      </c>
      <c r="S1898">
        <f>IFERROR(_xlfn.XLOOKUP(tbl_Facturas[[#This Row],[Key_Fact]],tbl_Manifiestos[Key_Manif],tbl_Manifiestos[Pagado a Broker],0),0)</f>
        <v>971.85</v>
      </c>
      <c r="T1898">
        <v>1279780.5099999991</v>
      </c>
    </row>
    <row r="1899" spans="1:20" x14ac:dyDescent="0.25">
      <c r="A1899" t="s">
        <v>5833</v>
      </c>
      <c r="B1899" t="str">
        <f>tbl_Facturas[[#This Row],[Factura]] &amp; "|" &amp; tbl_Facturas[[#This Row],[Proyecto OK]] &amp; "|" &amp; TEXT(tbl_Facturas[[#This Row],[Horas o Viaje]],"0.00") &amp; "|" &amp; TEXT(tbl_Facturas[[#This Row],[Costo unitario]],"0.00")</f>
        <v>2563|Lead Replacement Service|10.50|110.00</v>
      </c>
      <c r="C1899">
        <v>2563</v>
      </c>
      <c r="D1899">
        <v>708</v>
      </c>
      <c r="E1899" t="s">
        <v>27</v>
      </c>
      <c r="G1899" t="s">
        <v>841</v>
      </c>
      <c r="H1899" t="s">
        <v>1967</v>
      </c>
      <c r="I1899" s="134" t="s">
        <v>5306</v>
      </c>
      <c r="J1899" t="s">
        <v>30</v>
      </c>
      <c r="K1899" t="s">
        <v>5903</v>
      </c>
      <c r="L1899">
        <v>3347</v>
      </c>
      <c r="P1899">
        <v>10.5</v>
      </c>
      <c r="Q1899">
        <v>110</v>
      </c>
      <c r="R1899">
        <v>1155</v>
      </c>
      <c r="S1899">
        <f>IFERROR(_xlfn.XLOOKUP(tbl_Facturas[[#This Row],[Key_Fact]],tbl_Manifiestos[Key_Manif],tbl_Manifiestos[Pagado a Broker],0),0)</f>
        <v>1074.1500000000001</v>
      </c>
      <c r="T1899">
        <v>1280935.5099999991</v>
      </c>
    </row>
    <row r="1900" spans="1:20" x14ac:dyDescent="0.25">
      <c r="A1900" t="s">
        <v>5833</v>
      </c>
      <c r="B1900" t="str">
        <f>tbl_Facturas[[#This Row],[Factura]] &amp; "|" &amp; tbl_Facturas[[#This Row],[Proyecto OK]] &amp; "|" &amp; TEXT(tbl_Facturas[[#This Row],[Horas o Viaje]],"0.00") &amp; "|" &amp; TEXT(tbl_Facturas[[#This Row],[Costo unitario]],"0.00")</f>
        <v>2564|Lead Replacement Service|9.00|110.00</v>
      </c>
      <c r="C1900">
        <v>2564</v>
      </c>
      <c r="D1900">
        <v>708</v>
      </c>
      <c r="E1900" t="s">
        <v>27</v>
      </c>
      <c r="G1900" t="s">
        <v>841</v>
      </c>
      <c r="H1900" t="s">
        <v>1968</v>
      </c>
      <c r="I1900" s="134" t="s">
        <v>5306</v>
      </c>
      <c r="J1900" t="s">
        <v>878</v>
      </c>
      <c r="K1900" t="s">
        <v>5903</v>
      </c>
      <c r="L1900">
        <v>3364</v>
      </c>
      <c r="P1900">
        <v>9</v>
      </c>
      <c r="Q1900">
        <v>110</v>
      </c>
      <c r="R1900">
        <v>990</v>
      </c>
      <c r="S1900">
        <f>IFERROR(_xlfn.XLOOKUP(tbl_Facturas[[#This Row],[Key_Fact]],tbl_Manifiestos[Key_Manif],tbl_Manifiestos[Pagado a Broker],0),0)</f>
        <v>920.7</v>
      </c>
      <c r="T1900">
        <v>1281925.5099999991</v>
      </c>
    </row>
    <row r="1901" spans="1:20" x14ac:dyDescent="0.25">
      <c r="A1901" t="s">
        <v>5833</v>
      </c>
      <c r="B1901" t="str">
        <f>tbl_Facturas[[#This Row],[Factura]] &amp; "|" &amp; tbl_Facturas[[#This Row],[Proyecto OK]] &amp; "|" &amp; TEXT(tbl_Facturas[[#This Row],[Horas o Viaje]],"0.00") &amp; "|" &amp; TEXT(tbl_Facturas[[#This Row],[Costo unitario]],"0.00")</f>
        <v>2564|Lead Replacement Service|8.00|110.00</v>
      </c>
      <c r="C1901">
        <v>2564</v>
      </c>
      <c r="D1901">
        <v>708</v>
      </c>
      <c r="E1901" t="s">
        <v>27</v>
      </c>
      <c r="G1901" t="s">
        <v>841</v>
      </c>
      <c r="H1901" t="s">
        <v>1969</v>
      </c>
      <c r="I1901" s="134" t="s">
        <v>5306</v>
      </c>
      <c r="J1901" t="s">
        <v>878</v>
      </c>
      <c r="K1901" t="s">
        <v>5903</v>
      </c>
      <c r="L1901">
        <v>3364</v>
      </c>
      <c r="P1901">
        <v>8</v>
      </c>
      <c r="Q1901">
        <v>110</v>
      </c>
      <c r="R1901">
        <v>880</v>
      </c>
      <c r="S1901">
        <f>IFERROR(_xlfn.XLOOKUP(tbl_Facturas[[#This Row],[Key_Fact]],tbl_Manifiestos[Key_Manif],tbl_Manifiestos[Pagado a Broker],0),0)</f>
        <v>818.40000000000009</v>
      </c>
      <c r="T1901">
        <v>1282805.5099999991</v>
      </c>
    </row>
    <row r="1902" spans="1:20" x14ac:dyDescent="0.25">
      <c r="A1902" t="s">
        <v>5833</v>
      </c>
      <c r="B1902" t="str">
        <f>tbl_Facturas[[#This Row],[Factura]] &amp; "|" &amp; tbl_Facturas[[#This Row],[Proyecto OK]] &amp; "|" &amp; TEXT(tbl_Facturas[[#This Row],[Horas o Viaje]],"0.00") &amp; "|" &amp; TEXT(tbl_Facturas[[#This Row],[Costo unitario]],"0.00")</f>
        <v>2564|Lead Replacement Service|6.00|110.00</v>
      </c>
      <c r="C1902">
        <v>2564</v>
      </c>
      <c r="D1902">
        <v>82</v>
      </c>
      <c r="E1902" t="s">
        <v>12</v>
      </c>
      <c r="G1902" t="s">
        <v>792</v>
      </c>
      <c r="H1902" t="s">
        <v>1970</v>
      </c>
      <c r="I1902" s="134" t="s">
        <v>5306</v>
      </c>
      <c r="J1902" t="s">
        <v>878</v>
      </c>
      <c r="K1902" t="s">
        <v>5903</v>
      </c>
      <c r="L1902">
        <v>3364</v>
      </c>
      <c r="P1902">
        <v>6</v>
      </c>
      <c r="Q1902">
        <v>110</v>
      </c>
      <c r="R1902">
        <v>660</v>
      </c>
      <c r="S1902">
        <f>IFERROR(_xlfn.XLOOKUP(tbl_Facturas[[#This Row],[Key_Fact]],tbl_Manifiestos[Key_Manif],tbl_Manifiestos[Pagado a Broker],0),0)</f>
        <v>613.80000000000007</v>
      </c>
      <c r="T1902">
        <v>1283465.5099999991</v>
      </c>
    </row>
    <row r="1903" spans="1:20" x14ac:dyDescent="0.25">
      <c r="A1903" t="s">
        <v>5833</v>
      </c>
      <c r="B1903" t="str">
        <f>tbl_Facturas[[#This Row],[Factura]] &amp; "|" &amp; tbl_Facturas[[#This Row],[Proyecto OK]] &amp; "|" &amp; TEXT(tbl_Facturas[[#This Row],[Horas o Viaje]],"0.00") &amp; "|" &amp; TEXT(tbl_Facturas[[#This Row],[Costo unitario]],"0.00")</f>
        <v>2564|Lead Replacement Service|10.00|110.00</v>
      </c>
      <c r="C1903">
        <v>2564</v>
      </c>
      <c r="D1903">
        <v>82</v>
      </c>
      <c r="E1903" t="s">
        <v>12</v>
      </c>
      <c r="G1903" t="s">
        <v>792</v>
      </c>
      <c r="H1903" t="s">
        <v>1971</v>
      </c>
      <c r="I1903" s="134" t="s">
        <v>5306</v>
      </c>
      <c r="J1903" t="s">
        <v>878</v>
      </c>
      <c r="K1903" t="s">
        <v>5903</v>
      </c>
      <c r="L1903">
        <v>3364</v>
      </c>
      <c r="P1903">
        <v>10</v>
      </c>
      <c r="Q1903">
        <v>110</v>
      </c>
      <c r="R1903">
        <v>1100</v>
      </c>
      <c r="S1903">
        <f>IFERROR(_xlfn.XLOOKUP(tbl_Facturas[[#This Row],[Key_Fact]],tbl_Manifiestos[Key_Manif],tbl_Manifiestos[Pagado a Broker],0),0)</f>
        <v>1023</v>
      </c>
      <c r="T1903">
        <v>1284565.5099999991</v>
      </c>
    </row>
    <row r="1904" spans="1:20" x14ac:dyDescent="0.25">
      <c r="A1904" t="s">
        <v>5833</v>
      </c>
      <c r="B1904" t="str">
        <f>tbl_Facturas[[#This Row],[Factura]] &amp; "|" &amp; tbl_Facturas[[#This Row],[Proyecto OK]] &amp; "|" &amp; TEXT(tbl_Facturas[[#This Row],[Horas o Viaje]],"0.00") &amp; "|" &amp; TEXT(tbl_Facturas[[#This Row],[Costo unitario]],"0.00")</f>
        <v>2564|Lead Replacement Service|10.50|110.00</v>
      </c>
      <c r="C1904">
        <v>2564</v>
      </c>
      <c r="D1904">
        <v>58</v>
      </c>
      <c r="E1904" t="s">
        <v>12</v>
      </c>
      <c r="G1904" t="s">
        <v>539</v>
      </c>
      <c r="H1904" t="s">
        <v>1972</v>
      </c>
      <c r="I1904" s="134" t="s">
        <v>5306</v>
      </c>
      <c r="J1904" t="s">
        <v>878</v>
      </c>
      <c r="K1904" t="s">
        <v>5903</v>
      </c>
      <c r="L1904">
        <v>3364</v>
      </c>
      <c r="P1904">
        <v>10.5</v>
      </c>
      <c r="Q1904">
        <v>110</v>
      </c>
      <c r="R1904">
        <v>1155</v>
      </c>
      <c r="S1904">
        <f>IFERROR(_xlfn.XLOOKUP(tbl_Facturas[[#This Row],[Key_Fact]],tbl_Manifiestos[Key_Manif],tbl_Manifiestos[Pagado a Broker],0),0)</f>
        <v>1074.1500000000001</v>
      </c>
      <c r="T1904">
        <v>1285720.5099999991</v>
      </c>
    </row>
    <row r="1905" spans="1:20" x14ac:dyDescent="0.25">
      <c r="A1905" t="s">
        <v>5833</v>
      </c>
      <c r="B1905" t="str">
        <f>tbl_Facturas[[#This Row],[Factura]] &amp; "|" &amp; tbl_Facturas[[#This Row],[Proyecto OK]] &amp; "|" &amp; TEXT(tbl_Facturas[[#This Row],[Horas o Viaje]],"0.00") &amp; "|" &amp; TEXT(tbl_Facturas[[#This Row],[Costo unitario]],"0.00")</f>
        <v>2564|Lead Replacement Service|9.50|110.00</v>
      </c>
      <c r="C1905">
        <v>2564</v>
      </c>
      <c r="D1905">
        <v>58</v>
      </c>
      <c r="E1905" t="s">
        <v>12</v>
      </c>
      <c r="G1905" t="s">
        <v>539</v>
      </c>
      <c r="H1905" t="s">
        <v>1973</v>
      </c>
      <c r="I1905" s="134" t="s">
        <v>5306</v>
      </c>
      <c r="J1905" t="s">
        <v>878</v>
      </c>
      <c r="K1905" t="s">
        <v>5903</v>
      </c>
      <c r="L1905">
        <v>3364</v>
      </c>
      <c r="P1905">
        <v>9.5</v>
      </c>
      <c r="Q1905">
        <v>110</v>
      </c>
      <c r="R1905">
        <v>1045</v>
      </c>
      <c r="S1905">
        <f>IFERROR(_xlfn.XLOOKUP(tbl_Facturas[[#This Row],[Key_Fact]],tbl_Manifiestos[Key_Manif],tbl_Manifiestos[Pagado a Broker],0),0)</f>
        <v>971.85</v>
      </c>
      <c r="T1905">
        <v>1286765.5099999991</v>
      </c>
    </row>
    <row r="1906" spans="1:20" x14ac:dyDescent="0.25">
      <c r="A1906" t="s">
        <v>5833</v>
      </c>
      <c r="B1906" t="str">
        <f>tbl_Facturas[[#This Row],[Factura]] &amp; "|" &amp; tbl_Facturas[[#This Row],[Proyecto OK]] &amp; "|" &amp; TEXT(tbl_Facturas[[#This Row],[Horas o Viaje]],"0.00") &amp; "|" &amp; TEXT(tbl_Facturas[[#This Row],[Costo unitario]],"0.00")</f>
        <v>2565|Lead Replacement Service|10.00|110.00</v>
      </c>
      <c r="C1906">
        <v>2565</v>
      </c>
      <c r="D1906">
        <v>58</v>
      </c>
      <c r="E1906" t="s">
        <v>12</v>
      </c>
      <c r="G1906" t="s">
        <v>539</v>
      </c>
      <c r="H1906" t="s">
        <v>1974</v>
      </c>
      <c r="I1906" s="134" t="s">
        <v>5306</v>
      </c>
      <c r="J1906" t="s">
        <v>828</v>
      </c>
      <c r="K1906" t="s">
        <v>5903</v>
      </c>
      <c r="L1906">
        <v>3365</v>
      </c>
      <c r="P1906">
        <v>10</v>
      </c>
      <c r="Q1906">
        <v>110</v>
      </c>
      <c r="R1906">
        <v>1100</v>
      </c>
      <c r="S1906">
        <f>IFERROR(_xlfn.XLOOKUP(tbl_Facturas[[#This Row],[Key_Fact]],tbl_Manifiestos[Key_Manif],tbl_Manifiestos[Pagado a Broker],0),0)</f>
        <v>1023</v>
      </c>
      <c r="T1906">
        <v>1287865.5099999991</v>
      </c>
    </row>
    <row r="1907" spans="1:20" x14ac:dyDescent="0.25">
      <c r="A1907" t="s">
        <v>5833</v>
      </c>
      <c r="B1907" t="str">
        <f>tbl_Facturas[[#This Row],[Factura]] &amp; "|" &amp; tbl_Facturas[[#This Row],[Proyecto OK]] &amp; "|" &amp; TEXT(tbl_Facturas[[#This Row],[Horas o Viaje]],"0.00") &amp; "|" &amp; TEXT(tbl_Facturas[[#This Row],[Costo unitario]],"0.00")</f>
        <v>2565|Lead Replacement Service|9.00|110.00</v>
      </c>
      <c r="C1907">
        <v>2565</v>
      </c>
      <c r="D1907">
        <v>308</v>
      </c>
      <c r="E1907" t="s">
        <v>16</v>
      </c>
      <c r="G1907" t="s">
        <v>17</v>
      </c>
      <c r="H1907" t="s">
        <v>1975</v>
      </c>
      <c r="I1907" s="134" t="s">
        <v>5306</v>
      </c>
      <c r="J1907" t="s">
        <v>828</v>
      </c>
      <c r="K1907" t="s">
        <v>5903</v>
      </c>
      <c r="L1907">
        <v>3365</v>
      </c>
      <c r="P1907">
        <v>9</v>
      </c>
      <c r="Q1907">
        <v>110</v>
      </c>
      <c r="R1907">
        <v>990</v>
      </c>
      <c r="S1907">
        <f>IFERROR(_xlfn.XLOOKUP(tbl_Facturas[[#This Row],[Key_Fact]],tbl_Manifiestos[Key_Manif],tbl_Manifiestos[Pagado a Broker],0),0)</f>
        <v>920.7</v>
      </c>
      <c r="T1907">
        <v>1288855.5099999991</v>
      </c>
    </row>
    <row r="1908" spans="1:20" x14ac:dyDescent="0.25">
      <c r="A1908" t="s">
        <v>5833</v>
      </c>
      <c r="B1908" t="str">
        <f>tbl_Facturas[[#This Row],[Factura]] &amp; "|" &amp; tbl_Facturas[[#This Row],[Proyecto OK]] &amp; "|" &amp; TEXT(tbl_Facturas[[#This Row],[Horas o Viaje]],"0.00") &amp; "|" &amp; TEXT(tbl_Facturas[[#This Row],[Costo unitario]],"0.00")</f>
        <v>2565|Lead Replacement Service|9.50|110.00</v>
      </c>
      <c r="C1908">
        <v>2565</v>
      </c>
      <c r="D1908">
        <v>58</v>
      </c>
      <c r="E1908" t="s">
        <v>12</v>
      </c>
      <c r="G1908" t="s">
        <v>539</v>
      </c>
      <c r="H1908" t="s">
        <v>1976</v>
      </c>
      <c r="I1908" s="134" t="s">
        <v>5306</v>
      </c>
      <c r="J1908" t="s">
        <v>828</v>
      </c>
      <c r="K1908" t="s">
        <v>5903</v>
      </c>
      <c r="L1908">
        <v>3365</v>
      </c>
      <c r="P1908">
        <v>9.5</v>
      </c>
      <c r="Q1908">
        <v>110</v>
      </c>
      <c r="R1908">
        <v>1045</v>
      </c>
      <c r="S1908">
        <f>IFERROR(_xlfn.XLOOKUP(tbl_Facturas[[#This Row],[Key_Fact]],tbl_Manifiestos[Key_Manif],tbl_Manifiestos[Pagado a Broker],0),0)</f>
        <v>971.85</v>
      </c>
      <c r="T1908">
        <v>1289900.5099999991</v>
      </c>
    </row>
    <row r="1909" spans="1:20" x14ac:dyDescent="0.25">
      <c r="A1909" t="s">
        <v>5833</v>
      </c>
      <c r="B1909" t="str">
        <f>tbl_Facturas[[#This Row],[Factura]] &amp; "|" &amp; tbl_Facturas[[#This Row],[Proyecto OK]] &amp; "|" &amp; TEXT(tbl_Facturas[[#This Row],[Horas o Viaje]],"0.00") &amp; "|" &amp; TEXT(tbl_Facturas[[#This Row],[Costo unitario]],"0.00")</f>
        <v>2566|Metra New Auburn|8.00|130.00</v>
      </c>
      <c r="C1909">
        <v>2566</v>
      </c>
      <c r="D1909">
        <v>53</v>
      </c>
      <c r="E1909" t="s">
        <v>5329</v>
      </c>
      <c r="G1909" t="s">
        <v>1881</v>
      </c>
      <c r="H1909" t="s">
        <v>1977</v>
      </c>
      <c r="I1909" s="134" t="s">
        <v>5330</v>
      </c>
      <c r="J1909" t="s">
        <v>894</v>
      </c>
      <c r="K1909" t="s">
        <v>5360</v>
      </c>
      <c r="L1909">
        <v>2128</v>
      </c>
      <c r="M1909" t="s">
        <v>911</v>
      </c>
      <c r="P1909">
        <v>8</v>
      </c>
      <c r="Q1909">
        <v>130</v>
      </c>
      <c r="R1909">
        <v>1040</v>
      </c>
      <c r="S1909">
        <f>IFERROR(_xlfn.XLOOKUP(tbl_Facturas[[#This Row],[Key_Fact]],tbl_Manifiestos[Key_Manif],tbl_Manifiestos[Pagado a Broker],0),0)</f>
        <v>0</v>
      </c>
      <c r="T1909">
        <v>1290940.5099999991</v>
      </c>
    </row>
    <row r="1910" spans="1:20" x14ac:dyDescent="0.25">
      <c r="A1910" t="s">
        <v>5833</v>
      </c>
      <c r="B1910" t="str">
        <f>tbl_Facturas[[#This Row],[Factura]] &amp; "|" &amp; tbl_Facturas[[#This Row],[Proyecto OK]] &amp; "|" &amp; TEXT(tbl_Facturas[[#This Row],[Horas o Viaje]],"0.00") &amp; "|" &amp; TEXT(tbl_Facturas[[#This Row],[Costo unitario]],"0.00")</f>
        <v>2566|Metra New Auburn|37.46|16.45</v>
      </c>
      <c r="C1910">
        <v>2566</v>
      </c>
      <c r="D1910">
        <v>53</v>
      </c>
      <c r="E1910" t="s">
        <v>5329</v>
      </c>
      <c r="G1910" t="s">
        <v>1881</v>
      </c>
      <c r="H1910" t="s">
        <v>1977</v>
      </c>
      <c r="I1910" s="134" t="s">
        <v>5330</v>
      </c>
      <c r="J1910" t="s">
        <v>894</v>
      </c>
      <c r="K1910" t="s">
        <v>5360</v>
      </c>
      <c r="L1910">
        <v>2128</v>
      </c>
      <c r="M1910" t="s">
        <v>911</v>
      </c>
      <c r="N1910" t="s">
        <v>1978</v>
      </c>
      <c r="O1910" t="s">
        <v>1979</v>
      </c>
      <c r="P1910">
        <v>37.46</v>
      </c>
      <c r="Q1910">
        <v>16.45</v>
      </c>
      <c r="R1910">
        <v>616.22</v>
      </c>
      <c r="S1910">
        <f>IFERROR(_xlfn.XLOOKUP(tbl_Facturas[[#This Row],[Key_Fact]],tbl_Manifiestos[Key_Manif],tbl_Manifiestos[Pagado a Broker],0),0)</f>
        <v>0</v>
      </c>
      <c r="T1910">
        <v>1291556.7299999991</v>
      </c>
    </row>
    <row r="1911" spans="1:20" x14ac:dyDescent="0.25">
      <c r="A1911" t="s">
        <v>5833</v>
      </c>
      <c r="B1911" t="str">
        <f>tbl_Facturas[[#This Row],[Factura]] &amp; "|" &amp; tbl_Facturas[[#This Row],[Proyecto OK]] &amp; "|" &amp; TEXT(tbl_Facturas[[#This Row],[Horas o Viaje]],"0.00") &amp; "|" &amp; TEXT(tbl_Facturas[[#This Row],[Costo unitario]],"0.00")</f>
        <v>2566|Metra New Auburn|8.00|130.00</v>
      </c>
      <c r="C1911">
        <v>2566</v>
      </c>
      <c r="D1911">
        <v>51</v>
      </c>
      <c r="E1911" t="s">
        <v>5329</v>
      </c>
      <c r="G1911" t="s">
        <v>1872</v>
      </c>
      <c r="H1911" t="s">
        <v>1980</v>
      </c>
      <c r="I1911" s="134" t="s">
        <v>5330</v>
      </c>
      <c r="J1911" t="s">
        <v>894</v>
      </c>
      <c r="K1911" t="s">
        <v>5360</v>
      </c>
      <c r="L1911">
        <v>2128</v>
      </c>
      <c r="M1911" t="s">
        <v>911</v>
      </c>
      <c r="P1911">
        <v>8</v>
      </c>
      <c r="Q1911">
        <v>130</v>
      </c>
      <c r="R1911">
        <v>1040</v>
      </c>
      <c r="S1911">
        <f>IFERROR(_xlfn.XLOOKUP(tbl_Facturas[[#This Row],[Key_Fact]],tbl_Manifiestos[Key_Manif],tbl_Manifiestos[Pagado a Broker],0),0)</f>
        <v>0</v>
      </c>
      <c r="T1911">
        <v>1292596.7299999991</v>
      </c>
    </row>
    <row r="1912" spans="1:20" x14ac:dyDescent="0.25">
      <c r="A1912" t="s">
        <v>5833</v>
      </c>
      <c r="B1912" t="str">
        <f>tbl_Facturas[[#This Row],[Factura]] &amp; "|" &amp; tbl_Facturas[[#This Row],[Proyecto OK]] &amp; "|" &amp; TEXT(tbl_Facturas[[#This Row],[Horas o Viaje]],"0.00") &amp; "|" &amp; TEXT(tbl_Facturas[[#This Row],[Costo unitario]],"0.00")</f>
        <v>2566|Metra New Auburn|38.21|16.45</v>
      </c>
      <c r="C1912">
        <v>2566</v>
      </c>
      <c r="D1912">
        <v>51</v>
      </c>
      <c r="E1912" t="s">
        <v>5329</v>
      </c>
      <c r="G1912" t="s">
        <v>1872</v>
      </c>
      <c r="H1912" t="s">
        <v>1980</v>
      </c>
      <c r="I1912" s="134" t="s">
        <v>5330</v>
      </c>
      <c r="J1912" t="s">
        <v>894</v>
      </c>
      <c r="K1912" t="s">
        <v>5360</v>
      </c>
      <c r="L1912">
        <v>2128</v>
      </c>
      <c r="M1912" t="s">
        <v>911</v>
      </c>
      <c r="N1912" t="s">
        <v>1981</v>
      </c>
      <c r="O1912" t="s">
        <v>1979</v>
      </c>
      <c r="P1912">
        <v>38.21</v>
      </c>
      <c r="Q1912">
        <v>16.45</v>
      </c>
      <c r="R1912">
        <v>628.54999999999995</v>
      </c>
      <c r="S1912">
        <f>IFERROR(_xlfn.XLOOKUP(tbl_Facturas[[#This Row],[Key_Fact]],tbl_Manifiestos[Key_Manif],tbl_Manifiestos[Pagado a Broker],0),0)</f>
        <v>0</v>
      </c>
      <c r="T1912">
        <v>1293225.2799999991</v>
      </c>
    </row>
    <row r="1913" spans="1:20" x14ac:dyDescent="0.25">
      <c r="A1913" t="s">
        <v>5833</v>
      </c>
      <c r="B1913" t="str">
        <f>tbl_Facturas[[#This Row],[Factura]] &amp; "|" &amp; tbl_Facturas[[#This Row],[Proyecto OK]] &amp; "|" &amp; TEXT(tbl_Facturas[[#This Row],[Horas o Viaje]],"0.00") &amp; "|" &amp; TEXT(tbl_Facturas[[#This Row],[Costo unitario]],"0.00")</f>
        <v>2566|Metra New Auburn|8.00|130.00</v>
      </c>
      <c r="C1913">
        <v>2566</v>
      </c>
      <c r="D1913">
        <v>678</v>
      </c>
      <c r="E1913" t="s">
        <v>1982</v>
      </c>
      <c r="G1913" t="s">
        <v>1056</v>
      </c>
      <c r="H1913" t="s">
        <v>1983</v>
      </c>
      <c r="I1913" s="134" t="s">
        <v>5330</v>
      </c>
      <c r="J1913" t="s">
        <v>894</v>
      </c>
      <c r="K1913" t="s">
        <v>5360</v>
      </c>
      <c r="L1913">
        <v>2128</v>
      </c>
      <c r="M1913" t="s">
        <v>911</v>
      </c>
      <c r="P1913">
        <v>8</v>
      </c>
      <c r="Q1913">
        <v>130</v>
      </c>
      <c r="R1913">
        <v>1040</v>
      </c>
      <c r="S1913">
        <f>IFERROR(_xlfn.XLOOKUP(tbl_Facturas[[#This Row],[Key_Fact]],tbl_Manifiestos[Key_Manif],tbl_Manifiestos[Pagado a Broker],0),0)</f>
        <v>0</v>
      </c>
      <c r="T1913">
        <v>1294265.2799999991</v>
      </c>
    </row>
    <row r="1914" spans="1:20" x14ac:dyDescent="0.25">
      <c r="A1914" t="s">
        <v>5833</v>
      </c>
      <c r="B1914" t="str">
        <f>tbl_Facturas[[#This Row],[Factura]] &amp; "|" &amp; tbl_Facturas[[#This Row],[Proyecto OK]] &amp; "|" &amp; TEXT(tbl_Facturas[[#This Row],[Horas o Viaje]],"0.00") &amp; "|" &amp; TEXT(tbl_Facturas[[#This Row],[Costo unitario]],"0.00")</f>
        <v>2566|Metra New Auburn|38.34|16.45</v>
      </c>
      <c r="C1914">
        <v>2566</v>
      </c>
      <c r="D1914">
        <v>678</v>
      </c>
      <c r="E1914" t="s">
        <v>1982</v>
      </c>
      <c r="G1914" t="s">
        <v>1056</v>
      </c>
      <c r="H1914" t="s">
        <v>1983</v>
      </c>
      <c r="I1914" s="134" t="s">
        <v>5330</v>
      </c>
      <c r="J1914" t="s">
        <v>894</v>
      </c>
      <c r="K1914" t="s">
        <v>5360</v>
      </c>
      <c r="L1914">
        <v>2128</v>
      </c>
      <c r="M1914" t="s">
        <v>911</v>
      </c>
      <c r="N1914" t="s">
        <v>1984</v>
      </c>
      <c r="O1914" t="s">
        <v>1979</v>
      </c>
      <c r="P1914">
        <v>38.340000000000003</v>
      </c>
      <c r="Q1914">
        <v>16.45</v>
      </c>
      <c r="R1914">
        <v>630.69000000000005</v>
      </c>
      <c r="S1914">
        <f>IFERROR(_xlfn.XLOOKUP(tbl_Facturas[[#This Row],[Key_Fact]],tbl_Manifiestos[Key_Manif],tbl_Manifiestos[Pagado a Broker],0),0)</f>
        <v>0</v>
      </c>
      <c r="T1914">
        <v>1294895.969999999</v>
      </c>
    </row>
    <row r="1915" spans="1:20" x14ac:dyDescent="0.25">
      <c r="A1915" t="s">
        <v>5833</v>
      </c>
      <c r="B1915" t="str">
        <f>tbl_Facturas[[#This Row],[Factura]] &amp; "|" &amp; tbl_Facturas[[#This Row],[Proyecto OK]] &amp; "|" &amp; TEXT(tbl_Facturas[[#This Row],[Horas o Viaje]],"0.00") &amp; "|" &amp; TEXT(tbl_Facturas[[#This Row],[Costo unitario]],"0.00")</f>
        <v>2566|Metra New Auburn|24.47|16.45</v>
      </c>
      <c r="C1915">
        <v>2566</v>
      </c>
      <c r="D1915">
        <v>51</v>
      </c>
      <c r="E1915" t="s">
        <v>5329</v>
      </c>
      <c r="G1915" t="s">
        <v>1872</v>
      </c>
      <c r="H1915" t="s">
        <v>1985</v>
      </c>
      <c r="I1915" s="134" t="s">
        <v>5330</v>
      </c>
      <c r="J1915" t="s">
        <v>894</v>
      </c>
      <c r="K1915" t="s">
        <v>5360</v>
      </c>
      <c r="L1915">
        <v>2128</v>
      </c>
      <c r="M1915" t="s">
        <v>911</v>
      </c>
      <c r="N1915" t="s">
        <v>1986</v>
      </c>
      <c r="O1915" t="s">
        <v>1979</v>
      </c>
      <c r="P1915">
        <v>24.47</v>
      </c>
      <c r="Q1915">
        <v>16.45</v>
      </c>
      <c r="R1915">
        <v>402.53</v>
      </c>
      <c r="S1915">
        <f>IFERROR(_xlfn.XLOOKUP(tbl_Facturas[[#This Row],[Key_Fact]],tbl_Manifiestos[Key_Manif],tbl_Manifiestos[Pagado a Broker],0),0)</f>
        <v>0</v>
      </c>
      <c r="T1915">
        <v>1295298.4999999991</v>
      </c>
    </row>
    <row r="1916" spans="1:20" x14ac:dyDescent="0.25">
      <c r="A1916" t="s">
        <v>5833</v>
      </c>
      <c r="B1916" t="str">
        <f>tbl_Facturas[[#This Row],[Factura]] &amp; "|" &amp; tbl_Facturas[[#This Row],[Proyecto OK]] &amp; "|" &amp; TEXT(tbl_Facturas[[#This Row],[Horas o Viaje]],"0.00") &amp; "|" &amp; TEXT(tbl_Facturas[[#This Row],[Costo unitario]],"0.00")</f>
        <v>2566|Metra New Auburn|8.00|130.00</v>
      </c>
      <c r="C1916">
        <v>2566</v>
      </c>
      <c r="D1916">
        <v>51</v>
      </c>
      <c r="E1916" t="s">
        <v>5329</v>
      </c>
      <c r="G1916" t="s">
        <v>1872</v>
      </c>
      <c r="H1916" t="s">
        <v>1987</v>
      </c>
      <c r="I1916" s="134" t="s">
        <v>5330</v>
      </c>
      <c r="J1916" t="s">
        <v>894</v>
      </c>
      <c r="K1916" t="s">
        <v>5360</v>
      </c>
      <c r="L1916">
        <v>2128</v>
      </c>
      <c r="M1916" t="s">
        <v>911</v>
      </c>
      <c r="P1916">
        <v>8</v>
      </c>
      <c r="Q1916">
        <v>130</v>
      </c>
      <c r="R1916">
        <v>1040</v>
      </c>
      <c r="S1916">
        <f>IFERROR(_xlfn.XLOOKUP(tbl_Facturas[[#This Row],[Key_Fact]],tbl_Manifiestos[Key_Manif],tbl_Manifiestos[Pagado a Broker],0),0)</f>
        <v>0</v>
      </c>
      <c r="T1916">
        <v>1296338.4999999991</v>
      </c>
    </row>
    <row r="1917" spans="1:20" x14ac:dyDescent="0.25">
      <c r="A1917" t="s">
        <v>5833</v>
      </c>
      <c r="B1917" t="str">
        <f>tbl_Facturas[[#This Row],[Factura]] &amp; "|" &amp; tbl_Facturas[[#This Row],[Proyecto OK]] &amp; "|" &amp; TEXT(tbl_Facturas[[#This Row],[Horas o Viaje]],"0.00") &amp; "|" &amp; TEXT(tbl_Facturas[[#This Row],[Costo unitario]],"0.00")</f>
        <v>2566|Metra New Auburn|37.79|16.45</v>
      </c>
      <c r="C1917">
        <v>2566</v>
      </c>
      <c r="D1917">
        <v>51</v>
      </c>
      <c r="E1917" t="s">
        <v>5329</v>
      </c>
      <c r="G1917" t="s">
        <v>1872</v>
      </c>
      <c r="H1917" t="s">
        <v>1987</v>
      </c>
      <c r="I1917" s="134" t="s">
        <v>5330</v>
      </c>
      <c r="J1917" t="s">
        <v>894</v>
      </c>
      <c r="K1917" t="s">
        <v>5360</v>
      </c>
      <c r="L1917">
        <v>2128</v>
      </c>
      <c r="M1917" t="s">
        <v>911</v>
      </c>
      <c r="N1917" t="s">
        <v>1988</v>
      </c>
      <c r="O1917" t="s">
        <v>1979</v>
      </c>
      <c r="P1917">
        <v>37.79</v>
      </c>
      <c r="Q1917">
        <v>16.45</v>
      </c>
      <c r="R1917">
        <v>621.65</v>
      </c>
      <c r="S1917">
        <f>IFERROR(_xlfn.XLOOKUP(tbl_Facturas[[#This Row],[Key_Fact]],tbl_Manifiestos[Key_Manif],tbl_Manifiestos[Pagado a Broker],0),0)</f>
        <v>0</v>
      </c>
      <c r="T1917">
        <v>1296960.149999999</v>
      </c>
    </row>
    <row r="1918" spans="1:20" x14ac:dyDescent="0.25">
      <c r="A1918" t="s">
        <v>5833</v>
      </c>
      <c r="B1918" t="str">
        <f>tbl_Facturas[[#This Row],[Factura]] &amp; "|" &amp; tbl_Facturas[[#This Row],[Proyecto OK]] &amp; "|" &amp; TEXT(tbl_Facturas[[#This Row],[Horas o Viaje]],"0.00") &amp; "|" &amp; TEXT(tbl_Facturas[[#This Row],[Costo unitario]],"0.00")</f>
        <v>2566|Metra New Auburn|8.00|130.00</v>
      </c>
      <c r="C1918">
        <v>2566</v>
      </c>
      <c r="D1918">
        <v>678</v>
      </c>
      <c r="E1918" t="s">
        <v>1982</v>
      </c>
      <c r="G1918" t="s">
        <v>1056</v>
      </c>
      <c r="H1918" t="s">
        <v>1989</v>
      </c>
      <c r="I1918" s="134" t="s">
        <v>5330</v>
      </c>
      <c r="J1918" t="s">
        <v>894</v>
      </c>
      <c r="K1918" t="s">
        <v>5360</v>
      </c>
      <c r="L1918">
        <v>2128</v>
      </c>
      <c r="M1918" t="s">
        <v>911</v>
      </c>
      <c r="P1918">
        <v>8</v>
      </c>
      <c r="Q1918">
        <v>130</v>
      </c>
      <c r="R1918">
        <v>1040</v>
      </c>
      <c r="S1918">
        <f>IFERROR(_xlfn.XLOOKUP(tbl_Facturas[[#This Row],[Key_Fact]],tbl_Manifiestos[Key_Manif],tbl_Manifiestos[Pagado a Broker],0),0)</f>
        <v>0</v>
      </c>
      <c r="T1918">
        <v>1298000.149999999</v>
      </c>
    </row>
    <row r="1919" spans="1:20" x14ac:dyDescent="0.25">
      <c r="A1919" t="s">
        <v>5833</v>
      </c>
      <c r="B1919" t="str">
        <f>tbl_Facturas[[#This Row],[Factura]] &amp; "|" &amp; tbl_Facturas[[#This Row],[Proyecto OK]] &amp; "|" &amp; TEXT(tbl_Facturas[[#This Row],[Horas o Viaje]],"0.00") &amp; "|" &amp; TEXT(tbl_Facturas[[#This Row],[Costo unitario]],"0.00")</f>
        <v>2566|Metra New Auburn|38.11|16.45</v>
      </c>
      <c r="C1919">
        <v>2566</v>
      </c>
      <c r="D1919">
        <v>678</v>
      </c>
      <c r="E1919" t="s">
        <v>1982</v>
      </c>
      <c r="G1919" t="s">
        <v>1056</v>
      </c>
      <c r="H1919" t="s">
        <v>1989</v>
      </c>
      <c r="I1919" s="134" t="s">
        <v>5330</v>
      </c>
      <c r="J1919" t="s">
        <v>894</v>
      </c>
      <c r="K1919" t="s">
        <v>5360</v>
      </c>
      <c r="L1919">
        <v>2128</v>
      </c>
      <c r="M1919" t="s">
        <v>911</v>
      </c>
      <c r="N1919" t="s">
        <v>1990</v>
      </c>
      <c r="O1919" t="s">
        <v>1979</v>
      </c>
      <c r="P1919">
        <v>38.11</v>
      </c>
      <c r="Q1919">
        <v>16.45</v>
      </c>
      <c r="R1919">
        <v>626.91</v>
      </c>
      <c r="S1919">
        <f>IFERROR(_xlfn.XLOOKUP(tbl_Facturas[[#This Row],[Key_Fact]],tbl_Manifiestos[Key_Manif],tbl_Manifiestos[Pagado a Broker],0),0)</f>
        <v>0</v>
      </c>
      <c r="T1919">
        <v>1298627.059999998</v>
      </c>
    </row>
    <row r="1920" spans="1:20" x14ac:dyDescent="0.25">
      <c r="A1920" t="s">
        <v>5833</v>
      </c>
      <c r="B1920" t="str">
        <f>tbl_Facturas[[#This Row],[Factura]] &amp; "|" &amp; tbl_Facturas[[#This Row],[Proyecto OK]] &amp; "|" &amp; TEXT(tbl_Facturas[[#This Row],[Horas o Viaje]],"0.00") &amp; "|" &amp; TEXT(tbl_Facturas[[#This Row],[Costo unitario]],"0.00")</f>
        <v>2566|Metra New Auburn|8.00|130.00</v>
      </c>
      <c r="C1920">
        <v>2566</v>
      </c>
      <c r="D1920">
        <v>678</v>
      </c>
      <c r="E1920" t="s">
        <v>1982</v>
      </c>
      <c r="G1920" t="s">
        <v>1056</v>
      </c>
      <c r="H1920" t="s">
        <v>1991</v>
      </c>
      <c r="I1920" s="134" t="s">
        <v>5330</v>
      </c>
      <c r="J1920" t="s">
        <v>894</v>
      </c>
      <c r="K1920" t="s">
        <v>5360</v>
      </c>
      <c r="L1920">
        <v>2128</v>
      </c>
      <c r="M1920" t="s">
        <v>911</v>
      </c>
      <c r="P1920">
        <v>8</v>
      </c>
      <c r="Q1920">
        <v>130</v>
      </c>
      <c r="R1920">
        <v>1040</v>
      </c>
      <c r="S1920">
        <f>IFERROR(_xlfn.XLOOKUP(tbl_Facturas[[#This Row],[Key_Fact]],tbl_Manifiestos[Key_Manif],tbl_Manifiestos[Pagado a Broker],0),0)</f>
        <v>0</v>
      </c>
      <c r="T1920">
        <v>1299667.059999998</v>
      </c>
    </row>
    <row r="1921" spans="1:20" x14ac:dyDescent="0.25">
      <c r="A1921" t="s">
        <v>5833</v>
      </c>
      <c r="B1921" t="str">
        <f>tbl_Facturas[[#This Row],[Factura]] &amp; "|" &amp; tbl_Facturas[[#This Row],[Proyecto OK]] &amp; "|" &amp; TEXT(tbl_Facturas[[#This Row],[Horas o Viaje]],"0.00") &amp; "|" &amp; TEXT(tbl_Facturas[[#This Row],[Costo unitario]],"0.00")</f>
        <v>2566|Metra New Auburn|38.33|16.45</v>
      </c>
      <c r="C1921">
        <v>2566</v>
      </c>
      <c r="D1921">
        <v>678</v>
      </c>
      <c r="E1921" t="s">
        <v>1982</v>
      </c>
      <c r="G1921" t="s">
        <v>1056</v>
      </c>
      <c r="H1921" t="s">
        <v>1991</v>
      </c>
      <c r="I1921" s="134" t="s">
        <v>5330</v>
      </c>
      <c r="J1921" t="s">
        <v>894</v>
      </c>
      <c r="K1921" t="s">
        <v>5360</v>
      </c>
      <c r="L1921">
        <v>2128</v>
      </c>
      <c r="M1921" t="s">
        <v>911</v>
      </c>
      <c r="N1921" t="s">
        <v>1992</v>
      </c>
      <c r="O1921" t="s">
        <v>1979</v>
      </c>
      <c r="P1921">
        <v>38.33</v>
      </c>
      <c r="Q1921">
        <v>16.45</v>
      </c>
      <c r="R1921">
        <v>630.53</v>
      </c>
      <c r="S1921">
        <f>IFERROR(_xlfn.XLOOKUP(tbl_Facturas[[#This Row],[Key_Fact]],tbl_Manifiestos[Key_Manif],tbl_Manifiestos[Pagado a Broker],0),0)</f>
        <v>0</v>
      </c>
      <c r="T1921">
        <v>1300297.589999998</v>
      </c>
    </row>
    <row r="1922" spans="1:20" x14ac:dyDescent="0.25">
      <c r="A1922" t="s">
        <v>5833</v>
      </c>
      <c r="B1922" t="str">
        <f>tbl_Facturas[[#This Row],[Factura]] &amp; "|" &amp; tbl_Facturas[[#This Row],[Proyecto OK]] &amp; "|" &amp; TEXT(tbl_Facturas[[#This Row],[Horas o Viaje]],"0.00") &amp; "|" &amp; TEXT(tbl_Facturas[[#This Row],[Costo unitario]],"0.00")</f>
        <v>2566|Metra New Auburn|78.93|12.25</v>
      </c>
      <c r="C1922">
        <v>2566</v>
      </c>
      <c r="D1922">
        <v>108</v>
      </c>
      <c r="E1922" t="s">
        <v>5916</v>
      </c>
      <c r="G1922" t="s">
        <v>99</v>
      </c>
      <c r="H1922" t="s">
        <v>1993</v>
      </c>
      <c r="I1922" s="134" t="s">
        <v>5330</v>
      </c>
      <c r="J1922" t="s">
        <v>894</v>
      </c>
      <c r="K1922" t="s">
        <v>5360</v>
      </c>
      <c r="L1922">
        <v>2128</v>
      </c>
      <c r="M1922" t="s">
        <v>911</v>
      </c>
      <c r="P1922">
        <v>78.930000000000007</v>
      </c>
      <c r="Q1922">
        <v>12.25</v>
      </c>
      <c r="R1922">
        <v>966.89</v>
      </c>
      <c r="S1922">
        <f>IFERROR(_xlfn.XLOOKUP(tbl_Facturas[[#This Row],[Key_Fact]],tbl_Manifiestos[Key_Manif],tbl_Manifiestos[Pagado a Broker],0),0)</f>
        <v>0</v>
      </c>
      <c r="T1922">
        <v>1301264.4799999979</v>
      </c>
    </row>
    <row r="1923" spans="1:20" x14ac:dyDescent="0.25">
      <c r="A1923" t="s">
        <v>5833</v>
      </c>
      <c r="B1923" t="str">
        <f>tbl_Facturas[[#This Row],[Factura]] &amp; "|" &amp; tbl_Facturas[[#This Row],[Proyecto OK]] &amp; "|" &amp; TEXT(tbl_Facturas[[#This Row],[Horas o Viaje]],"0.00") &amp; "|" &amp; TEXT(tbl_Facturas[[#This Row],[Costo unitario]],"0.00")</f>
        <v>2566|Metra New Auburn|78.93|16.45</v>
      </c>
      <c r="C1923">
        <v>2566</v>
      </c>
      <c r="D1923">
        <v>108</v>
      </c>
      <c r="E1923" t="s">
        <v>5916</v>
      </c>
      <c r="G1923" t="s">
        <v>99</v>
      </c>
      <c r="H1923" t="s">
        <v>1993</v>
      </c>
      <c r="I1923" s="134" t="s">
        <v>5330</v>
      </c>
      <c r="J1923" t="s">
        <v>894</v>
      </c>
      <c r="K1923" t="s">
        <v>5360</v>
      </c>
      <c r="L1923">
        <v>2128</v>
      </c>
      <c r="M1923" t="s">
        <v>911</v>
      </c>
      <c r="N1923" t="s">
        <v>1994</v>
      </c>
      <c r="O1923" t="s">
        <v>1979</v>
      </c>
      <c r="P1923">
        <v>78.930000000000007</v>
      </c>
      <c r="Q1923">
        <v>16.45</v>
      </c>
      <c r="R1923">
        <v>1298.4000000000001</v>
      </c>
      <c r="S1923">
        <f>IFERROR(_xlfn.XLOOKUP(tbl_Facturas[[#This Row],[Key_Fact]],tbl_Manifiestos[Key_Manif],tbl_Manifiestos[Pagado a Broker],0),0)</f>
        <v>0</v>
      </c>
      <c r="T1923">
        <v>1302562.879999998</v>
      </c>
    </row>
    <row r="1924" spans="1:20" x14ac:dyDescent="0.25">
      <c r="A1924" t="s">
        <v>5833</v>
      </c>
      <c r="B1924" t="str">
        <f>tbl_Facturas[[#This Row],[Factura]] &amp; "|" &amp; tbl_Facturas[[#This Row],[Proyecto OK]] &amp; "|" &amp; TEXT(tbl_Facturas[[#This Row],[Horas o Viaje]],"0.00") &amp; "|" &amp; TEXT(tbl_Facturas[[#This Row],[Costo unitario]],"0.00")</f>
        <v>2566|Metra New Auburn|1.25|130.00</v>
      </c>
      <c r="C1924">
        <v>2566</v>
      </c>
      <c r="D1924">
        <v>103</v>
      </c>
      <c r="E1924" t="s">
        <v>27</v>
      </c>
      <c r="G1924" t="s">
        <v>284</v>
      </c>
      <c r="H1924" t="s">
        <v>1995</v>
      </c>
      <c r="I1924" s="134" t="s">
        <v>5330</v>
      </c>
      <c r="J1924" t="s">
        <v>894</v>
      </c>
      <c r="K1924" t="s">
        <v>5360</v>
      </c>
      <c r="L1924">
        <v>2128</v>
      </c>
      <c r="M1924" t="s">
        <v>911</v>
      </c>
      <c r="P1924">
        <v>1.25</v>
      </c>
      <c r="Q1924">
        <v>130</v>
      </c>
      <c r="R1924">
        <v>162.5</v>
      </c>
      <c r="S1924">
        <f>IFERROR(_xlfn.XLOOKUP(tbl_Facturas[[#This Row],[Key_Fact]],tbl_Manifiestos[Key_Manif],tbl_Manifiestos[Pagado a Broker],0),0)</f>
        <v>151.125</v>
      </c>
      <c r="T1924">
        <v>1302725.379999998</v>
      </c>
    </row>
    <row r="1925" spans="1:20" x14ac:dyDescent="0.25">
      <c r="A1925" t="s">
        <v>5833</v>
      </c>
      <c r="B1925" t="str">
        <f>tbl_Facturas[[#This Row],[Factura]] &amp; "|" &amp; tbl_Facturas[[#This Row],[Proyecto OK]] &amp; "|" &amp; TEXT(tbl_Facturas[[#This Row],[Horas o Viaje]],"0.00") &amp; "|" &amp; TEXT(tbl_Facturas[[#This Row],[Costo unitario]],"0.00")</f>
        <v>2566|Metra New Auburn|9.00|130.00</v>
      </c>
      <c r="C1925">
        <v>2566</v>
      </c>
      <c r="D1925">
        <v>51</v>
      </c>
      <c r="E1925" t="s">
        <v>5329</v>
      </c>
      <c r="G1925" t="s">
        <v>1872</v>
      </c>
      <c r="H1925" t="s">
        <v>1985</v>
      </c>
      <c r="I1925" s="134" t="s">
        <v>5330</v>
      </c>
      <c r="J1925" t="s">
        <v>894</v>
      </c>
      <c r="K1925" t="s">
        <v>5360</v>
      </c>
      <c r="L1925">
        <v>2128</v>
      </c>
      <c r="M1925" t="s">
        <v>911</v>
      </c>
      <c r="P1925">
        <v>9</v>
      </c>
      <c r="Q1925">
        <v>130</v>
      </c>
      <c r="R1925">
        <v>1170</v>
      </c>
      <c r="S1925">
        <f>IFERROR(_xlfn.XLOOKUP(tbl_Facturas[[#This Row],[Key_Fact]],tbl_Manifiestos[Key_Manif],tbl_Manifiestos[Pagado a Broker],0),0)</f>
        <v>0</v>
      </c>
      <c r="T1925">
        <v>1303895.379999998</v>
      </c>
    </row>
    <row r="1926" spans="1:20" x14ac:dyDescent="0.25">
      <c r="A1926" t="s">
        <v>5833</v>
      </c>
      <c r="B1926" t="str">
        <f>tbl_Facturas[[#This Row],[Factura]] &amp; "|" &amp; tbl_Facturas[[#This Row],[Proyecto OK]] &amp; "|" &amp; TEXT(tbl_Facturas[[#This Row],[Horas o Viaje]],"0.00") &amp; "|" &amp; TEXT(tbl_Facturas[[#This Row],[Costo unitario]],"0.00")</f>
        <v>2566|Metra New Auburn|77.86|12.25</v>
      </c>
      <c r="C1926">
        <v>2566</v>
      </c>
      <c r="D1926">
        <v>103</v>
      </c>
      <c r="E1926" t="s">
        <v>27</v>
      </c>
      <c r="G1926" t="s">
        <v>284</v>
      </c>
      <c r="H1926" t="s">
        <v>1996</v>
      </c>
      <c r="I1926" s="134" t="s">
        <v>5330</v>
      </c>
      <c r="J1926" t="s">
        <v>894</v>
      </c>
      <c r="K1926" t="s">
        <v>5360</v>
      </c>
      <c r="L1926">
        <v>2128</v>
      </c>
      <c r="M1926" t="s">
        <v>911</v>
      </c>
      <c r="P1926">
        <v>77.86</v>
      </c>
      <c r="Q1926">
        <v>12.25</v>
      </c>
      <c r="R1926">
        <v>953.79</v>
      </c>
      <c r="S1926">
        <f>IFERROR(_xlfn.XLOOKUP(tbl_Facturas[[#This Row],[Key_Fact]],tbl_Manifiestos[Key_Manif],tbl_Manifiestos[Pagado a Broker],0),0)</f>
        <v>0</v>
      </c>
      <c r="T1926">
        <v>1304849.1699999981</v>
      </c>
    </row>
    <row r="1927" spans="1:20" x14ac:dyDescent="0.25">
      <c r="A1927" t="s">
        <v>5833</v>
      </c>
      <c r="B1927" t="str">
        <f>tbl_Facturas[[#This Row],[Factura]] &amp; "|" &amp; tbl_Facturas[[#This Row],[Proyecto OK]] &amp; "|" &amp; TEXT(tbl_Facturas[[#This Row],[Horas o Viaje]],"0.00") &amp; "|" &amp; TEXT(tbl_Facturas[[#This Row],[Costo unitario]],"0.00")</f>
        <v>2566|Metra New Auburn|77.86|16.45</v>
      </c>
      <c r="C1927">
        <v>2566</v>
      </c>
      <c r="D1927">
        <v>103</v>
      </c>
      <c r="E1927" t="s">
        <v>27</v>
      </c>
      <c r="G1927" t="s">
        <v>284</v>
      </c>
      <c r="H1927" t="s">
        <v>1996</v>
      </c>
      <c r="I1927" s="134" t="s">
        <v>5330</v>
      </c>
      <c r="J1927" t="s">
        <v>894</v>
      </c>
      <c r="K1927" t="s">
        <v>5360</v>
      </c>
      <c r="L1927">
        <v>2128</v>
      </c>
      <c r="M1927" t="s">
        <v>911</v>
      </c>
      <c r="N1927" t="s">
        <v>1997</v>
      </c>
      <c r="P1927">
        <v>77.86</v>
      </c>
      <c r="Q1927">
        <v>16.45</v>
      </c>
      <c r="R1927">
        <v>1280.8</v>
      </c>
      <c r="S1927">
        <f>IFERROR(_xlfn.XLOOKUP(tbl_Facturas[[#This Row],[Key_Fact]],tbl_Manifiestos[Key_Manif],tbl_Manifiestos[Pagado a Broker],0),0)</f>
        <v>0</v>
      </c>
      <c r="T1927">
        <v>1306129.9699999981</v>
      </c>
    </row>
    <row r="1928" spans="1:20" x14ac:dyDescent="0.25">
      <c r="A1928" t="s">
        <v>5833</v>
      </c>
      <c r="B1928" t="str">
        <f>tbl_Facturas[[#This Row],[Factura]] &amp; "|" &amp; tbl_Facturas[[#This Row],[Proyecto OK]] &amp; "|" &amp; TEXT(tbl_Facturas[[#This Row],[Horas o Viaje]],"0.00") &amp; "|" &amp; TEXT(tbl_Facturas[[#This Row],[Costo unitario]],"0.00")</f>
        <v>2566|Metra New Auburn|12.25|25.25</v>
      </c>
      <c r="C1928">
        <v>2566</v>
      </c>
      <c r="D1928">
        <v>53</v>
      </c>
      <c r="E1928" t="s">
        <v>5329</v>
      </c>
      <c r="G1928" t="s">
        <v>1881</v>
      </c>
      <c r="H1928" t="s">
        <v>1977</v>
      </c>
      <c r="I1928" s="134" t="s">
        <v>5330</v>
      </c>
      <c r="J1928" t="s">
        <v>894</v>
      </c>
      <c r="K1928" t="s">
        <v>5360</v>
      </c>
      <c r="L1928">
        <v>2128</v>
      </c>
      <c r="M1928" t="s">
        <v>911</v>
      </c>
      <c r="N1928" t="s">
        <v>1998</v>
      </c>
      <c r="O1928" t="s">
        <v>1999</v>
      </c>
      <c r="P1928">
        <v>12.25</v>
      </c>
      <c r="Q1928">
        <v>25.25</v>
      </c>
      <c r="R1928">
        <v>309.31</v>
      </c>
      <c r="S1928">
        <f>IFERROR(_xlfn.XLOOKUP(tbl_Facturas[[#This Row],[Key_Fact]],tbl_Manifiestos[Key_Manif],tbl_Manifiestos[Pagado a Broker],0),0)</f>
        <v>0</v>
      </c>
      <c r="T1928">
        <v>1306439.2799999979</v>
      </c>
    </row>
    <row r="1929" spans="1:20" x14ac:dyDescent="0.25">
      <c r="A1929" t="s">
        <v>5833</v>
      </c>
      <c r="B1929" t="str">
        <f>tbl_Facturas[[#This Row],[Factura]] &amp; "|" &amp; tbl_Facturas[[#This Row],[Proyecto OK]] &amp; "|" &amp; TEXT(tbl_Facturas[[#This Row],[Horas o Viaje]],"0.00") &amp; "|" &amp; TEXT(tbl_Facturas[[#This Row],[Costo unitario]],"0.00")</f>
        <v>2566|Metra New Auburn|12.39|25.25</v>
      </c>
      <c r="C1929">
        <v>2566</v>
      </c>
      <c r="D1929">
        <v>51</v>
      </c>
      <c r="E1929" t="s">
        <v>5329</v>
      </c>
      <c r="G1929" t="s">
        <v>1872</v>
      </c>
      <c r="H1929" t="s">
        <v>1980</v>
      </c>
      <c r="I1929" s="134" t="s">
        <v>5330</v>
      </c>
      <c r="J1929" t="s">
        <v>894</v>
      </c>
      <c r="K1929" t="s">
        <v>5360</v>
      </c>
      <c r="L1929">
        <v>2128</v>
      </c>
      <c r="M1929" t="s">
        <v>911</v>
      </c>
      <c r="N1929" t="s">
        <v>2000</v>
      </c>
      <c r="O1929" t="s">
        <v>1999</v>
      </c>
      <c r="P1929">
        <v>12.39</v>
      </c>
      <c r="Q1929">
        <v>25.25</v>
      </c>
      <c r="R1929">
        <v>312.85000000000002</v>
      </c>
      <c r="S1929">
        <f>IFERROR(_xlfn.XLOOKUP(tbl_Facturas[[#This Row],[Key_Fact]],tbl_Manifiestos[Key_Manif],tbl_Manifiestos[Pagado a Broker],0),0)</f>
        <v>0</v>
      </c>
      <c r="T1929">
        <v>1306752.129999998</v>
      </c>
    </row>
    <row r="1930" spans="1:20" x14ac:dyDescent="0.25">
      <c r="A1930" t="s">
        <v>5833</v>
      </c>
      <c r="B1930" t="str">
        <f>tbl_Facturas[[#This Row],[Factura]] &amp; "|" &amp; tbl_Facturas[[#This Row],[Proyecto OK]] &amp; "|" &amp; TEXT(tbl_Facturas[[#This Row],[Horas o Viaje]],"0.00") &amp; "|" &amp; TEXT(tbl_Facturas[[#This Row],[Costo unitario]],"0.00")</f>
        <v>2566|Metra New Auburn|11.59|25.25</v>
      </c>
      <c r="C1930">
        <v>2566</v>
      </c>
      <c r="D1930">
        <v>678</v>
      </c>
      <c r="E1930" t="s">
        <v>1982</v>
      </c>
      <c r="G1930" t="s">
        <v>1056</v>
      </c>
      <c r="H1930" t="s">
        <v>1989</v>
      </c>
      <c r="I1930" s="134" t="s">
        <v>5330</v>
      </c>
      <c r="J1930" t="s">
        <v>894</v>
      </c>
      <c r="K1930" t="s">
        <v>5360</v>
      </c>
      <c r="L1930">
        <v>2128</v>
      </c>
      <c r="M1930" t="s">
        <v>911</v>
      </c>
      <c r="N1930" t="s">
        <v>2001</v>
      </c>
      <c r="O1930" t="s">
        <v>1999</v>
      </c>
      <c r="P1930">
        <v>11.59</v>
      </c>
      <c r="Q1930">
        <v>25.25</v>
      </c>
      <c r="R1930">
        <v>292.64999999999998</v>
      </c>
      <c r="S1930">
        <f>IFERROR(_xlfn.XLOOKUP(tbl_Facturas[[#This Row],[Key_Fact]],tbl_Manifiestos[Key_Manif],tbl_Manifiestos[Pagado a Broker],0),0)</f>
        <v>0</v>
      </c>
      <c r="T1930">
        <v>1307044.7799999979</v>
      </c>
    </row>
    <row r="1931" spans="1:20" x14ac:dyDescent="0.25">
      <c r="A1931" t="s">
        <v>5833</v>
      </c>
      <c r="B1931" t="str">
        <f>tbl_Facturas[[#This Row],[Factura]] &amp; "|" &amp; tbl_Facturas[[#This Row],[Proyecto OK]] &amp; "|" &amp; TEXT(tbl_Facturas[[#This Row],[Horas o Viaje]],"0.00") &amp; "|" &amp; TEXT(tbl_Facturas[[#This Row],[Costo unitario]],"0.00")</f>
        <v>2567|AR Term|8.25|118.00</v>
      </c>
      <c r="C1931">
        <v>2567</v>
      </c>
      <c r="D1931">
        <v>114</v>
      </c>
      <c r="E1931" t="s">
        <v>27</v>
      </c>
      <c r="G1931" t="s">
        <v>57</v>
      </c>
      <c r="H1931" t="s">
        <v>2002</v>
      </c>
      <c r="I1931" s="134" t="s">
        <v>5324</v>
      </c>
      <c r="J1931" t="s">
        <v>1039</v>
      </c>
      <c r="K1931" s="240" t="s">
        <v>1039</v>
      </c>
      <c r="P1931">
        <v>8.25</v>
      </c>
      <c r="Q1931">
        <v>118</v>
      </c>
      <c r="R1931">
        <v>973.5</v>
      </c>
      <c r="S1931">
        <f>IFERROR(_xlfn.XLOOKUP(tbl_Facturas[[#This Row],[Key_Fact]],tbl_Manifiestos[Key_Manif],tbl_Manifiestos[Pagado a Broker],0),0)</f>
        <v>0</v>
      </c>
      <c r="T1931">
        <v>1308018.2799999979</v>
      </c>
    </row>
    <row r="1932" spans="1:20" x14ac:dyDescent="0.25">
      <c r="A1932" t="s">
        <v>5833</v>
      </c>
      <c r="B1932" t="str">
        <f>tbl_Facturas[[#This Row],[Factura]] &amp; "|" &amp; tbl_Facturas[[#This Row],[Proyecto OK]] &amp; "|" &amp; TEXT(tbl_Facturas[[#This Row],[Horas o Viaje]],"0.00") &amp; "|" &amp; TEXT(tbl_Facturas[[#This Row],[Costo unitario]],"0.00")</f>
        <v>2567|AR Term|9.25|118.00</v>
      </c>
      <c r="C1932">
        <v>2567</v>
      </c>
      <c r="D1932">
        <v>114</v>
      </c>
      <c r="E1932" t="s">
        <v>27</v>
      </c>
      <c r="G1932" t="s">
        <v>57</v>
      </c>
      <c r="H1932" t="s">
        <v>2003</v>
      </c>
      <c r="I1932" s="134" t="s">
        <v>5324</v>
      </c>
      <c r="J1932" t="s">
        <v>1039</v>
      </c>
      <c r="K1932" s="240" t="s">
        <v>1039</v>
      </c>
      <c r="P1932">
        <v>9.25</v>
      </c>
      <c r="Q1932">
        <v>118</v>
      </c>
      <c r="R1932">
        <v>1091.5</v>
      </c>
      <c r="S1932">
        <f>IFERROR(_xlfn.XLOOKUP(tbl_Facturas[[#This Row],[Key_Fact]],tbl_Manifiestos[Key_Manif],tbl_Manifiestos[Pagado a Broker],0),0)</f>
        <v>0</v>
      </c>
      <c r="T1932">
        <v>1309109.7799999979</v>
      </c>
    </row>
    <row r="1933" spans="1:20" x14ac:dyDescent="0.25">
      <c r="A1933" t="s">
        <v>5833</v>
      </c>
      <c r="B1933" t="str">
        <f>tbl_Facturas[[#This Row],[Factura]] &amp; "|" &amp; tbl_Facturas[[#This Row],[Proyecto OK]] &amp; "|" &amp; TEXT(tbl_Facturas[[#This Row],[Horas o Viaje]],"0.00") &amp; "|" &amp; TEXT(tbl_Facturas[[#This Row],[Costo unitario]],"0.00")</f>
        <v>2567|AR Term|12.25|118.00</v>
      </c>
      <c r="C1933">
        <v>2567</v>
      </c>
      <c r="D1933">
        <v>114</v>
      </c>
      <c r="E1933" t="s">
        <v>27</v>
      </c>
      <c r="G1933" t="s">
        <v>57</v>
      </c>
      <c r="H1933" t="s">
        <v>2004</v>
      </c>
      <c r="I1933" s="134" t="s">
        <v>5324</v>
      </c>
      <c r="J1933" t="s">
        <v>1039</v>
      </c>
      <c r="K1933" s="240" t="s">
        <v>1039</v>
      </c>
      <c r="P1933">
        <v>12.25</v>
      </c>
      <c r="Q1933">
        <v>118</v>
      </c>
      <c r="R1933">
        <v>1445.5</v>
      </c>
      <c r="S1933">
        <f>IFERROR(_xlfn.XLOOKUP(tbl_Facturas[[#This Row],[Key_Fact]],tbl_Manifiestos[Key_Manif],tbl_Manifiestos[Pagado a Broker],0),0)</f>
        <v>0</v>
      </c>
      <c r="T1933">
        <v>1310555.2799999979</v>
      </c>
    </row>
    <row r="1934" spans="1:20" x14ac:dyDescent="0.25">
      <c r="A1934" t="s">
        <v>5833</v>
      </c>
      <c r="B1934" t="str">
        <f>tbl_Facturas[[#This Row],[Factura]] &amp; "|" &amp; tbl_Facturas[[#This Row],[Proyecto OK]] &amp; "|" &amp; TEXT(tbl_Facturas[[#This Row],[Horas o Viaje]],"0.00") &amp; "|" &amp; TEXT(tbl_Facturas[[#This Row],[Costo unitario]],"0.00")</f>
        <v>2567|AR Term|10.00|118.00</v>
      </c>
      <c r="C1934">
        <v>2567</v>
      </c>
      <c r="D1934">
        <v>58</v>
      </c>
      <c r="E1934" t="s">
        <v>12</v>
      </c>
      <c r="G1934" t="s">
        <v>539</v>
      </c>
      <c r="H1934" t="s">
        <v>2005</v>
      </c>
      <c r="I1934" s="134" t="s">
        <v>5324</v>
      </c>
      <c r="J1934" t="s">
        <v>1039</v>
      </c>
      <c r="K1934" s="240" t="s">
        <v>1039</v>
      </c>
      <c r="P1934">
        <v>10</v>
      </c>
      <c r="Q1934">
        <v>118</v>
      </c>
      <c r="R1934">
        <v>1180</v>
      </c>
      <c r="S1934">
        <f>IFERROR(_xlfn.XLOOKUP(tbl_Facturas[[#This Row],[Key_Fact]],tbl_Manifiestos[Key_Manif],tbl_Manifiestos[Pagado a Broker],0),0)</f>
        <v>0</v>
      </c>
      <c r="T1934">
        <v>1311735.2799999979</v>
      </c>
    </row>
    <row r="1935" spans="1:20" x14ac:dyDescent="0.25">
      <c r="A1935" t="s">
        <v>5833</v>
      </c>
      <c r="B1935" t="str">
        <f>tbl_Facturas[[#This Row],[Factura]] &amp; "|" &amp; tbl_Facturas[[#This Row],[Proyecto OK]] &amp; "|" &amp; TEXT(tbl_Facturas[[#This Row],[Horas o Viaje]],"0.00") &amp; "|" &amp; TEXT(tbl_Facturas[[#This Row],[Costo unitario]],"0.00")</f>
        <v>2567|AR Term|10.00|118.00</v>
      </c>
      <c r="C1935">
        <v>2567</v>
      </c>
      <c r="D1935">
        <v>114</v>
      </c>
      <c r="E1935" t="s">
        <v>27</v>
      </c>
      <c r="G1935" t="s">
        <v>57</v>
      </c>
      <c r="H1935" t="s">
        <v>2006</v>
      </c>
      <c r="I1935" s="134" t="s">
        <v>5324</v>
      </c>
      <c r="J1935" t="s">
        <v>1039</v>
      </c>
      <c r="K1935" s="240" t="s">
        <v>1039</v>
      </c>
      <c r="P1935">
        <v>10</v>
      </c>
      <c r="Q1935">
        <v>118</v>
      </c>
      <c r="R1935">
        <v>1180</v>
      </c>
      <c r="S1935">
        <f>IFERROR(_xlfn.XLOOKUP(tbl_Facturas[[#This Row],[Key_Fact]],tbl_Manifiestos[Key_Manif],tbl_Manifiestos[Pagado a Broker],0),0)</f>
        <v>0</v>
      </c>
      <c r="T1935">
        <v>1312915.2799999979</v>
      </c>
    </row>
    <row r="1936" spans="1:20" x14ac:dyDescent="0.25">
      <c r="A1936" t="s">
        <v>5833</v>
      </c>
      <c r="B1936" t="str">
        <f>tbl_Facturas[[#This Row],[Factura]] &amp; "|" &amp; tbl_Facturas[[#This Row],[Proyecto OK]] &amp; "|" &amp; TEXT(tbl_Facturas[[#This Row],[Horas o Viaje]],"0.00") &amp; "|" &amp; TEXT(tbl_Facturas[[#This Row],[Costo unitario]],"0.00")</f>
        <v>2567|AR Term|9.00|118.00</v>
      </c>
      <c r="C1936">
        <v>2567</v>
      </c>
      <c r="D1936">
        <v>114</v>
      </c>
      <c r="E1936" t="s">
        <v>27</v>
      </c>
      <c r="G1936" t="s">
        <v>57</v>
      </c>
      <c r="H1936" t="s">
        <v>2007</v>
      </c>
      <c r="I1936" s="134" t="s">
        <v>5324</v>
      </c>
      <c r="J1936" t="s">
        <v>1039</v>
      </c>
      <c r="K1936" s="240" t="s">
        <v>1039</v>
      </c>
      <c r="P1936">
        <v>9</v>
      </c>
      <c r="Q1936">
        <v>118</v>
      </c>
      <c r="R1936">
        <v>1062</v>
      </c>
      <c r="S1936">
        <f>IFERROR(_xlfn.XLOOKUP(tbl_Facturas[[#This Row],[Key_Fact]],tbl_Manifiestos[Key_Manif],tbl_Manifiestos[Pagado a Broker],0),0)</f>
        <v>0</v>
      </c>
      <c r="T1936">
        <v>1313977.2799999979</v>
      </c>
    </row>
    <row r="1937" spans="1:20" x14ac:dyDescent="0.25">
      <c r="A1937" t="s">
        <v>5833</v>
      </c>
      <c r="B1937" t="str">
        <f>tbl_Facturas[[#This Row],[Factura]] &amp; "|" &amp; tbl_Facturas[[#This Row],[Proyecto OK]] &amp; "|" &amp; TEXT(tbl_Facturas[[#This Row],[Horas o Viaje]],"0.00") &amp; "|" &amp; TEXT(tbl_Facturas[[#This Row],[Costo unitario]],"0.00")</f>
        <v>2568|JV|3.25|105.00</v>
      </c>
      <c r="C1937">
        <v>2568</v>
      </c>
      <c r="D1937">
        <v>25</v>
      </c>
      <c r="E1937" t="s">
        <v>1339</v>
      </c>
      <c r="G1937" t="s">
        <v>1340</v>
      </c>
      <c r="H1937" t="s">
        <v>2008</v>
      </c>
      <c r="I1937" s="134" t="s">
        <v>5328</v>
      </c>
      <c r="J1937" t="s">
        <v>711</v>
      </c>
      <c r="K1937" t="s">
        <v>711</v>
      </c>
      <c r="P1937">
        <v>3.25</v>
      </c>
      <c r="Q1937">
        <v>105</v>
      </c>
      <c r="R1937">
        <v>341.25</v>
      </c>
      <c r="S1937">
        <f>IFERROR(_xlfn.XLOOKUP(tbl_Facturas[[#This Row],[Key_Fact]],tbl_Manifiestos[Key_Manif],tbl_Manifiestos[Pagado a Broker],0),0)</f>
        <v>307.125</v>
      </c>
      <c r="T1937">
        <v>1314318.5299999979</v>
      </c>
    </row>
    <row r="1938" spans="1:20" x14ac:dyDescent="0.25">
      <c r="A1938" t="s">
        <v>5833</v>
      </c>
      <c r="B1938" t="str">
        <f>tbl_Facturas[[#This Row],[Factura]] &amp; "|" &amp; tbl_Facturas[[#This Row],[Proyecto OK]] &amp; "|" &amp; TEXT(tbl_Facturas[[#This Row],[Horas o Viaje]],"0.00") &amp; "|" &amp; TEXT(tbl_Facturas[[#This Row],[Costo unitario]],"0.00")</f>
        <v>2568|JV|6.25|105.00</v>
      </c>
      <c r="C1938">
        <v>2568</v>
      </c>
      <c r="D1938">
        <v>25</v>
      </c>
      <c r="E1938" t="s">
        <v>1339</v>
      </c>
      <c r="G1938" t="s">
        <v>1340</v>
      </c>
      <c r="H1938" t="s">
        <v>2009</v>
      </c>
      <c r="I1938" s="134" t="s">
        <v>5328</v>
      </c>
      <c r="J1938" t="s">
        <v>711</v>
      </c>
      <c r="K1938" t="s">
        <v>711</v>
      </c>
      <c r="P1938">
        <v>6.25</v>
      </c>
      <c r="Q1938">
        <v>105</v>
      </c>
      <c r="R1938">
        <v>656.25</v>
      </c>
      <c r="S1938">
        <f>IFERROR(_xlfn.XLOOKUP(tbl_Facturas[[#This Row],[Key_Fact]],tbl_Manifiestos[Key_Manif],tbl_Manifiestos[Pagado a Broker],0),0)</f>
        <v>590.625</v>
      </c>
      <c r="T1938">
        <v>1314974.7799999979</v>
      </c>
    </row>
    <row r="1939" spans="1:20" x14ac:dyDescent="0.25">
      <c r="A1939" t="s">
        <v>5833</v>
      </c>
      <c r="B1939" t="str">
        <f>tbl_Facturas[[#This Row],[Factura]] &amp; "|" &amp; tbl_Facturas[[#This Row],[Proyecto OK]] &amp; "|" &amp; TEXT(tbl_Facturas[[#This Row],[Horas o Viaje]],"0.00") &amp; "|" &amp; TEXT(tbl_Facturas[[#This Row],[Costo unitario]],"0.00")</f>
        <v>2569|OAM|5.00|105.00</v>
      </c>
      <c r="C1939">
        <v>2569</v>
      </c>
      <c r="D1939">
        <v>515</v>
      </c>
      <c r="E1939" t="s">
        <v>27</v>
      </c>
      <c r="G1939" t="s">
        <v>54</v>
      </c>
      <c r="H1939" t="s">
        <v>2010</v>
      </c>
      <c r="I1939" s="134" t="s">
        <v>5867</v>
      </c>
      <c r="J1939" t="s">
        <v>787</v>
      </c>
      <c r="K1939" t="s">
        <v>787</v>
      </c>
      <c r="P1939">
        <v>5</v>
      </c>
      <c r="Q1939">
        <v>105</v>
      </c>
      <c r="R1939">
        <v>525</v>
      </c>
      <c r="S1939">
        <f>IFERROR(_xlfn.XLOOKUP(tbl_Facturas[[#This Row],[Key_Fact]],tbl_Manifiestos[Key_Manif],tbl_Manifiestos[Pagado a Broker],0),0)</f>
        <v>472.5</v>
      </c>
      <c r="T1939">
        <v>1315499.7799999979</v>
      </c>
    </row>
    <row r="1940" spans="1:20" x14ac:dyDescent="0.25">
      <c r="A1940" t="s">
        <v>5833</v>
      </c>
      <c r="B1940" t="str">
        <f>tbl_Facturas[[#This Row],[Factura]] &amp; "|" &amp; tbl_Facturas[[#This Row],[Proyecto OK]] &amp; "|" &amp; TEXT(tbl_Facturas[[#This Row],[Horas o Viaje]],"0.00") &amp; "|" &amp; TEXT(tbl_Facturas[[#This Row],[Costo unitario]],"0.00")</f>
        <v>2569|OAM|7.75|105.00</v>
      </c>
      <c r="C1940">
        <v>2569</v>
      </c>
      <c r="D1940">
        <v>25</v>
      </c>
      <c r="E1940" t="s">
        <v>1339</v>
      </c>
      <c r="G1940" t="s">
        <v>1340</v>
      </c>
      <c r="H1940" t="s">
        <v>2011</v>
      </c>
      <c r="I1940" s="134" t="s">
        <v>5867</v>
      </c>
      <c r="J1940" t="s">
        <v>787</v>
      </c>
      <c r="K1940" t="s">
        <v>787</v>
      </c>
      <c r="P1940">
        <v>7.75</v>
      </c>
      <c r="Q1940">
        <v>105</v>
      </c>
      <c r="R1940">
        <v>813.75</v>
      </c>
      <c r="S1940">
        <f>IFERROR(_xlfn.XLOOKUP(tbl_Facturas[[#This Row],[Key_Fact]],tbl_Manifiestos[Key_Manif],tbl_Manifiestos[Pagado a Broker],0),0)</f>
        <v>732.375</v>
      </c>
      <c r="T1940">
        <v>1316313.5299999979</v>
      </c>
    </row>
    <row r="1941" spans="1:20" x14ac:dyDescent="0.25">
      <c r="A1941" t="s">
        <v>5833</v>
      </c>
      <c r="B1941" t="str">
        <f>tbl_Facturas[[#This Row],[Factura]] &amp; "|" &amp; tbl_Facturas[[#This Row],[Proyecto OK]] &amp; "|" &amp; TEXT(tbl_Facturas[[#This Row],[Horas o Viaje]],"0.00") &amp; "|" &amp; TEXT(tbl_Facturas[[#This Row],[Costo unitario]],"0.00")</f>
        <v>2569|OAM|6.00|105.00</v>
      </c>
      <c r="C1941">
        <v>2569</v>
      </c>
      <c r="D1941">
        <v>25</v>
      </c>
      <c r="E1941" t="s">
        <v>1339</v>
      </c>
      <c r="G1941" t="s">
        <v>1340</v>
      </c>
      <c r="H1941" t="s">
        <v>2012</v>
      </c>
      <c r="I1941" s="134" t="s">
        <v>5867</v>
      </c>
      <c r="J1941" t="s">
        <v>787</v>
      </c>
      <c r="K1941" t="s">
        <v>787</v>
      </c>
      <c r="P1941">
        <v>6</v>
      </c>
      <c r="Q1941">
        <v>105</v>
      </c>
      <c r="R1941">
        <v>630</v>
      </c>
      <c r="S1941">
        <f>IFERROR(_xlfn.XLOOKUP(tbl_Facturas[[#This Row],[Key_Fact]],tbl_Manifiestos[Key_Manif],tbl_Manifiestos[Pagado a Broker],0),0)</f>
        <v>567</v>
      </c>
      <c r="T1941">
        <v>1316943.5299999979</v>
      </c>
    </row>
    <row r="1942" spans="1:20" x14ac:dyDescent="0.25">
      <c r="A1942" t="s">
        <v>5833</v>
      </c>
      <c r="B1942" t="str">
        <f>tbl_Facturas[[#This Row],[Factura]] &amp; "|" &amp; tbl_Facturas[[#This Row],[Proyecto OK]] &amp; "|" &amp; TEXT(tbl_Facturas[[#This Row],[Horas o Viaje]],"0.00") &amp; "|" &amp; TEXT(tbl_Facturas[[#This Row],[Costo unitario]],"0.00")</f>
        <v>2569|OAM|7.00|105.00</v>
      </c>
      <c r="C1942">
        <v>2569</v>
      </c>
      <c r="D1942">
        <v>25</v>
      </c>
      <c r="E1942" t="s">
        <v>1339</v>
      </c>
      <c r="G1942" t="s">
        <v>1340</v>
      </c>
      <c r="H1942" t="s">
        <v>2013</v>
      </c>
      <c r="I1942" s="134" t="s">
        <v>5867</v>
      </c>
      <c r="J1942" t="s">
        <v>787</v>
      </c>
      <c r="K1942" t="s">
        <v>787</v>
      </c>
      <c r="P1942">
        <v>7</v>
      </c>
      <c r="Q1942">
        <v>105</v>
      </c>
      <c r="R1942">
        <v>735</v>
      </c>
      <c r="S1942">
        <f>IFERROR(_xlfn.XLOOKUP(tbl_Facturas[[#This Row],[Key_Fact]],tbl_Manifiestos[Key_Manif],tbl_Manifiestos[Pagado a Broker],0),0)</f>
        <v>661.5</v>
      </c>
      <c r="T1942">
        <v>1317678.5299999979</v>
      </c>
    </row>
    <row r="1943" spans="1:20" x14ac:dyDescent="0.25">
      <c r="A1943" t="s">
        <v>5833</v>
      </c>
      <c r="B1943" t="str">
        <f>tbl_Facturas[[#This Row],[Factura]] &amp; "|" &amp; tbl_Facturas[[#This Row],[Proyecto OK]] &amp; "|" &amp; TEXT(tbl_Facturas[[#This Row],[Horas o Viaje]],"0.00") &amp; "|" &amp; TEXT(tbl_Facturas[[#This Row],[Costo unitario]],"0.00")</f>
        <v>2569|OAM|5.00|105.00</v>
      </c>
      <c r="C1943">
        <v>2569</v>
      </c>
      <c r="D1943">
        <v>25</v>
      </c>
      <c r="E1943" t="s">
        <v>1339</v>
      </c>
      <c r="G1943" t="s">
        <v>1340</v>
      </c>
      <c r="H1943" t="s">
        <v>2014</v>
      </c>
      <c r="I1943" s="134" t="s">
        <v>5867</v>
      </c>
      <c r="J1943" t="s">
        <v>787</v>
      </c>
      <c r="K1943" t="s">
        <v>787</v>
      </c>
      <c r="P1943">
        <v>5</v>
      </c>
      <c r="Q1943">
        <v>105</v>
      </c>
      <c r="R1943">
        <v>525</v>
      </c>
      <c r="S1943">
        <f>IFERROR(_xlfn.XLOOKUP(tbl_Facturas[[#This Row],[Key_Fact]],tbl_Manifiestos[Key_Manif],tbl_Manifiestos[Pagado a Broker],0),0)</f>
        <v>472.5</v>
      </c>
      <c r="T1943">
        <v>1318203.5299999979</v>
      </c>
    </row>
    <row r="1944" spans="1:20" x14ac:dyDescent="0.25">
      <c r="A1944" t="s">
        <v>5833</v>
      </c>
      <c r="B1944" t="str">
        <f>tbl_Facturas[[#This Row],[Factura]] &amp; "|" &amp; tbl_Facturas[[#This Row],[Proyecto OK]] &amp; "|" &amp; TEXT(tbl_Facturas[[#This Row],[Horas o Viaje]],"0.00") &amp; "|" &amp; TEXT(tbl_Facturas[[#This Row],[Costo unitario]],"0.00")</f>
        <v>2569|OAM|6.75|105.00</v>
      </c>
      <c r="C1944">
        <v>2569</v>
      </c>
      <c r="D1944">
        <v>325</v>
      </c>
      <c r="E1944" t="s">
        <v>27</v>
      </c>
      <c r="G1944" t="s">
        <v>34</v>
      </c>
      <c r="H1944" t="s">
        <v>2015</v>
      </c>
      <c r="I1944" s="134" t="s">
        <v>5867</v>
      </c>
      <c r="J1944" t="s">
        <v>787</v>
      </c>
      <c r="K1944" t="s">
        <v>787</v>
      </c>
      <c r="P1944">
        <v>6.75</v>
      </c>
      <c r="Q1944">
        <v>105</v>
      </c>
      <c r="R1944">
        <v>708.75</v>
      </c>
      <c r="S1944">
        <f>IFERROR(_xlfn.XLOOKUP(tbl_Facturas[[#This Row],[Key_Fact]],tbl_Manifiestos[Key_Manif],tbl_Manifiestos[Pagado a Broker],0),0)</f>
        <v>0</v>
      </c>
      <c r="T1944">
        <v>1318912.2799999979</v>
      </c>
    </row>
    <row r="1945" spans="1:20" x14ac:dyDescent="0.25">
      <c r="A1945" t="s">
        <v>5833</v>
      </c>
      <c r="B1945" t="str">
        <f>tbl_Facturas[[#This Row],[Factura]] &amp; "|" &amp; tbl_Facturas[[#This Row],[Proyecto OK]] &amp; "|" &amp; TEXT(tbl_Facturas[[#This Row],[Horas o Viaje]],"0.00") &amp; "|" &amp; TEXT(tbl_Facturas[[#This Row],[Costo unitario]],"0.00")</f>
        <v>2569|OAM|7.50|105.00</v>
      </c>
      <c r="C1945">
        <v>2569</v>
      </c>
      <c r="D1945">
        <v>58</v>
      </c>
      <c r="E1945" t="s">
        <v>12</v>
      </c>
      <c r="G1945" t="s">
        <v>539</v>
      </c>
      <c r="H1945" t="s">
        <v>2016</v>
      </c>
      <c r="I1945" s="134" t="s">
        <v>5867</v>
      </c>
      <c r="J1945" t="s">
        <v>787</v>
      </c>
      <c r="K1945" t="s">
        <v>787</v>
      </c>
      <c r="P1945">
        <v>7.5</v>
      </c>
      <c r="Q1945">
        <v>105</v>
      </c>
      <c r="R1945">
        <v>787.5</v>
      </c>
      <c r="S1945">
        <f>IFERROR(_xlfn.XLOOKUP(tbl_Facturas[[#This Row],[Key_Fact]],tbl_Manifiestos[Key_Manif],tbl_Manifiestos[Pagado a Broker],0),0)</f>
        <v>0</v>
      </c>
      <c r="T1945">
        <v>1319699.7799999979</v>
      </c>
    </row>
    <row r="1946" spans="1:20" x14ac:dyDescent="0.25">
      <c r="A1946" t="s">
        <v>5833</v>
      </c>
      <c r="B1946" t="str">
        <f>tbl_Facturas[[#This Row],[Factura]] &amp; "|" &amp; tbl_Facturas[[#This Row],[Proyecto OK]] &amp; "|" &amp; TEXT(tbl_Facturas[[#This Row],[Horas o Viaje]],"0.00") &amp; "|" &amp; TEXT(tbl_Facturas[[#This Row],[Costo unitario]],"0.00")</f>
        <v>2569|OAM|4.75|105.00</v>
      </c>
      <c r="C1946">
        <v>2569</v>
      </c>
      <c r="D1946">
        <v>25</v>
      </c>
      <c r="E1946" t="s">
        <v>1339</v>
      </c>
      <c r="G1946" t="s">
        <v>1340</v>
      </c>
      <c r="H1946" t="s">
        <v>2017</v>
      </c>
      <c r="I1946" s="134" t="s">
        <v>5867</v>
      </c>
      <c r="J1946" t="s">
        <v>787</v>
      </c>
      <c r="K1946" t="s">
        <v>787</v>
      </c>
      <c r="P1946">
        <v>4.75</v>
      </c>
      <c r="Q1946">
        <v>105</v>
      </c>
      <c r="R1946">
        <v>498.75</v>
      </c>
      <c r="S1946">
        <f>IFERROR(_xlfn.XLOOKUP(tbl_Facturas[[#This Row],[Key_Fact]],tbl_Manifiestos[Key_Manif],tbl_Manifiestos[Pagado a Broker],0),0)</f>
        <v>0</v>
      </c>
      <c r="T1946">
        <v>1320198.5299999979</v>
      </c>
    </row>
    <row r="1947" spans="1:20" x14ac:dyDescent="0.25">
      <c r="A1947" t="s">
        <v>5833</v>
      </c>
      <c r="B1947" t="str">
        <f>tbl_Facturas[[#This Row],[Factura]] &amp; "|" &amp; tbl_Facturas[[#This Row],[Proyecto OK]] &amp; "|" &amp; TEXT(tbl_Facturas[[#This Row],[Horas o Viaje]],"0.00") &amp; "|" &amp; TEXT(tbl_Facturas[[#This Row],[Costo unitario]],"0.00")</f>
        <v>2569|OAM|5.25|105.00</v>
      </c>
      <c r="C1947">
        <v>2569</v>
      </c>
      <c r="D1947">
        <v>25</v>
      </c>
      <c r="E1947" t="s">
        <v>1339</v>
      </c>
      <c r="G1947" t="s">
        <v>1340</v>
      </c>
      <c r="H1947" t="s">
        <v>2018</v>
      </c>
      <c r="I1947" s="134" t="s">
        <v>5867</v>
      </c>
      <c r="J1947" t="s">
        <v>787</v>
      </c>
      <c r="K1947" t="s">
        <v>787</v>
      </c>
      <c r="P1947">
        <v>5.25</v>
      </c>
      <c r="Q1947">
        <v>105</v>
      </c>
      <c r="R1947">
        <v>551.25</v>
      </c>
      <c r="S1947">
        <f>IFERROR(_xlfn.XLOOKUP(tbl_Facturas[[#This Row],[Key_Fact]],tbl_Manifiestos[Key_Manif],tbl_Manifiestos[Pagado a Broker],0),0)</f>
        <v>496.125</v>
      </c>
      <c r="T1947">
        <v>1320749.7799999979</v>
      </c>
    </row>
    <row r="1948" spans="1:20" x14ac:dyDescent="0.25">
      <c r="A1948" t="s">
        <v>5834</v>
      </c>
      <c r="B1948" t="str">
        <f>tbl_Facturas[[#This Row],[Factura]] &amp; "|" &amp; tbl_Facturas[[#This Row],[Proyecto OK]] &amp; "|" &amp; TEXT(tbl_Facturas[[#This Row],[Horas o Viaje]],"0.00") &amp; "|" &amp; TEXT(tbl_Facturas[[#This Row],[Costo unitario]],"0.00")</f>
        <v>2570|Lead Service Replacement|9.00|120.00</v>
      </c>
      <c r="C1948">
        <v>2570</v>
      </c>
      <c r="D1948">
        <v>54</v>
      </c>
      <c r="E1948" t="s">
        <v>19</v>
      </c>
      <c r="G1948" t="s">
        <v>479</v>
      </c>
      <c r="H1948" t="s">
        <v>2019</v>
      </c>
      <c r="I1948" s="134" t="s">
        <v>5322</v>
      </c>
      <c r="J1948" t="s">
        <v>1654</v>
      </c>
      <c r="K1948" t="s">
        <v>5881</v>
      </c>
      <c r="L1948" t="s">
        <v>5900</v>
      </c>
      <c r="P1948">
        <v>9</v>
      </c>
      <c r="Q1948">
        <v>120</v>
      </c>
      <c r="R1948">
        <v>1080</v>
      </c>
      <c r="S1948">
        <f>IFERROR(_xlfn.XLOOKUP(tbl_Facturas[[#This Row],[Key_Fact]],tbl_Manifiestos[Key_Manif],tbl_Manifiestos[Pagado a Broker],0),0)</f>
        <v>0</v>
      </c>
      <c r="T1948">
        <v>1321829.7799999979</v>
      </c>
    </row>
    <row r="1949" spans="1:20" x14ac:dyDescent="0.25">
      <c r="A1949" t="s">
        <v>5834</v>
      </c>
      <c r="B1949" t="str">
        <f>tbl_Facturas[[#This Row],[Factura]] &amp; "|" &amp; tbl_Facturas[[#This Row],[Proyecto OK]] &amp; "|" &amp; TEXT(tbl_Facturas[[#This Row],[Horas o Viaje]],"0.00") &amp; "|" &amp; TEXT(tbl_Facturas[[#This Row],[Costo unitario]],"0.00")</f>
        <v>2570|Lead Service Replacement|8.50|120.00</v>
      </c>
      <c r="C1949">
        <v>2570</v>
      </c>
      <c r="D1949">
        <v>54</v>
      </c>
      <c r="E1949" t="s">
        <v>19</v>
      </c>
      <c r="G1949" t="s">
        <v>479</v>
      </c>
      <c r="H1949" t="s">
        <v>2020</v>
      </c>
      <c r="I1949" s="134" t="s">
        <v>5322</v>
      </c>
      <c r="J1949" t="s">
        <v>1654</v>
      </c>
      <c r="K1949" t="s">
        <v>5881</v>
      </c>
      <c r="L1949" t="s">
        <v>5900</v>
      </c>
      <c r="P1949">
        <v>8.5</v>
      </c>
      <c r="Q1949">
        <v>120</v>
      </c>
      <c r="R1949">
        <v>1020</v>
      </c>
      <c r="S1949">
        <f>IFERROR(_xlfn.XLOOKUP(tbl_Facturas[[#This Row],[Key_Fact]],tbl_Manifiestos[Key_Manif],tbl_Manifiestos[Pagado a Broker],0),0)</f>
        <v>0</v>
      </c>
      <c r="T1949">
        <v>1322849.7799999979</v>
      </c>
    </row>
    <row r="1950" spans="1:20" x14ac:dyDescent="0.25">
      <c r="A1950" t="s">
        <v>5834</v>
      </c>
      <c r="B1950" t="str">
        <f>tbl_Facturas[[#This Row],[Factura]] &amp; "|" &amp; tbl_Facturas[[#This Row],[Proyecto OK]] &amp; "|" &amp; TEXT(tbl_Facturas[[#This Row],[Horas o Viaje]],"0.00") &amp; "|" &amp; TEXT(tbl_Facturas[[#This Row],[Costo unitario]],"0.00")</f>
        <v>2570|Lead Service Replacement|9.00|120.00</v>
      </c>
      <c r="C1950">
        <v>2570</v>
      </c>
      <c r="D1950">
        <v>54</v>
      </c>
      <c r="E1950" t="s">
        <v>19</v>
      </c>
      <c r="G1950" t="s">
        <v>479</v>
      </c>
      <c r="H1950" t="s">
        <v>2021</v>
      </c>
      <c r="I1950" s="134" t="s">
        <v>5322</v>
      </c>
      <c r="J1950" t="s">
        <v>1654</v>
      </c>
      <c r="K1950" t="s">
        <v>5881</v>
      </c>
      <c r="L1950" t="s">
        <v>5900</v>
      </c>
      <c r="P1950">
        <v>9</v>
      </c>
      <c r="Q1950">
        <v>120</v>
      </c>
      <c r="R1950">
        <v>1080</v>
      </c>
      <c r="S1950">
        <f>IFERROR(_xlfn.XLOOKUP(tbl_Facturas[[#This Row],[Key_Fact]],tbl_Manifiestos[Key_Manif],tbl_Manifiestos[Pagado a Broker],0),0)</f>
        <v>0</v>
      </c>
      <c r="T1950">
        <v>1323929.7799999979</v>
      </c>
    </row>
    <row r="1951" spans="1:20" x14ac:dyDescent="0.25">
      <c r="A1951" t="s">
        <v>5834</v>
      </c>
      <c r="B1951" t="str">
        <f>tbl_Facturas[[#This Row],[Factura]] &amp; "|" &amp; tbl_Facturas[[#This Row],[Proyecto OK]] &amp; "|" &amp; TEXT(tbl_Facturas[[#This Row],[Horas o Viaje]],"0.00") &amp; "|" &amp; TEXT(tbl_Facturas[[#This Row],[Costo unitario]],"0.00")</f>
        <v>2571|Berry Project|1.00|420.00</v>
      </c>
      <c r="C1951">
        <v>2571</v>
      </c>
      <c r="D1951">
        <v>14</v>
      </c>
      <c r="E1951" t="s">
        <v>1812</v>
      </c>
      <c r="G1951" t="s">
        <v>2022</v>
      </c>
      <c r="H1951" t="s">
        <v>2023</v>
      </c>
      <c r="I1951" s="134" t="s">
        <v>5322</v>
      </c>
      <c r="J1951" t="s">
        <v>1219</v>
      </c>
      <c r="K1951" t="s">
        <v>5883</v>
      </c>
      <c r="L1951">
        <v>2513</v>
      </c>
      <c r="M1951" t="s">
        <v>622</v>
      </c>
      <c r="P1951">
        <v>1</v>
      </c>
      <c r="Q1951">
        <v>420</v>
      </c>
      <c r="R1951">
        <v>420</v>
      </c>
      <c r="S1951">
        <f>IFERROR(_xlfn.XLOOKUP(tbl_Facturas[[#This Row],[Key_Fact]],tbl_Manifiestos[Key_Manif],tbl_Manifiestos[Pagado a Broker],0),0)</f>
        <v>390.6</v>
      </c>
      <c r="T1951">
        <v>1324349.7799999979</v>
      </c>
    </row>
    <row r="1952" spans="1:20" x14ac:dyDescent="0.25">
      <c r="A1952" t="s">
        <v>5834</v>
      </c>
      <c r="B1952" t="str">
        <f>tbl_Facturas[[#This Row],[Factura]] &amp; "|" &amp; tbl_Facturas[[#This Row],[Proyecto OK]] &amp; "|" &amp; TEXT(tbl_Facturas[[#This Row],[Horas o Viaje]],"0.00") &amp; "|" &amp; TEXT(tbl_Facturas[[#This Row],[Costo unitario]],"0.00")</f>
        <v>2571|Berry Project|1.00|420.00</v>
      </c>
      <c r="C1952">
        <v>2571</v>
      </c>
      <c r="D1952">
        <v>14</v>
      </c>
      <c r="E1952" t="s">
        <v>1812</v>
      </c>
      <c r="G1952" t="s">
        <v>2022</v>
      </c>
      <c r="H1952" t="s">
        <v>2024</v>
      </c>
      <c r="I1952" s="134" t="s">
        <v>5322</v>
      </c>
      <c r="J1952" t="s">
        <v>1219</v>
      </c>
      <c r="K1952" t="s">
        <v>5883</v>
      </c>
      <c r="L1952">
        <v>2513</v>
      </c>
      <c r="M1952" t="s">
        <v>622</v>
      </c>
      <c r="P1952">
        <v>1</v>
      </c>
      <c r="Q1952">
        <v>420</v>
      </c>
      <c r="R1952">
        <v>420</v>
      </c>
      <c r="S1952">
        <f>IFERROR(_xlfn.XLOOKUP(tbl_Facturas[[#This Row],[Key_Fact]],tbl_Manifiestos[Key_Manif],tbl_Manifiestos[Pagado a Broker],0),0)</f>
        <v>390.6</v>
      </c>
      <c r="T1952">
        <v>1324769.7799999979</v>
      </c>
    </row>
    <row r="1953" spans="1:20" x14ac:dyDescent="0.25">
      <c r="A1953" t="s">
        <v>5834</v>
      </c>
      <c r="B1953" t="str">
        <f>tbl_Facturas[[#This Row],[Factura]] &amp; "|" &amp; tbl_Facturas[[#This Row],[Proyecto OK]] &amp; "|" &amp; TEXT(tbl_Facturas[[#This Row],[Horas o Viaje]],"0.00") &amp; "|" &amp; TEXT(tbl_Facturas[[#This Row],[Costo unitario]],"0.00")</f>
        <v>2571|Berry Project|9.50|130.00</v>
      </c>
      <c r="C1953">
        <v>2571</v>
      </c>
      <c r="D1953">
        <v>14</v>
      </c>
      <c r="E1953" t="s">
        <v>5335</v>
      </c>
      <c r="G1953" t="s">
        <v>2025</v>
      </c>
      <c r="H1953" t="s">
        <v>2026</v>
      </c>
      <c r="I1953" s="134" t="s">
        <v>5322</v>
      </c>
      <c r="J1953" t="s">
        <v>1219</v>
      </c>
      <c r="K1953" t="s">
        <v>5883</v>
      </c>
      <c r="L1953">
        <v>2513</v>
      </c>
      <c r="P1953">
        <v>9.5</v>
      </c>
      <c r="Q1953">
        <v>130</v>
      </c>
      <c r="R1953">
        <v>1235</v>
      </c>
      <c r="S1953">
        <f>IFERROR(_xlfn.XLOOKUP(tbl_Facturas[[#This Row],[Key_Fact]],tbl_Manifiestos[Key_Manif],tbl_Manifiestos[Pagado a Broker],0),0)</f>
        <v>0</v>
      </c>
      <c r="T1953">
        <v>1326134.7799999979</v>
      </c>
    </row>
    <row r="1954" spans="1:20" x14ac:dyDescent="0.25">
      <c r="A1954" t="s">
        <v>5834</v>
      </c>
      <c r="B1954" t="str">
        <f>tbl_Facturas[[#This Row],[Factura]] &amp; "|" &amp; tbl_Facturas[[#This Row],[Proyecto OK]] &amp; "|" &amp; TEXT(tbl_Facturas[[#This Row],[Horas o Viaje]],"0.00") &amp; "|" &amp; TEXT(tbl_Facturas[[#This Row],[Costo unitario]],"0.00")</f>
        <v>2571|Berry Project|7.00|130.00</v>
      </c>
      <c r="C1954">
        <v>2571</v>
      </c>
      <c r="D1954">
        <v>62</v>
      </c>
      <c r="E1954" t="s">
        <v>1261</v>
      </c>
      <c r="G1954" t="s">
        <v>1262</v>
      </c>
      <c r="H1954" t="s">
        <v>2027</v>
      </c>
      <c r="I1954" s="134" t="s">
        <v>5322</v>
      </c>
      <c r="J1954" t="s">
        <v>1219</v>
      </c>
      <c r="K1954" t="s">
        <v>5883</v>
      </c>
      <c r="L1954">
        <v>2513</v>
      </c>
      <c r="P1954">
        <v>7</v>
      </c>
      <c r="Q1954">
        <v>130</v>
      </c>
      <c r="R1954">
        <v>910</v>
      </c>
      <c r="S1954">
        <f>IFERROR(_xlfn.XLOOKUP(tbl_Facturas[[#This Row],[Key_Fact]],tbl_Manifiestos[Key_Manif],tbl_Manifiestos[Pagado a Broker],0),0)</f>
        <v>0</v>
      </c>
      <c r="T1954">
        <v>1327044.7799999979</v>
      </c>
    </row>
    <row r="1955" spans="1:20" x14ac:dyDescent="0.25">
      <c r="A1955" t="s">
        <v>5834</v>
      </c>
      <c r="B1955" t="str">
        <f>tbl_Facturas[[#This Row],[Factura]] &amp; "|" &amp; tbl_Facturas[[#This Row],[Proyecto OK]] &amp; "|" &amp; TEXT(tbl_Facturas[[#This Row],[Horas o Viaje]],"0.00") &amp; "|" &amp; TEXT(tbl_Facturas[[#This Row],[Costo unitario]],"0.00")</f>
        <v>2571|Berry Project|1.00|420.00</v>
      </c>
      <c r="C1955">
        <v>2571</v>
      </c>
      <c r="D1955">
        <v>676</v>
      </c>
      <c r="E1955" t="s">
        <v>1261</v>
      </c>
      <c r="G1955" t="s">
        <v>1262</v>
      </c>
      <c r="H1955" t="s">
        <v>2028</v>
      </c>
      <c r="I1955" s="134" t="s">
        <v>5322</v>
      </c>
      <c r="J1955" t="s">
        <v>1219</v>
      </c>
      <c r="K1955" t="s">
        <v>5883</v>
      </c>
      <c r="L1955">
        <v>2513</v>
      </c>
      <c r="M1955" t="s">
        <v>622</v>
      </c>
      <c r="P1955">
        <v>1</v>
      </c>
      <c r="Q1955">
        <v>420</v>
      </c>
      <c r="R1955">
        <v>420</v>
      </c>
      <c r="S1955">
        <f>IFERROR(_xlfn.XLOOKUP(tbl_Facturas[[#This Row],[Key_Fact]],tbl_Manifiestos[Key_Manif],tbl_Manifiestos[Pagado a Broker],0),0)</f>
        <v>390.6</v>
      </c>
      <c r="T1955">
        <v>1327464.7799999979</v>
      </c>
    </row>
    <row r="1956" spans="1:20" x14ac:dyDescent="0.25">
      <c r="A1956" t="s">
        <v>5834</v>
      </c>
      <c r="B1956" t="str">
        <f>tbl_Facturas[[#This Row],[Factura]] &amp; "|" &amp; tbl_Facturas[[#This Row],[Proyecto OK]] &amp; "|" &amp; TEXT(tbl_Facturas[[#This Row],[Horas o Viaje]],"0.00") &amp; "|" &amp; TEXT(tbl_Facturas[[#This Row],[Costo unitario]],"0.00")</f>
        <v>2571|Berry Project|1.00|420.00</v>
      </c>
      <c r="C1956">
        <v>2571</v>
      </c>
      <c r="D1956">
        <v>676</v>
      </c>
      <c r="E1956" t="s">
        <v>27</v>
      </c>
      <c r="G1956" t="s">
        <v>122</v>
      </c>
      <c r="H1956" t="s">
        <v>2029</v>
      </c>
      <c r="I1956" s="134" t="s">
        <v>5322</v>
      </c>
      <c r="J1956" t="s">
        <v>1219</v>
      </c>
      <c r="K1956" t="s">
        <v>5883</v>
      </c>
      <c r="L1956">
        <v>2513</v>
      </c>
      <c r="M1956" t="s">
        <v>622</v>
      </c>
      <c r="P1956">
        <v>1</v>
      </c>
      <c r="Q1956">
        <v>420</v>
      </c>
      <c r="R1956">
        <v>420</v>
      </c>
      <c r="S1956">
        <f>IFERROR(_xlfn.XLOOKUP(tbl_Facturas[[#This Row],[Key_Fact]],tbl_Manifiestos[Key_Manif],tbl_Manifiestos[Pagado a Broker],0),0)</f>
        <v>390.6</v>
      </c>
      <c r="T1956">
        <v>1327884.7799999979</v>
      </c>
    </row>
    <row r="1957" spans="1:20" x14ac:dyDescent="0.25">
      <c r="A1957" t="s">
        <v>5834</v>
      </c>
      <c r="B1957" t="str">
        <f>tbl_Facturas[[#This Row],[Factura]] &amp; "|" &amp; tbl_Facturas[[#This Row],[Proyecto OK]] &amp; "|" &amp; TEXT(tbl_Facturas[[#This Row],[Horas o Viaje]],"0.00") &amp; "|" &amp; TEXT(tbl_Facturas[[#This Row],[Costo unitario]],"0.00")</f>
        <v>2571|Berry Project|2.50|130.00</v>
      </c>
      <c r="C1957">
        <v>2571</v>
      </c>
      <c r="D1957">
        <v>356</v>
      </c>
      <c r="E1957" t="s">
        <v>27</v>
      </c>
      <c r="G1957" t="s">
        <v>122</v>
      </c>
      <c r="H1957" t="s">
        <v>2030</v>
      </c>
      <c r="I1957" s="134" t="s">
        <v>5322</v>
      </c>
      <c r="J1957" t="s">
        <v>1219</v>
      </c>
      <c r="K1957" t="s">
        <v>5883</v>
      </c>
      <c r="L1957">
        <v>2513</v>
      </c>
      <c r="P1957">
        <v>2.5</v>
      </c>
      <c r="Q1957">
        <v>130</v>
      </c>
      <c r="R1957">
        <v>325</v>
      </c>
      <c r="S1957">
        <f>IFERROR(_xlfn.XLOOKUP(tbl_Facturas[[#This Row],[Key_Fact]],tbl_Manifiestos[Key_Manif],tbl_Manifiestos[Pagado a Broker],0),0)</f>
        <v>302.25</v>
      </c>
      <c r="T1957">
        <v>1328209.7799999979</v>
      </c>
    </row>
    <row r="1958" spans="1:20" x14ac:dyDescent="0.25">
      <c r="A1958" t="s">
        <v>5834</v>
      </c>
      <c r="B1958" t="str">
        <f>tbl_Facturas[[#This Row],[Factura]] &amp; "|" &amp; tbl_Facturas[[#This Row],[Proyecto OK]] &amp; "|" &amp; TEXT(tbl_Facturas[[#This Row],[Horas o Viaje]],"0.00") &amp; "|" &amp; TEXT(tbl_Facturas[[#This Row],[Costo unitario]],"0.00")</f>
        <v>2571|Berry Project|3.50|130.00</v>
      </c>
      <c r="C1958">
        <v>2571</v>
      </c>
      <c r="D1958">
        <v>356</v>
      </c>
      <c r="E1958" t="s">
        <v>27</v>
      </c>
      <c r="G1958" t="s">
        <v>122</v>
      </c>
      <c r="H1958" t="s">
        <v>2031</v>
      </c>
      <c r="I1958" s="134" t="s">
        <v>5322</v>
      </c>
      <c r="J1958" t="s">
        <v>1219</v>
      </c>
      <c r="K1958" t="s">
        <v>5883</v>
      </c>
      <c r="L1958">
        <v>2513</v>
      </c>
      <c r="P1958">
        <v>3.5</v>
      </c>
      <c r="Q1958">
        <v>130</v>
      </c>
      <c r="R1958">
        <v>455</v>
      </c>
      <c r="S1958">
        <f>IFERROR(_xlfn.XLOOKUP(tbl_Facturas[[#This Row],[Key_Fact]],tbl_Manifiestos[Key_Manif],tbl_Manifiestos[Pagado a Broker],0),0)</f>
        <v>423.15000000000003</v>
      </c>
      <c r="T1958">
        <v>1328664.7799999979</v>
      </c>
    </row>
    <row r="1959" spans="1:20" x14ac:dyDescent="0.25">
      <c r="A1959" t="s">
        <v>5834</v>
      </c>
      <c r="B1959" t="str">
        <f>tbl_Facturas[[#This Row],[Factura]] &amp; "|" &amp; tbl_Facturas[[#This Row],[Proyecto OK]] &amp; "|" &amp; TEXT(tbl_Facturas[[#This Row],[Horas o Viaje]],"0.00") &amp; "|" &amp; TEXT(tbl_Facturas[[#This Row],[Costo unitario]],"0.00")</f>
        <v>2571|Berry Project|1.00|420.00</v>
      </c>
      <c r="C1959">
        <v>2571</v>
      </c>
      <c r="D1959">
        <v>356</v>
      </c>
      <c r="E1959" t="s">
        <v>5335</v>
      </c>
      <c r="G1959" t="s">
        <v>2025</v>
      </c>
      <c r="H1959" t="s">
        <v>2032</v>
      </c>
      <c r="I1959" s="134" t="s">
        <v>5322</v>
      </c>
      <c r="J1959" t="s">
        <v>1219</v>
      </c>
      <c r="K1959" t="s">
        <v>5883</v>
      </c>
      <c r="L1959">
        <v>2513</v>
      </c>
      <c r="M1959" t="s">
        <v>622</v>
      </c>
      <c r="P1959">
        <v>1</v>
      </c>
      <c r="Q1959">
        <v>420</v>
      </c>
      <c r="R1959">
        <v>420</v>
      </c>
      <c r="S1959">
        <f>IFERROR(_xlfn.XLOOKUP(tbl_Facturas[[#This Row],[Key_Fact]],tbl_Manifiestos[Key_Manif],tbl_Manifiestos[Pagado a Broker],0),0)</f>
        <v>390.6</v>
      </c>
      <c r="T1959">
        <v>1329084.7799999979</v>
      </c>
    </row>
    <row r="1960" spans="1:20" x14ac:dyDescent="0.25">
      <c r="A1960" t="s">
        <v>5834</v>
      </c>
      <c r="B1960" t="str">
        <f>tbl_Facturas[[#This Row],[Factura]] &amp; "|" &amp; tbl_Facturas[[#This Row],[Proyecto OK]] &amp; "|" &amp; TEXT(tbl_Facturas[[#This Row],[Horas o Viaje]],"0.00") &amp; "|" &amp; TEXT(tbl_Facturas[[#This Row],[Costo unitario]],"0.00")</f>
        <v>2571|Berry Project|1.00|420.00</v>
      </c>
      <c r="C1960">
        <v>2571</v>
      </c>
      <c r="D1960">
        <v>62</v>
      </c>
      <c r="E1960" t="s">
        <v>5335</v>
      </c>
      <c r="G1960" t="s">
        <v>2025</v>
      </c>
      <c r="H1960" t="s">
        <v>2033</v>
      </c>
      <c r="I1960" s="134" t="s">
        <v>5322</v>
      </c>
      <c r="J1960" t="s">
        <v>1219</v>
      </c>
      <c r="K1960" t="s">
        <v>5883</v>
      </c>
      <c r="L1960">
        <v>2513</v>
      </c>
      <c r="M1960" t="s">
        <v>622</v>
      </c>
      <c r="P1960">
        <v>1</v>
      </c>
      <c r="Q1960">
        <v>420</v>
      </c>
      <c r="R1960">
        <v>420</v>
      </c>
      <c r="S1960">
        <f>IFERROR(_xlfn.XLOOKUP(tbl_Facturas[[#This Row],[Key_Fact]],tbl_Manifiestos[Key_Manif],tbl_Manifiestos[Pagado a Broker],0),0)</f>
        <v>390.6</v>
      </c>
      <c r="T1960">
        <v>1329504.7799999979</v>
      </c>
    </row>
    <row r="1961" spans="1:20" x14ac:dyDescent="0.25">
      <c r="A1961" t="s">
        <v>5834</v>
      </c>
      <c r="B1961" t="str">
        <f>tbl_Facturas[[#This Row],[Factura]] &amp; "|" &amp; tbl_Facturas[[#This Row],[Proyecto OK]] &amp; "|" &amp; TEXT(tbl_Facturas[[#This Row],[Horas o Viaje]],"0.00") &amp; "|" &amp; TEXT(tbl_Facturas[[#This Row],[Costo unitario]],"0.00")</f>
        <v>2571|Berry Project|3.00|130.00</v>
      </c>
      <c r="C1961">
        <v>2571</v>
      </c>
      <c r="D1961">
        <v>62</v>
      </c>
      <c r="E1961" t="s">
        <v>12</v>
      </c>
      <c r="G1961" t="s">
        <v>792</v>
      </c>
      <c r="H1961" t="s">
        <v>2034</v>
      </c>
      <c r="I1961" s="134" t="s">
        <v>5322</v>
      </c>
      <c r="J1961" t="s">
        <v>1219</v>
      </c>
      <c r="K1961" t="s">
        <v>5883</v>
      </c>
      <c r="L1961">
        <v>2513</v>
      </c>
      <c r="P1961">
        <v>3</v>
      </c>
      <c r="Q1961">
        <v>130</v>
      </c>
      <c r="R1961">
        <v>390</v>
      </c>
      <c r="S1961">
        <f>IFERROR(_xlfn.XLOOKUP(tbl_Facturas[[#This Row],[Key_Fact]],tbl_Manifiestos[Key_Manif],tbl_Manifiestos[Pagado a Broker],0),0)</f>
        <v>362.70000000000005</v>
      </c>
      <c r="T1961">
        <v>1329894.7799999979</v>
      </c>
    </row>
    <row r="1962" spans="1:20" x14ac:dyDescent="0.25">
      <c r="A1962" t="s">
        <v>5834</v>
      </c>
      <c r="B1962" t="str">
        <f>tbl_Facturas[[#This Row],[Factura]] &amp; "|" &amp; tbl_Facturas[[#This Row],[Proyecto OK]] &amp; "|" &amp; TEXT(tbl_Facturas[[#This Row],[Horas o Viaje]],"0.00") &amp; "|" &amp; TEXT(tbl_Facturas[[#This Row],[Costo unitario]],"0.00")</f>
        <v>2571|Berry Project|1.00|420.00</v>
      </c>
      <c r="C1962">
        <v>2571</v>
      </c>
      <c r="D1962">
        <v>82</v>
      </c>
      <c r="E1962" t="s">
        <v>12</v>
      </c>
      <c r="G1962" t="s">
        <v>792</v>
      </c>
      <c r="H1962" t="s">
        <v>2035</v>
      </c>
      <c r="I1962" s="134" t="s">
        <v>5322</v>
      </c>
      <c r="J1962" t="s">
        <v>1219</v>
      </c>
      <c r="K1962" t="s">
        <v>5883</v>
      </c>
      <c r="L1962">
        <v>2513</v>
      </c>
      <c r="M1962" t="s">
        <v>622</v>
      </c>
      <c r="P1962">
        <v>1</v>
      </c>
      <c r="Q1962">
        <v>420</v>
      </c>
      <c r="R1962">
        <v>420</v>
      </c>
      <c r="S1962">
        <f>IFERROR(_xlfn.XLOOKUP(tbl_Facturas[[#This Row],[Key_Fact]],tbl_Manifiestos[Key_Manif],tbl_Manifiestos[Pagado a Broker],0),0)</f>
        <v>390.6</v>
      </c>
      <c r="T1962">
        <v>1330314.7799999979</v>
      </c>
    </row>
    <row r="1963" spans="1:20" x14ac:dyDescent="0.25">
      <c r="A1963" t="s">
        <v>5834</v>
      </c>
      <c r="B1963" t="str">
        <f>tbl_Facturas[[#This Row],[Factura]] &amp; "|" &amp; tbl_Facturas[[#This Row],[Proyecto OK]] &amp; "|" &amp; TEXT(tbl_Facturas[[#This Row],[Horas o Viaje]],"0.00") &amp; "|" &amp; TEXT(tbl_Facturas[[#This Row],[Costo unitario]],"0.00")</f>
        <v>2571|Berry Project|1.00|420.00</v>
      </c>
      <c r="C1963">
        <v>2571</v>
      </c>
      <c r="D1963">
        <v>82</v>
      </c>
      <c r="E1963" t="s">
        <v>12</v>
      </c>
      <c r="G1963" t="s">
        <v>792</v>
      </c>
      <c r="H1963" t="s">
        <v>2036</v>
      </c>
      <c r="I1963" s="134" t="s">
        <v>5322</v>
      </c>
      <c r="J1963" t="s">
        <v>1219</v>
      </c>
      <c r="K1963" t="s">
        <v>5883</v>
      </c>
      <c r="L1963">
        <v>2513</v>
      </c>
      <c r="M1963" t="s">
        <v>622</v>
      </c>
      <c r="P1963">
        <v>1</v>
      </c>
      <c r="Q1963">
        <v>420</v>
      </c>
      <c r="R1963">
        <v>420</v>
      </c>
      <c r="S1963">
        <f>IFERROR(_xlfn.XLOOKUP(tbl_Facturas[[#This Row],[Key_Fact]],tbl_Manifiestos[Key_Manif],tbl_Manifiestos[Pagado a Broker],0),0)</f>
        <v>390.6</v>
      </c>
      <c r="T1963">
        <v>1330734.7799999979</v>
      </c>
    </row>
    <row r="1964" spans="1:20" x14ac:dyDescent="0.25">
      <c r="A1964" t="s">
        <v>5834</v>
      </c>
      <c r="B1964" t="str">
        <f>tbl_Facturas[[#This Row],[Factura]] &amp; "|" &amp; tbl_Facturas[[#This Row],[Proyecto OK]] &amp; "|" &amp; TEXT(tbl_Facturas[[#This Row],[Horas o Viaje]],"0.00") &amp; "|" &amp; TEXT(tbl_Facturas[[#This Row],[Costo unitario]],"0.00")</f>
        <v>2571|Berry Project|3.25|130.00</v>
      </c>
      <c r="C1964">
        <v>2571</v>
      </c>
      <c r="D1964">
        <v>82</v>
      </c>
      <c r="E1964" t="s">
        <v>19</v>
      </c>
      <c r="G1964" t="s">
        <v>20</v>
      </c>
      <c r="H1964" t="s">
        <v>2037</v>
      </c>
      <c r="I1964" s="134" t="s">
        <v>5322</v>
      </c>
      <c r="J1964" t="s">
        <v>1219</v>
      </c>
      <c r="K1964" t="s">
        <v>5883</v>
      </c>
      <c r="L1964">
        <v>2513</v>
      </c>
      <c r="P1964">
        <v>3.25</v>
      </c>
      <c r="Q1964">
        <v>130</v>
      </c>
      <c r="R1964">
        <v>422.5</v>
      </c>
      <c r="S1964">
        <f>IFERROR(_xlfn.XLOOKUP(tbl_Facturas[[#This Row],[Key_Fact]],tbl_Manifiestos[Key_Manif],tbl_Manifiestos[Pagado a Broker],0),0)</f>
        <v>0</v>
      </c>
      <c r="T1964">
        <v>1331157.2799999979</v>
      </c>
    </row>
    <row r="1965" spans="1:20" x14ac:dyDescent="0.25">
      <c r="A1965" t="s">
        <v>5834</v>
      </c>
      <c r="B1965" t="str">
        <f>tbl_Facturas[[#This Row],[Factura]] &amp; "|" &amp; tbl_Facturas[[#This Row],[Proyecto OK]] &amp; "|" &amp; TEXT(tbl_Facturas[[#This Row],[Horas o Viaje]],"0.00") &amp; "|" &amp; TEXT(tbl_Facturas[[#This Row],[Costo unitario]],"0.00")</f>
        <v>2571|Berry Project|1.00|420.00</v>
      </c>
      <c r="C1965">
        <v>2571</v>
      </c>
      <c r="D1965">
        <v>73</v>
      </c>
      <c r="E1965" t="s">
        <v>19</v>
      </c>
      <c r="G1965" t="s">
        <v>20</v>
      </c>
      <c r="H1965" t="s">
        <v>2038</v>
      </c>
      <c r="I1965" s="134" t="s">
        <v>5322</v>
      </c>
      <c r="J1965" t="s">
        <v>1219</v>
      </c>
      <c r="K1965" t="s">
        <v>5883</v>
      </c>
      <c r="L1965">
        <v>2513</v>
      </c>
      <c r="M1965" t="s">
        <v>622</v>
      </c>
      <c r="P1965">
        <v>1</v>
      </c>
      <c r="Q1965">
        <v>420</v>
      </c>
      <c r="R1965">
        <v>420</v>
      </c>
      <c r="S1965">
        <f>IFERROR(_xlfn.XLOOKUP(tbl_Facturas[[#This Row],[Key_Fact]],tbl_Manifiestos[Key_Manif],tbl_Manifiestos[Pagado a Broker],0),0)</f>
        <v>390.6</v>
      </c>
      <c r="T1965">
        <v>1331577.2799999979</v>
      </c>
    </row>
    <row r="1966" spans="1:20" x14ac:dyDescent="0.25">
      <c r="A1966" t="s">
        <v>5834</v>
      </c>
      <c r="B1966" t="str">
        <f>tbl_Facturas[[#This Row],[Factura]] &amp; "|" &amp; tbl_Facturas[[#This Row],[Proyecto OK]] &amp; "|" &amp; TEXT(tbl_Facturas[[#This Row],[Horas o Viaje]],"0.00") &amp; "|" &amp; TEXT(tbl_Facturas[[#This Row],[Costo unitario]],"0.00")</f>
        <v>2571|Berry Project|3.75|130.00</v>
      </c>
      <c r="C1966">
        <v>2571</v>
      </c>
      <c r="D1966">
        <v>73</v>
      </c>
      <c r="E1966" t="s">
        <v>19</v>
      </c>
      <c r="G1966" t="s">
        <v>20</v>
      </c>
      <c r="H1966" t="s">
        <v>2039</v>
      </c>
      <c r="I1966" s="134" t="s">
        <v>5322</v>
      </c>
      <c r="J1966" t="s">
        <v>1219</v>
      </c>
      <c r="K1966" t="s">
        <v>5883</v>
      </c>
      <c r="L1966">
        <v>2513</v>
      </c>
      <c r="P1966">
        <v>3.75</v>
      </c>
      <c r="Q1966">
        <v>130</v>
      </c>
      <c r="R1966">
        <v>487.5</v>
      </c>
      <c r="S1966">
        <f>IFERROR(_xlfn.XLOOKUP(tbl_Facturas[[#This Row],[Key_Fact]],tbl_Manifiestos[Key_Manif],tbl_Manifiestos[Pagado a Broker],0),0)</f>
        <v>0</v>
      </c>
      <c r="T1966">
        <v>1332064.7799999979</v>
      </c>
    </row>
    <row r="1967" spans="1:20" x14ac:dyDescent="0.25">
      <c r="A1967" t="s">
        <v>5834</v>
      </c>
      <c r="B1967" t="str">
        <f>tbl_Facturas[[#This Row],[Factura]] &amp; "|" &amp; tbl_Facturas[[#This Row],[Proyecto OK]] &amp; "|" &amp; TEXT(tbl_Facturas[[#This Row],[Horas o Viaje]],"0.00") &amp; "|" &amp; TEXT(tbl_Facturas[[#This Row],[Costo unitario]],"0.00")</f>
        <v>2571|Berry Project|1.00|420.00</v>
      </c>
      <c r="C1967">
        <v>2571</v>
      </c>
      <c r="D1967">
        <v>73</v>
      </c>
      <c r="E1967" t="s">
        <v>5309</v>
      </c>
      <c r="G1967" t="s">
        <v>1235</v>
      </c>
      <c r="H1967" t="s">
        <v>2040</v>
      </c>
      <c r="I1967" s="134" t="s">
        <v>5322</v>
      </c>
      <c r="J1967" t="s">
        <v>1219</v>
      </c>
      <c r="K1967" t="s">
        <v>5883</v>
      </c>
      <c r="L1967">
        <v>2513</v>
      </c>
      <c r="M1967" t="s">
        <v>622</v>
      </c>
      <c r="P1967">
        <v>1</v>
      </c>
      <c r="Q1967">
        <v>420</v>
      </c>
      <c r="R1967">
        <v>420</v>
      </c>
      <c r="S1967">
        <f>IFERROR(_xlfn.XLOOKUP(tbl_Facturas[[#This Row],[Key_Fact]],tbl_Manifiestos[Key_Manif],tbl_Manifiestos[Pagado a Broker],0),0)</f>
        <v>390.6</v>
      </c>
      <c r="T1967">
        <v>1332484.7799999979</v>
      </c>
    </row>
    <row r="1968" spans="1:20" x14ac:dyDescent="0.25">
      <c r="A1968" t="s">
        <v>5834</v>
      </c>
      <c r="B1968" t="str">
        <f>tbl_Facturas[[#This Row],[Factura]] &amp; "|" &amp; tbl_Facturas[[#This Row],[Proyecto OK]] &amp; "|" &amp; TEXT(tbl_Facturas[[#This Row],[Horas o Viaje]],"0.00") &amp; "|" &amp; TEXT(tbl_Facturas[[#This Row],[Costo unitario]],"0.00")</f>
        <v>2571|Berry Project|1.00|420.00</v>
      </c>
      <c r="C1968">
        <v>2571</v>
      </c>
      <c r="D1968">
        <v>229</v>
      </c>
      <c r="E1968" t="s">
        <v>12</v>
      </c>
      <c r="G1968" t="s">
        <v>792</v>
      </c>
      <c r="H1968" t="s">
        <v>2041</v>
      </c>
      <c r="I1968" s="134" t="s">
        <v>5322</v>
      </c>
      <c r="J1968" t="s">
        <v>1219</v>
      </c>
      <c r="K1968" t="s">
        <v>5883</v>
      </c>
      <c r="L1968">
        <v>2513</v>
      </c>
      <c r="M1968" t="s">
        <v>622</v>
      </c>
      <c r="P1968">
        <v>1</v>
      </c>
      <c r="Q1968">
        <v>420</v>
      </c>
      <c r="R1968">
        <v>420</v>
      </c>
      <c r="S1968">
        <f>IFERROR(_xlfn.XLOOKUP(tbl_Facturas[[#This Row],[Key_Fact]],tbl_Manifiestos[Key_Manif],tbl_Manifiestos[Pagado a Broker],0),0)</f>
        <v>390.6</v>
      </c>
      <c r="T1968">
        <v>1333034.7799999979</v>
      </c>
    </row>
    <row r="1969" spans="1:20" x14ac:dyDescent="0.25">
      <c r="A1969" t="s">
        <v>5834</v>
      </c>
      <c r="B1969" t="str">
        <f>tbl_Facturas[[#This Row],[Factura]] &amp; "|" &amp; tbl_Facturas[[#This Row],[Proyecto OK]] &amp; "|" &amp; TEXT(tbl_Facturas[[#This Row],[Horas o Viaje]],"0.00") &amp; "|" &amp; TEXT(tbl_Facturas[[#This Row],[Costo unitario]],"0.00")</f>
        <v>2571|Berry Project|1.00|420.00</v>
      </c>
      <c r="C1969">
        <v>2571</v>
      </c>
      <c r="D1969">
        <v>229</v>
      </c>
      <c r="E1969" t="s">
        <v>5309</v>
      </c>
      <c r="G1969" t="s">
        <v>1235</v>
      </c>
      <c r="H1969" t="s">
        <v>2042</v>
      </c>
      <c r="I1969" s="134" t="s">
        <v>5322</v>
      </c>
      <c r="J1969" t="s">
        <v>1219</v>
      </c>
      <c r="K1969" t="s">
        <v>5883</v>
      </c>
      <c r="L1969">
        <v>2513</v>
      </c>
      <c r="M1969" t="s">
        <v>622</v>
      </c>
      <c r="P1969">
        <v>1</v>
      </c>
      <c r="Q1969">
        <v>420</v>
      </c>
      <c r="R1969">
        <v>420</v>
      </c>
      <c r="S1969">
        <f>IFERROR(_xlfn.XLOOKUP(tbl_Facturas[[#This Row],[Key_Fact]],tbl_Manifiestos[Key_Manif],tbl_Manifiestos[Pagado a Broker],0),0)</f>
        <v>390.6</v>
      </c>
      <c r="T1969">
        <v>1333454.7799999979</v>
      </c>
    </row>
    <row r="1970" spans="1:20" x14ac:dyDescent="0.25">
      <c r="A1970" t="s">
        <v>5834</v>
      </c>
      <c r="B1970" t="str">
        <f>tbl_Facturas[[#This Row],[Factura]] &amp; "|" &amp; tbl_Facturas[[#This Row],[Proyecto OK]] &amp; "|" &amp; TEXT(tbl_Facturas[[#This Row],[Horas o Viaje]],"0.00") &amp; "|" &amp; TEXT(tbl_Facturas[[#This Row],[Costo unitario]],"0.00")</f>
        <v>2571|Berry Project|9.00|130.00</v>
      </c>
      <c r="C1970">
        <v>2571</v>
      </c>
      <c r="D1970">
        <v>82</v>
      </c>
      <c r="E1970" t="s">
        <v>1812</v>
      </c>
      <c r="G1970" t="s">
        <v>2043</v>
      </c>
      <c r="H1970" t="s">
        <v>2044</v>
      </c>
      <c r="I1970" s="134" t="s">
        <v>5322</v>
      </c>
      <c r="J1970" t="s">
        <v>1219</v>
      </c>
      <c r="K1970" t="s">
        <v>5883</v>
      </c>
      <c r="L1970">
        <v>2513</v>
      </c>
      <c r="P1970">
        <v>9</v>
      </c>
      <c r="Q1970">
        <v>130</v>
      </c>
      <c r="R1970">
        <v>1170</v>
      </c>
      <c r="S1970">
        <f>IFERROR(_xlfn.XLOOKUP(tbl_Facturas[[#This Row],[Key_Fact]],tbl_Manifiestos[Key_Manif],tbl_Manifiestos[Pagado a Broker],0),0)</f>
        <v>0</v>
      </c>
      <c r="T1970">
        <v>1334624.7799999979</v>
      </c>
    </row>
    <row r="1971" spans="1:20" x14ac:dyDescent="0.25">
      <c r="A1971" t="s">
        <v>5834</v>
      </c>
      <c r="B1971" t="str">
        <f>tbl_Facturas[[#This Row],[Factura]] &amp; "|" &amp; tbl_Facturas[[#This Row],[Proyecto OK]] &amp; "|" &amp; TEXT(tbl_Facturas[[#This Row],[Horas o Viaje]],"0.00") &amp; "|" &amp; TEXT(tbl_Facturas[[#This Row],[Costo unitario]],"0.00")</f>
        <v>2571|Berry Project|1.50|130.00</v>
      </c>
      <c r="C1971">
        <v>2571</v>
      </c>
      <c r="D1971">
        <v>229</v>
      </c>
      <c r="E1971" t="s">
        <v>5309</v>
      </c>
      <c r="G1971" t="s">
        <v>1235</v>
      </c>
      <c r="H1971" t="s">
        <v>2045</v>
      </c>
      <c r="I1971" s="134" t="s">
        <v>5322</v>
      </c>
      <c r="J1971" t="s">
        <v>1219</v>
      </c>
      <c r="K1971" t="s">
        <v>5883</v>
      </c>
      <c r="L1971">
        <v>2513</v>
      </c>
      <c r="P1971">
        <v>1.5</v>
      </c>
      <c r="Q1971">
        <v>130</v>
      </c>
      <c r="R1971">
        <v>195</v>
      </c>
      <c r="S1971">
        <f>IFERROR(_xlfn.XLOOKUP(tbl_Facturas[[#This Row],[Key_Fact]],tbl_Manifiestos[Key_Manif],tbl_Manifiestos[Pagado a Broker],0),0)</f>
        <v>0</v>
      </c>
      <c r="T1971">
        <v>1334819.7799999979</v>
      </c>
    </row>
    <row r="1972" spans="1:20" x14ac:dyDescent="0.25">
      <c r="A1972" t="s">
        <v>5834</v>
      </c>
      <c r="B1972" t="str">
        <f>tbl_Facturas[[#This Row],[Factura]] &amp; "|" &amp; tbl_Facturas[[#This Row],[Proyecto OK]] &amp; "|" &amp; TEXT(tbl_Facturas[[#This Row],[Horas o Viaje]],"0.00") &amp; "|" &amp; TEXT(tbl_Facturas[[#This Row],[Costo unitario]],"0.00")</f>
        <v>2571|Berry Project|1.00|420.00</v>
      </c>
      <c r="C1972">
        <v>2571</v>
      </c>
      <c r="D1972">
        <v>8</v>
      </c>
      <c r="E1972" t="s">
        <v>5309</v>
      </c>
      <c r="G1972" t="s">
        <v>1235</v>
      </c>
      <c r="H1972" t="s">
        <v>2046</v>
      </c>
      <c r="I1972" s="134" t="s">
        <v>5322</v>
      </c>
      <c r="J1972" t="s">
        <v>1219</v>
      </c>
      <c r="K1972" t="s">
        <v>5883</v>
      </c>
      <c r="L1972">
        <v>2513</v>
      </c>
      <c r="M1972" t="s">
        <v>622</v>
      </c>
      <c r="P1972">
        <v>1</v>
      </c>
      <c r="Q1972">
        <v>420</v>
      </c>
      <c r="R1972">
        <v>420</v>
      </c>
      <c r="S1972">
        <f>IFERROR(_xlfn.XLOOKUP(tbl_Facturas[[#This Row],[Key_Fact]],tbl_Manifiestos[Key_Manif],tbl_Manifiestos[Pagado a Broker],0),0)</f>
        <v>390.6</v>
      </c>
      <c r="T1972">
        <v>1335239.7799999979</v>
      </c>
    </row>
    <row r="1973" spans="1:20" x14ac:dyDescent="0.25">
      <c r="A1973" t="s">
        <v>5834</v>
      </c>
      <c r="B1973" t="str">
        <f>tbl_Facturas[[#This Row],[Factura]] &amp; "|" &amp; tbl_Facturas[[#This Row],[Proyecto OK]] &amp; "|" &amp; TEXT(tbl_Facturas[[#This Row],[Horas o Viaje]],"0.00") &amp; "|" &amp; TEXT(tbl_Facturas[[#This Row],[Costo unitario]],"0.00")</f>
        <v>2571|Berry Project|1.00|420.00</v>
      </c>
      <c r="C1973">
        <v>2571</v>
      </c>
      <c r="D1973">
        <v>229</v>
      </c>
      <c r="E1973" t="s">
        <v>5309</v>
      </c>
      <c r="G1973" t="s">
        <v>1235</v>
      </c>
      <c r="H1973" t="s">
        <v>2047</v>
      </c>
      <c r="I1973" s="134" t="s">
        <v>5322</v>
      </c>
      <c r="J1973" t="s">
        <v>1219</v>
      </c>
      <c r="K1973" t="s">
        <v>5883</v>
      </c>
      <c r="L1973">
        <v>2513</v>
      </c>
      <c r="M1973" t="s">
        <v>622</v>
      </c>
      <c r="P1973">
        <v>1</v>
      </c>
      <c r="Q1973">
        <v>420</v>
      </c>
      <c r="R1973">
        <v>420</v>
      </c>
      <c r="S1973">
        <f>IFERROR(_xlfn.XLOOKUP(tbl_Facturas[[#This Row],[Key_Fact]],tbl_Manifiestos[Key_Manif],tbl_Manifiestos[Pagado a Broker],0),0)</f>
        <v>390.6</v>
      </c>
      <c r="T1973">
        <v>1335659.7799999979</v>
      </c>
    </row>
    <row r="1974" spans="1:20" x14ac:dyDescent="0.25">
      <c r="A1974" t="s">
        <v>5834</v>
      </c>
      <c r="B1974" t="str">
        <f>tbl_Facturas[[#This Row],[Factura]] &amp; "|" &amp; tbl_Facturas[[#This Row],[Proyecto OK]] &amp; "|" &amp; TEXT(tbl_Facturas[[#This Row],[Horas o Viaje]],"0.00") &amp; "|" &amp; TEXT(tbl_Facturas[[#This Row],[Costo unitario]],"0.00")</f>
        <v>2571|Berry Project|8.50|130.00</v>
      </c>
      <c r="C1974">
        <v>2571</v>
      </c>
      <c r="D1974">
        <v>229</v>
      </c>
      <c r="E1974" t="s">
        <v>19</v>
      </c>
      <c r="G1974" t="s">
        <v>20</v>
      </c>
      <c r="H1974" t="s">
        <v>2048</v>
      </c>
      <c r="I1974" s="134" t="s">
        <v>5322</v>
      </c>
      <c r="J1974" t="s">
        <v>1219</v>
      </c>
      <c r="K1974" t="s">
        <v>5883</v>
      </c>
      <c r="L1974">
        <v>2513</v>
      </c>
      <c r="P1974">
        <v>8.5</v>
      </c>
      <c r="Q1974">
        <v>130</v>
      </c>
      <c r="R1974">
        <v>1105</v>
      </c>
      <c r="S1974">
        <f>IFERROR(_xlfn.XLOOKUP(tbl_Facturas[[#This Row],[Key_Fact]],tbl_Manifiestos[Key_Manif],tbl_Manifiestos[Pagado a Broker],0),0)</f>
        <v>0</v>
      </c>
      <c r="T1974">
        <v>1336764.7799999979</v>
      </c>
    </row>
    <row r="1975" spans="1:20" x14ac:dyDescent="0.25">
      <c r="A1975" t="s">
        <v>5834</v>
      </c>
      <c r="B1975" t="str">
        <f>tbl_Facturas[[#This Row],[Factura]] &amp; "|" &amp; tbl_Facturas[[#This Row],[Proyecto OK]] &amp; "|" &amp; TEXT(tbl_Facturas[[#This Row],[Horas o Viaje]],"0.00") &amp; "|" &amp; TEXT(tbl_Facturas[[#This Row],[Costo unitario]],"0.00")</f>
        <v>2571|Berry Project|1.00|420.00</v>
      </c>
      <c r="C1975">
        <v>2571</v>
      </c>
      <c r="D1975">
        <v>229</v>
      </c>
      <c r="E1975" t="s">
        <v>19</v>
      </c>
      <c r="G1975" t="s">
        <v>20</v>
      </c>
      <c r="H1975" t="s">
        <v>2049</v>
      </c>
      <c r="I1975" s="134" t="s">
        <v>5322</v>
      </c>
      <c r="J1975" t="s">
        <v>1219</v>
      </c>
      <c r="K1975" t="s">
        <v>5883</v>
      </c>
      <c r="L1975">
        <v>2513</v>
      </c>
      <c r="P1975">
        <v>1</v>
      </c>
      <c r="Q1975">
        <v>420</v>
      </c>
      <c r="R1975">
        <v>420</v>
      </c>
      <c r="S1975">
        <f>IFERROR(_xlfn.XLOOKUP(tbl_Facturas[[#This Row],[Key_Fact]],tbl_Manifiestos[Key_Manif],tbl_Manifiestos[Pagado a Broker],0),0)</f>
        <v>390.6</v>
      </c>
      <c r="T1975">
        <v>1337184.7799999979</v>
      </c>
    </row>
    <row r="1976" spans="1:20" x14ac:dyDescent="0.25">
      <c r="A1976" t="s">
        <v>5834</v>
      </c>
      <c r="B1976" t="str">
        <f>tbl_Facturas[[#This Row],[Factura]] &amp; "|" &amp; tbl_Facturas[[#This Row],[Proyecto OK]] &amp; "|" &amp; TEXT(tbl_Facturas[[#This Row],[Horas o Viaje]],"0.00") &amp; "|" &amp; TEXT(tbl_Facturas[[#This Row],[Costo unitario]],"0.00")</f>
        <v>2571|Berry Project|1.00|420.00</v>
      </c>
      <c r="C1976">
        <v>2571</v>
      </c>
      <c r="D1976">
        <v>73</v>
      </c>
      <c r="E1976" t="s">
        <v>12</v>
      </c>
      <c r="G1976" t="s">
        <v>13</v>
      </c>
      <c r="H1976" t="s">
        <v>2050</v>
      </c>
      <c r="I1976" s="134" t="s">
        <v>5322</v>
      </c>
      <c r="J1976" t="s">
        <v>1219</v>
      </c>
      <c r="K1976" t="s">
        <v>5883</v>
      </c>
      <c r="L1976">
        <v>2513</v>
      </c>
      <c r="P1976">
        <v>1</v>
      </c>
      <c r="Q1976">
        <v>420</v>
      </c>
      <c r="R1976">
        <v>420</v>
      </c>
      <c r="S1976">
        <f>IFERROR(_xlfn.XLOOKUP(tbl_Facturas[[#This Row],[Key_Fact]],tbl_Manifiestos[Key_Manif],tbl_Manifiestos[Pagado a Broker],0),0)</f>
        <v>390.6</v>
      </c>
      <c r="T1976">
        <v>1337604.7799999979</v>
      </c>
    </row>
    <row r="1977" spans="1:20" x14ac:dyDescent="0.25">
      <c r="A1977" t="s">
        <v>5834</v>
      </c>
      <c r="B1977" t="str">
        <f>tbl_Facturas[[#This Row],[Factura]] &amp; "|" &amp; tbl_Facturas[[#This Row],[Proyecto OK]] &amp; "|" &amp; TEXT(tbl_Facturas[[#This Row],[Horas o Viaje]],"0.00") &amp; "|" &amp; TEXT(tbl_Facturas[[#This Row],[Costo unitario]],"0.00")</f>
        <v>2571|Berry Project|6.50|130.00</v>
      </c>
      <c r="C1977">
        <v>2571</v>
      </c>
      <c r="D1977">
        <v>73</v>
      </c>
      <c r="E1977" t="s">
        <v>12</v>
      </c>
      <c r="G1977" t="s">
        <v>13</v>
      </c>
      <c r="H1977" t="s">
        <v>2051</v>
      </c>
      <c r="I1977" s="134" t="s">
        <v>5322</v>
      </c>
      <c r="J1977" t="s">
        <v>1219</v>
      </c>
      <c r="K1977" t="s">
        <v>5883</v>
      </c>
      <c r="L1977">
        <v>2513</v>
      </c>
      <c r="P1977">
        <v>6.5</v>
      </c>
      <c r="Q1977">
        <v>130</v>
      </c>
      <c r="R1977">
        <v>845</v>
      </c>
      <c r="S1977">
        <f>IFERROR(_xlfn.XLOOKUP(tbl_Facturas[[#This Row],[Key_Fact]],tbl_Manifiestos[Key_Manif],tbl_Manifiestos[Pagado a Broker],0),0)</f>
        <v>785.85</v>
      </c>
      <c r="T1977">
        <v>1338449.7799999979</v>
      </c>
    </row>
    <row r="1978" spans="1:20" x14ac:dyDescent="0.25">
      <c r="A1978" t="s">
        <v>5834</v>
      </c>
      <c r="B1978" t="str">
        <f>tbl_Facturas[[#This Row],[Factura]] &amp; "|" &amp; tbl_Facturas[[#This Row],[Proyecto OK]] &amp; "|" &amp; TEXT(tbl_Facturas[[#This Row],[Horas o Viaje]],"0.00") &amp; "|" &amp; TEXT(tbl_Facturas[[#This Row],[Costo unitario]],"0.00")</f>
        <v>2571|Berry Project|1.00|420.00</v>
      </c>
      <c r="C1978">
        <v>2571</v>
      </c>
      <c r="D1978">
        <v>11</v>
      </c>
      <c r="E1978" t="s">
        <v>5309</v>
      </c>
      <c r="G1978" t="s">
        <v>1235</v>
      </c>
      <c r="H1978" t="s">
        <v>2052</v>
      </c>
      <c r="I1978" s="134" t="s">
        <v>5322</v>
      </c>
      <c r="J1978" t="s">
        <v>1219</v>
      </c>
      <c r="K1978" t="s">
        <v>5883</v>
      </c>
      <c r="L1978">
        <v>2513</v>
      </c>
      <c r="P1978">
        <v>1</v>
      </c>
      <c r="Q1978">
        <v>420</v>
      </c>
      <c r="R1978">
        <v>420</v>
      </c>
      <c r="S1978">
        <f>IFERROR(_xlfn.XLOOKUP(tbl_Facturas[[#This Row],[Key_Fact]],tbl_Manifiestos[Key_Manif],tbl_Manifiestos[Pagado a Broker],0),0)</f>
        <v>390.6</v>
      </c>
      <c r="T1978">
        <v>1338869.7799999979</v>
      </c>
    </row>
    <row r="1979" spans="1:20" x14ac:dyDescent="0.25">
      <c r="A1979" t="s">
        <v>5834</v>
      </c>
      <c r="B1979" t="str">
        <f>tbl_Facturas[[#This Row],[Factura]] &amp; "|" &amp; tbl_Facturas[[#This Row],[Proyecto OK]] &amp; "|" &amp; TEXT(tbl_Facturas[[#This Row],[Horas o Viaje]],"0.00") &amp; "|" &amp; TEXT(tbl_Facturas[[#This Row],[Costo unitario]],"0.00")</f>
        <v>2571|Berry Project|4.50|130.00</v>
      </c>
      <c r="C1979">
        <v>2571</v>
      </c>
      <c r="D1979">
        <v>11</v>
      </c>
      <c r="E1979" t="s">
        <v>5309</v>
      </c>
      <c r="G1979" t="s">
        <v>1235</v>
      </c>
      <c r="H1979" t="s">
        <v>2053</v>
      </c>
      <c r="I1979" s="134" t="s">
        <v>5322</v>
      </c>
      <c r="J1979" t="s">
        <v>1219</v>
      </c>
      <c r="K1979" t="s">
        <v>5883</v>
      </c>
      <c r="L1979">
        <v>2513</v>
      </c>
      <c r="P1979">
        <v>4.5</v>
      </c>
      <c r="Q1979">
        <v>130</v>
      </c>
      <c r="R1979">
        <v>585</v>
      </c>
      <c r="S1979">
        <f>IFERROR(_xlfn.XLOOKUP(tbl_Facturas[[#This Row],[Key_Fact]],tbl_Manifiestos[Key_Manif],tbl_Manifiestos[Pagado a Broker],0),0)</f>
        <v>0</v>
      </c>
      <c r="T1979">
        <v>1339454.7799999979</v>
      </c>
    </row>
    <row r="1980" spans="1:20" x14ac:dyDescent="0.25">
      <c r="A1980" t="s">
        <v>5834</v>
      </c>
      <c r="B1980" t="str">
        <f>tbl_Facturas[[#This Row],[Factura]] &amp; "|" &amp; tbl_Facturas[[#This Row],[Proyecto OK]] &amp; "|" &amp; TEXT(tbl_Facturas[[#This Row],[Horas o Viaje]],"0.00") &amp; "|" &amp; TEXT(tbl_Facturas[[#This Row],[Costo unitario]],"0.00")</f>
        <v>2571|Berry Project|9.00|130.00</v>
      </c>
      <c r="C1980">
        <v>2571</v>
      </c>
      <c r="D1980">
        <v>229</v>
      </c>
      <c r="E1980" t="s">
        <v>19</v>
      </c>
      <c r="G1980" t="s">
        <v>20</v>
      </c>
      <c r="H1980" t="s">
        <v>2054</v>
      </c>
      <c r="I1980" s="134" t="s">
        <v>5322</v>
      </c>
      <c r="J1980" t="s">
        <v>1219</v>
      </c>
      <c r="K1980" t="s">
        <v>5883</v>
      </c>
      <c r="L1980">
        <v>2513</v>
      </c>
      <c r="P1980">
        <v>9</v>
      </c>
      <c r="Q1980">
        <v>130</v>
      </c>
      <c r="R1980">
        <v>1170</v>
      </c>
      <c r="S1980">
        <f>IFERROR(_xlfn.XLOOKUP(tbl_Facturas[[#This Row],[Key_Fact]],tbl_Manifiestos[Key_Manif],tbl_Manifiestos[Pagado a Broker],0),0)</f>
        <v>0</v>
      </c>
      <c r="T1980">
        <v>1340624.7799999979</v>
      </c>
    </row>
    <row r="1981" spans="1:20" x14ac:dyDescent="0.25">
      <c r="A1981" t="s">
        <v>5834</v>
      </c>
      <c r="B1981" t="str">
        <f>tbl_Facturas[[#This Row],[Factura]] &amp; "|" &amp; tbl_Facturas[[#This Row],[Proyecto OK]] &amp; "|" &amp; TEXT(tbl_Facturas[[#This Row],[Horas o Viaje]],"0.00") &amp; "|" &amp; TEXT(tbl_Facturas[[#This Row],[Costo unitario]],"0.00")</f>
        <v>2571|Berry Project|7.00|130.00</v>
      </c>
      <c r="C1981">
        <v>2571</v>
      </c>
      <c r="D1981">
        <v>229</v>
      </c>
      <c r="E1981" t="s">
        <v>5309</v>
      </c>
      <c r="G1981" t="s">
        <v>1235</v>
      </c>
      <c r="H1981" t="s">
        <v>2055</v>
      </c>
      <c r="I1981" s="134" t="s">
        <v>5322</v>
      </c>
      <c r="J1981" t="s">
        <v>1219</v>
      </c>
      <c r="K1981" t="s">
        <v>5883</v>
      </c>
      <c r="L1981">
        <v>2513</v>
      </c>
      <c r="P1981">
        <v>7</v>
      </c>
      <c r="Q1981">
        <v>130</v>
      </c>
      <c r="R1981">
        <v>910</v>
      </c>
      <c r="S1981">
        <f>IFERROR(_xlfn.XLOOKUP(tbl_Facturas[[#This Row],[Key_Fact]],tbl_Manifiestos[Key_Manif],tbl_Manifiestos[Pagado a Broker],0),0)</f>
        <v>0</v>
      </c>
      <c r="T1981">
        <v>1341534.7799999979</v>
      </c>
    </row>
    <row r="1982" spans="1:20" x14ac:dyDescent="0.25">
      <c r="A1982" t="s">
        <v>5834</v>
      </c>
      <c r="B1982" t="str">
        <f>tbl_Facturas[[#This Row],[Factura]] &amp; "|" &amp; tbl_Facturas[[#This Row],[Proyecto OK]] &amp; "|" &amp; TEXT(tbl_Facturas[[#This Row],[Horas o Viaje]],"0.00") &amp; "|" &amp; TEXT(tbl_Facturas[[#This Row],[Costo unitario]],"0.00")</f>
        <v>2571|Berry Project|7.00|130.00</v>
      </c>
      <c r="C1982">
        <v>2571</v>
      </c>
      <c r="D1982">
        <v>73</v>
      </c>
      <c r="E1982" t="s">
        <v>19</v>
      </c>
      <c r="G1982" t="s">
        <v>20</v>
      </c>
      <c r="H1982" t="s">
        <v>2056</v>
      </c>
      <c r="I1982" s="134" t="s">
        <v>5322</v>
      </c>
      <c r="J1982" t="s">
        <v>1219</v>
      </c>
      <c r="K1982" t="s">
        <v>5883</v>
      </c>
      <c r="L1982">
        <v>2513</v>
      </c>
      <c r="P1982">
        <v>7</v>
      </c>
      <c r="Q1982">
        <v>130</v>
      </c>
      <c r="R1982">
        <v>910</v>
      </c>
      <c r="S1982">
        <f>IFERROR(_xlfn.XLOOKUP(tbl_Facturas[[#This Row],[Key_Fact]],tbl_Manifiestos[Key_Manif],tbl_Manifiestos[Pagado a Broker],0),0)</f>
        <v>0</v>
      </c>
      <c r="T1982">
        <v>1342444.7799999979</v>
      </c>
    </row>
    <row r="1983" spans="1:20" x14ac:dyDescent="0.25">
      <c r="A1983" t="s">
        <v>5834</v>
      </c>
      <c r="B1983" t="str">
        <f>tbl_Facturas[[#This Row],[Factura]] &amp; "|" &amp; tbl_Facturas[[#This Row],[Proyecto OK]] &amp; "|" &amp; TEXT(tbl_Facturas[[#This Row],[Horas o Viaje]],"0.00") &amp; "|" &amp; TEXT(tbl_Facturas[[#This Row],[Costo unitario]],"0.00")</f>
        <v>2571|Berry Project|1.00|13.25</v>
      </c>
      <c r="C1983">
        <v>2571</v>
      </c>
      <c r="D1983">
        <v>229</v>
      </c>
      <c r="E1983" t="s">
        <v>12</v>
      </c>
      <c r="G1983" t="s">
        <v>792</v>
      </c>
      <c r="I1983" s="134" t="s">
        <v>5322</v>
      </c>
      <c r="J1983" t="s">
        <v>5861</v>
      </c>
      <c r="K1983" t="s">
        <v>5883</v>
      </c>
      <c r="L1983">
        <v>2513</v>
      </c>
      <c r="P1983">
        <v>1</v>
      </c>
      <c r="Q1983">
        <v>13.25</v>
      </c>
      <c r="R1983">
        <v>13.25</v>
      </c>
      <c r="S1983">
        <f>IFERROR(_xlfn.XLOOKUP(tbl_Facturas[[#This Row],[Key_Fact]],tbl_Manifiestos[Key_Manif],tbl_Manifiestos[Pagado a Broker],0),0)</f>
        <v>13.25</v>
      </c>
      <c r="T1983">
        <v>1342458.0299999979</v>
      </c>
    </row>
    <row r="1984" spans="1:20" x14ac:dyDescent="0.25">
      <c r="A1984" t="s">
        <v>5834</v>
      </c>
      <c r="B1984" t="str">
        <f>tbl_Facturas[[#This Row],[Factura]] &amp; "|" &amp; tbl_Facturas[[#This Row],[Proyecto OK]] &amp; "|" &amp; TEXT(tbl_Facturas[[#This Row],[Horas o Viaje]],"0.00") &amp; "|" &amp; TEXT(tbl_Facturas[[#This Row],[Costo unitario]],"0.00")</f>
        <v>2571|Berry Project|1.00|34.65</v>
      </c>
      <c r="C1984">
        <v>2571</v>
      </c>
      <c r="D1984">
        <v>73</v>
      </c>
      <c r="E1984" t="s">
        <v>12</v>
      </c>
      <c r="G1984" t="s">
        <v>13</v>
      </c>
      <c r="I1984" s="134" t="s">
        <v>5322</v>
      </c>
      <c r="J1984" t="s">
        <v>5861</v>
      </c>
      <c r="K1984" t="s">
        <v>5883</v>
      </c>
      <c r="L1984">
        <v>2513</v>
      </c>
      <c r="P1984">
        <v>1</v>
      </c>
      <c r="Q1984">
        <v>34.65</v>
      </c>
      <c r="R1984">
        <v>34.65</v>
      </c>
      <c r="S1984">
        <f>IFERROR(_xlfn.XLOOKUP(tbl_Facturas[[#This Row],[Key_Fact]],tbl_Manifiestos[Key_Manif],tbl_Manifiestos[Pagado a Broker],0),0)</f>
        <v>34.65</v>
      </c>
      <c r="T1984">
        <v>1342492.6799999981</v>
      </c>
    </row>
    <row r="1985" spans="1:20" x14ac:dyDescent="0.25">
      <c r="A1985" t="s">
        <v>5834</v>
      </c>
      <c r="B1985" t="str">
        <f>tbl_Facturas[[#This Row],[Factura]] &amp; "|" &amp; tbl_Facturas[[#This Row],[Proyecto OK]] &amp; "|" &amp; TEXT(tbl_Facturas[[#This Row],[Horas o Viaje]],"0.00") &amp; "|" &amp; TEXT(tbl_Facturas[[#This Row],[Costo unitario]],"0.00")</f>
        <v>2571|Berry Project|1.00|160.95</v>
      </c>
      <c r="C1985">
        <v>2571</v>
      </c>
      <c r="D1985">
        <v>82</v>
      </c>
      <c r="E1985" t="s">
        <v>19</v>
      </c>
      <c r="G1985" t="s">
        <v>20</v>
      </c>
      <c r="I1985" s="134" t="s">
        <v>5322</v>
      </c>
      <c r="J1985" t="s">
        <v>5861</v>
      </c>
      <c r="K1985" t="s">
        <v>5883</v>
      </c>
      <c r="L1985">
        <v>2513</v>
      </c>
      <c r="P1985">
        <v>1</v>
      </c>
      <c r="Q1985">
        <v>160.94999999999999</v>
      </c>
      <c r="R1985">
        <v>160.94999999999999</v>
      </c>
      <c r="S1985">
        <f>IFERROR(_xlfn.XLOOKUP(tbl_Facturas[[#This Row],[Key_Fact]],tbl_Manifiestos[Key_Manif],tbl_Manifiestos[Pagado a Broker],0),0)</f>
        <v>0</v>
      </c>
      <c r="T1985">
        <v>1342653.629999998</v>
      </c>
    </row>
    <row r="1986" spans="1:20" x14ac:dyDescent="0.25">
      <c r="A1986" t="s">
        <v>5834</v>
      </c>
      <c r="B1986" t="str">
        <f>tbl_Facturas[[#This Row],[Factura]] &amp; "|" &amp; tbl_Facturas[[#This Row],[Proyecto OK]] &amp; "|" &amp; TEXT(tbl_Facturas[[#This Row],[Horas o Viaje]],"0.00") &amp; "|" &amp; TEXT(tbl_Facturas[[#This Row],[Costo unitario]],"0.00")</f>
        <v>2571|Berry Project|1.00|130.00</v>
      </c>
      <c r="C1986">
        <v>2571</v>
      </c>
      <c r="D1986">
        <v>11</v>
      </c>
      <c r="E1986" t="s">
        <v>1812</v>
      </c>
      <c r="G1986" t="s">
        <v>2022</v>
      </c>
      <c r="H1986" t="s">
        <v>2024</v>
      </c>
      <c r="I1986" s="134" t="s">
        <v>5322</v>
      </c>
      <c r="J1986" t="s">
        <v>1234</v>
      </c>
      <c r="K1986" t="s">
        <v>5883</v>
      </c>
      <c r="L1986">
        <v>2513</v>
      </c>
      <c r="P1986">
        <v>1</v>
      </c>
      <c r="Q1986">
        <v>130</v>
      </c>
      <c r="R1986">
        <v>130</v>
      </c>
      <c r="S1986">
        <f>IFERROR(_xlfn.XLOOKUP(tbl_Facturas[[#This Row],[Key_Fact]],tbl_Manifiestos[Key_Manif],tbl_Manifiestos[Pagado a Broker],0),0)</f>
        <v>0</v>
      </c>
      <c r="T1986">
        <v>1324899.7799999979</v>
      </c>
    </row>
    <row r="1987" spans="1:20" x14ac:dyDescent="0.25">
      <c r="A1987" t="s">
        <v>5834</v>
      </c>
      <c r="B1987" t="str">
        <f>tbl_Facturas[[#This Row],[Factura]] &amp; "|" &amp; tbl_Facturas[[#This Row],[Proyecto OK]] &amp; "|" &amp; TEXT(tbl_Facturas[[#This Row],[Horas o Viaje]],"0.00") &amp; "|" &amp; TEXT(tbl_Facturas[[#This Row],[Costo unitario]],"0.00")</f>
        <v>2571|Berry Project|1.00|130.00</v>
      </c>
      <c r="C1987">
        <v>2571</v>
      </c>
      <c r="D1987">
        <v>73</v>
      </c>
      <c r="E1987" t="s">
        <v>5309</v>
      </c>
      <c r="G1987" t="s">
        <v>1235</v>
      </c>
      <c r="H1987" t="s">
        <v>2040</v>
      </c>
      <c r="I1987" s="134" t="s">
        <v>5322</v>
      </c>
      <c r="J1987" t="s">
        <v>1234</v>
      </c>
      <c r="K1987" t="s">
        <v>5883</v>
      </c>
      <c r="L1987">
        <v>2513</v>
      </c>
      <c r="P1987">
        <v>1</v>
      </c>
      <c r="Q1987">
        <v>130</v>
      </c>
      <c r="R1987">
        <v>130</v>
      </c>
      <c r="S1987">
        <f>IFERROR(_xlfn.XLOOKUP(tbl_Facturas[[#This Row],[Key_Fact]],tbl_Manifiestos[Key_Manif],tbl_Manifiestos[Pagado a Broker],0),0)</f>
        <v>0</v>
      </c>
      <c r="T1987">
        <v>1332614.7799999979</v>
      </c>
    </row>
    <row r="1988" spans="1:20" x14ac:dyDescent="0.25">
      <c r="A1988" t="s">
        <v>5834</v>
      </c>
      <c r="B1988" t="str">
        <f>tbl_Facturas[[#This Row],[Factura]] &amp; "|" &amp; tbl_Facturas[[#This Row],[Proyecto OK]] &amp; "|" &amp; TEXT(tbl_Facturas[[#This Row],[Horas o Viaje]],"0.00") &amp; "|" &amp; TEXT(tbl_Facturas[[#This Row],[Costo unitario]],"0.00")</f>
        <v>2572|Montrose Harbor|7.75|126.50</v>
      </c>
      <c r="C1988">
        <v>2572</v>
      </c>
      <c r="D1988">
        <v>1</v>
      </c>
      <c r="E1988" t="s">
        <v>5305</v>
      </c>
      <c r="G1988" t="s">
        <v>1220</v>
      </c>
      <c r="H1988" t="s">
        <v>2057</v>
      </c>
      <c r="I1988" s="134" t="s">
        <v>5401</v>
      </c>
      <c r="J1988" t="s">
        <v>1280</v>
      </c>
      <c r="K1988" s="240" t="s">
        <v>5907</v>
      </c>
      <c r="L1988">
        <v>6228</v>
      </c>
      <c r="M1988" t="s">
        <v>146</v>
      </c>
      <c r="P1988">
        <v>7.75</v>
      </c>
      <c r="Q1988">
        <v>126.5</v>
      </c>
      <c r="R1988">
        <v>980.38</v>
      </c>
      <c r="S1988">
        <f>IFERROR(_xlfn.XLOOKUP(tbl_Facturas[[#This Row],[Key_Fact]],tbl_Manifiestos[Key_Manif],tbl_Manifiestos[Pagado a Broker],0),0)</f>
        <v>0</v>
      </c>
      <c r="T1988">
        <v>1343634.0099999979</v>
      </c>
    </row>
    <row r="1989" spans="1:20" x14ac:dyDescent="0.25">
      <c r="A1989" t="s">
        <v>5834</v>
      </c>
      <c r="B1989" t="str">
        <f>tbl_Facturas[[#This Row],[Factura]] &amp; "|" &amp; tbl_Facturas[[#This Row],[Proyecto OK]] &amp; "|" &amp; TEXT(tbl_Facturas[[#This Row],[Horas o Viaje]],"0.00") &amp; "|" &amp; TEXT(tbl_Facturas[[#This Row],[Costo unitario]],"0.00")</f>
        <v>2572|Montrose Harbor|8.00|126.50</v>
      </c>
      <c r="C1989">
        <v>2572</v>
      </c>
      <c r="D1989">
        <v>76</v>
      </c>
      <c r="E1989" t="s">
        <v>5309</v>
      </c>
      <c r="G1989" t="s">
        <v>1287</v>
      </c>
      <c r="H1989" t="s">
        <v>2058</v>
      </c>
      <c r="I1989" s="134" t="s">
        <v>5401</v>
      </c>
      <c r="J1989" t="s">
        <v>1280</v>
      </c>
      <c r="K1989" s="240" t="s">
        <v>5907</v>
      </c>
      <c r="L1989">
        <v>6228</v>
      </c>
      <c r="M1989" t="s">
        <v>146</v>
      </c>
      <c r="P1989">
        <v>8</v>
      </c>
      <c r="Q1989">
        <v>126.5</v>
      </c>
      <c r="R1989">
        <v>1012</v>
      </c>
      <c r="S1989">
        <f>IFERROR(_xlfn.XLOOKUP(tbl_Facturas[[#This Row],[Key_Fact]],tbl_Manifiestos[Key_Manif],tbl_Manifiestos[Pagado a Broker],0),0)</f>
        <v>0</v>
      </c>
      <c r="T1989">
        <v>1344646.0099999979</v>
      </c>
    </row>
    <row r="1990" spans="1:20" x14ac:dyDescent="0.25">
      <c r="A1990" t="s">
        <v>5834</v>
      </c>
      <c r="B1990" t="str">
        <f>tbl_Facturas[[#This Row],[Factura]] &amp; "|" &amp; tbl_Facturas[[#This Row],[Proyecto OK]] &amp; "|" &amp; TEXT(tbl_Facturas[[#This Row],[Horas o Viaje]],"0.00") &amp; "|" &amp; TEXT(tbl_Facturas[[#This Row],[Costo unitario]],"0.00")</f>
        <v>2572|Montrose Harbor|10.00|126.50</v>
      </c>
      <c r="C1990">
        <v>2572</v>
      </c>
      <c r="D1990">
        <v>198</v>
      </c>
      <c r="E1990" t="s">
        <v>5916</v>
      </c>
      <c r="G1990" t="s">
        <v>31</v>
      </c>
      <c r="H1990" t="s">
        <v>2059</v>
      </c>
      <c r="I1990" s="134" t="s">
        <v>5401</v>
      </c>
      <c r="J1990" t="s">
        <v>1280</v>
      </c>
      <c r="K1990" s="240" t="s">
        <v>5907</v>
      </c>
      <c r="L1990">
        <v>6228</v>
      </c>
      <c r="M1990" t="s">
        <v>146</v>
      </c>
      <c r="P1990">
        <v>10</v>
      </c>
      <c r="Q1990">
        <v>126.5</v>
      </c>
      <c r="R1990">
        <v>1265</v>
      </c>
      <c r="S1990">
        <f>IFERROR(_xlfn.XLOOKUP(tbl_Facturas[[#This Row],[Key_Fact]],tbl_Manifiestos[Key_Manif],tbl_Manifiestos[Pagado a Broker],0),0)</f>
        <v>0</v>
      </c>
      <c r="T1990">
        <v>1345911.0099999979</v>
      </c>
    </row>
    <row r="1991" spans="1:20" x14ac:dyDescent="0.25">
      <c r="A1991" t="s">
        <v>5834</v>
      </c>
      <c r="B1991" t="str">
        <f>tbl_Facturas[[#This Row],[Factura]] &amp; "|" &amp; tbl_Facturas[[#This Row],[Proyecto OK]] &amp; "|" &amp; TEXT(tbl_Facturas[[#This Row],[Horas o Viaje]],"0.00") &amp; "|" &amp; TEXT(tbl_Facturas[[#This Row],[Costo unitario]],"0.00")</f>
        <v>2572|Montrose Harbor|10.00|126.50</v>
      </c>
      <c r="C1991">
        <v>2572</v>
      </c>
      <c r="D1991">
        <v>103</v>
      </c>
      <c r="E1991" t="s">
        <v>27</v>
      </c>
      <c r="G1991" t="s">
        <v>284</v>
      </c>
      <c r="H1991" t="s">
        <v>2060</v>
      </c>
      <c r="I1991" s="134" t="s">
        <v>5401</v>
      </c>
      <c r="J1991" t="s">
        <v>1280</v>
      </c>
      <c r="K1991" s="240" t="s">
        <v>5907</v>
      </c>
      <c r="L1991">
        <v>6228</v>
      </c>
      <c r="M1991" t="s">
        <v>146</v>
      </c>
      <c r="P1991">
        <v>10</v>
      </c>
      <c r="Q1991">
        <v>126.5</v>
      </c>
      <c r="R1991">
        <v>1265</v>
      </c>
      <c r="S1991">
        <f>IFERROR(_xlfn.XLOOKUP(tbl_Facturas[[#This Row],[Key_Fact]],tbl_Manifiestos[Key_Manif],tbl_Manifiestos[Pagado a Broker],0),0)</f>
        <v>0</v>
      </c>
      <c r="T1991">
        <v>1347176.0099999979</v>
      </c>
    </row>
    <row r="1992" spans="1:20" x14ac:dyDescent="0.25">
      <c r="A1992" t="s">
        <v>5834</v>
      </c>
      <c r="B1992" t="str">
        <f>tbl_Facturas[[#This Row],[Factura]] &amp; "|" &amp; tbl_Facturas[[#This Row],[Proyecto OK]] &amp; "|" &amp; TEXT(tbl_Facturas[[#This Row],[Horas o Viaje]],"0.00") &amp; "|" &amp; TEXT(tbl_Facturas[[#This Row],[Costo unitario]],"0.00")</f>
        <v>2572|Montrose Harbor|9.75|126.50</v>
      </c>
      <c r="C1992">
        <v>2572</v>
      </c>
      <c r="D1992">
        <v>67</v>
      </c>
      <c r="E1992" t="s">
        <v>27</v>
      </c>
      <c r="G1992" t="s">
        <v>28</v>
      </c>
      <c r="H1992" t="s">
        <v>2061</v>
      </c>
      <c r="I1992" s="134" t="s">
        <v>5401</v>
      </c>
      <c r="J1992" t="s">
        <v>1280</v>
      </c>
      <c r="K1992" s="240" t="s">
        <v>5907</v>
      </c>
      <c r="L1992">
        <v>6228</v>
      </c>
      <c r="M1992" t="s">
        <v>146</v>
      </c>
      <c r="P1992">
        <v>9.75</v>
      </c>
      <c r="Q1992">
        <v>126.5</v>
      </c>
      <c r="R1992">
        <v>1233.3800000000001</v>
      </c>
      <c r="S1992">
        <f>IFERROR(_xlfn.XLOOKUP(tbl_Facturas[[#This Row],[Key_Fact]],tbl_Manifiestos[Key_Manif],tbl_Manifiestos[Pagado a Broker],0),0)</f>
        <v>0</v>
      </c>
      <c r="T1992">
        <v>1348409.389999998</v>
      </c>
    </row>
    <row r="1993" spans="1:20" x14ac:dyDescent="0.25">
      <c r="A1993" t="s">
        <v>5834</v>
      </c>
      <c r="B1993" t="str">
        <f>tbl_Facturas[[#This Row],[Factura]] &amp; "|" &amp; tbl_Facturas[[#This Row],[Proyecto OK]] &amp; "|" &amp; TEXT(tbl_Facturas[[#This Row],[Horas o Viaje]],"0.00") &amp; "|" &amp; TEXT(tbl_Facturas[[#This Row],[Costo unitario]],"0.00")</f>
        <v>2572|Montrose Harbor|5.00|126.50</v>
      </c>
      <c r="C1993">
        <v>2572</v>
      </c>
      <c r="D1993">
        <v>201</v>
      </c>
      <c r="E1993" t="s">
        <v>1264</v>
      </c>
      <c r="G1993" t="s">
        <v>1400</v>
      </c>
      <c r="H1993" t="s">
        <v>2062</v>
      </c>
      <c r="I1993" s="134" t="s">
        <v>5401</v>
      </c>
      <c r="J1993" t="s">
        <v>1280</v>
      </c>
      <c r="K1993" s="240" t="s">
        <v>5907</v>
      </c>
      <c r="L1993">
        <v>6228</v>
      </c>
      <c r="M1993" t="s">
        <v>146</v>
      </c>
      <c r="P1993">
        <v>5</v>
      </c>
      <c r="Q1993">
        <v>126.5</v>
      </c>
      <c r="R1993">
        <v>632.5</v>
      </c>
      <c r="S1993">
        <f>IFERROR(_xlfn.XLOOKUP(tbl_Facturas[[#This Row],[Key_Fact]],tbl_Manifiestos[Key_Manif],tbl_Manifiestos[Pagado a Broker],0),0)</f>
        <v>0</v>
      </c>
      <c r="T1993">
        <v>1349041.889999998</v>
      </c>
    </row>
    <row r="1994" spans="1:20" x14ac:dyDescent="0.25">
      <c r="A1994" t="s">
        <v>5834</v>
      </c>
      <c r="B1994" t="str">
        <f>tbl_Facturas[[#This Row],[Factura]] &amp; "|" &amp; tbl_Facturas[[#This Row],[Proyecto OK]] &amp; "|" &amp; TEXT(tbl_Facturas[[#This Row],[Horas o Viaje]],"0.00") &amp; "|" &amp; TEXT(tbl_Facturas[[#This Row],[Costo unitario]],"0.00")</f>
        <v>2572|Montrose Harbor|9.00|126.50</v>
      </c>
      <c r="C1994">
        <v>2572</v>
      </c>
      <c r="D1994">
        <v>661</v>
      </c>
      <c r="E1994" t="s">
        <v>5309</v>
      </c>
      <c r="G1994" t="s">
        <v>649</v>
      </c>
      <c r="H1994" t="s">
        <v>2063</v>
      </c>
      <c r="I1994" s="134" t="s">
        <v>5401</v>
      </c>
      <c r="J1994" t="s">
        <v>1280</v>
      </c>
      <c r="K1994" s="240" t="s">
        <v>5907</v>
      </c>
      <c r="L1994">
        <v>6228</v>
      </c>
      <c r="M1994" t="s">
        <v>146</v>
      </c>
      <c r="P1994">
        <v>9</v>
      </c>
      <c r="Q1994">
        <v>126.5</v>
      </c>
      <c r="R1994">
        <v>1138.5</v>
      </c>
      <c r="S1994">
        <f>IFERROR(_xlfn.XLOOKUP(tbl_Facturas[[#This Row],[Key_Fact]],tbl_Manifiestos[Key_Manif],tbl_Manifiestos[Pagado a Broker],0),0)</f>
        <v>0</v>
      </c>
      <c r="T1994">
        <v>1350180.389999998</v>
      </c>
    </row>
    <row r="1995" spans="1:20" x14ac:dyDescent="0.25">
      <c r="A1995" t="s">
        <v>5834</v>
      </c>
      <c r="B1995" t="str">
        <f>tbl_Facturas[[#This Row],[Factura]] &amp; "|" &amp; tbl_Facturas[[#This Row],[Proyecto OK]] &amp; "|" &amp; TEXT(tbl_Facturas[[#This Row],[Horas o Viaje]],"0.00") &amp; "|" &amp; TEXT(tbl_Facturas[[#This Row],[Costo unitario]],"0.00")</f>
        <v>2572|Montrose Harbor|11.00|126.50</v>
      </c>
      <c r="C1995">
        <v>2572</v>
      </c>
      <c r="D1995">
        <v>198</v>
      </c>
      <c r="E1995" t="s">
        <v>5916</v>
      </c>
      <c r="G1995" t="s">
        <v>31</v>
      </c>
      <c r="H1995" t="s">
        <v>2064</v>
      </c>
      <c r="I1995" s="134" t="s">
        <v>5401</v>
      </c>
      <c r="J1995" t="s">
        <v>1280</v>
      </c>
      <c r="K1995" s="240" t="s">
        <v>5907</v>
      </c>
      <c r="L1995">
        <v>6228</v>
      </c>
      <c r="M1995" t="s">
        <v>146</v>
      </c>
      <c r="P1995">
        <v>11</v>
      </c>
      <c r="Q1995">
        <v>126.5</v>
      </c>
      <c r="R1995">
        <v>1391.5</v>
      </c>
      <c r="S1995">
        <f>IFERROR(_xlfn.XLOOKUP(tbl_Facturas[[#This Row],[Key_Fact]],tbl_Manifiestos[Key_Manif],tbl_Manifiestos[Pagado a Broker],0),0)</f>
        <v>0</v>
      </c>
      <c r="T1995">
        <v>1351571.889999998</v>
      </c>
    </row>
    <row r="1996" spans="1:20" x14ac:dyDescent="0.25">
      <c r="A1996" t="s">
        <v>5834</v>
      </c>
      <c r="B1996" t="str">
        <f>tbl_Facturas[[#This Row],[Factura]] &amp; "|" &amp; tbl_Facturas[[#This Row],[Proyecto OK]] &amp; "|" &amp; TEXT(tbl_Facturas[[#This Row],[Horas o Viaje]],"0.00") &amp; "|" &amp; TEXT(tbl_Facturas[[#This Row],[Costo unitario]],"0.00")</f>
        <v>2572|Montrose Harbor|10.50|126.50</v>
      </c>
      <c r="C1996">
        <v>2572</v>
      </c>
      <c r="D1996">
        <v>67</v>
      </c>
      <c r="E1996" t="s">
        <v>27</v>
      </c>
      <c r="G1996" t="s">
        <v>28</v>
      </c>
      <c r="H1996" t="s">
        <v>2065</v>
      </c>
      <c r="I1996" s="134" t="s">
        <v>5401</v>
      </c>
      <c r="J1996" t="s">
        <v>1280</v>
      </c>
      <c r="K1996" s="240" t="s">
        <v>5907</v>
      </c>
      <c r="L1996">
        <v>6228</v>
      </c>
      <c r="M1996" t="s">
        <v>146</v>
      </c>
      <c r="P1996">
        <v>10.5</v>
      </c>
      <c r="Q1996">
        <v>126.5</v>
      </c>
      <c r="R1996">
        <v>1328.25</v>
      </c>
      <c r="S1996">
        <f>IFERROR(_xlfn.XLOOKUP(tbl_Facturas[[#This Row],[Key_Fact]],tbl_Manifiestos[Key_Manif],tbl_Manifiestos[Pagado a Broker],0),0)</f>
        <v>0</v>
      </c>
      <c r="T1996">
        <v>1352900.139999998</v>
      </c>
    </row>
    <row r="1997" spans="1:20" x14ac:dyDescent="0.25">
      <c r="A1997" t="s">
        <v>5834</v>
      </c>
      <c r="B1997" t="str">
        <f>tbl_Facturas[[#This Row],[Factura]] &amp; "|" &amp; tbl_Facturas[[#This Row],[Proyecto OK]] &amp; "|" &amp; TEXT(tbl_Facturas[[#This Row],[Horas o Viaje]],"0.00") &amp; "|" &amp; TEXT(tbl_Facturas[[#This Row],[Costo unitario]],"0.00")</f>
        <v>2572|Montrose Harbor|9.25|126.50</v>
      </c>
      <c r="C1997">
        <v>2572</v>
      </c>
      <c r="D1997">
        <v>102</v>
      </c>
      <c r="E1997" t="s">
        <v>1264</v>
      </c>
      <c r="G1997" t="s">
        <v>1265</v>
      </c>
      <c r="H1997" t="s">
        <v>2066</v>
      </c>
      <c r="I1997" s="134" t="s">
        <v>5401</v>
      </c>
      <c r="J1997" t="s">
        <v>1280</v>
      </c>
      <c r="K1997" s="240" t="s">
        <v>5907</v>
      </c>
      <c r="L1997">
        <v>6228</v>
      </c>
      <c r="M1997" t="s">
        <v>146</v>
      </c>
      <c r="P1997">
        <v>9.25</v>
      </c>
      <c r="Q1997">
        <v>126.5</v>
      </c>
      <c r="R1997">
        <v>1170.1300000000001</v>
      </c>
      <c r="S1997">
        <f>IFERROR(_xlfn.XLOOKUP(tbl_Facturas[[#This Row],[Key_Fact]],tbl_Manifiestos[Key_Manif],tbl_Manifiestos[Pagado a Broker],0),0)</f>
        <v>0</v>
      </c>
      <c r="T1997">
        <v>1354070.2699999979</v>
      </c>
    </row>
    <row r="1998" spans="1:20" x14ac:dyDescent="0.25">
      <c r="A1998" t="s">
        <v>5834</v>
      </c>
      <c r="B1998" t="str">
        <f>tbl_Facturas[[#This Row],[Factura]] &amp; "|" &amp; tbl_Facturas[[#This Row],[Proyecto OK]] &amp; "|" &amp; TEXT(tbl_Facturas[[#This Row],[Horas o Viaje]],"0.00") &amp; "|" &amp; TEXT(tbl_Facturas[[#This Row],[Costo unitario]],"0.00")</f>
        <v>2572|Montrose Harbor|9.75|126.50</v>
      </c>
      <c r="C1998">
        <v>2572</v>
      </c>
      <c r="D1998">
        <v>661</v>
      </c>
      <c r="E1998" t="s">
        <v>5309</v>
      </c>
      <c r="G1998" t="s">
        <v>649</v>
      </c>
      <c r="H1998" t="s">
        <v>2067</v>
      </c>
      <c r="I1998" s="134" t="s">
        <v>5401</v>
      </c>
      <c r="J1998" t="s">
        <v>1280</v>
      </c>
      <c r="K1998" s="240" t="s">
        <v>5907</v>
      </c>
      <c r="L1998">
        <v>6228</v>
      </c>
      <c r="M1998" t="s">
        <v>146</v>
      </c>
      <c r="P1998">
        <v>9.75</v>
      </c>
      <c r="Q1998">
        <v>126.5</v>
      </c>
      <c r="R1998">
        <v>1233.3800000000001</v>
      </c>
      <c r="S1998">
        <f>IFERROR(_xlfn.XLOOKUP(tbl_Facturas[[#This Row],[Key_Fact]],tbl_Manifiestos[Key_Manif],tbl_Manifiestos[Pagado a Broker],0),0)</f>
        <v>0</v>
      </c>
      <c r="T1998">
        <v>1355303.649999998</v>
      </c>
    </row>
    <row r="1999" spans="1:20" x14ac:dyDescent="0.25">
      <c r="A1999" t="s">
        <v>5834</v>
      </c>
      <c r="B1999" t="str">
        <f>tbl_Facturas[[#This Row],[Factura]] &amp; "|" &amp; tbl_Facturas[[#This Row],[Proyecto OK]] &amp; "|" &amp; TEXT(tbl_Facturas[[#This Row],[Horas o Viaje]],"0.00") &amp; "|" &amp; TEXT(tbl_Facturas[[#This Row],[Costo unitario]],"0.00")</f>
        <v>2572|Montrose Harbor|8.50|126.50</v>
      </c>
      <c r="C1999">
        <v>2572</v>
      </c>
      <c r="D1999">
        <v>198</v>
      </c>
      <c r="E1999" t="s">
        <v>5916</v>
      </c>
      <c r="G1999" t="s">
        <v>31</v>
      </c>
      <c r="H1999" t="s">
        <v>2068</v>
      </c>
      <c r="I1999" s="134" t="s">
        <v>5401</v>
      </c>
      <c r="J1999" t="s">
        <v>1280</v>
      </c>
      <c r="K1999" s="240" t="s">
        <v>5907</v>
      </c>
      <c r="L1999">
        <v>6228</v>
      </c>
      <c r="M1999" t="s">
        <v>146</v>
      </c>
      <c r="P1999">
        <v>8.5</v>
      </c>
      <c r="Q1999">
        <v>126.5</v>
      </c>
      <c r="R1999">
        <v>1075.25</v>
      </c>
      <c r="S1999">
        <f>IFERROR(_xlfn.XLOOKUP(tbl_Facturas[[#This Row],[Key_Fact]],tbl_Manifiestos[Key_Manif],tbl_Manifiestos[Pagado a Broker],0),0)</f>
        <v>0</v>
      </c>
      <c r="T1999">
        <v>1356378.899999998</v>
      </c>
    </row>
    <row r="2000" spans="1:20" x14ac:dyDescent="0.25">
      <c r="A2000" t="s">
        <v>5834</v>
      </c>
      <c r="B2000" t="str">
        <f>tbl_Facturas[[#This Row],[Factura]] &amp; "|" &amp; tbl_Facturas[[#This Row],[Proyecto OK]] &amp; "|" &amp; TEXT(tbl_Facturas[[#This Row],[Horas o Viaje]],"0.00") &amp; "|" &amp; TEXT(tbl_Facturas[[#This Row],[Costo unitario]],"0.00")</f>
        <v>2572|Montrose Harbor|7.00|126.50</v>
      </c>
      <c r="C2000">
        <v>2572</v>
      </c>
      <c r="D2000">
        <v>661</v>
      </c>
      <c r="E2000" t="s">
        <v>5309</v>
      </c>
      <c r="G2000" t="s">
        <v>649</v>
      </c>
      <c r="H2000" t="s">
        <v>2069</v>
      </c>
      <c r="I2000" s="134" t="s">
        <v>5401</v>
      </c>
      <c r="J2000" t="s">
        <v>1280</v>
      </c>
      <c r="K2000" s="240" t="s">
        <v>5907</v>
      </c>
      <c r="L2000">
        <v>6228</v>
      </c>
      <c r="M2000" t="s">
        <v>146</v>
      </c>
      <c r="P2000">
        <v>7</v>
      </c>
      <c r="Q2000">
        <v>126.5</v>
      </c>
      <c r="R2000">
        <v>885.5</v>
      </c>
      <c r="S2000">
        <f>IFERROR(_xlfn.XLOOKUP(tbl_Facturas[[#This Row],[Key_Fact]],tbl_Manifiestos[Key_Manif],tbl_Manifiestos[Pagado a Broker],0),0)</f>
        <v>0</v>
      </c>
      <c r="T2000">
        <v>1357264.399999998</v>
      </c>
    </row>
    <row r="2001" spans="1:20" x14ac:dyDescent="0.25">
      <c r="A2001" t="s">
        <v>5834</v>
      </c>
      <c r="B2001" t="str">
        <f>tbl_Facturas[[#This Row],[Factura]] &amp; "|" &amp; tbl_Facturas[[#This Row],[Proyecto OK]] &amp; "|" &amp; TEXT(tbl_Facturas[[#This Row],[Horas o Viaje]],"0.00") &amp; "|" &amp; TEXT(tbl_Facturas[[#This Row],[Costo unitario]],"0.00")</f>
        <v>2572|Montrose Harbor|7.25|126.50</v>
      </c>
      <c r="C2001">
        <v>2572</v>
      </c>
      <c r="D2001">
        <v>198</v>
      </c>
      <c r="E2001" t="s">
        <v>5916</v>
      </c>
      <c r="G2001" t="s">
        <v>31</v>
      </c>
      <c r="H2001" t="s">
        <v>2070</v>
      </c>
      <c r="I2001" s="134" t="s">
        <v>5401</v>
      </c>
      <c r="J2001" t="s">
        <v>1280</v>
      </c>
      <c r="K2001" s="240" t="s">
        <v>5907</v>
      </c>
      <c r="L2001">
        <v>6228</v>
      </c>
      <c r="M2001" t="s">
        <v>146</v>
      </c>
      <c r="P2001">
        <v>7.25</v>
      </c>
      <c r="Q2001">
        <v>126.5</v>
      </c>
      <c r="R2001">
        <v>917.13</v>
      </c>
      <c r="S2001">
        <f>IFERROR(_xlfn.XLOOKUP(tbl_Facturas[[#This Row],[Key_Fact]],tbl_Manifiestos[Key_Manif],tbl_Manifiestos[Pagado a Broker],0),0)</f>
        <v>0</v>
      </c>
      <c r="T2001">
        <v>1358181.5299999979</v>
      </c>
    </row>
    <row r="2002" spans="1:20" x14ac:dyDescent="0.25">
      <c r="A2002" t="s">
        <v>5834</v>
      </c>
      <c r="B2002" t="str">
        <f>tbl_Facturas[[#This Row],[Factura]] &amp; "|" &amp; tbl_Facturas[[#This Row],[Proyecto OK]] &amp; "|" &amp; TEXT(tbl_Facturas[[#This Row],[Horas o Viaje]],"0.00") &amp; "|" &amp; TEXT(tbl_Facturas[[#This Row],[Costo unitario]],"0.00")</f>
        <v>2572|Montrose Harbor|10.00|126.50</v>
      </c>
      <c r="C2002">
        <v>2572</v>
      </c>
      <c r="D2002">
        <v>67</v>
      </c>
      <c r="E2002" t="s">
        <v>27</v>
      </c>
      <c r="G2002" t="s">
        <v>28</v>
      </c>
      <c r="H2002" t="s">
        <v>2071</v>
      </c>
      <c r="I2002" s="134" t="s">
        <v>5401</v>
      </c>
      <c r="J2002" t="s">
        <v>1280</v>
      </c>
      <c r="K2002" s="240" t="s">
        <v>5907</v>
      </c>
      <c r="L2002">
        <v>6228</v>
      </c>
      <c r="M2002" t="s">
        <v>146</v>
      </c>
      <c r="P2002">
        <v>10</v>
      </c>
      <c r="Q2002">
        <v>126.5</v>
      </c>
      <c r="R2002">
        <v>1265</v>
      </c>
      <c r="S2002">
        <f>IFERROR(_xlfn.XLOOKUP(tbl_Facturas[[#This Row],[Key_Fact]],tbl_Manifiestos[Key_Manif],tbl_Manifiestos[Pagado a Broker],0),0)</f>
        <v>0</v>
      </c>
      <c r="T2002">
        <v>1359446.5299999979</v>
      </c>
    </row>
    <row r="2003" spans="1:20" x14ac:dyDescent="0.25">
      <c r="A2003" t="s">
        <v>5834</v>
      </c>
      <c r="B2003" t="str">
        <f>tbl_Facturas[[#This Row],[Factura]] &amp; "|" &amp; tbl_Facturas[[#This Row],[Proyecto OK]] &amp; "|" &amp; TEXT(tbl_Facturas[[#This Row],[Horas o Viaje]],"0.00") &amp; "|" &amp; TEXT(tbl_Facturas[[#This Row],[Costo unitario]],"0.00")</f>
        <v>2572|Montrose Harbor|9.50|126.50</v>
      </c>
      <c r="C2003">
        <v>2572</v>
      </c>
      <c r="D2003">
        <v>11</v>
      </c>
      <c r="E2003" t="s">
        <v>12</v>
      </c>
      <c r="G2003" t="s">
        <v>13</v>
      </c>
      <c r="H2003" t="s">
        <v>2072</v>
      </c>
      <c r="I2003" s="134" t="s">
        <v>5401</v>
      </c>
      <c r="J2003" t="s">
        <v>1280</v>
      </c>
      <c r="K2003" s="240" t="s">
        <v>5907</v>
      </c>
      <c r="L2003">
        <v>6228</v>
      </c>
      <c r="M2003" t="s">
        <v>146</v>
      </c>
      <c r="P2003">
        <v>9.5</v>
      </c>
      <c r="Q2003">
        <v>126.5</v>
      </c>
      <c r="R2003">
        <v>1201.75</v>
      </c>
      <c r="S2003">
        <f>IFERROR(_xlfn.XLOOKUP(tbl_Facturas[[#This Row],[Key_Fact]],tbl_Manifiestos[Key_Manif],tbl_Manifiestos[Pagado a Broker],0),0)</f>
        <v>0</v>
      </c>
      <c r="T2003">
        <v>1360648.2799999979</v>
      </c>
    </row>
    <row r="2004" spans="1:20" x14ac:dyDescent="0.25">
      <c r="A2004" t="s">
        <v>5834</v>
      </c>
      <c r="B2004" t="str">
        <f>tbl_Facturas[[#This Row],[Factura]] &amp; "|" &amp; tbl_Facturas[[#This Row],[Proyecto OK]] &amp; "|" &amp; TEXT(tbl_Facturas[[#This Row],[Horas o Viaje]],"0.00") &amp; "|" &amp; TEXT(tbl_Facturas[[#This Row],[Costo unitario]],"0.00")</f>
        <v>2572|Montrose Harbor|8.50|126.50</v>
      </c>
      <c r="C2004">
        <v>2572</v>
      </c>
      <c r="D2004">
        <v>67</v>
      </c>
      <c r="E2004" t="s">
        <v>27</v>
      </c>
      <c r="G2004" t="s">
        <v>28</v>
      </c>
      <c r="H2004" t="s">
        <v>2073</v>
      </c>
      <c r="I2004" s="134" t="s">
        <v>5401</v>
      </c>
      <c r="J2004" t="s">
        <v>1280</v>
      </c>
      <c r="K2004" s="240" t="s">
        <v>5907</v>
      </c>
      <c r="L2004">
        <v>6228</v>
      </c>
      <c r="M2004" t="s">
        <v>146</v>
      </c>
      <c r="P2004">
        <v>8.5</v>
      </c>
      <c r="Q2004">
        <v>126.5</v>
      </c>
      <c r="R2004">
        <v>1075.25</v>
      </c>
      <c r="S2004">
        <f>IFERROR(_xlfn.XLOOKUP(tbl_Facturas[[#This Row],[Key_Fact]],tbl_Manifiestos[Key_Manif],tbl_Manifiestos[Pagado a Broker],0),0)</f>
        <v>0</v>
      </c>
      <c r="T2004">
        <v>1361723.5299999979</v>
      </c>
    </row>
    <row r="2005" spans="1:20" x14ac:dyDescent="0.25">
      <c r="A2005" t="s">
        <v>5834</v>
      </c>
      <c r="B2005" t="str">
        <f>tbl_Facturas[[#This Row],[Factura]] &amp; "|" &amp; tbl_Facturas[[#This Row],[Proyecto OK]] &amp; "|" &amp; TEXT(tbl_Facturas[[#This Row],[Horas o Viaje]],"0.00") &amp; "|" &amp; TEXT(tbl_Facturas[[#This Row],[Costo unitario]],"0.00")</f>
        <v>2572|Montrose Harbor|9.75|126.50</v>
      </c>
      <c r="C2005">
        <v>2572</v>
      </c>
      <c r="D2005">
        <v>2</v>
      </c>
      <c r="E2005" t="s">
        <v>5305</v>
      </c>
      <c r="G2005" t="s">
        <v>1770</v>
      </c>
      <c r="H2005" t="s">
        <v>2074</v>
      </c>
      <c r="I2005" s="134" t="s">
        <v>5401</v>
      </c>
      <c r="J2005" t="s">
        <v>1280</v>
      </c>
      <c r="K2005" s="240" t="s">
        <v>5907</v>
      </c>
      <c r="L2005">
        <v>6228</v>
      </c>
      <c r="M2005" t="s">
        <v>146</v>
      </c>
      <c r="P2005">
        <v>9.75</v>
      </c>
      <c r="Q2005">
        <v>126.5</v>
      </c>
      <c r="R2005">
        <v>1233.3800000000001</v>
      </c>
      <c r="S2005">
        <f>IFERROR(_xlfn.XLOOKUP(tbl_Facturas[[#This Row],[Key_Fact]],tbl_Manifiestos[Key_Manif],tbl_Manifiestos[Pagado a Broker],0),0)</f>
        <v>0</v>
      </c>
      <c r="T2005">
        <v>1362956.9099999981</v>
      </c>
    </row>
    <row r="2006" spans="1:20" x14ac:dyDescent="0.25">
      <c r="A2006" t="s">
        <v>5834</v>
      </c>
      <c r="B2006" t="str">
        <f>tbl_Facturas[[#This Row],[Factura]] &amp; "|" &amp; tbl_Facturas[[#This Row],[Proyecto OK]] &amp; "|" &amp; TEXT(tbl_Facturas[[#This Row],[Horas o Viaje]],"0.00") &amp; "|" &amp; TEXT(tbl_Facturas[[#This Row],[Costo unitario]],"0.00")</f>
        <v>2572|Montrose Harbor|7.50|126.50</v>
      </c>
      <c r="C2006">
        <v>2572</v>
      </c>
      <c r="D2006">
        <v>54</v>
      </c>
      <c r="E2006" t="s">
        <v>5305</v>
      </c>
      <c r="G2006" t="s">
        <v>479</v>
      </c>
      <c r="H2006" t="s">
        <v>2075</v>
      </c>
      <c r="I2006" s="134" t="s">
        <v>5401</v>
      </c>
      <c r="J2006" t="s">
        <v>1280</v>
      </c>
      <c r="K2006" s="240" t="s">
        <v>5907</v>
      </c>
      <c r="L2006">
        <v>6228</v>
      </c>
      <c r="M2006" t="s">
        <v>146</v>
      </c>
      <c r="P2006">
        <v>7.5</v>
      </c>
      <c r="Q2006">
        <v>126.5</v>
      </c>
      <c r="R2006">
        <v>948.75</v>
      </c>
      <c r="S2006">
        <f>IFERROR(_xlfn.XLOOKUP(tbl_Facturas[[#This Row],[Key_Fact]],tbl_Manifiestos[Key_Manif],tbl_Manifiestos[Pagado a Broker],0),0)</f>
        <v>0</v>
      </c>
      <c r="T2006">
        <v>1363905.6599999981</v>
      </c>
    </row>
    <row r="2007" spans="1:20" x14ac:dyDescent="0.25">
      <c r="A2007" t="s">
        <v>5834</v>
      </c>
      <c r="B2007" t="str">
        <f>tbl_Facturas[[#This Row],[Factura]] &amp; "|" &amp; tbl_Facturas[[#This Row],[Proyecto OK]] &amp; "|" &amp; TEXT(tbl_Facturas[[#This Row],[Horas o Viaje]],"0.00") &amp; "|" &amp; TEXT(tbl_Facturas[[#This Row],[Costo unitario]],"0.00")</f>
        <v>2572|Montrose Harbor|6.00|126.50</v>
      </c>
      <c r="C2007">
        <v>2572</v>
      </c>
      <c r="D2007">
        <v>11</v>
      </c>
      <c r="E2007" t="s">
        <v>12</v>
      </c>
      <c r="G2007" t="s">
        <v>13</v>
      </c>
      <c r="H2007" t="s">
        <v>2076</v>
      </c>
      <c r="I2007" s="134" t="s">
        <v>5401</v>
      </c>
      <c r="J2007" t="s">
        <v>1280</v>
      </c>
      <c r="K2007" s="240" t="s">
        <v>5907</v>
      </c>
      <c r="L2007">
        <v>6228</v>
      </c>
      <c r="M2007" t="s">
        <v>146</v>
      </c>
      <c r="P2007">
        <v>6</v>
      </c>
      <c r="Q2007">
        <v>126.5</v>
      </c>
      <c r="R2007">
        <v>759</v>
      </c>
      <c r="S2007">
        <f>IFERROR(_xlfn.XLOOKUP(tbl_Facturas[[#This Row],[Key_Fact]],tbl_Manifiestos[Key_Manif],tbl_Manifiestos[Pagado a Broker],0),0)</f>
        <v>0</v>
      </c>
      <c r="T2007">
        <v>1364664.6599999981</v>
      </c>
    </row>
    <row r="2008" spans="1:20" x14ac:dyDescent="0.25">
      <c r="A2008" t="s">
        <v>5834</v>
      </c>
      <c r="B2008" t="str">
        <f>tbl_Facturas[[#This Row],[Factura]] &amp; "|" &amp; tbl_Facturas[[#This Row],[Proyecto OK]] &amp; "|" &amp; TEXT(tbl_Facturas[[#This Row],[Horas o Viaje]],"0.00") &amp; "|" &amp; TEXT(tbl_Facturas[[#This Row],[Costo unitario]],"0.00")</f>
        <v>2573|Markham IL|8.50|128.00</v>
      </c>
      <c r="C2008">
        <v>2573</v>
      </c>
      <c r="D2008">
        <v>15</v>
      </c>
      <c r="E2008" t="s">
        <v>5335</v>
      </c>
      <c r="G2008" t="s">
        <v>2077</v>
      </c>
      <c r="H2008" t="s">
        <v>2078</v>
      </c>
      <c r="I2008" s="134" t="s">
        <v>5310</v>
      </c>
      <c r="J2008" t="s">
        <v>1697</v>
      </c>
      <c r="K2008" t="s">
        <v>1697</v>
      </c>
      <c r="P2008">
        <v>8.5</v>
      </c>
      <c r="Q2008">
        <v>128</v>
      </c>
      <c r="R2008">
        <v>1088</v>
      </c>
      <c r="S2008">
        <f>IFERROR(_xlfn.XLOOKUP(tbl_Facturas[[#This Row],[Key_Fact]],tbl_Manifiestos[Key_Manif],tbl_Manifiestos[Pagado a Broker],0),0)</f>
        <v>0</v>
      </c>
      <c r="T2008">
        <v>1365752.6599999981</v>
      </c>
    </row>
    <row r="2009" spans="1:20" x14ac:dyDescent="0.25">
      <c r="A2009" t="s">
        <v>5834</v>
      </c>
      <c r="B2009" t="str">
        <f>tbl_Facturas[[#This Row],[Factura]] &amp; "|" &amp; tbl_Facturas[[#This Row],[Proyecto OK]] &amp; "|" &amp; TEXT(tbl_Facturas[[#This Row],[Horas o Viaje]],"0.00") &amp; "|" &amp; TEXT(tbl_Facturas[[#This Row],[Costo unitario]],"0.00")</f>
        <v>2573|Markham IL|10.00|128.00</v>
      </c>
      <c r="C2009">
        <v>2573</v>
      </c>
      <c r="D2009">
        <v>617</v>
      </c>
      <c r="E2009" t="s">
        <v>27</v>
      </c>
      <c r="G2009" t="s">
        <v>36</v>
      </c>
      <c r="H2009" t="s">
        <v>2079</v>
      </c>
      <c r="I2009" s="134" t="s">
        <v>5310</v>
      </c>
      <c r="J2009" t="s">
        <v>1697</v>
      </c>
      <c r="K2009" t="s">
        <v>1697</v>
      </c>
      <c r="P2009">
        <v>10</v>
      </c>
      <c r="Q2009">
        <v>128</v>
      </c>
      <c r="R2009">
        <v>1280</v>
      </c>
      <c r="S2009">
        <f>IFERROR(_xlfn.XLOOKUP(tbl_Facturas[[#This Row],[Key_Fact]],tbl_Manifiestos[Key_Manif],tbl_Manifiestos[Pagado a Broker],0),0)</f>
        <v>1190.4000000000001</v>
      </c>
      <c r="T2009">
        <v>1367032.6599999981</v>
      </c>
    </row>
    <row r="2010" spans="1:20" x14ac:dyDescent="0.25">
      <c r="A2010" t="s">
        <v>5834</v>
      </c>
      <c r="B2010" t="str">
        <f>tbl_Facturas[[#This Row],[Factura]] &amp; "|" &amp; tbl_Facturas[[#This Row],[Proyecto OK]] &amp; "|" &amp; TEXT(tbl_Facturas[[#This Row],[Horas o Viaje]],"0.00") &amp; "|" &amp; TEXT(tbl_Facturas[[#This Row],[Costo unitario]],"0.00")</f>
        <v>2573|Markham IL|9.00|128.00</v>
      </c>
      <c r="C2010">
        <v>2573</v>
      </c>
      <c r="D2010">
        <v>371</v>
      </c>
      <c r="E2010" t="s">
        <v>1808</v>
      </c>
      <c r="G2010" t="s">
        <v>1940</v>
      </c>
      <c r="H2010" t="s">
        <v>2080</v>
      </c>
      <c r="I2010" s="134" t="s">
        <v>5310</v>
      </c>
      <c r="J2010" t="s">
        <v>1697</v>
      </c>
      <c r="K2010" t="s">
        <v>1697</v>
      </c>
      <c r="P2010">
        <v>9</v>
      </c>
      <c r="Q2010">
        <v>128</v>
      </c>
      <c r="R2010">
        <v>1152</v>
      </c>
      <c r="S2010">
        <f>IFERROR(_xlfn.XLOOKUP(tbl_Facturas[[#This Row],[Key_Fact]],tbl_Manifiestos[Key_Manif],tbl_Manifiestos[Pagado a Broker],0),0)</f>
        <v>0</v>
      </c>
      <c r="T2010">
        <v>1368184.6599999981</v>
      </c>
    </row>
    <row r="2011" spans="1:20" x14ac:dyDescent="0.25">
      <c r="A2011" t="s">
        <v>5834</v>
      </c>
      <c r="B2011" t="str">
        <f>tbl_Facturas[[#This Row],[Factura]] &amp; "|" &amp; tbl_Facturas[[#This Row],[Proyecto OK]] &amp; "|" &amp; TEXT(tbl_Facturas[[#This Row],[Horas o Viaje]],"0.00") &amp; "|" &amp; TEXT(tbl_Facturas[[#This Row],[Costo unitario]],"0.00")</f>
        <v>2573|Markham IL|9.25|128.00</v>
      </c>
      <c r="C2011">
        <v>2573</v>
      </c>
      <c r="D2011">
        <v>515</v>
      </c>
      <c r="E2011" t="s">
        <v>27</v>
      </c>
      <c r="G2011" t="s">
        <v>54</v>
      </c>
      <c r="H2011" t="s">
        <v>2081</v>
      </c>
      <c r="I2011" s="134" t="s">
        <v>5310</v>
      </c>
      <c r="J2011" t="s">
        <v>1697</v>
      </c>
      <c r="K2011" t="s">
        <v>1697</v>
      </c>
      <c r="P2011">
        <v>9.25</v>
      </c>
      <c r="Q2011">
        <v>128</v>
      </c>
      <c r="R2011">
        <v>1184</v>
      </c>
      <c r="S2011">
        <f>IFERROR(_xlfn.XLOOKUP(tbl_Facturas[[#This Row],[Key_Fact]],tbl_Manifiestos[Key_Manif],tbl_Manifiestos[Pagado a Broker],0),0)</f>
        <v>1101.1200000000001</v>
      </c>
      <c r="T2011">
        <v>1369368.6599999981</v>
      </c>
    </row>
    <row r="2012" spans="1:20" x14ac:dyDescent="0.25">
      <c r="A2012" t="s">
        <v>5834</v>
      </c>
      <c r="B2012" t="str">
        <f>tbl_Facturas[[#This Row],[Factura]] &amp; "|" &amp; tbl_Facturas[[#This Row],[Proyecto OK]] &amp; "|" &amp; TEXT(tbl_Facturas[[#This Row],[Horas o Viaje]],"0.00") &amp; "|" &amp; TEXT(tbl_Facturas[[#This Row],[Costo unitario]],"0.00")</f>
        <v>2573|Markham IL|8.25|128.00</v>
      </c>
      <c r="C2012">
        <v>2573</v>
      </c>
      <c r="D2012">
        <v>371</v>
      </c>
      <c r="E2012" t="s">
        <v>1808</v>
      </c>
      <c r="G2012" t="s">
        <v>1940</v>
      </c>
      <c r="H2012" t="s">
        <v>2082</v>
      </c>
      <c r="I2012" s="134" t="s">
        <v>5310</v>
      </c>
      <c r="J2012" t="s">
        <v>1697</v>
      </c>
      <c r="K2012" t="s">
        <v>1697</v>
      </c>
      <c r="P2012">
        <v>8.25</v>
      </c>
      <c r="Q2012">
        <v>128</v>
      </c>
      <c r="R2012">
        <v>1056</v>
      </c>
      <c r="S2012">
        <f>IFERROR(_xlfn.XLOOKUP(tbl_Facturas[[#This Row],[Key_Fact]],tbl_Manifiestos[Key_Manif],tbl_Manifiestos[Pagado a Broker],0),0)</f>
        <v>0</v>
      </c>
      <c r="T2012">
        <v>1370424.6599999981</v>
      </c>
    </row>
    <row r="2013" spans="1:20" x14ac:dyDescent="0.25">
      <c r="A2013" t="s">
        <v>5834</v>
      </c>
      <c r="B2013" t="str">
        <f>tbl_Facturas[[#This Row],[Factura]] &amp; "|" &amp; tbl_Facturas[[#This Row],[Proyecto OK]] &amp; "|" &amp; TEXT(tbl_Facturas[[#This Row],[Horas o Viaje]],"0.00") &amp; "|" &amp; TEXT(tbl_Facturas[[#This Row],[Costo unitario]],"0.00")</f>
        <v>2573|Markham IL|9.75|128.00</v>
      </c>
      <c r="C2013">
        <v>2573</v>
      </c>
      <c r="D2013">
        <v>617</v>
      </c>
      <c r="E2013" t="s">
        <v>27</v>
      </c>
      <c r="G2013" t="s">
        <v>36</v>
      </c>
      <c r="H2013" t="s">
        <v>2083</v>
      </c>
      <c r="I2013" s="134" t="s">
        <v>5310</v>
      </c>
      <c r="J2013" t="s">
        <v>1697</v>
      </c>
      <c r="K2013" t="s">
        <v>1697</v>
      </c>
      <c r="P2013">
        <v>9.75</v>
      </c>
      <c r="Q2013">
        <v>128</v>
      </c>
      <c r="R2013">
        <v>1248</v>
      </c>
      <c r="S2013">
        <f>IFERROR(_xlfn.XLOOKUP(tbl_Facturas[[#This Row],[Key_Fact]],tbl_Manifiestos[Key_Manif],tbl_Manifiestos[Pagado a Broker],0),0)</f>
        <v>1160.6400000000001</v>
      </c>
      <c r="T2013">
        <v>1371672.6599999981</v>
      </c>
    </row>
    <row r="2014" spans="1:20" x14ac:dyDescent="0.25">
      <c r="A2014" t="s">
        <v>5834</v>
      </c>
      <c r="B2014" t="str">
        <f>tbl_Facturas[[#This Row],[Factura]] &amp; "|" &amp; tbl_Facturas[[#This Row],[Proyecto OK]] &amp; "|" &amp; TEXT(tbl_Facturas[[#This Row],[Horas o Viaje]],"0.00") &amp; "|" &amp; TEXT(tbl_Facturas[[#This Row],[Costo unitario]],"0.00")</f>
        <v>2573|Markham IL|8.50|128.00</v>
      </c>
      <c r="C2014">
        <v>2573</v>
      </c>
      <c r="D2014">
        <v>76</v>
      </c>
      <c r="E2014" t="s">
        <v>5309</v>
      </c>
      <c r="G2014" t="s">
        <v>1287</v>
      </c>
      <c r="H2014" t="s">
        <v>2084</v>
      </c>
      <c r="I2014" s="134" t="s">
        <v>5310</v>
      </c>
      <c r="J2014" t="s">
        <v>1697</v>
      </c>
      <c r="K2014" t="s">
        <v>1697</v>
      </c>
      <c r="P2014">
        <v>8.5</v>
      </c>
      <c r="Q2014">
        <v>128</v>
      </c>
      <c r="R2014">
        <v>1088</v>
      </c>
      <c r="S2014">
        <f>IFERROR(_xlfn.XLOOKUP(tbl_Facturas[[#This Row],[Key_Fact]],tbl_Manifiestos[Key_Manif],tbl_Manifiestos[Pagado a Broker],0),0)</f>
        <v>0</v>
      </c>
      <c r="T2014">
        <v>1372760.6599999981</v>
      </c>
    </row>
    <row r="2015" spans="1:20" x14ac:dyDescent="0.25">
      <c r="A2015" t="s">
        <v>5834</v>
      </c>
      <c r="B2015" t="str">
        <f>tbl_Facturas[[#This Row],[Factura]] &amp; "|" &amp; tbl_Facturas[[#This Row],[Proyecto OK]] &amp; "|" &amp; TEXT(tbl_Facturas[[#This Row],[Horas o Viaje]],"0.00") &amp; "|" &amp; TEXT(tbl_Facturas[[#This Row],[Costo unitario]],"0.00")</f>
        <v>2573|Markham IL|9.25|128.00</v>
      </c>
      <c r="C2015">
        <v>2573</v>
      </c>
      <c r="D2015">
        <v>515</v>
      </c>
      <c r="E2015" t="s">
        <v>27</v>
      </c>
      <c r="G2015" t="s">
        <v>54</v>
      </c>
      <c r="H2015" t="s">
        <v>2085</v>
      </c>
      <c r="I2015" s="134" t="s">
        <v>5310</v>
      </c>
      <c r="J2015" t="s">
        <v>1697</v>
      </c>
      <c r="K2015" t="s">
        <v>1697</v>
      </c>
      <c r="P2015">
        <v>9.25</v>
      </c>
      <c r="Q2015">
        <v>128</v>
      </c>
      <c r="R2015">
        <v>1184</v>
      </c>
      <c r="S2015">
        <f>IFERROR(_xlfn.XLOOKUP(tbl_Facturas[[#This Row],[Key_Fact]],tbl_Manifiestos[Key_Manif],tbl_Manifiestos[Pagado a Broker],0),0)</f>
        <v>1101.1200000000001</v>
      </c>
      <c r="T2015">
        <v>1373944.6599999981</v>
      </c>
    </row>
    <row r="2016" spans="1:20" x14ac:dyDescent="0.25">
      <c r="A2016" t="s">
        <v>5834</v>
      </c>
      <c r="B2016" t="str">
        <f>tbl_Facturas[[#This Row],[Factura]] &amp; "|" &amp; tbl_Facturas[[#This Row],[Proyecto OK]] &amp; "|" &amp; TEXT(tbl_Facturas[[#This Row],[Horas o Viaje]],"0.00") &amp; "|" &amp; TEXT(tbl_Facturas[[#This Row],[Costo unitario]],"0.00")</f>
        <v>2573|Markham IL|7.00|128.00</v>
      </c>
      <c r="C2016">
        <v>2573</v>
      </c>
      <c r="D2016">
        <v>617</v>
      </c>
      <c r="E2016" t="s">
        <v>27</v>
      </c>
      <c r="G2016" t="s">
        <v>36</v>
      </c>
      <c r="H2016" t="s">
        <v>2086</v>
      </c>
      <c r="I2016" s="134" t="s">
        <v>5310</v>
      </c>
      <c r="J2016" t="s">
        <v>1697</v>
      </c>
      <c r="K2016" t="s">
        <v>1697</v>
      </c>
      <c r="P2016">
        <v>7</v>
      </c>
      <c r="Q2016">
        <v>128</v>
      </c>
      <c r="R2016">
        <v>896</v>
      </c>
      <c r="S2016">
        <f>IFERROR(_xlfn.XLOOKUP(tbl_Facturas[[#This Row],[Key_Fact]],tbl_Manifiestos[Key_Manif],tbl_Manifiestos[Pagado a Broker],0),0)</f>
        <v>833.28000000000009</v>
      </c>
      <c r="T2016">
        <v>1374840.6599999981</v>
      </c>
    </row>
    <row r="2017" spans="1:20" x14ac:dyDescent="0.25">
      <c r="A2017" t="s">
        <v>5834</v>
      </c>
      <c r="B2017" t="str">
        <f>tbl_Facturas[[#This Row],[Factura]] &amp; "|" &amp; tbl_Facturas[[#This Row],[Proyecto OK]] &amp; "|" &amp; TEXT(tbl_Facturas[[#This Row],[Horas o Viaje]],"0.00") &amp; "|" &amp; TEXT(tbl_Facturas[[#This Row],[Costo unitario]],"0.00")</f>
        <v>2573|Markham IL|6.00|128.00</v>
      </c>
      <c r="C2017">
        <v>2573</v>
      </c>
      <c r="D2017">
        <v>76</v>
      </c>
      <c r="E2017" t="s">
        <v>5309</v>
      </c>
      <c r="G2017" t="s">
        <v>1287</v>
      </c>
      <c r="H2017" t="s">
        <v>2087</v>
      </c>
      <c r="I2017" s="134" t="s">
        <v>5310</v>
      </c>
      <c r="J2017" t="s">
        <v>1697</v>
      </c>
      <c r="K2017" t="s">
        <v>1697</v>
      </c>
      <c r="P2017">
        <v>6</v>
      </c>
      <c r="Q2017">
        <v>128</v>
      </c>
      <c r="R2017">
        <v>768</v>
      </c>
      <c r="S2017">
        <f>IFERROR(_xlfn.XLOOKUP(tbl_Facturas[[#This Row],[Key_Fact]],tbl_Manifiestos[Key_Manif],tbl_Manifiestos[Pagado a Broker],0),0)</f>
        <v>0</v>
      </c>
      <c r="T2017">
        <v>1375608.6599999981</v>
      </c>
    </row>
    <row r="2018" spans="1:20" x14ac:dyDescent="0.25">
      <c r="A2018" t="s">
        <v>5834</v>
      </c>
      <c r="B2018" t="str">
        <f>tbl_Facturas[[#This Row],[Factura]] &amp; "|" &amp; tbl_Facturas[[#This Row],[Proyecto OK]] &amp; "|" &amp; TEXT(tbl_Facturas[[#This Row],[Horas o Viaje]],"0.00") &amp; "|" &amp; TEXT(tbl_Facturas[[#This Row],[Costo unitario]],"0.00")</f>
        <v>2573|Markham IL|7.00|128.00</v>
      </c>
      <c r="C2018">
        <v>2573</v>
      </c>
      <c r="D2018">
        <v>515</v>
      </c>
      <c r="E2018" t="s">
        <v>27</v>
      </c>
      <c r="G2018" t="s">
        <v>54</v>
      </c>
      <c r="H2018" t="s">
        <v>2088</v>
      </c>
      <c r="I2018" s="134" t="s">
        <v>5310</v>
      </c>
      <c r="J2018" t="s">
        <v>1697</v>
      </c>
      <c r="K2018" t="s">
        <v>1697</v>
      </c>
      <c r="P2018">
        <v>7</v>
      </c>
      <c r="Q2018">
        <v>128</v>
      </c>
      <c r="R2018">
        <v>896</v>
      </c>
      <c r="S2018">
        <f>IFERROR(_xlfn.XLOOKUP(tbl_Facturas[[#This Row],[Key_Fact]],tbl_Manifiestos[Key_Manif],tbl_Manifiestos[Pagado a Broker],0),0)</f>
        <v>833.28000000000009</v>
      </c>
      <c r="T2018">
        <v>1376504.6599999981</v>
      </c>
    </row>
    <row r="2019" spans="1:20" x14ac:dyDescent="0.25">
      <c r="A2019" t="s">
        <v>5834</v>
      </c>
      <c r="B2019" t="str">
        <f>tbl_Facturas[[#This Row],[Factura]] &amp; "|" &amp; tbl_Facturas[[#This Row],[Proyecto OK]] &amp; "|" &amp; TEXT(tbl_Facturas[[#This Row],[Horas o Viaje]],"0.00") &amp; "|" &amp; TEXT(tbl_Facturas[[#This Row],[Costo unitario]],"0.00")</f>
        <v>2574|Lead Service Replacement Project|15.25|115.50</v>
      </c>
      <c r="C2019">
        <v>2574</v>
      </c>
      <c r="D2019">
        <v>11</v>
      </c>
      <c r="E2019" t="s">
        <v>12</v>
      </c>
      <c r="G2019" t="s">
        <v>13</v>
      </c>
      <c r="H2019" t="s">
        <v>2089</v>
      </c>
      <c r="I2019" s="134" t="s">
        <v>5312</v>
      </c>
      <c r="J2019" t="s">
        <v>1822</v>
      </c>
      <c r="K2019" t="s">
        <v>15</v>
      </c>
      <c r="L2019" t="s">
        <v>5488</v>
      </c>
      <c r="P2019">
        <v>15.25</v>
      </c>
      <c r="Q2019">
        <v>115.5</v>
      </c>
      <c r="R2019">
        <v>1761.38</v>
      </c>
      <c r="S2019">
        <f>IFERROR(_xlfn.XLOOKUP(tbl_Facturas[[#This Row],[Key_Fact]],tbl_Manifiestos[Key_Manif],tbl_Manifiestos[Pagado a Broker],0),0)</f>
        <v>1638.0787500000001</v>
      </c>
      <c r="T2019">
        <v>1378266.039999997</v>
      </c>
    </row>
    <row r="2020" spans="1:20" x14ac:dyDescent="0.25">
      <c r="A2020" t="s">
        <v>5834</v>
      </c>
      <c r="B2020" t="str">
        <f>tbl_Facturas[[#This Row],[Factura]] &amp; "|" &amp; tbl_Facturas[[#This Row],[Proyecto OK]] &amp; "|" &amp; TEXT(tbl_Facturas[[#This Row],[Horas o Viaje]],"0.00") &amp; "|" &amp; TEXT(tbl_Facturas[[#This Row],[Costo unitario]],"0.00")</f>
        <v>2575|Glencoe|7.50|115.50</v>
      </c>
      <c r="C2020">
        <v>2575</v>
      </c>
      <c r="D2020">
        <v>201</v>
      </c>
      <c r="E2020" t="s">
        <v>1264</v>
      </c>
      <c r="G2020" t="s">
        <v>1400</v>
      </c>
      <c r="H2020" t="s">
        <v>2090</v>
      </c>
      <c r="I2020" s="134" t="s">
        <v>5312</v>
      </c>
      <c r="J2020" t="s">
        <v>591</v>
      </c>
      <c r="K2020" t="s">
        <v>591</v>
      </c>
      <c r="P2020">
        <v>7.5</v>
      </c>
      <c r="Q2020">
        <v>115.5</v>
      </c>
      <c r="R2020">
        <v>866.25</v>
      </c>
      <c r="S2020">
        <f>IFERROR(_xlfn.XLOOKUP(tbl_Facturas[[#This Row],[Key_Fact]],tbl_Manifiestos[Key_Manif],tbl_Manifiestos[Pagado a Broker],0),0)</f>
        <v>805.61250000000007</v>
      </c>
      <c r="T2020">
        <v>1379132.289999997</v>
      </c>
    </row>
    <row r="2021" spans="1:20" x14ac:dyDescent="0.25">
      <c r="A2021" t="s">
        <v>5834</v>
      </c>
      <c r="B2021" t="str">
        <f>tbl_Facturas[[#This Row],[Factura]] &amp; "|" &amp; tbl_Facturas[[#This Row],[Proyecto OK]] &amp; "|" &amp; TEXT(tbl_Facturas[[#This Row],[Horas o Viaje]],"0.00") &amp; "|" &amp; TEXT(tbl_Facturas[[#This Row],[Costo unitario]],"0.00")</f>
        <v>2575|Glencoe|8.00|115.50</v>
      </c>
      <c r="C2021">
        <v>2575</v>
      </c>
      <c r="D2021">
        <v>25</v>
      </c>
      <c r="E2021" t="s">
        <v>1817</v>
      </c>
      <c r="G2021" t="s">
        <v>1340</v>
      </c>
      <c r="H2021" t="s">
        <v>2091</v>
      </c>
      <c r="I2021" s="134" t="s">
        <v>5312</v>
      </c>
      <c r="J2021" t="s">
        <v>591</v>
      </c>
      <c r="K2021" t="s">
        <v>591</v>
      </c>
      <c r="P2021">
        <v>8</v>
      </c>
      <c r="Q2021">
        <v>115.5</v>
      </c>
      <c r="R2021">
        <v>924</v>
      </c>
      <c r="S2021">
        <f>IFERROR(_xlfn.XLOOKUP(tbl_Facturas[[#This Row],[Key_Fact]],tbl_Manifiestos[Key_Manif],tbl_Manifiestos[Pagado a Broker],0),0)</f>
        <v>859.32</v>
      </c>
      <c r="T2021">
        <v>1380056.289999997</v>
      </c>
    </row>
    <row r="2022" spans="1:20" x14ac:dyDescent="0.25">
      <c r="A2022" t="s">
        <v>5834</v>
      </c>
      <c r="B2022" t="str">
        <f>tbl_Facturas[[#This Row],[Factura]] &amp; "|" &amp; tbl_Facturas[[#This Row],[Proyecto OK]] &amp; "|" &amp; TEXT(tbl_Facturas[[#This Row],[Horas o Viaje]],"0.00") &amp; "|" &amp; TEXT(tbl_Facturas[[#This Row],[Costo unitario]],"0.00")</f>
        <v>2575|Glencoe|7.50|115.50</v>
      </c>
      <c r="C2022">
        <v>2575</v>
      </c>
      <c r="D2022">
        <v>325</v>
      </c>
      <c r="E2022" t="s">
        <v>27</v>
      </c>
      <c r="G2022" t="s">
        <v>34</v>
      </c>
      <c r="H2022" t="s">
        <v>2092</v>
      </c>
      <c r="I2022" s="134" t="s">
        <v>5312</v>
      </c>
      <c r="J2022" t="s">
        <v>591</v>
      </c>
      <c r="K2022" t="s">
        <v>591</v>
      </c>
      <c r="P2022">
        <v>7.5</v>
      </c>
      <c r="Q2022">
        <v>115.5</v>
      </c>
      <c r="R2022">
        <v>866.25</v>
      </c>
      <c r="S2022">
        <f>IFERROR(_xlfn.XLOOKUP(tbl_Facturas[[#This Row],[Key_Fact]],tbl_Manifiestos[Key_Manif],tbl_Manifiestos[Pagado a Broker],0),0)</f>
        <v>805.61250000000007</v>
      </c>
      <c r="T2022">
        <v>1380922.539999997</v>
      </c>
    </row>
    <row r="2023" spans="1:20" x14ac:dyDescent="0.25">
      <c r="A2023" t="s">
        <v>5834</v>
      </c>
      <c r="B2023" t="str">
        <f>tbl_Facturas[[#This Row],[Factura]] &amp; "|" &amp; tbl_Facturas[[#This Row],[Proyecto OK]] &amp; "|" &amp; TEXT(tbl_Facturas[[#This Row],[Horas o Viaje]],"0.00") &amp; "|" &amp; TEXT(tbl_Facturas[[#This Row],[Costo unitario]],"0.00")</f>
        <v>2575|Glencoe|11.00|115.50</v>
      </c>
      <c r="C2023">
        <v>2575</v>
      </c>
      <c r="D2023">
        <v>108</v>
      </c>
      <c r="E2023" t="s">
        <v>5916</v>
      </c>
      <c r="G2023" t="s">
        <v>99</v>
      </c>
      <c r="H2023" t="s">
        <v>2093</v>
      </c>
      <c r="I2023" s="134" t="s">
        <v>5312</v>
      </c>
      <c r="J2023" t="s">
        <v>591</v>
      </c>
      <c r="K2023" t="s">
        <v>591</v>
      </c>
      <c r="P2023">
        <v>11</v>
      </c>
      <c r="Q2023">
        <v>115.5</v>
      </c>
      <c r="R2023">
        <v>1270.5</v>
      </c>
      <c r="S2023">
        <f>IFERROR(_xlfn.XLOOKUP(tbl_Facturas[[#This Row],[Key_Fact]],tbl_Manifiestos[Key_Manif],tbl_Manifiestos[Pagado a Broker],0),0)</f>
        <v>1181.5650000000001</v>
      </c>
      <c r="T2023">
        <v>1382193.039999997</v>
      </c>
    </row>
    <row r="2024" spans="1:20" x14ac:dyDescent="0.25">
      <c r="A2024" t="s">
        <v>5834</v>
      </c>
      <c r="B2024" t="str">
        <f>tbl_Facturas[[#This Row],[Factura]] &amp; "|" &amp; tbl_Facturas[[#This Row],[Proyecto OK]] &amp; "|" &amp; TEXT(tbl_Facturas[[#This Row],[Horas o Viaje]],"0.00") &amp; "|" &amp; TEXT(tbl_Facturas[[#This Row],[Costo unitario]],"0.00")</f>
        <v>2575|Glencoe|11.50|115.50</v>
      </c>
      <c r="C2024">
        <v>2575</v>
      </c>
      <c r="D2024">
        <v>308</v>
      </c>
      <c r="E2024" t="s">
        <v>16</v>
      </c>
      <c r="G2024" t="s">
        <v>17</v>
      </c>
      <c r="H2024" t="s">
        <v>2094</v>
      </c>
      <c r="I2024" s="134" t="s">
        <v>5312</v>
      </c>
      <c r="J2024" t="s">
        <v>591</v>
      </c>
      <c r="K2024" t="s">
        <v>591</v>
      </c>
      <c r="P2024">
        <v>11.5</v>
      </c>
      <c r="Q2024">
        <v>115.5</v>
      </c>
      <c r="R2024">
        <v>1328.25</v>
      </c>
      <c r="S2024">
        <f>IFERROR(_xlfn.XLOOKUP(tbl_Facturas[[#This Row],[Key_Fact]],tbl_Manifiestos[Key_Manif],tbl_Manifiestos[Pagado a Broker],0),0)</f>
        <v>1235.2725</v>
      </c>
      <c r="T2024">
        <v>1383521.289999997</v>
      </c>
    </row>
    <row r="2025" spans="1:20" x14ac:dyDescent="0.25">
      <c r="A2025" t="s">
        <v>5834</v>
      </c>
      <c r="B2025" t="str">
        <f>tbl_Facturas[[#This Row],[Factura]] &amp; "|" &amp; tbl_Facturas[[#This Row],[Proyecto OK]] &amp; "|" &amp; TEXT(tbl_Facturas[[#This Row],[Horas o Viaje]],"0.00") &amp; "|" &amp; TEXT(tbl_Facturas[[#This Row],[Costo unitario]],"0.00")</f>
        <v>2575|Glencoe|9.50|115.50</v>
      </c>
      <c r="C2025">
        <v>2575</v>
      </c>
      <c r="D2025">
        <v>679</v>
      </c>
      <c r="E2025" t="s">
        <v>1261</v>
      </c>
      <c r="G2025" t="s">
        <v>1455</v>
      </c>
      <c r="H2025" t="s">
        <v>2095</v>
      </c>
      <c r="I2025" s="134" t="s">
        <v>5312</v>
      </c>
      <c r="J2025" t="s">
        <v>591</v>
      </c>
      <c r="K2025" t="s">
        <v>591</v>
      </c>
      <c r="P2025">
        <v>9.5</v>
      </c>
      <c r="Q2025">
        <v>115.5</v>
      </c>
      <c r="R2025">
        <v>1097.25</v>
      </c>
      <c r="S2025">
        <f>IFERROR(_xlfn.XLOOKUP(tbl_Facturas[[#This Row],[Key_Fact]],tbl_Manifiestos[Key_Manif],tbl_Manifiestos[Pagado a Broker],0),0)</f>
        <v>0</v>
      </c>
      <c r="T2025">
        <v>1384618.539999997</v>
      </c>
    </row>
    <row r="2026" spans="1:20" x14ac:dyDescent="0.25">
      <c r="A2026" t="s">
        <v>5834</v>
      </c>
      <c r="B2026" t="str">
        <f>tbl_Facturas[[#This Row],[Factura]] &amp; "|" &amp; tbl_Facturas[[#This Row],[Proyecto OK]] &amp; "|" &amp; TEXT(tbl_Facturas[[#This Row],[Horas o Viaje]],"0.00") &amp; "|" &amp; TEXT(tbl_Facturas[[#This Row],[Costo unitario]],"0.00")</f>
        <v>2575|Glencoe|7.75|115.50</v>
      </c>
      <c r="C2026">
        <v>2575</v>
      </c>
      <c r="D2026">
        <v>685</v>
      </c>
      <c r="E2026" t="s">
        <v>1261</v>
      </c>
      <c r="G2026" t="s">
        <v>1325</v>
      </c>
      <c r="H2026" t="s">
        <v>2096</v>
      </c>
      <c r="I2026" s="134" t="s">
        <v>5312</v>
      </c>
      <c r="J2026" t="s">
        <v>591</v>
      </c>
      <c r="K2026" t="s">
        <v>591</v>
      </c>
      <c r="P2026">
        <v>7.75</v>
      </c>
      <c r="Q2026">
        <v>115.5</v>
      </c>
      <c r="R2026">
        <v>895.13</v>
      </c>
      <c r="S2026">
        <f>IFERROR(_xlfn.XLOOKUP(tbl_Facturas[[#This Row],[Key_Fact]],tbl_Manifiestos[Key_Manif],tbl_Manifiestos[Pagado a Broker],0),0)</f>
        <v>0</v>
      </c>
      <c r="T2026">
        <v>1385513.6699999969</v>
      </c>
    </row>
    <row r="2027" spans="1:20" x14ac:dyDescent="0.25">
      <c r="A2027" t="s">
        <v>5834</v>
      </c>
      <c r="B2027" t="str">
        <f>tbl_Facturas[[#This Row],[Factura]] &amp; "|" &amp; tbl_Facturas[[#This Row],[Proyecto OK]] &amp; "|" &amp; TEXT(tbl_Facturas[[#This Row],[Horas o Viaje]],"0.00") &amp; "|" &amp; TEXT(tbl_Facturas[[#This Row],[Costo unitario]],"0.00")</f>
        <v>2575|Glencoe|8.75|115.50</v>
      </c>
      <c r="C2027">
        <v>2575</v>
      </c>
      <c r="D2027">
        <v>670</v>
      </c>
      <c r="E2027" t="s">
        <v>1982</v>
      </c>
      <c r="G2027" t="s">
        <v>1328</v>
      </c>
      <c r="H2027" t="s">
        <v>2097</v>
      </c>
      <c r="I2027" s="134" t="s">
        <v>5312</v>
      </c>
      <c r="J2027" t="s">
        <v>591</v>
      </c>
      <c r="K2027" t="s">
        <v>591</v>
      </c>
      <c r="P2027">
        <v>8.75</v>
      </c>
      <c r="Q2027">
        <v>115.5</v>
      </c>
      <c r="R2027">
        <v>1010.63</v>
      </c>
      <c r="S2027">
        <f>IFERROR(_xlfn.XLOOKUP(tbl_Facturas[[#This Row],[Key_Fact]],tbl_Manifiestos[Key_Manif],tbl_Manifiestos[Pagado a Broker],0),0)</f>
        <v>0</v>
      </c>
      <c r="T2027">
        <v>1386524.299999997</v>
      </c>
    </row>
    <row r="2028" spans="1:20" x14ac:dyDescent="0.25">
      <c r="A2028" t="s">
        <v>5834</v>
      </c>
      <c r="B2028" t="str">
        <f>tbl_Facturas[[#This Row],[Factura]] &amp; "|" &amp; tbl_Facturas[[#This Row],[Proyecto OK]] &amp; "|" &amp; TEXT(tbl_Facturas[[#This Row],[Horas o Viaje]],"0.00") &amp; "|" &amp; TEXT(tbl_Facturas[[#This Row],[Costo unitario]],"0.00")</f>
        <v>2575|Glencoe|11.00|115.50</v>
      </c>
      <c r="C2028">
        <v>2575</v>
      </c>
      <c r="D2028">
        <v>25</v>
      </c>
      <c r="E2028" t="s">
        <v>1817</v>
      </c>
      <c r="G2028" t="s">
        <v>1340</v>
      </c>
      <c r="H2028" t="s">
        <v>2098</v>
      </c>
      <c r="I2028" s="134" t="s">
        <v>5312</v>
      </c>
      <c r="J2028" t="s">
        <v>591</v>
      </c>
      <c r="K2028" t="s">
        <v>591</v>
      </c>
      <c r="P2028">
        <v>11</v>
      </c>
      <c r="Q2028">
        <v>115.5</v>
      </c>
      <c r="R2028">
        <v>1270.5</v>
      </c>
      <c r="S2028">
        <f>IFERROR(_xlfn.XLOOKUP(tbl_Facturas[[#This Row],[Key_Fact]],tbl_Manifiestos[Key_Manif],tbl_Manifiestos[Pagado a Broker],0),0)</f>
        <v>1181.5650000000001</v>
      </c>
      <c r="T2028">
        <v>1387794.799999997</v>
      </c>
    </row>
    <row r="2029" spans="1:20" x14ac:dyDescent="0.25">
      <c r="A2029" t="s">
        <v>5834</v>
      </c>
      <c r="B2029" t="str">
        <f>tbl_Facturas[[#This Row],[Factura]] &amp; "|" &amp; tbl_Facturas[[#This Row],[Proyecto OK]] &amp; "|" &amp; TEXT(tbl_Facturas[[#This Row],[Horas o Viaje]],"0.00") &amp; "|" &amp; TEXT(tbl_Facturas[[#This Row],[Costo unitario]],"0.00")</f>
        <v>2575|Glencoe|9.00|115.50</v>
      </c>
      <c r="C2029">
        <v>2575</v>
      </c>
      <c r="D2029">
        <v>325</v>
      </c>
      <c r="E2029" t="s">
        <v>27</v>
      </c>
      <c r="G2029" t="s">
        <v>34</v>
      </c>
      <c r="H2029" t="s">
        <v>2099</v>
      </c>
      <c r="I2029" s="134" t="s">
        <v>5312</v>
      </c>
      <c r="J2029" t="s">
        <v>591</v>
      </c>
      <c r="K2029" t="s">
        <v>591</v>
      </c>
      <c r="P2029">
        <v>9</v>
      </c>
      <c r="Q2029">
        <v>115.5</v>
      </c>
      <c r="R2029">
        <v>1039.5</v>
      </c>
      <c r="S2029">
        <f>IFERROR(_xlfn.XLOOKUP(tbl_Facturas[[#This Row],[Key_Fact]],tbl_Manifiestos[Key_Manif],tbl_Manifiestos[Pagado a Broker],0),0)</f>
        <v>966.73500000000001</v>
      </c>
      <c r="T2029">
        <v>1388834.299999997</v>
      </c>
    </row>
    <row r="2030" spans="1:20" x14ac:dyDescent="0.25">
      <c r="A2030" t="s">
        <v>5834</v>
      </c>
      <c r="B2030" t="str">
        <f>tbl_Facturas[[#This Row],[Factura]] &amp; "|" &amp; tbl_Facturas[[#This Row],[Proyecto OK]] &amp; "|" &amp; TEXT(tbl_Facturas[[#This Row],[Horas o Viaje]],"0.00") &amp; "|" &amp; TEXT(tbl_Facturas[[#This Row],[Costo unitario]],"0.00")</f>
        <v>2575|Glencoe|9.00|115.50</v>
      </c>
      <c r="C2030">
        <v>2575</v>
      </c>
      <c r="D2030">
        <v>108</v>
      </c>
      <c r="E2030" t="s">
        <v>5916</v>
      </c>
      <c r="G2030" t="s">
        <v>99</v>
      </c>
      <c r="H2030" t="s">
        <v>2100</v>
      </c>
      <c r="I2030" s="134" t="s">
        <v>5312</v>
      </c>
      <c r="J2030" t="s">
        <v>591</v>
      </c>
      <c r="K2030" t="s">
        <v>591</v>
      </c>
      <c r="P2030">
        <v>9</v>
      </c>
      <c r="Q2030">
        <v>115.5</v>
      </c>
      <c r="R2030">
        <v>1039.5</v>
      </c>
      <c r="S2030">
        <f>IFERROR(_xlfn.XLOOKUP(tbl_Facturas[[#This Row],[Key_Fact]],tbl_Manifiestos[Key_Manif],tbl_Manifiestos[Pagado a Broker],0),0)</f>
        <v>966.73500000000001</v>
      </c>
      <c r="T2030">
        <v>1389873.799999997</v>
      </c>
    </row>
    <row r="2031" spans="1:20" x14ac:dyDescent="0.25">
      <c r="A2031" t="s">
        <v>5834</v>
      </c>
      <c r="B2031" t="str">
        <f>tbl_Facturas[[#This Row],[Factura]] &amp; "|" &amp; tbl_Facturas[[#This Row],[Proyecto OK]] &amp; "|" &amp; TEXT(tbl_Facturas[[#This Row],[Horas o Viaje]],"0.00") &amp; "|" &amp; TEXT(tbl_Facturas[[#This Row],[Costo unitario]],"0.00")</f>
        <v>2575|Glencoe|12.00|115.50</v>
      </c>
      <c r="C2031">
        <v>2575</v>
      </c>
      <c r="D2031">
        <v>308</v>
      </c>
      <c r="E2031" t="s">
        <v>16</v>
      </c>
      <c r="G2031" t="s">
        <v>17</v>
      </c>
      <c r="H2031" t="s">
        <v>2101</v>
      </c>
      <c r="I2031" s="134" t="s">
        <v>5312</v>
      </c>
      <c r="J2031" t="s">
        <v>591</v>
      </c>
      <c r="K2031" t="s">
        <v>591</v>
      </c>
      <c r="P2031">
        <v>12</v>
      </c>
      <c r="Q2031">
        <v>115.5</v>
      </c>
      <c r="R2031">
        <v>1386</v>
      </c>
      <c r="S2031">
        <f>IFERROR(_xlfn.XLOOKUP(tbl_Facturas[[#This Row],[Key_Fact]],tbl_Manifiestos[Key_Manif],tbl_Manifiestos[Pagado a Broker],0),0)</f>
        <v>1288.98</v>
      </c>
      <c r="T2031">
        <v>1391259.799999997</v>
      </c>
    </row>
    <row r="2032" spans="1:20" x14ac:dyDescent="0.25">
      <c r="A2032" t="s">
        <v>5834</v>
      </c>
      <c r="B2032" t="str">
        <f>tbl_Facturas[[#This Row],[Factura]] &amp; "|" &amp; tbl_Facturas[[#This Row],[Proyecto OK]] &amp; "|" &amp; TEXT(tbl_Facturas[[#This Row],[Horas o Viaje]],"0.00") &amp; "|" &amp; TEXT(tbl_Facturas[[#This Row],[Costo unitario]],"0.00")</f>
        <v>2575|Glencoe|8.00|115.50</v>
      </c>
      <c r="C2032">
        <v>2575</v>
      </c>
      <c r="D2032">
        <v>103</v>
      </c>
      <c r="E2032" t="s">
        <v>27</v>
      </c>
      <c r="G2032" t="s">
        <v>284</v>
      </c>
      <c r="H2032" t="s">
        <v>2102</v>
      </c>
      <c r="I2032" s="134" t="s">
        <v>5312</v>
      </c>
      <c r="J2032" t="s">
        <v>591</v>
      </c>
      <c r="K2032" t="s">
        <v>591</v>
      </c>
      <c r="P2032">
        <v>8</v>
      </c>
      <c r="Q2032">
        <v>115.5</v>
      </c>
      <c r="R2032">
        <v>924</v>
      </c>
      <c r="S2032">
        <f>IFERROR(_xlfn.XLOOKUP(tbl_Facturas[[#This Row],[Key_Fact]],tbl_Manifiestos[Key_Manif],tbl_Manifiestos[Pagado a Broker],0),0)</f>
        <v>859.32</v>
      </c>
      <c r="T2032">
        <v>1392183.799999997</v>
      </c>
    </row>
    <row r="2033" spans="1:20" x14ac:dyDescent="0.25">
      <c r="A2033" t="s">
        <v>5834</v>
      </c>
      <c r="B2033" t="str">
        <f>tbl_Facturas[[#This Row],[Factura]] &amp; "|" &amp; tbl_Facturas[[#This Row],[Proyecto OK]] &amp; "|" &amp; TEXT(tbl_Facturas[[#This Row],[Horas o Viaje]],"0.00") &amp; "|" &amp; TEXT(tbl_Facturas[[#This Row],[Costo unitario]],"0.00")</f>
        <v>2575|Glencoe|8.00|115.50</v>
      </c>
      <c r="C2033">
        <v>2575</v>
      </c>
      <c r="D2033">
        <v>28</v>
      </c>
      <c r="E2033" t="s">
        <v>5309</v>
      </c>
      <c r="G2033" t="s">
        <v>1285</v>
      </c>
      <c r="H2033" t="s">
        <v>2103</v>
      </c>
      <c r="I2033" s="134" t="s">
        <v>5312</v>
      </c>
      <c r="J2033" t="s">
        <v>591</v>
      </c>
      <c r="K2033" t="s">
        <v>591</v>
      </c>
      <c r="P2033">
        <v>8</v>
      </c>
      <c r="Q2033">
        <v>115.5</v>
      </c>
      <c r="R2033">
        <v>924</v>
      </c>
      <c r="S2033">
        <f>IFERROR(_xlfn.XLOOKUP(tbl_Facturas[[#This Row],[Key_Fact]],tbl_Manifiestos[Key_Manif],tbl_Manifiestos[Pagado a Broker],0),0)</f>
        <v>859.32</v>
      </c>
      <c r="T2033">
        <v>1393107.799999997</v>
      </c>
    </row>
    <row r="2034" spans="1:20" x14ac:dyDescent="0.25">
      <c r="A2034" t="s">
        <v>5834</v>
      </c>
      <c r="B2034" t="str">
        <f>tbl_Facturas[[#This Row],[Factura]] &amp; "|" &amp; tbl_Facturas[[#This Row],[Proyecto OK]] &amp; "|" &amp; TEXT(tbl_Facturas[[#This Row],[Horas o Viaje]],"0.00") &amp; "|" &amp; TEXT(tbl_Facturas[[#This Row],[Costo unitario]],"0.00")</f>
        <v>2575|Glencoe|7.50|115.50</v>
      </c>
      <c r="C2034">
        <v>2575</v>
      </c>
      <c r="D2034">
        <v>670</v>
      </c>
      <c r="E2034" t="s">
        <v>1982</v>
      </c>
      <c r="G2034" t="s">
        <v>1328</v>
      </c>
      <c r="H2034" t="s">
        <v>2104</v>
      </c>
      <c r="I2034" s="134" t="s">
        <v>5312</v>
      </c>
      <c r="J2034" t="s">
        <v>591</v>
      </c>
      <c r="K2034" t="s">
        <v>591</v>
      </c>
      <c r="P2034">
        <v>7.5</v>
      </c>
      <c r="Q2034">
        <v>115.5</v>
      </c>
      <c r="R2034">
        <v>866.25</v>
      </c>
      <c r="S2034">
        <f>IFERROR(_xlfn.XLOOKUP(tbl_Facturas[[#This Row],[Key_Fact]],tbl_Manifiestos[Key_Manif],tbl_Manifiestos[Pagado a Broker],0),0)</f>
        <v>805.61250000000007</v>
      </c>
      <c r="T2034">
        <v>1393974.049999997</v>
      </c>
    </row>
    <row r="2035" spans="1:20" x14ac:dyDescent="0.25">
      <c r="A2035" t="s">
        <v>5834</v>
      </c>
      <c r="B2035" t="str">
        <f>tbl_Facturas[[#This Row],[Factura]] &amp; "|" &amp; tbl_Facturas[[#This Row],[Proyecto OK]] &amp; "|" &amp; TEXT(tbl_Facturas[[#This Row],[Horas o Viaje]],"0.00") &amp; "|" &amp; TEXT(tbl_Facturas[[#This Row],[Costo unitario]],"0.00")</f>
        <v>2575|Glencoe|7.00|115.50</v>
      </c>
      <c r="C2035">
        <v>2575</v>
      </c>
      <c r="D2035">
        <v>62</v>
      </c>
      <c r="E2035" t="s">
        <v>5335</v>
      </c>
      <c r="G2035" t="s">
        <v>2025</v>
      </c>
      <c r="H2035" t="s">
        <v>2105</v>
      </c>
      <c r="I2035" s="134" t="s">
        <v>5312</v>
      </c>
      <c r="J2035" t="s">
        <v>591</v>
      </c>
      <c r="K2035" t="s">
        <v>591</v>
      </c>
      <c r="P2035">
        <v>7</v>
      </c>
      <c r="Q2035">
        <v>115.5</v>
      </c>
      <c r="R2035">
        <v>808.5</v>
      </c>
      <c r="S2035">
        <f>IFERROR(_xlfn.XLOOKUP(tbl_Facturas[[#This Row],[Key_Fact]],tbl_Manifiestos[Key_Manif],tbl_Manifiestos[Pagado a Broker],0),0)</f>
        <v>751.90500000000009</v>
      </c>
      <c r="T2035">
        <v>1394782.549999997</v>
      </c>
    </row>
    <row r="2036" spans="1:20" x14ac:dyDescent="0.25">
      <c r="A2036" t="s">
        <v>5834</v>
      </c>
      <c r="B2036" t="str">
        <f>tbl_Facturas[[#This Row],[Factura]] &amp; "|" &amp; tbl_Facturas[[#This Row],[Proyecto OK]] &amp; "|" &amp; TEXT(tbl_Facturas[[#This Row],[Horas o Viaje]],"0.00") &amp; "|" &amp; TEXT(tbl_Facturas[[#This Row],[Costo unitario]],"0.00")</f>
        <v>2575|Glencoe|8.00|115.50</v>
      </c>
      <c r="C2036">
        <v>2575</v>
      </c>
      <c r="D2036">
        <v>25</v>
      </c>
      <c r="E2036" t="s">
        <v>1817</v>
      </c>
      <c r="G2036" t="s">
        <v>1340</v>
      </c>
      <c r="H2036" t="s">
        <v>2106</v>
      </c>
      <c r="I2036" s="134" t="s">
        <v>5312</v>
      </c>
      <c r="J2036" t="s">
        <v>591</v>
      </c>
      <c r="K2036" t="s">
        <v>591</v>
      </c>
      <c r="P2036">
        <v>8</v>
      </c>
      <c r="Q2036">
        <v>115.5</v>
      </c>
      <c r="R2036">
        <v>924</v>
      </c>
      <c r="S2036">
        <f>IFERROR(_xlfn.XLOOKUP(tbl_Facturas[[#This Row],[Key_Fact]],tbl_Manifiestos[Key_Manif],tbl_Manifiestos[Pagado a Broker],0),0)</f>
        <v>859.32</v>
      </c>
      <c r="T2036">
        <v>1395706.549999997</v>
      </c>
    </row>
    <row r="2037" spans="1:20" x14ac:dyDescent="0.25">
      <c r="A2037" t="s">
        <v>5834</v>
      </c>
      <c r="B2037" t="str">
        <f>tbl_Facturas[[#This Row],[Factura]] &amp; "|" &amp; tbl_Facturas[[#This Row],[Proyecto OK]] &amp; "|" &amp; TEXT(tbl_Facturas[[#This Row],[Horas o Viaje]],"0.00") &amp; "|" &amp; TEXT(tbl_Facturas[[#This Row],[Costo unitario]],"0.00")</f>
        <v>2575|Glencoe|7.00|115.50</v>
      </c>
      <c r="C2037">
        <v>2575</v>
      </c>
      <c r="D2037">
        <v>108</v>
      </c>
      <c r="E2037" t="s">
        <v>5916</v>
      </c>
      <c r="G2037" t="s">
        <v>99</v>
      </c>
      <c r="H2037" t="s">
        <v>2107</v>
      </c>
      <c r="I2037" s="134" t="s">
        <v>5312</v>
      </c>
      <c r="J2037" t="s">
        <v>591</v>
      </c>
      <c r="K2037" t="s">
        <v>591</v>
      </c>
      <c r="P2037">
        <v>7</v>
      </c>
      <c r="Q2037">
        <v>115.5</v>
      </c>
      <c r="R2037">
        <v>808.5</v>
      </c>
      <c r="S2037">
        <f>IFERROR(_xlfn.XLOOKUP(tbl_Facturas[[#This Row],[Key_Fact]],tbl_Manifiestos[Key_Manif],tbl_Manifiestos[Pagado a Broker],0),0)</f>
        <v>751.90500000000009</v>
      </c>
      <c r="T2037">
        <v>1396515.049999997</v>
      </c>
    </row>
    <row r="2038" spans="1:20" x14ac:dyDescent="0.25">
      <c r="A2038" t="s">
        <v>5834</v>
      </c>
      <c r="B2038" t="str">
        <f>tbl_Facturas[[#This Row],[Factura]] &amp; "|" &amp; tbl_Facturas[[#This Row],[Proyecto OK]] &amp; "|" &amp; TEXT(tbl_Facturas[[#This Row],[Horas o Viaje]],"0.00") &amp; "|" &amp; TEXT(tbl_Facturas[[#This Row],[Costo unitario]],"0.00")</f>
        <v>2575|Glencoe|8.25|115.50</v>
      </c>
      <c r="C2038">
        <v>2575</v>
      </c>
      <c r="D2038">
        <v>308</v>
      </c>
      <c r="E2038" t="s">
        <v>16</v>
      </c>
      <c r="G2038" t="s">
        <v>17</v>
      </c>
      <c r="H2038" t="s">
        <v>2108</v>
      </c>
      <c r="I2038" s="134" t="s">
        <v>5312</v>
      </c>
      <c r="J2038" t="s">
        <v>591</v>
      </c>
      <c r="K2038" t="s">
        <v>591</v>
      </c>
      <c r="P2038">
        <v>8.25</v>
      </c>
      <c r="Q2038">
        <v>115.5</v>
      </c>
      <c r="R2038">
        <v>952.88</v>
      </c>
      <c r="S2038">
        <f>IFERROR(_xlfn.XLOOKUP(tbl_Facturas[[#This Row],[Key_Fact]],tbl_Manifiestos[Key_Manif],tbl_Manifiestos[Pagado a Broker],0),0)</f>
        <v>886.17375000000004</v>
      </c>
      <c r="T2038">
        <v>1397467.9299999969</v>
      </c>
    </row>
    <row r="2039" spans="1:20" x14ac:dyDescent="0.25">
      <c r="A2039" t="s">
        <v>5834</v>
      </c>
      <c r="B2039" t="str">
        <f>tbl_Facturas[[#This Row],[Factura]] &amp; "|" &amp; tbl_Facturas[[#This Row],[Proyecto OK]] &amp; "|" &amp; TEXT(tbl_Facturas[[#This Row],[Horas o Viaje]],"0.00") &amp; "|" &amp; TEXT(tbl_Facturas[[#This Row],[Costo unitario]],"0.00")</f>
        <v>2575|Glencoe|5.00|115.50</v>
      </c>
      <c r="C2039">
        <v>2575</v>
      </c>
      <c r="D2039">
        <v>103</v>
      </c>
      <c r="E2039" t="s">
        <v>27</v>
      </c>
      <c r="G2039" t="s">
        <v>284</v>
      </c>
      <c r="H2039" t="s">
        <v>2109</v>
      </c>
      <c r="I2039" s="134" t="s">
        <v>5312</v>
      </c>
      <c r="J2039" t="s">
        <v>591</v>
      </c>
      <c r="K2039" t="s">
        <v>591</v>
      </c>
      <c r="P2039">
        <v>5</v>
      </c>
      <c r="Q2039">
        <v>115.5</v>
      </c>
      <c r="R2039">
        <v>577.5</v>
      </c>
      <c r="S2039">
        <f>IFERROR(_xlfn.XLOOKUP(tbl_Facturas[[#This Row],[Key_Fact]],tbl_Manifiestos[Key_Manif],tbl_Manifiestos[Pagado a Broker],0),0)</f>
        <v>537.07500000000005</v>
      </c>
      <c r="T2039">
        <v>1398045.4299999969</v>
      </c>
    </row>
    <row r="2040" spans="1:20" x14ac:dyDescent="0.25">
      <c r="A2040" t="s">
        <v>5834</v>
      </c>
      <c r="B2040" t="str">
        <f>tbl_Facturas[[#This Row],[Factura]] &amp; "|" &amp; tbl_Facturas[[#This Row],[Proyecto OK]] &amp; "|" &amp; TEXT(tbl_Facturas[[#This Row],[Horas o Viaje]],"0.00") &amp; "|" &amp; TEXT(tbl_Facturas[[#This Row],[Costo unitario]],"0.00")</f>
        <v>2575|Glencoe|7.00|115.50</v>
      </c>
      <c r="C2040">
        <v>2575</v>
      </c>
      <c r="D2040">
        <v>606</v>
      </c>
      <c r="E2040" t="s">
        <v>5305</v>
      </c>
      <c r="G2040" t="s">
        <v>1291</v>
      </c>
      <c r="H2040" t="s">
        <v>2110</v>
      </c>
      <c r="I2040" s="134" t="s">
        <v>5312</v>
      </c>
      <c r="J2040" t="s">
        <v>591</v>
      </c>
      <c r="K2040" t="s">
        <v>591</v>
      </c>
      <c r="P2040">
        <v>7</v>
      </c>
      <c r="Q2040">
        <v>115.5</v>
      </c>
      <c r="R2040">
        <v>808.5</v>
      </c>
      <c r="S2040">
        <f>IFERROR(_xlfn.XLOOKUP(tbl_Facturas[[#This Row],[Key_Fact]],tbl_Manifiestos[Key_Manif],tbl_Manifiestos[Pagado a Broker],0),0)</f>
        <v>751.90500000000009</v>
      </c>
      <c r="T2040">
        <v>1398853.9299999969</v>
      </c>
    </row>
    <row r="2041" spans="1:20" x14ac:dyDescent="0.25">
      <c r="A2041" t="s">
        <v>5834</v>
      </c>
      <c r="B2041" t="str">
        <f>tbl_Facturas[[#This Row],[Factura]] &amp; "|" &amp; tbl_Facturas[[#This Row],[Proyecto OK]] &amp; "|" &amp; TEXT(tbl_Facturas[[#This Row],[Horas o Viaje]],"0.00") &amp; "|" &amp; TEXT(tbl_Facturas[[#This Row],[Costo unitario]],"0.00")</f>
        <v>2575|Glencoe|6.00|115.50</v>
      </c>
      <c r="C2041">
        <v>2575</v>
      </c>
      <c r="D2041">
        <v>620</v>
      </c>
      <c r="E2041" t="s">
        <v>5309</v>
      </c>
      <c r="G2041" t="s">
        <v>2111</v>
      </c>
      <c r="H2041" t="s">
        <v>2112</v>
      </c>
      <c r="I2041" s="134" t="s">
        <v>5312</v>
      </c>
      <c r="J2041" t="s">
        <v>591</v>
      </c>
      <c r="K2041" t="s">
        <v>591</v>
      </c>
      <c r="P2041">
        <v>6</v>
      </c>
      <c r="Q2041">
        <v>115.5</v>
      </c>
      <c r="R2041">
        <v>693</v>
      </c>
      <c r="S2041">
        <f>IFERROR(_xlfn.XLOOKUP(tbl_Facturas[[#This Row],[Key_Fact]],tbl_Manifiestos[Key_Manif],tbl_Manifiestos[Pagado a Broker],0),0)</f>
        <v>0</v>
      </c>
      <c r="T2041">
        <v>1399546.9299999969</v>
      </c>
    </row>
    <row r="2042" spans="1:20" x14ac:dyDescent="0.25">
      <c r="A2042" t="s">
        <v>5834</v>
      </c>
      <c r="B2042" t="str">
        <f>tbl_Facturas[[#This Row],[Factura]] &amp; "|" &amp; tbl_Facturas[[#This Row],[Proyecto OK]] &amp; "|" &amp; TEXT(tbl_Facturas[[#This Row],[Horas o Viaje]],"0.00") &amp; "|" &amp; TEXT(tbl_Facturas[[#This Row],[Costo unitario]],"0.00")</f>
        <v>2575|Glencoe|9.00|115.50</v>
      </c>
      <c r="C2042">
        <v>2575</v>
      </c>
      <c r="D2042">
        <v>108</v>
      </c>
      <c r="E2042" t="s">
        <v>5916</v>
      </c>
      <c r="G2042" t="s">
        <v>99</v>
      </c>
      <c r="H2042" t="s">
        <v>2113</v>
      </c>
      <c r="I2042" s="134" t="s">
        <v>5312</v>
      </c>
      <c r="J2042" t="s">
        <v>591</v>
      </c>
      <c r="K2042" t="s">
        <v>591</v>
      </c>
      <c r="P2042">
        <v>9</v>
      </c>
      <c r="Q2042">
        <v>115.5</v>
      </c>
      <c r="R2042">
        <v>1039.5</v>
      </c>
      <c r="S2042">
        <f>IFERROR(_xlfn.XLOOKUP(tbl_Facturas[[#This Row],[Key_Fact]],tbl_Manifiestos[Key_Manif],tbl_Manifiestos[Pagado a Broker],0),0)</f>
        <v>966.73500000000001</v>
      </c>
      <c r="T2042">
        <v>1400586.4299999969</v>
      </c>
    </row>
    <row r="2043" spans="1:20" x14ac:dyDescent="0.25">
      <c r="A2043" t="s">
        <v>5834</v>
      </c>
      <c r="B2043" t="str">
        <f>tbl_Facturas[[#This Row],[Factura]] &amp; "|" &amp; tbl_Facturas[[#This Row],[Proyecto OK]] &amp; "|" &amp; TEXT(tbl_Facturas[[#This Row],[Horas o Viaje]],"0.00") &amp; "|" &amp; TEXT(tbl_Facturas[[#This Row],[Costo unitario]],"0.00")</f>
        <v>2575|Glencoe|8.00|115.50</v>
      </c>
      <c r="C2043">
        <v>2575</v>
      </c>
      <c r="D2043">
        <v>308</v>
      </c>
      <c r="E2043" t="s">
        <v>16</v>
      </c>
      <c r="G2043" t="s">
        <v>17</v>
      </c>
      <c r="H2043" t="s">
        <v>2114</v>
      </c>
      <c r="I2043" s="134" t="s">
        <v>5312</v>
      </c>
      <c r="J2043" t="s">
        <v>591</v>
      </c>
      <c r="K2043" t="s">
        <v>591</v>
      </c>
      <c r="P2043">
        <v>8</v>
      </c>
      <c r="Q2043">
        <v>115.5</v>
      </c>
      <c r="R2043">
        <v>924</v>
      </c>
      <c r="S2043">
        <f>IFERROR(_xlfn.XLOOKUP(tbl_Facturas[[#This Row],[Key_Fact]],tbl_Manifiestos[Key_Manif],tbl_Manifiestos[Pagado a Broker],0),0)</f>
        <v>859.32</v>
      </c>
      <c r="T2043">
        <v>1401510.4299999969</v>
      </c>
    </row>
    <row r="2044" spans="1:20" x14ac:dyDescent="0.25">
      <c r="A2044" t="s">
        <v>5834</v>
      </c>
      <c r="B2044" t="str">
        <f>tbl_Facturas[[#This Row],[Factura]] &amp; "|" &amp; tbl_Facturas[[#This Row],[Proyecto OK]] &amp; "|" &amp; TEXT(tbl_Facturas[[#This Row],[Horas o Viaje]],"0.00") &amp; "|" &amp; TEXT(tbl_Facturas[[#This Row],[Costo unitario]],"0.00")</f>
        <v>2575|Glencoe|8.50|115.50</v>
      </c>
      <c r="C2044">
        <v>2575</v>
      </c>
      <c r="D2044">
        <v>701</v>
      </c>
      <c r="E2044" t="s">
        <v>5335</v>
      </c>
      <c r="G2044" t="s">
        <v>2115</v>
      </c>
      <c r="H2044" t="s">
        <v>2116</v>
      </c>
      <c r="I2044" s="134" t="s">
        <v>5312</v>
      </c>
      <c r="J2044" t="s">
        <v>591</v>
      </c>
      <c r="K2044" t="s">
        <v>591</v>
      </c>
      <c r="P2044">
        <v>8.5</v>
      </c>
      <c r="Q2044">
        <v>115.5</v>
      </c>
      <c r="R2044">
        <v>981.75</v>
      </c>
      <c r="S2044">
        <f>IFERROR(_xlfn.XLOOKUP(tbl_Facturas[[#This Row],[Key_Fact]],tbl_Manifiestos[Key_Manif],tbl_Manifiestos[Pagado a Broker],0),0)</f>
        <v>0</v>
      </c>
      <c r="T2044">
        <v>1402492.1799999969</v>
      </c>
    </row>
    <row r="2045" spans="1:20" x14ac:dyDescent="0.25">
      <c r="A2045" t="s">
        <v>5834</v>
      </c>
      <c r="B2045" t="str">
        <f>tbl_Facturas[[#This Row],[Factura]] &amp; "|" &amp; tbl_Facturas[[#This Row],[Proyecto OK]] &amp; "|" &amp; TEXT(tbl_Facturas[[#This Row],[Horas o Viaje]],"0.00") &amp; "|" &amp; TEXT(tbl_Facturas[[#This Row],[Costo unitario]],"0.00")</f>
        <v>2575|Glencoe|8.00|115.50</v>
      </c>
      <c r="C2045">
        <v>2575</v>
      </c>
      <c r="D2045">
        <v>701</v>
      </c>
      <c r="E2045" t="s">
        <v>5335</v>
      </c>
      <c r="G2045" t="s">
        <v>2115</v>
      </c>
      <c r="H2045" t="s">
        <v>2117</v>
      </c>
      <c r="I2045" s="134" t="s">
        <v>5312</v>
      </c>
      <c r="J2045" t="s">
        <v>591</v>
      </c>
      <c r="K2045" t="s">
        <v>591</v>
      </c>
      <c r="P2045">
        <v>8</v>
      </c>
      <c r="Q2045">
        <v>115.5</v>
      </c>
      <c r="R2045">
        <v>924</v>
      </c>
      <c r="S2045">
        <f>IFERROR(_xlfn.XLOOKUP(tbl_Facturas[[#This Row],[Key_Fact]],tbl_Manifiestos[Key_Manif],tbl_Manifiestos[Pagado a Broker],0),0)</f>
        <v>859.32</v>
      </c>
      <c r="T2045">
        <v>1403416.1799999969</v>
      </c>
    </row>
    <row r="2046" spans="1:20" x14ac:dyDescent="0.25">
      <c r="A2046" t="s">
        <v>5834</v>
      </c>
      <c r="B2046" t="str">
        <f>tbl_Facturas[[#This Row],[Factura]] &amp; "|" &amp; tbl_Facturas[[#This Row],[Proyecto OK]] &amp; "|" &amp; TEXT(tbl_Facturas[[#This Row],[Horas o Viaje]],"0.00") &amp; "|" &amp; TEXT(tbl_Facturas[[#This Row],[Costo unitario]],"0.00")</f>
        <v>2575|Glencoe|7.50|115.50</v>
      </c>
      <c r="C2046">
        <v>2575</v>
      </c>
      <c r="D2046">
        <v>1108</v>
      </c>
      <c r="E2046" t="s">
        <v>5335</v>
      </c>
      <c r="G2046" t="s">
        <v>2118</v>
      </c>
      <c r="H2046" t="s">
        <v>2118</v>
      </c>
      <c r="I2046" s="134" t="s">
        <v>5312</v>
      </c>
      <c r="J2046" t="s">
        <v>591</v>
      </c>
      <c r="K2046" t="s">
        <v>591</v>
      </c>
      <c r="P2046">
        <v>7.5</v>
      </c>
      <c r="Q2046">
        <v>115.5</v>
      </c>
      <c r="R2046">
        <v>866.25</v>
      </c>
      <c r="S2046">
        <f>IFERROR(_xlfn.XLOOKUP(tbl_Facturas[[#This Row],[Key_Fact]],tbl_Manifiestos[Key_Manif],tbl_Manifiestos[Pagado a Broker],0),0)</f>
        <v>805.61250000000007</v>
      </c>
      <c r="T2046">
        <v>1404282.4299999969</v>
      </c>
    </row>
    <row r="2047" spans="1:20" x14ac:dyDescent="0.25">
      <c r="A2047" t="s">
        <v>5834</v>
      </c>
      <c r="B2047" t="str">
        <f>tbl_Facturas[[#This Row],[Factura]] &amp; "|" &amp; tbl_Facturas[[#This Row],[Proyecto OK]] &amp; "|" &amp; TEXT(tbl_Facturas[[#This Row],[Horas o Viaje]],"0.00") &amp; "|" &amp; TEXT(tbl_Facturas[[#This Row],[Costo unitario]],"0.00")</f>
        <v>2576|Lead Replacement Service|8.00|110.00</v>
      </c>
      <c r="C2047">
        <v>2576</v>
      </c>
      <c r="D2047">
        <v>708</v>
      </c>
      <c r="E2047" t="s">
        <v>27</v>
      </c>
      <c r="G2047" t="s">
        <v>841</v>
      </c>
      <c r="H2047" t="s">
        <v>2119</v>
      </c>
      <c r="I2047" s="134" t="s">
        <v>5306</v>
      </c>
      <c r="J2047" t="s">
        <v>30</v>
      </c>
      <c r="K2047" t="s">
        <v>5903</v>
      </c>
      <c r="L2047">
        <v>3347</v>
      </c>
      <c r="P2047">
        <v>8</v>
      </c>
      <c r="Q2047">
        <v>110</v>
      </c>
      <c r="R2047">
        <v>880</v>
      </c>
      <c r="S2047">
        <f>IFERROR(_xlfn.XLOOKUP(tbl_Facturas[[#This Row],[Key_Fact]],tbl_Manifiestos[Key_Manif],tbl_Manifiestos[Pagado a Broker],0),0)</f>
        <v>818.40000000000009</v>
      </c>
      <c r="T2047">
        <v>1405162.4299999969</v>
      </c>
    </row>
    <row r="2048" spans="1:20" x14ac:dyDescent="0.25">
      <c r="A2048" t="s">
        <v>5834</v>
      </c>
      <c r="B2048" t="str">
        <f>tbl_Facturas[[#This Row],[Factura]] &amp; "|" &amp; tbl_Facturas[[#This Row],[Proyecto OK]] &amp; "|" &amp; TEXT(tbl_Facturas[[#This Row],[Horas o Viaje]],"0.00") &amp; "|" &amp; TEXT(tbl_Facturas[[#This Row],[Costo unitario]],"0.00")</f>
        <v>2576|Lead Replacement Service|8.50|110.00</v>
      </c>
      <c r="C2048">
        <v>2576</v>
      </c>
      <c r="D2048">
        <v>708</v>
      </c>
      <c r="E2048" t="s">
        <v>27</v>
      </c>
      <c r="G2048" t="s">
        <v>841</v>
      </c>
      <c r="H2048" t="s">
        <v>2120</v>
      </c>
      <c r="I2048" s="134" t="s">
        <v>5306</v>
      </c>
      <c r="J2048" t="s">
        <v>30</v>
      </c>
      <c r="K2048" t="s">
        <v>5903</v>
      </c>
      <c r="L2048">
        <v>3347</v>
      </c>
      <c r="P2048">
        <v>8.5</v>
      </c>
      <c r="Q2048">
        <v>110</v>
      </c>
      <c r="R2048">
        <v>935</v>
      </c>
      <c r="S2048">
        <f>IFERROR(_xlfn.XLOOKUP(tbl_Facturas[[#This Row],[Key_Fact]],tbl_Manifiestos[Key_Manif],tbl_Manifiestos[Pagado a Broker],0),0)</f>
        <v>869.55000000000007</v>
      </c>
      <c r="T2048">
        <v>1406097.4299999969</v>
      </c>
    </row>
    <row r="2049" spans="1:20" x14ac:dyDescent="0.25">
      <c r="A2049" t="s">
        <v>5834</v>
      </c>
      <c r="B2049" t="str">
        <f>tbl_Facturas[[#This Row],[Factura]] &amp; "|" &amp; tbl_Facturas[[#This Row],[Proyecto OK]] &amp; "|" &amp; TEXT(tbl_Facturas[[#This Row],[Horas o Viaje]],"0.00") &amp; "|" &amp; TEXT(tbl_Facturas[[#This Row],[Costo unitario]],"0.00")</f>
        <v>2576|Lead Replacement Service|11.00|110.00</v>
      </c>
      <c r="C2049">
        <v>2576</v>
      </c>
      <c r="D2049">
        <v>708</v>
      </c>
      <c r="E2049" t="s">
        <v>27</v>
      </c>
      <c r="G2049" t="s">
        <v>841</v>
      </c>
      <c r="H2049" t="s">
        <v>2121</v>
      </c>
      <c r="I2049" s="134" t="s">
        <v>5306</v>
      </c>
      <c r="J2049" t="s">
        <v>30</v>
      </c>
      <c r="K2049" t="s">
        <v>5903</v>
      </c>
      <c r="L2049">
        <v>3347</v>
      </c>
      <c r="P2049">
        <v>11</v>
      </c>
      <c r="Q2049">
        <v>110</v>
      </c>
      <c r="R2049">
        <v>1210</v>
      </c>
      <c r="S2049">
        <f>IFERROR(_xlfn.XLOOKUP(tbl_Facturas[[#This Row],[Key_Fact]],tbl_Manifiestos[Key_Manif],tbl_Manifiestos[Pagado a Broker],0),0)</f>
        <v>1125.3</v>
      </c>
      <c r="T2049">
        <v>1407307.4299999969</v>
      </c>
    </row>
    <row r="2050" spans="1:20" x14ac:dyDescent="0.25">
      <c r="A2050" t="s">
        <v>5834</v>
      </c>
      <c r="B2050" t="str">
        <f>tbl_Facturas[[#This Row],[Factura]] &amp; "|" &amp; tbl_Facturas[[#This Row],[Proyecto OK]] &amp; "|" &amp; TEXT(tbl_Facturas[[#This Row],[Horas o Viaje]],"0.00") &amp; "|" &amp; TEXT(tbl_Facturas[[#This Row],[Costo unitario]],"0.00")</f>
        <v>2576|Lead Replacement Service|11.00|110.00</v>
      </c>
      <c r="C2050">
        <v>2576</v>
      </c>
      <c r="D2050">
        <v>708</v>
      </c>
      <c r="E2050" t="s">
        <v>27</v>
      </c>
      <c r="G2050" t="s">
        <v>841</v>
      </c>
      <c r="H2050" t="s">
        <v>2122</v>
      </c>
      <c r="I2050" s="134" t="s">
        <v>5306</v>
      </c>
      <c r="J2050" t="s">
        <v>30</v>
      </c>
      <c r="K2050" t="s">
        <v>5903</v>
      </c>
      <c r="L2050">
        <v>3347</v>
      </c>
      <c r="P2050">
        <v>11</v>
      </c>
      <c r="Q2050">
        <v>110</v>
      </c>
      <c r="R2050">
        <v>1210</v>
      </c>
      <c r="S2050">
        <f>IFERROR(_xlfn.XLOOKUP(tbl_Facturas[[#This Row],[Key_Fact]],tbl_Manifiestos[Key_Manif],tbl_Manifiestos[Pagado a Broker],0),0)</f>
        <v>1125.3</v>
      </c>
      <c r="T2050">
        <v>1408517.4299999969</v>
      </c>
    </row>
    <row r="2051" spans="1:20" x14ac:dyDescent="0.25">
      <c r="A2051" t="s">
        <v>5834</v>
      </c>
      <c r="B2051" t="str">
        <f>tbl_Facturas[[#This Row],[Factura]] &amp; "|" &amp; tbl_Facturas[[#This Row],[Proyecto OK]] &amp; "|" &amp; TEXT(tbl_Facturas[[#This Row],[Horas o Viaje]],"0.00") &amp; "|" &amp; TEXT(tbl_Facturas[[#This Row],[Costo unitario]],"0.00")</f>
        <v>2577|Lead Replacement Service|8.25|110.00</v>
      </c>
      <c r="C2051">
        <v>2577</v>
      </c>
      <c r="D2051">
        <v>670</v>
      </c>
      <c r="E2051" t="s">
        <v>1982</v>
      </c>
      <c r="G2051" t="s">
        <v>1328</v>
      </c>
      <c r="H2051" t="s">
        <v>2123</v>
      </c>
      <c r="I2051" s="134" t="s">
        <v>5306</v>
      </c>
      <c r="J2051" t="s">
        <v>878</v>
      </c>
      <c r="K2051" t="s">
        <v>5903</v>
      </c>
      <c r="L2051">
        <v>3364</v>
      </c>
      <c r="P2051">
        <v>8.25</v>
      </c>
      <c r="Q2051">
        <v>110</v>
      </c>
      <c r="R2051">
        <v>907.5</v>
      </c>
      <c r="S2051">
        <f>IFERROR(_xlfn.XLOOKUP(tbl_Facturas[[#This Row],[Key_Fact]],tbl_Manifiestos[Key_Manif],tbl_Manifiestos[Pagado a Broker],0),0)</f>
        <v>843.97500000000002</v>
      </c>
      <c r="T2051">
        <v>1409424.9299999969</v>
      </c>
    </row>
    <row r="2052" spans="1:20" x14ac:dyDescent="0.25">
      <c r="A2052" t="s">
        <v>5834</v>
      </c>
      <c r="B2052" t="str">
        <f>tbl_Facturas[[#This Row],[Factura]] &amp; "|" &amp; tbl_Facturas[[#This Row],[Proyecto OK]] &amp; "|" &amp; TEXT(tbl_Facturas[[#This Row],[Horas o Viaje]],"0.00") &amp; "|" &amp; TEXT(tbl_Facturas[[#This Row],[Costo unitario]],"0.00")</f>
        <v>2577|Lead Replacement Service|8.25|110.00</v>
      </c>
      <c r="C2052">
        <v>2577</v>
      </c>
      <c r="D2052">
        <v>114</v>
      </c>
      <c r="E2052" t="s">
        <v>27</v>
      </c>
      <c r="G2052" t="s">
        <v>57</v>
      </c>
      <c r="H2052" t="s">
        <v>2124</v>
      </c>
      <c r="I2052" s="134" t="s">
        <v>5306</v>
      </c>
      <c r="J2052" t="s">
        <v>878</v>
      </c>
      <c r="K2052" t="s">
        <v>5903</v>
      </c>
      <c r="L2052">
        <v>3364</v>
      </c>
      <c r="P2052">
        <v>8.25</v>
      </c>
      <c r="Q2052">
        <v>110</v>
      </c>
      <c r="R2052">
        <v>907.5</v>
      </c>
      <c r="S2052">
        <f>IFERROR(_xlfn.XLOOKUP(tbl_Facturas[[#This Row],[Key_Fact]],tbl_Manifiestos[Key_Manif],tbl_Manifiestos[Pagado a Broker],0),0)</f>
        <v>843.97500000000002</v>
      </c>
      <c r="T2052">
        <v>1410332.4299999969</v>
      </c>
    </row>
    <row r="2053" spans="1:20" x14ac:dyDescent="0.25">
      <c r="A2053" t="s">
        <v>5834</v>
      </c>
      <c r="B2053" t="str">
        <f>tbl_Facturas[[#This Row],[Factura]] &amp; "|" &amp; tbl_Facturas[[#This Row],[Proyecto OK]] &amp; "|" &amp; TEXT(tbl_Facturas[[#This Row],[Horas o Viaje]],"0.00") &amp; "|" &amp; TEXT(tbl_Facturas[[#This Row],[Costo unitario]],"0.00")</f>
        <v>2578|Lead Replacement Service|10.00|110.00</v>
      </c>
      <c r="C2053">
        <v>2578</v>
      </c>
      <c r="D2053">
        <v>58</v>
      </c>
      <c r="E2053" t="s">
        <v>12</v>
      </c>
      <c r="G2053" t="s">
        <v>539</v>
      </c>
      <c r="H2053" t="s">
        <v>2125</v>
      </c>
      <c r="I2053" s="134" t="s">
        <v>5306</v>
      </c>
      <c r="J2053" t="s">
        <v>828</v>
      </c>
      <c r="K2053" t="s">
        <v>5903</v>
      </c>
      <c r="L2053">
        <v>3365</v>
      </c>
      <c r="P2053">
        <v>10</v>
      </c>
      <c r="Q2053">
        <v>110</v>
      </c>
      <c r="R2053">
        <v>1100</v>
      </c>
      <c r="S2053">
        <f>IFERROR(_xlfn.XLOOKUP(tbl_Facturas[[#This Row],[Key_Fact]],tbl_Manifiestos[Key_Manif],tbl_Manifiestos[Pagado a Broker],0),0)</f>
        <v>1023</v>
      </c>
      <c r="T2053">
        <v>1411432.4299999969</v>
      </c>
    </row>
    <row r="2054" spans="1:20" x14ac:dyDescent="0.25">
      <c r="A2054" t="s">
        <v>5834</v>
      </c>
      <c r="B2054" t="str">
        <f>tbl_Facturas[[#This Row],[Factura]] &amp; "|" &amp; tbl_Facturas[[#This Row],[Proyecto OK]] &amp; "|" &amp; TEXT(tbl_Facturas[[#This Row],[Horas o Viaje]],"0.00") &amp; "|" &amp; TEXT(tbl_Facturas[[#This Row],[Costo unitario]],"0.00")</f>
        <v>2578|Lead Replacement Service|9.00|110.00</v>
      </c>
      <c r="C2054">
        <v>2578</v>
      </c>
      <c r="D2054">
        <v>661</v>
      </c>
      <c r="E2054" t="s">
        <v>5309</v>
      </c>
      <c r="G2054" t="s">
        <v>649</v>
      </c>
      <c r="H2054" t="s">
        <v>2126</v>
      </c>
      <c r="I2054" s="134" t="s">
        <v>5306</v>
      </c>
      <c r="J2054" t="s">
        <v>828</v>
      </c>
      <c r="K2054" t="s">
        <v>5903</v>
      </c>
      <c r="L2054">
        <v>3365</v>
      </c>
      <c r="P2054">
        <v>9</v>
      </c>
      <c r="Q2054">
        <v>110</v>
      </c>
      <c r="R2054">
        <v>990</v>
      </c>
      <c r="S2054">
        <f>IFERROR(_xlfn.XLOOKUP(tbl_Facturas[[#This Row],[Key_Fact]],tbl_Manifiestos[Key_Manif],tbl_Manifiestos[Pagado a Broker],0),0)</f>
        <v>0</v>
      </c>
      <c r="T2054">
        <v>1412422.4299999969</v>
      </c>
    </row>
    <row r="2055" spans="1:20" x14ac:dyDescent="0.25">
      <c r="A2055" t="s">
        <v>5834</v>
      </c>
      <c r="B2055" t="str">
        <f>tbl_Facturas[[#This Row],[Factura]] &amp; "|" &amp; tbl_Facturas[[#This Row],[Proyecto OK]] &amp; "|" &amp; TEXT(tbl_Facturas[[#This Row],[Horas o Viaje]],"0.00") &amp; "|" &amp; TEXT(tbl_Facturas[[#This Row],[Costo unitario]],"0.00")</f>
        <v>2578|Lead Replacement Service|10.50|110.00</v>
      </c>
      <c r="C2055">
        <v>2578</v>
      </c>
      <c r="D2055">
        <v>58</v>
      </c>
      <c r="E2055" t="s">
        <v>12</v>
      </c>
      <c r="G2055" t="s">
        <v>539</v>
      </c>
      <c r="H2055" t="s">
        <v>2127</v>
      </c>
      <c r="I2055" s="134" t="s">
        <v>5306</v>
      </c>
      <c r="J2055" t="s">
        <v>828</v>
      </c>
      <c r="K2055" t="s">
        <v>5903</v>
      </c>
      <c r="L2055">
        <v>3365</v>
      </c>
      <c r="P2055">
        <v>10.5</v>
      </c>
      <c r="Q2055">
        <v>110</v>
      </c>
      <c r="R2055">
        <v>1155</v>
      </c>
      <c r="S2055">
        <f>IFERROR(_xlfn.XLOOKUP(tbl_Facturas[[#This Row],[Key_Fact]],tbl_Manifiestos[Key_Manif],tbl_Manifiestos[Pagado a Broker],0),0)</f>
        <v>1074.1500000000001</v>
      </c>
      <c r="T2055">
        <v>1413577.4299999969</v>
      </c>
    </row>
    <row r="2056" spans="1:20" x14ac:dyDescent="0.25">
      <c r="A2056" t="s">
        <v>5834</v>
      </c>
      <c r="B2056" t="str">
        <f>tbl_Facturas[[#This Row],[Factura]] &amp; "|" &amp; tbl_Facturas[[#This Row],[Proyecto OK]] &amp; "|" &amp; TEXT(tbl_Facturas[[#This Row],[Horas o Viaje]],"0.00") &amp; "|" &amp; TEXT(tbl_Facturas[[#This Row],[Costo unitario]],"0.00")</f>
        <v>2578|Lead Replacement Service|6.00|110.00</v>
      </c>
      <c r="C2056">
        <v>2578</v>
      </c>
      <c r="D2056">
        <v>606</v>
      </c>
      <c r="E2056" t="s">
        <v>5305</v>
      </c>
      <c r="G2056" t="s">
        <v>1291</v>
      </c>
      <c r="H2056" t="s">
        <v>2128</v>
      </c>
      <c r="I2056" s="134" t="s">
        <v>5306</v>
      </c>
      <c r="J2056" t="s">
        <v>828</v>
      </c>
      <c r="K2056" t="s">
        <v>5903</v>
      </c>
      <c r="L2056">
        <v>3365</v>
      </c>
      <c r="P2056">
        <v>6</v>
      </c>
      <c r="Q2056">
        <v>110</v>
      </c>
      <c r="R2056">
        <v>660</v>
      </c>
      <c r="S2056">
        <f>IFERROR(_xlfn.XLOOKUP(tbl_Facturas[[#This Row],[Key_Fact]],tbl_Manifiestos[Key_Manif],tbl_Manifiestos[Pagado a Broker],0),0)</f>
        <v>0</v>
      </c>
      <c r="T2056">
        <v>1414237.4299999969</v>
      </c>
    </row>
    <row r="2057" spans="1:20" x14ac:dyDescent="0.25">
      <c r="A2057" t="s">
        <v>5834</v>
      </c>
      <c r="B2057" t="str">
        <f>tbl_Facturas[[#This Row],[Factura]] &amp; "|" &amp; tbl_Facturas[[#This Row],[Proyecto OK]] &amp; "|" &amp; TEXT(tbl_Facturas[[#This Row],[Horas o Viaje]],"0.00") &amp; "|" &amp; TEXT(tbl_Facturas[[#This Row],[Costo unitario]],"0.00")</f>
        <v>2579|Lead Replacement Service|8.00|110.00</v>
      </c>
      <c r="C2057">
        <v>2579</v>
      </c>
      <c r="D2057">
        <v>58</v>
      </c>
      <c r="E2057" t="s">
        <v>12</v>
      </c>
      <c r="G2057" t="s">
        <v>539</v>
      </c>
      <c r="H2057" t="s">
        <v>2129</v>
      </c>
      <c r="I2057" s="134" t="s">
        <v>5306</v>
      </c>
      <c r="J2057" t="s">
        <v>2130</v>
      </c>
      <c r="K2057" t="s">
        <v>5903</v>
      </c>
      <c r="L2057">
        <v>3373</v>
      </c>
      <c r="P2057">
        <v>8</v>
      </c>
      <c r="Q2057">
        <v>110</v>
      </c>
      <c r="R2057">
        <v>880</v>
      </c>
      <c r="S2057">
        <f>IFERROR(_xlfn.XLOOKUP(tbl_Facturas[[#This Row],[Key_Fact]],tbl_Manifiestos[Key_Manif],tbl_Manifiestos[Pagado a Broker],0),0)</f>
        <v>818.40000000000009</v>
      </c>
      <c r="T2057">
        <v>1415117.4299999969</v>
      </c>
    </row>
    <row r="2058" spans="1:20" x14ac:dyDescent="0.25">
      <c r="A2058" t="s">
        <v>5834</v>
      </c>
      <c r="B2058" t="str">
        <f>tbl_Facturas[[#This Row],[Factura]] &amp; "|" &amp; tbl_Facturas[[#This Row],[Proyecto OK]] &amp; "|" &amp; TEXT(tbl_Facturas[[#This Row],[Horas o Viaje]],"0.00") &amp; "|" &amp; TEXT(tbl_Facturas[[#This Row],[Costo unitario]],"0.00")</f>
        <v>2579|Lead Replacement Service|13.00|110.00</v>
      </c>
      <c r="C2058">
        <v>2579</v>
      </c>
      <c r="D2058">
        <v>58</v>
      </c>
      <c r="E2058" t="s">
        <v>12</v>
      </c>
      <c r="G2058" t="s">
        <v>539</v>
      </c>
      <c r="H2058" t="s">
        <v>2131</v>
      </c>
      <c r="I2058" s="134" t="s">
        <v>5306</v>
      </c>
      <c r="J2058" t="s">
        <v>2130</v>
      </c>
      <c r="K2058" t="s">
        <v>5903</v>
      </c>
      <c r="L2058">
        <v>3373</v>
      </c>
      <c r="P2058">
        <v>13</v>
      </c>
      <c r="Q2058">
        <v>110</v>
      </c>
      <c r="R2058">
        <v>1430</v>
      </c>
      <c r="S2058">
        <f>IFERROR(_xlfn.XLOOKUP(tbl_Facturas[[#This Row],[Key_Fact]],tbl_Manifiestos[Key_Manif],tbl_Manifiestos[Pagado a Broker],0),0)</f>
        <v>1329.9</v>
      </c>
      <c r="T2058">
        <v>1416547.4299999969</v>
      </c>
    </row>
    <row r="2059" spans="1:20" x14ac:dyDescent="0.25">
      <c r="A2059" t="s">
        <v>5834</v>
      </c>
      <c r="B2059" t="str">
        <f>tbl_Facturas[[#This Row],[Factura]] &amp; "|" &amp; tbl_Facturas[[#This Row],[Proyecto OK]] &amp; "|" &amp; TEXT(tbl_Facturas[[#This Row],[Horas o Viaje]],"0.00") &amp; "|" &amp; TEXT(tbl_Facturas[[#This Row],[Costo unitario]],"0.00")</f>
        <v>2580|Martam|8.50|110.00</v>
      </c>
      <c r="C2059">
        <v>2580</v>
      </c>
      <c r="D2059">
        <v>612</v>
      </c>
      <c r="E2059" t="s">
        <v>1982</v>
      </c>
      <c r="G2059" t="s">
        <v>1319</v>
      </c>
      <c r="H2059" t="s">
        <v>2132</v>
      </c>
      <c r="I2059" s="134" t="s">
        <v>5339</v>
      </c>
      <c r="J2059" t="s">
        <v>2133</v>
      </c>
      <c r="K2059" t="s">
        <v>2133</v>
      </c>
      <c r="P2059">
        <v>8.5</v>
      </c>
      <c r="Q2059">
        <v>110</v>
      </c>
      <c r="R2059">
        <v>935</v>
      </c>
      <c r="S2059">
        <f>IFERROR(_xlfn.XLOOKUP(tbl_Facturas[[#This Row],[Key_Fact]],tbl_Manifiestos[Key_Manif],tbl_Manifiestos[Pagado a Broker],0),0)</f>
        <v>841.5</v>
      </c>
      <c r="T2059">
        <v>1417482.4299999969</v>
      </c>
    </row>
    <row r="2060" spans="1:20" x14ac:dyDescent="0.25">
      <c r="A2060" t="s">
        <v>5834</v>
      </c>
      <c r="B2060" t="str">
        <f>tbl_Facturas[[#This Row],[Factura]] &amp; "|" &amp; tbl_Facturas[[#This Row],[Proyecto OK]] &amp; "|" &amp; TEXT(tbl_Facturas[[#This Row],[Horas o Viaje]],"0.00") &amp; "|" &amp; TEXT(tbl_Facturas[[#This Row],[Costo unitario]],"0.00")</f>
        <v>2580|Martam|8.50|110.00</v>
      </c>
      <c r="C2060">
        <v>2580</v>
      </c>
      <c r="D2060">
        <v>82</v>
      </c>
      <c r="E2060" t="s">
        <v>12</v>
      </c>
      <c r="G2060" t="s">
        <v>792</v>
      </c>
      <c r="H2060" t="s">
        <v>2134</v>
      </c>
      <c r="I2060" s="134" t="s">
        <v>5339</v>
      </c>
      <c r="J2060" t="s">
        <v>2133</v>
      </c>
      <c r="K2060" t="s">
        <v>2133</v>
      </c>
      <c r="P2060">
        <v>8.5</v>
      </c>
      <c r="Q2060">
        <v>110</v>
      </c>
      <c r="R2060">
        <v>935</v>
      </c>
      <c r="S2060">
        <f>IFERROR(_xlfn.XLOOKUP(tbl_Facturas[[#This Row],[Key_Fact]],tbl_Manifiestos[Key_Manif],tbl_Manifiestos[Pagado a Broker],0),0)</f>
        <v>841.5</v>
      </c>
      <c r="T2060">
        <v>1418417.4299999969</v>
      </c>
    </row>
    <row r="2061" spans="1:20" x14ac:dyDescent="0.25">
      <c r="A2061" t="s">
        <v>5834</v>
      </c>
      <c r="B2061" t="str">
        <f>tbl_Facturas[[#This Row],[Factura]] &amp; "|" &amp; tbl_Facturas[[#This Row],[Proyecto OK]] &amp; "|" &amp; TEXT(tbl_Facturas[[#This Row],[Horas o Viaje]],"0.00") &amp; "|" &amp; TEXT(tbl_Facturas[[#This Row],[Costo unitario]],"0.00")</f>
        <v>2580|Martam|7.75|110.00</v>
      </c>
      <c r="C2061">
        <v>2580</v>
      </c>
      <c r="D2061">
        <v>612</v>
      </c>
      <c r="E2061" t="s">
        <v>1982</v>
      </c>
      <c r="G2061" t="s">
        <v>1319</v>
      </c>
      <c r="H2061" t="s">
        <v>2135</v>
      </c>
      <c r="I2061" s="134" t="s">
        <v>5339</v>
      </c>
      <c r="J2061" t="s">
        <v>2133</v>
      </c>
      <c r="K2061" t="s">
        <v>2133</v>
      </c>
      <c r="P2061">
        <v>7.75</v>
      </c>
      <c r="Q2061">
        <v>110</v>
      </c>
      <c r="R2061">
        <v>852.5</v>
      </c>
      <c r="S2061">
        <f>IFERROR(_xlfn.XLOOKUP(tbl_Facturas[[#This Row],[Key_Fact]],tbl_Manifiestos[Key_Manif],tbl_Manifiestos[Pagado a Broker],0),0)</f>
        <v>767.25</v>
      </c>
      <c r="T2061">
        <v>1419269.9299999969</v>
      </c>
    </row>
    <row r="2062" spans="1:20" x14ac:dyDescent="0.25">
      <c r="A2062" t="s">
        <v>5834</v>
      </c>
      <c r="B2062" t="str">
        <f>tbl_Facturas[[#This Row],[Factura]] &amp; "|" &amp; tbl_Facturas[[#This Row],[Proyecto OK]] &amp; "|" &amp; TEXT(tbl_Facturas[[#This Row],[Horas o Viaje]],"0.00") &amp; "|" &amp; TEXT(tbl_Facturas[[#This Row],[Costo unitario]],"0.00")</f>
        <v>2580|Martam|7.75|110.00</v>
      </c>
      <c r="C2062">
        <v>2580</v>
      </c>
      <c r="D2062">
        <v>82</v>
      </c>
      <c r="E2062" t="s">
        <v>12</v>
      </c>
      <c r="G2062" t="s">
        <v>792</v>
      </c>
      <c r="H2062" t="s">
        <v>2136</v>
      </c>
      <c r="I2062" s="134" t="s">
        <v>5339</v>
      </c>
      <c r="J2062" t="s">
        <v>2133</v>
      </c>
      <c r="K2062" t="s">
        <v>2133</v>
      </c>
      <c r="P2062">
        <v>7.75</v>
      </c>
      <c r="Q2062">
        <v>110</v>
      </c>
      <c r="R2062">
        <v>852.5</v>
      </c>
      <c r="S2062">
        <f>IFERROR(_xlfn.XLOOKUP(tbl_Facturas[[#This Row],[Key_Fact]],tbl_Manifiestos[Key_Manif],tbl_Manifiestos[Pagado a Broker],0),0)</f>
        <v>767.25</v>
      </c>
      <c r="T2062">
        <v>1420122.4299999969</v>
      </c>
    </row>
    <row r="2063" spans="1:20" x14ac:dyDescent="0.25">
      <c r="A2063" t="s">
        <v>5834</v>
      </c>
      <c r="B2063" t="str">
        <f>tbl_Facturas[[#This Row],[Factura]] &amp; "|" &amp; tbl_Facturas[[#This Row],[Proyecto OK]] &amp; "|" &amp; TEXT(tbl_Facturas[[#This Row],[Horas o Viaje]],"0.00") &amp; "|" &amp; TEXT(tbl_Facturas[[#This Row],[Costo unitario]],"0.00")</f>
        <v>2581|Martam|9.25|110.00</v>
      </c>
      <c r="C2063">
        <v>2581</v>
      </c>
      <c r="D2063">
        <v>371</v>
      </c>
      <c r="E2063" t="s">
        <v>1808</v>
      </c>
      <c r="G2063" t="s">
        <v>1940</v>
      </c>
      <c r="H2063" t="s">
        <v>2137</v>
      </c>
      <c r="I2063" s="134" t="s">
        <v>5339</v>
      </c>
      <c r="J2063" t="s">
        <v>2133</v>
      </c>
      <c r="K2063" t="s">
        <v>2133</v>
      </c>
      <c r="P2063">
        <v>9.25</v>
      </c>
      <c r="Q2063">
        <v>110</v>
      </c>
      <c r="R2063">
        <v>1017.5</v>
      </c>
      <c r="S2063">
        <f>IFERROR(_xlfn.XLOOKUP(tbl_Facturas[[#This Row],[Key_Fact]],tbl_Manifiestos[Key_Manif],tbl_Manifiestos[Pagado a Broker],0),0)</f>
        <v>915.75</v>
      </c>
      <c r="T2063">
        <v>1421139.9299999969</v>
      </c>
    </row>
    <row r="2064" spans="1:20" x14ac:dyDescent="0.25">
      <c r="A2064" t="s">
        <v>5834</v>
      </c>
      <c r="B2064" t="str">
        <f>tbl_Facturas[[#This Row],[Factura]] &amp; "|" &amp; tbl_Facturas[[#This Row],[Proyecto OK]] &amp; "|" &amp; TEXT(tbl_Facturas[[#This Row],[Horas o Viaje]],"0.00") &amp; "|" &amp; TEXT(tbl_Facturas[[#This Row],[Costo unitario]],"0.00")</f>
        <v>2581|Martam|8.75|110.00</v>
      </c>
      <c r="C2064">
        <v>2581</v>
      </c>
      <c r="D2064">
        <v>325</v>
      </c>
      <c r="E2064" t="s">
        <v>27</v>
      </c>
      <c r="G2064" t="s">
        <v>34</v>
      </c>
      <c r="H2064" t="s">
        <v>2138</v>
      </c>
      <c r="I2064" s="134" t="s">
        <v>5339</v>
      </c>
      <c r="J2064" t="s">
        <v>2133</v>
      </c>
      <c r="K2064" t="s">
        <v>2133</v>
      </c>
      <c r="P2064">
        <v>8.75</v>
      </c>
      <c r="Q2064">
        <v>110</v>
      </c>
      <c r="R2064">
        <v>962.5</v>
      </c>
      <c r="S2064">
        <f>IFERROR(_xlfn.XLOOKUP(tbl_Facturas[[#This Row],[Key_Fact]],tbl_Manifiestos[Key_Manif],tbl_Manifiestos[Pagado a Broker],0),0)</f>
        <v>0</v>
      </c>
      <c r="T2064">
        <v>1422102.4299999969</v>
      </c>
    </row>
    <row r="2065" spans="1:20" x14ac:dyDescent="0.25">
      <c r="A2065" t="s">
        <v>5834</v>
      </c>
      <c r="B2065" t="str">
        <f>tbl_Facturas[[#This Row],[Factura]] &amp; "|" &amp; tbl_Facturas[[#This Row],[Proyecto OK]] &amp; "|" &amp; TEXT(tbl_Facturas[[#This Row],[Horas o Viaje]],"0.00") &amp; "|" &amp; TEXT(tbl_Facturas[[#This Row],[Costo unitario]],"0.00")</f>
        <v>2581|Martam|8.50|110.00</v>
      </c>
      <c r="C2065">
        <v>2581</v>
      </c>
      <c r="D2065">
        <v>28</v>
      </c>
      <c r="E2065" t="s">
        <v>5309</v>
      </c>
      <c r="G2065" t="s">
        <v>1285</v>
      </c>
      <c r="H2065" t="s">
        <v>2139</v>
      </c>
      <c r="I2065" s="134" t="s">
        <v>5339</v>
      </c>
      <c r="J2065" t="s">
        <v>2133</v>
      </c>
      <c r="K2065" t="s">
        <v>2133</v>
      </c>
      <c r="P2065">
        <v>8.5</v>
      </c>
      <c r="Q2065">
        <v>110</v>
      </c>
      <c r="R2065">
        <v>935</v>
      </c>
      <c r="S2065">
        <f>IFERROR(_xlfn.XLOOKUP(tbl_Facturas[[#This Row],[Key_Fact]],tbl_Manifiestos[Key_Manif],tbl_Manifiestos[Pagado a Broker],0),0)</f>
        <v>841.5</v>
      </c>
      <c r="T2065">
        <v>1423037.4299999969</v>
      </c>
    </row>
    <row r="2066" spans="1:20" x14ac:dyDescent="0.25">
      <c r="A2066" t="s">
        <v>5834</v>
      </c>
      <c r="B2066" t="str">
        <f>tbl_Facturas[[#This Row],[Factura]] &amp; "|" &amp; tbl_Facturas[[#This Row],[Proyecto OK]] &amp; "|" &amp; TEXT(tbl_Facturas[[#This Row],[Horas o Viaje]],"0.00") &amp; "|" &amp; TEXT(tbl_Facturas[[#This Row],[Costo unitario]],"0.00")</f>
        <v>2581|Martam|9.50|110.00</v>
      </c>
      <c r="C2066">
        <v>2581</v>
      </c>
      <c r="D2066">
        <v>371</v>
      </c>
      <c r="E2066" t="s">
        <v>1808</v>
      </c>
      <c r="G2066" t="s">
        <v>1940</v>
      </c>
      <c r="H2066" t="s">
        <v>2140</v>
      </c>
      <c r="I2066" s="134" t="s">
        <v>5339</v>
      </c>
      <c r="J2066" t="s">
        <v>2133</v>
      </c>
      <c r="K2066" t="s">
        <v>2133</v>
      </c>
      <c r="P2066">
        <v>9.5</v>
      </c>
      <c r="Q2066">
        <v>110</v>
      </c>
      <c r="R2066">
        <v>1045</v>
      </c>
      <c r="S2066">
        <f>IFERROR(_xlfn.XLOOKUP(tbl_Facturas[[#This Row],[Key_Fact]],tbl_Manifiestos[Key_Manif],tbl_Manifiestos[Pagado a Broker],0),0)</f>
        <v>0</v>
      </c>
      <c r="T2066">
        <v>1424082.4299999969</v>
      </c>
    </row>
    <row r="2067" spans="1:20" x14ac:dyDescent="0.25">
      <c r="A2067" t="s">
        <v>5834</v>
      </c>
      <c r="B2067" t="str">
        <f>tbl_Facturas[[#This Row],[Factura]] &amp; "|" &amp; tbl_Facturas[[#This Row],[Proyecto OK]] &amp; "|" &amp; TEXT(tbl_Facturas[[#This Row],[Horas o Viaje]],"0.00") &amp; "|" &amp; TEXT(tbl_Facturas[[#This Row],[Costo unitario]],"0.00")</f>
        <v>2581|Martam|8.50|110.00</v>
      </c>
      <c r="C2067">
        <v>2581</v>
      </c>
      <c r="D2067">
        <v>325</v>
      </c>
      <c r="E2067" t="s">
        <v>27</v>
      </c>
      <c r="G2067" t="s">
        <v>34</v>
      </c>
      <c r="H2067" t="s">
        <v>2141</v>
      </c>
      <c r="I2067" s="134" t="s">
        <v>5339</v>
      </c>
      <c r="J2067" t="s">
        <v>2133</v>
      </c>
      <c r="K2067" t="s">
        <v>2133</v>
      </c>
      <c r="P2067">
        <v>8.5</v>
      </c>
      <c r="Q2067">
        <v>110</v>
      </c>
      <c r="R2067">
        <v>935</v>
      </c>
      <c r="S2067">
        <f>IFERROR(_xlfn.XLOOKUP(tbl_Facturas[[#This Row],[Key_Fact]],tbl_Manifiestos[Key_Manif],tbl_Manifiestos[Pagado a Broker],0),0)</f>
        <v>841.5</v>
      </c>
      <c r="T2067">
        <v>1425017.4299999969</v>
      </c>
    </row>
    <row r="2068" spans="1:20" x14ac:dyDescent="0.25">
      <c r="A2068" t="s">
        <v>5834</v>
      </c>
      <c r="B2068" t="str">
        <f>tbl_Facturas[[#This Row],[Factura]] &amp; "|" &amp; tbl_Facturas[[#This Row],[Proyecto OK]] &amp; "|" &amp; TEXT(tbl_Facturas[[#This Row],[Horas o Viaje]],"0.00") &amp; "|" &amp; TEXT(tbl_Facturas[[#This Row],[Costo unitario]],"0.00")</f>
        <v>2581|Martam|6.75|110.00</v>
      </c>
      <c r="C2068">
        <v>2581</v>
      </c>
      <c r="D2068">
        <v>28</v>
      </c>
      <c r="E2068" t="s">
        <v>5309</v>
      </c>
      <c r="G2068" t="s">
        <v>1285</v>
      </c>
      <c r="H2068" t="s">
        <v>2142</v>
      </c>
      <c r="I2068" s="134" t="s">
        <v>5339</v>
      </c>
      <c r="J2068" t="s">
        <v>2133</v>
      </c>
      <c r="K2068" t="s">
        <v>2133</v>
      </c>
      <c r="P2068">
        <v>6.75</v>
      </c>
      <c r="Q2068">
        <v>110</v>
      </c>
      <c r="R2068">
        <v>742.5</v>
      </c>
      <c r="S2068">
        <f>IFERROR(_xlfn.XLOOKUP(tbl_Facturas[[#This Row],[Key_Fact]],tbl_Manifiestos[Key_Manif],tbl_Manifiestos[Pagado a Broker],0),0)</f>
        <v>668.25</v>
      </c>
      <c r="T2068">
        <v>1425759.9299999969</v>
      </c>
    </row>
    <row r="2069" spans="1:20" x14ac:dyDescent="0.25">
      <c r="A2069" t="s">
        <v>5834</v>
      </c>
      <c r="B2069" t="str">
        <f>tbl_Facturas[[#This Row],[Factura]] &amp; "|" &amp; tbl_Facturas[[#This Row],[Proyecto OK]] &amp; "|" &amp; TEXT(tbl_Facturas[[#This Row],[Horas o Viaje]],"0.00") &amp; "|" &amp; TEXT(tbl_Facturas[[#This Row],[Costo unitario]],"0.00")</f>
        <v>2582|AR Term|8.25|118.00</v>
      </c>
      <c r="C2069">
        <v>2582</v>
      </c>
      <c r="D2069">
        <v>114</v>
      </c>
      <c r="E2069" t="s">
        <v>27</v>
      </c>
      <c r="G2069" t="s">
        <v>57</v>
      </c>
      <c r="H2069" t="s">
        <v>2143</v>
      </c>
      <c r="I2069" s="134" t="s">
        <v>5324</v>
      </c>
      <c r="J2069" t="s">
        <v>1039</v>
      </c>
      <c r="K2069" s="240" t="s">
        <v>1039</v>
      </c>
      <c r="P2069">
        <v>8.25</v>
      </c>
      <c r="Q2069">
        <v>118</v>
      </c>
      <c r="R2069">
        <v>973.5</v>
      </c>
      <c r="S2069">
        <f>IFERROR(_xlfn.XLOOKUP(tbl_Facturas[[#This Row],[Key_Fact]],tbl_Manifiestos[Key_Manif],tbl_Manifiestos[Pagado a Broker],0),0)</f>
        <v>905.35500000000002</v>
      </c>
      <c r="T2069">
        <v>1426733.4299999969</v>
      </c>
    </row>
    <row r="2070" spans="1:20" x14ac:dyDescent="0.25">
      <c r="A2070" t="s">
        <v>5834</v>
      </c>
      <c r="B2070" t="str">
        <f>tbl_Facturas[[#This Row],[Factura]] &amp; "|" &amp; tbl_Facturas[[#This Row],[Proyecto OK]] &amp; "|" &amp; TEXT(tbl_Facturas[[#This Row],[Horas o Viaje]],"0.00") &amp; "|" &amp; TEXT(tbl_Facturas[[#This Row],[Costo unitario]],"0.00")</f>
        <v>2582|AR Term|7.00|118.00</v>
      </c>
      <c r="C2070">
        <v>2582</v>
      </c>
      <c r="D2070">
        <v>114</v>
      </c>
      <c r="E2070" t="s">
        <v>27</v>
      </c>
      <c r="G2070" t="s">
        <v>57</v>
      </c>
      <c r="H2070" t="s">
        <v>2144</v>
      </c>
      <c r="I2070" s="134" t="s">
        <v>5324</v>
      </c>
      <c r="J2070" t="s">
        <v>1039</v>
      </c>
      <c r="K2070" s="240" t="s">
        <v>1039</v>
      </c>
      <c r="P2070">
        <v>7</v>
      </c>
      <c r="Q2070">
        <v>118</v>
      </c>
      <c r="R2070">
        <v>826</v>
      </c>
      <c r="S2070">
        <f>IFERROR(_xlfn.XLOOKUP(tbl_Facturas[[#This Row],[Key_Fact]],tbl_Manifiestos[Key_Manif],tbl_Manifiestos[Pagado a Broker],0),0)</f>
        <v>768.18000000000006</v>
      </c>
      <c r="T2070">
        <v>1427559.4299999969</v>
      </c>
    </row>
    <row r="2071" spans="1:20" x14ac:dyDescent="0.25">
      <c r="A2071" t="s">
        <v>5834</v>
      </c>
      <c r="B2071" t="str">
        <f>tbl_Facturas[[#This Row],[Factura]] &amp; "|" &amp; tbl_Facturas[[#This Row],[Proyecto OK]] &amp; "|" &amp; TEXT(tbl_Facturas[[#This Row],[Horas o Viaje]],"0.00") &amp; "|" &amp; TEXT(tbl_Facturas[[#This Row],[Costo unitario]],"0.00")</f>
        <v>2582|AR Term|6.25|118.00</v>
      </c>
      <c r="C2071">
        <v>2582</v>
      </c>
      <c r="D2071">
        <v>612</v>
      </c>
      <c r="E2071" t="s">
        <v>663</v>
      </c>
      <c r="G2071" t="s">
        <v>1319</v>
      </c>
      <c r="H2071" t="s">
        <v>2145</v>
      </c>
      <c r="I2071" s="134" t="s">
        <v>5324</v>
      </c>
      <c r="J2071" t="s">
        <v>1039</v>
      </c>
      <c r="K2071" s="240" t="s">
        <v>1039</v>
      </c>
      <c r="P2071">
        <v>6.25</v>
      </c>
      <c r="Q2071">
        <v>118</v>
      </c>
      <c r="R2071">
        <v>737.5</v>
      </c>
      <c r="S2071">
        <f>IFERROR(_xlfn.XLOOKUP(tbl_Facturas[[#This Row],[Key_Fact]],tbl_Manifiestos[Key_Manif],tbl_Manifiestos[Pagado a Broker],0),0)</f>
        <v>0</v>
      </c>
      <c r="T2071">
        <v>1428296.9299999969</v>
      </c>
    </row>
    <row r="2072" spans="1:20" x14ac:dyDescent="0.25">
      <c r="A2072" t="s">
        <v>5834</v>
      </c>
      <c r="B2072" t="str">
        <f>tbl_Facturas[[#This Row],[Factura]] &amp; "|" &amp; tbl_Facturas[[#This Row],[Proyecto OK]] &amp; "|" &amp; TEXT(tbl_Facturas[[#This Row],[Horas o Viaje]],"0.00") &amp; "|" &amp; TEXT(tbl_Facturas[[#This Row],[Costo unitario]],"0.00")</f>
        <v>2582|AR Term|8.50|118.00</v>
      </c>
      <c r="C2072">
        <v>2582</v>
      </c>
      <c r="D2072">
        <v>103</v>
      </c>
      <c r="E2072" t="s">
        <v>27</v>
      </c>
      <c r="G2072" t="s">
        <v>284</v>
      </c>
      <c r="H2072" t="s">
        <v>2146</v>
      </c>
      <c r="I2072" s="134" t="s">
        <v>5324</v>
      </c>
      <c r="J2072" t="s">
        <v>1039</v>
      </c>
      <c r="K2072" s="240" t="s">
        <v>1039</v>
      </c>
      <c r="P2072">
        <v>8.5</v>
      </c>
      <c r="Q2072">
        <v>118</v>
      </c>
      <c r="R2072">
        <v>1003</v>
      </c>
      <c r="S2072">
        <f>IFERROR(_xlfn.XLOOKUP(tbl_Facturas[[#This Row],[Key_Fact]],tbl_Manifiestos[Key_Manif],tbl_Manifiestos[Pagado a Broker],0),0)</f>
        <v>932.79000000000008</v>
      </c>
      <c r="T2072">
        <v>1429299.9299999969</v>
      </c>
    </row>
    <row r="2073" spans="1:20" x14ac:dyDescent="0.25">
      <c r="A2073" t="s">
        <v>5834</v>
      </c>
      <c r="B2073" t="str">
        <f>tbl_Facturas[[#This Row],[Factura]] &amp; "|" &amp; tbl_Facturas[[#This Row],[Proyecto OK]] &amp; "|" &amp; TEXT(tbl_Facturas[[#This Row],[Horas o Viaje]],"0.00") &amp; "|" &amp; TEXT(tbl_Facturas[[#This Row],[Costo unitario]],"0.00")</f>
        <v>2583|RAC|7.25|105.00</v>
      </c>
      <c r="C2073">
        <v>2583</v>
      </c>
      <c r="D2073">
        <v>25</v>
      </c>
      <c r="E2073" t="s">
        <v>1339</v>
      </c>
      <c r="G2073" t="s">
        <v>1340</v>
      </c>
      <c r="H2073" t="s">
        <v>2147</v>
      </c>
      <c r="I2073" s="134" t="s">
        <v>5328</v>
      </c>
      <c r="J2073" t="s">
        <v>781</v>
      </c>
      <c r="K2073" t="s">
        <v>781</v>
      </c>
      <c r="P2073">
        <v>7.25</v>
      </c>
      <c r="Q2073">
        <v>105</v>
      </c>
      <c r="R2073">
        <v>761.25</v>
      </c>
      <c r="S2073">
        <f>IFERROR(_xlfn.XLOOKUP(tbl_Facturas[[#This Row],[Key_Fact]],tbl_Manifiestos[Key_Manif],tbl_Manifiestos[Pagado a Broker],0),0)</f>
        <v>685.125</v>
      </c>
      <c r="T2073">
        <v>1430061.1799999969</v>
      </c>
    </row>
    <row r="2074" spans="1:20" x14ac:dyDescent="0.25">
      <c r="A2074" t="s">
        <v>5834</v>
      </c>
      <c r="B2074" t="str">
        <f>tbl_Facturas[[#This Row],[Factura]] &amp; "|" &amp; tbl_Facturas[[#This Row],[Proyecto OK]] &amp; "|" &amp; TEXT(tbl_Facturas[[#This Row],[Horas o Viaje]],"0.00") &amp; "|" &amp; TEXT(tbl_Facturas[[#This Row],[Costo unitario]],"0.00")</f>
        <v>2583|RAC|10.25|105.00</v>
      </c>
      <c r="C2074">
        <v>2583</v>
      </c>
      <c r="D2074">
        <v>25</v>
      </c>
      <c r="E2074" t="s">
        <v>1339</v>
      </c>
      <c r="G2074" t="s">
        <v>1340</v>
      </c>
      <c r="H2074" t="s">
        <v>2148</v>
      </c>
      <c r="I2074" s="134" t="s">
        <v>5328</v>
      </c>
      <c r="J2074" t="s">
        <v>781</v>
      </c>
      <c r="K2074" t="s">
        <v>781</v>
      </c>
      <c r="P2074">
        <v>10.25</v>
      </c>
      <c r="Q2074">
        <v>105</v>
      </c>
      <c r="R2074">
        <v>1076.25</v>
      </c>
      <c r="S2074">
        <f>IFERROR(_xlfn.XLOOKUP(tbl_Facturas[[#This Row],[Key_Fact]],tbl_Manifiestos[Key_Manif],tbl_Manifiestos[Pagado a Broker],0),0)</f>
        <v>968.625</v>
      </c>
      <c r="T2074">
        <v>1431137.4299999969</v>
      </c>
    </row>
    <row r="2075" spans="1:20" x14ac:dyDescent="0.25">
      <c r="A2075" t="s">
        <v>5835</v>
      </c>
      <c r="B2075" t="str">
        <f>tbl_Facturas[[#This Row],[Factura]] &amp; "|" &amp; tbl_Facturas[[#This Row],[Proyecto OK]] &amp; "|" &amp; TEXT(tbl_Facturas[[#This Row],[Horas o Viaje]],"0.00") &amp; "|" &amp; TEXT(tbl_Facturas[[#This Row],[Costo unitario]],"0.00")</f>
        <v>2584|Lead Service Replacement|9.00|120.00</v>
      </c>
      <c r="C2075">
        <v>2584</v>
      </c>
      <c r="D2075">
        <v>54</v>
      </c>
      <c r="E2075" t="s">
        <v>19</v>
      </c>
      <c r="G2075" t="s">
        <v>479</v>
      </c>
      <c r="H2075" t="s">
        <v>2149</v>
      </c>
      <c r="I2075" s="134" t="s">
        <v>5322</v>
      </c>
      <c r="J2075" t="s">
        <v>2150</v>
      </c>
      <c r="K2075" t="s">
        <v>5881</v>
      </c>
      <c r="L2075" t="s">
        <v>5896</v>
      </c>
      <c r="P2075">
        <v>9</v>
      </c>
      <c r="Q2075">
        <v>120</v>
      </c>
      <c r="R2075">
        <v>1080</v>
      </c>
      <c r="S2075">
        <f>IFERROR(_xlfn.XLOOKUP(tbl_Facturas[[#This Row],[Key_Fact]],tbl_Manifiestos[Key_Manif],tbl_Manifiestos[Pagado a Broker],0),0)</f>
        <v>0</v>
      </c>
      <c r="T2075">
        <v>1432217.4299999969</v>
      </c>
    </row>
    <row r="2076" spans="1:20" x14ac:dyDescent="0.25">
      <c r="A2076" t="s">
        <v>5835</v>
      </c>
      <c r="B2076" t="str">
        <f>tbl_Facturas[[#This Row],[Factura]] &amp; "|" &amp; tbl_Facturas[[#This Row],[Proyecto OK]] &amp; "|" &amp; TEXT(tbl_Facturas[[#This Row],[Horas o Viaje]],"0.00") &amp; "|" &amp; TEXT(tbl_Facturas[[#This Row],[Costo unitario]],"0.00")</f>
        <v>2584|Lead Service Replacement|8.50|120.00</v>
      </c>
      <c r="C2076">
        <v>2584</v>
      </c>
      <c r="D2076">
        <v>54</v>
      </c>
      <c r="E2076" t="s">
        <v>19</v>
      </c>
      <c r="G2076" t="s">
        <v>479</v>
      </c>
      <c r="H2076" t="s">
        <v>2151</v>
      </c>
      <c r="I2076" s="134" t="s">
        <v>5322</v>
      </c>
      <c r="J2076" t="s">
        <v>2150</v>
      </c>
      <c r="K2076" t="s">
        <v>5881</v>
      </c>
      <c r="L2076" t="s">
        <v>5896</v>
      </c>
      <c r="P2076">
        <v>8.5</v>
      </c>
      <c r="Q2076">
        <v>120</v>
      </c>
      <c r="R2076">
        <v>1020</v>
      </c>
      <c r="S2076">
        <f>IFERROR(_xlfn.XLOOKUP(tbl_Facturas[[#This Row],[Key_Fact]],tbl_Manifiestos[Key_Manif],tbl_Manifiestos[Pagado a Broker],0),0)</f>
        <v>0</v>
      </c>
      <c r="T2076">
        <v>1433237.4299999969</v>
      </c>
    </row>
    <row r="2077" spans="1:20" x14ac:dyDescent="0.25">
      <c r="A2077" t="s">
        <v>5835</v>
      </c>
      <c r="B2077" t="str">
        <f>tbl_Facturas[[#This Row],[Factura]] &amp; "|" &amp; tbl_Facturas[[#This Row],[Proyecto OK]] &amp; "|" &amp; TEXT(tbl_Facturas[[#This Row],[Horas o Viaje]],"0.00") &amp; "|" &amp; TEXT(tbl_Facturas[[#This Row],[Costo unitario]],"0.00")</f>
        <v>2584|Lead Service Replacement|9.75|120.00</v>
      </c>
      <c r="C2077">
        <v>2584</v>
      </c>
      <c r="D2077">
        <v>54</v>
      </c>
      <c r="E2077" t="s">
        <v>19</v>
      </c>
      <c r="G2077" t="s">
        <v>479</v>
      </c>
      <c r="H2077" t="s">
        <v>2152</v>
      </c>
      <c r="I2077" s="134" t="s">
        <v>5322</v>
      </c>
      <c r="J2077" t="s">
        <v>2150</v>
      </c>
      <c r="K2077" t="s">
        <v>5881</v>
      </c>
      <c r="L2077" t="s">
        <v>5896</v>
      </c>
      <c r="P2077">
        <v>9.75</v>
      </c>
      <c r="Q2077">
        <v>120</v>
      </c>
      <c r="R2077">
        <v>1170</v>
      </c>
      <c r="S2077">
        <f>IFERROR(_xlfn.XLOOKUP(tbl_Facturas[[#This Row],[Key_Fact]],tbl_Manifiestos[Key_Manif],tbl_Manifiestos[Pagado a Broker],0),0)</f>
        <v>0</v>
      </c>
      <c r="T2077">
        <v>1434407.4299999969</v>
      </c>
    </row>
    <row r="2078" spans="1:20" x14ac:dyDescent="0.25">
      <c r="A2078" t="s">
        <v>5835</v>
      </c>
      <c r="B2078" t="str">
        <f>tbl_Facturas[[#This Row],[Factura]] &amp; "|" &amp; tbl_Facturas[[#This Row],[Proyecto OK]] &amp; "|" &amp; TEXT(tbl_Facturas[[#This Row],[Horas o Viaje]],"0.00") &amp; "|" &amp; TEXT(tbl_Facturas[[#This Row],[Costo unitario]],"0.00")</f>
        <v>2584|Lead Service Replacement|10.50|120.00</v>
      </c>
      <c r="C2078">
        <v>2584</v>
      </c>
      <c r="D2078">
        <v>54</v>
      </c>
      <c r="E2078" t="s">
        <v>19</v>
      </c>
      <c r="G2078" t="s">
        <v>479</v>
      </c>
      <c r="H2078" t="s">
        <v>2153</v>
      </c>
      <c r="I2078" s="134" t="s">
        <v>5322</v>
      </c>
      <c r="J2078" t="s">
        <v>2150</v>
      </c>
      <c r="K2078" t="s">
        <v>5881</v>
      </c>
      <c r="L2078" t="s">
        <v>5896</v>
      </c>
      <c r="P2078">
        <v>10.5</v>
      </c>
      <c r="Q2078">
        <v>120</v>
      </c>
      <c r="R2078">
        <v>1260</v>
      </c>
      <c r="S2078">
        <f>IFERROR(_xlfn.XLOOKUP(tbl_Facturas[[#This Row],[Key_Fact]],tbl_Manifiestos[Key_Manif],tbl_Manifiestos[Pagado a Broker],0),0)</f>
        <v>0</v>
      </c>
      <c r="T2078">
        <v>1435667.4299999969</v>
      </c>
    </row>
    <row r="2079" spans="1:20" x14ac:dyDescent="0.25">
      <c r="A2079" t="s">
        <v>5835</v>
      </c>
      <c r="B2079" t="str">
        <f>tbl_Facturas[[#This Row],[Factura]] &amp; "|" &amp; tbl_Facturas[[#This Row],[Proyecto OK]] &amp; "|" &amp; TEXT(tbl_Facturas[[#This Row],[Horas o Viaje]],"0.00") &amp; "|" &amp; TEXT(tbl_Facturas[[#This Row],[Costo unitario]],"0.00")</f>
        <v>2584|Lead Service Replacement|9.50|120.00</v>
      </c>
      <c r="C2079">
        <v>2584</v>
      </c>
      <c r="D2079">
        <v>54</v>
      </c>
      <c r="E2079" t="s">
        <v>19</v>
      </c>
      <c r="G2079" t="s">
        <v>479</v>
      </c>
      <c r="H2079" t="s">
        <v>2154</v>
      </c>
      <c r="I2079" s="134" t="s">
        <v>5322</v>
      </c>
      <c r="J2079" t="s">
        <v>2150</v>
      </c>
      <c r="K2079" t="s">
        <v>5881</v>
      </c>
      <c r="L2079" t="s">
        <v>5896</v>
      </c>
      <c r="P2079">
        <v>9.5</v>
      </c>
      <c r="Q2079">
        <v>120</v>
      </c>
      <c r="R2079">
        <v>1140</v>
      </c>
      <c r="S2079">
        <f>IFERROR(_xlfn.XLOOKUP(tbl_Facturas[[#This Row],[Key_Fact]],tbl_Manifiestos[Key_Manif],tbl_Manifiestos[Pagado a Broker],0),0)</f>
        <v>0</v>
      </c>
      <c r="T2079">
        <v>1436807.4299999969</v>
      </c>
    </row>
    <row r="2080" spans="1:20" x14ac:dyDescent="0.25">
      <c r="A2080" t="s">
        <v>5835</v>
      </c>
      <c r="B2080" t="str">
        <f>tbl_Facturas[[#This Row],[Factura]] &amp; "|" &amp; tbl_Facturas[[#This Row],[Proyecto OK]] &amp; "|" &amp; TEXT(tbl_Facturas[[#This Row],[Horas o Viaje]],"0.00") &amp; "|" &amp; TEXT(tbl_Facturas[[#This Row],[Costo unitario]],"0.00")</f>
        <v>2585|Berry Project|10.00|130.00</v>
      </c>
      <c r="C2080">
        <v>2585</v>
      </c>
      <c r="D2080">
        <v>73</v>
      </c>
      <c r="E2080" t="s">
        <v>19</v>
      </c>
      <c r="G2080" t="s">
        <v>20</v>
      </c>
      <c r="H2080" t="s">
        <v>2155</v>
      </c>
      <c r="I2080" s="134" t="s">
        <v>5322</v>
      </c>
      <c r="J2080" t="s">
        <v>1219</v>
      </c>
      <c r="K2080" t="s">
        <v>5883</v>
      </c>
      <c r="L2080">
        <v>2513</v>
      </c>
      <c r="P2080">
        <v>10</v>
      </c>
      <c r="Q2080">
        <v>130</v>
      </c>
      <c r="R2080">
        <v>1300</v>
      </c>
      <c r="S2080">
        <f>IFERROR(_xlfn.XLOOKUP(tbl_Facturas[[#This Row],[Key_Fact]],tbl_Manifiestos[Key_Manif],tbl_Manifiestos[Pagado a Broker],0),0)</f>
        <v>0</v>
      </c>
      <c r="T2080">
        <v>1438107.4299999969</v>
      </c>
    </row>
    <row r="2081" spans="1:20" x14ac:dyDescent="0.25">
      <c r="A2081" t="s">
        <v>5835</v>
      </c>
      <c r="B2081" t="str">
        <f>tbl_Facturas[[#This Row],[Factura]] &amp; "|" &amp; tbl_Facturas[[#This Row],[Proyecto OK]] &amp; "|" &amp; TEXT(tbl_Facturas[[#This Row],[Horas o Viaje]],"0.00") &amp; "|" &amp; TEXT(tbl_Facturas[[#This Row],[Costo unitario]],"0.00")</f>
        <v>2585|Berry Project|10.50|130.00</v>
      </c>
      <c r="C2081">
        <v>2585</v>
      </c>
      <c r="D2081">
        <v>103</v>
      </c>
      <c r="E2081" t="s">
        <v>27</v>
      </c>
      <c r="G2081" t="s">
        <v>284</v>
      </c>
      <c r="H2081" t="s">
        <v>2156</v>
      </c>
      <c r="I2081" s="134" t="s">
        <v>5322</v>
      </c>
      <c r="J2081" t="s">
        <v>1219</v>
      </c>
      <c r="K2081" t="s">
        <v>5883</v>
      </c>
      <c r="L2081">
        <v>2513</v>
      </c>
      <c r="P2081">
        <v>10.5</v>
      </c>
      <c r="Q2081">
        <v>130</v>
      </c>
      <c r="R2081">
        <v>1365</v>
      </c>
      <c r="S2081">
        <f>IFERROR(_xlfn.XLOOKUP(tbl_Facturas[[#This Row],[Key_Fact]],tbl_Manifiestos[Key_Manif],tbl_Manifiestos[Pagado a Broker],0),0)</f>
        <v>1269.45</v>
      </c>
      <c r="T2081">
        <v>1439472.4299999969</v>
      </c>
    </row>
    <row r="2082" spans="1:20" x14ac:dyDescent="0.25">
      <c r="A2082" t="s">
        <v>5835</v>
      </c>
      <c r="B2082" t="str">
        <f>tbl_Facturas[[#This Row],[Factura]] &amp; "|" &amp; tbl_Facturas[[#This Row],[Proyecto OK]] &amp; "|" &amp; TEXT(tbl_Facturas[[#This Row],[Horas o Viaje]],"0.00") &amp; "|" &amp; TEXT(tbl_Facturas[[#This Row],[Costo unitario]],"0.00")</f>
        <v>2585|Berry Project|9.50|130.00</v>
      </c>
      <c r="C2082">
        <v>2585</v>
      </c>
      <c r="D2082">
        <v>2</v>
      </c>
      <c r="E2082" t="s">
        <v>5305</v>
      </c>
      <c r="G2082" t="s">
        <v>1770</v>
      </c>
      <c r="H2082" t="s">
        <v>2157</v>
      </c>
      <c r="I2082" s="134" t="s">
        <v>5322</v>
      </c>
      <c r="J2082" t="s">
        <v>1219</v>
      </c>
      <c r="K2082" t="s">
        <v>5883</v>
      </c>
      <c r="L2082">
        <v>2513</v>
      </c>
      <c r="P2082">
        <v>9.5</v>
      </c>
      <c r="Q2082">
        <v>130</v>
      </c>
      <c r="R2082">
        <v>1235</v>
      </c>
      <c r="S2082">
        <f>IFERROR(_xlfn.XLOOKUP(tbl_Facturas[[#This Row],[Key_Fact]],tbl_Manifiestos[Key_Manif],tbl_Manifiestos[Pagado a Broker],0),0)</f>
        <v>0</v>
      </c>
      <c r="T2082">
        <v>1440707.4299999969</v>
      </c>
    </row>
    <row r="2083" spans="1:20" x14ac:dyDescent="0.25">
      <c r="A2083" t="s">
        <v>5835</v>
      </c>
      <c r="B2083" t="str">
        <f>tbl_Facturas[[#This Row],[Factura]] &amp; "|" &amp; tbl_Facturas[[#This Row],[Proyecto OK]] &amp; "|" &amp; TEXT(tbl_Facturas[[#This Row],[Horas o Viaje]],"0.00") &amp; "|" &amp; TEXT(tbl_Facturas[[#This Row],[Costo unitario]],"0.00")</f>
        <v>2585|Berry Project|11.25|130.00</v>
      </c>
      <c r="C2083">
        <v>2585</v>
      </c>
      <c r="D2083">
        <v>103</v>
      </c>
      <c r="E2083" t="s">
        <v>27</v>
      </c>
      <c r="G2083" t="s">
        <v>284</v>
      </c>
      <c r="H2083" t="s">
        <v>2158</v>
      </c>
      <c r="I2083" s="134" t="s">
        <v>5322</v>
      </c>
      <c r="J2083" t="s">
        <v>1219</v>
      </c>
      <c r="K2083" t="s">
        <v>5883</v>
      </c>
      <c r="L2083">
        <v>2513</v>
      </c>
      <c r="P2083">
        <v>11.25</v>
      </c>
      <c r="Q2083">
        <v>130</v>
      </c>
      <c r="R2083">
        <v>1462.5</v>
      </c>
      <c r="S2083">
        <f>IFERROR(_xlfn.XLOOKUP(tbl_Facturas[[#This Row],[Key_Fact]],tbl_Manifiestos[Key_Manif],tbl_Manifiestos[Pagado a Broker],0),0)</f>
        <v>1360.125</v>
      </c>
      <c r="T2083">
        <v>1442169.9299999969</v>
      </c>
    </row>
    <row r="2084" spans="1:20" x14ac:dyDescent="0.25">
      <c r="A2084" t="s">
        <v>5835</v>
      </c>
      <c r="B2084" t="str">
        <f>tbl_Facturas[[#This Row],[Factura]] &amp; "|" &amp; tbl_Facturas[[#This Row],[Proyecto OK]] &amp; "|" &amp; TEXT(tbl_Facturas[[#This Row],[Horas o Viaje]],"0.00") &amp; "|" &amp; TEXT(tbl_Facturas[[#This Row],[Costo unitario]],"0.00")</f>
        <v>2585|Berry Project|1.00|420.00</v>
      </c>
      <c r="C2084">
        <v>2585</v>
      </c>
      <c r="D2084">
        <v>2</v>
      </c>
      <c r="E2084" t="s">
        <v>5309</v>
      </c>
      <c r="G2084" t="s">
        <v>1285</v>
      </c>
      <c r="H2084" t="s">
        <v>2159</v>
      </c>
      <c r="I2084" s="134" t="s">
        <v>5322</v>
      </c>
      <c r="J2084" t="s">
        <v>1219</v>
      </c>
      <c r="K2084" t="s">
        <v>5883</v>
      </c>
      <c r="L2084">
        <v>2513</v>
      </c>
      <c r="M2084" t="s">
        <v>622</v>
      </c>
      <c r="P2084">
        <v>1</v>
      </c>
      <c r="Q2084">
        <v>420</v>
      </c>
      <c r="R2084">
        <v>420</v>
      </c>
      <c r="S2084">
        <f>IFERROR(_xlfn.XLOOKUP(tbl_Facturas[[#This Row],[Key_Fact]],tbl_Manifiestos[Key_Manif],tbl_Manifiestos[Pagado a Broker],0),0)</f>
        <v>0</v>
      </c>
      <c r="T2084">
        <v>1442654.1299999971</v>
      </c>
    </row>
    <row r="2085" spans="1:20" x14ac:dyDescent="0.25">
      <c r="A2085" t="s">
        <v>5835</v>
      </c>
      <c r="B2085" t="str">
        <f>tbl_Facturas[[#This Row],[Factura]] &amp; "|" &amp; tbl_Facturas[[#This Row],[Proyecto OK]] &amp; "|" &amp; TEXT(tbl_Facturas[[#This Row],[Horas o Viaje]],"0.00") &amp; "|" &amp; TEXT(tbl_Facturas[[#This Row],[Costo unitario]],"0.00")</f>
        <v>2585|Berry Project|6.50|130.00</v>
      </c>
      <c r="C2085">
        <v>2585</v>
      </c>
      <c r="D2085">
        <v>28</v>
      </c>
      <c r="E2085" t="s">
        <v>5309</v>
      </c>
      <c r="G2085" t="s">
        <v>1285</v>
      </c>
      <c r="H2085" t="s">
        <v>2160</v>
      </c>
      <c r="I2085" s="134" t="s">
        <v>5322</v>
      </c>
      <c r="J2085" t="s">
        <v>1219</v>
      </c>
      <c r="K2085" t="s">
        <v>5883</v>
      </c>
      <c r="L2085">
        <v>2513</v>
      </c>
      <c r="P2085">
        <v>6.5</v>
      </c>
      <c r="Q2085">
        <v>130</v>
      </c>
      <c r="R2085">
        <v>845</v>
      </c>
      <c r="S2085">
        <f>IFERROR(_xlfn.XLOOKUP(tbl_Facturas[[#This Row],[Key_Fact]],tbl_Manifiestos[Key_Manif],tbl_Manifiestos[Pagado a Broker],0),0)</f>
        <v>0</v>
      </c>
      <c r="T2085">
        <v>1443499.1299999971</v>
      </c>
    </row>
    <row r="2086" spans="1:20" x14ac:dyDescent="0.25">
      <c r="A2086" t="s">
        <v>5835</v>
      </c>
      <c r="B2086" t="str">
        <f>tbl_Facturas[[#This Row],[Factura]] &amp; "|" &amp; tbl_Facturas[[#This Row],[Proyecto OK]] &amp; "|" &amp; TEXT(tbl_Facturas[[#This Row],[Horas o Viaje]],"0.00") &amp; "|" &amp; TEXT(tbl_Facturas[[#This Row],[Costo unitario]],"0.00")</f>
        <v>2585|Berry Project|7.00|130.00</v>
      </c>
      <c r="C2086">
        <v>2585</v>
      </c>
      <c r="D2086">
        <v>28</v>
      </c>
      <c r="E2086" t="s">
        <v>19</v>
      </c>
      <c r="G2086" t="s">
        <v>20</v>
      </c>
      <c r="H2086" t="s">
        <v>2161</v>
      </c>
      <c r="I2086" s="134" t="s">
        <v>5322</v>
      </c>
      <c r="J2086" t="s">
        <v>1219</v>
      </c>
      <c r="K2086" t="s">
        <v>5883</v>
      </c>
      <c r="L2086">
        <v>2513</v>
      </c>
      <c r="P2086">
        <v>7</v>
      </c>
      <c r="Q2086">
        <v>130</v>
      </c>
      <c r="R2086">
        <v>910</v>
      </c>
      <c r="S2086">
        <f>IFERROR(_xlfn.XLOOKUP(tbl_Facturas[[#This Row],[Key_Fact]],tbl_Manifiestos[Key_Manif],tbl_Manifiestos[Pagado a Broker],0),0)</f>
        <v>0</v>
      </c>
      <c r="T2086">
        <v>1444409.1299999971</v>
      </c>
    </row>
    <row r="2087" spans="1:20" x14ac:dyDescent="0.25">
      <c r="A2087" t="s">
        <v>5835</v>
      </c>
      <c r="B2087" t="str">
        <f>tbl_Facturas[[#This Row],[Factura]] &amp; "|" &amp; tbl_Facturas[[#This Row],[Proyecto OK]] &amp; "|" &amp; TEXT(tbl_Facturas[[#This Row],[Horas o Viaje]],"0.00") &amp; "|" &amp; TEXT(tbl_Facturas[[#This Row],[Costo unitario]],"0.00")</f>
        <v>2585|Berry Project|1.00|420.00</v>
      </c>
      <c r="C2087">
        <v>2585</v>
      </c>
      <c r="D2087">
        <v>73</v>
      </c>
      <c r="E2087" t="s">
        <v>1812</v>
      </c>
      <c r="G2087" t="s">
        <v>2043</v>
      </c>
      <c r="H2087" t="s">
        <v>2162</v>
      </c>
      <c r="I2087" s="134" t="s">
        <v>5322</v>
      </c>
      <c r="J2087" t="s">
        <v>1219</v>
      </c>
      <c r="K2087" t="s">
        <v>5883</v>
      </c>
      <c r="L2087">
        <v>2513</v>
      </c>
      <c r="M2087" t="s">
        <v>622</v>
      </c>
      <c r="P2087">
        <v>1</v>
      </c>
      <c r="Q2087">
        <v>420</v>
      </c>
      <c r="R2087">
        <v>420</v>
      </c>
      <c r="S2087">
        <f>IFERROR(_xlfn.XLOOKUP(tbl_Facturas[[#This Row],[Key_Fact]],tbl_Manifiestos[Key_Manif],tbl_Manifiestos[Pagado a Broker],0),0)</f>
        <v>0</v>
      </c>
      <c r="T2087">
        <v>1444829.1299999971</v>
      </c>
    </row>
    <row r="2088" spans="1:20" x14ac:dyDescent="0.25">
      <c r="A2088" t="s">
        <v>5835</v>
      </c>
      <c r="B2088" t="str">
        <f>tbl_Facturas[[#This Row],[Factura]] &amp; "|" &amp; tbl_Facturas[[#This Row],[Proyecto OK]] &amp; "|" &amp; TEXT(tbl_Facturas[[#This Row],[Horas o Viaje]],"0.00") &amp; "|" &amp; TEXT(tbl_Facturas[[#This Row],[Costo unitario]],"0.00")</f>
        <v>2585|Berry Project|1.00|420.00</v>
      </c>
      <c r="C2088">
        <v>2585</v>
      </c>
      <c r="D2088">
        <v>8</v>
      </c>
      <c r="E2088" t="s">
        <v>1812</v>
      </c>
      <c r="G2088" t="s">
        <v>2043</v>
      </c>
      <c r="H2088" t="s">
        <v>2163</v>
      </c>
      <c r="I2088" s="134" t="s">
        <v>5322</v>
      </c>
      <c r="J2088" t="s">
        <v>1219</v>
      </c>
      <c r="K2088" t="s">
        <v>5883</v>
      </c>
      <c r="L2088">
        <v>2513</v>
      </c>
      <c r="M2088" t="s">
        <v>622</v>
      </c>
      <c r="P2088">
        <v>1</v>
      </c>
      <c r="Q2088">
        <v>420</v>
      </c>
      <c r="R2088">
        <v>420</v>
      </c>
      <c r="S2088">
        <f>IFERROR(_xlfn.XLOOKUP(tbl_Facturas[[#This Row],[Key_Fact]],tbl_Manifiestos[Key_Manif],tbl_Manifiestos[Pagado a Broker],0),0)</f>
        <v>0</v>
      </c>
      <c r="T2088">
        <v>1445249.1299999971</v>
      </c>
    </row>
    <row r="2089" spans="1:20" x14ac:dyDescent="0.25">
      <c r="A2089" t="s">
        <v>5835</v>
      </c>
      <c r="B2089" t="str">
        <f>tbl_Facturas[[#This Row],[Factura]] &amp; "|" &amp; tbl_Facturas[[#This Row],[Proyecto OK]] &amp; "|" &amp; TEXT(tbl_Facturas[[#This Row],[Horas o Viaje]],"0.00") &amp; "|" &amp; TEXT(tbl_Facturas[[#This Row],[Costo unitario]],"0.00")</f>
        <v>2585|Berry Project|2.00|130.00</v>
      </c>
      <c r="C2089">
        <v>2585</v>
      </c>
      <c r="D2089">
        <v>8</v>
      </c>
      <c r="E2089" t="s">
        <v>1812</v>
      </c>
      <c r="G2089" t="s">
        <v>2043</v>
      </c>
      <c r="H2089" t="s">
        <v>2164</v>
      </c>
      <c r="I2089" s="134" t="s">
        <v>5322</v>
      </c>
      <c r="J2089" t="s">
        <v>1219</v>
      </c>
      <c r="K2089" t="s">
        <v>5883</v>
      </c>
      <c r="L2089">
        <v>2513</v>
      </c>
      <c r="P2089">
        <v>2</v>
      </c>
      <c r="Q2089">
        <v>130</v>
      </c>
      <c r="R2089">
        <v>260</v>
      </c>
      <c r="S2089">
        <f>IFERROR(_xlfn.XLOOKUP(tbl_Facturas[[#This Row],[Key_Fact]],tbl_Manifiestos[Key_Manif],tbl_Manifiestos[Pagado a Broker],0),0)</f>
        <v>0</v>
      </c>
      <c r="T2089">
        <v>1445509.1299999971</v>
      </c>
    </row>
    <row r="2090" spans="1:20" x14ac:dyDescent="0.25">
      <c r="A2090" t="s">
        <v>5835</v>
      </c>
      <c r="B2090" t="str">
        <f>tbl_Facturas[[#This Row],[Factura]] &amp; "|" &amp; tbl_Facturas[[#This Row],[Proyecto OK]] &amp; "|" &amp; TEXT(tbl_Facturas[[#This Row],[Horas o Viaje]],"0.00") &amp; "|" &amp; TEXT(tbl_Facturas[[#This Row],[Costo unitario]],"0.00")</f>
        <v>2585|Berry Project|1.00|64.20</v>
      </c>
      <c r="C2090">
        <v>2585</v>
      </c>
      <c r="D2090">
        <v>8</v>
      </c>
      <c r="E2090" t="s">
        <v>5305</v>
      </c>
      <c r="G2090" t="s">
        <v>1770</v>
      </c>
      <c r="I2090" s="134" t="s">
        <v>5322</v>
      </c>
      <c r="J2090" t="s">
        <v>5861</v>
      </c>
      <c r="K2090" t="s">
        <v>5883</v>
      </c>
      <c r="L2090">
        <v>2513</v>
      </c>
      <c r="P2090">
        <v>1</v>
      </c>
      <c r="Q2090">
        <v>64.2</v>
      </c>
      <c r="R2090">
        <v>64.2</v>
      </c>
      <c r="S2090">
        <f>IFERROR(_xlfn.XLOOKUP(tbl_Facturas[[#This Row],[Key_Fact]],tbl_Manifiestos[Key_Manif],tbl_Manifiestos[Pagado a Broker],0),0)</f>
        <v>57.78</v>
      </c>
      <c r="T2090">
        <v>1442234.1299999971</v>
      </c>
    </row>
    <row r="2091" spans="1:20" x14ac:dyDescent="0.25">
      <c r="A2091" t="s">
        <v>5835</v>
      </c>
      <c r="B2091" t="str">
        <f>tbl_Facturas[[#This Row],[Factura]] &amp; "|" &amp; tbl_Facturas[[#This Row],[Proyecto OK]] &amp; "|" &amp; TEXT(tbl_Facturas[[#This Row],[Horas o Viaje]],"0.00") &amp; "|" &amp; TEXT(tbl_Facturas[[#This Row],[Costo unitario]],"0.00")</f>
        <v>2585|Berry Project|1.00|102.90</v>
      </c>
      <c r="C2091">
        <v>2585</v>
      </c>
      <c r="D2091">
        <v>73</v>
      </c>
      <c r="E2091" t="s">
        <v>19</v>
      </c>
      <c r="G2091" t="s">
        <v>20</v>
      </c>
      <c r="I2091" s="134" t="s">
        <v>5322</v>
      </c>
      <c r="J2091" t="s">
        <v>5861</v>
      </c>
      <c r="K2091" t="s">
        <v>5883</v>
      </c>
      <c r="L2091">
        <v>2513</v>
      </c>
      <c r="P2091">
        <v>1</v>
      </c>
      <c r="Q2091">
        <v>102.9</v>
      </c>
      <c r="R2091">
        <v>102.9</v>
      </c>
      <c r="S2091">
        <f>IFERROR(_xlfn.XLOOKUP(tbl_Facturas[[#This Row],[Key_Fact]],tbl_Manifiestos[Key_Manif],tbl_Manifiestos[Pagado a Broker],0),0)</f>
        <v>0</v>
      </c>
      <c r="T2091">
        <v>1445612.029999997</v>
      </c>
    </row>
    <row r="2092" spans="1:20" x14ac:dyDescent="0.25">
      <c r="A2092" t="s">
        <v>5835</v>
      </c>
      <c r="B2092" t="str">
        <f>tbl_Facturas[[#This Row],[Factura]] &amp; "|" &amp; tbl_Facturas[[#This Row],[Proyecto OK]] &amp; "|" &amp; TEXT(tbl_Facturas[[#This Row],[Horas o Viaje]],"0.00") &amp; "|" &amp; TEXT(tbl_Facturas[[#This Row],[Costo unitario]],"0.00")</f>
        <v>2586|Canal #2 |6.00|132.30</v>
      </c>
      <c r="C2092">
        <v>2586</v>
      </c>
      <c r="D2092">
        <v>54</v>
      </c>
      <c r="F2092" t="s">
        <v>19</v>
      </c>
      <c r="G2092" t="s">
        <v>479</v>
      </c>
      <c r="H2092" t="s">
        <v>2165</v>
      </c>
      <c r="I2092" s="134" t="s">
        <v>5401</v>
      </c>
      <c r="J2092" t="s">
        <v>577</v>
      </c>
      <c r="K2092" t="s">
        <v>5892</v>
      </c>
      <c r="L2092">
        <v>6227</v>
      </c>
      <c r="M2092" t="s">
        <v>2166</v>
      </c>
      <c r="P2092">
        <v>6</v>
      </c>
      <c r="Q2092">
        <v>132.30000000000001</v>
      </c>
      <c r="R2092">
        <v>793.8</v>
      </c>
      <c r="S2092">
        <f>IFERROR(_xlfn.XLOOKUP(tbl_Facturas[[#This Row],[Key_Fact]],tbl_Manifiestos[Key_Manif],tbl_Manifiestos[Pagado a Broker],0),0)</f>
        <v>0</v>
      </c>
      <c r="T2092">
        <v>1446405.829999997</v>
      </c>
    </row>
    <row r="2093" spans="1:20" x14ac:dyDescent="0.25">
      <c r="A2093" t="s">
        <v>5835</v>
      </c>
      <c r="B2093" t="str">
        <f>tbl_Facturas[[#This Row],[Factura]] &amp; "|" &amp; tbl_Facturas[[#This Row],[Proyecto OK]] &amp; "|" &amp; TEXT(tbl_Facturas[[#This Row],[Horas o Viaje]],"0.00") &amp; "|" &amp; TEXT(tbl_Facturas[[#This Row],[Costo unitario]],"0.00")</f>
        <v>2587|Montrose Harbor|9.25|126.50</v>
      </c>
      <c r="C2093">
        <v>2587</v>
      </c>
      <c r="D2093">
        <v>103</v>
      </c>
      <c r="E2093" t="s">
        <v>27</v>
      </c>
      <c r="G2093" t="s">
        <v>284</v>
      </c>
      <c r="H2093" t="s">
        <v>2167</v>
      </c>
      <c r="I2093" s="134" t="s">
        <v>5401</v>
      </c>
      <c r="J2093" t="s">
        <v>1280</v>
      </c>
      <c r="K2093" s="240" t="s">
        <v>5907</v>
      </c>
      <c r="L2093">
        <v>6228</v>
      </c>
      <c r="M2093" t="s">
        <v>146</v>
      </c>
      <c r="P2093">
        <v>9.25</v>
      </c>
      <c r="Q2093">
        <v>126.5</v>
      </c>
      <c r="R2093">
        <v>1170.1300000000001</v>
      </c>
      <c r="S2093">
        <f>IFERROR(_xlfn.XLOOKUP(tbl_Facturas[[#This Row],[Key_Fact]],tbl_Manifiestos[Key_Manif],tbl_Manifiestos[Pagado a Broker],0),0)</f>
        <v>0</v>
      </c>
      <c r="T2093">
        <v>1447575.9599999969</v>
      </c>
    </row>
    <row r="2094" spans="1:20" x14ac:dyDescent="0.25">
      <c r="A2094" t="s">
        <v>5835</v>
      </c>
      <c r="B2094" t="str">
        <f>tbl_Facturas[[#This Row],[Factura]] &amp; "|" &amp; tbl_Facturas[[#This Row],[Proyecto OK]] &amp; "|" &amp; TEXT(tbl_Facturas[[#This Row],[Horas o Viaje]],"0.00") &amp; "|" &amp; TEXT(tbl_Facturas[[#This Row],[Costo unitario]],"0.00")</f>
        <v>2587|Montrose Harbor|9.50|126.50</v>
      </c>
      <c r="C2094">
        <v>2587</v>
      </c>
      <c r="D2094">
        <v>198</v>
      </c>
      <c r="E2094" t="s">
        <v>5916</v>
      </c>
      <c r="G2094" t="s">
        <v>31</v>
      </c>
      <c r="H2094" t="s">
        <v>2168</v>
      </c>
      <c r="I2094" s="134" t="s">
        <v>5401</v>
      </c>
      <c r="J2094" t="s">
        <v>1280</v>
      </c>
      <c r="K2094" s="240" t="s">
        <v>5907</v>
      </c>
      <c r="L2094">
        <v>6228</v>
      </c>
      <c r="M2094" t="s">
        <v>146</v>
      </c>
      <c r="P2094">
        <v>9.5</v>
      </c>
      <c r="Q2094">
        <v>126.5</v>
      </c>
      <c r="R2094">
        <v>1201.75</v>
      </c>
      <c r="S2094">
        <f>IFERROR(_xlfn.XLOOKUP(tbl_Facturas[[#This Row],[Key_Fact]],tbl_Manifiestos[Key_Manif],tbl_Manifiestos[Pagado a Broker],0),0)</f>
        <v>0</v>
      </c>
      <c r="T2094">
        <v>1448777.7099999969</v>
      </c>
    </row>
    <row r="2095" spans="1:20" x14ac:dyDescent="0.25">
      <c r="A2095" t="s">
        <v>5835</v>
      </c>
      <c r="B2095" t="str">
        <f>tbl_Facturas[[#This Row],[Factura]] &amp; "|" &amp; tbl_Facturas[[#This Row],[Proyecto OK]] &amp; "|" &amp; TEXT(tbl_Facturas[[#This Row],[Horas o Viaje]],"0.00") &amp; "|" &amp; TEXT(tbl_Facturas[[#This Row],[Costo unitario]],"0.00")</f>
        <v>2587|Montrose Harbor|9.50|126.50</v>
      </c>
      <c r="C2095">
        <v>2587</v>
      </c>
      <c r="D2095">
        <v>356</v>
      </c>
      <c r="E2095" t="s">
        <v>27</v>
      </c>
      <c r="G2095" t="s">
        <v>122</v>
      </c>
      <c r="H2095" t="s">
        <v>2169</v>
      </c>
      <c r="I2095" s="134" t="s">
        <v>5401</v>
      </c>
      <c r="J2095" t="s">
        <v>1280</v>
      </c>
      <c r="K2095" s="240" t="s">
        <v>5907</v>
      </c>
      <c r="L2095">
        <v>6228</v>
      </c>
      <c r="M2095" t="s">
        <v>146</v>
      </c>
      <c r="P2095">
        <v>9.5</v>
      </c>
      <c r="Q2095">
        <v>126.5</v>
      </c>
      <c r="R2095">
        <v>1201.75</v>
      </c>
      <c r="S2095">
        <f>IFERROR(_xlfn.XLOOKUP(tbl_Facturas[[#This Row],[Key_Fact]],tbl_Manifiestos[Key_Manif],tbl_Manifiestos[Pagado a Broker],0),0)</f>
        <v>0</v>
      </c>
      <c r="T2095">
        <v>1449979.4599999969</v>
      </c>
    </row>
    <row r="2096" spans="1:20" x14ac:dyDescent="0.25">
      <c r="A2096" t="s">
        <v>5835</v>
      </c>
      <c r="B2096" t="str">
        <f>tbl_Facturas[[#This Row],[Factura]] &amp; "|" &amp; tbl_Facturas[[#This Row],[Proyecto OK]] &amp; "|" &amp; TEXT(tbl_Facturas[[#This Row],[Horas o Viaje]],"0.00") &amp; "|" &amp; TEXT(tbl_Facturas[[#This Row],[Costo unitario]],"0.00")</f>
        <v>2587|Montrose Harbor|5.75|126.50</v>
      </c>
      <c r="C2096">
        <v>2587</v>
      </c>
      <c r="D2096">
        <v>198</v>
      </c>
      <c r="E2096" t="s">
        <v>5916</v>
      </c>
      <c r="G2096" t="s">
        <v>31</v>
      </c>
      <c r="H2096" t="s">
        <v>2170</v>
      </c>
      <c r="I2096" s="134" t="s">
        <v>5401</v>
      </c>
      <c r="J2096" t="s">
        <v>1280</v>
      </c>
      <c r="K2096" s="240" t="s">
        <v>5907</v>
      </c>
      <c r="L2096">
        <v>6228</v>
      </c>
      <c r="M2096" t="s">
        <v>146</v>
      </c>
      <c r="P2096">
        <v>5.75</v>
      </c>
      <c r="Q2096">
        <v>126.5</v>
      </c>
      <c r="R2096">
        <v>727.38</v>
      </c>
      <c r="S2096">
        <f>IFERROR(_xlfn.XLOOKUP(tbl_Facturas[[#This Row],[Key_Fact]],tbl_Manifiestos[Key_Manif],tbl_Manifiestos[Pagado a Broker],0),0)</f>
        <v>0</v>
      </c>
      <c r="T2096">
        <v>1450706.8399999971</v>
      </c>
    </row>
    <row r="2097" spans="1:20" x14ac:dyDescent="0.25">
      <c r="A2097" t="s">
        <v>5835</v>
      </c>
      <c r="B2097" t="str">
        <f>tbl_Facturas[[#This Row],[Factura]] &amp; "|" &amp; tbl_Facturas[[#This Row],[Proyecto OK]] &amp; "|" &amp; TEXT(tbl_Facturas[[#This Row],[Horas o Viaje]],"0.00") &amp; "|" &amp; TEXT(tbl_Facturas[[#This Row],[Costo unitario]],"0.00")</f>
        <v>2587|Montrose Harbor|9.00|126.50</v>
      </c>
      <c r="C2097">
        <v>2587</v>
      </c>
      <c r="D2097">
        <v>356</v>
      </c>
      <c r="E2097" t="s">
        <v>27</v>
      </c>
      <c r="G2097" t="s">
        <v>122</v>
      </c>
      <c r="H2097" t="s">
        <v>2171</v>
      </c>
      <c r="I2097" s="134" t="s">
        <v>5401</v>
      </c>
      <c r="J2097" t="s">
        <v>1280</v>
      </c>
      <c r="K2097" s="240" t="s">
        <v>5907</v>
      </c>
      <c r="L2097">
        <v>6228</v>
      </c>
      <c r="M2097" t="s">
        <v>146</v>
      </c>
      <c r="P2097">
        <v>9</v>
      </c>
      <c r="Q2097">
        <v>126.5</v>
      </c>
      <c r="R2097">
        <v>1138.5</v>
      </c>
      <c r="S2097">
        <f>IFERROR(_xlfn.XLOOKUP(tbl_Facturas[[#This Row],[Key_Fact]],tbl_Manifiestos[Key_Manif],tbl_Manifiestos[Pagado a Broker],0),0)</f>
        <v>0</v>
      </c>
      <c r="T2097">
        <v>1451845.3399999971</v>
      </c>
    </row>
    <row r="2098" spans="1:20" x14ac:dyDescent="0.25">
      <c r="A2098" t="s">
        <v>5835</v>
      </c>
      <c r="B2098" t="str">
        <f>tbl_Facturas[[#This Row],[Factura]] &amp; "|" &amp; tbl_Facturas[[#This Row],[Proyecto OK]] &amp; "|" &amp; TEXT(tbl_Facturas[[#This Row],[Horas o Viaje]],"0.00") &amp; "|" &amp; TEXT(tbl_Facturas[[#This Row],[Costo unitario]],"0.00")</f>
        <v>2587|Montrose Harbor|9.75|126.50</v>
      </c>
      <c r="C2098">
        <v>2587</v>
      </c>
      <c r="D2098">
        <v>198</v>
      </c>
      <c r="E2098" t="s">
        <v>5916</v>
      </c>
      <c r="G2098" t="s">
        <v>31</v>
      </c>
      <c r="H2098" t="s">
        <v>2172</v>
      </c>
      <c r="I2098" s="134" t="s">
        <v>5401</v>
      </c>
      <c r="J2098" t="s">
        <v>1280</v>
      </c>
      <c r="K2098" s="240" t="s">
        <v>5907</v>
      </c>
      <c r="L2098">
        <v>6228</v>
      </c>
      <c r="M2098" t="s">
        <v>146</v>
      </c>
      <c r="P2098">
        <v>9.75</v>
      </c>
      <c r="Q2098">
        <v>126.5</v>
      </c>
      <c r="R2098">
        <v>1233.3800000000001</v>
      </c>
      <c r="S2098">
        <f>IFERROR(_xlfn.XLOOKUP(tbl_Facturas[[#This Row],[Key_Fact]],tbl_Manifiestos[Key_Manif],tbl_Manifiestos[Pagado a Broker],0),0)</f>
        <v>0</v>
      </c>
      <c r="T2098">
        <v>1453078.7199999969</v>
      </c>
    </row>
    <row r="2099" spans="1:20" x14ac:dyDescent="0.25">
      <c r="A2099" t="s">
        <v>5835</v>
      </c>
      <c r="B2099" t="str">
        <f>tbl_Facturas[[#This Row],[Factura]] &amp; "|" &amp; tbl_Facturas[[#This Row],[Proyecto OK]] &amp; "|" &amp; TEXT(tbl_Facturas[[#This Row],[Horas o Viaje]],"0.00") &amp; "|" &amp; TEXT(tbl_Facturas[[#This Row],[Costo unitario]],"0.00")</f>
        <v>2587|Montrose Harbor|8.00|126.50</v>
      </c>
      <c r="C2099">
        <v>2587</v>
      </c>
      <c r="D2099">
        <v>356</v>
      </c>
      <c r="E2099" t="s">
        <v>27</v>
      </c>
      <c r="G2099" t="s">
        <v>122</v>
      </c>
      <c r="H2099" t="s">
        <v>2173</v>
      </c>
      <c r="I2099" s="134" t="s">
        <v>5401</v>
      </c>
      <c r="J2099" t="s">
        <v>1280</v>
      </c>
      <c r="K2099" s="240" t="s">
        <v>5907</v>
      </c>
      <c r="L2099">
        <v>6228</v>
      </c>
      <c r="M2099" t="s">
        <v>146</v>
      </c>
      <c r="P2099">
        <v>8</v>
      </c>
      <c r="Q2099">
        <v>126.5</v>
      </c>
      <c r="R2099">
        <v>1012</v>
      </c>
      <c r="S2099">
        <f>IFERROR(_xlfn.XLOOKUP(tbl_Facturas[[#This Row],[Key_Fact]],tbl_Manifiestos[Key_Manif],tbl_Manifiestos[Pagado a Broker],0),0)</f>
        <v>0</v>
      </c>
      <c r="T2099">
        <v>1454090.7199999969</v>
      </c>
    </row>
    <row r="2100" spans="1:20" x14ac:dyDescent="0.25">
      <c r="A2100" t="s">
        <v>5835</v>
      </c>
      <c r="B2100" t="str">
        <f>tbl_Facturas[[#This Row],[Factura]] &amp; "|" &amp; tbl_Facturas[[#This Row],[Proyecto OK]] &amp; "|" &amp; TEXT(tbl_Facturas[[#This Row],[Horas o Viaje]],"0.00") &amp; "|" &amp; TEXT(tbl_Facturas[[#This Row],[Costo unitario]],"0.00")</f>
        <v>2587|Montrose Harbor|9.50|126.50</v>
      </c>
      <c r="C2100">
        <v>2587</v>
      </c>
      <c r="D2100">
        <v>198</v>
      </c>
      <c r="E2100" t="s">
        <v>5916</v>
      </c>
      <c r="G2100" t="s">
        <v>31</v>
      </c>
      <c r="H2100" t="s">
        <v>2174</v>
      </c>
      <c r="I2100" s="134" t="s">
        <v>5401</v>
      </c>
      <c r="J2100" t="s">
        <v>1280</v>
      </c>
      <c r="K2100" s="240" t="s">
        <v>5907</v>
      </c>
      <c r="L2100">
        <v>6228</v>
      </c>
      <c r="M2100" t="s">
        <v>146</v>
      </c>
      <c r="P2100">
        <v>9.5</v>
      </c>
      <c r="Q2100">
        <v>126.5</v>
      </c>
      <c r="R2100">
        <v>1201.75</v>
      </c>
      <c r="S2100">
        <f>IFERROR(_xlfn.XLOOKUP(tbl_Facturas[[#This Row],[Key_Fact]],tbl_Manifiestos[Key_Manif],tbl_Manifiestos[Pagado a Broker],0),0)</f>
        <v>0</v>
      </c>
      <c r="T2100">
        <v>1455292.4699999969</v>
      </c>
    </row>
    <row r="2101" spans="1:20" x14ac:dyDescent="0.25">
      <c r="A2101" t="s">
        <v>5835</v>
      </c>
      <c r="B2101" t="str">
        <f>tbl_Facturas[[#This Row],[Factura]] &amp; "|" &amp; tbl_Facturas[[#This Row],[Proyecto OK]] &amp; "|" &amp; TEXT(tbl_Facturas[[#This Row],[Horas o Viaje]],"0.00") &amp; "|" &amp; TEXT(tbl_Facturas[[#This Row],[Costo unitario]],"0.00")</f>
        <v>2587|Montrose Harbor|7.25|126.50</v>
      </c>
      <c r="C2101">
        <v>2587</v>
      </c>
      <c r="D2101">
        <v>325</v>
      </c>
      <c r="E2101" t="s">
        <v>27</v>
      </c>
      <c r="G2101" t="s">
        <v>34</v>
      </c>
      <c r="H2101" t="s">
        <v>2175</v>
      </c>
      <c r="I2101" s="134" t="s">
        <v>5401</v>
      </c>
      <c r="J2101" t="s">
        <v>1280</v>
      </c>
      <c r="K2101" s="240" t="s">
        <v>5907</v>
      </c>
      <c r="L2101">
        <v>6228</v>
      </c>
      <c r="M2101" t="s">
        <v>146</v>
      </c>
      <c r="P2101">
        <v>7.25</v>
      </c>
      <c r="Q2101">
        <v>126.5</v>
      </c>
      <c r="R2101">
        <v>917.13</v>
      </c>
      <c r="S2101">
        <f>IFERROR(_xlfn.XLOOKUP(tbl_Facturas[[#This Row],[Key_Fact]],tbl_Manifiestos[Key_Manif],tbl_Manifiestos[Pagado a Broker],0),0)</f>
        <v>0</v>
      </c>
      <c r="T2101">
        <v>1456209.5999999971</v>
      </c>
    </row>
    <row r="2102" spans="1:20" x14ac:dyDescent="0.25">
      <c r="A2102" t="s">
        <v>5835</v>
      </c>
      <c r="B2102" t="str">
        <f>tbl_Facturas[[#This Row],[Factura]] &amp; "|" &amp; tbl_Facturas[[#This Row],[Proyecto OK]] &amp; "|" &amp; TEXT(tbl_Facturas[[#This Row],[Horas o Viaje]],"0.00") &amp; "|" &amp; TEXT(tbl_Facturas[[#This Row],[Costo unitario]],"0.00")</f>
        <v>2587|Montrose Harbor|7.00|126.50</v>
      </c>
      <c r="C2102">
        <v>2587</v>
      </c>
      <c r="D2102">
        <v>515</v>
      </c>
      <c r="E2102" t="s">
        <v>27</v>
      </c>
      <c r="G2102" t="s">
        <v>54</v>
      </c>
      <c r="H2102" t="s">
        <v>2176</v>
      </c>
      <c r="I2102" s="134" t="s">
        <v>5401</v>
      </c>
      <c r="J2102" t="s">
        <v>1280</v>
      </c>
      <c r="K2102" s="240" t="s">
        <v>5907</v>
      </c>
      <c r="L2102">
        <v>6228</v>
      </c>
      <c r="M2102" t="s">
        <v>146</v>
      </c>
      <c r="P2102">
        <v>7</v>
      </c>
      <c r="Q2102">
        <v>126.5</v>
      </c>
      <c r="R2102">
        <v>885.5</v>
      </c>
      <c r="S2102">
        <f>IFERROR(_xlfn.XLOOKUP(tbl_Facturas[[#This Row],[Key_Fact]],tbl_Manifiestos[Key_Manif],tbl_Manifiestos[Pagado a Broker],0),0)</f>
        <v>0</v>
      </c>
      <c r="T2102">
        <v>1457095.0999999971</v>
      </c>
    </row>
    <row r="2103" spans="1:20" x14ac:dyDescent="0.25">
      <c r="A2103" t="s">
        <v>5835</v>
      </c>
      <c r="B2103" t="str">
        <f>tbl_Facturas[[#This Row],[Factura]] &amp; "|" &amp; tbl_Facturas[[#This Row],[Proyecto OK]] &amp; "|" &amp; TEXT(tbl_Facturas[[#This Row],[Horas o Viaje]],"0.00") &amp; "|" &amp; TEXT(tbl_Facturas[[#This Row],[Costo unitario]],"0.00")</f>
        <v>2587|Montrose Harbor|11.25|126.50</v>
      </c>
      <c r="C2103">
        <v>2587</v>
      </c>
      <c r="D2103">
        <v>67</v>
      </c>
      <c r="E2103" t="s">
        <v>27</v>
      </c>
      <c r="G2103" t="s">
        <v>28</v>
      </c>
      <c r="H2103" t="s">
        <v>2177</v>
      </c>
      <c r="I2103" s="134" t="s">
        <v>5401</v>
      </c>
      <c r="J2103" t="s">
        <v>1280</v>
      </c>
      <c r="K2103" s="240" t="s">
        <v>5907</v>
      </c>
      <c r="L2103">
        <v>6228</v>
      </c>
      <c r="M2103" t="s">
        <v>146</v>
      </c>
      <c r="P2103">
        <v>11.25</v>
      </c>
      <c r="Q2103">
        <v>126.5</v>
      </c>
      <c r="R2103">
        <v>1423.13</v>
      </c>
      <c r="S2103">
        <f>IFERROR(_xlfn.XLOOKUP(tbl_Facturas[[#This Row],[Key_Fact]],tbl_Manifiestos[Key_Manif],tbl_Manifiestos[Pagado a Broker],0),0)</f>
        <v>0</v>
      </c>
      <c r="T2103">
        <v>1458518.229999996</v>
      </c>
    </row>
    <row r="2104" spans="1:20" x14ac:dyDescent="0.25">
      <c r="A2104" t="s">
        <v>5835</v>
      </c>
      <c r="B2104" t="str">
        <f>tbl_Facturas[[#This Row],[Factura]] &amp; "|" &amp; tbl_Facturas[[#This Row],[Proyecto OK]] &amp; "|" &amp; TEXT(tbl_Facturas[[#This Row],[Horas o Viaje]],"0.00") &amp; "|" &amp; TEXT(tbl_Facturas[[#This Row],[Costo unitario]],"0.00")</f>
        <v>2587|Montrose Harbor|10.75|126.50</v>
      </c>
      <c r="C2104">
        <v>2587</v>
      </c>
      <c r="D2104">
        <v>67</v>
      </c>
      <c r="E2104" t="s">
        <v>27</v>
      </c>
      <c r="G2104" t="s">
        <v>28</v>
      </c>
      <c r="H2104" t="s">
        <v>2178</v>
      </c>
      <c r="I2104" s="134" t="s">
        <v>5401</v>
      </c>
      <c r="J2104" t="s">
        <v>1280</v>
      </c>
      <c r="K2104" s="240" t="s">
        <v>5907</v>
      </c>
      <c r="L2104">
        <v>6228</v>
      </c>
      <c r="M2104" t="s">
        <v>146</v>
      </c>
      <c r="P2104">
        <v>10.75</v>
      </c>
      <c r="Q2104">
        <v>126.5</v>
      </c>
      <c r="R2104">
        <v>1359.88</v>
      </c>
      <c r="S2104">
        <f>IFERROR(_xlfn.XLOOKUP(tbl_Facturas[[#This Row],[Key_Fact]],tbl_Manifiestos[Key_Manif],tbl_Manifiestos[Pagado a Broker],0),0)</f>
        <v>0</v>
      </c>
      <c r="T2104">
        <v>1459878.1099999959</v>
      </c>
    </row>
    <row r="2105" spans="1:20" x14ac:dyDescent="0.25">
      <c r="A2105" t="s">
        <v>5835</v>
      </c>
      <c r="B2105" t="str">
        <f>tbl_Facturas[[#This Row],[Factura]] &amp; "|" &amp; tbl_Facturas[[#This Row],[Proyecto OK]] &amp; "|" &amp; TEXT(tbl_Facturas[[#This Row],[Horas o Viaje]],"0.00") &amp; "|" &amp; TEXT(tbl_Facturas[[#This Row],[Costo unitario]],"0.00")</f>
        <v>2587|Montrose Harbor|8.25|126.50</v>
      </c>
      <c r="C2105">
        <v>2587</v>
      </c>
      <c r="D2105">
        <v>67</v>
      </c>
      <c r="E2105" t="s">
        <v>27</v>
      </c>
      <c r="G2105" t="s">
        <v>28</v>
      </c>
      <c r="H2105" t="s">
        <v>2179</v>
      </c>
      <c r="I2105" s="134" t="s">
        <v>5401</v>
      </c>
      <c r="J2105" t="s">
        <v>1280</v>
      </c>
      <c r="K2105" s="240" t="s">
        <v>5907</v>
      </c>
      <c r="L2105">
        <v>6228</v>
      </c>
      <c r="M2105" t="s">
        <v>146</v>
      </c>
      <c r="P2105">
        <v>8.25</v>
      </c>
      <c r="Q2105">
        <v>126.5</v>
      </c>
      <c r="R2105">
        <v>1043.6300000000001</v>
      </c>
      <c r="S2105">
        <f>IFERROR(_xlfn.XLOOKUP(tbl_Facturas[[#This Row],[Key_Fact]],tbl_Manifiestos[Key_Manif],tbl_Manifiestos[Pagado a Broker],0),0)</f>
        <v>0</v>
      </c>
      <c r="T2105">
        <v>1460921.739999996</v>
      </c>
    </row>
    <row r="2106" spans="1:20" x14ac:dyDescent="0.25">
      <c r="A2106" t="s">
        <v>5835</v>
      </c>
      <c r="B2106" t="str">
        <f>tbl_Facturas[[#This Row],[Factura]] &amp; "|" &amp; tbl_Facturas[[#This Row],[Proyecto OK]] &amp; "|" &amp; TEXT(tbl_Facturas[[#This Row],[Horas o Viaje]],"0.00") &amp; "|" &amp; TEXT(tbl_Facturas[[#This Row],[Costo unitario]],"0.00")</f>
        <v>2587|Montrose Harbor|6.75|126.50</v>
      </c>
      <c r="C2106">
        <v>2587</v>
      </c>
      <c r="D2106">
        <v>198</v>
      </c>
      <c r="E2106" t="s">
        <v>5916</v>
      </c>
      <c r="G2106" t="s">
        <v>31</v>
      </c>
      <c r="H2106" t="s">
        <v>2180</v>
      </c>
      <c r="I2106" s="134" t="s">
        <v>5401</v>
      </c>
      <c r="J2106" t="s">
        <v>1280</v>
      </c>
      <c r="K2106" s="240" t="s">
        <v>5907</v>
      </c>
      <c r="L2106">
        <v>6228</v>
      </c>
      <c r="M2106" t="s">
        <v>146</v>
      </c>
      <c r="P2106">
        <v>6.75</v>
      </c>
      <c r="Q2106">
        <v>126.5</v>
      </c>
      <c r="R2106">
        <v>853.88</v>
      </c>
      <c r="S2106">
        <f>IFERROR(_xlfn.XLOOKUP(tbl_Facturas[[#This Row],[Key_Fact]],tbl_Manifiestos[Key_Manif],tbl_Manifiestos[Pagado a Broker],0),0)</f>
        <v>0</v>
      </c>
      <c r="T2106">
        <v>1461775.6199999959</v>
      </c>
    </row>
    <row r="2107" spans="1:20" x14ac:dyDescent="0.25">
      <c r="A2107" t="s">
        <v>5835</v>
      </c>
      <c r="B2107" t="str">
        <f>tbl_Facturas[[#This Row],[Factura]] &amp; "|" &amp; tbl_Facturas[[#This Row],[Proyecto OK]] &amp; "|" &amp; TEXT(tbl_Facturas[[#This Row],[Horas o Viaje]],"0.00") &amp; "|" &amp; TEXT(tbl_Facturas[[#This Row],[Costo unitario]],"0.00")</f>
        <v>2587|Montrose Harbor|10.25|126.50</v>
      </c>
      <c r="C2107">
        <v>2587</v>
      </c>
      <c r="D2107">
        <v>67</v>
      </c>
      <c r="E2107" t="s">
        <v>27</v>
      </c>
      <c r="G2107" t="s">
        <v>28</v>
      </c>
      <c r="H2107" t="s">
        <v>2181</v>
      </c>
      <c r="I2107" s="134" t="s">
        <v>5401</v>
      </c>
      <c r="J2107" t="s">
        <v>1280</v>
      </c>
      <c r="K2107" s="240" t="s">
        <v>5907</v>
      </c>
      <c r="L2107">
        <v>6228</v>
      </c>
      <c r="M2107" t="s">
        <v>146</v>
      </c>
      <c r="P2107">
        <v>10.25</v>
      </c>
      <c r="Q2107">
        <v>126.5</v>
      </c>
      <c r="R2107">
        <v>1296.6300000000001</v>
      </c>
      <c r="S2107">
        <f>IFERROR(_xlfn.XLOOKUP(tbl_Facturas[[#This Row],[Key_Fact]],tbl_Manifiestos[Key_Manif],tbl_Manifiestos[Pagado a Broker],0),0)</f>
        <v>0</v>
      </c>
      <c r="T2107">
        <v>1463072.249999996</v>
      </c>
    </row>
    <row r="2108" spans="1:20" x14ac:dyDescent="0.25">
      <c r="A2108" t="s">
        <v>5835</v>
      </c>
      <c r="B2108" t="str">
        <f>tbl_Facturas[[#This Row],[Factura]] &amp; "|" &amp; tbl_Facturas[[#This Row],[Proyecto OK]] &amp; "|" &amp; TEXT(tbl_Facturas[[#This Row],[Horas o Viaje]],"0.00") &amp; "|" &amp; TEXT(tbl_Facturas[[#This Row],[Costo unitario]],"0.00")</f>
        <v>2587|Montrose Harbor|7.00|126.50</v>
      </c>
      <c r="C2108">
        <v>2587</v>
      </c>
      <c r="D2108">
        <v>67</v>
      </c>
      <c r="E2108" t="s">
        <v>27</v>
      </c>
      <c r="G2108" t="s">
        <v>28</v>
      </c>
      <c r="H2108" t="s">
        <v>2182</v>
      </c>
      <c r="I2108" s="134" t="s">
        <v>5401</v>
      </c>
      <c r="J2108" t="s">
        <v>1280</v>
      </c>
      <c r="K2108" s="240" t="s">
        <v>5907</v>
      </c>
      <c r="L2108">
        <v>6228</v>
      </c>
      <c r="M2108" t="s">
        <v>146</v>
      </c>
      <c r="P2108">
        <v>7</v>
      </c>
      <c r="Q2108">
        <v>126.5</v>
      </c>
      <c r="R2108">
        <v>885.5</v>
      </c>
      <c r="S2108">
        <f>IFERROR(_xlfn.XLOOKUP(tbl_Facturas[[#This Row],[Key_Fact]],tbl_Manifiestos[Key_Manif],tbl_Manifiestos[Pagado a Broker],0),0)</f>
        <v>0</v>
      </c>
      <c r="T2108">
        <v>1463957.749999996</v>
      </c>
    </row>
    <row r="2109" spans="1:20" x14ac:dyDescent="0.25">
      <c r="A2109" t="s">
        <v>5835</v>
      </c>
      <c r="B2109" t="str">
        <f>tbl_Facturas[[#This Row],[Factura]] &amp; "|" &amp; tbl_Facturas[[#This Row],[Proyecto OK]] &amp; "|" &amp; TEXT(tbl_Facturas[[#This Row],[Horas o Viaje]],"0.00") &amp; "|" &amp; TEXT(tbl_Facturas[[#This Row],[Costo unitario]],"0.00")</f>
        <v>2587|Montrose Harbor|6.75|126.50</v>
      </c>
      <c r="C2109">
        <v>2587</v>
      </c>
      <c r="D2109">
        <v>661</v>
      </c>
      <c r="E2109" t="s">
        <v>5309</v>
      </c>
      <c r="G2109" t="s">
        <v>649</v>
      </c>
      <c r="H2109" t="s">
        <v>2183</v>
      </c>
      <c r="I2109" s="134" t="s">
        <v>5401</v>
      </c>
      <c r="J2109" t="s">
        <v>1280</v>
      </c>
      <c r="K2109" s="240" t="s">
        <v>5907</v>
      </c>
      <c r="L2109">
        <v>6228</v>
      </c>
      <c r="M2109" t="s">
        <v>146</v>
      </c>
      <c r="P2109">
        <v>6.75</v>
      </c>
      <c r="Q2109">
        <v>126.5</v>
      </c>
      <c r="R2109">
        <v>853.88</v>
      </c>
      <c r="S2109">
        <f>IFERROR(_xlfn.XLOOKUP(tbl_Facturas[[#This Row],[Key_Fact]],tbl_Manifiestos[Key_Manif],tbl_Manifiestos[Pagado a Broker],0),0)</f>
        <v>0</v>
      </c>
      <c r="T2109">
        <v>1464811.6299999959</v>
      </c>
    </row>
    <row r="2110" spans="1:20" x14ac:dyDescent="0.25">
      <c r="A2110" t="s">
        <v>5835</v>
      </c>
      <c r="B2110" t="str">
        <f>tbl_Facturas[[#This Row],[Factura]] &amp; "|" &amp; tbl_Facturas[[#This Row],[Proyecto OK]] &amp; "|" &amp; TEXT(tbl_Facturas[[#This Row],[Horas o Viaje]],"0.00") &amp; "|" &amp; TEXT(tbl_Facturas[[#This Row],[Costo unitario]],"0.00")</f>
        <v>2587|Montrose Harbor|7.25|126.50</v>
      </c>
      <c r="C2110">
        <v>2587</v>
      </c>
      <c r="D2110">
        <v>76</v>
      </c>
      <c r="E2110" t="s">
        <v>5309</v>
      </c>
      <c r="G2110" t="s">
        <v>1287</v>
      </c>
      <c r="H2110" t="s">
        <v>2184</v>
      </c>
      <c r="I2110" s="134" t="s">
        <v>5401</v>
      </c>
      <c r="J2110" t="s">
        <v>1280</v>
      </c>
      <c r="K2110" s="240" t="s">
        <v>5907</v>
      </c>
      <c r="L2110">
        <v>6228</v>
      </c>
      <c r="M2110" t="s">
        <v>146</v>
      </c>
      <c r="P2110">
        <v>7.25</v>
      </c>
      <c r="Q2110">
        <v>126.5</v>
      </c>
      <c r="R2110">
        <v>917.13</v>
      </c>
      <c r="S2110">
        <f>IFERROR(_xlfn.XLOOKUP(tbl_Facturas[[#This Row],[Key_Fact]],tbl_Manifiestos[Key_Manif],tbl_Manifiestos[Pagado a Broker],0),0)</f>
        <v>0</v>
      </c>
      <c r="T2110">
        <v>1465728.7599999961</v>
      </c>
    </row>
    <row r="2111" spans="1:20" x14ac:dyDescent="0.25">
      <c r="A2111" t="s">
        <v>5835</v>
      </c>
      <c r="B2111" t="str">
        <f>tbl_Facturas[[#This Row],[Factura]] &amp; "|" &amp; tbl_Facturas[[#This Row],[Proyecto OK]] &amp; "|" &amp; TEXT(tbl_Facturas[[#This Row],[Horas o Viaje]],"0.00") &amp; "|" &amp; TEXT(tbl_Facturas[[#This Row],[Costo unitario]],"0.00")</f>
        <v>2588|Markham IL|7.00|128.00</v>
      </c>
      <c r="C2111">
        <v>2588</v>
      </c>
      <c r="D2111">
        <v>515</v>
      </c>
      <c r="E2111" t="s">
        <v>27</v>
      </c>
      <c r="G2111" t="s">
        <v>54</v>
      </c>
      <c r="H2111" t="s">
        <v>2185</v>
      </c>
      <c r="I2111" s="134" t="s">
        <v>5310</v>
      </c>
      <c r="J2111" t="s">
        <v>1697</v>
      </c>
      <c r="K2111" t="s">
        <v>1697</v>
      </c>
      <c r="P2111">
        <v>7</v>
      </c>
      <c r="Q2111">
        <v>128</v>
      </c>
      <c r="R2111">
        <v>896</v>
      </c>
      <c r="S2111">
        <f>IFERROR(_xlfn.XLOOKUP(tbl_Facturas[[#This Row],[Key_Fact]],tbl_Manifiestos[Key_Manif],tbl_Manifiestos[Pagado a Broker],0),0)</f>
        <v>833.28000000000009</v>
      </c>
      <c r="T2111">
        <v>1466624.7599999961</v>
      </c>
    </row>
    <row r="2112" spans="1:20" x14ac:dyDescent="0.25">
      <c r="A2112" t="s">
        <v>5835</v>
      </c>
      <c r="B2112" t="str">
        <f>tbl_Facturas[[#This Row],[Factura]] &amp; "|" &amp; tbl_Facturas[[#This Row],[Proyecto OK]] &amp; "|" &amp; TEXT(tbl_Facturas[[#This Row],[Horas o Viaje]],"0.00") &amp; "|" &amp; TEXT(tbl_Facturas[[#This Row],[Costo unitario]],"0.00")</f>
        <v>2589|25BH069|7.00|128.00</v>
      </c>
      <c r="C2112">
        <v>2589</v>
      </c>
      <c r="D2112">
        <v>617</v>
      </c>
      <c r="E2112" t="s">
        <v>27</v>
      </c>
      <c r="G2112" t="s">
        <v>36</v>
      </c>
      <c r="H2112" t="s">
        <v>2186</v>
      </c>
      <c r="I2112" s="134" t="s">
        <v>5310</v>
      </c>
      <c r="J2112" t="s">
        <v>2187</v>
      </c>
      <c r="K2112" t="s">
        <v>2187</v>
      </c>
      <c r="P2112">
        <v>7</v>
      </c>
      <c r="Q2112">
        <v>128</v>
      </c>
      <c r="R2112">
        <v>896</v>
      </c>
      <c r="S2112">
        <f>IFERROR(_xlfn.XLOOKUP(tbl_Facturas[[#This Row],[Key_Fact]],tbl_Manifiestos[Key_Manif],tbl_Manifiestos[Pagado a Broker],0),0)</f>
        <v>0</v>
      </c>
      <c r="T2112">
        <v>1467520.7599999961</v>
      </c>
    </row>
    <row r="2113" spans="1:20" x14ac:dyDescent="0.25">
      <c r="A2113" t="s">
        <v>5835</v>
      </c>
      <c r="B2113" t="str">
        <f>tbl_Facturas[[#This Row],[Factura]] &amp; "|" &amp; tbl_Facturas[[#This Row],[Proyecto OK]] &amp; "|" &amp; TEXT(tbl_Facturas[[#This Row],[Horas o Viaje]],"0.00") &amp; "|" &amp; TEXT(tbl_Facturas[[#This Row],[Costo unitario]],"0.00")</f>
        <v>2590|Lead Service Replacement Project|8.50|115.50</v>
      </c>
      <c r="C2113">
        <v>2590</v>
      </c>
      <c r="D2113">
        <v>103</v>
      </c>
      <c r="E2113" t="s">
        <v>27</v>
      </c>
      <c r="G2113" t="s">
        <v>284</v>
      </c>
      <c r="H2113" t="s">
        <v>2188</v>
      </c>
      <c r="I2113" s="134" t="s">
        <v>5312</v>
      </c>
      <c r="J2113" t="s">
        <v>1822</v>
      </c>
      <c r="K2113" t="s">
        <v>15</v>
      </c>
      <c r="L2113" t="s">
        <v>5488</v>
      </c>
      <c r="P2113">
        <v>8.5</v>
      </c>
      <c r="Q2113">
        <v>115.5</v>
      </c>
      <c r="R2113">
        <v>981.75</v>
      </c>
      <c r="S2113">
        <f>IFERROR(_xlfn.XLOOKUP(tbl_Facturas[[#This Row],[Key_Fact]],tbl_Manifiestos[Key_Manif],tbl_Manifiestos[Pagado a Broker],0),0)</f>
        <v>913.02750000000003</v>
      </c>
      <c r="T2113">
        <v>1468502.5099999961</v>
      </c>
    </row>
    <row r="2114" spans="1:20" x14ac:dyDescent="0.25">
      <c r="A2114" t="s">
        <v>5835</v>
      </c>
      <c r="B2114" t="str">
        <f>tbl_Facturas[[#This Row],[Factura]] &amp; "|" &amp; tbl_Facturas[[#This Row],[Proyecto OK]] &amp; "|" &amp; TEXT(tbl_Facturas[[#This Row],[Horas o Viaje]],"0.00") &amp; "|" &amp; TEXT(tbl_Facturas[[#This Row],[Costo unitario]],"0.00")</f>
        <v>2591|Glencoe|9.50|115.50</v>
      </c>
      <c r="C2114">
        <v>2591</v>
      </c>
      <c r="D2114">
        <v>108</v>
      </c>
      <c r="E2114" t="s">
        <v>5916</v>
      </c>
      <c r="G2114" t="s">
        <v>99</v>
      </c>
      <c r="H2114" t="s">
        <v>2189</v>
      </c>
      <c r="I2114" s="134" t="s">
        <v>5312</v>
      </c>
      <c r="J2114" t="s">
        <v>591</v>
      </c>
      <c r="K2114" t="s">
        <v>591</v>
      </c>
      <c r="P2114">
        <v>9.5</v>
      </c>
      <c r="Q2114">
        <v>115.5</v>
      </c>
      <c r="R2114">
        <v>1097.25</v>
      </c>
      <c r="S2114">
        <f>IFERROR(_xlfn.XLOOKUP(tbl_Facturas[[#This Row],[Key_Fact]],tbl_Manifiestos[Key_Manif],tbl_Manifiestos[Pagado a Broker],0),0)</f>
        <v>1020.4425000000001</v>
      </c>
      <c r="T2114">
        <v>1469599.7599999961</v>
      </c>
    </row>
    <row r="2115" spans="1:20" x14ac:dyDescent="0.25">
      <c r="A2115" t="s">
        <v>5835</v>
      </c>
      <c r="B2115" t="str">
        <f>tbl_Facturas[[#This Row],[Factura]] &amp; "|" &amp; tbl_Facturas[[#This Row],[Proyecto OK]] &amp; "|" &amp; TEXT(tbl_Facturas[[#This Row],[Horas o Viaje]],"0.00") &amp; "|" &amp; TEXT(tbl_Facturas[[#This Row],[Costo unitario]],"0.00")</f>
        <v>2591|Glencoe|9.50|115.50</v>
      </c>
      <c r="C2115">
        <v>2591</v>
      </c>
      <c r="D2115">
        <v>308</v>
      </c>
      <c r="E2115" t="s">
        <v>16</v>
      </c>
      <c r="G2115" t="s">
        <v>17</v>
      </c>
      <c r="H2115" t="s">
        <v>2190</v>
      </c>
      <c r="I2115" s="134" t="s">
        <v>5312</v>
      </c>
      <c r="J2115" t="s">
        <v>591</v>
      </c>
      <c r="K2115" s="135" t="s">
        <v>591</v>
      </c>
      <c r="P2115">
        <v>9.5</v>
      </c>
      <c r="Q2115">
        <v>115.5</v>
      </c>
      <c r="R2115">
        <v>1097.25</v>
      </c>
      <c r="S2115">
        <f>IFERROR(_xlfn.XLOOKUP(tbl_Facturas[[#This Row],[Key_Fact]],tbl_Manifiestos[Key_Manif],tbl_Manifiestos[Pagado a Broker],0),0)</f>
        <v>1020.4425000000001</v>
      </c>
      <c r="T2115">
        <v>1470697.0099999961</v>
      </c>
    </row>
    <row r="2116" spans="1:20" x14ac:dyDescent="0.25">
      <c r="A2116" t="s">
        <v>5835</v>
      </c>
      <c r="B2116" t="str">
        <f>tbl_Facturas[[#This Row],[Factura]] &amp; "|" &amp; tbl_Facturas[[#This Row],[Proyecto OK]] &amp; "|" &amp; TEXT(tbl_Facturas[[#This Row],[Horas o Viaje]],"0.00") &amp; "|" &amp; TEXT(tbl_Facturas[[#This Row],[Costo unitario]],"0.00")</f>
        <v>2591|Glencoe|9.00|115.50</v>
      </c>
      <c r="C2116">
        <v>2591</v>
      </c>
      <c r="D2116">
        <v>108</v>
      </c>
      <c r="E2116" t="s">
        <v>5916</v>
      </c>
      <c r="G2116" t="s">
        <v>99</v>
      </c>
      <c r="H2116" t="s">
        <v>2191</v>
      </c>
      <c r="I2116" s="134" t="s">
        <v>5312</v>
      </c>
      <c r="J2116" t="s">
        <v>591</v>
      </c>
      <c r="K2116" s="135" t="s">
        <v>591</v>
      </c>
      <c r="P2116">
        <v>9</v>
      </c>
      <c r="Q2116">
        <v>115.5</v>
      </c>
      <c r="R2116">
        <v>1039.5</v>
      </c>
      <c r="S2116">
        <f>IFERROR(_xlfn.XLOOKUP(tbl_Facturas[[#This Row],[Key_Fact]],tbl_Manifiestos[Key_Manif],tbl_Manifiestos[Pagado a Broker],0),0)</f>
        <v>966.73500000000001</v>
      </c>
      <c r="T2116">
        <v>1471736.5099999961</v>
      </c>
    </row>
    <row r="2117" spans="1:20" x14ac:dyDescent="0.25">
      <c r="A2117" t="s">
        <v>5835</v>
      </c>
      <c r="B2117" t="str">
        <f>tbl_Facturas[[#This Row],[Factura]] &amp; "|" &amp; tbl_Facturas[[#This Row],[Proyecto OK]] &amp; "|" &amp; TEXT(tbl_Facturas[[#This Row],[Horas o Viaje]],"0.00") &amp; "|" &amp; TEXT(tbl_Facturas[[#This Row],[Costo unitario]],"0.00")</f>
        <v>2591|Glencoe|9.00|115.50</v>
      </c>
      <c r="C2117">
        <v>2591</v>
      </c>
      <c r="D2117">
        <v>308</v>
      </c>
      <c r="E2117" t="s">
        <v>16</v>
      </c>
      <c r="G2117" t="s">
        <v>17</v>
      </c>
      <c r="H2117" t="s">
        <v>2192</v>
      </c>
      <c r="I2117" s="134" t="s">
        <v>5312</v>
      </c>
      <c r="J2117" t="s">
        <v>591</v>
      </c>
      <c r="K2117" s="135" t="s">
        <v>591</v>
      </c>
      <c r="P2117">
        <v>9</v>
      </c>
      <c r="Q2117">
        <v>115.5</v>
      </c>
      <c r="R2117">
        <v>1039.5</v>
      </c>
      <c r="S2117">
        <f>IFERROR(_xlfn.XLOOKUP(tbl_Facturas[[#This Row],[Key_Fact]],tbl_Manifiestos[Key_Manif],tbl_Manifiestos[Pagado a Broker],0),0)</f>
        <v>966.73500000000001</v>
      </c>
      <c r="T2117">
        <v>1472776.0099999961</v>
      </c>
    </row>
    <row r="2118" spans="1:20" x14ac:dyDescent="0.25">
      <c r="A2118" t="s">
        <v>5835</v>
      </c>
      <c r="B2118" t="str">
        <f>tbl_Facturas[[#This Row],[Factura]] &amp; "|" &amp; tbl_Facturas[[#This Row],[Proyecto OK]] &amp; "|" &amp; TEXT(tbl_Facturas[[#This Row],[Horas o Viaje]],"0.00") &amp; "|" &amp; TEXT(tbl_Facturas[[#This Row],[Costo unitario]],"0.00")</f>
        <v>2591|Glencoe|9.00|115.50</v>
      </c>
      <c r="C2118">
        <v>2591</v>
      </c>
      <c r="D2118">
        <v>617</v>
      </c>
      <c r="E2118" t="s">
        <v>27</v>
      </c>
      <c r="G2118" t="s">
        <v>36</v>
      </c>
      <c r="H2118" t="s">
        <v>2193</v>
      </c>
      <c r="I2118" s="134" t="s">
        <v>5312</v>
      </c>
      <c r="J2118" t="s">
        <v>591</v>
      </c>
      <c r="K2118" s="135" t="s">
        <v>591</v>
      </c>
      <c r="P2118">
        <v>9</v>
      </c>
      <c r="Q2118">
        <v>115.5</v>
      </c>
      <c r="R2118">
        <v>1039.5</v>
      </c>
      <c r="S2118">
        <f>IFERROR(_xlfn.XLOOKUP(tbl_Facturas[[#This Row],[Key_Fact]],tbl_Manifiestos[Key_Manif],tbl_Manifiestos[Pagado a Broker],0),0)</f>
        <v>966.73500000000001</v>
      </c>
      <c r="T2118">
        <v>1473815.5099999961</v>
      </c>
    </row>
    <row r="2119" spans="1:20" x14ac:dyDescent="0.25">
      <c r="A2119" t="s">
        <v>5835</v>
      </c>
      <c r="B2119" t="str">
        <f>tbl_Facturas[[#This Row],[Factura]] &amp; "|" &amp; tbl_Facturas[[#This Row],[Proyecto OK]] &amp; "|" &amp; TEXT(tbl_Facturas[[#This Row],[Horas o Viaje]],"0.00") &amp; "|" &amp; TEXT(tbl_Facturas[[#This Row],[Costo unitario]],"0.00")</f>
        <v>2591|Glencoe|9.00|115.50</v>
      </c>
      <c r="C2119">
        <v>2591</v>
      </c>
      <c r="D2119">
        <v>308</v>
      </c>
      <c r="E2119" t="s">
        <v>16</v>
      </c>
      <c r="G2119" t="s">
        <v>17</v>
      </c>
      <c r="H2119" t="s">
        <v>2194</v>
      </c>
      <c r="I2119" s="134" t="s">
        <v>5312</v>
      </c>
      <c r="J2119" t="s">
        <v>591</v>
      </c>
      <c r="K2119" s="135" t="s">
        <v>591</v>
      </c>
      <c r="P2119">
        <v>9</v>
      </c>
      <c r="Q2119">
        <v>115.5</v>
      </c>
      <c r="R2119">
        <v>1039.5</v>
      </c>
      <c r="S2119">
        <f>IFERROR(_xlfn.XLOOKUP(tbl_Facturas[[#This Row],[Key_Fact]],tbl_Manifiestos[Key_Manif],tbl_Manifiestos[Pagado a Broker],0),0)</f>
        <v>966.73500000000001</v>
      </c>
      <c r="T2119">
        <v>1474855.0099999961</v>
      </c>
    </row>
    <row r="2120" spans="1:20" x14ac:dyDescent="0.25">
      <c r="A2120" t="s">
        <v>5835</v>
      </c>
      <c r="B2120" t="str">
        <f>tbl_Facturas[[#This Row],[Factura]] &amp; "|" &amp; tbl_Facturas[[#This Row],[Proyecto OK]] &amp; "|" &amp; TEXT(tbl_Facturas[[#This Row],[Horas o Viaje]],"0.00") &amp; "|" &amp; TEXT(tbl_Facturas[[#This Row],[Costo unitario]],"0.00")</f>
        <v>2591|Glencoe|7.50|115.50</v>
      </c>
      <c r="C2120">
        <v>2591</v>
      </c>
      <c r="D2120">
        <v>15</v>
      </c>
      <c r="E2120" t="s">
        <v>2195</v>
      </c>
      <c r="G2120" t="s">
        <v>2077</v>
      </c>
      <c r="H2120" t="s">
        <v>2196</v>
      </c>
      <c r="I2120" s="134" t="s">
        <v>5312</v>
      </c>
      <c r="J2120" t="s">
        <v>591</v>
      </c>
      <c r="K2120" s="135" t="s">
        <v>591</v>
      </c>
      <c r="P2120">
        <v>7.5</v>
      </c>
      <c r="Q2120">
        <v>115.5</v>
      </c>
      <c r="R2120">
        <v>866.25</v>
      </c>
      <c r="S2120">
        <f>IFERROR(_xlfn.XLOOKUP(tbl_Facturas[[#This Row],[Key_Fact]],tbl_Manifiestos[Key_Manif],tbl_Manifiestos[Pagado a Broker],0),0)</f>
        <v>0</v>
      </c>
      <c r="T2120">
        <v>1475721.2599999961</v>
      </c>
    </row>
    <row r="2121" spans="1:20" x14ac:dyDescent="0.25">
      <c r="A2121" t="s">
        <v>5835</v>
      </c>
      <c r="B2121" t="str">
        <f>tbl_Facturas[[#This Row],[Factura]] &amp; "|" &amp; tbl_Facturas[[#This Row],[Proyecto OK]] &amp; "|" &amp; TEXT(tbl_Facturas[[#This Row],[Horas o Viaje]],"0.00") &amp; "|" &amp; TEXT(tbl_Facturas[[#This Row],[Costo unitario]],"0.00")</f>
        <v>2591|Glencoe|8.00|115.50</v>
      </c>
      <c r="C2121">
        <v>2591</v>
      </c>
      <c r="D2121">
        <v>308</v>
      </c>
      <c r="E2121" t="s">
        <v>16</v>
      </c>
      <c r="G2121" t="s">
        <v>17</v>
      </c>
      <c r="H2121" t="s">
        <v>2197</v>
      </c>
      <c r="I2121" s="134" t="s">
        <v>5312</v>
      </c>
      <c r="J2121" t="s">
        <v>591</v>
      </c>
      <c r="K2121" s="135" t="s">
        <v>591</v>
      </c>
      <c r="P2121">
        <v>8</v>
      </c>
      <c r="Q2121">
        <v>115.5</v>
      </c>
      <c r="R2121">
        <v>924</v>
      </c>
      <c r="S2121">
        <f>IFERROR(_xlfn.XLOOKUP(tbl_Facturas[[#This Row],[Key_Fact]],tbl_Manifiestos[Key_Manif],tbl_Manifiestos[Pagado a Broker],0),0)</f>
        <v>859.32</v>
      </c>
      <c r="T2121">
        <v>1476645.2599999961</v>
      </c>
    </row>
    <row r="2122" spans="1:20" x14ac:dyDescent="0.25">
      <c r="A2122" t="s">
        <v>5835</v>
      </c>
      <c r="B2122" t="str">
        <f>tbl_Facturas[[#This Row],[Factura]] &amp; "|" &amp; tbl_Facturas[[#This Row],[Proyecto OK]] &amp; "|" &amp; TEXT(tbl_Facturas[[#This Row],[Horas o Viaje]],"0.00") &amp; "|" &amp; TEXT(tbl_Facturas[[#This Row],[Costo unitario]],"0.00")</f>
        <v>2591|Glencoe|7.00|115.50</v>
      </c>
      <c r="C2122">
        <v>2591</v>
      </c>
      <c r="D2122">
        <v>229</v>
      </c>
      <c r="E2122" t="s">
        <v>5309</v>
      </c>
      <c r="G2122" t="s">
        <v>1235</v>
      </c>
      <c r="H2122" t="s">
        <v>2198</v>
      </c>
      <c r="I2122" s="134" t="s">
        <v>5312</v>
      </c>
      <c r="J2122" t="s">
        <v>591</v>
      </c>
      <c r="K2122" s="135" t="s">
        <v>591</v>
      </c>
      <c r="P2122">
        <v>7</v>
      </c>
      <c r="Q2122">
        <v>115.5</v>
      </c>
      <c r="R2122">
        <v>808.5</v>
      </c>
      <c r="S2122">
        <f>IFERROR(_xlfn.XLOOKUP(tbl_Facturas[[#This Row],[Key_Fact]],tbl_Manifiestos[Key_Manif],tbl_Manifiestos[Pagado a Broker],0),0)</f>
        <v>0</v>
      </c>
      <c r="T2122">
        <v>1477453.7599999961</v>
      </c>
    </row>
    <row r="2123" spans="1:20" x14ac:dyDescent="0.25">
      <c r="A2123" t="s">
        <v>5835</v>
      </c>
      <c r="B2123" t="str">
        <f>tbl_Facturas[[#This Row],[Factura]] &amp; "|" &amp; tbl_Facturas[[#This Row],[Proyecto OK]] &amp; "|" &amp; TEXT(tbl_Facturas[[#This Row],[Horas o Viaje]],"0.00") &amp; "|" &amp; TEXT(tbl_Facturas[[#This Row],[Costo unitario]],"0.00")</f>
        <v>2591|Glencoe|6.50|115.50</v>
      </c>
      <c r="C2123">
        <v>2591</v>
      </c>
      <c r="D2123">
        <v>617</v>
      </c>
      <c r="E2123" t="s">
        <v>27</v>
      </c>
      <c r="G2123" t="s">
        <v>36</v>
      </c>
      <c r="H2123" t="s">
        <v>2199</v>
      </c>
      <c r="I2123" s="134" t="s">
        <v>5312</v>
      </c>
      <c r="J2123" t="s">
        <v>591</v>
      </c>
      <c r="K2123" s="135" t="s">
        <v>591</v>
      </c>
      <c r="P2123">
        <v>6.5</v>
      </c>
      <c r="Q2123">
        <v>115.5</v>
      </c>
      <c r="R2123">
        <v>750.75</v>
      </c>
      <c r="S2123">
        <f>IFERROR(_xlfn.XLOOKUP(tbl_Facturas[[#This Row],[Key_Fact]],tbl_Manifiestos[Key_Manif],tbl_Manifiestos[Pagado a Broker],0),0)</f>
        <v>698.19749999999999</v>
      </c>
      <c r="T2123">
        <v>1478204.5099999961</v>
      </c>
    </row>
    <row r="2124" spans="1:20" x14ac:dyDescent="0.25">
      <c r="A2124" t="s">
        <v>5835</v>
      </c>
      <c r="B2124" t="str">
        <f>tbl_Facturas[[#This Row],[Factura]] &amp; "|" &amp; tbl_Facturas[[#This Row],[Proyecto OK]] &amp; "|" &amp; TEXT(tbl_Facturas[[#This Row],[Horas o Viaje]],"0.00") &amp; "|" &amp; TEXT(tbl_Facturas[[#This Row],[Costo unitario]],"0.00")</f>
        <v>2591|Glencoe|6.00|115.50</v>
      </c>
      <c r="C2124">
        <v>2591</v>
      </c>
      <c r="D2124">
        <v>108</v>
      </c>
      <c r="E2124" t="s">
        <v>5916</v>
      </c>
      <c r="G2124" t="s">
        <v>99</v>
      </c>
      <c r="H2124" t="s">
        <v>2200</v>
      </c>
      <c r="I2124" s="134" t="s">
        <v>5312</v>
      </c>
      <c r="J2124" t="s">
        <v>591</v>
      </c>
      <c r="K2124" s="135" t="s">
        <v>591</v>
      </c>
      <c r="P2124">
        <v>6</v>
      </c>
      <c r="Q2124">
        <v>115.5</v>
      </c>
      <c r="R2124">
        <v>693</v>
      </c>
      <c r="S2124">
        <f>IFERROR(_xlfn.XLOOKUP(tbl_Facturas[[#This Row],[Key_Fact]],tbl_Manifiestos[Key_Manif],tbl_Manifiestos[Pagado a Broker],0),0)</f>
        <v>644.49</v>
      </c>
      <c r="T2124">
        <v>1478897.5099999961</v>
      </c>
    </row>
    <row r="2125" spans="1:20" x14ac:dyDescent="0.25">
      <c r="A2125" t="s">
        <v>5835</v>
      </c>
      <c r="B2125" t="str">
        <f>tbl_Facturas[[#This Row],[Factura]] &amp; "|" &amp; tbl_Facturas[[#This Row],[Proyecto OK]] &amp; "|" &amp; TEXT(tbl_Facturas[[#This Row],[Horas o Viaje]],"0.00") &amp; "|" &amp; TEXT(tbl_Facturas[[#This Row],[Costo unitario]],"0.00")</f>
        <v>2591|Glencoe|7.50|115.50</v>
      </c>
      <c r="C2125">
        <v>2591</v>
      </c>
      <c r="D2125">
        <v>661</v>
      </c>
      <c r="E2125" t="s">
        <v>5309</v>
      </c>
      <c r="G2125" t="s">
        <v>649</v>
      </c>
      <c r="H2125" t="s">
        <v>2201</v>
      </c>
      <c r="I2125" s="134" t="s">
        <v>5312</v>
      </c>
      <c r="J2125" t="s">
        <v>591</v>
      </c>
      <c r="K2125" s="135" t="s">
        <v>591</v>
      </c>
      <c r="P2125">
        <v>7.5</v>
      </c>
      <c r="Q2125">
        <v>115.5</v>
      </c>
      <c r="R2125">
        <v>866.25</v>
      </c>
      <c r="S2125">
        <f>IFERROR(_xlfn.XLOOKUP(tbl_Facturas[[#This Row],[Key_Fact]],tbl_Manifiestos[Key_Manif],tbl_Manifiestos[Pagado a Broker],0),0)</f>
        <v>0</v>
      </c>
      <c r="T2125">
        <v>1479763.7599999961</v>
      </c>
    </row>
    <row r="2126" spans="1:20" x14ac:dyDescent="0.25">
      <c r="A2126" t="s">
        <v>5835</v>
      </c>
      <c r="B2126" t="str">
        <f>tbl_Facturas[[#This Row],[Factura]] &amp; "|" &amp; tbl_Facturas[[#This Row],[Proyecto OK]] &amp; "|" &amp; TEXT(tbl_Facturas[[#This Row],[Horas o Viaje]],"0.00") &amp; "|" &amp; TEXT(tbl_Facturas[[#This Row],[Costo unitario]],"0.00")</f>
        <v>2591|Glencoe|9.00|115.50</v>
      </c>
      <c r="C2126">
        <v>2591</v>
      </c>
      <c r="D2126">
        <v>108</v>
      </c>
      <c r="E2126" t="s">
        <v>5916</v>
      </c>
      <c r="G2126" t="s">
        <v>99</v>
      </c>
      <c r="H2126" t="s">
        <v>2202</v>
      </c>
      <c r="I2126" s="134" t="s">
        <v>5312</v>
      </c>
      <c r="J2126" t="s">
        <v>591</v>
      </c>
      <c r="K2126" s="135" t="s">
        <v>591</v>
      </c>
      <c r="P2126">
        <v>9</v>
      </c>
      <c r="Q2126">
        <v>115.5</v>
      </c>
      <c r="R2126">
        <v>1039.5</v>
      </c>
      <c r="S2126">
        <f>IFERROR(_xlfn.XLOOKUP(tbl_Facturas[[#This Row],[Key_Fact]],tbl_Manifiestos[Key_Manif],tbl_Manifiestos[Pagado a Broker],0),0)</f>
        <v>966.73500000000001</v>
      </c>
      <c r="T2126">
        <v>1480803.2599999961</v>
      </c>
    </row>
    <row r="2127" spans="1:20" x14ac:dyDescent="0.25">
      <c r="A2127" t="s">
        <v>5835</v>
      </c>
      <c r="B2127" t="str">
        <f>tbl_Facturas[[#This Row],[Factura]] &amp; "|" &amp; tbl_Facturas[[#This Row],[Proyecto OK]] &amp; "|" &amp; TEXT(tbl_Facturas[[#This Row],[Horas o Viaje]],"0.00") &amp; "|" &amp; TEXT(tbl_Facturas[[#This Row],[Costo unitario]],"0.00")</f>
        <v>2592|Lead Replacement Service|11.00|110.00</v>
      </c>
      <c r="C2127">
        <v>2592</v>
      </c>
      <c r="D2127">
        <v>708</v>
      </c>
      <c r="E2127" t="s">
        <v>27</v>
      </c>
      <c r="G2127" t="s">
        <v>841</v>
      </c>
      <c r="H2127" t="s">
        <v>2203</v>
      </c>
      <c r="I2127" s="134" t="s">
        <v>5306</v>
      </c>
      <c r="J2127" t="s">
        <v>30</v>
      </c>
      <c r="K2127" s="135" t="s">
        <v>5903</v>
      </c>
      <c r="L2127">
        <v>3347</v>
      </c>
      <c r="P2127">
        <v>11</v>
      </c>
      <c r="Q2127">
        <v>110</v>
      </c>
      <c r="R2127">
        <v>1210</v>
      </c>
      <c r="S2127">
        <f>IFERROR(_xlfn.XLOOKUP(tbl_Facturas[[#This Row],[Key_Fact]],tbl_Manifiestos[Key_Manif],tbl_Manifiestos[Pagado a Broker],0),0)</f>
        <v>1125.3</v>
      </c>
      <c r="T2127">
        <v>1482013.2599999961</v>
      </c>
    </row>
    <row r="2128" spans="1:20" x14ac:dyDescent="0.25">
      <c r="A2128" t="s">
        <v>5835</v>
      </c>
      <c r="B2128" t="str">
        <f>tbl_Facturas[[#This Row],[Factura]] &amp; "|" &amp; tbl_Facturas[[#This Row],[Proyecto OK]] &amp; "|" &amp; TEXT(tbl_Facturas[[#This Row],[Horas o Viaje]],"0.00") &amp; "|" &amp; TEXT(tbl_Facturas[[#This Row],[Costo unitario]],"0.00")</f>
        <v>2592|Lead Replacement Service|9.00|110.00</v>
      </c>
      <c r="C2128">
        <v>2592</v>
      </c>
      <c r="D2128">
        <v>708</v>
      </c>
      <c r="E2128" t="s">
        <v>27</v>
      </c>
      <c r="G2128" t="s">
        <v>841</v>
      </c>
      <c r="H2128" t="s">
        <v>2204</v>
      </c>
      <c r="I2128" s="134" t="s">
        <v>5306</v>
      </c>
      <c r="J2128" t="s">
        <v>30</v>
      </c>
      <c r="K2128" s="135" t="s">
        <v>5903</v>
      </c>
      <c r="L2128">
        <v>3347</v>
      </c>
      <c r="P2128">
        <v>9</v>
      </c>
      <c r="Q2128">
        <v>110</v>
      </c>
      <c r="R2128">
        <v>990</v>
      </c>
      <c r="S2128">
        <f>IFERROR(_xlfn.XLOOKUP(tbl_Facturas[[#This Row],[Key_Fact]],tbl_Manifiestos[Key_Manif],tbl_Manifiestos[Pagado a Broker],0),0)</f>
        <v>920.7</v>
      </c>
      <c r="T2128">
        <v>1483003.2599999961</v>
      </c>
    </row>
    <row r="2129" spans="1:20" x14ac:dyDescent="0.25">
      <c r="A2129" t="s">
        <v>5835</v>
      </c>
      <c r="B2129" t="str">
        <f>tbl_Facturas[[#This Row],[Factura]] &amp; "|" &amp; tbl_Facturas[[#This Row],[Proyecto OK]] &amp; "|" &amp; TEXT(tbl_Facturas[[#This Row],[Horas o Viaje]],"0.00") &amp; "|" &amp; TEXT(tbl_Facturas[[#This Row],[Costo unitario]],"0.00")</f>
        <v>2592|Lead Replacement Service|8.00|110.00</v>
      </c>
      <c r="C2129">
        <v>2592</v>
      </c>
      <c r="D2129">
        <v>708</v>
      </c>
      <c r="E2129" t="s">
        <v>27</v>
      </c>
      <c r="G2129" t="s">
        <v>841</v>
      </c>
      <c r="H2129" t="s">
        <v>2205</v>
      </c>
      <c r="I2129" s="134" t="s">
        <v>5306</v>
      </c>
      <c r="J2129" t="s">
        <v>30</v>
      </c>
      <c r="K2129" s="135" t="s">
        <v>5903</v>
      </c>
      <c r="L2129">
        <v>3347</v>
      </c>
      <c r="P2129">
        <v>8</v>
      </c>
      <c r="Q2129">
        <v>110</v>
      </c>
      <c r="R2129">
        <v>880</v>
      </c>
      <c r="S2129">
        <f>IFERROR(_xlfn.XLOOKUP(tbl_Facturas[[#This Row],[Key_Fact]],tbl_Manifiestos[Key_Manif],tbl_Manifiestos[Pagado a Broker],0),0)</f>
        <v>818.40000000000009</v>
      </c>
      <c r="T2129">
        <v>1483883.2599999961</v>
      </c>
    </row>
    <row r="2130" spans="1:20" x14ac:dyDescent="0.25">
      <c r="A2130" t="s">
        <v>5835</v>
      </c>
      <c r="B2130" t="str">
        <f>tbl_Facturas[[#This Row],[Factura]] &amp; "|" &amp; tbl_Facturas[[#This Row],[Proyecto OK]] &amp; "|" &amp; TEXT(tbl_Facturas[[#This Row],[Horas o Viaje]],"0.00") &amp; "|" &amp; TEXT(tbl_Facturas[[#This Row],[Costo unitario]],"0.00")</f>
        <v>2592|Lead Replacement Service|10.50|110.00</v>
      </c>
      <c r="C2130">
        <v>2592</v>
      </c>
      <c r="D2130">
        <v>708</v>
      </c>
      <c r="E2130" t="s">
        <v>27</v>
      </c>
      <c r="G2130" t="s">
        <v>841</v>
      </c>
      <c r="H2130" t="s">
        <v>2206</v>
      </c>
      <c r="I2130" s="134" t="s">
        <v>5306</v>
      </c>
      <c r="J2130" t="s">
        <v>30</v>
      </c>
      <c r="K2130" s="135" t="s">
        <v>5903</v>
      </c>
      <c r="L2130">
        <v>3347</v>
      </c>
      <c r="P2130">
        <v>10.5</v>
      </c>
      <c r="Q2130">
        <v>110</v>
      </c>
      <c r="R2130">
        <v>1155</v>
      </c>
      <c r="S2130">
        <f>IFERROR(_xlfn.XLOOKUP(tbl_Facturas[[#This Row],[Key_Fact]],tbl_Manifiestos[Key_Manif],tbl_Manifiestos[Pagado a Broker],0),0)</f>
        <v>1074.1500000000001</v>
      </c>
      <c r="T2130">
        <v>1485038.2599999961</v>
      </c>
    </row>
    <row r="2131" spans="1:20" x14ac:dyDescent="0.25">
      <c r="A2131" t="s">
        <v>5835</v>
      </c>
      <c r="B2131" t="str">
        <f>tbl_Facturas[[#This Row],[Factura]] &amp; "|" &amp; tbl_Facturas[[#This Row],[Proyecto OK]] &amp; "|" &amp; TEXT(tbl_Facturas[[#This Row],[Horas o Viaje]],"0.00") &amp; "|" &amp; TEXT(tbl_Facturas[[#This Row],[Costo unitario]],"0.00")</f>
        <v>2593|Lead Replacement Service|9.00|110.00</v>
      </c>
      <c r="C2131">
        <v>2593</v>
      </c>
      <c r="D2131">
        <v>19</v>
      </c>
      <c r="E2131" t="s">
        <v>12</v>
      </c>
      <c r="G2131" t="s">
        <v>24</v>
      </c>
      <c r="H2131" t="s">
        <v>2207</v>
      </c>
      <c r="I2131" s="134" t="s">
        <v>5306</v>
      </c>
      <c r="J2131" t="s">
        <v>878</v>
      </c>
      <c r="K2131" s="135" t="s">
        <v>5903</v>
      </c>
      <c r="L2131">
        <v>3364</v>
      </c>
      <c r="P2131">
        <v>9</v>
      </c>
      <c r="Q2131">
        <v>110</v>
      </c>
      <c r="R2131">
        <v>990</v>
      </c>
      <c r="S2131">
        <f>IFERROR(_xlfn.XLOOKUP(tbl_Facturas[[#This Row],[Key_Fact]],tbl_Manifiestos[Key_Manif],tbl_Manifiestos[Pagado a Broker],0),0)</f>
        <v>920.7</v>
      </c>
      <c r="T2131">
        <v>1486028.2599999961</v>
      </c>
    </row>
    <row r="2132" spans="1:20" x14ac:dyDescent="0.25">
      <c r="A2132" t="s">
        <v>5835</v>
      </c>
      <c r="B2132" t="str">
        <f>tbl_Facturas[[#This Row],[Factura]] &amp; "|" &amp; tbl_Facturas[[#This Row],[Proyecto OK]] &amp; "|" &amp; TEXT(tbl_Facturas[[#This Row],[Horas o Viaje]],"0.00") &amp; "|" &amp; TEXT(tbl_Facturas[[#This Row],[Costo unitario]],"0.00")</f>
        <v>2593|Lead Replacement Service|10.50|110.00</v>
      </c>
      <c r="C2132">
        <v>2593</v>
      </c>
      <c r="D2132">
        <v>58</v>
      </c>
      <c r="E2132" t="s">
        <v>12</v>
      </c>
      <c r="G2132" t="s">
        <v>539</v>
      </c>
      <c r="H2132" t="s">
        <v>2208</v>
      </c>
      <c r="I2132" s="134" t="s">
        <v>5306</v>
      </c>
      <c r="J2132" t="s">
        <v>878</v>
      </c>
      <c r="K2132" s="135" t="s">
        <v>5903</v>
      </c>
      <c r="L2132">
        <v>3364</v>
      </c>
      <c r="P2132">
        <v>10.5</v>
      </c>
      <c r="Q2132">
        <v>110</v>
      </c>
      <c r="R2132">
        <v>1155</v>
      </c>
      <c r="S2132">
        <f>IFERROR(_xlfn.XLOOKUP(tbl_Facturas[[#This Row],[Key_Fact]],tbl_Manifiestos[Key_Manif],tbl_Manifiestos[Pagado a Broker],0),0)</f>
        <v>1074.1500000000001</v>
      </c>
      <c r="T2132">
        <v>1487183.2599999961</v>
      </c>
    </row>
    <row r="2133" spans="1:20" x14ac:dyDescent="0.25">
      <c r="A2133" t="s">
        <v>5835</v>
      </c>
      <c r="B2133" t="str">
        <f>tbl_Facturas[[#This Row],[Factura]] &amp; "|" &amp; tbl_Facturas[[#This Row],[Proyecto OK]] &amp; "|" &amp; TEXT(tbl_Facturas[[#This Row],[Horas o Viaje]],"0.00") &amp; "|" &amp; TEXT(tbl_Facturas[[#This Row],[Costo unitario]],"0.00")</f>
        <v>2594|Lead Replacement Service|9.50|110.00</v>
      </c>
      <c r="C2133">
        <v>2594</v>
      </c>
      <c r="D2133">
        <v>73</v>
      </c>
      <c r="E2133" t="s">
        <v>19</v>
      </c>
      <c r="G2133" t="s">
        <v>20</v>
      </c>
      <c r="H2133" t="s">
        <v>2209</v>
      </c>
      <c r="I2133" s="134" t="s">
        <v>5306</v>
      </c>
      <c r="J2133" t="s">
        <v>828</v>
      </c>
      <c r="K2133" s="135" t="s">
        <v>5903</v>
      </c>
      <c r="L2133">
        <v>3365</v>
      </c>
      <c r="P2133">
        <v>9.5</v>
      </c>
      <c r="Q2133">
        <v>110</v>
      </c>
      <c r="R2133">
        <v>1045</v>
      </c>
      <c r="S2133">
        <f>IFERROR(_xlfn.XLOOKUP(tbl_Facturas[[#This Row],[Key_Fact]],tbl_Manifiestos[Key_Manif],tbl_Manifiestos[Pagado a Broker],0),0)</f>
        <v>0</v>
      </c>
      <c r="T2133">
        <v>1488228.2599999961</v>
      </c>
    </row>
    <row r="2134" spans="1:20" x14ac:dyDescent="0.25">
      <c r="A2134" t="s">
        <v>5835</v>
      </c>
      <c r="B2134" t="str">
        <f>tbl_Facturas[[#This Row],[Factura]] &amp; "|" &amp; tbl_Facturas[[#This Row],[Proyecto OK]] &amp; "|" &amp; TEXT(tbl_Facturas[[#This Row],[Horas o Viaje]],"0.00") &amp; "|" &amp; TEXT(tbl_Facturas[[#This Row],[Costo unitario]],"0.00")</f>
        <v>2594|Lead Replacement Service|8.50|110.00</v>
      </c>
      <c r="C2134">
        <v>2594</v>
      </c>
      <c r="D2134">
        <v>2</v>
      </c>
      <c r="E2134" t="s">
        <v>5305</v>
      </c>
      <c r="G2134" t="s">
        <v>1770</v>
      </c>
      <c r="H2134" t="s">
        <v>2210</v>
      </c>
      <c r="I2134" s="134" t="s">
        <v>5306</v>
      </c>
      <c r="J2134" t="s">
        <v>828</v>
      </c>
      <c r="K2134" s="135" t="s">
        <v>5903</v>
      </c>
      <c r="L2134">
        <v>3365</v>
      </c>
      <c r="P2134">
        <v>8.5</v>
      </c>
      <c r="Q2134">
        <v>110</v>
      </c>
      <c r="R2134">
        <v>935</v>
      </c>
      <c r="S2134">
        <f>IFERROR(_xlfn.XLOOKUP(tbl_Facturas[[#This Row],[Key_Fact]],tbl_Manifiestos[Key_Manif],tbl_Manifiestos[Pagado a Broker],0),0)</f>
        <v>869.55000000000007</v>
      </c>
      <c r="T2134">
        <v>1489163.2599999961</v>
      </c>
    </row>
    <row r="2135" spans="1:20" x14ac:dyDescent="0.25">
      <c r="A2135" t="s">
        <v>5835</v>
      </c>
      <c r="B2135" t="str">
        <f>tbl_Facturas[[#This Row],[Factura]] &amp; "|" &amp; tbl_Facturas[[#This Row],[Proyecto OK]] &amp; "|" &amp; TEXT(tbl_Facturas[[#This Row],[Horas o Viaje]],"0.00") &amp; "|" &amp; TEXT(tbl_Facturas[[#This Row],[Costo unitario]],"0.00")</f>
        <v>2594|Lead Replacement Service|9.50|110.00</v>
      </c>
      <c r="C2135">
        <v>2594</v>
      </c>
      <c r="D2135">
        <v>73</v>
      </c>
      <c r="E2135" t="s">
        <v>19</v>
      </c>
      <c r="G2135" t="s">
        <v>20</v>
      </c>
      <c r="H2135" t="s">
        <v>2211</v>
      </c>
      <c r="I2135" s="134" t="s">
        <v>5306</v>
      </c>
      <c r="J2135" t="s">
        <v>828</v>
      </c>
      <c r="K2135" s="135" t="s">
        <v>5903</v>
      </c>
      <c r="L2135">
        <v>3365</v>
      </c>
      <c r="P2135">
        <v>9.5</v>
      </c>
      <c r="Q2135">
        <v>110</v>
      </c>
      <c r="R2135">
        <v>1045</v>
      </c>
      <c r="S2135">
        <f>IFERROR(_xlfn.XLOOKUP(tbl_Facturas[[#This Row],[Key_Fact]],tbl_Manifiestos[Key_Manif],tbl_Manifiestos[Pagado a Broker],0),0)</f>
        <v>0</v>
      </c>
      <c r="T2135">
        <v>1490208.2599999961</v>
      </c>
    </row>
    <row r="2136" spans="1:20" x14ac:dyDescent="0.25">
      <c r="A2136" t="s">
        <v>5835</v>
      </c>
      <c r="B2136" t="str">
        <f>tbl_Facturas[[#This Row],[Factura]] &amp; "|" &amp; tbl_Facturas[[#This Row],[Proyecto OK]] &amp; "|" &amp; TEXT(tbl_Facturas[[#This Row],[Horas o Viaje]],"0.00") &amp; "|" &amp; TEXT(tbl_Facturas[[#This Row],[Costo unitario]],"0.00")</f>
        <v>2594|Lead Replacement Service|11.00|110.00</v>
      </c>
      <c r="C2136">
        <v>2594</v>
      </c>
      <c r="D2136">
        <v>58</v>
      </c>
      <c r="E2136" t="s">
        <v>12</v>
      </c>
      <c r="G2136" t="s">
        <v>539</v>
      </c>
      <c r="H2136" t="s">
        <v>2212</v>
      </c>
      <c r="I2136" s="134" t="s">
        <v>5306</v>
      </c>
      <c r="J2136" t="s">
        <v>828</v>
      </c>
      <c r="K2136" s="135" t="s">
        <v>5903</v>
      </c>
      <c r="L2136">
        <v>3365</v>
      </c>
      <c r="P2136">
        <v>11</v>
      </c>
      <c r="Q2136">
        <v>110</v>
      </c>
      <c r="R2136">
        <v>1210</v>
      </c>
      <c r="S2136">
        <f>IFERROR(_xlfn.XLOOKUP(tbl_Facturas[[#This Row],[Key_Fact]],tbl_Manifiestos[Key_Manif],tbl_Manifiestos[Pagado a Broker],0),0)</f>
        <v>1125.3</v>
      </c>
      <c r="T2136">
        <v>1491418.2599999961</v>
      </c>
    </row>
    <row r="2137" spans="1:20" x14ac:dyDescent="0.25">
      <c r="A2137" t="s">
        <v>5835</v>
      </c>
      <c r="B2137" t="str">
        <f>tbl_Facturas[[#This Row],[Factura]] &amp; "|" &amp; tbl_Facturas[[#This Row],[Proyecto OK]] &amp; "|" &amp; TEXT(tbl_Facturas[[#This Row],[Horas o Viaje]],"0.00") &amp; "|" &amp; TEXT(tbl_Facturas[[#This Row],[Costo unitario]],"0.00")</f>
        <v>2594|Lead Replacement Service|8.00|110.00</v>
      </c>
      <c r="C2137">
        <v>2594</v>
      </c>
      <c r="D2137">
        <v>73</v>
      </c>
      <c r="E2137" t="s">
        <v>19</v>
      </c>
      <c r="G2137" t="s">
        <v>20</v>
      </c>
      <c r="H2137" t="s">
        <v>2213</v>
      </c>
      <c r="I2137" s="134" t="s">
        <v>5306</v>
      </c>
      <c r="J2137" t="s">
        <v>828</v>
      </c>
      <c r="K2137" s="135" t="s">
        <v>5903</v>
      </c>
      <c r="L2137">
        <v>3365</v>
      </c>
      <c r="P2137">
        <v>8</v>
      </c>
      <c r="Q2137">
        <v>110</v>
      </c>
      <c r="R2137">
        <v>880</v>
      </c>
      <c r="S2137">
        <f>IFERROR(_xlfn.XLOOKUP(tbl_Facturas[[#This Row],[Key_Fact]],tbl_Manifiestos[Key_Manif],tbl_Manifiestos[Pagado a Broker],0),0)</f>
        <v>818.40000000000009</v>
      </c>
      <c r="T2137">
        <v>1492298.2599999961</v>
      </c>
    </row>
    <row r="2138" spans="1:20" x14ac:dyDescent="0.25">
      <c r="A2138" t="s">
        <v>5835</v>
      </c>
      <c r="B2138" t="str">
        <f>tbl_Facturas[[#This Row],[Factura]] &amp; "|" &amp; tbl_Facturas[[#This Row],[Proyecto OK]] &amp; "|" &amp; TEXT(tbl_Facturas[[#This Row],[Horas o Viaje]],"0.00") &amp; "|" &amp; TEXT(tbl_Facturas[[#This Row],[Costo unitario]],"0.00")</f>
        <v>2594|Lead Replacement Service|9.00|110.00</v>
      </c>
      <c r="C2138">
        <v>2594</v>
      </c>
      <c r="D2138">
        <v>58</v>
      </c>
      <c r="E2138" t="s">
        <v>12</v>
      </c>
      <c r="G2138" t="s">
        <v>539</v>
      </c>
      <c r="H2138" t="s">
        <v>2214</v>
      </c>
      <c r="I2138" s="134" t="s">
        <v>5306</v>
      </c>
      <c r="J2138" t="s">
        <v>828</v>
      </c>
      <c r="K2138" s="135" t="s">
        <v>5903</v>
      </c>
      <c r="L2138">
        <v>3365</v>
      </c>
      <c r="P2138">
        <v>9</v>
      </c>
      <c r="Q2138">
        <v>110</v>
      </c>
      <c r="R2138">
        <v>990</v>
      </c>
      <c r="S2138">
        <f>IFERROR(_xlfn.XLOOKUP(tbl_Facturas[[#This Row],[Key_Fact]],tbl_Manifiestos[Key_Manif],tbl_Manifiestos[Pagado a Broker],0),0)</f>
        <v>920.7</v>
      </c>
      <c r="T2138">
        <v>1493288.2599999961</v>
      </c>
    </row>
    <row r="2139" spans="1:20" x14ac:dyDescent="0.25">
      <c r="A2139" t="s">
        <v>5835</v>
      </c>
      <c r="B2139" t="str">
        <f>tbl_Facturas[[#This Row],[Factura]] &amp; "|" &amp; tbl_Facturas[[#This Row],[Proyecto OK]] &amp; "|" &amp; TEXT(tbl_Facturas[[#This Row],[Horas o Viaje]],"0.00") &amp; "|" &amp; TEXT(tbl_Facturas[[#This Row],[Costo unitario]],"0.00")</f>
        <v>2594|Lead Replacement Service|10.00|110.00</v>
      </c>
      <c r="C2139">
        <v>2594</v>
      </c>
      <c r="D2139">
        <v>58</v>
      </c>
      <c r="E2139" t="s">
        <v>12</v>
      </c>
      <c r="G2139" t="s">
        <v>539</v>
      </c>
      <c r="H2139" t="s">
        <v>2215</v>
      </c>
      <c r="I2139" s="134" t="s">
        <v>5306</v>
      </c>
      <c r="J2139" t="s">
        <v>828</v>
      </c>
      <c r="K2139" s="135" t="s">
        <v>5903</v>
      </c>
      <c r="L2139">
        <v>3365</v>
      </c>
      <c r="P2139">
        <v>10</v>
      </c>
      <c r="Q2139">
        <v>110</v>
      </c>
      <c r="R2139">
        <v>1100</v>
      </c>
      <c r="S2139">
        <f>IFERROR(_xlfn.XLOOKUP(tbl_Facturas[[#This Row],[Key_Fact]],tbl_Manifiestos[Key_Manif],tbl_Manifiestos[Pagado a Broker],0),0)</f>
        <v>1023</v>
      </c>
      <c r="T2139">
        <v>1494388.2599999961</v>
      </c>
    </row>
    <row r="2140" spans="1:20" x14ac:dyDescent="0.25">
      <c r="A2140" t="s">
        <v>5835</v>
      </c>
      <c r="B2140" t="str">
        <f>tbl_Facturas[[#This Row],[Factura]] &amp; "|" &amp; tbl_Facturas[[#This Row],[Proyecto OK]] &amp; "|" &amp; TEXT(tbl_Facturas[[#This Row],[Horas o Viaje]],"0.00") &amp; "|" &amp; TEXT(tbl_Facturas[[#This Row],[Costo unitario]],"0.00")</f>
        <v>2594|Lead Replacement Service|8.00|110.00</v>
      </c>
      <c r="C2140">
        <v>2594</v>
      </c>
      <c r="D2140">
        <v>515</v>
      </c>
      <c r="E2140" t="s">
        <v>27</v>
      </c>
      <c r="G2140" t="s">
        <v>54</v>
      </c>
      <c r="H2140" t="s">
        <v>2216</v>
      </c>
      <c r="I2140" s="134" t="s">
        <v>5306</v>
      </c>
      <c r="J2140" t="s">
        <v>828</v>
      </c>
      <c r="K2140" s="135" t="s">
        <v>5903</v>
      </c>
      <c r="L2140">
        <v>3365</v>
      </c>
      <c r="P2140">
        <v>8</v>
      </c>
      <c r="Q2140">
        <v>110</v>
      </c>
      <c r="R2140">
        <v>880</v>
      </c>
      <c r="S2140">
        <f>IFERROR(_xlfn.XLOOKUP(tbl_Facturas[[#This Row],[Key_Fact]],tbl_Manifiestos[Key_Manif],tbl_Manifiestos[Pagado a Broker],0),0)</f>
        <v>818.40000000000009</v>
      </c>
      <c r="T2140">
        <v>1495268.2599999961</v>
      </c>
    </row>
    <row r="2141" spans="1:20" x14ac:dyDescent="0.25">
      <c r="A2141" t="s">
        <v>5835</v>
      </c>
      <c r="B2141" t="str">
        <f>tbl_Facturas[[#This Row],[Factura]] &amp; "|" &amp; tbl_Facturas[[#This Row],[Proyecto OK]] &amp; "|" &amp; TEXT(tbl_Facturas[[#This Row],[Horas o Viaje]],"0.00") &amp; "|" &amp; TEXT(tbl_Facturas[[#This Row],[Costo unitario]],"0.00")</f>
        <v>2594|Lead Replacement Service|11.00|110.00</v>
      </c>
      <c r="C2141">
        <v>2594</v>
      </c>
      <c r="D2141">
        <v>664</v>
      </c>
      <c r="E2141" t="s">
        <v>1982</v>
      </c>
      <c r="G2141" t="s">
        <v>664</v>
      </c>
      <c r="H2141" t="s">
        <v>2217</v>
      </c>
      <c r="I2141" s="134" t="s">
        <v>5306</v>
      </c>
      <c r="J2141" t="s">
        <v>828</v>
      </c>
      <c r="K2141" s="135" t="s">
        <v>5903</v>
      </c>
      <c r="L2141">
        <v>3365</v>
      </c>
      <c r="P2141">
        <v>11</v>
      </c>
      <c r="Q2141">
        <v>110</v>
      </c>
      <c r="R2141">
        <v>1210</v>
      </c>
      <c r="S2141">
        <f>IFERROR(_xlfn.XLOOKUP(tbl_Facturas[[#This Row],[Key_Fact]],tbl_Manifiestos[Key_Manif],tbl_Manifiestos[Pagado a Broker],0),0)</f>
        <v>1125.3</v>
      </c>
      <c r="T2141">
        <v>1496478.2599999961</v>
      </c>
    </row>
    <row r="2142" spans="1:20" x14ac:dyDescent="0.25">
      <c r="A2142" t="s">
        <v>5835</v>
      </c>
      <c r="B2142" t="str">
        <f>tbl_Facturas[[#This Row],[Factura]] &amp; "|" &amp; tbl_Facturas[[#This Row],[Proyecto OK]] &amp; "|" &amp; TEXT(tbl_Facturas[[#This Row],[Horas o Viaje]],"0.00") &amp; "|" &amp; TEXT(tbl_Facturas[[#This Row],[Costo unitario]],"0.00")</f>
        <v>2594|Lead Replacement Service|10.50|110.00</v>
      </c>
      <c r="C2142">
        <v>2594</v>
      </c>
      <c r="D2142">
        <v>58</v>
      </c>
      <c r="G2142" t="s">
        <v>52</v>
      </c>
      <c r="H2142" t="s">
        <v>2218</v>
      </c>
      <c r="I2142" s="134" t="s">
        <v>5306</v>
      </c>
      <c r="J2142" t="s">
        <v>828</v>
      </c>
      <c r="K2142" s="135" t="s">
        <v>5903</v>
      </c>
      <c r="L2142">
        <v>3365</v>
      </c>
      <c r="P2142">
        <v>10.5</v>
      </c>
      <c r="Q2142">
        <v>110</v>
      </c>
      <c r="R2142">
        <v>1155</v>
      </c>
      <c r="S2142">
        <f>IFERROR(_xlfn.XLOOKUP(tbl_Facturas[[#This Row],[Key_Fact]],tbl_Manifiestos[Key_Manif],tbl_Manifiestos[Pagado a Broker],0),0)</f>
        <v>1074.1500000000001</v>
      </c>
      <c r="T2142">
        <v>1497633.2599999961</v>
      </c>
    </row>
    <row r="2143" spans="1:20" x14ac:dyDescent="0.25">
      <c r="A2143" t="s">
        <v>5835</v>
      </c>
      <c r="B2143" t="str">
        <f>tbl_Facturas[[#This Row],[Factura]] &amp; "|" &amp; tbl_Facturas[[#This Row],[Proyecto OK]] &amp; "|" &amp; TEXT(tbl_Facturas[[#This Row],[Horas o Viaje]],"0.00") &amp; "|" &amp; TEXT(tbl_Facturas[[#This Row],[Costo unitario]],"0.00")</f>
        <v>2594|Lead Replacement Service|8.25|110.00</v>
      </c>
      <c r="C2143">
        <v>2594</v>
      </c>
      <c r="D2143">
        <v>11</v>
      </c>
      <c r="E2143" t="s">
        <v>12</v>
      </c>
      <c r="G2143" t="s">
        <v>13</v>
      </c>
      <c r="H2143" t="s">
        <v>2219</v>
      </c>
      <c r="I2143" s="134" t="s">
        <v>5306</v>
      </c>
      <c r="J2143" t="s">
        <v>828</v>
      </c>
      <c r="K2143" s="135" t="s">
        <v>5903</v>
      </c>
      <c r="L2143">
        <v>3365</v>
      </c>
      <c r="P2143">
        <v>8.25</v>
      </c>
      <c r="Q2143">
        <v>110</v>
      </c>
      <c r="R2143">
        <v>907.5</v>
      </c>
      <c r="S2143">
        <f>IFERROR(_xlfn.XLOOKUP(tbl_Facturas[[#This Row],[Key_Fact]],tbl_Manifiestos[Key_Manif],tbl_Manifiestos[Pagado a Broker],0),0)</f>
        <v>843.97500000000002</v>
      </c>
      <c r="T2143">
        <v>1498540.7599999961</v>
      </c>
    </row>
    <row r="2144" spans="1:20" x14ac:dyDescent="0.25">
      <c r="A2144" t="s">
        <v>5835</v>
      </c>
      <c r="B2144" t="str">
        <f>tbl_Facturas[[#This Row],[Factura]] &amp; "|" &amp; tbl_Facturas[[#This Row],[Proyecto OK]] &amp; "|" &amp; TEXT(tbl_Facturas[[#This Row],[Horas o Viaje]],"0.00") &amp; "|" &amp; TEXT(tbl_Facturas[[#This Row],[Costo unitario]],"0.00")</f>
        <v>2594|Lead Replacement Service|8.50|110.00</v>
      </c>
      <c r="C2144">
        <v>2594</v>
      </c>
      <c r="D2144">
        <v>11</v>
      </c>
      <c r="G2144" t="s">
        <v>52</v>
      </c>
      <c r="H2144" t="s">
        <v>2220</v>
      </c>
      <c r="I2144" s="134" t="s">
        <v>5306</v>
      </c>
      <c r="J2144" t="s">
        <v>828</v>
      </c>
      <c r="K2144" s="135" t="s">
        <v>5903</v>
      </c>
      <c r="L2144">
        <v>3365</v>
      </c>
      <c r="P2144">
        <v>8.5</v>
      </c>
      <c r="Q2144">
        <v>110</v>
      </c>
      <c r="R2144">
        <v>935</v>
      </c>
      <c r="S2144">
        <f>IFERROR(_xlfn.XLOOKUP(tbl_Facturas[[#This Row],[Key_Fact]],tbl_Manifiestos[Key_Manif],tbl_Manifiestos[Pagado a Broker],0),0)</f>
        <v>869.55000000000007</v>
      </c>
      <c r="T2144">
        <v>1499475.7599999961</v>
      </c>
    </row>
    <row r="2145" spans="1:20" x14ac:dyDescent="0.25">
      <c r="A2145" t="s">
        <v>5835</v>
      </c>
      <c r="B2145" t="str">
        <f>tbl_Facturas[[#This Row],[Factura]] &amp; "|" &amp; tbl_Facturas[[#This Row],[Proyecto OK]] &amp; "|" &amp; TEXT(tbl_Facturas[[#This Row],[Horas o Viaje]],"0.00") &amp; "|" &amp; TEXT(tbl_Facturas[[#This Row],[Costo unitario]],"0.00")</f>
        <v>2594|Lead Replacement Service|10.00|110.00</v>
      </c>
      <c r="C2145">
        <v>2594</v>
      </c>
      <c r="D2145">
        <v>325</v>
      </c>
      <c r="E2145" t="s">
        <v>27</v>
      </c>
      <c r="G2145" t="s">
        <v>34</v>
      </c>
      <c r="H2145" t="s">
        <v>2221</v>
      </c>
      <c r="I2145" s="134" t="s">
        <v>5306</v>
      </c>
      <c r="J2145" t="s">
        <v>828</v>
      </c>
      <c r="K2145" s="135" t="s">
        <v>5903</v>
      </c>
      <c r="L2145">
        <v>3365</v>
      </c>
      <c r="P2145">
        <v>10</v>
      </c>
      <c r="Q2145">
        <v>110</v>
      </c>
      <c r="R2145">
        <v>1100</v>
      </c>
      <c r="S2145">
        <f>IFERROR(_xlfn.XLOOKUP(tbl_Facturas[[#This Row],[Key_Fact]],tbl_Manifiestos[Key_Manif],tbl_Manifiestos[Pagado a Broker],0),0)</f>
        <v>1023</v>
      </c>
      <c r="T2145">
        <v>1500575.7599999961</v>
      </c>
    </row>
    <row r="2146" spans="1:20" x14ac:dyDescent="0.25">
      <c r="A2146" t="s">
        <v>5835</v>
      </c>
      <c r="B2146" t="str">
        <f>tbl_Facturas[[#This Row],[Factura]] &amp; "|" &amp; tbl_Facturas[[#This Row],[Proyecto OK]] &amp; "|" &amp; TEXT(tbl_Facturas[[#This Row],[Horas o Viaje]],"0.00") &amp; "|" &amp; TEXT(tbl_Facturas[[#This Row],[Costo unitario]],"0.00")</f>
        <v>2594|Lead Replacement Service|8.00|110.00</v>
      </c>
      <c r="C2146">
        <v>2594</v>
      </c>
      <c r="D2146">
        <v>103</v>
      </c>
      <c r="E2146" t="s">
        <v>27</v>
      </c>
      <c r="G2146" t="s">
        <v>284</v>
      </c>
      <c r="H2146" t="s">
        <v>2222</v>
      </c>
      <c r="I2146" s="134" t="s">
        <v>5306</v>
      </c>
      <c r="J2146" t="s">
        <v>828</v>
      </c>
      <c r="K2146" s="135" t="s">
        <v>5903</v>
      </c>
      <c r="L2146">
        <v>3365</v>
      </c>
      <c r="P2146">
        <v>8</v>
      </c>
      <c r="Q2146">
        <v>110</v>
      </c>
      <c r="R2146">
        <v>880</v>
      </c>
      <c r="S2146">
        <f>IFERROR(_xlfn.XLOOKUP(tbl_Facturas[[#This Row],[Key_Fact]],tbl_Manifiestos[Key_Manif],tbl_Manifiestos[Pagado a Broker],0),0)</f>
        <v>818.40000000000009</v>
      </c>
      <c r="T2146">
        <v>1501455.7599999961</v>
      </c>
    </row>
    <row r="2147" spans="1:20" x14ac:dyDescent="0.25">
      <c r="A2147" t="s">
        <v>5835</v>
      </c>
      <c r="B2147" t="str">
        <f>tbl_Facturas[[#This Row],[Factura]] &amp; "|" &amp; tbl_Facturas[[#This Row],[Proyecto OK]] &amp; "|" &amp; TEXT(tbl_Facturas[[#This Row],[Horas o Viaje]],"0.00") &amp; "|" &amp; TEXT(tbl_Facturas[[#This Row],[Costo unitario]],"0.00")</f>
        <v>2594|Lead Replacement Service|7.25|110.00</v>
      </c>
      <c r="C2147">
        <v>2594</v>
      </c>
      <c r="D2147">
        <v>606</v>
      </c>
      <c r="E2147" t="s">
        <v>5305</v>
      </c>
      <c r="G2147" t="s">
        <v>1291</v>
      </c>
      <c r="H2147" t="s">
        <v>2223</v>
      </c>
      <c r="I2147" s="134" t="s">
        <v>5306</v>
      </c>
      <c r="J2147" t="s">
        <v>828</v>
      </c>
      <c r="K2147" s="135" t="s">
        <v>5903</v>
      </c>
      <c r="L2147">
        <v>3365</v>
      </c>
      <c r="P2147">
        <v>7.25</v>
      </c>
      <c r="Q2147">
        <v>110</v>
      </c>
      <c r="R2147">
        <v>797.5</v>
      </c>
      <c r="S2147">
        <f>IFERROR(_xlfn.XLOOKUP(tbl_Facturas[[#This Row],[Key_Fact]],tbl_Manifiestos[Key_Manif],tbl_Manifiestos[Pagado a Broker],0),0)</f>
        <v>0</v>
      </c>
      <c r="T2147">
        <v>1502253.2599999961</v>
      </c>
    </row>
    <row r="2148" spans="1:20" x14ac:dyDescent="0.25">
      <c r="A2148" t="s">
        <v>5835</v>
      </c>
      <c r="B2148" t="str">
        <f>tbl_Facturas[[#This Row],[Factura]] &amp; "|" &amp; tbl_Facturas[[#This Row],[Proyecto OK]] &amp; "|" &amp; TEXT(tbl_Facturas[[#This Row],[Horas o Viaje]],"0.00") &amp; "|" &amp; TEXT(tbl_Facturas[[#This Row],[Costo unitario]],"0.00")</f>
        <v>2594|Lead Replacement Service|10.00|110.00</v>
      </c>
      <c r="C2148">
        <v>2594</v>
      </c>
      <c r="D2148">
        <v>76</v>
      </c>
      <c r="E2148" t="s">
        <v>5309</v>
      </c>
      <c r="G2148" t="s">
        <v>1287</v>
      </c>
      <c r="H2148" t="s">
        <v>2224</v>
      </c>
      <c r="I2148" s="134" t="s">
        <v>5306</v>
      </c>
      <c r="J2148" t="s">
        <v>828</v>
      </c>
      <c r="K2148" s="135" t="s">
        <v>5903</v>
      </c>
      <c r="L2148">
        <v>3365</v>
      </c>
      <c r="P2148">
        <v>10</v>
      </c>
      <c r="Q2148">
        <v>110</v>
      </c>
      <c r="R2148">
        <v>1100</v>
      </c>
      <c r="S2148">
        <f>IFERROR(_xlfn.XLOOKUP(tbl_Facturas[[#This Row],[Key_Fact]],tbl_Manifiestos[Key_Manif],tbl_Manifiestos[Pagado a Broker],0),0)</f>
        <v>1023</v>
      </c>
      <c r="T2148">
        <v>1503353.2599999961</v>
      </c>
    </row>
    <row r="2149" spans="1:20" x14ac:dyDescent="0.25">
      <c r="A2149" t="s">
        <v>5835</v>
      </c>
      <c r="B2149" t="str">
        <f>tbl_Facturas[[#This Row],[Factura]] &amp; "|" &amp; tbl_Facturas[[#This Row],[Proyecto OK]] &amp; "|" &amp; TEXT(tbl_Facturas[[#This Row],[Horas o Viaje]],"0.00") &amp; "|" &amp; TEXT(tbl_Facturas[[#This Row],[Costo unitario]],"0.00")</f>
        <v>2594|Lead Replacement Service|9.00|110.00</v>
      </c>
      <c r="C2149">
        <v>2594</v>
      </c>
      <c r="D2149">
        <v>620</v>
      </c>
      <c r="E2149" t="s">
        <v>2225</v>
      </c>
      <c r="G2149" t="s">
        <v>2111</v>
      </c>
      <c r="H2149" t="s">
        <v>2226</v>
      </c>
      <c r="I2149" s="134" t="s">
        <v>5306</v>
      </c>
      <c r="J2149" t="s">
        <v>828</v>
      </c>
      <c r="K2149" s="135" t="s">
        <v>5903</v>
      </c>
      <c r="L2149">
        <v>3365</v>
      </c>
      <c r="P2149">
        <v>9</v>
      </c>
      <c r="Q2149">
        <v>110</v>
      </c>
      <c r="R2149">
        <v>990</v>
      </c>
      <c r="S2149">
        <f>IFERROR(_xlfn.XLOOKUP(tbl_Facturas[[#This Row],[Key_Fact]],tbl_Manifiestos[Key_Manif],tbl_Manifiestos[Pagado a Broker],0),0)</f>
        <v>920.7</v>
      </c>
      <c r="T2149">
        <v>1504343.2599999961</v>
      </c>
    </row>
    <row r="2150" spans="1:20" x14ac:dyDescent="0.25">
      <c r="A2150" t="s">
        <v>5835</v>
      </c>
      <c r="B2150" t="str">
        <f>tbl_Facturas[[#This Row],[Factura]] &amp; "|" &amp; tbl_Facturas[[#This Row],[Proyecto OK]] &amp; "|" &amp; TEXT(tbl_Facturas[[#This Row],[Horas o Viaje]],"0.00") &amp; "|" &amp; TEXT(tbl_Facturas[[#This Row],[Costo unitario]],"0.00")</f>
        <v>2594|Lead Replacement Service|11.50|110.00</v>
      </c>
      <c r="C2150">
        <v>2594</v>
      </c>
      <c r="D2150">
        <v>76</v>
      </c>
      <c r="E2150" t="s">
        <v>5309</v>
      </c>
      <c r="G2150" t="s">
        <v>1287</v>
      </c>
      <c r="H2150" t="s">
        <v>2227</v>
      </c>
      <c r="I2150" s="134" t="s">
        <v>5306</v>
      </c>
      <c r="J2150" t="s">
        <v>828</v>
      </c>
      <c r="K2150" s="135" t="s">
        <v>5903</v>
      </c>
      <c r="L2150">
        <v>3365</v>
      </c>
      <c r="P2150">
        <v>11.5</v>
      </c>
      <c r="Q2150">
        <v>110</v>
      </c>
      <c r="R2150">
        <v>1265</v>
      </c>
      <c r="S2150">
        <f>IFERROR(_xlfn.XLOOKUP(tbl_Facturas[[#This Row],[Key_Fact]],tbl_Manifiestos[Key_Manif],tbl_Manifiestos[Pagado a Broker],0),0)</f>
        <v>0</v>
      </c>
      <c r="T2150">
        <v>1505608.2599999961</v>
      </c>
    </row>
    <row r="2151" spans="1:20" x14ac:dyDescent="0.25">
      <c r="A2151" t="s">
        <v>5835</v>
      </c>
      <c r="B2151" t="str">
        <f>tbl_Facturas[[#This Row],[Factura]] &amp; "|" &amp; tbl_Facturas[[#This Row],[Proyecto OK]] &amp; "|" &amp; TEXT(tbl_Facturas[[#This Row],[Horas o Viaje]],"0.00") &amp; "|" &amp; TEXT(tbl_Facturas[[#This Row],[Costo unitario]],"0.00")</f>
        <v>2595|Lead Replacement Service|7.25|110.00</v>
      </c>
      <c r="C2151">
        <v>2595</v>
      </c>
      <c r="D2151">
        <v>708</v>
      </c>
      <c r="E2151" t="s">
        <v>27</v>
      </c>
      <c r="G2151" t="s">
        <v>841</v>
      </c>
      <c r="H2151" t="s">
        <v>2228</v>
      </c>
      <c r="I2151" s="134" t="s">
        <v>5306</v>
      </c>
      <c r="J2151" t="s">
        <v>1180</v>
      </c>
      <c r="K2151" s="135" t="s">
        <v>5903</v>
      </c>
      <c r="L2151">
        <v>3366</v>
      </c>
      <c r="P2151">
        <v>7.25</v>
      </c>
      <c r="Q2151">
        <v>110</v>
      </c>
      <c r="R2151">
        <v>797.5</v>
      </c>
      <c r="S2151">
        <f>IFERROR(_xlfn.XLOOKUP(tbl_Facturas[[#This Row],[Key_Fact]],tbl_Manifiestos[Key_Manif],tbl_Manifiestos[Pagado a Broker],0),0)</f>
        <v>741.67500000000007</v>
      </c>
      <c r="T2151">
        <v>1506405.7599999961</v>
      </c>
    </row>
    <row r="2152" spans="1:20" x14ac:dyDescent="0.25">
      <c r="A2152" t="s">
        <v>5835</v>
      </c>
      <c r="B2152" t="str">
        <f>tbl_Facturas[[#This Row],[Factura]] &amp; "|" &amp; tbl_Facturas[[#This Row],[Proyecto OK]] &amp; "|" &amp; TEXT(tbl_Facturas[[#This Row],[Horas o Viaje]],"0.00") &amp; "|" &amp; TEXT(tbl_Facturas[[#This Row],[Costo unitario]],"0.00")</f>
        <v>2595|Lead Replacement Service|7.50|110.00</v>
      </c>
      <c r="C2152">
        <v>2595</v>
      </c>
      <c r="D2152">
        <v>54</v>
      </c>
      <c r="E2152" t="s">
        <v>5305</v>
      </c>
      <c r="G2152" t="s">
        <v>479</v>
      </c>
      <c r="H2152" t="s">
        <v>2229</v>
      </c>
      <c r="I2152" s="134" t="s">
        <v>5306</v>
      </c>
      <c r="J2152" t="s">
        <v>1180</v>
      </c>
      <c r="K2152" s="135" t="s">
        <v>5903</v>
      </c>
      <c r="L2152">
        <v>3366</v>
      </c>
      <c r="P2152">
        <v>7.5</v>
      </c>
      <c r="Q2152">
        <v>110</v>
      </c>
      <c r="R2152">
        <v>825</v>
      </c>
      <c r="S2152">
        <f>IFERROR(_xlfn.XLOOKUP(tbl_Facturas[[#This Row],[Key_Fact]],tbl_Manifiestos[Key_Manif],tbl_Manifiestos[Pagado a Broker],0),0)</f>
        <v>0</v>
      </c>
      <c r="T2152">
        <v>1507230.7599999961</v>
      </c>
    </row>
    <row r="2153" spans="1:20" x14ac:dyDescent="0.25">
      <c r="A2153" t="s">
        <v>5835</v>
      </c>
      <c r="B2153" t="str">
        <f>tbl_Facturas[[#This Row],[Factura]] &amp; "|" &amp; tbl_Facturas[[#This Row],[Proyecto OK]] &amp; "|" &amp; TEXT(tbl_Facturas[[#This Row],[Horas o Viaje]],"0.00") &amp; "|" &amp; TEXT(tbl_Facturas[[#This Row],[Costo unitario]],"0.00")</f>
        <v>2595|Lead Replacement Service|8.00|110.00</v>
      </c>
      <c r="C2153">
        <v>2595</v>
      </c>
      <c r="D2153">
        <v>661</v>
      </c>
      <c r="E2153" t="s">
        <v>5309</v>
      </c>
      <c r="G2153" t="s">
        <v>649</v>
      </c>
      <c r="H2153" t="s">
        <v>2230</v>
      </c>
      <c r="I2153" s="134" t="s">
        <v>5306</v>
      </c>
      <c r="J2153" t="s">
        <v>1180</v>
      </c>
      <c r="K2153" s="135" t="s">
        <v>5903</v>
      </c>
      <c r="L2153">
        <v>3366</v>
      </c>
      <c r="P2153">
        <v>8</v>
      </c>
      <c r="Q2153">
        <v>110</v>
      </c>
      <c r="R2153">
        <v>880</v>
      </c>
      <c r="S2153">
        <f>IFERROR(_xlfn.XLOOKUP(tbl_Facturas[[#This Row],[Key_Fact]],tbl_Manifiestos[Key_Manif],tbl_Manifiestos[Pagado a Broker],0),0)</f>
        <v>0</v>
      </c>
      <c r="T2153">
        <v>1508110.7599999961</v>
      </c>
    </row>
    <row r="2154" spans="1:20" x14ac:dyDescent="0.25">
      <c r="A2154" t="s">
        <v>5835</v>
      </c>
      <c r="B2154" t="str">
        <f>tbl_Facturas[[#This Row],[Factura]] &amp; "|" &amp; tbl_Facturas[[#This Row],[Proyecto OK]] &amp; "|" &amp; TEXT(tbl_Facturas[[#This Row],[Horas o Viaje]],"0.00") &amp; "|" &amp; TEXT(tbl_Facturas[[#This Row],[Costo unitario]],"0.00")</f>
        <v>2596|Martam|8.50|110.00</v>
      </c>
      <c r="C2154">
        <v>2596</v>
      </c>
      <c r="D2154">
        <v>371</v>
      </c>
      <c r="E2154" t="s">
        <v>1808</v>
      </c>
      <c r="G2154" t="s">
        <v>1940</v>
      </c>
      <c r="H2154" t="s">
        <v>2231</v>
      </c>
      <c r="I2154" s="134" t="s">
        <v>5339</v>
      </c>
      <c r="J2154" t="s">
        <v>2133</v>
      </c>
      <c r="K2154" s="135" t="s">
        <v>2133</v>
      </c>
      <c r="M2154" t="s">
        <v>146</v>
      </c>
      <c r="P2154">
        <v>8.5</v>
      </c>
      <c r="Q2154">
        <v>110</v>
      </c>
      <c r="R2154">
        <v>935</v>
      </c>
      <c r="S2154">
        <f>IFERROR(_xlfn.XLOOKUP(tbl_Facturas[[#This Row],[Key_Fact]],tbl_Manifiestos[Key_Manif],tbl_Manifiestos[Pagado a Broker],0),0)</f>
        <v>841.5</v>
      </c>
      <c r="T2154">
        <v>1509045.7599999961</v>
      </c>
    </row>
    <row r="2155" spans="1:20" x14ac:dyDescent="0.25">
      <c r="A2155" t="s">
        <v>5835</v>
      </c>
      <c r="B2155" t="str">
        <f>tbl_Facturas[[#This Row],[Factura]] &amp; "|" &amp; tbl_Facturas[[#This Row],[Proyecto OK]] &amp; "|" &amp; TEXT(tbl_Facturas[[#This Row],[Horas o Viaje]],"0.00") &amp; "|" &amp; TEXT(tbl_Facturas[[#This Row],[Costo unitario]],"0.00")</f>
        <v>2596|Martam|9.75|110.00</v>
      </c>
      <c r="C2155">
        <v>2596</v>
      </c>
      <c r="D2155">
        <v>82</v>
      </c>
      <c r="E2155" t="s">
        <v>12</v>
      </c>
      <c r="G2155" t="s">
        <v>792</v>
      </c>
      <c r="H2155" t="s">
        <v>2232</v>
      </c>
      <c r="I2155" s="134" t="s">
        <v>5339</v>
      </c>
      <c r="J2155" t="s">
        <v>2133</v>
      </c>
      <c r="K2155" s="135" t="s">
        <v>2133</v>
      </c>
      <c r="P2155">
        <v>9.75</v>
      </c>
      <c r="Q2155">
        <v>110</v>
      </c>
      <c r="R2155">
        <v>1072.5</v>
      </c>
      <c r="S2155">
        <f>IFERROR(_xlfn.XLOOKUP(tbl_Facturas[[#This Row],[Key_Fact]],tbl_Manifiestos[Key_Manif],tbl_Manifiestos[Pagado a Broker],0),0)</f>
        <v>997.42500000000007</v>
      </c>
      <c r="T2155">
        <v>1510118.2599999961</v>
      </c>
    </row>
    <row r="2156" spans="1:20" x14ac:dyDescent="0.25">
      <c r="A2156" t="s">
        <v>5835</v>
      </c>
      <c r="B2156" t="str">
        <f>tbl_Facturas[[#This Row],[Factura]] &amp; "|" &amp; tbl_Facturas[[#This Row],[Proyecto OK]] &amp; "|" &amp; TEXT(tbl_Facturas[[#This Row],[Horas o Viaje]],"0.00") &amp; "|" &amp; TEXT(tbl_Facturas[[#This Row],[Costo unitario]],"0.00")</f>
        <v>2596|Martam|9.75|110.00</v>
      </c>
      <c r="C2156">
        <v>2596</v>
      </c>
      <c r="D2156">
        <v>114</v>
      </c>
      <c r="E2156" t="s">
        <v>27</v>
      </c>
      <c r="G2156" t="s">
        <v>57</v>
      </c>
      <c r="H2156" t="s">
        <v>2233</v>
      </c>
      <c r="I2156" s="134" t="s">
        <v>5339</v>
      </c>
      <c r="J2156" t="s">
        <v>2133</v>
      </c>
      <c r="K2156" s="135" t="s">
        <v>2133</v>
      </c>
      <c r="M2156" t="s">
        <v>146</v>
      </c>
      <c r="P2156">
        <v>9.75</v>
      </c>
      <c r="Q2156">
        <v>110</v>
      </c>
      <c r="R2156">
        <v>1072.5</v>
      </c>
      <c r="S2156">
        <f>IFERROR(_xlfn.XLOOKUP(tbl_Facturas[[#This Row],[Key_Fact]],tbl_Manifiestos[Key_Manif],tbl_Manifiestos[Pagado a Broker],0),0)</f>
        <v>997.42500000000007</v>
      </c>
      <c r="T2156">
        <v>1511190.7599999961</v>
      </c>
    </row>
    <row r="2157" spans="1:20" x14ac:dyDescent="0.25">
      <c r="A2157" t="s">
        <v>5835</v>
      </c>
      <c r="B2157" t="str">
        <f>tbl_Facturas[[#This Row],[Factura]] &amp; "|" &amp; tbl_Facturas[[#This Row],[Proyecto OK]] &amp; "|" &amp; TEXT(tbl_Facturas[[#This Row],[Horas o Viaje]],"0.00") &amp; "|" &amp; TEXT(tbl_Facturas[[#This Row],[Costo unitario]],"0.00")</f>
        <v>2596|Martam|9.50|110.00</v>
      </c>
      <c r="C2157">
        <v>2596</v>
      </c>
      <c r="D2157">
        <v>11</v>
      </c>
      <c r="E2157" t="s">
        <v>12</v>
      </c>
      <c r="G2157" t="s">
        <v>13</v>
      </c>
      <c r="H2157" t="s">
        <v>2234</v>
      </c>
      <c r="I2157" s="134" t="s">
        <v>5339</v>
      </c>
      <c r="J2157" t="s">
        <v>2133</v>
      </c>
      <c r="K2157" s="135" t="s">
        <v>2133</v>
      </c>
      <c r="P2157">
        <v>9.5</v>
      </c>
      <c r="Q2157">
        <v>110</v>
      </c>
      <c r="R2157">
        <v>1045</v>
      </c>
      <c r="S2157">
        <f>IFERROR(_xlfn.XLOOKUP(tbl_Facturas[[#This Row],[Key_Fact]],tbl_Manifiestos[Key_Manif],tbl_Manifiestos[Pagado a Broker],0),0)</f>
        <v>971.85</v>
      </c>
      <c r="T2157">
        <v>1512235.7599999961</v>
      </c>
    </row>
    <row r="2158" spans="1:20" x14ac:dyDescent="0.25">
      <c r="A2158" t="s">
        <v>5835</v>
      </c>
      <c r="B2158" t="str">
        <f>tbl_Facturas[[#This Row],[Factura]] &amp; "|" &amp; tbl_Facturas[[#This Row],[Proyecto OK]] &amp; "|" &amp; TEXT(tbl_Facturas[[#This Row],[Horas o Viaje]],"0.00") &amp; "|" &amp; TEXT(tbl_Facturas[[#This Row],[Costo unitario]],"0.00")</f>
        <v>2596|Martam|8.00|110.00</v>
      </c>
      <c r="C2158">
        <v>2596</v>
      </c>
      <c r="D2158">
        <v>371</v>
      </c>
      <c r="E2158" t="s">
        <v>1808</v>
      </c>
      <c r="G2158" t="s">
        <v>1940</v>
      </c>
      <c r="H2158" t="s">
        <v>2235</v>
      </c>
      <c r="I2158" s="134" t="s">
        <v>5339</v>
      </c>
      <c r="J2158" t="s">
        <v>2133</v>
      </c>
      <c r="K2158" s="135" t="s">
        <v>2133</v>
      </c>
      <c r="P2158">
        <v>8</v>
      </c>
      <c r="Q2158">
        <v>110</v>
      </c>
      <c r="R2158">
        <v>880</v>
      </c>
      <c r="S2158">
        <f>IFERROR(_xlfn.XLOOKUP(tbl_Facturas[[#This Row],[Key_Fact]],tbl_Manifiestos[Key_Manif],tbl_Manifiestos[Pagado a Broker],0),0)</f>
        <v>792</v>
      </c>
      <c r="T2158">
        <v>1513115.7599999961</v>
      </c>
    </row>
    <row r="2159" spans="1:20" x14ac:dyDescent="0.25">
      <c r="A2159" t="s">
        <v>5835</v>
      </c>
      <c r="B2159" t="str">
        <f>tbl_Facturas[[#This Row],[Factura]] &amp; "|" &amp; tbl_Facturas[[#This Row],[Proyecto OK]] &amp; "|" &amp; TEXT(tbl_Facturas[[#This Row],[Horas o Viaje]],"0.00") &amp; "|" &amp; TEXT(tbl_Facturas[[#This Row],[Costo unitario]],"0.00")</f>
        <v>2596|Martam|7.00|110.00</v>
      </c>
      <c r="C2159">
        <v>2596</v>
      </c>
      <c r="D2159">
        <v>82</v>
      </c>
      <c r="E2159" t="s">
        <v>12</v>
      </c>
      <c r="G2159" t="s">
        <v>792</v>
      </c>
      <c r="H2159" t="s">
        <v>2236</v>
      </c>
      <c r="I2159" s="134" t="s">
        <v>5339</v>
      </c>
      <c r="J2159" t="s">
        <v>2133</v>
      </c>
      <c r="K2159" s="135" t="s">
        <v>2133</v>
      </c>
      <c r="P2159">
        <v>7</v>
      </c>
      <c r="Q2159">
        <v>110</v>
      </c>
      <c r="R2159">
        <v>770</v>
      </c>
      <c r="S2159">
        <f>IFERROR(_xlfn.XLOOKUP(tbl_Facturas[[#This Row],[Key_Fact]],tbl_Manifiestos[Key_Manif],tbl_Manifiestos[Pagado a Broker],0),0)</f>
        <v>693</v>
      </c>
      <c r="T2159">
        <v>1513885.7599999961</v>
      </c>
    </row>
    <row r="2160" spans="1:20" x14ac:dyDescent="0.25">
      <c r="A2160" t="s">
        <v>5835</v>
      </c>
      <c r="B2160" t="str">
        <f>tbl_Facturas[[#This Row],[Factura]] &amp; "|" &amp; tbl_Facturas[[#This Row],[Proyecto OK]] &amp; "|" &amp; TEXT(tbl_Facturas[[#This Row],[Horas o Viaje]],"0.00") &amp; "|" &amp; TEXT(tbl_Facturas[[#This Row],[Costo unitario]],"0.00")</f>
        <v>2596|Martam|7.50|110.00</v>
      </c>
      <c r="C2160">
        <v>2596</v>
      </c>
      <c r="D2160">
        <v>54</v>
      </c>
      <c r="E2160" t="s">
        <v>5305</v>
      </c>
      <c r="G2160" t="s">
        <v>479</v>
      </c>
      <c r="H2160" t="s">
        <v>2237</v>
      </c>
      <c r="I2160" s="134" t="s">
        <v>5339</v>
      </c>
      <c r="J2160" t="s">
        <v>2133</v>
      </c>
      <c r="K2160" s="135" t="s">
        <v>2133</v>
      </c>
      <c r="P2160">
        <v>7.5</v>
      </c>
      <c r="Q2160">
        <v>110</v>
      </c>
      <c r="R2160">
        <v>825</v>
      </c>
      <c r="S2160">
        <f>IFERROR(_xlfn.XLOOKUP(tbl_Facturas[[#This Row],[Key_Fact]],tbl_Manifiestos[Key_Manif],tbl_Manifiestos[Pagado a Broker],0),0)</f>
        <v>742.5</v>
      </c>
      <c r="T2160">
        <v>1514710.7599999961</v>
      </c>
    </row>
    <row r="2161" spans="1:20" x14ac:dyDescent="0.25">
      <c r="A2161" t="s">
        <v>5835</v>
      </c>
      <c r="B2161" t="str">
        <f>tbl_Facturas[[#This Row],[Factura]] &amp; "|" &amp; tbl_Facturas[[#This Row],[Proyecto OK]] &amp; "|" &amp; TEXT(tbl_Facturas[[#This Row],[Horas o Viaje]],"0.00") &amp; "|" &amp; TEXT(tbl_Facturas[[#This Row],[Costo unitario]],"0.00")</f>
        <v>2596|Martam|8.25|110.00</v>
      </c>
      <c r="C2161">
        <v>2596</v>
      </c>
      <c r="D2161">
        <v>114</v>
      </c>
      <c r="E2161" t="s">
        <v>27</v>
      </c>
      <c r="G2161" t="s">
        <v>57</v>
      </c>
      <c r="H2161" t="s">
        <v>2238</v>
      </c>
      <c r="I2161" s="134" t="s">
        <v>5339</v>
      </c>
      <c r="J2161" t="s">
        <v>2133</v>
      </c>
      <c r="K2161" s="135" t="s">
        <v>2133</v>
      </c>
      <c r="P2161">
        <v>8.25</v>
      </c>
      <c r="Q2161">
        <v>110</v>
      </c>
      <c r="R2161">
        <v>907.5</v>
      </c>
      <c r="S2161">
        <f>IFERROR(_xlfn.XLOOKUP(tbl_Facturas[[#This Row],[Key_Fact]],tbl_Manifiestos[Key_Manif],tbl_Manifiestos[Pagado a Broker],0),0)</f>
        <v>843.97500000000002</v>
      </c>
      <c r="T2161">
        <v>1515618.2599999961</v>
      </c>
    </row>
    <row r="2162" spans="1:20" x14ac:dyDescent="0.25">
      <c r="A2162" t="s">
        <v>5835</v>
      </c>
      <c r="B2162" t="str">
        <f>tbl_Facturas[[#This Row],[Factura]] &amp; "|" &amp; tbl_Facturas[[#This Row],[Proyecto OK]] &amp; "|" &amp; TEXT(tbl_Facturas[[#This Row],[Horas o Viaje]],"0.00") &amp; "|" &amp; TEXT(tbl_Facturas[[#This Row],[Costo unitario]],"0.00")</f>
        <v>2596|Martam|7.00|110.00</v>
      </c>
      <c r="C2162">
        <v>2596</v>
      </c>
      <c r="D2162">
        <v>11</v>
      </c>
      <c r="E2162" t="s">
        <v>12</v>
      </c>
      <c r="G2162" t="s">
        <v>13</v>
      </c>
      <c r="H2162" t="s">
        <v>2239</v>
      </c>
      <c r="I2162" s="134" t="s">
        <v>5339</v>
      </c>
      <c r="J2162" t="s">
        <v>2133</v>
      </c>
      <c r="K2162" s="135" t="s">
        <v>2133</v>
      </c>
      <c r="P2162">
        <v>7</v>
      </c>
      <c r="Q2162">
        <v>110</v>
      </c>
      <c r="R2162">
        <v>770</v>
      </c>
      <c r="S2162">
        <f>IFERROR(_xlfn.XLOOKUP(tbl_Facturas[[#This Row],[Key_Fact]],tbl_Manifiestos[Key_Manif],tbl_Manifiestos[Pagado a Broker],0),0)</f>
        <v>693</v>
      </c>
      <c r="T2162">
        <v>1516388.2599999961</v>
      </c>
    </row>
    <row r="2163" spans="1:20" x14ac:dyDescent="0.25">
      <c r="A2163" t="s">
        <v>5835</v>
      </c>
      <c r="B2163" t="str">
        <f>tbl_Facturas[[#This Row],[Factura]] &amp; "|" &amp; tbl_Facturas[[#This Row],[Proyecto OK]] &amp; "|" &amp; TEXT(tbl_Facturas[[#This Row],[Horas o Viaje]],"0.00") &amp; "|" &amp; TEXT(tbl_Facturas[[#This Row],[Costo unitario]],"0.00")</f>
        <v>2596|Martam|8.50|110.00</v>
      </c>
      <c r="C2163">
        <v>2596</v>
      </c>
      <c r="D2163">
        <v>371</v>
      </c>
      <c r="E2163" t="s">
        <v>1808</v>
      </c>
      <c r="G2163" t="s">
        <v>1940</v>
      </c>
      <c r="H2163" t="s">
        <v>2240</v>
      </c>
      <c r="I2163" s="134" t="s">
        <v>5339</v>
      </c>
      <c r="J2163" t="s">
        <v>2133</v>
      </c>
      <c r="K2163" s="135" t="s">
        <v>2133</v>
      </c>
      <c r="P2163">
        <v>8.5</v>
      </c>
      <c r="Q2163">
        <v>110</v>
      </c>
      <c r="R2163">
        <v>935</v>
      </c>
      <c r="S2163">
        <f>IFERROR(_xlfn.XLOOKUP(tbl_Facturas[[#This Row],[Key_Fact]],tbl_Manifiestos[Key_Manif],tbl_Manifiestos[Pagado a Broker],0),0)</f>
        <v>841.5</v>
      </c>
      <c r="T2163">
        <v>1517323.2599999961</v>
      </c>
    </row>
    <row r="2164" spans="1:20" x14ac:dyDescent="0.25">
      <c r="A2164" t="s">
        <v>5835</v>
      </c>
      <c r="B2164" t="str">
        <f>tbl_Facturas[[#This Row],[Factura]] &amp; "|" &amp; tbl_Facturas[[#This Row],[Proyecto OK]] &amp; "|" &amp; TEXT(tbl_Facturas[[#This Row],[Horas o Viaje]],"0.00") &amp; "|" &amp; TEXT(tbl_Facturas[[#This Row],[Costo unitario]],"0.00")</f>
        <v>2596|Martam|7.75|110.00</v>
      </c>
      <c r="C2164">
        <v>2596</v>
      </c>
      <c r="D2164">
        <v>114</v>
      </c>
      <c r="E2164" t="s">
        <v>27</v>
      </c>
      <c r="G2164" t="s">
        <v>57</v>
      </c>
      <c r="H2164" t="s">
        <v>2241</v>
      </c>
      <c r="I2164" s="134" t="s">
        <v>5339</v>
      </c>
      <c r="J2164" t="s">
        <v>2133</v>
      </c>
      <c r="K2164" s="135" t="s">
        <v>2133</v>
      </c>
      <c r="P2164">
        <v>7.75</v>
      </c>
      <c r="Q2164">
        <v>110</v>
      </c>
      <c r="R2164">
        <v>852.5</v>
      </c>
      <c r="S2164">
        <f>IFERROR(_xlfn.XLOOKUP(tbl_Facturas[[#This Row],[Key_Fact]],tbl_Manifiestos[Key_Manif],tbl_Manifiestos[Pagado a Broker],0),0)</f>
        <v>792.82500000000005</v>
      </c>
      <c r="T2164">
        <v>1518175.7599999961</v>
      </c>
    </row>
    <row r="2165" spans="1:20" x14ac:dyDescent="0.25">
      <c r="A2165" t="s">
        <v>5835</v>
      </c>
      <c r="B2165" t="str">
        <f>tbl_Facturas[[#This Row],[Factura]] &amp; "|" &amp; tbl_Facturas[[#This Row],[Proyecto OK]] &amp; "|" &amp; TEXT(tbl_Facturas[[#This Row],[Horas o Viaje]],"0.00") &amp; "|" &amp; TEXT(tbl_Facturas[[#This Row],[Costo unitario]],"0.00")</f>
        <v>2596|Martam|7.75|110.00</v>
      </c>
      <c r="C2165">
        <v>2596</v>
      </c>
      <c r="D2165">
        <v>325</v>
      </c>
      <c r="E2165" t="s">
        <v>27</v>
      </c>
      <c r="G2165" t="s">
        <v>34</v>
      </c>
      <c r="H2165" t="s">
        <v>2242</v>
      </c>
      <c r="I2165" s="134" t="s">
        <v>5339</v>
      </c>
      <c r="J2165" t="s">
        <v>2133</v>
      </c>
      <c r="K2165" s="135" t="s">
        <v>2133</v>
      </c>
      <c r="P2165">
        <v>7.75</v>
      </c>
      <c r="Q2165">
        <v>110</v>
      </c>
      <c r="R2165">
        <v>852.5</v>
      </c>
      <c r="S2165">
        <f>IFERROR(_xlfn.XLOOKUP(tbl_Facturas[[#This Row],[Key_Fact]],tbl_Manifiestos[Key_Manif],tbl_Manifiestos[Pagado a Broker],0),0)</f>
        <v>792.82500000000005</v>
      </c>
      <c r="T2165">
        <v>1519028.2599999961</v>
      </c>
    </row>
    <row r="2166" spans="1:20" x14ac:dyDescent="0.25">
      <c r="A2166" t="s">
        <v>5835</v>
      </c>
      <c r="B2166" t="str">
        <f>tbl_Facturas[[#This Row],[Factura]] &amp; "|" &amp; tbl_Facturas[[#This Row],[Proyecto OK]] &amp; "|" &amp; TEXT(tbl_Facturas[[#This Row],[Horas o Viaje]],"0.00") &amp; "|" &amp; TEXT(tbl_Facturas[[#This Row],[Costo unitario]],"0.00")</f>
        <v>2596|Martam|7.00|110.00</v>
      </c>
      <c r="C2166">
        <v>2596</v>
      </c>
      <c r="D2166">
        <v>308</v>
      </c>
      <c r="E2166" t="s">
        <v>16</v>
      </c>
      <c r="G2166" t="s">
        <v>17</v>
      </c>
      <c r="H2166" t="s">
        <v>2243</v>
      </c>
      <c r="I2166" s="134" t="s">
        <v>5339</v>
      </c>
      <c r="J2166" t="s">
        <v>2133</v>
      </c>
      <c r="K2166" s="135" t="s">
        <v>2133</v>
      </c>
      <c r="P2166">
        <v>7</v>
      </c>
      <c r="Q2166">
        <v>110</v>
      </c>
      <c r="R2166">
        <v>770</v>
      </c>
      <c r="S2166">
        <f>IFERROR(_xlfn.XLOOKUP(tbl_Facturas[[#This Row],[Key_Fact]],tbl_Manifiestos[Key_Manif],tbl_Manifiestos[Pagado a Broker],0),0)</f>
        <v>693</v>
      </c>
      <c r="T2166">
        <v>1519798.2599999961</v>
      </c>
    </row>
    <row r="2167" spans="1:20" x14ac:dyDescent="0.25">
      <c r="A2167" t="s">
        <v>5835</v>
      </c>
      <c r="B2167" t="str">
        <f>tbl_Facturas[[#This Row],[Factura]] &amp; "|" &amp; tbl_Facturas[[#This Row],[Proyecto OK]] &amp; "|" &amp; TEXT(tbl_Facturas[[#This Row],[Horas o Viaje]],"0.00") &amp; "|" &amp; TEXT(tbl_Facturas[[#This Row],[Costo unitario]],"0.00")</f>
        <v>2596|Martam|7.50|110.00</v>
      </c>
      <c r="C2167">
        <v>2596</v>
      </c>
      <c r="D2167">
        <v>11</v>
      </c>
      <c r="E2167" t="s">
        <v>12</v>
      </c>
      <c r="G2167" t="s">
        <v>13</v>
      </c>
      <c r="H2167" t="s">
        <v>2244</v>
      </c>
      <c r="I2167" s="134" t="s">
        <v>5339</v>
      </c>
      <c r="J2167" t="s">
        <v>2133</v>
      </c>
      <c r="K2167" s="135" t="s">
        <v>2133</v>
      </c>
      <c r="P2167">
        <v>7.5</v>
      </c>
      <c r="Q2167">
        <v>110</v>
      </c>
      <c r="R2167">
        <v>825</v>
      </c>
      <c r="S2167">
        <f>IFERROR(_xlfn.XLOOKUP(tbl_Facturas[[#This Row],[Key_Fact]],tbl_Manifiestos[Key_Manif],tbl_Manifiestos[Pagado a Broker],0),0)</f>
        <v>742.5</v>
      </c>
      <c r="T2167">
        <v>1520623.2599999961</v>
      </c>
    </row>
    <row r="2168" spans="1:20" x14ac:dyDescent="0.25">
      <c r="A2168" t="s">
        <v>5835</v>
      </c>
      <c r="B2168" t="str">
        <f>tbl_Facturas[[#This Row],[Factura]] &amp; "|" &amp; tbl_Facturas[[#This Row],[Proyecto OK]] &amp; "|" &amp; TEXT(tbl_Facturas[[#This Row],[Horas o Viaje]],"0.00") &amp; "|" &amp; TEXT(tbl_Facturas[[#This Row],[Costo unitario]],"0.00")</f>
        <v>2596|Martam|6.50|110.00</v>
      </c>
      <c r="C2168">
        <v>2596</v>
      </c>
      <c r="D2168">
        <v>371</v>
      </c>
      <c r="E2168" t="s">
        <v>1808</v>
      </c>
      <c r="G2168" t="s">
        <v>1940</v>
      </c>
      <c r="H2168" t="s">
        <v>2245</v>
      </c>
      <c r="I2168" s="134" t="s">
        <v>5339</v>
      </c>
      <c r="J2168" t="s">
        <v>2133</v>
      </c>
      <c r="K2168" s="135" t="s">
        <v>2133</v>
      </c>
      <c r="P2168">
        <v>6.5</v>
      </c>
      <c r="Q2168">
        <v>110</v>
      </c>
      <c r="R2168">
        <v>715</v>
      </c>
      <c r="S2168">
        <f>IFERROR(_xlfn.XLOOKUP(tbl_Facturas[[#This Row],[Key_Fact]],tbl_Manifiestos[Key_Manif],tbl_Manifiestos[Pagado a Broker],0),0)</f>
        <v>643.5</v>
      </c>
      <c r="T2168">
        <v>1521338.2599999961</v>
      </c>
    </row>
    <row r="2169" spans="1:20" x14ac:dyDescent="0.25">
      <c r="A2169" t="s">
        <v>5835</v>
      </c>
      <c r="B2169" t="str">
        <f>tbl_Facturas[[#This Row],[Factura]] &amp; "|" &amp; tbl_Facturas[[#This Row],[Proyecto OK]] &amp; "|" &amp; TEXT(tbl_Facturas[[#This Row],[Horas o Viaje]],"0.00") &amp; "|" &amp; TEXT(tbl_Facturas[[#This Row],[Costo unitario]],"0.00")</f>
        <v>2596|Martam|8.00|110.00</v>
      </c>
      <c r="C2169">
        <v>2596</v>
      </c>
      <c r="D2169">
        <v>114</v>
      </c>
      <c r="E2169" t="s">
        <v>27</v>
      </c>
      <c r="G2169" t="s">
        <v>57</v>
      </c>
      <c r="H2169" t="s">
        <v>2246</v>
      </c>
      <c r="I2169" s="134" t="s">
        <v>5339</v>
      </c>
      <c r="J2169" t="s">
        <v>2133</v>
      </c>
      <c r="K2169" s="135" t="s">
        <v>2133</v>
      </c>
      <c r="P2169">
        <v>8</v>
      </c>
      <c r="Q2169">
        <v>110</v>
      </c>
      <c r="R2169">
        <v>880</v>
      </c>
      <c r="S2169">
        <f>IFERROR(_xlfn.XLOOKUP(tbl_Facturas[[#This Row],[Key_Fact]],tbl_Manifiestos[Key_Manif],tbl_Manifiestos[Pagado a Broker],0),0)</f>
        <v>792</v>
      </c>
      <c r="T2169">
        <v>1522218.2599999961</v>
      </c>
    </row>
    <row r="2170" spans="1:20" x14ac:dyDescent="0.25">
      <c r="A2170" t="s">
        <v>5835</v>
      </c>
      <c r="B2170" t="str">
        <f>tbl_Facturas[[#This Row],[Factura]] &amp; "|" &amp; tbl_Facturas[[#This Row],[Proyecto OK]] &amp; "|" &amp; TEXT(tbl_Facturas[[#This Row],[Horas o Viaje]],"0.00") &amp; "|" &amp; TEXT(tbl_Facturas[[#This Row],[Costo unitario]],"0.00")</f>
        <v>2596|Martam|6.25|110.00</v>
      </c>
      <c r="C2170">
        <v>2596</v>
      </c>
      <c r="D2170">
        <v>82</v>
      </c>
      <c r="E2170" t="s">
        <v>12</v>
      </c>
      <c r="G2170" t="s">
        <v>792</v>
      </c>
      <c r="H2170" t="s">
        <v>2247</v>
      </c>
      <c r="I2170" s="134" t="s">
        <v>5339</v>
      </c>
      <c r="J2170" t="s">
        <v>2133</v>
      </c>
      <c r="K2170" s="135" t="s">
        <v>2133</v>
      </c>
      <c r="P2170">
        <v>6.25</v>
      </c>
      <c r="Q2170">
        <v>110</v>
      </c>
      <c r="R2170">
        <v>687.5</v>
      </c>
      <c r="S2170">
        <f>IFERROR(_xlfn.XLOOKUP(tbl_Facturas[[#This Row],[Key_Fact]],tbl_Manifiestos[Key_Manif],tbl_Manifiestos[Pagado a Broker],0),0)</f>
        <v>639.375</v>
      </c>
      <c r="T2170">
        <v>1522905.7599999961</v>
      </c>
    </row>
    <row r="2171" spans="1:20" x14ac:dyDescent="0.25">
      <c r="A2171" t="s">
        <v>5835</v>
      </c>
      <c r="B2171" t="str">
        <f>tbl_Facturas[[#This Row],[Factura]] &amp; "|" &amp; tbl_Facturas[[#This Row],[Proyecto OK]] &amp; "|" &amp; TEXT(tbl_Facturas[[#This Row],[Horas o Viaje]],"0.00") &amp; "|" &amp; TEXT(tbl_Facturas[[#This Row],[Costo unitario]],"0.00")</f>
        <v>2596|Martam|7.25|110.00</v>
      </c>
      <c r="C2171">
        <v>2596</v>
      </c>
      <c r="D2171">
        <v>371</v>
      </c>
      <c r="E2171" t="s">
        <v>1808</v>
      </c>
      <c r="G2171" t="s">
        <v>1940</v>
      </c>
      <c r="H2171" t="s">
        <v>2248</v>
      </c>
      <c r="I2171" s="134" t="s">
        <v>5339</v>
      </c>
      <c r="J2171" t="s">
        <v>2133</v>
      </c>
      <c r="K2171" s="135" t="s">
        <v>2133</v>
      </c>
      <c r="P2171">
        <v>7.25</v>
      </c>
      <c r="Q2171">
        <v>110</v>
      </c>
      <c r="R2171">
        <v>797.5</v>
      </c>
      <c r="S2171">
        <f>IFERROR(_xlfn.XLOOKUP(tbl_Facturas[[#This Row],[Key_Fact]],tbl_Manifiestos[Key_Manif],tbl_Manifiestos[Pagado a Broker],0),0)</f>
        <v>717.75</v>
      </c>
      <c r="T2171">
        <v>1523703.2599999961</v>
      </c>
    </row>
    <row r="2172" spans="1:20" x14ac:dyDescent="0.25">
      <c r="A2172" t="s">
        <v>5835</v>
      </c>
      <c r="B2172" t="str">
        <f>tbl_Facturas[[#This Row],[Factura]] &amp; "|" &amp; tbl_Facturas[[#This Row],[Proyecto OK]] &amp; "|" &amp; TEXT(tbl_Facturas[[#This Row],[Horas o Viaje]],"0.00") &amp; "|" &amp; TEXT(tbl_Facturas[[#This Row],[Costo unitario]],"0.00")</f>
        <v>2596|Martam|8.50|110.00</v>
      </c>
      <c r="C2172">
        <v>2596</v>
      </c>
      <c r="D2172">
        <v>82</v>
      </c>
      <c r="E2172" t="s">
        <v>12</v>
      </c>
      <c r="G2172" t="s">
        <v>792</v>
      </c>
      <c r="H2172" t="s">
        <v>2249</v>
      </c>
      <c r="I2172" s="134" t="s">
        <v>5339</v>
      </c>
      <c r="J2172" t="s">
        <v>2133</v>
      </c>
      <c r="K2172" s="135" t="s">
        <v>2133</v>
      </c>
      <c r="P2172">
        <v>8.5</v>
      </c>
      <c r="Q2172">
        <v>110</v>
      </c>
      <c r="R2172">
        <v>935</v>
      </c>
      <c r="S2172">
        <f>IFERROR(_xlfn.XLOOKUP(tbl_Facturas[[#This Row],[Key_Fact]],tbl_Manifiestos[Key_Manif],tbl_Manifiestos[Pagado a Broker],0),0)</f>
        <v>841.5</v>
      </c>
      <c r="T2172">
        <v>1524638.2599999961</v>
      </c>
    </row>
    <row r="2173" spans="1:20" x14ac:dyDescent="0.25">
      <c r="A2173" t="s">
        <v>5835</v>
      </c>
      <c r="B2173" t="str">
        <f>tbl_Facturas[[#This Row],[Factura]] &amp; "|" &amp; tbl_Facturas[[#This Row],[Proyecto OK]] &amp; "|" &amp; TEXT(tbl_Facturas[[#This Row],[Horas o Viaje]],"0.00") &amp; "|" &amp; TEXT(tbl_Facturas[[#This Row],[Costo unitario]],"0.00")</f>
        <v>2596|Martam|8.00|110.00</v>
      </c>
      <c r="C2173">
        <v>2596</v>
      </c>
      <c r="D2173">
        <v>661</v>
      </c>
      <c r="E2173" t="s">
        <v>5309</v>
      </c>
      <c r="G2173" t="s">
        <v>649</v>
      </c>
      <c r="H2173" t="s">
        <v>2250</v>
      </c>
      <c r="I2173" s="134" t="s">
        <v>5339</v>
      </c>
      <c r="J2173" t="s">
        <v>2133</v>
      </c>
      <c r="K2173" s="135" t="s">
        <v>2133</v>
      </c>
      <c r="P2173">
        <v>8</v>
      </c>
      <c r="Q2173">
        <v>110</v>
      </c>
      <c r="R2173">
        <v>880</v>
      </c>
      <c r="S2173">
        <f>IFERROR(_xlfn.XLOOKUP(tbl_Facturas[[#This Row],[Key_Fact]],tbl_Manifiestos[Key_Manif],tbl_Manifiestos[Pagado a Broker],0),0)</f>
        <v>792</v>
      </c>
      <c r="T2173">
        <v>1525518.2599999961</v>
      </c>
    </row>
    <row r="2174" spans="1:20" x14ac:dyDescent="0.25">
      <c r="A2174" t="s">
        <v>5835</v>
      </c>
      <c r="B2174" t="str">
        <f>tbl_Facturas[[#This Row],[Factura]] &amp; "|" &amp; tbl_Facturas[[#This Row],[Proyecto OK]] &amp; "|" &amp; TEXT(tbl_Facturas[[#This Row],[Horas o Viaje]],"0.00") &amp; "|" &amp; TEXT(tbl_Facturas[[#This Row],[Costo unitario]],"0.00")</f>
        <v>2596|Martam|7.00|110.00</v>
      </c>
      <c r="C2174">
        <v>2596</v>
      </c>
      <c r="D2174">
        <v>76</v>
      </c>
      <c r="E2174" t="s">
        <v>5309</v>
      </c>
      <c r="G2174" t="s">
        <v>1287</v>
      </c>
      <c r="H2174" t="s">
        <v>2251</v>
      </c>
      <c r="I2174" s="134" t="s">
        <v>5339</v>
      </c>
      <c r="J2174" t="s">
        <v>2133</v>
      </c>
      <c r="K2174" s="135" t="s">
        <v>2133</v>
      </c>
      <c r="P2174">
        <v>7</v>
      </c>
      <c r="Q2174">
        <v>110</v>
      </c>
      <c r="R2174">
        <v>770</v>
      </c>
      <c r="S2174">
        <f>IFERROR(_xlfn.XLOOKUP(tbl_Facturas[[#This Row],[Key_Fact]],tbl_Manifiestos[Key_Manif],tbl_Manifiestos[Pagado a Broker],0),0)</f>
        <v>693</v>
      </c>
      <c r="T2174">
        <v>1526288.2599999961</v>
      </c>
    </row>
    <row r="2175" spans="1:20" x14ac:dyDescent="0.25">
      <c r="A2175" t="s">
        <v>5835</v>
      </c>
      <c r="B2175" t="str">
        <f>tbl_Facturas[[#This Row],[Factura]] &amp; "|" &amp; tbl_Facturas[[#This Row],[Proyecto OK]] &amp; "|" &amp; TEXT(tbl_Facturas[[#This Row],[Horas o Viaje]],"0.00") &amp; "|" &amp; TEXT(tbl_Facturas[[#This Row],[Costo unitario]],"0.00")</f>
        <v>2597|AR Term|9.00|118.00</v>
      </c>
      <c r="C2175">
        <v>2597</v>
      </c>
      <c r="D2175">
        <v>617</v>
      </c>
      <c r="E2175" t="s">
        <v>27</v>
      </c>
      <c r="G2175" t="s">
        <v>36</v>
      </c>
      <c r="H2175" t="s">
        <v>2252</v>
      </c>
      <c r="I2175" s="134" t="s">
        <v>5324</v>
      </c>
      <c r="J2175" t="s">
        <v>1039</v>
      </c>
      <c r="K2175" s="135" t="s">
        <v>1039</v>
      </c>
      <c r="P2175">
        <v>9</v>
      </c>
      <c r="Q2175">
        <v>118</v>
      </c>
      <c r="R2175">
        <v>1062</v>
      </c>
      <c r="S2175">
        <f>IFERROR(_xlfn.XLOOKUP(tbl_Facturas[[#This Row],[Key_Fact]],tbl_Manifiestos[Key_Manif],tbl_Manifiestos[Pagado a Broker],0),0)</f>
        <v>987.66000000000008</v>
      </c>
      <c r="T2175">
        <v>1527350.2599999961</v>
      </c>
    </row>
    <row r="2176" spans="1:20" x14ac:dyDescent="0.25">
      <c r="A2176" t="s">
        <v>5835</v>
      </c>
      <c r="B2176" t="str">
        <f>tbl_Facturas[[#This Row],[Factura]] &amp; "|" &amp; tbl_Facturas[[#This Row],[Proyecto OK]] &amp; "|" &amp; TEXT(tbl_Facturas[[#This Row],[Horas o Viaje]],"0.00") &amp; "|" &amp; TEXT(tbl_Facturas[[#This Row],[Costo unitario]],"0.00")</f>
        <v>2597|AR Term|10.50|118.00</v>
      </c>
      <c r="C2176">
        <v>2597</v>
      </c>
      <c r="D2176">
        <v>515</v>
      </c>
      <c r="E2176" t="s">
        <v>27</v>
      </c>
      <c r="G2176" t="s">
        <v>54</v>
      </c>
      <c r="H2176" t="s">
        <v>2253</v>
      </c>
      <c r="I2176" s="134" t="s">
        <v>5324</v>
      </c>
      <c r="J2176" t="s">
        <v>1039</v>
      </c>
      <c r="K2176" s="135" t="s">
        <v>1039</v>
      </c>
      <c r="P2176">
        <v>10.5</v>
      </c>
      <c r="Q2176">
        <v>118</v>
      </c>
      <c r="R2176">
        <v>1239</v>
      </c>
      <c r="S2176">
        <f>IFERROR(_xlfn.XLOOKUP(tbl_Facturas[[#This Row],[Key_Fact]],tbl_Manifiestos[Key_Manif],tbl_Manifiestos[Pagado a Broker],0),0)</f>
        <v>1152.27</v>
      </c>
      <c r="T2176">
        <v>1528589.2599999961</v>
      </c>
    </row>
    <row r="2177" spans="1:20" x14ac:dyDescent="0.25">
      <c r="A2177" t="s">
        <v>5835</v>
      </c>
      <c r="B2177" t="str">
        <f>tbl_Facturas[[#This Row],[Factura]] &amp; "|" &amp; tbl_Facturas[[#This Row],[Proyecto OK]] &amp; "|" &amp; TEXT(tbl_Facturas[[#This Row],[Horas o Viaje]],"0.00") &amp; "|" &amp; TEXT(tbl_Facturas[[#This Row],[Costo unitario]],"0.00")</f>
        <v>2597|AR Term|10.50|118.00</v>
      </c>
      <c r="C2177">
        <v>2597</v>
      </c>
      <c r="D2177">
        <v>617</v>
      </c>
      <c r="E2177" t="s">
        <v>27</v>
      </c>
      <c r="G2177" t="s">
        <v>36</v>
      </c>
      <c r="H2177" t="s">
        <v>2254</v>
      </c>
      <c r="I2177" s="134" t="s">
        <v>5324</v>
      </c>
      <c r="J2177" t="s">
        <v>1039</v>
      </c>
      <c r="K2177" s="135" t="s">
        <v>1039</v>
      </c>
      <c r="P2177">
        <v>10.5</v>
      </c>
      <c r="Q2177">
        <v>118</v>
      </c>
      <c r="R2177">
        <v>1239</v>
      </c>
      <c r="S2177">
        <f>IFERROR(_xlfn.XLOOKUP(tbl_Facturas[[#This Row],[Key_Fact]],tbl_Manifiestos[Key_Manif],tbl_Manifiestos[Pagado a Broker],0),0)</f>
        <v>1152.27</v>
      </c>
      <c r="T2177">
        <v>1529828.2599999961</v>
      </c>
    </row>
    <row r="2178" spans="1:20" x14ac:dyDescent="0.25">
      <c r="A2178" t="s">
        <v>5835</v>
      </c>
      <c r="B2178" t="str">
        <f>tbl_Facturas[[#This Row],[Factura]] &amp; "|" &amp; tbl_Facturas[[#This Row],[Proyecto OK]] &amp; "|" &amp; TEXT(tbl_Facturas[[#This Row],[Horas o Viaje]],"0.00") &amp; "|" &amp; TEXT(tbl_Facturas[[#This Row],[Costo unitario]],"0.00")</f>
        <v>2597|AR Term|7.75|118.00</v>
      </c>
      <c r="C2178">
        <v>2597</v>
      </c>
      <c r="D2178">
        <v>76</v>
      </c>
      <c r="E2178" t="s">
        <v>5309</v>
      </c>
      <c r="G2178" t="s">
        <v>1287</v>
      </c>
      <c r="H2178" t="s">
        <v>2255</v>
      </c>
      <c r="I2178" s="134" t="s">
        <v>5324</v>
      </c>
      <c r="J2178" t="s">
        <v>1039</v>
      </c>
      <c r="K2178" s="135" t="s">
        <v>1039</v>
      </c>
      <c r="P2178">
        <v>7.75</v>
      </c>
      <c r="Q2178">
        <v>118</v>
      </c>
      <c r="R2178">
        <v>914.5</v>
      </c>
      <c r="S2178">
        <f>IFERROR(_xlfn.XLOOKUP(tbl_Facturas[[#This Row],[Key_Fact]],tbl_Manifiestos[Key_Manif],tbl_Manifiestos[Pagado a Broker],0),0)</f>
        <v>0</v>
      </c>
      <c r="T2178">
        <v>1530742.7599999961</v>
      </c>
    </row>
    <row r="2179" spans="1:20" x14ac:dyDescent="0.25">
      <c r="A2179" t="s">
        <v>5835</v>
      </c>
      <c r="B2179" t="str">
        <f>tbl_Facturas[[#This Row],[Factura]] &amp; "|" &amp; tbl_Facturas[[#This Row],[Proyecto OK]] &amp; "|" &amp; TEXT(tbl_Facturas[[#This Row],[Horas o Viaje]],"0.00") &amp; "|" &amp; TEXT(tbl_Facturas[[#This Row],[Costo unitario]],"0.00")</f>
        <v>2598|OAM|8.25|105.00</v>
      </c>
      <c r="C2179">
        <v>2598</v>
      </c>
      <c r="D2179">
        <v>25</v>
      </c>
      <c r="E2179" t="s">
        <v>1339</v>
      </c>
      <c r="G2179" t="s">
        <v>1340</v>
      </c>
      <c r="H2179" t="s">
        <v>2256</v>
      </c>
      <c r="I2179" s="134" t="s">
        <v>5867</v>
      </c>
      <c r="J2179" t="s">
        <v>787</v>
      </c>
      <c r="K2179" s="135" t="s">
        <v>787</v>
      </c>
      <c r="P2179">
        <v>8.25</v>
      </c>
      <c r="Q2179">
        <v>105</v>
      </c>
      <c r="R2179">
        <v>866.25</v>
      </c>
      <c r="S2179">
        <f>IFERROR(_xlfn.XLOOKUP(tbl_Facturas[[#This Row],[Key_Fact]],tbl_Manifiestos[Key_Manif],tbl_Manifiestos[Pagado a Broker],0),0)</f>
        <v>779.625</v>
      </c>
      <c r="T2179">
        <v>1531609.0099999961</v>
      </c>
    </row>
    <row r="2180" spans="1:20" x14ac:dyDescent="0.25">
      <c r="A2180" t="s">
        <v>5835</v>
      </c>
      <c r="B2180" t="str">
        <f>tbl_Facturas[[#This Row],[Factura]] &amp; "|" &amp; tbl_Facturas[[#This Row],[Proyecto OK]] &amp; "|" &amp; TEXT(tbl_Facturas[[#This Row],[Horas o Viaje]],"0.00") &amp; "|" &amp; TEXT(tbl_Facturas[[#This Row],[Costo unitario]],"0.00")</f>
        <v>2598|OAM|6.50|105.00</v>
      </c>
      <c r="C2180">
        <v>2598</v>
      </c>
      <c r="D2180">
        <v>25</v>
      </c>
      <c r="E2180" t="s">
        <v>1339</v>
      </c>
      <c r="G2180" t="s">
        <v>1340</v>
      </c>
      <c r="H2180" t="s">
        <v>2257</v>
      </c>
      <c r="I2180" s="134" t="s">
        <v>5867</v>
      </c>
      <c r="J2180" t="s">
        <v>787</v>
      </c>
      <c r="K2180" s="135" t="s">
        <v>787</v>
      </c>
      <c r="P2180">
        <v>6.5</v>
      </c>
      <c r="Q2180">
        <v>105</v>
      </c>
      <c r="R2180">
        <v>682.5</v>
      </c>
      <c r="S2180">
        <f>IFERROR(_xlfn.XLOOKUP(tbl_Facturas[[#This Row],[Key_Fact]],tbl_Manifiestos[Key_Manif],tbl_Manifiestos[Pagado a Broker],0),0)</f>
        <v>614.25</v>
      </c>
      <c r="T2180">
        <v>1532291.5099999961</v>
      </c>
    </row>
    <row r="2181" spans="1:20" x14ac:dyDescent="0.25">
      <c r="A2181" t="s">
        <v>5835</v>
      </c>
      <c r="B2181" t="str">
        <f>tbl_Facturas[[#This Row],[Factura]] &amp; "|" &amp; tbl_Facturas[[#This Row],[Proyecto OK]] &amp; "|" &amp; TEXT(tbl_Facturas[[#This Row],[Horas o Viaje]],"0.00") &amp; "|" &amp; TEXT(tbl_Facturas[[#This Row],[Costo unitario]],"0.00")</f>
        <v>2598|OAM|8.75|105.00</v>
      </c>
      <c r="C2181">
        <v>2598</v>
      </c>
      <c r="D2181">
        <v>356</v>
      </c>
      <c r="E2181" t="s">
        <v>27</v>
      </c>
      <c r="G2181" t="s">
        <v>122</v>
      </c>
      <c r="H2181" t="s">
        <v>2258</v>
      </c>
      <c r="I2181" s="134" t="s">
        <v>5867</v>
      </c>
      <c r="J2181" t="s">
        <v>787</v>
      </c>
      <c r="K2181" s="135" t="s">
        <v>787</v>
      </c>
      <c r="P2181">
        <v>8.75</v>
      </c>
      <c r="Q2181">
        <v>105</v>
      </c>
      <c r="R2181">
        <v>918.75</v>
      </c>
      <c r="S2181">
        <f>IFERROR(_xlfn.XLOOKUP(tbl_Facturas[[#This Row],[Key_Fact]],tbl_Manifiestos[Key_Manif],tbl_Manifiestos[Pagado a Broker],0),0)</f>
        <v>854.4375</v>
      </c>
      <c r="T2181">
        <v>1533210.2599999961</v>
      </c>
    </row>
    <row r="2182" spans="1:20" x14ac:dyDescent="0.25">
      <c r="A2182" t="s">
        <v>5835</v>
      </c>
      <c r="B2182" t="str">
        <f>tbl_Facturas[[#This Row],[Factura]] &amp; "|" &amp; tbl_Facturas[[#This Row],[Proyecto OK]] &amp; "|" &amp; TEXT(tbl_Facturas[[#This Row],[Horas o Viaje]],"0.00") &amp; "|" &amp; TEXT(tbl_Facturas[[#This Row],[Costo unitario]],"0.00")</f>
        <v>2599|JV|7.25|105.00</v>
      </c>
      <c r="C2182">
        <v>2599</v>
      </c>
      <c r="D2182">
        <v>25</v>
      </c>
      <c r="E2182" t="s">
        <v>1339</v>
      </c>
      <c r="G2182" t="s">
        <v>1340</v>
      </c>
      <c r="H2182" t="s">
        <v>2259</v>
      </c>
      <c r="I2182" s="134" t="s">
        <v>5328</v>
      </c>
      <c r="J2182" t="s">
        <v>711</v>
      </c>
      <c r="K2182" s="135" t="s">
        <v>711</v>
      </c>
      <c r="P2182">
        <v>7.25</v>
      </c>
      <c r="Q2182">
        <v>105</v>
      </c>
      <c r="R2182">
        <v>761.25</v>
      </c>
      <c r="S2182">
        <f>IFERROR(_xlfn.XLOOKUP(tbl_Facturas[[#This Row],[Key_Fact]],tbl_Manifiestos[Key_Manif],tbl_Manifiestos[Pagado a Broker],0),0)</f>
        <v>685.125</v>
      </c>
      <c r="T2182">
        <v>1533971.5099999961</v>
      </c>
    </row>
    <row r="2183" spans="1:20" x14ac:dyDescent="0.25">
      <c r="A2183" t="s">
        <v>5835</v>
      </c>
      <c r="B2183" t="str">
        <f>tbl_Facturas[[#This Row],[Factura]] &amp; "|" &amp; tbl_Facturas[[#This Row],[Proyecto OK]] &amp; "|" &amp; TEXT(tbl_Facturas[[#This Row],[Horas o Viaje]],"0.00") &amp; "|" &amp; TEXT(tbl_Facturas[[#This Row],[Costo unitario]],"0.00")</f>
        <v>2599|JV|4.75|105.00</v>
      </c>
      <c r="C2183">
        <v>2599</v>
      </c>
      <c r="D2183">
        <v>25</v>
      </c>
      <c r="E2183" t="s">
        <v>1339</v>
      </c>
      <c r="G2183" t="s">
        <v>1340</v>
      </c>
      <c r="H2183" t="s">
        <v>2260</v>
      </c>
      <c r="I2183" s="134" t="s">
        <v>5328</v>
      </c>
      <c r="J2183" t="s">
        <v>711</v>
      </c>
      <c r="K2183" s="135" t="s">
        <v>711</v>
      </c>
      <c r="P2183">
        <v>4.75</v>
      </c>
      <c r="Q2183">
        <v>105</v>
      </c>
      <c r="R2183">
        <v>498.75</v>
      </c>
      <c r="S2183">
        <f>IFERROR(_xlfn.XLOOKUP(tbl_Facturas[[#This Row],[Key_Fact]],tbl_Manifiestos[Key_Manif],tbl_Manifiestos[Pagado a Broker],0),0)</f>
        <v>448.875</v>
      </c>
      <c r="T2183">
        <v>1534470.2599999961</v>
      </c>
    </row>
    <row r="2184" spans="1:20" x14ac:dyDescent="0.25">
      <c r="A2184" t="s">
        <v>5835</v>
      </c>
      <c r="B2184" t="str">
        <f>tbl_Facturas[[#This Row],[Factura]] &amp; "|" &amp; tbl_Facturas[[#This Row],[Proyecto OK]] &amp; "|" &amp; TEXT(tbl_Facturas[[#This Row],[Horas o Viaje]],"0.00") &amp; "|" &amp; TEXT(tbl_Facturas[[#This Row],[Costo unitario]],"0.00")</f>
        <v>2599|JV|6.50|105.00</v>
      </c>
      <c r="C2184">
        <v>2599</v>
      </c>
      <c r="D2184">
        <v>25</v>
      </c>
      <c r="E2184" t="s">
        <v>1339</v>
      </c>
      <c r="G2184" t="s">
        <v>1340</v>
      </c>
      <c r="H2184" t="s">
        <v>2261</v>
      </c>
      <c r="I2184" s="134" t="s">
        <v>5328</v>
      </c>
      <c r="J2184" t="s">
        <v>711</v>
      </c>
      <c r="K2184" s="135" t="s">
        <v>711</v>
      </c>
      <c r="P2184">
        <v>6.5</v>
      </c>
      <c r="Q2184">
        <v>105</v>
      </c>
      <c r="R2184">
        <v>682.5</v>
      </c>
      <c r="S2184">
        <f>IFERROR(_xlfn.XLOOKUP(tbl_Facturas[[#This Row],[Key_Fact]],tbl_Manifiestos[Key_Manif],tbl_Manifiestos[Pagado a Broker],0),0)</f>
        <v>614.25</v>
      </c>
      <c r="T2184">
        <v>1535152.7599999961</v>
      </c>
    </row>
    <row r="2185" spans="1:20" x14ac:dyDescent="0.25">
      <c r="A2185" t="s">
        <v>5835</v>
      </c>
      <c r="B2185" t="str">
        <f>tbl_Facturas[[#This Row],[Factura]] &amp; "|" &amp; tbl_Facturas[[#This Row],[Proyecto OK]] &amp; "|" &amp; TEXT(tbl_Facturas[[#This Row],[Horas o Viaje]],"0.00") &amp; "|" &amp; TEXT(tbl_Facturas[[#This Row],[Costo unitario]],"0.00")</f>
        <v>2599|JV|5.75|105.00</v>
      </c>
      <c r="C2185">
        <v>2599</v>
      </c>
      <c r="D2185">
        <v>325</v>
      </c>
      <c r="E2185" t="s">
        <v>27</v>
      </c>
      <c r="G2185" t="s">
        <v>34</v>
      </c>
      <c r="H2185" t="s">
        <v>2262</v>
      </c>
      <c r="I2185" s="134" t="s">
        <v>5328</v>
      </c>
      <c r="J2185" t="s">
        <v>711</v>
      </c>
      <c r="K2185" s="135" t="s">
        <v>711</v>
      </c>
      <c r="P2185">
        <v>5.75</v>
      </c>
      <c r="Q2185">
        <v>105</v>
      </c>
      <c r="R2185">
        <v>603.75</v>
      </c>
      <c r="S2185">
        <f>IFERROR(_xlfn.XLOOKUP(tbl_Facturas[[#This Row],[Key_Fact]],tbl_Manifiestos[Key_Manif],tbl_Manifiestos[Pagado a Broker],0),0)</f>
        <v>561.48750000000007</v>
      </c>
      <c r="T2185">
        <v>1535756.5099999961</v>
      </c>
    </row>
    <row r="2186" spans="1:20" x14ac:dyDescent="0.25">
      <c r="A2186" t="s">
        <v>5835</v>
      </c>
      <c r="B2186" t="str">
        <f>tbl_Facturas[[#This Row],[Factura]] &amp; "|" &amp; tbl_Facturas[[#This Row],[Proyecto OK]] &amp; "|" &amp; TEXT(tbl_Facturas[[#This Row],[Horas o Viaje]],"0.00") &amp; "|" &amp; TEXT(tbl_Facturas[[#This Row],[Costo unitario]],"0.00")</f>
        <v>2599|JV|2.00|105.00</v>
      </c>
      <c r="C2186">
        <v>2599</v>
      </c>
      <c r="D2186">
        <v>25</v>
      </c>
      <c r="E2186" t="s">
        <v>1339</v>
      </c>
      <c r="G2186" t="s">
        <v>1340</v>
      </c>
      <c r="H2186" t="s">
        <v>2263</v>
      </c>
      <c r="I2186" s="134" t="s">
        <v>5328</v>
      </c>
      <c r="J2186" t="s">
        <v>711</v>
      </c>
      <c r="K2186" s="135" t="s">
        <v>711</v>
      </c>
      <c r="P2186">
        <v>2</v>
      </c>
      <c r="Q2186">
        <v>105</v>
      </c>
      <c r="R2186">
        <v>210</v>
      </c>
      <c r="S2186">
        <f>IFERROR(_xlfn.XLOOKUP(tbl_Facturas[[#This Row],[Key_Fact]],tbl_Manifiestos[Key_Manif],tbl_Manifiestos[Pagado a Broker],0),0)</f>
        <v>189</v>
      </c>
      <c r="T2186">
        <v>1535966.5099999961</v>
      </c>
    </row>
    <row r="2187" spans="1:20" x14ac:dyDescent="0.25">
      <c r="A2187" t="s">
        <v>5835</v>
      </c>
      <c r="B2187" t="str">
        <f>tbl_Facturas[[#This Row],[Factura]] &amp; "|" &amp; tbl_Facturas[[#This Row],[Proyecto OK]] &amp; "|" &amp; TEXT(tbl_Facturas[[#This Row],[Horas o Viaje]],"0.00") &amp; "|" &amp; TEXT(tbl_Facturas[[#This Row],[Costo unitario]],"0.00")</f>
        <v>2599|JV|5.50|105.00</v>
      </c>
      <c r="C2187">
        <v>2599</v>
      </c>
      <c r="D2187">
        <v>108</v>
      </c>
      <c r="E2187" t="s">
        <v>5916</v>
      </c>
      <c r="G2187" t="s">
        <v>99</v>
      </c>
      <c r="H2187" t="s">
        <v>2264</v>
      </c>
      <c r="I2187" s="134" t="s">
        <v>5328</v>
      </c>
      <c r="J2187" t="s">
        <v>711</v>
      </c>
      <c r="K2187" s="135" t="s">
        <v>711</v>
      </c>
      <c r="P2187">
        <v>5.5</v>
      </c>
      <c r="Q2187">
        <v>105</v>
      </c>
      <c r="R2187">
        <v>577.5</v>
      </c>
      <c r="S2187">
        <f>IFERROR(_xlfn.XLOOKUP(tbl_Facturas[[#This Row],[Key_Fact]],tbl_Manifiestos[Key_Manif],tbl_Manifiestos[Pagado a Broker],0),0)</f>
        <v>537.07500000000005</v>
      </c>
      <c r="T2187">
        <v>1536544.0099999961</v>
      </c>
    </row>
    <row r="2188" spans="1:20" x14ac:dyDescent="0.25">
      <c r="A2188" t="s">
        <v>5836</v>
      </c>
      <c r="B2188" t="str">
        <f>tbl_Facturas[[#This Row],[Factura]] &amp; "|" &amp; tbl_Facturas[[#This Row],[Proyecto OK]] &amp; "|" &amp; TEXT(tbl_Facturas[[#This Row],[Horas o Viaje]],"0.00") &amp; "|" &amp; TEXT(tbl_Facturas[[#This Row],[Costo unitario]],"0.00")</f>
        <v>2600|Lead Service Replacement|9.00|120.00</v>
      </c>
      <c r="C2188">
        <v>2600</v>
      </c>
      <c r="D2188">
        <v>54</v>
      </c>
      <c r="E2188" t="s">
        <v>19</v>
      </c>
      <c r="G2188" t="s">
        <v>479</v>
      </c>
      <c r="H2188" t="s">
        <v>2265</v>
      </c>
      <c r="I2188" s="134" t="s">
        <v>5322</v>
      </c>
      <c r="J2188" t="s">
        <v>2150</v>
      </c>
      <c r="K2188" s="135" t="s">
        <v>5881</v>
      </c>
      <c r="L2188" t="s">
        <v>5896</v>
      </c>
      <c r="P2188">
        <v>9</v>
      </c>
      <c r="Q2188">
        <v>120</v>
      </c>
      <c r="R2188">
        <v>1080</v>
      </c>
      <c r="S2188">
        <f>IFERROR(_xlfn.XLOOKUP(tbl_Facturas[[#This Row],[Key_Fact]],tbl_Manifiestos[Key_Manif],tbl_Manifiestos[Pagado a Broker],0),0)</f>
        <v>0</v>
      </c>
      <c r="T2188">
        <v>1537624.0099999961</v>
      </c>
    </row>
    <row r="2189" spans="1:20" x14ac:dyDescent="0.25">
      <c r="A2189" t="s">
        <v>5836</v>
      </c>
      <c r="B2189" t="str">
        <f>tbl_Facturas[[#This Row],[Factura]] &amp; "|" &amp; tbl_Facturas[[#This Row],[Proyecto OK]] &amp; "|" &amp; TEXT(tbl_Facturas[[#This Row],[Horas o Viaje]],"0.00") &amp; "|" &amp; TEXT(tbl_Facturas[[#This Row],[Costo unitario]],"0.00")</f>
        <v>2600|Lead Service Replacement|9.00|120.00</v>
      </c>
      <c r="C2189">
        <v>2600</v>
      </c>
      <c r="D2189">
        <v>54</v>
      </c>
      <c r="E2189" t="s">
        <v>19</v>
      </c>
      <c r="G2189" t="s">
        <v>479</v>
      </c>
      <c r="H2189" t="s">
        <v>2266</v>
      </c>
      <c r="I2189" s="134" t="s">
        <v>5322</v>
      </c>
      <c r="J2189" t="s">
        <v>2150</v>
      </c>
      <c r="K2189" s="135" t="s">
        <v>5881</v>
      </c>
      <c r="L2189" t="s">
        <v>5896</v>
      </c>
      <c r="P2189">
        <v>9</v>
      </c>
      <c r="Q2189">
        <v>120</v>
      </c>
      <c r="R2189">
        <v>1080</v>
      </c>
      <c r="S2189">
        <f>IFERROR(_xlfn.XLOOKUP(tbl_Facturas[[#This Row],[Key_Fact]],tbl_Manifiestos[Key_Manif],tbl_Manifiestos[Pagado a Broker],0),0)</f>
        <v>0</v>
      </c>
      <c r="T2189">
        <v>1538704.0099999961</v>
      </c>
    </row>
    <row r="2190" spans="1:20" x14ac:dyDescent="0.25">
      <c r="A2190" t="s">
        <v>5836</v>
      </c>
      <c r="B2190" t="str">
        <f>tbl_Facturas[[#This Row],[Factura]] &amp; "|" &amp; tbl_Facturas[[#This Row],[Proyecto OK]] &amp; "|" &amp; TEXT(tbl_Facturas[[#This Row],[Horas o Viaje]],"0.00") &amp; "|" &amp; TEXT(tbl_Facturas[[#This Row],[Costo unitario]],"0.00")</f>
        <v>2600|Lead Service Replacement|9.00|120.00</v>
      </c>
      <c r="C2190">
        <v>2600</v>
      </c>
      <c r="D2190">
        <v>54</v>
      </c>
      <c r="E2190" t="s">
        <v>19</v>
      </c>
      <c r="G2190" t="s">
        <v>479</v>
      </c>
      <c r="H2190" t="s">
        <v>2267</v>
      </c>
      <c r="I2190" s="134" t="s">
        <v>5322</v>
      </c>
      <c r="J2190" t="s">
        <v>2150</v>
      </c>
      <c r="K2190" s="135" t="s">
        <v>5881</v>
      </c>
      <c r="L2190" t="s">
        <v>5896</v>
      </c>
      <c r="P2190">
        <v>9</v>
      </c>
      <c r="Q2190">
        <v>120</v>
      </c>
      <c r="R2190">
        <v>1080</v>
      </c>
      <c r="S2190">
        <f>IFERROR(_xlfn.XLOOKUP(tbl_Facturas[[#This Row],[Key_Fact]],tbl_Manifiestos[Key_Manif],tbl_Manifiestos[Pagado a Broker],0),0)</f>
        <v>0</v>
      </c>
      <c r="T2190">
        <v>1539784.0099999961</v>
      </c>
    </row>
    <row r="2191" spans="1:20" x14ac:dyDescent="0.25">
      <c r="A2191" t="s">
        <v>5836</v>
      </c>
      <c r="B2191" t="str">
        <f>tbl_Facturas[[#This Row],[Factura]] &amp; "|" &amp; tbl_Facturas[[#This Row],[Proyecto OK]] &amp; "|" &amp; TEXT(tbl_Facturas[[#This Row],[Horas o Viaje]],"0.00") &amp; "|" &amp; TEXT(tbl_Facturas[[#This Row],[Costo unitario]],"0.00")</f>
        <v>2600|Lead Service Replacement|8.00|120.00</v>
      </c>
      <c r="C2191">
        <v>2600</v>
      </c>
      <c r="D2191">
        <v>54</v>
      </c>
      <c r="E2191" t="s">
        <v>19</v>
      </c>
      <c r="G2191" t="s">
        <v>479</v>
      </c>
      <c r="H2191" t="s">
        <v>2268</v>
      </c>
      <c r="I2191" s="134" t="s">
        <v>5322</v>
      </c>
      <c r="J2191" t="s">
        <v>2150</v>
      </c>
      <c r="K2191" s="135" t="s">
        <v>5881</v>
      </c>
      <c r="L2191" t="s">
        <v>5896</v>
      </c>
      <c r="P2191">
        <v>8</v>
      </c>
      <c r="Q2191">
        <v>120</v>
      </c>
      <c r="R2191">
        <v>960</v>
      </c>
      <c r="S2191">
        <f>IFERROR(_xlfn.XLOOKUP(tbl_Facturas[[#This Row],[Key_Fact]],tbl_Manifiestos[Key_Manif],tbl_Manifiestos[Pagado a Broker],0),0)</f>
        <v>0</v>
      </c>
      <c r="T2191">
        <v>1540744.0099999961</v>
      </c>
    </row>
    <row r="2192" spans="1:20" x14ac:dyDescent="0.25">
      <c r="A2192" t="s">
        <v>5836</v>
      </c>
      <c r="B2192" t="str">
        <f>tbl_Facturas[[#This Row],[Factura]] &amp; "|" &amp; tbl_Facturas[[#This Row],[Proyecto OK]] &amp; "|" &amp; TEXT(tbl_Facturas[[#This Row],[Horas o Viaje]],"0.00") &amp; "|" &amp; TEXT(tbl_Facturas[[#This Row],[Costo unitario]],"0.00")</f>
        <v>2600|Lead Service Replacement|8.00|120.00</v>
      </c>
      <c r="C2192">
        <v>2600</v>
      </c>
      <c r="D2192">
        <v>54</v>
      </c>
      <c r="E2192" t="s">
        <v>19</v>
      </c>
      <c r="G2192" t="s">
        <v>479</v>
      </c>
      <c r="H2192" t="s">
        <v>2269</v>
      </c>
      <c r="I2192" s="134" t="s">
        <v>5322</v>
      </c>
      <c r="J2192" t="s">
        <v>2150</v>
      </c>
      <c r="K2192" s="135" t="s">
        <v>5881</v>
      </c>
      <c r="L2192" t="s">
        <v>5896</v>
      </c>
      <c r="P2192">
        <v>8</v>
      </c>
      <c r="Q2192">
        <v>120</v>
      </c>
      <c r="R2192">
        <v>960</v>
      </c>
      <c r="S2192">
        <f>IFERROR(_xlfn.XLOOKUP(tbl_Facturas[[#This Row],[Key_Fact]],tbl_Manifiestos[Key_Manif],tbl_Manifiestos[Pagado a Broker],0),0)</f>
        <v>0</v>
      </c>
      <c r="T2192">
        <v>1541704.0099999961</v>
      </c>
    </row>
    <row r="2193" spans="1:20" x14ac:dyDescent="0.25">
      <c r="A2193" t="s">
        <v>5836</v>
      </c>
      <c r="B2193" t="str">
        <f>tbl_Facturas[[#This Row],[Factura]] &amp; "|" &amp; tbl_Facturas[[#This Row],[Proyecto OK]] &amp; "|" &amp; TEXT(tbl_Facturas[[#This Row],[Horas o Viaje]],"0.00") &amp; "|" &amp; TEXT(tbl_Facturas[[#This Row],[Costo unitario]],"0.00")</f>
        <v>2601|Berry Project|6.00|130.00</v>
      </c>
      <c r="C2193">
        <v>2601</v>
      </c>
      <c r="D2193">
        <v>73</v>
      </c>
      <c r="E2193" t="s">
        <v>19</v>
      </c>
      <c r="G2193" t="s">
        <v>20</v>
      </c>
      <c r="H2193" t="s">
        <v>2270</v>
      </c>
      <c r="I2193" s="134" t="s">
        <v>5322</v>
      </c>
      <c r="J2193" t="s">
        <v>1219</v>
      </c>
      <c r="K2193" s="135" t="s">
        <v>5883</v>
      </c>
      <c r="L2193">
        <v>2513</v>
      </c>
      <c r="P2193">
        <v>6</v>
      </c>
      <c r="Q2193">
        <v>130</v>
      </c>
      <c r="R2193">
        <v>780</v>
      </c>
      <c r="S2193">
        <f>IFERROR(_xlfn.XLOOKUP(tbl_Facturas[[#This Row],[Key_Fact]],tbl_Manifiestos[Key_Manif],tbl_Manifiestos[Pagado a Broker],0),0)</f>
        <v>0</v>
      </c>
      <c r="T2193">
        <v>1542484.0099999961</v>
      </c>
    </row>
    <row r="2194" spans="1:20" x14ac:dyDescent="0.25">
      <c r="A2194" t="s">
        <v>5836</v>
      </c>
      <c r="B2194" t="str">
        <f>tbl_Facturas[[#This Row],[Factura]] &amp; "|" &amp; tbl_Facturas[[#This Row],[Proyecto OK]] &amp; "|" &amp; TEXT(tbl_Facturas[[#This Row],[Horas o Viaje]],"0.00") &amp; "|" &amp; TEXT(tbl_Facturas[[#This Row],[Costo unitario]],"0.00")</f>
        <v>2601|Berry Project|1.00|420.00</v>
      </c>
      <c r="C2194">
        <v>2601</v>
      </c>
      <c r="D2194">
        <v>73</v>
      </c>
      <c r="E2194" t="s">
        <v>19</v>
      </c>
      <c r="G2194" t="s">
        <v>20</v>
      </c>
      <c r="H2194" t="s">
        <v>2271</v>
      </c>
      <c r="I2194" s="134" t="s">
        <v>5322</v>
      </c>
      <c r="J2194" t="s">
        <v>1219</v>
      </c>
      <c r="K2194" s="135" t="s">
        <v>5883</v>
      </c>
      <c r="L2194">
        <v>2513</v>
      </c>
      <c r="M2194" t="s">
        <v>622</v>
      </c>
      <c r="P2194">
        <v>1</v>
      </c>
      <c r="Q2194">
        <v>420</v>
      </c>
      <c r="R2194">
        <v>420</v>
      </c>
      <c r="S2194">
        <f>IFERROR(_xlfn.XLOOKUP(tbl_Facturas[[#This Row],[Key_Fact]],tbl_Manifiestos[Key_Manif],tbl_Manifiestos[Pagado a Broker],0),0)</f>
        <v>390.6</v>
      </c>
      <c r="T2194">
        <v>1542904.0099999961</v>
      </c>
    </row>
    <row r="2195" spans="1:20" x14ac:dyDescent="0.25">
      <c r="A2195" t="s">
        <v>5836</v>
      </c>
      <c r="B2195" t="str">
        <f>tbl_Facturas[[#This Row],[Factura]] &amp; "|" &amp; tbl_Facturas[[#This Row],[Proyecto OK]] &amp; "|" &amp; TEXT(tbl_Facturas[[#This Row],[Horas o Viaje]],"0.00") &amp; "|" &amp; TEXT(tbl_Facturas[[#This Row],[Costo unitario]],"0.00")</f>
        <v>2601|Berry Project|1.00|420.00</v>
      </c>
      <c r="C2195">
        <v>2601</v>
      </c>
      <c r="D2195">
        <v>103</v>
      </c>
      <c r="E2195" t="s">
        <v>27</v>
      </c>
      <c r="G2195" t="s">
        <v>284</v>
      </c>
      <c r="H2195" t="s">
        <v>2272</v>
      </c>
      <c r="I2195" s="134" t="s">
        <v>5322</v>
      </c>
      <c r="J2195" t="s">
        <v>1219</v>
      </c>
      <c r="K2195" s="135" t="s">
        <v>5883</v>
      </c>
      <c r="L2195">
        <v>2513</v>
      </c>
      <c r="M2195" t="s">
        <v>622</v>
      </c>
      <c r="P2195">
        <v>1</v>
      </c>
      <c r="Q2195">
        <v>420</v>
      </c>
      <c r="R2195">
        <v>420</v>
      </c>
      <c r="S2195">
        <f>IFERROR(_xlfn.XLOOKUP(tbl_Facturas[[#This Row],[Key_Fact]],tbl_Manifiestos[Key_Manif],tbl_Manifiestos[Pagado a Broker],0),0)</f>
        <v>390.6</v>
      </c>
      <c r="T2195">
        <v>1543324.0099999961</v>
      </c>
    </row>
    <row r="2196" spans="1:20" x14ac:dyDescent="0.25">
      <c r="A2196" t="s">
        <v>5836</v>
      </c>
      <c r="B2196" t="str">
        <f>tbl_Facturas[[#This Row],[Factura]] &amp; "|" &amp; tbl_Facturas[[#This Row],[Proyecto OK]] &amp; "|" &amp; TEXT(tbl_Facturas[[#This Row],[Horas o Viaje]],"0.00") &amp; "|" &amp; TEXT(tbl_Facturas[[#This Row],[Costo unitario]],"0.00")</f>
        <v>2601|Berry Project|5.50|130.00</v>
      </c>
      <c r="C2196">
        <v>2601</v>
      </c>
      <c r="D2196">
        <v>103</v>
      </c>
      <c r="E2196" t="s">
        <v>27</v>
      </c>
      <c r="G2196" t="s">
        <v>284</v>
      </c>
      <c r="H2196" t="s">
        <v>2273</v>
      </c>
      <c r="I2196" s="134" t="s">
        <v>5322</v>
      </c>
      <c r="J2196" t="s">
        <v>1219</v>
      </c>
      <c r="K2196" s="135" t="s">
        <v>5883</v>
      </c>
      <c r="L2196">
        <v>2513</v>
      </c>
      <c r="P2196">
        <v>5.5</v>
      </c>
      <c r="Q2196">
        <v>130</v>
      </c>
      <c r="R2196">
        <v>715</v>
      </c>
      <c r="S2196">
        <f>IFERROR(_xlfn.XLOOKUP(tbl_Facturas[[#This Row],[Key_Fact]],tbl_Manifiestos[Key_Manif],tbl_Manifiestos[Pagado a Broker],0),0)</f>
        <v>664.95</v>
      </c>
      <c r="T2196">
        <v>1544039.0099999961</v>
      </c>
    </row>
    <row r="2197" spans="1:20" x14ac:dyDescent="0.25">
      <c r="A2197" t="s">
        <v>5836</v>
      </c>
      <c r="B2197" t="str">
        <f>tbl_Facturas[[#This Row],[Factura]] &amp; "|" &amp; tbl_Facturas[[#This Row],[Proyecto OK]] &amp; "|" &amp; TEXT(tbl_Facturas[[#This Row],[Horas o Viaje]],"0.00") &amp; "|" &amp; TEXT(tbl_Facturas[[#This Row],[Costo unitario]],"0.00")</f>
        <v>2601|Berry Project|10.00|130.00</v>
      </c>
      <c r="C2197">
        <v>2601</v>
      </c>
      <c r="D2197">
        <v>73</v>
      </c>
      <c r="E2197" t="s">
        <v>19</v>
      </c>
      <c r="G2197" t="s">
        <v>20</v>
      </c>
      <c r="H2197" t="s">
        <v>2274</v>
      </c>
      <c r="I2197" s="134" t="s">
        <v>5322</v>
      </c>
      <c r="J2197" t="s">
        <v>1219</v>
      </c>
      <c r="K2197" s="135" t="s">
        <v>5883</v>
      </c>
      <c r="L2197">
        <v>2513</v>
      </c>
      <c r="P2197">
        <v>10</v>
      </c>
      <c r="Q2197">
        <v>130</v>
      </c>
      <c r="R2197">
        <v>1300</v>
      </c>
      <c r="S2197">
        <f>IFERROR(_xlfn.XLOOKUP(tbl_Facturas[[#This Row],[Key_Fact]],tbl_Manifiestos[Key_Manif],tbl_Manifiestos[Pagado a Broker],0),0)</f>
        <v>0</v>
      </c>
      <c r="T2197">
        <v>1545339.0099999961</v>
      </c>
    </row>
    <row r="2198" spans="1:20" x14ac:dyDescent="0.25">
      <c r="A2198" t="s">
        <v>5836</v>
      </c>
      <c r="B2198" t="str">
        <f>tbl_Facturas[[#This Row],[Factura]] &amp; "|" &amp; tbl_Facturas[[#This Row],[Proyecto OK]] &amp; "|" &amp; TEXT(tbl_Facturas[[#This Row],[Horas o Viaje]],"0.00") &amp; "|" &amp; TEXT(tbl_Facturas[[#This Row],[Costo unitario]],"0.00")</f>
        <v>2601|Berry Project|8.50|130.00</v>
      </c>
      <c r="C2198">
        <v>2601</v>
      </c>
      <c r="D2198">
        <v>73</v>
      </c>
      <c r="E2198" t="s">
        <v>19</v>
      </c>
      <c r="G2198" t="s">
        <v>20</v>
      </c>
      <c r="H2198" t="s">
        <v>2275</v>
      </c>
      <c r="I2198" s="134" t="s">
        <v>5322</v>
      </c>
      <c r="J2198" t="s">
        <v>1219</v>
      </c>
      <c r="K2198" s="135" t="s">
        <v>5883</v>
      </c>
      <c r="L2198">
        <v>2513</v>
      </c>
      <c r="P2198">
        <v>8.5</v>
      </c>
      <c r="Q2198">
        <v>130</v>
      </c>
      <c r="R2198">
        <v>1105</v>
      </c>
      <c r="S2198">
        <f>IFERROR(_xlfn.XLOOKUP(tbl_Facturas[[#This Row],[Key_Fact]],tbl_Manifiestos[Key_Manif],tbl_Manifiestos[Pagado a Broker],0),0)</f>
        <v>0</v>
      </c>
      <c r="T2198">
        <v>1546444.0099999961</v>
      </c>
    </row>
    <row r="2199" spans="1:20" x14ac:dyDescent="0.25">
      <c r="A2199" t="s">
        <v>5836</v>
      </c>
      <c r="B2199" t="str">
        <f>tbl_Facturas[[#This Row],[Factura]] &amp; "|" &amp; tbl_Facturas[[#This Row],[Proyecto OK]] &amp; "|" &amp; TEXT(tbl_Facturas[[#This Row],[Horas o Viaje]],"0.00") &amp; "|" &amp; TEXT(tbl_Facturas[[#This Row],[Costo unitario]],"0.00")</f>
        <v>2601|Berry Project|1.00|420.00</v>
      </c>
      <c r="C2199">
        <v>2601</v>
      </c>
      <c r="D2199">
        <v>229</v>
      </c>
      <c r="E2199" t="s">
        <v>5309</v>
      </c>
      <c r="G2199" t="s">
        <v>1235</v>
      </c>
      <c r="H2199" t="s">
        <v>2276</v>
      </c>
      <c r="I2199" s="134" t="s">
        <v>5322</v>
      </c>
      <c r="J2199" t="s">
        <v>1219</v>
      </c>
      <c r="K2199" s="135" t="s">
        <v>5883</v>
      </c>
      <c r="L2199">
        <v>2513</v>
      </c>
      <c r="M2199" t="s">
        <v>622</v>
      </c>
      <c r="P2199">
        <v>1</v>
      </c>
      <c r="Q2199">
        <v>420</v>
      </c>
      <c r="R2199">
        <v>420</v>
      </c>
      <c r="S2199">
        <f>IFERROR(_xlfn.XLOOKUP(tbl_Facturas[[#This Row],[Key_Fact]],tbl_Manifiestos[Key_Manif],tbl_Manifiestos[Pagado a Broker],0),0)</f>
        <v>390.6</v>
      </c>
      <c r="T2199">
        <v>1546864.0099999961</v>
      </c>
    </row>
    <row r="2200" spans="1:20" x14ac:dyDescent="0.25">
      <c r="A2200" t="s">
        <v>5836</v>
      </c>
      <c r="B2200" t="str">
        <f>tbl_Facturas[[#This Row],[Factura]] &amp; "|" &amp; tbl_Facturas[[#This Row],[Proyecto OK]] &amp; "|" &amp; TEXT(tbl_Facturas[[#This Row],[Horas o Viaje]],"0.00") &amp; "|" &amp; TEXT(tbl_Facturas[[#This Row],[Costo unitario]],"0.00")</f>
        <v>2601|Berry Project|2.50|130.00</v>
      </c>
      <c r="C2200">
        <v>2601</v>
      </c>
      <c r="D2200">
        <v>73</v>
      </c>
      <c r="E2200" t="s">
        <v>19</v>
      </c>
      <c r="G2200" t="s">
        <v>20</v>
      </c>
      <c r="H2200" t="s">
        <v>2277</v>
      </c>
      <c r="I2200" s="134" t="s">
        <v>5322</v>
      </c>
      <c r="J2200" t="s">
        <v>1219</v>
      </c>
      <c r="K2200" s="135" t="s">
        <v>5883</v>
      </c>
      <c r="L2200">
        <v>2513</v>
      </c>
      <c r="P2200">
        <v>2.5</v>
      </c>
      <c r="Q2200">
        <v>130</v>
      </c>
      <c r="R2200">
        <v>325</v>
      </c>
      <c r="S2200">
        <f>IFERROR(_xlfn.XLOOKUP(tbl_Facturas[[#This Row],[Key_Fact]],tbl_Manifiestos[Key_Manif],tbl_Manifiestos[Pagado a Broker],0),0)</f>
        <v>0</v>
      </c>
      <c r="T2200">
        <v>1547189.0099999961</v>
      </c>
    </row>
    <row r="2201" spans="1:20" x14ac:dyDescent="0.25">
      <c r="A2201" t="s">
        <v>5836</v>
      </c>
      <c r="B2201" t="str">
        <f>tbl_Facturas[[#This Row],[Factura]] &amp; "|" &amp; tbl_Facturas[[#This Row],[Proyecto OK]] &amp; "|" &amp; TEXT(tbl_Facturas[[#This Row],[Horas o Viaje]],"0.00") &amp; "|" &amp; TEXT(tbl_Facturas[[#This Row],[Costo unitario]],"0.00")</f>
        <v>2601|Berry Project|1.00|420.00</v>
      </c>
      <c r="C2201">
        <v>2601</v>
      </c>
      <c r="D2201">
        <v>73</v>
      </c>
      <c r="E2201" t="s">
        <v>19</v>
      </c>
      <c r="G2201" t="s">
        <v>20</v>
      </c>
      <c r="H2201" t="s">
        <v>2278</v>
      </c>
      <c r="I2201" s="134" t="s">
        <v>5322</v>
      </c>
      <c r="J2201" t="s">
        <v>1219</v>
      </c>
      <c r="K2201" s="135" t="s">
        <v>5883</v>
      </c>
      <c r="L2201">
        <v>2513</v>
      </c>
      <c r="M2201" t="s">
        <v>622</v>
      </c>
      <c r="P2201">
        <v>1</v>
      </c>
      <c r="Q2201">
        <v>420</v>
      </c>
      <c r="R2201">
        <v>420</v>
      </c>
      <c r="S2201">
        <f>IFERROR(_xlfn.XLOOKUP(tbl_Facturas[[#This Row],[Key_Fact]],tbl_Manifiestos[Key_Manif],tbl_Manifiestos[Pagado a Broker],0),0)</f>
        <v>390.6</v>
      </c>
      <c r="T2201">
        <v>1547609.0099999961</v>
      </c>
    </row>
    <row r="2202" spans="1:20" x14ac:dyDescent="0.25">
      <c r="A2202" t="s">
        <v>5836</v>
      </c>
      <c r="B2202" t="str">
        <f>tbl_Facturas[[#This Row],[Factura]] &amp; "|" &amp; tbl_Facturas[[#This Row],[Proyecto OK]] &amp; "|" &amp; TEXT(tbl_Facturas[[#This Row],[Horas o Viaje]],"0.00") &amp; "|" &amp; TEXT(tbl_Facturas[[#This Row],[Costo unitario]],"0.00")</f>
        <v>2601|Berry Project|1.00|420.00</v>
      </c>
      <c r="C2202">
        <v>2601</v>
      </c>
      <c r="D2202">
        <v>73</v>
      </c>
      <c r="E2202" t="s">
        <v>19</v>
      </c>
      <c r="G2202" t="s">
        <v>20</v>
      </c>
      <c r="H2202" t="s">
        <v>2279</v>
      </c>
      <c r="I2202" s="134" t="s">
        <v>5322</v>
      </c>
      <c r="J2202" t="s">
        <v>1219</v>
      </c>
      <c r="K2202" s="135" t="s">
        <v>5883</v>
      </c>
      <c r="L2202">
        <v>2513</v>
      </c>
      <c r="M2202" t="s">
        <v>622</v>
      </c>
      <c r="P2202">
        <v>1</v>
      </c>
      <c r="Q2202">
        <v>420</v>
      </c>
      <c r="R2202">
        <v>420</v>
      </c>
      <c r="S2202">
        <f>IFERROR(_xlfn.XLOOKUP(tbl_Facturas[[#This Row],[Key_Fact]],tbl_Manifiestos[Key_Manif],tbl_Manifiestos[Pagado a Broker],0),0)</f>
        <v>390.6</v>
      </c>
      <c r="T2202">
        <v>1548029.0099999961</v>
      </c>
    </row>
    <row r="2203" spans="1:20" x14ac:dyDescent="0.25">
      <c r="A2203" t="s">
        <v>5836</v>
      </c>
      <c r="B2203" t="str">
        <f>tbl_Facturas[[#This Row],[Factura]] &amp; "|" &amp; tbl_Facturas[[#This Row],[Proyecto OK]] &amp; "|" &amp; TEXT(tbl_Facturas[[#This Row],[Horas o Viaje]],"0.00") &amp; "|" &amp; TEXT(tbl_Facturas[[#This Row],[Costo unitario]],"0.00")</f>
        <v>2601|Berry Project|4.00|130.00</v>
      </c>
      <c r="C2203">
        <v>2601</v>
      </c>
      <c r="D2203">
        <v>15</v>
      </c>
      <c r="E2203" t="s">
        <v>2195</v>
      </c>
      <c r="G2203" t="s">
        <v>2077</v>
      </c>
      <c r="H2203" t="s">
        <v>2280</v>
      </c>
      <c r="I2203" s="134" t="s">
        <v>5322</v>
      </c>
      <c r="J2203" t="s">
        <v>1219</v>
      </c>
      <c r="K2203" s="135" t="s">
        <v>5883</v>
      </c>
      <c r="L2203">
        <v>2513</v>
      </c>
      <c r="P2203">
        <v>4</v>
      </c>
      <c r="Q2203">
        <v>130</v>
      </c>
      <c r="R2203">
        <v>520</v>
      </c>
      <c r="S2203">
        <f>IFERROR(_xlfn.XLOOKUP(tbl_Facturas[[#This Row],[Key_Fact]],tbl_Manifiestos[Key_Manif],tbl_Manifiestos[Pagado a Broker],0),0)</f>
        <v>0</v>
      </c>
      <c r="T2203">
        <v>1548549.0099999961</v>
      </c>
    </row>
    <row r="2204" spans="1:20" x14ac:dyDescent="0.25">
      <c r="A2204" t="s">
        <v>5836</v>
      </c>
      <c r="B2204" t="str">
        <f>tbl_Facturas[[#This Row],[Factura]] &amp; "|" &amp; tbl_Facturas[[#This Row],[Proyecto OK]] &amp; "|" &amp; TEXT(tbl_Facturas[[#This Row],[Horas o Viaje]],"0.00") &amp; "|" &amp; TEXT(tbl_Facturas[[#This Row],[Costo unitario]],"0.00")</f>
        <v>2601|Berry Project|1.00|420.00</v>
      </c>
      <c r="C2204">
        <v>2601</v>
      </c>
      <c r="D2204">
        <v>15</v>
      </c>
      <c r="E2204" t="s">
        <v>2195</v>
      </c>
      <c r="G2204" t="s">
        <v>2077</v>
      </c>
      <c r="H2204" t="s">
        <v>2281</v>
      </c>
      <c r="I2204" s="134" t="s">
        <v>5322</v>
      </c>
      <c r="J2204" t="s">
        <v>1219</v>
      </c>
      <c r="K2204" s="135" t="s">
        <v>5883</v>
      </c>
      <c r="L2204">
        <v>2513</v>
      </c>
      <c r="M2204" t="s">
        <v>622</v>
      </c>
      <c r="P2204">
        <v>1</v>
      </c>
      <c r="Q2204">
        <v>420</v>
      </c>
      <c r="R2204">
        <v>420</v>
      </c>
      <c r="S2204">
        <f>IFERROR(_xlfn.XLOOKUP(tbl_Facturas[[#This Row],[Key_Fact]],tbl_Manifiestos[Key_Manif],tbl_Manifiestos[Pagado a Broker],0),0)</f>
        <v>390.6</v>
      </c>
      <c r="T2204">
        <v>1548969.0099999961</v>
      </c>
    </row>
    <row r="2205" spans="1:20" x14ac:dyDescent="0.25">
      <c r="A2205" t="s">
        <v>5836</v>
      </c>
      <c r="B2205" t="str">
        <f>tbl_Facturas[[#This Row],[Factura]] &amp; "|" &amp; tbl_Facturas[[#This Row],[Proyecto OK]] &amp; "|" &amp; TEXT(tbl_Facturas[[#This Row],[Horas o Viaje]],"0.00") &amp; "|" &amp; TEXT(tbl_Facturas[[#This Row],[Costo unitario]],"0.00")</f>
        <v>2601|Berry Project|1.00|420.00</v>
      </c>
      <c r="C2205">
        <v>2601</v>
      </c>
      <c r="D2205">
        <v>229</v>
      </c>
      <c r="E2205" t="s">
        <v>5309</v>
      </c>
      <c r="G2205" t="s">
        <v>1235</v>
      </c>
      <c r="H2205" t="s">
        <v>2282</v>
      </c>
      <c r="I2205" s="134" t="s">
        <v>5322</v>
      </c>
      <c r="J2205" t="s">
        <v>1219</v>
      </c>
      <c r="K2205" s="135" t="s">
        <v>5883</v>
      </c>
      <c r="L2205">
        <v>2513</v>
      </c>
      <c r="M2205" t="s">
        <v>622</v>
      </c>
      <c r="P2205">
        <v>1</v>
      </c>
      <c r="Q2205">
        <v>420</v>
      </c>
      <c r="R2205">
        <v>420</v>
      </c>
      <c r="S2205">
        <f>IFERROR(_xlfn.XLOOKUP(tbl_Facturas[[#This Row],[Key_Fact]],tbl_Manifiestos[Key_Manif],tbl_Manifiestos[Pagado a Broker],0),0)</f>
        <v>390.6</v>
      </c>
      <c r="T2205">
        <v>1549389.0099999961</v>
      </c>
    </row>
    <row r="2206" spans="1:20" x14ac:dyDescent="0.25">
      <c r="A2206" t="s">
        <v>5836</v>
      </c>
      <c r="B2206" t="str">
        <f>tbl_Facturas[[#This Row],[Factura]] &amp; "|" &amp; tbl_Facturas[[#This Row],[Proyecto OK]] &amp; "|" &amp; TEXT(tbl_Facturas[[#This Row],[Horas o Viaje]],"0.00") &amp; "|" &amp; TEXT(tbl_Facturas[[#This Row],[Costo unitario]],"0.00")</f>
        <v>2601|Berry Project|2.50|130.00</v>
      </c>
      <c r="C2206">
        <v>2601</v>
      </c>
      <c r="D2206">
        <v>229</v>
      </c>
      <c r="E2206" t="s">
        <v>5309</v>
      </c>
      <c r="G2206" t="s">
        <v>1235</v>
      </c>
      <c r="H2206" t="s">
        <v>2283</v>
      </c>
      <c r="I2206" s="134" t="s">
        <v>5322</v>
      </c>
      <c r="J2206" t="s">
        <v>1219</v>
      </c>
      <c r="K2206" s="135" t="s">
        <v>5883</v>
      </c>
      <c r="L2206">
        <v>2513</v>
      </c>
      <c r="P2206">
        <v>2.5</v>
      </c>
      <c r="Q2206">
        <v>130</v>
      </c>
      <c r="R2206">
        <v>325</v>
      </c>
      <c r="S2206">
        <f>IFERROR(_xlfn.XLOOKUP(tbl_Facturas[[#This Row],[Key_Fact]],tbl_Manifiestos[Key_Manif],tbl_Manifiestos[Pagado a Broker],0),0)</f>
        <v>0</v>
      </c>
      <c r="T2206">
        <v>1549714.0099999961</v>
      </c>
    </row>
    <row r="2207" spans="1:20" x14ac:dyDescent="0.25">
      <c r="A2207" t="s">
        <v>5836</v>
      </c>
      <c r="B2207" t="str">
        <f>tbl_Facturas[[#This Row],[Factura]] &amp; "|" &amp; tbl_Facturas[[#This Row],[Proyecto OK]] &amp; "|" &amp; TEXT(tbl_Facturas[[#This Row],[Horas o Viaje]],"0.00") &amp; "|" &amp; TEXT(tbl_Facturas[[#This Row],[Costo unitario]],"0.00")</f>
        <v>2601|Berry Project|2.25|130.00</v>
      </c>
      <c r="C2207">
        <v>2601</v>
      </c>
      <c r="D2207">
        <v>515</v>
      </c>
      <c r="E2207" t="s">
        <v>27</v>
      </c>
      <c r="G2207" t="s">
        <v>54</v>
      </c>
      <c r="H2207" t="s">
        <v>2284</v>
      </c>
      <c r="I2207" s="134" t="s">
        <v>5322</v>
      </c>
      <c r="J2207" t="s">
        <v>1219</v>
      </c>
      <c r="K2207" s="135" t="s">
        <v>5883</v>
      </c>
      <c r="L2207">
        <v>2513</v>
      </c>
      <c r="P2207">
        <v>2.25</v>
      </c>
      <c r="Q2207">
        <v>130</v>
      </c>
      <c r="R2207">
        <v>292.5</v>
      </c>
      <c r="S2207">
        <f>IFERROR(_xlfn.XLOOKUP(tbl_Facturas[[#This Row],[Key_Fact]],tbl_Manifiestos[Key_Manif],tbl_Manifiestos[Pagado a Broker],0),0)</f>
        <v>272.02500000000003</v>
      </c>
      <c r="T2207">
        <v>1550006.5099999961</v>
      </c>
    </row>
    <row r="2208" spans="1:20" x14ac:dyDescent="0.25">
      <c r="A2208" t="s">
        <v>5836</v>
      </c>
      <c r="B2208" t="str">
        <f>tbl_Facturas[[#This Row],[Factura]] &amp; "|" &amp; tbl_Facturas[[#This Row],[Proyecto OK]] &amp; "|" &amp; TEXT(tbl_Facturas[[#This Row],[Horas o Viaje]],"0.00") &amp; "|" &amp; TEXT(tbl_Facturas[[#This Row],[Costo unitario]],"0.00")</f>
        <v>2601|Berry Project|1.00|420.00</v>
      </c>
      <c r="C2208">
        <v>2601</v>
      </c>
      <c r="D2208">
        <v>515</v>
      </c>
      <c r="E2208" t="s">
        <v>27</v>
      </c>
      <c r="G2208" t="s">
        <v>54</v>
      </c>
      <c r="H2208" t="s">
        <v>2285</v>
      </c>
      <c r="I2208" s="134" t="s">
        <v>5322</v>
      </c>
      <c r="J2208" t="s">
        <v>1219</v>
      </c>
      <c r="K2208" s="135" t="s">
        <v>5883</v>
      </c>
      <c r="L2208">
        <v>2513</v>
      </c>
      <c r="M2208" t="s">
        <v>622</v>
      </c>
      <c r="P2208">
        <v>1</v>
      </c>
      <c r="Q2208">
        <v>420</v>
      </c>
      <c r="R2208">
        <v>420</v>
      </c>
      <c r="S2208">
        <f>IFERROR(_xlfn.XLOOKUP(tbl_Facturas[[#This Row],[Key_Fact]],tbl_Manifiestos[Key_Manif],tbl_Manifiestos[Pagado a Broker],0),0)</f>
        <v>390.6</v>
      </c>
      <c r="T2208">
        <v>1550426.5099999961</v>
      </c>
    </row>
    <row r="2209" spans="1:20" x14ac:dyDescent="0.25">
      <c r="A2209" t="s">
        <v>5836</v>
      </c>
      <c r="B2209" t="str">
        <f>tbl_Facturas[[#This Row],[Factura]] &amp; "|" &amp; tbl_Facturas[[#This Row],[Proyecto OK]] &amp; "|" &amp; TEXT(tbl_Facturas[[#This Row],[Horas o Viaje]],"0.00") &amp; "|" &amp; TEXT(tbl_Facturas[[#This Row],[Costo unitario]],"0.00")</f>
        <v>2601|Berry Project|1.00|420.00</v>
      </c>
      <c r="C2209">
        <v>2601</v>
      </c>
      <c r="D2209">
        <v>515</v>
      </c>
      <c r="E2209" t="s">
        <v>27</v>
      </c>
      <c r="G2209" t="s">
        <v>54</v>
      </c>
      <c r="H2209" t="s">
        <v>2286</v>
      </c>
      <c r="I2209" s="134" t="s">
        <v>5322</v>
      </c>
      <c r="J2209" t="s">
        <v>1219</v>
      </c>
      <c r="K2209" s="135" t="s">
        <v>5883</v>
      </c>
      <c r="L2209">
        <v>2513</v>
      </c>
      <c r="M2209" t="s">
        <v>622</v>
      </c>
      <c r="P2209">
        <v>1</v>
      </c>
      <c r="Q2209">
        <v>420</v>
      </c>
      <c r="R2209">
        <v>420</v>
      </c>
      <c r="S2209">
        <f>IFERROR(_xlfn.XLOOKUP(tbl_Facturas[[#This Row],[Key_Fact]],tbl_Manifiestos[Key_Manif],tbl_Manifiestos[Pagado a Broker],0),0)</f>
        <v>390.6</v>
      </c>
      <c r="T2209">
        <v>1550846.5099999961</v>
      </c>
    </row>
    <row r="2210" spans="1:20" x14ac:dyDescent="0.25">
      <c r="A2210" t="s">
        <v>5836</v>
      </c>
      <c r="B2210" t="str">
        <f>tbl_Facturas[[#This Row],[Factura]] &amp; "|" &amp; tbl_Facturas[[#This Row],[Proyecto OK]] &amp; "|" &amp; TEXT(tbl_Facturas[[#This Row],[Horas o Viaje]],"0.00") &amp; "|" &amp; TEXT(tbl_Facturas[[#This Row],[Costo unitario]],"0.00")</f>
        <v>2601|Berry Project|1.00|420.00</v>
      </c>
      <c r="C2210">
        <v>2601</v>
      </c>
      <c r="D2210">
        <v>103</v>
      </c>
      <c r="E2210" t="s">
        <v>27</v>
      </c>
      <c r="G2210" t="s">
        <v>284</v>
      </c>
      <c r="H2210" t="s">
        <v>2287</v>
      </c>
      <c r="I2210" s="134" t="s">
        <v>5322</v>
      </c>
      <c r="J2210" t="s">
        <v>1219</v>
      </c>
      <c r="K2210" s="135" t="s">
        <v>5883</v>
      </c>
      <c r="L2210">
        <v>2513</v>
      </c>
      <c r="M2210" t="s">
        <v>622</v>
      </c>
      <c r="P2210">
        <v>1</v>
      </c>
      <c r="Q2210">
        <v>420</v>
      </c>
      <c r="R2210">
        <v>420</v>
      </c>
      <c r="S2210">
        <f>IFERROR(_xlfn.XLOOKUP(tbl_Facturas[[#This Row],[Key_Fact]],tbl_Manifiestos[Key_Manif],tbl_Manifiestos[Pagado a Broker],0),0)</f>
        <v>390.6</v>
      </c>
      <c r="T2210">
        <v>1551266.5099999961</v>
      </c>
    </row>
    <row r="2211" spans="1:20" x14ac:dyDescent="0.25">
      <c r="A2211" t="s">
        <v>5836</v>
      </c>
      <c r="B2211" t="str">
        <f>tbl_Facturas[[#This Row],[Factura]] &amp; "|" &amp; tbl_Facturas[[#This Row],[Proyecto OK]] &amp; "|" &amp; TEXT(tbl_Facturas[[#This Row],[Horas o Viaje]],"0.00") &amp; "|" &amp; TEXT(tbl_Facturas[[#This Row],[Costo unitario]],"0.00")</f>
        <v>2601|Berry Project|10.75|130.00</v>
      </c>
      <c r="C2211">
        <v>2601</v>
      </c>
      <c r="D2211">
        <v>103</v>
      </c>
      <c r="E2211" t="s">
        <v>27</v>
      </c>
      <c r="G2211" t="s">
        <v>284</v>
      </c>
      <c r="H2211" t="s">
        <v>2288</v>
      </c>
      <c r="I2211" s="134" t="s">
        <v>5322</v>
      </c>
      <c r="J2211" t="s">
        <v>1219</v>
      </c>
      <c r="K2211" s="135" t="s">
        <v>5883</v>
      </c>
      <c r="L2211">
        <v>2513</v>
      </c>
      <c r="P2211">
        <v>10.75</v>
      </c>
      <c r="Q2211">
        <v>130</v>
      </c>
      <c r="R2211">
        <v>1397.5</v>
      </c>
      <c r="S2211">
        <f>IFERROR(_xlfn.XLOOKUP(tbl_Facturas[[#This Row],[Key_Fact]],tbl_Manifiestos[Key_Manif],tbl_Manifiestos[Pagado a Broker],0),0)</f>
        <v>1299.6750000000002</v>
      </c>
      <c r="T2211">
        <v>1552664.0099999961</v>
      </c>
    </row>
    <row r="2212" spans="1:20" x14ac:dyDescent="0.25">
      <c r="A2212" t="s">
        <v>5836</v>
      </c>
      <c r="B2212" t="str">
        <f>tbl_Facturas[[#This Row],[Factura]] &amp; "|" &amp; tbl_Facturas[[#This Row],[Proyecto OK]] &amp; "|" &amp; TEXT(tbl_Facturas[[#This Row],[Horas o Viaje]],"0.00") &amp; "|" &amp; TEXT(tbl_Facturas[[#This Row],[Costo unitario]],"0.00")</f>
        <v>2601|Berry Project|6.00|130.00</v>
      </c>
      <c r="C2212">
        <v>2601</v>
      </c>
      <c r="D2212">
        <v>103</v>
      </c>
      <c r="E2212" t="s">
        <v>27</v>
      </c>
      <c r="G2212" t="s">
        <v>284</v>
      </c>
      <c r="H2212" t="s">
        <v>2289</v>
      </c>
      <c r="I2212" s="134" t="s">
        <v>5322</v>
      </c>
      <c r="J2212" t="s">
        <v>1219</v>
      </c>
      <c r="K2212" s="135" t="s">
        <v>5883</v>
      </c>
      <c r="L2212">
        <v>2513</v>
      </c>
      <c r="P2212">
        <v>6</v>
      </c>
      <c r="Q2212">
        <v>130</v>
      </c>
      <c r="R2212">
        <v>780</v>
      </c>
      <c r="S2212">
        <f>IFERROR(_xlfn.XLOOKUP(tbl_Facturas[[#This Row],[Key_Fact]],tbl_Manifiestos[Key_Manif],tbl_Manifiestos[Pagado a Broker],0),0)</f>
        <v>0</v>
      </c>
      <c r="T2212">
        <v>1553444.0099999961</v>
      </c>
    </row>
    <row r="2213" spans="1:20" x14ac:dyDescent="0.25">
      <c r="A2213" t="s">
        <v>5836</v>
      </c>
      <c r="B2213" t="str">
        <f>tbl_Facturas[[#This Row],[Factura]] &amp; "|" &amp; tbl_Facturas[[#This Row],[Proyecto OK]] &amp; "|" &amp; TEXT(tbl_Facturas[[#This Row],[Horas o Viaje]],"0.00") &amp; "|" &amp; TEXT(tbl_Facturas[[#This Row],[Costo unitario]],"0.00")</f>
        <v>2601|Berry Project|1.00|420.00</v>
      </c>
      <c r="C2213">
        <v>2601</v>
      </c>
      <c r="D2213">
        <v>103</v>
      </c>
      <c r="E2213" t="s">
        <v>27</v>
      </c>
      <c r="G2213" t="s">
        <v>284</v>
      </c>
      <c r="H2213" t="s">
        <v>2290</v>
      </c>
      <c r="I2213" s="134" t="s">
        <v>5322</v>
      </c>
      <c r="J2213" t="s">
        <v>1219</v>
      </c>
      <c r="K2213" s="135" t="s">
        <v>5883</v>
      </c>
      <c r="L2213">
        <v>2513</v>
      </c>
      <c r="M2213" t="s">
        <v>622</v>
      </c>
      <c r="P2213">
        <v>1</v>
      </c>
      <c r="Q2213">
        <v>420</v>
      </c>
      <c r="R2213">
        <v>420</v>
      </c>
      <c r="S2213">
        <f>IFERROR(_xlfn.XLOOKUP(tbl_Facturas[[#This Row],[Key_Fact]],tbl_Manifiestos[Key_Manif],tbl_Manifiestos[Pagado a Broker],0),0)</f>
        <v>390.6</v>
      </c>
      <c r="T2213">
        <v>1553864.0099999961</v>
      </c>
    </row>
    <row r="2214" spans="1:20" x14ac:dyDescent="0.25">
      <c r="A2214" t="s">
        <v>5836</v>
      </c>
      <c r="B2214" t="str">
        <f>tbl_Facturas[[#This Row],[Factura]] &amp; "|" &amp; tbl_Facturas[[#This Row],[Proyecto OK]] &amp; "|" &amp; TEXT(tbl_Facturas[[#This Row],[Horas o Viaje]],"0.00") &amp; "|" &amp; TEXT(tbl_Facturas[[#This Row],[Costo unitario]],"0.00")</f>
        <v>2601|Berry Project|4.00|130.00</v>
      </c>
      <c r="C2214">
        <v>2601</v>
      </c>
      <c r="D2214">
        <v>28</v>
      </c>
      <c r="E2214" t="s">
        <v>5309</v>
      </c>
      <c r="G2214" t="s">
        <v>1285</v>
      </c>
      <c r="H2214" t="s">
        <v>2291</v>
      </c>
      <c r="I2214" s="134" t="s">
        <v>5322</v>
      </c>
      <c r="J2214" t="s">
        <v>1219</v>
      </c>
      <c r="K2214" s="135" t="s">
        <v>5883</v>
      </c>
      <c r="L2214">
        <v>2513</v>
      </c>
      <c r="P2214">
        <v>4</v>
      </c>
      <c r="Q2214">
        <v>130</v>
      </c>
      <c r="R2214">
        <v>520</v>
      </c>
      <c r="S2214">
        <f>IFERROR(_xlfn.XLOOKUP(tbl_Facturas[[#This Row],[Key_Fact]],tbl_Manifiestos[Key_Manif],tbl_Manifiestos[Pagado a Broker],0),0)</f>
        <v>0</v>
      </c>
      <c r="T2214">
        <v>1554384.0099999961</v>
      </c>
    </row>
    <row r="2215" spans="1:20" x14ac:dyDescent="0.25">
      <c r="A2215" t="s">
        <v>5836</v>
      </c>
      <c r="B2215" t="str">
        <f>tbl_Facturas[[#This Row],[Factura]] &amp; "|" &amp; tbl_Facturas[[#This Row],[Proyecto OK]] &amp; "|" &amp; TEXT(tbl_Facturas[[#This Row],[Horas o Viaje]],"0.00") &amp; "|" &amp; TEXT(tbl_Facturas[[#This Row],[Costo unitario]],"0.00")</f>
        <v>2601|Berry Project|2.00|420.00</v>
      </c>
      <c r="C2215">
        <v>2601</v>
      </c>
      <c r="D2215">
        <v>28</v>
      </c>
      <c r="E2215" t="s">
        <v>5309</v>
      </c>
      <c r="G2215" t="s">
        <v>1285</v>
      </c>
      <c r="H2215" t="s">
        <v>2292</v>
      </c>
      <c r="I2215" s="134" t="s">
        <v>5322</v>
      </c>
      <c r="J2215" t="s">
        <v>1219</v>
      </c>
      <c r="K2215" s="135" t="s">
        <v>5883</v>
      </c>
      <c r="L2215">
        <v>2513</v>
      </c>
      <c r="M2215" t="s">
        <v>622</v>
      </c>
      <c r="P2215">
        <v>2</v>
      </c>
      <c r="Q2215">
        <v>420</v>
      </c>
      <c r="R2215">
        <v>840</v>
      </c>
      <c r="S2215">
        <f>IFERROR(_xlfn.XLOOKUP(tbl_Facturas[[#This Row],[Key_Fact]],tbl_Manifiestos[Key_Manif],tbl_Manifiestos[Pagado a Broker],0),0)</f>
        <v>0</v>
      </c>
      <c r="T2215">
        <v>1555224.0099999961</v>
      </c>
    </row>
    <row r="2216" spans="1:20" x14ac:dyDescent="0.25">
      <c r="A2216" t="s">
        <v>5836</v>
      </c>
      <c r="B2216" t="str">
        <f>tbl_Facturas[[#This Row],[Factura]] &amp; "|" &amp; tbl_Facturas[[#This Row],[Proyecto OK]] &amp; "|" &amp; TEXT(tbl_Facturas[[#This Row],[Horas o Viaje]],"0.00") &amp; "|" &amp; TEXT(tbl_Facturas[[#This Row],[Costo unitario]],"0.00")</f>
        <v>2601|Berry Project|1.00|420.00</v>
      </c>
      <c r="C2216">
        <v>2601</v>
      </c>
      <c r="D2216">
        <v>25</v>
      </c>
      <c r="E2216" t="s">
        <v>1817</v>
      </c>
      <c r="G2216" t="s">
        <v>1340</v>
      </c>
      <c r="H2216" t="s">
        <v>2293</v>
      </c>
      <c r="I2216" s="134" t="s">
        <v>5322</v>
      </c>
      <c r="J2216" t="s">
        <v>1219</v>
      </c>
      <c r="K2216" s="135" t="s">
        <v>5883</v>
      </c>
      <c r="L2216">
        <v>2513</v>
      </c>
      <c r="M2216" t="s">
        <v>622</v>
      </c>
      <c r="P2216">
        <v>1</v>
      </c>
      <c r="Q2216">
        <v>420</v>
      </c>
      <c r="R2216">
        <v>420</v>
      </c>
      <c r="S2216">
        <f>IFERROR(_xlfn.XLOOKUP(tbl_Facturas[[#This Row],[Key_Fact]],tbl_Manifiestos[Key_Manif],tbl_Manifiestos[Pagado a Broker],0),0)</f>
        <v>390.6</v>
      </c>
      <c r="T2216">
        <v>1555644.0099999961</v>
      </c>
    </row>
    <row r="2217" spans="1:20" x14ac:dyDescent="0.25">
      <c r="A2217" t="s">
        <v>5836</v>
      </c>
      <c r="B2217" t="str">
        <f>tbl_Facturas[[#This Row],[Factura]] &amp; "|" &amp; tbl_Facturas[[#This Row],[Proyecto OK]] &amp; "|" &amp; TEXT(tbl_Facturas[[#This Row],[Horas o Viaje]],"0.00") &amp; "|" &amp; TEXT(tbl_Facturas[[#This Row],[Costo unitario]],"0.00")</f>
        <v>2601|Berry Project|3.75|130.00</v>
      </c>
      <c r="C2217">
        <v>2601</v>
      </c>
      <c r="D2217">
        <v>25</v>
      </c>
      <c r="E2217" t="s">
        <v>1817</v>
      </c>
      <c r="G2217" t="s">
        <v>1340</v>
      </c>
      <c r="H2217" t="s">
        <v>2294</v>
      </c>
      <c r="I2217" s="134" t="s">
        <v>5322</v>
      </c>
      <c r="J2217" t="s">
        <v>1219</v>
      </c>
      <c r="K2217" s="135" t="s">
        <v>5883</v>
      </c>
      <c r="L2217">
        <v>2513</v>
      </c>
      <c r="P2217">
        <v>3.75</v>
      </c>
      <c r="Q2217">
        <v>130</v>
      </c>
      <c r="R2217">
        <v>487.5</v>
      </c>
      <c r="S2217">
        <f>IFERROR(_xlfn.XLOOKUP(tbl_Facturas[[#This Row],[Key_Fact]],tbl_Manifiestos[Key_Manif],tbl_Manifiestos[Pagado a Broker],0),0)</f>
        <v>0</v>
      </c>
      <c r="T2217">
        <v>1556131.5099999961</v>
      </c>
    </row>
    <row r="2218" spans="1:20" x14ac:dyDescent="0.25">
      <c r="A2218" t="s">
        <v>5836</v>
      </c>
      <c r="B2218" t="str">
        <f>tbl_Facturas[[#This Row],[Factura]] &amp; "|" &amp; tbl_Facturas[[#This Row],[Proyecto OK]] &amp; "|" &amp; TEXT(tbl_Facturas[[#This Row],[Horas o Viaje]],"0.00") &amp; "|" &amp; TEXT(tbl_Facturas[[#This Row],[Costo unitario]],"0.00")</f>
        <v>2601|Berry Project|2.00|130.00</v>
      </c>
      <c r="C2218">
        <v>2601</v>
      </c>
      <c r="D2218">
        <v>73</v>
      </c>
      <c r="E2218" t="s">
        <v>1812</v>
      </c>
      <c r="G2218" t="s">
        <v>1750</v>
      </c>
      <c r="H2218" t="s">
        <v>2295</v>
      </c>
      <c r="I2218" s="134" t="s">
        <v>5322</v>
      </c>
      <c r="J2218" t="s">
        <v>1219</v>
      </c>
      <c r="K2218" s="135" t="s">
        <v>5883</v>
      </c>
      <c r="L2218">
        <v>2513</v>
      </c>
      <c r="P2218">
        <v>2</v>
      </c>
      <c r="Q2218">
        <v>130</v>
      </c>
      <c r="R2218">
        <v>260</v>
      </c>
      <c r="S2218">
        <f>IFERROR(_xlfn.XLOOKUP(tbl_Facturas[[#This Row],[Key_Fact]],tbl_Manifiestos[Key_Manif],tbl_Manifiestos[Pagado a Broker],0),0)</f>
        <v>0</v>
      </c>
      <c r="T2218">
        <v>1556525.0099999961</v>
      </c>
    </row>
    <row r="2219" spans="1:20" x14ac:dyDescent="0.25">
      <c r="A2219" t="s">
        <v>5836</v>
      </c>
      <c r="B2219" t="str">
        <f>tbl_Facturas[[#This Row],[Factura]] &amp; "|" &amp; tbl_Facturas[[#This Row],[Proyecto OK]] &amp; "|" &amp; TEXT(tbl_Facturas[[#This Row],[Horas o Viaje]],"0.00") &amp; "|" &amp; TEXT(tbl_Facturas[[#This Row],[Costo unitario]],"0.00")</f>
        <v>2601|Berry Project|1.00|420.00</v>
      </c>
      <c r="C2219">
        <v>2601</v>
      </c>
      <c r="D2219">
        <v>4</v>
      </c>
      <c r="E2219" t="s">
        <v>1812</v>
      </c>
      <c r="G2219" t="s">
        <v>1750</v>
      </c>
      <c r="H2219" t="s">
        <v>2296</v>
      </c>
      <c r="I2219" s="134" t="s">
        <v>5322</v>
      </c>
      <c r="J2219" t="s">
        <v>1219</v>
      </c>
      <c r="K2219" s="135" t="s">
        <v>5883</v>
      </c>
      <c r="L2219">
        <v>2513</v>
      </c>
      <c r="M2219" t="s">
        <v>622</v>
      </c>
      <c r="P2219">
        <v>1</v>
      </c>
      <c r="Q2219">
        <v>420</v>
      </c>
      <c r="R2219">
        <v>420</v>
      </c>
      <c r="S2219">
        <f>IFERROR(_xlfn.XLOOKUP(tbl_Facturas[[#This Row],[Key_Fact]],tbl_Manifiestos[Key_Manif],tbl_Manifiestos[Pagado a Broker],0),0)</f>
        <v>390.6</v>
      </c>
      <c r="T2219">
        <v>1556945.0099999961</v>
      </c>
    </row>
    <row r="2220" spans="1:20" x14ac:dyDescent="0.25">
      <c r="A2220" t="s">
        <v>5836</v>
      </c>
      <c r="B2220" t="str">
        <f>tbl_Facturas[[#This Row],[Factura]] &amp; "|" &amp; tbl_Facturas[[#This Row],[Proyecto OK]] &amp; "|" &amp; TEXT(tbl_Facturas[[#This Row],[Horas o Viaje]],"0.00") &amp; "|" &amp; TEXT(tbl_Facturas[[#This Row],[Costo unitario]],"0.00")</f>
        <v>2601|Berry Project|1.00|420.00</v>
      </c>
      <c r="C2220">
        <v>2601</v>
      </c>
      <c r="D2220">
        <v>4</v>
      </c>
      <c r="E2220" t="s">
        <v>1812</v>
      </c>
      <c r="G2220" t="s">
        <v>1750</v>
      </c>
      <c r="H2220" t="s">
        <v>2297</v>
      </c>
      <c r="I2220" s="134" t="s">
        <v>5322</v>
      </c>
      <c r="J2220" t="s">
        <v>1219</v>
      </c>
      <c r="K2220" s="135" t="s">
        <v>5883</v>
      </c>
      <c r="L2220">
        <v>2513</v>
      </c>
      <c r="M2220" t="s">
        <v>622</v>
      </c>
      <c r="P2220">
        <v>1</v>
      </c>
      <c r="Q2220">
        <v>420</v>
      </c>
      <c r="R2220">
        <v>420</v>
      </c>
      <c r="S2220">
        <f>IFERROR(_xlfn.XLOOKUP(tbl_Facturas[[#This Row],[Key_Fact]],tbl_Manifiestos[Key_Manif],tbl_Manifiestos[Pagado a Broker],0),0)</f>
        <v>390.6</v>
      </c>
      <c r="T2220">
        <v>1557365.0099999961</v>
      </c>
    </row>
    <row r="2221" spans="1:20" x14ac:dyDescent="0.25">
      <c r="A2221" t="s">
        <v>5836</v>
      </c>
      <c r="B2221" t="str">
        <f>tbl_Facturas[[#This Row],[Factura]] &amp; "|" &amp; tbl_Facturas[[#This Row],[Proyecto OK]] &amp; "|" &amp; TEXT(tbl_Facturas[[#This Row],[Horas o Viaje]],"0.00") &amp; "|" &amp; TEXT(tbl_Facturas[[#This Row],[Costo unitario]],"0.00")</f>
        <v>2601|Berry Project|1.00|130.00</v>
      </c>
      <c r="C2221">
        <v>2601</v>
      </c>
      <c r="D2221">
        <v>4</v>
      </c>
      <c r="E2221" t="s">
        <v>1812</v>
      </c>
      <c r="G2221" t="s">
        <v>2298</v>
      </c>
      <c r="H2221" t="s">
        <v>2299</v>
      </c>
      <c r="I2221" s="134" t="s">
        <v>5322</v>
      </c>
      <c r="J2221" t="s">
        <v>1219</v>
      </c>
      <c r="K2221" s="135" t="s">
        <v>5883</v>
      </c>
      <c r="L2221">
        <v>2513</v>
      </c>
      <c r="P2221">
        <v>1</v>
      </c>
      <c r="Q2221">
        <v>130</v>
      </c>
      <c r="R2221">
        <v>130</v>
      </c>
      <c r="S2221">
        <f>IFERROR(_xlfn.XLOOKUP(tbl_Facturas[[#This Row],[Key_Fact]],tbl_Manifiestos[Key_Manif],tbl_Manifiestos[Pagado a Broker],0),0)</f>
        <v>0</v>
      </c>
      <c r="T2221">
        <v>1557495.0099999961</v>
      </c>
    </row>
    <row r="2222" spans="1:20" x14ac:dyDescent="0.25">
      <c r="A2222" t="s">
        <v>5836</v>
      </c>
      <c r="B2222" t="str">
        <f>tbl_Facturas[[#This Row],[Factura]] &amp; "|" &amp; tbl_Facturas[[#This Row],[Proyecto OK]] &amp; "|" &amp; TEXT(tbl_Facturas[[#This Row],[Horas o Viaje]],"0.00") &amp; "|" &amp; TEXT(tbl_Facturas[[#This Row],[Costo unitario]],"0.00")</f>
        <v>2601|Berry Project|2.00|420.00</v>
      </c>
      <c r="C2222">
        <v>2601</v>
      </c>
      <c r="D2222">
        <v>3</v>
      </c>
      <c r="E2222" t="s">
        <v>1812</v>
      </c>
      <c r="G2222" t="s">
        <v>2298</v>
      </c>
      <c r="H2222" t="s">
        <v>2299</v>
      </c>
      <c r="I2222" s="134" t="s">
        <v>5322</v>
      </c>
      <c r="J2222" t="s">
        <v>1219</v>
      </c>
      <c r="K2222" s="135" t="s">
        <v>5883</v>
      </c>
      <c r="L2222">
        <v>2513</v>
      </c>
      <c r="M2222" t="s">
        <v>622</v>
      </c>
      <c r="P2222">
        <v>2</v>
      </c>
      <c r="Q2222">
        <v>420</v>
      </c>
      <c r="R2222">
        <v>840</v>
      </c>
      <c r="S2222">
        <f>IFERROR(_xlfn.XLOOKUP(tbl_Facturas[[#This Row],[Key_Fact]],tbl_Manifiestos[Key_Manif],tbl_Manifiestos[Pagado a Broker],0),0)</f>
        <v>0</v>
      </c>
      <c r="T2222">
        <v>1558335.0099999961</v>
      </c>
    </row>
    <row r="2223" spans="1:20" x14ac:dyDescent="0.25">
      <c r="A2223" t="s">
        <v>5836</v>
      </c>
      <c r="B2223" t="str">
        <f>tbl_Facturas[[#This Row],[Factura]] &amp; "|" &amp; tbl_Facturas[[#This Row],[Proyecto OK]] &amp; "|" &amp; TEXT(tbl_Facturas[[#This Row],[Horas o Viaje]],"0.00") &amp; "|" &amp; TEXT(tbl_Facturas[[#This Row],[Costo unitario]],"0.00")</f>
        <v>2601|Berry Project|1.00|133.50</v>
      </c>
      <c r="C2223">
        <v>2601</v>
      </c>
      <c r="D2223">
        <v>3</v>
      </c>
      <c r="E2223" t="s">
        <v>19</v>
      </c>
      <c r="G2223" t="s">
        <v>20</v>
      </c>
      <c r="I2223" s="134" t="s">
        <v>5322</v>
      </c>
      <c r="J2223" t="s">
        <v>5861</v>
      </c>
      <c r="K2223" s="135" t="s">
        <v>5883</v>
      </c>
      <c r="L2223">
        <v>2513</v>
      </c>
      <c r="P2223">
        <v>1</v>
      </c>
      <c r="Q2223">
        <v>133.5</v>
      </c>
      <c r="R2223">
        <v>133.5</v>
      </c>
      <c r="S2223">
        <f>IFERROR(_xlfn.XLOOKUP(tbl_Facturas[[#This Row],[Key_Fact]],tbl_Manifiestos[Key_Manif],tbl_Manifiestos[Pagado a Broker],0),0)</f>
        <v>0</v>
      </c>
      <c r="T2223">
        <v>1556265.0099999961</v>
      </c>
    </row>
    <row r="2224" spans="1:20" x14ac:dyDescent="0.25">
      <c r="A2224" t="s">
        <v>5836</v>
      </c>
      <c r="B2224" t="str">
        <f>tbl_Facturas[[#This Row],[Factura]] &amp; "|" &amp; tbl_Facturas[[#This Row],[Proyecto OK]] &amp; "|" &amp; TEXT(tbl_Facturas[[#This Row],[Horas o Viaje]],"0.00") &amp; "|" &amp; TEXT(tbl_Facturas[[#This Row],[Costo unitario]],"0.00")</f>
        <v>2602|Montrose Harbor|9.50|126.50</v>
      </c>
      <c r="C2224">
        <v>2602</v>
      </c>
      <c r="D2224">
        <v>76</v>
      </c>
      <c r="E2224" t="s">
        <v>5309</v>
      </c>
      <c r="G2224" t="s">
        <v>1287</v>
      </c>
      <c r="H2224" t="s">
        <v>2300</v>
      </c>
      <c r="I2224" s="134" t="s">
        <v>5401</v>
      </c>
      <c r="J2224" t="s">
        <v>1280</v>
      </c>
      <c r="K2224" s="135" t="s">
        <v>5907</v>
      </c>
      <c r="L2224">
        <v>6228</v>
      </c>
      <c r="M2224" t="s">
        <v>146</v>
      </c>
      <c r="P2224">
        <v>9.5</v>
      </c>
      <c r="Q2224">
        <v>126.5</v>
      </c>
      <c r="R2224">
        <v>1201.75</v>
      </c>
      <c r="S2224">
        <f>IFERROR(_xlfn.XLOOKUP(tbl_Facturas[[#This Row],[Key_Fact]],tbl_Manifiestos[Key_Manif],tbl_Manifiestos[Pagado a Broker],0),0)</f>
        <v>0</v>
      </c>
      <c r="T2224">
        <v>1559536.7599999961</v>
      </c>
    </row>
    <row r="2225" spans="1:20" x14ac:dyDescent="0.25">
      <c r="A2225" t="s">
        <v>5836</v>
      </c>
      <c r="B2225" t="str">
        <f>tbl_Facturas[[#This Row],[Factura]] &amp; "|" &amp; tbl_Facturas[[#This Row],[Proyecto OK]] &amp; "|" &amp; TEXT(tbl_Facturas[[#This Row],[Horas o Viaje]],"0.00") &amp; "|" &amp; TEXT(tbl_Facturas[[#This Row],[Costo unitario]],"0.00")</f>
        <v>2602|Montrose Harbor|8.50|126.50</v>
      </c>
      <c r="C2225">
        <v>2602</v>
      </c>
      <c r="D2225">
        <v>198</v>
      </c>
      <c r="E2225" t="s">
        <v>5916</v>
      </c>
      <c r="G2225" t="s">
        <v>31</v>
      </c>
      <c r="H2225" t="s">
        <v>2301</v>
      </c>
      <c r="I2225" s="134" t="s">
        <v>5401</v>
      </c>
      <c r="J2225" t="s">
        <v>1280</v>
      </c>
      <c r="K2225" s="135" t="s">
        <v>5907</v>
      </c>
      <c r="L2225">
        <v>6228</v>
      </c>
      <c r="M2225" t="s">
        <v>146</v>
      </c>
      <c r="P2225">
        <v>8.5</v>
      </c>
      <c r="Q2225">
        <v>126.5</v>
      </c>
      <c r="R2225">
        <v>1075.25</v>
      </c>
      <c r="S2225">
        <f>IFERROR(_xlfn.XLOOKUP(tbl_Facturas[[#This Row],[Key_Fact]],tbl_Manifiestos[Key_Manif],tbl_Manifiestos[Pagado a Broker],0),0)</f>
        <v>0</v>
      </c>
      <c r="T2225">
        <v>1560612.0099999961</v>
      </c>
    </row>
    <row r="2226" spans="1:20" x14ac:dyDescent="0.25">
      <c r="A2226" t="s">
        <v>5836</v>
      </c>
      <c r="B2226" t="str">
        <f>tbl_Facturas[[#This Row],[Factura]] &amp; "|" &amp; tbl_Facturas[[#This Row],[Proyecto OK]] &amp; "|" &amp; TEXT(tbl_Facturas[[#This Row],[Horas o Viaje]],"0.00") &amp; "|" &amp; TEXT(tbl_Facturas[[#This Row],[Costo unitario]],"0.00")</f>
        <v>2602|Montrose Harbor|9.50|126.50</v>
      </c>
      <c r="C2226">
        <v>2602</v>
      </c>
      <c r="D2226">
        <v>67</v>
      </c>
      <c r="E2226" t="s">
        <v>27</v>
      </c>
      <c r="G2226" t="s">
        <v>28</v>
      </c>
      <c r="H2226" t="s">
        <v>2302</v>
      </c>
      <c r="I2226" s="134" t="s">
        <v>5401</v>
      </c>
      <c r="J2226" t="s">
        <v>1280</v>
      </c>
      <c r="K2226" s="135" t="s">
        <v>5907</v>
      </c>
      <c r="L2226">
        <v>6228</v>
      </c>
      <c r="M2226" t="s">
        <v>146</v>
      </c>
      <c r="P2226">
        <v>9.5</v>
      </c>
      <c r="Q2226">
        <v>126.5</v>
      </c>
      <c r="R2226">
        <v>1201.75</v>
      </c>
      <c r="S2226">
        <f>IFERROR(_xlfn.XLOOKUP(tbl_Facturas[[#This Row],[Key_Fact]],tbl_Manifiestos[Key_Manif],tbl_Manifiestos[Pagado a Broker],0),0)</f>
        <v>0</v>
      </c>
      <c r="T2226">
        <v>1561813.7599999961</v>
      </c>
    </row>
    <row r="2227" spans="1:20" x14ac:dyDescent="0.25">
      <c r="A2227" t="s">
        <v>5836</v>
      </c>
      <c r="B2227" t="str">
        <f>tbl_Facturas[[#This Row],[Factura]] &amp; "|" &amp; tbl_Facturas[[#This Row],[Proyecto OK]] &amp; "|" &amp; TEXT(tbl_Facturas[[#This Row],[Horas o Viaje]],"0.00") &amp; "|" &amp; TEXT(tbl_Facturas[[#This Row],[Costo unitario]],"0.00")</f>
        <v>2602|Montrose Harbor|9.00|126.50</v>
      </c>
      <c r="C2227">
        <v>2602</v>
      </c>
      <c r="D2227">
        <v>198</v>
      </c>
      <c r="E2227" t="s">
        <v>5916</v>
      </c>
      <c r="G2227" t="s">
        <v>31</v>
      </c>
      <c r="H2227" t="s">
        <v>2303</v>
      </c>
      <c r="I2227" s="134" t="s">
        <v>5401</v>
      </c>
      <c r="J2227" t="s">
        <v>1280</v>
      </c>
      <c r="K2227" s="135" t="s">
        <v>5907</v>
      </c>
      <c r="L2227">
        <v>6228</v>
      </c>
      <c r="M2227" t="s">
        <v>146</v>
      </c>
      <c r="P2227">
        <v>9</v>
      </c>
      <c r="Q2227">
        <v>126.5</v>
      </c>
      <c r="R2227">
        <v>1138.5</v>
      </c>
      <c r="S2227">
        <f>IFERROR(_xlfn.XLOOKUP(tbl_Facturas[[#This Row],[Key_Fact]],tbl_Manifiestos[Key_Manif],tbl_Manifiestos[Pagado a Broker],0),0)</f>
        <v>0</v>
      </c>
      <c r="T2227">
        <v>1562952.2599999961</v>
      </c>
    </row>
    <row r="2228" spans="1:20" x14ac:dyDescent="0.25">
      <c r="A2228" t="s">
        <v>5836</v>
      </c>
      <c r="B2228" t="str">
        <f>tbl_Facturas[[#This Row],[Factura]] &amp; "|" &amp; tbl_Facturas[[#This Row],[Proyecto OK]] &amp; "|" &amp; TEXT(tbl_Facturas[[#This Row],[Horas o Viaje]],"0.00") &amp; "|" &amp; TEXT(tbl_Facturas[[#This Row],[Costo unitario]],"0.00")</f>
        <v>2602|Montrose Harbor|8.00|126.50</v>
      </c>
      <c r="C2228">
        <v>2602</v>
      </c>
      <c r="D2228">
        <v>67</v>
      </c>
      <c r="E2228" t="s">
        <v>27</v>
      </c>
      <c r="G2228" t="s">
        <v>28</v>
      </c>
      <c r="H2228" t="s">
        <v>2304</v>
      </c>
      <c r="I2228" s="134" t="s">
        <v>5401</v>
      </c>
      <c r="J2228" t="s">
        <v>1280</v>
      </c>
      <c r="K2228" s="135" t="s">
        <v>5907</v>
      </c>
      <c r="L2228">
        <v>6228</v>
      </c>
      <c r="M2228" t="s">
        <v>146</v>
      </c>
      <c r="P2228">
        <v>8</v>
      </c>
      <c r="Q2228">
        <v>126.5</v>
      </c>
      <c r="R2228">
        <v>1012</v>
      </c>
      <c r="S2228">
        <f>IFERROR(_xlfn.XLOOKUP(tbl_Facturas[[#This Row],[Key_Fact]],tbl_Manifiestos[Key_Manif],tbl_Manifiestos[Pagado a Broker],0),0)</f>
        <v>0</v>
      </c>
      <c r="T2228">
        <v>1563964.2599999961</v>
      </c>
    </row>
    <row r="2229" spans="1:20" x14ac:dyDescent="0.25">
      <c r="A2229" t="s">
        <v>5836</v>
      </c>
      <c r="B2229" t="str">
        <f>tbl_Facturas[[#This Row],[Factura]] &amp; "|" &amp; tbl_Facturas[[#This Row],[Proyecto OK]] &amp; "|" &amp; TEXT(tbl_Facturas[[#This Row],[Horas o Viaje]],"0.00") &amp; "|" &amp; TEXT(tbl_Facturas[[#This Row],[Costo unitario]],"0.00")</f>
        <v>2602|Montrose Harbor|8.50|126.50</v>
      </c>
      <c r="C2229">
        <v>2602</v>
      </c>
      <c r="D2229">
        <v>198</v>
      </c>
      <c r="E2229" t="s">
        <v>5916</v>
      </c>
      <c r="G2229" t="s">
        <v>31</v>
      </c>
      <c r="H2229" t="s">
        <v>2305</v>
      </c>
      <c r="I2229" s="134" t="s">
        <v>5401</v>
      </c>
      <c r="J2229" t="s">
        <v>1280</v>
      </c>
      <c r="K2229" s="135" t="s">
        <v>5907</v>
      </c>
      <c r="L2229">
        <v>6228</v>
      </c>
      <c r="M2229" t="s">
        <v>146</v>
      </c>
      <c r="P2229">
        <v>8.5</v>
      </c>
      <c r="Q2229">
        <v>126.5</v>
      </c>
      <c r="R2229">
        <v>1075.25</v>
      </c>
      <c r="S2229">
        <f>IFERROR(_xlfn.XLOOKUP(tbl_Facturas[[#This Row],[Key_Fact]],tbl_Manifiestos[Key_Manif],tbl_Manifiestos[Pagado a Broker],0),0)</f>
        <v>0</v>
      </c>
      <c r="T2229">
        <v>1565039.5099999961</v>
      </c>
    </row>
    <row r="2230" spans="1:20" x14ac:dyDescent="0.25">
      <c r="A2230" t="s">
        <v>5836</v>
      </c>
      <c r="B2230" t="str">
        <f>tbl_Facturas[[#This Row],[Factura]] &amp; "|" &amp; tbl_Facturas[[#This Row],[Proyecto OK]] &amp; "|" &amp; TEXT(tbl_Facturas[[#This Row],[Horas o Viaje]],"0.00") &amp; "|" &amp; TEXT(tbl_Facturas[[#This Row],[Costo unitario]],"0.00")</f>
        <v>2602|Montrose Harbor|8.75|126.50</v>
      </c>
      <c r="C2230">
        <v>2602</v>
      </c>
      <c r="D2230">
        <v>67</v>
      </c>
      <c r="E2230" t="s">
        <v>27</v>
      </c>
      <c r="G2230" t="s">
        <v>28</v>
      </c>
      <c r="H2230" t="s">
        <v>2306</v>
      </c>
      <c r="I2230" s="134" t="s">
        <v>5401</v>
      </c>
      <c r="J2230" t="s">
        <v>1280</v>
      </c>
      <c r="K2230" s="135" t="s">
        <v>5907</v>
      </c>
      <c r="L2230">
        <v>6228</v>
      </c>
      <c r="M2230" t="s">
        <v>146</v>
      </c>
      <c r="P2230">
        <v>8.75</v>
      </c>
      <c r="Q2230">
        <v>126.5</v>
      </c>
      <c r="R2230">
        <v>1106.8800000000001</v>
      </c>
      <c r="S2230">
        <f>IFERROR(_xlfn.XLOOKUP(tbl_Facturas[[#This Row],[Key_Fact]],tbl_Manifiestos[Key_Manif],tbl_Manifiestos[Pagado a Broker],0),0)</f>
        <v>0</v>
      </c>
      <c r="T2230">
        <v>1566146.3899999959</v>
      </c>
    </row>
    <row r="2231" spans="1:20" x14ac:dyDescent="0.25">
      <c r="A2231" t="s">
        <v>5836</v>
      </c>
      <c r="B2231" t="str">
        <f>tbl_Facturas[[#This Row],[Factura]] &amp; "|" &amp; tbl_Facturas[[#This Row],[Proyecto OK]] &amp; "|" &amp; TEXT(tbl_Facturas[[#This Row],[Horas o Viaje]],"0.00") &amp; "|" &amp; TEXT(tbl_Facturas[[#This Row],[Costo unitario]],"0.00")</f>
        <v>2602|Montrose Harbor|10.50|126.50</v>
      </c>
      <c r="C2231">
        <v>2602</v>
      </c>
      <c r="D2231">
        <v>661</v>
      </c>
      <c r="E2231" t="s">
        <v>5309</v>
      </c>
      <c r="G2231" t="s">
        <v>649</v>
      </c>
      <c r="H2231" t="s">
        <v>2307</v>
      </c>
      <c r="I2231" s="134" t="s">
        <v>5401</v>
      </c>
      <c r="J2231" t="s">
        <v>1280</v>
      </c>
      <c r="K2231" s="135" t="s">
        <v>5907</v>
      </c>
      <c r="L2231">
        <v>6228</v>
      </c>
      <c r="M2231" t="s">
        <v>146</v>
      </c>
      <c r="P2231">
        <v>10.5</v>
      </c>
      <c r="Q2231">
        <v>126.5</v>
      </c>
      <c r="R2231">
        <v>1328.25</v>
      </c>
      <c r="S2231">
        <f>IFERROR(_xlfn.XLOOKUP(tbl_Facturas[[#This Row],[Key_Fact]],tbl_Manifiestos[Key_Manif],tbl_Manifiestos[Pagado a Broker],0),0)</f>
        <v>0</v>
      </c>
      <c r="T2231">
        <v>1567474.6399999959</v>
      </c>
    </row>
    <row r="2232" spans="1:20" x14ac:dyDescent="0.25">
      <c r="A2232" t="s">
        <v>5836</v>
      </c>
      <c r="B2232" t="str">
        <f>tbl_Facturas[[#This Row],[Factura]] &amp; "|" &amp; tbl_Facturas[[#This Row],[Proyecto OK]] &amp; "|" &amp; TEXT(tbl_Facturas[[#This Row],[Horas o Viaje]],"0.00") &amp; "|" &amp; TEXT(tbl_Facturas[[#This Row],[Costo unitario]],"0.00")</f>
        <v>2602|Montrose Harbor|8.75|126.50</v>
      </c>
      <c r="C2232">
        <v>2602</v>
      </c>
      <c r="D2232">
        <v>198</v>
      </c>
      <c r="E2232" t="s">
        <v>5916</v>
      </c>
      <c r="G2232" t="s">
        <v>31</v>
      </c>
      <c r="H2232" t="s">
        <v>2308</v>
      </c>
      <c r="I2232" s="134" t="s">
        <v>5401</v>
      </c>
      <c r="J2232" t="s">
        <v>1280</v>
      </c>
      <c r="K2232" s="135" t="s">
        <v>5907</v>
      </c>
      <c r="L2232">
        <v>6228</v>
      </c>
      <c r="M2232" t="s">
        <v>146</v>
      </c>
      <c r="P2232">
        <v>8.75</v>
      </c>
      <c r="Q2232">
        <v>126.5</v>
      </c>
      <c r="R2232">
        <v>1106.8800000000001</v>
      </c>
      <c r="S2232">
        <f>IFERROR(_xlfn.XLOOKUP(tbl_Facturas[[#This Row],[Key_Fact]],tbl_Manifiestos[Key_Manif],tbl_Manifiestos[Pagado a Broker],0),0)</f>
        <v>0</v>
      </c>
      <c r="T2232">
        <v>1568581.5199999961</v>
      </c>
    </row>
    <row r="2233" spans="1:20" x14ac:dyDescent="0.25">
      <c r="A2233" t="s">
        <v>5836</v>
      </c>
      <c r="B2233" t="str">
        <f>tbl_Facturas[[#This Row],[Factura]] &amp; "|" &amp; tbl_Facturas[[#This Row],[Proyecto OK]] &amp; "|" &amp; TEXT(tbl_Facturas[[#This Row],[Horas o Viaje]],"0.00") &amp; "|" &amp; TEXT(tbl_Facturas[[#This Row],[Costo unitario]],"0.00")</f>
        <v>2602|Montrose Harbor|8.75|126.50</v>
      </c>
      <c r="C2233">
        <v>2602</v>
      </c>
      <c r="D2233">
        <v>67</v>
      </c>
      <c r="E2233" t="s">
        <v>27</v>
      </c>
      <c r="G2233" t="s">
        <v>28</v>
      </c>
      <c r="H2233" t="s">
        <v>2309</v>
      </c>
      <c r="I2233" s="134" t="s">
        <v>5401</v>
      </c>
      <c r="J2233" t="s">
        <v>1280</v>
      </c>
      <c r="K2233" s="135" t="s">
        <v>5907</v>
      </c>
      <c r="L2233">
        <v>6228</v>
      </c>
      <c r="M2233" t="s">
        <v>146</v>
      </c>
      <c r="P2233">
        <v>8.75</v>
      </c>
      <c r="Q2233">
        <v>126.5</v>
      </c>
      <c r="R2233">
        <v>1106.8800000000001</v>
      </c>
      <c r="S2233">
        <f>IFERROR(_xlfn.XLOOKUP(tbl_Facturas[[#This Row],[Key_Fact]],tbl_Manifiestos[Key_Manif],tbl_Manifiestos[Pagado a Broker],0),0)</f>
        <v>0</v>
      </c>
      <c r="T2233">
        <v>1569688.399999995</v>
      </c>
    </row>
    <row r="2234" spans="1:20" x14ac:dyDescent="0.25">
      <c r="A2234" t="s">
        <v>5836</v>
      </c>
      <c r="B2234" t="str">
        <f>tbl_Facturas[[#This Row],[Factura]] &amp; "|" &amp; tbl_Facturas[[#This Row],[Proyecto OK]] &amp; "|" &amp; TEXT(tbl_Facturas[[#This Row],[Horas o Viaje]],"0.00") &amp; "|" &amp; TEXT(tbl_Facturas[[#This Row],[Costo unitario]],"0.00")</f>
        <v>2603|Glencoe|7.00|115.50</v>
      </c>
      <c r="C2234">
        <v>2603</v>
      </c>
      <c r="D2234">
        <v>1</v>
      </c>
      <c r="E2234" t="s">
        <v>5305</v>
      </c>
      <c r="G2234" t="s">
        <v>1220</v>
      </c>
      <c r="H2234" t="s">
        <v>2310</v>
      </c>
      <c r="I2234" s="134" t="s">
        <v>5312</v>
      </c>
      <c r="J2234" t="s">
        <v>591</v>
      </c>
      <c r="K2234" s="135" t="s">
        <v>591</v>
      </c>
      <c r="P2234">
        <v>7</v>
      </c>
      <c r="Q2234">
        <v>115.5</v>
      </c>
      <c r="R2234">
        <v>808.5</v>
      </c>
      <c r="S2234">
        <f>IFERROR(_xlfn.XLOOKUP(tbl_Facturas[[#This Row],[Key_Fact]],tbl_Manifiestos[Key_Manif],tbl_Manifiestos[Pagado a Broker],0),0)</f>
        <v>751.90500000000009</v>
      </c>
      <c r="T2234">
        <v>1570496.899999995</v>
      </c>
    </row>
    <row r="2235" spans="1:20" x14ac:dyDescent="0.25">
      <c r="A2235" t="s">
        <v>5836</v>
      </c>
      <c r="B2235" t="str">
        <f>tbl_Facturas[[#This Row],[Factura]] &amp; "|" &amp; tbl_Facturas[[#This Row],[Proyecto OK]] &amp; "|" &amp; TEXT(tbl_Facturas[[#This Row],[Horas o Viaje]],"0.00") &amp; "|" &amp; TEXT(tbl_Facturas[[#This Row],[Costo unitario]],"0.00")</f>
        <v>2603|Glencoe|6.50|115.50</v>
      </c>
      <c r="C2235">
        <v>2603</v>
      </c>
      <c r="D2235">
        <v>25</v>
      </c>
      <c r="E2235" t="s">
        <v>1817</v>
      </c>
      <c r="G2235" t="s">
        <v>1340</v>
      </c>
      <c r="H2235" t="s">
        <v>2311</v>
      </c>
      <c r="I2235" s="134" t="s">
        <v>5312</v>
      </c>
      <c r="J2235" t="s">
        <v>591</v>
      </c>
      <c r="K2235" s="135" t="s">
        <v>591</v>
      </c>
      <c r="P2235">
        <v>6.5</v>
      </c>
      <c r="Q2235">
        <v>115.5</v>
      </c>
      <c r="R2235">
        <v>750.75</v>
      </c>
      <c r="S2235">
        <f>IFERROR(_xlfn.XLOOKUP(tbl_Facturas[[#This Row],[Key_Fact]],tbl_Manifiestos[Key_Manif],tbl_Manifiestos[Pagado a Broker],0),0)</f>
        <v>0</v>
      </c>
      <c r="T2235">
        <v>1571247.649999995</v>
      </c>
    </row>
    <row r="2236" spans="1:20" x14ac:dyDescent="0.25">
      <c r="A2236" t="s">
        <v>5836</v>
      </c>
      <c r="B2236" t="str">
        <f>tbl_Facturas[[#This Row],[Factura]] &amp; "|" &amp; tbl_Facturas[[#This Row],[Proyecto OK]] &amp; "|" &amp; TEXT(tbl_Facturas[[#This Row],[Horas o Viaje]],"0.00") &amp; "|" &amp; TEXT(tbl_Facturas[[#This Row],[Costo unitario]],"0.00")</f>
        <v>2603|Glencoe|8.00|115.50</v>
      </c>
      <c r="C2236">
        <v>2603</v>
      </c>
      <c r="D2236">
        <v>308</v>
      </c>
      <c r="E2236" t="s">
        <v>16</v>
      </c>
      <c r="G2236" t="s">
        <v>17</v>
      </c>
      <c r="H2236" t="s">
        <v>2312</v>
      </c>
      <c r="I2236" s="134" t="s">
        <v>5312</v>
      </c>
      <c r="J2236" t="s">
        <v>591</v>
      </c>
      <c r="K2236" s="135" t="s">
        <v>591</v>
      </c>
      <c r="P2236">
        <v>8</v>
      </c>
      <c r="Q2236">
        <v>115.5</v>
      </c>
      <c r="R2236">
        <v>924</v>
      </c>
      <c r="S2236">
        <f>IFERROR(_xlfn.XLOOKUP(tbl_Facturas[[#This Row],[Key_Fact]],tbl_Manifiestos[Key_Manif],tbl_Manifiestos[Pagado a Broker],0),0)</f>
        <v>859.32</v>
      </c>
      <c r="T2236">
        <v>1572171.649999995</v>
      </c>
    </row>
    <row r="2237" spans="1:20" x14ac:dyDescent="0.25">
      <c r="A2237" t="s">
        <v>5836</v>
      </c>
      <c r="B2237" t="str">
        <f>tbl_Facturas[[#This Row],[Factura]] &amp; "|" &amp; tbl_Facturas[[#This Row],[Proyecto OK]] &amp; "|" &amp; TEXT(tbl_Facturas[[#This Row],[Horas o Viaje]],"0.00") &amp; "|" &amp; TEXT(tbl_Facturas[[#This Row],[Costo unitario]],"0.00")</f>
        <v>2603|Glencoe|10.00|115.50</v>
      </c>
      <c r="C2237">
        <v>2603</v>
      </c>
      <c r="D2237">
        <v>15</v>
      </c>
      <c r="E2237" t="s">
        <v>2195</v>
      </c>
      <c r="G2237" t="s">
        <v>2077</v>
      </c>
      <c r="H2237" t="s">
        <v>2313</v>
      </c>
      <c r="I2237" s="134" t="s">
        <v>5312</v>
      </c>
      <c r="J2237" t="s">
        <v>591</v>
      </c>
      <c r="K2237" s="135" t="s">
        <v>591</v>
      </c>
      <c r="P2237">
        <v>10</v>
      </c>
      <c r="Q2237">
        <v>115.5</v>
      </c>
      <c r="R2237">
        <v>1155</v>
      </c>
      <c r="S2237">
        <f>IFERROR(_xlfn.XLOOKUP(tbl_Facturas[[#This Row],[Key_Fact]],tbl_Manifiestos[Key_Manif],tbl_Manifiestos[Pagado a Broker],0),0)</f>
        <v>1074.1500000000001</v>
      </c>
      <c r="T2237">
        <v>1573326.649999995</v>
      </c>
    </row>
    <row r="2238" spans="1:20" x14ac:dyDescent="0.25">
      <c r="A2238" t="s">
        <v>5836</v>
      </c>
      <c r="B2238" t="str">
        <f>tbl_Facturas[[#This Row],[Factura]] &amp; "|" &amp; tbl_Facturas[[#This Row],[Proyecto OK]] &amp; "|" &amp; TEXT(tbl_Facturas[[#This Row],[Horas o Viaje]],"0.00") &amp; "|" &amp; TEXT(tbl_Facturas[[#This Row],[Costo unitario]],"0.00")</f>
        <v>2603|Glencoe|8.00|115.50</v>
      </c>
      <c r="C2238">
        <v>2603</v>
      </c>
      <c r="D2238">
        <v>108</v>
      </c>
      <c r="E2238" t="s">
        <v>5916</v>
      </c>
      <c r="G2238" t="s">
        <v>99</v>
      </c>
      <c r="H2238" t="s">
        <v>2314</v>
      </c>
      <c r="I2238" s="134" t="s">
        <v>5312</v>
      </c>
      <c r="J2238" t="s">
        <v>591</v>
      </c>
      <c r="K2238" s="135" t="s">
        <v>591</v>
      </c>
      <c r="P2238">
        <v>8</v>
      </c>
      <c r="Q2238">
        <v>115.5</v>
      </c>
      <c r="R2238">
        <v>924</v>
      </c>
      <c r="S2238">
        <f>IFERROR(_xlfn.XLOOKUP(tbl_Facturas[[#This Row],[Key_Fact]],tbl_Manifiestos[Key_Manif],tbl_Manifiestos[Pagado a Broker],0),0)</f>
        <v>859.32</v>
      </c>
      <c r="T2238">
        <v>1574250.649999995</v>
      </c>
    </row>
    <row r="2239" spans="1:20" x14ac:dyDescent="0.25">
      <c r="A2239" t="s">
        <v>5836</v>
      </c>
      <c r="B2239" t="str">
        <f>tbl_Facturas[[#This Row],[Factura]] &amp; "|" &amp; tbl_Facturas[[#This Row],[Proyecto OK]] &amp; "|" &amp; TEXT(tbl_Facturas[[#This Row],[Horas o Viaje]],"0.00") &amp; "|" &amp; TEXT(tbl_Facturas[[#This Row],[Costo unitario]],"0.00")</f>
        <v>2603|Glencoe|9.50|115.50</v>
      </c>
      <c r="C2239">
        <v>2603</v>
      </c>
      <c r="D2239">
        <v>54</v>
      </c>
      <c r="E2239" t="s">
        <v>5305</v>
      </c>
      <c r="G2239" t="s">
        <v>479</v>
      </c>
      <c r="H2239" t="s">
        <v>2315</v>
      </c>
      <c r="I2239" s="134" t="s">
        <v>5312</v>
      </c>
      <c r="J2239" t="s">
        <v>591</v>
      </c>
      <c r="K2239" s="135" t="s">
        <v>591</v>
      </c>
      <c r="P2239">
        <v>9.5</v>
      </c>
      <c r="Q2239">
        <v>115.5</v>
      </c>
      <c r="R2239">
        <v>1097.25</v>
      </c>
      <c r="S2239">
        <f>IFERROR(_xlfn.XLOOKUP(tbl_Facturas[[#This Row],[Key_Fact]],tbl_Manifiestos[Key_Manif],tbl_Manifiestos[Pagado a Broker],0),0)</f>
        <v>0</v>
      </c>
      <c r="T2239">
        <v>1575347.899999995</v>
      </c>
    </row>
    <row r="2240" spans="1:20" x14ac:dyDescent="0.25">
      <c r="A2240" t="s">
        <v>5836</v>
      </c>
      <c r="B2240" t="str">
        <f>tbl_Facturas[[#This Row],[Factura]] &amp; "|" &amp; tbl_Facturas[[#This Row],[Proyecto OK]] &amp; "|" &amp; TEXT(tbl_Facturas[[#This Row],[Horas o Viaje]],"0.00") &amp; "|" &amp; TEXT(tbl_Facturas[[#This Row],[Costo unitario]],"0.00")</f>
        <v>2603|Glencoe|8.50|115.50</v>
      </c>
      <c r="C2240">
        <v>2603</v>
      </c>
      <c r="D2240">
        <v>229</v>
      </c>
      <c r="E2240" t="s">
        <v>5309</v>
      </c>
      <c r="G2240" t="s">
        <v>1235</v>
      </c>
      <c r="H2240" t="s">
        <v>2316</v>
      </c>
      <c r="I2240" s="134" t="s">
        <v>5312</v>
      </c>
      <c r="J2240" t="s">
        <v>591</v>
      </c>
      <c r="K2240" s="135" t="s">
        <v>591</v>
      </c>
      <c r="P2240">
        <v>8.5</v>
      </c>
      <c r="Q2240">
        <v>115.5</v>
      </c>
      <c r="R2240">
        <v>981.75</v>
      </c>
      <c r="S2240">
        <f>IFERROR(_xlfn.XLOOKUP(tbl_Facturas[[#This Row],[Key_Fact]],tbl_Manifiestos[Key_Manif],tbl_Manifiestos[Pagado a Broker],0),0)</f>
        <v>913.02750000000003</v>
      </c>
      <c r="T2240">
        <v>1576329.649999995</v>
      </c>
    </row>
    <row r="2241" spans="1:20" x14ac:dyDescent="0.25">
      <c r="A2241" t="s">
        <v>5836</v>
      </c>
      <c r="B2241" t="str">
        <f>tbl_Facturas[[#This Row],[Factura]] &amp; "|" &amp; tbl_Facturas[[#This Row],[Proyecto OK]] &amp; "|" &amp; TEXT(tbl_Facturas[[#This Row],[Horas o Viaje]],"0.00") &amp; "|" &amp; TEXT(tbl_Facturas[[#This Row],[Costo unitario]],"0.00")</f>
        <v>2603|Glencoe|8.50|115.50</v>
      </c>
      <c r="C2241">
        <v>2603</v>
      </c>
      <c r="D2241">
        <v>308</v>
      </c>
      <c r="E2241" t="s">
        <v>16</v>
      </c>
      <c r="G2241" t="s">
        <v>17</v>
      </c>
      <c r="H2241" t="s">
        <v>2317</v>
      </c>
      <c r="I2241" s="134" t="s">
        <v>5312</v>
      </c>
      <c r="J2241" t="s">
        <v>591</v>
      </c>
      <c r="K2241" s="135" t="s">
        <v>591</v>
      </c>
      <c r="P2241">
        <v>8.5</v>
      </c>
      <c r="Q2241">
        <v>115.5</v>
      </c>
      <c r="R2241">
        <v>981.75</v>
      </c>
      <c r="S2241">
        <f>IFERROR(_xlfn.XLOOKUP(tbl_Facturas[[#This Row],[Key_Fact]],tbl_Manifiestos[Key_Manif],tbl_Manifiestos[Pagado a Broker],0),0)</f>
        <v>913.02750000000003</v>
      </c>
      <c r="T2241">
        <v>1577311.399999995</v>
      </c>
    </row>
    <row r="2242" spans="1:20" x14ac:dyDescent="0.25">
      <c r="A2242" t="s">
        <v>5836</v>
      </c>
      <c r="B2242" t="str">
        <f>tbl_Facturas[[#This Row],[Factura]] &amp; "|" &amp; tbl_Facturas[[#This Row],[Proyecto OK]] &amp; "|" &amp; TEXT(tbl_Facturas[[#This Row],[Horas o Viaje]],"0.00") &amp; "|" &amp; TEXT(tbl_Facturas[[#This Row],[Costo unitario]],"0.00")</f>
        <v>2603|Glencoe|9.00|115.50</v>
      </c>
      <c r="C2242">
        <v>2603</v>
      </c>
      <c r="D2242">
        <v>15</v>
      </c>
      <c r="E2242" t="s">
        <v>2195</v>
      </c>
      <c r="G2242" t="s">
        <v>2077</v>
      </c>
      <c r="H2242" t="s">
        <v>2318</v>
      </c>
      <c r="I2242" s="134" t="s">
        <v>5312</v>
      </c>
      <c r="J2242" t="s">
        <v>591</v>
      </c>
      <c r="K2242" s="135" t="s">
        <v>591</v>
      </c>
      <c r="P2242">
        <v>9</v>
      </c>
      <c r="Q2242">
        <v>115.5</v>
      </c>
      <c r="R2242">
        <v>1039.5</v>
      </c>
      <c r="S2242">
        <f>IFERROR(_xlfn.XLOOKUP(tbl_Facturas[[#This Row],[Key_Fact]],tbl_Manifiestos[Key_Manif],tbl_Manifiestos[Pagado a Broker],0),0)</f>
        <v>966.73500000000001</v>
      </c>
      <c r="T2242">
        <v>1578350.899999995</v>
      </c>
    </row>
    <row r="2243" spans="1:20" x14ac:dyDescent="0.25">
      <c r="A2243" t="s">
        <v>5836</v>
      </c>
      <c r="B2243" t="str">
        <f>tbl_Facturas[[#This Row],[Factura]] &amp; "|" &amp; tbl_Facturas[[#This Row],[Proyecto OK]] &amp; "|" &amp; TEXT(tbl_Facturas[[#This Row],[Horas o Viaje]],"0.00") &amp; "|" &amp; TEXT(tbl_Facturas[[#This Row],[Costo unitario]],"0.00")</f>
        <v>2603|Glencoe|9.00|115.50</v>
      </c>
      <c r="C2243">
        <v>2603</v>
      </c>
      <c r="D2243">
        <v>108</v>
      </c>
      <c r="E2243" t="s">
        <v>5916</v>
      </c>
      <c r="G2243" t="s">
        <v>99</v>
      </c>
      <c r="H2243" t="s">
        <v>2319</v>
      </c>
      <c r="I2243" s="134" t="s">
        <v>5312</v>
      </c>
      <c r="J2243" t="s">
        <v>591</v>
      </c>
      <c r="K2243" s="135" t="s">
        <v>591</v>
      </c>
      <c r="P2243">
        <v>9</v>
      </c>
      <c r="Q2243">
        <v>115.5</v>
      </c>
      <c r="R2243">
        <v>1039.5</v>
      </c>
      <c r="S2243">
        <f>IFERROR(_xlfn.XLOOKUP(tbl_Facturas[[#This Row],[Key_Fact]],tbl_Manifiestos[Key_Manif],tbl_Manifiestos[Pagado a Broker],0),0)</f>
        <v>966.73500000000001</v>
      </c>
      <c r="T2243">
        <v>1579390.399999995</v>
      </c>
    </row>
    <row r="2244" spans="1:20" x14ac:dyDescent="0.25">
      <c r="A2244" t="s">
        <v>5836</v>
      </c>
      <c r="B2244" t="str">
        <f>tbl_Facturas[[#This Row],[Factura]] &amp; "|" &amp; tbl_Facturas[[#This Row],[Proyecto OK]] &amp; "|" &amp; TEXT(tbl_Facturas[[#This Row],[Horas o Viaje]],"0.00") &amp; "|" &amp; TEXT(tbl_Facturas[[#This Row],[Costo unitario]],"0.00")</f>
        <v>2603|Glencoe|11.00|115.50</v>
      </c>
      <c r="C2244">
        <v>2603</v>
      </c>
      <c r="D2244">
        <v>54</v>
      </c>
      <c r="E2244" t="s">
        <v>5305</v>
      </c>
      <c r="G2244" t="s">
        <v>479</v>
      </c>
      <c r="H2244" t="s">
        <v>2320</v>
      </c>
      <c r="I2244" s="134" t="s">
        <v>5312</v>
      </c>
      <c r="J2244" t="s">
        <v>591</v>
      </c>
      <c r="K2244" s="135" t="s">
        <v>591</v>
      </c>
      <c r="P2244">
        <v>11</v>
      </c>
      <c r="Q2244">
        <v>115.5</v>
      </c>
      <c r="R2244">
        <v>1270.5</v>
      </c>
      <c r="S2244">
        <f>IFERROR(_xlfn.XLOOKUP(tbl_Facturas[[#This Row],[Key_Fact]],tbl_Manifiestos[Key_Manif],tbl_Manifiestos[Pagado a Broker],0),0)</f>
        <v>0</v>
      </c>
      <c r="T2244">
        <v>1580660.899999995</v>
      </c>
    </row>
    <row r="2245" spans="1:20" x14ac:dyDescent="0.25">
      <c r="A2245" t="s">
        <v>5836</v>
      </c>
      <c r="B2245" t="str">
        <f>tbl_Facturas[[#This Row],[Factura]] &amp; "|" &amp; tbl_Facturas[[#This Row],[Proyecto OK]] &amp; "|" &amp; TEXT(tbl_Facturas[[#This Row],[Horas o Viaje]],"0.00") &amp; "|" &amp; TEXT(tbl_Facturas[[#This Row],[Costo unitario]],"0.00")</f>
        <v>2603|Glencoe|10.00|115.50</v>
      </c>
      <c r="C2245">
        <v>2603</v>
      </c>
      <c r="D2245">
        <v>229</v>
      </c>
      <c r="E2245" t="s">
        <v>5309</v>
      </c>
      <c r="G2245" t="s">
        <v>1235</v>
      </c>
      <c r="H2245" t="s">
        <v>2321</v>
      </c>
      <c r="I2245" s="134" t="s">
        <v>5312</v>
      </c>
      <c r="J2245" t="s">
        <v>591</v>
      </c>
      <c r="K2245" s="135" t="s">
        <v>591</v>
      </c>
      <c r="P2245">
        <v>10</v>
      </c>
      <c r="Q2245">
        <v>115.5</v>
      </c>
      <c r="R2245">
        <v>1155</v>
      </c>
      <c r="S2245">
        <f>IFERROR(_xlfn.XLOOKUP(tbl_Facturas[[#This Row],[Key_Fact]],tbl_Manifiestos[Key_Manif],tbl_Manifiestos[Pagado a Broker],0),0)</f>
        <v>1074.1500000000001</v>
      </c>
      <c r="T2245">
        <v>1581815.899999995</v>
      </c>
    </row>
    <row r="2246" spans="1:20" x14ac:dyDescent="0.25">
      <c r="A2246" t="s">
        <v>5836</v>
      </c>
      <c r="B2246" t="str">
        <f>tbl_Facturas[[#This Row],[Factura]] &amp; "|" &amp; tbl_Facturas[[#This Row],[Proyecto OK]] &amp; "|" &amp; TEXT(tbl_Facturas[[#This Row],[Horas o Viaje]],"0.00") &amp; "|" &amp; TEXT(tbl_Facturas[[#This Row],[Costo unitario]],"0.00")</f>
        <v>2603|Glencoe|8.00|115.50</v>
      </c>
      <c r="C2246">
        <v>2603</v>
      </c>
      <c r="D2246">
        <v>308</v>
      </c>
      <c r="E2246" t="s">
        <v>16</v>
      </c>
      <c r="G2246" t="s">
        <v>17</v>
      </c>
      <c r="H2246" t="s">
        <v>2322</v>
      </c>
      <c r="I2246" s="134" t="s">
        <v>5312</v>
      </c>
      <c r="J2246" t="s">
        <v>591</v>
      </c>
      <c r="K2246" t="s">
        <v>591</v>
      </c>
      <c r="P2246">
        <v>8</v>
      </c>
      <c r="Q2246">
        <v>115.5</v>
      </c>
      <c r="R2246">
        <v>924</v>
      </c>
      <c r="S2246">
        <f>IFERROR(_xlfn.XLOOKUP(tbl_Facturas[[#This Row],[Key_Fact]],tbl_Manifiestos[Key_Manif],tbl_Manifiestos[Pagado a Broker],0),0)</f>
        <v>859.32</v>
      </c>
      <c r="T2246">
        <v>1582739.899999995</v>
      </c>
    </row>
    <row r="2247" spans="1:20" x14ac:dyDescent="0.25">
      <c r="A2247" t="s">
        <v>5836</v>
      </c>
      <c r="B2247" t="str">
        <f>tbl_Facturas[[#This Row],[Factura]] &amp; "|" &amp; tbl_Facturas[[#This Row],[Proyecto OK]] &amp; "|" &amp; TEXT(tbl_Facturas[[#This Row],[Horas o Viaje]],"0.00") &amp; "|" &amp; TEXT(tbl_Facturas[[#This Row],[Costo unitario]],"0.00")</f>
        <v>2603|Glencoe|12.00|115.50</v>
      </c>
      <c r="C2247">
        <v>2603</v>
      </c>
      <c r="D2247">
        <v>76</v>
      </c>
      <c r="E2247" t="s">
        <v>5309</v>
      </c>
      <c r="G2247" t="s">
        <v>1287</v>
      </c>
      <c r="H2247" t="s">
        <v>2323</v>
      </c>
      <c r="I2247" s="134" t="s">
        <v>5312</v>
      </c>
      <c r="J2247" t="s">
        <v>591</v>
      </c>
      <c r="K2247" t="s">
        <v>591</v>
      </c>
      <c r="P2247">
        <v>12</v>
      </c>
      <c r="Q2247">
        <v>115.5</v>
      </c>
      <c r="R2247">
        <v>1386</v>
      </c>
      <c r="S2247">
        <f>IFERROR(_xlfn.XLOOKUP(tbl_Facturas[[#This Row],[Key_Fact]],tbl_Manifiestos[Key_Manif],tbl_Manifiestos[Pagado a Broker],0),0)</f>
        <v>0</v>
      </c>
      <c r="T2247">
        <v>1584125.899999995</v>
      </c>
    </row>
    <row r="2248" spans="1:20" x14ac:dyDescent="0.25">
      <c r="A2248" t="s">
        <v>5836</v>
      </c>
      <c r="B2248" t="str">
        <f>tbl_Facturas[[#This Row],[Factura]] &amp; "|" &amp; tbl_Facturas[[#This Row],[Proyecto OK]] &amp; "|" &amp; TEXT(tbl_Facturas[[#This Row],[Horas o Viaje]],"0.00") &amp; "|" &amp; TEXT(tbl_Facturas[[#This Row],[Costo unitario]],"0.00")</f>
        <v>2603|Glencoe|10.00|115.50</v>
      </c>
      <c r="C2248">
        <v>2603</v>
      </c>
      <c r="D2248">
        <v>15</v>
      </c>
      <c r="E2248" t="s">
        <v>2195</v>
      </c>
      <c r="G2248" t="s">
        <v>2077</v>
      </c>
      <c r="H2248" t="s">
        <v>2324</v>
      </c>
      <c r="I2248" s="134" t="s">
        <v>5312</v>
      </c>
      <c r="J2248" t="s">
        <v>591</v>
      </c>
      <c r="K2248" t="s">
        <v>591</v>
      </c>
      <c r="P2248">
        <v>10</v>
      </c>
      <c r="Q2248">
        <v>115.5</v>
      </c>
      <c r="R2248">
        <v>1155</v>
      </c>
      <c r="S2248">
        <f>IFERROR(_xlfn.XLOOKUP(tbl_Facturas[[#This Row],[Key_Fact]],tbl_Manifiestos[Key_Manif],tbl_Manifiestos[Pagado a Broker],0),0)</f>
        <v>1074.1500000000001</v>
      </c>
      <c r="T2248">
        <v>1585280.899999995</v>
      </c>
    </row>
    <row r="2249" spans="1:20" x14ac:dyDescent="0.25">
      <c r="A2249" t="s">
        <v>5836</v>
      </c>
      <c r="B2249" t="str">
        <f>tbl_Facturas[[#This Row],[Factura]] &amp; "|" &amp; tbl_Facturas[[#This Row],[Proyecto OK]] &amp; "|" &amp; TEXT(tbl_Facturas[[#This Row],[Horas o Viaje]],"0.00") &amp; "|" &amp; TEXT(tbl_Facturas[[#This Row],[Costo unitario]],"0.00")</f>
        <v>2603|Glencoe|7.00|115.50</v>
      </c>
      <c r="C2249">
        <v>2603</v>
      </c>
      <c r="D2249">
        <v>108</v>
      </c>
      <c r="E2249" t="s">
        <v>5916</v>
      </c>
      <c r="G2249" t="s">
        <v>99</v>
      </c>
      <c r="H2249" t="s">
        <v>2325</v>
      </c>
      <c r="I2249" s="134" t="s">
        <v>5312</v>
      </c>
      <c r="J2249" t="s">
        <v>591</v>
      </c>
      <c r="K2249" t="s">
        <v>591</v>
      </c>
      <c r="P2249">
        <v>7</v>
      </c>
      <c r="Q2249">
        <v>115.5</v>
      </c>
      <c r="R2249">
        <v>808.5</v>
      </c>
      <c r="S2249">
        <f>IFERROR(_xlfn.XLOOKUP(tbl_Facturas[[#This Row],[Key_Fact]],tbl_Manifiestos[Key_Manif],tbl_Manifiestos[Pagado a Broker],0),0)</f>
        <v>751.90500000000009</v>
      </c>
      <c r="T2249">
        <v>1586089.399999995</v>
      </c>
    </row>
    <row r="2250" spans="1:20" x14ac:dyDescent="0.25">
      <c r="A2250" t="s">
        <v>5836</v>
      </c>
      <c r="B2250" t="str">
        <f>tbl_Facturas[[#This Row],[Factura]] &amp; "|" &amp; tbl_Facturas[[#This Row],[Proyecto OK]] &amp; "|" &amp; TEXT(tbl_Facturas[[#This Row],[Horas o Viaje]],"0.00") &amp; "|" &amp; TEXT(tbl_Facturas[[#This Row],[Costo unitario]],"0.00")</f>
        <v>2603|Glencoe|10.00|115.50</v>
      </c>
      <c r="C2250">
        <v>2603</v>
      </c>
      <c r="D2250">
        <v>308</v>
      </c>
      <c r="E2250" t="s">
        <v>16</v>
      </c>
      <c r="G2250" t="s">
        <v>17</v>
      </c>
      <c r="H2250" t="s">
        <v>2326</v>
      </c>
      <c r="I2250" s="134" t="s">
        <v>5312</v>
      </c>
      <c r="J2250" t="s">
        <v>591</v>
      </c>
      <c r="K2250" t="s">
        <v>591</v>
      </c>
      <c r="P2250">
        <v>10</v>
      </c>
      <c r="Q2250">
        <v>115.5</v>
      </c>
      <c r="R2250">
        <v>1155</v>
      </c>
      <c r="S2250">
        <f>IFERROR(_xlfn.XLOOKUP(tbl_Facturas[[#This Row],[Key_Fact]],tbl_Manifiestos[Key_Manif],tbl_Manifiestos[Pagado a Broker],0),0)</f>
        <v>1074.1500000000001</v>
      </c>
      <c r="T2250">
        <v>1587244.399999995</v>
      </c>
    </row>
    <row r="2251" spans="1:20" x14ac:dyDescent="0.25">
      <c r="A2251" t="s">
        <v>5836</v>
      </c>
      <c r="B2251" t="str">
        <f>tbl_Facturas[[#This Row],[Factura]] &amp; "|" &amp; tbl_Facturas[[#This Row],[Proyecto OK]] &amp; "|" &amp; TEXT(tbl_Facturas[[#This Row],[Horas o Viaje]],"0.00") &amp; "|" &amp; TEXT(tbl_Facturas[[#This Row],[Costo unitario]],"0.00")</f>
        <v>2603|Glencoe|7.00|115.50</v>
      </c>
      <c r="C2251">
        <v>2603</v>
      </c>
      <c r="D2251">
        <v>108</v>
      </c>
      <c r="E2251" t="s">
        <v>5916</v>
      </c>
      <c r="G2251" t="s">
        <v>99</v>
      </c>
      <c r="H2251" t="s">
        <v>2327</v>
      </c>
      <c r="I2251" s="134" t="s">
        <v>5312</v>
      </c>
      <c r="J2251" t="s">
        <v>591</v>
      </c>
      <c r="K2251" t="s">
        <v>591</v>
      </c>
      <c r="P2251">
        <v>7</v>
      </c>
      <c r="Q2251">
        <v>115.5</v>
      </c>
      <c r="R2251">
        <v>808.5</v>
      </c>
      <c r="S2251">
        <f>IFERROR(_xlfn.XLOOKUP(tbl_Facturas[[#This Row],[Key_Fact]],tbl_Manifiestos[Key_Manif],tbl_Manifiestos[Pagado a Broker],0),0)</f>
        <v>751.90500000000009</v>
      </c>
      <c r="T2251">
        <v>1588052.899999995</v>
      </c>
    </row>
    <row r="2252" spans="1:20" x14ac:dyDescent="0.25">
      <c r="A2252" t="s">
        <v>5836</v>
      </c>
      <c r="B2252" t="str">
        <f>tbl_Facturas[[#This Row],[Factura]] &amp; "|" &amp; tbl_Facturas[[#This Row],[Proyecto OK]] &amp; "|" &amp; TEXT(tbl_Facturas[[#This Row],[Horas o Viaje]],"0.00") &amp; "|" &amp; TEXT(tbl_Facturas[[#This Row],[Costo unitario]],"0.00")</f>
        <v>2603|Glencoe|12.00|115.50</v>
      </c>
      <c r="C2252">
        <v>2603</v>
      </c>
      <c r="D2252">
        <v>606</v>
      </c>
      <c r="E2252" t="s">
        <v>5305</v>
      </c>
      <c r="G2252" t="s">
        <v>1291</v>
      </c>
      <c r="H2252" t="s">
        <v>2328</v>
      </c>
      <c r="I2252" s="134" t="s">
        <v>5312</v>
      </c>
      <c r="J2252" t="s">
        <v>591</v>
      </c>
      <c r="K2252" t="s">
        <v>591</v>
      </c>
      <c r="P2252">
        <v>12</v>
      </c>
      <c r="Q2252">
        <v>115.5</v>
      </c>
      <c r="R2252">
        <v>1386</v>
      </c>
      <c r="S2252">
        <f>IFERROR(_xlfn.XLOOKUP(tbl_Facturas[[#This Row],[Key_Fact]],tbl_Manifiestos[Key_Manif],tbl_Manifiestos[Pagado a Broker],0),0)</f>
        <v>0</v>
      </c>
      <c r="T2252">
        <v>1589438.899999995</v>
      </c>
    </row>
    <row r="2253" spans="1:20" x14ac:dyDescent="0.25">
      <c r="A2253" t="s">
        <v>5836</v>
      </c>
      <c r="B2253" t="str">
        <f>tbl_Facturas[[#This Row],[Factura]] &amp; "|" &amp; tbl_Facturas[[#This Row],[Proyecto OK]] &amp; "|" &amp; TEXT(tbl_Facturas[[#This Row],[Horas o Viaje]],"0.00") &amp; "|" &amp; TEXT(tbl_Facturas[[#This Row],[Costo unitario]],"0.00")</f>
        <v>2603|Glencoe|8.50|115.50</v>
      </c>
      <c r="C2253">
        <v>2603</v>
      </c>
      <c r="D2253">
        <v>308</v>
      </c>
      <c r="E2253" t="s">
        <v>16</v>
      </c>
      <c r="G2253" t="s">
        <v>17</v>
      </c>
      <c r="H2253" t="s">
        <v>2329</v>
      </c>
      <c r="I2253" s="134" t="s">
        <v>5312</v>
      </c>
      <c r="J2253" t="s">
        <v>591</v>
      </c>
      <c r="K2253" t="s">
        <v>591</v>
      </c>
      <c r="P2253">
        <v>8.5</v>
      </c>
      <c r="Q2253">
        <v>115.5</v>
      </c>
      <c r="R2253">
        <v>981.75</v>
      </c>
      <c r="S2253">
        <f>IFERROR(_xlfn.XLOOKUP(tbl_Facturas[[#This Row],[Key_Fact]],tbl_Manifiestos[Key_Manif],tbl_Manifiestos[Pagado a Broker],0),0)</f>
        <v>913.02750000000003</v>
      </c>
      <c r="T2253">
        <v>1590420.649999995</v>
      </c>
    </row>
    <row r="2254" spans="1:20" x14ac:dyDescent="0.25">
      <c r="A2254" t="s">
        <v>5836</v>
      </c>
      <c r="B2254" t="str">
        <f>tbl_Facturas[[#This Row],[Factura]] &amp; "|" &amp; tbl_Facturas[[#This Row],[Proyecto OK]] &amp; "|" &amp; TEXT(tbl_Facturas[[#This Row],[Horas o Viaje]],"0.00") &amp; "|" &amp; TEXT(tbl_Facturas[[#This Row],[Costo unitario]],"0.00")</f>
        <v>2603|Glencoe|8.00|115.50</v>
      </c>
      <c r="C2254">
        <v>2603</v>
      </c>
      <c r="D2254">
        <v>108</v>
      </c>
      <c r="E2254" t="s">
        <v>5916</v>
      </c>
      <c r="G2254" t="s">
        <v>99</v>
      </c>
      <c r="H2254" t="s">
        <v>2330</v>
      </c>
      <c r="I2254" s="134" t="s">
        <v>5312</v>
      </c>
      <c r="J2254" t="s">
        <v>591</v>
      </c>
      <c r="K2254" t="s">
        <v>591</v>
      </c>
      <c r="P2254">
        <v>8</v>
      </c>
      <c r="Q2254">
        <v>115.5</v>
      </c>
      <c r="R2254">
        <v>924</v>
      </c>
      <c r="S2254">
        <f>IFERROR(_xlfn.XLOOKUP(tbl_Facturas[[#This Row],[Key_Fact]],tbl_Manifiestos[Key_Manif],tbl_Manifiestos[Pagado a Broker],0),0)</f>
        <v>859.32</v>
      </c>
      <c r="T2254">
        <v>1591344.649999995</v>
      </c>
    </row>
    <row r="2255" spans="1:20" x14ac:dyDescent="0.25">
      <c r="A2255" t="s">
        <v>5836</v>
      </c>
      <c r="B2255" t="str">
        <f>tbl_Facturas[[#This Row],[Factura]] &amp; "|" &amp; tbl_Facturas[[#This Row],[Proyecto OK]] &amp; "|" &amp; TEXT(tbl_Facturas[[#This Row],[Horas o Viaje]],"0.00") &amp; "|" &amp; TEXT(tbl_Facturas[[#This Row],[Costo unitario]],"0.00")</f>
        <v>2604|Lead Replacement Service|12.50|110.00</v>
      </c>
      <c r="C2255">
        <v>2604</v>
      </c>
      <c r="D2255">
        <v>708</v>
      </c>
      <c r="E2255" t="s">
        <v>27</v>
      </c>
      <c r="G2255" t="s">
        <v>841</v>
      </c>
      <c r="H2255" t="s">
        <v>2331</v>
      </c>
      <c r="I2255" s="134" t="s">
        <v>5306</v>
      </c>
      <c r="J2255" t="s">
        <v>30</v>
      </c>
      <c r="K2255" t="s">
        <v>5903</v>
      </c>
      <c r="L2255">
        <v>3347</v>
      </c>
      <c r="P2255">
        <v>12.5</v>
      </c>
      <c r="Q2255">
        <v>110</v>
      </c>
      <c r="R2255">
        <v>1375</v>
      </c>
      <c r="S2255">
        <f>IFERROR(_xlfn.XLOOKUP(tbl_Facturas[[#This Row],[Key_Fact]],tbl_Manifiestos[Key_Manif],tbl_Manifiestos[Pagado a Broker],0),0)</f>
        <v>1278.75</v>
      </c>
      <c r="T2255">
        <v>1592719.649999995</v>
      </c>
    </row>
    <row r="2256" spans="1:20" x14ac:dyDescent="0.25">
      <c r="A2256" t="s">
        <v>5836</v>
      </c>
      <c r="B2256" t="str">
        <f>tbl_Facturas[[#This Row],[Factura]] &amp; "|" &amp; tbl_Facturas[[#This Row],[Proyecto OK]] &amp; "|" &amp; TEXT(tbl_Facturas[[#This Row],[Horas o Viaje]],"0.00") &amp; "|" &amp; TEXT(tbl_Facturas[[#This Row],[Costo unitario]],"0.00")</f>
        <v>2604|Lead Replacement Service|9.00|110.00</v>
      </c>
      <c r="C2256">
        <v>2604</v>
      </c>
      <c r="D2256">
        <v>708</v>
      </c>
      <c r="E2256" t="s">
        <v>27</v>
      </c>
      <c r="G2256" t="s">
        <v>841</v>
      </c>
      <c r="H2256" t="s">
        <v>2332</v>
      </c>
      <c r="I2256" s="134" t="s">
        <v>5306</v>
      </c>
      <c r="J2256" t="s">
        <v>30</v>
      </c>
      <c r="K2256" t="s">
        <v>5903</v>
      </c>
      <c r="L2256">
        <v>3347</v>
      </c>
      <c r="P2256">
        <v>9</v>
      </c>
      <c r="Q2256">
        <v>110</v>
      </c>
      <c r="R2256">
        <v>990</v>
      </c>
      <c r="S2256">
        <f>IFERROR(_xlfn.XLOOKUP(tbl_Facturas[[#This Row],[Key_Fact]],tbl_Manifiestos[Key_Manif],tbl_Manifiestos[Pagado a Broker],0),0)</f>
        <v>920.7</v>
      </c>
      <c r="T2256">
        <v>1593709.649999995</v>
      </c>
    </row>
    <row r="2257" spans="1:20" x14ac:dyDescent="0.25">
      <c r="A2257" t="s">
        <v>5836</v>
      </c>
      <c r="B2257" t="str">
        <f>tbl_Facturas[[#This Row],[Factura]] &amp; "|" &amp; tbl_Facturas[[#This Row],[Proyecto OK]] &amp; "|" &amp; TEXT(tbl_Facturas[[#This Row],[Horas o Viaje]],"0.00") &amp; "|" &amp; TEXT(tbl_Facturas[[#This Row],[Costo unitario]],"0.00")</f>
        <v>2604|Lead Replacement Service|13.50|110.00</v>
      </c>
      <c r="C2257">
        <v>2604</v>
      </c>
      <c r="D2257">
        <v>708</v>
      </c>
      <c r="E2257" t="s">
        <v>27</v>
      </c>
      <c r="G2257" t="s">
        <v>841</v>
      </c>
      <c r="H2257" t="s">
        <v>2333</v>
      </c>
      <c r="I2257" s="134" t="s">
        <v>5306</v>
      </c>
      <c r="J2257" t="s">
        <v>30</v>
      </c>
      <c r="K2257" t="s">
        <v>5903</v>
      </c>
      <c r="L2257">
        <v>3347</v>
      </c>
      <c r="P2257">
        <v>13.5</v>
      </c>
      <c r="Q2257">
        <v>110</v>
      </c>
      <c r="R2257">
        <v>1485</v>
      </c>
      <c r="S2257">
        <f>IFERROR(_xlfn.XLOOKUP(tbl_Facturas[[#This Row],[Key_Fact]],tbl_Manifiestos[Key_Manif],tbl_Manifiestos[Pagado a Broker],0),0)</f>
        <v>1381.0500000000002</v>
      </c>
      <c r="T2257">
        <v>1595194.649999995</v>
      </c>
    </row>
    <row r="2258" spans="1:20" x14ac:dyDescent="0.25">
      <c r="A2258" t="s">
        <v>5836</v>
      </c>
      <c r="B2258" t="str">
        <f>tbl_Facturas[[#This Row],[Factura]] &amp; "|" &amp; tbl_Facturas[[#This Row],[Proyecto OK]] &amp; "|" &amp; TEXT(tbl_Facturas[[#This Row],[Horas o Viaje]],"0.00") &amp; "|" &amp; TEXT(tbl_Facturas[[#This Row],[Costo unitario]],"0.00")</f>
        <v>2604|Lead Replacement Service|10.50|110.00</v>
      </c>
      <c r="C2258">
        <v>2604</v>
      </c>
      <c r="D2258">
        <v>708</v>
      </c>
      <c r="E2258" t="s">
        <v>27</v>
      </c>
      <c r="G2258" t="s">
        <v>841</v>
      </c>
      <c r="H2258" t="s">
        <v>2334</v>
      </c>
      <c r="I2258" s="134" t="s">
        <v>5306</v>
      </c>
      <c r="J2258" t="s">
        <v>30</v>
      </c>
      <c r="K2258" t="s">
        <v>5903</v>
      </c>
      <c r="L2258">
        <v>3347</v>
      </c>
      <c r="P2258">
        <v>10.5</v>
      </c>
      <c r="Q2258">
        <v>110</v>
      </c>
      <c r="R2258">
        <v>1155</v>
      </c>
      <c r="S2258">
        <f>IFERROR(_xlfn.XLOOKUP(tbl_Facturas[[#This Row],[Key_Fact]],tbl_Manifiestos[Key_Manif],tbl_Manifiestos[Pagado a Broker],0),0)</f>
        <v>1074.1500000000001</v>
      </c>
      <c r="T2258">
        <v>1596349.649999995</v>
      </c>
    </row>
    <row r="2259" spans="1:20" x14ac:dyDescent="0.25">
      <c r="A2259" t="s">
        <v>5836</v>
      </c>
      <c r="B2259" t="str">
        <f>tbl_Facturas[[#This Row],[Factura]] &amp; "|" &amp; tbl_Facturas[[#This Row],[Proyecto OK]] &amp; "|" &amp; TEXT(tbl_Facturas[[#This Row],[Horas o Viaje]],"0.00") &amp; "|" &amp; TEXT(tbl_Facturas[[#This Row],[Costo unitario]],"0.00")</f>
        <v>2604|Lead Replacement Service|10.50|110.00</v>
      </c>
      <c r="C2259">
        <v>2604</v>
      </c>
      <c r="D2259">
        <v>708</v>
      </c>
      <c r="E2259" t="s">
        <v>27</v>
      </c>
      <c r="G2259" t="s">
        <v>841</v>
      </c>
      <c r="H2259" t="s">
        <v>2335</v>
      </c>
      <c r="I2259" s="134" t="s">
        <v>5306</v>
      </c>
      <c r="J2259" t="s">
        <v>30</v>
      </c>
      <c r="K2259" t="s">
        <v>5903</v>
      </c>
      <c r="L2259">
        <v>3347</v>
      </c>
      <c r="P2259">
        <v>10.5</v>
      </c>
      <c r="Q2259">
        <v>110</v>
      </c>
      <c r="R2259">
        <v>1155</v>
      </c>
      <c r="S2259">
        <f>IFERROR(_xlfn.XLOOKUP(tbl_Facturas[[#This Row],[Key_Fact]],tbl_Manifiestos[Key_Manif],tbl_Manifiestos[Pagado a Broker],0),0)</f>
        <v>1074.1500000000001</v>
      </c>
      <c r="T2259">
        <v>1597504.649999995</v>
      </c>
    </row>
    <row r="2260" spans="1:20" x14ac:dyDescent="0.25">
      <c r="A2260" t="s">
        <v>5836</v>
      </c>
      <c r="B2260" t="str">
        <f>tbl_Facturas[[#This Row],[Factura]] &amp; "|" &amp; tbl_Facturas[[#This Row],[Proyecto OK]] &amp; "|" &amp; TEXT(tbl_Facturas[[#This Row],[Horas o Viaje]],"0.00") &amp; "|" &amp; TEXT(tbl_Facturas[[#This Row],[Costo unitario]],"0.00")</f>
        <v>2605|Lead Replacement Service|9.00|110.00</v>
      </c>
      <c r="C2260">
        <v>2605</v>
      </c>
      <c r="D2260">
        <v>58</v>
      </c>
      <c r="E2260" t="s">
        <v>12</v>
      </c>
      <c r="G2260" t="s">
        <v>539</v>
      </c>
      <c r="H2260" t="s">
        <v>2336</v>
      </c>
      <c r="I2260" s="134" t="s">
        <v>5306</v>
      </c>
      <c r="J2260" t="s">
        <v>828</v>
      </c>
      <c r="K2260" t="s">
        <v>5903</v>
      </c>
      <c r="L2260">
        <v>3365</v>
      </c>
      <c r="P2260">
        <v>9</v>
      </c>
      <c r="Q2260">
        <v>110</v>
      </c>
      <c r="R2260">
        <v>990</v>
      </c>
      <c r="S2260">
        <f>IFERROR(_xlfn.XLOOKUP(tbl_Facturas[[#This Row],[Key_Fact]],tbl_Manifiestos[Key_Manif],tbl_Manifiestos[Pagado a Broker],0),0)</f>
        <v>920.7</v>
      </c>
      <c r="T2260">
        <v>1598494.649999995</v>
      </c>
    </row>
    <row r="2261" spans="1:20" x14ac:dyDescent="0.25">
      <c r="A2261" t="s">
        <v>5836</v>
      </c>
      <c r="B2261" t="str">
        <f>tbl_Facturas[[#This Row],[Factura]] &amp; "|" &amp; tbl_Facturas[[#This Row],[Proyecto OK]] &amp; "|" &amp; TEXT(tbl_Facturas[[#This Row],[Horas o Viaje]],"0.00") &amp; "|" &amp; TEXT(tbl_Facturas[[#This Row],[Costo unitario]],"0.00")</f>
        <v>2605|Lead Replacement Service|9.00|110.00</v>
      </c>
      <c r="C2261">
        <v>2605</v>
      </c>
      <c r="D2261">
        <v>515</v>
      </c>
      <c r="E2261" t="s">
        <v>27</v>
      </c>
      <c r="G2261" t="s">
        <v>54</v>
      </c>
      <c r="H2261" t="s">
        <v>2337</v>
      </c>
      <c r="I2261" s="134" t="s">
        <v>5306</v>
      </c>
      <c r="J2261" t="s">
        <v>828</v>
      </c>
      <c r="K2261" t="s">
        <v>5903</v>
      </c>
      <c r="L2261">
        <v>3365</v>
      </c>
      <c r="P2261">
        <v>9</v>
      </c>
      <c r="Q2261">
        <v>110</v>
      </c>
      <c r="R2261">
        <v>990</v>
      </c>
      <c r="S2261">
        <f>IFERROR(_xlfn.XLOOKUP(tbl_Facturas[[#This Row],[Key_Fact]],tbl_Manifiestos[Key_Manif],tbl_Manifiestos[Pagado a Broker],0),0)</f>
        <v>920.7</v>
      </c>
      <c r="T2261">
        <v>1599484.649999995</v>
      </c>
    </row>
    <row r="2262" spans="1:20" x14ac:dyDescent="0.25">
      <c r="A2262" t="s">
        <v>5836</v>
      </c>
      <c r="B2262" t="str">
        <f>tbl_Facturas[[#This Row],[Factura]] &amp; "|" &amp; tbl_Facturas[[#This Row],[Proyecto OK]] &amp; "|" &amp; TEXT(tbl_Facturas[[#This Row],[Horas o Viaje]],"0.00") &amp; "|" &amp; TEXT(tbl_Facturas[[#This Row],[Costo unitario]],"0.00")</f>
        <v>2605|Lead Replacement Service|10.00|110.00</v>
      </c>
      <c r="C2262">
        <v>2605</v>
      </c>
      <c r="D2262">
        <v>58</v>
      </c>
      <c r="E2262" t="s">
        <v>12</v>
      </c>
      <c r="G2262" t="s">
        <v>539</v>
      </c>
      <c r="H2262" t="s">
        <v>2338</v>
      </c>
      <c r="I2262" s="134" t="s">
        <v>5306</v>
      </c>
      <c r="J2262" t="s">
        <v>828</v>
      </c>
      <c r="K2262" t="s">
        <v>5903</v>
      </c>
      <c r="L2262">
        <v>3365</v>
      </c>
      <c r="P2262">
        <v>10</v>
      </c>
      <c r="Q2262">
        <v>110</v>
      </c>
      <c r="R2262">
        <v>1100</v>
      </c>
      <c r="S2262">
        <f>IFERROR(_xlfn.XLOOKUP(tbl_Facturas[[#This Row],[Key_Fact]],tbl_Manifiestos[Key_Manif],tbl_Manifiestos[Pagado a Broker],0),0)</f>
        <v>1023</v>
      </c>
      <c r="T2262">
        <v>1600584.649999995</v>
      </c>
    </row>
    <row r="2263" spans="1:20" x14ac:dyDescent="0.25">
      <c r="A2263" t="s">
        <v>5836</v>
      </c>
      <c r="B2263" t="str">
        <f>tbl_Facturas[[#This Row],[Factura]] &amp; "|" &amp; tbl_Facturas[[#This Row],[Proyecto OK]] &amp; "|" &amp; TEXT(tbl_Facturas[[#This Row],[Horas o Viaje]],"0.00") &amp; "|" &amp; TEXT(tbl_Facturas[[#This Row],[Costo unitario]],"0.00")</f>
        <v>2605|Lead Replacement Service|8.00|110.00</v>
      </c>
      <c r="C2263">
        <v>2605</v>
      </c>
      <c r="D2263">
        <v>515</v>
      </c>
      <c r="E2263" t="s">
        <v>27</v>
      </c>
      <c r="G2263" t="s">
        <v>54</v>
      </c>
      <c r="H2263" t="s">
        <v>2339</v>
      </c>
      <c r="I2263" s="134" t="s">
        <v>5306</v>
      </c>
      <c r="J2263" t="s">
        <v>828</v>
      </c>
      <c r="K2263" t="s">
        <v>5903</v>
      </c>
      <c r="L2263">
        <v>3365</v>
      </c>
      <c r="P2263">
        <v>8</v>
      </c>
      <c r="Q2263">
        <v>110</v>
      </c>
      <c r="R2263">
        <v>880</v>
      </c>
      <c r="S2263">
        <f>IFERROR(_xlfn.XLOOKUP(tbl_Facturas[[#This Row],[Key_Fact]],tbl_Manifiestos[Key_Manif],tbl_Manifiestos[Pagado a Broker],0),0)</f>
        <v>818.40000000000009</v>
      </c>
      <c r="T2263">
        <v>1601464.649999995</v>
      </c>
    </row>
    <row r="2264" spans="1:20" x14ac:dyDescent="0.25">
      <c r="A2264" t="s">
        <v>5836</v>
      </c>
      <c r="B2264" t="str">
        <f>tbl_Facturas[[#This Row],[Factura]] &amp; "|" &amp; tbl_Facturas[[#This Row],[Proyecto OK]] &amp; "|" &amp; TEXT(tbl_Facturas[[#This Row],[Horas o Viaje]],"0.00") &amp; "|" &amp; TEXT(tbl_Facturas[[#This Row],[Costo unitario]],"0.00")</f>
        <v>2605|Lead Replacement Service|6.50|110.00</v>
      </c>
      <c r="C2264">
        <v>2605</v>
      </c>
      <c r="D2264">
        <v>515</v>
      </c>
      <c r="E2264" t="s">
        <v>27</v>
      </c>
      <c r="G2264" t="s">
        <v>54</v>
      </c>
      <c r="H2264" t="s">
        <v>2340</v>
      </c>
      <c r="I2264" s="134" t="s">
        <v>5306</v>
      </c>
      <c r="J2264" t="s">
        <v>828</v>
      </c>
      <c r="K2264" t="s">
        <v>5903</v>
      </c>
      <c r="L2264">
        <v>3365</v>
      </c>
      <c r="P2264">
        <v>6.5</v>
      </c>
      <c r="Q2264">
        <v>110</v>
      </c>
      <c r="R2264">
        <v>715</v>
      </c>
      <c r="S2264">
        <f>IFERROR(_xlfn.XLOOKUP(tbl_Facturas[[#This Row],[Key_Fact]],tbl_Manifiestos[Key_Manif],tbl_Manifiestos[Pagado a Broker],0),0)</f>
        <v>664.95</v>
      </c>
      <c r="T2264">
        <v>1602179.649999995</v>
      </c>
    </row>
    <row r="2265" spans="1:20" x14ac:dyDescent="0.25">
      <c r="A2265" t="s">
        <v>5836</v>
      </c>
      <c r="B2265" t="str">
        <f>tbl_Facturas[[#This Row],[Factura]] &amp; "|" &amp; tbl_Facturas[[#This Row],[Proyecto OK]] &amp; "|" &amp; TEXT(tbl_Facturas[[#This Row],[Horas o Viaje]],"0.00") &amp; "|" &amp; TEXT(tbl_Facturas[[#This Row],[Costo unitario]],"0.00")</f>
        <v>2605|Lead Replacement Service|10.50|110.00</v>
      </c>
      <c r="C2265">
        <v>2605</v>
      </c>
      <c r="D2265">
        <v>58</v>
      </c>
      <c r="E2265" t="s">
        <v>12</v>
      </c>
      <c r="G2265" t="s">
        <v>539</v>
      </c>
      <c r="H2265" t="s">
        <v>2341</v>
      </c>
      <c r="I2265" s="134" t="s">
        <v>5306</v>
      </c>
      <c r="J2265" t="s">
        <v>828</v>
      </c>
      <c r="K2265" t="s">
        <v>5903</v>
      </c>
      <c r="L2265">
        <v>3365</v>
      </c>
      <c r="P2265">
        <v>10.5</v>
      </c>
      <c r="Q2265">
        <v>110</v>
      </c>
      <c r="R2265">
        <v>1155</v>
      </c>
      <c r="S2265">
        <f>IFERROR(_xlfn.XLOOKUP(tbl_Facturas[[#This Row],[Key_Fact]],tbl_Manifiestos[Key_Manif],tbl_Manifiestos[Pagado a Broker],0),0)</f>
        <v>1074.1500000000001</v>
      </c>
      <c r="T2265">
        <v>1603334.649999995</v>
      </c>
    </row>
    <row r="2266" spans="1:20" x14ac:dyDescent="0.25">
      <c r="A2266" t="s">
        <v>5836</v>
      </c>
      <c r="B2266" t="str">
        <f>tbl_Facturas[[#This Row],[Factura]] &amp; "|" &amp; tbl_Facturas[[#This Row],[Proyecto OK]] &amp; "|" &amp; TEXT(tbl_Facturas[[#This Row],[Horas o Viaje]],"0.00") &amp; "|" &amp; TEXT(tbl_Facturas[[#This Row],[Costo unitario]],"0.00")</f>
        <v>2605|Lead Replacement Service|9.00|110.00</v>
      </c>
      <c r="C2266">
        <v>2605</v>
      </c>
      <c r="D2266">
        <v>229</v>
      </c>
      <c r="E2266" t="s">
        <v>5309</v>
      </c>
      <c r="G2266" t="s">
        <v>1235</v>
      </c>
      <c r="H2266" t="s">
        <v>2342</v>
      </c>
      <c r="I2266" s="134" t="s">
        <v>5306</v>
      </c>
      <c r="J2266" t="s">
        <v>828</v>
      </c>
      <c r="K2266" t="s">
        <v>5903</v>
      </c>
      <c r="L2266">
        <v>3365</v>
      </c>
      <c r="P2266">
        <v>9</v>
      </c>
      <c r="Q2266">
        <v>110</v>
      </c>
      <c r="R2266">
        <v>990</v>
      </c>
      <c r="S2266">
        <f>IFERROR(_xlfn.XLOOKUP(tbl_Facturas[[#This Row],[Key_Fact]],tbl_Manifiestos[Key_Manif],tbl_Manifiestos[Pagado a Broker],0),0)</f>
        <v>920.7</v>
      </c>
      <c r="T2266">
        <v>1604324.649999995</v>
      </c>
    </row>
    <row r="2267" spans="1:20" x14ac:dyDescent="0.25">
      <c r="A2267" t="s">
        <v>5836</v>
      </c>
      <c r="B2267" t="str">
        <f>tbl_Facturas[[#This Row],[Factura]] &amp; "|" &amp; tbl_Facturas[[#This Row],[Proyecto OK]] &amp; "|" &amp; TEXT(tbl_Facturas[[#This Row],[Horas o Viaje]],"0.00") &amp; "|" &amp; TEXT(tbl_Facturas[[#This Row],[Costo unitario]],"0.00")</f>
        <v>2605|Lead Replacement Service|9.50|110.00</v>
      </c>
      <c r="C2267">
        <v>2605</v>
      </c>
      <c r="D2267">
        <v>58</v>
      </c>
      <c r="E2267" t="s">
        <v>12</v>
      </c>
      <c r="G2267" t="s">
        <v>539</v>
      </c>
      <c r="H2267" t="s">
        <v>2343</v>
      </c>
      <c r="I2267" s="134" t="s">
        <v>5306</v>
      </c>
      <c r="J2267" t="s">
        <v>828</v>
      </c>
      <c r="K2267" t="s">
        <v>5903</v>
      </c>
      <c r="L2267">
        <v>3365</v>
      </c>
      <c r="P2267">
        <v>9.5</v>
      </c>
      <c r="Q2267">
        <v>110</v>
      </c>
      <c r="R2267">
        <v>1045</v>
      </c>
      <c r="S2267">
        <f>IFERROR(_xlfn.XLOOKUP(tbl_Facturas[[#This Row],[Key_Fact]],tbl_Manifiestos[Key_Manif],tbl_Manifiestos[Pagado a Broker],0),0)</f>
        <v>971.85</v>
      </c>
      <c r="T2267">
        <v>1605369.649999995</v>
      </c>
    </row>
    <row r="2268" spans="1:20" x14ac:dyDescent="0.25">
      <c r="A2268" t="s">
        <v>5836</v>
      </c>
      <c r="B2268" t="str">
        <f>tbl_Facturas[[#This Row],[Factura]] &amp; "|" &amp; tbl_Facturas[[#This Row],[Proyecto OK]] &amp; "|" &amp; TEXT(tbl_Facturas[[#This Row],[Horas o Viaje]],"0.00") &amp; "|" &amp; TEXT(tbl_Facturas[[#This Row],[Costo unitario]],"0.00")</f>
        <v>2605|Lead Replacement Service|8.50|110.00</v>
      </c>
      <c r="C2268">
        <v>2605</v>
      </c>
      <c r="D2268">
        <v>62</v>
      </c>
      <c r="E2268" t="s">
        <v>5335</v>
      </c>
      <c r="G2268" t="s">
        <v>2025</v>
      </c>
      <c r="H2268" t="s">
        <v>2344</v>
      </c>
      <c r="I2268" s="134" t="s">
        <v>5306</v>
      </c>
      <c r="J2268" t="s">
        <v>828</v>
      </c>
      <c r="K2268" t="s">
        <v>5903</v>
      </c>
      <c r="L2268">
        <v>3365</v>
      </c>
      <c r="P2268">
        <v>8.5</v>
      </c>
      <c r="Q2268">
        <v>110</v>
      </c>
      <c r="R2268">
        <v>935</v>
      </c>
      <c r="S2268">
        <f>IFERROR(_xlfn.XLOOKUP(tbl_Facturas[[#This Row],[Key_Fact]],tbl_Manifiestos[Key_Manif],tbl_Manifiestos[Pagado a Broker],0),0)</f>
        <v>869.55000000000007</v>
      </c>
      <c r="T2268">
        <v>1606304.649999995</v>
      </c>
    </row>
    <row r="2269" spans="1:20" x14ac:dyDescent="0.25">
      <c r="A2269" t="s">
        <v>5836</v>
      </c>
      <c r="B2269" t="str">
        <f>tbl_Facturas[[#This Row],[Factura]] &amp; "|" &amp; tbl_Facturas[[#This Row],[Proyecto OK]] &amp; "|" &amp; TEXT(tbl_Facturas[[#This Row],[Horas o Viaje]],"0.00") &amp; "|" &amp; TEXT(tbl_Facturas[[#This Row],[Costo unitario]],"0.00")</f>
        <v>2605|Lead Replacement Service|8.00|110.00</v>
      </c>
      <c r="C2269">
        <v>2605</v>
      </c>
      <c r="D2269">
        <v>76</v>
      </c>
      <c r="E2269" t="s">
        <v>5309</v>
      </c>
      <c r="G2269" t="s">
        <v>1287</v>
      </c>
      <c r="H2269" t="s">
        <v>2345</v>
      </c>
      <c r="I2269" s="134" t="s">
        <v>5306</v>
      </c>
      <c r="J2269" t="s">
        <v>828</v>
      </c>
      <c r="K2269" t="s">
        <v>5903</v>
      </c>
      <c r="L2269">
        <v>3365</v>
      </c>
      <c r="P2269">
        <v>8</v>
      </c>
      <c r="Q2269">
        <v>110</v>
      </c>
      <c r="R2269">
        <v>880</v>
      </c>
      <c r="S2269">
        <f>IFERROR(_xlfn.XLOOKUP(tbl_Facturas[[#This Row],[Key_Fact]],tbl_Manifiestos[Key_Manif],tbl_Manifiestos[Pagado a Broker],0),0)</f>
        <v>818.40000000000009</v>
      </c>
      <c r="T2269">
        <v>1607184.649999995</v>
      </c>
    </row>
    <row r="2270" spans="1:20" x14ac:dyDescent="0.25">
      <c r="A2270" t="s">
        <v>5836</v>
      </c>
      <c r="B2270" t="str">
        <f>tbl_Facturas[[#This Row],[Factura]] &amp; "|" &amp; tbl_Facturas[[#This Row],[Proyecto OK]] &amp; "|" &amp; TEXT(tbl_Facturas[[#This Row],[Horas o Viaje]],"0.00") &amp; "|" &amp; TEXT(tbl_Facturas[[#This Row],[Costo unitario]],"0.00")</f>
        <v>2605|Lead Replacement Service|8.00|110.00</v>
      </c>
      <c r="C2270">
        <v>2605</v>
      </c>
      <c r="D2270">
        <v>82</v>
      </c>
      <c r="E2270" t="s">
        <v>12</v>
      </c>
      <c r="G2270" t="s">
        <v>792</v>
      </c>
      <c r="H2270" t="s">
        <v>2346</v>
      </c>
      <c r="I2270" s="134" t="s">
        <v>5306</v>
      </c>
      <c r="J2270" t="s">
        <v>828</v>
      </c>
      <c r="K2270" t="s">
        <v>5903</v>
      </c>
      <c r="L2270">
        <v>3365</v>
      </c>
      <c r="P2270">
        <v>8</v>
      </c>
      <c r="Q2270">
        <v>110</v>
      </c>
      <c r="R2270">
        <v>880</v>
      </c>
      <c r="S2270">
        <f>IFERROR(_xlfn.XLOOKUP(tbl_Facturas[[#This Row],[Key_Fact]],tbl_Manifiestos[Key_Manif],tbl_Manifiestos[Pagado a Broker],0),0)</f>
        <v>818.40000000000009</v>
      </c>
      <c r="T2270">
        <v>1608064.649999995</v>
      </c>
    </row>
    <row r="2271" spans="1:20" x14ac:dyDescent="0.25">
      <c r="A2271" t="s">
        <v>5836</v>
      </c>
      <c r="B2271" t="str">
        <f>tbl_Facturas[[#This Row],[Factura]] &amp; "|" &amp; tbl_Facturas[[#This Row],[Proyecto OK]] &amp; "|" &amp; TEXT(tbl_Facturas[[#This Row],[Horas o Viaje]],"0.00") &amp; "|" &amp; TEXT(tbl_Facturas[[#This Row],[Costo unitario]],"0.00")</f>
        <v>2605|Lead Replacement Service|9.50|110.00</v>
      </c>
      <c r="C2271">
        <v>2605</v>
      </c>
      <c r="D2271">
        <v>198</v>
      </c>
      <c r="E2271" t="s">
        <v>5916</v>
      </c>
      <c r="G2271" t="s">
        <v>31</v>
      </c>
      <c r="H2271" t="s">
        <v>2347</v>
      </c>
      <c r="I2271" s="134" t="s">
        <v>5306</v>
      </c>
      <c r="J2271" t="s">
        <v>828</v>
      </c>
      <c r="K2271" t="s">
        <v>5903</v>
      </c>
      <c r="L2271">
        <v>3365</v>
      </c>
      <c r="P2271">
        <v>9.5</v>
      </c>
      <c r="Q2271">
        <v>110</v>
      </c>
      <c r="R2271">
        <v>1045</v>
      </c>
      <c r="S2271">
        <f>IFERROR(_xlfn.XLOOKUP(tbl_Facturas[[#This Row],[Key_Fact]],tbl_Manifiestos[Key_Manif],tbl_Manifiestos[Pagado a Broker],0),0)</f>
        <v>971.85</v>
      </c>
      <c r="T2271">
        <v>1609109.649999995</v>
      </c>
    </row>
    <row r="2272" spans="1:20" x14ac:dyDescent="0.25">
      <c r="A2272" t="s">
        <v>5836</v>
      </c>
      <c r="B2272" t="str">
        <f>tbl_Facturas[[#This Row],[Factura]] &amp; "|" &amp; tbl_Facturas[[#This Row],[Proyecto OK]] &amp; "|" &amp; TEXT(tbl_Facturas[[#This Row],[Horas o Viaje]],"0.00") &amp; "|" &amp; TEXT(tbl_Facturas[[#This Row],[Costo unitario]],"0.00")</f>
        <v>2605|Lead Replacement Service|7.00|110.00</v>
      </c>
      <c r="C2272">
        <v>2605</v>
      </c>
      <c r="D2272">
        <v>82</v>
      </c>
      <c r="E2272" t="s">
        <v>12</v>
      </c>
      <c r="G2272" t="s">
        <v>792</v>
      </c>
      <c r="H2272" t="s">
        <v>2348</v>
      </c>
      <c r="I2272" s="134" t="s">
        <v>5306</v>
      </c>
      <c r="J2272" t="s">
        <v>828</v>
      </c>
      <c r="K2272" t="s">
        <v>5903</v>
      </c>
      <c r="L2272">
        <v>3365</v>
      </c>
      <c r="P2272">
        <v>7</v>
      </c>
      <c r="Q2272">
        <v>110</v>
      </c>
      <c r="R2272">
        <v>770</v>
      </c>
      <c r="S2272">
        <f>IFERROR(_xlfn.XLOOKUP(tbl_Facturas[[#This Row],[Key_Fact]],tbl_Manifiestos[Key_Manif],tbl_Manifiestos[Pagado a Broker],0),0)</f>
        <v>716.1</v>
      </c>
      <c r="T2272">
        <v>1609879.649999995</v>
      </c>
    </row>
    <row r="2273" spans="1:20" x14ac:dyDescent="0.25">
      <c r="A2273" t="s">
        <v>5836</v>
      </c>
      <c r="B2273" t="str">
        <f>tbl_Facturas[[#This Row],[Factura]] &amp; "|" &amp; tbl_Facturas[[#This Row],[Proyecto OK]] &amp; "|" &amp; TEXT(tbl_Facturas[[#This Row],[Horas o Viaje]],"0.00") &amp; "|" &amp; TEXT(tbl_Facturas[[#This Row],[Costo unitario]],"0.00")</f>
        <v>2605|Lead Replacement Service|10.00|110.00</v>
      </c>
      <c r="C2273">
        <v>2605</v>
      </c>
      <c r="D2273">
        <v>82</v>
      </c>
      <c r="E2273" t="s">
        <v>12</v>
      </c>
      <c r="G2273" t="s">
        <v>792</v>
      </c>
      <c r="H2273" t="s">
        <v>2349</v>
      </c>
      <c r="I2273" s="134" t="s">
        <v>5306</v>
      </c>
      <c r="J2273" t="s">
        <v>828</v>
      </c>
      <c r="K2273" t="s">
        <v>5903</v>
      </c>
      <c r="L2273">
        <v>3365</v>
      </c>
      <c r="P2273">
        <v>10</v>
      </c>
      <c r="Q2273">
        <v>110</v>
      </c>
      <c r="R2273">
        <v>1100</v>
      </c>
      <c r="S2273">
        <f>IFERROR(_xlfn.XLOOKUP(tbl_Facturas[[#This Row],[Key_Fact]],tbl_Manifiestos[Key_Manif],tbl_Manifiestos[Pagado a Broker],0),0)</f>
        <v>1023</v>
      </c>
      <c r="T2273">
        <v>1610979.649999995</v>
      </c>
    </row>
    <row r="2274" spans="1:20" x14ac:dyDescent="0.25">
      <c r="A2274" t="s">
        <v>5836</v>
      </c>
      <c r="B2274" t="str">
        <f>tbl_Facturas[[#This Row],[Factura]] &amp; "|" &amp; tbl_Facturas[[#This Row],[Proyecto OK]] &amp; "|" &amp; TEXT(tbl_Facturas[[#This Row],[Horas o Viaje]],"0.00") &amp; "|" &amp; TEXT(tbl_Facturas[[#This Row],[Costo unitario]],"0.00")</f>
        <v>2605|Lead Replacement Service|9.25|110.00</v>
      </c>
      <c r="C2274">
        <v>2605</v>
      </c>
      <c r="D2274">
        <v>82</v>
      </c>
      <c r="E2274" t="s">
        <v>12</v>
      </c>
      <c r="G2274" t="s">
        <v>792</v>
      </c>
      <c r="H2274" t="s">
        <v>2350</v>
      </c>
      <c r="I2274" s="134" t="s">
        <v>5306</v>
      </c>
      <c r="J2274" t="s">
        <v>828</v>
      </c>
      <c r="K2274" t="s">
        <v>5903</v>
      </c>
      <c r="L2274">
        <v>3365</v>
      </c>
      <c r="P2274">
        <v>9.25</v>
      </c>
      <c r="Q2274">
        <v>110</v>
      </c>
      <c r="R2274">
        <v>1017.5</v>
      </c>
      <c r="S2274">
        <f>IFERROR(_xlfn.XLOOKUP(tbl_Facturas[[#This Row],[Key_Fact]],tbl_Manifiestos[Key_Manif],tbl_Manifiestos[Pagado a Broker],0),0)</f>
        <v>946.27500000000009</v>
      </c>
      <c r="T2274">
        <v>1611997.149999995</v>
      </c>
    </row>
    <row r="2275" spans="1:20" x14ac:dyDescent="0.25">
      <c r="A2275" t="s">
        <v>5836</v>
      </c>
      <c r="B2275" t="str">
        <f>tbl_Facturas[[#This Row],[Factura]] &amp; "|" &amp; tbl_Facturas[[#This Row],[Proyecto OK]] &amp; "|" &amp; TEXT(tbl_Facturas[[#This Row],[Horas o Viaje]],"0.00") &amp; "|" &amp; TEXT(tbl_Facturas[[#This Row],[Costo unitario]],"0.00")</f>
        <v>2605|Lead Replacement Service|9.00|110.00</v>
      </c>
      <c r="C2275">
        <v>2605</v>
      </c>
      <c r="D2275">
        <v>58</v>
      </c>
      <c r="E2275" t="s">
        <v>12</v>
      </c>
      <c r="G2275" t="s">
        <v>539</v>
      </c>
      <c r="H2275" t="s">
        <v>2351</v>
      </c>
      <c r="I2275" s="134" t="s">
        <v>5306</v>
      </c>
      <c r="J2275" t="s">
        <v>828</v>
      </c>
      <c r="K2275" t="s">
        <v>5903</v>
      </c>
      <c r="L2275">
        <v>3365</v>
      </c>
      <c r="P2275">
        <v>9</v>
      </c>
      <c r="Q2275">
        <v>110</v>
      </c>
      <c r="R2275">
        <v>990</v>
      </c>
      <c r="S2275">
        <f>IFERROR(_xlfn.XLOOKUP(tbl_Facturas[[#This Row],[Key_Fact]],tbl_Manifiestos[Key_Manif],tbl_Manifiestos[Pagado a Broker],0),0)</f>
        <v>920.7</v>
      </c>
      <c r="T2275">
        <v>1612987.149999995</v>
      </c>
    </row>
    <row r="2276" spans="1:20" x14ac:dyDescent="0.25">
      <c r="A2276" t="s">
        <v>5836</v>
      </c>
      <c r="B2276" t="str">
        <f>tbl_Facturas[[#This Row],[Factura]] &amp; "|" &amp; tbl_Facturas[[#This Row],[Proyecto OK]] &amp; "|" &amp; TEXT(tbl_Facturas[[#This Row],[Horas o Viaje]],"0.00") &amp; "|" &amp; TEXT(tbl_Facturas[[#This Row],[Costo unitario]],"0.00")</f>
        <v>2605|Lead Replacement Service|8.00|110.00</v>
      </c>
      <c r="C2276">
        <v>2605</v>
      </c>
      <c r="D2276">
        <v>82</v>
      </c>
      <c r="E2276" t="s">
        <v>12</v>
      </c>
      <c r="G2276" t="s">
        <v>792</v>
      </c>
      <c r="H2276" t="s">
        <v>2352</v>
      </c>
      <c r="I2276" s="134" t="s">
        <v>5306</v>
      </c>
      <c r="J2276" t="s">
        <v>828</v>
      </c>
      <c r="K2276" t="s">
        <v>5903</v>
      </c>
      <c r="L2276">
        <v>3365</v>
      </c>
      <c r="P2276">
        <v>8</v>
      </c>
      <c r="Q2276">
        <v>110</v>
      </c>
      <c r="R2276">
        <v>880</v>
      </c>
      <c r="S2276">
        <f>IFERROR(_xlfn.XLOOKUP(tbl_Facturas[[#This Row],[Key_Fact]],tbl_Manifiestos[Key_Manif],tbl_Manifiestos[Pagado a Broker],0),0)</f>
        <v>818.40000000000009</v>
      </c>
      <c r="T2276">
        <v>1613867.149999995</v>
      </c>
    </row>
    <row r="2277" spans="1:20" x14ac:dyDescent="0.25">
      <c r="A2277" t="s">
        <v>5836</v>
      </c>
      <c r="B2277" t="str">
        <f>tbl_Facturas[[#This Row],[Factura]] &amp; "|" &amp; tbl_Facturas[[#This Row],[Proyecto OK]] &amp; "|" &amp; TEXT(tbl_Facturas[[#This Row],[Horas o Viaje]],"0.00") &amp; "|" &amp; TEXT(tbl_Facturas[[#This Row],[Costo unitario]],"0.00")</f>
        <v>2606|Lead Service Line Replacements|8.00|120.75</v>
      </c>
      <c r="C2277">
        <v>2606</v>
      </c>
      <c r="D2277">
        <v>198</v>
      </c>
      <c r="E2277" t="s">
        <v>5916</v>
      </c>
      <c r="G2277" t="s">
        <v>31</v>
      </c>
      <c r="H2277" t="s">
        <v>2353</v>
      </c>
      <c r="I2277" s="134" t="s">
        <v>5402</v>
      </c>
      <c r="J2277" t="s">
        <v>65</v>
      </c>
      <c r="K2277" t="s">
        <v>65</v>
      </c>
      <c r="P2277">
        <v>8</v>
      </c>
      <c r="Q2277">
        <v>120.75</v>
      </c>
      <c r="R2277">
        <v>966</v>
      </c>
      <c r="S2277">
        <f>IFERROR(_xlfn.XLOOKUP(tbl_Facturas[[#This Row],[Key_Fact]],tbl_Manifiestos[Key_Manif],tbl_Manifiestos[Pagado a Broker],0),0)</f>
        <v>0</v>
      </c>
      <c r="T2277">
        <v>1614833.149999995</v>
      </c>
    </row>
    <row r="2278" spans="1:20" x14ac:dyDescent="0.25">
      <c r="A2278" t="s">
        <v>5836</v>
      </c>
      <c r="B2278" t="str">
        <f>tbl_Facturas[[#This Row],[Factura]] &amp; "|" &amp; tbl_Facturas[[#This Row],[Proyecto OK]] &amp; "|" &amp; TEXT(tbl_Facturas[[#This Row],[Horas o Viaje]],"0.00") &amp; "|" &amp; TEXT(tbl_Facturas[[#This Row],[Costo unitario]],"0.00")</f>
        <v>2606|Lead Service Line Replacements|9.00|120.75</v>
      </c>
      <c r="C2278">
        <v>2606</v>
      </c>
      <c r="D2278">
        <v>114</v>
      </c>
      <c r="E2278" t="s">
        <v>27</v>
      </c>
      <c r="G2278" t="s">
        <v>57</v>
      </c>
      <c r="H2278" t="s">
        <v>2354</v>
      </c>
      <c r="I2278" s="134" t="s">
        <v>5402</v>
      </c>
      <c r="J2278" t="s">
        <v>65</v>
      </c>
      <c r="K2278" t="s">
        <v>65</v>
      </c>
      <c r="P2278">
        <v>9</v>
      </c>
      <c r="Q2278">
        <v>120.75</v>
      </c>
      <c r="R2278">
        <v>1086.75</v>
      </c>
      <c r="S2278">
        <f>IFERROR(_xlfn.XLOOKUP(tbl_Facturas[[#This Row],[Key_Fact]],tbl_Manifiestos[Key_Manif],tbl_Manifiestos[Pagado a Broker],0),0)</f>
        <v>0</v>
      </c>
      <c r="T2278">
        <v>1615919.899999995</v>
      </c>
    </row>
    <row r="2279" spans="1:20" x14ac:dyDescent="0.25">
      <c r="A2279" t="s">
        <v>5836</v>
      </c>
      <c r="B2279" t="str">
        <f>tbl_Facturas[[#This Row],[Factura]] &amp; "|" &amp; tbl_Facturas[[#This Row],[Proyecto OK]] &amp; "|" &amp; TEXT(tbl_Facturas[[#This Row],[Horas o Viaje]],"0.00") &amp; "|" &amp; TEXT(tbl_Facturas[[#This Row],[Costo unitario]],"0.00")</f>
        <v>2606|Lead Service Line Replacements|13.00|120.75</v>
      </c>
      <c r="C2279">
        <v>2606</v>
      </c>
      <c r="D2279">
        <v>114</v>
      </c>
      <c r="E2279" t="s">
        <v>27</v>
      </c>
      <c r="G2279" t="s">
        <v>57</v>
      </c>
      <c r="H2279" t="s">
        <v>2355</v>
      </c>
      <c r="I2279" s="134" t="s">
        <v>5402</v>
      </c>
      <c r="J2279" t="s">
        <v>65</v>
      </c>
      <c r="K2279" t="s">
        <v>65</v>
      </c>
      <c r="P2279">
        <v>13</v>
      </c>
      <c r="Q2279">
        <v>120.75</v>
      </c>
      <c r="R2279">
        <v>1569.75</v>
      </c>
      <c r="S2279">
        <f>IFERROR(_xlfn.XLOOKUP(tbl_Facturas[[#This Row],[Key_Fact]],tbl_Manifiestos[Key_Manif],tbl_Manifiestos[Pagado a Broker],0),0)</f>
        <v>0</v>
      </c>
      <c r="T2279">
        <v>1617489.649999995</v>
      </c>
    </row>
    <row r="2280" spans="1:20" x14ac:dyDescent="0.25">
      <c r="A2280" t="s">
        <v>5836</v>
      </c>
      <c r="B2280" t="str">
        <f>tbl_Facturas[[#This Row],[Factura]] &amp; "|" &amp; tbl_Facturas[[#This Row],[Proyecto OK]] &amp; "|" &amp; TEXT(tbl_Facturas[[#This Row],[Horas o Viaje]],"0.00") &amp; "|" &amp; TEXT(tbl_Facturas[[#This Row],[Costo unitario]],"0.00")</f>
        <v>2606|Lead Service Line Replacements|9.50|120.75</v>
      </c>
      <c r="C2280">
        <v>2606</v>
      </c>
      <c r="D2280">
        <v>356</v>
      </c>
      <c r="E2280" t="s">
        <v>27</v>
      </c>
      <c r="G2280" t="s">
        <v>122</v>
      </c>
      <c r="H2280" t="s">
        <v>2356</v>
      </c>
      <c r="I2280" s="134" t="s">
        <v>5402</v>
      </c>
      <c r="J2280" t="s">
        <v>65</v>
      </c>
      <c r="K2280" t="s">
        <v>65</v>
      </c>
      <c r="P2280">
        <v>9.5</v>
      </c>
      <c r="Q2280">
        <v>120.75</v>
      </c>
      <c r="R2280">
        <v>1147.1300000000001</v>
      </c>
      <c r="S2280">
        <f>IFERROR(_xlfn.XLOOKUP(tbl_Facturas[[#This Row],[Key_Fact]],tbl_Manifiestos[Key_Manif],tbl_Manifiestos[Pagado a Broker],0),0)</f>
        <v>0</v>
      </c>
      <c r="T2280">
        <v>1618636.7799999949</v>
      </c>
    </row>
    <row r="2281" spans="1:20" x14ac:dyDescent="0.25">
      <c r="A2281" t="s">
        <v>5836</v>
      </c>
      <c r="B2281" t="str">
        <f>tbl_Facturas[[#This Row],[Factura]] &amp; "|" &amp; tbl_Facturas[[#This Row],[Proyecto OK]] &amp; "|" &amp; TEXT(tbl_Facturas[[#This Row],[Horas o Viaje]],"0.00") &amp; "|" &amp; TEXT(tbl_Facturas[[#This Row],[Costo unitario]],"0.00")</f>
        <v>2606|Lead Service Line Replacements|8.00|120.75</v>
      </c>
      <c r="C2281">
        <v>2606</v>
      </c>
      <c r="D2281">
        <v>19</v>
      </c>
      <c r="E2281" t="s">
        <v>12</v>
      </c>
      <c r="G2281" t="s">
        <v>24</v>
      </c>
      <c r="H2281" t="s">
        <v>2357</v>
      </c>
      <c r="I2281" s="134" t="s">
        <v>5402</v>
      </c>
      <c r="J2281" t="s">
        <v>65</v>
      </c>
      <c r="K2281" t="s">
        <v>65</v>
      </c>
      <c r="P2281">
        <v>8</v>
      </c>
      <c r="Q2281">
        <v>120.75</v>
      </c>
      <c r="R2281">
        <v>966</v>
      </c>
      <c r="S2281">
        <f>IFERROR(_xlfn.XLOOKUP(tbl_Facturas[[#This Row],[Key_Fact]],tbl_Manifiestos[Key_Manif],tbl_Manifiestos[Pagado a Broker],0),0)</f>
        <v>0</v>
      </c>
      <c r="T2281">
        <v>1619602.7799999949</v>
      </c>
    </row>
    <row r="2282" spans="1:20" x14ac:dyDescent="0.25">
      <c r="A2282" t="s">
        <v>5836</v>
      </c>
      <c r="B2282" t="str">
        <f>tbl_Facturas[[#This Row],[Factura]] &amp; "|" &amp; tbl_Facturas[[#This Row],[Proyecto OK]] &amp; "|" &amp; TEXT(tbl_Facturas[[#This Row],[Horas o Viaje]],"0.00") &amp; "|" &amp; TEXT(tbl_Facturas[[#This Row],[Costo unitario]],"0.00")</f>
        <v>2606|Lead Service Line Replacements|9.75|120.75</v>
      </c>
      <c r="C2282">
        <v>2606</v>
      </c>
      <c r="D2282">
        <v>19</v>
      </c>
      <c r="E2282" t="s">
        <v>12</v>
      </c>
      <c r="G2282" t="s">
        <v>24</v>
      </c>
      <c r="H2282" t="s">
        <v>2358</v>
      </c>
      <c r="I2282" s="134" t="s">
        <v>5402</v>
      </c>
      <c r="J2282" t="s">
        <v>65</v>
      </c>
      <c r="K2282" t="s">
        <v>65</v>
      </c>
      <c r="P2282">
        <v>9.75</v>
      </c>
      <c r="Q2282">
        <v>120.75</v>
      </c>
      <c r="R2282">
        <v>1177.31</v>
      </c>
      <c r="S2282">
        <f>IFERROR(_xlfn.XLOOKUP(tbl_Facturas[[#This Row],[Key_Fact]],tbl_Manifiestos[Key_Manif],tbl_Manifiestos[Pagado a Broker],0),0)</f>
        <v>0</v>
      </c>
      <c r="T2282">
        <v>1620780.089999995</v>
      </c>
    </row>
    <row r="2283" spans="1:20" x14ac:dyDescent="0.25">
      <c r="A2283" t="s">
        <v>5836</v>
      </c>
      <c r="B2283" t="str">
        <f>tbl_Facturas[[#This Row],[Factura]] &amp; "|" &amp; tbl_Facturas[[#This Row],[Proyecto OK]] &amp; "|" &amp; TEXT(tbl_Facturas[[#This Row],[Horas o Viaje]],"0.00") &amp; "|" &amp; TEXT(tbl_Facturas[[#This Row],[Costo unitario]],"0.00")</f>
        <v>2606|Lead Service Line Replacements|9.00|120.75</v>
      </c>
      <c r="C2283">
        <v>2606</v>
      </c>
      <c r="D2283">
        <v>19</v>
      </c>
      <c r="E2283" t="s">
        <v>12</v>
      </c>
      <c r="G2283" t="s">
        <v>24</v>
      </c>
      <c r="H2283" t="s">
        <v>2359</v>
      </c>
      <c r="I2283" s="134" t="s">
        <v>5402</v>
      </c>
      <c r="J2283" t="s">
        <v>65</v>
      </c>
      <c r="K2283" t="s">
        <v>65</v>
      </c>
      <c r="P2283">
        <v>9</v>
      </c>
      <c r="Q2283">
        <v>120.75</v>
      </c>
      <c r="R2283">
        <v>1086.75</v>
      </c>
      <c r="S2283">
        <f>IFERROR(_xlfn.XLOOKUP(tbl_Facturas[[#This Row],[Key_Fact]],tbl_Manifiestos[Key_Manif],tbl_Manifiestos[Pagado a Broker],0),0)</f>
        <v>0</v>
      </c>
      <c r="T2283">
        <v>1621866.839999995</v>
      </c>
    </row>
    <row r="2284" spans="1:20" x14ac:dyDescent="0.25">
      <c r="A2284" t="s">
        <v>5836</v>
      </c>
      <c r="B2284" t="str">
        <f>tbl_Facturas[[#This Row],[Factura]] &amp; "|" &amp; tbl_Facturas[[#This Row],[Proyecto OK]] &amp; "|" &amp; TEXT(tbl_Facturas[[#This Row],[Horas o Viaje]],"0.00") &amp; "|" &amp; TEXT(tbl_Facturas[[#This Row],[Costo unitario]],"0.00")</f>
        <v>2606|Lead Service Line Replacements|8.00|120.75</v>
      </c>
      <c r="C2284">
        <v>2606</v>
      </c>
      <c r="D2284">
        <v>19</v>
      </c>
      <c r="E2284" t="s">
        <v>12</v>
      </c>
      <c r="G2284" t="s">
        <v>24</v>
      </c>
      <c r="H2284" t="s">
        <v>2360</v>
      </c>
      <c r="I2284" s="134" t="s">
        <v>5402</v>
      </c>
      <c r="J2284" t="s">
        <v>65</v>
      </c>
      <c r="K2284" t="s">
        <v>65</v>
      </c>
      <c r="P2284">
        <v>8</v>
      </c>
      <c r="Q2284">
        <v>120.75</v>
      </c>
      <c r="R2284">
        <v>966</v>
      </c>
      <c r="S2284">
        <f>IFERROR(_xlfn.XLOOKUP(tbl_Facturas[[#This Row],[Key_Fact]],tbl_Manifiestos[Key_Manif],tbl_Manifiestos[Pagado a Broker],0),0)</f>
        <v>0</v>
      </c>
      <c r="T2284">
        <v>1622832.839999995</v>
      </c>
    </row>
    <row r="2285" spans="1:20" x14ac:dyDescent="0.25">
      <c r="A2285" t="s">
        <v>5836</v>
      </c>
      <c r="B2285" t="str">
        <f>tbl_Facturas[[#This Row],[Factura]] &amp; "|" &amp; tbl_Facturas[[#This Row],[Proyecto OK]] &amp; "|" &amp; TEXT(tbl_Facturas[[#This Row],[Horas o Viaje]],"0.00") &amp; "|" &amp; TEXT(tbl_Facturas[[#This Row],[Costo unitario]],"0.00")</f>
        <v>2606|Lead Service Line Replacements|8.00|120.75</v>
      </c>
      <c r="C2285">
        <v>2606</v>
      </c>
      <c r="D2285">
        <v>114</v>
      </c>
      <c r="E2285" t="s">
        <v>27</v>
      </c>
      <c r="G2285" t="s">
        <v>57</v>
      </c>
      <c r="H2285" t="s">
        <v>2361</v>
      </c>
      <c r="I2285" s="134" t="s">
        <v>5402</v>
      </c>
      <c r="J2285" t="s">
        <v>65</v>
      </c>
      <c r="K2285" t="s">
        <v>65</v>
      </c>
      <c r="P2285">
        <v>8</v>
      </c>
      <c r="Q2285">
        <v>120.75</v>
      </c>
      <c r="R2285">
        <v>966</v>
      </c>
      <c r="S2285">
        <f>IFERROR(_xlfn.XLOOKUP(tbl_Facturas[[#This Row],[Key_Fact]],tbl_Manifiestos[Key_Manif],tbl_Manifiestos[Pagado a Broker],0),0)</f>
        <v>0</v>
      </c>
      <c r="T2285">
        <v>1623798.839999995</v>
      </c>
    </row>
    <row r="2286" spans="1:20" x14ac:dyDescent="0.25">
      <c r="A2286" t="s">
        <v>5836</v>
      </c>
      <c r="B2286" t="str">
        <f>tbl_Facturas[[#This Row],[Factura]] &amp; "|" &amp; tbl_Facturas[[#This Row],[Proyecto OK]] &amp; "|" &amp; TEXT(tbl_Facturas[[#This Row],[Horas o Viaje]],"0.00") &amp; "|" &amp; TEXT(tbl_Facturas[[#This Row],[Costo unitario]],"0.00")</f>
        <v>2606|Lead Service Line Replacements|8.00|120.75</v>
      </c>
      <c r="C2286">
        <v>2606</v>
      </c>
      <c r="D2286">
        <v>19</v>
      </c>
      <c r="E2286" t="s">
        <v>12</v>
      </c>
      <c r="G2286" t="s">
        <v>24</v>
      </c>
      <c r="H2286" t="s">
        <v>2362</v>
      </c>
      <c r="I2286" s="134" t="s">
        <v>5402</v>
      </c>
      <c r="J2286" t="s">
        <v>65</v>
      </c>
      <c r="K2286" t="s">
        <v>65</v>
      </c>
      <c r="P2286">
        <v>8</v>
      </c>
      <c r="Q2286">
        <v>120.75</v>
      </c>
      <c r="R2286">
        <v>966</v>
      </c>
      <c r="S2286">
        <f>IFERROR(_xlfn.XLOOKUP(tbl_Facturas[[#This Row],[Key_Fact]],tbl_Manifiestos[Key_Manif],tbl_Manifiestos[Pagado a Broker],0),0)</f>
        <v>0</v>
      </c>
      <c r="T2286">
        <v>1624764.839999995</v>
      </c>
    </row>
    <row r="2287" spans="1:20" x14ac:dyDescent="0.25">
      <c r="A2287" t="s">
        <v>5836</v>
      </c>
      <c r="B2287" t="str">
        <f>tbl_Facturas[[#This Row],[Factura]] &amp; "|" &amp; tbl_Facturas[[#This Row],[Proyecto OK]] &amp; "|" &amp; TEXT(tbl_Facturas[[#This Row],[Horas o Viaje]],"0.00") &amp; "|" &amp; TEXT(tbl_Facturas[[#This Row],[Costo unitario]],"0.00")</f>
        <v>2606|Lead Service Line Replacements|8.00|120.75</v>
      </c>
      <c r="C2287">
        <v>2606</v>
      </c>
      <c r="D2287">
        <v>356</v>
      </c>
      <c r="E2287" t="s">
        <v>27</v>
      </c>
      <c r="G2287" t="s">
        <v>122</v>
      </c>
      <c r="H2287" t="s">
        <v>2363</v>
      </c>
      <c r="I2287" s="134" t="s">
        <v>5402</v>
      </c>
      <c r="J2287" t="s">
        <v>65</v>
      </c>
      <c r="K2287" t="s">
        <v>65</v>
      </c>
      <c r="P2287">
        <v>8</v>
      </c>
      <c r="Q2287">
        <v>120.75</v>
      </c>
      <c r="R2287">
        <v>966</v>
      </c>
      <c r="S2287">
        <f>IFERROR(_xlfn.XLOOKUP(tbl_Facturas[[#This Row],[Key_Fact]],tbl_Manifiestos[Key_Manif],tbl_Manifiestos[Pagado a Broker],0),0)</f>
        <v>0</v>
      </c>
      <c r="T2287">
        <v>1625730.839999995</v>
      </c>
    </row>
    <row r="2288" spans="1:20" x14ac:dyDescent="0.25">
      <c r="A2288" t="s">
        <v>5836</v>
      </c>
      <c r="B2288" t="str">
        <f>tbl_Facturas[[#This Row],[Factura]] &amp; "|" &amp; tbl_Facturas[[#This Row],[Proyecto OK]] &amp; "|" &amp; TEXT(tbl_Facturas[[#This Row],[Horas o Viaje]],"0.00") &amp; "|" &amp; TEXT(tbl_Facturas[[#This Row],[Costo unitario]],"0.00")</f>
        <v>2606|Lead Service Line Replacements|8.00|120.75</v>
      </c>
      <c r="C2288">
        <v>2606</v>
      </c>
      <c r="D2288">
        <v>19</v>
      </c>
      <c r="E2288" t="s">
        <v>12</v>
      </c>
      <c r="G2288" t="s">
        <v>24</v>
      </c>
      <c r="H2288" t="s">
        <v>2364</v>
      </c>
      <c r="I2288" s="134" t="s">
        <v>5402</v>
      </c>
      <c r="J2288" t="s">
        <v>65</v>
      </c>
      <c r="K2288" t="s">
        <v>65</v>
      </c>
      <c r="P2288">
        <v>8</v>
      </c>
      <c r="Q2288">
        <v>120.75</v>
      </c>
      <c r="R2288">
        <v>966</v>
      </c>
      <c r="S2288">
        <f>IFERROR(_xlfn.XLOOKUP(tbl_Facturas[[#This Row],[Key_Fact]],tbl_Manifiestos[Key_Manif],tbl_Manifiestos[Pagado a Broker],0),0)</f>
        <v>0</v>
      </c>
      <c r="T2288">
        <v>1626696.839999995</v>
      </c>
    </row>
    <row r="2289" spans="1:20" x14ac:dyDescent="0.25">
      <c r="A2289" t="s">
        <v>5836</v>
      </c>
      <c r="B2289" t="str">
        <f>tbl_Facturas[[#This Row],[Factura]] &amp; "|" &amp; tbl_Facturas[[#This Row],[Proyecto OK]] &amp; "|" &amp; TEXT(tbl_Facturas[[#This Row],[Horas o Viaje]],"0.00") &amp; "|" &amp; TEXT(tbl_Facturas[[#This Row],[Costo unitario]],"0.00")</f>
        <v>2606|Lead Service Line Replacements|8.00|120.75</v>
      </c>
      <c r="C2289">
        <v>2606</v>
      </c>
      <c r="D2289">
        <v>19</v>
      </c>
      <c r="E2289" t="s">
        <v>12</v>
      </c>
      <c r="G2289" t="s">
        <v>24</v>
      </c>
      <c r="H2289" t="s">
        <v>2365</v>
      </c>
      <c r="I2289" s="134" t="s">
        <v>5402</v>
      </c>
      <c r="J2289" t="s">
        <v>65</v>
      </c>
      <c r="K2289" t="s">
        <v>65</v>
      </c>
      <c r="P2289">
        <v>8</v>
      </c>
      <c r="Q2289">
        <v>120.75</v>
      </c>
      <c r="R2289">
        <v>966</v>
      </c>
      <c r="S2289">
        <f>IFERROR(_xlfn.XLOOKUP(tbl_Facturas[[#This Row],[Key_Fact]],tbl_Manifiestos[Key_Manif],tbl_Manifiestos[Pagado a Broker],0),0)</f>
        <v>0</v>
      </c>
      <c r="T2289">
        <v>1627662.839999995</v>
      </c>
    </row>
    <row r="2290" spans="1:20" x14ac:dyDescent="0.25">
      <c r="A2290" t="s">
        <v>5836</v>
      </c>
      <c r="B2290" t="str">
        <f>tbl_Facturas[[#This Row],[Factura]] &amp; "|" &amp; tbl_Facturas[[#This Row],[Proyecto OK]] &amp; "|" &amp; TEXT(tbl_Facturas[[#This Row],[Horas o Viaje]],"0.00") &amp; "|" &amp; TEXT(tbl_Facturas[[#This Row],[Costo unitario]],"0.00")</f>
        <v>2606|Lead Service Line Replacements|2.00|120.75</v>
      </c>
      <c r="C2290">
        <v>2606</v>
      </c>
      <c r="D2290">
        <v>19</v>
      </c>
      <c r="E2290" t="s">
        <v>12</v>
      </c>
      <c r="G2290" t="s">
        <v>24</v>
      </c>
      <c r="H2290" t="s">
        <v>2366</v>
      </c>
      <c r="I2290" s="134" t="s">
        <v>5402</v>
      </c>
      <c r="J2290" t="s">
        <v>65</v>
      </c>
      <c r="K2290" t="s">
        <v>65</v>
      </c>
      <c r="P2290">
        <v>2</v>
      </c>
      <c r="Q2290">
        <v>120.75</v>
      </c>
      <c r="R2290">
        <v>241.5</v>
      </c>
      <c r="S2290">
        <f>IFERROR(_xlfn.XLOOKUP(tbl_Facturas[[#This Row],[Key_Fact]],tbl_Manifiestos[Key_Manif],tbl_Manifiestos[Pagado a Broker],0),0)</f>
        <v>0</v>
      </c>
      <c r="T2290">
        <v>1627904.339999995</v>
      </c>
    </row>
    <row r="2291" spans="1:20" x14ac:dyDescent="0.25">
      <c r="A2291" t="s">
        <v>5836</v>
      </c>
      <c r="B2291" t="str">
        <f>tbl_Facturas[[#This Row],[Factura]] &amp; "|" &amp; tbl_Facturas[[#This Row],[Proyecto OK]] &amp; "|" &amp; TEXT(tbl_Facturas[[#This Row],[Horas o Viaje]],"0.00") &amp; "|" &amp; TEXT(tbl_Facturas[[#This Row],[Costo unitario]],"0.00")</f>
        <v>2606|Lead Service Line Replacements|8.00|120.75</v>
      </c>
      <c r="C2291">
        <v>2606</v>
      </c>
      <c r="D2291">
        <v>19</v>
      </c>
      <c r="E2291" t="s">
        <v>12</v>
      </c>
      <c r="G2291" t="s">
        <v>24</v>
      </c>
      <c r="H2291" t="s">
        <v>2367</v>
      </c>
      <c r="I2291" s="134" t="s">
        <v>5402</v>
      </c>
      <c r="J2291" t="s">
        <v>65</v>
      </c>
      <c r="K2291" t="s">
        <v>65</v>
      </c>
      <c r="P2291">
        <v>8</v>
      </c>
      <c r="Q2291">
        <v>120.75</v>
      </c>
      <c r="R2291">
        <v>966</v>
      </c>
      <c r="S2291">
        <f>IFERROR(_xlfn.XLOOKUP(tbl_Facturas[[#This Row],[Key_Fact]],tbl_Manifiestos[Key_Manif],tbl_Manifiestos[Pagado a Broker],0),0)</f>
        <v>0</v>
      </c>
      <c r="T2291">
        <v>1628870.339999995</v>
      </c>
    </row>
    <row r="2292" spans="1:20" x14ac:dyDescent="0.25">
      <c r="A2292" t="s">
        <v>5836</v>
      </c>
      <c r="B2292" t="str">
        <f>tbl_Facturas[[#This Row],[Factura]] &amp; "|" &amp; tbl_Facturas[[#This Row],[Proyecto OK]] &amp; "|" &amp; TEXT(tbl_Facturas[[#This Row],[Horas o Viaje]],"0.00") &amp; "|" &amp; TEXT(tbl_Facturas[[#This Row],[Costo unitario]],"0.00")</f>
        <v>2606|Lead Service Line Replacements|8.00|120.75</v>
      </c>
      <c r="C2292">
        <v>2606</v>
      </c>
      <c r="D2292">
        <v>114</v>
      </c>
      <c r="E2292" t="s">
        <v>27</v>
      </c>
      <c r="G2292" t="s">
        <v>57</v>
      </c>
      <c r="H2292" t="s">
        <v>2368</v>
      </c>
      <c r="I2292" s="134" t="s">
        <v>5402</v>
      </c>
      <c r="J2292" t="s">
        <v>65</v>
      </c>
      <c r="K2292" t="s">
        <v>65</v>
      </c>
      <c r="P2292">
        <v>8</v>
      </c>
      <c r="Q2292">
        <v>120.75</v>
      </c>
      <c r="R2292">
        <v>966</v>
      </c>
      <c r="S2292">
        <f>IFERROR(_xlfn.XLOOKUP(tbl_Facturas[[#This Row],[Key_Fact]],tbl_Manifiestos[Key_Manif],tbl_Manifiestos[Pagado a Broker],0),0)</f>
        <v>0</v>
      </c>
      <c r="T2292">
        <v>1629836.339999995</v>
      </c>
    </row>
    <row r="2293" spans="1:20" x14ac:dyDescent="0.25">
      <c r="A2293" t="s">
        <v>5836</v>
      </c>
      <c r="B2293" t="str">
        <f>tbl_Facturas[[#This Row],[Factura]] &amp; "|" &amp; tbl_Facturas[[#This Row],[Proyecto OK]] &amp; "|" &amp; TEXT(tbl_Facturas[[#This Row],[Horas o Viaje]],"0.00") &amp; "|" &amp; TEXT(tbl_Facturas[[#This Row],[Costo unitario]],"0.00")</f>
        <v>2606|Lead Service Line Replacements|8.00|120.75</v>
      </c>
      <c r="C2293">
        <v>2606</v>
      </c>
      <c r="D2293">
        <v>19</v>
      </c>
      <c r="E2293" t="s">
        <v>12</v>
      </c>
      <c r="G2293" t="s">
        <v>24</v>
      </c>
      <c r="H2293" t="s">
        <v>2369</v>
      </c>
      <c r="I2293" s="134" t="s">
        <v>5402</v>
      </c>
      <c r="J2293" t="s">
        <v>65</v>
      </c>
      <c r="K2293" t="s">
        <v>65</v>
      </c>
      <c r="P2293">
        <v>8</v>
      </c>
      <c r="Q2293">
        <v>120.75</v>
      </c>
      <c r="R2293">
        <v>966</v>
      </c>
      <c r="S2293">
        <f>IFERROR(_xlfn.XLOOKUP(tbl_Facturas[[#This Row],[Key_Fact]],tbl_Manifiestos[Key_Manif],tbl_Manifiestos[Pagado a Broker],0),0)</f>
        <v>0</v>
      </c>
      <c r="T2293">
        <v>1630802.339999995</v>
      </c>
    </row>
    <row r="2294" spans="1:20" x14ac:dyDescent="0.25">
      <c r="A2294" t="s">
        <v>5836</v>
      </c>
      <c r="B2294" t="str">
        <f>tbl_Facturas[[#This Row],[Factura]] &amp; "|" &amp; tbl_Facturas[[#This Row],[Proyecto OK]] &amp; "|" &amp; TEXT(tbl_Facturas[[#This Row],[Horas o Viaje]],"0.00") &amp; "|" &amp; TEXT(tbl_Facturas[[#This Row],[Costo unitario]],"0.00")</f>
        <v>2606|Lead Service Line Replacements|8.00|120.75</v>
      </c>
      <c r="C2294">
        <v>2606</v>
      </c>
      <c r="D2294">
        <v>19</v>
      </c>
      <c r="E2294" t="s">
        <v>12</v>
      </c>
      <c r="G2294" t="s">
        <v>24</v>
      </c>
      <c r="H2294" t="s">
        <v>2370</v>
      </c>
      <c r="I2294" s="134" t="s">
        <v>5402</v>
      </c>
      <c r="J2294" t="s">
        <v>65</v>
      </c>
      <c r="K2294" t="s">
        <v>65</v>
      </c>
      <c r="P2294">
        <v>8</v>
      </c>
      <c r="Q2294">
        <v>120.75</v>
      </c>
      <c r="R2294">
        <v>966</v>
      </c>
      <c r="S2294">
        <f>IFERROR(_xlfn.XLOOKUP(tbl_Facturas[[#This Row],[Key_Fact]],tbl_Manifiestos[Key_Manif],tbl_Manifiestos[Pagado a Broker],0),0)</f>
        <v>0</v>
      </c>
      <c r="T2294">
        <v>1631768.339999995</v>
      </c>
    </row>
    <row r="2295" spans="1:20" x14ac:dyDescent="0.25">
      <c r="A2295" t="s">
        <v>5836</v>
      </c>
      <c r="B2295" t="str">
        <f>tbl_Facturas[[#This Row],[Factura]] &amp; "|" &amp; tbl_Facturas[[#This Row],[Proyecto OK]] &amp; "|" &amp; TEXT(tbl_Facturas[[#This Row],[Horas o Viaje]],"0.00") &amp; "|" &amp; TEXT(tbl_Facturas[[#This Row],[Costo unitario]],"0.00")</f>
        <v>2606|Lead Service Line Replacements|8.00|120.75</v>
      </c>
      <c r="C2295">
        <v>2606</v>
      </c>
      <c r="D2295">
        <v>103</v>
      </c>
      <c r="E2295" t="s">
        <v>27</v>
      </c>
      <c r="G2295" t="s">
        <v>284</v>
      </c>
      <c r="H2295" t="s">
        <v>2371</v>
      </c>
      <c r="I2295" s="134" t="s">
        <v>5402</v>
      </c>
      <c r="J2295" t="s">
        <v>65</v>
      </c>
      <c r="K2295" t="s">
        <v>65</v>
      </c>
      <c r="P2295">
        <v>8</v>
      </c>
      <c r="Q2295">
        <v>120.75</v>
      </c>
      <c r="R2295">
        <v>966</v>
      </c>
      <c r="S2295">
        <f>IFERROR(_xlfn.XLOOKUP(tbl_Facturas[[#This Row],[Key_Fact]],tbl_Manifiestos[Key_Manif],tbl_Manifiestos[Pagado a Broker],0),0)</f>
        <v>0</v>
      </c>
      <c r="T2295">
        <v>1632734.339999995</v>
      </c>
    </row>
    <row r="2296" spans="1:20" x14ac:dyDescent="0.25">
      <c r="A2296" t="s">
        <v>5836</v>
      </c>
      <c r="B2296" t="str">
        <f>tbl_Facturas[[#This Row],[Factura]] &amp; "|" &amp; tbl_Facturas[[#This Row],[Proyecto OK]] &amp; "|" &amp; TEXT(tbl_Facturas[[#This Row],[Horas o Viaje]],"0.00") &amp; "|" &amp; TEXT(tbl_Facturas[[#This Row],[Costo unitario]],"0.00")</f>
        <v>2606|Lead Service Line Replacements|8.00|120.75</v>
      </c>
      <c r="C2296">
        <v>2606</v>
      </c>
      <c r="D2296">
        <v>19</v>
      </c>
      <c r="E2296" t="s">
        <v>12</v>
      </c>
      <c r="G2296" t="s">
        <v>24</v>
      </c>
      <c r="H2296" t="s">
        <v>2372</v>
      </c>
      <c r="I2296" s="134" t="s">
        <v>5402</v>
      </c>
      <c r="J2296" t="s">
        <v>65</v>
      </c>
      <c r="K2296" t="s">
        <v>65</v>
      </c>
      <c r="P2296">
        <v>8</v>
      </c>
      <c r="Q2296">
        <v>120.75</v>
      </c>
      <c r="R2296">
        <v>966</v>
      </c>
      <c r="S2296">
        <f>IFERROR(_xlfn.XLOOKUP(tbl_Facturas[[#This Row],[Key_Fact]],tbl_Manifiestos[Key_Manif],tbl_Manifiestos[Pagado a Broker],0),0)</f>
        <v>0</v>
      </c>
      <c r="T2296">
        <v>1633700.339999995</v>
      </c>
    </row>
    <row r="2297" spans="1:20" x14ac:dyDescent="0.25">
      <c r="A2297" t="s">
        <v>5836</v>
      </c>
      <c r="B2297" t="str">
        <f>tbl_Facturas[[#This Row],[Factura]] &amp; "|" &amp; tbl_Facturas[[#This Row],[Proyecto OK]] &amp; "|" &amp; TEXT(tbl_Facturas[[#This Row],[Horas o Viaje]],"0.00") &amp; "|" &amp; TEXT(tbl_Facturas[[#This Row],[Costo unitario]],"0.00")</f>
        <v>2606|Lead Service Line Replacements|8.00|120.75</v>
      </c>
      <c r="C2297">
        <v>2606</v>
      </c>
      <c r="D2297">
        <v>19</v>
      </c>
      <c r="E2297" t="s">
        <v>12</v>
      </c>
      <c r="G2297" t="s">
        <v>24</v>
      </c>
      <c r="H2297" t="s">
        <v>2373</v>
      </c>
      <c r="I2297" s="134" t="s">
        <v>5402</v>
      </c>
      <c r="J2297" t="s">
        <v>65</v>
      </c>
      <c r="K2297" t="s">
        <v>65</v>
      </c>
      <c r="P2297">
        <v>8</v>
      </c>
      <c r="Q2297">
        <v>120.75</v>
      </c>
      <c r="R2297">
        <v>966</v>
      </c>
      <c r="S2297">
        <f>IFERROR(_xlfn.XLOOKUP(tbl_Facturas[[#This Row],[Key_Fact]],tbl_Manifiestos[Key_Manif],tbl_Manifiestos[Pagado a Broker],0),0)</f>
        <v>0</v>
      </c>
      <c r="T2297">
        <v>1634666.339999995</v>
      </c>
    </row>
    <row r="2298" spans="1:20" x14ac:dyDescent="0.25">
      <c r="A2298" t="s">
        <v>5836</v>
      </c>
      <c r="B2298" t="str">
        <f>tbl_Facturas[[#This Row],[Factura]] &amp; "|" &amp; tbl_Facturas[[#This Row],[Proyecto OK]] &amp; "|" &amp; TEXT(tbl_Facturas[[#This Row],[Horas o Viaje]],"0.00") &amp; "|" &amp; TEXT(tbl_Facturas[[#This Row],[Costo unitario]],"0.00")</f>
        <v>2606|Lead Service Line Replacements|9.50|120.75</v>
      </c>
      <c r="C2298">
        <v>2606</v>
      </c>
      <c r="D2298">
        <v>19</v>
      </c>
      <c r="E2298" t="s">
        <v>12</v>
      </c>
      <c r="G2298" t="s">
        <v>24</v>
      </c>
      <c r="H2298" t="s">
        <v>2374</v>
      </c>
      <c r="I2298" s="134" t="s">
        <v>5402</v>
      </c>
      <c r="J2298" t="s">
        <v>65</v>
      </c>
      <c r="K2298" t="s">
        <v>65</v>
      </c>
      <c r="P2298">
        <v>9.5</v>
      </c>
      <c r="Q2298">
        <v>120.75</v>
      </c>
      <c r="R2298">
        <v>1147.1300000000001</v>
      </c>
      <c r="S2298">
        <f>IFERROR(_xlfn.XLOOKUP(tbl_Facturas[[#This Row],[Key_Fact]],tbl_Manifiestos[Key_Manif],tbl_Manifiestos[Pagado a Broker],0),0)</f>
        <v>0</v>
      </c>
      <c r="T2298">
        <v>1635813.4699999951</v>
      </c>
    </row>
    <row r="2299" spans="1:20" x14ac:dyDescent="0.25">
      <c r="A2299" t="s">
        <v>5836</v>
      </c>
      <c r="B2299" t="str">
        <f>tbl_Facturas[[#This Row],[Factura]] &amp; "|" &amp; tbl_Facturas[[#This Row],[Proyecto OK]] &amp; "|" &amp; TEXT(tbl_Facturas[[#This Row],[Horas o Viaje]],"0.00") &amp; "|" &amp; TEXT(tbl_Facturas[[#This Row],[Costo unitario]],"0.00")</f>
        <v>2606|Lead Service Line Replacements|8.00|120.75</v>
      </c>
      <c r="C2299">
        <v>2606</v>
      </c>
      <c r="D2299">
        <v>19</v>
      </c>
      <c r="E2299" t="s">
        <v>12</v>
      </c>
      <c r="G2299" t="s">
        <v>24</v>
      </c>
      <c r="H2299" t="s">
        <v>2375</v>
      </c>
      <c r="I2299" s="134" t="s">
        <v>5402</v>
      </c>
      <c r="J2299" t="s">
        <v>65</v>
      </c>
      <c r="K2299" t="s">
        <v>65</v>
      </c>
      <c r="P2299">
        <v>8</v>
      </c>
      <c r="Q2299">
        <v>120.75</v>
      </c>
      <c r="R2299">
        <v>966</v>
      </c>
      <c r="S2299">
        <f>IFERROR(_xlfn.XLOOKUP(tbl_Facturas[[#This Row],[Key_Fact]],tbl_Manifiestos[Key_Manif],tbl_Manifiestos[Pagado a Broker],0),0)</f>
        <v>0</v>
      </c>
      <c r="T2299">
        <v>1636779.4699999951</v>
      </c>
    </row>
    <row r="2300" spans="1:20" x14ac:dyDescent="0.25">
      <c r="A2300" t="s">
        <v>5836</v>
      </c>
      <c r="B2300" t="str">
        <f>tbl_Facturas[[#This Row],[Factura]] &amp; "|" &amp; tbl_Facturas[[#This Row],[Proyecto OK]] &amp; "|" &amp; TEXT(tbl_Facturas[[#This Row],[Horas o Viaje]],"0.00") &amp; "|" &amp; TEXT(tbl_Facturas[[#This Row],[Costo unitario]],"0.00")</f>
        <v>2606|Lead Service Line Replacements|11.00|120.75</v>
      </c>
      <c r="C2300">
        <v>2606</v>
      </c>
      <c r="D2300">
        <v>19</v>
      </c>
      <c r="E2300" t="s">
        <v>12</v>
      </c>
      <c r="G2300" t="s">
        <v>24</v>
      </c>
      <c r="H2300" t="s">
        <v>2376</v>
      </c>
      <c r="I2300" s="134" t="s">
        <v>5402</v>
      </c>
      <c r="J2300" t="s">
        <v>65</v>
      </c>
      <c r="K2300" t="s">
        <v>65</v>
      </c>
      <c r="P2300">
        <v>11</v>
      </c>
      <c r="Q2300">
        <v>120.75</v>
      </c>
      <c r="R2300">
        <v>1328.25</v>
      </c>
      <c r="S2300">
        <f>IFERROR(_xlfn.XLOOKUP(tbl_Facturas[[#This Row],[Key_Fact]],tbl_Manifiestos[Key_Manif],tbl_Manifiestos[Pagado a Broker],0),0)</f>
        <v>0</v>
      </c>
      <c r="T2300">
        <v>1638107.7199999951</v>
      </c>
    </row>
    <row r="2301" spans="1:20" x14ac:dyDescent="0.25">
      <c r="A2301" t="s">
        <v>5836</v>
      </c>
      <c r="B2301" t="str">
        <f>tbl_Facturas[[#This Row],[Factura]] &amp; "|" &amp; tbl_Facturas[[#This Row],[Proyecto OK]] &amp; "|" &amp; TEXT(tbl_Facturas[[#This Row],[Horas o Viaje]],"0.00") &amp; "|" &amp; TEXT(tbl_Facturas[[#This Row],[Costo unitario]],"0.00")</f>
        <v>2606|Lead Service Line Replacements|9.00|120.75</v>
      </c>
      <c r="C2301">
        <v>2606</v>
      </c>
      <c r="D2301">
        <v>19</v>
      </c>
      <c r="E2301" t="s">
        <v>12</v>
      </c>
      <c r="G2301" t="s">
        <v>24</v>
      </c>
      <c r="H2301" t="s">
        <v>2377</v>
      </c>
      <c r="I2301" s="134" t="s">
        <v>5402</v>
      </c>
      <c r="J2301" t="s">
        <v>65</v>
      </c>
      <c r="K2301" t="s">
        <v>65</v>
      </c>
      <c r="P2301">
        <v>9</v>
      </c>
      <c r="Q2301">
        <v>120.75</v>
      </c>
      <c r="R2301">
        <v>1086.75</v>
      </c>
      <c r="S2301">
        <f>IFERROR(_xlfn.XLOOKUP(tbl_Facturas[[#This Row],[Key_Fact]],tbl_Manifiestos[Key_Manif],tbl_Manifiestos[Pagado a Broker],0),0)</f>
        <v>0</v>
      </c>
      <c r="T2301">
        <v>1639194.4699999951</v>
      </c>
    </row>
    <row r="2302" spans="1:20" x14ac:dyDescent="0.25">
      <c r="A2302" t="s">
        <v>5836</v>
      </c>
      <c r="B2302" t="str">
        <f>tbl_Facturas[[#This Row],[Factura]] &amp; "|" &amp; tbl_Facturas[[#This Row],[Proyecto OK]] &amp; "|" &amp; TEXT(tbl_Facturas[[#This Row],[Horas o Viaje]],"0.00") &amp; "|" &amp; TEXT(tbl_Facturas[[#This Row],[Costo unitario]],"0.00")</f>
        <v>2606|Lead Service Line Replacements|8.50|120.75</v>
      </c>
      <c r="C2302">
        <v>2606</v>
      </c>
      <c r="D2302">
        <v>19</v>
      </c>
      <c r="E2302" t="s">
        <v>12</v>
      </c>
      <c r="G2302" t="s">
        <v>24</v>
      </c>
      <c r="H2302" t="s">
        <v>2378</v>
      </c>
      <c r="I2302" s="134" t="s">
        <v>5402</v>
      </c>
      <c r="J2302" t="s">
        <v>65</v>
      </c>
      <c r="K2302" t="s">
        <v>65</v>
      </c>
      <c r="P2302">
        <v>8.5</v>
      </c>
      <c r="Q2302">
        <v>120.75</v>
      </c>
      <c r="R2302">
        <v>1026.3800000000001</v>
      </c>
      <c r="S2302">
        <f>IFERROR(_xlfn.XLOOKUP(tbl_Facturas[[#This Row],[Key_Fact]],tbl_Manifiestos[Key_Manif],tbl_Manifiestos[Pagado a Broker],0),0)</f>
        <v>0</v>
      </c>
      <c r="T2302">
        <v>1640220.849999995</v>
      </c>
    </row>
    <row r="2303" spans="1:20" x14ac:dyDescent="0.25">
      <c r="A2303" t="s">
        <v>5836</v>
      </c>
      <c r="B2303" t="str">
        <f>tbl_Facturas[[#This Row],[Factura]] &amp; "|" &amp; tbl_Facturas[[#This Row],[Proyecto OK]] &amp; "|" &amp; TEXT(tbl_Facturas[[#This Row],[Horas o Viaje]],"0.00") &amp; "|" &amp; TEXT(tbl_Facturas[[#This Row],[Costo unitario]],"0.00")</f>
        <v>2606|Lead Service Line Replacements|8.00|120.75</v>
      </c>
      <c r="C2303">
        <v>2606</v>
      </c>
      <c r="D2303">
        <v>356</v>
      </c>
      <c r="E2303" t="s">
        <v>27</v>
      </c>
      <c r="G2303" t="s">
        <v>122</v>
      </c>
      <c r="H2303" t="s">
        <v>2379</v>
      </c>
      <c r="I2303" s="134" t="s">
        <v>5402</v>
      </c>
      <c r="J2303" t="s">
        <v>65</v>
      </c>
      <c r="K2303" t="s">
        <v>65</v>
      </c>
      <c r="P2303">
        <v>8</v>
      </c>
      <c r="Q2303">
        <v>120.75</v>
      </c>
      <c r="R2303">
        <v>966</v>
      </c>
      <c r="S2303">
        <f>IFERROR(_xlfn.XLOOKUP(tbl_Facturas[[#This Row],[Key_Fact]],tbl_Manifiestos[Key_Manif],tbl_Manifiestos[Pagado a Broker],0),0)</f>
        <v>0</v>
      </c>
      <c r="T2303">
        <v>1641186.849999995</v>
      </c>
    </row>
    <row r="2304" spans="1:20" x14ac:dyDescent="0.25">
      <c r="A2304" t="s">
        <v>5836</v>
      </c>
      <c r="B2304" t="str">
        <f>tbl_Facturas[[#This Row],[Factura]] &amp; "|" &amp; tbl_Facturas[[#This Row],[Proyecto OK]] &amp; "|" &amp; TEXT(tbl_Facturas[[#This Row],[Horas o Viaje]],"0.00") &amp; "|" &amp; TEXT(tbl_Facturas[[#This Row],[Costo unitario]],"0.00")</f>
        <v>2607|Metra New Auburn|9.50|130.00</v>
      </c>
      <c r="C2304">
        <v>2607</v>
      </c>
      <c r="D2304">
        <v>4</v>
      </c>
      <c r="E2304" t="s">
        <v>1875</v>
      </c>
      <c r="G2304" t="s">
        <v>1750</v>
      </c>
      <c r="H2304" t="s">
        <v>2380</v>
      </c>
      <c r="I2304" s="134" t="s">
        <v>5330</v>
      </c>
      <c r="J2304" t="s">
        <v>894</v>
      </c>
      <c r="K2304" t="s">
        <v>5360</v>
      </c>
      <c r="L2304">
        <v>2128</v>
      </c>
      <c r="M2304" t="s">
        <v>911</v>
      </c>
      <c r="P2304">
        <v>9.5</v>
      </c>
      <c r="Q2304">
        <v>130</v>
      </c>
      <c r="R2304">
        <v>1235</v>
      </c>
      <c r="S2304">
        <f>IFERROR(_xlfn.XLOOKUP(tbl_Facturas[[#This Row],[Key_Fact]],tbl_Manifiestos[Key_Manif],tbl_Manifiestos[Pagado a Broker],0),0)</f>
        <v>0</v>
      </c>
      <c r="T2304">
        <v>1642421.849999995</v>
      </c>
    </row>
    <row r="2305" spans="1:20" x14ac:dyDescent="0.25">
      <c r="A2305" t="s">
        <v>5836</v>
      </c>
      <c r="B2305" t="str">
        <f>tbl_Facturas[[#This Row],[Factura]] &amp; "|" &amp; tbl_Facturas[[#This Row],[Proyecto OK]] &amp; "|" &amp; TEXT(tbl_Facturas[[#This Row],[Horas o Viaje]],"0.00") &amp; "|" &amp; TEXT(tbl_Facturas[[#This Row],[Costo unitario]],"0.00")</f>
        <v>2607|Metra New Auburn|9.00|130.00</v>
      </c>
      <c r="C2305">
        <v>2607</v>
      </c>
      <c r="D2305">
        <v>51</v>
      </c>
      <c r="E2305" t="s">
        <v>5329</v>
      </c>
      <c r="G2305" t="s">
        <v>1872</v>
      </c>
      <c r="H2305" t="s">
        <v>2381</v>
      </c>
      <c r="I2305" s="134" t="s">
        <v>5330</v>
      </c>
      <c r="J2305" t="s">
        <v>894</v>
      </c>
      <c r="K2305" t="s">
        <v>5360</v>
      </c>
      <c r="L2305">
        <v>2128</v>
      </c>
      <c r="M2305" t="s">
        <v>911</v>
      </c>
      <c r="P2305">
        <v>9</v>
      </c>
      <c r="Q2305">
        <v>130</v>
      </c>
      <c r="R2305">
        <v>1170</v>
      </c>
      <c r="S2305">
        <f>IFERROR(_xlfn.XLOOKUP(tbl_Facturas[[#This Row],[Key_Fact]],tbl_Manifiestos[Key_Manif],tbl_Manifiestos[Pagado a Broker],0),0)</f>
        <v>0</v>
      </c>
      <c r="T2305">
        <v>1643591.849999995</v>
      </c>
    </row>
    <row r="2306" spans="1:20" x14ac:dyDescent="0.25">
      <c r="A2306" t="s">
        <v>5836</v>
      </c>
      <c r="B2306" t="str">
        <f>tbl_Facturas[[#This Row],[Factura]] &amp; "|" &amp; tbl_Facturas[[#This Row],[Proyecto OK]] &amp; "|" &amp; TEXT(tbl_Facturas[[#This Row],[Horas o Viaje]],"0.00") &amp; "|" &amp; TEXT(tbl_Facturas[[#This Row],[Costo unitario]],"0.00")</f>
        <v>2607|Metra New Auburn|8.00|130.00</v>
      </c>
      <c r="C2306">
        <v>2607</v>
      </c>
      <c r="D2306">
        <v>4</v>
      </c>
      <c r="E2306" t="s">
        <v>1875</v>
      </c>
      <c r="G2306" t="s">
        <v>1750</v>
      </c>
      <c r="H2306" t="s">
        <v>2382</v>
      </c>
      <c r="I2306" s="134" t="s">
        <v>5330</v>
      </c>
      <c r="J2306" t="s">
        <v>894</v>
      </c>
      <c r="K2306" t="s">
        <v>5360</v>
      </c>
      <c r="L2306">
        <v>2128</v>
      </c>
      <c r="M2306" t="s">
        <v>911</v>
      </c>
      <c r="P2306">
        <v>8</v>
      </c>
      <c r="Q2306">
        <v>130</v>
      </c>
      <c r="R2306">
        <v>1040</v>
      </c>
      <c r="S2306">
        <f>IFERROR(_xlfn.XLOOKUP(tbl_Facturas[[#This Row],[Key_Fact]],tbl_Manifiestos[Key_Manif],tbl_Manifiestos[Pagado a Broker],0),0)</f>
        <v>0</v>
      </c>
      <c r="T2306">
        <v>1644631.849999995</v>
      </c>
    </row>
    <row r="2307" spans="1:20" x14ac:dyDescent="0.25">
      <c r="A2307" t="s">
        <v>5836</v>
      </c>
      <c r="B2307" t="str">
        <f>tbl_Facturas[[#This Row],[Factura]] &amp; "|" &amp; tbl_Facturas[[#This Row],[Proyecto OK]] &amp; "|" &amp; TEXT(tbl_Facturas[[#This Row],[Horas o Viaje]],"0.00") &amp; "|" &amp; TEXT(tbl_Facturas[[#This Row],[Costo unitario]],"0.00")</f>
        <v>2607|Metra New Auburn|8.00|130.00</v>
      </c>
      <c r="C2307">
        <v>2607</v>
      </c>
      <c r="D2307">
        <v>4</v>
      </c>
      <c r="E2307" t="s">
        <v>1875</v>
      </c>
      <c r="G2307" t="s">
        <v>1750</v>
      </c>
      <c r="H2307" t="s">
        <v>2383</v>
      </c>
      <c r="I2307" s="134" t="s">
        <v>5330</v>
      </c>
      <c r="J2307" t="s">
        <v>894</v>
      </c>
      <c r="K2307" t="s">
        <v>5360</v>
      </c>
      <c r="L2307">
        <v>2128</v>
      </c>
      <c r="M2307" t="s">
        <v>911</v>
      </c>
      <c r="P2307">
        <v>8</v>
      </c>
      <c r="Q2307">
        <v>130</v>
      </c>
      <c r="R2307">
        <v>1040</v>
      </c>
      <c r="S2307">
        <f>IFERROR(_xlfn.XLOOKUP(tbl_Facturas[[#This Row],[Key_Fact]],tbl_Manifiestos[Key_Manif],tbl_Manifiestos[Pagado a Broker],0),0)</f>
        <v>0</v>
      </c>
      <c r="T2307">
        <v>1645671.849999995</v>
      </c>
    </row>
    <row r="2308" spans="1:20" x14ac:dyDescent="0.25">
      <c r="A2308" t="s">
        <v>5836</v>
      </c>
      <c r="B2308" t="str">
        <f>tbl_Facturas[[#This Row],[Factura]] &amp; "|" &amp; tbl_Facturas[[#This Row],[Proyecto OK]] &amp; "|" &amp; TEXT(tbl_Facturas[[#This Row],[Horas o Viaje]],"0.00") &amp; "|" &amp; TEXT(tbl_Facturas[[#This Row],[Costo unitario]],"0.00")</f>
        <v>2607|Metra New Auburn|8.00|130.00</v>
      </c>
      <c r="C2308">
        <v>2607</v>
      </c>
      <c r="D2308">
        <v>50</v>
      </c>
      <c r="E2308" t="s">
        <v>5329</v>
      </c>
      <c r="G2308" t="s">
        <v>2384</v>
      </c>
      <c r="H2308" t="s">
        <v>2385</v>
      </c>
      <c r="I2308" s="134" t="s">
        <v>5330</v>
      </c>
      <c r="J2308" t="s">
        <v>894</v>
      </c>
      <c r="K2308" t="s">
        <v>5360</v>
      </c>
      <c r="L2308">
        <v>2128</v>
      </c>
      <c r="M2308" t="s">
        <v>911</v>
      </c>
      <c r="P2308">
        <v>8</v>
      </c>
      <c r="Q2308">
        <v>130</v>
      </c>
      <c r="R2308">
        <v>1040</v>
      </c>
      <c r="S2308">
        <f>IFERROR(_xlfn.XLOOKUP(tbl_Facturas[[#This Row],[Key_Fact]],tbl_Manifiestos[Key_Manif],tbl_Manifiestos[Pagado a Broker],0),0)</f>
        <v>0</v>
      </c>
      <c r="T2308">
        <v>1646711.849999995</v>
      </c>
    </row>
    <row r="2309" spans="1:20" x14ac:dyDescent="0.25">
      <c r="A2309" t="s">
        <v>5836</v>
      </c>
      <c r="B2309" t="str">
        <f>tbl_Facturas[[#This Row],[Factura]] &amp; "|" &amp; tbl_Facturas[[#This Row],[Proyecto OK]] &amp; "|" &amp; TEXT(tbl_Facturas[[#This Row],[Horas o Viaje]],"0.00") &amp; "|" &amp; TEXT(tbl_Facturas[[#This Row],[Costo unitario]],"0.00")</f>
        <v>2607|Metra New Auburn|8.00|130.00</v>
      </c>
      <c r="C2309">
        <v>2607</v>
      </c>
      <c r="D2309">
        <v>53</v>
      </c>
      <c r="E2309" t="s">
        <v>5329</v>
      </c>
      <c r="G2309" t="s">
        <v>1881</v>
      </c>
      <c r="H2309" t="s">
        <v>2386</v>
      </c>
      <c r="I2309" s="134" t="s">
        <v>5330</v>
      </c>
      <c r="J2309" t="s">
        <v>894</v>
      </c>
      <c r="K2309" t="s">
        <v>5360</v>
      </c>
      <c r="L2309">
        <v>2128</v>
      </c>
      <c r="M2309" t="s">
        <v>911</v>
      </c>
      <c r="P2309">
        <v>8</v>
      </c>
      <c r="Q2309">
        <v>130</v>
      </c>
      <c r="R2309">
        <v>1040</v>
      </c>
      <c r="S2309">
        <f>IFERROR(_xlfn.XLOOKUP(tbl_Facturas[[#This Row],[Key_Fact]],tbl_Manifiestos[Key_Manif],tbl_Manifiestos[Pagado a Broker],0),0)</f>
        <v>0</v>
      </c>
      <c r="T2309">
        <v>1647751.849999995</v>
      </c>
    </row>
    <row r="2310" spans="1:20" x14ac:dyDescent="0.25">
      <c r="A2310" t="s">
        <v>5836</v>
      </c>
      <c r="B2310" t="str">
        <f>tbl_Facturas[[#This Row],[Factura]] &amp; "|" &amp; tbl_Facturas[[#This Row],[Proyecto OK]] &amp; "|" &amp; TEXT(tbl_Facturas[[#This Row],[Horas o Viaje]],"0.00") &amp; "|" &amp; TEXT(tbl_Facturas[[#This Row],[Costo unitario]],"0.00")</f>
        <v>2607|Metra New Auburn|8.00|130.00</v>
      </c>
      <c r="C2310">
        <v>2607</v>
      </c>
      <c r="D2310">
        <v>4</v>
      </c>
      <c r="E2310" t="s">
        <v>1875</v>
      </c>
      <c r="G2310" t="s">
        <v>1750</v>
      </c>
      <c r="H2310" t="s">
        <v>2387</v>
      </c>
      <c r="I2310" s="134" t="s">
        <v>5330</v>
      </c>
      <c r="J2310" t="s">
        <v>894</v>
      </c>
      <c r="K2310" t="s">
        <v>5360</v>
      </c>
      <c r="L2310">
        <v>2128</v>
      </c>
      <c r="M2310" t="s">
        <v>911</v>
      </c>
      <c r="P2310">
        <v>8</v>
      </c>
      <c r="Q2310">
        <v>130</v>
      </c>
      <c r="R2310">
        <v>1040</v>
      </c>
      <c r="S2310">
        <f>IFERROR(_xlfn.XLOOKUP(tbl_Facturas[[#This Row],[Key_Fact]],tbl_Manifiestos[Key_Manif],tbl_Manifiestos[Pagado a Broker],0),0)</f>
        <v>0</v>
      </c>
      <c r="T2310">
        <v>1648791.849999995</v>
      </c>
    </row>
    <row r="2311" spans="1:20" x14ac:dyDescent="0.25">
      <c r="A2311" t="s">
        <v>5836</v>
      </c>
      <c r="B2311" t="str">
        <f>tbl_Facturas[[#This Row],[Factura]] &amp; "|" &amp; tbl_Facturas[[#This Row],[Proyecto OK]] &amp; "|" &amp; TEXT(tbl_Facturas[[#This Row],[Horas o Viaje]],"0.00") &amp; "|" &amp; TEXT(tbl_Facturas[[#This Row],[Costo unitario]],"0.00")</f>
        <v>2607|Metra New Auburn|8.00|130.00</v>
      </c>
      <c r="C2311">
        <v>2607</v>
      </c>
      <c r="D2311">
        <v>52</v>
      </c>
      <c r="E2311" t="s">
        <v>5329</v>
      </c>
      <c r="G2311" t="s">
        <v>1869</v>
      </c>
      <c r="H2311" t="s">
        <v>2388</v>
      </c>
      <c r="I2311" s="134" t="s">
        <v>5330</v>
      </c>
      <c r="J2311" t="s">
        <v>894</v>
      </c>
      <c r="K2311" t="s">
        <v>5360</v>
      </c>
      <c r="L2311">
        <v>2128</v>
      </c>
      <c r="M2311" t="s">
        <v>911</v>
      </c>
      <c r="P2311">
        <v>8</v>
      </c>
      <c r="Q2311">
        <v>130</v>
      </c>
      <c r="R2311">
        <v>1040</v>
      </c>
      <c r="S2311">
        <f>IFERROR(_xlfn.XLOOKUP(tbl_Facturas[[#This Row],[Key_Fact]],tbl_Manifiestos[Key_Manif],tbl_Manifiestos[Pagado a Broker],0),0)</f>
        <v>0</v>
      </c>
      <c r="T2311">
        <v>1649831.849999995</v>
      </c>
    </row>
    <row r="2312" spans="1:20" x14ac:dyDescent="0.25">
      <c r="A2312" t="s">
        <v>5836</v>
      </c>
      <c r="B2312" t="str">
        <f>tbl_Facturas[[#This Row],[Factura]] &amp; "|" &amp; tbl_Facturas[[#This Row],[Proyecto OK]] &amp; "|" &amp; TEXT(tbl_Facturas[[#This Row],[Horas o Viaje]],"0.00") &amp; "|" &amp; TEXT(tbl_Facturas[[#This Row],[Costo unitario]],"0.00")</f>
        <v>2607|Metra New Auburn|8.00|130.00</v>
      </c>
      <c r="C2312">
        <v>2607</v>
      </c>
      <c r="D2312">
        <v>53</v>
      </c>
      <c r="E2312" t="s">
        <v>5329</v>
      </c>
      <c r="G2312" t="s">
        <v>1881</v>
      </c>
      <c r="H2312" t="s">
        <v>2389</v>
      </c>
      <c r="I2312" s="134" t="s">
        <v>5330</v>
      </c>
      <c r="J2312" t="s">
        <v>894</v>
      </c>
      <c r="K2312" t="s">
        <v>5360</v>
      </c>
      <c r="L2312">
        <v>2128</v>
      </c>
      <c r="M2312" t="s">
        <v>911</v>
      </c>
      <c r="P2312">
        <v>8</v>
      </c>
      <c r="Q2312">
        <v>130</v>
      </c>
      <c r="R2312">
        <v>1040</v>
      </c>
      <c r="S2312">
        <f>IFERROR(_xlfn.XLOOKUP(tbl_Facturas[[#This Row],[Key_Fact]],tbl_Manifiestos[Key_Manif],tbl_Manifiestos[Pagado a Broker],0),0)</f>
        <v>0</v>
      </c>
      <c r="T2312">
        <v>1650871.849999995</v>
      </c>
    </row>
    <row r="2313" spans="1:20" x14ac:dyDescent="0.25">
      <c r="A2313" t="s">
        <v>5836</v>
      </c>
      <c r="B2313" t="str">
        <f>tbl_Facturas[[#This Row],[Factura]] &amp; "|" &amp; tbl_Facturas[[#This Row],[Proyecto OK]] &amp; "|" &amp; TEXT(tbl_Facturas[[#This Row],[Horas o Viaje]],"0.00") &amp; "|" &amp; TEXT(tbl_Facturas[[#This Row],[Costo unitario]],"0.00")</f>
        <v>2607|Metra New Auburn|8.00|130.00</v>
      </c>
      <c r="C2313">
        <v>2607</v>
      </c>
      <c r="D2313">
        <v>52</v>
      </c>
      <c r="E2313" t="s">
        <v>5329</v>
      </c>
      <c r="G2313" t="s">
        <v>1869</v>
      </c>
      <c r="H2313" t="s">
        <v>2390</v>
      </c>
      <c r="I2313" s="134" t="s">
        <v>5330</v>
      </c>
      <c r="J2313" t="s">
        <v>894</v>
      </c>
      <c r="K2313" t="s">
        <v>5360</v>
      </c>
      <c r="L2313">
        <v>2128</v>
      </c>
      <c r="M2313" t="s">
        <v>911</v>
      </c>
      <c r="P2313">
        <v>8</v>
      </c>
      <c r="Q2313">
        <v>130</v>
      </c>
      <c r="R2313">
        <v>1040</v>
      </c>
      <c r="S2313">
        <f>IFERROR(_xlfn.XLOOKUP(tbl_Facturas[[#This Row],[Key_Fact]],tbl_Manifiestos[Key_Manif],tbl_Manifiestos[Pagado a Broker],0),0)</f>
        <v>0</v>
      </c>
      <c r="T2313">
        <v>1651911.849999995</v>
      </c>
    </row>
    <row r="2314" spans="1:20" x14ac:dyDescent="0.25">
      <c r="A2314" t="s">
        <v>5836</v>
      </c>
      <c r="B2314" t="str">
        <f>tbl_Facturas[[#This Row],[Factura]] &amp; "|" &amp; tbl_Facturas[[#This Row],[Proyecto OK]] &amp; "|" &amp; TEXT(tbl_Facturas[[#This Row],[Horas o Viaje]],"0.00") &amp; "|" &amp; TEXT(tbl_Facturas[[#This Row],[Costo unitario]],"0.00")</f>
        <v>2607|Metra New Auburn|8.00|130.00</v>
      </c>
      <c r="C2314">
        <v>2607</v>
      </c>
      <c r="D2314">
        <v>53</v>
      </c>
      <c r="E2314" t="s">
        <v>5329</v>
      </c>
      <c r="G2314" t="s">
        <v>1881</v>
      </c>
      <c r="H2314" t="s">
        <v>2391</v>
      </c>
      <c r="I2314" s="134" t="s">
        <v>5330</v>
      </c>
      <c r="J2314" t="s">
        <v>894</v>
      </c>
      <c r="K2314" t="s">
        <v>5360</v>
      </c>
      <c r="L2314">
        <v>2128</v>
      </c>
      <c r="M2314" t="s">
        <v>911</v>
      </c>
      <c r="P2314">
        <v>8</v>
      </c>
      <c r="Q2314">
        <v>130</v>
      </c>
      <c r="R2314">
        <v>1040</v>
      </c>
      <c r="S2314">
        <f>IFERROR(_xlfn.XLOOKUP(tbl_Facturas[[#This Row],[Key_Fact]],tbl_Manifiestos[Key_Manif],tbl_Manifiestos[Pagado a Broker],0),0)</f>
        <v>0</v>
      </c>
      <c r="T2314">
        <v>1652951.849999995</v>
      </c>
    </row>
    <row r="2315" spans="1:20" x14ac:dyDescent="0.25">
      <c r="A2315" t="s">
        <v>5836</v>
      </c>
      <c r="B2315" t="str">
        <f>tbl_Facturas[[#This Row],[Factura]] &amp; "|" &amp; tbl_Facturas[[#This Row],[Proyecto OK]] &amp; "|" &amp; TEXT(tbl_Facturas[[#This Row],[Horas o Viaje]],"0.00") &amp; "|" &amp; TEXT(tbl_Facturas[[#This Row],[Costo unitario]],"0.00")</f>
        <v>2607|Metra New Auburn|9.00|130.00</v>
      </c>
      <c r="C2315">
        <v>2607</v>
      </c>
      <c r="D2315">
        <v>51</v>
      </c>
      <c r="E2315" t="s">
        <v>5329</v>
      </c>
      <c r="G2315" t="s">
        <v>1872</v>
      </c>
      <c r="H2315" t="s">
        <v>2392</v>
      </c>
      <c r="I2315" s="134" t="s">
        <v>5330</v>
      </c>
      <c r="J2315" t="s">
        <v>894</v>
      </c>
      <c r="K2315" t="s">
        <v>5360</v>
      </c>
      <c r="L2315">
        <v>2128</v>
      </c>
      <c r="M2315" t="s">
        <v>911</v>
      </c>
      <c r="P2315">
        <v>9</v>
      </c>
      <c r="Q2315">
        <v>130</v>
      </c>
      <c r="R2315">
        <v>1170</v>
      </c>
      <c r="S2315">
        <f>IFERROR(_xlfn.XLOOKUP(tbl_Facturas[[#This Row],[Key_Fact]],tbl_Manifiestos[Key_Manif],tbl_Manifiestos[Pagado a Broker],0),0)</f>
        <v>0</v>
      </c>
      <c r="T2315">
        <v>1654121.849999995</v>
      </c>
    </row>
    <row r="2316" spans="1:20" x14ac:dyDescent="0.25">
      <c r="A2316" t="s">
        <v>5836</v>
      </c>
      <c r="B2316" t="str">
        <f>tbl_Facturas[[#This Row],[Factura]] &amp; "|" &amp; tbl_Facturas[[#This Row],[Proyecto OK]] &amp; "|" &amp; TEXT(tbl_Facturas[[#This Row],[Horas o Viaje]],"0.00") &amp; "|" &amp; TEXT(tbl_Facturas[[#This Row],[Costo unitario]],"0.00")</f>
        <v>2607|Metra New Auburn|8.00|130.00</v>
      </c>
      <c r="C2316">
        <v>2607</v>
      </c>
      <c r="D2316">
        <v>50</v>
      </c>
      <c r="E2316" t="s">
        <v>5329</v>
      </c>
      <c r="G2316" t="s">
        <v>2384</v>
      </c>
      <c r="H2316" t="s">
        <v>2393</v>
      </c>
      <c r="I2316" s="134" t="s">
        <v>5330</v>
      </c>
      <c r="J2316" t="s">
        <v>894</v>
      </c>
      <c r="K2316" t="s">
        <v>5360</v>
      </c>
      <c r="L2316">
        <v>2128</v>
      </c>
      <c r="M2316" t="s">
        <v>911</v>
      </c>
      <c r="P2316">
        <v>8</v>
      </c>
      <c r="Q2316">
        <v>130</v>
      </c>
      <c r="R2316">
        <v>1040</v>
      </c>
      <c r="S2316">
        <f>IFERROR(_xlfn.XLOOKUP(tbl_Facturas[[#This Row],[Key_Fact]],tbl_Manifiestos[Key_Manif],tbl_Manifiestos[Pagado a Broker],0),0)</f>
        <v>0</v>
      </c>
      <c r="T2316">
        <v>1655161.849999995</v>
      </c>
    </row>
    <row r="2317" spans="1:20" x14ac:dyDescent="0.25">
      <c r="A2317" t="s">
        <v>5836</v>
      </c>
      <c r="B2317" t="str">
        <f>tbl_Facturas[[#This Row],[Factura]] &amp; "|" &amp; tbl_Facturas[[#This Row],[Proyecto OK]] &amp; "|" &amp; TEXT(tbl_Facturas[[#This Row],[Horas o Viaje]],"0.00") &amp; "|" &amp; TEXT(tbl_Facturas[[#This Row],[Costo unitario]],"0.00")</f>
        <v>2607|Metra New Auburn|8.00|130.00</v>
      </c>
      <c r="C2317">
        <v>2607</v>
      </c>
      <c r="D2317">
        <v>52</v>
      </c>
      <c r="E2317" t="s">
        <v>5329</v>
      </c>
      <c r="G2317" t="s">
        <v>1869</v>
      </c>
      <c r="H2317" t="s">
        <v>2394</v>
      </c>
      <c r="I2317" s="134" t="s">
        <v>5330</v>
      </c>
      <c r="J2317" t="s">
        <v>894</v>
      </c>
      <c r="K2317" t="s">
        <v>5360</v>
      </c>
      <c r="L2317">
        <v>2128</v>
      </c>
      <c r="M2317" t="s">
        <v>911</v>
      </c>
      <c r="P2317">
        <v>8</v>
      </c>
      <c r="Q2317">
        <v>130</v>
      </c>
      <c r="R2317">
        <v>1040</v>
      </c>
      <c r="S2317">
        <f>IFERROR(_xlfn.XLOOKUP(tbl_Facturas[[#This Row],[Key_Fact]],tbl_Manifiestos[Key_Manif],tbl_Manifiestos[Pagado a Broker],0),0)</f>
        <v>0</v>
      </c>
      <c r="T2317">
        <v>1656201.849999995</v>
      </c>
    </row>
    <row r="2318" spans="1:20" x14ac:dyDescent="0.25">
      <c r="A2318" t="s">
        <v>5836</v>
      </c>
      <c r="B2318" t="str">
        <f>tbl_Facturas[[#This Row],[Factura]] &amp; "|" &amp; tbl_Facturas[[#This Row],[Proyecto OK]] &amp; "|" &amp; TEXT(tbl_Facturas[[#This Row],[Horas o Viaje]],"0.00") &amp; "|" &amp; TEXT(tbl_Facturas[[#This Row],[Costo unitario]],"0.00")</f>
        <v>2607|Metra New Auburn|9.50|130.00</v>
      </c>
      <c r="C2318">
        <v>2607</v>
      </c>
      <c r="D2318">
        <v>52</v>
      </c>
      <c r="E2318" t="s">
        <v>5329</v>
      </c>
      <c r="G2318" t="s">
        <v>1869</v>
      </c>
      <c r="H2318" t="s">
        <v>2395</v>
      </c>
      <c r="I2318" s="134" t="s">
        <v>5330</v>
      </c>
      <c r="J2318" t="s">
        <v>894</v>
      </c>
      <c r="K2318" t="s">
        <v>5360</v>
      </c>
      <c r="L2318">
        <v>2128</v>
      </c>
      <c r="M2318" t="s">
        <v>911</v>
      </c>
      <c r="P2318">
        <v>9.5</v>
      </c>
      <c r="Q2318">
        <v>130</v>
      </c>
      <c r="R2318">
        <v>1235</v>
      </c>
      <c r="S2318">
        <f>IFERROR(_xlfn.XLOOKUP(tbl_Facturas[[#This Row],[Key_Fact]],tbl_Manifiestos[Key_Manif],tbl_Manifiestos[Pagado a Broker],0),0)</f>
        <v>0</v>
      </c>
      <c r="T2318">
        <v>1657436.849999995</v>
      </c>
    </row>
    <row r="2319" spans="1:20" x14ac:dyDescent="0.25">
      <c r="A2319" t="s">
        <v>5836</v>
      </c>
      <c r="B2319" t="str">
        <f>tbl_Facturas[[#This Row],[Factura]] &amp; "|" &amp; tbl_Facturas[[#This Row],[Proyecto OK]] &amp; "|" &amp; TEXT(tbl_Facturas[[#This Row],[Horas o Viaje]],"0.00") &amp; "|" &amp; TEXT(tbl_Facturas[[#This Row],[Costo unitario]],"0.00")</f>
        <v>2607|Metra New Auburn|9.00|130.00</v>
      </c>
      <c r="C2319">
        <v>2607</v>
      </c>
      <c r="D2319">
        <v>51</v>
      </c>
      <c r="E2319" t="s">
        <v>5329</v>
      </c>
      <c r="G2319" t="s">
        <v>1872</v>
      </c>
      <c r="H2319" t="s">
        <v>2396</v>
      </c>
      <c r="I2319" s="134" t="s">
        <v>5330</v>
      </c>
      <c r="J2319" t="s">
        <v>894</v>
      </c>
      <c r="K2319" t="s">
        <v>5360</v>
      </c>
      <c r="L2319">
        <v>2128</v>
      </c>
      <c r="M2319" t="s">
        <v>911</v>
      </c>
      <c r="P2319">
        <v>9</v>
      </c>
      <c r="Q2319">
        <v>130</v>
      </c>
      <c r="R2319">
        <v>1170</v>
      </c>
      <c r="S2319">
        <f>IFERROR(_xlfn.XLOOKUP(tbl_Facturas[[#This Row],[Key_Fact]],tbl_Manifiestos[Key_Manif],tbl_Manifiestos[Pagado a Broker],0),0)</f>
        <v>0</v>
      </c>
      <c r="T2319">
        <v>1658606.849999995</v>
      </c>
    </row>
    <row r="2320" spans="1:20" x14ac:dyDescent="0.25">
      <c r="A2320" t="s">
        <v>5836</v>
      </c>
      <c r="B2320" t="str">
        <f>tbl_Facturas[[#This Row],[Factura]] &amp; "|" &amp; tbl_Facturas[[#This Row],[Proyecto OK]] &amp; "|" &amp; TEXT(tbl_Facturas[[#This Row],[Horas o Viaje]],"0.00") &amp; "|" &amp; TEXT(tbl_Facturas[[#This Row],[Costo unitario]],"0.00")</f>
        <v>2607|Metra New Auburn|19.89|12.25</v>
      </c>
      <c r="C2320">
        <v>2607</v>
      </c>
      <c r="D2320">
        <v>67</v>
      </c>
      <c r="E2320" t="s">
        <v>27</v>
      </c>
      <c r="G2320" t="s">
        <v>28</v>
      </c>
      <c r="H2320" t="s">
        <v>2397</v>
      </c>
      <c r="I2320" s="134" t="s">
        <v>5330</v>
      </c>
      <c r="J2320" t="s">
        <v>894</v>
      </c>
      <c r="K2320" t="s">
        <v>5360</v>
      </c>
      <c r="L2320">
        <v>2128</v>
      </c>
      <c r="M2320" t="s">
        <v>911</v>
      </c>
      <c r="P2320">
        <v>19.89</v>
      </c>
      <c r="Q2320">
        <v>12.25</v>
      </c>
      <c r="R2320">
        <v>243.65</v>
      </c>
      <c r="S2320">
        <f>IFERROR(_xlfn.XLOOKUP(tbl_Facturas[[#This Row],[Key_Fact]],tbl_Manifiestos[Key_Manif],tbl_Manifiestos[Pagado a Broker],0),0)</f>
        <v>0</v>
      </c>
      <c r="T2320">
        <v>1658850.4999999951</v>
      </c>
    </row>
    <row r="2321" spans="1:20" x14ac:dyDescent="0.25">
      <c r="A2321" t="s">
        <v>5836</v>
      </c>
      <c r="B2321" t="str">
        <f>tbl_Facturas[[#This Row],[Factura]] &amp; "|" &amp; tbl_Facturas[[#This Row],[Proyecto OK]] &amp; "|" &amp; TEXT(tbl_Facturas[[#This Row],[Horas o Viaje]],"0.00") &amp; "|" &amp; TEXT(tbl_Facturas[[#This Row],[Costo unitario]],"0.00")</f>
        <v>2607|Metra New Auburn|19.53|12.25</v>
      </c>
      <c r="C2321">
        <v>2607</v>
      </c>
      <c r="D2321">
        <v>67</v>
      </c>
      <c r="E2321" t="s">
        <v>27</v>
      </c>
      <c r="G2321" t="s">
        <v>28</v>
      </c>
      <c r="H2321" t="s">
        <v>2398</v>
      </c>
      <c r="I2321" s="134" t="s">
        <v>5330</v>
      </c>
      <c r="J2321" t="s">
        <v>894</v>
      </c>
      <c r="K2321" t="s">
        <v>5360</v>
      </c>
      <c r="L2321">
        <v>2128</v>
      </c>
      <c r="M2321" t="s">
        <v>911</v>
      </c>
      <c r="P2321">
        <v>19.53</v>
      </c>
      <c r="Q2321">
        <v>12.25</v>
      </c>
      <c r="R2321">
        <v>239.24</v>
      </c>
      <c r="S2321">
        <f>IFERROR(_xlfn.XLOOKUP(tbl_Facturas[[#This Row],[Key_Fact]],tbl_Manifiestos[Key_Manif],tbl_Manifiestos[Pagado a Broker],0),0)</f>
        <v>0</v>
      </c>
      <c r="T2321">
        <v>1659089.7399999951</v>
      </c>
    </row>
    <row r="2322" spans="1:20" x14ac:dyDescent="0.25">
      <c r="A2322" t="s">
        <v>5836</v>
      </c>
      <c r="B2322" t="str">
        <f>tbl_Facturas[[#This Row],[Factura]] &amp; "|" &amp; tbl_Facturas[[#This Row],[Proyecto OK]] &amp; "|" &amp; TEXT(tbl_Facturas[[#This Row],[Horas o Viaje]],"0.00") &amp; "|" &amp; TEXT(tbl_Facturas[[#This Row],[Costo unitario]],"0.00")</f>
        <v>2607|Metra New Auburn|19.94|12.25</v>
      </c>
      <c r="C2322">
        <v>2607</v>
      </c>
      <c r="D2322">
        <v>67</v>
      </c>
      <c r="E2322" t="s">
        <v>27</v>
      </c>
      <c r="G2322" t="s">
        <v>28</v>
      </c>
      <c r="H2322" t="s">
        <v>2399</v>
      </c>
      <c r="I2322" s="134" t="s">
        <v>5330</v>
      </c>
      <c r="J2322" t="s">
        <v>894</v>
      </c>
      <c r="K2322" t="s">
        <v>5360</v>
      </c>
      <c r="L2322">
        <v>2128</v>
      </c>
      <c r="M2322" t="s">
        <v>911</v>
      </c>
      <c r="P2322">
        <v>19.940000000000001</v>
      </c>
      <c r="Q2322">
        <v>12.25</v>
      </c>
      <c r="R2322">
        <v>244.27</v>
      </c>
      <c r="S2322">
        <f>IFERROR(_xlfn.XLOOKUP(tbl_Facturas[[#This Row],[Key_Fact]],tbl_Manifiestos[Key_Manif],tbl_Manifiestos[Pagado a Broker],0),0)</f>
        <v>0</v>
      </c>
      <c r="T2322">
        <v>1659334.0099999949</v>
      </c>
    </row>
    <row r="2323" spans="1:20" x14ac:dyDescent="0.25">
      <c r="A2323" t="s">
        <v>5836</v>
      </c>
      <c r="B2323" t="str">
        <f>tbl_Facturas[[#This Row],[Factura]] &amp; "|" &amp; tbl_Facturas[[#This Row],[Proyecto OK]] &amp; "|" &amp; TEXT(tbl_Facturas[[#This Row],[Horas o Viaje]],"0.00") &amp; "|" &amp; TEXT(tbl_Facturas[[#This Row],[Costo unitario]],"0.00")</f>
        <v>2607|Metra New Auburn|20.58|12.25</v>
      </c>
      <c r="C2323">
        <v>2607</v>
      </c>
      <c r="D2323">
        <v>67</v>
      </c>
      <c r="E2323" t="s">
        <v>27</v>
      </c>
      <c r="G2323" t="s">
        <v>28</v>
      </c>
      <c r="H2323" t="s">
        <v>2400</v>
      </c>
      <c r="I2323" s="134" t="s">
        <v>5330</v>
      </c>
      <c r="J2323" t="s">
        <v>894</v>
      </c>
      <c r="K2323" t="s">
        <v>5360</v>
      </c>
      <c r="L2323">
        <v>2128</v>
      </c>
      <c r="M2323" t="s">
        <v>911</v>
      </c>
      <c r="P2323">
        <v>20.58</v>
      </c>
      <c r="Q2323">
        <v>12.25</v>
      </c>
      <c r="R2323">
        <v>252.11</v>
      </c>
      <c r="S2323">
        <f>IFERROR(_xlfn.XLOOKUP(tbl_Facturas[[#This Row],[Key_Fact]],tbl_Manifiestos[Key_Manif],tbl_Manifiestos[Pagado a Broker],0),0)</f>
        <v>0</v>
      </c>
      <c r="T2323">
        <v>1659586.119999995</v>
      </c>
    </row>
    <row r="2324" spans="1:20" x14ac:dyDescent="0.25">
      <c r="A2324" t="s">
        <v>5836</v>
      </c>
      <c r="B2324" t="str">
        <f>tbl_Facturas[[#This Row],[Factura]] &amp; "|" &amp; tbl_Facturas[[#This Row],[Proyecto OK]] &amp; "|" &amp; TEXT(tbl_Facturas[[#This Row],[Horas o Viaje]],"0.00") &amp; "|" &amp; TEXT(tbl_Facturas[[#This Row],[Costo unitario]],"0.00")</f>
        <v>2607|Metra New Auburn|51.10|16.45</v>
      </c>
      <c r="C2324">
        <v>2607</v>
      </c>
      <c r="D2324">
        <v>4</v>
      </c>
      <c r="E2324" t="s">
        <v>1875</v>
      </c>
      <c r="G2324" t="s">
        <v>1750</v>
      </c>
      <c r="H2324" t="s">
        <v>2380</v>
      </c>
      <c r="I2324" s="134" t="s">
        <v>5330</v>
      </c>
      <c r="J2324" t="s">
        <v>894</v>
      </c>
      <c r="K2324" t="s">
        <v>5360</v>
      </c>
      <c r="L2324">
        <v>2128</v>
      </c>
      <c r="M2324" t="s">
        <v>911</v>
      </c>
      <c r="N2324" t="s">
        <v>2401</v>
      </c>
      <c r="P2324">
        <v>51.1</v>
      </c>
      <c r="Q2324">
        <v>16.45</v>
      </c>
      <c r="R2324">
        <v>840.6</v>
      </c>
      <c r="S2324">
        <f>IFERROR(_xlfn.XLOOKUP(tbl_Facturas[[#This Row],[Key_Fact]],tbl_Manifiestos[Key_Manif],tbl_Manifiestos[Pagado a Broker],0),0)</f>
        <v>0</v>
      </c>
      <c r="T2324">
        <v>1660426.7199999951</v>
      </c>
    </row>
    <row r="2325" spans="1:20" x14ac:dyDescent="0.25">
      <c r="A2325" t="s">
        <v>5836</v>
      </c>
      <c r="B2325" t="str">
        <f>tbl_Facturas[[#This Row],[Factura]] &amp; "|" &amp; tbl_Facturas[[#This Row],[Proyecto OK]] &amp; "|" &amp; TEXT(tbl_Facturas[[#This Row],[Horas o Viaje]],"0.00") &amp; "|" &amp; TEXT(tbl_Facturas[[#This Row],[Costo unitario]],"0.00")</f>
        <v>2607|Metra New Auburn|51.39|16.45</v>
      </c>
      <c r="C2325">
        <v>2607</v>
      </c>
      <c r="D2325">
        <v>52</v>
      </c>
      <c r="E2325" t="s">
        <v>5329</v>
      </c>
      <c r="G2325" t="s">
        <v>1869</v>
      </c>
      <c r="H2325" t="s">
        <v>2395</v>
      </c>
      <c r="I2325" s="134" t="s">
        <v>5330</v>
      </c>
      <c r="J2325" t="s">
        <v>894</v>
      </c>
      <c r="K2325" t="s">
        <v>5360</v>
      </c>
      <c r="L2325">
        <v>2128</v>
      </c>
      <c r="M2325" t="s">
        <v>911</v>
      </c>
      <c r="N2325" t="s">
        <v>2402</v>
      </c>
      <c r="P2325">
        <v>51.39</v>
      </c>
      <c r="Q2325">
        <v>16.45</v>
      </c>
      <c r="R2325">
        <v>845.37</v>
      </c>
      <c r="S2325">
        <f>IFERROR(_xlfn.XLOOKUP(tbl_Facturas[[#This Row],[Key_Fact]],tbl_Manifiestos[Key_Manif],tbl_Manifiestos[Pagado a Broker],0),0)</f>
        <v>0</v>
      </c>
      <c r="T2325">
        <v>1661272.089999995</v>
      </c>
    </row>
    <row r="2326" spans="1:20" x14ac:dyDescent="0.25">
      <c r="A2326" t="s">
        <v>5836</v>
      </c>
      <c r="B2326" t="str">
        <f>tbl_Facturas[[#This Row],[Factura]] &amp; "|" &amp; tbl_Facturas[[#This Row],[Proyecto OK]] &amp; "|" &amp; TEXT(tbl_Facturas[[#This Row],[Horas o Viaje]],"0.00") &amp; "|" &amp; TEXT(tbl_Facturas[[#This Row],[Costo unitario]],"0.00")</f>
        <v>2607|Metra New Auburn|51.16|16.45</v>
      </c>
      <c r="C2326">
        <v>2607</v>
      </c>
      <c r="D2326">
        <v>51</v>
      </c>
      <c r="E2326" t="s">
        <v>5329</v>
      </c>
      <c r="G2326" t="s">
        <v>1872</v>
      </c>
      <c r="H2326" t="s">
        <v>2381</v>
      </c>
      <c r="I2326" s="134" t="s">
        <v>5330</v>
      </c>
      <c r="J2326" t="s">
        <v>894</v>
      </c>
      <c r="K2326" t="s">
        <v>5360</v>
      </c>
      <c r="L2326">
        <v>2128</v>
      </c>
      <c r="M2326" t="s">
        <v>911</v>
      </c>
      <c r="N2326" t="s">
        <v>2403</v>
      </c>
      <c r="P2326">
        <v>51.16</v>
      </c>
      <c r="Q2326">
        <v>16.45</v>
      </c>
      <c r="R2326">
        <v>841.58</v>
      </c>
      <c r="S2326">
        <f>IFERROR(_xlfn.XLOOKUP(tbl_Facturas[[#This Row],[Key_Fact]],tbl_Manifiestos[Key_Manif],tbl_Manifiestos[Pagado a Broker],0),0)</f>
        <v>0</v>
      </c>
      <c r="T2326">
        <v>1662113.669999996</v>
      </c>
    </row>
    <row r="2327" spans="1:20" x14ac:dyDescent="0.25">
      <c r="A2327" t="s">
        <v>5836</v>
      </c>
      <c r="B2327" t="str">
        <f>tbl_Facturas[[#This Row],[Factura]] &amp; "|" &amp; tbl_Facturas[[#This Row],[Proyecto OK]] &amp; "|" &amp; TEXT(tbl_Facturas[[#This Row],[Horas o Viaje]],"0.00") &amp; "|" &amp; TEXT(tbl_Facturas[[#This Row],[Costo unitario]],"0.00")</f>
        <v>2607|Metra New Auburn|25.99|16.45</v>
      </c>
      <c r="C2327">
        <v>2607</v>
      </c>
      <c r="D2327">
        <v>4</v>
      </c>
      <c r="E2327" t="s">
        <v>1875</v>
      </c>
      <c r="G2327" t="s">
        <v>1750</v>
      </c>
      <c r="H2327" t="s">
        <v>2382</v>
      </c>
      <c r="I2327" s="134" t="s">
        <v>5330</v>
      </c>
      <c r="J2327" t="s">
        <v>894</v>
      </c>
      <c r="K2327" t="s">
        <v>5360</v>
      </c>
      <c r="L2327">
        <v>2128</v>
      </c>
      <c r="M2327" t="s">
        <v>911</v>
      </c>
      <c r="N2327" t="s">
        <v>2404</v>
      </c>
      <c r="P2327">
        <v>25.99</v>
      </c>
      <c r="Q2327">
        <v>16.45</v>
      </c>
      <c r="R2327">
        <v>427.54</v>
      </c>
      <c r="S2327">
        <f>IFERROR(_xlfn.XLOOKUP(tbl_Facturas[[#This Row],[Key_Fact]],tbl_Manifiestos[Key_Manif],tbl_Manifiestos[Pagado a Broker],0),0)</f>
        <v>0</v>
      </c>
      <c r="T2327">
        <v>1662541.209999996</v>
      </c>
    </row>
    <row r="2328" spans="1:20" x14ac:dyDescent="0.25">
      <c r="A2328" t="s">
        <v>5836</v>
      </c>
      <c r="B2328" t="str">
        <f>tbl_Facturas[[#This Row],[Factura]] &amp; "|" &amp; tbl_Facturas[[#This Row],[Proyecto OK]] &amp; "|" &amp; TEXT(tbl_Facturas[[#This Row],[Horas o Viaje]],"0.00") &amp; "|" &amp; TEXT(tbl_Facturas[[#This Row],[Costo unitario]],"0.00")</f>
        <v>2607|Metra New Auburn|25.56|16.45</v>
      </c>
      <c r="C2328">
        <v>2607</v>
      </c>
      <c r="D2328">
        <v>52</v>
      </c>
      <c r="E2328" t="s">
        <v>5329</v>
      </c>
      <c r="G2328" t="s">
        <v>1869</v>
      </c>
      <c r="H2328" t="s">
        <v>2388</v>
      </c>
      <c r="I2328" s="134" t="s">
        <v>5330</v>
      </c>
      <c r="J2328" t="s">
        <v>894</v>
      </c>
      <c r="K2328" t="s">
        <v>5360</v>
      </c>
      <c r="L2328">
        <v>2128</v>
      </c>
      <c r="M2328" t="s">
        <v>911</v>
      </c>
      <c r="N2328" t="s">
        <v>2405</v>
      </c>
      <c r="P2328">
        <v>25.56</v>
      </c>
      <c r="Q2328">
        <v>16.45</v>
      </c>
      <c r="R2328">
        <v>420.46</v>
      </c>
      <c r="S2328">
        <f>IFERROR(_xlfn.XLOOKUP(tbl_Facturas[[#This Row],[Key_Fact]],tbl_Manifiestos[Key_Manif],tbl_Manifiestos[Pagado a Broker],0),0)</f>
        <v>0</v>
      </c>
      <c r="T2328">
        <v>1662961.669999996</v>
      </c>
    </row>
    <row r="2329" spans="1:20" x14ac:dyDescent="0.25">
      <c r="A2329" t="s">
        <v>5836</v>
      </c>
      <c r="B2329" t="str">
        <f>tbl_Facturas[[#This Row],[Factura]] &amp; "|" &amp; tbl_Facturas[[#This Row],[Proyecto OK]] &amp; "|" &amp; TEXT(tbl_Facturas[[#This Row],[Horas o Viaje]],"0.00") &amp; "|" &amp; TEXT(tbl_Facturas[[#This Row],[Costo unitario]],"0.00")</f>
        <v>2607|Metra New Auburn|25.55|16.45</v>
      </c>
      <c r="C2329">
        <v>2607</v>
      </c>
      <c r="D2329">
        <v>53</v>
      </c>
      <c r="E2329" t="s">
        <v>5329</v>
      </c>
      <c r="G2329" t="s">
        <v>1881</v>
      </c>
      <c r="H2329" t="s">
        <v>2389</v>
      </c>
      <c r="I2329" s="134" t="s">
        <v>5330</v>
      </c>
      <c r="J2329" t="s">
        <v>894</v>
      </c>
      <c r="K2329" t="s">
        <v>5360</v>
      </c>
      <c r="L2329">
        <v>2128</v>
      </c>
      <c r="M2329" t="s">
        <v>911</v>
      </c>
      <c r="N2329" t="s">
        <v>2406</v>
      </c>
      <c r="P2329">
        <v>25.55</v>
      </c>
      <c r="Q2329">
        <v>16.45</v>
      </c>
      <c r="R2329">
        <v>420.3</v>
      </c>
      <c r="S2329">
        <f>IFERROR(_xlfn.XLOOKUP(tbl_Facturas[[#This Row],[Key_Fact]],tbl_Manifiestos[Key_Manif],tbl_Manifiestos[Pagado a Broker],0),0)</f>
        <v>0</v>
      </c>
      <c r="T2329">
        <v>1663381.969999996</v>
      </c>
    </row>
    <row r="2330" spans="1:20" x14ac:dyDescent="0.25">
      <c r="A2330" t="s">
        <v>5836</v>
      </c>
      <c r="B2330" t="str">
        <f>tbl_Facturas[[#This Row],[Factura]] &amp; "|" &amp; tbl_Facturas[[#This Row],[Proyecto OK]] &amp; "|" &amp; TEXT(tbl_Facturas[[#This Row],[Horas o Viaje]],"0.00") &amp; "|" &amp; TEXT(tbl_Facturas[[#This Row],[Costo unitario]],"0.00")</f>
        <v>2607|Metra New Auburn|52.12|16.45</v>
      </c>
      <c r="C2330">
        <v>2607</v>
      </c>
      <c r="D2330">
        <v>4</v>
      </c>
      <c r="E2330" t="s">
        <v>1875</v>
      </c>
      <c r="G2330" t="s">
        <v>1750</v>
      </c>
      <c r="H2330" t="s">
        <v>2383</v>
      </c>
      <c r="I2330" s="134" t="s">
        <v>5330</v>
      </c>
      <c r="J2330" t="s">
        <v>894</v>
      </c>
      <c r="K2330" t="s">
        <v>5360</v>
      </c>
      <c r="L2330">
        <v>2128</v>
      </c>
      <c r="M2330" t="s">
        <v>911</v>
      </c>
      <c r="N2330" t="s">
        <v>2407</v>
      </c>
      <c r="P2330">
        <v>52.12</v>
      </c>
      <c r="Q2330">
        <v>16.45</v>
      </c>
      <c r="R2330">
        <v>857.37</v>
      </c>
      <c r="S2330">
        <f>IFERROR(_xlfn.XLOOKUP(tbl_Facturas[[#This Row],[Key_Fact]],tbl_Manifiestos[Key_Manif],tbl_Manifiestos[Pagado a Broker],0),0)</f>
        <v>0</v>
      </c>
      <c r="T2330">
        <v>1664239.3399999959</v>
      </c>
    </row>
    <row r="2331" spans="1:20" x14ac:dyDescent="0.25">
      <c r="A2331" t="s">
        <v>5836</v>
      </c>
      <c r="B2331" t="str">
        <f>tbl_Facturas[[#This Row],[Factura]] &amp; "|" &amp; tbl_Facturas[[#This Row],[Proyecto OK]] &amp; "|" &amp; TEXT(tbl_Facturas[[#This Row],[Horas o Viaje]],"0.00") &amp; "|" &amp; TEXT(tbl_Facturas[[#This Row],[Costo unitario]],"0.00")</f>
        <v>2607|Metra New Auburn|52.45|16.45</v>
      </c>
      <c r="C2331">
        <v>2607</v>
      </c>
      <c r="D2331">
        <v>50</v>
      </c>
      <c r="E2331" t="s">
        <v>5329</v>
      </c>
      <c r="G2331" t="s">
        <v>2384</v>
      </c>
      <c r="H2331" t="s">
        <v>2385</v>
      </c>
      <c r="I2331" s="134" t="s">
        <v>5330</v>
      </c>
      <c r="J2331" t="s">
        <v>894</v>
      </c>
      <c r="K2331" t="s">
        <v>5360</v>
      </c>
      <c r="L2331">
        <v>2128</v>
      </c>
      <c r="M2331" t="s">
        <v>911</v>
      </c>
      <c r="N2331" t="s">
        <v>2408</v>
      </c>
      <c r="P2331">
        <v>52.45</v>
      </c>
      <c r="Q2331">
        <v>16.45</v>
      </c>
      <c r="R2331">
        <v>862.8</v>
      </c>
      <c r="S2331">
        <f>IFERROR(_xlfn.XLOOKUP(tbl_Facturas[[#This Row],[Key_Fact]],tbl_Manifiestos[Key_Manif],tbl_Manifiestos[Pagado a Broker],0),0)</f>
        <v>0</v>
      </c>
      <c r="T2331">
        <v>1665102.1399999959</v>
      </c>
    </row>
    <row r="2332" spans="1:20" x14ac:dyDescent="0.25">
      <c r="A2332" t="s">
        <v>5836</v>
      </c>
      <c r="B2332" t="str">
        <f>tbl_Facturas[[#This Row],[Factura]] &amp; "|" &amp; tbl_Facturas[[#This Row],[Proyecto OK]] &amp; "|" &amp; TEXT(tbl_Facturas[[#This Row],[Horas o Viaje]],"0.00") &amp; "|" &amp; TEXT(tbl_Facturas[[#This Row],[Costo unitario]],"0.00")</f>
        <v>2607|Metra New Auburn|50.97|16.45</v>
      </c>
      <c r="C2332">
        <v>2607</v>
      </c>
      <c r="D2332">
        <v>52</v>
      </c>
      <c r="E2332" t="s">
        <v>5329</v>
      </c>
      <c r="G2332" t="s">
        <v>1869</v>
      </c>
      <c r="H2332" t="s">
        <v>2390</v>
      </c>
      <c r="I2332" s="134" t="s">
        <v>5330</v>
      </c>
      <c r="J2332" t="s">
        <v>894</v>
      </c>
      <c r="K2332" t="s">
        <v>5360</v>
      </c>
      <c r="L2332">
        <v>2128</v>
      </c>
      <c r="M2332" t="s">
        <v>911</v>
      </c>
      <c r="N2332" t="s">
        <v>2409</v>
      </c>
      <c r="P2332">
        <v>50.97</v>
      </c>
      <c r="Q2332">
        <v>16.45</v>
      </c>
      <c r="R2332">
        <v>838.46</v>
      </c>
      <c r="S2332">
        <f>IFERROR(_xlfn.XLOOKUP(tbl_Facturas[[#This Row],[Key_Fact]],tbl_Manifiestos[Key_Manif],tbl_Manifiestos[Pagado a Broker],0),0)</f>
        <v>0</v>
      </c>
      <c r="T2332">
        <v>1665940.5999999959</v>
      </c>
    </row>
    <row r="2333" spans="1:20" x14ac:dyDescent="0.25">
      <c r="A2333" t="s">
        <v>5836</v>
      </c>
      <c r="B2333" t="str">
        <f>tbl_Facturas[[#This Row],[Factura]] &amp; "|" &amp; tbl_Facturas[[#This Row],[Proyecto OK]] &amp; "|" &amp; TEXT(tbl_Facturas[[#This Row],[Horas o Viaje]],"0.00") &amp; "|" &amp; TEXT(tbl_Facturas[[#This Row],[Costo unitario]],"0.00")</f>
        <v>2607|Metra New Auburn|51.17|16.45</v>
      </c>
      <c r="C2333">
        <v>2607</v>
      </c>
      <c r="D2333">
        <v>53</v>
      </c>
      <c r="E2333" t="s">
        <v>5329</v>
      </c>
      <c r="G2333" t="s">
        <v>1881</v>
      </c>
      <c r="H2333" t="s">
        <v>2391</v>
      </c>
      <c r="I2333" s="134" t="s">
        <v>5330</v>
      </c>
      <c r="J2333" t="s">
        <v>894</v>
      </c>
      <c r="K2333" t="s">
        <v>5360</v>
      </c>
      <c r="L2333">
        <v>2128</v>
      </c>
      <c r="M2333" t="s">
        <v>911</v>
      </c>
      <c r="N2333" t="s">
        <v>2410</v>
      </c>
      <c r="P2333">
        <v>51.17</v>
      </c>
      <c r="Q2333">
        <v>16.45</v>
      </c>
      <c r="R2333">
        <v>841.75</v>
      </c>
      <c r="S2333">
        <f>IFERROR(_xlfn.XLOOKUP(tbl_Facturas[[#This Row],[Key_Fact]],tbl_Manifiestos[Key_Manif],tbl_Manifiestos[Pagado a Broker],0),0)</f>
        <v>0</v>
      </c>
      <c r="T2333">
        <v>1666782.3499999959</v>
      </c>
    </row>
    <row r="2334" spans="1:20" x14ac:dyDescent="0.25">
      <c r="A2334" t="s">
        <v>5836</v>
      </c>
      <c r="B2334" t="str">
        <f>tbl_Facturas[[#This Row],[Factura]] &amp; "|" &amp; tbl_Facturas[[#This Row],[Proyecto OK]] &amp; "|" &amp; TEXT(tbl_Facturas[[#This Row],[Horas o Viaje]],"0.00") &amp; "|" &amp; TEXT(tbl_Facturas[[#This Row],[Costo unitario]],"0.00")</f>
        <v>2607|Metra New Auburn|51.34|16.45</v>
      </c>
      <c r="C2334">
        <v>2607</v>
      </c>
      <c r="D2334">
        <v>51</v>
      </c>
      <c r="E2334" t="s">
        <v>5329</v>
      </c>
      <c r="G2334" t="s">
        <v>1872</v>
      </c>
      <c r="H2334" t="s">
        <v>2392</v>
      </c>
      <c r="I2334" s="134" t="s">
        <v>5330</v>
      </c>
      <c r="J2334" t="s">
        <v>894</v>
      </c>
      <c r="K2334" t="s">
        <v>5360</v>
      </c>
      <c r="L2334">
        <v>2128</v>
      </c>
      <c r="M2334" t="s">
        <v>911</v>
      </c>
      <c r="N2334" t="s">
        <v>2411</v>
      </c>
      <c r="P2334">
        <v>51.34</v>
      </c>
      <c r="Q2334">
        <v>16.45</v>
      </c>
      <c r="R2334">
        <v>844.54</v>
      </c>
      <c r="S2334">
        <f>IFERROR(_xlfn.XLOOKUP(tbl_Facturas[[#This Row],[Key_Fact]],tbl_Manifiestos[Key_Manif],tbl_Manifiestos[Pagado a Broker],0),0)</f>
        <v>0</v>
      </c>
      <c r="T2334">
        <v>1667626.8899999959</v>
      </c>
    </row>
    <row r="2335" spans="1:20" x14ac:dyDescent="0.25">
      <c r="A2335" t="s">
        <v>5836</v>
      </c>
      <c r="B2335" t="str">
        <f>tbl_Facturas[[#This Row],[Factura]] &amp; "|" &amp; tbl_Facturas[[#This Row],[Proyecto OK]] &amp; "|" &amp; TEXT(tbl_Facturas[[#This Row],[Horas o Viaje]],"0.00") &amp; "|" &amp; TEXT(tbl_Facturas[[#This Row],[Costo unitario]],"0.00")</f>
        <v>2607|Metra New Auburn|50.18|16.45</v>
      </c>
      <c r="C2335">
        <v>2607</v>
      </c>
      <c r="D2335">
        <v>53</v>
      </c>
      <c r="E2335" t="s">
        <v>5329</v>
      </c>
      <c r="G2335" t="s">
        <v>1881</v>
      </c>
      <c r="H2335" t="s">
        <v>2386</v>
      </c>
      <c r="I2335" s="134" t="s">
        <v>5330</v>
      </c>
      <c r="J2335" t="s">
        <v>894</v>
      </c>
      <c r="K2335" t="s">
        <v>5360</v>
      </c>
      <c r="L2335">
        <v>2128</v>
      </c>
      <c r="M2335" t="s">
        <v>911</v>
      </c>
      <c r="N2335" t="s">
        <v>2412</v>
      </c>
      <c r="P2335">
        <v>50.18</v>
      </c>
      <c r="Q2335">
        <v>16.45</v>
      </c>
      <c r="R2335">
        <v>825.46</v>
      </c>
      <c r="S2335">
        <f>IFERROR(_xlfn.XLOOKUP(tbl_Facturas[[#This Row],[Key_Fact]],tbl_Manifiestos[Key_Manif],tbl_Manifiestos[Pagado a Broker],0),0)</f>
        <v>0</v>
      </c>
      <c r="T2335">
        <v>1668452.3499999959</v>
      </c>
    </row>
    <row r="2336" spans="1:20" x14ac:dyDescent="0.25">
      <c r="A2336" t="s">
        <v>5836</v>
      </c>
      <c r="B2336" t="str">
        <f>tbl_Facturas[[#This Row],[Factura]] &amp; "|" &amp; tbl_Facturas[[#This Row],[Proyecto OK]] &amp; "|" &amp; TEXT(tbl_Facturas[[#This Row],[Horas o Viaje]],"0.00") &amp; "|" &amp; TEXT(tbl_Facturas[[#This Row],[Costo unitario]],"0.00")</f>
        <v>2607|Metra New Auburn|63.25|16.45</v>
      </c>
      <c r="C2336">
        <v>2607</v>
      </c>
      <c r="D2336">
        <v>4</v>
      </c>
      <c r="E2336" t="s">
        <v>1875</v>
      </c>
      <c r="G2336" t="s">
        <v>1750</v>
      </c>
      <c r="H2336" t="s">
        <v>2387</v>
      </c>
      <c r="I2336" s="134" t="s">
        <v>5330</v>
      </c>
      <c r="J2336" t="s">
        <v>894</v>
      </c>
      <c r="K2336" t="s">
        <v>5360</v>
      </c>
      <c r="L2336">
        <v>2128</v>
      </c>
      <c r="M2336" t="s">
        <v>911</v>
      </c>
      <c r="N2336" t="s">
        <v>2413</v>
      </c>
      <c r="P2336">
        <v>63.25</v>
      </c>
      <c r="Q2336">
        <v>16.45</v>
      </c>
      <c r="R2336">
        <v>1040.46</v>
      </c>
      <c r="S2336">
        <f>IFERROR(_xlfn.XLOOKUP(tbl_Facturas[[#This Row],[Key_Fact]],tbl_Manifiestos[Key_Manif],tbl_Manifiestos[Pagado a Broker],0),0)</f>
        <v>0</v>
      </c>
      <c r="T2336">
        <v>1669492.8099999961</v>
      </c>
    </row>
    <row r="2337" spans="1:20" x14ac:dyDescent="0.25">
      <c r="A2337" t="s">
        <v>5836</v>
      </c>
      <c r="B2337" t="str">
        <f>tbl_Facturas[[#This Row],[Factura]] &amp; "|" &amp; tbl_Facturas[[#This Row],[Proyecto OK]] &amp; "|" &amp; TEXT(tbl_Facturas[[#This Row],[Horas o Viaje]],"0.00") &amp; "|" &amp; TEXT(tbl_Facturas[[#This Row],[Costo unitario]],"0.00")</f>
        <v>2607|Metra New Auburn|50.71|16.45</v>
      </c>
      <c r="C2337">
        <v>2607</v>
      </c>
      <c r="D2337">
        <v>50</v>
      </c>
      <c r="E2337" t="s">
        <v>5329</v>
      </c>
      <c r="G2337" t="s">
        <v>2384</v>
      </c>
      <c r="H2337" t="s">
        <v>2393</v>
      </c>
      <c r="I2337" s="134" t="s">
        <v>5330</v>
      </c>
      <c r="J2337" t="s">
        <v>894</v>
      </c>
      <c r="K2337" t="s">
        <v>5360</v>
      </c>
      <c r="L2337">
        <v>2128</v>
      </c>
      <c r="M2337" t="s">
        <v>911</v>
      </c>
      <c r="N2337" t="s">
        <v>2414</v>
      </c>
      <c r="P2337">
        <v>50.71</v>
      </c>
      <c r="Q2337">
        <v>16.45</v>
      </c>
      <c r="R2337">
        <v>834.18</v>
      </c>
      <c r="S2337">
        <f>IFERROR(_xlfn.XLOOKUP(tbl_Facturas[[#This Row],[Key_Fact]],tbl_Manifiestos[Key_Manif],tbl_Manifiestos[Pagado a Broker],0),0)</f>
        <v>0</v>
      </c>
      <c r="T2337">
        <v>1670326.989999996</v>
      </c>
    </row>
    <row r="2338" spans="1:20" x14ac:dyDescent="0.25">
      <c r="A2338" t="s">
        <v>5836</v>
      </c>
      <c r="B2338" t="str">
        <f>tbl_Facturas[[#This Row],[Factura]] &amp; "|" &amp; tbl_Facturas[[#This Row],[Proyecto OK]] &amp; "|" &amp; TEXT(tbl_Facturas[[#This Row],[Horas o Viaje]],"0.00") &amp; "|" &amp; TEXT(tbl_Facturas[[#This Row],[Costo unitario]],"0.00")</f>
        <v>2607|Metra New Auburn|51.36|16.45</v>
      </c>
      <c r="C2338">
        <v>2607</v>
      </c>
      <c r="D2338">
        <v>52</v>
      </c>
      <c r="E2338" t="s">
        <v>5329</v>
      </c>
      <c r="G2338" t="s">
        <v>1869</v>
      </c>
      <c r="H2338" t="s">
        <v>2394</v>
      </c>
      <c r="I2338" s="134" t="s">
        <v>5330</v>
      </c>
      <c r="J2338" t="s">
        <v>894</v>
      </c>
      <c r="K2338" t="s">
        <v>5360</v>
      </c>
      <c r="L2338">
        <v>2128</v>
      </c>
      <c r="M2338" t="s">
        <v>911</v>
      </c>
      <c r="N2338" t="s">
        <v>2415</v>
      </c>
      <c r="P2338">
        <v>51.36</v>
      </c>
      <c r="Q2338">
        <v>16.45</v>
      </c>
      <c r="R2338">
        <v>844.87</v>
      </c>
      <c r="S2338">
        <f>IFERROR(_xlfn.XLOOKUP(tbl_Facturas[[#This Row],[Key_Fact]],tbl_Manifiestos[Key_Manif],tbl_Manifiestos[Pagado a Broker],0),0)</f>
        <v>0</v>
      </c>
      <c r="T2338">
        <v>1671171.8599999959</v>
      </c>
    </row>
    <row r="2339" spans="1:20" x14ac:dyDescent="0.25">
      <c r="A2339" t="s">
        <v>5836</v>
      </c>
      <c r="B2339" t="str">
        <f>tbl_Facturas[[#This Row],[Factura]] &amp; "|" &amp; tbl_Facturas[[#This Row],[Proyecto OK]] &amp; "|" &amp; TEXT(tbl_Facturas[[#This Row],[Horas o Viaje]],"0.00") &amp; "|" &amp; TEXT(tbl_Facturas[[#This Row],[Costo unitario]],"0.00")</f>
        <v>2607|Metra New Auburn|50.88|16.45</v>
      </c>
      <c r="C2339">
        <v>2607</v>
      </c>
      <c r="D2339">
        <v>51</v>
      </c>
      <c r="E2339" t="s">
        <v>5329</v>
      </c>
      <c r="G2339" t="s">
        <v>1872</v>
      </c>
      <c r="H2339" t="s">
        <v>2396</v>
      </c>
      <c r="I2339" s="134" t="s">
        <v>5330</v>
      </c>
      <c r="J2339" t="s">
        <v>894</v>
      </c>
      <c r="K2339" t="s">
        <v>5360</v>
      </c>
      <c r="L2339">
        <v>2128</v>
      </c>
      <c r="M2339" t="s">
        <v>911</v>
      </c>
      <c r="N2339" t="s">
        <v>2416</v>
      </c>
      <c r="P2339">
        <v>50.88</v>
      </c>
      <c r="Q2339">
        <v>16.45</v>
      </c>
      <c r="R2339">
        <v>836.98</v>
      </c>
      <c r="S2339">
        <f>IFERROR(_xlfn.XLOOKUP(tbl_Facturas[[#This Row],[Key_Fact]],tbl_Manifiestos[Key_Manif],tbl_Manifiestos[Pagado a Broker],0),0)</f>
        <v>0</v>
      </c>
      <c r="T2339">
        <v>1672008.8399999959</v>
      </c>
    </row>
    <row r="2340" spans="1:20" x14ac:dyDescent="0.25">
      <c r="A2340" t="s">
        <v>5836</v>
      </c>
      <c r="B2340" t="str">
        <f>tbl_Facturas[[#This Row],[Factura]] &amp; "|" &amp; tbl_Facturas[[#This Row],[Proyecto OK]] &amp; "|" &amp; TEXT(tbl_Facturas[[#This Row],[Horas o Viaje]],"0.00") &amp; "|" &amp; TEXT(tbl_Facturas[[#This Row],[Costo unitario]],"0.00")</f>
        <v>2607|Metra New Auburn|19.89|16.45</v>
      </c>
      <c r="C2340">
        <v>2607</v>
      </c>
      <c r="D2340">
        <v>67</v>
      </c>
      <c r="E2340" t="s">
        <v>27</v>
      </c>
      <c r="G2340" t="s">
        <v>28</v>
      </c>
      <c r="H2340" t="s">
        <v>2397</v>
      </c>
      <c r="I2340" s="134" t="s">
        <v>5330</v>
      </c>
      <c r="J2340" t="s">
        <v>894</v>
      </c>
      <c r="K2340" t="s">
        <v>5360</v>
      </c>
      <c r="L2340">
        <v>2128</v>
      </c>
      <c r="M2340" t="s">
        <v>911</v>
      </c>
      <c r="N2340" t="s">
        <v>2417</v>
      </c>
      <c r="P2340">
        <v>19.89</v>
      </c>
      <c r="Q2340">
        <v>16.45</v>
      </c>
      <c r="R2340">
        <v>327.19</v>
      </c>
      <c r="S2340">
        <f>IFERROR(_xlfn.XLOOKUP(tbl_Facturas[[#This Row],[Key_Fact]],tbl_Manifiestos[Key_Manif],tbl_Manifiestos[Pagado a Broker],0),0)</f>
        <v>0</v>
      </c>
      <c r="T2340">
        <v>1672336.0299999961</v>
      </c>
    </row>
    <row r="2341" spans="1:20" x14ac:dyDescent="0.25">
      <c r="A2341" t="s">
        <v>5836</v>
      </c>
      <c r="B2341" t="str">
        <f>tbl_Facturas[[#This Row],[Factura]] &amp; "|" &amp; tbl_Facturas[[#This Row],[Proyecto OK]] &amp; "|" &amp; TEXT(tbl_Facturas[[#This Row],[Horas o Viaje]],"0.00") &amp; "|" &amp; TEXT(tbl_Facturas[[#This Row],[Costo unitario]],"0.00")</f>
        <v>2607|Metra New Auburn|19.53|16.45</v>
      </c>
      <c r="C2341">
        <v>2607</v>
      </c>
      <c r="D2341">
        <v>67</v>
      </c>
      <c r="E2341" t="s">
        <v>27</v>
      </c>
      <c r="G2341" t="s">
        <v>28</v>
      </c>
      <c r="H2341" t="s">
        <v>2398</v>
      </c>
      <c r="I2341" s="134" t="s">
        <v>5330</v>
      </c>
      <c r="J2341" t="s">
        <v>894</v>
      </c>
      <c r="K2341" t="s">
        <v>5360</v>
      </c>
      <c r="L2341">
        <v>2128</v>
      </c>
      <c r="M2341" t="s">
        <v>911</v>
      </c>
      <c r="N2341" t="s">
        <v>2418</v>
      </c>
      <c r="P2341">
        <v>19.53</v>
      </c>
      <c r="Q2341">
        <v>16.45</v>
      </c>
      <c r="R2341">
        <v>321.27</v>
      </c>
      <c r="S2341">
        <f>IFERROR(_xlfn.XLOOKUP(tbl_Facturas[[#This Row],[Key_Fact]],tbl_Manifiestos[Key_Manif],tbl_Manifiestos[Pagado a Broker],0),0)</f>
        <v>0</v>
      </c>
      <c r="T2341">
        <v>1672657.2999999961</v>
      </c>
    </row>
    <row r="2342" spans="1:20" x14ac:dyDescent="0.25">
      <c r="A2342" t="s">
        <v>5836</v>
      </c>
      <c r="B2342" t="str">
        <f>tbl_Facturas[[#This Row],[Factura]] &amp; "|" &amp; tbl_Facturas[[#This Row],[Proyecto OK]] &amp; "|" &amp; TEXT(tbl_Facturas[[#This Row],[Horas o Viaje]],"0.00") &amp; "|" &amp; TEXT(tbl_Facturas[[#This Row],[Costo unitario]],"0.00")</f>
        <v>2607|Metra New Auburn|19.94|16.45</v>
      </c>
      <c r="C2342">
        <v>2607</v>
      </c>
      <c r="D2342">
        <v>67</v>
      </c>
      <c r="E2342" t="s">
        <v>27</v>
      </c>
      <c r="G2342" t="s">
        <v>28</v>
      </c>
      <c r="H2342" t="s">
        <v>2399</v>
      </c>
      <c r="I2342" s="134" t="s">
        <v>5330</v>
      </c>
      <c r="J2342" t="s">
        <v>894</v>
      </c>
      <c r="K2342" t="s">
        <v>5360</v>
      </c>
      <c r="L2342">
        <v>2128</v>
      </c>
      <c r="M2342" t="s">
        <v>911</v>
      </c>
      <c r="N2342" t="s">
        <v>2419</v>
      </c>
      <c r="P2342">
        <v>19.940000000000001</v>
      </c>
      <c r="Q2342">
        <v>16.45</v>
      </c>
      <c r="R2342">
        <v>328.01</v>
      </c>
      <c r="S2342">
        <f>IFERROR(_xlfn.XLOOKUP(tbl_Facturas[[#This Row],[Key_Fact]],tbl_Manifiestos[Key_Manif],tbl_Manifiestos[Pagado a Broker],0),0)</f>
        <v>0</v>
      </c>
      <c r="T2342">
        <v>1672985.3099999961</v>
      </c>
    </row>
    <row r="2343" spans="1:20" x14ac:dyDescent="0.25">
      <c r="A2343" t="s">
        <v>5836</v>
      </c>
      <c r="B2343" t="str">
        <f>tbl_Facturas[[#This Row],[Factura]] &amp; "|" &amp; tbl_Facturas[[#This Row],[Proyecto OK]] &amp; "|" &amp; TEXT(tbl_Facturas[[#This Row],[Horas o Viaje]],"0.00") &amp; "|" &amp; TEXT(tbl_Facturas[[#This Row],[Costo unitario]],"0.00")</f>
        <v>2607|Metra New Auburn|20.58|16.45</v>
      </c>
      <c r="C2343">
        <v>2607</v>
      </c>
      <c r="D2343">
        <v>67</v>
      </c>
      <c r="E2343" t="s">
        <v>27</v>
      </c>
      <c r="G2343" t="s">
        <v>28</v>
      </c>
      <c r="H2343" t="s">
        <v>2400</v>
      </c>
      <c r="I2343" s="134" t="s">
        <v>5330</v>
      </c>
      <c r="J2343" t="s">
        <v>894</v>
      </c>
      <c r="K2343" t="s">
        <v>5360</v>
      </c>
      <c r="L2343">
        <v>2128</v>
      </c>
      <c r="M2343" t="s">
        <v>911</v>
      </c>
      <c r="N2343" t="s">
        <v>2420</v>
      </c>
      <c r="P2343">
        <v>20.58</v>
      </c>
      <c r="Q2343">
        <v>16.45</v>
      </c>
      <c r="R2343">
        <v>338.54</v>
      </c>
      <c r="S2343">
        <f>IFERROR(_xlfn.XLOOKUP(tbl_Facturas[[#This Row],[Key_Fact]],tbl_Manifiestos[Key_Manif],tbl_Manifiestos[Pagado a Broker],0),0)</f>
        <v>0</v>
      </c>
      <c r="T2343">
        <v>1673323.8499999959</v>
      </c>
    </row>
    <row r="2344" spans="1:20" x14ac:dyDescent="0.25">
      <c r="A2344" t="s">
        <v>5836</v>
      </c>
      <c r="B2344" t="str">
        <f>tbl_Facturas[[#This Row],[Factura]] &amp; "|" &amp; tbl_Facturas[[#This Row],[Proyecto OK]] &amp; "|" &amp; TEXT(tbl_Facturas[[#This Row],[Horas o Viaje]],"0.00") &amp; "|" &amp; TEXT(tbl_Facturas[[#This Row],[Costo unitario]],"0.00")</f>
        <v>2608|Martam|9.00|110.00</v>
      </c>
      <c r="C2344">
        <v>2608</v>
      </c>
      <c r="D2344">
        <v>371</v>
      </c>
      <c r="E2344" t="s">
        <v>1808</v>
      </c>
      <c r="G2344" t="s">
        <v>1940</v>
      </c>
      <c r="H2344" t="s">
        <v>2421</v>
      </c>
      <c r="I2344" s="134" t="s">
        <v>5339</v>
      </c>
      <c r="J2344" t="s">
        <v>2133</v>
      </c>
      <c r="K2344" t="s">
        <v>2133</v>
      </c>
      <c r="P2344">
        <v>9</v>
      </c>
      <c r="Q2344">
        <v>110</v>
      </c>
      <c r="R2344">
        <v>990</v>
      </c>
      <c r="S2344">
        <f>IFERROR(_xlfn.XLOOKUP(tbl_Facturas[[#This Row],[Key_Fact]],tbl_Manifiestos[Key_Manif],tbl_Manifiestos[Pagado a Broker],0),0)</f>
        <v>891</v>
      </c>
      <c r="T2344">
        <v>1674313.8499999959</v>
      </c>
    </row>
    <row r="2345" spans="1:20" x14ac:dyDescent="0.25">
      <c r="A2345" t="s">
        <v>5836</v>
      </c>
      <c r="B2345" t="str">
        <f>tbl_Facturas[[#This Row],[Factura]] &amp; "|" &amp; tbl_Facturas[[#This Row],[Proyecto OK]] &amp; "|" &amp; TEXT(tbl_Facturas[[#This Row],[Horas o Viaje]],"0.00") &amp; "|" &amp; TEXT(tbl_Facturas[[#This Row],[Costo unitario]],"0.00")</f>
        <v>2608|Martam|8.00|110.00</v>
      </c>
      <c r="C2345">
        <v>2608</v>
      </c>
      <c r="D2345">
        <v>28</v>
      </c>
      <c r="E2345" t="s">
        <v>5309</v>
      </c>
      <c r="G2345" t="s">
        <v>1285</v>
      </c>
      <c r="H2345" t="s">
        <v>2422</v>
      </c>
      <c r="I2345" s="134" t="s">
        <v>5339</v>
      </c>
      <c r="J2345" t="s">
        <v>2133</v>
      </c>
      <c r="K2345" t="s">
        <v>2133</v>
      </c>
      <c r="P2345">
        <v>8</v>
      </c>
      <c r="Q2345">
        <v>110</v>
      </c>
      <c r="R2345">
        <v>880</v>
      </c>
      <c r="S2345">
        <f>IFERROR(_xlfn.XLOOKUP(tbl_Facturas[[#This Row],[Key_Fact]],tbl_Manifiestos[Key_Manif],tbl_Manifiestos[Pagado a Broker],0),0)</f>
        <v>792</v>
      </c>
      <c r="T2345">
        <v>1675193.8499999959</v>
      </c>
    </row>
    <row r="2346" spans="1:20" x14ac:dyDescent="0.25">
      <c r="A2346" t="s">
        <v>5836</v>
      </c>
      <c r="B2346" t="str">
        <f>tbl_Facturas[[#This Row],[Factura]] &amp; "|" &amp; tbl_Facturas[[#This Row],[Proyecto OK]] &amp; "|" &amp; TEXT(tbl_Facturas[[#This Row],[Horas o Viaje]],"0.00") &amp; "|" &amp; TEXT(tbl_Facturas[[#This Row],[Costo unitario]],"0.00")</f>
        <v>2608|Martam|8.75|110.00</v>
      </c>
      <c r="C2346">
        <v>2608</v>
      </c>
      <c r="D2346">
        <v>114</v>
      </c>
      <c r="E2346" t="s">
        <v>27</v>
      </c>
      <c r="G2346" t="s">
        <v>57</v>
      </c>
      <c r="H2346" t="s">
        <v>2423</v>
      </c>
      <c r="I2346" s="134" t="s">
        <v>5339</v>
      </c>
      <c r="J2346" t="s">
        <v>2133</v>
      </c>
      <c r="K2346" t="s">
        <v>2133</v>
      </c>
      <c r="P2346">
        <v>8.75</v>
      </c>
      <c r="Q2346">
        <v>110</v>
      </c>
      <c r="R2346">
        <v>962.5</v>
      </c>
      <c r="S2346">
        <f>IFERROR(_xlfn.XLOOKUP(tbl_Facturas[[#This Row],[Key_Fact]],tbl_Manifiestos[Key_Manif],tbl_Manifiestos[Pagado a Broker],0),0)</f>
        <v>895.125</v>
      </c>
      <c r="T2346">
        <v>1676156.3499999959</v>
      </c>
    </row>
    <row r="2347" spans="1:20" x14ac:dyDescent="0.25">
      <c r="A2347" t="s">
        <v>5836</v>
      </c>
      <c r="B2347" t="str">
        <f>tbl_Facturas[[#This Row],[Factura]] &amp; "|" &amp; tbl_Facturas[[#This Row],[Proyecto OK]] &amp; "|" &amp; TEXT(tbl_Facturas[[#This Row],[Horas o Viaje]],"0.00") &amp; "|" &amp; TEXT(tbl_Facturas[[#This Row],[Costo unitario]],"0.00")</f>
        <v>2608|Martam|7.75|110.00</v>
      </c>
      <c r="C2347">
        <v>2608</v>
      </c>
      <c r="D2347">
        <v>2</v>
      </c>
      <c r="E2347" t="s">
        <v>5305</v>
      </c>
      <c r="G2347" t="s">
        <v>1770</v>
      </c>
      <c r="H2347" t="s">
        <v>2424</v>
      </c>
      <c r="I2347" s="134" t="s">
        <v>5339</v>
      </c>
      <c r="J2347" t="s">
        <v>2133</v>
      </c>
      <c r="K2347" t="s">
        <v>2133</v>
      </c>
      <c r="P2347">
        <v>7.75</v>
      </c>
      <c r="Q2347">
        <v>110</v>
      </c>
      <c r="R2347">
        <v>852.5</v>
      </c>
      <c r="S2347">
        <f>IFERROR(_xlfn.XLOOKUP(tbl_Facturas[[#This Row],[Key_Fact]],tbl_Manifiestos[Key_Manif],tbl_Manifiestos[Pagado a Broker],0),0)</f>
        <v>767.25</v>
      </c>
      <c r="T2347">
        <v>1677008.8499999959</v>
      </c>
    </row>
    <row r="2348" spans="1:20" x14ac:dyDescent="0.25">
      <c r="A2348" t="s">
        <v>5836</v>
      </c>
      <c r="B2348" t="str">
        <f>tbl_Facturas[[#This Row],[Factura]] &amp; "|" &amp; tbl_Facturas[[#This Row],[Proyecto OK]] &amp; "|" &amp; TEXT(tbl_Facturas[[#This Row],[Horas o Viaje]],"0.00") &amp; "|" &amp; TEXT(tbl_Facturas[[#This Row],[Costo unitario]],"0.00")</f>
        <v>2609|Oakland Water Main|8.25|130.00</v>
      </c>
      <c r="C2348">
        <v>2609</v>
      </c>
      <c r="D2348">
        <v>114</v>
      </c>
      <c r="E2348" t="s">
        <v>27</v>
      </c>
      <c r="G2348" t="s">
        <v>57</v>
      </c>
      <c r="H2348" t="s">
        <v>2425</v>
      </c>
      <c r="I2348" s="134" t="s">
        <v>5868</v>
      </c>
      <c r="J2348" t="s">
        <v>2426</v>
      </c>
      <c r="K2348" t="s">
        <v>2426</v>
      </c>
      <c r="P2348">
        <v>8.25</v>
      </c>
      <c r="Q2348">
        <v>130</v>
      </c>
      <c r="R2348">
        <v>1072.5</v>
      </c>
      <c r="S2348">
        <f>IFERROR(_xlfn.XLOOKUP(tbl_Facturas[[#This Row],[Key_Fact]],tbl_Manifiestos[Key_Manif],tbl_Manifiestos[Pagado a Broker],0),0)</f>
        <v>997.42500000000007</v>
      </c>
      <c r="T2348">
        <v>1678081.3499999959</v>
      </c>
    </row>
    <row r="2349" spans="1:20" x14ac:dyDescent="0.25">
      <c r="A2349" t="s">
        <v>5836</v>
      </c>
      <c r="B2349" t="str">
        <f>tbl_Facturas[[#This Row],[Factura]] &amp; "|" &amp; tbl_Facturas[[#This Row],[Proyecto OK]] &amp; "|" &amp; TEXT(tbl_Facturas[[#This Row],[Horas o Viaje]],"0.00") &amp; "|" &amp; TEXT(tbl_Facturas[[#This Row],[Costo unitario]],"0.00")</f>
        <v>2609|Oakland Water Main|8.25|130.00</v>
      </c>
      <c r="C2349">
        <v>2609</v>
      </c>
      <c r="D2349">
        <v>325</v>
      </c>
      <c r="E2349" t="s">
        <v>27</v>
      </c>
      <c r="G2349" t="s">
        <v>34</v>
      </c>
      <c r="H2349" t="s">
        <v>2427</v>
      </c>
      <c r="I2349" s="134" t="s">
        <v>5868</v>
      </c>
      <c r="J2349" t="s">
        <v>2426</v>
      </c>
      <c r="K2349" t="s">
        <v>2426</v>
      </c>
      <c r="P2349">
        <v>8.25</v>
      </c>
      <c r="Q2349">
        <v>130</v>
      </c>
      <c r="R2349">
        <v>1072.5</v>
      </c>
      <c r="S2349">
        <f>IFERROR(_xlfn.XLOOKUP(tbl_Facturas[[#This Row],[Key_Fact]],tbl_Manifiestos[Key_Manif],tbl_Manifiestos[Pagado a Broker],0),0)</f>
        <v>997.42500000000007</v>
      </c>
      <c r="T2349">
        <v>1679153.8499999959</v>
      </c>
    </row>
    <row r="2350" spans="1:20" x14ac:dyDescent="0.25">
      <c r="A2350" t="s">
        <v>5836</v>
      </c>
      <c r="B2350" t="str">
        <f>tbl_Facturas[[#This Row],[Factura]] &amp; "|" &amp; tbl_Facturas[[#This Row],[Proyecto OK]] &amp; "|" &amp; TEXT(tbl_Facturas[[#This Row],[Horas o Viaje]],"0.00") &amp; "|" &amp; TEXT(tbl_Facturas[[#This Row],[Costo unitario]],"0.00")</f>
        <v>2609|Oakland Water Main|8.50|130.00</v>
      </c>
      <c r="C2350">
        <v>2609</v>
      </c>
      <c r="D2350">
        <v>73</v>
      </c>
      <c r="E2350" t="s">
        <v>19</v>
      </c>
      <c r="G2350" t="s">
        <v>20</v>
      </c>
      <c r="H2350" t="s">
        <v>2428</v>
      </c>
      <c r="I2350" s="134" t="s">
        <v>5868</v>
      </c>
      <c r="J2350" t="s">
        <v>2426</v>
      </c>
      <c r="K2350" t="s">
        <v>2426</v>
      </c>
      <c r="P2350">
        <v>8.5</v>
      </c>
      <c r="Q2350">
        <v>130</v>
      </c>
      <c r="R2350">
        <v>1105</v>
      </c>
      <c r="S2350">
        <f>IFERROR(_xlfn.XLOOKUP(tbl_Facturas[[#This Row],[Key_Fact]],tbl_Manifiestos[Key_Manif],tbl_Manifiestos[Pagado a Broker],0),0)</f>
        <v>0</v>
      </c>
      <c r="T2350">
        <v>1680258.8499999959</v>
      </c>
    </row>
    <row r="2351" spans="1:20" x14ac:dyDescent="0.25">
      <c r="A2351" t="s">
        <v>5836</v>
      </c>
      <c r="B2351" t="str">
        <f>tbl_Facturas[[#This Row],[Factura]] &amp; "|" &amp; tbl_Facturas[[#This Row],[Proyecto OK]] &amp; "|" &amp; TEXT(tbl_Facturas[[#This Row],[Horas o Viaje]],"0.00") &amp; "|" &amp; TEXT(tbl_Facturas[[#This Row],[Costo unitario]],"0.00")</f>
        <v>2609|Oakland Water Main|7.25|130.00</v>
      </c>
      <c r="C2351">
        <v>2609</v>
      </c>
      <c r="D2351">
        <v>103</v>
      </c>
      <c r="E2351" t="s">
        <v>27</v>
      </c>
      <c r="G2351" t="s">
        <v>284</v>
      </c>
      <c r="H2351" t="s">
        <v>2429</v>
      </c>
      <c r="I2351" s="134" t="s">
        <v>5868</v>
      </c>
      <c r="J2351" t="s">
        <v>2426</v>
      </c>
      <c r="K2351" t="s">
        <v>2426</v>
      </c>
      <c r="P2351">
        <v>7.25</v>
      </c>
      <c r="Q2351">
        <v>130</v>
      </c>
      <c r="R2351">
        <v>942.5</v>
      </c>
      <c r="S2351">
        <f>IFERROR(_xlfn.XLOOKUP(tbl_Facturas[[#This Row],[Key_Fact]],tbl_Manifiestos[Key_Manif],tbl_Manifiestos[Pagado a Broker],0),0)</f>
        <v>876.52500000000009</v>
      </c>
      <c r="T2351">
        <v>1681201.3499999959</v>
      </c>
    </row>
    <row r="2352" spans="1:20" x14ac:dyDescent="0.25">
      <c r="A2352" t="s">
        <v>5836</v>
      </c>
      <c r="B2352" t="str">
        <f>tbl_Facturas[[#This Row],[Factura]] &amp; "|" &amp; tbl_Facturas[[#This Row],[Proyecto OK]] &amp; "|" &amp; TEXT(tbl_Facturas[[#This Row],[Horas o Viaje]],"0.00") &amp; "|" &amp; TEXT(tbl_Facturas[[#This Row],[Costo unitario]],"0.00")</f>
        <v>2610|AR Term|10.00|118.00</v>
      </c>
      <c r="C2352">
        <v>2610</v>
      </c>
      <c r="D2352">
        <v>617</v>
      </c>
      <c r="E2352" t="s">
        <v>27</v>
      </c>
      <c r="G2352" t="s">
        <v>36</v>
      </c>
      <c r="H2352" t="s">
        <v>2430</v>
      </c>
      <c r="I2352" s="134" t="s">
        <v>5324</v>
      </c>
      <c r="J2352" t="s">
        <v>1039</v>
      </c>
      <c r="K2352" s="240" t="s">
        <v>1039</v>
      </c>
      <c r="P2352">
        <v>10</v>
      </c>
      <c r="Q2352">
        <v>118</v>
      </c>
      <c r="R2352">
        <v>1180</v>
      </c>
      <c r="S2352">
        <f>IFERROR(_xlfn.XLOOKUP(tbl_Facturas[[#This Row],[Key_Fact]],tbl_Manifiestos[Key_Manif],tbl_Manifiestos[Pagado a Broker],0),0)</f>
        <v>1097.4000000000001</v>
      </c>
      <c r="T2352">
        <v>1682381.3499999959</v>
      </c>
    </row>
    <row r="2353" spans="1:20" x14ac:dyDescent="0.25">
      <c r="A2353" t="s">
        <v>5836</v>
      </c>
      <c r="B2353" t="str">
        <f>tbl_Facturas[[#This Row],[Factura]] &amp; "|" &amp; tbl_Facturas[[#This Row],[Proyecto OK]] &amp; "|" &amp; TEXT(tbl_Facturas[[#This Row],[Horas o Viaje]],"0.00") &amp; "|" &amp; TEXT(tbl_Facturas[[#This Row],[Costo unitario]],"0.00")</f>
        <v>2610|AR Term|10.00|118.00</v>
      </c>
      <c r="C2353">
        <v>2610</v>
      </c>
      <c r="D2353">
        <v>617</v>
      </c>
      <c r="E2353" t="s">
        <v>27</v>
      </c>
      <c r="G2353" t="s">
        <v>36</v>
      </c>
      <c r="H2353" t="s">
        <v>2431</v>
      </c>
      <c r="I2353" s="134" t="s">
        <v>5324</v>
      </c>
      <c r="J2353" t="s">
        <v>1039</v>
      </c>
      <c r="K2353" s="240" t="s">
        <v>1039</v>
      </c>
      <c r="P2353">
        <v>10</v>
      </c>
      <c r="Q2353">
        <v>118</v>
      </c>
      <c r="R2353">
        <v>1180</v>
      </c>
      <c r="S2353">
        <f>IFERROR(_xlfn.XLOOKUP(tbl_Facturas[[#This Row],[Key_Fact]],tbl_Manifiestos[Key_Manif],tbl_Manifiestos[Pagado a Broker],0),0)</f>
        <v>1097.4000000000001</v>
      </c>
      <c r="T2353">
        <v>1683561.3499999959</v>
      </c>
    </row>
    <row r="2354" spans="1:20" x14ac:dyDescent="0.25">
      <c r="A2354" t="s">
        <v>5836</v>
      </c>
      <c r="B2354" t="str">
        <f>tbl_Facturas[[#This Row],[Factura]] &amp; "|" &amp; tbl_Facturas[[#This Row],[Proyecto OK]] &amp; "|" &amp; TEXT(tbl_Facturas[[#This Row],[Horas o Viaje]],"0.00") &amp; "|" &amp; TEXT(tbl_Facturas[[#This Row],[Costo unitario]],"0.00")</f>
        <v>2610|AR Term|11.75|118.00</v>
      </c>
      <c r="C2354">
        <v>2610</v>
      </c>
      <c r="D2354">
        <v>617</v>
      </c>
      <c r="E2354" t="s">
        <v>27</v>
      </c>
      <c r="G2354" t="s">
        <v>36</v>
      </c>
      <c r="H2354" t="s">
        <v>2432</v>
      </c>
      <c r="I2354" s="134" t="s">
        <v>5324</v>
      </c>
      <c r="J2354" t="s">
        <v>1039</v>
      </c>
      <c r="K2354" s="240" t="s">
        <v>1039</v>
      </c>
      <c r="P2354">
        <v>11.75</v>
      </c>
      <c r="Q2354">
        <v>118</v>
      </c>
      <c r="R2354">
        <v>1386.5</v>
      </c>
      <c r="S2354">
        <f>IFERROR(_xlfn.XLOOKUP(tbl_Facturas[[#This Row],[Key_Fact]],tbl_Manifiestos[Key_Manif],tbl_Manifiestos[Pagado a Broker],0),0)</f>
        <v>1289.4450000000002</v>
      </c>
      <c r="T2354">
        <v>1684947.8499999959</v>
      </c>
    </row>
    <row r="2355" spans="1:20" x14ac:dyDescent="0.25">
      <c r="A2355" t="s">
        <v>5836</v>
      </c>
      <c r="B2355" t="str">
        <f>tbl_Facturas[[#This Row],[Factura]] &amp; "|" &amp; tbl_Facturas[[#This Row],[Proyecto OK]] &amp; "|" &amp; TEXT(tbl_Facturas[[#This Row],[Horas o Viaje]],"0.00") &amp; "|" &amp; TEXT(tbl_Facturas[[#This Row],[Costo unitario]],"0.00")</f>
        <v>2610|AR Term|9.50|118.00</v>
      </c>
      <c r="C2355">
        <v>2610</v>
      </c>
      <c r="D2355">
        <v>617</v>
      </c>
      <c r="E2355" t="s">
        <v>27</v>
      </c>
      <c r="G2355" t="s">
        <v>36</v>
      </c>
      <c r="H2355" t="s">
        <v>2433</v>
      </c>
      <c r="I2355" s="134" t="s">
        <v>5324</v>
      </c>
      <c r="J2355" t="s">
        <v>1039</v>
      </c>
      <c r="K2355" s="240" t="s">
        <v>1039</v>
      </c>
      <c r="P2355">
        <v>9.5</v>
      </c>
      <c r="Q2355">
        <v>118</v>
      </c>
      <c r="R2355">
        <v>1121</v>
      </c>
      <c r="S2355">
        <f>IFERROR(_xlfn.XLOOKUP(tbl_Facturas[[#This Row],[Key_Fact]],tbl_Manifiestos[Key_Manif],tbl_Manifiestos[Pagado a Broker],0),0)</f>
        <v>1042.53</v>
      </c>
      <c r="T2355">
        <v>1686068.8499999959</v>
      </c>
    </row>
    <row r="2356" spans="1:20" x14ac:dyDescent="0.25">
      <c r="A2356" t="s">
        <v>5836</v>
      </c>
      <c r="B2356" t="str">
        <f>tbl_Facturas[[#This Row],[Factura]] &amp; "|" &amp; tbl_Facturas[[#This Row],[Proyecto OK]] &amp; "|" &amp; TEXT(tbl_Facturas[[#This Row],[Horas o Viaje]],"0.00") &amp; "|" &amp; TEXT(tbl_Facturas[[#This Row],[Costo unitario]],"0.00")</f>
        <v>2610|AR Term|9.00|118.00</v>
      </c>
      <c r="C2356">
        <v>2610</v>
      </c>
      <c r="D2356">
        <v>617</v>
      </c>
      <c r="E2356" t="s">
        <v>27</v>
      </c>
      <c r="G2356" t="s">
        <v>36</v>
      </c>
      <c r="H2356" t="s">
        <v>2434</v>
      </c>
      <c r="I2356" s="134" t="s">
        <v>5324</v>
      </c>
      <c r="J2356" t="s">
        <v>1039</v>
      </c>
      <c r="K2356" s="240" t="s">
        <v>1039</v>
      </c>
      <c r="P2356">
        <v>9</v>
      </c>
      <c r="Q2356">
        <v>118</v>
      </c>
      <c r="R2356">
        <v>1062</v>
      </c>
      <c r="S2356">
        <f>IFERROR(_xlfn.XLOOKUP(tbl_Facturas[[#This Row],[Key_Fact]],tbl_Manifiestos[Key_Manif],tbl_Manifiestos[Pagado a Broker],0),0)</f>
        <v>987.66000000000008</v>
      </c>
      <c r="T2356">
        <v>1687130.8499999959</v>
      </c>
    </row>
    <row r="2357" spans="1:20" x14ac:dyDescent="0.25">
      <c r="A2357" t="s">
        <v>5836</v>
      </c>
      <c r="B2357" t="str">
        <f>tbl_Facturas[[#This Row],[Factura]] &amp; "|" &amp; tbl_Facturas[[#This Row],[Proyecto OK]] &amp; "|" &amp; TEXT(tbl_Facturas[[#This Row],[Horas o Viaje]],"0.00") &amp; "|" &amp; TEXT(tbl_Facturas[[#This Row],[Costo unitario]],"0.00")</f>
        <v>2611|OAM|6.50|105.00</v>
      </c>
      <c r="C2357">
        <v>2611</v>
      </c>
      <c r="D2357">
        <v>67</v>
      </c>
      <c r="E2357" t="s">
        <v>27</v>
      </c>
      <c r="G2357" t="s">
        <v>28</v>
      </c>
      <c r="H2357" t="s">
        <v>2435</v>
      </c>
      <c r="I2357" s="134" t="s">
        <v>5867</v>
      </c>
      <c r="J2357" t="s">
        <v>787</v>
      </c>
      <c r="K2357" t="s">
        <v>787</v>
      </c>
      <c r="P2357">
        <v>6.5</v>
      </c>
      <c r="Q2357">
        <v>105</v>
      </c>
      <c r="R2357">
        <v>682.5</v>
      </c>
      <c r="S2357">
        <f>IFERROR(_xlfn.XLOOKUP(tbl_Facturas[[#This Row],[Key_Fact]],tbl_Manifiestos[Key_Manif],tbl_Manifiestos[Pagado a Broker],0),0)</f>
        <v>634.72500000000002</v>
      </c>
      <c r="T2357">
        <v>1687813.3499999959</v>
      </c>
    </row>
    <row r="2358" spans="1:20" x14ac:dyDescent="0.25">
      <c r="A2358" t="s">
        <v>5836</v>
      </c>
      <c r="B2358" t="str">
        <f>tbl_Facturas[[#This Row],[Factura]] &amp; "|" &amp; tbl_Facturas[[#This Row],[Proyecto OK]] &amp; "|" &amp; TEXT(tbl_Facturas[[#This Row],[Horas o Viaje]],"0.00") &amp; "|" &amp; TEXT(tbl_Facturas[[#This Row],[Costo unitario]],"0.00")</f>
        <v>2611|OAM|10.50|105.00</v>
      </c>
      <c r="C2358">
        <v>2611</v>
      </c>
      <c r="D2358">
        <v>25</v>
      </c>
      <c r="E2358" t="s">
        <v>1339</v>
      </c>
      <c r="G2358" t="s">
        <v>1340</v>
      </c>
      <c r="H2358" t="s">
        <v>2436</v>
      </c>
      <c r="I2358" s="134" t="s">
        <v>5867</v>
      </c>
      <c r="J2358" t="s">
        <v>787</v>
      </c>
      <c r="K2358" t="s">
        <v>787</v>
      </c>
      <c r="P2358">
        <v>10.5</v>
      </c>
      <c r="Q2358">
        <v>105</v>
      </c>
      <c r="R2358">
        <v>1102.5</v>
      </c>
      <c r="S2358">
        <f>IFERROR(_xlfn.XLOOKUP(tbl_Facturas[[#This Row],[Key_Fact]],tbl_Manifiestos[Key_Manif],tbl_Manifiestos[Pagado a Broker],0),0)</f>
        <v>992.25</v>
      </c>
      <c r="T2358">
        <v>1688915.8499999959</v>
      </c>
    </row>
    <row r="2359" spans="1:20" x14ac:dyDescent="0.25">
      <c r="A2359" t="s">
        <v>5836</v>
      </c>
      <c r="B2359" t="str">
        <f>tbl_Facturas[[#This Row],[Factura]] &amp; "|" &amp; tbl_Facturas[[#This Row],[Proyecto OK]] &amp; "|" &amp; TEXT(tbl_Facturas[[#This Row],[Horas o Viaje]],"0.00") &amp; "|" &amp; TEXT(tbl_Facturas[[#This Row],[Costo unitario]],"0.00")</f>
        <v>2611|OAM|6.25|105.00</v>
      </c>
      <c r="C2359">
        <v>2611</v>
      </c>
      <c r="D2359">
        <v>25</v>
      </c>
      <c r="E2359" t="s">
        <v>1339</v>
      </c>
      <c r="G2359" t="s">
        <v>1340</v>
      </c>
      <c r="H2359" t="s">
        <v>2437</v>
      </c>
      <c r="I2359" s="134" t="s">
        <v>5867</v>
      </c>
      <c r="J2359" t="s">
        <v>787</v>
      </c>
      <c r="K2359" t="s">
        <v>787</v>
      </c>
      <c r="P2359">
        <v>6.25</v>
      </c>
      <c r="Q2359">
        <v>105</v>
      </c>
      <c r="R2359">
        <v>656.25</v>
      </c>
      <c r="S2359">
        <f>IFERROR(_xlfn.XLOOKUP(tbl_Facturas[[#This Row],[Key_Fact]],tbl_Manifiestos[Key_Manif],tbl_Manifiestos[Pagado a Broker],0),0)</f>
        <v>590.625</v>
      </c>
      <c r="T2359">
        <v>1689572.0999999959</v>
      </c>
    </row>
    <row r="2360" spans="1:20" x14ac:dyDescent="0.25">
      <c r="A2360" t="s">
        <v>5836</v>
      </c>
      <c r="B2360" t="str">
        <f>tbl_Facturas[[#This Row],[Factura]] &amp; "|" &amp; tbl_Facturas[[#This Row],[Proyecto OK]] &amp; "|" &amp; TEXT(tbl_Facturas[[#This Row],[Horas o Viaje]],"0.00") &amp; "|" &amp; TEXT(tbl_Facturas[[#This Row],[Costo unitario]],"0.00")</f>
        <v>2611|OAM|9.00|105.00</v>
      </c>
      <c r="C2360">
        <v>2611</v>
      </c>
      <c r="D2360">
        <v>25</v>
      </c>
      <c r="E2360" t="s">
        <v>1339</v>
      </c>
      <c r="G2360" t="s">
        <v>1340</v>
      </c>
      <c r="H2360" t="s">
        <v>2438</v>
      </c>
      <c r="I2360" s="134" t="s">
        <v>5867</v>
      </c>
      <c r="J2360" t="s">
        <v>787</v>
      </c>
      <c r="K2360" t="s">
        <v>787</v>
      </c>
      <c r="P2360">
        <v>9</v>
      </c>
      <c r="Q2360">
        <v>105</v>
      </c>
      <c r="R2360">
        <v>945</v>
      </c>
      <c r="S2360">
        <f>IFERROR(_xlfn.XLOOKUP(tbl_Facturas[[#This Row],[Key_Fact]],tbl_Manifiestos[Key_Manif],tbl_Manifiestos[Pagado a Broker],0),0)</f>
        <v>850.5</v>
      </c>
      <c r="T2360">
        <v>1690517.0999999959</v>
      </c>
    </row>
    <row r="2361" spans="1:20" x14ac:dyDescent="0.25">
      <c r="A2361" t="s">
        <v>5836</v>
      </c>
      <c r="B2361" t="str">
        <f>tbl_Facturas[[#This Row],[Factura]] &amp; "|" &amp; tbl_Facturas[[#This Row],[Proyecto OK]] &amp; "|" &amp; TEXT(tbl_Facturas[[#This Row],[Horas o Viaje]],"0.00") &amp; "|" &amp; TEXT(tbl_Facturas[[#This Row],[Costo unitario]],"0.00")</f>
        <v>2611|OAM|3.75|105.00</v>
      </c>
      <c r="C2361">
        <v>2611</v>
      </c>
      <c r="D2361">
        <v>25</v>
      </c>
      <c r="E2361" t="s">
        <v>1339</v>
      </c>
      <c r="G2361" t="s">
        <v>1340</v>
      </c>
      <c r="H2361" t="s">
        <v>2439</v>
      </c>
      <c r="I2361" s="134" t="s">
        <v>5867</v>
      </c>
      <c r="J2361" t="s">
        <v>787</v>
      </c>
      <c r="K2361" t="s">
        <v>787</v>
      </c>
      <c r="P2361">
        <v>3.75</v>
      </c>
      <c r="Q2361">
        <v>105</v>
      </c>
      <c r="R2361">
        <v>393.75</v>
      </c>
      <c r="S2361">
        <f>IFERROR(_xlfn.XLOOKUP(tbl_Facturas[[#This Row],[Key_Fact]],tbl_Manifiestos[Key_Manif],tbl_Manifiestos[Pagado a Broker],0),0)</f>
        <v>354.375</v>
      </c>
      <c r="T2361">
        <v>1690910.8499999959</v>
      </c>
    </row>
    <row r="2362" spans="1:20" x14ac:dyDescent="0.25">
      <c r="A2362" t="s">
        <v>5836</v>
      </c>
      <c r="B2362" t="str">
        <f>tbl_Facturas[[#This Row],[Factura]] &amp; "|" &amp; tbl_Facturas[[#This Row],[Proyecto OK]] &amp; "|" &amp; TEXT(tbl_Facturas[[#This Row],[Horas o Viaje]],"0.00") &amp; "|" &amp; TEXT(tbl_Facturas[[#This Row],[Costo unitario]],"0.00")</f>
        <v>2612|JV|10.50|105.00</v>
      </c>
      <c r="C2362">
        <v>2612</v>
      </c>
      <c r="D2362">
        <v>25</v>
      </c>
      <c r="E2362" t="s">
        <v>1339</v>
      </c>
      <c r="G2362" t="s">
        <v>1340</v>
      </c>
      <c r="H2362" t="s">
        <v>2440</v>
      </c>
      <c r="I2362" s="134" t="s">
        <v>5328</v>
      </c>
      <c r="J2362" t="s">
        <v>711</v>
      </c>
      <c r="K2362" t="s">
        <v>711</v>
      </c>
      <c r="P2362">
        <v>10.5</v>
      </c>
      <c r="Q2362">
        <v>105</v>
      </c>
      <c r="R2362">
        <v>1102.5</v>
      </c>
      <c r="S2362">
        <f>IFERROR(_xlfn.XLOOKUP(tbl_Facturas[[#This Row],[Key_Fact]],tbl_Manifiestos[Key_Manif],tbl_Manifiestos[Pagado a Broker],0),0)</f>
        <v>992.25</v>
      </c>
      <c r="T2362">
        <v>1692013.3499999959</v>
      </c>
    </row>
    <row r="2363" spans="1:20" x14ac:dyDescent="0.25">
      <c r="A2363" t="s">
        <v>5836</v>
      </c>
      <c r="B2363" t="str">
        <f>tbl_Facturas[[#This Row],[Factura]] &amp; "|" &amp; tbl_Facturas[[#This Row],[Proyecto OK]] &amp; "|" &amp; TEXT(tbl_Facturas[[#This Row],[Horas o Viaje]],"0.00") &amp; "|" &amp; TEXT(tbl_Facturas[[#This Row],[Costo unitario]],"0.00")</f>
        <v>2612|JV|7.50|105.00</v>
      </c>
      <c r="C2363">
        <v>2612</v>
      </c>
      <c r="D2363">
        <v>356</v>
      </c>
      <c r="E2363" t="s">
        <v>27</v>
      </c>
      <c r="G2363" t="s">
        <v>122</v>
      </c>
      <c r="H2363" t="s">
        <v>2441</v>
      </c>
      <c r="I2363" s="134" t="s">
        <v>5328</v>
      </c>
      <c r="J2363" t="s">
        <v>711</v>
      </c>
      <c r="K2363" t="s">
        <v>711</v>
      </c>
      <c r="P2363">
        <v>7.5</v>
      </c>
      <c r="Q2363">
        <v>105</v>
      </c>
      <c r="R2363">
        <v>787.5</v>
      </c>
      <c r="S2363">
        <f>IFERROR(_xlfn.XLOOKUP(tbl_Facturas[[#This Row],[Key_Fact]],tbl_Manifiestos[Key_Manif],tbl_Manifiestos[Pagado a Broker],0),0)</f>
        <v>732.375</v>
      </c>
      <c r="T2363">
        <v>1692800.8499999959</v>
      </c>
    </row>
    <row r="2364" spans="1:20" x14ac:dyDescent="0.25">
      <c r="A2364" t="s">
        <v>5836</v>
      </c>
      <c r="B2364" t="str">
        <f>tbl_Facturas[[#This Row],[Factura]] &amp; "|" &amp; tbl_Facturas[[#This Row],[Proyecto OK]] &amp; "|" &amp; TEXT(tbl_Facturas[[#This Row],[Horas o Viaje]],"0.00") &amp; "|" &amp; TEXT(tbl_Facturas[[#This Row],[Costo unitario]],"0.00")</f>
        <v>2612|JV|6.75|105.00</v>
      </c>
      <c r="C2364">
        <v>2612</v>
      </c>
      <c r="D2364">
        <v>325</v>
      </c>
      <c r="E2364" t="s">
        <v>27</v>
      </c>
      <c r="G2364" t="s">
        <v>34</v>
      </c>
      <c r="H2364" t="s">
        <v>2442</v>
      </c>
      <c r="I2364" s="134" t="s">
        <v>5328</v>
      </c>
      <c r="J2364" t="s">
        <v>711</v>
      </c>
      <c r="K2364" t="s">
        <v>711</v>
      </c>
      <c r="P2364">
        <v>6.75</v>
      </c>
      <c r="Q2364">
        <v>105</v>
      </c>
      <c r="R2364">
        <v>708.75</v>
      </c>
      <c r="S2364">
        <f>IFERROR(_xlfn.XLOOKUP(tbl_Facturas[[#This Row],[Key_Fact]],tbl_Manifiestos[Key_Manif],tbl_Manifiestos[Pagado a Broker],0),0)</f>
        <v>659.13750000000005</v>
      </c>
      <c r="T2364">
        <v>1693509.5999999959</v>
      </c>
    </row>
    <row r="2365" spans="1:20" x14ac:dyDescent="0.25">
      <c r="A2365" t="s">
        <v>5836</v>
      </c>
      <c r="B2365" t="str">
        <f>tbl_Facturas[[#This Row],[Factura]] &amp; "|" &amp; tbl_Facturas[[#This Row],[Proyecto OK]] &amp; "|" &amp; TEXT(tbl_Facturas[[#This Row],[Horas o Viaje]],"0.00") &amp; "|" &amp; TEXT(tbl_Facturas[[#This Row],[Costo unitario]],"0.00")</f>
        <v>2612|JV|8.25|105.00</v>
      </c>
      <c r="C2365">
        <v>2612</v>
      </c>
      <c r="D2365">
        <v>515</v>
      </c>
      <c r="E2365" t="s">
        <v>27</v>
      </c>
      <c r="G2365" t="s">
        <v>54</v>
      </c>
      <c r="H2365" t="s">
        <v>2443</v>
      </c>
      <c r="I2365" s="134" t="s">
        <v>5328</v>
      </c>
      <c r="J2365" t="s">
        <v>711</v>
      </c>
      <c r="K2365" t="s">
        <v>711</v>
      </c>
      <c r="P2365">
        <v>8.25</v>
      </c>
      <c r="Q2365">
        <v>105</v>
      </c>
      <c r="R2365">
        <v>866.25</v>
      </c>
      <c r="S2365">
        <f>IFERROR(_xlfn.XLOOKUP(tbl_Facturas[[#This Row],[Key_Fact]],tbl_Manifiestos[Key_Manif],tbl_Manifiestos[Pagado a Broker],0),0)</f>
        <v>805.61250000000007</v>
      </c>
      <c r="T2365">
        <v>1694375.8499999959</v>
      </c>
    </row>
    <row r="2366" spans="1:20" x14ac:dyDescent="0.25">
      <c r="A2366" t="s">
        <v>5836</v>
      </c>
      <c r="B2366" t="str">
        <f>tbl_Facturas[[#This Row],[Factura]] &amp; "|" &amp; tbl_Facturas[[#This Row],[Proyecto OK]] &amp; "|" &amp; TEXT(tbl_Facturas[[#This Row],[Horas o Viaje]],"0.00") &amp; "|" &amp; TEXT(tbl_Facturas[[#This Row],[Costo unitario]],"0.00")</f>
        <v>2612|JV|8.00|105.00</v>
      </c>
      <c r="C2366">
        <v>2612</v>
      </c>
      <c r="D2366">
        <v>325</v>
      </c>
      <c r="E2366" t="s">
        <v>27</v>
      </c>
      <c r="G2366" t="s">
        <v>34</v>
      </c>
      <c r="H2366" t="s">
        <v>2444</v>
      </c>
      <c r="I2366" s="134" t="s">
        <v>5328</v>
      </c>
      <c r="J2366" t="s">
        <v>711</v>
      </c>
      <c r="K2366" t="s">
        <v>711</v>
      </c>
      <c r="P2366">
        <v>8</v>
      </c>
      <c r="Q2366">
        <v>105</v>
      </c>
      <c r="R2366">
        <v>840</v>
      </c>
      <c r="S2366">
        <f>IFERROR(_xlfn.XLOOKUP(tbl_Facturas[[#This Row],[Key_Fact]],tbl_Manifiestos[Key_Manif],tbl_Manifiestos[Pagado a Broker],0),0)</f>
        <v>781.2</v>
      </c>
      <c r="T2366">
        <v>1695215.8499999959</v>
      </c>
    </row>
    <row r="2367" spans="1:20" x14ac:dyDescent="0.25">
      <c r="A2367" t="s">
        <v>5836</v>
      </c>
      <c r="B2367" t="str">
        <f>tbl_Facturas[[#This Row],[Factura]] &amp; "|" &amp; tbl_Facturas[[#This Row],[Proyecto OK]] &amp; "|" &amp; TEXT(tbl_Facturas[[#This Row],[Horas o Viaje]],"0.00") &amp; "|" &amp; TEXT(tbl_Facturas[[#This Row],[Costo unitario]],"0.00")</f>
        <v>2612|JV|5.75|105.00</v>
      </c>
      <c r="C2367">
        <v>2612</v>
      </c>
      <c r="D2367">
        <v>25</v>
      </c>
      <c r="E2367" t="s">
        <v>1339</v>
      </c>
      <c r="G2367" t="s">
        <v>1340</v>
      </c>
      <c r="H2367" t="s">
        <v>2445</v>
      </c>
      <c r="I2367" s="134" t="s">
        <v>5328</v>
      </c>
      <c r="J2367" t="s">
        <v>711</v>
      </c>
      <c r="K2367" t="s">
        <v>711</v>
      </c>
      <c r="P2367">
        <v>5.75</v>
      </c>
      <c r="Q2367">
        <v>105</v>
      </c>
      <c r="R2367">
        <v>603.75</v>
      </c>
      <c r="S2367">
        <f>IFERROR(_xlfn.XLOOKUP(tbl_Facturas[[#This Row],[Key_Fact]],tbl_Manifiestos[Key_Manif],tbl_Manifiestos[Pagado a Broker],0),0)</f>
        <v>543.375</v>
      </c>
      <c r="T2367">
        <v>1695819.5999999959</v>
      </c>
    </row>
    <row r="2368" spans="1:20" x14ac:dyDescent="0.25">
      <c r="A2368" t="s">
        <v>5837</v>
      </c>
      <c r="B2368" t="str">
        <f>tbl_Facturas[[#This Row],[Factura]] &amp; "|" &amp; tbl_Facturas[[#This Row],[Proyecto OK]] &amp; "|" &amp; TEXT(tbl_Facturas[[#This Row],[Horas o Viaje]],"0.00") &amp; "|" &amp; TEXT(tbl_Facturas[[#This Row],[Costo unitario]],"0.00")</f>
        <v>2613|Lead Service Replacement|9.50|120.00</v>
      </c>
      <c r="C2368">
        <v>2613</v>
      </c>
      <c r="D2368">
        <v>54</v>
      </c>
      <c r="E2368" t="s">
        <v>19</v>
      </c>
      <c r="G2368" t="s">
        <v>479</v>
      </c>
      <c r="H2368" t="s">
        <v>2446</v>
      </c>
      <c r="I2368" s="134" t="s">
        <v>5322</v>
      </c>
      <c r="J2368" t="s">
        <v>2447</v>
      </c>
      <c r="K2368" t="s">
        <v>5881</v>
      </c>
      <c r="L2368" t="s">
        <v>5901</v>
      </c>
      <c r="P2368">
        <v>9.5</v>
      </c>
      <c r="Q2368">
        <v>120</v>
      </c>
      <c r="R2368">
        <v>1140</v>
      </c>
      <c r="S2368">
        <f>IFERROR(_xlfn.XLOOKUP(tbl_Facturas[[#This Row],[Key_Fact]],tbl_Manifiestos[Key_Manif],tbl_Manifiestos[Pagado a Broker],0),0)</f>
        <v>0</v>
      </c>
      <c r="T2368">
        <v>1696959.5999999959</v>
      </c>
    </row>
    <row r="2369" spans="1:20" x14ac:dyDescent="0.25">
      <c r="A2369" t="s">
        <v>5837</v>
      </c>
      <c r="B2369" t="str">
        <f>tbl_Facturas[[#This Row],[Factura]] &amp; "|" &amp; tbl_Facturas[[#This Row],[Proyecto OK]] &amp; "|" &amp; TEXT(tbl_Facturas[[#This Row],[Horas o Viaje]],"0.00") &amp; "|" &amp; TEXT(tbl_Facturas[[#This Row],[Costo unitario]],"0.00")</f>
        <v>2613|Lead Service Replacement|9.00|120.00</v>
      </c>
      <c r="C2369">
        <v>2613</v>
      </c>
      <c r="D2369">
        <v>54</v>
      </c>
      <c r="E2369" t="s">
        <v>19</v>
      </c>
      <c r="G2369" t="s">
        <v>479</v>
      </c>
      <c r="H2369" t="s">
        <v>2448</v>
      </c>
      <c r="I2369" s="134" t="s">
        <v>5322</v>
      </c>
      <c r="J2369" t="s">
        <v>2447</v>
      </c>
      <c r="K2369" t="s">
        <v>5881</v>
      </c>
      <c r="L2369" t="s">
        <v>5901</v>
      </c>
      <c r="P2369">
        <v>9</v>
      </c>
      <c r="Q2369">
        <v>120</v>
      </c>
      <c r="R2369">
        <v>1080</v>
      </c>
      <c r="S2369">
        <f>IFERROR(_xlfn.XLOOKUP(tbl_Facturas[[#This Row],[Key_Fact]],tbl_Manifiestos[Key_Manif],tbl_Manifiestos[Pagado a Broker],0),0)</f>
        <v>0</v>
      </c>
      <c r="T2369">
        <v>1698039.5999999959</v>
      </c>
    </row>
    <row r="2370" spans="1:20" x14ac:dyDescent="0.25">
      <c r="A2370" t="s">
        <v>5837</v>
      </c>
      <c r="B2370" t="str">
        <f>tbl_Facturas[[#This Row],[Factura]] &amp; "|" &amp; tbl_Facturas[[#This Row],[Proyecto OK]] &amp; "|" &amp; TEXT(tbl_Facturas[[#This Row],[Horas o Viaje]],"0.00") &amp; "|" &amp; TEXT(tbl_Facturas[[#This Row],[Costo unitario]],"0.00")</f>
        <v>2613|Lead Service Replacement|8.00|120.00</v>
      </c>
      <c r="C2370">
        <v>2613</v>
      </c>
      <c r="D2370">
        <v>54</v>
      </c>
      <c r="E2370" t="s">
        <v>19</v>
      </c>
      <c r="G2370" t="s">
        <v>479</v>
      </c>
      <c r="H2370" t="s">
        <v>2449</v>
      </c>
      <c r="I2370" s="134" t="s">
        <v>5322</v>
      </c>
      <c r="J2370" t="s">
        <v>2447</v>
      </c>
      <c r="K2370" t="s">
        <v>5881</v>
      </c>
      <c r="L2370" t="s">
        <v>5901</v>
      </c>
      <c r="P2370">
        <v>8</v>
      </c>
      <c r="Q2370">
        <v>120</v>
      </c>
      <c r="R2370">
        <v>960</v>
      </c>
      <c r="S2370">
        <f>IFERROR(_xlfn.XLOOKUP(tbl_Facturas[[#This Row],[Key_Fact]],tbl_Manifiestos[Key_Manif],tbl_Manifiestos[Pagado a Broker],0),0)</f>
        <v>0</v>
      </c>
      <c r="T2370">
        <v>1698999.5999999959</v>
      </c>
    </row>
    <row r="2371" spans="1:20" x14ac:dyDescent="0.25">
      <c r="A2371" t="s">
        <v>5837</v>
      </c>
      <c r="B2371" t="str">
        <f>tbl_Facturas[[#This Row],[Factura]] &amp; "|" &amp; tbl_Facturas[[#This Row],[Proyecto OK]] &amp; "|" &amp; TEXT(tbl_Facturas[[#This Row],[Horas o Viaje]],"0.00") &amp; "|" &amp; TEXT(tbl_Facturas[[#This Row],[Costo unitario]],"0.00")</f>
        <v>2613|Lead Service Replacement|8.00|120.00</v>
      </c>
      <c r="C2371">
        <v>2613</v>
      </c>
      <c r="D2371">
        <v>54</v>
      </c>
      <c r="E2371" t="s">
        <v>19</v>
      </c>
      <c r="G2371" t="s">
        <v>479</v>
      </c>
      <c r="H2371" t="s">
        <v>2450</v>
      </c>
      <c r="I2371" s="134" t="s">
        <v>5322</v>
      </c>
      <c r="J2371" t="s">
        <v>2447</v>
      </c>
      <c r="K2371" t="s">
        <v>5881</v>
      </c>
      <c r="L2371" t="s">
        <v>5901</v>
      </c>
      <c r="P2371">
        <v>8</v>
      </c>
      <c r="Q2371">
        <v>120</v>
      </c>
      <c r="R2371">
        <v>960</v>
      </c>
      <c r="S2371">
        <f>IFERROR(_xlfn.XLOOKUP(tbl_Facturas[[#This Row],[Key_Fact]],tbl_Manifiestos[Key_Manif],tbl_Manifiestos[Pagado a Broker],0),0)</f>
        <v>0</v>
      </c>
      <c r="T2371">
        <v>1699959.5999999959</v>
      </c>
    </row>
    <row r="2372" spans="1:20" x14ac:dyDescent="0.25">
      <c r="A2372" t="s">
        <v>5837</v>
      </c>
      <c r="B2372" t="str">
        <f>tbl_Facturas[[#This Row],[Factura]] &amp; "|" &amp; tbl_Facturas[[#This Row],[Proyecto OK]] &amp; "|" &amp; TEXT(tbl_Facturas[[#This Row],[Horas o Viaje]],"0.00") &amp; "|" &amp; TEXT(tbl_Facturas[[#This Row],[Costo unitario]],"0.00")</f>
        <v>2613|Lead Service Replacement|7.00|120.00</v>
      </c>
      <c r="C2372">
        <v>2613</v>
      </c>
      <c r="D2372">
        <v>54</v>
      </c>
      <c r="E2372" t="s">
        <v>19</v>
      </c>
      <c r="G2372" t="s">
        <v>479</v>
      </c>
      <c r="H2372" t="s">
        <v>2451</v>
      </c>
      <c r="I2372" s="134" t="s">
        <v>5322</v>
      </c>
      <c r="J2372" t="s">
        <v>2447</v>
      </c>
      <c r="K2372" t="s">
        <v>5881</v>
      </c>
      <c r="L2372" t="s">
        <v>5901</v>
      </c>
      <c r="P2372">
        <v>7</v>
      </c>
      <c r="Q2372">
        <v>120</v>
      </c>
      <c r="R2372">
        <v>840</v>
      </c>
      <c r="S2372">
        <f>IFERROR(_xlfn.XLOOKUP(tbl_Facturas[[#This Row],[Key_Fact]],tbl_Manifiestos[Key_Manif],tbl_Manifiestos[Pagado a Broker],0),0)</f>
        <v>0</v>
      </c>
      <c r="T2372">
        <v>1700799.5999999959</v>
      </c>
    </row>
    <row r="2373" spans="1:20" x14ac:dyDescent="0.25">
      <c r="A2373" t="s">
        <v>5837</v>
      </c>
      <c r="B2373" t="str">
        <f>tbl_Facturas[[#This Row],[Factura]] &amp; "|" &amp; tbl_Facturas[[#This Row],[Proyecto OK]] &amp; "|" &amp; TEXT(tbl_Facturas[[#This Row],[Horas o Viaje]],"0.00") &amp; "|" &amp; TEXT(tbl_Facturas[[#This Row],[Costo unitario]],"0.00")</f>
        <v>2614|Berry Project|2.00|130.00</v>
      </c>
      <c r="C2373">
        <v>2614</v>
      </c>
      <c r="D2373">
        <v>73</v>
      </c>
      <c r="E2373" t="s">
        <v>19</v>
      </c>
      <c r="G2373" t="s">
        <v>20</v>
      </c>
      <c r="H2373" t="s">
        <v>2452</v>
      </c>
      <c r="I2373" s="134" t="s">
        <v>5322</v>
      </c>
      <c r="J2373" t="s">
        <v>1219</v>
      </c>
      <c r="K2373" t="s">
        <v>5883</v>
      </c>
      <c r="L2373">
        <v>2513</v>
      </c>
      <c r="P2373">
        <v>2</v>
      </c>
      <c r="Q2373">
        <v>130</v>
      </c>
      <c r="R2373">
        <v>260</v>
      </c>
      <c r="S2373">
        <f>IFERROR(_xlfn.XLOOKUP(tbl_Facturas[[#This Row],[Key_Fact]],tbl_Manifiestos[Key_Manif],tbl_Manifiestos[Pagado a Broker],0),0)</f>
        <v>241.8</v>
      </c>
      <c r="T2373">
        <v>1701059.5999999959</v>
      </c>
    </row>
    <row r="2374" spans="1:20" x14ac:dyDescent="0.25">
      <c r="A2374" t="s">
        <v>5837</v>
      </c>
      <c r="B2374" t="str">
        <f>tbl_Facturas[[#This Row],[Factura]] &amp; "|" &amp; tbl_Facturas[[#This Row],[Proyecto OK]] &amp; "|" &amp; TEXT(tbl_Facturas[[#This Row],[Horas o Viaje]],"0.00") &amp; "|" &amp; TEXT(tbl_Facturas[[#This Row],[Costo unitario]],"0.00")</f>
        <v>2614|Berry Project|1.00|420.00</v>
      </c>
      <c r="C2374">
        <v>2614</v>
      </c>
      <c r="D2374">
        <v>302</v>
      </c>
      <c r="E2374" t="s">
        <v>1264</v>
      </c>
      <c r="G2374" t="s">
        <v>2453</v>
      </c>
      <c r="H2374" t="s">
        <v>2454</v>
      </c>
      <c r="I2374" s="134" t="s">
        <v>5322</v>
      </c>
      <c r="J2374" t="s">
        <v>1219</v>
      </c>
      <c r="K2374" t="s">
        <v>5883</v>
      </c>
      <c r="L2374">
        <v>2513</v>
      </c>
      <c r="M2374" t="s">
        <v>622</v>
      </c>
      <c r="P2374">
        <v>1</v>
      </c>
      <c r="Q2374">
        <v>420</v>
      </c>
      <c r="R2374">
        <v>420</v>
      </c>
      <c r="S2374">
        <f>IFERROR(_xlfn.XLOOKUP(tbl_Facturas[[#This Row],[Key_Fact]],tbl_Manifiestos[Key_Manif],tbl_Manifiestos[Pagado a Broker],0),0)</f>
        <v>390.6</v>
      </c>
      <c r="T2374">
        <v>1701479.5999999959</v>
      </c>
    </row>
    <row r="2375" spans="1:20" x14ac:dyDescent="0.25">
      <c r="A2375" t="s">
        <v>5837</v>
      </c>
      <c r="B2375" t="str">
        <f>tbl_Facturas[[#This Row],[Factura]] &amp; "|" &amp; tbl_Facturas[[#This Row],[Proyecto OK]] &amp; "|" &amp; TEXT(tbl_Facturas[[#This Row],[Horas o Viaje]],"0.00") &amp; "|" &amp; TEXT(tbl_Facturas[[#This Row],[Costo unitario]],"0.00")</f>
        <v>2614|Berry Project|2.50|130.00</v>
      </c>
      <c r="C2375">
        <v>2614</v>
      </c>
      <c r="D2375">
        <v>302</v>
      </c>
      <c r="E2375" t="s">
        <v>1264</v>
      </c>
      <c r="G2375" t="s">
        <v>2453</v>
      </c>
      <c r="H2375" t="s">
        <v>2455</v>
      </c>
      <c r="I2375" s="134" t="s">
        <v>5322</v>
      </c>
      <c r="J2375" t="s">
        <v>1219</v>
      </c>
      <c r="K2375" t="s">
        <v>5883</v>
      </c>
      <c r="L2375">
        <v>2513</v>
      </c>
      <c r="P2375">
        <v>2.5</v>
      </c>
      <c r="Q2375">
        <v>130</v>
      </c>
      <c r="R2375">
        <v>325</v>
      </c>
      <c r="S2375">
        <f>IFERROR(_xlfn.XLOOKUP(tbl_Facturas[[#This Row],[Key_Fact]],tbl_Manifiestos[Key_Manif],tbl_Manifiestos[Pagado a Broker],0),0)</f>
        <v>302.25</v>
      </c>
      <c r="T2375">
        <v>1701804.5999999959</v>
      </c>
    </row>
    <row r="2376" spans="1:20" x14ac:dyDescent="0.25">
      <c r="A2376" t="s">
        <v>5837</v>
      </c>
      <c r="B2376" t="str">
        <f>tbl_Facturas[[#This Row],[Factura]] &amp; "|" &amp; tbl_Facturas[[#This Row],[Proyecto OK]] &amp; "|" &amp; TEXT(tbl_Facturas[[#This Row],[Horas o Viaje]],"0.00") &amp; "|" &amp; TEXT(tbl_Facturas[[#This Row],[Costo unitario]],"0.00")</f>
        <v>2614|Berry Project|1.00|420.00</v>
      </c>
      <c r="C2376">
        <v>2614</v>
      </c>
      <c r="D2376">
        <v>356</v>
      </c>
      <c r="E2376" t="s">
        <v>27</v>
      </c>
      <c r="G2376" t="s">
        <v>122</v>
      </c>
      <c r="H2376" t="s">
        <v>2456</v>
      </c>
      <c r="I2376" s="134" t="s">
        <v>5322</v>
      </c>
      <c r="J2376" t="s">
        <v>1219</v>
      </c>
      <c r="K2376" t="s">
        <v>5883</v>
      </c>
      <c r="L2376">
        <v>2513</v>
      </c>
      <c r="M2376" t="s">
        <v>622</v>
      </c>
      <c r="P2376">
        <v>1</v>
      </c>
      <c r="Q2376">
        <v>420</v>
      </c>
      <c r="R2376">
        <v>420</v>
      </c>
      <c r="S2376">
        <f>IFERROR(_xlfn.XLOOKUP(tbl_Facturas[[#This Row],[Key_Fact]],tbl_Manifiestos[Key_Manif],tbl_Manifiestos[Pagado a Broker],0),0)</f>
        <v>390.6</v>
      </c>
      <c r="T2376">
        <v>1702224.5999999959</v>
      </c>
    </row>
    <row r="2377" spans="1:20" x14ac:dyDescent="0.25">
      <c r="A2377" t="s">
        <v>5837</v>
      </c>
      <c r="B2377" t="str">
        <f>tbl_Facturas[[#This Row],[Factura]] &amp; "|" &amp; tbl_Facturas[[#This Row],[Proyecto OK]] &amp; "|" &amp; TEXT(tbl_Facturas[[#This Row],[Horas o Viaje]],"0.00") &amp; "|" &amp; TEXT(tbl_Facturas[[#This Row],[Costo unitario]],"0.00")</f>
        <v>2614|Berry Project|3.00|130.00</v>
      </c>
      <c r="C2377">
        <v>2614</v>
      </c>
      <c r="D2377">
        <v>356</v>
      </c>
      <c r="E2377" t="s">
        <v>27</v>
      </c>
      <c r="G2377" t="s">
        <v>122</v>
      </c>
      <c r="H2377" t="s">
        <v>2457</v>
      </c>
      <c r="I2377" s="134" t="s">
        <v>5322</v>
      </c>
      <c r="J2377" t="s">
        <v>1219</v>
      </c>
      <c r="K2377" t="s">
        <v>5883</v>
      </c>
      <c r="L2377">
        <v>2513</v>
      </c>
      <c r="P2377">
        <v>3</v>
      </c>
      <c r="Q2377">
        <v>130</v>
      </c>
      <c r="R2377">
        <v>390</v>
      </c>
      <c r="S2377">
        <f>IFERROR(_xlfn.XLOOKUP(tbl_Facturas[[#This Row],[Key_Fact]],tbl_Manifiestos[Key_Manif],tbl_Manifiestos[Pagado a Broker],0),0)</f>
        <v>362.70000000000005</v>
      </c>
      <c r="T2377">
        <v>1702614.5999999959</v>
      </c>
    </row>
    <row r="2378" spans="1:20" x14ac:dyDescent="0.25">
      <c r="A2378" t="s">
        <v>5837</v>
      </c>
      <c r="B2378" t="str">
        <f>tbl_Facturas[[#This Row],[Factura]] &amp; "|" &amp; tbl_Facturas[[#This Row],[Proyecto OK]] &amp; "|" &amp; TEXT(tbl_Facturas[[#This Row],[Horas o Viaje]],"0.00") &amp; "|" &amp; TEXT(tbl_Facturas[[#This Row],[Costo unitario]],"0.00")</f>
        <v>2614|Berry Project|3.00|130.00</v>
      </c>
      <c r="C2378">
        <v>2614</v>
      </c>
      <c r="D2378">
        <v>371</v>
      </c>
      <c r="E2378" t="s">
        <v>1808</v>
      </c>
      <c r="G2378" t="s">
        <v>1940</v>
      </c>
      <c r="H2378" t="s">
        <v>2458</v>
      </c>
      <c r="I2378" s="134" t="s">
        <v>5322</v>
      </c>
      <c r="J2378" t="s">
        <v>1219</v>
      </c>
      <c r="K2378" t="s">
        <v>5883</v>
      </c>
      <c r="L2378">
        <v>2513</v>
      </c>
      <c r="P2378">
        <v>3</v>
      </c>
      <c r="Q2378">
        <v>130</v>
      </c>
      <c r="R2378">
        <v>390</v>
      </c>
      <c r="S2378">
        <f>IFERROR(_xlfn.XLOOKUP(tbl_Facturas[[#This Row],[Key_Fact]],tbl_Manifiestos[Key_Manif],tbl_Manifiestos[Pagado a Broker],0),0)</f>
        <v>362.70000000000005</v>
      </c>
      <c r="T2378">
        <v>1703004.5999999959</v>
      </c>
    </row>
    <row r="2379" spans="1:20" x14ac:dyDescent="0.25">
      <c r="A2379" t="s">
        <v>5837</v>
      </c>
      <c r="B2379" t="str">
        <f>tbl_Facturas[[#This Row],[Factura]] &amp; "|" &amp; tbl_Facturas[[#This Row],[Proyecto OK]] &amp; "|" &amp; TEXT(tbl_Facturas[[#This Row],[Horas o Viaje]],"0.00") &amp; "|" &amp; TEXT(tbl_Facturas[[#This Row],[Costo unitario]],"0.00")</f>
        <v>2614|Berry Project|8.50|130.00</v>
      </c>
      <c r="C2379">
        <v>2614</v>
      </c>
      <c r="D2379">
        <v>102</v>
      </c>
      <c r="E2379" t="s">
        <v>1264</v>
      </c>
      <c r="G2379" t="s">
        <v>1265</v>
      </c>
      <c r="H2379" t="s">
        <v>2459</v>
      </c>
      <c r="I2379" s="134" t="s">
        <v>5322</v>
      </c>
      <c r="J2379" t="s">
        <v>1219</v>
      </c>
      <c r="K2379" t="s">
        <v>5883</v>
      </c>
      <c r="L2379">
        <v>2513</v>
      </c>
      <c r="P2379">
        <v>8.5</v>
      </c>
      <c r="Q2379">
        <v>130</v>
      </c>
      <c r="R2379">
        <v>1105</v>
      </c>
      <c r="S2379">
        <f>IFERROR(_xlfn.XLOOKUP(tbl_Facturas[[#This Row],[Key_Fact]],tbl_Manifiestos[Key_Manif],tbl_Manifiestos[Pagado a Broker],0),0)</f>
        <v>0</v>
      </c>
      <c r="T2379">
        <v>1704109.5999999959</v>
      </c>
    </row>
    <row r="2380" spans="1:20" x14ac:dyDescent="0.25">
      <c r="A2380" t="s">
        <v>5837</v>
      </c>
      <c r="B2380" t="str">
        <f>tbl_Facturas[[#This Row],[Factura]] &amp; "|" &amp; tbl_Facturas[[#This Row],[Proyecto OK]] &amp; "|" &amp; TEXT(tbl_Facturas[[#This Row],[Horas o Viaje]],"0.00") &amp; "|" &amp; TEXT(tbl_Facturas[[#This Row],[Costo unitario]],"0.00")</f>
        <v>2614|Berry Project|1.00|420.00</v>
      </c>
      <c r="C2380">
        <v>2614</v>
      </c>
      <c r="D2380">
        <v>676</v>
      </c>
      <c r="E2380" t="s">
        <v>1261</v>
      </c>
      <c r="G2380" t="s">
        <v>1262</v>
      </c>
      <c r="H2380" t="s">
        <v>2460</v>
      </c>
      <c r="I2380" s="134" t="s">
        <v>5322</v>
      </c>
      <c r="J2380" t="s">
        <v>1219</v>
      </c>
      <c r="K2380" t="s">
        <v>5883</v>
      </c>
      <c r="L2380">
        <v>2513</v>
      </c>
      <c r="M2380" t="s">
        <v>622</v>
      </c>
      <c r="P2380">
        <v>1</v>
      </c>
      <c r="Q2380">
        <v>420</v>
      </c>
      <c r="R2380">
        <v>420</v>
      </c>
      <c r="S2380">
        <f>IFERROR(_xlfn.XLOOKUP(tbl_Facturas[[#This Row],[Key_Fact]],tbl_Manifiestos[Key_Manif],tbl_Manifiestos[Pagado a Broker],0),0)</f>
        <v>390.6</v>
      </c>
      <c r="T2380">
        <v>1704529.5999999959</v>
      </c>
    </row>
    <row r="2381" spans="1:20" x14ac:dyDescent="0.25">
      <c r="A2381" t="s">
        <v>5837</v>
      </c>
      <c r="B2381" t="str">
        <f>tbl_Facturas[[#This Row],[Factura]] &amp; "|" &amp; tbl_Facturas[[#This Row],[Proyecto OK]] &amp; "|" &amp; TEXT(tbl_Facturas[[#This Row],[Horas o Viaje]],"0.00") &amp; "|" &amp; TEXT(tbl_Facturas[[#This Row],[Costo unitario]],"0.00")</f>
        <v>2614|Berry Project|3.00|130.00</v>
      </c>
      <c r="C2381">
        <v>2614</v>
      </c>
      <c r="D2381">
        <v>676</v>
      </c>
      <c r="E2381" t="s">
        <v>1261</v>
      </c>
      <c r="G2381" t="s">
        <v>1262</v>
      </c>
      <c r="H2381" t="s">
        <v>2461</v>
      </c>
      <c r="I2381" s="134" t="s">
        <v>5322</v>
      </c>
      <c r="J2381" t="s">
        <v>1219</v>
      </c>
      <c r="K2381" t="s">
        <v>5883</v>
      </c>
      <c r="L2381">
        <v>2513</v>
      </c>
      <c r="P2381">
        <v>3</v>
      </c>
      <c r="Q2381">
        <v>130</v>
      </c>
      <c r="R2381">
        <v>390</v>
      </c>
      <c r="S2381">
        <f>IFERROR(_xlfn.XLOOKUP(tbl_Facturas[[#This Row],[Key_Fact]],tbl_Manifiestos[Key_Manif],tbl_Manifiestos[Pagado a Broker],0),0)</f>
        <v>362.70000000000005</v>
      </c>
      <c r="T2381">
        <v>1704919.5999999959</v>
      </c>
    </row>
    <row r="2382" spans="1:20" x14ac:dyDescent="0.25">
      <c r="A2382" t="s">
        <v>5837</v>
      </c>
      <c r="B2382" t="str">
        <f>tbl_Facturas[[#This Row],[Factura]] &amp; "|" &amp; tbl_Facturas[[#This Row],[Proyecto OK]] &amp; "|" &amp; TEXT(tbl_Facturas[[#This Row],[Horas o Viaje]],"0.00") &amp; "|" &amp; TEXT(tbl_Facturas[[#This Row],[Costo unitario]],"0.00")</f>
        <v>2614|Berry Project|3.00|130.00</v>
      </c>
      <c r="C2382">
        <v>2614</v>
      </c>
      <c r="D2382">
        <v>676</v>
      </c>
      <c r="E2382" t="s">
        <v>1261</v>
      </c>
      <c r="G2382" t="s">
        <v>1262</v>
      </c>
      <c r="H2382" t="s">
        <v>2462</v>
      </c>
      <c r="I2382" s="134" t="s">
        <v>5322</v>
      </c>
      <c r="J2382" t="s">
        <v>1219</v>
      </c>
      <c r="K2382" t="s">
        <v>5883</v>
      </c>
      <c r="L2382">
        <v>2513</v>
      </c>
      <c r="P2382">
        <v>3</v>
      </c>
      <c r="Q2382">
        <v>130</v>
      </c>
      <c r="R2382">
        <v>390</v>
      </c>
      <c r="S2382">
        <f>IFERROR(_xlfn.XLOOKUP(tbl_Facturas[[#This Row],[Key_Fact]],tbl_Manifiestos[Key_Manif],tbl_Manifiestos[Pagado a Broker],0),0)</f>
        <v>362.70000000000005</v>
      </c>
      <c r="T2382">
        <v>1705309.5999999959</v>
      </c>
    </row>
    <row r="2383" spans="1:20" x14ac:dyDescent="0.25">
      <c r="A2383" t="s">
        <v>5837</v>
      </c>
      <c r="B2383" t="str">
        <f>tbl_Facturas[[#This Row],[Factura]] &amp; "|" &amp; tbl_Facturas[[#This Row],[Proyecto OK]] &amp; "|" &amp; TEXT(tbl_Facturas[[#This Row],[Horas o Viaje]],"0.00") &amp; "|" &amp; TEXT(tbl_Facturas[[#This Row],[Costo unitario]],"0.00")</f>
        <v>2614|Berry Project|1.00|420.00</v>
      </c>
      <c r="C2383">
        <v>2614</v>
      </c>
      <c r="D2383">
        <v>103</v>
      </c>
      <c r="E2383" t="s">
        <v>27</v>
      </c>
      <c r="G2383" t="s">
        <v>284</v>
      </c>
      <c r="H2383" t="s">
        <v>2463</v>
      </c>
      <c r="I2383" s="134" t="s">
        <v>5322</v>
      </c>
      <c r="J2383" t="s">
        <v>1219</v>
      </c>
      <c r="K2383" t="s">
        <v>5883</v>
      </c>
      <c r="L2383">
        <v>2513</v>
      </c>
      <c r="M2383" t="s">
        <v>622</v>
      </c>
      <c r="P2383">
        <v>1</v>
      </c>
      <c r="Q2383">
        <v>420</v>
      </c>
      <c r="R2383">
        <v>420</v>
      </c>
      <c r="S2383">
        <f>IFERROR(_xlfn.XLOOKUP(tbl_Facturas[[#This Row],[Key_Fact]],tbl_Manifiestos[Key_Manif],tbl_Manifiestos[Pagado a Broker],0),0)</f>
        <v>390.6</v>
      </c>
      <c r="T2383">
        <v>1705729.5999999959</v>
      </c>
    </row>
    <row r="2384" spans="1:20" x14ac:dyDescent="0.25">
      <c r="A2384" t="s">
        <v>5837</v>
      </c>
      <c r="B2384" t="str">
        <f>tbl_Facturas[[#This Row],[Factura]] &amp; "|" &amp; tbl_Facturas[[#This Row],[Proyecto OK]] &amp; "|" &amp; TEXT(tbl_Facturas[[#This Row],[Horas o Viaje]],"0.00") &amp; "|" &amp; TEXT(tbl_Facturas[[#This Row],[Costo unitario]],"0.00")</f>
        <v>2614|Berry Project|7.50|130.00</v>
      </c>
      <c r="C2384">
        <v>2614</v>
      </c>
      <c r="D2384">
        <v>103</v>
      </c>
      <c r="E2384" t="s">
        <v>27</v>
      </c>
      <c r="G2384" t="s">
        <v>284</v>
      </c>
      <c r="H2384" t="s">
        <v>2464</v>
      </c>
      <c r="I2384" s="134" t="s">
        <v>5322</v>
      </c>
      <c r="J2384" t="s">
        <v>1219</v>
      </c>
      <c r="K2384" t="s">
        <v>5883</v>
      </c>
      <c r="L2384">
        <v>2513</v>
      </c>
      <c r="P2384">
        <v>7.5</v>
      </c>
      <c r="Q2384">
        <v>130</v>
      </c>
      <c r="R2384">
        <v>975</v>
      </c>
      <c r="S2384">
        <f>IFERROR(_xlfn.XLOOKUP(tbl_Facturas[[#This Row],[Key_Fact]],tbl_Manifiestos[Key_Manif],tbl_Manifiestos[Pagado a Broker],0),0)</f>
        <v>906.75</v>
      </c>
      <c r="T2384">
        <v>1706704.5999999959</v>
      </c>
    </row>
    <row r="2385" spans="1:20" x14ac:dyDescent="0.25">
      <c r="A2385" t="s">
        <v>5837</v>
      </c>
      <c r="B2385" t="str">
        <f>tbl_Facturas[[#This Row],[Factura]] &amp; "|" &amp; tbl_Facturas[[#This Row],[Proyecto OK]] &amp; "|" &amp; TEXT(tbl_Facturas[[#This Row],[Horas o Viaje]],"0.00") &amp; "|" &amp; TEXT(tbl_Facturas[[#This Row],[Costo unitario]],"0.00")</f>
        <v>2614|Berry Project|1.00|420.00</v>
      </c>
      <c r="C2385">
        <v>2614</v>
      </c>
      <c r="D2385">
        <v>1</v>
      </c>
      <c r="E2385" t="s">
        <v>5305</v>
      </c>
      <c r="G2385" t="s">
        <v>1220</v>
      </c>
      <c r="H2385" t="s">
        <v>2465</v>
      </c>
      <c r="I2385" s="134" t="s">
        <v>5322</v>
      </c>
      <c r="J2385" t="s">
        <v>1219</v>
      </c>
      <c r="K2385" t="s">
        <v>5883</v>
      </c>
      <c r="L2385">
        <v>2513</v>
      </c>
      <c r="M2385" t="s">
        <v>622</v>
      </c>
      <c r="P2385">
        <v>1</v>
      </c>
      <c r="Q2385">
        <v>420</v>
      </c>
      <c r="R2385">
        <v>420</v>
      </c>
      <c r="S2385">
        <f>IFERROR(_xlfn.XLOOKUP(tbl_Facturas[[#This Row],[Key_Fact]],tbl_Manifiestos[Key_Manif],tbl_Manifiestos[Pagado a Broker],0),0)</f>
        <v>390.6</v>
      </c>
      <c r="T2385">
        <v>1707124.5999999959</v>
      </c>
    </row>
    <row r="2386" spans="1:20" x14ac:dyDescent="0.25">
      <c r="A2386" t="s">
        <v>5837</v>
      </c>
      <c r="B2386" t="str">
        <f>tbl_Facturas[[#This Row],[Factura]] &amp; "|" &amp; tbl_Facturas[[#This Row],[Proyecto OK]] &amp; "|" &amp; TEXT(tbl_Facturas[[#This Row],[Horas o Viaje]],"0.00") &amp; "|" &amp; TEXT(tbl_Facturas[[#This Row],[Costo unitario]],"0.00")</f>
        <v>2614|Berry Project|2.00|130.00</v>
      </c>
      <c r="C2386">
        <v>2614</v>
      </c>
      <c r="D2386">
        <v>73</v>
      </c>
      <c r="E2386" t="s">
        <v>19</v>
      </c>
      <c r="G2386" t="s">
        <v>20</v>
      </c>
      <c r="H2386" t="s">
        <v>2466</v>
      </c>
      <c r="I2386" s="134" t="s">
        <v>5322</v>
      </c>
      <c r="J2386" t="s">
        <v>1219</v>
      </c>
      <c r="K2386" t="s">
        <v>5883</v>
      </c>
      <c r="L2386">
        <v>2513</v>
      </c>
      <c r="P2386">
        <v>2</v>
      </c>
      <c r="Q2386">
        <v>130</v>
      </c>
      <c r="R2386">
        <v>260</v>
      </c>
      <c r="S2386">
        <f>IFERROR(_xlfn.XLOOKUP(tbl_Facturas[[#This Row],[Key_Fact]],tbl_Manifiestos[Key_Manif],tbl_Manifiestos[Pagado a Broker],0),0)</f>
        <v>241.8</v>
      </c>
      <c r="T2386">
        <v>1707384.5999999959</v>
      </c>
    </row>
    <row r="2387" spans="1:20" x14ac:dyDescent="0.25">
      <c r="A2387" t="s">
        <v>5837</v>
      </c>
      <c r="B2387" t="str">
        <f>tbl_Facturas[[#This Row],[Factura]] &amp; "|" &amp; tbl_Facturas[[#This Row],[Proyecto OK]] &amp; "|" &amp; TEXT(tbl_Facturas[[#This Row],[Horas o Viaje]],"0.00") &amp; "|" &amp; TEXT(tbl_Facturas[[#This Row],[Costo unitario]],"0.00")</f>
        <v>2614|Berry Project|1.00|420.00</v>
      </c>
      <c r="C2387">
        <v>2614</v>
      </c>
      <c r="D2387">
        <v>73</v>
      </c>
      <c r="E2387" t="s">
        <v>19</v>
      </c>
      <c r="G2387" t="s">
        <v>20</v>
      </c>
      <c r="H2387" t="s">
        <v>2467</v>
      </c>
      <c r="I2387" s="134" t="s">
        <v>5322</v>
      </c>
      <c r="J2387" t="s">
        <v>1219</v>
      </c>
      <c r="K2387" t="s">
        <v>5883</v>
      </c>
      <c r="L2387">
        <v>2513</v>
      </c>
      <c r="M2387" t="s">
        <v>622</v>
      </c>
      <c r="P2387">
        <v>1</v>
      </c>
      <c r="Q2387">
        <v>420</v>
      </c>
      <c r="R2387">
        <v>420</v>
      </c>
      <c r="S2387">
        <f>IFERROR(_xlfn.XLOOKUP(tbl_Facturas[[#This Row],[Key_Fact]],tbl_Manifiestos[Key_Manif],tbl_Manifiestos[Pagado a Broker],0),0)</f>
        <v>390.6</v>
      </c>
      <c r="T2387">
        <v>1707804.5999999959</v>
      </c>
    </row>
    <row r="2388" spans="1:20" x14ac:dyDescent="0.25">
      <c r="A2388" t="s">
        <v>5837</v>
      </c>
      <c r="B2388" t="str">
        <f>tbl_Facturas[[#This Row],[Factura]] &amp; "|" &amp; tbl_Facturas[[#This Row],[Proyecto OK]] &amp; "|" &amp; TEXT(tbl_Facturas[[#This Row],[Horas o Viaje]],"0.00") &amp; "|" &amp; TEXT(tbl_Facturas[[#This Row],[Costo unitario]],"0.00")</f>
        <v>2614|Berry Project|1.00|420.00</v>
      </c>
      <c r="C2388">
        <v>2614</v>
      </c>
      <c r="D2388">
        <v>73</v>
      </c>
      <c r="E2388" t="s">
        <v>19</v>
      </c>
      <c r="G2388" t="s">
        <v>20</v>
      </c>
      <c r="H2388" t="s">
        <v>2468</v>
      </c>
      <c r="I2388" s="134" t="s">
        <v>5322</v>
      </c>
      <c r="J2388" t="s">
        <v>1219</v>
      </c>
      <c r="K2388" t="s">
        <v>5883</v>
      </c>
      <c r="L2388">
        <v>2513</v>
      </c>
      <c r="M2388" t="s">
        <v>622</v>
      </c>
      <c r="P2388">
        <v>1</v>
      </c>
      <c r="Q2388">
        <v>420</v>
      </c>
      <c r="R2388">
        <v>420</v>
      </c>
      <c r="S2388">
        <f>IFERROR(_xlfn.XLOOKUP(tbl_Facturas[[#This Row],[Key_Fact]],tbl_Manifiestos[Key_Manif],tbl_Manifiestos[Pagado a Broker],0),0)</f>
        <v>390.6</v>
      </c>
      <c r="T2388">
        <v>1708224.5999999959</v>
      </c>
    </row>
    <row r="2389" spans="1:20" x14ac:dyDescent="0.25">
      <c r="A2389" t="s">
        <v>5837</v>
      </c>
      <c r="B2389" t="str">
        <f>tbl_Facturas[[#This Row],[Factura]] &amp; "|" &amp; tbl_Facturas[[#This Row],[Proyecto OK]] &amp; "|" &amp; TEXT(tbl_Facturas[[#This Row],[Horas o Viaje]],"0.00") &amp; "|" &amp; TEXT(tbl_Facturas[[#This Row],[Costo unitario]],"0.00")</f>
        <v>2614|Berry Project|4.50|130.00</v>
      </c>
      <c r="C2389">
        <v>2614</v>
      </c>
      <c r="D2389">
        <v>103</v>
      </c>
      <c r="E2389" t="s">
        <v>27</v>
      </c>
      <c r="G2389" t="s">
        <v>284</v>
      </c>
      <c r="H2389" t="s">
        <v>2469</v>
      </c>
      <c r="I2389" s="134" t="s">
        <v>5322</v>
      </c>
      <c r="J2389" t="s">
        <v>1219</v>
      </c>
      <c r="K2389" t="s">
        <v>5883</v>
      </c>
      <c r="L2389">
        <v>2513</v>
      </c>
      <c r="P2389">
        <v>4.5</v>
      </c>
      <c r="Q2389">
        <v>130</v>
      </c>
      <c r="R2389">
        <v>585</v>
      </c>
      <c r="S2389">
        <f>IFERROR(_xlfn.XLOOKUP(tbl_Facturas[[#This Row],[Key_Fact]],tbl_Manifiestos[Key_Manif],tbl_Manifiestos[Pagado a Broker],0),0)</f>
        <v>544.05000000000007</v>
      </c>
      <c r="T2389">
        <v>1708809.5999999959</v>
      </c>
    </row>
    <row r="2390" spans="1:20" x14ac:dyDescent="0.25">
      <c r="A2390" t="s">
        <v>5837</v>
      </c>
      <c r="B2390" t="str">
        <f>tbl_Facturas[[#This Row],[Factura]] &amp; "|" &amp; tbl_Facturas[[#This Row],[Proyecto OK]] &amp; "|" &amp; TEXT(tbl_Facturas[[#This Row],[Horas o Viaje]],"0.00") &amp; "|" &amp; TEXT(tbl_Facturas[[#This Row],[Costo unitario]],"0.00")</f>
        <v>2614|Berry Project|2.00|130.00</v>
      </c>
      <c r="C2390">
        <v>2614</v>
      </c>
      <c r="D2390">
        <v>103</v>
      </c>
      <c r="E2390" t="s">
        <v>27</v>
      </c>
      <c r="G2390" t="s">
        <v>284</v>
      </c>
      <c r="H2390" t="s">
        <v>2470</v>
      </c>
      <c r="I2390" s="134" t="s">
        <v>5322</v>
      </c>
      <c r="J2390" t="s">
        <v>1219</v>
      </c>
      <c r="K2390" t="s">
        <v>5883</v>
      </c>
      <c r="L2390">
        <v>2513</v>
      </c>
      <c r="P2390">
        <v>2</v>
      </c>
      <c r="Q2390">
        <v>130</v>
      </c>
      <c r="R2390">
        <v>260</v>
      </c>
      <c r="S2390">
        <f>IFERROR(_xlfn.XLOOKUP(tbl_Facturas[[#This Row],[Key_Fact]],tbl_Manifiestos[Key_Manif],tbl_Manifiestos[Pagado a Broker],0),0)</f>
        <v>241.8</v>
      </c>
      <c r="T2390">
        <v>1709069.5999999959</v>
      </c>
    </row>
    <row r="2391" spans="1:20" x14ac:dyDescent="0.25">
      <c r="A2391" t="s">
        <v>5837</v>
      </c>
      <c r="B2391" t="str">
        <f>tbl_Facturas[[#This Row],[Factura]] &amp; "|" &amp; tbl_Facturas[[#This Row],[Proyecto OK]] &amp; "|" &amp; TEXT(tbl_Facturas[[#This Row],[Horas o Viaje]],"0.00") &amp; "|" &amp; TEXT(tbl_Facturas[[#This Row],[Costo unitario]],"0.00")</f>
        <v>2614|Berry Project|1.00|420.00</v>
      </c>
      <c r="C2391">
        <v>2614</v>
      </c>
      <c r="D2391">
        <v>103</v>
      </c>
      <c r="E2391" t="s">
        <v>27</v>
      </c>
      <c r="G2391" t="s">
        <v>284</v>
      </c>
      <c r="H2391" t="s">
        <v>2471</v>
      </c>
      <c r="I2391" s="134" t="s">
        <v>5322</v>
      </c>
      <c r="J2391" t="s">
        <v>1219</v>
      </c>
      <c r="K2391" t="s">
        <v>5883</v>
      </c>
      <c r="L2391">
        <v>2513</v>
      </c>
      <c r="M2391" t="s">
        <v>622</v>
      </c>
      <c r="P2391">
        <v>1</v>
      </c>
      <c r="Q2391">
        <v>420</v>
      </c>
      <c r="R2391">
        <v>420</v>
      </c>
      <c r="S2391">
        <f>IFERROR(_xlfn.XLOOKUP(tbl_Facturas[[#This Row],[Key_Fact]],tbl_Manifiestos[Key_Manif],tbl_Manifiestos[Pagado a Broker],0),0)</f>
        <v>390.6</v>
      </c>
      <c r="T2391">
        <v>1709489.5999999959</v>
      </c>
    </row>
    <row r="2392" spans="1:20" x14ac:dyDescent="0.25">
      <c r="A2392" t="s">
        <v>5837</v>
      </c>
      <c r="B2392" t="str">
        <f>tbl_Facturas[[#This Row],[Factura]] &amp; "|" &amp; tbl_Facturas[[#This Row],[Proyecto OK]] &amp; "|" &amp; TEXT(tbl_Facturas[[#This Row],[Horas o Viaje]],"0.00") &amp; "|" &amp; TEXT(tbl_Facturas[[#This Row],[Costo unitario]],"0.00")</f>
        <v>2614|Berry Project|2.25|130.00</v>
      </c>
      <c r="C2392">
        <v>2614</v>
      </c>
      <c r="D2392">
        <v>677</v>
      </c>
      <c r="E2392" t="s">
        <v>1261</v>
      </c>
      <c r="G2392" t="s">
        <v>1510</v>
      </c>
      <c r="H2392" t="s">
        <v>2472</v>
      </c>
      <c r="I2392" s="134" t="s">
        <v>5322</v>
      </c>
      <c r="J2392" t="s">
        <v>1219</v>
      </c>
      <c r="K2392" t="s">
        <v>5883</v>
      </c>
      <c r="L2392">
        <v>2513</v>
      </c>
      <c r="P2392">
        <v>2.25</v>
      </c>
      <c r="Q2392">
        <v>130</v>
      </c>
      <c r="R2392">
        <v>292.5</v>
      </c>
      <c r="S2392">
        <f>IFERROR(_xlfn.XLOOKUP(tbl_Facturas[[#This Row],[Key_Fact]],tbl_Manifiestos[Key_Manif],tbl_Manifiestos[Pagado a Broker],0),0)</f>
        <v>272.02500000000003</v>
      </c>
      <c r="T2392">
        <v>1709782.0999999959</v>
      </c>
    </row>
    <row r="2393" spans="1:20" x14ac:dyDescent="0.25">
      <c r="A2393" t="s">
        <v>5837</v>
      </c>
      <c r="B2393" t="str">
        <f>tbl_Facturas[[#This Row],[Factura]] &amp; "|" &amp; tbl_Facturas[[#This Row],[Proyecto OK]] &amp; "|" &amp; TEXT(tbl_Facturas[[#This Row],[Horas o Viaje]],"0.00") &amp; "|" &amp; TEXT(tbl_Facturas[[#This Row],[Costo unitario]],"0.00")</f>
        <v>2614|Berry Project|2.50|130.00</v>
      </c>
      <c r="C2393">
        <v>2614</v>
      </c>
      <c r="D2393">
        <v>2</v>
      </c>
      <c r="E2393" t="s">
        <v>5305</v>
      </c>
      <c r="G2393" t="s">
        <v>1770</v>
      </c>
      <c r="H2393" t="s">
        <v>2473</v>
      </c>
      <c r="I2393" s="134" t="s">
        <v>5322</v>
      </c>
      <c r="J2393" t="s">
        <v>1219</v>
      </c>
      <c r="K2393" t="s">
        <v>5883</v>
      </c>
      <c r="L2393">
        <v>2513</v>
      </c>
      <c r="P2393">
        <v>2.5</v>
      </c>
      <c r="Q2393">
        <v>130</v>
      </c>
      <c r="R2393">
        <v>325</v>
      </c>
      <c r="S2393">
        <f>IFERROR(_xlfn.XLOOKUP(tbl_Facturas[[#This Row],[Key_Fact]],tbl_Manifiestos[Key_Manif],tbl_Manifiestos[Pagado a Broker],0),0)</f>
        <v>302.25</v>
      </c>
      <c r="T2393">
        <v>1710107.0999999959</v>
      </c>
    </row>
    <row r="2394" spans="1:20" x14ac:dyDescent="0.25">
      <c r="A2394" t="s">
        <v>5837</v>
      </c>
      <c r="B2394" t="str">
        <f>tbl_Facturas[[#This Row],[Factura]] &amp; "|" &amp; tbl_Facturas[[#This Row],[Proyecto OK]] &amp; "|" &amp; TEXT(tbl_Facturas[[#This Row],[Horas o Viaje]],"0.00") &amp; "|" &amp; TEXT(tbl_Facturas[[#This Row],[Costo unitario]],"0.00")</f>
        <v>2614|Berry Project|1.00|420.00</v>
      </c>
      <c r="C2394">
        <v>2614</v>
      </c>
      <c r="D2394">
        <v>73</v>
      </c>
      <c r="E2394" t="s">
        <v>19</v>
      </c>
      <c r="G2394" t="s">
        <v>20</v>
      </c>
      <c r="H2394" t="s">
        <v>2474</v>
      </c>
      <c r="I2394" s="134" t="s">
        <v>5322</v>
      </c>
      <c r="J2394" t="s">
        <v>1219</v>
      </c>
      <c r="K2394" t="s">
        <v>5883</v>
      </c>
      <c r="L2394">
        <v>2513</v>
      </c>
      <c r="M2394" t="s">
        <v>622</v>
      </c>
      <c r="P2394">
        <v>1</v>
      </c>
      <c r="Q2394">
        <v>420</v>
      </c>
      <c r="R2394">
        <v>420</v>
      </c>
      <c r="S2394">
        <f>IFERROR(_xlfn.XLOOKUP(tbl_Facturas[[#This Row],[Key_Fact]],tbl_Manifiestos[Key_Manif],tbl_Manifiestos[Pagado a Broker],0),0)</f>
        <v>390.6</v>
      </c>
      <c r="T2394">
        <v>1710527.0999999959</v>
      </c>
    </row>
    <row r="2395" spans="1:20" x14ac:dyDescent="0.25">
      <c r="A2395" t="s">
        <v>5837</v>
      </c>
      <c r="B2395" t="str">
        <f>tbl_Facturas[[#This Row],[Factura]] &amp; "|" &amp; tbl_Facturas[[#This Row],[Proyecto OK]] &amp; "|" &amp; TEXT(tbl_Facturas[[#This Row],[Horas o Viaje]],"0.00") &amp; "|" &amp; TEXT(tbl_Facturas[[#This Row],[Costo unitario]],"0.00")</f>
        <v>2614|Berry Project|3.50|130.00</v>
      </c>
      <c r="C2395">
        <v>2614</v>
      </c>
      <c r="D2395">
        <v>82</v>
      </c>
      <c r="E2395" t="s">
        <v>12</v>
      </c>
      <c r="G2395" t="s">
        <v>792</v>
      </c>
      <c r="H2395" t="s">
        <v>2475</v>
      </c>
      <c r="I2395" s="134" t="s">
        <v>5322</v>
      </c>
      <c r="J2395" t="s">
        <v>1219</v>
      </c>
      <c r="K2395" t="s">
        <v>5883</v>
      </c>
      <c r="L2395">
        <v>2513</v>
      </c>
      <c r="P2395">
        <v>3.5</v>
      </c>
      <c r="Q2395">
        <v>130</v>
      </c>
      <c r="R2395">
        <v>455</v>
      </c>
      <c r="S2395">
        <f>IFERROR(_xlfn.XLOOKUP(tbl_Facturas[[#This Row],[Key_Fact]],tbl_Manifiestos[Key_Manif],tbl_Manifiestos[Pagado a Broker],0),0)</f>
        <v>423.15000000000003</v>
      </c>
      <c r="T2395">
        <v>1710982.0999999959</v>
      </c>
    </row>
    <row r="2396" spans="1:20" x14ac:dyDescent="0.25">
      <c r="A2396" t="s">
        <v>5837</v>
      </c>
      <c r="B2396" t="str">
        <f>tbl_Facturas[[#This Row],[Factura]] &amp; "|" &amp; tbl_Facturas[[#This Row],[Proyecto OK]] &amp; "|" &amp; TEXT(tbl_Facturas[[#This Row],[Horas o Viaje]],"0.00") &amp; "|" &amp; TEXT(tbl_Facturas[[#This Row],[Costo unitario]],"0.00")</f>
        <v>2614|Berry Project|1.00|420.00</v>
      </c>
      <c r="C2396">
        <v>2614</v>
      </c>
      <c r="D2396">
        <v>82</v>
      </c>
      <c r="E2396" t="s">
        <v>12</v>
      </c>
      <c r="G2396" t="s">
        <v>792</v>
      </c>
      <c r="H2396" t="s">
        <v>2476</v>
      </c>
      <c r="I2396" s="134" t="s">
        <v>5322</v>
      </c>
      <c r="J2396" t="s">
        <v>1219</v>
      </c>
      <c r="K2396" t="s">
        <v>5883</v>
      </c>
      <c r="L2396">
        <v>2513</v>
      </c>
      <c r="M2396" t="s">
        <v>622</v>
      </c>
      <c r="P2396">
        <v>1</v>
      </c>
      <c r="Q2396">
        <v>420</v>
      </c>
      <c r="R2396">
        <v>420</v>
      </c>
      <c r="S2396">
        <f>IFERROR(_xlfn.XLOOKUP(tbl_Facturas[[#This Row],[Key_Fact]],tbl_Manifiestos[Key_Manif],tbl_Manifiestos[Pagado a Broker],0),0)</f>
        <v>390.6</v>
      </c>
      <c r="T2396">
        <v>1711402.0999999959</v>
      </c>
    </row>
    <row r="2397" spans="1:20" x14ac:dyDescent="0.25">
      <c r="A2397" t="s">
        <v>5837</v>
      </c>
      <c r="B2397" t="str">
        <f>tbl_Facturas[[#This Row],[Factura]] &amp; "|" &amp; tbl_Facturas[[#This Row],[Proyecto OK]] &amp; "|" &amp; TEXT(tbl_Facturas[[#This Row],[Horas o Viaje]],"0.00") &amp; "|" &amp; TEXT(tbl_Facturas[[#This Row],[Costo unitario]],"0.00")</f>
        <v>2614|Berry Project|1.00|420.00</v>
      </c>
      <c r="C2397">
        <v>2614</v>
      </c>
      <c r="D2397">
        <v>82</v>
      </c>
      <c r="E2397" t="s">
        <v>12</v>
      </c>
      <c r="G2397" t="s">
        <v>792</v>
      </c>
      <c r="H2397" t="s">
        <v>2477</v>
      </c>
      <c r="I2397" s="134" t="s">
        <v>5322</v>
      </c>
      <c r="J2397" t="s">
        <v>1219</v>
      </c>
      <c r="K2397" t="s">
        <v>5883</v>
      </c>
      <c r="L2397">
        <v>2513</v>
      </c>
      <c r="M2397" t="s">
        <v>622</v>
      </c>
      <c r="P2397">
        <v>1</v>
      </c>
      <c r="Q2397">
        <v>420</v>
      </c>
      <c r="R2397">
        <v>420</v>
      </c>
      <c r="S2397">
        <f>IFERROR(_xlfn.XLOOKUP(tbl_Facturas[[#This Row],[Key_Fact]],tbl_Manifiestos[Key_Manif],tbl_Manifiestos[Pagado a Broker],0),0)</f>
        <v>390.6</v>
      </c>
      <c r="T2397">
        <v>1711822.0999999959</v>
      </c>
    </row>
    <row r="2398" spans="1:20" x14ac:dyDescent="0.25">
      <c r="A2398" t="s">
        <v>5837</v>
      </c>
      <c r="B2398" t="str">
        <f>tbl_Facturas[[#This Row],[Factura]] &amp; "|" &amp; tbl_Facturas[[#This Row],[Proyecto OK]] &amp; "|" &amp; TEXT(tbl_Facturas[[#This Row],[Horas o Viaje]],"0.00") &amp; "|" &amp; TEXT(tbl_Facturas[[#This Row],[Costo unitario]],"0.00")</f>
        <v>2614|Berry Project|1.00|420.00</v>
      </c>
      <c r="C2398">
        <v>2614</v>
      </c>
      <c r="D2398">
        <v>103</v>
      </c>
      <c r="E2398" t="s">
        <v>27</v>
      </c>
      <c r="G2398" t="s">
        <v>284</v>
      </c>
      <c r="H2398" t="s">
        <v>2478</v>
      </c>
      <c r="I2398" s="134" t="s">
        <v>5322</v>
      </c>
      <c r="J2398" t="s">
        <v>1219</v>
      </c>
      <c r="K2398" t="s">
        <v>5883</v>
      </c>
      <c r="L2398">
        <v>2513</v>
      </c>
      <c r="M2398" t="s">
        <v>622</v>
      </c>
      <c r="P2398">
        <v>1</v>
      </c>
      <c r="Q2398">
        <v>420</v>
      </c>
      <c r="R2398">
        <v>420</v>
      </c>
      <c r="S2398">
        <f>IFERROR(_xlfn.XLOOKUP(tbl_Facturas[[#This Row],[Key_Fact]],tbl_Manifiestos[Key_Manif],tbl_Manifiestos[Pagado a Broker],0),0)</f>
        <v>390.6</v>
      </c>
      <c r="T2398">
        <v>1712242.0999999959</v>
      </c>
    </row>
    <row r="2399" spans="1:20" x14ac:dyDescent="0.25">
      <c r="A2399" t="s">
        <v>5837</v>
      </c>
      <c r="B2399" t="str">
        <f>tbl_Facturas[[#This Row],[Factura]] &amp; "|" &amp; tbl_Facturas[[#This Row],[Proyecto OK]] &amp; "|" &amp; TEXT(tbl_Facturas[[#This Row],[Horas o Viaje]],"0.00") &amp; "|" &amp; TEXT(tbl_Facturas[[#This Row],[Costo unitario]],"0.00")</f>
        <v>2614|Berry Project|1.00|420.00</v>
      </c>
      <c r="C2399">
        <v>2614</v>
      </c>
      <c r="D2399">
        <v>82</v>
      </c>
      <c r="E2399" t="s">
        <v>12</v>
      </c>
      <c r="G2399" t="s">
        <v>792</v>
      </c>
      <c r="H2399" t="s">
        <v>2479</v>
      </c>
      <c r="I2399" s="134" t="s">
        <v>5322</v>
      </c>
      <c r="J2399" t="s">
        <v>1219</v>
      </c>
      <c r="K2399" t="s">
        <v>5883</v>
      </c>
      <c r="L2399">
        <v>2513</v>
      </c>
      <c r="M2399" t="s">
        <v>622</v>
      </c>
      <c r="P2399">
        <v>1</v>
      </c>
      <c r="Q2399">
        <v>420</v>
      </c>
      <c r="R2399">
        <v>420</v>
      </c>
      <c r="S2399">
        <f>IFERROR(_xlfn.XLOOKUP(tbl_Facturas[[#This Row],[Key_Fact]],tbl_Manifiestos[Key_Manif],tbl_Manifiestos[Pagado a Broker],0),0)</f>
        <v>390.6</v>
      </c>
      <c r="T2399">
        <v>1712662.0999999959</v>
      </c>
    </row>
    <row r="2400" spans="1:20" x14ac:dyDescent="0.25">
      <c r="A2400" t="s">
        <v>5837</v>
      </c>
      <c r="B2400" t="str">
        <f>tbl_Facturas[[#This Row],[Factura]] &amp; "|" &amp; tbl_Facturas[[#This Row],[Proyecto OK]] &amp; "|" &amp; TEXT(tbl_Facturas[[#This Row],[Horas o Viaje]],"0.00") &amp; "|" &amp; TEXT(tbl_Facturas[[#This Row],[Costo unitario]],"0.00")</f>
        <v>2614|Berry Project|2.25|130.00</v>
      </c>
      <c r="C2400">
        <v>2614</v>
      </c>
      <c r="D2400">
        <v>82</v>
      </c>
      <c r="E2400" t="s">
        <v>12</v>
      </c>
      <c r="G2400" t="s">
        <v>792</v>
      </c>
      <c r="H2400" t="s">
        <v>2480</v>
      </c>
      <c r="I2400" s="134" t="s">
        <v>5322</v>
      </c>
      <c r="J2400" t="s">
        <v>1219</v>
      </c>
      <c r="K2400" t="s">
        <v>5883</v>
      </c>
      <c r="L2400">
        <v>2513</v>
      </c>
      <c r="P2400">
        <v>2.25</v>
      </c>
      <c r="Q2400">
        <v>130</v>
      </c>
      <c r="R2400">
        <v>292.5</v>
      </c>
      <c r="S2400">
        <f>IFERROR(_xlfn.XLOOKUP(tbl_Facturas[[#This Row],[Key_Fact]],tbl_Manifiestos[Key_Manif],tbl_Manifiestos[Pagado a Broker],0),0)</f>
        <v>272.02500000000003</v>
      </c>
      <c r="T2400">
        <v>1712954.5999999959</v>
      </c>
    </row>
    <row r="2401" spans="1:20" x14ac:dyDescent="0.25">
      <c r="A2401" t="s">
        <v>5837</v>
      </c>
      <c r="B2401" t="str">
        <f>tbl_Facturas[[#This Row],[Factura]] &amp; "|" &amp; tbl_Facturas[[#This Row],[Proyecto OK]] &amp; "|" &amp; TEXT(tbl_Facturas[[#This Row],[Horas o Viaje]],"0.00") &amp; "|" &amp; TEXT(tbl_Facturas[[#This Row],[Costo unitario]],"0.00")</f>
        <v>2614|Berry Project|1.00|420.00</v>
      </c>
      <c r="C2401">
        <v>2614</v>
      </c>
      <c r="D2401">
        <v>103</v>
      </c>
      <c r="E2401" t="s">
        <v>27</v>
      </c>
      <c r="G2401" t="s">
        <v>284</v>
      </c>
      <c r="H2401" t="s">
        <v>2481</v>
      </c>
      <c r="I2401" s="134" t="s">
        <v>5322</v>
      </c>
      <c r="J2401" t="s">
        <v>1219</v>
      </c>
      <c r="K2401" t="s">
        <v>5883</v>
      </c>
      <c r="L2401">
        <v>2513</v>
      </c>
      <c r="M2401" t="s">
        <v>622</v>
      </c>
      <c r="P2401">
        <v>1</v>
      </c>
      <c r="Q2401">
        <v>420</v>
      </c>
      <c r="R2401">
        <v>420</v>
      </c>
      <c r="S2401">
        <f>IFERROR(_xlfn.XLOOKUP(tbl_Facturas[[#This Row],[Key_Fact]],tbl_Manifiestos[Key_Manif],tbl_Manifiestos[Pagado a Broker],0),0)</f>
        <v>390.6</v>
      </c>
      <c r="T2401">
        <v>1713374.5999999959</v>
      </c>
    </row>
    <row r="2402" spans="1:20" x14ac:dyDescent="0.25">
      <c r="A2402" t="s">
        <v>5837</v>
      </c>
      <c r="B2402" t="str">
        <f>tbl_Facturas[[#This Row],[Factura]] &amp; "|" &amp; tbl_Facturas[[#This Row],[Proyecto OK]] &amp; "|" &amp; TEXT(tbl_Facturas[[#This Row],[Horas o Viaje]],"0.00") &amp; "|" &amp; TEXT(tbl_Facturas[[#This Row],[Costo unitario]],"0.00")</f>
        <v>2614|Berry Project|2.25|130.00</v>
      </c>
      <c r="C2402">
        <v>2614</v>
      </c>
      <c r="D2402">
        <v>103</v>
      </c>
      <c r="E2402" t="s">
        <v>27</v>
      </c>
      <c r="G2402" t="s">
        <v>284</v>
      </c>
      <c r="H2402" t="s">
        <v>2482</v>
      </c>
      <c r="I2402" s="134" t="s">
        <v>5322</v>
      </c>
      <c r="J2402" t="s">
        <v>1219</v>
      </c>
      <c r="K2402" t="s">
        <v>5883</v>
      </c>
      <c r="L2402">
        <v>2513</v>
      </c>
      <c r="P2402">
        <v>2.25</v>
      </c>
      <c r="Q2402">
        <v>130</v>
      </c>
      <c r="R2402">
        <v>292.5</v>
      </c>
      <c r="S2402">
        <f>IFERROR(_xlfn.XLOOKUP(tbl_Facturas[[#This Row],[Key_Fact]],tbl_Manifiestos[Key_Manif],tbl_Manifiestos[Pagado a Broker],0),0)</f>
        <v>272.02500000000003</v>
      </c>
      <c r="T2402">
        <v>1713667.0999999959</v>
      </c>
    </row>
    <row r="2403" spans="1:20" x14ac:dyDescent="0.25">
      <c r="A2403" t="s">
        <v>5837</v>
      </c>
      <c r="B2403" t="str">
        <f>tbl_Facturas[[#This Row],[Factura]] &amp; "|" &amp; tbl_Facturas[[#This Row],[Proyecto OK]] &amp; "|" &amp; TEXT(tbl_Facturas[[#This Row],[Horas o Viaje]],"0.00") &amp; "|" &amp; TEXT(tbl_Facturas[[#This Row],[Costo unitario]],"0.00")</f>
        <v>2614|Berry Project|1.00|420.00</v>
      </c>
      <c r="C2403">
        <v>2614</v>
      </c>
      <c r="D2403">
        <v>103</v>
      </c>
      <c r="E2403" t="s">
        <v>27</v>
      </c>
      <c r="G2403" t="s">
        <v>284</v>
      </c>
      <c r="H2403" t="s">
        <v>2483</v>
      </c>
      <c r="I2403" s="134" t="s">
        <v>5322</v>
      </c>
      <c r="J2403" t="s">
        <v>1219</v>
      </c>
      <c r="K2403" t="s">
        <v>5883</v>
      </c>
      <c r="L2403">
        <v>2513</v>
      </c>
      <c r="M2403" t="s">
        <v>622</v>
      </c>
      <c r="P2403">
        <v>1</v>
      </c>
      <c r="Q2403">
        <v>420</v>
      </c>
      <c r="R2403">
        <v>420</v>
      </c>
      <c r="S2403">
        <f>IFERROR(_xlfn.XLOOKUP(tbl_Facturas[[#This Row],[Key_Fact]],tbl_Manifiestos[Key_Manif],tbl_Manifiestos[Pagado a Broker],0),0)</f>
        <v>390.6</v>
      </c>
      <c r="T2403">
        <v>1714087.0999999959</v>
      </c>
    </row>
    <row r="2404" spans="1:20" x14ac:dyDescent="0.25">
      <c r="A2404" t="s">
        <v>5837</v>
      </c>
      <c r="B2404" t="str">
        <f>tbl_Facturas[[#This Row],[Factura]] &amp; "|" &amp; tbl_Facturas[[#This Row],[Proyecto OK]] &amp; "|" &amp; TEXT(tbl_Facturas[[#This Row],[Horas o Viaje]],"0.00") &amp; "|" &amp; TEXT(tbl_Facturas[[#This Row],[Costo unitario]],"0.00")</f>
        <v>2614|Berry Project|2.00|130.00</v>
      </c>
      <c r="C2404">
        <v>2614</v>
      </c>
      <c r="D2404">
        <v>82</v>
      </c>
      <c r="E2404" t="s">
        <v>12</v>
      </c>
      <c r="G2404" t="s">
        <v>792</v>
      </c>
      <c r="H2404" t="s">
        <v>2484</v>
      </c>
      <c r="I2404" s="134" t="s">
        <v>5322</v>
      </c>
      <c r="J2404" t="s">
        <v>1219</v>
      </c>
      <c r="K2404" t="s">
        <v>5883</v>
      </c>
      <c r="L2404">
        <v>2513</v>
      </c>
      <c r="P2404">
        <v>2</v>
      </c>
      <c r="Q2404">
        <v>130</v>
      </c>
      <c r="R2404">
        <v>260</v>
      </c>
      <c r="S2404">
        <f>IFERROR(_xlfn.XLOOKUP(tbl_Facturas[[#This Row],[Key_Fact]],tbl_Manifiestos[Key_Manif],tbl_Manifiestos[Pagado a Broker],0),0)</f>
        <v>241.8</v>
      </c>
      <c r="T2404">
        <v>1714347.0999999959</v>
      </c>
    </row>
    <row r="2405" spans="1:20" x14ac:dyDescent="0.25">
      <c r="A2405" t="s">
        <v>5837</v>
      </c>
      <c r="B2405" t="str">
        <f>tbl_Facturas[[#This Row],[Factura]] &amp; "|" &amp; tbl_Facturas[[#This Row],[Proyecto OK]] &amp; "|" &amp; TEXT(tbl_Facturas[[#This Row],[Horas o Viaje]],"0.00") &amp; "|" &amp; TEXT(tbl_Facturas[[#This Row],[Costo unitario]],"0.00")</f>
        <v>2614|Berry Project|1.00|420.00</v>
      </c>
      <c r="C2405">
        <v>2614</v>
      </c>
      <c r="D2405">
        <v>11</v>
      </c>
      <c r="E2405" t="s">
        <v>12</v>
      </c>
      <c r="G2405" t="s">
        <v>13</v>
      </c>
      <c r="H2405" t="s">
        <v>2485</v>
      </c>
      <c r="I2405" s="134" t="s">
        <v>5322</v>
      </c>
      <c r="J2405" t="s">
        <v>1219</v>
      </c>
      <c r="K2405" t="s">
        <v>5883</v>
      </c>
      <c r="L2405">
        <v>2513</v>
      </c>
      <c r="M2405" t="s">
        <v>622</v>
      </c>
      <c r="P2405">
        <v>1</v>
      </c>
      <c r="Q2405">
        <v>420</v>
      </c>
      <c r="R2405">
        <v>420</v>
      </c>
      <c r="S2405">
        <f>IFERROR(_xlfn.XLOOKUP(tbl_Facturas[[#This Row],[Key_Fact]],tbl_Manifiestos[Key_Manif],tbl_Manifiestos[Pagado a Broker],0),0)</f>
        <v>390.6</v>
      </c>
      <c r="T2405">
        <v>1714767.0999999959</v>
      </c>
    </row>
    <row r="2406" spans="1:20" x14ac:dyDescent="0.25">
      <c r="A2406" t="s">
        <v>5837</v>
      </c>
      <c r="B2406" t="str">
        <f>tbl_Facturas[[#This Row],[Factura]] &amp; "|" &amp; tbl_Facturas[[#This Row],[Proyecto OK]] &amp; "|" &amp; TEXT(tbl_Facturas[[#This Row],[Horas o Viaje]],"0.00") &amp; "|" &amp; TEXT(tbl_Facturas[[#This Row],[Costo unitario]],"0.00")</f>
        <v>2614|Berry Project|2.25|130.00</v>
      </c>
      <c r="C2406">
        <v>2614</v>
      </c>
      <c r="D2406">
        <v>11</v>
      </c>
      <c r="E2406" t="s">
        <v>12</v>
      </c>
      <c r="G2406" t="s">
        <v>13</v>
      </c>
      <c r="H2406" t="s">
        <v>2486</v>
      </c>
      <c r="I2406" s="134" t="s">
        <v>5322</v>
      </c>
      <c r="J2406" t="s">
        <v>1219</v>
      </c>
      <c r="K2406" t="s">
        <v>5883</v>
      </c>
      <c r="L2406">
        <v>2513</v>
      </c>
      <c r="P2406">
        <v>2.25</v>
      </c>
      <c r="Q2406">
        <v>130</v>
      </c>
      <c r="R2406">
        <v>292.5</v>
      </c>
      <c r="S2406">
        <f>IFERROR(_xlfn.XLOOKUP(tbl_Facturas[[#This Row],[Key_Fact]],tbl_Manifiestos[Key_Manif],tbl_Manifiestos[Pagado a Broker],0),0)</f>
        <v>272.02500000000003</v>
      </c>
      <c r="T2406">
        <v>1715059.5999999959</v>
      </c>
    </row>
    <row r="2407" spans="1:20" x14ac:dyDescent="0.25">
      <c r="A2407" t="s">
        <v>5837</v>
      </c>
      <c r="B2407" t="str">
        <f>tbl_Facturas[[#This Row],[Factura]] &amp; "|" &amp; tbl_Facturas[[#This Row],[Proyecto OK]] &amp; "|" &amp; TEXT(tbl_Facturas[[#This Row],[Horas o Viaje]],"0.00") &amp; "|" &amp; TEXT(tbl_Facturas[[#This Row],[Costo unitario]],"0.00")</f>
        <v>2614|Berry Project|1.00|420.00</v>
      </c>
      <c r="C2407">
        <v>2614</v>
      </c>
      <c r="D2407">
        <v>11</v>
      </c>
      <c r="E2407" t="s">
        <v>12</v>
      </c>
      <c r="G2407" t="s">
        <v>13</v>
      </c>
      <c r="H2407" t="s">
        <v>2487</v>
      </c>
      <c r="I2407" s="134" t="s">
        <v>5322</v>
      </c>
      <c r="J2407" t="s">
        <v>1219</v>
      </c>
      <c r="K2407" t="s">
        <v>5883</v>
      </c>
      <c r="L2407">
        <v>2513</v>
      </c>
      <c r="P2407">
        <v>1</v>
      </c>
      <c r="Q2407">
        <v>420</v>
      </c>
      <c r="R2407">
        <v>420</v>
      </c>
      <c r="S2407">
        <f>IFERROR(_xlfn.XLOOKUP(tbl_Facturas[[#This Row],[Key_Fact]],tbl_Manifiestos[Key_Manif],tbl_Manifiestos[Pagado a Broker],0),0)</f>
        <v>390.6</v>
      </c>
      <c r="T2407">
        <v>1715479.5999999959</v>
      </c>
    </row>
    <row r="2408" spans="1:20" x14ac:dyDescent="0.25">
      <c r="A2408" t="s">
        <v>5837</v>
      </c>
      <c r="B2408" t="str">
        <f>tbl_Facturas[[#This Row],[Factura]] &amp; "|" &amp; tbl_Facturas[[#This Row],[Proyecto OK]] &amp; "|" &amp; TEXT(tbl_Facturas[[#This Row],[Horas o Viaje]],"0.00") &amp; "|" &amp; TEXT(tbl_Facturas[[#This Row],[Costo unitario]],"0.00")</f>
        <v>2614|Berry Project|9.50|130.00</v>
      </c>
      <c r="C2408">
        <v>2614</v>
      </c>
      <c r="D2408">
        <v>103</v>
      </c>
      <c r="E2408" t="s">
        <v>27</v>
      </c>
      <c r="G2408" t="s">
        <v>284</v>
      </c>
      <c r="H2408" t="s">
        <v>2488</v>
      </c>
      <c r="I2408" s="134" t="s">
        <v>5322</v>
      </c>
      <c r="J2408" t="s">
        <v>1219</v>
      </c>
      <c r="K2408" t="s">
        <v>5883</v>
      </c>
      <c r="L2408">
        <v>2513</v>
      </c>
      <c r="P2408">
        <v>9.5</v>
      </c>
      <c r="Q2408">
        <v>130</v>
      </c>
      <c r="R2408">
        <v>1235</v>
      </c>
      <c r="S2408">
        <f>IFERROR(_xlfn.XLOOKUP(tbl_Facturas[[#This Row],[Key_Fact]],tbl_Manifiestos[Key_Manif],tbl_Manifiestos[Pagado a Broker],0),0)</f>
        <v>1148.55</v>
      </c>
      <c r="T2408">
        <v>1716714.5999999959</v>
      </c>
    </row>
    <row r="2409" spans="1:20" x14ac:dyDescent="0.25">
      <c r="A2409" t="s">
        <v>5837</v>
      </c>
      <c r="B2409" t="str">
        <f>tbl_Facturas[[#This Row],[Factura]] &amp; "|" &amp; tbl_Facturas[[#This Row],[Proyecto OK]] &amp; "|" &amp; TEXT(tbl_Facturas[[#This Row],[Horas o Viaje]],"0.00") &amp; "|" &amp; TEXT(tbl_Facturas[[#This Row],[Costo unitario]],"0.00")</f>
        <v>2614|Berry Project|2.00|130.00</v>
      </c>
      <c r="C2409">
        <v>2614</v>
      </c>
      <c r="D2409">
        <v>82</v>
      </c>
      <c r="E2409" t="s">
        <v>12</v>
      </c>
      <c r="G2409" t="s">
        <v>792</v>
      </c>
      <c r="H2409" t="s">
        <v>2489</v>
      </c>
      <c r="I2409" s="134" t="s">
        <v>5322</v>
      </c>
      <c r="J2409" t="s">
        <v>1219</v>
      </c>
      <c r="K2409" t="s">
        <v>5883</v>
      </c>
      <c r="L2409">
        <v>2513</v>
      </c>
      <c r="P2409">
        <v>2</v>
      </c>
      <c r="Q2409">
        <v>130</v>
      </c>
      <c r="R2409">
        <v>260</v>
      </c>
      <c r="S2409">
        <f>IFERROR(_xlfn.XLOOKUP(tbl_Facturas[[#This Row],[Key_Fact]],tbl_Manifiestos[Key_Manif],tbl_Manifiestos[Pagado a Broker],0),0)</f>
        <v>241.8</v>
      </c>
      <c r="T2409">
        <v>1716974.5999999959</v>
      </c>
    </row>
    <row r="2410" spans="1:20" x14ac:dyDescent="0.25">
      <c r="A2410" t="s">
        <v>5837</v>
      </c>
      <c r="B2410" t="str">
        <f>tbl_Facturas[[#This Row],[Factura]] &amp; "|" &amp; tbl_Facturas[[#This Row],[Proyecto OK]] &amp; "|" &amp; TEXT(tbl_Facturas[[#This Row],[Horas o Viaje]],"0.00") &amp; "|" &amp; TEXT(tbl_Facturas[[#This Row],[Costo unitario]],"0.00")</f>
        <v>2614|Berry Project|1.00|420.00</v>
      </c>
      <c r="C2410">
        <v>2614</v>
      </c>
      <c r="D2410">
        <v>82</v>
      </c>
      <c r="E2410" t="s">
        <v>12</v>
      </c>
      <c r="G2410" t="s">
        <v>792</v>
      </c>
      <c r="H2410" t="s">
        <v>2490</v>
      </c>
      <c r="I2410" s="134" t="s">
        <v>5322</v>
      </c>
      <c r="J2410" t="s">
        <v>1219</v>
      </c>
      <c r="K2410" t="s">
        <v>5883</v>
      </c>
      <c r="L2410">
        <v>2513</v>
      </c>
      <c r="M2410" t="s">
        <v>622</v>
      </c>
      <c r="P2410">
        <v>1</v>
      </c>
      <c r="Q2410">
        <v>420</v>
      </c>
      <c r="R2410">
        <v>420</v>
      </c>
      <c r="S2410">
        <f>IFERROR(_xlfn.XLOOKUP(tbl_Facturas[[#This Row],[Key_Fact]],tbl_Manifiestos[Key_Manif],tbl_Manifiestos[Pagado a Broker],0),0)</f>
        <v>390.6</v>
      </c>
      <c r="T2410">
        <v>1717394.5999999959</v>
      </c>
    </row>
    <row r="2411" spans="1:20" x14ac:dyDescent="0.25">
      <c r="A2411" t="s">
        <v>5837</v>
      </c>
      <c r="B2411" t="str">
        <f>tbl_Facturas[[#This Row],[Factura]] &amp; "|" &amp; tbl_Facturas[[#This Row],[Proyecto OK]] &amp; "|" &amp; TEXT(tbl_Facturas[[#This Row],[Horas o Viaje]],"0.00") &amp; "|" &amp; TEXT(tbl_Facturas[[#This Row],[Costo unitario]],"0.00")</f>
        <v>2614|Berry Project|3.50|130.00</v>
      </c>
      <c r="C2411">
        <v>2614</v>
      </c>
      <c r="D2411">
        <v>82</v>
      </c>
      <c r="E2411" t="s">
        <v>12</v>
      </c>
      <c r="G2411" t="s">
        <v>792</v>
      </c>
      <c r="H2411" t="s">
        <v>2491</v>
      </c>
      <c r="I2411" s="134" t="s">
        <v>5322</v>
      </c>
      <c r="J2411" t="s">
        <v>1219</v>
      </c>
      <c r="K2411" t="s">
        <v>5883</v>
      </c>
      <c r="L2411">
        <v>2513</v>
      </c>
      <c r="P2411">
        <v>3.5</v>
      </c>
      <c r="Q2411">
        <v>130</v>
      </c>
      <c r="R2411">
        <v>455</v>
      </c>
      <c r="S2411">
        <f>IFERROR(_xlfn.XLOOKUP(tbl_Facturas[[#This Row],[Key_Fact]],tbl_Manifiestos[Key_Manif],tbl_Manifiestos[Pagado a Broker],0),0)</f>
        <v>423.15000000000003</v>
      </c>
      <c r="T2411">
        <v>1717849.5999999959</v>
      </c>
    </row>
    <row r="2412" spans="1:20" x14ac:dyDescent="0.25">
      <c r="A2412" t="s">
        <v>5837</v>
      </c>
      <c r="B2412" t="str">
        <f>tbl_Facturas[[#This Row],[Factura]] &amp; "|" &amp; tbl_Facturas[[#This Row],[Proyecto OK]] &amp; "|" &amp; TEXT(tbl_Facturas[[#This Row],[Horas o Viaje]],"0.00") &amp; "|" &amp; TEXT(tbl_Facturas[[#This Row],[Costo unitario]],"0.00")</f>
        <v>2614|Berry Project|2.25|130.00</v>
      </c>
      <c r="C2412">
        <v>2614</v>
      </c>
      <c r="D2412">
        <v>11</v>
      </c>
      <c r="E2412" t="s">
        <v>12</v>
      </c>
      <c r="G2412" t="s">
        <v>13</v>
      </c>
      <c r="H2412" t="s">
        <v>2492</v>
      </c>
      <c r="I2412" s="134" t="s">
        <v>5322</v>
      </c>
      <c r="J2412" t="s">
        <v>1219</v>
      </c>
      <c r="K2412" t="s">
        <v>5883</v>
      </c>
      <c r="L2412">
        <v>2513</v>
      </c>
      <c r="P2412">
        <v>2.25</v>
      </c>
      <c r="Q2412">
        <v>130</v>
      </c>
      <c r="R2412">
        <v>292.5</v>
      </c>
      <c r="S2412">
        <f>IFERROR(_xlfn.XLOOKUP(tbl_Facturas[[#This Row],[Key_Fact]],tbl_Manifiestos[Key_Manif],tbl_Manifiestos[Pagado a Broker],0),0)</f>
        <v>272.02500000000003</v>
      </c>
      <c r="T2412">
        <v>1718142.0999999959</v>
      </c>
    </row>
    <row r="2413" spans="1:20" x14ac:dyDescent="0.25">
      <c r="A2413" t="s">
        <v>5837</v>
      </c>
      <c r="B2413" t="str">
        <f>tbl_Facturas[[#This Row],[Factura]] &amp; "|" &amp; tbl_Facturas[[#This Row],[Proyecto OK]] &amp; "|" &amp; TEXT(tbl_Facturas[[#This Row],[Horas o Viaje]],"0.00") &amp; "|" &amp; TEXT(tbl_Facturas[[#This Row],[Costo unitario]],"0.00")</f>
        <v>2614|Berry Project|1.00|420.00</v>
      </c>
      <c r="C2413">
        <v>2614</v>
      </c>
      <c r="D2413">
        <v>11</v>
      </c>
      <c r="E2413" t="s">
        <v>12</v>
      </c>
      <c r="G2413" t="s">
        <v>13</v>
      </c>
      <c r="H2413" t="s">
        <v>2493</v>
      </c>
      <c r="I2413" s="134" t="s">
        <v>5322</v>
      </c>
      <c r="J2413" t="s">
        <v>1219</v>
      </c>
      <c r="K2413" t="s">
        <v>5883</v>
      </c>
      <c r="L2413">
        <v>2513</v>
      </c>
      <c r="M2413" t="s">
        <v>622</v>
      </c>
      <c r="P2413">
        <v>1</v>
      </c>
      <c r="Q2413">
        <v>420</v>
      </c>
      <c r="R2413">
        <v>420</v>
      </c>
      <c r="S2413">
        <f>IFERROR(_xlfn.XLOOKUP(tbl_Facturas[[#This Row],[Key_Fact]],tbl_Manifiestos[Key_Manif],tbl_Manifiestos[Pagado a Broker],0),0)</f>
        <v>390.6</v>
      </c>
      <c r="T2413">
        <v>1718562.0999999959</v>
      </c>
    </row>
    <row r="2414" spans="1:20" x14ac:dyDescent="0.25">
      <c r="A2414" t="s">
        <v>5837</v>
      </c>
      <c r="B2414" t="str">
        <f>tbl_Facturas[[#This Row],[Factura]] &amp; "|" &amp; tbl_Facturas[[#This Row],[Proyecto OK]] &amp; "|" &amp; TEXT(tbl_Facturas[[#This Row],[Horas o Viaje]],"0.00") &amp; "|" &amp; TEXT(tbl_Facturas[[#This Row],[Costo unitario]],"0.00")</f>
        <v>2614|Berry Project|4.00|130.00</v>
      </c>
      <c r="C2414">
        <v>2614</v>
      </c>
      <c r="D2414">
        <v>11</v>
      </c>
      <c r="E2414" t="s">
        <v>12</v>
      </c>
      <c r="G2414" t="s">
        <v>13</v>
      </c>
      <c r="H2414" t="s">
        <v>2494</v>
      </c>
      <c r="I2414" s="134" t="s">
        <v>5322</v>
      </c>
      <c r="J2414" t="s">
        <v>1219</v>
      </c>
      <c r="K2414" t="s">
        <v>5883</v>
      </c>
      <c r="L2414">
        <v>2513</v>
      </c>
      <c r="P2414">
        <v>4</v>
      </c>
      <c r="Q2414">
        <v>130</v>
      </c>
      <c r="R2414">
        <v>520</v>
      </c>
      <c r="S2414">
        <f>IFERROR(_xlfn.XLOOKUP(tbl_Facturas[[#This Row],[Key_Fact]],tbl_Manifiestos[Key_Manif],tbl_Manifiestos[Pagado a Broker],0),0)</f>
        <v>483.6</v>
      </c>
      <c r="T2414">
        <v>1719082.0999999959</v>
      </c>
    </row>
    <row r="2415" spans="1:20" x14ac:dyDescent="0.25">
      <c r="A2415" t="s">
        <v>5837</v>
      </c>
      <c r="B2415" t="str">
        <f>tbl_Facturas[[#This Row],[Factura]] &amp; "|" &amp; tbl_Facturas[[#This Row],[Proyecto OK]] &amp; "|" &amp; TEXT(tbl_Facturas[[#This Row],[Horas o Viaje]],"0.00") &amp; "|" &amp; TEXT(tbl_Facturas[[#This Row],[Costo unitario]],"0.00")</f>
        <v>2614|Berry Project|2.50|130.00</v>
      </c>
      <c r="C2415">
        <v>2614</v>
      </c>
      <c r="D2415">
        <v>685</v>
      </c>
      <c r="E2415" t="s">
        <v>1261</v>
      </c>
      <c r="G2415" t="s">
        <v>1325</v>
      </c>
      <c r="H2415" t="s">
        <v>2495</v>
      </c>
      <c r="I2415" s="134" t="s">
        <v>5322</v>
      </c>
      <c r="J2415" t="s">
        <v>1219</v>
      </c>
      <c r="K2415" t="s">
        <v>5883</v>
      </c>
      <c r="L2415">
        <v>2513</v>
      </c>
      <c r="P2415">
        <v>2.5</v>
      </c>
      <c r="Q2415">
        <v>130</v>
      </c>
      <c r="R2415">
        <v>325</v>
      </c>
      <c r="S2415">
        <f>IFERROR(_xlfn.XLOOKUP(tbl_Facturas[[#This Row],[Key_Fact]],tbl_Manifiestos[Key_Manif],tbl_Manifiestos[Pagado a Broker],0),0)</f>
        <v>302.25</v>
      </c>
      <c r="T2415">
        <v>1719407.0999999959</v>
      </c>
    </row>
    <row r="2416" spans="1:20" x14ac:dyDescent="0.25">
      <c r="A2416" t="s">
        <v>5837</v>
      </c>
      <c r="B2416" t="str">
        <f>tbl_Facturas[[#This Row],[Factura]] &amp; "|" &amp; tbl_Facturas[[#This Row],[Proyecto OK]] &amp; "|" &amp; TEXT(tbl_Facturas[[#This Row],[Horas o Viaje]],"0.00") &amp; "|" &amp; TEXT(tbl_Facturas[[#This Row],[Costo unitario]],"0.00")</f>
        <v>2614|Berry Project|2.00|130.00</v>
      </c>
      <c r="C2416">
        <v>2614</v>
      </c>
      <c r="D2416">
        <v>325</v>
      </c>
      <c r="E2416" t="s">
        <v>27</v>
      </c>
      <c r="G2416" t="s">
        <v>34</v>
      </c>
      <c r="H2416" t="s">
        <v>2496</v>
      </c>
      <c r="I2416" s="134" t="s">
        <v>5322</v>
      </c>
      <c r="J2416" t="s">
        <v>1219</v>
      </c>
      <c r="K2416" t="s">
        <v>5883</v>
      </c>
      <c r="L2416">
        <v>2513</v>
      </c>
      <c r="P2416">
        <v>2</v>
      </c>
      <c r="Q2416">
        <v>130</v>
      </c>
      <c r="R2416">
        <v>260</v>
      </c>
      <c r="S2416">
        <f>IFERROR(_xlfn.XLOOKUP(tbl_Facturas[[#This Row],[Key_Fact]],tbl_Manifiestos[Key_Manif],tbl_Manifiestos[Pagado a Broker],0),0)</f>
        <v>241.8</v>
      </c>
      <c r="T2416">
        <v>1719667.0999999959</v>
      </c>
    </row>
    <row r="2417" spans="1:20" x14ac:dyDescent="0.25">
      <c r="A2417" t="s">
        <v>5837</v>
      </c>
      <c r="B2417" t="str">
        <f>tbl_Facturas[[#This Row],[Factura]] &amp; "|" &amp; tbl_Facturas[[#This Row],[Proyecto OK]] &amp; "|" &amp; TEXT(tbl_Facturas[[#This Row],[Horas o Viaje]],"0.00") &amp; "|" &amp; TEXT(tbl_Facturas[[#This Row],[Costo unitario]],"0.00")</f>
        <v>2614|Berry Project|1.00|420.00</v>
      </c>
      <c r="C2417">
        <v>2614</v>
      </c>
      <c r="D2417">
        <v>325</v>
      </c>
      <c r="E2417" t="s">
        <v>27</v>
      </c>
      <c r="G2417" t="s">
        <v>34</v>
      </c>
      <c r="H2417" t="s">
        <v>2497</v>
      </c>
      <c r="I2417" s="134" t="s">
        <v>5322</v>
      </c>
      <c r="J2417" t="s">
        <v>1219</v>
      </c>
      <c r="K2417" t="s">
        <v>5883</v>
      </c>
      <c r="L2417">
        <v>2513</v>
      </c>
      <c r="M2417" t="s">
        <v>622</v>
      </c>
      <c r="P2417">
        <v>1</v>
      </c>
      <c r="Q2417">
        <v>420</v>
      </c>
      <c r="R2417">
        <v>420</v>
      </c>
      <c r="S2417">
        <f>IFERROR(_xlfn.XLOOKUP(tbl_Facturas[[#This Row],[Key_Fact]],tbl_Manifiestos[Key_Manif],tbl_Manifiestos[Pagado a Broker],0),0)</f>
        <v>390.6</v>
      </c>
      <c r="T2417">
        <v>1720087.0999999959</v>
      </c>
    </row>
    <row r="2418" spans="1:20" x14ac:dyDescent="0.25">
      <c r="A2418" t="s">
        <v>5837</v>
      </c>
      <c r="B2418" t="str">
        <f>tbl_Facturas[[#This Row],[Factura]] &amp; "|" &amp; tbl_Facturas[[#This Row],[Proyecto OK]] &amp; "|" &amp; TEXT(tbl_Facturas[[#This Row],[Horas o Viaje]],"0.00") &amp; "|" &amp; TEXT(tbl_Facturas[[#This Row],[Costo unitario]],"0.00")</f>
        <v>2614|Berry Project|1.00|420.00</v>
      </c>
      <c r="C2418">
        <v>2614</v>
      </c>
      <c r="D2418">
        <v>325</v>
      </c>
      <c r="E2418" t="s">
        <v>27</v>
      </c>
      <c r="G2418" t="s">
        <v>34</v>
      </c>
      <c r="H2418" t="s">
        <v>2498</v>
      </c>
      <c r="I2418" s="134" t="s">
        <v>5322</v>
      </c>
      <c r="J2418" t="s">
        <v>1219</v>
      </c>
      <c r="K2418" t="s">
        <v>5883</v>
      </c>
      <c r="L2418">
        <v>2513</v>
      </c>
      <c r="M2418" t="s">
        <v>622</v>
      </c>
      <c r="P2418">
        <v>1</v>
      </c>
      <c r="Q2418">
        <v>420</v>
      </c>
      <c r="R2418">
        <v>420</v>
      </c>
      <c r="S2418">
        <f>IFERROR(_xlfn.XLOOKUP(tbl_Facturas[[#This Row],[Key_Fact]],tbl_Manifiestos[Key_Manif],tbl_Manifiestos[Pagado a Broker],0),0)</f>
        <v>390.6</v>
      </c>
      <c r="T2418">
        <v>1720507.0999999959</v>
      </c>
    </row>
    <row r="2419" spans="1:20" x14ac:dyDescent="0.25">
      <c r="A2419" t="s">
        <v>5837</v>
      </c>
      <c r="B2419" t="str">
        <f>tbl_Facturas[[#This Row],[Factura]] &amp; "|" &amp; tbl_Facturas[[#This Row],[Proyecto OK]] &amp; "|" &amp; TEXT(tbl_Facturas[[#This Row],[Horas o Viaje]],"0.00") &amp; "|" &amp; TEXT(tbl_Facturas[[#This Row],[Costo unitario]],"0.00")</f>
        <v>2614|Berry Project|3.50|130.00</v>
      </c>
      <c r="C2419">
        <v>2614</v>
      </c>
      <c r="D2419">
        <v>1</v>
      </c>
      <c r="E2419" t="s">
        <v>5305</v>
      </c>
      <c r="G2419" t="s">
        <v>1220</v>
      </c>
      <c r="H2419" t="s">
        <v>2499</v>
      </c>
      <c r="I2419" s="134" t="s">
        <v>5322</v>
      </c>
      <c r="J2419" t="s">
        <v>1219</v>
      </c>
      <c r="K2419" t="s">
        <v>5883</v>
      </c>
      <c r="L2419">
        <v>2513</v>
      </c>
      <c r="P2419">
        <v>3.5</v>
      </c>
      <c r="Q2419">
        <v>130</v>
      </c>
      <c r="R2419">
        <v>455</v>
      </c>
      <c r="S2419">
        <f>IFERROR(_xlfn.XLOOKUP(tbl_Facturas[[#This Row],[Key_Fact]],tbl_Manifiestos[Key_Manif],tbl_Manifiestos[Pagado a Broker],0),0)</f>
        <v>423.15000000000003</v>
      </c>
      <c r="T2419">
        <v>1720962.0999999959</v>
      </c>
    </row>
    <row r="2420" spans="1:20" x14ac:dyDescent="0.25">
      <c r="A2420" t="s">
        <v>5837</v>
      </c>
      <c r="B2420" t="str">
        <f>tbl_Facturas[[#This Row],[Factura]] &amp; "|" &amp; tbl_Facturas[[#This Row],[Proyecto OK]] &amp; "|" &amp; TEXT(tbl_Facturas[[#This Row],[Horas o Viaje]],"0.00") &amp; "|" &amp; TEXT(tbl_Facturas[[#This Row],[Costo unitario]],"0.00")</f>
        <v>2614|Berry Project|1.75|130.00</v>
      </c>
      <c r="C2420">
        <v>2614</v>
      </c>
      <c r="D2420">
        <v>515</v>
      </c>
      <c r="E2420" t="s">
        <v>27</v>
      </c>
      <c r="G2420" t="s">
        <v>54</v>
      </c>
      <c r="H2420" t="s">
        <v>2500</v>
      </c>
      <c r="I2420" s="134" t="s">
        <v>5322</v>
      </c>
      <c r="J2420" t="s">
        <v>1219</v>
      </c>
      <c r="K2420" t="s">
        <v>5883</v>
      </c>
      <c r="L2420">
        <v>2513</v>
      </c>
      <c r="P2420">
        <v>1.75</v>
      </c>
      <c r="Q2420">
        <v>130</v>
      </c>
      <c r="R2420">
        <v>227.5</v>
      </c>
      <c r="S2420">
        <f>IFERROR(_xlfn.XLOOKUP(tbl_Facturas[[#This Row],[Key_Fact]],tbl_Manifiestos[Key_Manif],tbl_Manifiestos[Pagado a Broker],0),0)</f>
        <v>211.57500000000002</v>
      </c>
      <c r="T2420">
        <v>1721189.5999999959</v>
      </c>
    </row>
    <row r="2421" spans="1:20" x14ac:dyDescent="0.25">
      <c r="A2421" t="s">
        <v>5837</v>
      </c>
      <c r="B2421" t="str">
        <f>tbl_Facturas[[#This Row],[Factura]] &amp; "|" &amp; tbl_Facturas[[#This Row],[Proyecto OK]] &amp; "|" &amp; TEXT(tbl_Facturas[[#This Row],[Horas o Viaje]],"0.00") &amp; "|" &amp; TEXT(tbl_Facturas[[#This Row],[Costo unitario]],"0.00")</f>
        <v>2614|Berry Project|1.00|420.00</v>
      </c>
      <c r="C2421">
        <v>2614</v>
      </c>
      <c r="D2421">
        <v>515</v>
      </c>
      <c r="E2421" t="s">
        <v>27</v>
      </c>
      <c r="G2421" t="s">
        <v>54</v>
      </c>
      <c r="H2421" t="s">
        <v>2501</v>
      </c>
      <c r="I2421" s="134" t="s">
        <v>5322</v>
      </c>
      <c r="J2421" t="s">
        <v>1219</v>
      </c>
      <c r="K2421" t="s">
        <v>5883</v>
      </c>
      <c r="L2421">
        <v>2513</v>
      </c>
      <c r="M2421" t="s">
        <v>622</v>
      </c>
      <c r="P2421">
        <v>1</v>
      </c>
      <c r="Q2421">
        <v>420</v>
      </c>
      <c r="R2421">
        <v>420</v>
      </c>
      <c r="S2421">
        <f>IFERROR(_xlfn.XLOOKUP(tbl_Facturas[[#This Row],[Key_Fact]],tbl_Manifiestos[Key_Manif],tbl_Manifiestos[Pagado a Broker],0),0)</f>
        <v>390.6</v>
      </c>
      <c r="T2421">
        <v>1721609.5999999959</v>
      </c>
    </row>
    <row r="2422" spans="1:20" x14ac:dyDescent="0.25">
      <c r="A2422" t="s">
        <v>5837</v>
      </c>
      <c r="B2422" t="str">
        <f>tbl_Facturas[[#This Row],[Factura]] &amp; "|" &amp; tbl_Facturas[[#This Row],[Proyecto OK]] &amp; "|" &amp; TEXT(tbl_Facturas[[#This Row],[Horas o Viaje]],"0.00") &amp; "|" &amp; TEXT(tbl_Facturas[[#This Row],[Costo unitario]],"0.00")</f>
        <v>2614|Berry Project|2.50|130.00</v>
      </c>
      <c r="C2422">
        <v>2614</v>
      </c>
      <c r="D2422">
        <v>515</v>
      </c>
      <c r="E2422" t="s">
        <v>27</v>
      </c>
      <c r="G2422" t="s">
        <v>54</v>
      </c>
      <c r="H2422" t="s">
        <v>2502</v>
      </c>
      <c r="I2422" s="134" t="s">
        <v>5322</v>
      </c>
      <c r="J2422" t="s">
        <v>1219</v>
      </c>
      <c r="K2422" t="s">
        <v>5883</v>
      </c>
      <c r="L2422">
        <v>2513</v>
      </c>
      <c r="P2422">
        <v>2.5</v>
      </c>
      <c r="Q2422">
        <v>130</v>
      </c>
      <c r="R2422">
        <v>325</v>
      </c>
      <c r="S2422">
        <f>IFERROR(_xlfn.XLOOKUP(tbl_Facturas[[#This Row],[Key_Fact]],tbl_Manifiestos[Key_Manif],tbl_Manifiestos[Pagado a Broker],0),0)</f>
        <v>302.25</v>
      </c>
      <c r="T2422">
        <v>1721934.5999999959</v>
      </c>
    </row>
    <row r="2423" spans="1:20" x14ac:dyDescent="0.25">
      <c r="A2423" t="s">
        <v>5837</v>
      </c>
      <c r="B2423" t="str">
        <f>tbl_Facturas[[#This Row],[Factura]] &amp; "|" &amp; tbl_Facturas[[#This Row],[Proyecto OK]] &amp; "|" &amp; TEXT(tbl_Facturas[[#This Row],[Horas o Viaje]],"0.00") &amp; "|" &amp; TEXT(tbl_Facturas[[#This Row],[Costo unitario]],"0.00")</f>
        <v>2614|Berry Project|1.00|420.00</v>
      </c>
      <c r="C2423">
        <v>2614</v>
      </c>
      <c r="D2423">
        <v>515</v>
      </c>
      <c r="E2423" t="s">
        <v>27</v>
      </c>
      <c r="G2423" t="s">
        <v>54</v>
      </c>
      <c r="H2423" t="s">
        <v>2503</v>
      </c>
      <c r="I2423" s="134" t="s">
        <v>5322</v>
      </c>
      <c r="J2423" t="s">
        <v>1219</v>
      </c>
      <c r="K2423" t="s">
        <v>5883</v>
      </c>
      <c r="L2423">
        <v>2513</v>
      </c>
      <c r="M2423" t="s">
        <v>622</v>
      </c>
      <c r="P2423">
        <v>1</v>
      </c>
      <c r="Q2423">
        <v>420</v>
      </c>
      <c r="R2423">
        <v>420</v>
      </c>
      <c r="S2423">
        <f>IFERROR(_xlfn.XLOOKUP(tbl_Facturas[[#This Row],[Key_Fact]],tbl_Manifiestos[Key_Manif],tbl_Manifiestos[Pagado a Broker],0),0)</f>
        <v>390.6</v>
      </c>
      <c r="T2423">
        <v>1722354.5999999959</v>
      </c>
    </row>
    <row r="2424" spans="1:20" x14ac:dyDescent="0.25">
      <c r="A2424" t="s">
        <v>5837</v>
      </c>
      <c r="B2424" t="str">
        <f>tbl_Facturas[[#This Row],[Factura]] &amp; "|" &amp; tbl_Facturas[[#This Row],[Proyecto OK]] &amp; "|" &amp; TEXT(tbl_Facturas[[#This Row],[Horas o Viaje]],"0.00") &amp; "|" &amp; TEXT(tbl_Facturas[[#This Row],[Costo unitario]],"0.00")</f>
        <v>2614|Berry Project|1.00|420.00</v>
      </c>
      <c r="C2424">
        <v>2614</v>
      </c>
      <c r="D2424">
        <v>685</v>
      </c>
      <c r="E2424" t="s">
        <v>1261</v>
      </c>
      <c r="G2424" t="s">
        <v>1325</v>
      </c>
      <c r="H2424" t="s">
        <v>2504</v>
      </c>
      <c r="I2424" s="134" t="s">
        <v>5322</v>
      </c>
      <c r="J2424" t="s">
        <v>1219</v>
      </c>
      <c r="K2424" t="s">
        <v>5883</v>
      </c>
      <c r="L2424">
        <v>2513</v>
      </c>
      <c r="M2424" t="s">
        <v>622</v>
      </c>
      <c r="P2424">
        <v>1</v>
      </c>
      <c r="Q2424">
        <v>420</v>
      </c>
      <c r="R2424">
        <v>420</v>
      </c>
      <c r="S2424">
        <f>IFERROR(_xlfn.XLOOKUP(tbl_Facturas[[#This Row],[Key_Fact]],tbl_Manifiestos[Key_Manif],tbl_Manifiestos[Pagado a Broker],0),0)</f>
        <v>390.6</v>
      </c>
      <c r="T2424">
        <v>1722774.5999999959</v>
      </c>
    </row>
    <row r="2425" spans="1:20" x14ac:dyDescent="0.25">
      <c r="A2425" t="s">
        <v>5837</v>
      </c>
      <c r="B2425" t="str">
        <f>tbl_Facturas[[#This Row],[Factura]] &amp; "|" &amp; tbl_Facturas[[#This Row],[Proyecto OK]] &amp; "|" &amp; TEXT(tbl_Facturas[[#This Row],[Horas o Viaje]],"0.00") &amp; "|" &amp; TEXT(tbl_Facturas[[#This Row],[Costo unitario]],"0.00")</f>
        <v>2614|Berry Project|1.00|420.00</v>
      </c>
      <c r="C2425">
        <v>2614</v>
      </c>
      <c r="D2425">
        <v>685</v>
      </c>
      <c r="E2425" t="s">
        <v>1261</v>
      </c>
      <c r="G2425" t="s">
        <v>1325</v>
      </c>
      <c r="H2425" t="s">
        <v>2505</v>
      </c>
      <c r="I2425" s="134" t="s">
        <v>5322</v>
      </c>
      <c r="J2425" t="s">
        <v>1219</v>
      </c>
      <c r="K2425" t="s">
        <v>5883</v>
      </c>
      <c r="L2425">
        <v>2513</v>
      </c>
      <c r="M2425" t="s">
        <v>622</v>
      </c>
      <c r="P2425">
        <v>1</v>
      </c>
      <c r="Q2425">
        <v>420</v>
      </c>
      <c r="R2425">
        <v>420</v>
      </c>
      <c r="S2425">
        <f>IFERROR(_xlfn.XLOOKUP(tbl_Facturas[[#This Row],[Key_Fact]],tbl_Manifiestos[Key_Manif],tbl_Manifiestos[Pagado a Broker],0),0)</f>
        <v>390.6</v>
      </c>
      <c r="T2425">
        <v>1723194.5999999959</v>
      </c>
    </row>
    <row r="2426" spans="1:20" x14ac:dyDescent="0.25">
      <c r="A2426" t="s">
        <v>5837</v>
      </c>
      <c r="B2426" t="str">
        <f>tbl_Facturas[[#This Row],[Factura]] &amp; "|" &amp; tbl_Facturas[[#This Row],[Proyecto OK]] &amp; "|" &amp; TEXT(tbl_Facturas[[#This Row],[Horas o Viaje]],"0.00") &amp; "|" &amp; TEXT(tbl_Facturas[[#This Row],[Costo unitario]],"0.00")</f>
        <v>2614|Berry Project|2.50|130.00</v>
      </c>
      <c r="C2426">
        <v>2614</v>
      </c>
      <c r="D2426">
        <v>15</v>
      </c>
      <c r="E2426" t="s">
        <v>2195</v>
      </c>
      <c r="G2426" t="s">
        <v>2077</v>
      </c>
      <c r="H2426" t="s">
        <v>2506</v>
      </c>
      <c r="I2426" s="134" t="s">
        <v>5322</v>
      </c>
      <c r="J2426" t="s">
        <v>1219</v>
      </c>
      <c r="K2426" t="s">
        <v>5883</v>
      </c>
      <c r="L2426">
        <v>2513</v>
      </c>
      <c r="P2426">
        <v>2.5</v>
      </c>
      <c r="Q2426">
        <v>130</v>
      </c>
      <c r="R2426">
        <v>325</v>
      </c>
      <c r="S2426">
        <f>IFERROR(_xlfn.XLOOKUP(tbl_Facturas[[#This Row],[Key_Fact]],tbl_Manifiestos[Key_Manif],tbl_Manifiestos[Pagado a Broker],0),0)</f>
        <v>302.25</v>
      </c>
      <c r="T2426">
        <v>1723519.5999999959</v>
      </c>
    </row>
    <row r="2427" spans="1:20" x14ac:dyDescent="0.25">
      <c r="A2427" t="s">
        <v>5837</v>
      </c>
      <c r="B2427" t="str">
        <f>tbl_Facturas[[#This Row],[Factura]] &amp; "|" &amp; tbl_Facturas[[#This Row],[Proyecto OK]] &amp; "|" &amp; TEXT(tbl_Facturas[[#This Row],[Horas o Viaje]],"0.00") &amp; "|" &amp; TEXT(tbl_Facturas[[#This Row],[Costo unitario]],"0.00")</f>
        <v>2614|Berry Project|1.00|420.00</v>
      </c>
      <c r="C2427">
        <v>2614</v>
      </c>
      <c r="D2427">
        <v>15</v>
      </c>
      <c r="E2427" t="s">
        <v>2195</v>
      </c>
      <c r="G2427" t="s">
        <v>2077</v>
      </c>
      <c r="H2427" t="s">
        <v>2507</v>
      </c>
      <c r="I2427" s="134" t="s">
        <v>5322</v>
      </c>
      <c r="J2427" t="s">
        <v>1219</v>
      </c>
      <c r="K2427" t="s">
        <v>5883</v>
      </c>
      <c r="L2427">
        <v>2513</v>
      </c>
      <c r="M2427" t="s">
        <v>622</v>
      </c>
      <c r="P2427">
        <v>1</v>
      </c>
      <c r="Q2427">
        <v>420</v>
      </c>
      <c r="R2427">
        <v>420</v>
      </c>
      <c r="S2427">
        <f>IFERROR(_xlfn.XLOOKUP(tbl_Facturas[[#This Row],[Key_Fact]],tbl_Manifiestos[Key_Manif],tbl_Manifiestos[Pagado a Broker],0),0)</f>
        <v>390.6</v>
      </c>
      <c r="T2427">
        <v>1723939.5999999959</v>
      </c>
    </row>
    <row r="2428" spans="1:20" x14ac:dyDescent="0.25">
      <c r="A2428" t="s">
        <v>5837</v>
      </c>
      <c r="B2428" t="str">
        <f>tbl_Facturas[[#This Row],[Factura]] &amp; "|" &amp; tbl_Facturas[[#This Row],[Proyecto OK]] &amp; "|" &amp; TEXT(tbl_Facturas[[#This Row],[Horas o Viaje]],"0.00") &amp; "|" &amp; TEXT(tbl_Facturas[[#This Row],[Costo unitario]],"0.00")</f>
        <v>2614|Berry Project|7.00|130.00</v>
      </c>
      <c r="C2428">
        <v>2614</v>
      </c>
      <c r="D2428">
        <v>606</v>
      </c>
      <c r="E2428" t="s">
        <v>5305</v>
      </c>
      <c r="G2428" t="s">
        <v>1291</v>
      </c>
      <c r="H2428" t="s">
        <v>2508</v>
      </c>
      <c r="I2428" s="134" t="s">
        <v>5322</v>
      </c>
      <c r="J2428" t="s">
        <v>1219</v>
      </c>
      <c r="K2428" t="s">
        <v>5883</v>
      </c>
      <c r="L2428">
        <v>2513</v>
      </c>
      <c r="P2428">
        <v>7</v>
      </c>
      <c r="Q2428">
        <v>130</v>
      </c>
      <c r="R2428">
        <v>910</v>
      </c>
      <c r="S2428">
        <f>IFERROR(_xlfn.XLOOKUP(tbl_Facturas[[#This Row],[Key_Fact]],tbl_Manifiestos[Key_Manif],tbl_Manifiestos[Pagado a Broker],0),0)</f>
        <v>0</v>
      </c>
      <c r="T2428">
        <v>1724849.5999999959</v>
      </c>
    </row>
    <row r="2429" spans="1:20" x14ac:dyDescent="0.25">
      <c r="A2429" t="s">
        <v>5837</v>
      </c>
      <c r="B2429" t="str">
        <f>tbl_Facturas[[#This Row],[Factura]] &amp; "|" &amp; tbl_Facturas[[#This Row],[Proyecto OK]] &amp; "|" &amp; TEXT(tbl_Facturas[[#This Row],[Horas o Viaje]],"0.00") &amp; "|" &amp; TEXT(tbl_Facturas[[#This Row],[Costo unitario]],"0.00")</f>
        <v>2614|Berry Project|1.00|420.00</v>
      </c>
      <c r="C2429">
        <v>2614</v>
      </c>
      <c r="D2429">
        <v>108</v>
      </c>
      <c r="E2429" t="s">
        <v>5916</v>
      </c>
      <c r="G2429" t="s">
        <v>99</v>
      </c>
      <c r="H2429" t="s">
        <v>2509</v>
      </c>
      <c r="I2429" s="134" t="s">
        <v>5322</v>
      </c>
      <c r="J2429" t="s">
        <v>1219</v>
      </c>
      <c r="K2429" t="s">
        <v>5883</v>
      </c>
      <c r="L2429">
        <v>2513</v>
      </c>
      <c r="M2429" t="s">
        <v>622</v>
      </c>
      <c r="P2429">
        <v>1</v>
      </c>
      <c r="Q2429">
        <v>420</v>
      </c>
      <c r="R2429">
        <v>420</v>
      </c>
      <c r="S2429">
        <f>IFERROR(_xlfn.XLOOKUP(tbl_Facturas[[#This Row],[Key_Fact]],tbl_Manifiestos[Key_Manif],tbl_Manifiestos[Pagado a Broker],0),0)</f>
        <v>390.6</v>
      </c>
      <c r="T2429">
        <v>1725269.5999999959</v>
      </c>
    </row>
    <row r="2430" spans="1:20" x14ac:dyDescent="0.25">
      <c r="A2430" t="s">
        <v>5837</v>
      </c>
      <c r="B2430" t="str">
        <f>tbl_Facturas[[#This Row],[Factura]] &amp; "|" &amp; tbl_Facturas[[#This Row],[Proyecto OK]] &amp; "|" &amp; TEXT(tbl_Facturas[[#This Row],[Horas o Viaje]],"0.00") &amp; "|" &amp; TEXT(tbl_Facturas[[#This Row],[Costo unitario]],"0.00")</f>
        <v>2614|Berry Project|3.00|130.00</v>
      </c>
      <c r="C2430">
        <v>2614</v>
      </c>
      <c r="D2430">
        <v>1</v>
      </c>
      <c r="E2430" t="s">
        <v>5305</v>
      </c>
      <c r="G2430" t="s">
        <v>1220</v>
      </c>
      <c r="H2430" t="s">
        <v>2510</v>
      </c>
      <c r="I2430" s="134" t="s">
        <v>5322</v>
      </c>
      <c r="J2430" t="s">
        <v>1219</v>
      </c>
      <c r="K2430" t="s">
        <v>5883</v>
      </c>
      <c r="L2430">
        <v>2513</v>
      </c>
      <c r="P2430">
        <v>3</v>
      </c>
      <c r="Q2430">
        <v>130</v>
      </c>
      <c r="R2430">
        <v>390</v>
      </c>
      <c r="S2430">
        <f>IFERROR(_xlfn.XLOOKUP(tbl_Facturas[[#This Row],[Key_Fact]],tbl_Manifiestos[Key_Manif],tbl_Manifiestos[Pagado a Broker],0),0)</f>
        <v>362.70000000000005</v>
      </c>
      <c r="T2430">
        <v>1725659.5999999959</v>
      </c>
    </row>
    <row r="2431" spans="1:20" x14ac:dyDescent="0.25">
      <c r="A2431" t="s">
        <v>5837</v>
      </c>
      <c r="B2431" t="str">
        <f>tbl_Facturas[[#This Row],[Factura]] &amp; "|" &amp; tbl_Facturas[[#This Row],[Proyecto OK]] &amp; "|" &amp; TEXT(tbl_Facturas[[#This Row],[Horas o Viaje]],"0.00") &amp; "|" &amp; TEXT(tbl_Facturas[[#This Row],[Costo unitario]],"0.00")</f>
        <v>2614|Berry Project|6.00|130.00</v>
      </c>
      <c r="C2431">
        <v>2614</v>
      </c>
      <c r="D2431">
        <v>73</v>
      </c>
      <c r="E2431" t="s">
        <v>19</v>
      </c>
      <c r="G2431" t="s">
        <v>20</v>
      </c>
      <c r="H2431" t="s">
        <v>2511</v>
      </c>
      <c r="I2431" s="134" t="s">
        <v>5322</v>
      </c>
      <c r="J2431" t="s">
        <v>1219</v>
      </c>
      <c r="K2431" t="s">
        <v>5883</v>
      </c>
      <c r="L2431">
        <v>2513</v>
      </c>
      <c r="P2431">
        <v>6</v>
      </c>
      <c r="Q2431">
        <v>130</v>
      </c>
      <c r="R2431">
        <v>780</v>
      </c>
      <c r="S2431">
        <f>IFERROR(_xlfn.XLOOKUP(tbl_Facturas[[#This Row],[Key_Fact]],tbl_Manifiestos[Key_Manif],tbl_Manifiestos[Pagado a Broker],0),0)</f>
        <v>0</v>
      </c>
      <c r="T2431">
        <v>1726439.5999999959</v>
      </c>
    </row>
    <row r="2432" spans="1:20" x14ac:dyDescent="0.25">
      <c r="A2432" t="s">
        <v>5837</v>
      </c>
      <c r="B2432" t="str">
        <f>tbl_Facturas[[#This Row],[Factura]] &amp; "|" &amp; tbl_Facturas[[#This Row],[Proyecto OK]] &amp; "|" &amp; TEXT(tbl_Facturas[[#This Row],[Horas o Viaje]],"0.00") &amp; "|" &amp; TEXT(tbl_Facturas[[#This Row],[Costo unitario]],"0.00")</f>
        <v>2614|Berry Project|1.00|420.00</v>
      </c>
      <c r="C2432">
        <v>2614</v>
      </c>
      <c r="D2432">
        <v>73</v>
      </c>
      <c r="E2432" t="s">
        <v>19</v>
      </c>
      <c r="G2432" t="s">
        <v>20</v>
      </c>
      <c r="H2432" t="s">
        <v>2512</v>
      </c>
      <c r="I2432" s="134" t="s">
        <v>5322</v>
      </c>
      <c r="J2432" t="s">
        <v>1219</v>
      </c>
      <c r="K2432" t="s">
        <v>5883</v>
      </c>
      <c r="L2432">
        <v>2513</v>
      </c>
      <c r="M2432" t="s">
        <v>622</v>
      </c>
      <c r="P2432">
        <v>1</v>
      </c>
      <c r="Q2432">
        <v>420</v>
      </c>
      <c r="R2432">
        <v>420</v>
      </c>
      <c r="S2432">
        <f>IFERROR(_xlfn.XLOOKUP(tbl_Facturas[[#This Row],[Key_Fact]],tbl_Manifiestos[Key_Manif],tbl_Manifiestos[Pagado a Broker],0),0)</f>
        <v>390.6</v>
      </c>
      <c r="T2432">
        <v>1726859.5999999959</v>
      </c>
    </row>
    <row r="2433" spans="1:20" x14ac:dyDescent="0.25">
      <c r="A2433" t="s">
        <v>5837</v>
      </c>
      <c r="B2433" t="str">
        <f>tbl_Facturas[[#This Row],[Factura]] &amp; "|" &amp; tbl_Facturas[[#This Row],[Proyecto OK]] &amp; "|" &amp; TEXT(tbl_Facturas[[#This Row],[Horas o Viaje]],"0.00") &amp; "|" &amp; TEXT(tbl_Facturas[[#This Row],[Costo unitario]],"0.00")</f>
        <v>2614|Berry Project|1.00|420.00</v>
      </c>
      <c r="C2433">
        <v>2614</v>
      </c>
      <c r="D2433">
        <v>1</v>
      </c>
      <c r="E2433" t="s">
        <v>5305</v>
      </c>
      <c r="G2433" t="s">
        <v>1220</v>
      </c>
      <c r="H2433" t="s">
        <v>2513</v>
      </c>
      <c r="I2433" s="134" t="s">
        <v>5322</v>
      </c>
      <c r="J2433" t="s">
        <v>1219</v>
      </c>
      <c r="K2433" t="s">
        <v>5883</v>
      </c>
      <c r="L2433">
        <v>2513</v>
      </c>
      <c r="M2433" t="s">
        <v>622</v>
      </c>
      <c r="P2433">
        <v>1</v>
      </c>
      <c r="Q2433">
        <v>420</v>
      </c>
      <c r="R2433">
        <v>420</v>
      </c>
      <c r="S2433">
        <f>IFERROR(_xlfn.XLOOKUP(tbl_Facturas[[#This Row],[Key_Fact]],tbl_Manifiestos[Key_Manif],tbl_Manifiestos[Pagado a Broker],0),0)</f>
        <v>390.6</v>
      </c>
      <c r="T2433">
        <v>1727279.5999999959</v>
      </c>
    </row>
    <row r="2434" spans="1:20" x14ac:dyDescent="0.25">
      <c r="A2434" t="s">
        <v>5837</v>
      </c>
      <c r="B2434" t="str">
        <f>tbl_Facturas[[#This Row],[Factura]] &amp; "|" &amp; tbl_Facturas[[#This Row],[Proyecto OK]] &amp; "|" &amp; TEXT(tbl_Facturas[[#This Row],[Horas o Viaje]],"0.00") &amp; "|" &amp; TEXT(tbl_Facturas[[#This Row],[Costo unitario]],"0.00")</f>
        <v>2614|Berry Project|1.00|420.00</v>
      </c>
      <c r="C2434">
        <v>2614</v>
      </c>
      <c r="D2434">
        <v>1</v>
      </c>
      <c r="E2434" t="s">
        <v>5305</v>
      </c>
      <c r="G2434" t="s">
        <v>1220</v>
      </c>
      <c r="H2434" t="s">
        <v>2514</v>
      </c>
      <c r="I2434" s="134" t="s">
        <v>5322</v>
      </c>
      <c r="J2434" t="s">
        <v>1219</v>
      </c>
      <c r="K2434" t="s">
        <v>5883</v>
      </c>
      <c r="L2434">
        <v>2513</v>
      </c>
      <c r="M2434" t="s">
        <v>622</v>
      </c>
      <c r="P2434">
        <v>1</v>
      </c>
      <c r="Q2434">
        <v>420</v>
      </c>
      <c r="R2434">
        <v>420</v>
      </c>
      <c r="S2434">
        <f>IFERROR(_xlfn.XLOOKUP(tbl_Facturas[[#This Row],[Key_Fact]],tbl_Manifiestos[Key_Manif],tbl_Manifiestos[Pagado a Broker],0),0)</f>
        <v>390.6</v>
      </c>
      <c r="T2434">
        <v>1727699.5999999959</v>
      </c>
    </row>
    <row r="2435" spans="1:20" x14ac:dyDescent="0.25">
      <c r="A2435" t="s">
        <v>5837</v>
      </c>
      <c r="B2435" t="str">
        <f>tbl_Facturas[[#This Row],[Factura]] &amp; "|" &amp; tbl_Facturas[[#This Row],[Proyecto OK]] &amp; "|" &amp; TEXT(tbl_Facturas[[#This Row],[Horas o Viaje]],"0.00") &amp; "|" &amp; TEXT(tbl_Facturas[[#This Row],[Costo unitario]],"0.00")</f>
        <v>2614|Berry Project|1.00|420.00</v>
      </c>
      <c r="C2435">
        <v>2614</v>
      </c>
      <c r="D2435">
        <v>73</v>
      </c>
      <c r="E2435" t="s">
        <v>19</v>
      </c>
      <c r="G2435" t="s">
        <v>20</v>
      </c>
      <c r="H2435" t="s">
        <v>2515</v>
      </c>
      <c r="I2435" s="134" t="s">
        <v>5322</v>
      </c>
      <c r="J2435" t="s">
        <v>1219</v>
      </c>
      <c r="K2435" t="s">
        <v>5883</v>
      </c>
      <c r="L2435">
        <v>2513</v>
      </c>
      <c r="M2435" t="s">
        <v>622</v>
      </c>
      <c r="P2435">
        <v>1</v>
      </c>
      <c r="Q2435">
        <v>420</v>
      </c>
      <c r="R2435">
        <v>420</v>
      </c>
      <c r="S2435">
        <f>IFERROR(_xlfn.XLOOKUP(tbl_Facturas[[#This Row],[Key_Fact]],tbl_Manifiestos[Key_Manif],tbl_Manifiestos[Pagado a Broker],0),0)</f>
        <v>390.6</v>
      </c>
      <c r="T2435">
        <v>1728119.5999999959</v>
      </c>
    </row>
    <row r="2436" spans="1:20" x14ac:dyDescent="0.25">
      <c r="A2436" t="s">
        <v>5837</v>
      </c>
      <c r="B2436" t="str">
        <f>tbl_Facturas[[#This Row],[Factura]] &amp; "|" &amp; tbl_Facturas[[#This Row],[Proyecto OK]] &amp; "|" &amp; TEXT(tbl_Facturas[[#This Row],[Horas o Viaje]],"0.00") &amp; "|" &amp; TEXT(tbl_Facturas[[#This Row],[Costo unitario]],"0.00")</f>
        <v>2614|Berry Project|2.00|130.00</v>
      </c>
      <c r="C2436">
        <v>2614</v>
      </c>
      <c r="D2436">
        <v>73</v>
      </c>
      <c r="E2436" t="s">
        <v>19</v>
      </c>
      <c r="G2436" t="s">
        <v>20</v>
      </c>
      <c r="H2436" t="s">
        <v>2516</v>
      </c>
      <c r="I2436" s="134" t="s">
        <v>5322</v>
      </c>
      <c r="J2436" t="s">
        <v>1219</v>
      </c>
      <c r="K2436" t="s">
        <v>5883</v>
      </c>
      <c r="L2436">
        <v>2513</v>
      </c>
      <c r="P2436">
        <v>2</v>
      </c>
      <c r="Q2436">
        <v>130</v>
      </c>
      <c r="R2436">
        <v>260</v>
      </c>
      <c r="S2436">
        <f>IFERROR(_xlfn.XLOOKUP(tbl_Facturas[[#This Row],[Key_Fact]],tbl_Manifiestos[Key_Manif],tbl_Manifiestos[Pagado a Broker],0),0)</f>
        <v>241.8</v>
      </c>
      <c r="T2436">
        <v>1728379.5999999959</v>
      </c>
    </row>
    <row r="2437" spans="1:20" x14ac:dyDescent="0.25">
      <c r="A2437" t="s">
        <v>5837</v>
      </c>
      <c r="B2437" t="str">
        <f>tbl_Facturas[[#This Row],[Factura]] &amp; "|" &amp; tbl_Facturas[[#This Row],[Proyecto OK]] &amp; "|" &amp; TEXT(tbl_Facturas[[#This Row],[Horas o Viaje]],"0.00") &amp; "|" &amp; TEXT(tbl_Facturas[[#This Row],[Costo unitario]],"0.00")</f>
        <v>2614|Berry Project|1.00|420.00</v>
      </c>
      <c r="C2437">
        <v>2614</v>
      </c>
      <c r="D2437">
        <v>73</v>
      </c>
      <c r="E2437" t="s">
        <v>19</v>
      </c>
      <c r="G2437" t="s">
        <v>20</v>
      </c>
      <c r="H2437" t="s">
        <v>2517</v>
      </c>
      <c r="I2437" s="134" t="s">
        <v>5322</v>
      </c>
      <c r="J2437" t="s">
        <v>1219</v>
      </c>
      <c r="K2437" t="s">
        <v>5883</v>
      </c>
      <c r="L2437">
        <v>2513</v>
      </c>
      <c r="M2437" t="s">
        <v>622</v>
      </c>
      <c r="P2437">
        <v>1</v>
      </c>
      <c r="Q2437">
        <v>420</v>
      </c>
      <c r="R2437">
        <v>420</v>
      </c>
      <c r="S2437">
        <f>IFERROR(_xlfn.XLOOKUP(tbl_Facturas[[#This Row],[Key_Fact]],tbl_Manifiestos[Key_Manif],tbl_Manifiestos[Pagado a Broker],0),0)</f>
        <v>390.6</v>
      </c>
      <c r="T2437">
        <v>1728799.5999999959</v>
      </c>
    </row>
    <row r="2438" spans="1:20" x14ac:dyDescent="0.25">
      <c r="A2438" t="s">
        <v>5837</v>
      </c>
      <c r="B2438" t="str">
        <f>tbl_Facturas[[#This Row],[Factura]] &amp; "|" &amp; tbl_Facturas[[#This Row],[Proyecto OK]] &amp; "|" &amp; TEXT(tbl_Facturas[[#This Row],[Horas o Viaje]],"0.00") &amp; "|" &amp; TEXT(tbl_Facturas[[#This Row],[Costo unitario]],"0.00")</f>
        <v>2614|Berry Project|1.00|420.00</v>
      </c>
      <c r="C2438">
        <v>2614</v>
      </c>
      <c r="D2438">
        <v>677</v>
      </c>
      <c r="E2438" t="s">
        <v>1261</v>
      </c>
      <c r="G2438" t="s">
        <v>1510</v>
      </c>
      <c r="H2438" t="s">
        <v>2518</v>
      </c>
      <c r="I2438" s="134" t="s">
        <v>5322</v>
      </c>
      <c r="J2438" t="s">
        <v>1219</v>
      </c>
      <c r="K2438" t="s">
        <v>5883</v>
      </c>
      <c r="L2438">
        <v>2513</v>
      </c>
      <c r="M2438" t="s">
        <v>622</v>
      </c>
      <c r="P2438">
        <v>1</v>
      </c>
      <c r="Q2438">
        <v>420</v>
      </c>
      <c r="R2438">
        <v>420</v>
      </c>
      <c r="S2438">
        <f>IFERROR(_xlfn.XLOOKUP(tbl_Facturas[[#This Row],[Key_Fact]],tbl_Manifiestos[Key_Manif],tbl_Manifiestos[Pagado a Broker],0),0)</f>
        <v>390.6</v>
      </c>
      <c r="T2438">
        <v>1729219.5999999959</v>
      </c>
    </row>
    <row r="2439" spans="1:20" x14ac:dyDescent="0.25">
      <c r="A2439" t="s">
        <v>5837</v>
      </c>
      <c r="B2439" t="str">
        <f>tbl_Facturas[[#This Row],[Factura]] &amp; "|" &amp; tbl_Facturas[[#This Row],[Proyecto OK]] &amp; "|" &amp; TEXT(tbl_Facturas[[#This Row],[Horas o Viaje]],"0.00") &amp; "|" &amp; TEXT(tbl_Facturas[[#This Row],[Costo unitario]],"0.00")</f>
        <v>2614|Berry Project|1.00|420.00</v>
      </c>
      <c r="C2439">
        <v>2614</v>
      </c>
      <c r="D2439">
        <v>677</v>
      </c>
      <c r="E2439" t="s">
        <v>1261</v>
      </c>
      <c r="G2439" t="s">
        <v>1510</v>
      </c>
      <c r="H2439" t="s">
        <v>2519</v>
      </c>
      <c r="I2439" s="134" t="s">
        <v>5322</v>
      </c>
      <c r="J2439" t="s">
        <v>1219</v>
      </c>
      <c r="K2439" t="s">
        <v>5883</v>
      </c>
      <c r="L2439">
        <v>2513</v>
      </c>
      <c r="M2439" t="s">
        <v>622</v>
      </c>
      <c r="P2439">
        <v>1</v>
      </c>
      <c r="Q2439">
        <v>420</v>
      </c>
      <c r="R2439">
        <v>420</v>
      </c>
      <c r="S2439">
        <f>IFERROR(_xlfn.XLOOKUP(tbl_Facturas[[#This Row],[Key_Fact]],tbl_Manifiestos[Key_Manif],tbl_Manifiestos[Pagado a Broker],0),0)</f>
        <v>390.6</v>
      </c>
      <c r="T2439">
        <v>1729639.5999999959</v>
      </c>
    </row>
    <row r="2440" spans="1:20" x14ac:dyDescent="0.25">
      <c r="A2440" t="s">
        <v>5837</v>
      </c>
      <c r="B2440" t="str">
        <f>tbl_Facturas[[#This Row],[Factura]] &amp; "|" &amp; tbl_Facturas[[#This Row],[Proyecto OK]] &amp; "|" &amp; TEXT(tbl_Facturas[[#This Row],[Horas o Viaje]],"0.00") &amp; "|" &amp; TEXT(tbl_Facturas[[#This Row],[Costo unitario]],"0.00")</f>
        <v>2614|Berry Project|1.00|420.00</v>
      </c>
      <c r="C2440">
        <v>2614</v>
      </c>
      <c r="D2440">
        <v>73</v>
      </c>
      <c r="E2440" t="s">
        <v>19</v>
      </c>
      <c r="G2440" t="s">
        <v>20</v>
      </c>
      <c r="H2440" t="s">
        <v>2520</v>
      </c>
      <c r="I2440" s="134" t="s">
        <v>5322</v>
      </c>
      <c r="J2440" t="s">
        <v>1219</v>
      </c>
      <c r="K2440" t="s">
        <v>5883</v>
      </c>
      <c r="L2440">
        <v>2513</v>
      </c>
      <c r="M2440" t="s">
        <v>622</v>
      </c>
      <c r="P2440">
        <v>1</v>
      </c>
      <c r="Q2440">
        <v>420</v>
      </c>
      <c r="R2440">
        <v>420</v>
      </c>
      <c r="S2440">
        <f>IFERROR(_xlfn.XLOOKUP(tbl_Facturas[[#This Row],[Key_Fact]],tbl_Manifiestos[Key_Manif],tbl_Manifiestos[Pagado a Broker],0),0)</f>
        <v>390.6</v>
      </c>
      <c r="T2440">
        <v>1730059.5999999959</v>
      </c>
    </row>
    <row r="2441" spans="1:20" x14ac:dyDescent="0.25">
      <c r="A2441" t="s">
        <v>5837</v>
      </c>
      <c r="B2441" t="str">
        <f>tbl_Facturas[[#This Row],[Factura]] &amp; "|" &amp; tbl_Facturas[[#This Row],[Proyecto OK]] &amp; "|" &amp; TEXT(tbl_Facturas[[#This Row],[Horas o Viaje]],"0.00") &amp; "|" &amp; TEXT(tbl_Facturas[[#This Row],[Costo unitario]],"0.00")</f>
        <v>2614|Berry Project|2.50|130.00</v>
      </c>
      <c r="C2441">
        <v>2614</v>
      </c>
      <c r="D2441">
        <v>73</v>
      </c>
      <c r="E2441" t="s">
        <v>19</v>
      </c>
      <c r="G2441" t="s">
        <v>20</v>
      </c>
      <c r="H2441" t="s">
        <v>2521</v>
      </c>
      <c r="I2441" s="134" t="s">
        <v>5322</v>
      </c>
      <c r="J2441" t="s">
        <v>1219</v>
      </c>
      <c r="K2441" t="s">
        <v>5883</v>
      </c>
      <c r="L2441">
        <v>2513</v>
      </c>
      <c r="P2441">
        <v>2.5</v>
      </c>
      <c r="Q2441">
        <v>130</v>
      </c>
      <c r="R2441">
        <v>325</v>
      </c>
      <c r="S2441">
        <f>IFERROR(_xlfn.XLOOKUP(tbl_Facturas[[#This Row],[Key_Fact]],tbl_Manifiestos[Key_Manif],tbl_Manifiestos[Pagado a Broker],0),0)</f>
        <v>302.25</v>
      </c>
      <c r="T2441">
        <v>1730384.5999999959</v>
      </c>
    </row>
    <row r="2442" spans="1:20" x14ac:dyDescent="0.25">
      <c r="A2442" t="s">
        <v>5837</v>
      </c>
      <c r="B2442" t="str">
        <f>tbl_Facturas[[#This Row],[Factura]] &amp; "|" &amp; tbl_Facturas[[#This Row],[Proyecto OK]] &amp; "|" &amp; TEXT(tbl_Facturas[[#This Row],[Horas o Viaje]],"0.00") &amp; "|" &amp; TEXT(tbl_Facturas[[#This Row],[Costo unitario]],"0.00")</f>
        <v>2614|Berry Project|1.00|420.00</v>
      </c>
      <c r="C2442">
        <v>2614</v>
      </c>
      <c r="D2442">
        <v>54</v>
      </c>
      <c r="E2442" t="s">
        <v>19</v>
      </c>
      <c r="G2442" t="s">
        <v>479</v>
      </c>
      <c r="H2442" t="s">
        <v>2522</v>
      </c>
      <c r="I2442" s="134" t="s">
        <v>5322</v>
      </c>
      <c r="J2442" t="s">
        <v>1219</v>
      </c>
      <c r="K2442" t="s">
        <v>5883</v>
      </c>
      <c r="L2442">
        <v>2513</v>
      </c>
      <c r="M2442" t="s">
        <v>622</v>
      </c>
      <c r="P2442">
        <v>1</v>
      </c>
      <c r="Q2442">
        <v>420</v>
      </c>
      <c r="R2442">
        <v>420</v>
      </c>
      <c r="S2442">
        <f>IFERROR(_xlfn.XLOOKUP(tbl_Facturas[[#This Row],[Key_Fact]],tbl_Manifiestos[Key_Manif],tbl_Manifiestos[Pagado a Broker],0),0)</f>
        <v>390.6</v>
      </c>
      <c r="T2442">
        <v>1730804.5999999959</v>
      </c>
    </row>
    <row r="2443" spans="1:20" x14ac:dyDescent="0.25">
      <c r="A2443" t="s">
        <v>5837</v>
      </c>
      <c r="B2443" t="str">
        <f>tbl_Facturas[[#This Row],[Factura]] &amp; "|" &amp; tbl_Facturas[[#This Row],[Proyecto OK]] &amp; "|" &amp; TEXT(tbl_Facturas[[#This Row],[Horas o Viaje]],"0.00") &amp; "|" &amp; TEXT(tbl_Facturas[[#This Row],[Costo unitario]],"0.00")</f>
        <v>2614|Berry Project|1.00|420.00</v>
      </c>
      <c r="C2443">
        <v>2614</v>
      </c>
      <c r="D2443">
        <v>1</v>
      </c>
      <c r="E2443" t="s">
        <v>5361</v>
      </c>
      <c r="G2443" t="s">
        <v>1220</v>
      </c>
      <c r="H2443" t="s">
        <v>2523</v>
      </c>
      <c r="I2443" s="134" t="s">
        <v>5322</v>
      </c>
      <c r="J2443" t="s">
        <v>1219</v>
      </c>
      <c r="K2443" t="s">
        <v>5883</v>
      </c>
      <c r="L2443">
        <v>2513</v>
      </c>
      <c r="M2443" t="s">
        <v>622</v>
      </c>
      <c r="P2443">
        <v>1</v>
      </c>
      <c r="Q2443">
        <v>420</v>
      </c>
      <c r="R2443">
        <v>420</v>
      </c>
      <c r="S2443">
        <f>IFERROR(_xlfn.XLOOKUP(tbl_Facturas[[#This Row],[Key_Fact]],tbl_Manifiestos[Key_Manif],tbl_Manifiestos[Pagado a Broker],0),0)</f>
        <v>390.6</v>
      </c>
      <c r="T2443">
        <v>1731224.5999999959</v>
      </c>
    </row>
    <row r="2444" spans="1:20" x14ac:dyDescent="0.25">
      <c r="A2444" t="s">
        <v>5837</v>
      </c>
      <c r="B2444" t="str">
        <f>tbl_Facturas[[#This Row],[Factura]] &amp; "|" &amp; tbl_Facturas[[#This Row],[Proyecto OK]] &amp; "|" &amp; TEXT(tbl_Facturas[[#This Row],[Horas o Viaje]],"0.00") &amp; "|" &amp; TEXT(tbl_Facturas[[#This Row],[Costo unitario]],"0.00")</f>
        <v>2614|Berry Project|1.00|420.00</v>
      </c>
      <c r="C2444">
        <v>2614</v>
      </c>
      <c r="D2444">
        <v>1</v>
      </c>
      <c r="E2444" t="s">
        <v>5361</v>
      </c>
      <c r="G2444" t="s">
        <v>1220</v>
      </c>
      <c r="H2444" t="s">
        <v>2524</v>
      </c>
      <c r="I2444" s="134" t="s">
        <v>5322</v>
      </c>
      <c r="J2444" t="s">
        <v>1219</v>
      </c>
      <c r="K2444" t="s">
        <v>5883</v>
      </c>
      <c r="L2444">
        <v>2513</v>
      </c>
      <c r="M2444" t="s">
        <v>622</v>
      </c>
      <c r="P2444">
        <v>1</v>
      </c>
      <c r="Q2444">
        <v>420</v>
      </c>
      <c r="R2444">
        <v>420</v>
      </c>
      <c r="S2444">
        <f>IFERROR(_xlfn.XLOOKUP(tbl_Facturas[[#This Row],[Key_Fact]],tbl_Manifiestos[Key_Manif],tbl_Manifiestos[Pagado a Broker],0),0)</f>
        <v>390.6</v>
      </c>
      <c r="T2444">
        <v>1731644.5999999959</v>
      </c>
    </row>
    <row r="2445" spans="1:20" x14ac:dyDescent="0.25">
      <c r="A2445" t="s">
        <v>5837</v>
      </c>
      <c r="B2445" t="str">
        <f>tbl_Facturas[[#This Row],[Factura]] &amp; "|" &amp; tbl_Facturas[[#This Row],[Proyecto OK]] &amp; "|" &amp; TEXT(tbl_Facturas[[#This Row],[Horas o Viaje]],"0.00") &amp; "|" &amp; TEXT(tbl_Facturas[[#This Row],[Costo unitario]],"0.00")</f>
        <v>2614|Berry Project|4.00|130.00</v>
      </c>
      <c r="C2445">
        <v>2614</v>
      </c>
      <c r="D2445">
        <v>1</v>
      </c>
      <c r="E2445" t="s">
        <v>5361</v>
      </c>
      <c r="G2445" t="s">
        <v>1220</v>
      </c>
      <c r="H2445" t="s">
        <v>2525</v>
      </c>
      <c r="I2445" s="134" t="s">
        <v>5322</v>
      </c>
      <c r="J2445" t="s">
        <v>1219</v>
      </c>
      <c r="K2445" t="s">
        <v>5883</v>
      </c>
      <c r="L2445">
        <v>2513</v>
      </c>
      <c r="M2445" t="s">
        <v>622</v>
      </c>
      <c r="P2445">
        <v>4</v>
      </c>
      <c r="Q2445">
        <v>130</v>
      </c>
      <c r="R2445">
        <v>520</v>
      </c>
      <c r="S2445">
        <f>IFERROR(_xlfn.XLOOKUP(tbl_Facturas[[#This Row],[Key_Fact]],tbl_Manifiestos[Key_Manif],tbl_Manifiestos[Pagado a Broker],0),0)</f>
        <v>483.6</v>
      </c>
      <c r="T2445">
        <v>1732164.5999999959</v>
      </c>
    </row>
    <row r="2446" spans="1:20" x14ac:dyDescent="0.25">
      <c r="A2446" t="s">
        <v>5837</v>
      </c>
      <c r="B2446" t="str">
        <f>tbl_Facturas[[#This Row],[Factura]] &amp; "|" &amp; tbl_Facturas[[#This Row],[Proyecto OK]] &amp; "|" &amp; TEXT(tbl_Facturas[[#This Row],[Horas o Viaje]],"0.00") &amp; "|" &amp; TEXT(tbl_Facturas[[#This Row],[Costo unitario]],"0.00")</f>
        <v>2614|Berry Project|3.00|130.00</v>
      </c>
      <c r="C2446">
        <v>2614</v>
      </c>
      <c r="D2446">
        <v>1</v>
      </c>
      <c r="E2446" t="s">
        <v>5361</v>
      </c>
      <c r="G2446" t="s">
        <v>1220</v>
      </c>
      <c r="H2446" t="s">
        <v>2526</v>
      </c>
      <c r="I2446" s="134" t="s">
        <v>5322</v>
      </c>
      <c r="J2446" t="s">
        <v>1219</v>
      </c>
      <c r="K2446" t="s">
        <v>5883</v>
      </c>
      <c r="L2446">
        <v>2513</v>
      </c>
      <c r="P2446">
        <v>3</v>
      </c>
      <c r="Q2446">
        <v>130</v>
      </c>
      <c r="R2446">
        <v>390</v>
      </c>
      <c r="S2446">
        <f>IFERROR(_xlfn.XLOOKUP(tbl_Facturas[[#This Row],[Key_Fact]],tbl_Manifiestos[Key_Manif],tbl_Manifiestos[Pagado a Broker],0),0)</f>
        <v>362.70000000000005</v>
      </c>
      <c r="T2446">
        <v>1732554.5999999959</v>
      </c>
    </row>
    <row r="2447" spans="1:20" x14ac:dyDescent="0.25">
      <c r="A2447" t="s">
        <v>5837</v>
      </c>
      <c r="B2447" t="str">
        <f>tbl_Facturas[[#This Row],[Factura]] &amp; "|" &amp; tbl_Facturas[[#This Row],[Proyecto OK]] &amp; "|" &amp; TEXT(tbl_Facturas[[#This Row],[Horas o Viaje]],"0.00") &amp; "|" &amp; TEXT(tbl_Facturas[[#This Row],[Costo unitario]],"0.00")</f>
        <v>2614|Berry Project|1.00|420.00</v>
      </c>
      <c r="C2447">
        <v>2614</v>
      </c>
      <c r="D2447">
        <v>1</v>
      </c>
      <c r="E2447" t="s">
        <v>5361</v>
      </c>
      <c r="G2447" t="s">
        <v>1220</v>
      </c>
      <c r="H2447" t="s">
        <v>2527</v>
      </c>
      <c r="I2447" s="134" t="s">
        <v>5322</v>
      </c>
      <c r="J2447" t="s">
        <v>1219</v>
      </c>
      <c r="K2447" t="s">
        <v>5883</v>
      </c>
      <c r="L2447">
        <v>2513</v>
      </c>
      <c r="M2447" t="s">
        <v>622</v>
      </c>
      <c r="P2447">
        <v>1</v>
      </c>
      <c r="Q2447">
        <v>420</v>
      </c>
      <c r="R2447">
        <v>420</v>
      </c>
      <c r="S2447">
        <f>IFERROR(_xlfn.XLOOKUP(tbl_Facturas[[#This Row],[Key_Fact]],tbl_Manifiestos[Key_Manif],tbl_Manifiestos[Pagado a Broker],0),0)</f>
        <v>390.6</v>
      </c>
      <c r="T2447">
        <v>1732974.5999999959</v>
      </c>
    </row>
    <row r="2448" spans="1:20" x14ac:dyDescent="0.25">
      <c r="A2448" t="s">
        <v>5837</v>
      </c>
      <c r="B2448" t="str">
        <f>tbl_Facturas[[#This Row],[Factura]] &amp; "|" &amp; tbl_Facturas[[#This Row],[Proyecto OK]] &amp; "|" &amp; TEXT(tbl_Facturas[[#This Row],[Horas o Viaje]],"0.00") &amp; "|" &amp; TEXT(tbl_Facturas[[#This Row],[Costo unitario]],"0.00")</f>
        <v>2614|Berry Project|1.00|420.00</v>
      </c>
      <c r="C2448">
        <v>2614</v>
      </c>
      <c r="D2448">
        <v>2</v>
      </c>
      <c r="E2448" t="s">
        <v>5305</v>
      </c>
      <c r="G2448" t="s">
        <v>1770</v>
      </c>
      <c r="H2448" t="s">
        <v>2528</v>
      </c>
      <c r="I2448" s="134" t="s">
        <v>5322</v>
      </c>
      <c r="J2448" t="s">
        <v>1219</v>
      </c>
      <c r="K2448" t="s">
        <v>5883</v>
      </c>
      <c r="L2448">
        <v>2513</v>
      </c>
      <c r="M2448" t="s">
        <v>622</v>
      </c>
      <c r="P2448">
        <v>1</v>
      </c>
      <c r="Q2448">
        <v>420</v>
      </c>
      <c r="R2448">
        <v>420</v>
      </c>
      <c r="S2448">
        <f>IFERROR(_xlfn.XLOOKUP(tbl_Facturas[[#This Row],[Key_Fact]],tbl_Manifiestos[Key_Manif],tbl_Manifiestos[Pagado a Broker],0),0)</f>
        <v>390.6</v>
      </c>
      <c r="T2448">
        <v>1733394.5999999959</v>
      </c>
    </row>
    <row r="2449" spans="1:20" x14ac:dyDescent="0.25">
      <c r="A2449" t="s">
        <v>5837</v>
      </c>
      <c r="B2449" t="str">
        <f>tbl_Facturas[[#This Row],[Factura]] &amp; "|" &amp; tbl_Facturas[[#This Row],[Proyecto OK]] &amp; "|" &amp; TEXT(tbl_Facturas[[#This Row],[Horas o Viaje]],"0.00") &amp; "|" &amp; TEXT(tbl_Facturas[[#This Row],[Costo unitario]],"0.00")</f>
        <v>2614|Berry Project|1.00|420.00</v>
      </c>
      <c r="C2449">
        <v>2614</v>
      </c>
      <c r="D2449">
        <v>606</v>
      </c>
      <c r="E2449" t="s">
        <v>5305</v>
      </c>
      <c r="G2449" t="s">
        <v>1291</v>
      </c>
      <c r="H2449" t="s">
        <v>2529</v>
      </c>
      <c r="I2449" s="134" t="s">
        <v>5322</v>
      </c>
      <c r="J2449" t="s">
        <v>1219</v>
      </c>
      <c r="K2449" t="s">
        <v>5883</v>
      </c>
      <c r="L2449">
        <v>2513</v>
      </c>
      <c r="M2449" t="s">
        <v>622</v>
      </c>
      <c r="P2449">
        <v>1</v>
      </c>
      <c r="Q2449">
        <v>420</v>
      </c>
      <c r="R2449">
        <v>420</v>
      </c>
      <c r="S2449">
        <f>IFERROR(_xlfn.XLOOKUP(tbl_Facturas[[#This Row],[Key_Fact]],tbl_Manifiestos[Key_Manif],tbl_Manifiestos[Pagado a Broker],0),0)</f>
        <v>390.6</v>
      </c>
      <c r="T2449">
        <v>1733814.5999999959</v>
      </c>
    </row>
    <row r="2450" spans="1:20" x14ac:dyDescent="0.25">
      <c r="A2450" t="s">
        <v>5837</v>
      </c>
      <c r="B2450" t="str">
        <f>tbl_Facturas[[#This Row],[Factura]] &amp; "|" &amp; tbl_Facturas[[#This Row],[Proyecto OK]] &amp; "|" &amp; TEXT(tbl_Facturas[[#This Row],[Horas o Viaje]],"0.00") &amp; "|" &amp; TEXT(tbl_Facturas[[#This Row],[Costo unitario]],"0.00")</f>
        <v>2614|Berry Project|1.00|420.00</v>
      </c>
      <c r="C2450">
        <v>2614</v>
      </c>
      <c r="D2450">
        <v>515</v>
      </c>
      <c r="E2450" t="s">
        <v>27</v>
      </c>
      <c r="G2450" t="s">
        <v>54</v>
      </c>
      <c r="H2450" t="s">
        <v>2530</v>
      </c>
      <c r="I2450" s="134" t="s">
        <v>5322</v>
      </c>
      <c r="J2450" t="s">
        <v>1219</v>
      </c>
      <c r="K2450" t="s">
        <v>5883</v>
      </c>
      <c r="L2450">
        <v>2513</v>
      </c>
      <c r="M2450" t="s">
        <v>622</v>
      </c>
      <c r="P2450">
        <v>1</v>
      </c>
      <c r="Q2450">
        <v>420</v>
      </c>
      <c r="R2450">
        <v>420</v>
      </c>
      <c r="S2450">
        <f>IFERROR(_xlfn.XLOOKUP(tbl_Facturas[[#This Row],[Key_Fact]],tbl_Manifiestos[Key_Manif],tbl_Manifiestos[Pagado a Broker],0),0)</f>
        <v>390.6</v>
      </c>
      <c r="T2450">
        <v>1734234.5999999959</v>
      </c>
    </row>
    <row r="2451" spans="1:20" x14ac:dyDescent="0.25">
      <c r="A2451" t="s">
        <v>5837</v>
      </c>
      <c r="B2451" t="str">
        <f>tbl_Facturas[[#This Row],[Factura]] &amp; "|" &amp; tbl_Facturas[[#This Row],[Proyecto OK]] &amp; "|" &amp; TEXT(tbl_Facturas[[#This Row],[Horas o Viaje]],"0.00") &amp; "|" &amp; TEXT(tbl_Facturas[[#This Row],[Costo unitario]],"0.00")</f>
        <v>2614|Berry Project|3.00|130.00</v>
      </c>
      <c r="C2451">
        <v>2614</v>
      </c>
      <c r="D2451">
        <v>1</v>
      </c>
      <c r="E2451" t="s">
        <v>5335</v>
      </c>
      <c r="G2451" t="s">
        <v>2025</v>
      </c>
      <c r="H2451" t="s">
        <v>2531</v>
      </c>
      <c r="I2451" s="134" t="s">
        <v>5322</v>
      </c>
      <c r="J2451" t="s">
        <v>1219</v>
      </c>
      <c r="K2451" t="s">
        <v>5883</v>
      </c>
      <c r="L2451">
        <v>2513</v>
      </c>
      <c r="P2451">
        <v>3</v>
      </c>
      <c r="Q2451">
        <v>130</v>
      </c>
      <c r="R2451">
        <v>390</v>
      </c>
      <c r="S2451">
        <f>IFERROR(_xlfn.XLOOKUP(tbl_Facturas[[#This Row],[Key_Fact]],tbl_Manifiestos[Key_Manif],tbl_Manifiestos[Pagado a Broker],0),0)</f>
        <v>362.70000000000005</v>
      </c>
      <c r="T2451">
        <v>1734933.949999996</v>
      </c>
    </row>
    <row r="2452" spans="1:20" x14ac:dyDescent="0.25">
      <c r="A2452" t="s">
        <v>5837</v>
      </c>
      <c r="B2452" t="str">
        <f>tbl_Facturas[[#This Row],[Factura]] &amp; "|" &amp; tbl_Facturas[[#This Row],[Proyecto OK]] &amp; "|" &amp; TEXT(tbl_Facturas[[#This Row],[Horas o Viaje]],"0.00") &amp; "|" &amp; TEXT(tbl_Facturas[[#This Row],[Costo unitario]],"0.00")</f>
        <v>2614|Berry Project|1.00|420.00</v>
      </c>
      <c r="C2452">
        <v>2614</v>
      </c>
      <c r="D2452">
        <v>1</v>
      </c>
      <c r="E2452" t="s">
        <v>5335</v>
      </c>
      <c r="G2452" t="s">
        <v>2025</v>
      </c>
      <c r="H2452" t="s">
        <v>2532</v>
      </c>
      <c r="I2452" s="134" t="s">
        <v>5322</v>
      </c>
      <c r="J2452" t="s">
        <v>1219</v>
      </c>
      <c r="K2452" t="s">
        <v>5883</v>
      </c>
      <c r="L2452">
        <v>2513</v>
      </c>
      <c r="M2452" t="s">
        <v>622</v>
      </c>
      <c r="P2452">
        <v>1</v>
      </c>
      <c r="Q2452">
        <v>420</v>
      </c>
      <c r="R2452">
        <v>420</v>
      </c>
      <c r="S2452">
        <f>IFERROR(_xlfn.XLOOKUP(tbl_Facturas[[#This Row],[Key_Fact]],tbl_Manifiestos[Key_Manif],tbl_Manifiestos[Pagado a Broker],0),0)</f>
        <v>390.6</v>
      </c>
      <c r="T2452">
        <v>1735353.949999996</v>
      </c>
    </row>
    <row r="2453" spans="1:20" x14ac:dyDescent="0.25">
      <c r="A2453" t="s">
        <v>5837</v>
      </c>
      <c r="B2453" t="str">
        <f>tbl_Facturas[[#This Row],[Factura]] &amp; "|" &amp; tbl_Facturas[[#This Row],[Proyecto OK]] &amp; "|" &amp; TEXT(tbl_Facturas[[#This Row],[Horas o Viaje]],"0.00") &amp; "|" &amp; TEXT(tbl_Facturas[[#This Row],[Costo unitario]],"0.00")</f>
        <v>2614|Berry Project|9.00|130.00</v>
      </c>
      <c r="C2453">
        <v>2614</v>
      </c>
      <c r="D2453">
        <v>606</v>
      </c>
      <c r="E2453" t="s">
        <v>5309</v>
      </c>
      <c r="G2453" t="s">
        <v>1235</v>
      </c>
      <c r="H2453" t="s">
        <v>2533</v>
      </c>
      <c r="I2453" s="134" t="s">
        <v>5322</v>
      </c>
      <c r="J2453" t="s">
        <v>1219</v>
      </c>
      <c r="K2453" t="s">
        <v>5883</v>
      </c>
      <c r="L2453">
        <v>2513</v>
      </c>
      <c r="P2453">
        <v>9</v>
      </c>
      <c r="Q2453">
        <v>130</v>
      </c>
      <c r="R2453">
        <v>1170</v>
      </c>
      <c r="S2453">
        <f>IFERROR(_xlfn.XLOOKUP(tbl_Facturas[[#This Row],[Key_Fact]],tbl_Manifiestos[Key_Manif],tbl_Manifiestos[Pagado a Broker],0),0)</f>
        <v>0</v>
      </c>
      <c r="T2453">
        <v>1736523.949999996</v>
      </c>
    </row>
    <row r="2454" spans="1:20" x14ac:dyDescent="0.25">
      <c r="A2454" t="s">
        <v>5837</v>
      </c>
      <c r="B2454" t="str">
        <f>tbl_Facturas[[#This Row],[Factura]] &amp; "|" &amp; tbl_Facturas[[#This Row],[Proyecto OK]] &amp; "|" &amp; TEXT(tbl_Facturas[[#This Row],[Horas o Viaje]],"0.00") &amp; "|" &amp; TEXT(tbl_Facturas[[#This Row],[Costo unitario]],"0.00")</f>
        <v>2614|Berry Project|2.50|130.00</v>
      </c>
      <c r="C2454">
        <v>2614</v>
      </c>
      <c r="D2454">
        <v>82</v>
      </c>
      <c r="E2454" t="s">
        <v>5309</v>
      </c>
      <c r="G2454" t="s">
        <v>1235</v>
      </c>
      <c r="H2454" t="s">
        <v>2534</v>
      </c>
      <c r="I2454" s="134" t="s">
        <v>5322</v>
      </c>
      <c r="J2454" t="s">
        <v>1219</v>
      </c>
      <c r="K2454" t="s">
        <v>5883</v>
      </c>
      <c r="L2454">
        <v>2513</v>
      </c>
      <c r="P2454">
        <v>2.5</v>
      </c>
      <c r="Q2454">
        <v>130</v>
      </c>
      <c r="R2454">
        <v>325</v>
      </c>
      <c r="S2454">
        <f>IFERROR(_xlfn.XLOOKUP(tbl_Facturas[[#This Row],[Key_Fact]],tbl_Manifiestos[Key_Manif],tbl_Manifiestos[Pagado a Broker],0),0)</f>
        <v>302.25</v>
      </c>
      <c r="T2454">
        <v>1736848.949999996</v>
      </c>
    </row>
    <row r="2455" spans="1:20" x14ac:dyDescent="0.25">
      <c r="A2455" t="s">
        <v>5837</v>
      </c>
      <c r="B2455" t="str">
        <f>tbl_Facturas[[#This Row],[Factura]] &amp; "|" &amp; tbl_Facturas[[#This Row],[Proyecto OK]] &amp; "|" &amp; TEXT(tbl_Facturas[[#This Row],[Horas o Viaje]],"0.00") &amp; "|" &amp; TEXT(tbl_Facturas[[#This Row],[Costo unitario]],"0.00")</f>
        <v>2614|Berry Project|1.00|420.00</v>
      </c>
      <c r="C2455">
        <v>2614</v>
      </c>
      <c r="D2455">
        <v>82</v>
      </c>
      <c r="E2455" t="s">
        <v>5309</v>
      </c>
      <c r="G2455" t="s">
        <v>1235</v>
      </c>
      <c r="H2455" t="s">
        <v>2535</v>
      </c>
      <c r="I2455" s="134" t="s">
        <v>5322</v>
      </c>
      <c r="J2455" t="s">
        <v>1219</v>
      </c>
      <c r="K2455" t="s">
        <v>5883</v>
      </c>
      <c r="L2455">
        <v>2513</v>
      </c>
      <c r="M2455" t="s">
        <v>622</v>
      </c>
      <c r="P2455">
        <v>1</v>
      </c>
      <c r="Q2455">
        <v>420</v>
      </c>
      <c r="R2455">
        <v>420</v>
      </c>
      <c r="S2455">
        <f>IFERROR(_xlfn.XLOOKUP(tbl_Facturas[[#This Row],[Key_Fact]],tbl_Manifiestos[Key_Manif],tbl_Manifiestos[Pagado a Broker],0),0)</f>
        <v>390.6</v>
      </c>
      <c r="T2455">
        <v>1737268.949999996</v>
      </c>
    </row>
    <row r="2456" spans="1:20" x14ac:dyDescent="0.25">
      <c r="A2456" t="s">
        <v>5837</v>
      </c>
      <c r="B2456" t="str">
        <f>tbl_Facturas[[#This Row],[Factura]] &amp; "|" &amp; tbl_Facturas[[#This Row],[Proyecto OK]] &amp; "|" &amp; TEXT(tbl_Facturas[[#This Row],[Horas o Viaje]],"0.00") &amp; "|" &amp; TEXT(tbl_Facturas[[#This Row],[Costo unitario]],"0.00")</f>
        <v>2614|Berry Project|1.00|420.00</v>
      </c>
      <c r="C2456">
        <v>2614</v>
      </c>
      <c r="D2456">
        <v>73</v>
      </c>
      <c r="E2456" t="s">
        <v>5309</v>
      </c>
      <c r="G2456" t="s">
        <v>1235</v>
      </c>
      <c r="H2456" t="s">
        <v>2536</v>
      </c>
      <c r="I2456" s="134" t="s">
        <v>5322</v>
      </c>
      <c r="J2456" t="s">
        <v>1219</v>
      </c>
      <c r="K2456" t="s">
        <v>5883</v>
      </c>
      <c r="L2456">
        <v>2513</v>
      </c>
      <c r="M2456" t="s">
        <v>622</v>
      </c>
      <c r="P2456">
        <v>1</v>
      </c>
      <c r="Q2456">
        <v>420</v>
      </c>
      <c r="R2456">
        <v>420</v>
      </c>
      <c r="S2456">
        <f>IFERROR(_xlfn.XLOOKUP(tbl_Facturas[[#This Row],[Key_Fact]],tbl_Manifiestos[Key_Manif],tbl_Manifiestos[Pagado a Broker],0),0)</f>
        <v>390.6</v>
      </c>
      <c r="T2456">
        <v>1737688.949999996</v>
      </c>
    </row>
    <row r="2457" spans="1:20" x14ac:dyDescent="0.25">
      <c r="A2457" t="s">
        <v>5837</v>
      </c>
      <c r="B2457" t="str">
        <f>tbl_Facturas[[#This Row],[Factura]] &amp; "|" &amp; tbl_Facturas[[#This Row],[Proyecto OK]] &amp; "|" &amp; TEXT(tbl_Facturas[[#This Row],[Horas o Viaje]],"0.00") &amp; "|" &amp; TEXT(tbl_Facturas[[#This Row],[Costo unitario]],"0.00")</f>
        <v>2614|Berry Project|9.50|130.00</v>
      </c>
      <c r="C2457">
        <v>2614</v>
      </c>
      <c r="D2457">
        <v>54</v>
      </c>
      <c r="E2457" t="s">
        <v>5309</v>
      </c>
      <c r="G2457" t="s">
        <v>1287</v>
      </c>
      <c r="H2457" t="s">
        <v>2537</v>
      </c>
      <c r="I2457" s="134" t="s">
        <v>5322</v>
      </c>
      <c r="J2457" t="s">
        <v>1219</v>
      </c>
      <c r="K2457" t="s">
        <v>5883</v>
      </c>
      <c r="L2457">
        <v>2513</v>
      </c>
      <c r="P2457">
        <v>9.5</v>
      </c>
      <c r="Q2457">
        <v>130</v>
      </c>
      <c r="R2457">
        <v>1235</v>
      </c>
      <c r="S2457">
        <f>IFERROR(_xlfn.XLOOKUP(tbl_Facturas[[#This Row],[Key_Fact]],tbl_Manifiestos[Key_Manif],tbl_Manifiestos[Pagado a Broker],0),0)</f>
        <v>1148.55</v>
      </c>
      <c r="T2457">
        <v>1738923.949999996</v>
      </c>
    </row>
    <row r="2458" spans="1:20" x14ac:dyDescent="0.25">
      <c r="A2458" t="s">
        <v>5837</v>
      </c>
      <c r="B2458" t="str">
        <f>tbl_Facturas[[#This Row],[Factura]] &amp; "|" &amp; tbl_Facturas[[#This Row],[Proyecto OK]] &amp; "|" &amp; TEXT(tbl_Facturas[[#This Row],[Horas o Viaje]],"0.00") &amp; "|" &amp; TEXT(tbl_Facturas[[#This Row],[Costo unitario]],"0.00")</f>
        <v>2614|Berry Project|1.00|420.00</v>
      </c>
      <c r="C2458">
        <v>2614</v>
      </c>
      <c r="D2458">
        <v>62</v>
      </c>
      <c r="E2458" t="s">
        <v>5309</v>
      </c>
      <c r="G2458" t="s">
        <v>1287</v>
      </c>
      <c r="H2458" t="s">
        <v>2538</v>
      </c>
      <c r="I2458" s="134" t="s">
        <v>5322</v>
      </c>
      <c r="J2458" t="s">
        <v>1219</v>
      </c>
      <c r="K2458" t="s">
        <v>5883</v>
      </c>
      <c r="L2458">
        <v>2513</v>
      </c>
      <c r="M2458" t="s">
        <v>622</v>
      </c>
      <c r="P2458">
        <v>1</v>
      </c>
      <c r="Q2458">
        <v>420</v>
      </c>
      <c r="R2458">
        <v>420</v>
      </c>
      <c r="S2458">
        <f>IFERROR(_xlfn.XLOOKUP(tbl_Facturas[[#This Row],[Key_Fact]],tbl_Manifiestos[Key_Manif],tbl_Manifiestos[Pagado a Broker],0),0)</f>
        <v>390.6</v>
      </c>
      <c r="T2458">
        <v>1739343.949999996</v>
      </c>
    </row>
    <row r="2459" spans="1:20" x14ac:dyDescent="0.25">
      <c r="A2459" t="s">
        <v>5837</v>
      </c>
      <c r="B2459" t="str">
        <f>tbl_Facturas[[#This Row],[Factura]] &amp; "|" &amp; tbl_Facturas[[#This Row],[Proyecto OK]] &amp; "|" &amp; TEXT(tbl_Facturas[[#This Row],[Horas o Viaje]],"0.00") &amp; "|" &amp; TEXT(tbl_Facturas[[#This Row],[Costo unitario]],"0.00")</f>
        <v>2614|Berry Project|3.50|130.00</v>
      </c>
      <c r="C2459">
        <v>2614</v>
      </c>
      <c r="D2459">
        <v>62</v>
      </c>
      <c r="E2459" t="s">
        <v>5309</v>
      </c>
      <c r="G2459" t="s">
        <v>1285</v>
      </c>
      <c r="H2459" t="s">
        <v>2539</v>
      </c>
      <c r="I2459" s="134" t="s">
        <v>5322</v>
      </c>
      <c r="J2459" t="s">
        <v>1219</v>
      </c>
      <c r="K2459" t="s">
        <v>5883</v>
      </c>
      <c r="L2459">
        <v>2513</v>
      </c>
      <c r="P2459">
        <v>3.5</v>
      </c>
      <c r="Q2459">
        <v>130</v>
      </c>
      <c r="R2459">
        <v>455</v>
      </c>
      <c r="S2459">
        <f>IFERROR(_xlfn.XLOOKUP(tbl_Facturas[[#This Row],[Key_Fact]],tbl_Manifiestos[Key_Manif],tbl_Manifiestos[Pagado a Broker],0),0)</f>
        <v>423.15000000000003</v>
      </c>
      <c r="T2459">
        <v>1739798.949999996</v>
      </c>
    </row>
    <row r="2460" spans="1:20" x14ac:dyDescent="0.25">
      <c r="A2460" t="s">
        <v>5837</v>
      </c>
      <c r="B2460" t="str">
        <f>tbl_Facturas[[#This Row],[Factura]] &amp; "|" &amp; tbl_Facturas[[#This Row],[Proyecto OK]] &amp; "|" &amp; TEXT(tbl_Facturas[[#This Row],[Horas o Viaje]],"0.00") &amp; "|" &amp; TEXT(tbl_Facturas[[#This Row],[Costo unitario]],"0.00")</f>
        <v>2614|Berry Project|1.00|420.00</v>
      </c>
      <c r="C2460">
        <v>2614</v>
      </c>
      <c r="D2460">
        <v>229</v>
      </c>
      <c r="E2460" t="s">
        <v>5309</v>
      </c>
      <c r="G2460" t="s">
        <v>1285</v>
      </c>
      <c r="H2460" t="s">
        <v>2540</v>
      </c>
      <c r="I2460" s="134" t="s">
        <v>5322</v>
      </c>
      <c r="J2460" t="s">
        <v>1219</v>
      </c>
      <c r="K2460" t="s">
        <v>5883</v>
      </c>
      <c r="L2460">
        <v>2513</v>
      </c>
      <c r="M2460" t="s">
        <v>622</v>
      </c>
      <c r="P2460">
        <v>1</v>
      </c>
      <c r="Q2460">
        <v>420</v>
      </c>
      <c r="R2460">
        <v>420</v>
      </c>
      <c r="S2460">
        <f>IFERROR(_xlfn.XLOOKUP(tbl_Facturas[[#This Row],[Key_Fact]],tbl_Manifiestos[Key_Manif],tbl_Manifiestos[Pagado a Broker],0),0)</f>
        <v>390.6</v>
      </c>
      <c r="T2460">
        <v>1740218.949999996</v>
      </c>
    </row>
    <row r="2461" spans="1:20" x14ac:dyDescent="0.25">
      <c r="A2461" t="s">
        <v>5837</v>
      </c>
      <c r="B2461" t="str">
        <f>tbl_Facturas[[#This Row],[Factura]] &amp; "|" &amp; tbl_Facturas[[#This Row],[Proyecto OK]] &amp; "|" &amp; TEXT(tbl_Facturas[[#This Row],[Horas o Viaje]],"0.00") &amp; "|" &amp; TEXT(tbl_Facturas[[#This Row],[Costo unitario]],"0.00")</f>
        <v>2614|Berry Project|2.00|130.00</v>
      </c>
      <c r="C2461">
        <v>2614</v>
      </c>
      <c r="D2461">
        <v>229</v>
      </c>
      <c r="E2461" t="s">
        <v>5309</v>
      </c>
      <c r="G2461" t="s">
        <v>1285</v>
      </c>
      <c r="H2461" t="s">
        <v>2541</v>
      </c>
      <c r="I2461" s="134" t="s">
        <v>5322</v>
      </c>
      <c r="J2461" t="s">
        <v>1219</v>
      </c>
      <c r="K2461" t="s">
        <v>5883</v>
      </c>
      <c r="L2461">
        <v>2513</v>
      </c>
      <c r="P2461">
        <v>2</v>
      </c>
      <c r="Q2461">
        <v>130</v>
      </c>
      <c r="R2461">
        <v>260</v>
      </c>
      <c r="S2461">
        <f>IFERROR(_xlfn.XLOOKUP(tbl_Facturas[[#This Row],[Key_Fact]],tbl_Manifiestos[Key_Manif],tbl_Manifiestos[Pagado a Broker],0),0)</f>
        <v>241.8</v>
      </c>
      <c r="T2461">
        <v>1740478.949999996</v>
      </c>
    </row>
    <row r="2462" spans="1:20" x14ac:dyDescent="0.25">
      <c r="A2462" t="s">
        <v>5837</v>
      </c>
      <c r="B2462" t="str">
        <f>tbl_Facturas[[#This Row],[Factura]] &amp; "|" &amp; tbl_Facturas[[#This Row],[Proyecto OK]] &amp; "|" &amp; TEXT(tbl_Facturas[[#This Row],[Horas o Viaje]],"0.00") &amp; "|" &amp; TEXT(tbl_Facturas[[#This Row],[Costo unitario]],"0.00")</f>
        <v>2614|Berry Project|1.00|420.00</v>
      </c>
      <c r="C2462">
        <v>2614</v>
      </c>
      <c r="D2462">
        <v>229</v>
      </c>
      <c r="E2462" t="s">
        <v>5309</v>
      </c>
      <c r="G2462" t="s">
        <v>1285</v>
      </c>
      <c r="H2462" t="s">
        <v>2542</v>
      </c>
      <c r="I2462" s="134" t="s">
        <v>5322</v>
      </c>
      <c r="J2462" t="s">
        <v>1219</v>
      </c>
      <c r="K2462" t="s">
        <v>5883</v>
      </c>
      <c r="L2462">
        <v>2513</v>
      </c>
      <c r="M2462" t="s">
        <v>622</v>
      </c>
      <c r="P2462">
        <v>1</v>
      </c>
      <c r="Q2462">
        <v>420</v>
      </c>
      <c r="R2462">
        <v>420</v>
      </c>
      <c r="S2462">
        <f>IFERROR(_xlfn.XLOOKUP(tbl_Facturas[[#This Row],[Key_Fact]],tbl_Manifiestos[Key_Manif],tbl_Manifiestos[Pagado a Broker],0),0)</f>
        <v>390.6</v>
      </c>
      <c r="T2462">
        <v>1740898.949999996</v>
      </c>
    </row>
    <row r="2463" spans="1:20" x14ac:dyDescent="0.25">
      <c r="A2463" t="s">
        <v>5837</v>
      </c>
      <c r="B2463" t="str">
        <f>tbl_Facturas[[#This Row],[Factura]] &amp; "|" &amp; tbl_Facturas[[#This Row],[Proyecto OK]] &amp; "|" &amp; TEXT(tbl_Facturas[[#This Row],[Horas o Viaje]],"0.00") &amp; "|" &amp; TEXT(tbl_Facturas[[#This Row],[Costo unitario]],"0.00")</f>
        <v>2614|Berry Project|2.00|130.00</v>
      </c>
      <c r="C2463">
        <v>2614</v>
      </c>
      <c r="D2463">
        <v>229</v>
      </c>
      <c r="E2463" t="s">
        <v>5309</v>
      </c>
      <c r="G2463" t="s">
        <v>1287</v>
      </c>
      <c r="H2463" t="s">
        <v>2543</v>
      </c>
      <c r="I2463" s="134" t="s">
        <v>5322</v>
      </c>
      <c r="J2463" t="s">
        <v>1219</v>
      </c>
      <c r="K2463" t="s">
        <v>5883</v>
      </c>
      <c r="L2463">
        <v>2513</v>
      </c>
      <c r="P2463">
        <v>2</v>
      </c>
      <c r="Q2463">
        <v>130</v>
      </c>
      <c r="R2463">
        <v>260</v>
      </c>
      <c r="S2463">
        <f>IFERROR(_xlfn.XLOOKUP(tbl_Facturas[[#This Row],[Key_Fact]],tbl_Manifiestos[Key_Manif],tbl_Manifiestos[Pagado a Broker],0),0)</f>
        <v>241.8</v>
      </c>
      <c r="T2463">
        <v>1741158.949999996</v>
      </c>
    </row>
    <row r="2464" spans="1:20" x14ac:dyDescent="0.25">
      <c r="A2464" t="s">
        <v>5837</v>
      </c>
      <c r="B2464" t="str">
        <f>tbl_Facturas[[#This Row],[Factura]] &amp; "|" &amp; tbl_Facturas[[#This Row],[Proyecto OK]] &amp; "|" &amp; TEXT(tbl_Facturas[[#This Row],[Horas o Viaje]],"0.00") &amp; "|" &amp; TEXT(tbl_Facturas[[#This Row],[Costo unitario]],"0.00")</f>
        <v>2614|Berry Project|1.00|28.35</v>
      </c>
      <c r="C2464">
        <v>2614</v>
      </c>
      <c r="D2464">
        <v>76</v>
      </c>
      <c r="E2464" t="s">
        <v>5305</v>
      </c>
      <c r="G2464" t="s">
        <v>1220</v>
      </c>
      <c r="I2464" s="134" t="s">
        <v>5322</v>
      </c>
      <c r="J2464" t="s">
        <v>5861</v>
      </c>
      <c r="K2464" t="s">
        <v>5883</v>
      </c>
      <c r="L2464">
        <v>2513</v>
      </c>
      <c r="P2464">
        <v>1</v>
      </c>
      <c r="Q2464">
        <v>28.35</v>
      </c>
      <c r="R2464">
        <v>28.35</v>
      </c>
      <c r="S2464">
        <f>IFERROR(_xlfn.XLOOKUP(tbl_Facturas[[#This Row],[Key_Fact]],tbl_Manifiestos[Key_Manif],tbl_Manifiestos[Pagado a Broker],0),0)</f>
        <v>25.515000000000001</v>
      </c>
      <c r="T2464">
        <v>1734262.949999996</v>
      </c>
    </row>
    <row r="2465" spans="1:20" x14ac:dyDescent="0.25">
      <c r="A2465" t="s">
        <v>5837</v>
      </c>
      <c r="B2465" t="str">
        <f>tbl_Facturas[[#This Row],[Factura]] &amp; "|" &amp; tbl_Facturas[[#This Row],[Proyecto OK]] &amp; "|" &amp; TEXT(tbl_Facturas[[#This Row],[Horas o Viaje]],"0.00") &amp; "|" &amp; TEXT(tbl_Facturas[[#This Row],[Costo unitario]],"0.00")</f>
        <v>2614|Berry Project|1.00|25.30</v>
      </c>
      <c r="C2465">
        <v>2614</v>
      </c>
      <c r="D2465">
        <v>76</v>
      </c>
      <c r="E2465" t="s">
        <v>5305</v>
      </c>
      <c r="G2465" t="s">
        <v>1220</v>
      </c>
      <c r="I2465" s="134" t="s">
        <v>5322</v>
      </c>
      <c r="J2465" t="s">
        <v>5861</v>
      </c>
      <c r="K2465" t="s">
        <v>5883</v>
      </c>
      <c r="L2465">
        <v>2513</v>
      </c>
      <c r="P2465">
        <v>1</v>
      </c>
      <c r="Q2465">
        <v>25.3</v>
      </c>
      <c r="R2465">
        <v>25.3</v>
      </c>
      <c r="S2465">
        <f>IFERROR(_xlfn.XLOOKUP(tbl_Facturas[[#This Row],[Key_Fact]],tbl_Manifiestos[Key_Manif],tbl_Manifiestos[Pagado a Broker],0),0)</f>
        <v>22.77</v>
      </c>
      <c r="T2465">
        <v>1734288.249999996</v>
      </c>
    </row>
    <row r="2466" spans="1:20" x14ac:dyDescent="0.25">
      <c r="A2466" t="s">
        <v>5837</v>
      </c>
      <c r="B2466" t="str">
        <f>tbl_Facturas[[#This Row],[Factura]] &amp; "|" &amp; tbl_Facturas[[#This Row],[Proyecto OK]] &amp; "|" &amp; TEXT(tbl_Facturas[[#This Row],[Horas o Viaje]],"0.00") &amp; "|" &amp; TEXT(tbl_Facturas[[#This Row],[Costo unitario]],"0.00")</f>
        <v>2614|Berry Project|1.00|42.80</v>
      </c>
      <c r="C2466">
        <v>2614</v>
      </c>
      <c r="D2466">
        <v>28</v>
      </c>
      <c r="E2466" t="s">
        <v>5305</v>
      </c>
      <c r="G2466" t="s">
        <v>1291</v>
      </c>
      <c r="I2466" s="134" t="s">
        <v>5322</v>
      </c>
      <c r="J2466" t="s">
        <v>5861</v>
      </c>
      <c r="K2466" t="s">
        <v>5883</v>
      </c>
      <c r="L2466">
        <v>2513</v>
      </c>
      <c r="P2466">
        <v>1</v>
      </c>
      <c r="Q2466">
        <v>42.8</v>
      </c>
      <c r="R2466">
        <v>42.8</v>
      </c>
      <c r="S2466">
        <f>IFERROR(_xlfn.XLOOKUP(tbl_Facturas[[#This Row],[Key_Fact]],tbl_Manifiestos[Key_Manif],tbl_Manifiestos[Pagado a Broker],0),0)</f>
        <v>38.519999999999996</v>
      </c>
      <c r="T2466">
        <v>1734331.0499999961</v>
      </c>
    </row>
    <row r="2467" spans="1:20" x14ac:dyDescent="0.25">
      <c r="A2467" t="s">
        <v>5837</v>
      </c>
      <c r="B2467" t="str">
        <f>tbl_Facturas[[#This Row],[Factura]] &amp; "|" &amp; tbl_Facturas[[#This Row],[Proyecto OK]] &amp; "|" &amp; TEXT(tbl_Facturas[[#This Row],[Horas o Viaje]],"0.00") &amp; "|" &amp; TEXT(tbl_Facturas[[#This Row],[Costo unitario]],"0.00")</f>
        <v>2614|Berry Project|1.00|24.45</v>
      </c>
      <c r="C2467">
        <v>2614</v>
      </c>
      <c r="D2467">
        <v>28</v>
      </c>
      <c r="E2467" t="s">
        <v>12</v>
      </c>
      <c r="G2467" t="s">
        <v>792</v>
      </c>
      <c r="I2467" s="134" t="s">
        <v>5322</v>
      </c>
      <c r="J2467" t="s">
        <v>5861</v>
      </c>
      <c r="K2467" t="s">
        <v>5883</v>
      </c>
      <c r="L2467">
        <v>2513</v>
      </c>
      <c r="P2467">
        <v>1</v>
      </c>
      <c r="Q2467">
        <v>24.45</v>
      </c>
      <c r="R2467">
        <v>24.45</v>
      </c>
      <c r="S2467">
        <f>IFERROR(_xlfn.XLOOKUP(tbl_Facturas[[#This Row],[Key_Fact]],tbl_Manifiestos[Key_Manif],tbl_Manifiestos[Pagado a Broker],0),0)</f>
        <v>24.45</v>
      </c>
      <c r="T2467">
        <v>1734355.499999996</v>
      </c>
    </row>
    <row r="2468" spans="1:20" x14ac:dyDescent="0.25">
      <c r="A2468" t="s">
        <v>5837</v>
      </c>
      <c r="B2468" t="str">
        <f>tbl_Facturas[[#This Row],[Factura]] &amp; "|" &amp; tbl_Facturas[[#This Row],[Proyecto OK]] &amp; "|" &amp; TEXT(tbl_Facturas[[#This Row],[Horas o Viaje]],"0.00") &amp; "|" &amp; TEXT(tbl_Facturas[[#This Row],[Costo unitario]],"0.00")</f>
        <v>2614|Berry Project|1.00|16.30</v>
      </c>
      <c r="C2468">
        <v>2614</v>
      </c>
      <c r="D2468">
        <v>28</v>
      </c>
      <c r="E2468" t="s">
        <v>12</v>
      </c>
      <c r="G2468" t="s">
        <v>792</v>
      </c>
      <c r="I2468" s="134" t="s">
        <v>5322</v>
      </c>
      <c r="J2468" t="s">
        <v>5861</v>
      </c>
      <c r="K2468" t="s">
        <v>5883</v>
      </c>
      <c r="L2468">
        <v>2513</v>
      </c>
      <c r="P2468">
        <v>1</v>
      </c>
      <c r="Q2468">
        <v>16.3</v>
      </c>
      <c r="R2468">
        <v>16.3</v>
      </c>
      <c r="S2468">
        <f>IFERROR(_xlfn.XLOOKUP(tbl_Facturas[[#This Row],[Key_Fact]],tbl_Manifiestos[Key_Manif],tbl_Manifiestos[Pagado a Broker],0),0)</f>
        <v>16.3</v>
      </c>
      <c r="T2468">
        <v>1734371.7999999961</v>
      </c>
    </row>
    <row r="2469" spans="1:20" x14ac:dyDescent="0.25">
      <c r="A2469" t="s">
        <v>5837</v>
      </c>
      <c r="B2469" t="str">
        <f>tbl_Facturas[[#This Row],[Factura]] &amp; "|" &amp; tbl_Facturas[[#This Row],[Proyecto OK]] &amp; "|" &amp; TEXT(tbl_Facturas[[#This Row],[Horas o Viaje]],"0.00") &amp; "|" &amp; TEXT(tbl_Facturas[[#This Row],[Costo unitario]],"0.00")</f>
        <v>2614|Berry Project|1.00|164.00</v>
      </c>
      <c r="C2469">
        <v>2614</v>
      </c>
      <c r="D2469">
        <v>28</v>
      </c>
      <c r="E2469" t="s">
        <v>19</v>
      </c>
      <c r="G2469" t="s">
        <v>20</v>
      </c>
      <c r="I2469" s="134" t="s">
        <v>5322</v>
      </c>
      <c r="J2469" t="s">
        <v>5861</v>
      </c>
      <c r="K2469" t="s">
        <v>5883</v>
      </c>
      <c r="L2469">
        <v>2513</v>
      </c>
      <c r="P2469">
        <v>1</v>
      </c>
      <c r="Q2469">
        <v>164</v>
      </c>
      <c r="R2469">
        <v>164</v>
      </c>
      <c r="S2469">
        <f>IFERROR(_xlfn.XLOOKUP(tbl_Facturas[[#This Row],[Key_Fact]],tbl_Manifiestos[Key_Manif],tbl_Manifiestos[Pagado a Broker],0),0)</f>
        <v>0</v>
      </c>
      <c r="T2469">
        <v>1734535.7999999961</v>
      </c>
    </row>
    <row r="2470" spans="1:20" x14ac:dyDescent="0.25">
      <c r="A2470" t="s">
        <v>5837</v>
      </c>
      <c r="B2470" t="str">
        <f>tbl_Facturas[[#This Row],[Factura]] &amp; "|" &amp; tbl_Facturas[[#This Row],[Proyecto OK]] &amp; "|" &amp; TEXT(tbl_Facturas[[#This Row],[Horas o Viaje]],"0.00") &amp; "|" &amp; TEXT(tbl_Facturas[[#This Row],[Costo unitario]],"0.00")</f>
        <v>2614|Berry Project|1.00|8.15</v>
      </c>
      <c r="C2470">
        <v>2614</v>
      </c>
      <c r="D2470">
        <v>76</v>
      </c>
      <c r="E2470" t="s">
        <v>19</v>
      </c>
      <c r="G2470" t="s">
        <v>479</v>
      </c>
      <c r="I2470" s="134" t="s">
        <v>5322</v>
      </c>
      <c r="J2470" t="s">
        <v>5861</v>
      </c>
      <c r="K2470" t="s">
        <v>5883</v>
      </c>
      <c r="L2470">
        <v>2513</v>
      </c>
      <c r="P2470">
        <v>1</v>
      </c>
      <c r="Q2470">
        <v>8.15</v>
      </c>
      <c r="R2470">
        <v>8.15</v>
      </c>
      <c r="S2470">
        <f>IFERROR(_xlfn.XLOOKUP(tbl_Facturas[[#This Row],[Key_Fact]],tbl_Manifiestos[Key_Manif],tbl_Manifiestos[Pagado a Broker],0),0)</f>
        <v>0</v>
      </c>
      <c r="T2470">
        <v>1734543.949999996</v>
      </c>
    </row>
    <row r="2471" spans="1:20" x14ac:dyDescent="0.25">
      <c r="A2471" t="s">
        <v>5837</v>
      </c>
      <c r="B2471" t="str">
        <f>tbl_Facturas[[#This Row],[Factura]] &amp; "|" &amp; tbl_Facturas[[#This Row],[Proyecto OK]] &amp; "|" &amp; TEXT(tbl_Facturas[[#This Row],[Horas o Viaje]],"0.00") &amp; "|" &amp; TEXT(tbl_Facturas[[#This Row],[Costo unitario]],"0.00")</f>
        <v>2615|Canal #2 |1.00|199.50</v>
      </c>
      <c r="C2471">
        <v>2615</v>
      </c>
      <c r="D2471">
        <v>67</v>
      </c>
      <c r="F2471" t="s">
        <v>27</v>
      </c>
      <c r="G2471" t="s">
        <v>28</v>
      </c>
      <c r="H2471" t="s">
        <v>2544</v>
      </c>
      <c r="I2471" s="134" t="s">
        <v>5401</v>
      </c>
      <c r="J2471" t="s">
        <v>577</v>
      </c>
      <c r="K2471" t="s">
        <v>5892</v>
      </c>
      <c r="L2471">
        <v>6227</v>
      </c>
      <c r="M2471" t="s">
        <v>40</v>
      </c>
      <c r="P2471">
        <v>1</v>
      </c>
      <c r="Q2471">
        <v>199.5</v>
      </c>
      <c r="R2471">
        <v>199.5</v>
      </c>
      <c r="S2471">
        <f>IFERROR(_xlfn.XLOOKUP(tbl_Facturas[[#This Row],[Key_Fact]],tbl_Manifiestos[Key_Manif],tbl_Manifiestos[Pagado a Broker],0),0)</f>
        <v>185.535</v>
      </c>
      <c r="T2471">
        <v>1741358.449999996</v>
      </c>
    </row>
    <row r="2472" spans="1:20" x14ac:dyDescent="0.25">
      <c r="A2472" t="s">
        <v>5837</v>
      </c>
      <c r="B2472" t="str">
        <f>tbl_Facturas[[#This Row],[Factura]] &amp; "|" &amp; tbl_Facturas[[#This Row],[Proyecto OK]] &amp; "|" &amp; TEXT(tbl_Facturas[[#This Row],[Horas o Viaje]],"0.00") &amp; "|" &amp; TEXT(tbl_Facturas[[#This Row],[Costo unitario]],"0.00")</f>
        <v>2615|Canal #2 |1.00|199.50</v>
      </c>
      <c r="C2472">
        <v>2615</v>
      </c>
      <c r="D2472">
        <v>67</v>
      </c>
      <c r="F2472" t="s">
        <v>27</v>
      </c>
      <c r="G2472" t="s">
        <v>28</v>
      </c>
      <c r="H2472" t="s">
        <v>2545</v>
      </c>
      <c r="I2472" s="134" t="s">
        <v>5401</v>
      </c>
      <c r="J2472" t="s">
        <v>577</v>
      </c>
      <c r="K2472" t="s">
        <v>5892</v>
      </c>
      <c r="L2472">
        <v>6227</v>
      </c>
      <c r="M2472" t="s">
        <v>40</v>
      </c>
      <c r="P2472">
        <v>1</v>
      </c>
      <c r="Q2472">
        <v>199.5</v>
      </c>
      <c r="R2472">
        <v>199.5</v>
      </c>
      <c r="S2472">
        <f>IFERROR(_xlfn.XLOOKUP(tbl_Facturas[[#This Row],[Key_Fact]],tbl_Manifiestos[Key_Manif],tbl_Manifiestos[Pagado a Broker],0),0)</f>
        <v>185.535</v>
      </c>
      <c r="T2472">
        <v>1741557.949999996</v>
      </c>
    </row>
    <row r="2473" spans="1:20" x14ac:dyDescent="0.25">
      <c r="A2473" t="s">
        <v>5837</v>
      </c>
      <c r="B2473" t="str">
        <f>tbl_Facturas[[#This Row],[Factura]] &amp; "|" &amp; tbl_Facturas[[#This Row],[Proyecto OK]] &amp; "|" &amp; TEXT(tbl_Facturas[[#This Row],[Horas o Viaje]],"0.00") &amp; "|" &amp; TEXT(tbl_Facturas[[#This Row],[Costo unitario]],"0.00")</f>
        <v>2615|Canal #2 |1.00|199.50</v>
      </c>
      <c r="C2473">
        <v>2615</v>
      </c>
      <c r="D2473">
        <v>67</v>
      </c>
      <c r="F2473" t="s">
        <v>27</v>
      </c>
      <c r="G2473" t="s">
        <v>28</v>
      </c>
      <c r="H2473" t="s">
        <v>2546</v>
      </c>
      <c r="I2473" s="134" t="s">
        <v>5401</v>
      </c>
      <c r="J2473" t="s">
        <v>577</v>
      </c>
      <c r="K2473" t="s">
        <v>5892</v>
      </c>
      <c r="L2473">
        <v>6227</v>
      </c>
      <c r="M2473" t="s">
        <v>40</v>
      </c>
      <c r="P2473">
        <v>1</v>
      </c>
      <c r="Q2473">
        <v>199.5</v>
      </c>
      <c r="R2473">
        <v>199.5</v>
      </c>
      <c r="S2473">
        <f>IFERROR(_xlfn.XLOOKUP(tbl_Facturas[[#This Row],[Key_Fact]],tbl_Manifiestos[Key_Manif],tbl_Manifiestos[Pagado a Broker],0),0)</f>
        <v>185.535</v>
      </c>
      <c r="T2473">
        <v>1741757.449999996</v>
      </c>
    </row>
    <row r="2474" spans="1:20" x14ac:dyDescent="0.25">
      <c r="A2474" t="s">
        <v>5837</v>
      </c>
      <c r="B2474" t="str">
        <f>tbl_Facturas[[#This Row],[Factura]] &amp; "|" &amp; tbl_Facturas[[#This Row],[Proyecto OK]] &amp; "|" &amp; TEXT(tbl_Facturas[[#This Row],[Horas o Viaje]],"0.00") &amp; "|" &amp; TEXT(tbl_Facturas[[#This Row],[Costo unitario]],"0.00")</f>
        <v>2615|Canal #2 |1.00|199.50</v>
      </c>
      <c r="C2474">
        <v>2615</v>
      </c>
      <c r="D2474">
        <v>67</v>
      </c>
      <c r="F2474" t="s">
        <v>27</v>
      </c>
      <c r="G2474" t="s">
        <v>28</v>
      </c>
      <c r="H2474" t="s">
        <v>2547</v>
      </c>
      <c r="I2474" s="134" t="s">
        <v>5401</v>
      </c>
      <c r="J2474" t="s">
        <v>577</v>
      </c>
      <c r="K2474" t="s">
        <v>5892</v>
      </c>
      <c r="L2474">
        <v>6227</v>
      </c>
      <c r="M2474" t="s">
        <v>40</v>
      </c>
      <c r="P2474">
        <v>1</v>
      </c>
      <c r="Q2474">
        <v>199.5</v>
      </c>
      <c r="R2474">
        <v>199.5</v>
      </c>
      <c r="S2474">
        <f>IFERROR(_xlfn.XLOOKUP(tbl_Facturas[[#This Row],[Key_Fact]],tbl_Manifiestos[Key_Manif],tbl_Manifiestos[Pagado a Broker],0),0)</f>
        <v>185.535</v>
      </c>
      <c r="T2474">
        <v>1741956.949999996</v>
      </c>
    </row>
    <row r="2475" spans="1:20" x14ac:dyDescent="0.25">
      <c r="A2475" t="s">
        <v>5837</v>
      </c>
      <c r="B2475" t="str">
        <f>tbl_Facturas[[#This Row],[Factura]] &amp; "|" &amp; tbl_Facturas[[#This Row],[Proyecto OK]] &amp; "|" &amp; TEXT(tbl_Facturas[[#This Row],[Horas o Viaje]],"0.00") &amp; "|" &amp; TEXT(tbl_Facturas[[#This Row],[Costo unitario]],"0.00")</f>
        <v>2615|Canal #2 |1.00|199.50</v>
      </c>
      <c r="C2475">
        <v>2615</v>
      </c>
      <c r="D2475">
        <v>67</v>
      </c>
      <c r="F2475" t="s">
        <v>27</v>
      </c>
      <c r="G2475" t="s">
        <v>28</v>
      </c>
      <c r="H2475" t="s">
        <v>2548</v>
      </c>
      <c r="I2475" s="134" t="s">
        <v>5401</v>
      </c>
      <c r="J2475" t="s">
        <v>577</v>
      </c>
      <c r="K2475" t="s">
        <v>5892</v>
      </c>
      <c r="L2475">
        <v>6227</v>
      </c>
      <c r="M2475" t="s">
        <v>40</v>
      </c>
      <c r="P2475">
        <v>1</v>
      </c>
      <c r="Q2475">
        <v>199.5</v>
      </c>
      <c r="R2475">
        <v>199.5</v>
      </c>
      <c r="S2475">
        <f>IFERROR(_xlfn.XLOOKUP(tbl_Facturas[[#This Row],[Key_Fact]],tbl_Manifiestos[Key_Manif],tbl_Manifiestos[Pagado a Broker],0),0)</f>
        <v>185.535</v>
      </c>
      <c r="T2475">
        <v>1742156.449999996</v>
      </c>
    </row>
    <row r="2476" spans="1:20" x14ac:dyDescent="0.25">
      <c r="A2476" t="s">
        <v>5837</v>
      </c>
      <c r="B2476" t="str">
        <f>tbl_Facturas[[#This Row],[Factura]] &amp; "|" &amp; tbl_Facturas[[#This Row],[Proyecto OK]] &amp; "|" &amp; TEXT(tbl_Facturas[[#This Row],[Horas o Viaje]],"0.00") &amp; "|" &amp; TEXT(tbl_Facturas[[#This Row],[Costo unitario]],"0.00")</f>
        <v>2615|Canal #2 |1.00|199.50</v>
      </c>
      <c r="C2476">
        <v>2615</v>
      </c>
      <c r="D2476">
        <v>67</v>
      </c>
      <c r="F2476" t="s">
        <v>27</v>
      </c>
      <c r="G2476" t="s">
        <v>28</v>
      </c>
      <c r="H2476" t="s">
        <v>2549</v>
      </c>
      <c r="I2476" s="134" t="s">
        <v>5401</v>
      </c>
      <c r="J2476" t="s">
        <v>577</v>
      </c>
      <c r="K2476" t="s">
        <v>5892</v>
      </c>
      <c r="L2476">
        <v>6227</v>
      </c>
      <c r="M2476" t="s">
        <v>40</v>
      </c>
      <c r="P2476">
        <v>1</v>
      </c>
      <c r="Q2476">
        <v>199.5</v>
      </c>
      <c r="R2476">
        <v>199.5</v>
      </c>
      <c r="S2476">
        <f>IFERROR(_xlfn.XLOOKUP(tbl_Facturas[[#This Row],[Key_Fact]],tbl_Manifiestos[Key_Manif],tbl_Manifiestos[Pagado a Broker],0),0)</f>
        <v>185.535</v>
      </c>
      <c r="T2476">
        <v>1742355.949999996</v>
      </c>
    </row>
    <row r="2477" spans="1:20" x14ac:dyDescent="0.25">
      <c r="A2477" t="s">
        <v>5837</v>
      </c>
      <c r="B2477" t="str">
        <f>tbl_Facturas[[#This Row],[Factura]] &amp; "|" &amp; tbl_Facturas[[#This Row],[Proyecto OK]] &amp; "|" &amp; TEXT(tbl_Facturas[[#This Row],[Horas o Viaje]],"0.00") &amp; "|" &amp; TEXT(tbl_Facturas[[#This Row],[Costo unitario]],"0.00")</f>
        <v>2615|Canal #2 |1.00|199.50</v>
      </c>
      <c r="C2477">
        <v>2615</v>
      </c>
      <c r="D2477">
        <v>198</v>
      </c>
      <c r="F2477" t="s">
        <v>12</v>
      </c>
      <c r="G2477" t="s">
        <v>31</v>
      </c>
      <c r="H2477" t="s">
        <v>2550</v>
      </c>
      <c r="I2477" s="134" t="s">
        <v>5401</v>
      </c>
      <c r="J2477" t="s">
        <v>577</v>
      </c>
      <c r="K2477" t="s">
        <v>5892</v>
      </c>
      <c r="L2477">
        <v>6227</v>
      </c>
      <c r="M2477" t="s">
        <v>40</v>
      </c>
      <c r="P2477">
        <v>1</v>
      </c>
      <c r="Q2477">
        <v>199.5</v>
      </c>
      <c r="R2477">
        <v>199.5</v>
      </c>
      <c r="S2477">
        <f>IFERROR(_xlfn.XLOOKUP(tbl_Facturas[[#This Row],[Key_Fact]],tbl_Manifiestos[Key_Manif],tbl_Manifiestos[Pagado a Broker],0),0)</f>
        <v>185.535</v>
      </c>
      <c r="T2477">
        <v>1742555.449999996</v>
      </c>
    </row>
    <row r="2478" spans="1:20" x14ac:dyDescent="0.25">
      <c r="A2478" t="s">
        <v>5837</v>
      </c>
      <c r="B2478" t="str">
        <f>tbl_Facturas[[#This Row],[Factura]] &amp; "|" &amp; tbl_Facturas[[#This Row],[Proyecto OK]] &amp; "|" &amp; TEXT(tbl_Facturas[[#This Row],[Horas o Viaje]],"0.00") &amp; "|" &amp; TEXT(tbl_Facturas[[#This Row],[Costo unitario]],"0.00")</f>
        <v>2615|Canal #2 |1.00|199.50</v>
      </c>
      <c r="C2478">
        <v>2615</v>
      </c>
      <c r="D2478">
        <v>198</v>
      </c>
      <c r="F2478" t="s">
        <v>12</v>
      </c>
      <c r="G2478" t="s">
        <v>31</v>
      </c>
      <c r="H2478" t="s">
        <v>2551</v>
      </c>
      <c r="I2478" s="134" t="s">
        <v>5401</v>
      </c>
      <c r="J2478" t="s">
        <v>577</v>
      </c>
      <c r="K2478" t="s">
        <v>5892</v>
      </c>
      <c r="L2478">
        <v>6227</v>
      </c>
      <c r="M2478" t="s">
        <v>40</v>
      </c>
      <c r="P2478">
        <v>1</v>
      </c>
      <c r="Q2478">
        <v>199.5</v>
      </c>
      <c r="R2478">
        <v>199.5</v>
      </c>
      <c r="S2478">
        <f>IFERROR(_xlfn.XLOOKUP(tbl_Facturas[[#This Row],[Key_Fact]],tbl_Manifiestos[Key_Manif],tbl_Manifiestos[Pagado a Broker],0),0)</f>
        <v>185.535</v>
      </c>
      <c r="T2478">
        <v>1742754.949999996</v>
      </c>
    </row>
    <row r="2479" spans="1:20" x14ac:dyDescent="0.25">
      <c r="A2479" t="s">
        <v>5837</v>
      </c>
      <c r="B2479" t="str">
        <f>tbl_Facturas[[#This Row],[Factura]] &amp; "|" &amp; tbl_Facturas[[#This Row],[Proyecto OK]] &amp; "|" &amp; TEXT(tbl_Facturas[[#This Row],[Horas o Viaje]],"0.00") &amp; "|" &amp; TEXT(tbl_Facturas[[#This Row],[Costo unitario]],"0.00")</f>
        <v>2615|Canal #2 |1.00|199.50</v>
      </c>
      <c r="C2479">
        <v>2615</v>
      </c>
      <c r="D2479">
        <v>198</v>
      </c>
      <c r="F2479" t="s">
        <v>12</v>
      </c>
      <c r="G2479" t="s">
        <v>31</v>
      </c>
      <c r="H2479" t="s">
        <v>2552</v>
      </c>
      <c r="I2479" s="134" t="s">
        <v>5401</v>
      </c>
      <c r="J2479" t="s">
        <v>577</v>
      </c>
      <c r="K2479" t="s">
        <v>5892</v>
      </c>
      <c r="L2479">
        <v>6227</v>
      </c>
      <c r="M2479" t="s">
        <v>40</v>
      </c>
      <c r="P2479">
        <v>1</v>
      </c>
      <c r="Q2479">
        <v>199.5</v>
      </c>
      <c r="R2479">
        <v>199.5</v>
      </c>
      <c r="S2479">
        <f>IFERROR(_xlfn.XLOOKUP(tbl_Facturas[[#This Row],[Key_Fact]],tbl_Manifiestos[Key_Manif],tbl_Manifiestos[Pagado a Broker],0),0)</f>
        <v>185.535</v>
      </c>
      <c r="T2479">
        <v>1742954.449999996</v>
      </c>
    </row>
    <row r="2480" spans="1:20" x14ac:dyDescent="0.25">
      <c r="A2480" t="s">
        <v>5837</v>
      </c>
      <c r="B2480" t="str">
        <f>tbl_Facturas[[#This Row],[Factura]] &amp; "|" &amp; tbl_Facturas[[#This Row],[Proyecto OK]] &amp; "|" &amp; TEXT(tbl_Facturas[[#This Row],[Horas o Viaje]],"0.00") &amp; "|" &amp; TEXT(tbl_Facturas[[#This Row],[Costo unitario]],"0.00")</f>
        <v>2615|Canal #2 |1.00|199.50</v>
      </c>
      <c r="C2480">
        <v>2615</v>
      </c>
      <c r="D2480">
        <v>198</v>
      </c>
      <c r="F2480" t="s">
        <v>12</v>
      </c>
      <c r="G2480" t="s">
        <v>31</v>
      </c>
      <c r="H2480" t="s">
        <v>2553</v>
      </c>
      <c r="I2480" s="134" t="s">
        <v>5401</v>
      </c>
      <c r="J2480" t="s">
        <v>577</v>
      </c>
      <c r="K2480" t="s">
        <v>5892</v>
      </c>
      <c r="L2480">
        <v>6227</v>
      </c>
      <c r="M2480" t="s">
        <v>40</v>
      </c>
      <c r="P2480">
        <v>1</v>
      </c>
      <c r="Q2480">
        <v>199.5</v>
      </c>
      <c r="R2480">
        <v>199.5</v>
      </c>
      <c r="S2480">
        <f>IFERROR(_xlfn.XLOOKUP(tbl_Facturas[[#This Row],[Key_Fact]],tbl_Manifiestos[Key_Manif],tbl_Manifiestos[Pagado a Broker],0),0)</f>
        <v>185.535</v>
      </c>
      <c r="T2480">
        <v>1743153.949999996</v>
      </c>
    </row>
    <row r="2481" spans="1:20" x14ac:dyDescent="0.25">
      <c r="A2481" t="s">
        <v>5837</v>
      </c>
      <c r="B2481" t="str">
        <f>tbl_Facturas[[#This Row],[Factura]] &amp; "|" &amp; tbl_Facturas[[#This Row],[Proyecto OK]] &amp; "|" &amp; TEXT(tbl_Facturas[[#This Row],[Horas o Viaje]],"0.00") &amp; "|" &amp; TEXT(tbl_Facturas[[#This Row],[Costo unitario]],"0.00")</f>
        <v>2615|Canal #2 |1.00|199.50</v>
      </c>
      <c r="C2481">
        <v>2615</v>
      </c>
      <c r="D2481">
        <v>198</v>
      </c>
      <c r="F2481" t="s">
        <v>12</v>
      </c>
      <c r="G2481" t="s">
        <v>31</v>
      </c>
      <c r="H2481" t="s">
        <v>2554</v>
      </c>
      <c r="I2481" s="134" t="s">
        <v>5401</v>
      </c>
      <c r="J2481" t="s">
        <v>577</v>
      </c>
      <c r="K2481" t="s">
        <v>5892</v>
      </c>
      <c r="L2481">
        <v>6227</v>
      </c>
      <c r="M2481" t="s">
        <v>40</v>
      </c>
      <c r="P2481">
        <v>1</v>
      </c>
      <c r="Q2481">
        <v>199.5</v>
      </c>
      <c r="R2481">
        <v>199.5</v>
      </c>
      <c r="S2481">
        <f>IFERROR(_xlfn.XLOOKUP(tbl_Facturas[[#This Row],[Key_Fact]],tbl_Manifiestos[Key_Manif],tbl_Manifiestos[Pagado a Broker],0),0)</f>
        <v>185.535</v>
      </c>
      <c r="T2481">
        <v>1743353.449999996</v>
      </c>
    </row>
    <row r="2482" spans="1:20" x14ac:dyDescent="0.25">
      <c r="A2482" t="s">
        <v>5837</v>
      </c>
      <c r="B2482" t="str">
        <f>tbl_Facturas[[#This Row],[Factura]] &amp; "|" &amp; tbl_Facturas[[#This Row],[Proyecto OK]] &amp; "|" &amp; TEXT(tbl_Facturas[[#This Row],[Horas o Viaje]],"0.00") &amp; "|" &amp; TEXT(tbl_Facturas[[#This Row],[Costo unitario]],"0.00")</f>
        <v>2615|Canal #2 |1.00|199.50</v>
      </c>
      <c r="C2482">
        <v>2615</v>
      </c>
      <c r="D2482">
        <v>198</v>
      </c>
      <c r="F2482" t="s">
        <v>12</v>
      </c>
      <c r="G2482" t="s">
        <v>31</v>
      </c>
      <c r="H2482" t="s">
        <v>2555</v>
      </c>
      <c r="I2482" s="134" t="s">
        <v>5401</v>
      </c>
      <c r="J2482" t="s">
        <v>577</v>
      </c>
      <c r="K2482" t="s">
        <v>5892</v>
      </c>
      <c r="L2482">
        <v>6227</v>
      </c>
      <c r="M2482" t="s">
        <v>40</v>
      </c>
      <c r="P2482">
        <v>1</v>
      </c>
      <c r="Q2482">
        <v>199.5</v>
      </c>
      <c r="R2482">
        <v>199.5</v>
      </c>
      <c r="S2482">
        <f>IFERROR(_xlfn.XLOOKUP(tbl_Facturas[[#This Row],[Key_Fact]],tbl_Manifiestos[Key_Manif],tbl_Manifiestos[Pagado a Broker],0),0)</f>
        <v>185.535</v>
      </c>
      <c r="T2482">
        <v>1743552.949999996</v>
      </c>
    </row>
    <row r="2483" spans="1:20" x14ac:dyDescent="0.25">
      <c r="A2483" t="s">
        <v>5837</v>
      </c>
      <c r="B2483" t="str">
        <f>tbl_Facturas[[#This Row],[Factura]] &amp; "|" &amp; tbl_Facturas[[#This Row],[Proyecto OK]] &amp; "|" &amp; TEXT(tbl_Facturas[[#This Row],[Horas o Viaje]],"0.00") &amp; "|" &amp; TEXT(tbl_Facturas[[#This Row],[Costo unitario]],"0.00")</f>
        <v>2615|Canal #2 |1.00|199.50</v>
      </c>
      <c r="C2483">
        <v>2615</v>
      </c>
      <c r="D2483">
        <v>198</v>
      </c>
      <c r="F2483" t="s">
        <v>12</v>
      </c>
      <c r="G2483" t="s">
        <v>31</v>
      </c>
      <c r="H2483" t="s">
        <v>2556</v>
      </c>
      <c r="I2483" s="134" t="s">
        <v>5401</v>
      </c>
      <c r="J2483" t="s">
        <v>577</v>
      </c>
      <c r="K2483" t="s">
        <v>5892</v>
      </c>
      <c r="L2483">
        <v>6227</v>
      </c>
      <c r="M2483" t="s">
        <v>40</v>
      </c>
      <c r="P2483">
        <v>1</v>
      </c>
      <c r="Q2483">
        <v>199.5</v>
      </c>
      <c r="R2483">
        <v>199.5</v>
      </c>
      <c r="S2483">
        <f>IFERROR(_xlfn.XLOOKUP(tbl_Facturas[[#This Row],[Key_Fact]],tbl_Manifiestos[Key_Manif],tbl_Manifiestos[Pagado a Broker],0),0)</f>
        <v>185.535</v>
      </c>
      <c r="T2483">
        <v>1743752.449999996</v>
      </c>
    </row>
    <row r="2484" spans="1:20" x14ac:dyDescent="0.25">
      <c r="A2484" t="s">
        <v>5837</v>
      </c>
      <c r="B2484" t="str">
        <f>tbl_Facturas[[#This Row],[Factura]] &amp; "|" &amp; tbl_Facturas[[#This Row],[Proyecto OK]] &amp; "|" &amp; TEXT(tbl_Facturas[[#This Row],[Horas o Viaje]],"0.00") &amp; "|" &amp; TEXT(tbl_Facturas[[#This Row],[Costo unitario]],"0.00")</f>
        <v>2615|Canal #2 |1.00|199.50</v>
      </c>
      <c r="C2484">
        <v>2615</v>
      </c>
      <c r="D2484">
        <v>67</v>
      </c>
      <c r="F2484" t="s">
        <v>27</v>
      </c>
      <c r="G2484" t="s">
        <v>28</v>
      </c>
      <c r="H2484" t="s">
        <v>2557</v>
      </c>
      <c r="I2484" s="134" t="s">
        <v>5401</v>
      </c>
      <c r="J2484" t="s">
        <v>577</v>
      </c>
      <c r="K2484" t="s">
        <v>5892</v>
      </c>
      <c r="L2484">
        <v>6227</v>
      </c>
      <c r="M2484" t="s">
        <v>40</v>
      </c>
      <c r="P2484">
        <v>1</v>
      </c>
      <c r="Q2484">
        <v>199.5</v>
      </c>
      <c r="R2484">
        <v>199.5</v>
      </c>
      <c r="S2484">
        <f>IFERROR(_xlfn.XLOOKUP(tbl_Facturas[[#This Row],[Key_Fact]],tbl_Manifiestos[Key_Manif],tbl_Manifiestos[Pagado a Broker],0),0)</f>
        <v>185.535</v>
      </c>
      <c r="T2484">
        <v>1743951.949999996</v>
      </c>
    </row>
    <row r="2485" spans="1:20" x14ac:dyDescent="0.25">
      <c r="A2485" t="s">
        <v>5837</v>
      </c>
      <c r="B2485" t="str">
        <f>tbl_Facturas[[#This Row],[Factura]] &amp; "|" &amp; tbl_Facturas[[#This Row],[Proyecto OK]] &amp; "|" &amp; TEXT(tbl_Facturas[[#This Row],[Horas o Viaje]],"0.00") &amp; "|" &amp; TEXT(tbl_Facturas[[#This Row],[Costo unitario]],"0.00")</f>
        <v>2615|Canal #2 |1.00|199.50</v>
      </c>
      <c r="C2485">
        <v>2615</v>
      </c>
      <c r="D2485">
        <v>67</v>
      </c>
      <c r="F2485" t="s">
        <v>27</v>
      </c>
      <c r="G2485" t="s">
        <v>28</v>
      </c>
      <c r="H2485" t="s">
        <v>2558</v>
      </c>
      <c r="I2485" s="134" t="s">
        <v>5401</v>
      </c>
      <c r="J2485" t="s">
        <v>577</v>
      </c>
      <c r="K2485" t="s">
        <v>5892</v>
      </c>
      <c r="L2485">
        <v>6227</v>
      </c>
      <c r="M2485" t="s">
        <v>40</v>
      </c>
      <c r="P2485">
        <v>1</v>
      </c>
      <c r="Q2485">
        <v>199.5</v>
      </c>
      <c r="R2485">
        <v>199.5</v>
      </c>
      <c r="S2485">
        <f>IFERROR(_xlfn.XLOOKUP(tbl_Facturas[[#This Row],[Key_Fact]],tbl_Manifiestos[Key_Manif],tbl_Manifiestos[Pagado a Broker],0),0)</f>
        <v>185.535</v>
      </c>
      <c r="T2485">
        <v>1744151.449999996</v>
      </c>
    </row>
    <row r="2486" spans="1:20" x14ac:dyDescent="0.25">
      <c r="A2486" t="s">
        <v>5837</v>
      </c>
      <c r="B2486" t="str">
        <f>tbl_Facturas[[#This Row],[Factura]] &amp; "|" &amp; tbl_Facturas[[#This Row],[Proyecto OK]] &amp; "|" &amp; TEXT(tbl_Facturas[[#This Row],[Horas o Viaje]],"0.00") &amp; "|" &amp; TEXT(tbl_Facturas[[#This Row],[Costo unitario]],"0.00")</f>
        <v>2615|Canal #2 |1.00|199.50</v>
      </c>
      <c r="C2486">
        <v>2615</v>
      </c>
      <c r="D2486">
        <v>67</v>
      </c>
      <c r="F2486" t="s">
        <v>27</v>
      </c>
      <c r="G2486" t="s">
        <v>28</v>
      </c>
      <c r="H2486" t="s">
        <v>2559</v>
      </c>
      <c r="I2486" s="134" t="s">
        <v>5401</v>
      </c>
      <c r="J2486" t="s">
        <v>577</v>
      </c>
      <c r="K2486" t="s">
        <v>5892</v>
      </c>
      <c r="L2486">
        <v>6227</v>
      </c>
      <c r="M2486" t="s">
        <v>40</v>
      </c>
      <c r="P2486">
        <v>1</v>
      </c>
      <c r="Q2486">
        <v>199.5</v>
      </c>
      <c r="R2486">
        <v>199.5</v>
      </c>
      <c r="S2486">
        <f>IFERROR(_xlfn.XLOOKUP(tbl_Facturas[[#This Row],[Key_Fact]],tbl_Manifiestos[Key_Manif],tbl_Manifiestos[Pagado a Broker],0),0)</f>
        <v>185.535</v>
      </c>
      <c r="T2486">
        <v>1744350.949999996</v>
      </c>
    </row>
    <row r="2487" spans="1:20" x14ac:dyDescent="0.25">
      <c r="A2487" t="s">
        <v>5837</v>
      </c>
      <c r="B2487" t="str">
        <f>tbl_Facturas[[#This Row],[Factura]] &amp; "|" &amp; tbl_Facturas[[#This Row],[Proyecto OK]] &amp; "|" &amp; TEXT(tbl_Facturas[[#This Row],[Horas o Viaje]],"0.00") &amp; "|" &amp; TEXT(tbl_Facturas[[#This Row],[Costo unitario]],"0.00")</f>
        <v>2615|Canal #2 |1.00|199.50</v>
      </c>
      <c r="C2487">
        <v>2615</v>
      </c>
      <c r="D2487">
        <v>67</v>
      </c>
      <c r="F2487" t="s">
        <v>27</v>
      </c>
      <c r="G2487" t="s">
        <v>28</v>
      </c>
      <c r="H2487" t="s">
        <v>2560</v>
      </c>
      <c r="I2487" s="134" t="s">
        <v>5401</v>
      </c>
      <c r="J2487" t="s">
        <v>577</v>
      </c>
      <c r="K2487" t="s">
        <v>5892</v>
      </c>
      <c r="L2487">
        <v>6227</v>
      </c>
      <c r="M2487" t="s">
        <v>40</v>
      </c>
      <c r="P2487">
        <v>1</v>
      </c>
      <c r="Q2487">
        <v>199.5</v>
      </c>
      <c r="R2487">
        <v>199.5</v>
      </c>
      <c r="S2487">
        <f>IFERROR(_xlfn.XLOOKUP(tbl_Facturas[[#This Row],[Key_Fact]],tbl_Manifiestos[Key_Manif],tbl_Manifiestos[Pagado a Broker],0),0)</f>
        <v>185.535</v>
      </c>
      <c r="T2487">
        <v>1744550.449999996</v>
      </c>
    </row>
    <row r="2488" spans="1:20" x14ac:dyDescent="0.25">
      <c r="A2488" t="s">
        <v>5837</v>
      </c>
      <c r="B2488" t="str">
        <f>tbl_Facturas[[#This Row],[Factura]] &amp; "|" &amp; tbl_Facturas[[#This Row],[Proyecto OK]] &amp; "|" &amp; TEXT(tbl_Facturas[[#This Row],[Horas o Viaje]],"0.00") &amp; "|" &amp; TEXT(tbl_Facturas[[#This Row],[Costo unitario]],"0.00")</f>
        <v>2615|Canal #2 |2.00|132.30</v>
      </c>
      <c r="C2488">
        <v>2615</v>
      </c>
      <c r="D2488">
        <v>67</v>
      </c>
      <c r="F2488" t="s">
        <v>27</v>
      </c>
      <c r="G2488" t="s">
        <v>28</v>
      </c>
      <c r="H2488" t="s">
        <v>2561</v>
      </c>
      <c r="I2488" s="134" t="s">
        <v>5401</v>
      </c>
      <c r="J2488" t="s">
        <v>577</v>
      </c>
      <c r="K2488" t="s">
        <v>5892</v>
      </c>
      <c r="L2488">
        <v>6227</v>
      </c>
      <c r="M2488" t="s">
        <v>40</v>
      </c>
      <c r="O2488" t="s">
        <v>42</v>
      </c>
      <c r="P2488">
        <v>2</v>
      </c>
      <c r="Q2488">
        <v>132.30000000000001</v>
      </c>
      <c r="R2488">
        <v>264.60000000000002</v>
      </c>
      <c r="S2488">
        <f>IFERROR(_xlfn.XLOOKUP(tbl_Facturas[[#This Row],[Key_Fact]],tbl_Manifiestos[Key_Manif],tbl_Manifiestos[Pagado a Broker],0),0)</f>
        <v>246.07800000000003</v>
      </c>
      <c r="T2488">
        <v>1744815.0499999961</v>
      </c>
    </row>
    <row r="2489" spans="1:20" x14ac:dyDescent="0.25">
      <c r="A2489" t="s">
        <v>5837</v>
      </c>
      <c r="B2489" t="str">
        <f>tbl_Facturas[[#This Row],[Factura]] &amp; "|" &amp; tbl_Facturas[[#This Row],[Proyecto OK]] &amp; "|" &amp; TEXT(tbl_Facturas[[#This Row],[Horas o Viaje]],"0.00") &amp; "|" &amp; TEXT(tbl_Facturas[[#This Row],[Costo unitario]],"0.00")</f>
        <v>2615|Canal #2 |1.00|56.50</v>
      </c>
      <c r="C2489">
        <v>2615</v>
      </c>
      <c r="D2489">
        <v>67</v>
      </c>
      <c r="F2489" t="s">
        <v>27</v>
      </c>
      <c r="G2489" t="s">
        <v>28</v>
      </c>
      <c r="H2489" t="s">
        <v>2544</v>
      </c>
      <c r="I2489" s="134" t="s">
        <v>5401</v>
      </c>
      <c r="J2489" t="s">
        <v>577</v>
      </c>
      <c r="K2489" t="s">
        <v>5892</v>
      </c>
      <c r="L2489">
        <v>6227</v>
      </c>
      <c r="M2489" t="s">
        <v>40</v>
      </c>
      <c r="N2489" t="s">
        <v>2562</v>
      </c>
      <c r="P2489">
        <v>1</v>
      </c>
      <c r="Q2489">
        <v>56.5</v>
      </c>
      <c r="R2489">
        <v>56.5</v>
      </c>
      <c r="S2489">
        <f>IFERROR(_xlfn.XLOOKUP(tbl_Facturas[[#This Row],[Key_Fact]],tbl_Manifiestos[Key_Manif],tbl_Manifiestos[Pagado a Broker],0),0)</f>
        <v>0</v>
      </c>
      <c r="T2489">
        <v>1744871.5499999961</v>
      </c>
    </row>
    <row r="2490" spans="1:20" x14ac:dyDescent="0.25">
      <c r="A2490" t="s">
        <v>5837</v>
      </c>
      <c r="B2490" t="str">
        <f>tbl_Facturas[[#This Row],[Factura]] &amp; "|" &amp; tbl_Facturas[[#This Row],[Proyecto OK]] &amp; "|" &amp; TEXT(tbl_Facturas[[#This Row],[Horas o Viaje]],"0.00") &amp; "|" &amp; TEXT(tbl_Facturas[[#This Row],[Costo unitario]],"0.00")</f>
        <v>2615|Canal #2 |1.00|56.50</v>
      </c>
      <c r="C2490">
        <v>2615</v>
      </c>
      <c r="D2490">
        <v>67</v>
      </c>
      <c r="F2490" t="s">
        <v>27</v>
      </c>
      <c r="G2490" t="s">
        <v>28</v>
      </c>
      <c r="H2490" t="s">
        <v>2545</v>
      </c>
      <c r="I2490" s="134" t="s">
        <v>5401</v>
      </c>
      <c r="J2490" t="s">
        <v>577</v>
      </c>
      <c r="K2490" t="s">
        <v>5892</v>
      </c>
      <c r="L2490">
        <v>6227</v>
      </c>
      <c r="M2490" t="s">
        <v>40</v>
      </c>
      <c r="N2490" t="s">
        <v>2563</v>
      </c>
      <c r="P2490">
        <v>1</v>
      </c>
      <c r="Q2490">
        <v>56.5</v>
      </c>
      <c r="R2490">
        <v>56.5</v>
      </c>
      <c r="S2490">
        <f>IFERROR(_xlfn.XLOOKUP(tbl_Facturas[[#This Row],[Key_Fact]],tbl_Manifiestos[Key_Manif],tbl_Manifiestos[Pagado a Broker],0),0)</f>
        <v>0</v>
      </c>
      <c r="T2490">
        <v>1744928.0499999961</v>
      </c>
    </row>
    <row r="2491" spans="1:20" x14ac:dyDescent="0.25">
      <c r="A2491" t="s">
        <v>5837</v>
      </c>
      <c r="B2491" t="str">
        <f>tbl_Facturas[[#This Row],[Factura]] &amp; "|" &amp; tbl_Facturas[[#This Row],[Proyecto OK]] &amp; "|" &amp; TEXT(tbl_Facturas[[#This Row],[Horas o Viaje]],"0.00") &amp; "|" &amp; TEXT(tbl_Facturas[[#This Row],[Costo unitario]],"0.00")</f>
        <v>2615|Canal #2 |1.00|56.50</v>
      </c>
      <c r="C2491">
        <v>2615</v>
      </c>
      <c r="D2491">
        <v>67</v>
      </c>
      <c r="F2491" t="s">
        <v>27</v>
      </c>
      <c r="G2491" t="s">
        <v>28</v>
      </c>
      <c r="H2491" t="s">
        <v>2546</v>
      </c>
      <c r="I2491" s="134" t="s">
        <v>5401</v>
      </c>
      <c r="J2491" t="s">
        <v>577</v>
      </c>
      <c r="K2491" t="s">
        <v>5892</v>
      </c>
      <c r="L2491">
        <v>6227</v>
      </c>
      <c r="M2491" t="s">
        <v>40</v>
      </c>
      <c r="N2491" t="s">
        <v>2564</v>
      </c>
      <c r="P2491">
        <v>1</v>
      </c>
      <c r="Q2491">
        <v>56.5</v>
      </c>
      <c r="R2491">
        <v>56.5</v>
      </c>
      <c r="S2491">
        <f>IFERROR(_xlfn.XLOOKUP(tbl_Facturas[[#This Row],[Key_Fact]],tbl_Manifiestos[Key_Manif],tbl_Manifiestos[Pagado a Broker],0),0)</f>
        <v>0</v>
      </c>
      <c r="T2491">
        <v>1744984.5499999961</v>
      </c>
    </row>
    <row r="2492" spans="1:20" x14ac:dyDescent="0.25">
      <c r="A2492" t="s">
        <v>5837</v>
      </c>
      <c r="B2492" t="str">
        <f>tbl_Facturas[[#This Row],[Factura]] &amp; "|" &amp; tbl_Facturas[[#This Row],[Proyecto OK]] &amp; "|" &amp; TEXT(tbl_Facturas[[#This Row],[Horas o Viaje]],"0.00") &amp; "|" &amp; TEXT(tbl_Facturas[[#This Row],[Costo unitario]],"0.00")</f>
        <v>2615|Canal #2 |1.00|182.00</v>
      </c>
      <c r="C2492">
        <v>2615</v>
      </c>
      <c r="D2492">
        <v>67</v>
      </c>
      <c r="F2492" t="s">
        <v>27</v>
      </c>
      <c r="G2492" t="s">
        <v>28</v>
      </c>
      <c r="H2492" t="s">
        <v>2547</v>
      </c>
      <c r="I2492" s="134" t="s">
        <v>5401</v>
      </c>
      <c r="J2492" t="s">
        <v>577</v>
      </c>
      <c r="K2492" t="s">
        <v>5892</v>
      </c>
      <c r="L2492">
        <v>6227</v>
      </c>
      <c r="M2492" t="s">
        <v>40</v>
      </c>
      <c r="N2492" t="s">
        <v>2565</v>
      </c>
      <c r="O2492" t="s">
        <v>163</v>
      </c>
      <c r="P2492">
        <v>1</v>
      </c>
      <c r="Q2492">
        <v>182</v>
      </c>
      <c r="R2492">
        <v>182</v>
      </c>
      <c r="S2492">
        <f>IFERROR(_xlfn.XLOOKUP(tbl_Facturas[[#This Row],[Key_Fact]],tbl_Manifiestos[Key_Manif],tbl_Manifiestos[Pagado a Broker],0),0)</f>
        <v>0</v>
      </c>
      <c r="T2492">
        <v>1745166.5499999961</v>
      </c>
    </row>
    <row r="2493" spans="1:20" x14ac:dyDescent="0.25">
      <c r="A2493" t="s">
        <v>5837</v>
      </c>
      <c r="B2493" t="str">
        <f>tbl_Facturas[[#This Row],[Factura]] &amp; "|" &amp; tbl_Facturas[[#This Row],[Proyecto OK]] &amp; "|" &amp; TEXT(tbl_Facturas[[#This Row],[Horas o Viaje]],"0.00") &amp; "|" &amp; TEXT(tbl_Facturas[[#This Row],[Costo unitario]],"0.00")</f>
        <v>2615|Canal #2 |1.00|364.00</v>
      </c>
      <c r="C2493">
        <v>2615</v>
      </c>
      <c r="D2493">
        <v>67</v>
      </c>
      <c r="F2493" t="s">
        <v>27</v>
      </c>
      <c r="G2493" t="s">
        <v>28</v>
      </c>
      <c r="H2493" t="s">
        <v>2548</v>
      </c>
      <c r="I2493" s="134" t="s">
        <v>5401</v>
      </c>
      <c r="J2493" t="s">
        <v>577</v>
      </c>
      <c r="K2493" t="s">
        <v>5892</v>
      </c>
      <c r="L2493">
        <v>6227</v>
      </c>
      <c r="M2493" t="s">
        <v>40</v>
      </c>
      <c r="N2493" t="s">
        <v>2566</v>
      </c>
      <c r="O2493" t="s">
        <v>237</v>
      </c>
      <c r="P2493">
        <v>1</v>
      </c>
      <c r="Q2493">
        <v>364</v>
      </c>
      <c r="R2493">
        <v>364</v>
      </c>
      <c r="S2493">
        <f>IFERROR(_xlfn.XLOOKUP(tbl_Facturas[[#This Row],[Key_Fact]],tbl_Manifiestos[Key_Manif],tbl_Manifiestos[Pagado a Broker],0),0)</f>
        <v>0</v>
      </c>
      <c r="T2493">
        <v>1745530.5499999961</v>
      </c>
    </row>
    <row r="2494" spans="1:20" x14ac:dyDescent="0.25">
      <c r="A2494" t="s">
        <v>5837</v>
      </c>
      <c r="B2494" t="str">
        <f>tbl_Facturas[[#This Row],[Factura]] &amp; "|" &amp; tbl_Facturas[[#This Row],[Proyecto OK]] &amp; "|" &amp; TEXT(tbl_Facturas[[#This Row],[Horas o Viaje]],"0.00") &amp; "|" &amp; TEXT(tbl_Facturas[[#This Row],[Costo unitario]],"0.00")</f>
        <v>2615|Canal #2 |1.00|56.50</v>
      </c>
      <c r="C2494">
        <v>2615</v>
      </c>
      <c r="D2494">
        <v>67</v>
      </c>
      <c r="F2494" t="s">
        <v>27</v>
      </c>
      <c r="G2494" t="s">
        <v>28</v>
      </c>
      <c r="H2494" t="s">
        <v>2549</v>
      </c>
      <c r="I2494" s="134" t="s">
        <v>5401</v>
      </c>
      <c r="J2494" t="s">
        <v>577</v>
      </c>
      <c r="K2494" t="s">
        <v>5892</v>
      </c>
      <c r="L2494">
        <v>6227</v>
      </c>
      <c r="M2494" t="s">
        <v>40</v>
      </c>
      <c r="N2494" t="s">
        <v>2567</v>
      </c>
      <c r="P2494">
        <v>1</v>
      </c>
      <c r="Q2494">
        <v>56.5</v>
      </c>
      <c r="R2494">
        <v>56.5</v>
      </c>
      <c r="S2494">
        <f>IFERROR(_xlfn.XLOOKUP(tbl_Facturas[[#This Row],[Key_Fact]],tbl_Manifiestos[Key_Manif],tbl_Manifiestos[Pagado a Broker],0),0)</f>
        <v>0</v>
      </c>
      <c r="T2494">
        <v>1745587.0499999961</v>
      </c>
    </row>
    <row r="2495" spans="1:20" x14ac:dyDescent="0.25">
      <c r="A2495" t="s">
        <v>5837</v>
      </c>
      <c r="B2495" t="str">
        <f>tbl_Facturas[[#This Row],[Factura]] &amp; "|" &amp; tbl_Facturas[[#This Row],[Proyecto OK]] &amp; "|" &amp; TEXT(tbl_Facturas[[#This Row],[Horas o Viaje]],"0.00") &amp; "|" &amp; TEXT(tbl_Facturas[[#This Row],[Costo unitario]],"0.00")</f>
        <v>2615|Canal #2 |1.00|56.50</v>
      </c>
      <c r="C2495">
        <v>2615</v>
      </c>
      <c r="D2495">
        <v>198</v>
      </c>
      <c r="F2495" t="s">
        <v>12</v>
      </c>
      <c r="G2495" t="s">
        <v>31</v>
      </c>
      <c r="H2495" t="s">
        <v>2550</v>
      </c>
      <c r="I2495" s="134" t="s">
        <v>5401</v>
      </c>
      <c r="J2495" t="s">
        <v>577</v>
      </c>
      <c r="K2495" t="s">
        <v>5892</v>
      </c>
      <c r="L2495">
        <v>6227</v>
      </c>
      <c r="M2495" t="s">
        <v>40</v>
      </c>
      <c r="N2495" t="s">
        <v>2568</v>
      </c>
      <c r="P2495">
        <v>1</v>
      </c>
      <c r="Q2495">
        <v>56.5</v>
      </c>
      <c r="R2495">
        <v>56.5</v>
      </c>
      <c r="S2495">
        <f>IFERROR(_xlfn.XLOOKUP(tbl_Facturas[[#This Row],[Key_Fact]],tbl_Manifiestos[Key_Manif],tbl_Manifiestos[Pagado a Broker],0),0)</f>
        <v>0</v>
      </c>
      <c r="T2495">
        <v>1745643.5499999961</v>
      </c>
    </row>
    <row r="2496" spans="1:20" x14ac:dyDescent="0.25">
      <c r="A2496" t="s">
        <v>5837</v>
      </c>
      <c r="B2496" t="str">
        <f>tbl_Facturas[[#This Row],[Factura]] &amp; "|" &amp; tbl_Facturas[[#This Row],[Proyecto OK]] &amp; "|" &amp; TEXT(tbl_Facturas[[#This Row],[Horas o Viaje]],"0.00") &amp; "|" &amp; TEXT(tbl_Facturas[[#This Row],[Costo unitario]],"0.00")</f>
        <v>2615|Canal #2 |1.00|56.50</v>
      </c>
      <c r="C2496">
        <v>2615</v>
      </c>
      <c r="D2496">
        <v>198</v>
      </c>
      <c r="F2496" t="s">
        <v>12</v>
      </c>
      <c r="G2496" t="s">
        <v>31</v>
      </c>
      <c r="H2496" t="s">
        <v>2551</v>
      </c>
      <c r="I2496" s="134" t="s">
        <v>5401</v>
      </c>
      <c r="J2496" t="s">
        <v>577</v>
      </c>
      <c r="K2496" t="s">
        <v>5892</v>
      </c>
      <c r="L2496">
        <v>6227</v>
      </c>
      <c r="M2496" t="s">
        <v>40</v>
      </c>
      <c r="N2496" t="s">
        <v>2569</v>
      </c>
      <c r="P2496">
        <v>1</v>
      </c>
      <c r="Q2496">
        <v>56.5</v>
      </c>
      <c r="R2496">
        <v>56.5</v>
      </c>
      <c r="S2496">
        <f>IFERROR(_xlfn.XLOOKUP(tbl_Facturas[[#This Row],[Key_Fact]],tbl_Manifiestos[Key_Manif],tbl_Manifiestos[Pagado a Broker],0),0)</f>
        <v>0</v>
      </c>
      <c r="T2496">
        <v>1745700.0499999961</v>
      </c>
    </row>
    <row r="2497" spans="1:20" x14ac:dyDescent="0.25">
      <c r="A2497" t="s">
        <v>5837</v>
      </c>
      <c r="B2497" t="str">
        <f>tbl_Facturas[[#This Row],[Factura]] &amp; "|" &amp; tbl_Facturas[[#This Row],[Proyecto OK]] &amp; "|" &amp; TEXT(tbl_Facturas[[#This Row],[Horas o Viaje]],"0.00") &amp; "|" &amp; TEXT(tbl_Facturas[[#This Row],[Costo unitario]],"0.00")</f>
        <v>2615|Canal #2 |1.00|56.50</v>
      </c>
      <c r="C2497">
        <v>2615</v>
      </c>
      <c r="D2497">
        <v>198</v>
      </c>
      <c r="F2497" t="s">
        <v>12</v>
      </c>
      <c r="G2497" t="s">
        <v>31</v>
      </c>
      <c r="H2497" t="s">
        <v>2552</v>
      </c>
      <c r="I2497" s="134" t="s">
        <v>5401</v>
      </c>
      <c r="J2497" t="s">
        <v>577</v>
      </c>
      <c r="K2497" t="s">
        <v>5892</v>
      </c>
      <c r="L2497">
        <v>6227</v>
      </c>
      <c r="M2497" t="s">
        <v>40</v>
      </c>
      <c r="N2497" t="s">
        <v>2570</v>
      </c>
      <c r="P2497">
        <v>1</v>
      </c>
      <c r="Q2497">
        <v>56.5</v>
      </c>
      <c r="R2497">
        <v>56.5</v>
      </c>
      <c r="S2497">
        <f>IFERROR(_xlfn.XLOOKUP(tbl_Facturas[[#This Row],[Key_Fact]],tbl_Manifiestos[Key_Manif],tbl_Manifiestos[Pagado a Broker],0),0)</f>
        <v>0</v>
      </c>
      <c r="T2497">
        <v>1745756.5499999961</v>
      </c>
    </row>
    <row r="2498" spans="1:20" x14ac:dyDescent="0.25">
      <c r="A2498" t="s">
        <v>5837</v>
      </c>
      <c r="B2498" t="str">
        <f>tbl_Facturas[[#This Row],[Factura]] &amp; "|" &amp; tbl_Facturas[[#This Row],[Proyecto OK]] &amp; "|" &amp; TEXT(tbl_Facturas[[#This Row],[Horas o Viaje]],"0.00") &amp; "|" &amp; TEXT(tbl_Facturas[[#This Row],[Costo unitario]],"0.00")</f>
        <v>2615|Canal #2 |1.00|56.50</v>
      </c>
      <c r="C2498">
        <v>2615</v>
      </c>
      <c r="D2498">
        <v>198</v>
      </c>
      <c r="F2498" t="s">
        <v>12</v>
      </c>
      <c r="G2498" t="s">
        <v>31</v>
      </c>
      <c r="H2498" t="s">
        <v>2553</v>
      </c>
      <c r="I2498" s="134" t="s">
        <v>5401</v>
      </c>
      <c r="J2498" t="s">
        <v>577</v>
      </c>
      <c r="K2498" t="s">
        <v>5892</v>
      </c>
      <c r="L2498">
        <v>6227</v>
      </c>
      <c r="M2498" t="s">
        <v>40</v>
      </c>
      <c r="N2498" t="s">
        <v>2571</v>
      </c>
      <c r="P2498">
        <v>1</v>
      </c>
      <c r="Q2498">
        <v>56.5</v>
      </c>
      <c r="R2498">
        <v>56.5</v>
      </c>
      <c r="S2498">
        <f>IFERROR(_xlfn.XLOOKUP(tbl_Facturas[[#This Row],[Key_Fact]],tbl_Manifiestos[Key_Manif],tbl_Manifiestos[Pagado a Broker],0),0)</f>
        <v>0</v>
      </c>
      <c r="T2498">
        <v>1745813.0499999961</v>
      </c>
    </row>
    <row r="2499" spans="1:20" x14ac:dyDescent="0.25">
      <c r="A2499" t="s">
        <v>5837</v>
      </c>
      <c r="B2499" t="str">
        <f>tbl_Facturas[[#This Row],[Factura]] &amp; "|" &amp; tbl_Facturas[[#This Row],[Proyecto OK]] &amp; "|" &amp; TEXT(tbl_Facturas[[#This Row],[Horas o Viaje]],"0.00") &amp; "|" &amp; TEXT(tbl_Facturas[[#This Row],[Costo unitario]],"0.00")</f>
        <v>2615|Canal #2 |1.00|182.00</v>
      </c>
      <c r="C2499">
        <v>2615</v>
      </c>
      <c r="D2499">
        <v>198</v>
      </c>
      <c r="F2499" t="s">
        <v>12</v>
      </c>
      <c r="G2499" t="s">
        <v>31</v>
      </c>
      <c r="H2499" t="s">
        <v>2554</v>
      </c>
      <c r="I2499" s="134" t="s">
        <v>5401</v>
      </c>
      <c r="J2499" t="s">
        <v>577</v>
      </c>
      <c r="K2499" t="s">
        <v>5892</v>
      </c>
      <c r="L2499">
        <v>6227</v>
      </c>
      <c r="M2499" t="s">
        <v>40</v>
      </c>
      <c r="N2499" t="s">
        <v>2572</v>
      </c>
      <c r="O2499" t="s">
        <v>163</v>
      </c>
      <c r="P2499">
        <v>1</v>
      </c>
      <c r="Q2499">
        <v>182</v>
      </c>
      <c r="R2499">
        <v>182</v>
      </c>
      <c r="S2499">
        <f>IFERROR(_xlfn.XLOOKUP(tbl_Facturas[[#This Row],[Key_Fact]],tbl_Manifiestos[Key_Manif],tbl_Manifiestos[Pagado a Broker],0),0)</f>
        <v>0</v>
      </c>
      <c r="T2499">
        <v>1745995.0499999961</v>
      </c>
    </row>
    <row r="2500" spans="1:20" x14ac:dyDescent="0.25">
      <c r="A2500" t="s">
        <v>5837</v>
      </c>
      <c r="B2500" t="str">
        <f>tbl_Facturas[[#This Row],[Factura]] &amp; "|" &amp; tbl_Facturas[[#This Row],[Proyecto OK]] &amp; "|" &amp; TEXT(tbl_Facturas[[#This Row],[Horas o Viaje]],"0.00") &amp; "|" &amp; TEXT(tbl_Facturas[[#This Row],[Costo unitario]],"0.00")</f>
        <v>2615|Canal #2 |1.00|56.50</v>
      </c>
      <c r="C2500">
        <v>2615</v>
      </c>
      <c r="D2500">
        <v>198</v>
      </c>
      <c r="F2500" t="s">
        <v>12</v>
      </c>
      <c r="G2500" t="s">
        <v>31</v>
      </c>
      <c r="H2500" t="s">
        <v>2555</v>
      </c>
      <c r="I2500" s="134" t="s">
        <v>5401</v>
      </c>
      <c r="J2500" t="s">
        <v>577</v>
      </c>
      <c r="K2500" t="s">
        <v>5892</v>
      </c>
      <c r="L2500">
        <v>6227</v>
      </c>
      <c r="M2500" t="s">
        <v>40</v>
      </c>
      <c r="N2500" t="s">
        <v>2573</v>
      </c>
      <c r="P2500">
        <v>1</v>
      </c>
      <c r="Q2500">
        <v>56.5</v>
      </c>
      <c r="R2500">
        <v>56.5</v>
      </c>
      <c r="S2500">
        <f>IFERROR(_xlfn.XLOOKUP(tbl_Facturas[[#This Row],[Key_Fact]],tbl_Manifiestos[Key_Manif],tbl_Manifiestos[Pagado a Broker],0),0)</f>
        <v>0</v>
      </c>
      <c r="T2500">
        <v>1746051.5499999961</v>
      </c>
    </row>
    <row r="2501" spans="1:20" x14ac:dyDescent="0.25">
      <c r="A2501" t="s">
        <v>5837</v>
      </c>
      <c r="B2501" t="str">
        <f>tbl_Facturas[[#This Row],[Factura]] &amp; "|" &amp; tbl_Facturas[[#This Row],[Proyecto OK]] &amp; "|" &amp; TEXT(tbl_Facturas[[#This Row],[Horas o Viaje]],"0.00") &amp; "|" &amp; TEXT(tbl_Facturas[[#This Row],[Costo unitario]],"0.00")</f>
        <v>2615|Canal #2 |1.00|364.00</v>
      </c>
      <c r="C2501">
        <v>2615</v>
      </c>
      <c r="D2501">
        <v>198</v>
      </c>
      <c r="F2501" t="s">
        <v>12</v>
      </c>
      <c r="G2501" t="s">
        <v>31</v>
      </c>
      <c r="H2501" t="s">
        <v>2556</v>
      </c>
      <c r="I2501" s="134" t="s">
        <v>5401</v>
      </c>
      <c r="J2501" t="s">
        <v>577</v>
      </c>
      <c r="K2501" t="s">
        <v>5892</v>
      </c>
      <c r="L2501">
        <v>6227</v>
      </c>
      <c r="M2501" t="s">
        <v>40</v>
      </c>
      <c r="N2501" t="s">
        <v>2574</v>
      </c>
      <c r="O2501" t="s">
        <v>237</v>
      </c>
      <c r="P2501">
        <v>1</v>
      </c>
      <c r="Q2501">
        <v>364</v>
      </c>
      <c r="R2501">
        <v>364</v>
      </c>
      <c r="S2501">
        <f>IFERROR(_xlfn.XLOOKUP(tbl_Facturas[[#This Row],[Key_Fact]],tbl_Manifiestos[Key_Manif],tbl_Manifiestos[Pagado a Broker],0),0)</f>
        <v>0</v>
      </c>
      <c r="T2501">
        <v>1746415.5499999961</v>
      </c>
    </row>
    <row r="2502" spans="1:20" x14ac:dyDescent="0.25">
      <c r="A2502" t="s">
        <v>5837</v>
      </c>
      <c r="B2502" t="str">
        <f>tbl_Facturas[[#This Row],[Factura]] &amp; "|" &amp; tbl_Facturas[[#This Row],[Proyecto OK]] &amp; "|" &amp; TEXT(tbl_Facturas[[#This Row],[Horas o Viaje]],"0.00") &amp; "|" &amp; TEXT(tbl_Facturas[[#This Row],[Costo unitario]],"0.00")</f>
        <v>2615|Canal #2 |1.00|364.00</v>
      </c>
      <c r="C2502">
        <v>2615</v>
      </c>
      <c r="D2502">
        <v>67</v>
      </c>
      <c r="F2502" t="s">
        <v>27</v>
      </c>
      <c r="G2502" t="s">
        <v>28</v>
      </c>
      <c r="H2502" t="s">
        <v>2557</v>
      </c>
      <c r="I2502" s="134" t="s">
        <v>5401</v>
      </c>
      <c r="J2502" t="s">
        <v>577</v>
      </c>
      <c r="K2502" t="s">
        <v>5892</v>
      </c>
      <c r="L2502">
        <v>6227</v>
      </c>
      <c r="M2502" t="s">
        <v>40</v>
      </c>
      <c r="N2502" t="s">
        <v>2575</v>
      </c>
      <c r="O2502" t="s">
        <v>237</v>
      </c>
      <c r="P2502">
        <v>1</v>
      </c>
      <c r="Q2502">
        <v>364</v>
      </c>
      <c r="R2502">
        <v>364</v>
      </c>
      <c r="S2502">
        <f>IFERROR(_xlfn.XLOOKUP(tbl_Facturas[[#This Row],[Key_Fact]],tbl_Manifiestos[Key_Manif],tbl_Manifiestos[Pagado a Broker],0),0)</f>
        <v>0</v>
      </c>
      <c r="T2502">
        <v>1746779.5499999961</v>
      </c>
    </row>
    <row r="2503" spans="1:20" x14ac:dyDescent="0.25">
      <c r="A2503" t="s">
        <v>5837</v>
      </c>
      <c r="B2503" t="str">
        <f>tbl_Facturas[[#This Row],[Factura]] &amp; "|" &amp; tbl_Facturas[[#This Row],[Proyecto OK]] &amp; "|" &amp; TEXT(tbl_Facturas[[#This Row],[Horas o Viaje]],"0.00") &amp; "|" &amp; TEXT(tbl_Facturas[[#This Row],[Costo unitario]],"0.00")</f>
        <v>2615|Canal #2 |1.00|364.00</v>
      </c>
      <c r="C2503">
        <v>2615</v>
      </c>
      <c r="D2503">
        <v>67</v>
      </c>
      <c r="F2503" t="s">
        <v>27</v>
      </c>
      <c r="G2503" t="s">
        <v>28</v>
      </c>
      <c r="H2503" t="s">
        <v>2558</v>
      </c>
      <c r="I2503" s="134" t="s">
        <v>5401</v>
      </c>
      <c r="J2503" t="s">
        <v>577</v>
      </c>
      <c r="K2503" t="s">
        <v>5892</v>
      </c>
      <c r="L2503">
        <v>6227</v>
      </c>
      <c r="M2503" t="s">
        <v>40</v>
      </c>
      <c r="N2503" t="s">
        <v>2576</v>
      </c>
      <c r="O2503" t="s">
        <v>237</v>
      </c>
      <c r="P2503">
        <v>1</v>
      </c>
      <c r="Q2503">
        <v>364</v>
      </c>
      <c r="R2503">
        <v>364</v>
      </c>
      <c r="S2503">
        <f>IFERROR(_xlfn.XLOOKUP(tbl_Facturas[[#This Row],[Key_Fact]],tbl_Manifiestos[Key_Manif],tbl_Manifiestos[Pagado a Broker],0),0)</f>
        <v>0</v>
      </c>
      <c r="T2503">
        <v>1747143.5499999961</v>
      </c>
    </row>
    <row r="2504" spans="1:20" x14ac:dyDescent="0.25">
      <c r="A2504" t="s">
        <v>5837</v>
      </c>
      <c r="B2504" t="str">
        <f>tbl_Facturas[[#This Row],[Factura]] &amp; "|" &amp; tbl_Facturas[[#This Row],[Proyecto OK]] &amp; "|" &amp; TEXT(tbl_Facturas[[#This Row],[Horas o Viaje]],"0.00") &amp; "|" &amp; TEXT(tbl_Facturas[[#This Row],[Costo unitario]],"0.00")</f>
        <v>2615|Canal #2 |1.00|56.50</v>
      </c>
      <c r="C2504">
        <v>2615</v>
      </c>
      <c r="D2504">
        <v>67</v>
      </c>
      <c r="F2504" t="s">
        <v>27</v>
      </c>
      <c r="G2504" t="s">
        <v>28</v>
      </c>
      <c r="H2504" t="s">
        <v>2559</v>
      </c>
      <c r="I2504" s="134" t="s">
        <v>5401</v>
      </c>
      <c r="J2504" t="s">
        <v>577</v>
      </c>
      <c r="K2504" t="s">
        <v>5892</v>
      </c>
      <c r="L2504">
        <v>6227</v>
      </c>
      <c r="M2504" t="s">
        <v>40</v>
      </c>
      <c r="N2504" t="s">
        <v>2577</v>
      </c>
      <c r="P2504">
        <v>1</v>
      </c>
      <c r="Q2504">
        <v>56.5</v>
      </c>
      <c r="R2504">
        <v>56.5</v>
      </c>
      <c r="S2504">
        <f>IFERROR(_xlfn.XLOOKUP(tbl_Facturas[[#This Row],[Key_Fact]],tbl_Manifiestos[Key_Manif],tbl_Manifiestos[Pagado a Broker],0),0)</f>
        <v>0</v>
      </c>
      <c r="T2504">
        <v>1747200.0499999961</v>
      </c>
    </row>
    <row r="2505" spans="1:20" x14ac:dyDescent="0.25">
      <c r="A2505" t="s">
        <v>5837</v>
      </c>
      <c r="B2505" t="str">
        <f>tbl_Facturas[[#This Row],[Factura]] &amp; "|" &amp; tbl_Facturas[[#This Row],[Proyecto OK]] &amp; "|" &amp; TEXT(tbl_Facturas[[#This Row],[Horas o Viaje]],"0.00") &amp; "|" &amp; TEXT(tbl_Facturas[[#This Row],[Costo unitario]],"0.00")</f>
        <v>2615|Canal #2 |1.00|56.50</v>
      </c>
      <c r="C2505">
        <v>2615</v>
      </c>
      <c r="D2505">
        <v>67</v>
      </c>
      <c r="F2505" t="s">
        <v>27</v>
      </c>
      <c r="G2505" t="s">
        <v>28</v>
      </c>
      <c r="H2505" t="s">
        <v>2560</v>
      </c>
      <c r="I2505" s="134" t="s">
        <v>5401</v>
      </c>
      <c r="J2505" t="s">
        <v>577</v>
      </c>
      <c r="K2505" t="s">
        <v>5892</v>
      </c>
      <c r="L2505">
        <v>6227</v>
      </c>
      <c r="M2505" t="s">
        <v>40</v>
      </c>
      <c r="N2505" t="s">
        <v>2578</v>
      </c>
      <c r="P2505">
        <v>1</v>
      </c>
      <c r="Q2505">
        <v>56.5</v>
      </c>
      <c r="R2505">
        <v>56.5</v>
      </c>
      <c r="S2505">
        <f>IFERROR(_xlfn.XLOOKUP(tbl_Facturas[[#This Row],[Key_Fact]],tbl_Manifiestos[Key_Manif],tbl_Manifiestos[Pagado a Broker],0),0)</f>
        <v>0</v>
      </c>
      <c r="T2505">
        <v>1747256.5499999961</v>
      </c>
    </row>
    <row r="2506" spans="1:20" x14ac:dyDescent="0.25">
      <c r="A2506" t="s">
        <v>5837</v>
      </c>
      <c r="B2506" t="str">
        <f>tbl_Facturas[[#This Row],[Factura]] &amp; "|" &amp; tbl_Facturas[[#This Row],[Proyecto OK]] &amp; "|" &amp; TEXT(tbl_Facturas[[#This Row],[Horas o Viaje]],"0.00") &amp; "|" &amp; TEXT(tbl_Facturas[[#This Row],[Costo unitario]],"0.00")</f>
        <v>2615||0.00|0.00</v>
      </c>
      <c r="C2506">
        <v>2615</v>
      </c>
      <c r="G2506" t="s">
        <v>52</v>
      </c>
      <c r="I2506" s="134" t="s">
        <v>5401</v>
      </c>
      <c r="R2506">
        <v>-33.07</v>
      </c>
      <c r="S2506">
        <f>IFERROR(_xlfn.XLOOKUP(tbl_Facturas[[#This Row],[Key_Fact]],tbl_Manifiestos[Key_Manif],tbl_Manifiestos[Pagado a Broker],0),0)</f>
        <v>0</v>
      </c>
      <c r="T2506">
        <v>1747223.479999996</v>
      </c>
    </row>
    <row r="2507" spans="1:20" x14ac:dyDescent="0.25">
      <c r="A2507" t="s">
        <v>5837</v>
      </c>
      <c r="B2507" t="str">
        <f>tbl_Facturas[[#This Row],[Factura]] &amp; "|" &amp; tbl_Facturas[[#This Row],[Proyecto OK]] &amp; "|" &amp; TEXT(tbl_Facturas[[#This Row],[Horas o Viaje]],"0.00") &amp; "|" &amp; TEXT(tbl_Facturas[[#This Row],[Costo unitario]],"0.00")</f>
        <v>2616|Montrose Harbor|9.50|126.50</v>
      </c>
      <c r="C2507">
        <v>2616</v>
      </c>
      <c r="D2507">
        <v>302</v>
      </c>
      <c r="E2507" t="s">
        <v>1264</v>
      </c>
      <c r="G2507" t="s">
        <v>2453</v>
      </c>
      <c r="H2507" t="s">
        <v>2579</v>
      </c>
      <c r="I2507" s="134" t="s">
        <v>5401</v>
      </c>
      <c r="J2507" t="s">
        <v>1280</v>
      </c>
      <c r="K2507" s="240" t="s">
        <v>5907</v>
      </c>
      <c r="L2507">
        <v>6228</v>
      </c>
      <c r="M2507" t="s">
        <v>40</v>
      </c>
      <c r="P2507">
        <v>9.5</v>
      </c>
      <c r="Q2507">
        <v>126.5</v>
      </c>
      <c r="R2507">
        <v>1201.75</v>
      </c>
      <c r="S2507">
        <f>IFERROR(_xlfn.XLOOKUP(tbl_Facturas[[#This Row],[Key_Fact]],tbl_Manifiestos[Key_Manif],tbl_Manifiestos[Pagado a Broker],0),0)</f>
        <v>0</v>
      </c>
      <c r="T2507">
        <v>1748425.229999996</v>
      </c>
    </row>
    <row r="2508" spans="1:20" x14ac:dyDescent="0.25">
      <c r="A2508" t="s">
        <v>5837</v>
      </c>
      <c r="B2508" t="str">
        <f>tbl_Facturas[[#This Row],[Factura]] &amp; "|" &amp; tbl_Facturas[[#This Row],[Proyecto OK]] &amp; "|" &amp; TEXT(tbl_Facturas[[#This Row],[Horas o Viaje]],"0.00") &amp; "|" &amp; TEXT(tbl_Facturas[[#This Row],[Costo unitario]],"0.00")</f>
        <v>2616|Montrose Harbor|9.50|126.50</v>
      </c>
      <c r="C2508">
        <v>2616</v>
      </c>
      <c r="D2508">
        <v>54</v>
      </c>
      <c r="E2508" t="s">
        <v>5305</v>
      </c>
      <c r="G2508" t="s">
        <v>479</v>
      </c>
      <c r="H2508" t="s">
        <v>2580</v>
      </c>
      <c r="I2508" s="134" t="s">
        <v>5401</v>
      </c>
      <c r="J2508" t="s">
        <v>1280</v>
      </c>
      <c r="K2508" s="240" t="s">
        <v>5907</v>
      </c>
      <c r="L2508">
        <v>6228</v>
      </c>
      <c r="M2508" t="s">
        <v>146</v>
      </c>
      <c r="P2508">
        <v>9.5</v>
      </c>
      <c r="Q2508">
        <v>126.5</v>
      </c>
      <c r="R2508">
        <v>1201.75</v>
      </c>
      <c r="S2508">
        <f>IFERROR(_xlfn.XLOOKUP(tbl_Facturas[[#This Row],[Key_Fact]],tbl_Manifiestos[Key_Manif],tbl_Manifiestos[Pagado a Broker],0),0)</f>
        <v>0</v>
      </c>
      <c r="T2508">
        <v>1749626.979999996</v>
      </c>
    </row>
    <row r="2509" spans="1:20" x14ac:dyDescent="0.25">
      <c r="A2509" t="s">
        <v>5837</v>
      </c>
      <c r="B2509" t="str">
        <f>tbl_Facturas[[#This Row],[Factura]] &amp; "|" &amp; tbl_Facturas[[#This Row],[Proyecto OK]] &amp; "|" &amp; TEXT(tbl_Facturas[[#This Row],[Horas o Viaje]],"0.00") &amp; "|" &amp; TEXT(tbl_Facturas[[#This Row],[Costo unitario]],"0.00")</f>
        <v>2616|Montrose Harbor|3.00|126.50</v>
      </c>
      <c r="C2509">
        <v>2616</v>
      </c>
      <c r="D2509">
        <v>103</v>
      </c>
      <c r="E2509" t="s">
        <v>27</v>
      </c>
      <c r="G2509" t="s">
        <v>284</v>
      </c>
      <c r="H2509" t="s">
        <v>2581</v>
      </c>
      <c r="I2509" s="134" t="s">
        <v>5401</v>
      </c>
      <c r="J2509" t="s">
        <v>1280</v>
      </c>
      <c r="K2509" s="240" t="s">
        <v>5907</v>
      </c>
      <c r="L2509">
        <v>6228</v>
      </c>
      <c r="M2509" t="s">
        <v>146</v>
      </c>
      <c r="P2509">
        <v>3</v>
      </c>
      <c r="Q2509">
        <v>126.5</v>
      </c>
      <c r="R2509">
        <v>379.5</v>
      </c>
      <c r="S2509">
        <f>IFERROR(_xlfn.XLOOKUP(tbl_Facturas[[#This Row],[Key_Fact]],tbl_Manifiestos[Key_Manif],tbl_Manifiestos[Pagado a Broker],0),0)</f>
        <v>0</v>
      </c>
      <c r="T2509">
        <v>1750006.479999996</v>
      </c>
    </row>
    <row r="2510" spans="1:20" x14ac:dyDescent="0.25">
      <c r="A2510" t="s">
        <v>5837</v>
      </c>
      <c r="B2510" t="str">
        <f>tbl_Facturas[[#This Row],[Factura]] &amp; "|" &amp; tbl_Facturas[[#This Row],[Proyecto OK]] &amp; "|" &amp; TEXT(tbl_Facturas[[#This Row],[Horas o Viaje]],"0.00") &amp; "|" &amp; TEXT(tbl_Facturas[[#This Row],[Costo unitario]],"0.00")</f>
        <v>2616|Montrose Harbor|9.00|126.50</v>
      </c>
      <c r="C2510">
        <v>2616</v>
      </c>
      <c r="D2510">
        <v>198</v>
      </c>
      <c r="E2510" t="s">
        <v>5916</v>
      </c>
      <c r="G2510" t="s">
        <v>31</v>
      </c>
      <c r="H2510" t="s">
        <v>2582</v>
      </c>
      <c r="I2510" s="134" t="s">
        <v>5401</v>
      </c>
      <c r="J2510" t="s">
        <v>1280</v>
      </c>
      <c r="K2510" s="240" t="s">
        <v>5907</v>
      </c>
      <c r="L2510">
        <v>6228</v>
      </c>
      <c r="M2510" t="s">
        <v>146</v>
      </c>
      <c r="P2510">
        <v>9</v>
      </c>
      <c r="Q2510">
        <v>126.5</v>
      </c>
      <c r="R2510">
        <v>1138.5</v>
      </c>
      <c r="S2510">
        <f>IFERROR(_xlfn.XLOOKUP(tbl_Facturas[[#This Row],[Key_Fact]],tbl_Manifiestos[Key_Manif],tbl_Manifiestos[Pagado a Broker],0),0)</f>
        <v>0</v>
      </c>
      <c r="T2510">
        <v>1751144.979999996</v>
      </c>
    </row>
    <row r="2511" spans="1:20" x14ac:dyDescent="0.25">
      <c r="A2511" t="s">
        <v>5837</v>
      </c>
      <c r="B2511" t="str">
        <f>tbl_Facturas[[#This Row],[Factura]] &amp; "|" &amp; tbl_Facturas[[#This Row],[Proyecto OK]] &amp; "|" &amp; TEXT(tbl_Facturas[[#This Row],[Horas o Viaje]],"0.00") &amp; "|" &amp; TEXT(tbl_Facturas[[#This Row],[Costo unitario]],"0.00")</f>
        <v>2616|Montrose Harbor|10.00|126.50</v>
      </c>
      <c r="C2511">
        <v>2616</v>
      </c>
      <c r="D2511">
        <v>67</v>
      </c>
      <c r="E2511" t="s">
        <v>27</v>
      </c>
      <c r="G2511" t="s">
        <v>28</v>
      </c>
      <c r="H2511" t="s">
        <v>2583</v>
      </c>
      <c r="I2511" s="134" t="s">
        <v>5401</v>
      </c>
      <c r="J2511" t="s">
        <v>1280</v>
      </c>
      <c r="K2511" s="240" t="s">
        <v>5907</v>
      </c>
      <c r="L2511">
        <v>6228</v>
      </c>
      <c r="M2511" t="s">
        <v>146</v>
      </c>
      <c r="P2511">
        <v>10</v>
      </c>
      <c r="Q2511">
        <v>126.5</v>
      </c>
      <c r="R2511">
        <v>1265</v>
      </c>
      <c r="S2511">
        <f>IFERROR(_xlfn.XLOOKUP(tbl_Facturas[[#This Row],[Key_Fact]],tbl_Manifiestos[Key_Manif],tbl_Manifiestos[Pagado a Broker],0),0)</f>
        <v>0</v>
      </c>
      <c r="T2511">
        <v>1752409.979999996</v>
      </c>
    </row>
    <row r="2512" spans="1:20" x14ac:dyDescent="0.25">
      <c r="A2512" t="s">
        <v>5837</v>
      </c>
      <c r="B2512" t="str">
        <f>tbl_Facturas[[#This Row],[Factura]] &amp; "|" &amp; tbl_Facturas[[#This Row],[Proyecto OK]] &amp; "|" &amp; TEXT(tbl_Facturas[[#This Row],[Horas o Viaje]],"0.00") &amp; "|" &amp; TEXT(tbl_Facturas[[#This Row],[Costo unitario]],"0.00")</f>
        <v>2616|Montrose Harbor|7.00|126.50</v>
      </c>
      <c r="C2512">
        <v>2616</v>
      </c>
      <c r="D2512">
        <v>67</v>
      </c>
      <c r="E2512" t="s">
        <v>27</v>
      </c>
      <c r="G2512" t="s">
        <v>28</v>
      </c>
      <c r="H2512" t="s">
        <v>2584</v>
      </c>
      <c r="I2512" s="134" t="s">
        <v>5401</v>
      </c>
      <c r="J2512" t="s">
        <v>1280</v>
      </c>
      <c r="K2512" s="240" t="s">
        <v>5907</v>
      </c>
      <c r="L2512">
        <v>6228</v>
      </c>
      <c r="M2512" t="s">
        <v>146</v>
      </c>
      <c r="P2512">
        <v>7</v>
      </c>
      <c r="Q2512">
        <v>126.5</v>
      </c>
      <c r="R2512">
        <v>885.5</v>
      </c>
      <c r="S2512">
        <f>IFERROR(_xlfn.XLOOKUP(tbl_Facturas[[#This Row],[Key_Fact]],tbl_Manifiestos[Key_Manif],tbl_Manifiestos[Pagado a Broker],0),0)</f>
        <v>0</v>
      </c>
      <c r="T2512">
        <v>1753295.479999996</v>
      </c>
    </row>
    <row r="2513" spans="1:20" x14ac:dyDescent="0.25">
      <c r="A2513" t="s">
        <v>5837</v>
      </c>
      <c r="B2513" t="str">
        <f>tbl_Facturas[[#This Row],[Factura]] &amp; "|" &amp; tbl_Facturas[[#This Row],[Proyecto OK]] &amp; "|" &amp; TEXT(tbl_Facturas[[#This Row],[Horas o Viaje]],"0.00") &amp; "|" &amp; TEXT(tbl_Facturas[[#This Row],[Costo unitario]],"0.00")</f>
        <v>2616|Montrose Harbor|9.50|126.50</v>
      </c>
      <c r="C2513">
        <v>2616</v>
      </c>
      <c r="D2513">
        <v>28</v>
      </c>
      <c r="E2513" t="s">
        <v>5309</v>
      </c>
      <c r="G2513" t="s">
        <v>1285</v>
      </c>
      <c r="H2513" t="s">
        <v>2585</v>
      </c>
      <c r="I2513" s="134" t="s">
        <v>5401</v>
      </c>
      <c r="J2513" t="s">
        <v>1280</v>
      </c>
      <c r="K2513" s="240" t="s">
        <v>5907</v>
      </c>
      <c r="L2513">
        <v>6228</v>
      </c>
      <c r="M2513" t="s">
        <v>146</v>
      </c>
      <c r="P2513">
        <v>9.5</v>
      </c>
      <c r="Q2513">
        <v>126.5</v>
      </c>
      <c r="R2513">
        <v>1201.75</v>
      </c>
      <c r="S2513">
        <f>IFERROR(_xlfn.XLOOKUP(tbl_Facturas[[#This Row],[Key_Fact]],tbl_Manifiestos[Key_Manif],tbl_Manifiestos[Pagado a Broker],0),0)</f>
        <v>0</v>
      </c>
      <c r="T2513">
        <v>1754497.229999996</v>
      </c>
    </row>
    <row r="2514" spans="1:20" x14ac:dyDescent="0.25">
      <c r="A2514" t="s">
        <v>5837</v>
      </c>
      <c r="B2514" t="str">
        <f>tbl_Facturas[[#This Row],[Factura]] &amp; "|" &amp; tbl_Facturas[[#This Row],[Proyecto OK]] &amp; "|" &amp; TEXT(tbl_Facturas[[#This Row],[Horas o Viaje]],"0.00") &amp; "|" &amp; TEXT(tbl_Facturas[[#This Row],[Costo unitario]],"0.00")</f>
        <v>2617|Glencoe|8.00|115.50</v>
      </c>
      <c r="C2514">
        <v>2617</v>
      </c>
      <c r="D2514">
        <v>664</v>
      </c>
      <c r="E2514" t="s">
        <v>1982</v>
      </c>
      <c r="G2514" t="s">
        <v>664</v>
      </c>
      <c r="H2514" t="s">
        <v>2586</v>
      </c>
      <c r="I2514" s="134" t="s">
        <v>5312</v>
      </c>
      <c r="J2514" t="s">
        <v>591</v>
      </c>
      <c r="K2514" t="s">
        <v>591</v>
      </c>
      <c r="P2514">
        <v>8</v>
      </c>
      <c r="Q2514">
        <v>115.5</v>
      </c>
      <c r="R2514">
        <v>924</v>
      </c>
      <c r="S2514">
        <f>IFERROR(_xlfn.XLOOKUP(tbl_Facturas[[#This Row],[Key_Fact]],tbl_Manifiestos[Key_Manif],tbl_Manifiestos[Pagado a Broker],0),0)</f>
        <v>859.32</v>
      </c>
      <c r="T2514">
        <v>1755421.229999996</v>
      </c>
    </row>
    <row r="2515" spans="1:20" x14ac:dyDescent="0.25">
      <c r="A2515" t="s">
        <v>5837</v>
      </c>
      <c r="B2515" t="str">
        <f>tbl_Facturas[[#This Row],[Factura]] &amp; "|" &amp; tbl_Facturas[[#This Row],[Proyecto OK]] &amp; "|" &amp; TEXT(tbl_Facturas[[#This Row],[Horas o Viaje]],"0.00") &amp; "|" &amp; TEXT(tbl_Facturas[[#This Row],[Costo unitario]],"0.00")</f>
        <v>2617|Glencoe|7.00|115.50</v>
      </c>
      <c r="C2515">
        <v>2617</v>
      </c>
      <c r="D2515">
        <v>108</v>
      </c>
      <c r="E2515" t="s">
        <v>5916</v>
      </c>
      <c r="G2515" t="s">
        <v>99</v>
      </c>
      <c r="H2515" t="s">
        <v>2587</v>
      </c>
      <c r="I2515" s="134" t="s">
        <v>5312</v>
      </c>
      <c r="J2515" t="s">
        <v>591</v>
      </c>
      <c r="K2515" t="s">
        <v>591</v>
      </c>
      <c r="P2515">
        <v>7</v>
      </c>
      <c r="Q2515">
        <v>115.5</v>
      </c>
      <c r="R2515">
        <v>808.5</v>
      </c>
      <c r="S2515">
        <f>IFERROR(_xlfn.XLOOKUP(tbl_Facturas[[#This Row],[Key_Fact]],tbl_Manifiestos[Key_Manif],tbl_Manifiestos[Pagado a Broker],0),0)</f>
        <v>751.90500000000009</v>
      </c>
      <c r="T2515">
        <v>1756229.729999996</v>
      </c>
    </row>
    <row r="2516" spans="1:20" x14ac:dyDescent="0.25">
      <c r="A2516" t="s">
        <v>5837</v>
      </c>
      <c r="B2516" t="str">
        <f>tbl_Facturas[[#This Row],[Factura]] &amp; "|" &amp; tbl_Facturas[[#This Row],[Proyecto OK]] &amp; "|" &amp; TEXT(tbl_Facturas[[#This Row],[Horas o Viaje]],"0.00") &amp; "|" &amp; TEXT(tbl_Facturas[[#This Row],[Costo unitario]],"0.00")</f>
        <v>2617|Glencoe|9.00|115.50</v>
      </c>
      <c r="C2516">
        <v>2617</v>
      </c>
      <c r="D2516">
        <v>308</v>
      </c>
      <c r="E2516" t="s">
        <v>16</v>
      </c>
      <c r="G2516" t="s">
        <v>17</v>
      </c>
      <c r="H2516" t="s">
        <v>2588</v>
      </c>
      <c r="I2516" s="134" t="s">
        <v>5312</v>
      </c>
      <c r="J2516" t="s">
        <v>591</v>
      </c>
      <c r="K2516" t="s">
        <v>591</v>
      </c>
      <c r="P2516">
        <v>9</v>
      </c>
      <c r="Q2516">
        <v>115.5</v>
      </c>
      <c r="R2516">
        <v>1039.5</v>
      </c>
      <c r="S2516">
        <f>IFERROR(_xlfn.XLOOKUP(tbl_Facturas[[#This Row],[Key_Fact]],tbl_Manifiestos[Key_Manif],tbl_Manifiestos[Pagado a Broker],0),0)</f>
        <v>966.73500000000001</v>
      </c>
      <c r="T2516">
        <v>1757269.229999996</v>
      </c>
    </row>
    <row r="2517" spans="1:20" x14ac:dyDescent="0.25">
      <c r="A2517" t="s">
        <v>5837</v>
      </c>
      <c r="B2517" t="str">
        <f>tbl_Facturas[[#This Row],[Factura]] &amp; "|" &amp; tbl_Facturas[[#This Row],[Proyecto OK]] &amp; "|" &amp; TEXT(tbl_Facturas[[#This Row],[Horas o Viaje]],"0.00") &amp; "|" &amp; TEXT(tbl_Facturas[[#This Row],[Costo unitario]],"0.00")</f>
        <v>2617|Glencoe|6.00|115.50</v>
      </c>
      <c r="C2517">
        <v>2617</v>
      </c>
      <c r="D2517">
        <v>664</v>
      </c>
      <c r="E2517" t="s">
        <v>1982</v>
      </c>
      <c r="G2517" t="s">
        <v>664</v>
      </c>
      <c r="H2517" t="s">
        <v>2589</v>
      </c>
      <c r="I2517" s="134" t="s">
        <v>5312</v>
      </c>
      <c r="J2517" t="s">
        <v>591</v>
      </c>
      <c r="K2517" t="s">
        <v>591</v>
      </c>
      <c r="P2517">
        <v>6</v>
      </c>
      <c r="Q2517">
        <v>115.5</v>
      </c>
      <c r="R2517">
        <v>693</v>
      </c>
      <c r="S2517">
        <f>IFERROR(_xlfn.XLOOKUP(tbl_Facturas[[#This Row],[Key_Fact]],tbl_Manifiestos[Key_Manif],tbl_Manifiestos[Pagado a Broker],0),0)</f>
        <v>0</v>
      </c>
      <c r="T2517">
        <v>1757962.229999996</v>
      </c>
    </row>
    <row r="2518" spans="1:20" x14ac:dyDescent="0.25">
      <c r="A2518" t="s">
        <v>5837</v>
      </c>
      <c r="B2518" t="str">
        <f>tbl_Facturas[[#This Row],[Factura]] &amp; "|" &amp; tbl_Facturas[[#This Row],[Proyecto OK]] &amp; "|" &amp; TEXT(tbl_Facturas[[#This Row],[Horas o Viaje]],"0.00") &amp; "|" &amp; TEXT(tbl_Facturas[[#This Row],[Costo unitario]],"0.00")</f>
        <v>2617|Glencoe|5.00|115.50</v>
      </c>
      <c r="C2518">
        <v>2617</v>
      </c>
      <c r="D2518">
        <v>108</v>
      </c>
      <c r="E2518" t="s">
        <v>5916</v>
      </c>
      <c r="G2518" t="s">
        <v>99</v>
      </c>
      <c r="H2518" t="s">
        <v>2590</v>
      </c>
      <c r="I2518" s="134" t="s">
        <v>5312</v>
      </c>
      <c r="J2518" t="s">
        <v>591</v>
      </c>
      <c r="K2518" t="s">
        <v>591</v>
      </c>
      <c r="P2518">
        <v>5</v>
      </c>
      <c r="Q2518">
        <v>115.5</v>
      </c>
      <c r="R2518">
        <v>577.5</v>
      </c>
      <c r="S2518">
        <f>IFERROR(_xlfn.XLOOKUP(tbl_Facturas[[#This Row],[Key_Fact]],tbl_Manifiestos[Key_Manif],tbl_Manifiestos[Pagado a Broker],0),0)</f>
        <v>537.07500000000005</v>
      </c>
      <c r="T2518">
        <v>1758539.729999996</v>
      </c>
    </row>
    <row r="2519" spans="1:20" x14ac:dyDescent="0.25">
      <c r="A2519" t="s">
        <v>5837</v>
      </c>
      <c r="B2519" t="str">
        <f>tbl_Facturas[[#This Row],[Factura]] &amp; "|" &amp; tbl_Facturas[[#This Row],[Proyecto OK]] &amp; "|" &amp; TEXT(tbl_Facturas[[#This Row],[Horas o Viaje]],"0.00") &amp; "|" &amp; TEXT(tbl_Facturas[[#This Row],[Costo unitario]],"0.00")</f>
        <v>2617|Glencoe|10.50|115.50</v>
      </c>
      <c r="C2519">
        <v>2617</v>
      </c>
      <c r="D2519">
        <v>308</v>
      </c>
      <c r="E2519" t="s">
        <v>16</v>
      </c>
      <c r="G2519" t="s">
        <v>17</v>
      </c>
      <c r="H2519" t="s">
        <v>2591</v>
      </c>
      <c r="I2519" s="134" t="s">
        <v>5312</v>
      </c>
      <c r="J2519" t="s">
        <v>591</v>
      </c>
      <c r="K2519" t="s">
        <v>591</v>
      </c>
      <c r="P2519">
        <v>10.5</v>
      </c>
      <c r="Q2519">
        <v>115.5</v>
      </c>
      <c r="R2519">
        <v>1212.75</v>
      </c>
      <c r="S2519">
        <f>IFERROR(_xlfn.XLOOKUP(tbl_Facturas[[#This Row],[Key_Fact]],tbl_Manifiestos[Key_Manif],tbl_Manifiestos[Pagado a Broker],0),0)</f>
        <v>1127.8575000000001</v>
      </c>
      <c r="T2519">
        <v>1759752.479999996</v>
      </c>
    </row>
    <row r="2520" spans="1:20" x14ac:dyDescent="0.25">
      <c r="A2520" t="s">
        <v>5837</v>
      </c>
      <c r="B2520" t="str">
        <f>tbl_Facturas[[#This Row],[Factura]] &amp; "|" &amp; tbl_Facturas[[#This Row],[Proyecto OK]] &amp; "|" &amp; TEXT(tbl_Facturas[[#This Row],[Horas o Viaje]],"0.00") &amp; "|" &amp; TEXT(tbl_Facturas[[#This Row],[Costo unitario]],"0.00")</f>
        <v>2617|Glencoe|9.50|115.50</v>
      </c>
      <c r="C2520">
        <v>2617</v>
      </c>
      <c r="D2520">
        <v>108</v>
      </c>
      <c r="E2520" t="s">
        <v>5916</v>
      </c>
      <c r="G2520" t="s">
        <v>99</v>
      </c>
      <c r="H2520" t="s">
        <v>2592</v>
      </c>
      <c r="I2520" s="134" t="s">
        <v>5312</v>
      </c>
      <c r="J2520" t="s">
        <v>591</v>
      </c>
      <c r="K2520" t="s">
        <v>591</v>
      </c>
      <c r="P2520">
        <v>9.5</v>
      </c>
      <c r="Q2520">
        <v>115.5</v>
      </c>
      <c r="R2520">
        <v>1097.25</v>
      </c>
      <c r="S2520">
        <f>IFERROR(_xlfn.XLOOKUP(tbl_Facturas[[#This Row],[Key_Fact]],tbl_Manifiestos[Key_Manif],tbl_Manifiestos[Pagado a Broker],0),0)</f>
        <v>1020.4425000000001</v>
      </c>
      <c r="T2520">
        <v>1760849.729999996</v>
      </c>
    </row>
    <row r="2521" spans="1:20" x14ac:dyDescent="0.25">
      <c r="A2521" t="s">
        <v>5837</v>
      </c>
      <c r="B2521" t="str">
        <f>tbl_Facturas[[#This Row],[Factura]] &amp; "|" &amp; tbl_Facturas[[#This Row],[Proyecto OK]] &amp; "|" &amp; TEXT(tbl_Facturas[[#This Row],[Horas o Viaje]],"0.00") &amp; "|" &amp; TEXT(tbl_Facturas[[#This Row],[Costo unitario]],"0.00")</f>
        <v>2617|Glencoe|5.50|115.50</v>
      </c>
      <c r="C2521">
        <v>2617</v>
      </c>
      <c r="D2521">
        <v>20</v>
      </c>
      <c r="E2521" t="s">
        <v>5305</v>
      </c>
      <c r="G2521" t="s">
        <v>1232</v>
      </c>
      <c r="H2521" t="s">
        <v>2593</v>
      </c>
      <c r="I2521" s="134" t="s">
        <v>5312</v>
      </c>
      <c r="J2521" t="s">
        <v>591</v>
      </c>
      <c r="K2521" t="s">
        <v>591</v>
      </c>
      <c r="P2521">
        <v>5.5</v>
      </c>
      <c r="Q2521">
        <v>115.5</v>
      </c>
      <c r="R2521">
        <v>635.25</v>
      </c>
      <c r="S2521">
        <f>IFERROR(_xlfn.XLOOKUP(tbl_Facturas[[#This Row],[Key_Fact]],tbl_Manifiestos[Key_Manif],tbl_Manifiestos[Pagado a Broker],0),0)</f>
        <v>0</v>
      </c>
      <c r="T2521">
        <v>1761484.979999996</v>
      </c>
    </row>
    <row r="2522" spans="1:20" x14ac:dyDescent="0.25">
      <c r="A2522" t="s">
        <v>5837</v>
      </c>
      <c r="B2522" t="str">
        <f>tbl_Facturas[[#This Row],[Factura]] &amp; "|" &amp; tbl_Facturas[[#This Row],[Proyecto OK]] &amp; "|" &amp; TEXT(tbl_Facturas[[#This Row],[Horas o Viaje]],"0.00") &amp; "|" &amp; TEXT(tbl_Facturas[[#This Row],[Costo unitario]],"0.00")</f>
        <v>2617|Glencoe|6.50|115.50</v>
      </c>
      <c r="C2522">
        <v>2617</v>
      </c>
      <c r="D2522">
        <v>114</v>
      </c>
      <c r="E2522" t="s">
        <v>27</v>
      </c>
      <c r="G2522" t="s">
        <v>57</v>
      </c>
      <c r="H2522" t="s">
        <v>2594</v>
      </c>
      <c r="I2522" s="134" t="s">
        <v>5312</v>
      </c>
      <c r="J2522" t="s">
        <v>591</v>
      </c>
      <c r="K2522" t="s">
        <v>591</v>
      </c>
      <c r="P2522">
        <v>6.5</v>
      </c>
      <c r="Q2522">
        <v>115.5</v>
      </c>
      <c r="R2522">
        <v>750.75</v>
      </c>
      <c r="S2522">
        <f>IFERROR(_xlfn.XLOOKUP(tbl_Facturas[[#This Row],[Key_Fact]],tbl_Manifiestos[Key_Manif],tbl_Manifiestos[Pagado a Broker],0),0)</f>
        <v>698.19749999999999</v>
      </c>
      <c r="T2522">
        <v>1762235.729999996</v>
      </c>
    </row>
    <row r="2523" spans="1:20" x14ac:dyDescent="0.25">
      <c r="A2523" t="s">
        <v>5837</v>
      </c>
      <c r="B2523" t="str">
        <f>tbl_Facturas[[#This Row],[Factura]] &amp; "|" &amp; tbl_Facturas[[#This Row],[Proyecto OK]] &amp; "|" &amp; TEXT(tbl_Facturas[[#This Row],[Horas o Viaje]],"0.00") &amp; "|" &amp; TEXT(tbl_Facturas[[#This Row],[Costo unitario]],"0.00")</f>
        <v>2617|Glencoe|6.00|115.50</v>
      </c>
      <c r="C2523">
        <v>2617</v>
      </c>
      <c r="D2523">
        <v>54</v>
      </c>
      <c r="E2523" t="s">
        <v>5305</v>
      </c>
      <c r="G2523" t="s">
        <v>479</v>
      </c>
      <c r="H2523" t="s">
        <v>2595</v>
      </c>
      <c r="I2523" s="134" t="s">
        <v>5312</v>
      </c>
      <c r="J2523" t="s">
        <v>591</v>
      </c>
      <c r="K2523" t="s">
        <v>591</v>
      </c>
      <c r="P2523">
        <v>6</v>
      </c>
      <c r="Q2523">
        <v>115.5</v>
      </c>
      <c r="R2523">
        <v>693</v>
      </c>
      <c r="S2523">
        <f>IFERROR(_xlfn.XLOOKUP(tbl_Facturas[[#This Row],[Key_Fact]],tbl_Manifiestos[Key_Manif],tbl_Manifiestos[Pagado a Broker],0),0)</f>
        <v>0</v>
      </c>
      <c r="T2523">
        <v>1762928.729999996</v>
      </c>
    </row>
    <row r="2524" spans="1:20" x14ac:dyDescent="0.25">
      <c r="A2524" t="s">
        <v>5837</v>
      </c>
      <c r="B2524" t="str">
        <f>tbl_Facturas[[#This Row],[Factura]] &amp; "|" &amp; tbl_Facturas[[#This Row],[Proyecto OK]] &amp; "|" &amp; TEXT(tbl_Facturas[[#This Row],[Horas o Viaje]],"0.00") &amp; "|" &amp; TEXT(tbl_Facturas[[#This Row],[Costo unitario]],"0.00")</f>
        <v>2617|Glencoe|10.00|115.50</v>
      </c>
      <c r="C2524">
        <v>2617</v>
      </c>
      <c r="D2524">
        <v>308</v>
      </c>
      <c r="E2524" t="s">
        <v>16</v>
      </c>
      <c r="G2524" t="s">
        <v>17</v>
      </c>
      <c r="H2524" t="s">
        <v>2596</v>
      </c>
      <c r="I2524" s="134" t="s">
        <v>5312</v>
      </c>
      <c r="J2524" t="s">
        <v>591</v>
      </c>
      <c r="K2524" t="s">
        <v>591</v>
      </c>
      <c r="P2524">
        <v>10</v>
      </c>
      <c r="Q2524">
        <v>115.5</v>
      </c>
      <c r="R2524">
        <v>1155</v>
      </c>
      <c r="S2524">
        <f>IFERROR(_xlfn.XLOOKUP(tbl_Facturas[[#This Row],[Key_Fact]],tbl_Manifiestos[Key_Manif],tbl_Manifiestos[Pagado a Broker],0),0)</f>
        <v>1074.1500000000001</v>
      </c>
      <c r="T2524">
        <v>1764083.729999996</v>
      </c>
    </row>
    <row r="2525" spans="1:20" x14ac:dyDescent="0.25">
      <c r="A2525" t="s">
        <v>5837</v>
      </c>
      <c r="B2525" t="str">
        <f>tbl_Facturas[[#This Row],[Factura]] &amp; "|" &amp; tbl_Facturas[[#This Row],[Proyecto OK]] &amp; "|" &amp; TEXT(tbl_Facturas[[#This Row],[Horas o Viaje]],"0.00") &amp; "|" &amp; TEXT(tbl_Facturas[[#This Row],[Costo unitario]],"0.00")</f>
        <v>2617|Glencoe|8.00|115.50</v>
      </c>
      <c r="C2525">
        <v>2617</v>
      </c>
      <c r="D2525">
        <v>108</v>
      </c>
      <c r="E2525" t="s">
        <v>5916</v>
      </c>
      <c r="G2525" t="s">
        <v>99</v>
      </c>
      <c r="H2525" t="s">
        <v>2597</v>
      </c>
      <c r="I2525" s="134" t="s">
        <v>5312</v>
      </c>
      <c r="J2525" t="s">
        <v>591</v>
      </c>
      <c r="K2525" t="s">
        <v>591</v>
      </c>
      <c r="P2525">
        <v>8</v>
      </c>
      <c r="Q2525">
        <v>115.5</v>
      </c>
      <c r="R2525">
        <v>924</v>
      </c>
      <c r="S2525">
        <f>IFERROR(_xlfn.XLOOKUP(tbl_Facturas[[#This Row],[Key_Fact]],tbl_Manifiestos[Key_Manif],tbl_Manifiestos[Pagado a Broker],0),0)</f>
        <v>859.32</v>
      </c>
      <c r="T2525">
        <v>1765007.729999996</v>
      </c>
    </row>
    <row r="2526" spans="1:20" x14ac:dyDescent="0.25">
      <c r="A2526" t="s">
        <v>5837</v>
      </c>
      <c r="B2526" t="str">
        <f>tbl_Facturas[[#This Row],[Factura]] &amp; "|" &amp; tbl_Facturas[[#This Row],[Proyecto OK]] &amp; "|" &amp; TEXT(tbl_Facturas[[#This Row],[Horas o Viaje]],"0.00") &amp; "|" &amp; TEXT(tbl_Facturas[[#This Row],[Costo unitario]],"0.00")</f>
        <v>2617|Glencoe|9.25|115.50</v>
      </c>
      <c r="C2526">
        <v>2617</v>
      </c>
      <c r="D2526">
        <v>371</v>
      </c>
      <c r="E2526" t="s">
        <v>1808</v>
      </c>
      <c r="G2526" t="s">
        <v>1940</v>
      </c>
      <c r="H2526" t="s">
        <v>2598</v>
      </c>
      <c r="I2526" s="134" t="s">
        <v>5312</v>
      </c>
      <c r="J2526" t="s">
        <v>591</v>
      </c>
      <c r="K2526" t="s">
        <v>591</v>
      </c>
      <c r="P2526">
        <v>9.25</v>
      </c>
      <c r="Q2526">
        <v>115.5</v>
      </c>
      <c r="R2526">
        <v>1068.3800000000001</v>
      </c>
      <c r="S2526">
        <f>IFERROR(_xlfn.XLOOKUP(tbl_Facturas[[#This Row],[Key_Fact]],tbl_Manifiestos[Key_Manif],tbl_Manifiestos[Pagado a Broker],0),0)</f>
        <v>0</v>
      </c>
      <c r="T2526">
        <v>1766076.1099999959</v>
      </c>
    </row>
    <row r="2527" spans="1:20" x14ac:dyDescent="0.25">
      <c r="A2527" t="s">
        <v>5837</v>
      </c>
      <c r="B2527" t="str">
        <f>tbl_Facturas[[#This Row],[Factura]] &amp; "|" &amp; tbl_Facturas[[#This Row],[Proyecto OK]] &amp; "|" &amp; TEXT(tbl_Facturas[[#This Row],[Horas o Viaje]],"0.00") &amp; "|" &amp; TEXT(tbl_Facturas[[#This Row],[Costo unitario]],"0.00")</f>
        <v>2617|Glencoe|8.50|115.50</v>
      </c>
      <c r="C2527">
        <v>2617</v>
      </c>
      <c r="D2527">
        <v>54</v>
      </c>
      <c r="E2527" t="s">
        <v>5305</v>
      </c>
      <c r="G2527" t="s">
        <v>479</v>
      </c>
      <c r="H2527" t="s">
        <v>2599</v>
      </c>
      <c r="I2527" s="134" t="s">
        <v>5312</v>
      </c>
      <c r="J2527" t="s">
        <v>591</v>
      </c>
      <c r="K2527" t="s">
        <v>591</v>
      </c>
      <c r="P2527">
        <v>8.5</v>
      </c>
      <c r="Q2527">
        <v>115.5</v>
      </c>
      <c r="R2527">
        <v>981.75</v>
      </c>
      <c r="S2527">
        <f>IFERROR(_xlfn.XLOOKUP(tbl_Facturas[[#This Row],[Key_Fact]],tbl_Manifiestos[Key_Manif],tbl_Manifiestos[Pagado a Broker],0),0)</f>
        <v>0</v>
      </c>
      <c r="T2527">
        <v>1767057.8599999959</v>
      </c>
    </row>
    <row r="2528" spans="1:20" x14ac:dyDescent="0.25">
      <c r="A2528" t="s">
        <v>5837</v>
      </c>
      <c r="B2528" t="str">
        <f>tbl_Facturas[[#This Row],[Factura]] &amp; "|" &amp; tbl_Facturas[[#This Row],[Proyecto OK]] &amp; "|" &amp; TEXT(tbl_Facturas[[#This Row],[Horas o Viaje]],"0.00") &amp; "|" &amp; TEXT(tbl_Facturas[[#This Row],[Costo unitario]],"0.00")</f>
        <v>2617|Glencoe|10.00|115.50</v>
      </c>
      <c r="C2528">
        <v>2617</v>
      </c>
      <c r="D2528">
        <v>308</v>
      </c>
      <c r="E2528" t="s">
        <v>16</v>
      </c>
      <c r="G2528" t="s">
        <v>17</v>
      </c>
      <c r="H2528" t="s">
        <v>2600</v>
      </c>
      <c r="I2528" s="134" t="s">
        <v>5312</v>
      </c>
      <c r="J2528" t="s">
        <v>591</v>
      </c>
      <c r="K2528" t="s">
        <v>591</v>
      </c>
      <c r="P2528">
        <v>10</v>
      </c>
      <c r="Q2528">
        <v>115.5</v>
      </c>
      <c r="R2528">
        <v>1155</v>
      </c>
      <c r="S2528">
        <f>IFERROR(_xlfn.XLOOKUP(tbl_Facturas[[#This Row],[Key_Fact]],tbl_Manifiestos[Key_Manif],tbl_Manifiestos[Pagado a Broker],0),0)</f>
        <v>1074.1500000000001</v>
      </c>
      <c r="T2528">
        <v>1768212.8599999959</v>
      </c>
    </row>
    <row r="2529" spans="1:20" x14ac:dyDescent="0.25">
      <c r="A2529" t="s">
        <v>5837</v>
      </c>
      <c r="B2529" t="str">
        <f>tbl_Facturas[[#This Row],[Factura]] &amp; "|" &amp; tbl_Facturas[[#This Row],[Proyecto OK]] &amp; "|" &amp; TEXT(tbl_Facturas[[#This Row],[Horas o Viaje]],"0.00") &amp; "|" &amp; TEXT(tbl_Facturas[[#This Row],[Costo unitario]],"0.00")</f>
        <v>2617|Glencoe|6.75|115.50</v>
      </c>
      <c r="C2529">
        <v>2617</v>
      </c>
      <c r="D2529">
        <v>108</v>
      </c>
      <c r="E2529" t="s">
        <v>5916</v>
      </c>
      <c r="G2529" t="s">
        <v>99</v>
      </c>
      <c r="H2529" t="s">
        <v>2601</v>
      </c>
      <c r="I2529" s="134" t="s">
        <v>5312</v>
      </c>
      <c r="J2529" t="s">
        <v>591</v>
      </c>
      <c r="K2529" t="s">
        <v>591</v>
      </c>
      <c r="P2529">
        <v>6.75</v>
      </c>
      <c r="Q2529">
        <v>115.5</v>
      </c>
      <c r="R2529">
        <v>779.63</v>
      </c>
      <c r="S2529">
        <f>IFERROR(_xlfn.XLOOKUP(tbl_Facturas[[#This Row],[Key_Fact]],tbl_Manifiestos[Key_Manif],tbl_Manifiestos[Pagado a Broker],0),0)</f>
        <v>725.05124999999998</v>
      </c>
      <c r="T2529">
        <v>1768992.489999996</v>
      </c>
    </row>
    <row r="2530" spans="1:20" x14ac:dyDescent="0.25">
      <c r="A2530" t="s">
        <v>5837</v>
      </c>
      <c r="B2530" t="str">
        <f>tbl_Facturas[[#This Row],[Factura]] &amp; "|" &amp; tbl_Facturas[[#This Row],[Proyecto OK]] &amp; "|" &amp; TEXT(tbl_Facturas[[#This Row],[Horas o Viaje]],"0.00") &amp; "|" &amp; TEXT(tbl_Facturas[[#This Row],[Costo unitario]],"0.00")</f>
        <v>2617|Glencoe|9.75|115.50</v>
      </c>
      <c r="C2530">
        <v>2617</v>
      </c>
      <c r="D2530">
        <v>661</v>
      </c>
      <c r="E2530" t="s">
        <v>5309</v>
      </c>
      <c r="G2530" t="s">
        <v>649</v>
      </c>
      <c r="H2530" t="s">
        <v>2602</v>
      </c>
      <c r="I2530" s="134" t="s">
        <v>5312</v>
      </c>
      <c r="J2530" t="s">
        <v>591</v>
      </c>
      <c r="K2530" t="s">
        <v>591</v>
      </c>
      <c r="P2530">
        <v>9.75</v>
      </c>
      <c r="Q2530">
        <v>115.5</v>
      </c>
      <c r="R2530">
        <v>1126.1300000000001</v>
      </c>
      <c r="S2530">
        <f>IFERROR(_xlfn.XLOOKUP(tbl_Facturas[[#This Row],[Key_Fact]],tbl_Manifiestos[Key_Manif],tbl_Manifiestos[Pagado a Broker],0),0)</f>
        <v>0</v>
      </c>
      <c r="T2530">
        <v>1770118.619999995</v>
      </c>
    </row>
    <row r="2531" spans="1:20" x14ac:dyDescent="0.25">
      <c r="A2531" t="s">
        <v>5837</v>
      </c>
      <c r="B2531" t="str">
        <f>tbl_Facturas[[#This Row],[Factura]] &amp; "|" &amp; tbl_Facturas[[#This Row],[Proyecto OK]] &amp; "|" &amp; TEXT(tbl_Facturas[[#This Row],[Horas o Viaje]],"0.00") &amp; "|" &amp; TEXT(tbl_Facturas[[#This Row],[Costo unitario]],"0.00")</f>
        <v>2618|Lead Replacement Service|9.00|110.00</v>
      </c>
      <c r="C2531">
        <v>2618</v>
      </c>
      <c r="D2531">
        <v>708</v>
      </c>
      <c r="E2531" t="s">
        <v>27</v>
      </c>
      <c r="G2531" t="s">
        <v>841</v>
      </c>
      <c r="H2531" t="s">
        <v>2603</v>
      </c>
      <c r="I2531" s="134" t="s">
        <v>5306</v>
      </c>
      <c r="J2531" t="s">
        <v>186</v>
      </c>
      <c r="K2531" t="s">
        <v>5903</v>
      </c>
      <c r="L2531">
        <v>3346</v>
      </c>
      <c r="P2531">
        <v>9</v>
      </c>
      <c r="Q2531">
        <v>110</v>
      </c>
      <c r="R2531">
        <v>990</v>
      </c>
      <c r="S2531">
        <f>IFERROR(_xlfn.XLOOKUP(tbl_Facturas[[#This Row],[Key_Fact]],tbl_Manifiestos[Key_Manif],tbl_Manifiestos[Pagado a Broker],0),0)</f>
        <v>920.7</v>
      </c>
      <c r="T2531">
        <v>1771108.619999995</v>
      </c>
    </row>
    <row r="2532" spans="1:20" x14ac:dyDescent="0.25">
      <c r="A2532" t="s">
        <v>5837</v>
      </c>
      <c r="B2532" t="str">
        <f>tbl_Facturas[[#This Row],[Factura]] &amp; "|" &amp; tbl_Facturas[[#This Row],[Proyecto OK]] &amp; "|" &amp; TEXT(tbl_Facturas[[#This Row],[Horas o Viaje]],"0.00") &amp; "|" &amp; TEXT(tbl_Facturas[[#This Row],[Costo unitario]],"0.00")</f>
        <v>2619|Lead Replacement Service|9.00|110.00</v>
      </c>
      <c r="C2532">
        <v>2619</v>
      </c>
      <c r="D2532">
        <v>708</v>
      </c>
      <c r="E2532" t="s">
        <v>27</v>
      </c>
      <c r="G2532" t="s">
        <v>841</v>
      </c>
      <c r="H2532" t="s">
        <v>2604</v>
      </c>
      <c r="I2532" s="134" t="s">
        <v>5306</v>
      </c>
      <c r="J2532" t="s">
        <v>30</v>
      </c>
      <c r="K2532" t="s">
        <v>5903</v>
      </c>
      <c r="L2532">
        <v>3347</v>
      </c>
      <c r="P2532">
        <v>9</v>
      </c>
      <c r="Q2532">
        <v>110</v>
      </c>
      <c r="R2532">
        <v>990</v>
      </c>
      <c r="S2532">
        <f>IFERROR(_xlfn.XLOOKUP(tbl_Facturas[[#This Row],[Key_Fact]],tbl_Manifiestos[Key_Manif],tbl_Manifiestos[Pagado a Broker],0),0)</f>
        <v>920.7</v>
      </c>
      <c r="T2532">
        <v>1772098.619999995</v>
      </c>
    </row>
    <row r="2533" spans="1:20" x14ac:dyDescent="0.25">
      <c r="A2533" t="s">
        <v>5837</v>
      </c>
      <c r="B2533" t="str">
        <f>tbl_Facturas[[#This Row],[Factura]] &amp; "|" &amp; tbl_Facturas[[#This Row],[Proyecto OK]] &amp; "|" &amp; TEXT(tbl_Facturas[[#This Row],[Horas o Viaje]],"0.00") &amp; "|" &amp; TEXT(tbl_Facturas[[#This Row],[Costo unitario]],"0.00")</f>
        <v>2619|Lead Replacement Service|8.00|110.00</v>
      </c>
      <c r="C2533">
        <v>2619</v>
      </c>
      <c r="D2533">
        <v>708</v>
      </c>
      <c r="E2533" t="s">
        <v>27</v>
      </c>
      <c r="G2533" t="s">
        <v>841</v>
      </c>
      <c r="H2533" t="s">
        <v>2605</v>
      </c>
      <c r="I2533" s="134" t="s">
        <v>5306</v>
      </c>
      <c r="J2533" t="s">
        <v>30</v>
      </c>
      <c r="K2533" t="s">
        <v>5903</v>
      </c>
      <c r="L2533">
        <v>3347</v>
      </c>
      <c r="P2533">
        <v>8</v>
      </c>
      <c r="Q2533">
        <v>110</v>
      </c>
      <c r="R2533">
        <v>880</v>
      </c>
      <c r="S2533">
        <f>IFERROR(_xlfn.XLOOKUP(tbl_Facturas[[#This Row],[Key_Fact]],tbl_Manifiestos[Key_Manif],tbl_Manifiestos[Pagado a Broker],0),0)</f>
        <v>818.40000000000009</v>
      </c>
      <c r="T2533">
        <v>1772978.619999995</v>
      </c>
    </row>
    <row r="2534" spans="1:20" x14ac:dyDescent="0.25">
      <c r="A2534" t="s">
        <v>5837</v>
      </c>
      <c r="B2534" t="str">
        <f>tbl_Facturas[[#This Row],[Factura]] &amp; "|" &amp; tbl_Facturas[[#This Row],[Proyecto OK]] &amp; "|" &amp; TEXT(tbl_Facturas[[#This Row],[Horas o Viaje]],"0.00") &amp; "|" &amp; TEXT(tbl_Facturas[[#This Row],[Costo unitario]],"0.00")</f>
        <v>2619|Lead Replacement Service|11.00|110.00</v>
      </c>
      <c r="C2534">
        <v>2619</v>
      </c>
      <c r="D2534">
        <v>708</v>
      </c>
      <c r="E2534" t="s">
        <v>27</v>
      </c>
      <c r="G2534" t="s">
        <v>841</v>
      </c>
      <c r="H2534" t="s">
        <v>2606</v>
      </c>
      <c r="I2534" s="134" t="s">
        <v>5306</v>
      </c>
      <c r="J2534" t="s">
        <v>30</v>
      </c>
      <c r="K2534" t="s">
        <v>5903</v>
      </c>
      <c r="L2534">
        <v>3347</v>
      </c>
      <c r="P2534">
        <v>11</v>
      </c>
      <c r="Q2534">
        <v>110</v>
      </c>
      <c r="R2534">
        <v>1210</v>
      </c>
      <c r="S2534">
        <f>IFERROR(_xlfn.XLOOKUP(tbl_Facturas[[#This Row],[Key_Fact]],tbl_Manifiestos[Key_Manif],tbl_Manifiestos[Pagado a Broker],0),0)</f>
        <v>1125.3</v>
      </c>
      <c r="T2534">
        <v>1774188.619999995</v>
      </c>
    </row>
    <row r="2535" spans="1:20" x14ac:dyDescent="0.25">
      <c r="A2535" t="s">
        <v>5837</v>
      </c>
      <c r="B2535" t="str">
        <f>tbl_Facturas[[#This Row],[Factura]] &amp; "|" &amp; tbl_Facturas[[#This Row],[Proyecto OK]] &amp; "|" &amp; TEXT(tbl_Facturas[[#This Row],[Horas o Viaje]],"0.00") &amp; "|" &amp; TEXT(tbl_Facturas[[#This Row],[Costo unitario]],"0.00")</f>
        <v>2619|Lead Replacement Service|9.50|110.00</v>
      </c>
      <c r="C2535">
        <v>2619</v>
      </c>
      <c r="D2535">
        <v>708</v>
      </c>
      <c r="E2535" t="s">
        <v>27</v>
      </c>
      <c r="G2535" t="s">
        <v>841</v>
      </c>
      <c r="H2535" t="s">
        <v>2607</v>
      </c>
      <c r="I2535" s="134" t="s">
        <v>5306</v>
      </c>
      <c r="J2535" t="s">
        <v>30</v>
      </c>
      <c r="K2535" t="s">
        <v>5903</v>
      </c>
      <c r="L2535">
        <v>3347</v>
      </c>
      <c r="P2535">
        <v>9.5</v>
      </c>
      <c r="Q2535">
        <v>110</v>
      </c>
      <c r="R2535">
        <v>1045</v>
      </c>
      <c r="S2535">
        <f>IFERROR(_xlfn.XLOOKUP(tbl_Facturas[[#This Row],[Key_Fact]],tbl_Manifiestos[Key_Manif],tbl_Manifiestos[Pagado a Broker],0),0)</f>
        <v>971.85</v>
      </c>
      <c r="T2535">
        <v>1775233.619999995</v>
      </c>
    </row>
    <row r="2536" spans="1:20" x14ac:dyDescent="0.25">
      <c r="A2536" t="s">
        <v>5837</v>
      </c>
      <c r="B2536" t="str">
        <f>tbl_Facturas[[#This Row],[Factura]] &amp; "|" &amp; tbl_Facturas[[#This Row],[Proyecto OK]] &amp; "|" &amp; TEXT(tbl_Facturas[[#This Row],[Horas o Viaje]],"0.00") &amp; "|" &amp; TEXT(tbl_Facturas[[#This Row],[Costo unitario]],"0.00")</f>
        <v>2620|Lead Replacement Service|10.50|110.00</v>
      </c>
      <c r="C2536">
        <v>2620</v>
      </c>
      <c r="D2536">
        <v>15</v>
      </c>
      <c r="E2536" t="s">
        <v>5335</v>
      </c>
      <c r="G2536" t="s">
        <v>2077</v>
      </c>
      <c r="H2536" t="s">
        <v>2608</v>
      </c>
      <c r="I2536" s="134" t="s">
        <v>5306</v>
      </c>
      <c r="J2536" t="s">
        <v>828</v>
      </c>
      <c r="K2536" t="s">
        <v>5903</v>
      </c>
      <c r="L2536">
        <v>3365</v>
      </c>
      <c r="P2536">
        <v>10.5</v>
      </c>
      <c r="Q2536">
        <v>110</v>
      </c>
      <c r="R2536">
        <v>1155</v>
      </c>
      <c r="S2536">
        <f>IFERROR(_xlfn.XLOOKUP(tbl_Facturas[[#This Row],[Key_Fact]],tbl_Manifiestos[Key_Manif],tbl_Manifiestos[Pagado a Broker],0),0)</f>
        <v>0</v>
      </c>
      <c r="T2536">
        <v>1776388.619999995</v>
      </c>
    </row>
    <row r="2537" spans="1:20" x14ac:dyDescent="0.25">
      <c r="A2537" t="s">
        <v>5837</v>
      </c>
      <c r="B2537" t="str">
        <f>tbl_Facturas[[#This Row],[Factura]] &amp; "|" &amp; tbl_Facturas[[#This Row],[Proyecto OK]] &amp; "|" &amp; TEXT(tbl_Facturas[[#This Row],[Horas o Viaje]],"0.00") &amp; "|" &amp; TEXT(tbl_Facturas[[#This Row],[Costo unitario]],"0.00")</f>
        <v>2620|Lead Replacement Service|8.00|110.00</v>
      </c>
      <c r="C2537">
        <v>2620</v>
      </c>
      <c r="D2537">
        <v>11</v>
      </c>
      <c r="E2537" t="s">
        <v>12</v>
      </c>
      <c r="G2537" t="s">
        <v>13</v>
      </c>
      <c r="H2537" t="s">
        <v>2609</v>
      </c>
      <c r="I2537" s="134" t="s">
        <v>5306</v>
      </c>
      <c r="J2537" t="s">
        <v>828</v>
      </c>
      <c r="K2537" t="s">
        <v>5903</v>
      </c>
      <c r="L2537">
        <v>3365</v>
      </c>
      <c r="P2537">
        <v>8</v>
      </c>
      <c r="Q2537">
        <v>110</v>
      </c>
      <c r="R2537">
        <v>880</v>
      </c>
      <c r="S2537">
        <f>IFERROR(_xlfn.XLOOKUP(tbl_Facturas[[#This Row],[Key_Fact]],tbl_Manifiestos[Key_Manif],tbl_Manifiestos[Pagado a Broker],0),0)</f>
        <v>818.40000000000009</v>
      </c>
      <c r="T2537">
        <v>1777268.619999995</v>
      </c>
    </row>
    <row r="2538" spans="1:20" x14ac:dyDescent="0.25">
      <c r="A2538" t="s">
        <v>5837</v>
      </c>
      <c r="B2538" t="str">
        <f>tbl_Facturas[[#This Row],[Factura]] &amp; "|" &amp; tbl_Facturas[[#This Row],[Proyecto OK]] &amp; "|" &amp; TEXT(tbl_Facturas[[#This Row],[Horas o Viaje]],"0.00") &amp; "|" &amp; TEXT(tbl_Facturas[[#This Row],[Costo unitario]],"0.00")</f>
        <v>2620|Lead Replacement Service|8.00|110.00</v>
      </c>
      <c r="C2538">
        <v>2620</v>
      </c>
      <c r="D2538">
        <v>15</v>
      </c>
      <c r="E2538" t="s">
        <v>5335</v>
      </c>
      <c r="G2538" t="s">
        <v>2077</v>
      </c>
      <c r="H2538" t="s">
        <v>2610</v>
      </c>
      <c r="I2538" s="134" t="s">
        <v>5306</v>
      </c>
      <c r="J2538" t="s">
        <v>828</v>
      </c>
      <c r="K2538" t="s">
        <v>5903</v>
      </c>
      <c r="L2538">
        <v>3365</v>
      </c>
      <c r="P2538">
        <v>8</v>
      </c>
      <c r="Q2538">
        <v>110</v>
      </c>
      <c r="R2538">
        <v>880</v>
      </c>
      <c r="S2538">
        <f>IFERROR(_xlfn.XLOOKUP(tbl_Facturas[[#This Row],[Key_Fact]],tbl_Manifiestos[Key_Manif],tbl_Manifiestos[Pagado a Broker],0),0)</f>
        <v>818.40000000000009</v>
      </c>
      <c r="T2538">
        <v>1778148.619999995</v>
      </c>
    </row>
    <row r="2539" spans="1:20" x14ac:dyDescent="0.25">
      <c r="A2539" t="s">
        <v>5837</v>
      </c>
      <c r="B2539" t="str">
        <f>tbl_Facturas[[#This Row],[Factura]] &amp; "|" &amp; tbl_Facturas[[#This Row],[Proyecto OK]] &amp; "|" &amp; TEXT(tbl_Facturas[[#This Row],[Horas o Viaje]],"0.00") &amp; "|" &amp; TEXT(tbl_Facturas[[#This Row],[Costo unitario]],"0.00")</f>
        <v>2620|Lead Replacement Service|9.50|110.00</v>
      </c>
      <c r="C2539">
        <v>2620</v>
      </c>
      <c r="D2539">
        <v>356</v>
      </c>
      <c r="E2539" t="s">
        <v>27</v>
      </c>
      <c r="G2539" t="s">
        <v>122</v>
      </c>
      <c r="H2539" t="s">
        <v>2611</v>
      </c>
      <c r="I2539" s="134" t="s">
        <v>5306</v>
      </c>
      <c r="J2539" t="s">
        <v>828</v>
      </c>
      <c r="K2539" t="s">
        <v>5903</v>
      </c>
      <c r="L2539">
        <v>3365</v>
      </c>
      <c r="P2539">
        <v>9.5</v>
      </c>
      <c r="Q2539">
        <v>110</v>
      </c>
      <c r="R2539">
        <v>1045</v>
      </c>
      <c r="S2539">
        <f>IFERROR(_xlfn.XLOOKUP(tbl_Facturas[[#This Row],[Key_Fact]],tbl_Manifiestos[Key_Manif],tbl_Manifiestos[Pagado a Broker],0),0)</f>
        <v>971.85</v>
      </c>
      <c r="T2539">
        <v>1779193.619999995</v>
      </c>
    </row>
    <row r="2540" spans="1:20" x14ac:dyDescent="0.25">
      <c r="A2540" t="s">
        <v>5837</v>
      </c>
      <c r="B2540" t="str">
        <f>tbl_Facturas[[#This Row],[Factura]] &amp; "|" &amp; tbl_Facturas[[#This Row],[Proyecto OK]] &amp; "|" &amp; TEXT(tbl_Facturas[[#This Row],[Horas o Viaje]],"0.00") &amp; "|" &amp; TEXT(tbl_Facturas[[#This Row],[Costo unitario]],"0.00")</f>
        <v>2620|Lead Replacement Service|10.50|110.00</v>
      </c>
      <c r="C2540">
        <v>2620</v>
      </c>
      <c r="D2540">
        <v>2</v>
      </c>
      <c r="E2540" t="s">
        <v>5305</v>
      </c>
      <c r="G2540" t="s">
        <v>1770</v>
      </c>
      <c r="H2540" t="s">
        <v>2612</v>
      </c>
      <c r="I2540" s="134" t="s">
        <v>5306</v>
      </c>
      <c r="J2540" t="s">
        <v>828</v>
      </c>
      <c r="K2540" t="s">
        <v>5903</v>
      </c>
      <c r="L2540">
        <v>3365</v>
      </c>
      <c r="P2540">
        <v>10.5</v>
      </c>
      <c r="Q2540">
        <v>110</v>
      </c>
      <c r="R2540">
        <v>1155</v>
      </c>
      <c r="S2540">
        <f>IFERROR(_xlfn.XLOOKUP(tbl_Facturas[[#This Row],[Key_Fact]],tbl_Manifiestos[Key_Manif],tbl_Manifiestos[Pagado a Broker],0),0)</f>
        <v>0</v>
      </c>
      <c r="T2540">
        <v>1780348.619999995</v>
      </c>
    </row>
    <row r="2541" spans="1:20" x14ac:dyDescent="0.25">
      <c r="A2541" t="s">
        <v>5837</v>
      </c>
      <c r="B2541" t="str">
        <f>tbl_Facturas[[#This Row],[Factura]] &amp; "|" &amp; tbl_Facturas[[#This Row],[Proyecto OK]] &amp; "|" &amp; TEXT(tbl_Facturas[[#This Row],[Horas o Viaje]],"0.00") &amp; "|" &amp; TEXT(tbl_Facturas[[#This Row],[Costo unitario]],"0.00")</f>
        <v>2620|Lead Replacement Service|9.50|110.00</v>
      </c>
      <c r="C2541">
        <v>2620</v>
      </c>
      <c r="D2541">
        <v>58</v>
      </c>
      <c r="E2541" t="s">
        <v>12</v>
      </c>
      <c r="G2541" t="s">
        <v>539</v>
      </c>
      <c r="H2541" t="s">
        <v>2613</v>
      </c>
      <c r="I2541" s="134" t="s">
        <v>5306</v>
      </c>
      <c r="J2541" t="s">
        <v>828</v>
      </c>
      <c r="K2541" t="s">
        <v>5903</v>
      </c>
      <c r="L2541">
        <v>3365</v>
      </c>
      <c r="P2541">
        <v>9.5</v>
      </c>
      <c r="Q2541">
        <v>110</v>
      </c>
      <c r="R2541">
        <v>1045</v>
      </c>
      <c r="S2541">
        <f>IFERROR(_xlfn.XLOOKUP(tbl_Facturas[[#This Row],[Key_Fact]],tbl_Manifiestos[Key_Manif],tbl_Manifiestos[Pagado a Broker],0),0)</f>
        <v>971.85</v>
      </c>
      <c r="T2541">
        <v>1781393.619999995</v>
      </c>
    </row>
    <row r="2542" spans="1:20" x14ac:dyDescent="0.25">
      <c r="A2542" t="s">
        <v>5837</v>
      </c>
      <c r="B2542" t="str">
        <f>tbl_Facturas[[#This Row],[Factura]] &amp; "|" &amp; tbl_Facturas[[#This Row],[Proyecto OK]] &amp; "|" &amp; TEXT(tbl_Facturas[[#This Row],[Horas o Viaje]],"0.00") &amp; "|" &amp; TEXT(tbl_Facturas[[#This Row],[Costo unitario]],"0.00")</f>
        <v>2620|Lead Replacement Service|9.00|110.00</v>
      </c>
      <c r="C2542">
        <v>2620</v>
      </c>
      <c r="D2542">
        <v>7</v>
      </c>
      <c r="E2542" t="s">
        <v>1264</v>
      </c>
      <c r="G2542" t="s">
        <v>2614</v>
      </c>
      <c r="H2542" t="s">
        <v>2615</v>
      </c>
      <c r="I2542" s="134" t="s">
        <v>5306</v>
      </c>
      <c r="J2542" t="s">
        <v>828</v>
      </c>
      <c r="K2542" t="s">
        <v>5903</v>
      </c>
      <c r="L2542">
        <v>3365</v>
      </c>
      <c r="P2542">
        <v>9</v>
      </c>
      <c r="Q2542">
        <v>110</v>
      </c>
      <c r="R2542">
        <v>990</v>
      </c>
      <c r="S2542">
        <f>IFERROR(_xlfn.XLOOKUP(tbl_Facturas[[#This Row],[Key_Fact]],tbl_Manifiestos[Key_Manif],tbl_Manifiestos[Pagado a Broker],0),0)</f>
        <v>920.7</v>
      </c>
      <c r="T2542">
        <v>1782383.619999995</v>
      </c>
    </row>
    <row r="2543" spans="1:20" x14ac:dyDescent="0.25">
      <c r="A2543" t="s">
        <v>5837</v>
      </c>
      <c r="B2543" t="str">
        <f>tbl_Facturas[[#This Row],[Factura]] &amp; "|" &amp; tbl_Facturas[[#This Row],[Proyecto OK]] &amp; "|" &amp; TEXT(tbl_Facturas[[#This Row],[Horas o Viaje]],"0.00") &amp; "|" &amp; TEXT(tbl_Facturas[[#This Row],[Costo unitario]],"0.00")</f>
        <v>2620|Lead Replacement Service|9.50|110.00</v>
      </c>
      <c r="C2543">
        <v>2620</v>
      </c>
      <c r="D2543">
        <v>11</v>
      </c>
      <c r="E2543" t="s">
        <v>12</v>
      </c>
      <c r="G2543" t="s">
        <v>13</v>
      </c>
      <c r="H2543" t="s">
        <v>2616</v>
      </c>
      <c r="I2543" s="134" t="s">
        <v>5306</v>
      </c>
      <c r="J2543" t="s">
        <v>828</v>
      </c>
      <c r="K2543" t="s">
        <v>5903</v>
      </c>
      <c r="L2543">
        <v>3365</v>
      </c>
      <c r="P2543">
        <v>9.5</v>
      </c>
      <c r="Q2543">
        <v>110</v>
      </c>
      <c r="R2543">
        <v>1045</v>
      </c>
      <c r="S2543">
        <f>IFERROR(_xlfn.XLOOKUP(tbl_Facturas[[#This Row],[Key_Fact]],tbl_Manifiestos[Key_Manif],tbl_Manifiestos[Pagado a Broker],0),0)</f>
        <v>971.85</v>
      </c>
      <c r="T2543">
        <v>1783428.619999995</v>
      </c>
    </row>
    <row r="2544" spans="1:20" x14ac:dyDescent="0.25">
      <c r="A2544" t="s">
        <v>5837</v>
      </c>
      <c r="B2544" t="str">
        <f>tbl_Facturas[[#This Row],[Factura]] &amp; "|" &amp; tbl_Facturas[[#This Row],[Proyecto OK]] &amp; "|" &amp; TEXT(tbl_Facturas[[#This Row],[Horas o Viaje]],"0.00") &amp; "|" &amp; TEXT(tbl_Facturas[[#This Row],[Costo unitario]],"0.00")</f>
        <v>2620|Lead Replacement Service|10.00|110.00</v>
      </c>
      <c r="C2544">
        <v>2620</v>
      </c>
      <c r="D2544">
        <v>773</v>
      </c>
      <c r="E2544" t="s">
        <v>1982</v>
      </c>
      <c r="G2544" t="s">
        <v>1545</v>
      </c>
      <c r="H2544" t="s">
        <v>2617</v>
      </c>
      <c r="I2544" s="134" t="s">
        <v>5306</v>
      </c>
      <c r="J2544" t="s">
        <v>828</v>
      </c>
      <c r="K2544" t="s">
        <v>5903</v>
      </c>
      <c r="L2544">
        <v>3365</v>
      </c>
      <c r="P2544">
        <v>10</v>
      </c>
      <c r="Q2544">
        <v>110</v>
      </c>
      <c r="R2544">
        <v>1100</v>
      </c>
      <c r="S2544">
        <f>IFERROR(_xlfn.XLOOKUP(tbl_Facturas[[#This Row],[Key_Fact]],tbl_Manifiestos[Key_Manif],tbl_Manifiestos[Pagado a Broker],0),0)</f>
        <v>1023</v>
      </c>
      <c r="T2544">
        <v>1784528.619999995</v>
      </c>
    </row>
    <row r="2545" spans="1:20" x14ac:dyDescent="0.25">
      <c r="A2545" t="s">
        <v>5837</v>
      </c>
      <c r="B2545" t="str">
        <f>tbl_Facturas[[#This Row],[Factura]] &amp; "|" &amp; tbl_Facturas[[#This Row],[Proyecto OK]] &amp; "|" &amp; TEXT(tbl_Facturas[[#This Row],[Horas o Viaje]],"0.00") &amp; "|" &amp; TEXT(tbl_Facturas[[#This Row],[Costo unitario]],"0.00")</f>
        <v>2620|Lead Replacement Service|8.50|110.00</v>
      </c>
      <c r="C2545">
        <v>2620</v>
      </c>
      <c r="D2545">
        <v>20</v>
      </c>
      <c r="E2545" t="s">
        <v>5305</v>
      </c>
      <c r="G2545" t="s">
        <v>1232</v>
      </c>
      <c r="H2545" t="s">
        <v>2618</v>
      </c>
      <c r="I2545" s="134" t="s">
        <v>5306</v>
      </c>
      <c r="J2545" t="s">
        <v>828</v>
      </c>
      <c r="K2545" t="s">
        <v>5903</v>
      </c>
      <c r="L2545">
        <v>3365</v>
      </c>
      <c r="P2545">
        <v>8.5</v>
      </c>
      <c r="Q2545">
        <v>110</v>
      </c>
      <c r="R2545">
        <v>935</v>
      </c>
      <c r="S2545">
        <f>IFERROR(_xlfn.XLOOKUP(tbl_Facturas[[#This Row],[Key_Fact]],tbl_Manifiestos[Key_Manif],tbl_Manifiestos[Pagado a Broker],0),0)</f>
        <v>869.55000000000007</v>
      </c>
      <c r="T2545">
        <v>1785463.619999995</v>
      </c>
    </row>
    <row r="2546" spans="1:20" x14ac:dyDescent="0.25">
      <c r="A2546" t="s">
        <v>5837</v>
      </c>
      <c r="B2546" t="str">
        <f>tbl_Facturas[[#This Row],[Factura]] &amp; "|" &amp; tbl_Facturas[[#This Row],[Proyecto OK]] &amp; "|" &amp; TEXT(tbl_Facturas[[#This Row],[Horas o Viaje]],"0.00") &amp; "|" &amp; TEXT(tbl_Facturas[[#This Row],[Costo unitario]],"0.00")</f>
        <v>2620|Lead Replacement Service|9.00|110.00</v>
      </c>
      <c r="C2546">
        <v>2620</v>
      </c>
      <c r="D2546">
        <v>58</v>
      </c>
      <c r="E2546" t="s">
        <v>12</v>
      </c>
      <c r="G2546" t="s">
        <v>539</v>
      </c>
      <c r="H2546" t="s">
        <v>2619</v>
      </c>
      <c r="I2546" s="134" t="s">
        <v>5306</v>
      </c>
      <c r="J2546" t="s">
        <v>828</v>
      </c>
      <c r="K2546" t="s">
        <v>5903</v>
      </c>
      <c r="L2546">
        <v>3365</v>
      </c>
      <c r="P2546">
        <v>9</v>
      </c>
      <c r="Q2546">
        <v>110</v>
      </c>
      <c r="R2546">
        <v>990</v>
      </c>
      <c r="S2546">
        <f>IFERROR(_xlfn.XLOOKUP(tbl_Facturas[[#This Row],[Key_Fact]],tbl_Manifiestos[Key_Manif],tbl_Manifiestos[Pagado a Broker],0),0)</f>
        <v>920.7</v>
      </c>
      <c r="T2546">
        <v>1786453.619999995</v>
      </c>
    </row>
    <row r="2547" spans="1:20" x14ac:dyDescent="0.25">
      <c r="A2547" t="s">
        <v>5837</v>
      </c>
      <c r="B2547" t="str">
        <f>tbl_Facturas[[#This Row],[Factura]] &amp; "|" &amp; tbl_Facturas[[#This Row],[Proyecto OK]] &amp; "|" &amp; TEXT(tbl_Facturas[[#This Row],[Horas o Viaje]],"0.00") &amp; "|" &amp; TEXT(tbl_Facturas[[#This Row],[Costo unitario]],"0.00")</f>
        <v>2620|Lead Replacement Service|8.00|110.00</v>
      </c>
      <c r="C2547">
        <v>2620</v>
      </c>
      <c r="D2547">
        <v>58</v>
      </c>
      <c r="E2547" t="s">
        <v>12</v>
      </c>
      <c r="G2547" t="s">
        <v>539</v>
      </c>
      <c r="H2547" t="s">
        <v>2620</v>
      </c>
      <c r="I2547" s="134" t="s">
        <v>5306</v>
      </c>
      <c r="J2547" t="s">
        <v>828</v>
      </c>
      <c r="K2547" t="s">
        <v>5903</v>
      </c>
      <c r="L2547">
        <v>3365</v>
      </c>
      <c r="P2547">
        <v>8</v>
      </c>
      <c r="Q2547">
        <v>110</v>
      </c>
      <c r="R2547">
        <v>880</v>
      </c>
      <c r="S2547">
        <f>IFERROR(_xlfn.XLOOKUP(tbl_Facturas[[#This Row],[Key_Fact]],tbl_Manifiestos[Key_Manif],tbl_Manifiestos[Pagado a Broker],0),0)</f>
        <v>818.40000000000009</v>
      </c>
      <c r="T2547">
        <v>1787333.619999995</v>
      </c>
    </row>
    <row r="2548" spans="1:20" x14ac:dyDescent="0.25">
      <c r="A2548" t="s">
        <v>5837</v>
      </c>
      <c r="B2548" t="str">
        <f>tbl_Facturas[[#This Row],[Factura]] &amp; "|" &amp; tbl_Facturas[[#This Row],[Proyecto OK]] &amp; "|" &amp; TEXT(tbl_Facturas[[#This Row],[Horas o Viaje]],"0.00") &amp; "|" &amp; TEXT(tbl_Facturas[[#This Row],[Costo unitario]],"0.00")</f>
        <v>2620|Lead Replacement Service|9.00|110.00</v>
      </c>
      <c r="C2548">
        <v>2620</v>
      </c>
      <c r="D2548">
        <v>7</v>
      </c>
      <c r="E2548" t="s">
        <v>1264</v>
      </c>
      <c r="G2548" t="s">
        <v>2614</v>
      </c>
      <c r="H2548" t="s">
        <v>2621</v>
      </c>
      <c r="I2548" s="134" t="s">
        <v>5306</v>
      </c>
      <c r="J2548" t="s">
        <v>828</v>
      </c>
      <c r="K2548" t="s">
        <v>5903</v>
      </c>
      <c r="L2548">
        <v>3365</v>
      </c>
      <c r="P2548">
        <v>9</v>
      </c>
      <c r="Q2548">
        <v>110</v>
      </c>
      <c r="R2548">
        <v>990</v>
      </c>
      <c r="S2548">
        <f>IFERROR(_xlfn.XLOOKUP(tbl_Facturas[[#This Row],[Key_Fact]],tbl_Manifiestos[Key_Manif],tbl_Manifiestos[Pagado a Broker],0),0)</f>
        <v>920.7</v>
      </c>
      <c r="T2548">
        <v>1788323.619999995</v>
      </c>
    </row>
    <row r="2549" spans="1:20" x14ac:dyDescent="0.25">
      <c r="A2549" t="s">
        <v>5837</v>
      </c>
      <c r="B2549" t="str">
        <f>tbl_Facturas[[#This Row],[Factura]] &amp; "|" &amp; tbl_Facturas[[#This Row],[Proyecto OK]] &amp; "|" &amp; TEXT(tbl_Facturas[[#This Row],[Horas o Viaje]],"0.00") &amp; "|" &amp; TEXT(tbl_Facturas[[#This Row],[Costo unitario]],"0.00")</f>
        <v>2620|Lead Replacement Service|9.00|110.00</v>
      </c>
      <c r="C2549">
        <v>2620</v>
      </c>
      <c r="D2549">
        <v>515</v>
      </c>
      <c r="E2549" t="s">
        <v>27</v>
      </c>
      <c r="G2549" t="s">
        <v>54</v>
      </c>
      <c r="H2549" t="s">
        <v>2622</v>
      </c>
      <c r="I2549" s="134" t="s">
        <v>5306</v>
      </c>
      <c r="J2549" t="s">
        <v>828</v>
      </c>
      <c r="K2549" t="s">
        <v>5903</v>
      </c>
      <c r="L2549">
        <v>3365</v>
      </c>
      <c r="P2549">
        <v>9</v>
      </c>
      <c r="Q2549">
        <v>110</v>
      </c>
      <c r="R2549">
        <v>990</v>
      </c>
      <c r="S2549">
        <f>IFERROR(_xlfn.XLOOKUP(tbl_Facturas[[#This Row],[Key_Fact]],tbl_Manifiestos[Key_Manif],tbl_Manifiestos[Pagado a Broker],0),0)</f>
        <v>920.7</v>
      </c>
      <c r="T2549">
        <v>1789313.619999995</v>
      </c>
    </row>
    <row r="2550" spans="1:20" x14ac:dyDescent="0.25">
      <c r="A2550" t="s">
        <v>5837</v>
      </c>
      <c r="B2550" t="str">
        <f>tbl_Facturas[[#This Row],[Factura]] &amp; "|" &amp; tbl_Facturas[[#This Row],[Proyecto OK]] &amp; "|" &amp; TEXT(tbl_Facturas[[#This Row],[Horas o Viaje]],"0.00") &amp; "|" &amp; TEXT(tbl_Facturas[[#This Row],[Costo unitario]],"0.00")</f>
        <v>2620|Lead Replacement Service|9.50|110.00</v>
      </c>
      <c r="C2550">
        <v>2620</v>
      </c>
      <c r="D2550">
        <v>515</v>
      </c>
      <c r="E2550" t="s">
        <v>27</v>
      </c>
      <c r="G2550" t="s">
        <v>54</v>
      </c>
      <c r="H2550" t="s">
        <v>2623</v>
      </c>
      <c r="I2550" s="134" t="s">
        <v>5306</v>
      </c>
      <c r="J2550" t="s">
        <v>828</v>
      </c>
      <c r="K2550" t="s">
        <v>5903</v>
      </c>
      <c r="L2550">
        <v>3365</v>
      </c>
      <c r="P2550">
        <v>9.5</v>
      </c>
      <c r="Q2550">
        <v>110</v>
      </c>
      <c r="R2550">
        <v>1045</v>
      </c>
      <c r="S2550">
        <f>IFERROR(_xlfn.XLOOKUP(tbl_Facturas[[#This Row],[Key_Fact]],tbl_Manifiestos[Key_Manif],tbl_Manifiestos[Pagado a Broker],0),0)</f>
        <v>971.85</v>
      </c>
      <c r="T2550">
        <v>1790358.619999995</v>
      </c>
    </row>
    <row r="2551" spans="1:20" x14ac:dyDescent="0.25">
      <c r="A2551" t="s">
        <v>5837</v>
      </c>
      <c r="B2551" t="str">
        <f>tbl_Facturas[[#This Row],[Factura]] &amp; "|" &amp; tbl_Facturas[[#This Row],[Proyecto OK]] &amp; "|" &amp; TEXT(tbl_Facturas[[#This Row],[Horas o Viaje]],"0.00") &amp; "|" &amp; TEXT(tbl_Facturas[[#This Row],[Costo unitario]],"0.00")</f>
        <v>2620|Lead Replacement Service|8.50|110.00</v>
      </c>
      <c r="C2551">
        <v>2620</v>
      </c>
      <c r="D2551">
        <v>678</v>
      </c>
      <c r="E2551" t="s">
        <v>1261</v>
      </c>
      <c r="G2551" t="s">
        <v>1056</v>
      </c>
      <c r="H2551" t="s">
        <v>2624</v>
      </c>
      <c r="I2551" s="134" t="s">
        <v>5306</v>
      </c>
      <c r="J2551" t="s">
        <v>828</v>
      </c>
      <c r="K2551" t="s">
        <v>5903</v>
      </c>
      <c r="L2551">
        <v>3365</v>
      </c>
      <c r="P2551">
        <v>8.5</v>
      </c>
      <c r="Q2551">
        <v>110</v>
      </c>
      <c r="R2551">
        <v>935</v>
      </c>
      <c r="S2551">
        <f>IFERROR(_xlfn.XLOOKUP(tbl_Facturas[[#This Row],[Key_Fact]],tbl_Manifiestos[Key_Manif],tbl_Manifiestos[Pagado a Broker],0),0)</f>
        <v>869.55000000000007</v>
      </c>
      <c r="T2551">
        <v>1791293.619999995</v>
      </c>
    </row>
    <row r="2552" spans="1:20" x14ac:dyDescent="0.25">
      <c r="A2552" t="s">
        <v>5837</v>
      </c>
      <c r="B2552" t="str">
        <f>tbl_Facturas[[#This Row],[Factura]] &amp; "|" &amp; tbl_Facturas[[#This Row],[Proyecto OK]] &amp; "|" &amp; TEXT(tbl_Facturas[[#This Row],[Horas o Viaje]],"0.00") &amp; "|" &amp; TEXT(tbl_Facturas[[#This Row],[Costo unitario]],"0.00")</f>
        <v>2620|Lead Replacement Service|10.00|110.00</v>
      </c>
      <c r="C2552">
        <v>2620</v>
      </c>
      <c r="D2552">
        <v>58</v>
      </c>
      <c r="E2552" t="s">
        <v>12</v>
      </c>
      <c r="G2552" t="s">
        <v>539</v>
      </c>
      <c r="H2552" t="s">
        <v>2625</v>
      </c>
      <c r="I2552" s="134" t="s">
        <v>5306</v>
      </c>
      <c r="J2552" t="s">
        <v>828</v>
      </c>
      <c r="K2552" t="s">
        <v>5903</v>
      </c>
      <c r="L2552">
        <v>3365</v>
      </c>
      <c r="P2552">
        <v>10</v>
      </c>
      <c r="Q2552">
        <v>110</v>
      </c>
      <c r="R2552">
        <v>1100</v>
      </c>
      <c r="S2552">
        <f>IFERROR(_xlfn.XLOOKUP(tbl_Facturas[[#This Row],[Key_Fact]],tbl_Manifiestos[Key_Manif],tbl_Manifiestos[Pagado a Broker],0),0)</f>
        <v>1023</v>
      </c>
      <c r="T2552">
        <v>1792393.619999995</v>
      </c>
    </row>
    <row r="2553" spans="1:20" x14ac:dyDescent="0.25">
      <c r="A2553" t="s">
        <v>5837</v>
      </c>
      <c r="B2553" t="str">
        <f>tbl_Facturas[[#This Row],[Factura]] &amp; "|" &amp; tbl_Facturas[[#This Row],[Proyecto OK]] &amp; "|" &amp; TEXT(tbl_Facturas[[#This Row],[Horas o Viaje]],"0.00") &amp; "|" &amp; TEXT(tbl_Facturas[[#This Row],[Costo unitario]],"0.00")</f>
        <v>2620|Lead Replacement Service|8.50|110.00</v>
      </c>
      <c r="C2553">
        <v>2620</v>
      </c>
      <c r="D2553">
        <v>11</v>
      </c>
      <c r="E2553" t="s">
        <v>12</v>
      </c>
      <c r="G2553" t="s">
        <v>13</v>
      </c>
      <c r="H2553" t="s">
        <v>2626</v>
      </c>
      <c r="I2553" s="134" t="s">
        <v>5306</v>
      </c>
      <c r="J2553" t="s">
        <v>828</v>
      </c>
      <c r="K2553" t="s">
        <v>5903</v>
      </c>
      <c r="L2553">
        <v>3365</v>
      </c>
      <c r="P2553">
        <v>8.5</v>
      </c>
      <c r="Q2553">
        <v>110</v>
      </c>
      <c r="R2553">
        <v>935</v>
      </c>
      <c r="S2553">
        <f>IFERROR(_xlfn.XLOOKUP(tbl_Facturas[[#This Row],[Key_Fact]],tbl_Manifiestos[Key_Manif],tbl_Manifiestos[Pagado a Broker],0),0)</f>
        <v>869.55000000000007</v>
      </c>
      <c r="T2553">
        <v>1793328.619999995</v>
      </c>
    </row>
    <row r="2554" spans="1:20" x14ac:dyDescent="0.25">
      <c r="A2554" t="s">
        <v>5837</v>
      </c>
      <c r="B2554" t="str">
        <f>tbl_Facturas[[#This Row],[Factura]] &amp; "|" &amp; tbl_Facturas[[#This Row],[Proyecto OK]] &amp; "|" &amp; TEXT(tbl_Facturas[[#This Row],[Horas o Viaje]],"0.00") &amp; "|" &amp; TEXT(tbl_Facturas[[#This Row],[Costo unitario]],"0.00")</f>
        <v>2620|Lead Replacement Service|11.00|110.00</v>
      </c>
      <c r="C2554">
        <v>2620</v>
      </c>
      <c r="D2554">
        <v>58</v>
      </c>
      <c r="E2554" t="s">
        <v>12</v>
      </c>
      <c r="G2554" t="s">
        <v>539</v>
      </c>
      <c r="H2554" t="s">
        <v>2627</v>
      </c>
      <c r="I2554" s="134" t="s">
        <v>5306</v>
      </c>
      <c r="J2554" t="s">
        <v>828</v>
      </c>
      <c r="K2554" t="s">
        <v>5903</v>
      </c>
      <c r="L2554">
        <v>3365</v>
      </c>
      <c r="P2554">
        <v>11</v>
      </c>
      <c r="Q2554">
        <v>110</v>
      </c>
      <c r="R2554">
        <v>1210</v>
      </c>
      <c r="S2554">
        <f>IFERROR(_xlfn.XLOOKUP(tbl_Facturas[[#This Row],[Key_Fact]],tbl_Manifiestos[Key_Manif],tbl_Manifiestos[Pagado a Broker],0),0)</f>
        <v>1125.3</v>
      </c>
      <c r="T2554">
        <v>1794538.619999995</v>
      </c>
    </row>
    <row r="2555" spans="1:20" x14ac:dyDescent="0.25">
      <c r="A2555" t="s">
        <v>5837</v>
      </c>
      <c r="B2555" t="str">
        <f>tbl_Facturas[[#This Row],[Factura]] &amp; "|" &amp; tbl_Facturas[[#This Row],[Proyecto OK]] &amp; "|" &amp; TEXT(tbl_Facturas[[#This Row],[Horas o Viaje]],"0.00") &amp; "|" &amp; TEXT(tbl_Facturas[[#This Row],[Costo unitario]],"0.00")</f>
        <v>2620|Lead Replacement Service|1.00|250.00</v>
      </c>
      <c r="C2555">
        <v>2620</v>
      </c>
      <c r="D2555">
        <v>11</v>
      </c>
      <c r="E2555" t="s">
        <v>12</v>
      </c>
      <c r="G2555" t="s">
        <v>13</v>
      </c>
      <c r="H2555" t="s">
        <v>2628</v>
      </c>
      <c r="I2555" s="134" t="s">
        <v>5306</v>
      </c>
      <c r="J2555" t="s">
        <v>828</v>
      </c>
      <c r="K2555" t="s">
        <v>5903</v>
      </c>
      <c r="L2555">
        <v>3365</v>
      </c>
      <c r="P2555">
        <v>1</v>
      </c>
      <c r="Q2555">
        <v>250</v>
      </c>
      <c r="R2555">
        <v>250</v>
      </c>
      <c r="S2555">
        <f>IFERROR(_xlfn.XLOOKUP(tbl_Facturas[[#This Row],[Key_Fact]],tbl_Manifiestos[Key_Manif],tbl_Manifiestos[Pagado a Broker],0),0)</f>
        <v>0</v>
      </c>
      <c r="T2555">
        <v>1794788.619999995</v>
      </c>
    </row>
    <row r="2556" spans="1:20" x14ac:dyDescent="0.25">
      <c r="A2556" t="s">
        <v>5837</v>
      </c>
      <c r="B2556" t="str">
        <f>tbl_Facturas[[#This Row],[Factura]] &amp; "|" &amp; tbl_Facturas[[#This Row],[Proyecto OK]] &amp; "|" &amp; TEXT(tbl_Facturas[[#This Row],[Horas o Viaje]],"0.00") &amp; "|" &amp; TEXT(tbl_Facturas[[#This Row],[Costo unitario]],"0.00")</f>
        <v>2620|Lead Replacement Service|8.00|110.00</v>
      </c>
      <c r="C2556">
        <v>2620</v>
      </c>
      <c r="D2556">
        <v>661</v>
      </c>
      <c r="E2556" t="s">
        <v>5309</v>
      </c>
      <c r="G2556" t="s">
        <v>649</v>
      </c>
      <c r="H2556" t="s">
        <v>2629</v>
      </c>
      <c r="I2556" s="134" t="s">
        <v>5306</v>
      </c>
      <c r="J2556" t="s">
        <v>828</v>
      </c>
      <c r="K2556" t="s">
        <v>5903</v>
      </c>
      <c r="L2556">
        <v>3365</v>
      </c>
      <c r="P2556">
        <v>8</v>
      </c>
      <c r="Q2556">
        <v>110</v>
      </c>
      <c r="R2556">
        <v>880</v>
      </c>
      <c r="S2556">
        <f>IFERROR(_xlfn.XLOOKUP(tbl_Facturas[[#This Row],[Key_Fact]],tbl_Manifiestos[Key_Manif],tbl_Manifiestos[Pagado a Broker],0),0)</f>
        <v>818.40000000000009</v>
      </c>
      <c r="T2556">
        <v>1795668.619999995</v>
      </c>
    </row>
    <row r="2557" spans="1:20" x14ac:dyDescent="0.25">
      <c r="A2557" t="s">
        <v>5837</v>
      </c>
      <c r="B2557" t="str">
        <f>tbl_Facturas[[#This Row],[Factura]] &amp; "|" &amp; tbl_Facturas[[#This Row],[Proyecto OK]] &amp; "|" &amp; TEXT(tbl_Facturas[[#This Row],[Horas o Viaje]],"0.00") &amp; "|" &amp; TEXT(tbl_Facturas[[#This Row],[Costo unitario]],"0.00")</f>
        <v>2620|Lead Replacement Service|8.50|110.00</v>
      </c>
      <c r="C2557">
        <v>2620</v>
      </c>
      <c r="D2557">
        <v>661</v>
      </c>
      <c r="E2557" t="s">
        <v>5309</v>
      </c>
      <c r="G2557" t="s">
        <v>649</v>
      </c>
      <c r="H2557" t="s">
        <v>2630</v>
      </c>
      <c r="I2557" s="134" t="s">
        <v>5306</v>
      </c>
      <c r="J2557" t="s">
        <v>828</v>
      </c>
      <c r="K2557" t="s">
        <v>5903</v>
      </c>
      <c r="L2557">
        <v>3365</v>
      </c>
      <c r="P2557">
        <v>8.5</v>
      </c>
      <c r="Q2557">
        <v>110</v>
      </c>
      <c r="R2557">
        <v>935</v>
      </c>
      <c r="S2557">
        <f>IFERROR(_xlfn.XLOOKUP(tbl_Facturas[[#This Row],[Key_Fact]],tbl_Manifiestos[Key_Manif],tbl_Manifiestos[Pagado a Broker],0),0)</f>
        <v>869.55000000000007</v>
      </c>
      <c r="T2557">
        <v>1796603.619999995</v>
      </c>
    </row>
    <row r="2558" spans="1:20" x14ac:dyDescent="0.25">
      <c r="A2558" t="s">
        <v>5837</v>
      </c>
      <c r="B2558" t="str">
        <f>tbl_Facturas[[#This Row],[Factura]] &amp; "|" &amp; tbl_Facturas[[#This Row],[Proyecto OK]] &amp; "|" &amp; TEXT(tbl_Facturas[[#This Row],[Horas o Viaje]],"0.00") &amp; "|" &amp; TEXT(tbl_Facturas[[#This Row],[Costo unitario]],"0.00")</f>
        <v>2620|Lead Replacement Service|10.00|110.00</v>
      </c>
      <c r="C2558">
        <v>2620</v>
      </c>
      <c r="D2558">
        <v>229</v>
      </c>
      <c r="E2558" t="s">
        <v>5309</v>
      </c>
      <c r="G2558" t="s">
        <v>1235</v>
      </c>
      <c r="H2558" t="s">
        <v>2631</v>
      </c>
      <c r="I2558" s="134" t="s">
        <v>5306</v>
      </c>
      <c r="J2558" t="s">
        <v>828</v>
      </c>
      <c r="K2558" t="s">
        <v>5903</v>
      </c>
      <c r="L2558">
        <v>3365</v>
      </c>
      <c r="P2558">
        <v>10</v>
      </c>
      <c r="Q2558">
        <v>110</v>
      </c>
      <c r="R2558">
        <v>1100</v>
      </c>
      <c r="S2558">
        <f>IFERROR(_xlfn.XLOOKUP(tbl_Facturas[[#This Row],[Key_Fact]],tbl_Manifiestos[Key_Manif],tbl_Manifiestos[Pagado a Broker],0),0)</f>
        <v>1023</v>
      </c>
      <c r="T2558">
        <v>1797703.619999995</v>
      </c>
    </row>
    <row r="2559" spans="1:20" x14ac:dyDescent="0.25">
      <c r="A2559" t="s">
        <v>5837</v>
      </c>
      <c r="B2559" t="str">
        <f>tbl_Facturas[[#This Row],[Factura]] &amp; "|" &amp; tbl_Facturas[[#This Row],[Proyecto OK]] &amp; "|" &amp; TEXT(tbl_Facturas[[#This Row],[Horas o Viaje]],"0.00") &amp; "|" &amp; TEXT(tbl_Facturas[[#This Row],[Costo unitario]],"0.00")</f>
        <v>2620|Lead Replacement Service|8.00|110.00</v>
      </c>
      <c r="C2559">
        <v>2620</v>
      </c>
      <c r="D2559">
        <v>661</v>
      </c>
      <c r="E2559" t="s">
        <v>5309</v>
      </c>
      <c r="G2559" t="s">
        <v>649</v>
      </c>
      <c r="H2559" t="s">
        <v>2632</v>
      </c>
      <c r="I2559" s="134" t="s">
        <v>5306</v>
      </c>
      <c r="J2559" t="s">
        <v>828</v>
      </c>
      <c r="K2559" t="s">
        <v>5903</v>
      </c>
      <c r="L2559">
        <v>3365</v>
      </c>
      <c r="P2559">
        <v>8</v>
      </c>
      <c r="Q2559">
        <v>110</v>
      </c>
      <c r="R2559">
        <v>880</v>
      </c>
      <c r="S2559">
        <f>IFERROR(_xlfn.XLOOKUP(tbl_Facturas[[#This Row],[Key_Fact]],tbl_Manifiestos[Key_Manif],tbl_Manifiestos[Pagado a Broker],0),0)</f>
        <v>818.40000000000009</v>
      </c>
      <c r="T2559">
        <v>1798583.619999995</v>
      </c>
    </row>
    <row r="2560" spans="1:20" x14ac:dyDescent="0.25">
      <c r="A2560" t="s">
        <v>5837</v>
      </c>
      <c r="B2560" t="str">
        <f>tbl_Facturas[[#This Row],[Factura]] &amp; "|" &amp; tbl_Facturas[[#This Row],[Proyecto OK]] &amp; "|" &amp; TEXT(tbl_Facturas[[#This Row],[Horas o Viaje]],"0.00") &amp; "|" &amp; TEXT(tbl_Facturas[[#This Row],[Costo unitario]],"0.00")</f>
        <v>2621|Lead Replacement Service|9.00|110.00</v>
      </c>
      <c r="C2560">
        <v>2621</v>
      </c>
      <c r="D2560">
        <v>664</v>
      </c>
      <c r="E2560" t="s">
        <v>1982</v>
      </c>
      <c r="G2560" t="s">
        <v>664</v>
      </c>
      <c r="H2560" t="s">
        <v>2633</v>
      </c>
      <c r="I2560" s="134" t="s">
        <v>5306</v>
      </c>
      <c r="J2560" t="s">
        <v>828</v>
      </c>
      <c r="K2560" t="s">
        <v>5903</v>
      </c>
      <c r="L2560">
        <v>3365</v>
      </c>
      <c r="P2560">
        <v>9</v>
      </c>
      <c r="Q2560">
        <v>110</v>
      </c>
      <c r="R2560">
        <v>990</v>
      </c>
      <c r="S2560">
        <f>IFERROR(_xlfn.XLOOKUP(tbl_Facturas[[#This Row],[Key_Fact]],tbl_Manifiestos[Key_Manif],tbl_Manifiestos[Pagado a Broker],0),0)</f>
        <v>0</v>
      </c>
      <c r="T2560">
        <v>1799573.619999995</v>
      </c>
    </row>
    <row r="2561" spans="1:20" x14ac:dyDescent="0.25">
      <c r="A2561" t="s">
        <v>5837</v>
      </c>
      <c r="B2561" t="str">
        <f>tbl_Facturas[[#This Row],[Factura]] &amp; "|" &amp; tbl_Facturas[[#This Row],[Proyecto OK]] &amp; "|" &amp; TEXT(tbl_Facturas[[#This Row],[Horas o Viaje]],"0.00") &amp; "|" &amp; TEXT(tbl_Facturas[[#This Row],[Costo unitario]],"0.00")</f>
        <v>2621|Lead Replacement Service|8.50|110.00</v>
      </c>
      <c r="C2561">
        <v>2621</v>
      </c>
      <c r="D2561">
        <v>114</v>
      </c>
      <c r="E2561" t="s">
        <v>27</v>
      </c>
      <c r="G2561" t="s">
        <v>57</v>
      </c>
      <c r="H2561" t="s">
        <v>2634</v>
      </c>
      <c r="I2561" s="134" t="s">
        <v>5306</v>
      </c>
      <c r="J2561" t="s">
        <v>828</v>
      </c>
      <c r="K2561" t="s">
        <v>5903</v>
      </c>
      <c r="L2561">
        <v>3365</v>
      </c>
      <c r="P2561">
        <v>8.5</v>
      </c>
      <c r="Q2561">
        <v>110</v>
      </c>
      <c r="R2561">
        <v>935</v>
      </c>
      <c r="S2561">
        <f>IFERROR(_xlfn.XLOOKUP(tbl_Facturas[[#This Row],[Key_Fact]],tbl_Manifiestos[Key_Manif],tbl_Manifiestos[Pagado a Broker],0),0)</f>
        <v>869.55000000000007</v>
      </c>
      <c r="T2561">
        <v>1800508.619999995</v>
      </c>
    </row>
    <row r="2562" spans="1:20" x14ac:dyDescent="0.25">
      <c r="A2562" t="s">
        <v>5837</v>
      </c>
      <c r="B2562" t="str">
        <f>tbl_Facturas[[#This Row],[Factura]] &amp; "|" &amp; tbl_Facturas[[#This Row],[Proyecto OK]] &amp; "|" &amp; TEXT(tbl_Facturas[[#This Row],[Horas o Viaje]],"0.00") &amp; "|" &amp; TEXT(tbl_Facturas[[#This Row],[Costo unitario]],"0.00")</f>
        <v>2622|Lead Replacement Service|7.00|110.00</v>
      </c>
      <c r="C2562">
        <v>2622</v>
      </c>
      <c r="D2562">
        <v>82</v>
      </c>
      <c r="E2562" t="s">
        <v>12</v>
      </c>
      <c r="G2562" t="s">
        <v>792</v>
      </c>
      <c r="H2562" t="s">
        <v>2635</v>
      </c>
      <c r="I2562" s="134" t="s">
        <v>5306</v>
      </c>
      <c r="J2562" t="s">
        <v>2636</v>
      </c>
      <c r="K2562" t="s">
        <v>5903</v>
      </c>
      <c r="L2562">
        <v>3369</v>
      </c>
      <c r="P2562">
        <v>7</v>
      </c>
      <c r="Q2562">
        <v>110</v>
      </c>
      <c r="R2562">
        <v>770</v>
      </c>
      <c r="S2562">
        <f>IFERROR(_xlfn.XLOOKUP(tbl_Facturas[[#This Row],[Key_Fact]],tbl_Manifiestos[Key_Manif],tbl_Manifiestos[Pagado a Broker],0),0)</f>
        <v>716.1</v>
      </c>
      <c r="T2562">
        <v>1801278.619999995</v>
      </c>
    </row>
    <row r="2563" spans="1:20" x14ac:dyDescent="0.25">
      <c r="A2563" t="s">
        <v>5837</v>
      </c>
      <c r="B2563" t="str">
        <f>tbl_Facturas[[#This Row],[Factura]] &amp; "|" &amp; tbl_Facturas[[#This Row],[Proyecto OK]] &amp; "|" &amp; TEXT(tbl_Facturas[[#This Row],[Horas o Viaje]],"0.00") &amp; "|" &amp; TEXT(tbl_Facturas[[#This Row],[Costo unitario]],"0.00")</f>
        <v>2622|Lead Replacement Service|8.50|110.00</v>
      </c>
      <c r="C2563">
        <v>2622</v>
      </c>
      <c r="D2563">
        <v>612</v>
      </c>
      <c r="E2563" t="s">
        <v>1982</v>
      </c>
      <c r="G2563" t="s">
        <v>1319</v>
      </c>
      <c r="H2563" t="s">
        <v>2637</v>
      </c>
      <c r="I2563" s="134" t="s">
        <v>5306</v>
      </c>
      <c r="J2563" t="s">
        <v>2636</v>
      </c>
      <c r="K2563" t="s">
        <v>5903</v>
      </c>
      <c r="L2563">
        <v>3369</v>
      </c>
      <c r="P2563">
        <v>8.5</v>
      </c>
      <c r="Q2563">
        <v>110</v>
      </c>
      <c r="R2563">
        <v>935</v>
      </c>
      <c r="S2563">
        <f>IFERROR(_xlfn.XLOOKUP(tbl_Facturas[[#This Row],[Key_Fact]],tbl_Manifiestos[Key_Manif],tbl_Manifiestos[Pagado a Broker],0),0)</f>
        <v>0</v>
      </c>
      <c r="T2563">
        <v>1802213.619999995</v>
      </c>
    </row>
    <row r="2564" spans="1:20" x14ac:dyDescent="0.25">
      <c r="A2564" t="s">
        <v>5837</v>
      </c>
      <c r="B2564" t="str">
        <f>tbl_Facturas[[#This Row],[Factura]] &amp; "|" &amp; tbl_Facturas[[#This Row],[Proyecto OK]] &amp; "|" &amp; TEXT(tbl_Facturas[[#This Row],[Horas o Viaje]],"0.00") &amp; "|" &amp; TEXT(tbl_Facturas[[#This Row],[Costo unitario]],"0.00")</f>
        <v>2623|Metra New Auburn|9.00|130.00</v>
      </c>
      <c r="C2564">
        <v>2623</v>
      </c>
      <c r="D2564">
        <v>4</v>
      </c>
      <c r="E2564" t="s">
        <v>1875</v>
      </c>
      <c r="G2564" t="s">
        <v>1750</v>
      </c>
      <c r="H2564" t="s">
        <v>2638</v>
      </c>
      <c r="I2564" s="134" t="s">
        <v>5330</v>
      </c>
      <c r="J2564" t="s">
        <v>894</v>
      </c>
      <c r="K2564" t="s">
        <v>5360</v>
      </c>
      <c r="L2564">
        <v>2128</v>
      </c>
      <c r="M2564" t="s">
        <v>911</v>
      </c>
      <c r="P2564">
        <v>9</v>
      </c>
      <c r="Q2564">
        <v>130</v>
      </c>
      <c r="R2564">
        <v>1170</v>
      </c>
      <c r="S2564">
        <f>IFERROR(_xlfn.XLOOKUP(tbl_Facturas[[#This Row],[Key_Fact]],tbl_Manifiestos[Key_Manif],tbl_Manifiestos[Pagado a Broker],0),0)</f>
        <v>0</v>
      </c>
      <c r="T2564">
        <v>1803383.619999995</v>
      </c>
    </row>
    <row r="2565" spans="1:20" x14ac:dyDescent="0.25">
      <c r="A2565" t="s">
        <v>5837</v>
      </c>
      <c r="B2565" t="str">
        <f>tbl_Facturas[[#This Row],[Factura]] &amp; "|" &amp; tbl_Facturas[[#This Row],[Proyecto OK]] &amp; "|" &amp; TEXT(tbl_Facturas[[#This Row],[Horas o Viaje]],"0.00") &amp; "|" &amp; TEXT(tbl_Facturas[[#This Row],[Costo unitario]],"0.00")</f>
        <v>2623|Metra New Auburn|9.00|130.00</v>
      </c>
      <c r="C2565">
        <v>2623</v>
      </c>
      <c r="D2565">
        <v>50</v>
      </c>
      <c r="E2565" t="s">
        <v>5329</v>
      </c>
      <c r="G2565" t="s">
        <v>2384</v>
      </c>
      <c r="H2565" t="s">
        <v>2639</v>
      </c>
      <c r="I2565" s="134" t="s">
        <v>5330</v>
      </c>
      <c r="J2565" t="s">
        <v>894</v>
      </c>
      <c r="K2565" t="s">
        <v>5360</v>
      </c>
      <c r="L2565">
        <v>2128</v>
      </c>
      <c r="M2565" t="s">
        <v>911</v>
      </c>
      <c r="P2565">
        <v>9</v>
      </c>
      <c r="Q2565">
        <v>130</v>
      </c>
      <c r="R2565">
        <v>1170</v>
      </c>
      <c r="S2565">
        <f>IFERROR(_xlfn.XLOOKUP(tbl_Facturas[[#This Row],[Key_Fact]],tbl_Manifiestos[Key_Manif],tbl_Manifiestos[Pagado a Broker],0),0)</f>
        <v>0</v>
      </c>
      <c r="T2565">
        <v>1804553.619999995</v>
      </c>
    </row>
    <row r="2566" spans="1:20" x14ac:dyDescent="0.25">
      <c r="A2566" t="s">
        <v>5837</v>
      </c>
      <c r="B2566" t="str">
        <f>tbl_Facturas[[#This Row],[Factura]] &amp; "|" &amp; tbl_Facturas[[#This Row],[Proyecto OK]] &amp; "|" &amp; TEXT(tbl_Facturas[[#This Row],[Horas o Viaje]],"0.00") &amp; "|" &amp; TEXT(tbl_Facturas[[#This Row],[Costo unitario]],"0.00")</f>
        <v>2623|Metra New Auburn|1.00|300.00</v>
      </c>
      <c r="C2566">
        <v>2623</v>
      </c>
      <c r="D2566">
        <v>201</v>
      </c>
      <c r="E2566" t="s">
        <v>1264</v>
      </c>
      <c r="G2566" t="s">
        <v>1400</v>
      </c>
      <c r="H2566" t="s">
        <v>2640</v>
      </c>
      <c r="I2566" s="134" t="s">
        <v>5330</v>
      </c>
      <c r="J2566" t="s">
        <v>894</v>
      </c>
      <c r="K2566" t="s">
        <v>5360</v>
      </c>
      <c r="L2566">
        <v>2128</v>
      </c>
      <c r="M2566" t="s">
        <v>895</v>
      </c>
      <c r="P2566">
        <v>1</v>
      </c>
      <c r="Q2566">
        <v>300</v>
      </c>
      <c r="R2566">
        <v>300</v>
      </c>
      <c r="S2566">
        <f>IFERROR(_xlfn.XLOOKUP(tbl_Facturas[[#This Row],[Key_Fact]],tbl_Manifiestos[Key_Manif],tbl_Manifiestos[Pagado a Broker],0),0)</f>
        <v>279</v>
      </c>
      <c r="T2566">
        <v>1804853.619999995</v>
      </c>
    </row>
    <row r="2567" spans="1:20" x14ac:dyDescent="0.25">
      <c r="A2567" t="s">
        <v>5837</v>
      </c>
      <c r="B2567" t="str">
        <f>tbl_Facturas[[#This Row],[Factura]] &amp; "|" &amp; tbl_Facturas[[#This Row],[Proyecto OK]] &amp; "|" &amp; TEXT(tbl_Facturas[[#This Row],[Horas o Viaje]],"0.00") &amp; "|" &amp; TEXT(tbl_Facturas[[#This Row],[Costo unitario]],"0.00")</f>
        <v>2623|Metra New Auburn|1.00|300.00</v>
      </c>
      <c r="C2567">
        <v>2623</v>
      </c>
      <c r="D2567">
        <v>617</v>
      </c>
      <c r="E2567" t="s">
        <v>27</v>
      </c>
      <c r="G2567" t="s">
        <v>36</v>
      </c>
      <c r="H2567" t="s">
        <v>2641</v>
      </c>
      <c r="I2567" s="134" t="s">
        <v>5330</v>
      </c>
      <c r="J2567" t="s">
        <v>894</v>
      </c>
      <c r="K2567" t="s">
        <v>5360</v>
      </c>
      <c r="L2567">
        <v>2128</v>
      </c>
      <c r="M2567" t="s">
        <v>895</v>
      </c>
      <c r="P2567">
        <v>1</v>
      </c>
      <c r="Q2567">
        <v>300</v>
      </c>
      <c r="R2567">
        <v>300</v>
      </c>
      <c r="S2567">
        <f>IFERROR(_xlfn.XLOOKUP(tbl_Facturas[[#This Row],[Key_Fact]],tbl_Manifiestos[Key_Manif],tbl_Manifiestos[Pagado a Broker],0),0)</f>
        <v>279</v>
      </c>
      <c r="T2567">
        <v>1805153.619999995</v>
      </c>
    </row>
    <row r="2568" spans="1:20" x14ac:dyDescent="0.25">
      <c r="A2568" t="s">
        <v>5837</v>
      </c>
      <c r="B2568" t="str">
        <f>tbl_Facturas[[#This Row],[Factura]] &amp; "|" &amp; tbl_Facturas[[#This Row],[Proyecto OK]] &amp; "|" &amp; TEXT(tbl_Facturas[[#This Row],[Horas o Viaje]],"0.00") &amp; "|" &amp; TEXT(tbl_Facturas[[#This Row],[Costo unitario]],"0.00")</f>
        <v>2623|Metra New Auburn|1.00|300.00</v>
      </c>
      <c r="C2568">
        <v>2623</v>
      </c>
      <c r="D2568">
        <v>198</v>
      </c>
      <c r="E2568" t="s">
        <v>5916</v>
      </c>
      <c r="G2568" t="s">
        <v>31</v>
      </c>
      <c r="H2568" t="s">
        <v>2642</v>
      </c>
      <c r="I2568" s="134" t="s">
        <v>5330</v>
      </c>
      <c r="J2568" t="s">
        <v>894</v>
      </c>
      <c r="K2568" t="s">
        <v>5360</v>
      </c>
      <c r="L2568">
        <v>2128</v>
      </c>
      <c r="M2568" t="s">
        <v>895</v>
      </c>
      <c r="P2568">
        <v>1</v>
      </c>
      <c r="Q2568">
        <v>300</v>
      </c>
      <c r="R2568">
        <v>300</v>
      </c>
      <c r="S2568">
        <f>IFERROR(_xlfn.XLOOKUP(tbl_Facturas[[#This Row],[Key_Fact]],tbl_Manifiestos[Key_Manif],tbl_Manifiestos[Pagado a Broker],0),0)</f>
        <v>279</v>
      </c>
      <c r="T2568">
        <v>1805453.619999995</v>
      </c>
    </row>
    <row r="2569" spans="1:20" x14ac:dyDescent="0.25">
      <c r="A2569" t="s">
        <v>5837</v>
      </c>
      <c r="B2569" t="str">
        <f>tbl_Facturas[[#This Row],[Factura]] &amp; "|" &amp; tbl_Facturas[[#This Row],[Proyecto OK]] &amp; "|" &amp; TEXT(tbl_Facturas[[#This Row],[Horas o Viaje]],"0.00") &amp; "|" &amp; TEXT(tbl_Facturas[[#This Row],[Costo unitario]],"0.00")</f>
        <v>2623|Metra New Auburn|1.00|300.00</v>
      </c>
      <c r="C2569">
        <v>2623</v>
      </c>
      <c r="D2569">
        <v>198</v>
      </c>
      <c r="E2569" t="s">
        <v>5916</v>
      </c>
      <c r="G2569" t="s">
        <v>31</v>
      </c>
      <c r="H2569" t="s">
        <v>2643</v>
      </c>
      <c r="I2569" s="134" t="s">
        <v>5330</v>
      </c>
      <c r="J2569" t="s">
        <v>894</v>
      </c>
      <c r="K2569" t="s">
        <v>5360</v>
      </c>
      <c r="L2569">
        <v>2128</v>
      </c>
      <c r="M2569" t="s">
        <v>895</v>
      </c>
      <c r="P2569">
        <v>1</v>
      </c>
      <c r="Q2569">
        <v>300</v>
      </c>
      <c r="R2569">
        <v>300</v>
      </c>
      <c r="S2569">
        <f>IFERROR(_xlfn.XLOOKUP(tbl_Facturas[[#This Row],[Key_Fact]],tbl_Manifiestos[Key_Manif],tbl_Manifiestos[Pagado a Broker],0),0)</f>
        <v>279</v>
      </c>
      <c r="T2569">
        <v>1805753.619999995</v>
      </c>
    </row>
    <row r="2570" spans="1:20" x14ac:dyDescent="0.25">
      <c r="A2570" t="s">
        <v>5837</v>
      </c>
      <c r="B2570" t="str">
        <f>tbl_Facturas[[#This Row],[Factura]] &amp; "|" &amp; tbl_Facturas[[#This Row],[Proyecto OK]] &amp; "|" &amp; TEXT(tbl_Facturas[[#This Row],[Horas o Viaje]],"0.00") &amp; "|" &amp; TEXT(tbl_Facturas[[#This Row],[Costo unitario]],"0.00")</f>
        <v>2623|Metra New Auburn|1.00|300.00</v>
      </c>
      <c r="C2570">
        <v>2623</v>
      </c>
      <c r="D2570">
        <v>198</v>
      </c>
      <c r="E2570" t="s">
        <v>5916</v>
      </c>
      <c r="G2570" t="s">
        <v>31</v>
      </c>
      <c r="H2570" t="s">
        <v>2644</v>
      </c>
      <c r="I2570" s="134" t="s">
        <v>5330</v>
      </c>
      <c r="J2570" t="s">
        <v>894</v>
      </c>
      <c r="K2570" t="s">
        <v>5360</v>
      </c>
      <c r="L2570">
        <v>2128</v>
      </c>
      <c r="M2570" t="s">
        <v>895</v>
      </c>
      <c r="P2570">
        <v>1</v>
      </c>
      <c r="Q2570">
        <v>300</v>
      </c>
      <c r="R2570">
        <v>300</v>
      </c>
      <c r="S2570">
        <f>IFERROR(_xlfn.XLOOKUP(tbl_Facturas[[#This Row],[Key_Fact]],tbl_Manifiestos[Key_Manif],tbl_Manifiestos[Pagado a Broker],0),0)</f>
        <v>279</v>
      </c>
      <c r="T2570">
        <v>1806053.619999995</v>
      </c>
    </row>
    <row r="2571" spans="1:20" x14ac:dyDescent="0.25">
      <c r="A2571" t="s">
        <v>5837</v>
      </c>
      <c r="B2571" t="str">
        <f>tbl_Facturas[[#This Row],[Factura]] &amp; "|" &amp; tbl_Facturas[[#This Row],[Proyecto OK]] &amp; "|" &amp; TEXT(tbl_Facturas[[#This Row],[Horas o Viaje]],"0.00") &amp; "|" &amp; TEXT(tbl_Facturas[[#This Row],[Costo unitario]],"0.00")</f>
        <v>2623|Metra New Auburn|1.00|300.00</v>
      </c>
      <c r="C2571">
        <v>2623</v>
      </c>
      <c r="D2571">
        <v>198</v>
      </c>
      <c r="E2571" t="s">
        <v>5916</v>
      </c>
      <c r="G2571" t="s">
        <v>31</v>
      </c>
      <c r="H2571" t="s">
        <v>2645</v>
      </c>
      <c r="I2571" s="134" t="s">
        <v>5330</v>
      </c>
      <c r="J2571" t="s">
        <v>894</v>
      </c>
      <c r="K2571" t="s">
        <v>5360</v>
      </c>
      <c r="L2571">
        <v>2128</v>
      </c>
      <c r="M2571" t="s">
        <v>895</v>
      </c>
      <c r="P2571">
        <v>1</v>
      </c>
      <c r="Q2571">
        <v>300</v>
      </c>
      <c r="R2571">
        <v>300</v>
      </c>
      <c r="S2571">
        <f>IFERROR(_xlfn.XLOOKUP(tbl_Facturas[[#This Row],[Key_Fact]],tbl_Manifiestos[Key_Manif],tbl_Manifiestos[Pagado a Broker],0),0)</f>
        <v>279</v>
      </c>
      <c r="T2571">
        <v>1806353.619999995</v>
      </c>
    </row>
    <row r="2572" spans="1:20" x14ac:dyDescent="0.25">
      <c r="A2572" t="s">
        <v>5837</v>
      </c>
      <c r="B2572" t="str">
        <f>tbl_Facturas[[#This Row],[Factura]] &amp; "|" &amp; tbl_Facturas[[#This Row],[Proyecto OK]] &amp; "|" &amp; TEXT(tbl_Facturas[[#This Row],[Horas o Viaje]],"0.00") &amp; "|" &amp; TEXT(tbl_Facturas[[#This Row],[Costo unitario]],"0.00")</f>
        <v>2623|Metra New Auburn|1.00|300.00</v>
      </c>
      <c r="C2572">
        <v>2623</v>
      </c>
      <c r="D2572">
        <v>67</v>
      </c>
      <c r="E2572" t="s">
        <v>27</v>
      </c>
      <c r="G2572" t="s">
        <v>28</v>
      </c>
      <c r="H2572" t="s">
        <v>2646</v>
      </c>
      <c r="I2572" s="134" t="s">
        <v>5330</v>
      </c>
      <c r="J2572" t="s">
        <v>894</v>
      </c>
      <c r="K2572" t="s">
        <v>5360</v>
      </c>
      <c r="L2572">
        <v>2128</v>
      </c>
      <c r="M2572" t="s">
        <v>895</v>
      </c>
      <c r="P2572">
        <v>1</v>
      </c>
      <c r="Q2572">
        <v>300</v>
      </c>
      <c r="R2572">
        <v>300</v>
      </c>
      <c r="S2572">
        <f>IFERROR(_xlfn.XLOOKUP(tbl_Facturas[[#This Row],[Key_Fact]],tbl_Manifiestos[Key_Manif],tbl_Manifiestos[Pagado a Broker],0),0)</f>
        <v>279</v>
      </c>
      <c r="T2572">
        <v>1806653.619999995</v>
      </c>
    </row>
    <row r="2573" spans="1:20" x14ac:dyDescent="0.25">
      <c r="A2573" t="s">
        <v>5837</v>
      </c>
      <c r="B2573" t="str">
        <f>tbl_Facturas[[#This Row],[Factura]] &amp; "|" &amp; tbl_Facturas[[#This Row],[Proyecto OK]] &amp; "|" &amp; TEXT(tbl_Facturas[[#This Row],[Horas o Viaje]],"0.00") &amp; "|" &amp; TEXT(tbl_Facturas[[#This Row],[Costo unitario]],"0.00")</f>
        <v>2623|Metra New Auburn|1.00|300.00</v>
      </c>
      <c r="C2573">
        <v>2623</v>
      </c>
      <c r="D2573">
        <v>67</v>
      </c>
      <c r="E2573" t="s">
        <v>27</v>
      </c>
      <c r="G2573" t="s">
        <v>28</v>
      </c>
      <c r="H2573" t="s">
        <v>2647</v>
      </c>
      <c r="I2573" s="134" t="s">
        <v>5330</v>
      </c>
      <c r="J2573" t="s">
        <v>894</v>
      </c>
      <c r="K2573" t="s">
        <v>5360</v>
      </c>
      <c r="L2573">
        <v>2128</v>
      </c>
      <c r="M2573" t="s">
        <v>895</v>
      </c>
      <c r="P2573">
        <v>1</v>
      </c>
      <c r="Q2573">
        <v>300</v>
      </c>
      <c r="R2573">
        <v>300</v>
      </c>
      <c r="S2573">
        <f>IFERROR(_xlfn.XLOOKUP(tbl_Facturas[[#This Row],[Key_Fact]],tbl_Manifiestos[Key_Manif],tbl_Manifiestos[Pagado a Broker],0),0)</f>
        <v>279</v>
      </c>
      <c r="T2573">
        <v>1806953.619999995</v>
      </c>
    </row>
    <row r="2574" spans="1:20" x14ac:dyDescent="0.25">
      <c r="A2574" t="s">
        <v>5837</v>
      </c>
      <c r="B2574" t="str">
        <f>tbl_Facturas[[#This Row],[Factura]] &amp; "|" &amp; tbl_Facturas[[#This Row],[Proyecto OK]] &amp; "|" &amp; TEXT(tbl_Facturas[[#This Row],[Horas o Viaje]],"0.00") &amp; "|" &amp; TEXT(tbl_Facturas[[#This Row],[Costo unitario]],"0.00")</f>
        <v>2623|Metra New Auburn|1.00|300.00</v>
      </c>
      <c r="C2574">
        <v>2623</v>
      </c>
      <c r="D2574">
        <v>67</v>
      </c>
      <c r="E2574" t="s">
        <v>27</v>
      </c>
      <c r="G2574" t="s">
        <v>28</v>
      </c>
      <c r="H2574" t="s">
        <v>2648</v>
      </c>
      <c r="I2574" s="134" t="s">
        <v>5330</v>
      </c>
      <c r="J2574" t="s">
        <v>894</v>
      </c>
      <c r="K2574" t="s">
        <v>5360</v>
      </c>
      <c r="L2574">
        <v>2128</v>
      </c>
      <c r="M2574" t="s">
        <v>895</v>
      </c>
      <c r="P2574">
        <v>1</v>
      </c>
      <c r="Q2574">
        <v>300</v>
      </c>
      <c r="R2574">
        <v>300</v>
      </c>
      <c r="S2574">
        <f>IFERROR(_xlfn.XLOOKUP(tbl_Facturas[[#This Row],[Key_Fact]],tbl_Manifiestos[Key_Manif],tbl_Manifiestos[Pagado a Broker],0),0)</f>
        <v>279</v>
      </c>
      <c r="T2574">
        <v>1807253.619999995</v>
      </c>
    </row>
    <row r="2575" spans="1:20" x14ac:dyDescent="0.25">
      <c r="A2575" t="s">
        <v>5837</v>
      </c>
      <c r="B2575" t="str">
        <f>tbl_Facturas[[#This Row],[Factura]] &amp; "|" &amp; tbl_Facturas[[#This Row],[Proyecto OK]] &amp; "|" &amp; TEXT(tbl_Facturas[[#This Row],[Horas o Viaje]],"0.00") &amp; "|" &amp; TEXT(tbl_Facturas[[#This Row],[Costo unitario]],"0.00")</f>
        <v>2623|Metra New Auburn|1.00|300.00</v>
      </c>
      <c r="C2575">
        <v>2623</v>
      </c>
      <c r="D2575">
        <v>617</v>
      </c>
      <c r="E2575" t="s">
        <v>27</v>
      </c>
      <c r="G2575" t="s">
        <v>36</v>
      </c>
      <c r="H2575" t="s">
        <v>2649</v>
      </c>
      <c r="I2575" s="134" t="s">
        <v>5330</v>
      </c>
      <c r="J2575" t="s">
        <v>894</v>
      </c>
      <c r="K2575" t="s">
        <v>5360</v>
      </c>
      <c r="L2575">
        <v>2128</v>
      </c>
      <c r="M2575" t="s">
        <v>895</v>
      </c>
      <c r="P2575">
        <v>1</v>
      </c>
      <c r="Q2575">
        <v>300</v>
      </c>
      <c r="R2575">
        <v>300</v>
      </c>
      <c r="S2575">
        <f>IFERROR(_xlfn.XLOOKUP(tbl_Facturas[[#This Row],[Key_Fact]],tbl_Manifiestos[Key_Manif],tbl_Manifiestos[Pagado a Broker],0),0)</f>
        <v>279</v>
      </c>
      <c r="T2575">
        <v>1807553.619999995</v>
      </c>
    </row>
    <row r="2576" spans="1:20" x14ac:dyDescent="0.25">
      <c r="A2576" t="s">
        <v>5837</v>
      </c>
      <c r="B2576" t="str">
        <f>tbl_Facturas[[#This Row],[Factura]] &amp; "|" &amp; tbl_Facturas[[#This Row],[Proyecto OK]] &amp; "|" &amp; TEXT(tbl_Facturas[[#This Row],[Horas o Viaje]],"0.00") &amp; "|" &amp; TEXT(tbl_Facturas[[#This Row],[Costo unitario]],"0.00")</f>
        <v>2623|Metra New Auburn|1.00|300.00</v>
      </c>
      <c r="C2576">
        <v>2623</v>
      </c>
      <c r="D2576">
        <v>617</v>
      </c>
      <c r="E2576" t="s">
        <v>27</v>
      </c>
      <c r="G2576" t="s">
        <v>36</v>
      </c>
      <c r="H2576" t="s">
        <v>2650</v>
      </c>
      <c r="I2576" s="134" t="s">
        <v>5330</v>
      </c>
      <c r="J2576" t="s">
        <v>894</v>
      </c>
      <c r="K2576" t="s">
        <v>5360</v>
      </c>
      <c r="L2576">
        <v>2128</v>
      </c>
      <c r="M2576" t="s">
        <v>895</v>
      </c>
      <c r="P2576">
        <v>1</v>
      </c>
      <c r="Q2576">
        <v>300</v>
      </c>
      <c r="R2576">
        <v>300</v>
      </c>
      <c r="S2576">
        <f>IFERROR(_xlfn.XLOOKUP(tbl_Facturas[[#This Row],[Key_Fact]],tbl_Manifiestos[Key_Manif],tbl_Manifiestos[Pagado a Broker],0),0)</f>
        <v>279</v>
      </c>
      <c r="T2576">
        <v>1807853.619999995</v>
      </c>
    </row>
    <row r="2577" spans="1:20" x14ac:dyDescent="0.25">
      <c r="A2577" t="s">
        <v>5837</v>
      </c>
      <c r="B2577" t="str">
        <f>tbl_Facturas[[#This Row],[Factura]] &amp; "|" &amp; tbl_Facturas[[#This Row],[Proyecto OK]] &amp; "|" &amp; TEXT(tbl_Facturas[[#This Row],[Horas o Viaje]],"0.00") &amp; "|" &amp; TEXT(tbl_Facturas[[#This Row],[Costo unitario]],"0.00")</f>
        <v>2623|Metra New Auburn|1.00|300.00</v>
      </c>
      <c r="C2577">
        <v>2623</v>
      </c>
      <c r="D2577">
        <v>617</v>
      </c>
      <c r="E2577" t="s">
        <v>27</v>
      </c>
      <c r="G2577" t="s">
        <v>36</v>
      </c>
      <c r="H2577" t="s">
        <v>2651</v>
      </c>
      <c r="I2577" s="134" t="s">
        <v>5330</v>
      </c>
      <c r="J2577" t="s">
        <v>894</v>
      </c>
      <c r="K2577" t="s">
        <v>5360</v>
      </c>
      <c r="L2577">
        <v>2128</v>
      </c>
      <c r="M2577" t="s">
        <v>895</v>
      </c>
      <c r="P2577">
        <v>1</v>
      </c>
      <c r="Q2577">
        <v>300</v>
      </c>
      <c r="R2577">
        <v>300</v>
      </c>
      <c r="S2577">
        <f>IFERROR(_xlfn.XLOOKUP(tbl_Facturas[[#This Row],[Key_Fact]],tbl_Manifiestos[Key_Manif],tbl_Manifiestos[Pagado a Broker],0),0)</f>
        <v>279</v>
      </c>
      <c r="T2577">
        <v>1808153.619999995</v>
      </c>
    </row>
    <row r="2578" spans="1:20" x14ac:dyDescent="0.25">
      <c r="A2578" t="s">
        <v>5837</v>
      </c>
      <c r="B2578" t="str">
        <f>tbl_Facturas[[#This Row],[Factura]] &amp; "|" &amp; tbl_Facturas[[#This Row],[Proyecto OK]] &amp; "|" &amp; TEXT(tbl_Facturas[[#This Row],[Horas o Viaje]],"0.00") &amp; "|" &amp; TEXT(tbl_Facturas[[#This Row],[Costo unitario]],"0.00")</f>
        <v>2623|Metra New Auburn|1.00|300.00</v>
      </c>
      <c r="C2578">
        <v>2623</v>
      </c>
      <c r="D2578">
        <v>198</v>
      </c>
      <c r="E2578" t="s">
        <v>5916</v>
      </c>
      <c r="G2578" t="s">
        <v>31</v>
      </c>
      <c r="H2578" t="s">
        <v>2652</v>
      </c>
      <c r="I2578" s="134" t="s">
        <v>5330</v>
      </c>
      <c r="J2578" t="s">
        <v>894</v>
      </c>
      <c r="K2578" t="s">
        <v>5360</v>
      </c>
      <c r="L2578">
        <v>2128</v>
      </c>
      <c r="M2578" t="s">
        <v>895</v>
      </c>
      <c r="P2578">
        <v>1</v>
      </c>
      <c r="Q2578">
        <v>300</v>
      </c>
      <c r="R2578">
        <v>300</v>
      </c>
      <c r="S2578">
        <f>IFERROR(_xlfn.XLOOKUP(tbl_Facturas[[#This Row],[Key_Fact]],tbl_Manifiestos[Key_Manif],tbl_Manifiestos[Pagado a Broker],0),0)</f>
        <v>279</v>
      </c>
      <c r="T2578">
        <v>1808453.619999995</v>
      </c>
    </row>
    <row r="2579" spans="1:20" x14ac:dyDescent="0.25">
      <c r="A2579" t="s">
        <v>5837</v>
      </c>
      <c r="B2579" t="str">
        <f>tbl_Facturas[[#This Row],[Factura]] &amp; "|" &amp; tbl_Facturas[[#This Row],[Proyecto OK]] &amp; "|" &amp; TEXT(tbl_Facturas[[#This Row],[Horas o Viaje]],"0.00") &amp; "|" &amp; TEXT(tbl_Facturas[[#This Row],[Costo unitario]],"0.00")</f>
        <v>2623|Metra New Auburn|1.00|300.00</v>
      </c>
      <c r="C2579">
        <v>2623</v>
      </c>
      <c r="D2579">
        <v>198</v>
      </c>
      <c r="E2579" t="s">
        <v>5916</v>
      </c>
      <c r="G2579" t="s">
        <v>31</v>
      </c>
      <c r="H2579" t="s">
        <v>2653</v>
      </c>
      <c r="I2579" s="134" t="s">
        <v>5330</v>
      </c>
      <c r="J2579" t="s">
        <v>894</v>
      </c>
      <c r="K2579" t="s">
        <v>5360</v>
      </c>
      <c r="L2579">
        <v>2128</v>
      </c>
      <c r="M2579" t="s">
        <v>895</v>
      </c>
      <c r="P2579">
        <v>1</v>
      </c>
      <c r="Q2579">
        <v>300</v>
      </c>
      <c r="R2579">
        <v>300</v>
      </c>
      <c r="S2579">
        <f>IFERROR(_xlfn.XLOOKUP(tbl_Facturas[[#This Row],[Key_Fact]],tbl_Manifiestos[Key_Manif],tbl_Manifiestos[Pagado a Broker],0),0)</f>
        <v>279</v>
      </c>
      <c r="T2579">
        <v>1808753.619999995</v>
      </c>
    </row>
    <row r="2580" spans="1:20" x14ac:dyDescent="0.25">
      <c r="A2580" t="s">
        <v>5837</v>
      </c>
      <c r="B2580" t="str">
        <f>tbl_Facturas[[#This Row],[Factura]] &amp; "|" &amp; tbl_Facturas[[#This Row],[Proyecto OK]] &amp; "|" &amp; TEXT(tbl_Facturas[[#This Row],[Horas o Viaje]],"0.00") &amp; "|" &amp; TEXT(tbl_Facturas[[#This Row],[Costo unitario]],"0.00")</f>
        <v>2623|Metra New Auburn|1.00|300.00</v>
      </c>
      <c r="C2580">
        <v>2623</v>
      </c>
      <c r="D2580">
        <v>198</v>
      </c>
      <c r="E2580" t="s">
        <v>5916</v>
      </c>
      <c r="G2580" t="s">
        <v>31</v>
      </c>
      <c r="H2580" t="s">
        <v>2654</v>
      </c>
      <c r="I2580" s="134" t="s">
        <v>5330</v>
      </c>
      <c r="J2580" t="s">
        <v>894</v>
      </c>
      <c r="K2580" t="s">
        <v>5360</v>
      </c>
      <c r="L2580">
        <v>2128</v>
      </c>
      <c r="M2580" t="s">
        <v>895</v>
      </c>
      <c r="P2580">
        <v>1</v>
      </c>
      <c r="Q2580">
        <v>300</v>
      </c>
      <c r="R2580">
        <v>300</v>
      </c>
      <c r="S2580">
        <f>IFERROR(_xlfn.XLOOKUP(tbl_Facturas[[#This Row],[Key_Fact]],tbl_Manifiestos[Key_Manif],tbl_Manifiestos[Pagado a Broker],0),0)</f>
        <v>279</v>
      </c>
      <c r="T2580">
        <v>1809053.619999995</v>
      </c>
    </row>
    <row r="2581" spans="1:20" x14ac:dyDescent="0.25">
      <c r="A2581" t="s">
        <v>5837</v>
      </c>
      <c r="B2581" t="str">
        <f>tbl_Facturas[[#This Row],[Factura]] &amp; "|" &amp; tbl_Facturas[[#This Row],[Proyecto OK]] &amp; "|" &amp; TEXT(tbl_Facturas[[#This Row],[Horas o Viaje]],"0.00") &amp; "|" &amp; TEXT(tbl_Facturas[[#This Row],[Costo unitario]],"0.00")</f>
        <v>2623|Metra New Auburn|18.91|15.50</v>
      </c>
      <c r="C2581">
        <v>2623</v>
      </c>
      <c r="D2581">
        <v>201</v>
      </c>
      <c r="E2581" t="s">
        <v>1264</v>
      </c>
      <c r="G2581" t="s">
        <v>1400</v>
      </c>
      <c r="H2581" t="s">
        <v>2640</v>
      </c>
      <c r="I2581" s="134" t="s">
        <v>5330</v>
      </c>
      <c r="J2581" t="s">
        <v>894</v>
      </c>
      <c r="K2581" t="s">
        <v>5360</v>
      </c>
      <c r="L2581">
        <v>2128</v>
      </c>
      <c r="M2581" t="s">
        <v>895</v>
      </c>
      <c r="N2581" t="s">
        <v>2655</v>
      </c>
      <c r="O2581" t="s">
        <v>240</v>
      </c>
      <c r="P2581">
        <v>18.91</v>
      </c>
      <c r="Q2581">
        <v>15.5</v>
      </c>
      <c r="R2581">
        <v>293.11</v>
      </c>
      <c r="S2581">
        <f>IFERROR(_xlfn.XLOOKUP(tbl_Facturas[[#This Row],[Key_Fact]],tbl_Manifiestos[Key_Manif],tbl_Manifiestos[Pagado a Broker],0),0)</f>
        <v>0</v>
      </c>
      <c r="T2581">
        <v>1809346.729999996</v>
      </c>
    </row>
    <row r="2582" spans="1:20" x14ac:dyDescent="0.25">
      <c r="A2582" t="s">
        <v>5837</v>
      </c>
      <c r="B2582" t="str">
        <f>tbl_Facturas[[#This Row],[Factura]] &amp; "|" &amp; tbl_Facturas[[#This Row],[Proyecto OK]] &amp; "|" &amp; TEXT(tbl_Facturas[[#This Row],[Horas o Viaje]],"0.00") &amp; "|" &amp; TEXT(tbl_Facturas[[#This Row],[Costo unitario]],"0.00")</f>
        <v>2623|Metra New Auburn|21.16|15.50</v>
      </c>
      <c r="C2582">
        <v>2623</v>
      </c>
      <c r="D2582">
        <v>617</v>
      </c>
      <c r="E2582" t="s">
        <v>27</v>
      </c>
      <c r="G2582" t="s">
        <v>36</v>
      </c>
      <c r="H2582" t="s">
        <v>2641</v>
      </c>
      <c r="I2582" s="134" t="s">
        <v>5330</v>
      </c>
      <c r="J2582" t="s">
        <v>894</v>
      </c>
      <c r="K2582" t="s">
        <v>5360</v>
      </c>
      <c r="L2582">
        <v>2128</v>
      </c>
      <c r="M2582" t="s">
        <v>895</v>
      </c>
      <c r="N2582" t="s">
        <v>2656</v>
      </c>
      <c r="O2582" t="s">
        <v>240</v>
      </c>
      <c r="P2582">
        <v>21.16</v>
      </c>
      <c r="Q2582">
        <v>15.5</v>
      </c>
      <c r="R2582">
        <v>327.98</v>
      </c>
      <c r="S2582">
        <f>IFERROR(_xlfn.XLOOKUP(tbl_Facturas[[#This Row],[Key_Fact]],tbl_Manifiestos[Key_Manif],tbl_Manifiestos[Pagado a Broker],0),0)</f>
        <v>0</v>
      </c>
      <c r="T2582">
        <v>1809674.709999996</v>
      </c>
    </row>
    <row r="2583" spans="1:20" x14ac:dyDescent="0.25">
      <c r="A2583" t="s">
        <v>5837</v>
      </c>
      <c r="B2583" t="str">
        <f>tbl_Facturas[[#This Row],[Factura]] &amp; "|" &amp; tbl_Facturas[[#This Row],[Proyecto OK]] &amp; "|" &amp; TEXT(tbl_Facturas[[#This Row],[Horas o Viaje]],"0.00") &amp; "|" &amp; TEXT(tbl_Facturas[[#This Row],[Costo unitario]],"0.00")</f>
        <v>2623|Metra New Auburn|19.69|15.50</v>
      </c>
      <c r="C2583">
        <v>2623</v>
      </c>
      <c r="D2583">
        <v>198</v>
      </c>
      <c r="E2583" t="s">
        <v>5916</v>
      </c>
      <c r="G2583" t="s">
        <v>31</v>
      </c>
      <c r="H2583" t="s">
        <v>2642</v>
      </c>
      <c r="I2583" s="134" t="s">
        <v>5330</v>
      </c>
      <c r="J2583" t="s">
        <v>894</v>
      </c>
      <c r="K2583" t="s">
        <v>5360</v>
      </c>
      <c r="L2583">
        <v>2128</v>
      </c>
      <c r="M2583" t="s">
        <v>895</v>
      </c>
      <c r="N2583" t="s">
        <v>2657</v>
      </c>
      <c r="O2583" t="s">
        <v>240</v>
      </c>
      <c r="P2583">
        <v>19.690000000000001</v>
      </c>
      <c r="Q2583">
        <v>15.5</v>
      </c>
      <c r="R2583">
        <v>305.2</v>
      </c>
      <c r="S2583">
        <f>IFERROR(_xlfn.XLOOKUP(tbl_Facturas[[#This Row],[Key_Fact]],tbl_Manifiestos[Key_Manif],tbl_Manifiestos[Pagado a Broker],0),0)</f>
        <v>0</v>
      </c>
      <c r="T2583">
        <v>1809979.909999995</v>
      </c>
    </row>
    <row r="2584" spans="1:20" x14ac:dyDescent="0.25">
      <c r="A2584" t="s">
        <v>5837</v>
      </c>
      <c r="B2584" t="str">
        <f>tbl_Facturas[[#This Row],[Factura]] &amp; "|" &amp; tbl_Facturas[[#This Row],[Proyecto OK]] &amp; "|" &amp; TEXT(tbl_Facturas[[#This Row],[Horas o Viaje]],"0.00") &amp; "|" &amp; TEXT(tbl_Facturas[[#This Row],[Costo unitario]],"0.00")</f>
        <v>2623|Metra New Auburn|20.87|15.50</v>
      </c>
      <c r="C2584">
        <v>2623</v>
      </c>
      <c r="D2584">
        <v>198</v>
      </c>
      <c r="E2584" t="s">
        <v>5916</v>
      </c>
      <c r="G2584" t="s">
        <v>31</v>
      </c>
      <c r="H2584" t="s">
        <v>2643</v>
      </c>
      <c r="I2584" s="134" t="s">
        <v>5330</v>
      </c>
      <c r="J2584" t="s">
        <v>894</v>
      </c>
      <c r="K2584" t="s">
        <v>5360</v>
      </c>
      <c r="L2584">
        <v>2128</v>
      </c>
      <c r="M2584" t="s">
        <v>895</v>
      </c>
      <c r="N2584" t="s">
        <v>2658</v>
      </c>
      <c r="O2584" t="s">
        <v>240</v>
      </c>
      <c r="P2584">
        <v>20.87</v>
      </c>
      <c r="Q2584">
        <v>15.5</v>
      </c>
      <c r="R2584">
        <v>323.49</v>
      </c>
      <c r="S2584">
        <f>IFERROR(_xlfn.XLOOKUP(tbl_Facturas[[#This Row],[Key_Fact]],tbl_Manifiestos[Key_Manif],tbl_Manifiestos[Pagado a Broker],0),0)</f>
        <v>0</v>
      </c>
      <c r="T2584">
        <v>1810303.399999995</v>
      </c>
    </row>
    <row r="2585" spans="1:20" x14ac:dyDescent="0.25">
      <c r="A2585" t="s">
        <v>5837</v>
      </c>
      <c r="B2585" t="str">
        <f>tbl_Facturas[[#This Row],[Factura]] &amp; "|" &amp; tbl_Facturas[[#This Row],[Proyecto OK]] &amp; "|" &amp; TEXT(tbl_Facturas[[#This Row],[Horas o Viaje]],"0.00") &amp; "|" &amp; TEXT(tbl_Facturas[[#This Row],[Costo unitario]],"0.00")</f>
        <v>2623|Metra New Auburn|21.65|15.50</v>
      </c>
      <c r="C2585">
        <v>2623</v>
      </c>
      <c r="D2585">
        <v>198</v>
      </c>
      <c r="E2585" t="s">
        <v>5916</v>
      </c>
      <c r="G2585" t="s">
        <v>31</v>
      </c>
      <c r="H2585" t="s">
        <v>2644</v>
      </c>
      <c r="I2585" s="134" t="s">
        <v>5330</v>
      </c>
      <c r="J2585" t="s">
        <v>894</v>
      </c>
      <c r="K2585" t="s">
        <v>5360</v>
      </c>
      <c r="L2585">
        <v>2128</v>
      </c>
      <c r="M2585" t="s">
        <v>895</v>
      </c>
      <c r="N2585" t="s">
        <v>2659</v>
      </c>
      <c r="O2585" t="s">
        <v>240</v>
      </c>
      <c r="P2585">
        <v>21.65</v>
      </c>
      <c r="Q2585">
        <v>15.5</v>
      </c>
      <c r="R2585">
        <v>335.58</v>
      </c>
      <c r="S2585">
        <f>IFERROR(_xlfn.XLOOKUP(tbl_Facturas[[#This Row],[Key_Fact]],tbl_Manifiestos[Key_Manif],tbl_Manifiestos[Pagado a Broker],0),0)</f>
        <v>0</v>
      </c>
      <c r="T2585">
        <v>1810638.979999996</v>
      </c>
    </row>
    <row r="2586" spans="1:20" x14ac:dyDescent="0.25">
      <c r="A2586" t="s">
        <v>5837</v>
      </c>
      <c r="B2586" t="str">
        <f>tbl_Facturas[[#This Row],[Factura]] &amp; "|" &amp; tbl_Facturas[[#This Row],[Proyecto OK]] &amp; "|" &amp; TEXT(tbl_Facturas[[#This Row],[Horas o Viaje]],"0.00") &amp; "|" &amp; TEXT(tbl_Facturas[[#This Row],[Costo unitario]],"0.00")</f>
        <v>2623|Metra New Auburn|20.51|15.50</v>
      </c>
      <c r="C2586">
        <v>2623</v>
      </c>
      <c r="D2586">
        <v>198</v>
      </c>
      <c r="E2586" t="s">
        <v>5916</v>
      </c>
      <c r="G2586" t="s">
        <v>31</v>
      </c>
      <c r="H2586" t="s">
        <v>2645</v>
      </c>
      <c r="I2586" s="134" t="s">
        <v>5330</v>
      </c>
      <c r="J2586" t="s">
        <v>894</v>
      </c>
      <c r="K2586" t="s">
        <v>5360</v>
      </c>
      <c r="L2586">
        <v>2128</v>
      </c>
      <c r="M2586" t="s">
        <v>895</v>
      </c>
      <c r="N2586" t="s">
        <v>2660</v>
      </c>
      <c r="O2586" t="s">
        <v>240</v>
      </c>
      <c r="P2586">
        <v>20.51</v>
      </c>
      <c r="Q2586">
        <v>15.5</v>
      </c>
      <c r="R2586">
        <v>317.91000000000003</v>
      </c>
      <c r="S2586">
        <f>IFERROR(_xlfn.XLOOKUP(tbl_Facturas[[#This Row],[Key_Fact]],tbl_Manifiestos[Key_Manif],tbl_Manifiestos[Pagado a Broker],0),0)</f>
        <v>0</v>
      </c>
      <c r="T2586">
        <v>1810956.889999995</v>
      </c>
    </row>
    <row r="2587" spans="1:20" x14ac:dyDescent="0.25">
      <c r="A2587" t="s">
        <v>5837</v>
      </c>
      <c r="B2587" t="str">
        <f>tbl_Facturas[[#This Row],[Factura]] &amp; "|" &amp; tbl_Facturas[[#This Row],[Proyecto OK]] &amp; "|" &amp; TEXT(tbl_Facturas[[#This Row],[Horas o Viaje]],"0.00") &amp; "|" &amp; TEXT(tbl_Facturas[[#This Row],[Costo unitario]],"0.00")</f>
        <v>2623|Metra New Auburn|20.92|15.50</v>
      </c>
      <c r="C2587">
        <v>2623</v>
      </c>
      <c r="D2587">
        <v>67</v>
      </c>
      <c r="E2587" t="s">
        <v>27</v>
      </c>
      <c r="G2587" t="s">
        <v>28</v>
      </c>
      <c r="H2587" t="s">
        <v>2646</v>
      </c>
      <c r="I2587" s="134" t="s">
        <v>5330</v>
      </c>
      <c r="J2587" t="s">
        <v>894</v>
      </c>
      <c r="K2587" t="s">
        <v>5360</v>
      </c>
      <c r="L2587">
        <v>2128</v>
      </c>
      <c r="M2587" t="s">
        <v>895</v>
      </c>
      <c r="N2587" t="s">
        <v>2661</v>
      </c>
      <c r="O2587" t="s">
        <v>240</v>
      </c>
      <c r="P2587">
        <v>20.92</v>
      </c>
      <c r="Q2587">
        <v>15.5</v>
      </c>
      <c r="R2587">
        <v>324.26</v>
      </c>
      <c r="S2587">
        <f>IFERROR(_xlfn.XLOOKUP(tbl_Facturas[[#This Row],[Key_Fact]],tbl_Manifiestos[Key_Manif],tbl_Manifiestos[Pagado a Broker],0),0)</f>
        <v>0</v>
      </c>
      <c r="T2587">
        <v>1811281.149999995</v>
      </c>
    </row>
    <row r="2588" spans="1:20" x14ac:dyDescent="0.25">
      <c r="A2588" t="s">
        <v>5837</v>
      </c>
      <c r="B2588" t="str">
        <f>tbl_Facturas[[#This Row],[Factura]] &amp; "|" &amp; tbl_Facturas[[#This Row],[Proyecto OK]] &amp; "|" &amp; TEXT(tbl_Facturas[[#This Row],[Horas o Viaje]],"0.00") &amp; "|" &amp; TEXT(tbl_Facturas[[#This Row],[Costo unitario]],"0.00")</f>
        <v>2623|Metra New Auburn|19.89|15.50</v>
      </c>
      <c r="C2588">
        <v>2623</v>
      </c>
      <c r="D2588">
        <v>67</v>
      </c>
      <c r="E2588" t="s">
        <v>27</v>
      </c>
      <c r="G2588" t="s">
        <v>28</v>
      </c>
      <c r="H2588" t="s">
        <v>2647</v>
      </c>
      <c r="I2588" s="134" t="s">
        <v>5330</v>
      </c>
      <c r="J2588" t="s">
        <v>894</v>
      </c>
      <c r="K2588" t="s">
        <v>5360</v>
      </c>
      <c r="L2588">
        <v>2128</v>
      </c>
      <c r="M2588" t="s">
        <v>895</v>
      </c>
      <c r="N2588" t="s">
        <v>2662</v>
      </c>
      <c r="O2588" t="s">
        <v>240</v>
      </c>
      <c r="P2588">
        <v>19.89</v>
      </c>
      <c r="Q2588">
        <v>15.5</v>
      </c>
      <c r="R2588">
        <v>308.3</v>
      </c>
      <c r="S2588">
        <f>IFERROR(_xlfn.XLOOKUP(tbl_Facturas[[#This Row],[Key_Fact]],tbl_Manifiestos[Key_Manif],tbl_Manifiestos[Pagado a Broker],0),0)</f>
        <v>0</v>
      </c>
      <c r="T2588">
        <v>1811589.449999996</v>
      </c>
    </row>
    <row r="2589" spans="1:20" x14ac:dyDescent="0.25">
      <c r="A2589" t="s">
        <v>5837</v>
      </c>
      <c r="B2589" t="str">
        <f>tbl_Facturas[[#This Row],[Factura]] &amp; "|" &amp; tbl_Facturas[[#This Row],[Proyecto OK]] &amp; "|" &amp; TEXT(tbl_Facturas[[#This Row],[Horas o Viaje]],"0.00") &amp; "|" &amp; TEXT(tbl_Facturas[[#This Row],[Costo unitario]],"0.00")</f>
        <v>2623|Metra New Auburn|19.57|15.50</v>
      </c>
      <c r="C2589">
        <v>2623</v>
      </c>
      <c r="D2589">
        <v>67</v>
      </c>
      <c r="E2589" t="s">
        <v>27</v>
      </c>
      <c r="G2589" t="s">
        <v>28</v>
      </c>
      <c r="H2589" t="s">
        <v>2648</v>
      </c>
      <c r="I2589" s="134" t="s">
        <v>5330</v>
      </c>
      <c r="J2589" t="s">
        <v>894</v>
      </c>
      <c r="K2589" t="s">
        <v>5360</v>
      </c>
      <c r="L2589">
        <v>2128</v>
      </c>
      <c r="M2589" t="s">
        <v>895</v>
      </c>
      <c r="N2589" t="s">
        <v>2663</v>
      </c>
      <c r="O2589" t="s">
        <v>240</v>
      </c>
      <c r="P2589">
        <v>19.57</v>
      </c>
      <c r="Q2589">
        <v>15.5</v>
      </c>
      <c r="R2589">
        <v>303.33999999999997</v>
      </c>
      <c r="S2589">
        <f>IFERROR(_xlfn.XLOOKUP(tbl_Facturas[[#This Row],[Key_Fact]],tbl_Manifiestos[Key_Manif],tbl_Manifiestos[Pagado a Broker],0),0)</f>
        <v>0</v>
      </c>
      <c r="T2589">
        <v>1811892.7899999961</v>
      </c>
    </row>
    <row r="2590" spans="1:20" x14ac:dyDescent="0.25">
      <c r="A2590" t="s">
        <v>5837</v>
      </c>
      <c r="B2590" t="str">
        <f>tbl_Facturas[[#This Row],[Factura]] &amp; "|" &amp; tbl_Facturas[[#This Row],[Proyecto OK]] &amp; "|" &amp; TEXT(tbl_Facturas[[#This Row],[Horas o Viaje]],"0.00") &amp; "|" &amp; TEXT(tbl_Facturas[[#This Row],[Costo unitario]],"0.00")</f>
        <v>2623|Metra New Auburn|21.35|15.50</v>
      </c>
      <c r="C2590">
        <v>2623</v>
      </c>
      <c r="D2590">
        <v>617</v>
      </c>
      <c r="E2590" t="s">
        <v>27</v>
      </c>
      <c r="G2590" t="s">
        <v>36</v>
      </c>
      <c r="H2590" t="s">
        <v>2649</v>
      </c>
      <c r="I2590" s="134" t="s">
        <v>5330</v>
      </c>
      <c r="J2590" t="s">
        <v>894</v>
      </c>
      <c r="K2590" t="s">
        <v>5360</v>
      </c>
      <c r="L2590">
        <v>2128</v>
      </c>
      <c r="M2590" t="s">
        <v>895</v>
      </c>
      <c r="N2590" t="s">
        <v>2664</v>
      </c>
      <c r="O2590" t="s">
        <v>240</v>
      </c>
      <c r="P2590">
        <v>21.35</v>
      </c>
      <c r="Q2590">
        <v>15.5</v>
      </c>
      <c r="R2590">
        <v>330.93</v>
      </c>
      <c r="S2590">
        <f>IFERROR(_xlfn.XLOOKUP(tbl_Facturas[[#This Row],[Key_Fact]],tbl_Manifiestos[Key_Manif],tbl_Manifiestos[Pagado a Broker],0),0)</f>
        <v>0</v>
      </c>
      <c r="T2590">
        <v>1812223.719999996</v>
      </c>
    </row>
    <row r="2591" spans="1:20" x14ac:dyDescent="0.25">
      <c r="A2591" t="s">
        <v>5837</v>
      </c>
      <c r="B2591" t="str">
        <f>tbl_Facturas[[#This Row],[Factura]] &amp; "|" &amp; tbl_Facturas[[#This Row],[Proyecto OK]] &amp; "|" &amp; TEXT(tbl_Facturas[[#This Row],[Horas o Viaje]],"0.00") &amp; "|" &amp; TEXT(tbl_Facturas[[#This Row],[Costo unitario]],"0.00")</f>
        <v>2623|Metra New Auburn|22.14|15.50</v>
      </c>
      <c r="C2591">
        <v>2623</v>
      </c>
      <c r="D2591">
        <v>617</v>
      </c>
      <c r="E2591" t="s">
        <v>27</v>
      </c>
      <c r="G2591" t="s">
        <v>36</v>
      </c>
      <c r="H2591" t="s">
        <v>2650</v>
      </c>
      <c r="I2591" s="134" t="s">
        <v>5330</v>
      </c>
      <c r="J2591" t="s">
        <v>894</v>
      </c>
      <c r="K2591" t="s">
        <v>5360</v>
      </c>
      <c r="L2591">
        <v>2128</v>
      </c>
      <c r="M2591" t="s">
        <v>895</v>
      </c>
      <c r="N2591" t="s">
        <v>2665</v>
      </c>
      <c r="O2591" t="s">
        <v>240</v>
      </c>
      <c r="P2591">
        <v>22.14</v>
      </c>
      <c r="Q2591">
        <v>15.5</v>
      </c>
      <c r="R2591">
        <v>343.17</v>
      </c>
      <c r="S2591">
        <f>IFERROR(_xlfn.XLOOKUP(tbl_Facturas[[#This Row],[Key_Fact]],tbl_Manifiestos[Key_Manif],tbl_Manifiestos[Pagado a Broker],0),0)</f>
        <v>0</v>
      </c>
      <c r="T2591">
        <v>1812566.889999995</v>
      </c>
    </row>
    <row r="2592" spans="1:20" x14ac:dyDescent="0.25">
      <c r="A2592" t="s">
        <v>5837</v>
      </c>
      <c r="B2592" t="str">
        <f>tbl_Facturas[[#This Row],[Factura]] &amp; "|" &amp; tbl_Facturas[[#This Row],[Proyecto OK]] &amp; "|" &amp; TEXT(tbl_Facturas[[#This Row],[Horas o Viaje]],"0.00") &amp; "|" &amp; TEXT(tbl_Facturas[[#This Row],[Costo unitario]],"0.00")</f>
        <v>2623|Metra New Auburn|23.72|15.50</v>
      </c>
      <c r="C2592">
        <v>2623</v>
      </c>
      <c r="D2592">
        <v>617</v>
      </c>
      <c r="E2592" t="s">
        <v>27</v>
      </c>
      <c r="G2592" t="s">
        <v>36</v>
      </c>
      <c r="H2592" t="s">
        <v>2651</v>
      </c>
      <c r="I2592" s="134" t="s">
        <v>5330</v>
      </c>
      <c r="J2592" t="s">
        <v>894</v>
      </c>
      <c r="K2592" t="s">
        <v>5360</v>
      </c>
      <c r="L2592">
        <v>2128</v>
      </c>
      <c r="M2592" t="s">
        <v>895</v>
      </c>
      <c r="N2592" t="s">
        <v>2666</v>
      </c>
      <c r="O2592" t="s">
        <v>240</v>
      </c>
      <c r="P2592">
        <v>23.72</v>
      </c>
      <c r="Q2592">
        <v>15.5</v>
      </c>
      <c r="R2592">
        <v>367.66</v>
      </c>
      <c r="S2592">
        <f>IFERROR(_xlfn.XLOOKUP(tbl_Facturas[[#This Row],[Key_Fact]],tbl_Manifiestos[Key_Manif],tbl_Manifiestos[Pagado a Broker],0),0)</f>
        <v>0</v>
      </c>
      <c r="T2592">
        <v>1812934.5499999949</v>
      </c>
    </row>
    <row r="2593" spans="1:20" x14ac:dyDescent="0.25">
      <c r="A2593" t="s">
        <v>5837</v>
      </c>
      <c r="B2593" t="str">
        <f>tbl_Facturas[[#This Row],[Factura]] &amp; "|" &amp; tbl_Facturas[[#This Row],[Proyecto OK]] &amp; "|" &amp; TEXT(tbl_Facturas[[#This Row],[Horas o Viaje]],"0.00") &amp; "|" &amp; TEXT(tbl_Facturas[[#This Row],[Costo unitario]],"0.00")</f>
        <v>2623|Metra New Auburn|22.37|15.50</v>
      </c>
      <c r="C2593">
        <v>2623</v>
      </c>
      <c r="D2593">
        <v>198</v>
      </c>
      <c r="E2593" t="s">
        <v>5916</v>
      </c>
      <c r="G2593" t="s">
        <v>31</v>
      </c>
      <c r="H2593" t="s">
        <v>2652</v>
      </c>
      <c r="I2593" s="134" t="s">
        <v>5330</v>
      </c>
      <c r="J2593" t="s">
        <v>894</v>
      </c>
      <c r="K2593" t="s">
        <v>5360</v>
      </c>
      <c r="L2593">
        <v>2128</v>
      </c>
      <c r="M2593" t="s">
        <v>895</v>
      </c>
      <c r="N2593" t="s">
        <v>2667</v>
      </c>
      <c r="O2593" t="s">
        <v>240</v>
      </c>
      <c r="P2593">
        <v>22.37</v>
      </c>
      <c r="Q2593">
        <v>15.5</v>
      </c>
      <c r="R2593">
        <v>346.74</v>
      </c>
      <c r="S2593">
        <f>IFERROR(_xlfn.XLOOKUP(tbl_Facturas[[#This Row],[Key_Fact]],tbl_Manifiestos[Key_Manif],tbl_Manifiestos[Pagado a Broker],0),0)</f>
        <v>0</v>
      </c>
      <c r="T2593">
        <v>1813281.2899999949</v>
      </c>
    </row>
    <row r="2594" spans="1:20" x14ac:dyDescent="0.25">
      <c r="A2594" t="s">
        <v>5837</v>
      </c>
      <c r="B2594" t="str">
        <f>tbl_Facturas[[#This Row],[Factura]] &amp; "|" &amp; tbl_Facturas[[#This Row],[Proyecto OK]] &amp; "|" &amp; TEXT(tbl_Facturas[[#This Row],[Horas o Viaje]],"0.00") &amp; "|" &amp; TEXT(tbl_Facturas[[#This Row],[Costo unitario]],"0.00")</f>
        <v>2623|Metra New Auburn|22.59|15.50</v>
      </c>
      <c r="C2594">
        <v>2623</v>
      </c>
      <c r="D2594">
        <v>198</v>
      </c>
      <c r="E2594" t="s">
        <v>5916</v>
      </c>
      <c r="G2594" t="s">
        <v>31</v>
      </c>
      <c r="H2594" t="s">
        <v>2653</v>
      </c>
      <c r="I2594" s="134" t="s">
        <v>5330</v>
      </c>
      <c r="J2594" t="s">
        <v>894</v>
      </c>
      <c r="K2594" t="s">
        <v>5360</v>
      </c>
      <c r="L2594">
        <v>2128</v>
      </c>
      <c r="M2594" t="s">
        <v>895</v>
      </c>
      <c r="N2594" t="s">
        <v>2668</v>
      </c>
      <c r="O2594" t="s">
        <v>240</v>
      </c>
      <c r="P2594">
        <v>22.59</v>
      </c>
      <c r="Q2594">
        <v>15.5</v>
      </c>
      <c r="R2594">
        <v>350.15</v>
      </c>
      <c r="S2594">
        <f>IFERROR(_xlfn.XLOOKUP(tbl_Facturas[[#This Row],[Key_Fact]],tbl_Manifiestos[Key_Manif],tbl_Manifiestos[Pagado a Broker],0),0)</f>
        <v>0</v>
      </c>
      <c r="T2594">
        <v>1813631.4399999951</v>
      </c>
    </row>
    <row r="2595" spans="1:20" x14ac:dyDescent="0.25">
      <c r="A2595" t="s">
        <v>5837</v>
      </c>
      <c r="B2595" t="str">
        <f>tbl_Facturas[[#This Row],[Factura]] &amp; "|" &amp; tbl_Facturas[[#This Row],[Proyecto OK]] &amp; "|" &amp; TEXT(tbl_Facturas[[#This Row],[Horas o Viaje]],"0.00") &amp; "|" &amp; TEXT(tbl_Facturas[[#This Row],[Costo unitario]],"0.00")</f>
        <v>2623|Metra New Auburn|21.26|15.50</v>
      </c>
      <c r="C2595">
        <v>2623</v>
      </c>
      <c r="D2595">
        <v>198</v>
      </c>
      <c r="E2595" t="s">
        <v>5916</v>
      </c>
      <c r="G2595" t="s">
        <v>31</v>
      </c>
      <c r="H2595" t="s">
        <v>2654</v>
      </c>
      <c r="I2595" s="134" t="s">
        <v>5330</v>
      </c>
      <c r="J2595" t="s">
        <v>894</v>
      </c>
      <c r="K2595" t="s">
        <v>5360</v>
      </c>
      <c r="L2595">
        <v>2128</v>
      </c>
      <c r="M2595" t="s">
        <v>895</v>
      </c>
      <c r="N2595" t="s">
        <v>2669</v>
      </c>
      <c r="O2595" t="s">
        <v>240</v>
      </c>
      <c r="P2595">
        <v>21.26</v>
      </c>
      <c r="Q2595">
        <v>15.5</v>
      </c>
      <c r="R2595">
        <v>329.53</v>
      </c>
      <c r="S2595">
        <f>IFERROR(_xlfn.XLOOKUP(tbl_Facturas[[#This Row],[Key_Fact]],tbl_Manifiestos[Key_Manif],tbl_Manifiestos[Pagado a Broker],0),0)</f>
        <v>0</v>
      </c>
      <c r="T2595">
        <v>1813960.9699999951</v>
      </c>
    </row>
    <row r="2596" spans="1:20" x14ac:dyDescent="0.25">
      <c r="A2596" t="s">
        <v>5837</v>
      </c>
      <c r="B2596" t="str">
        <f>tbl_Facturas[[#This Row],[Factura]] &amp; "|" &amp; tbl_Facturas[[#This Row],[Proyecto OK]] &amp; "|" &amp; TEXT(tbl_Facturas[[#This Row],[Horas o Viaje]],"0.00") &amp; "|" &amp; TEXT(tbl_Facturas[[#This Row],[Costo unitario]],"0.00")</f>
        <v>2623|Metra New Auburn|66.77|16.45</v>
      </c>
      <c r="C2596">
        <v>2623</v>
      </c>
      <c r="D2596">
        <v>4</v>
      </c>
      <c r="E2596" t="s">
        <v>1875</v>
      </c>
      <c r="G2596" t="s">
        <v>1750</v>
      </c>
      <c r="H2596" t="s">
        <v>2638</v>
      </c>
      <c r="I2596" s="134" t="s">
        <v>5330</v>
      </c>
      <c r="J2596" t="s">
        <v>894</v>
      </c>
      <c r="K2596" t="s">
        <v>5360</v>
      </c>
      <c r="L2596">
        <v>2128</v>
      </c>
      <c r="M2596" t="s">
        <v>911</v>
      </c>
      <c r="N2596" t="s">
        <v>2670</v>
      </c>
      <c r="P2596">
        <v>66.77</v>
      </c>
      <c r="Q2596">
        <v>16.45</v>
      </c>
      <c r="R2596">
        <v>1098.3699999999999</v>
      </c>
      <c r="S2596">
        <f>IFERROR(_xlfn.XLOOKUP(tbl_Facturas[[#This Row],[Key_Fact]],tbl_Manifiestos[Key_Manif],tbl_Manifiestos[Pagado a Broker],0),0)</f>
        <v>0</v>
      </c>
      <c r="T2596">
        <v>1815059.339999995</v>
      </c>
    </row>
    <row r="2597" spans="1:20" x14ac:dyDescent="0.25">
      <c r="A2597" t="s">
        <v>5837</v>
      </c>
      <c r="B2597" t="str">
        <f>tbl_Facturas[[#This Row],[Factura]] &amp; "|" &amp; tbl_Facturas[[#This Row],[Proyecto OK]] &amp; "|" &amp; TEXT(tbl_Facturas[[#This Row],[Horas o Viaje]],"0.00") &amp; "|" &amp; TEXT(tbl_Facturas[[#This Row],[Costo unitario]],"0.00")</f>
        <v>2623|Metra New Auburn|64.00|16.45</v>
      </c>
      <c r="C2597">
        <v>2623</v>
      </c>
      <c r="D2597">
        <v>50</v>
      </c>
      <c r="E2597" t="s">
        <v>5329</v>
      </c>
      <c r="G2597" t="s">
        <v>2384</v>
      </c>
      <c r="H2597" t="s">
        <v>2639</v>
      </c>
      <c r="I2597" s="134" t="s">
        <v>5330</v>
      </c>
      <c r="J2597" t="s">
        <v>894</v>
      </c>
      <c r="K2597" t="s">
        <v>5360</v>
      </c>
      <c r="L2597">
        <v>2128</v>
      </c>
      <c r="M2597" t="s">
        <v>911</v>
      </c>
      <c r="N2597" t="s">
        <v>2671</v>
      </c>
      <c r="P2597">
        <v>64</v>
      </c>
      <c r="Q2597">
        <v>16.45</v>
      </c>
      <c r="R2597">
        <v>1052.8</v>
      </c>
      <c r="S2597">
        <f>IFERROR(_xlfn.XLOOKUP(tbl_Facturas[[#This Row],[Key_Fact]],tbl_Manifiestos[Key_Manif],tbl_Manifiestos[Pagado a Broker],0),0)</f>
        <v>0</v>
      </c>
      <c r="T2597">
        <v>1816112.139999995</v>
      </c>
    </row>
    <row r="2598" spans="1:20" x14ac:dyDescent="0.25">
      <c r="A2598" t="s">
        <v>5837</v>
      </c>
      <c r="B2598" t="str">
        <f>tbl_Facturas[[#This Row],[Factura]] &amp; "|" &amp; tbl_Facturas[[#This Row],[Proyecto OK]] &amp; "|" &amp; TEXT(tbl_Facturas[[#This Row],[Horas o Viaje]],"0.00") &amp; "|" &amp; TEXT(tbl_Facturas[[#This Row],[Costo unitario]],"0.00")</f>
        <v>2624|115th Metra|3.00|250.00</v>
      </c>
      <c r="C2598">
        <v>2624</v>
      </c>
      <c r="D2598">
        <v>371</v>
      </c>
      <c r="E2598" t="s">
        <v>1808</v>
      </c>
      <c r="G2598" t="s">
        <v>1940</v>
      </c>
      <c r="H2598" t="s">
        <v>2672</v>
      </c>
      <c r="I2598" s="134" t="s">
        <v>5343</v>
      </c>
      <c r="J2598" t="s">
        <v>1346</v>
      </c>
      <c r="K2598" t="s">
        <v>1346</v>
      </c>
      <c r="M2598" t="s">
        <v>895</v>
      </c>
      <c r="P2598">
        <v>3</v>
      </c>
      <c r="Q2598">
        <v>250</v>
      </c>
      <c r="R2598">
        <v>750</v>
      </c>
      <c r="S2598">
        <f>IFERROR(_xlfn.XLOOKUP(tbl_Facturas[[#This Row],[Key_Fact]],tbl_Manifiestos[Key_Manif],tbl_Manifiestos[Pagado a Broker],0),0)</f>
        <v>0</v>
      </c>
      <c r="T2598">
        <v>1816862.139999995</v>
      </c>
    </row>
    <row r="2599" spans="1:20" x14ac:dyDescent="0.25">
      <c r="A2599" t="s">
        <v>5837</v>
      </c>
      <c r="B2599" t="str">
        <f>tbl_Facturas[[#This Row],[Factura]] &amp; "|" &amp; tbl_Facturas[[#This Row],[Proyecto OK]] &amp; "|" &amp; TEXT(tbl_Facturas[[#This Row],[Horas o Viaje]],"0.00") &amp; "|" &amp; TEXT(tbl_Facturas[[#This Row],[Costo unitario]],"0.00")</f>
        <v>2624|115th Metra|1.00|250.00</v>
      </c>
      <c r="C2599">
        <v>2624</v>
      </c>
      <c r="D2599">
        <v>617</v>
      </c>
      <c r="E2599" t="s">
        <v>27</v>
      </c>
      <c r="G2599" t="s">
        <v>36</v>
      </c>
      <c r="H2599" t="s">
        <v>2673</v>
      </c>
      <c r="I2599" s="134" t="s">
        <v>5343</v>
      </c>
      <c r="J2599" t="s">
        <v>1346</v>
      </c>
      <c r="K2599" t="s">
        <v>1346</v>
      </c>
      <c r="M2599" t="s">
        <v>895</v>
      </c>
      <c r="P2599">
        <v>1</v>
      </c>
      <c r="Q2599">
        <v>250</v>
      </c>
      <c r="R2599">
        <v>250</v>
      </c>
      <c r="S2599">
        <f>IFERROR(_xlfn.XLOOKUP(tbl_Facturas[[#This Row],[Key_Fact]],tbl_Manifiestos[Key_Manif],tbl_Manifiestos[Pagado a Broker],0),0)</f>
        <v>232.5</v>
      </c>
      <c r="T2599">
        <v>1817112.139999995</v>
      </c>
    </row>
    <row r="2600" spans="1:20" x14ac:dyDescent="0.25">
      <c r="A2600" t="s">
        <v>5837</v>
      </c>
      <c r="B2600" t="str">
        <f>tbl_Facturas[[#This Row],[Factura]] &amp; "|" &amp; tbl_Facturas[[#This Row],[Proyecto OK]] &amp; "|" &amp; TEXT(tbl_Facturas[[#This Row],[Horas o Viaje]],"0.00") &amp; "|" &amp; TEXT(tbl_Facturas[[#This Row],[Costo unitario]],"0.00")</f>
        <v>2624|115th Metra|1.00|250.00</v>
      </c>
      <c r="C2600">
        <v>2624</v>
      </c>
      <c r="D2600">
        <v>617</v>
      </c>
      <c r="E2600" t="s">
        <v>27</v>
      </c>
      <c r="G2600" t="s">
        <v>36</v>
      </c>
      <c r="H2600" t="s">
        <v>2674</v>
      </c>
      <c r="I2600" s="134" t="s">
        <v>5343</v>
      </c>
      <c r="J2600" t="s">
        <v>1346</v>
      </c>
      <c r="K2600" t="s">
        <v>1346</v>
      </c>
      <c r="M2600" t="s">
        <v>895</v>
      </c>
      <c r="P2600">
        <v>1</v>
      </c>
      <c r="Q2600">
        <v>250</v>
      </c>
      <c r="R2600">
        <v>250</v>
      </c>
      <c r="S2600">
        <f>IFERROR(_xlfn.XLOOKUP(tbl_Facturas[[#This Row],[Key_Fact]],tbl_Manifiestos[Key_Manif],tbl_Manifiestos[Pagado a Broker],0),0)</f>
        <v>232.5</v>
      </c>
      <c r="T2600">
        <v>1817362.139999995</v>
      </c>
    </row>
    <row r="2601" spans="1:20" x14ac:dyDescent="0.25">
      <c r="A2601" t="s">
        <v>5837</v>
      </c>
      <c r="B2601" t="str">
        <f>tbl_Facturas[[#This Row],[Factura]] &amp; "|" &amp; tbl_Facturas[[#This Row],[Proyecto OK]] &amp; "|" &amp; TEXT(tbl_Facturas[[#This Row],[Horas o Viaje]],"0.00") &amp; "|" &amp; TEXT(tbl_Facturas[[#This Row],[Costo unitario]],"0.00")</f>
        <v>2624|115th Metra|1.00|250.00</v>
      </c>
      <c r="C2601">
        <v>2624</v>
      </c>
      <c r="D2601">
        <v>617</v>
      </c>
      <c r="E2601" t="s">
        <v>27</v>
      </c>
      <c r="G2601" t="s">
        <v>36</v>
      </c>
      <c r="H2601" t="s">
        <v>2675</v>
      </c>
      <c r="I2601" s="134" t="s">
        <v>5343</v>
      </c>
      <c r="J2601" t="s">
        <v>1346</v>
      </c>
      <c r="K2601" t="s">
        <v>1346</v>
      </c>
      <c r="M2601" t="s">
        <v>895</v>
      </c>
      <c r="P2601">
        <v>1</v>
      </c>
      <c r="Q2601">
        <v>250</v>
      </c>
      <c r="R2601">
        <v>250</v>
      </c>
      <c r="S2601">
        <f>IFERROR(_xlfn.XLOOKUP(tbl_Facturas[[#This Row],[Key_Fact]],tbl_Manifiestos[Key_Manif],tbl_Manifiestos[Pagado a Broker],0),0)</f>
        <v>232.5</v>
      </c>
      <c r="T2601">
        <v>1817612.139999995</v>
      </c>
    </row>
    <row r="2602" spans="1:20" x14ac:dyDescent="0.25">
      <c r="A2602" t="s">
        <v>5837</v>
      </c>
      <c r="B2602" t="str">
        <f>tbl_Facturas[[#This Row],[Factura]] &amp; "|" &amp; tbl_Facturas[[#This Row],[Proyecto OK]] &amp; "|" &amp; TEXT(tbl_Facturas[[#This Row],[Horas o Viaje]],"0.00") &amp; "|" &amp; TEXT(tbl_Facturas[[#This Row],[Costo unitario]],"0.00")</f>
        <v>2624|115th Metra|1.00|250.00</v>
      </c>
      <c r="C2602">
        <v>2624</v>
      </c>
      <c r="D2602">
        <v>617</v>
      </c>
      <c r="E2602" t="s">
        <v>27</v>
      </c>
      <c r="G2602" t="s">
        <v>36</v>
      </c>
      <c r="H2602" t="s">
        <v>2676</v>
      </c>
      <c r="I2602" s="134" t="s">
        <v>5343</v>
      </c>
      <c r="J2602" t="s">
        <v>1346</v>
      </c>
      <c r="K2602" t="s">
        <v>1346</v>
      </c>
      <c r="M2602" t="s">
        <v>895</v>
      </c>
      <c r="P2602">
        <v>1</v>
      </c>
      <c r="Q2602">
        <v>250</v>
      </c>
      <c r="R2602">
        <v>250</v>
      </c>
      <c r="S2602">
        <f>IFERROR(_xlfn.XLOOKUP(tbl_Facturas[[#This Row],[Key_Fact]],tbl_Manifiestos[Key_Manif],tbl_Manifiestos[Pagado a Broker],0),0)</f>
        <v>232.5</v>
      </c>
      <c r="T2602">
        <v>1817862.139999995</v>
      </c>
    </row>
    <row r="2603" spans="1:20" x14ac:dyDescent="0.25">
      <c r="A2603" t="s">
        <v>5837</v>
      </c>
      <c r="B2603" t="str">
        <f>tbl_Facturas[[#This Row],[Factura]] &amp; "|" &amp; tbl_Facturas[[#This Row],[Proyecto OK]] &amp; "|" &amp; TEXT(tbl_Facturas[[#This Row],[Horas o Viaje]],"0.00") &amp; "|" &amp; TEXT(tbl_Facturas[[#This Row],[Costo unitario]],"0.00")</f>
        <v>2624|115th Metra|4.00|250.00</v>
      </c>
      <c r="C2603">
        <v>2624</v>
      </c>
      <c r="D2603">
        <v>28</v>
      </c>
      <c r="E2603" t="s">
        <v>5309</v>
      </c>
      <c r="G2603" t="s">
        <v>1285</v>
      </c>
      <c r="H2603" t="s">
        <v>2677</v>
      </c>
      <c r="I2603" s="134" t="s">
        <v>5343</v>
      </c>
      <c r="J2603" t="s">
        <v>1346</v>
      </c>
      <c r="K2603" t="s">
        <v>1346</v>
      </c>
      <c r="M2603" t="s">
        <v>895</v>
      </c>
      <c r="P2603">
        <v>4</v>
      </c>
      <c r="Q2603">
        <v>250</v>
      </c>
      <c r="R2603">
        <v>1000</v>
      </c>
      <c r="S2603">
        <f>IFERROR(_xlfn.XLOOKUP(tbl_Facturas[[#This Row],[Key_Fact]],tbl_Manifiestos[Key_Manif],tbl_Manifiestos[Pagado a Broker],0),0)</f>
        <v>0</v>
      </c>
      <c r="T2603">
        <v>1818862.139999995</v>
      </c>
    </row>
    <row r="2604" spans="1:20" x14ac:dyDescent="0.25">
      <c r="A2604" t="s">
        <v>5837</v>
      </c>
      <c r="B2604" t="str">
        <f>tbl_Facturas[[#This Row],[Factura]] &amp; "|" &amp; tbl_Facturas[[#This Row],[Proyecto OK]] &amp; "|" &amp; TEXT(tbl_Facturas[[#This Row],[Horas o Viaje]],"0.00") &amp; "|" &amp; TEXT(tbl_Facturas[[#This Row],[Costo unitario]],"0.00")</f>
        <v>2625|Obama Presidential Library|4.25|120.00</v>
      </c>
      <c r="C2604">
        <v>2625</v>
      </c>
      <c r="D2604">
        <v>308</v>
      </c>
      <c r="E2604" t="s">
        <v>16</v>
      </c>
      <c r="G2604" t="s">
        <v>17</v>
      </c>
      <c r="H2604" t="s">
        <v>2678</v>
      </c>
      <c r="I2604" s="134" t="s">
        <v>5344</v>
      </c>
      <c r="J2604" t="s">
        <v>2679</v>
      </c>
      <c r="K2604" t="s">
        <v>2679</v>
      </c>
      <c r="N2604" t="s">
        <v>2680</v>
      </c>
      <c r="P2604">
        <v>4.25</v>
      </c>
      <c r="Q2604">
        <v>120</v>
      </c>
      <c r="R2604">
        <v>510</v>
      </c>
      <c r="S2604">
        <f>IFERROR(_xlfn.XLOOKUP(tbl_Facturas[[#This Row],[Key_Fact]],tbl_Manifiestos[Key_Manif],tbl_Manifiestos[Pagado a Broker],0),0)</f>
        <v>474.3</v>
      </c>
      <c r="T2604">
        <v>1819372.139999995</v>
      </c>
    </row>
    <row r="2605" spans="1:20" x14ac:dyDescent="0.25">
      <c r="A2605" t="s">
        <v>5837</v>
      </c>
      <c r="B2605" t="str">
        <f>tbl_Facturas[[#This Row],[Factura]] &amp; "|" &amp; tbl_Facturas[[#This Row],[Proyecto OK]] &amp; "|" &amp; TEXT(tbl_Facturas[[#This Row],[Horas o Viaje]],"0.00") &amp; "|" &amp; TEXT(tbl_Facturas[[#This Row],[Costo unitario]],"0.00")</f>
        <v>2625|Obama Presidential Library|8.00|120.00</v>
      </c>
      <c r="C2605">
        <v>2625</v>
      </c>
      <c r="D2605">
        <v>617</v>
      </c>
      <c r="E2605" t="s">
        <v>27</v>
      </c>
      <c r="G2605" t="s">
        <v>36</v>
      </c>
      <c r="H2605" t="s">
        <v>2681</v>
      </c>
      <c r="I2605" s="134" t="s">
        <v>5344</v>
      </c>
      <c r="J2605" t="s">
        <v>2679</v>
      </c>
      <c r="K2605" t="s">
        <v>2679</v>
      </c>
      <c r="N2605" t="s">
        <v>2682</v>
      </c>
      <c r="P2605">
        <v>8</v>
      </c>
      <c r="Q2605">
        <v>120</v>
      </c>
      <c r="R2605">
        <v>960</v>
      </c>
      <c r="S2605">
        <f>IFERROR(_xlfn.XLOOKUP(tbl_Facturas[[#This Row],[Key_Fact]],tbl_Manifiestos[Key_Manif],tbl_Manifiestos[Pagado a Broker],0),0)</f>
        <v>892.80000000000007</v>
      </c>
      <c r="T2605">
        <v>1820332.139999995</v>
      </c>
    </row>
    <row r="2606" spans="1:20" x14ac:dyDescent="0.25">
      <c r="A2606" t="s">
        <v>5837</v>
      </c>
      <c r="B2606" t="str">
        <f>tbl_Facturas[[#This Row],[Factura]] &amp; "|" &amp; tbl_Facturas[[#This Row],[Proyecto OK]] &amp; "|" &amp; TEXT(tbl_Facturas[[#This Row],[Horas o Viaje]],"0.00") &amp; "|" &amp; TEXT(tbl_Facturas[[#This Row],[Costo unitario]],"0.00")</f>
        <v>2625|Obama Presidential Library|9.25|120.00</v>
      </c>
      <c r="C2606">
        <v>2625</v>
      </c>
      <c r="D2606">
        <v>371</v>
      </c>
      <c r="E2606" t="s">
        <v>1808</v>
      </c>
      <c r="G2606" t="s">
        <v>1940</v>
      </c>
      <c r="H2606" t="s">
        <v>2683</v>
      </c>
      <c r="I2606" s="134" t="s">
        <v>5344</v>
      </c>
      <c r="J2606" t="s">
        <v>2679</v>
      </c>
      <c r="K2606" t="s">
        <v>2679</v>
      </c>
      <c r="N2606" t="s">
        <v>2684</v>
      </c>
      <c r="P2606">
        <v>9.25</v>
      </c>
      <c r="Q2606">
        <v>120</v>
      </c>
      <c r="R2606">
        <v>1110</v>
      </c>
      <c r="S2606">
        <f>IFERROR(_xlfn.XLOOKUP(tbl_Facturas[[#This Row],[Key_Fact]],tbl_Manifiestos[Key_Manif],tbl_Manifiestos[Pagado a Broker],0),0)</f>
        <v>0</v>
      </c>
      <c r="T2606">
        <v>1821442.139999995</v>
      </c>
    </row>
    <row r="2607" spans="1:20" x14ac:dyDescent="0.25">
      <c r="A2607" t="s">
        <v>5837</v>
      </c>
      <c r="B2607" t="str">
        <f>tbl_Facturas[[#This Row],[Factura]] &amp; "|" &amp; tbl_Facturas[[#This Row],[Proyecto OK]] &amp; "|" &amp; TEXT(tbl_Facturas[[#This Row],[Horas o Viaje]],"0.00") &amp; "|" &amp; TEXT(tbl_Facturas[[#This Row],[Costo unitario]],"0.00")</f>
        <v>2625|Obama Presidential Library|8.00|120.00</v>
      </c>
      <c r="C2607">
        <v>2625</v>
      </c>
      <c r="D2607">
        <v>617</v>
      </c>
      <c r="E2607" t="s">
        <v>27</v>
      </c>
      <c r="G2607" t="s">
        <v>36</v>
      </c>
      <c r="H2607" t="s">
        <v>2685</v>
      </c>
      <c r="I2607" s="134" t="s">
        <v>5344</v>
      </c>
      <c r="J2607" t="s">
        <v>2679</v>
      </c>
      <c r="K2607" t="s">
        <v>2679</v>
      </c>
      <c r="N2607" t="s">
        <v>2686</v>
      </c>
      <c r="P2607">
        <v>8</v>
      </c>
      <c r="Q2607">
        <v>120</v>
      </c>
      <c r="R2607">
        <v>960</v>
      </c>
      <c r="S2607">
        <f>IFERROR(_xlfn.XLOOKUP(tbl_Facturas[[#This Row],[Key_Fact]],tbl_Manifiestos[Key_Manif],tbl_Manifiestos[Pagado a Broker],0),0)</f>
        <v>892.80000000000007</v>
      </c>
      <c r="T2607">
        <v>1822402.139999995</v>
      </c>
    </row>
    <row r="2608" spans="1:20" x14ac:dyDescent="0.25">
      <c r="A2608" t="s">
        <v>5837</v>
      </c>
      <c r="B2608" t="str">
        <f>tbl_Facturas[[#This Row],[Factura]] &amp; "|" &amp; tbl_Facturas[[#This Row],[Proyecto OK]] &amp; "|" &amp; TEXT(tbl_Facturas[[#This Row],[Horas o Viaje]],"0.00") &amp; "|" &amp; TEXT(tbl_Facturas[[#This Row],[Costo unitario]],"0.00")</f>
        <v>2625|Obama Presidential Library|9.00|120.00</v>
      </c>
      <c r="C2608">
        <v>2625</v>
      </c>
      <c r="D2608">
        <v>566</v>
      </c>
      <c r="E2608" t="s">
        <v>1261</v>
      </c>
      <c r="G2608" t="s">
        <v>2687</v>
      </c>
      <c r="H2608" t="s">
        <v>2688</v>
      </c>
      <c r="I2608" s="134" t="s">
        <v>5344</v>
      </c>
      <c r="J2608" t="s">
        <v>2679</v>
      </c>
      <c r="K2608" t="s">
        <v>2679</v>
      </c>
      <c r="N2608" t="s">
        <v>2689</v>
      </c>
      <c r="P2608">
        <v>9</v>
      </c>
      <c r="Q2608">
        <v>120</v>
      </c>
      <c r="R2608">
        <v>1080</v>
      </c>
      <c r="S2608">
        <f>IFERROR(_xlfn.XLOOKUP(tbl_Facturas[[#This Row],[Key_Fact]],tbl_Manifiestos[Key_Manif],tbl_Manifiestos[Pagado a Broker],0),0)</f>
        <v>0</v>
      </c>
      <c r="T2608">
        <v>1823482.139999995</v>
      </c>
    </row>
    <row r="2609" spans="1:20" x14ac:dyDescent="0.25">
      <c r="A2609" t="s">
        <v>5837</v>
      </c>
      <c r="B2609" t="str">
        <f>tbl_Facturas[[#This Row],[Factura]] &amp; "|" &amp; tbl_Facturas[[#This Row],[Proyecto OK]] &amp; "|" &amp; TEXT(tbl_Facturas[[#This Row],[Horas o Viaje]],"0.00") &amp; "|" &amp; TEXT(tbl_Facturas[[#This Row],[Costo unitario]],"0.00")</f>
        <v>2625|Obama Presidential Library|8.00|120.00</v>
      </c>
      <c r="C2609">
        <v>2625</v>
      </c>
      <c r="D2609">
        <v>76</v>
      </c>
      <c r="E2609" t="s">
        <v>5309</v>
      </c>
      <c r="G2609" t="s">
        <v>1287</v>
      </c>
      <c r="H2609" t="s">
        <v>2690</v>
      </c>
      <c r="I2609" s="134" t="s">
        <v>5344</v>
      </c>
      <c r="J2609" t="s">
        <v>2679</v>
      </c>
      <c r="K2609" t="s">
        <v>2679</v>
      </c>
      <c r="N2609" t="s">
        <v>2691</v>
      </c>
      <c r="P2609">
        <v>8</v>
      </c>
      <c r="Q2609">
        <v>120</v>
      </c>
      <c r="R2609">
        <v>960</v>
      </c>
      <c r="S2609">
        <f>IFERROR(_xlfn.XLOOKUP(tbl_Facturas[[#This Row],[Key_Fact]],tbl_Manifiestos[Key_Manif],tbl_Manifiestos[Pagado a Broker],0),0)</f>
        <v>892.80000000000007</v>
      </c>
      <c r="T2609">
        <v>1824442.139999995</v>
      </c>
    </row>
    <row r="2610" spans="1:20" x14ac:dyDescent="0.25">
      <c r="A2610" t="s">
        <v>5837</v>
      </c>
      <c r="B2610" t="str">
        <f>tbl_Facturas[[#This Row],[Factura]] &amp; "|" &amp; tbl_Facturas[[#This Row],[Proyecto OK]] &amp; "|" &amp; TEXT(tbl_Facturas[[#This Row],[Horas o Viaje]],"0.00") &amp; "|" &amp; TEXT(tbl_Facturas[[#This Row],[Costo unitario]],"0.00")</f>
        <v>2626|CDOT S-603|8.00|115.00</v>
      </c>
      <c r="C2610">
        <v>2626</v>
      </c>
      <c r="D2610">
        <v>102</v>
      </c>
      <c r="E2610" t="s">
        <v>1264</v>
      </c>
      <c r="G2610" t="s">
        <v>1265</v>
      </c>
      <c r="H2610" t="s">
        <v>2692</v>
      </c>
      <c r="I2610" s="134" t="s">
        <v>5311</v>
      </c>
      <c r="J2610" t="s">
        <v>2693</v>
      </c>
      <c r="K2610" s="240" t="s">
        <v>2693</v>
      </c>
      <c r="P2610">
        <v>8</v>
      </c>
      <c r="Q2610">
        <v>115</v>
      </c>
      <c r="R2610">
        <v>920</v>
      </c>
      <c r="S2610">
        <f>IFERROR(_xlfn.XLOOKUP(tbl_Facturas[[#This Row],[Key_Fact]],tbl_Manifiestos[Key_Manif],tbl_Manifiestos[Pagado a Broker],0),0)</f>
        <v>0</v>
      </c>
      <c r="T2610">
        <v>1825362.139999995</v>
      </c>
    </row>
    <row r="2611" spans="1:20" x14ac:dyDescent="0.25">
      <c r="A2611" t="s">
        <v>5837</v>
      </c>
      <c r="B2611" t="str">
        <f>tbl_Facturas[[#This Row],[Factura]] &amp; "|" &amp; tbl_Facturas[[#This Row],[Proyecto OK]] &amp; "|" &amp; TEXT(tbl_Facturas[[#This Row],[Horas o Viaje]],"0.00") &amp; "|" &amp; TEXT(tbl_Facturas[[#This Row],[Costo unitario]],"0.00")</f>
        <v>2626|CDOT S-603|11.50|115.00</v>
      </c>
      <c r="C2611">
        <v>2626</v>
      </c>
      <c r="D2611">
        <v>114</v>
      </c>
      <c r="E2611" t="s">
        <v>27</v>
      </c>
      <c r="G2611" t="s">
        <v>57</v>
      </c>
      <c r="H2611" t="s">
        <v>2694</v>
      </c>
      <c r="I2611" s="134" t="s">
        <v>5311</v>
      </c>
      <c r="J2611" t="s">
        <v>2693</v>
      </c>
      <c r="K2611" s="240" t="s">
        <v>2693</v>
      </c>
      <c r="P2611">
        <v>11.5</v>
      </c>
      <c r="Q2611">
        <v>115</v>
      </c>
      <c r="R2611">
        <v>1322.5</v>
      </c>
      <c r="S2611">
        <f>IFERROR(_xlfn.XLOOKUP(tbl_Facturas[[#This Row],[Key_Fact]],tbl_Manifiestos[Key_Manif],tbl_Manifiestos[Pagado a Broker],0),0)</f>
        <v>1229.925</v>
      </c>
      <c r="T2611">
        <v>1826684.639999995</v>
      </c>
    </row>
    <row r="2612" spans="1:20" x14ac:dyDescent="0.25">
      <c r="A2612" t="s">
        <v>5837</v>
      </c>
      <c r="B2612" t="str">
        <f>tbl_Facturas[[#This Row],[Factura]] &amp; "|" &amp; tbl_Facturas[[#This Row],[Proyecto OK]] &amp; "|" &amp; TEXT(tbl_Facturas[[#This Row],[Horas o Viaje]],"0.00") &amp; "|" &amp; TEXT(tbl_Facturas[[#This Row],[Costo unitario]],"0.00")</f>
        <v>2626|CDOT S-603|8.00|115.00</v>
      </c>
      <c r="C2612">
        <v>2626</v>
      </c>
      <c r="D2612">
        <v>356</v>
      </c>
      <c r="E2612" t="s">
        <v>27</v>
      </c>
      <c r="G2612" t="s">
        <v>122</v>
      </c>
      <c r="H2612" t="s">
        <v>2695</v>
      </c>
      <c r="I2612" s="134" t="s">
        <v>5311</v>
      </c>
      <c r="J2612" t="s">
        <v>2693</v>
      </c>
      <c r="K2612" s="240" t="s">
        <v>2693</v>
      </c>
      <c r="P2612">
        <v>8</v>
      </c>
      <c r="Q2612">
        <v>115</v>
      </c>
      <c r="R2612">
        <v>920</v>
      </c>
      <c r="S2612">
        <f>IFERROR(_xlfn.XLOOKUP(tbl_Facturas[[#This Row],[Key_Fact]],tbl_Manifiestos[Key_Manif],tbl_Manifiestos[Pagado a Broker],0),0)</f>
        <v>0</v>
      </c>
      <c r="T2612">
        <v>1827604.639999995</v>
      </c>
    </row>
    <row r="2613" spans="1:20" x14ac:dyDescent="0.25">
      <c r="A2613" t="s">
        <v>5837</v>
      </c>
      <c r="B2613" t="str">
        <f>tbl_Facturas[[#This Row],[Factura]] &amp; "|" &amp; tbl_Facturas[[#This Row],[Proyecto OK]] &amp; "|" &amp; TEXT(tbl_Facturas[[#This Row],[Horas o Viaje]],"0.00") &amp; "|" &amp; TEXT(tbl_Facturas[[#This Row],[Costo unitario]],"0.00")</f>
        <v>2626|CDOT S-603|9.00|115.00</v>
      </c>
      <c r="C2613">
        <v>2626</v>
      </c>
      <c r="D2613">
        <v>7</v>
      </c>
      <c r="E2613" t="s">
        <v>1264</v>
      </c>
      <c r="G2613" t="s">
        <v>2614</v>
      </c>
      <c r="H2613" t="s">
        <v>2696</v>
      </c>
      <c r="I2613" s="134" t="s">
        <v>5311</v>
      </c>
      <c r="J2613" t="s">
        <v>2693</v>
      </c>
      <c r="K2613" s="240" t="s">
        <v>2693</v>
      </c>
      <c r="P2613">
        <v>9</v>
      </c>
      <c r="Q2613">
        <v>115</v>
      </c>
      <c r="R2613">
        <v>1035</v>
      </c>
      <c r="S2613">
        <f>IFERROR(_xlfn.XLOOKUP(tbl_Facturas[[#This Row],[Key_Fact]],tbl_Manifiestos[Key_Manif],tbl_Manifiestos[Pagado a Broker],0),0)</f>
        <v>962.55000000000007</v>
      </c>
      <c r="T2613">
        <v>1828639.639999995</v>
      </c>
    </row>
    <row r="2614" spans="1:20" x14ac:dyDescent="0.25">
      <c r="A2614" t="s">
        <v>5837</v>
      </c>
      <c r="B2614" t="str">
        <f>tbl_Facturas[[#This Row],[Factura]] &amp; "|" &amp; tbl_Facturas[[#This Row],[Proyecto OK]] &amp; "|" &amp; TEXT(tbl_Facturas[[#This Row],[Horas o Viaje]],"0.00") &amp; "|" &amp; TEXT(tbl_Facturas[[#This Row],[Costo unitario]],"0.00")</f>
        <v>2626|CDOT S-603|7.50|115.00</v>
      </c>
      <c r="C2614">
        <v>2626</v>
      </c>
      <c r="D2614">
        <v>54</v>
      </c>
      <c r="E2614" t="s">
        <v>5305</v>
      </c>
      <c r="G2614" t="s">
        <v>479</v>
      </c>
      <c r="H2614" t="s">
        <v>2697</v>
      </c>
      <c r="I2614" s="134" t="s">
        <v>5311</v>
      </c>
      <c r="J2614" t="s">
        <v>2693</v>
      </c>
      <c r="K2614" s="240" t="s">
        <v>2693</v>
      </c>
      <c r="P2614">
        <v>7.5</v>
      </c>
      <c r="Q2614">
        <v>115</v>
      </c>
      <c r="R2614">
        <v>862.5</v>
      </c>
      <c r="S2614">
        <f>IFERROR(_xlfn.XLOOKUP(tbl_Facturas[[#This Row],[Key_Fact]],tbl_Manifiestos[Key_Manif],tbl_Manifiestos[Pagado a Broker],0),0)</f>
        <v>802.125</v>
      </c>
      <c r="T2614">
        <v>1829502.139999995</v>
      </c>
    </row>
    <row r="2615" spans="1:20" x14ac:dyDescent="0.25">
      <c r="A2615" t="s">
        <v>5837</v>
      </c>
      <c r="B2615" t="str">
        <f>tbl_Facturas[[#This Row],[Factura]] &amp; "|" &amp; tbl_Facturas[[#This Row],[Proyecto OK]] &amp; "|" &amp; TEXT(tbl_Facturas[[#This Row],[Horas o Viaje]],"0.00") &amp; "|" &amp; TEXT(tbl_Facturas[[#This Row],[Costo unitario]],"0.00")</f>
        <v>2626|CDOT S-603|10.50|115.00</v>
      </c>
      <c r="C2615">
        <v>2626</v>
      </c>
      <c r="D2615">
        <v>325</v>
      </c>
      <c r="E2615" t="s">
        <v>27</v>
      </c>
      <c r="G2615" t="s">
        <v>34</v>
      </c>
      <c r="H2615" t="s">
        <v>2698</v>
      </c>
      <c r="I2615" s="134" t="s">
        <v>5311</v>
      </c>
      <c r="J2615" t="s">
        <v>2693</v>
      </c>
      <c r="K2615" s="240" t="s">
        <v>2693</v>
      </c>
      <c r="P2615">
        <v>10.5</v>
      </c>
      <c r="Q2615">
        <v>115</v>
      </c>
      <c r="R2615">
        <v>1207.5</v>
      </c>
      <c r="S2615">
        <f>IFERROR(_xlfn.XLOOKUP(tbl_Facturas[[#This Row],[Key_Fact]],tbl_Manifiestos[Key_Manif],tbl_Manifiestos[Pagado a Broker],0),0)</f>
        <v>0</v>
      </c>
      <c r="T2615">
        <v>1830709.639999995</v>
      </c>
    </row>
    <row r="2616" spans="1:20" x14ac:dyDescent="0.25">
      <c r="A2616" t="s">
        <v>5837</v>
      </c>
      <c r="B2616" t="str">
        <f>tbl_Facturas[[#This Row],[Factura]] &amp; "|" &amp; tbl_Facturas[[#This Row],[Proyecto OK]] &amp; "|" &amp; TEXT(tbl_Facturas[[#This Row],[Horas o Viaje]],"0.00") &amp; "|" &amp; TEXT(tbl_Facturas[[#This Row],[Costo unitario]],"0.00")</f>
        <v>2626|CDOT S-603|7.00|115.00</v>
      </c>
      <c r="C2616">
        <v>2626</v>
      </c>
      <c r="D2616">
        <v>114</v>
      </c>
      <c r="E2616" t="s">
        <v>27</v>
      </c>
      <c r="G2616" t="s">
        <v>57</v>
      </c>
      <c r="H2616" t="s">
        <v>2699</v>
      </c>
      <c r="I2616" s="134" t="s">
        <v>5311</v>
      </c>
      <c r="J2616" t="s">
        <v>2693</v>
      </c>
      <c r="K2616" s="240" t="s">
        <v>2693</v>
      </c>
      <c r="P2616">
        <v>7</v>
      </c>
      <c r="Q2616">
        <v>115</v>
      </c>
      <c r="R2616">
        <v>805</v>
      </c>
      <c r="S2616">
        <f>IFERROR(_xlfn.XLOOKUP(tbl_Facturas[[#This Row],[Key_Fact]],tbl_Manifiestos[Key_Manif],tbl_Manifiestos[Pagado a Broker],0),0)</f>
        <v>748.65000000000009</v>
      </c>
      <c r="T2616">
        <v>1831514.639999995</v>
      </c>
    </row>
    <row r="2617" spans="1:20" x14ac:dyDescent="0.25">
      <c r="A2617" t="s">
        <v>5837</v>
      </c>
      <c r="B2617" t="str">
        <f>tbl_Facturas[[#This Row],[Factura]] &amp; "|" &amp; tbl_Facturas[[#This Row],[Proyecto OK]] &amp; "|" &amp; TEXT(tbl_Facturas[[#This Row],[Horas o Viaje]],"0.00") &amp; "|" &amp; TEXT(tbl_Facturas[[#This Row],[Costo unitario]],"0.00")</f>
        <v>2626|CDOT S-603|7.50|115.00</v>
      </c>
      <c r="C2617">
        <v>2626</v>
      </c>
      <c r="D2617">
        <v>82</v>
      </c>
      <c r="E2617" t="s">
        <v>12</v>
      </c>
      <c r="G2617" t="s">
        <v>792</v>
      </c>
      <c r="H2617" t="s">
        <v>2700</v>
      </c>
      <c r="I2617" s="134" t="s">
        <v>5311</v>
      </c>
      <c r="J2617" t="s">
        <v>2693</v>
      </c>
      <c r="K2617" s="240" t="s">
        <v>2693</v>
      </c>
      <c r="P2617">
        <v>7.5</v>
      </c>
      <c r="Q2617">
        <v>115</v>
      </c>
      <c r="R2617">
        <v>862.5</v>
      </c>
      <c r="S2617">
        <f>IFERROR(_xlfn.XLOOKUP(tbl_Facturas[[#This Row],[Key_Fact]],tbl_Manifiestos[Key_Manif],tbl_Manifiestos[Pagado a Broker],0),0)</f>
        <v>802.125</v>
      </c>
      <c r="T2617">
        <v>1832377.139999995</v>
      </c>
    </row>
    <row r="2618" spans="1:20" x14ac:dyDescent="0.25">
      <c r="A2618" t="s">
        <v>5837</v>
      </c>
      <c r="B2618" t="str">
        <f>tbl_Facturas[[#This Row],[Factura]] &amp; "|" &amp; tbl_Facturas[[#This Row],[Proyecto OK]] &amp; "|" &amp; TEXT(tbl_Facturas[[#This Row],[Horas o Viaje]],"0.00") &amp; "|" &amp; TEXT(tbl_Facturas[[#This Row],[Costo unitario]],"0.00")</f>
        <v>2626|CDOT S-603|9.00|115.00</v>
      </c>
      <c r="C2618">
        <v>2626</v>
      </c>
      <c r="D2618">
        <v>325</v>
      </c>
      <c r="E2618" t="s">
        <v>27</v>
      </c>
      <c r="G2618" t="s">
        <v>34</v>
      </c>
      <c r="H2618" t="s">
        <v>2701</v>
      </c>
      <c r="I2618" s="134" t="s">
        <v>5311</v>
      </c>
      <c r="J2618" t="s">
        <v>2693</v>
      </c>
      <c r="K2618" s="240" t="s">
        <v>2693</v>
      </c>
      <c r="P2618">
        <v>9</v>
      </c>
      <c r="Q2618">
        <v>115</v>
      </c>
      <c r="R2618">
        <v>1035</v>
      </c>
      <c r="S2618">
        <f>IFERROR(_xlfn.XLOOKUP(tbl_Facturas[[#This Row],[Key_Fact]],tbl_Manifiestos[Key_Manif],tbl_Manifiestos[Pagado a Broker],0),0)</f>
        <v>962.55000000000007</v>
      </c>
      <c r="T2618">
        <v>1833412.139999995</v>
      </c>
    </row>
    <row r="2619" spans="1:20" x14ac:dyDescent="0.25">
      <c r="A2619" t="s">
        <v>5837</v>
      </c>
      <c r="B2619" t="str">
        <f>tbl_Facturas[[#This Row],[Factura]] &amp; "|" &amp; tbl_Facturas[[#This Row],[Proyecto OK]] &amp; "|" &amp; TEXT(tbl_Facturas[[#This Row],[Horas o Viaje]],"0.00") &amp; "|" &amp; TEXT(tbl_Facturas[[#This Row],[Costo unitario]],"0.00")</f>
        <v>2626|CDOT S-603|8.75|115.00</v>
      </c>
      <c r="C2619">
        <v>2626</v>
      </c>
      <c r="D2619">
        <v>515</v>
      </c>
      <c r="E2619" t="s">
        <v>27</v>
      </c>
      <c r="G2619" t="s">
        <v>54</v>
      </c>
      <c r="H2619" t="s">
        <v>2702</v>
      </c>
      <c r="I2619" s="134" t="s">
        <v>5311</v>
      </c>
      <c r="J2619" t="s">
        <v>2693</v>
      </c>
      <c r="K2619" s="240" t="s">
        <v>2693</v>
      </c>
      <c r="P2619">
        <v>8.75</v>
      </c>
      <c r="Q2619">
        <v>115</v>
      </c>
      <c r="R2619">
        <v>1006.25</v>
      </c>
      <c r="S2619">
        <f>IFERROR(_xlfn.XLOOKUP(tbl_Facturas[[#This Row],[Key_Fact]],tbl_Manifiestos[Key_Manif],tbl_Manifiestos[Pagado a Broker],0),0)</f>
        <v>935.8125</v>
      </c>
      <c r="T2619">
        <v>1834418.389999995</v>
      </c>
    </row>
    <row r="2620" spans="1:20" x14ac:dyDescent="0.25">
      <c r="A2620" t="s">
        <v>5837</v>
      </c>
      <c r="B2620" t="str">
        <f>tbl_Facturas[[#This Row],[Factura]] &amp; "|" &amp; tbl_Facturas[[#This Row],[Proyecto OK]] &amp; "|" &amp; TEXT(tbl_Facturas[[#This Row],[Horas o Viaje]],"0.00") &amp; "|" &amp; TEXT(tbl_Facturas[[#This Row],[Costo unitario]],"0.00")</f>
        <v>2626|CDOT S-603|9.00|115.00</v>
      </c>
      <c r="C2620">
        <v>2626</v>
      </c>
      <c r="D2620">
        <v>356</v>
      </c>
      <c r="E2620" t="s">
        <v>27</v>
      </c>
      <c r="G2620" t="s">
        <v>122</v>
      </c>
      <c r="H2620" t="s">
        <v>2703</v>
      </c>
      <c r="I2620" s="134" t="s">
        <v>5311</v>
      </c>
      <c r="J2620" t="s">
        <v>2693</v>
      </c>
      <c r="K2620" s="240" t="s">
        <v>2693</v>
      </c>
      <c r="P2620">
        <v>9</v>
      </c>
      <c r="Q2620">
        <v>115</v>
      </c>
      <c r="R2620">
        <v>1035</v>
      </c>
      <c r="S2620">
        <f>IFERROR(_xlfn.XLOOKUP(tbl_Facturas[[#This Row],[Key_Fact]],tbl_Manifiestos[Key_Manif],tbl_Manifiestos[Pagado a Broker],0),0)</f>
        <v>962.55000000000007</v>
      </c>
      <c r="T2620">
        <v>1835453.389999995</v>
      </c>
    </row>
    <row r="2621" spans="1:20" x14ac:dyDescent="0.25">
      <c r="A2621" t="s">
        <v>5837</v>
      </c>
      <c r="B2621" t="str">
        <f>tbl_Facturas[[#This Row],[Factura]] &amp; "|" &amp; tbl_Facturas[[#This Row],[Proyecto OK]] &amp; "|" &amp; TEXT(tbl_Facturas[[#This Row],[Horas o Viaje]],"0.00") &amp; "|" &amp; TEXT(tbl_Facturas[[#This Row],[Costo unitario]],"0.00")</f>
        <v>2626|CDOT S-603|11.00|115.00</v>
      </c>
      <c r="C2621">
        <v>2626</v>
      </c>
      <c r="D2621">
        <v>325</v>
      </c>
      <c r="E2621" t="s">
        <v>27</v>
      </c>
      <c r="G2621" t="s">
        <v>34</v>
      </c>
      <c r="H2621" t="s">
        <v>2704</v>
      </c>
      <c r="I2621" s="134" t="s">
        <v>5311</v>
      </c>
      <c r="J2621" t="s">
        <v>2693</v>
      </c>
      <c r="K2621" s="240" t="s">
        <v>2693</v>
      </c>
      <c r="P2621">
        <v>11</v>
      </c>
      <c r="Q2621">
        <v>115</v>
      </c>
      <c r="R2621">
        <v>1265</v>
      </c>
      <c r="S2621">
        <f>IFERROR(_xlfn.XLOOKUP(tbl_Facturas[[#This Row],[Key_Fact]],tbl_Manifiestos[Key_Manif],tbl_Manifiestos[Pagado a Broker],0),0)</f>
        <v>1176.45</v>
      </c>
      <c r="T2621">
        <v>1836718.389999995</v>
      </c>
    </row>
    <row r="2622" spans="1:20" x14ac:dyDescent="0.25">
      <c r="A2622" t="s">
        <v>5837</v>
      </c>
      <c r="B2622" t="str">
        <f>tbl_Facturas[[#This Row],[Factura]] &amp; "|" &amp; tbl_Facturas[[#This Row],[Proyecto OK]] &amp; "|" &amp; TEXT(tbl_Facturas[[#This Row],[Horas o Viaje]],"0.00") &amp; "|" &amp; TEXT(tbl_Facturas[[#This Row],[Costo unitario]],"0.00")</f>
        <v>2626|CDOT S-603|10.00|115.00</v>
      </c>
      <c r="C2622">
        <v>2626</v>
      </c>
      <c r="D2622">
        <v>325</v>
      </c>
      <c r="E2622" t="s">
        <v>27</v>
      </c>
      <c r="G2622" t="s">
        <v>34</v>
      </c>
      <c r="H2622" t="s">
        <v>2705</v>
      </c>
      <c r="I2622" s="134" t="s">
        <v>5311</v>
      </c>
      <c r="J2622" t="s">
        <v>2693</v>
      </c>
      <c r="K2622" s="240" t="s">
        <v>2693</v>
      </c>
      <c r="P2622">
        <v>10</v>
      </c>
      <c r="Q2622">
        <v>115</v>
      </c>
      <c r="R2622">
        <v>1150</v>
      </c>
      <c r="S2622">
        <f>IFERROR(_xlfn.XLOOKUP(tbl_Facturas[[#This Row],[Key_Fact]],tbl_Manifiestos[Key_Manif],tbl_Manifiestos[Pagado a Broker],0),0)</f>
        <v>0</v>
      </c>
      <c r="T2622">
        <v>1837868.389999995</v>
      </c>
    </row>
    <row r="2623" spans="1:20" x14ac:dyDescent="0.25">
      <c r="A2623" t="s">
        <v>5837</v>
      </c>
      <c r="B2623" t="str">
        <f>tbl_Facturas[[#This Row],[Factura]] &amp; "|" &amp; tbl_Facturas[[#This Row],[Proyecto OK]] &amp; "|" &amp; TEXT(tbl_Facturas[[#This Row],[Horas o Viaje]],"0.00") &amp; "|" &amp; TEXT(tbl_Facturas[[#This Row],[Costo unitario]],"0.00")</f>
        <v>2626|CDOT S-603|7.00|115.00</v>
      </c>
      <c r="C2623">
        <v>2626</v>
      </c>
      <c r="D2623">
        <v>114</v>
      </c>
      <c r="E2623" t="s">
        <v>27</v>
      </c>
      <c r="G2623" t="s">
        <v>57</v>
      </c>
      <c r="H2623" t="s">
        <v>2706</v>
      </c>
      <c r="I2623" s="134" t="s">
        <v>5311</v>
      </c>
      <c r="J2623" t="s">
        <v>2693</v>
      </c>
      <c r="K2623" s="240" t="s">
        <v>2693</v>
      </c>
      <c r="P2623">
        <v>7</v>
      </c>
      <c r="Q2623">
        <v>115</v>
      </c>
      <c r="R2623">
        <v>805</v>
      </c>
      <c r="S2623">
        <f>IFERROR(_xlfn.XLOOKUP(tbl_Facturas[[#This Row],[Key_Fact]],tbl_Manifiestos[Key_Manif],tbl_Manifiestos[Pagado a Broker],0),0)</f>
        <v>748.65000000000009</v>
      </c>
      <c r="T2623">
        <v>1838673.389999995</v>
      </c>
    </row>
    <row r="2624" spans="1:20" x14ac:dyDescent="0.25">
      <c r="A2624" t="s">
        <v>5837</v>
      </c>
      <c r="B2624" t="str">
        <f>tbl_Facturas[[#This Row],[Factura]] &amp; "|" &amp; tbl_Facturas[[#This Row],[Proyecto OK]] &amp; "|" &amp; TEXT(tbl_Facturas[[#This Row],[Horas o Viaje]],"0.00") &amp; "|" &amp; TEXT(tbl_Facturas[[#This Row],[Costo unitario]],"0.00")</f>
        <v>2626|CDOT S-603|6.50|115.00</v>
      </c>
      <c r="C2624">
        <v>2626</v>
      </c>
      <c r="D2624">
        <v>198</v>
      </c>
      <c r="E2624" t="s">
        <v>5916</v>
      </c>
      <c r="G2624" t="s">
        <v>31</v>
      </c>
      <c r="H2624" t="s">
        <v>2707</v>
      </c>
      <c r="I2624" s="134" t="s">
        <v>5311</v>
      </c>
      <c r="J2624" t="s">
        <v>2693</v>
      </c>
      <c r="K2624" s="240" t="s">
        <v>2693</v>
      </c>
      <c r="P2624">
        <v>6.5</v>
      </c>
      <c r="Q2624">
        <v>115</v>
      </c>
      <c r="R2624">
        <v>747.5</v>
      </c>
      <c r="S2624">
        <f>IFERROR(_xlfn.XLOOKUP(tbl_Facturas[[#This Row],[Key_Fact]],tbl_Manifiestos[Key_Manif],tbl_Manifiestos[Pagado a Broker],0),0)</f>
        <v>695.17500000000007</v>
      </c>
      <c r="T2624">
        <v>1839420.889999995</v>
      </c>
    </row>
    <row r="2625" spans="1:20" x14ac:dyDescent="0.25">
      <c r="A2625" t="s">
        <v>5837</v>
      </c>
      <c r="B2625" t="str">
        <f>tbl_Facturas[[#This Row],[Factura]] &amp; "|" &amp; tbl_Facturas[[#This Row],[Proyecto OK]] &amp; "|" &amp; TEXT(tbl_Facturas[[#This Row],[Horas o Viaje]],"0.00") &amp; "|" &amp; TEXT(tbl_Facturas[[#This Row],[Costo unitario]],"0.00")</f>
        <v>2626|CDOT S-603|10.00|115.00</v>
      </c>
      <c r="C2625">
        <v>2626</v>
      </c>
      <c r="D2625">
        <v>568</v>
      </c>
      <c r="E2625" t="s">
        <v>1261</v>
      </c>
      <c r="G2625" t="s">
        <v>2708</v>
      </c>
      <c r="H2625" t="s">
        <v>2709</v>
      </c>
      <c r="I2625" s="134" t="s">
        <v>5311</v>
      </c>
      <c r="J2625" t="s">
        <v>2693</v>
      </c>
      <c r="K2625" s="240" t="s">
        <v>2693</v>
      </c>
      <c r="P2625">
        <v>10</v>
      </c>
      <c r="Q2625">
        <v>115</v>
      </c>
      <c r="R2625">
        <v>1150</v>
      </c>
      <c r="S2625">
        <f>IFERROR(_xlfn.XLOOKUP(tbl_Facturas[[#This Row],[Key_Fact]],tbl_Manifiestos[Key_Manif],tbl_Manifiestos[Pagado a Broker],0),0)</f>
        <v>0</v>
      </c>
      <c r="T2625">
        <v>1840570.889999995</v>
      </c>
    </row>
    <row r="2626" spans="1:20" x14ac:dyDescent="0.25">
      <c r="A2626" t="s">
        <v>5837</v>
      </c>
      <c r="B2626" t="str">
        <f>tbl_Facturas[[#This Row],[Factura]] &amp; "|" &amp; tbl_Facturas[[#This Row],[Proyecto OK]] &amp; "|" &amp; TEXT(tbl_Facturas[[#This Row],[Horas o Viaje]],"0.00") &amp; "|" &amp; TEXT(tbl_Facturas[[#This Row],[Costo unitario]],"0.00")</f>
        <v>2626|CDOT S-603|8.50|115.00</v>
      </c>
      <c r="C2626">
        <v>2626</v>
      </c>
      <c r="D2626">
        <v>62</v>
      </c>
      <c r="E2626" t="s">
        <v>5335</v>
      </c>
      <c r="G2626" t="s">
        <v>2025</v>
      </c>
      <c r="H2626" t="s">
        <v>2710</v>
      </c>
      <c r="I2626" s="134" t="s">
        <v>5311</v>
      </c>
      <c r="J2626" t="s">
        <v>2693</v>
      </c>
      <c r="K2626" s="240" t="s">
        <v>2693</v>
      </c>
      <c r="P2626">
        <v>8.5</v>
      </c>
      <c r="Q2626">
        <v>115</v>
      </c>
      <c r="R2626">
        <v>977.5</v>
      </c>
      <c r="S2626">
        <f>IFERROR(_xlfn.XLOOKUP(tbl_Facturas[[#This Row],[Key_Fact]],tbl_Manifiestos[Key_Manif],tbl_Manifiestos[Pagado a Broker],0),0)</f>
        <v>0</v>
      </c>
      <c r="T2626">
        <v>1841548.389999995</v>
      </c>
    </row>
    <row r="2627" spans="1:20" x14ac:dyDescent="0.25">
      <c r="A2627" t="s">
        <v>5837</v>
      </c>
      <c r="B2627" t="str">
        <f>tbl_Facturas[[#This Row],[Factura]] &amp; "|" &amp; tbl_Facturas[[#This Row],[Proyecto OK]] &amp; "|" &amp; TEXT(tbl_Facturas[[#This Row],[Horas o Viaje]],"0.00") &amp; "|" &amp; TEXT(tbl_Facturas[[#This Row],[Costo unitario]],"0.00")</f>
        <v>2626|CDOT S-603|9.50|115.00</v>
      </c>
      <c r="C2627">
        <v>2626</v>
      </c>
      <c r="D2627">
        <v>28</v>
      </c>
      <c r="E2627" t="s">
        <v>5309</v>
      </c>
      <c r="G2627" t="s">
        <v>1285</v>
      </c>
      <c r="H2627" t="s">
        <v>2711</v>
      </c>
      <c r="I2627" s="134" t="s">
        <v>5311</v>
      </c>
      <c r="J2627" t="s">
        <v>2693</v>
      </c>
      <c r="K2627" s="240" t="s">
        <v>2693</v>
      </c>
      <c r="P2627">
        <v>9.5</v>
      </c>
      <c r="Q2627">
        <v>115</v>
      </c>
      <c r="R2627">
        <v>1092.5</v>
      </c>
      <c r="S2627">
        <f>IFERROR(_xlfn.XLOOKUP(tbl_Facturas[[#This Row],[Key_Fact]],tbl_Manifiestos[Key_Manif],tbl_Manifiestos[Pagado a Broker],0),0)</f>
        <v>1016.0250000000001</v>
      </c>
      <c r="T2627">
        <v>1842640.889999995</v>
      </c>
    </row>
    <row r="2628" spans="1:20" x14ac:dyDescent="0.25">
      <c r="A2628" t="s">
        <v>5837</v>
      </c>
      <c r="B2628" t="str">
        <f>tbl_Facturas[[#This Row],[Factura]] &amp; "|" &amp; tbl_Facturas[[#This Row],[Proyecto OK]] &amp; "|" &amp; TEXT(tbl_Facturas[[#This Row],[Horas o Viaje]],"0.00") &amp; "|" &amp; TEXT(tbl_Facturas[[#This Row],[Costo unitario]],"0.00")</f>
        <v>2626|CDOT S-603|10.50|115.00</v>
      </c>
      <c r="C2628">
        <v>2626</v>
      </c>
      <c r="D2628">
        <v>229</v>
      </c>
      <c r="E2628" t="s">
        <v>5309</v>
      </c>
      <c r="G2628" t="s">
        <v>1235</v>
      </c>
      <c r="H2628" t="s">
        <v>2712</v>
      </c>
      <c r="I2628" s="134" t="s">
        <v>5311</v>
      </c>
      <c r="J2628" t="s">
        <v>2693</v>
      </c>
      <c r="K2628" s="240" t="s">
        <v>2693</v>
      </c>
      <c r="P2628">
        <v>10.5</v>
      </c>
      <c r="Q2628">
        <v>115</v>
      </c>
      <c r="R2628">
        <v>1207.5</v>
      </c>
      <c r="S2628">
        <f>IFERROR(_xlfn.XLOOKUP(tbl_Facturas[[#This Row],[Key_Fact]],tbl_Manifiestos[Key_Manif],tbl_Manifiestos[Pagado a Broker],0),0)</f>
        <v>0</v>
      </c>
      <c r="T2628">
        <v>1843848.389999995</v>
      </c>
    </row>
    <row r="2629" spans="1:20" x14ac:dyDescent="0.25">
      <c r="A2629" t="s">
        <v>5837</v>
      </c>
      <c r="B2629" t="str">
        <f>tbl_Facturas[[#This Row],[Factura]] &amp; "|" &amp; tbl_Facturas[[#This Row],[Proyecto OK]] &amp; "|" &amp; TEXT(tbl_Facturas[[#This Row],[Horas o Viaje]],"0.00") &amp; "|" &amp; TEXT(tbl_Facturas[[#This Row],[Costo unitario]],"0.00")</f>
        <v>2627|AR Term|9.75|118.00</v>
      </c>
      <c r="C2629">
        <v>2627</v>
      </c>
      <c r="D2629">
        <v>617</v>
      </c>
      <c r="E2629" t="s">
        <v>27</v>
      </c>
      <c r="G2629" t="s">
        <v>36</v>
      </c>
      <c r="H2629" t="s">
        <v>2713</v>
      </c>
      <c r="I2629" s="134" t="s">
        <v>5324</v>
      </c>
      <c r="J2629" t="s">
        <v>1039</v>
      </c>
      <c r="K2629" s="240" t="s">
        <v>1039</v>
      </c>
      <c r="P2629">
        <v>9.75</v>
      </c>
      <c r="Q2629">
        <v>118</v>
      </c>
      <c r="R2629">
        <v>1150.5</v>
      </c>
      <c r="S2629">
        <f>IFERROR(_xlfn.XLOOKUP(tbl_Facturas[[#This Row],[Key_Fact]],tbl_Manifiestos[Key_Manif],tbl_Manifiestos[Pagado a Broker],0),0)</f>
        <v>1069.9650000000001</v>
      </c>
      <c r="T2629">
        <v>1844998.889999995</v>
      </c>
    </row>
    <row r="2630" spans="1:20" x14ac:dyDescent="0.25">
      <c r="A2630" t="s">
        <v>5837</v>
      </c>
      <c r="B2630" t="str">
        <f>tbl_Facturas[[#This Row],[Factura]] &amp; "|" &amp; tbl_Facturas[[#This Row],[Proyecto OK]] &amp; "|" &amp; TEXT(tbl_Facturas[[#This Row],[Horas o Viaje]],"0.00") &amp; "|" &amp; TEXT(tbl_Facturas[[#This Row],[Costo unitario]],"0.00")</f>
        <v>2628|OAM|5.75|105.00</v>
      </c>
      <c r="C2630">
        <v>2628</v>
      </c>
      <c r="D2630">
        <v>25</v>
      </c>
      <c r="E2630" t="s">
        <v>1339</v>
      </c>
      <c r="G2630" t="s">
        <v>1340</v>
      </c>
      <c r="H2630" t="s">
        <v>2714</v>
      </c>
      <c r="I2630" s="134" t="s">
        <v>5867</v>
      </c>
      <c r="J2630" t="s">
        <v>787</v>
      </c>
      <c r="K2630" t="s">
        <v>787</v>
      </c>
      <c r="P2630">
        <v>5.75</v>
      </c>
      <c r="Q2630">
        <v>105</v>
      </c>
      <c r="R2630">
        <v>603.75</v>
      </c>
      <c r="S2630">
        <f>IFERROR(_xlfn.XLOOKUP(tbl_Facturas[[#This Row],[Key_Fact]],tbl_Manifiestos[Key_Manif],tbl_Manifiestos[Pagado a Broker],0),0)</f>
        <v>543.375</v>
      </c>
      <c r="T2630">
        <v>1845602.639999995</v>
      </c>
    </row>
    <row r="2631" spans="1:20" x14ac:dyDescent="0.25">
      <c r="A2631" t="s">
        <v>5837</v>
      </c>
      <c r="B2631" t="str">
        <f>tbl_Facturas[[#This Row],[Factura]] &amp; "|" &amp; tbl_Facturas[[#This Row],[Proyecto OK]] &amp; "|" &amp; TEXT(tbl_Facturas[[#This Row],[Horas o Viaje]],"0.00") &amp; "|" &amp; TEXT(tbl_Facturas[[#This Row],[Costo unitario]],"0.00")</f>
        <v>2628|OAM|4.75|105.00</v>
      </c>
      <c r="C2631">
        <v>2628</v>
      </c>
      <c r="D2631">
        <v>25</v>
      </c>
      <c r="E2631" t="s">
        <v>1339</v>
      </c>
      <c r="G2631" t="s">
        <v>1340</v>
      </c>
      <c r="H2631" t="s">
        <v>2715</v>
      </c>
      <c r="I2631" s="134" t="s">
        <v>5867</v>
      </c>
      <c r="J2631" t="s">
        <v>787</v>
      </c>
      <c r="K2631" t="s">
        <v>787</v>
      </c>
      <c r="P2631">
        <v>4.75</v>
      </c>
      <c r="Q2631">
        <v>105</v>
      </c>
      <c r="R2631">
        <v>498.75</v>
      </c>
      <c r="S2631">
        <f>IFERROR(_xlfn.XLOOKUP(tbl_Facturas[[#This Row],[Key_Fact]],tbl_Manifiestos[Key_Manif],tbl_Manifiestos[Pagado a Broker],0),0)</f>
        <v>448.875</v>
      </c>
      <c r="T2631">
        <v>1846101.389999995</v>
      </c>
    </row>
    <row r="2632" spans="1:20" x14ac:dyDescent="0.25">
      <c r="A2632" t="s">
        <v>5837</v>
      </c>
      <c r="B2632" t="str">
        <f>tbl_Facturas[[#This Row],[Factura]] &amp; "|" &amp; tbl_Facturas[[#This Row],[Proyecto OK]] &amp; "|" &amp; TEXT(tbl_Facturas[[#This Row],[Horas o Viaje]],"0.00") &amp; "|" &amp; TEXT(tbl_Facturas[[#This Row],[Costo unitario]],"0.00")</f>
        <v>2628|OAM|6.00|105.00</v>
      </c>
      <c r="C2632">
        <v>2628</v>
      </c>
      <c r="D2632">
        <v>25</v>
      </c>
      <c r="E2632" t="s">
        <v>1339</v>
      </c>
      <c r="G2632" t="s">
        <v>1340</v>
      </c>
      <c r="H2632" t="s">
        <v>2716</v>
      </c>
      <c r="I2632" s="134" t="s">
        <v>5867</v>
      </c>
      <c r="J2632" t="s">
        <v>787</v>
      </c>
      <c r="K2632" t="s">
        <v>787</v>
      </c>
      <c r="P2632">
        <v>6</v>
      </c>
      <c r="Q2632">
        <v>105</v>
      </c>
      <c r="R2632">
        <v>630</v>
      </c>
      <c r="S2632">
        <f>IFERROR(_xlfn.XLOOKUP(tbl_Facturas[[#This Row],[Key_Fact]],tbl_Manifiestos[Key_Manif],tbl_Manifiestos[Pagado a Broker],0),0)</f>
        <v>567</v>
      </c>
      <c r="T2632">
        <v>1846731.389999995</v>
      </c>
    </row>
    <row r="2633" spans="1:20" x14ac:dyDescent="0.25">
      <c r="A2633" t="s">
        <v>5837</v>
      </c>
      <c r="B2633" t="str">
        <f>tbl_Facturas[[#This Row],[Factura]] &amp; "|" &amp; tbl_Facturas[[#This Row],[Proyecto OK]] &amp; "|" &amp; TEXT(tbl_Facturas[[#This Row],[Horas o Viaje]],"0.00") &amp; "|" &amp; TEXT(tbl_Facturas[[#This Row],[Costo unitario]],"0.00")</f>
        <v>2628|OAM|6.25|105.00</v>
      </c>
      <c r="C2633">
        <v>2628</v>
      </c>
      <c r="D2633">
        <v>15</v>
      </c>
      <c r="E2633" t="s">
        <v>2195</v>
      </c>
      <c r="G2633" t="s">
        <v>2077</v>
      </c>
      <c r="H2633" t="s">
        <v>2717</v>
      </c>
      <c r="I2633" s="134" t="s">
        <v>5867</v>
      </c>
      <c r="J2633" t="s">
        <v>787</v>
      </c>
      <c r="K2633" t="s">
        <v>787</v>
      </c>
      <c r="P2633">
        <v>6.25</v>
      </c>
      <c r="Q2633">
        <v>105</v>
      </c>
      <c r="R2633">
        <v>656.25</v>
      </c>
      <c r="S2633">
        <f>IFERROR(_xlfn.XLOOKUP(tbl_Facturas[[#This Row],[Key_Fact]],tbl_Manifiestos[Key_Manif],tbl_Manifiestos[Pagado a Broker],0),0)</f>
        <v>590.625</v>
      </c>
      <c r="T2633">
        <v>1847387.639999995</v>
      </c>
    </row>
    <row r="2634" spans="1:20" x14ac:dyDescent="0.25">
      <c r="A2634" t="s">
        <v>5837</v>
      </c>
      <c r="B2634" t="str">
        <f>tbl_Facturas[[#This Row],[Factura]] &amp; "|" &amp; tbl_Facturas[[#This Row],[Proyecto OK]] &amp; "|" &amp; TEXT(tbl_Facturas[[#This Row],[Horas o Viaje]],"0.00") &amp; "|" &amp; TEXT(tbl_Facturas[[#This Row],[Costo unitario]],"0.00")</f>
        <v>2629|JV|1.50|105.00</v>
      </c>
      <c r="C2634">
        <v>2629</v>
      </c>
      <c r="D2634">
        <v>25</v>
      </c>
      <c r="E2634" t="s">
        <v>1339</v>
      </c>
      <c r="G2634" t="s">
        <v>1340</v>
      </c>
      <c r="H2634" t="s">
        <v>2718</v>
      </c>
      <c r="I2634" s="134" t="s">
        <v>5328</v>
      </c>
      <c r="J2634" t="s">
        <v>711</v>
      </c>
      <c r="K2634" t="s">
        <v>711</v>
      </c>
      <c r="P2634">
        <v>1.5</v>
      </c>
      <c r="Q2634">
        <v>105</v>
      </c>
      <c r="R2634">
        <v>157.5</v>
      </c>
      <c r="S2634">
        <f>IFERROR(_xlfn.XLOOKUP(tbl_Facturas[[#This Row],[Key_Fact]],tbl_Manifiestos[Key_Manif],tbl_Manifiestos[Pagado a Broker],0),0)</f>
        <v>141.75</v>
      </c>
      <c r="T2634">
        <v>1847545.139999995</v>
      </c>
    </row>
    <row r="2635" spans="1:20" x14ac:dyDescent="0.25">
      <c r="A2635" t="s">
        <v>5837</v>
      </c>
      <c r="B2635" t="str">
        <f>tbl_Facturas[[#This Row],[Factura]] &amp; "|" &amp; tbl_Facturas[[#This Row],[Proyecto OK]] &amp; "|" &amp; TEXT(tbl_Facturas[[#This Row],[Horas o Viaje]],"0.00") &amp; "|" &amp; TEXT(tbl_Facturas[[#This Row],[Costo unitario]],"0.00")</f>
        <v>2629|JV|7.00|105.00</v>
      </c>
      <c r="C2635">
        <v>2629</v>
      </c>
      <c r="D2635">
        <v>25</v>
      </c>
      <c r="E2635" t="s">
        <v>1339</v>
      </c>
      <c r="G2635" t="s">
        <v>1340</v>
      </c>
      <c r="H2635" t="s">
        <v>2719</v>
      </c>
      <c r="I2635" s="134" t="s">
        <v>5328</v>
      </c>
      <c r="J2635" t="s">
        <v>711</v>
      </c>
      <c r="K2635" t="s">
        <v>711</v>
      </c>
      <c r="P2635">
        <v>7</v>
      </c>
      <c r="Q2635">
        <v>105</v>
      </c>
      <c r="R2635">
        <v>735</v>
      </c>
      <c r="S2635">
        <f>IFERROR(_xlfn.XLOOKUP(tbl_Facturas[[#This Row],[Key_Fact]],tbl_Manifiestos[Key_Manif],tbl_Manifiestos[Pagado a Broker],0),0)</f>
        <v>661.5</v>
      </c>
      <c r="T2635">
        <v>1848280.139999995</v>
      </c>
    </row>
    <row r="2636" spans="1:20" x14ac:dyDescent="0.25">
      <c r="A2636" t="s">
        <v>5837</v>
      </c>
      <c r="B2636" t="str">
        <f>tbl_Facturas[[#This Row],[Factura]] &amp; "|" &amp; tbl_Facturas[[#This Row],[Proyecto OK]] &amp; "|" &amp; TEXT(tbl_Facturas[[#This Row],[Horas o Viaje]],"0.00") &amp; "|" &amp; TEXT(tbl_Facturas[[#This Row],[Costo unitario]],"0.00")</f>
        <v>2629|JV|6.25|105.00</v>
      </c>
      <c r="C2636">
        <v>2629</v>
      </c>
      <c r="D2636">
        <v>25</v>
      </c>
      <c r="E2636" t="s">
        <v>1339</v>
      </c>
      <c r="G2636" t="s">
        <v>1340</v>
      </c>
      <c r="H2636" t="s">
        <v>2720</v>
      </c>
      <c r="I2636" s="134" t="s">
        <v>5328</v>
      </c>
      <c r="J2636" t="s">
        <v>711</v>
      </c>
      <c r="K2636" t="s">
        <v>711</v>
      </c>
      <c r="P2636">
        <v>6.25</v>
      </c>
      <c r="Q2636">
        <v>105</v>
      </c>
      <c r="R2636">
        <v>656.25</v>
      </c>
      <c r="S2636">
        <f>IFERROR(_xlfn.XLOOKUP(tbl_Facturas[[#This Row],[Key_Fact]],tbl_Manifiestos[Key_Manif],tbl_Manifiestos[Pagado a Broker],0),0)</f>
        <v>590.625</v>
      </c>
      <c r="T2636">
        <v>1848936.389999995</v>
      </c>
    </row>
    <row r="2637" spans="1:20" x14ac:dyDescent="0.25">
      <c r="A2637" t="s">
        <v>5837</v>
      </c>
      <c r="B2637" t="str">
        <f>tbl_Facturas[[#This Row],[Factura]] &amp; "|" &amp; tbl_Facturas[[#This Row],[Proyecto OK]] &amp; "|" &amp; TEXT(tbl_Facturas[[#This Row],[Horas o Viaje]],"0.00") &amp; "|" &amp; TEXT(tbl_Facturas[[#This Row],[Costo unitario]],"0.00")</f>
        <v>2630|RAC|8.75|105.00</v>
      </c>
      <c r="C2637">
        <v>2630</v>
      </c>
      <c r="D2637">
        <v>15</v>
      </c>
      <c r="E2637" t="s">
        <v>2195</v>
      </c>
      <c r="G2637" t="s">
        <v>2077</v>
      </c>
      <c r="H2637" t="s">
        <v>2721</v>
      </c>
      <c r="I2637" s="134" t="s">
        <v>5328</v>
      </c>
      <c r="J2637" t="s">
        <v>781</v>
      </c>
      <c r="K2637" t="s">
        <v>781</v>
      </c>
      <c r="P2637">
        <v>8.75</v>
      </c>
      <c r="Q2637">
        <v>105</v>
      </c>
      <c r="R2637">
        <v>918.75</v>
      </c>
      <c r="S2637">
        <f>IFERROR(_xlfn.XLOOKUP(tbl_Facturas[[#This Row],[Key_Fact]],tbl_Manifiestos[Key_Manif],tbl_Manifiestos[Pagado a Broker],0),0)</f>
        <v>826.875</v>
      </c>
      <c r="T2637">
        <v>1849855.139999995</v>
      </c>
    </row>
    <row r="2638" spans="1:20" x14ac:dyDescent="0.25">
      <c r="A2638" t="s">
        <v>5837</v>
      </c>
      <c r="B2638" t="str">
        <f>tbl_Facturas[[#This Row],[Factura]] &amp; "|" &amp; tbl_Facturas[[#This Row],[Proyecto OK]] &amp; "|" &amp; TEXT(tbl_Facturas[[#This Row],[Horas o Viaje]],"0.00") &amp; "|" &amp; TEXT(tbl_Facturas[[#This Row],[Costo unitario]],"0.00")</f>
        <v>2630|RAC|9.50|105.00</v>
      </c>
      <c r="C2638">
        <v>2630</v>
      </c>
      <c r="D2638">
        <v>15</v>
      </c>
      <c r="E2638" t="s">
        <v>2195</v>
      </c>
      <c r="G2638" t="s">
        <v>2077</v>
      </c>
      <c r="H2638" t="s">
        <v>2722</v>
      </c>
      <c r="I2638" s="134" t="s">
        <v>5328</v>
      </c>
      <c r="J2638" t="s">
        <v>781</v>
      </c>
      <c r="K2638" t="s">
        <v>781</v>
      </c>
      <c r="P2638">
        <v>9.5</v>
      </c>
      <c r="Q2638">
        <v>105</v>
      </c>
      <c r="R2638">
        <v>997.5</v>
      </c>
      <c r="S2638">
        <f>IFERROR(_xlfn.XLOOKUP(tbl_Facturas[[#This Row],[Key_Fact]],tbl_Manifiestos[Key_Manif],tbl_Manifiestos[Pagado a Broker],0),0)</f>
        <v>897.75</v>
      </c>
      <c r="T2638">
        <v>1850852.639999995</v>
      </c>
    </row>
    <row r="2639" spans="1:20" x14ac:dyDescent="0.25">
      <c r="A2639" t="s">
        <v>5837</v>
      </c>
      <c r="B2639" t="str">
        <f>tbl_Facturas[[#This Row],[Factura]] &amp; "|" &amp; tbl_Facturas[[#This Row],[Proyecto OK]] &amp; "|" &amp; TEXT(tbl_Facturas[[#This Row],[Horas o Viaje]],"0.00") &amp; "|" &amp; TEXT(tbl_Facturas[[#This Row],[Costo unitario]],"0.00")</f>
        <v>2630|RAC|5.50|105.00</v>
      </c>
      <c r="C2639">
        <v>2630</v>
      </c>
      <c r="D2639">
        <v>15</v>
      </c>
      <c r="E2639" t="s">
        <v>2195</v>
      </c>
      <c r="G2639" t="s">
        <v>2077</v>
      </c>
      <c r="H2639" t="s">
        <v>2723</v>
      </c>
      <c r="I2639" s="134" t="s">
        <v>5328</v>
      </c>
      <c r="J2639" t="s">
        <v>781</v>
      </c>
      <c r="K2639" t="s">
        <v>781</v>
      </c>
      <c r="P2639">
        <v>5.5</v>
      </c>
      <c r="Q2639">
        <v>105</v>
      </c>
      <c r="R2639">
        <v>577.5</v>
      </c>
      <c r="S2639">
        <f>IFERROR(_xlfn.XLOOKUP(tbl_Facturas[[#This Row],[Key_Fact]],tbl_Manifiestos[Key_Manif],tbl_Manifiestos[Pagado a Broker],0),0)</f>
        <v>519.75</v>
      </c>
      <c r="T2639">
        <v>1851430.139999995</v>
      </c>
    </row>
    <row r="2640" spans="1:20" x14ac:dyDescent="0.25">
      <c r="A2640" t="s">
        <v>5838</v>
      </c>
      <c r="B2640" t="str">
        <f>tbl_Facturas[[#This Row],[Factura]] &amp; "|" &amp; tbl_Facturas[[#This Row],[Proyecto OK]] &amp; "|" &amp; TEXT(tbl_Facturas[[#This Row],[Horas o Viaje]],"0.00") &amp; "|" &amp; TEXT(tbl_Facturas[[#This Row],[Costo unitario]],"0.00")</f>
        <v>2632|Lead Service Replacement|9.00|120.00</v>
      </c>
      <c r="C2640">
        <v>2632</v>
      </c>
      <c r="D2640">
        <v>54</v>
      </c>
      <c r="E2640" t="s">
        <v>19</v>
      </c>
      <c r="G2640" t="s">
        <v>479</v>
      </c>
      <c r="H2640" t="s">
        <v>2724</v>
      </c>
      <c r="I2640" s="134" t="s">
        <v>5322</v>
      </c>
      <c r="J2640" t="s">
        <v>2447</v>
      </c>
      <c r="K2640" t="s">
        <v>5881</v>
      </c>
      <c r="L2640" t="s">
        <v>5901</v>
      </c>
      <c r="P2640">
        <v>9</v>
      </c>
      <c r="Q2640">
        <v>120</v>
      </c>
      <c r="R2640">
        <v>1080</v>
      </c>
      <c r="S2640">
        <f>IFERROR(_xlfn.XLOOKUP(tbl_Facturas[[#This Row],[Key_Fact]],tbl_Manifiestos[Key_Manif],tbl_Manifiestos[Pagado a Broker],0),0)</f>
        <v>0</v>
      </c>
      <c r="T2640">
        <v>1852510.139999995</v>
      </c>
    </row>
    <row r="2641" spans="1:20" x14ac:dyDescent="0.25">
      <c r="A2641" t="s">
        <v>5838</v>
      </c>
      <c r="B2641" t="str">
        <f>tbl_Facturas[[#This Row],[Factura]] &amp; "|" &amp; tbl_Facturas[[#This Row],[Proyecto OK]] &amp; "|" &amp; TEXT(tbl_Facturas[[#This Row],[Horas o Viaje]],"0.00") &amp; "|" &amp; TEXT(tbl_Facturas[[#This Row],[Costo unitario]],"0.00")</f>
        <v>2633|Berry Project|3.00|130.00</v>
      </c>
      <c r="C2641">
        <v>2633</v>
      </c>
      <c r="D2641">
        <v>1</v>
      </c>
      <c r="E2641" t="s">
        <v>1812</v>
      </c>
      <c r="G2641" t="s">
        <v>1220</v>
      </c>
      <c r="H2641" t="s">
        <v>2725</v>
      </c>
      <c r="I2641" s="134" t="s">
        <v>5322</v>
      </c>
      <c r="J2641" t="s">
        <v>1219</v>
      </c>
      <c r="K2641" t="s">
        <v>5883</v>
      </c>
      <c r="L2641">
        <v>2513</v>
      </c>
      <c r="P2641">
        <v>3</v>
      </c>
      <c r="Q2641">
        <v>130</v>
      </c>
      <c r="R2641">
        <v>390</v>
      </c>
      <c r="S2641">
        <f>IFERROR(_xlfn.XLOOKUP(tbl_Facturas[[#This Row],[Key_Fact]],tbl_Manifiestos[Key_Manif],tbl_Manifiestos[Pagado a Broker],0),0)</f>
        <v>0</v>
      </c>
      <c r="T2641">
        <v>1852900.139999995</v>
      </c>
    </row>
    <row r="2642" spans="1:20" x14ac:dyDescent="0.25">
      <c r="A2642" t="s">
        <v>5838</v>
      </c>
      <c r="B2642" t="str">
        <f>tbl_Facturas[[#This Row],[Factura]] &amp; "|" &amp; tbl_Facturas[[#This Row],[Proyecto OK]] &amp; "|" &amp; TEXT(tbl_Facturas[[#This Row],[Horas o Viaje]],"0.00") &amp; "|" &amp; TEXT(tbl_Facturas[[#This Row],[Costo unitario]],"0.00")</f>
        <v>2633|Berry Project|2.00|420.00</v>
      </c>
      <c r="C2642">
        <v>2633</v>
      </c>
      <c r="D2642">
        <v>1</v>
      </c>
      <c r="E2642" t="s">
        <v>1812</v>
      </c>
      <c r="G2642" t="s">
        <v>1220</v>
      </c>
      <c r="H2642" t="s">
        <v>2726</v>
      </c>
      <c r="I2642" s="134" t="s">
        <v>5322</v>
      </c>
      <c r="J2642" t="s">
        <v>1219</v>
      </c>
      <c r="K2642" t="s">
        <v>5883</v>
      </c>
      <c r="L2642">
        <v>2513</v>
      </c>
      <c r="M2642" t="s">
        <v>622</v>
      </c>
      <c r="P2642">
        <v>2</v>
      </c>
      <c r="Q2642">
        <v>420</v>
      </c>
      <c r="R2642">
        <v>840</v>
      </c>
      <c r="S2642">
        <f>IFERROR(_xlfn.XLOOKUP(tbl_Facturas[[#This Row],[Key_Fact]],tbl_Manifiestos[Key_Manif],tbl_Manifiestos[Pagado a Broker],0),0)</f>
        <v>0</v>
      </c>
      <c r="T2642">
        <v>1853740.139999995</v>
      </c>
    </row>
    <row r="2643" spans="1:20" x14ac:dyDescent="0.25">
      <c r="A2643" t="s">
        <v>5838</v>
      </c>
      <c r="B2643" t="str">
        <f>tbl_Facturas[[#This Row],[Factura]] &amp; "|" &amp; tbl_Facturas[[#This Row],[Proyecto OK]] &amp; "|" &amp; TEXT(tbl_Facturas[[#This Row],[Horas o Viaje]],"0.00") &amp; "|" &amp; TEXT(tbl_Facturas[[#This Row],[Costo unitario]],"0.00")</f>
        <v>2633|Berry Project|9.00|130.00</v>
      </c>
      <c r="C2643">
        <v>2633</v>
      </c>
      <c r="D2643">
        <v>302</v>
      </c>
      <c r="E2643" t="s">
        <v>1264</v>
      </c>
      <c r="G2643" t="s">
        <v>2453</v>
      </c>
      <c r="H2643" t="s">
        <v>2727</v>
      </c>
      <c r="I2643" s="134" t="s">
        <v>5322</v>
      </c>
      <c r="J2643" t="s">
        <v>1219</v>
      </c>
      <c r="K2643" t="s">
        <v>5883</v>
      </c>
      <c r="L2643">
        <v>2513</v>
      </c>
      <c r="P2643">
        <v>9</v>
      </c>
      <c r="Q2643">
        <v>130</v>
      </c>
      <c r="R2643">
        <v>1170</v>
      </c>
      <c r="S2643">
        <f>IFERROR(_xlfn.XLOOKUP(tbl_Facturas[[#This Row],[Key_Fact]],tbl_Manifiestos[Key_Manif],tbl_Manifiestos[Pagado a Broker],0),0)</f>
        <v>0</v>
      </c>
      <c r="T2643">
        <v>1854910.139999995</v>
      </c>
    </row>
    <row r="2644" spans="1:20" x14ac:dyDescent="0.25">
      <c r="A2644" t="s">
        <v>5838</v>
      </c>
      <c r="B2644" t="str">
        <f>tbl_Facturas[[#This Row],[Factura]] &amp; "|" &amp; tbl_Facturas[[#This Row],[Proyecto OK]] &amp; "|" &amp; TEXT(tbl_Facturas[[#This Row],[Horas o Viaje]],"0.00") &amp; "|" &amp; TEXT(tbl_Facturas[[#This Row],[Costo unitario]],"0.00")</f>
        <v>2633|Berry Project|8.50|130.00</v>
      </c>
      <c r="C2644">
        <v>2633</v>
      </c>
      <c r="D2644">
        <v>371</v>
      </c>
      <c r="E2644" t="s">
        <v>1808</v>
      </c>
      <c r="G2644" t="s">
        <v>1940</v>
      </c>
      <c r="H2644" t="s">
        <v>2728</v>
      </c>
      <c r="I2644" s="134" t="s">
        <v>5322</v>
      </c>
      <c r="J2644" t="s">
        <v>1219</v>
      </c>
      <c r="K2644" t="s">
        <v>5883</v>
      </c>
      <c r="L2644">
        <v>2513</v>
      </c>
      <c r="P2644">
        <v>8.5</v>
      </c>
      <c r="Q2644">
        <v>130</v>
      </c>
      <c r="R2644">
        <v>1105</v>
      </c>
      <c r="S2644">
        <f>IFERROR(_xlfn.XLOOKUP(tbl_Facturas[[#This Row],[Key_Fact]],tbl_Manifiestos[Key_Manif],tbl_Manifiestos[Pagado a Broker],0),0)</f>
        <v>0</v>
      </c>
      <c r="T2644">
        <v>1856015.139999995</v>
      </c>
    </row>
    <row r="2645" spans="1:20" x14ac:dyDescent="0.25">
      <c r="A2645" t="s">
        <v>5838</v>
      </c>
      <c r="B2645" t="str">
        <f>tbl_Facturas[[#This Row],[Factura]] &amp; "|" &amp; tbl_Facturas[[#This Row],[Proyecto OK]] &amp; "|" &amp; TEXT(tbl_Facturas[[#This Row],[Horas o Viaje]],"0.00") &amp; "|" &amp; TEXT(tbl_Facturas[[#This Row],[Costo unitario]],"0.00")</f>
        <v>2633|Berry Project|10.00|130.00</v>
      </c>
      <c r="C2645">
        <v>2633</v>
      </c>
      <c r="D2645">
        <v>73</v>
      </c>
      <c r="E2645" t="s">
        <v>19</v>
      </c>
      <c r="G2645" t="s">
        <v>20</v>
      </c>
      <c r="H2645" t="s">
        <v>2729</v>
      </c>
      <c r="I2645" s="134" t="s">
        <v>5322</v>
      </c>
      <c r="J2645" t="s">
        <v>1219</v>
      </c>
      <c r="K2645" t="s">
        <v>5883</v>
      </c>
      <c r="L2645">
        <v>2513</v>
      </c>
      <c r="P2645">
        <v>10</v>
      </c>
      <c r="Q2645">
        <v>130</v>
      </c>
      <c r="R2645">
        <v>1300</v>
      </c>
      <c r="S2645">
        <f>IFERROR(_xlfn.XLOOKUP(tbl_Facturas[[#This Row],[Key_Fact]],tbl_Manifiestos[Key_Manif],tbl_Manifiestos[Pagado a Broker],0),0)</f>
        <v>0</v>
      </c>
      <c r="T2645">
        <v>1857315.139999995</v>
      </c>
    </row>
    <row r="2646" spans="1:20" x14ac:dyDescent="0.25">
      <c r="A2646" t="s">
        <v>5838</v>
      </c>
      <c r="B2646" t="str">
        <f>tbl_Facturas[[#This Row],[Factura]] &amp; "|" &amp; tbl_Facturas[[#This Row],[Proyecto OK]] &amp; "|" &amp; TEXT(tbl_Facturas[[#This Row],[Horas o Viaje]],"0.00") &amp; "|" &amp; TEXT(tbl_Facturas[[#This Row],[Costo unitario]],"0.00")</f>
        <v>2633|Berry Project|13.00|130.00</v>
      </c>
      <c r="C2646">
        <v>2633</v>
      </c>
      <c r="D2646">
        <v>103</v>
      </c>
      <c r="E2646" t="s">
        <v>27</v>
      </c>
      <c r="G2646" t="s">
        <v>284</v>
      </c>
      <c r="H2646" t="s">
        <v>2730</v>
      </c>
      <c r="I2646" s="134" t="s">
        <v>5322</v>
      </c>
      <c r="J2646" t="s">
        <v>1219</v>
      </c>
      <c r="K2646" t="s">
        <v>5883</v>
      </c>
      <c r="L2646">
        <v>2513</v>
      </c>
      <c r="P2646">
        <v>13</v>
      </c>
      <c r="Q2646">
        <v>130</v>
      </c>
      <c r="R2646">
        <v>1690</v>
      </c>
      <c r="S2646">
        <f>IFERROR(_xlfn.XLOOKUP(tbl_Facturas[[#This Row],[Key_Fact]],tbl_Manifiestos[Key_Manif],tbl_Manifiestos[Pagado a Broker],0),0)</f>
        <v>1571.7</v>
      </c>
      <c r="T2646">
        <v>1859005.139999995</v>
      </c>
    </row>
    <row r="2647" spans="1:20" x14ac:dyDescent="0.25">
      <c r="A2647" t="s">
        <v>5838</v>
      </c>
      <c r="B2647" t="str">
        <f>tbl_Facturas[[#This Row],[Factura]] &amp; "|" &amp; tbl_Facturas[[#This Row],[Proyecto OK]] &amp; "|" &amp; TEXT(tbl_Facturas[[#This Row],[Horas o Viaje]],"0.00") &amp; "|" &amp; TEXT(tbl_Facturas[[#This Row],[Costo unitario]],"0.00")</f>
        <v>2633|Berry Project|8.00|130.00</v>
      </c>
      <c r="C2647">
        <v>2633</v>
      </c>
      <c r="D2647">
        <v>82</v>
      </c>
      <c r="E2647" t="s">
        <v>12</v>
      </c>
      <c r="G2647" t="s">
        <v>792</v>
      </c>
      <c r="H2647" t="s">
        <v>2731</v>
      </c>
      <c r="I2647" s="134" t="s">
        <v>5322</v>
      </c>
      <c r="J2647" t="s">
        <v>1219</v>
      </c>
      <c r="K2647" t="s">
        <v>5883</v>
      </c>
      <c r="L2647">
        <v>2513</v>
      </c>
      <c r="P2647">
        <v>8</v>
      </c>
      <c r="Q2647">
        <v>130</v>
      </c>
      <c r="R2647">
        <v>1040</v>
      </c>
      <c r="S2647">
        <f>IFERROR(_xlfn.XLOOKUP(tbl_Facturas[[#This Row],[Key_Fact]],tbl_Manifiestos[Key_Manif],tbl_Manifiestos[Pagado a Broker],0),0)</f>
        <v>967.2</v>
      </c>
      <c r="T2647">
        <v>1860045.139999995</v>
      </c>
    </row>
    <row r="2648" spans="1:20" x14ac:dyDescent="0.25">
      <c r="A2648" t="s">
        <v>5838</v>
      </c>
      <c r="B2648" t="str">
        <f>tbl_Facturas[[#This Row],[Factura]] &amp; "|" &amp; tbl_Facturas[[#This Row],[Proyecto OK]] &amp; "|" &amp; TEXT(tbl_Facturas[[#This Row],[Horas o Viaje]],"0.00") &amp; "|" &amp; TEXT(tbl_Facturas[[#This Row],[Costo unitario]],"0.00")</f>
        <v>2633|Berry Project|10.50|130.00</v>
      </c>
      <c r="C2648">
        <v>2633</v>
      </c>
      <c r="D2648">
        <v>198</v>
      </c>
      <c r="E2648" t="s">
        <v>5916</v>
      </c>
      <c r="G2648" t="s">
        <v>31</v>
      </c>
      <c r="H2648" t="s">
        <v>2732</v>
      </c>
      <c r="I2648" s="134" t="s">
        <v>5322</v>
      </c>
      <c r="J2648" t="s">
        <v>1219</v>
      </c>
      <c r="K2648" t="s">
        <v>5883</v>
      </c>
      <c r="L2648">
        <v>2513</v>
      </c>
      <c r="P2648">
        <v>10.5</v>
      </c>
      <c r="Q2648">
        <v>130</v>
      </c>
      <c r="R2648">
        <v>1365</v>
      </c>
      <c r="S2648">
        <f>IFERROR(_xlfn.XLOOKUP(tbl_Facturas[[#This Row],[Key_Fact]],tbl_Manifiestos[Key_Manif],tbl_Manifiestos[Pagado a Broker],0),0)</f>
        <v>1269.45</v>
      </c>
      <c r="T2648">
        <v>1861410.139999995</v>
      </c>
    </row>
    <row r="2649" spans="1:20" x14ac:dyDescent="0.25">
      <c r="A2649" t="s">
        <v>5838</v>
      </c>
      <c r="B2649" t="str">
        <f>tbl_Facturas[[#This Row],[Factura]] &amp; "|" &amp; tbl_Facturas[[#This Row],[Proyecto OK]] &amp; "|" &amp; TEXT(tbl_Facturas[[#This Row],[Horas o Viaje]],"0.00") &amp; "|" &amp; TEXT(tbl_Facturas[[#This Row],[Costo unitario]],"0.00")</f>
        <v>2633|Berry Project|1.00|420.00</v>
      </c>
      <c r="C2649">
        <v>2633</v>
      </c>
      <c r="D2649">
        <v>1</v>
      </c>
      <c r="E2649" t="s">
        <v>5305</v>
      </c>
      <c r="G2649" t="s">
        <v>1220</v>
      </c>
      <c r="H2649" t="s">
        <v>2733</v>
      </c>
      <c r="I2649" s="134" t="s">
        <v>5322</v>
      </c>
      <c r="J2649" t="s">
        <v>1219</v>
      </c>
      <c r="K2649" t="s">
        <v>5883</v>
      </c>
      <c r="L2649">
        <v>2513</v>
      </c>
      <c r="M2649" t="s">
        <v>622</v>
      </c>
      <c r="P2649">
        <v>1</v>
      </c>
      <c r="Q2649">
        <v>420</v>
      </c>
      <c r="R2649">
        <v>420</v>
      </c>
      <c r="S2649">
        <f>IFERROR(_xlfn.XLOOKUP(tbl_Facturas[[#This Row],[Key_Fact]],tbl_Manifiestos[Key_Manif],tbl_Manifiestos[Pagado a Broker],0),0)</f>
        <v>390.6</v>
      </c>
      <c r="T2649">
        <v>1861830.139999995</v>
      </c>
    </row>
    <row r="2650" spans="1:20" x14ac:dyDescent="0.25">
      <c r="A2650" t="s">
        <v>5838</v>
      </c>
      <c r="B2650" t="str">
        <f>tbl_Facturas[[#This Row],[Factura]] &amp; "|" &amp; tbl_Facturas[[#This Row],[Proyecto OK]] &amp; "|" &amp; TEXT(tbl_Facturas[[#This Row],[Horas o Viaje]],"0.00") &amp; "|" &amp; TEXT(tbl_Facturas[[#This Row],[Costo unitario]],"0.00")</f>
        <v>2633|Berry Project|6.00|130.00</v>
      </c>
      <c r="C2650">
        <v>2633</v>
      </c>
      <c r="D2650">
        <v>1</v>
      </c>
      <c r="E2650" t="s">
        <v>5305</v>
      </c>
      <c r="G2650" t="s">
        <v>1220</v>
      </c>
      <c r="H2650" t="s">
        <v>2734</v>
      </c>
      <c r="I2650" s="134" t="s">
        <v>5322</v>
      </c>
      <c r="J2650" t="s">
        <v>1219</v>
      </c>
      <c r="K2650" t="s">
        <v>5883</v>
      </c>
      <c r="L2650">
        <v>2513</v>
      </c>
      <c r="P2650">
        <v>6</v>
      </c>
      <c r="Q2650">
        <v>130</v>
      </c>
      <c r="R2650">
        <v>780</v>
      </c>
      <c r="S2650">
        <f>IFERROR(_xlfn.XLOOKUP(tbl_Facturas[[#This Row],[Key_Fact]],tbl_Manifiestos[Key_Manif],tbl_Manifiestos[Pagado a Broker],0),0)</f>
        <v>0</v>
      </c>
      <c r="T2650">
        <v>1862610.139999995</v>
      </c>
    </row>
    <row r="2651" spans="1:20" x14ac:dyDescent="0.25">
      <c r="A2651" t="s">
        <v>5838</v>
      </c>
      <c r="B2651" t="str">
        <f>tbl_Facturas[[#This Row],[Factura]] &amp; "|" &amp; tbl_Facturas[[#This Row],[Proyecto OK]] &amp; "|" &amp; TEXT(tbl_Facturas[[#This Row],[Horas o Viaje]],"0.00") &amp; "|" &amp; TEXT(tbl_Facturas[[#This Row],[Costo unitario]],"0.00")</f>
        <v>2633|Berry Project|8.00|130.00</v>
      </c>
      <c r="C2651">
        <v>2633</v>
      </c>
      <c r="D2651">
        <v>28</v>
      </c>
      <c r="E2651" t="s">
        <v>5309</v>
      </c>
      <c r="G2651" t="s">
        <v>1285</v>
      </c>
      <c r="H2651" t="s">
        <v>2735</v>
      </c>
      <c r="I2651" s="134" t="s">
        <v>5322</v>
      </c>
      <c r="J2651" t="s">
        <v>1219</v>
      </c>
      <c r="K2651" t="s">
        <v>5883</v>
      </c>
      <c r="L2651">
        <v>2513</v>
      </c>
      <c r="P2651">
        <v>8</v>
      </c>
      <c r="Q2651">
        <v>130</v>
      </c>
      <c r="R2651">
        <v>1040</v>
      </c>
      <c r="S2651">
        <f>IFERROR(_xlfn.XLOOKUP(tbl_Facturas[[#This Row],[Key_Fact]],tbl_Manifiestos[Key_Manif],tbl_Manifiestos[Pagado a Broker],0),0)</f>
        <v>967.2</v>
      </c>
      <c r="T2651">
        <v>1863650.139999995</v>
      </c>
    </row>
    <row r="2652" spans="1:20" x14ac:dyDescent="0.25">
      <c r="A2652" t="s">
        <v>5838</v>
      </c>
      <c r="B2652" t="str">
        <f>tbl_Facturas[[#This Row],[Factura]] &amp; "|" &amp; tbl_Facturas[[#This Row],[Proyecto OK]] &amp; "|" &amp; TEXT(tbl_Facturas[[#This Row],[Horas o Viaje]],"0.00") &amp; "|" &amp; TEXT(tbl_Facturas[[#This Row],[Costo unitario]],"0.00")</f>
        <v>2633|Berry Project|1.00|420.00</v>
      </c>
      <c r="C2652">
        <v>2633</v>
      </c>
      <c r="D2652">
        <v>617</v>
      </c>
      <c r="E2652" t="s">
        <v>27</v>
      </c>
      <c r="G2652" t="s">
        <v>36</v>
      </c>
      <c r="H2652" t="s">
        <v>2736</v>
      </c>
      <c r="I2652" s="134" t="s">
        <v>5322</v>
      </c>
      <c r="J2652" t="s">
        <v>1219</v>
      </c>
      <c r="K2652" t="s">
        <v>5883</v>
      </c>
      <c r="L2652">
        <v>2513</v>
      </c>
      <c r="M2652" t="s">
        <v>622</v>
      </c>
      <c r="P2652">
        <v>1</v>
      </c>
      <c r="Q2652">
        <v>420</v>
      </c>
      <c r="R2652">
        <v>420</v>
      </c>
      <c r="S2652">
        <f>IFERROR(_xlfn.XLOOKUP(tbl_Facturas[[#This Row],[Key_Fact]],tbl_Manifiestos[Key_Manif],tbl_Manifiestos[Pagado a Broker],0),0)</f>
        <v>390.6</v>
      </c>
      <c r="T2652">
        <v>1864070.139999995</v>
      </c>
    </row>
    <row r="2653" spans="1:20" x14ac:dyDescent="0.25">
      <c r="A2653" t="s">
        <v>5838</v>
      </c>
      <c r="B2653" t="str">
        <f>tbl_Facturas[[#This Row],[Factura]] &amp; "|" &amp; tbl_Facturas[[#This Row],[Proyecto OK]] &amp; "|" &amp; TEXT(tbl_Facturas[[#This Row],[Horas o Viaje]],"0.00") &amp; "|" &amp; TEXT(tbl_Facturas[[#This Row],[Costo unitario]],"0.00")</f>
        <v>2633|Berry Project|1.50|130.00</v>
      </c>
      <c r="C2653">
        <v>2633</v>
      </c>
      <c r="D2653">
        <v>617</v>
      </c>
      <c r="E2653" t="s">
        <v>27</v>
      </c>
      <c r="G2653" t="s">
        <v>36</v>
      </c>
      <c r="H2653" t="s">
        <v>2737</v>
      </c>
      <c r="I2653" s="134" t="s">
        <v>5322</v>
      </c>
      <c r="J2653" t="s">
        <v>1219</v>
      </c>
      <c r="K2653" t="s">
        <v>5883</v>
      </c>
      <c r="L2653">
        <v>2513</v>
      </c>
      <c r="P2653">
        <v>1.5</v>
      </c>
      <c r="Q2653">
        <v>130</v>
      </c>
      <c r="R2653">
        <v>195</v>
      </c>
      <c r="S2653">
        <f>IFERROR(_xlfn.XLOOKUP(tbl_Facturas[[#This Row],[Key_Fact]],tbl_Manifiestos[Key_Manif],tbl_Manifiestos[Pagado a Broker],0),0)</f>
        <v>181.35000000000002</v>
      </c>
      <c r="T2653">
        <v>1864265.139999995</v>
      </c>
    </row>
    <row r="2654" spans="1:20" x14ac:dyDescent="0.25">
      <c r="A2654" t="s">
        <v>5838</v>
      </c>
      <c r="B2654" t="str">
        <f>tbl_Facturas[[#This Row],[Factura]] &amp; "|" &amp; tbl_Facturas[[#This Row],[Proyecto OK]] &amp; "|" &amp; TEXT(tbl_Facturas[[#This Row],[Horas o Viaje]],"0.00") &amp; "|" &amp; TEXT(tbl_Facturas[[#This Row],[Costo unitario]],"0.00")</f>
        <v>2633|Berry Project|1.00|420.00</v>
      </c>
      <c r="C2654">
        <v>2633</v>
      </c>
      <c r="D2654">
        <v>617</v>
      </c>
      <c r="E2654" t="s">
        <v>27</v>
      </c>
      <c r="G2654" t="s">
        <v>36</v>
      </c>
      <c r="H2654" t="s">
        <v>2738</v>
      </c>
      <c r="I2654" s="134" t="s">
        <v>5322</v>
      </c>
      <c r="J2654" t="s">
        <v>1219</v>
      </c>
      <c r="K2654" t="s">
        <v>5883</v>
      </c>
      <c r="L2654">
        <v>2513</v>
      </c>
      <c r="M2654" t="s">
        <v>622</v>
      </c>
      <c r="P2654">
        <v>1</v>
      </c>
      <c r="Q2654">
        <v>420</v>
      </c>
      <c r="R2654">
        <v>420</v>
      </c>
      <c r="S2654">
        <f>IFERROR(_xlfn.XLOOKUP(tbl_Facturas[[#This Row],[Key_Fact]],tbl_Manifiestos[Key_Manif],tbl_Manifiestos[Pagado a Broker],0),0)</f>
        <v>390.6</v>
      </c>
      <c r="T2654">
        <v>1864685.139999995</v>
      </c>
    </row>
    <row r="2655" spans="1:20" x14ac:dyDescent="0.25">
      <c r="A2655" t="s">
        <v>5838</v>
      </c>
      <c r="B2655" t="str">
        <f>tbl_Facturas[[#This Row],[Factura]] &amp; "|" &amp; tbl_Facturas[[#This Row],[Proyecto OK]] &amp; "|" &amp; TEXT(tbl_Facturas[[#This Row],[Horas o Viaje]],"0.00") &amp; "|" &amp; TEXT(tbl_Facturas[[#This Row],[Costo unitario]],"0.00")</f>
        <v>2633|Berry Project|1.00|420.00</v>
      </c>
      <c r="C2655">
        <v>2633</v>
      </c>
      <c r="D2655">
        <v>54</v>
      </c>
      <c r="E2655" t="s">
        <v>5305</v>
      </c>
      <c r="G2655" t="s">
        <v>479</v>
      </c>
      <c r="H2655" t="s">
        <v>2739</v>
      </c>
      <c r="I2655" s="134" t="s">
        <v>5322</v>
      </c>
      <c r="J2655" t="s">
        <v>1219</v>
      </c>
      <c r="K2655" t="s">
        <v>5883</v>
      </c>
      <c r="L2655">
        <v>2513</v>
      </c>
      <c r="M2655" t="s">
        <v>622</v>
      </c>
      <c r="P2655">
        <v>1</v>
      </c>
      <c r="Q2655">
        <v>420</v>
      </c>
      <c r="R2655">
        <v>420</v>
      </c>
      <c r="S2655">
        <f>IFERROR(_xlfn.XLOOKUP(tbl_Facturas[[#This Row],[Key_Fact]],tbl_Manifiestos[Key_Manif],tbl_Manifiestos[Pagado a Broker],0),0)</f>
        <v>390.6</v>
      </c>
      <c r="T2655">
        <v>1865105.139999995</v>
      </c>
    </row>
    <row r="2656" spans="1:20" x14ac:dyDescent="0.25">
      <c r="A2656" t="s">
        <v>5838</v>
      </c>
      <c r="B2656" t="str">
        <f>tbl_Facturas[[#This Row],[Factura]] &amp; "|" &amp; tbl_Facturas[[#This Row],[Proyecto OK]] &amp; "|" &amp; TEXT(tbl_Facturas[[#This Row],[Horas o Viaje]],"0.00") &amp; "|" &amp; TEXT(tbl_Facturas[[#This Row],[Costo unitario]],"0.00")</f>
        <v>2633|Berry Project|2.50|130.00</v>
      </c>
      <c r="C2656">
        <v>2633</v>
      </c>
      <c r="D2656">
        <v>73</v>
      </c>
      <c r="E2656" t="s">
        <v>19</v>
      </c>
      <c r="G2656" t="s">
        <v>20</v>
      </c>
      <c r="H2656" t="s">
        <v>2740</v>
      </c>
      <c r="I2656" s="134" t="s">
        <v>5322</v>
      </c>
      <c r="J2656" t="s">
        <v>1219</v>
      </c>
      <c r="K2656" t="s">
        <v>5883</v>
      </c>
      <c r="L2656">
        <v>2513</v>
      </c>
      <c r="P2656">
        <v>2.5</v>
      </c>
      <c r="Q2656">
        <v>130</v>
      </c>
      <c r="R2656">
        <v>325</v>
      </c>
      <c r="S2656">
        <f>IFERROR(_xlfn.XLOOKUP(tbl_Facturas[[#This Row],[Key_Fact]],tbl_Manifiestos[Key_Manif],tbl_Manifiestos[Pagado a Broker],0),0)</f>
        <v>302.25</v>
      </c>
      <c r="T2656">
        <v>1865430.139999995</v>
      </c>
    </row>
    <row r="2657" spans="1:20" x14ac:dyDescent="0.25">
      <c r="A2657" t="s">
        <v>5838</v>
      </c>
      <c r="B2657" t="str">
        <f>tbl_Facturas[[#This Row],[Factura]] &amp; "|" &amp; tbl_Facturas[[#This Row],[Proyecto OK]] &amp; "|" &amp; TEXT(tbl_Facturas[[#This Row],[Horas o Viaje]],"0.00") &amp; "|" &amp; TEXT(tbl_Facturas[[#This Row],[Costo unitario]],"0.00")</f>
        <v>2633|Berry Project|1.00|420.00</v>
      </c>
      <c r="C2657">
        <v>2633</v>
      </c>
      <c r="D2657">
        <v>73</v>
      </c>
      <c r="E2657" t="s">
        <v>19</v>
      </c>
      <c r="G2657" t="s">
        <v>20</v>
      </c>
      <c r="H2657" t="s">
        <v>2741</v>
      </c>
      <c r="I2657" s="134" t="s">
        <v>5322</v>
      </c>
      <c r="J2657" t="s">
        <v>1219</v>
      </c>
      <c r="K2657" t="s">
        <v>5883</v>
      </c>
      <c r="L2657">
        <v>2513</v>
      </c>
      <c r="M2657" t="s">
        <v>622</v>
      </c>
      <c r="P2657">
        <v>1</v>
      </c>
      <c r="Q2657">
        <v>420</v>
      </c>
      <c r="R2657">
        <v>420</v>
      </c>
      <c r="S2657">
        <f>IFERROR(_xlfn.XLOOKUP(tbl_Facturas[[#This Row],[Key_Fact]],tbl_Manifiestos[Key_Manif],tbl_Manifiestos[Pagado a Broker],0),0)</f>
        <v>390.6</v>
      </c>
      <c r="T2657">
        <v>1865850.139999995</v>
      </c>
    </row>
    <row r="2658" spans="1:20" x14ac:dyDescent="0.25">
      <c r="A2658" t="s">
        <v>5838</v>
      </c>
      <c r="B2658" t="str">
        <f>tbl_Facturas[[#This Row],[Factura]] &amp; "|" &amp; tbl_Facturas[[#This Row],[Proyecto OK]] &amp; "|" &amp; TEXT(tbl_Facturas[[#This Row],[Horas o Viaje]],"0.00") &amp; "|" &amp; TEXT(tbl_Facturas[[#This Row],[Costo unitario]],"0.00")</f>
        <v>2633|Berry Project|2.25|130.00</v>
      </c>
      <c r="C2658">
        <v>2633</v>
      </c>
      <c r="D2658">
        <v>103</v>
      </c>
      <c r="E2658" t="s">
        <v>27</v>
      </c>
      <c r="G2658" t="s">
        <v>284</v>
      </c>
      <c r="H2658" t="s">
        <v>2742</v>
      </c>
      <c r="I2658" s="134" t="s">
        <v>5322</v>
      </c>
      <c r="J2658" t="s">
        <v>1219</v>
      </c>
      <c r="K2658" t="s">
        <v>5883</v>
      </c>
      <c r="L2658">
        <v>2513</v>
      </c>
      <c r="P2658">
        <v>2.25</v>
      </c>
      <c r="Q2658">
        <v>130</v>
      </c>
      <c r="R2658">
        <v>292.5</v>
      </c>
      <c r="S2658">
        <f>IFERROR(_xlfn.XLOOKUP(tbl_Facturas[[#This Row],[Key_Fact]],tbl_Manifiestos[Key_Manif],tbl_Manifiestos[Pagado a Broker],0),0)</f>
        <v>272.02500000000003</v>
      </c>
      <c r="T2658">
        <v>1866142.639999995</v>
      </c>
    </row>
    <row r="2659" spans="1:20" x14ac:dyDescent="0.25">
      <c r="A2659" t="s">
        <v>5838</v>
      </c>
      <c r="B2659" t="str">
        <f>tbl_Facturas[[#This Row],[Factura]] &amp; "|" &amp; tbl_Facturas[[#This Row],[Proyecto OK]] &amp; "|" &amp; TEXT(tbl_Facturas[[#This Row],[Horas o Viaje]],"0.00") &amp; "|" &amp; TEXT(tbl_Facturas[[#This Row],[Costo unitario]],"0.00")</f>
        <v>2633|Berry Project|1.00|420.00</v>
      </c>
      <c r="C2659">
        <v>2633</v>
      </c>
      <c r="D2659">
        <v>103</v>
      </c>
      <c r="E2659" t="s">
        <v>27</v>
      </c>
      <c r="G2659" t="s">
        <v>284</v>
      </c>
      <c r="H2659" t="s">
        <v>2743</v>
      </c>
      <c r="I2659" s="134" t="s">
        <v>5322</v>
      </c>
      <c r="J2659" t="s">
        <v>1219</v>
      </c>
      <c r="K2659" t="s">
        <v>5883</v>
      </c>
      <c r="L2659">
        <v>2513</v>
      </c>
      <c r="M2659" t="s">
        <v>622</v>
      </c>
      <c r="P2659">
        <v>1</v>
      </c>
      <c r="Q2659">
        <v>420</v>
      </c>
      <c r="R2659">
        <v>420</v>
      </c>
      <c r="S2659">
        <f>IFERROR(_xlfn.XLOOKUP(tbl_Facturas[[#This Row],[Key_Fact]],tbl_Manifiestos[Key_Manif],tbl_Manifiestos[Pagado a Broker],0),0)</f>
        <v>390.6</v>
      </c>
      <c r="T2659">
        <v>1866562.639999995</v>
      </c>
    </row>
    <row r="2660" spans="1:20" x14ac:dyDescent="0.25">
      <c r="A2660" t="s">
        <v>5838</v>
      </c>
      <c r="B2660" t="str">
        <f>tbl_Facturas[[#This Row],[Factura]] &amp; "|" &amp; tbl_Facturas[[#This Row],[Proyecto OK]] &amp; "|" &amp; TEXT(tbl_Facturas[[#This Row],[Horas o Viaje]],"0.00") &amp; "|" &amp; TEXT(tbl_Facturas[[#This Row],[Costo unitario]],"0.00")</f>
        <v>2633|Berry Project|2.50|130.00</v>
      </c>
      <c r="C2660">
        <v>2633</v>
      </c>
      <c r="D2660">
        <v>58</v>
      </c>
      <c r="E2660" t="s">
        <v>12</v>
      </c>
      <c r="G2660" t="s">
        <v>539</v>
      </c>
      <c r="H2660" t="s">
        <v>2744</v>
      </c>
      <c r="I2660" s="134" t="s">
        <v>5322</v>
      </c>
      <c r="J2660" t="s">
        <v>1219</v>
      </c>
      <c r="K2660" t="s">
        <v>5883</v>
      </c>
      <c r="L2660">
        <v>2513</v>
      </c>
      <c r="P2660">
        <v>2.5</v>
      </c>
      <c r="Q2660">
        <v>130</v>
      </c>
      <c r="R2660">
        <v>325</v>
      </c>
      <c r="S2660">
        <f>IFERROR(_xlfn.XLOOKUP(tbl_Facturas[[#This Row],[Key_Fact]],tbl_Manifiestos[Key_Manif],tbl_Manifiestos[Pagado a Broker],0),0)</f>
        <v>302.25</v>
      </c>
      <c r="T2660">
        <v>1866887.639999995</v>
      </c>
    </row>
    <row r="2661" spans="1:20" x14ac:dyDescent="0.25">
      <c r="A2661" t="s">
        <v>5838</v>
      </c>
      <c r="B2661" t="str">
        <f>tbl_Facturas[[#This Row],[Factura]] &amp; "|" &amp; tbl_Facturas[[#This Row],[Proyecto OK]] &amp; "|" &amp; TEXT(tbl_Facturas[[#This Row],[Horas o Viaje]],"0.00") &amp; "|" &amp; TEXT(tbl_Facturas[[#This Row],[Costo unitario]],"0.00")</f>
        <v>2633|Berry Project|1.00|420.00</v>
      </c>
      <c r="C2661">
        <v>2633</v>
      </c>
      <c r="D2661">
        <v>58</v>
      </c>
      <c r="E2661" t="s">
        <v>12</v>
      </c>
      <c r="G2661" t="s">
        <v>539</v>
      </c>
      <c r="H2661" t="s">
        <v>2745</v>
      </c>
      <c r="I2661" s="134" t="s">
        <v>5322</v>
      </c>
      <c r="J2661" t="s">
        <v>1219</v>
      </c>
      <c r="K2661" t="s">
        <v>5883</v>
      </c>
      <c r="L2661">
        <v>2513</v>
      </c>
      <c r="M2661" t="s">
        <v>622</v>
      </c>
      <c r="P2661">
        <v>1</v>
      </c>
      <c r="Q2661">
        <v>420</v>
      </c>
      <c r="R2661">
        <v>420</v>
      </c>
      <c r="S2661">
        <f>IFERROR(_xlfn.XLOOKUP(tbl_Facturas[[#This Row],[Key_Fact]],tbl_Manifiestos[Key_Manif],tbl_Manifiestos[Pagado a Broker],0),0)</f>
        <v>390.6</v>
      </c>
      <c r="T2661">
        <v>1867307.639999995</v>
      </c>
    </row>
    <row r="2662" spans="1:20" x14ac:dyDescent="0.25">
      <c r="A2662" t="s">
        <v>5838</v>
      </c>
      <c r="B2662" t="str">
        <f>tbl_Facturas[[#This Row],[Factura]] &amp; "|" &amp; tbl_Facturas[[#This Row],[Proyecto OK]] &amp; "|" &amp; TEXT(tbl_Facturas[[#This Row],[Horas o Viaje]],"0.00") &amp; "|" &amp; TEXT(tbl_Facturas[[#This Row],[Costo unitario]],"0.00")</f>
        <v>2633|Berry Project|5.50|130.00</v>
      </c>
      <c r="C2662">
        <v>2633</v>
      </c>
      <c r="D2662">
        <v>54</v>
      </c>
      <c r="E2662" t="s">
        <v>5305</v>
      </c>
      <c r="G2662" t="s">
        <v>479</v>
      </c>
      <c r="H2662" t="s">
        <v>2746</v>
      </c>
      <c r="I2662" s="134" t="s">
        <v>5322</v>
      </c>
      <c r="J2662" t="s">
        <v>1219</v>
      </c>
      <c r="K2662" t="s">
        <v>5883</v>
      </c>
      <c r="L2662">
        <v>2513</v>
      </c>
      <c r="P2662">
        <v>5.5</v>
      </c>
      <c r="Q2662">
        <v>130</v>
      </c>
      <c r="R2662">
        <v>715</v>
      </c>
      <c r="S2662">
        <f>IFERROR(_xlfn.XLOOKUP(tbl_Facturas[[#This Row],[Key_Fact]],tbl_Manifiestos[Key_Manif],tbl_Manifiestos[Pagado a Broker],0),0)</f>
        <v>664.95</v>
      </c>
      <c r="T2662">
        <v>1868022.639999995</v>
      </c>
    </row>
    <row r="2663" spans="1:20" x14ac:dyDescent="0.25">
      <c r="A2663" t="s">
        <v>5838</v>
      </c>
      <c r="B2663" t="str">
        <f>tbl_Facturas[[#This Row],[Factura]] &amp; "|" &amp; tbl_Facturas[[#This Row],[Proyecto OK]] &amp; "|" &amp; TEXT(tbl_Facturas[[#This Row],[Horas o Viaje]],"0.00") &amp; "|" &amp; TEXT(tbl_Facturas[[#This Row],[Costo unitario]],"0.00")</f>
        <v>2633|Berry Project|8.00|130.00</v>
      </c>
      <c r="C2663">
        <v>2633</v>
      </c>
      <c r="D2663">
        <v>103</v>
      </c>
      <c r="E2663" t="s">
        <v>27</v>
      </c>
      <c r="G2663" t="s">
        <v>284</v>
      </c>
      <c r="H2663" t="s">
        <v>2747</v>
      </c>
      <c r="I2663" s="134" t="s">
        <v>5322</v>
      </c>
      <c r="J2663" t="s">
        <v>1219</v>
      </c>
      <c r="K2663" t="s">
        <v>5883</v>
      </c>
      <c r="L2663">
        <v>2513</v>
      </c>
      <c r="P2663">
        <v>8</v>
      </c>
      <c r="Q2663">
        <v>130</v>
      </c>
      <c r="R2663">
        <v>1040</v>
      </c>
      <c r="S2663">
        <f>IFERROR(_xlfn.XLOOKUP(tbl_Facturas[[#This Row],[Key_Fact]],tbl_Manifiestos[Key_Manif],tbl_Manifiestos[Pagado a Broker],0),0)</f>
        <v>967.2</v>
      </c>
      <c r="T2663">
        <v>1869062.639999995</v>
      </c>
    </row>
    <row r="2664" spans="1:20" x14ac:dyDescent="0.25">
      <c r="A2664" t="s">
        <v>5838</v>
      </c>
      <c r="B2664" t="str">
        <f>tbl_Facturas[[#This Row],[Factura]] &amp; "|" &amp; tbl_Facturas[[#This Row],[Proyecto OK]] &amp; "|" &amp; TEXT(tbl_Facturas[[#This Row],[Horas o Viaje]],"0.00") &amp; "|" &amp; TEXT(tbl_Facturas[[#This Row],[Costo unitario]],"0.00")</f>
        <v>2633|Berry Project|3.00|130.00</v>
      </c>
      <c r="C2664">
        <v>2633</v>
      </c>
      <c r="D2664">
        <v>680</v>
      </c>
      <c r="E2664" t="s">
        <v>1261</v>
      </c>
      <c r="G2664" t="s">
        <v>2748</v>
      </c>
      <c r="H2664" t="s">
        <v>2749</v>
      </c>
      <c r="I2664" s="134" t="s">
        <v>5322</v>
      </c>
      <c r="J2664" t="s">
        <v>1219</v>
      </c>
      <c r="K2664" t="s">
        <v>5883</v>
      </c>
      <c r="L2664">
        <v>2513</v>
      </c>
      <c r="P2664">
        <v>3</v>
      </c>
      <c r="Q2664">
        <v>130</v>
      </c>
      <c r="R2664">
        <v>390</v>
      </c>
      <c r="S2664">
        <f>IFERROR(_xlfn.XLOOKUP(tbl_Facturas[[#This Row],[Key_Fact]],tbl_Manifiestos[Key_Manif],tbl_Manifiestos[Pagado a Broker],0),0)</f>
        <v>0</v>
      </c>
      <c r="T2664">
        <v>1869452.639999995</v>
      </c>
    </row>
    <row r="2665" spans="1:20" x14ac:dyDescent="0.25">
      <c r="A2665" t="s">
        <v>5838</v>
      </c>
      <c r="B2665" t="str">
        <f>tbl_Facturas[[#This Row],[Factura]] &amp; "|" &amp; tbl_Facturas[[#This Row],[Proyecto OK]] &amp; "|" &amp; TEXT(tbl_Facturas[[#This Row],[Horas o Viaje]],"0.00") &amp; "|" &amp; TEXT(tbl_Facturas[[#This Row],[Costo unitario]],"0.00")</f>
        <v>2633|Berry Project|1.00|420.00</v>
      </c>
      <c r="C2665">
        <v>2633</v>
      </c>
      <c r="D2665">
        <v>680</v>
      </c>
      <c r="E2665" t="s">
        <v>1261</v>
      </c>
      <c r="G2665" t="s">
        <v>2748</v>
      </c>
      <c r="H2665" t="s">
        <v>2749</v>
      </c>
      <c r="I2665" s="134" t="s">
        <v>5322</v>
      </c>
      <c r="J2665" t="s">
        <v>1219</v>
      </c>
      <c r="K2665" t="s">
        <v>5883</v>
      </c>
      <c r="L2665">
        <v>2513</v>
      </c>
      <c r="M2665" t="s">
        <v>622</v>
      </c>
      <c r="P2665">
        <v>1</v>
      </c>
      <c r="Q2665">
        <v>420</v>
      </c>
      <c r="R2665">
        <v>420</v>
      </c>
      <c r="S2665">
        <f>IFERROR(_xlfn.XLOOKUP(tbl_Facturas[[#This Row],[Key_Fact]],tbl_Manifiestos[Key_Manif],tbl_Manifiestos[Pagado a Broker],0),0)</f>
        <v>390.6</v>
      </c>
      <c r="T2665">
        <v>1869872.639999995</v>
      </c>
    </row>
    <row r="2666" spans="1:20" x14ac:dyDescent="0.25">
      <c r="A2666" t="s">
        <v>5838</v>
      </c>
      <c r="B2666" t="str">
        <f>tbl_Facturas[[#This Row],[Factura]] &amp; "|" &amp; tbl_Facturas[[#This Row],[Proyecto OK]] &amp; "|" &amp; TEXT(tbl_Facturas[[#This Row],[Horas o Viaje]],"0.00") &amp; "|" &amp; TEXT(tbl_Facturas[[#This Row],[Costo unitario]],"0.00")</f>
        <v>2633|Berry Project|7.00|130.00</v>
      </c>
      <c r="C2666">
        <v>2633</v>
      </c>
      <c r="D2666">
        <v>73</v>
      </c>
      <c r="E2666" t="s">
        <v>19</v>
      </c>
      <c r="G2666" t="s">
        <v>20</v>
      </c>
      <c r="H2666" t="s">
        <v>2750</v>
      </c>
      <c r="I2666" s="134" t="s">
        <v>5322</v>
      </c>
      <c r="J2666" t="s">
        <v>1219</v>
      </c>
      <c r="K2666" t="s">
        <v>5883</v>
      </c>
      <c r="L2666">
        <v>2513</v>
      </c>
      <c r="P2666">
        <v>7</v>
      </c>
      <c r="Q2666">
        <v>130</v>
      </c>
      <c r="R2666">
        <v>910</v>
      </c>
      <c r="S2666">
        <f>IFERROR(_xlfn.XLOOKUP(tbl_Facturas[[#This Row],[Key_Fact]],tbl_Manifiestos[Key_Manif],tbl_Manifiestos[Pagado a Broker],0),0)</f>
        <v>0</v>
      </c>
      <c r="T2666">
        <v>1870782.639999995</v>
      </c>
    </row>
    <row r="2667" spans="1:20" x14ac:dyDescent="0.25">
      <c r="A2667" t="s">
        <v>5838</v>
      </c>
      <c r="B2667" t="str">
        <f>tbl_Facturas[[#This Row],[Factura]] &amp; "|" &amp; tbl_Facturas[[#This Row],[Proyecto OK]] &amp; "|" &amp; TEXT(tbl_Facturas[[#This Row],[Horas o Viaje]],"0.00") &amp; "|" &amp; TEXT(tbl_Facturas[[#This Row],[Costo unitario]],"0.00")</f>
        <v>2633|Berry Project|1.00|420.00</v>
      </c>
      <c r="C2667">
        <v>2633</v>
      </c>
      <c r="D2667">
        <v>103</v>
      </c>
      <c r="E2667" t="s">
        <v>27</v>
      </c>
      <c r="G2667" t="s">
        <v>284</v>
      </c>
      <c r="H2667" t="s">
        <v>2751</v>
      </c>
      <c r="I2667" s="134" t="s">
        <v>5322</v>
      </c>
      <c r="J2667" t="s">
        <v>1219</v>
      </c>
      <c r="K2667" t="s">
        <v>5883</v>
      </c>
      <c r="L2667">
        <v>2513</v>
      </c>
      <c r="M2667" t="s">
        <v>622</v>
      </c>
      <c r="P2667">
        <v>1</v>
      </c>
      <c r="Q2667">
        <v>420</v>
      </c>
      <c r="R2667">
        <v>420</v>
      </c>
      <c r="S2667">
        <f>IFERROR(_xlfn.XLOOKUP(tbl_Facturas[[#This Row],[Key_Fact]],tbl_Manifiestos[Key_Manif],tbl_Manifiestos[Pagado a Broker],0),0)</f>
        <v>390.6</v>
      </c>
      <c r="T2667">
        <v>1871202.639999995</v>
      </c>
    </row>
    <row r="2668" spans="1:20" x14ac:dyDescent="0.25">
      <c r="A2668" t="s">
        <v>5838</v>
      </c>
      <c r="B2668" t="str">
        <f>tbl_Facturas[[#This Row],[Factura]] &amp; "|" &amp; tbl_Facturas[[#This Row],[Proyecto OK]] &amp; "|" &amp; TEXT(tbl_Facturas[[#This Row],[Horas o Viaje]],"0.00") &amp; "|" &amp; TEXT(tbl_Facturas[[#This Row],[Costo unitario]],"0.00")</f>
        <v>2633|Berry Project|5.50|130.00</v>
      </c>
      <c r="C2668">
        <v>2633</v>
      </c>
      <c r="D2668">
        <v>103</v>
      </c>
      <c r="E2668" t="s">
        <v>27</v>
      </c>
      <c r="G2668" t="s">
        <v>284</v>
      </c>
      <c r="H2668" t="s">
        <v>2752</v>
      </c>
      <c r="I2668" s="134" t="s">
        <v>5322</v>
      </c>
      <c r="J2668" t="s">
        <v>1219</v>
      </c>
      <c r="K2668" t="s">
        <v>5883</v>
      </c>
      <c r="L2668">
        <v>2513</v>
      </c>
      <c r="P2668">
        <v>5.5</v>
      </c>
      <c r="Q2668">
        <v>130</v>
      </c>
      <c r="R2668">
        <v>715</v>
      </c>
      <c r="S2668">
        <f>IFERROR(_xlfn.XLOOKUP(tbl_Facturas[[#This Row],[Key_Fact]],tbl_Manifiestos[Key_Manif],tbl_Manifiestos[Pagado a Broker],0),0)</f>
        <v>664.95</v>
      </c>
      <c r="T2668">
        <v>1871917.639999995</v>
      </c>
    </row>
    <row r="2669" spans="1:20" x14ac:dyDescent="0.25">
      <c r="A2669" t="s">
        <v>5838</v>
      </c>
      <c r="B2669" t="str">
        <f>tbl_Facturas[[#This Row],[Factura]] &amp; "|" &amp; tbl_Facturas[[#This Row],[Proyecto OK]] &amp; "|" &amp; TEXT(tbl_Facturas[[#This Row],[Horas o Viaje]],"0.00") &amp; "|" &amp; TEXT(tbl_Facturas[[#This Row],[Costo unitario]],"0.00")</f>
        <v>2633|Berry Project|6.00|130.00</v>
      </c>
      <c r="C2669">
        <v>2633</v>
      </c>
      <c r="D2669">
        <v>73</v>
      </c>
      <c r="E2669" t="s">
        <v>19</v>
      </c>
      <c r="G2669" t="s">
        <v>20</v>
      </c>
      <c r="H2669" t="s">
        <v>2753</v>
      </c>
      <c r="I2669" s="134" t="s">
        <v>5322</v>
      </c>
      <c r="J2669" t="s">
        <v>1219</v>
      </c>
      <c r="K2669" t="s">
        <v>5883</v>
      </c>
      <c r="L2669">
        <v>2513</v>
      </c>
      <c r="P2669">
        <v>6</v>
      </c>
      <c r="Q2669">
        <v>130</v>
      </c>
      <c r="R2669">
        <v>780</v>
      </c>
      <c r="S2669">
        <f>IFERROR(_xlfn.XLOOKUP(tbl_Facturas[[#This Row],[Key_Fact]],tbl_Manifiestos[Key_Manif],tbl_Manifiestos[Pagado a Broker],0),0)</f>
        <v>0</v>
      </c>
      <c r="T2669">
        <v>1872697.639999995</v>
      </c>
    </row>
    <row r="2670" spans="1:20" x14ac:dyDescent="0.25">
      <c r="A2670" t="s">
        <v>5838</v>
      </c>
      <c r="B2670" t="str">
        <f>tbl_Facturas[[#This Row],[Factura]] &amp; "|" &amp; tbl_Facturas[[#This Row],[Proyecto OK]] &amp; "|" &amp; TEXT(tbl_Facturas[[#This Row],[Horas o Viaje]],"0.00") &amp; "|" &amp; TEXT(tbl_Facturas[[#This Row],[Costo unitario]],"0.00")</f>
        <v>2633|Berry Project|1.00|420.00</v>
      </c>
      <c r="C2670">
        <v>2633</v>
      </c>
      <c r="D2670">
        <v>73</v>
      </c>
      <c r="E2670" t="s">
        <v>19</v>
      </c>
      <c r="G2670" t="s">
        <v>20</v>
      </c>
      <c r="H2670" t="s">
        <v>2754</v>
      </c>
      <c r="I2670" s="134" t="s">
        <v>5322</v>
      </c>
      <c r="J2670" t="s">
        <v>1219</v>
      </c>
      <c r="K2670" t="s">
        <v>5883</v>
      </c>
      <c r="L2670">
        <v>2513</v>
      </c>
      <c r="M2670" t="s">
        <v>622</v>
      </c>
      <c r="P2670">
        <v>1</v>
      </c>
      <c r="Q2670">
        <v>420</v>
      </c>
      <c r="R2670">
        <v>420</v>
      </c>
      <c r="S2670">
        <f>IFERROR(_xlfn.XLOOKUP(tbl_Facturas[[#This Row],[Key_Fact]],tbl_Manifiestos[Key_Manif],tbl_Manifiestos[Pagado a Broker],0),0)</f>
        <v>390.6</v>
      </c>
      <c r="T2670">
        <v>1873117.639999995</v>
      </c>
    </row>
    <row r="2671" spans="1:20" x14ac:dyDescent="0.25">
      <c r="A2671" t="s">
        <v>5838</v>
      </c>
      <c r="B2671" t="str">
        <f>tbl_Facturas[[#This Row],[Factura]] &amp; "|" &amp; tbl_Facturas[[#This Row],[Proyecto OK]] &amp; "|" &amp; TEXT(tbl_Facturas[[#This Row],[Horas o Viaje]],"0.00") &amp; "|" &amp; TEXT(tbl_Facturas[[#This Row],[Costo unitario]],"0.00")</f>
        <v>2633|Berry Project|10.00|130.00</v>
      </c>
      <c r="C2671">
        <v>2633</v>
      </c>
      <c r="D2671">
        <v>73</v>
      </c>
      <c r="E2671" t="s">
        <v>19</v>
      </c>
      <c r="G2671" t="s">
        <v>20</v>
      </c>
      <c r="H2671" t="s">
        <v>2755</v>
      </c>
      <c r="I2671" s="134" t="s">
        <v>5322</v>
      </c>
      <c r="J2671" t="s">
        <v>1219</v>
      </c>
      <c r="K2671" t="s">
        <v>5883</v>
      </c>
      <c r="L2671">
        <v>2513</v>
      </c>
      <c r="P2671">
        <v>10</v>
      </c>
      <c r="Q2671">
        <v>130</v>
      </c>
      <c r="R2671">
        <v>1300</v>
      </c>
      <c r="S2671">
        <f>IFERROR(_xlfn.XLOOKUP(tbl_Facturas[[#This Row],[Key_Fact]],tbl_Manifiestos[Key_Manif],tbl_Manifiestos[Pagado a Broker],0),0)</f>
        <v>0</v>
      </c>
      <c r="T2671">
        <v>1874417.639999995</v>
      </c>
    </row>
    <row r="2672" spans="1:20" x14ac:dyDescent="0.25">
      <c r="A2672" t="s">
        <v>5838</v>
      </c>
      <c r="B2672" t="str">
        <f>tbl_Facturas[[#This Row],[Factura]] &amp; "|" &amp; tbl_Facturas[[#This Row],[Proyecto OK]] &amp; "|" &amp; TEXT(tbl_Facturas[[#This Row],[Horas o Viaje]],"0.00") &amp; "|" &amp; TEXT(tbl_Facturas[[#This Row],[Costo unitario]],"0.00")</f>
        <v>2633|Berry Project|8.75|130.00</v>
      </c>
      <c r="C2672">
        <v>2633</v>
      </c>
      <c r="D2672">
        <v>103</v>
      </c>
      <c r="E2672" t="s">
        <v>27</v>
      </c>
      <c r="G2672" t="s">
        <v>284</v>
      </c>
      <c r="H2672" t="s">
        <v>2756</v>
      </c>
      <c r="I2672" s="134" t="s">
        <v>5322</v>
      </c>
      <c r="J2672" t="s">
        <v>1219</v>
      </c>
      <c r="K2672" t="s">
        <v>5883</v>
      </c>
      <c r="L2672">
        <v>2513</v>
      </c>
      <c r="P2672">
        <v>8.75</v>
      </c>
      <c r="Q2672">
        <v>130</v>
      </c>
      <c r="R2672">
        <v>1137.5</v>
      </c>
      <c r="S2672">
        <f>IFERROR(_xlfn.XLOOKUP(tbl_Facturas[[#This Row],[Key_Fact]],tbl_Manifiestos[Key_Manif],tbl_Manifiestos[Pagado a Broker],0),0)</f>
        <v>1057.875</v>
      </c>
      <c r="T2672">
        <v>1875555.139999995</v>
      </c>
    </row>
    <row r="2673" spans="1:20" x14ac:dyDescent="0.25">
      <c r="A2673" t="s">
        <v>5838</v>
      </c>
      <c r="B2673" t="str">
        <f>tbl_Facturas[[#This Row],[Factura]] &amp; "|" &amp; tbl_Facturas[[#This Row],[Proyecto OK]] &amp; "|" &amp; TEXT(tbl_Facturas[[#This Row],[Horas o Viaje]],"0.00") &amp; "|" &amp; TEXT(tbl_Facturas[[#This Row],[Costo unitario]],"0.00")</f>
        <v>2633|Berry Project|1.00|420.00</v>
      </c>
      <c r="C2673">
        <v>2633</v>
      </c>
      <c r="D2673">
        <v>25</v>
      </c>
      <c r="E2673" t="s">
        <v>1817</v>
      </c>
      <c r="G2673" t="s">
        <v>1340</v>
      </c>
      <c r="H2673" t="s">
        <v>2757</v>
      </c>
      <c r="I2673" s="134" t="s">
        <v>5322</v>
      </c>
      <c r="J2673" t="s">
        <v>1219</v>
      </c>
      <c r="K2673" t="s">
        <v>5883</v>
      </c>
      <c r="L2673">
        <v>2513</v>
      </c>
      <c r="M2673" t="s">
        <v>622</v>
      </c>
      <c r="P2673">
        <v>1</v>
      </c>
      <c r="Q2673">
        <v>420</v>
      </c>
      <c r="R2673">
        <v>420</v>
      </c>
      <c r="S2673">
        <f>IFERROR(_xlfn.XLOOKUP(tbl_Facturas[[#This Row],[Key_Fact]],tbl_Manifiestos[Key_Manif],tbl_Manifiestos[Pagado a Broker],0),0)</f>
        <v>390.6</v>
      </c>
      <c r="T2673">
        <v>1875975.139999995</v>
      </c>
    </row>
    <row r="2674" spans="1:20" x14ac:dyDescent="0.25">
      <c r="A2674" t="s">
        <v>5838</v>
      </c>
      <c r="B2674" t="str">
        <f>tbl_Facturas[[#This Row],[Factura]] &amp; "|" &amp; tbl_Facturas[[#This Row],[Proyecto OK]] &amp; "|" &amp; TEXT(tbl_Facturas[[#This Row],[Horas o Viaje]],"0.00") &amp; "|" &amp; TEXT(tbl_Facturas[[#This Row],[Costo unitario]],"0.00")</f>
        <v>2633|Berry Project|1.00|420.00</v>
      </c>
      <c r="C2674">
        <v>2633</v>
      </c>
      <c r="D2674">
        <v>25</v>
      </c>
      <c r="E2674" t="s">
        <v>1817</v>
      </c>
      <c r="G2674" t="s">
        <v>1340</v>
      </c>
      <c r="H2674" t="s">
        <v>2758</v>
      </c>
      <c r="I2674" s="134" t="s">
        <v>5322</v>
      </c>
      <c r="J2674" t="s">
        <v>1219</v>
      </c>
      <c r="K2674" t="s">
        <v>5883</v>
      </c>
      <c r="L2674">
        <v>2513</v>
      </c>
      <c r="M2674" t="s">
        <v>622</v>
      </c>
      <c r="P2674">
        <v>1</v>
      </c>
      <c r="Q2674">
        <v>420</v>
      </c>
      <c r="R2674">
        <v>420</v>
      </c>
      <c r="S2674">
        <f>IFERROR(_xlfn.XLOOKUP(tbl_Facturas[[#This Row],[Key_Fact]],tbl_Manifiestos[Key_Manif],tbl_Manifiestos[Pagado a Broker],0),0)</f>
        <v>390.6</v>
      </c>
      <c r="T2674">
        <v>1876395.139999995</v>
      </c>
    </row>
    <row r="2675" spans="1:20" x14ac:dyDescent="0.25">
      <c r="A2675" t="s">
        <v>5838</v>
      </c>
      <c r="B2675" t="str">
        <f>tbl_Facturas[[#This Row],[Factura]] &amp; "|" &amp; tbl_Facturas[[#This Row],[Proyecto OK]] &amp; "|" &amp; TEXT(tbl_Facturas[[#This Row],[Horas o Viaje]],"0.00") &amp; "|" &amp; TEXT(tbl_Facturas[[#This Row],[Costo unitario]],"0.00")</f>
        <v>2633|Berry Project|3.00|130.00</v>
      </c>
      <c r="C2675">
        <v>2633</v>
      </c>
      <c r="D2675">
        <v>25</v>
      </c>
      <c r="E2675" t="s">
        <v>1817</v>
      </c>
      <c r="G2675" t="s">
        <v>1340</v>
      </c>
      <c r="H2675" t="s">
        <v>2759</v>
      </c>
      <c r="I2675" s="134" t="s">
        <v>5322</v>
      </c>
      <c r="J2675" t="s">
        <v>1219</v>
      </c>
      <c r="K2675" t="s">
        <v>5883</v>
      </c>
      <c r="L2675">
        <v>2513</v>
      </c>
      <c r="P2675">
        <v>3</v>
      </c>
      <c r="Q2675">
        <v>130</v>
      </c>
      <c r="R2675">
        <v>390</v>
      </c>
      <c r="S2675">
        <f>IFERROR(_xlfn.XLOOKUP(tbl_Facturas[[#This Row],[Key_Fact]],tbl_Manifiestos[Key_Manif],tbl_Manifiestos[Pagado a Broker],0),0)</f>
        <v>0</v>
      </c>
      <c r="T2675">
        <v>1876947.639999995</v>
      </c>
    </row>
    <row r="2676" spans="1:20" x14ac:dyDescent="0.25">
      <c r="A2676" t="s">
        <v>5838</v>
      </c>
      <c r="B2676" t="str">
        <f>tbl_Facturas[[#This Row],[Factura]] &amp; "|" &amp; tbl_Facturas[[#This Row],[Proyecto OK]] &amp; "|" &amp; TEXT(tbl_Facturas[[#This Row],[Horas o Viaje]],"0.00") &amp; "|" &amp; TEXT(tbl_Facturas[[#This Row],[Costo unitario]],"0.00")</f>
        <v>2633|Berry Project|3.50|130.00</v>
      </c>
      <c r="C2676">
        <v>2633</v>
      </c>
      <c r="D2676">
        <v>25</v>
      </c>
      <c r="E2676" t="s">
        <v>1817</v>
      </c>
      <c r="G2676" t="s">
        <v>1340</v>
      </c>
      <c r="H2676" t="s">
        <v>2760</v>
      </c>
      <c r="I2676" s="134" t="s">
        <v>5322</v>
      </c>
      <c r="J2676" t="s">
        <v>1219</v>
      </c>
      <c r="K2676" t="s">
        <v>5883</v>
      </c>
      <c r="L2676">
        <v>2513</v>
      </c>
      <c r="P2676">
        <v>3.5</v>
      </c>
      <c r="Q2676">
        <v>130</v>
      </c>
      <c r="R2676">
        <v>455</v>
      </c>
      <c r="S2676">
        <f>IFERROR(_xlfn.XLOOKUP(tbl_Facturas[[#This Row],[Key_Fact]],tbl_Manifiestos[Key_Manif],tbl_Manifiestos[Pagado a Broker],0),0)</f>
        <v>0</v>
      </c>
      <c r="T2676">
        <v>1877402.639999995</v>
      </c>
    </row>
    <row r="2677" spans="1:20" x14ac:dyDescent="0.25">
      <c r="A2677" t="s">
        <v>5838</v>
      </c>
      <c r="B2677" t="str">
        <f>tbl_Facturas[[#This Row],[Factura]] &amp; "|" &amp; tbl_Facturas[[#This Row],[Proyecto OK]] &amp; "|" &amp; TEXT(tbl_Facturas[[#This Row],[Horas o Viaje]],"0.00") &amp; "|" &amp; TEXT(tbl_Facturas[[#This Row],[Costo unitario]],"0.00")</f>
        <v>2633|Berry Project|1.00|420.00</v>
      </c>
      <c r="C2677">
        <v>2633</v>
      </c>
      <c r="D2677">
        <v>25</v>
      </c>
      <c r="E2677" t="s">
        <v>1817</v>
      </c>
      <c r="G2677" t="s">
        <v>1340</v>
      </c>
      <c r="H2677" t="s">
        <v>2761</v>
      </c>
      <c r="I2677" s="134" t="s">
        <v>5322</v>
      </c>
      <c r="J2677" t="s">
        <v>1219</v>
      </c>
      <c r="K2677" t="s">
        <v>5883</v>
      </c>
      <c r="L2677">
        <v>2513</v>
      </c>
      <c r="M2677" t="s">
        <v>622</v>
      </c>
      <c r="P2677">
        <v>1</v>
      </c>
      <c r="Q2677">
        <v>420</v>
      </c>
      <c r="R2677">
        <v>420</v>
      </c>
      <c r="S2677">
        <f>IFERROR(_xlfn.XLOOKUP(tbl_Facturas[[#This Row],[Key_Fact]],tbl_Manifiestos[Key_Manif],tbl_Manifiestos[Pagado a Broker],0),0)</f>
        <v>390.6</v>
      </c>
      <c r="T2677">
        <v>1877822.639999995</v>
      </c>
    </row>
    <row r="2678" spans="1:20" x14ac:dyDescent="0.25">
      <c r="A2678" t="s">
        <v>5838</v>
      </c>
      <c r="B2678" t="str">
        <f>tbl_Facturas[[#This Row],[Factura]] &amp; "|" &amp; tbl_Facturas[[#This Row],[Proyecto OK]] &amp; "|" &amp; TEXT(tbl_Facturas[[#This Row],[Horas o Viaje]],"0.00") &amp; "|" &amp; TEXT(tbl_Facturas[[#This Row],[Costo unitario]],"0.00")</f>
        <v>2633|Berry Project|1.00|420.00</v>
      </c>
      <c r="C2678">
        <v>2633</v>
      </c>
      <c r="D2678">
        <v>25</v>
      </c>
      <c r="E2678" t="s">
        <v>5305</v>
      </c>
      <c r="G2678" t="s">
        <v>479</v>
      </c>
      <c r="H2678" t="s">
        <v>2762</v>
      </c>
      <c r="I2678" s="134" t="s">
        <v>5322</v>
      </c>
      <c r="J2678" t="s">
        <v>1219</v>
      </c>
      <c r="K2678" t="s">
        <v>5883</v>
      </c>
      <c r="L2678">
        <v>2513</v>
      </c>
      <c r="M2678" t="s">
        <v>622</v>
      </c>
      <c r="P2678">
        <v>1</v>
      </c>
      <c r="Q2678">
        <v>420</v>
      </c>
      <c r="R2678">
        <v>420</v>
      </c>
      <c r="S2678">
        <f>IFERROR(_xlfn.XLOOKUP(tbl_Facturas[[#This Row],[Key_Fact]],tbl_Manifiestos[Key_Manif],tbl_Manifiestos[Pagado a Broker],0),0)</f>
        <v>390.6</v>
      </c>
      <c r="T2678">
        <v>1878242.639999995</v>
      </c>
    </row>
    <row r="2679" spans="1:20" x14ac:dyDescent="0.25">
      <c r="A2679" t="s">
        <v>5838</v>
      </c>
      <c r="B2679" t="str">
        <f>tbl_Facturas[[#This Row],[Factura]] &amp; "|" &amp; tbl_Facturas[[#This Row],[Proyecto OK]] &amp; "|" &amp; TEXT(tbl_Facturas[[#This Row],[Horas o Viaje]],"0.00") &amp; "|" &amp; TEXT(tbl_Facturas[[#This Row],[Costo unitario]],"0.00")</f>
        <v>2633|Berry Project|1.00|29.55</v>
      </c>
      <c r="C2679">
        <v>2633</v>
      </c>
      <c r="D2679">
        <v>54</v>
      </c>
      <c r="E2679" t="s">
        <v>27</v>
      </c>
      <c r="G2679" t="s">
        <v>284</v>
      </c>
      <c r="I2679" s="134" t="s">
        <v>5322</v>
      </c>
      <c r="J2679" t="s">
        <v>1219</v>
      </c>
      <c r="K2679" t="s">
        <v>5883</v>
      </c>
      <c r="L2679">
        <v>2513</v>
      </c>
      <c r="P2679">
        <v>1</v>
      </c>
      <c r="Q2679">
        <v>29.55</v>
      </c>
      <c r="R2679">
        <v>29.55</v>
      </c>
      <c r="S2679">
        <f>IFERROR(_xlfn.XLOOKUP(tbl_Facturas[[#This Row],[Key_Fact]],tbl_Manifiestos[Key_Manif],tbl_Manifiestos[Pagado a Broker],0),0)</f>
        <v>0</v>
      </c>
      <c r="T2679">
        <v>1878431.139999995</v>
      </c>
    </row>
    <row r="2680" spans="1:20" x14ac:dyDescent="0.25">
      <c r="A2680" t="s">
        <v>5838</v>
      </c>
      <c r="B2680" t="str">
        <f>tbl_Facturas[[#This Row],[Factura]] &amp; "|" &amp; tbl_Facturas[[#This Row],[Proyecto OK]] &amp; "|" &amp; TEXT(tbl_Facturas[[#This Row],[Horas o Viaje]],"0.00") &amp; "|" &amp; TEXT(tbl_Facturas[[#This Row],[Costo unitario]],"0.00")</f>
        <v>2633|Berry Project|1.00|108.00</v>
      </c>
      <c r="C2680">
        <v>2633</v>
      </c>
      <c r="D2680">
        <v>73</v>
      </c>
      <c r="E2680" t="s">
        <v>19</v>
      </c>
      <c r="G2680" t="s">
        <v>20</v>
      </c>
      <c r="I2680" s="134" t="s">
        <v>5322</v>
      </c>
      <c r="J2680" t="s">
        <v>5861</v>
      </c>
      <c r="K2680" t="s">
        <v>5883</v>
      </c>
      <c r="L2680">
        <v>2513</v>
      </c>
      <c r="P2680">
        <v>1</v>
      </c>
      <c r="Q2680">
        <v>108</v>
      </c>
      <c r="R2680">
        <v>108</v>
      </c>
      <c r="S2680">
        <f>IFERROR(_xlfn.XLOOKUP(tbl_Facturas[[#This Row],[Key_Fact]],tbl_Manifiestos[Key_Manif],tbl_Manifiestos[Pagado a Broker],0),0)</f>
        <v>0</v>
      </c>
      <c r="T2680">
        <v>1878350.639999995</v>
      </c>
    </row>
    <row r="2681" spans="1:20" x14ac:dyDescent="0.25">
      <c r="A2681" t="s">
        <v>5838</v>
      </c>
      <c r="B2681" t="str">
        <f>tbl_Facturas[[#This Row],[Factura]] &amp; "|" &amp; tbl_Facturas[[#This Row],[Proyecto OK]] &amp; "|" &amp; TEXT(tbl_Facturas[[#This Row],[Horas o Viaje]],"0.00") &amp; "|" &amp; TEXT(tbl_Facturas[[#This Row],[Costo unitario]],"0.00")</f>
        <v>2633|Berry Project|1.00|42.80</v>
      </c>
      <c r="C2681">
        <v>2633</v>
      </c>
      <c r="D2681">
        <v>82</v>
      </c>
      <c r="E2681" t="s">
        <v>12</v>
      </c>
      <c r="G2681" t="s">
        <v>792</v>
      </c>
      <c r="I2681" s="134" t="s">
        <v>5322</v>
      </c>
      <c r="J2681" t="s">
        <v>5861</v>
      </c>
      <c r="K2681" t="s">
        <v>5883</v>
      </c>
      <c r="L2681">
        <v>2513</v>
      </c>
      <c r="P2681">
        <v>1</v>
      </c>
      <c r="Q2681">
        <v>42.8</v>
      </c>
      <c r="R2681">
        <v>42.8</v>
      </c>
      <c r="S2681">
        <f>IFERROR(_xlfn.XLOOKUP(tbl_Facturas[[#This Row],[Key_Fact]],tbl_Manifiestos[Key_Manif],tbl_Manifiestos[Pagado a Broker],0),0)</f>
        <v>42.8</v>
      </c>
      <c r="T2681">
        <v>1878393.439999996</v>
      </c>
    </row>
    <row r="2682" spans="1:20" x14ac:dyDescent="0.25">
      <c r="A2682" t="s">
        <v>5838</v>
      </c>
      <c r="B2682" t="str">
        <f>tbl_Facturas[[#This Row],[Factura]] &amp; "|" &amp; tbl_Facturas[[#This Row],[Proyecto OK]] &amp; "|" &amp; TEXT(tbl_Facturas[[#This Row],[Horas o Viaje]],"0.00") &amp; "|" &amp; TEXT(tbl_Facturas[[#This Row],[Costo unitario]],"0.00")</f>
        <v>2633|Berry Project|1.00|8.15</v>
      </c>
      <c r="C2682">
        <v>2633</v>
      </c>
      <c r="D2682">
        <v>58</v>
      </c>
      <c r="E2682" t="s">
        <v>12</v>
      </c>
      <c r="G2682" t="s">
        <v>539</v>
      </c>
      <c r="I2682" s="134" t="s">
        <v>5322</v>
      </c>
      <c r="J2682" t="s">
        <v>5861</v>
      </c>
      <c r="K2682" t="s">
        <v>5883</v>
      </c>
      <c r="L2682">
        <v>2513</v>
      </c>
      <c r="P2682">
        <v>1</v>
      </c>
      <c r="Q2682">
        <v>8.15</v>
      </c>
      <c r="R2682">
        <v>8.15</v>
      </c>
      <c r="S2682">
        <f>IFERROR(_xlfn.XLOOKUP(tbl_Facturas[[#This Row],[Key_Fact]],tbl_Manifiestos[Key_Manif],tbl_Manifiestos[Pagado a Broker],0),0)</f>
        <v>8.15</v>
      </c>
      <c r="T2682">
        <v>1878401.589999995</v>
      </c>
    </row>
    <row r="2683" spans="1:20" x14ac:dyDescent="0.25">
      <c r="A2683" t="s">
        <v>5838</v>
      </c>
      <c r="B2683" t="str">
        <f>tbl_Facturas[[#This Row],[Factura]] &amp; "|" &amp; tbl_Facturas[[#This Row],[Proyecto OK]] &amp; "|" &amp; TEXT(tbl_Facturas[[#This Row],[Horas o Viaje]],"0.00") &amp; "|" &amp; TEXT(tbl_Facturas[[#This Row],[Costo unitario]],"0.00")</f>
        <v>2633|Berry Project|1.00|42.80</v>
      </c>
      <c r="C2683">
        <v>2633</v>
      </c>
      <c r="D2683">
        <v>103</v>
      </c>
      <c r="E2683" t="s">
        <v>27</v>
      </c>
      <c r="G2683" t="s">
        <v>54</v>
      </c>
      <c r="I2683" s="134" t="s">
        <v>5322</v>
      </c>
      <c r="J2683" t="s">
        <v>5861</v>
      </c>
      <c r="K2683" t="s">
        <v>5883</v>
      </c>
      <c r="L2683">
        <v>2513</v>
      </c>
      <c r="P2683">
        <v>1</v>
      </c>
      <c r="Q2683">
        <v>42.8</v>
      </c>
      <c r="R2683">
        <v>42.8</v>
      </c>
      <c r="S2683">
        <f>IFERROR(_xlfn.XLOOKUP(tbl_Facturas[[#This Row],[Key_Fact]],tbl_Manifiestos[Key_Manif],tbl_Manifiestos[Pagado a Broker],0),0)</f>
        <v>42.8</v>
      </c>
      <c r="T2683">
        <v>1878473.939999996</v>
      </c>
    </row>
    <row r="2684" spans="1:20" x14ac:dyDescent="0.25">
      <c r="A2684" t="s">
        <v>5838</v>
      </c>
      <c r="B2684" t="str">
        <f>tbl_Facturas[[#This Row],[Factura]] &amp; "|" &amp; tbl_Facturas[[#This Row],[Proyecto OK]] &amp; "|" &amp; TEXT(tbl_Facturas[[#This Row],[Horas o Viaje]],"0.00") &amp; "|" &amp; TEXT(tbl_Facturas[[#This Row],[Costo unitario]],"0.00")</f>
        <v>2633|Berry Project|1.00|29.55</v>
      </c>
      <c r="C2684">
        <v>2633</v>
      </c>
      <c r="D2684">
        <v>515</v>
      </c>
      <c r="E2684" t="s">
        <v>27</v>
      </c>
      <c r="G2684" t="s">
        <v>36</v>
      </c>
      <c r="I2684" s="134" t="s">
        <v>5322</v>
      </c>
      <c r="J2684" t="s">
        <v>5861</v>
      </c>
      <c r="K2684" t="s">
        <v>5883</v>
      </c>
      <c r="L2684">
        <v>2513</v>
      </c>
      <c r="P2684">
        <v>1</v>
      </c>
      <c r="Q2684">
        <v>29.55</v>
      </c>
      <c r="R2684">
        <v>29.55</v>
      </c>
      <c r="S2684">
        <f>IFERROR(_xlfn.XLOOKUP(tbl_Facturas[[#This Row],[Key_Fact]],tbl_Manifiestos[Key_Manif],tbl_Manifiestos[Pagado a Broker],0),0)</f>
        <v>0</v>
      </c>
      <c r="T2684">
        <v>1878503.489999996</v>
      </c>
    </row>
    <row r="2685" spans="1:20" x14ac:dyDescent="0.25">
      <c r="A2685" t="s">
        <v>5838</v>
      </c>
      <c r="B2685" t="str">
        <f>tbl_Facturas[[#This Row],[Factura]] &amp; "|" &amp; tbl_Facturas[[#This Row],[Proyecto OK]] &amp; "|" &amp; TEXT(tbl_Facturas[[#This Row],[Horas o Viaje]],"0.00") &amp; "|" &amp; TEXT(tbl_Facturas[[#This Row],[Costo unitario]],"0.00")</f>
        <v>2633|Berry Project|1.00|187.45</v>
      </c>
      <c r="C2685">
        <v>2633</v>
      </c>
      <c r="D2685">
        <v>617</v>
      </c>
      <c r="E2685" t="s">
        <v>27</v>
      </c>
      <c r="G2685" t="s">
        <v>284</v>
      </c>
      <c r="I2685" s="134" t="s">
        <v>5322</v>
      </c>
      <c r="J2685" t="s">
        <v>5861</v>
      </c>
      <c r="K2685" t="s">
        <v>5883</v>
      </c>
      <c r="L2685">
        <v>2513</v>
      </c>
      <c r="P2685">
        <v>1</v>
      </c>
      <c r="Q2685">
        <v>187.45</v>
      </c>
      <c r="R2685">
        <v>187.45</v>
      </c>
      <c r="S2685">
        <f>IFERROR(_xlfn.XLOOKUP(tbl_Facturas[[#This Row],[Key_Fact]],tbl_Manifiestos[Key_Manif],tbl_Manifiestos[Pagado a Broker],0),0)</f>
        <v>0</v>
      </c>
      <c r="T2685">
        <v>1878690.939999996</v>
      </c>
    </row>
    <row r="2686" spans="1:20" x14ac:dyDescent="0.25">
      <c r="A2686" t="s">
        <v>5838</v>
      </c>
      <c r="B2686" t="str">
        <f>tbl_Facturas[[#This Row],[Factura]] &amp; "|" &amp; tbl_Facturas[[#This Row],[Proyecto OK]] &amp; "|" &amp; TEXT(tbl_Facturas[[#This Row],[Horas o Viaje]],"0.00") &amp; "|" &amp; TEXT(tbl_Facturas[[#This Row],[Costo unitario]],"0.00")</f>
        <v>2633|Berry Project|1.25|130.00</v>
      </c>
      <c r="C2686">
        <v>2633</v>
      </c>
      <c r="D2686">
        <v>103</v>
      </c>
      <c r="E2686" t="s">
        <v>1817</v>
      </c>
      <c r="G2686" t="s">
        <v>1340</v>
      </c>
      <c r="H2686" t="s">
        <v>2758</v>
      </c>
      <c r="I2686" s="134" t="s">
        <v>5322</v>
      </c>
      <c r="J2686" t="s">
        <v>1234</v>
      </c>
      <c r="K2686" t="s">
        <v>5883</v>
      </c>
      <c r="L2686">
        <v>2513</v>
      </c>
      <c r="P2686">
        <v>1.25</v>
      </c>
      <c r="Q2686">
        <v>130</v>
      </c>
      <c r="R2686">
        <v>162.5</v>
      </c>
      <c r="S2686">
        <f>IFERROR(_xlfn.XLOOKUP(tbl_Facturas[[#This Row],[Key_Fact]],tbl_Manifiestos[Key_Manif],tbl_Manifiestos[Pagado a Broker],0),0)</f>
        <v>0</v>
      </c>
      <c r="T2686">
        <v>1876557.639999995</v>
      </c>
    </row>
    <row r="2687" spans="1:20" x14ac:dyDescent="0.25">
      <c r="A2687" t="s">
        <v>5838</v>
      </c>
      <c r="B2687" t="str">
        <f>tbl_Facturas[[#This Row],[Factura]] &amp; "|" &amp; tbl_Facturas[[#This Row],[Proyecto OK]] &amp; "|" &amp; TEXT(tbl_Facturas[[#This Row],[Horas o Viaje]],"0.00") &amp; "|" &amp; TEXT(tbl_Facturas[[#This Row],[Costo unitario]],"0.00")</f>
        <v>2634|Montrose Harbor|8.00|126.50</v>
      </c>
      <c r="C2687">
        <v>2634</v>
      </c>
      <c r="D2687">
        <v>11</v>
      </c>
      <c r="E2687" t="s">
        <v>1261</v>
      </c>
      <c r="G2687" t="s">
        <v>13</v>
      </c>
      <c r="H2687" t="s">
        <v>2763</v>
      </c>
      <c r="I2687" s="134" t="s">
        <v>5401</v>
      </c>
      <c r="J2687" t="s">
        <v>1280</v>
      </c>
      <c r="K2687" s="240" t="s">
        <v>5907</v>
      </c>
      <c r="L2687">
        <v>6228</v>
      </c>
      <c r="M2687" t="s">
        <v>40</v>
      </c>
      <c r="P2687">
        <v>8</v>
      </c>
      <c r="Q2687">
        <v>126.5</v>
      </c>
      <c r="R2687">
        <v>1012</v>
      </c>
      <c r="S2687">
        <f>IFERROR(_xlfn.XLOOKUP(tbl_Facturas[[#This Row],[Key_Fact]],tbl_Manifiestos[Key_Manif],tbl_Manifiestos[Pagado a Broker],0),0)</f>
        <v>0</v>
      </c>
      <c r="T2687">
        <v>1879702.939999996</v>
      </c>
    </row>
    <row r="2688" spans="1:20" x14ac:dyDescent="0.25">
      <c r="A2688" t="s">
        <v>5838</v>
      </c>
      <c r="B2688" t="str">
        <f>tbl_Facturas[[#This Row],[Factura]] &amp; "|" &amp; tbl_Facturas[[#This Row],[Proyecto OK]] &amp; "|" &amp; TEXT(tbl_Facturas[[#This Row],[Horas o Viaje]],"0.00") &amp; "|" &amp; TEXT(tbl_Facturas[[#This Row],[Costo unitario]],"0.00")</f>
        <v>2634|Montrose Harbor|7.00|126.50</v>
      </c>
      <c r="C2688">
        <v>2634</v>
      </c>
      <c r="D2688">
        <v>19</v>
      </c>
      <c r="E2688" t="s">
        <v>12</v>
      </c>
      <c r="G2688" t="s">
        <v>24</v>
      </c>
      <c r="H2688" t="s">
        <v>2764</v>
      </c>
      <c r="I2688" s="134" t="s">
        <v>5401</v>
      </c>
      <c r="J2688" t="s">
        <v>1280</v>
      </c>
      <c r="K2688" s="240" t="s">
        <v>5907</v>
      </c>
      <c r="L2688">
        <v>6228</v>
      </c>
      <c r="M2688" t="s">
        <v>40</v>
      </c>
      <c r="P2688">
        <v>7</v>
      </c>
      <c r="Q2688">
        <v>126.5</v>
      </c>
      <c r="R2688">
        <v>885.5</v>
      </c>
      <c r="S2688">
        <f>IFERROR(_xlfn.XLOOKUP(tbl_Facturas[[#This Row],[Key_Fact]],tbl_Manifiestos[Key_Manif],tbl_Manifiestos[Pagado a Broker],0),0)</f>
        <v>0</v>
      </c>
      <c r="T2688">
        <v>1880588.439999996</v>
      </c>
    </row>
    <row r="2689" spans="1:20" x14ac:dyDescent="0.25">
      <c r="A2689" t="s">
        <v>5838</v>
      </c>
      <c r="B2689" t="str">
        <f>tbl_Facturas[[#This Row],[Factura]] &amp; "|" &amp; tbl_Facturas[[#This Row],[Proyecto OK]] &amp; "|" &amp; TEXT(tbl_Facturas[[#This Row],[Horas o Viaje]],"0.00") &amp; "|" &amp; TEXT(tbl_Facturas[[#This Row],[Costo unitario]],"0.00")</f>
        <v>2634|Montrose Harbor|9.00|126.50</v>
      </c>
      <c r="C2689">
        <v>2634</v>
      </c>
      <c r="D2689">
        <v>661</v>
      </c>
      <c r="E2689" t="s">
        <v>5309</v>
      </c>
      <c r="G2689" t="s">
        <v>649</v>
      </c>
      <c r="H2689" t="s">
        <v>2765</v>
      </c>
      <c r="I2689" s="134" t="s">
        <v>5401</v>
      </c>
      <c r="J2689" t="s">
        <v>1280</v>
      </c>
      <c r="K2689" s="240" t="s">
        <v>5907</v>
      </c>
      <c r="L2689">
        <v>6228</v>
      </c>
      <c r="M2689" t="s">
        <v>40</v>
      </c>
      <c r="P2689">
        <v>9</v>
      </c>
      <c r="Q2689">
        <v>126.5</v>
      </c>
      <c r="R2689">
        <v>1138.5</v>
      </c>
      <c r="S2689">
        <f>IFERROR(_xlfn.XLOOKUP(tbl_Facturas[[#This Row],[Key_Fact]],tbl_Manifiestos[Key_Manif],tbl_Manifiestos[Pagado a Broker],0),0)</f>
        <v>0</v>
      </c>
      <c r="T2689">
        <v>1881726.939999996</v>
      </c>
    </row>
    <row r="2690" spans="1:20" x14ac:dyDescent="0.25">
      <c r="A2690" t="s">
        <v>5838</v>
      </c>
      <c r="B2690" t="str">
        <f>tbl_Facturas[[#This Row],[Factura]] &amp; "|" &amp; tbl_Facturas[[#This Row],[Proyecto OK]] &amp; "|" &amp; TEXT(tbl_Facturas[[#This Row],[Horas o Viaje]],"0.00") &amp; "|" &amp; TEXT(tbl_Facturas[[#This Row],[Costo unitario]],"0.00")</f>
        <v>2634|Montrose Harbor|7.50|126.50</v>
      </c>
      <c r="C2690">
        <v>2634</v>
      </c>
      <c r="D2690">
        <v>356</v>
      </c>
      <c r="E2690" t="s">
        <v>27</v>
      </c>
      <c r="G2690" t="s">
        <v>122</v>
      </c>
      <c r="H2690" t="s">
        <v>2766</v>
      </c>
      <c r="I2690" s="134" t="s">
        <v>5401</v>
      </c>
      <c r="J2690" t="s">
        <v>1280</v>
      </c>
      <c r="K2690" s="240" t="s">
        <v>5907</v>
      </c>
      <c r="L2690">
        <v>6228</v>
      </c>
      <c r="M2690" t="s">
        <v>40</v>
      </c>
      <c r="P2690">
        <v>7.5</v>
      </c>
      <c r="Q2690">
        <v>126.5</v>
      </c>
      <c r="R2690">
        <v>948.75</v>
      </c>
      <c r="S2690">
        <f>IFERROR(_xlfn.XLOOKUP(tbl_Facturas[[#This Row],[Key_Fact]],tbl_Manifiestos[Key_Manif],tbl_Manifiestos[Pagado a Broker],0),0)</f>
        <v>0</v>
      </c>
      <c r="T2690">
        <v>1882675.689999996</v>
      </c>
    </row>
    <row r="2691" spans="1:20" x14ac:dyDescent="0.25">
      <c r="A2691" t="s">
        <v>5838</v>
      </c>
      <c r="B2691" t="str">
        <f>tbl_Facturas[[#This Row],[Factura]] &amp; "|" &amp; tbl_Facturas[[#This Row],[Proyecto OK]] &amp; "|" &amp; TEXT(tbl_Facturas[[#This Row],[Horas o Viaje]],"0.00") &amp; "|" &amp; TEXT(tbl_Facturas[[#This Row],[Costo unitario]],"0.00")</f>
        <v>2634|Montrose Harbor|8.00|126.50</v>
      </c>
      <c r="C2691">
        <v>2634</v>
      </c>
      <c r="D2691">
        <v>67</v>
      </c>
      <c r="E2691" t="s">
        <v>27</v>
      </c>
      <c r="G2691" t="s">
        <v>28</v>
      </c>
      <c r="H2691" t="s">
        <v>2767</v>
      </c>
      <c r="I2691" s="134" t="s">
        <v>5401</v>
      </c>
      <c r="J2691" t="s">
        <v>1280</v>
      </c>
      <c r="K2691" s="240" t="s">
        <v>5907</v>
      </c>
      <c r="L2691">
        <v>6228</v>
      </c>
      <c r="M2691" t="s">
        <v>40</v>
      </c>
      <c r="P2691">
        <v>8</v>
      </c>
      <c r="Q2691">
        <v>126.5</v>
      </c>
      <c r="R2691">
        <v>1012</v>
      </c>
      <c r="S2691">
        <f>IFERROR(_xlfn.XLOOKUP(tbl_Facturas[[#This Row],[Key_Fact]],tbl_Manifiestos[Key_Manif],tbl_Manifiestos[Pagado a Broker],0),0)</f>
        <v>0</v>
      </c>
      <c r="T2691">
        <v>1883687.689999996</v>
      </c>
    </row>
    <row r="2692" spans="1:20" x14ac:dyDescent="0.25">
      <c r="A2692" t="s">
        <v>5838</v>
      </c>
      <c r="B2692" t="str">
        <f>tbl_Facturas[[#This Row],[Factura]] &amp; "|" &amp; tbl_Facturas[[#This Row],[Proyecto OK]] &amp; "|" &amp; TEXT(tbl_Facturas[[#This Row],[Horas o Viaje]],"0.00") &amp; "|" &amp; TEXT(tbl_Facturas[[#This Row],[Costo unitario]],"0.00")</f>
        <v>2634|Montrose Harbor|7.00|126.50</v>
      </c>
      <c r="C2692">
        <v>2634</v>
      </c>
      <c r="D2692">
        <v>198</v>
      </c>
      <c r="E2692" t="s">
        <v>5916</v>
      </c>
      <c r="G2692" t="s">
        <v>31</v>
      </c>
      <c r="H2692" t="s">
        <v>2768</v>
      </c>
      <c r="I2692" s="134" t="s">
        <v>5401</v>
      </c>
      <c r="J2692" t="s">
        <v>1280</v>
      </c>
      <c r="K2692" s="240" t="s">
        <v>5907</v>
      </c>
      <c r="L2692">
        <v>6228</v>
      </c>
      <c r="M2692" t="s">
        <v>40</v>
      </c>
      <c r="P2692">
        <v>7</v>
      </c>
      <c r="Q2692">
        <v>126.5</v>
      </c>
      <c r="R2692">
        <v>885.5</v>
      </c>
      <c r="S2692">
        <f>IFERROR(_xlfn.XLOOKUP(tbl_Facturas[[#This Row],[Key_Fact]],tbl_Manifiestos[Key_Manif],tbl_Manifiestos[Pagado a Broker],0),0)</f>
        <v>0</v>
      </c>
      <c r="T2692">
        <v>1884573.189999996</v>
      </c>
    </row>
    <row r="2693" spans="1:20" x14ac:dyDescent="0.25">
      <c r="A2693" t="s">
        <v>5838</v>
      </c>
      <c r="B2693" t="str">
        <f>tbl_Facturas[[#This Row],[Factura]] &amp; "|" &amp; tbl_Facturas[[#This Row],[Proyecto OK]] &amp; "|" &amp; TEXT(tbl_Facturas[[#This Row],[Horas o Viaje]],"0.00") &amp; "|" &amp; TEXT(tbl_Facturas[[#This Row],[Costo unitario]],"0.00")</f>
        <v>2634|Montrose Harbor|8.25|126.50</v>
      </c>
      <c r="C2693">
        <v>2634</v>
      </c>
      <c r="D2693">
        <v>19</v>
      </c>
      <c r="E2693" t="s">
        <v>12</v>
      </c>
      <c r="G2693" t="s">
        <v>24</v>
      </c>
      <c r="H2693" t="s">
        <v>2769</v>
      </c>
      <c r="I2693" s="134" t="s">
        <v>5401</v>
      </c>
      <c r="J2693" t="s">
        <v>1280</v>
      </c>
      <c r="K2693" s="240" t="s">
        <v>5907</v>
      </c>
      <c r="L2693">
        <v>6228</v>
      </c>
      <c r="M2693" t="s">
        <v>40</v>
      </c>
      <c r="P2693">
        <v>8.25</v>
      </c>
      <c r="Q2693">
        <v>126.5</v>
      </c>
      <c r="R2693">
        <v>1043.6300000000001</v>
      </c>
      <c r="S2693">
        <f>IFERROR(_xlfn.XLOOKUP(tbl_Facturas[[#This Row],[Key_Fact]],tbl_Manifiestos[Key_Manif],tbl_Manifiestos[Pagado a Broker],0),0)</f>
        <v>0</v>
      </c>
      <c r="T2693">
        <v>1885616.8199999949</v>
      </c>
    </row>
    <row r="2694" spans="1:20" x14ac:dyDescent="0.25">
      <c r="A2694" t="s">
        <v>5838</v>
      </c>
      <c r="B2694" t="str">
        <f>tbl_Facturas[[#This Row],[Factura]] &amp; "|" &amp; tbl_Facturas[[#This Row],[Proyecto OK]] &amp; "|" &amp; TEXT(tbl_Facturas[[#This Row],[Horas o Viaje]],"0.00") &amp; "|" &amp; TEXT(tbl_Facturas[[#This Row],[Costo unitario]],"0.00")</f>
        <v>2634|Montrose Harbor|8.00|126.50</v>
      </c>
      <c r="C2694">
        <v>2634</v>
      </c>
      <c r="D2694">
        <v>67</v>
      </c>
      <c r="E2694" t="s">
        <v>27</v>
      </c>
      <c r="G2694" t="s">
        <v>28</v>
      </c>
      <c r="H2694" t="s">
        <v>2770</v>
      </c>
      <c r="I2694" s="134" t="s">
        <v>5401</v>
      </c>
      <c r="J2694" t="s">
        <v>1280</v>
      </c>
      <c r="K2694" s="240" t="s">
        <v>5907</v>
      </c>
      <c r="L2694">
        <v>6228</v>
      </c>
      <c r="M2694" t="s">
        <v>40</v>
      </c>
      <c r="P2694">
        <v>8</v>
      </c>
      <c r="Q2694">
        <v>126.5</v>
      </c>
      <c r="R2694">
        <v>1012</v>
      </c>
      <c r="S2694">
        <f>IFERROR(_xlfn.XLOOKUP(tbl_Facturas[[#This Row],[Key_Fact]],tbl_Manifiestos[Key_Manif],tbl_Manifiestos[Pagado a Broker],0),0)</f>
        <v>0</v>
      </c>
      <c r="T2694">
        <v>1886628.8199999949</v>
      </c>
    </row>
    <row r="2695" spans="1:20" x14ac:dyDescent="0.25">
      <c r="A2695" t="s">
        <v>5838</v>
      </c>
      <c r="B2695" t="str">
        <f>tbl_Facturas[[#This Row],[Factura]] &amp; "|" &amp; tbl_Facturas[[#This Row],[Proyecto OK]] &amp; "|" &amp; TEXT(tbl_Facturas[[#This Row],[Horas o Viaje]],"0.00") &amp; "|" &amp; TEXT(tbl_Facturas[[#This Row],[Costo unitario]],"0.00")</f>
        <v>2634|Montrose Harbor|8.00|126.50</v>
      </c>
      <c r="C2695">
        <v>2634</v>
      </c>
      <c r="D2695">
        <v>67</v>
      </c>
      <c r="E2695" t="s">
        <v>27</v>
      </c>
      <c r="G2695" t="s">
        <v>28</v>
      </c>
      <c r="H2695" t="s">
        <v>2771</v>
      </c>
      <c r="I2695" s="134" t="s">
        <v>5401</v>
      </c>
      <c r="J2695" t="s">
        <v>1280</v>
      </c>
      <c r="K2695" s="240" t="s">
        <v>5907</v>
      </c>
      <c r="L2695">
        <v>6228</v>
      </c>
      <c r="M2695" t="s">
        <v>40</v>
      </c>
      <c r="P2695">
        <v>8</v>
      </c>
      <c r="Q2695">
        <v>126.5</v>
      </c>
      <c r="R2695">
        <v>1012</v>
      </c>
      <c r="S2695">
        <f>IFERROR(_xlfn.XLOOKUP(tbl_Facturas[[#This Row],[Key_Fact]],tbl_Manifiestos[Key_Manif],tbl_Manifiestos[Pagado a Broker],0),0)</f>
        <v>0</v>
      </c>
      <c r="T2695">
        <v>1887640.8199999949</v>
      </c>
    </row>
    <row r="2696" spans="1:20" x14ac:dyDescent="0.25">
      <c r="A2696" t="s">
        <v>5838</v>
      </c>
      <c r="B2696" t="str">
        <f>tbl_Facturas[[#This Row],[Factura]] &amp; "|" &amp; tbl_Facturas[[#This Row],[Proyecto OK]] &amp; "|" &amp; TEXT(tbl_Facturas[[#This Row],[Horas o Viaje]],"0.00") &amp; "|" &amp; TEXT(tbl_Facturas[[#This Row],[Costo unitario]],"0.00")</f>
        <v>2634|Montrose Harbor|9.00|126.50</v>
      </c>
      <c r="C2696">
        <v>2634</v>
      </c>
      <c r="D2696">
        <v>11</v>
      </c>
      <c r="E2696" t="s">
        <v>12</v>
      </c>
      <c r="G2696" t="s">
        <v>13</v>
      </c>
      <c r="H2696" t="s">
        <v>2772</v>
      </c>
      <c r="I2696" s="134" t="s">
        <v>5401</v>
      </c>
      <c r="J2696" t="s">
        <v>1280</v>
      </c>
      <c r="K2696" s="240" t="s">
        <v>5907</v>
      </c>
      <c r="L2696">
        <v>6228</v>
      </c>
      <c r="M2696" t="s">
        <v>40</v>
      </c>
      <c r="P2696">
        <v>9</v>
      </c>
      <c r="Q2696">
        <v>126.5</v>
      </c>
      <c r="R2696">
        <v>1138.5</v>
      </c>
      <c r="S2696">
        <f>IFERROR(_xlfn.XLOOKUP(tbl_Facturas[[#This Row],[Key_Fact]],tbl_Manifiestos[Key_Manif],tbl_Manifiestos[Pagado a Broker],0),0)</f>
        <v>0</v>
      </c>
      <c r="T2696">
        <v>1888779.3199999949</v>
      </c>
    </row>
    <row r="2697" spans="1:20" x14ac:dyDescent="0.25">
      <c r="A2697" t="s">
        <v>5838</v>
      </c>
      <c r="B2697" t="str">
        <f>tbl_Facturas[[#This Row],[Factura]] &amp; "|" &amp; tbl_Facturas[[#This Row],[Proyecto OK]] &amp; "|" &amp; TEXT(tbl_Facturas[[#This Row],[Horas o Viaje]],"0.00") &amp; "|" &amp; TEXT(tbl_Facturas[[#This Row],[Costo unitario]],"0.00")</f>
        <v>2635|Glencoe|9.00|115.50</v>
      </c>
      <c r="C2697">
        <v>2635</v>
      </c>
      <c r="D2697">
        <v>784</v>
      </c>
      <c r="E2697" t="s">
        <v>5346</v>
      </c>
      <c r="G2697" t="s">
        <v>2773</v>
      </c>
      <c r="H2697" t="s">
        <v>2774</v>
      </c>
      <c r="I2697" s="134" t="s">
        <v>5312</v>
      </c>
      <c r="J2697" t="s">
        <v>591</v>
      </c>
      <c r="K2697" t="s">
        <v>591</v>
      </c>
      <c r="P2697">
        <v>9</v>
      </c>
      <c r="Q2697">
        <v>115.5</v>
      </c>
      <c r="R2697">
        <v>1039.5</v>
      </c>
      <c r="S2697">
        <f>IFERROR(_xlfn.XLOOKUP(tbl_Facturas[[#This Row],[Key_Fact]],tbl_Manifiestos[Key_Manif],tbl_Manifiestos[Pagado a Broker],0),0)</f>
        <v>966.73500000000001</v>
      </c>
      <c r="T2697">
        <v>1889818.8199999949</v>
      </c>
    </row>
    <row r="2698" spans="1:20" x14ac:dyDescent="0.25">
      <c r="A2698" t="s">
        <v>5838</v>
      </c>
      <c r="B2698" t="str">
        <f>tbl_Facturas[[#This Row],[Factura]] &amp; "|" &amp; tbl_Facturas[[#This Row],[Proyecto OK]] &amp; "|" &amp; TEXT(tbl_Facturas[[#This Row],[Horas o Viaje]],"0.00") &amp; "|" &amp; TEXT(tbl_Facturas[[#This Row],[Costo unitario]],"0.00")</f>
        <v>2635|Glencoe|6.00|115.50</v>
      </c>
      <c r="C2698">
        <v>2635</v>
      </c>
      <c r="D2698">
        <v>606</v>
      </c>
      <c r="E2698" t="s">
        <v>5305</v>
      </c>
      <c r="G2698" t="s">
        <v>1291</v>
      </c>
      <c r="H2698" t="s">
        <v>2775</v>
      </c>
      <c r="I2698" s="134" t="s">
        <v>5312</v>
      </c>
      <c r="J2698" t="s">
        <v>591</v>
      </c>
      <c r="K2698" t="s">
        <v>591</v>
      </c>
      <c r="P2698">
        <v>6</v>
      </c>
      <c r="Q2698">
        <v>115.5</v>
      </c>
      <c r="R2698">
        <v>693</v>
      </c>
      <c r="S2698">
        <f>IFERROR(_xlfn.XLOOKUP(tbl_Facturas[[#This Row],[Key_Fact]],tbl_Manifiestos[Key_Manif],tbl_Manifiestos[Pagado a Broker],0),0)</f>
        <v>644.49</v>
      </c>
      <c r="T2698">
        <v>1890511.8199999949</v>
      </c>
    </row>
    <row r="2699" spans="1:20" x14ac:dyDescent="0.25">
      <c r="A2699" t="s">
        <v>5838</v>
      </c>
      <c r="B2699" t="str">
        <f>tbl_Facturas[[#This Row],[Factura]] &amp; "|" &amp; tbl_Facturas[[#This Row],[Proyecto OK]] &amp; "|" &amp; TEXT(tbl_Facturas[[#This Row],[Horas o Viaje]],"0.00") &amp; "|" &amp; TEXT(tbl_Facturas[[#This Row],[Costo unitario]],"0.00")</f>
        <v>2635|Glencoe|5.00|115.50</v>
      </c>
      <c r="C2699">
        <v>2635</v>
      </c>
      <c r="D2699">
        <v>784</v>
      </c>
      <c r="E2699" t="s">
        <v>5346</v>
      </c>
      <c r="G2699" t="s">
        <v>2773</v>
      </c>
      <c r="H2699" t="s">
        <v>2776</v>
      </c>
      <c r="I2699" s="134" t="s">
        <v>5312</v>
      </c>
      <c r="J2699" t="s">
        <v>591</v>
      </c>
      <c r="K2699" t="s">
        <v>591</v>
      </c>
      <c r="P2699">
        <v>5</v>
      </c>
      <c r="Q2699">
        <v>115.5</v>
      </c>
      <c r="R2699">
        <v>577.5</v>
      </c>
      <c r="S2699">
        <f>IFERROR(_xlfn.XLOOKUP(tbl_Facturas[[#This Row],[Key_Fact]],tbl_Manifiestos[Key_Manif],tbl_Manifiestos[Pagado a Broker],0),0)</f>
        <v>0</v>
      </c>
      <c r="T2699">
        <v>1891089.3199999949</v>
      </c>
    </row>
    <row r="2700" spans="1:20" x14ac:dyDescent="0.25">
      <c r="A2700" t="s">
        <v>5838</v>
      </c>
      <c r="B2700" t="str">
        <f>tbl_Facturas[[#This Row],[Factura]] &amp; "|" &amp; tbl_Facturas[[#This Row],[Proyecto OK]] &amp; "|" &amp; TEXT(tbl_Facturas[[#This Row],[Horas o Viaje]],"0.00") &amp; "|" &amp; TEXT(tbl_Facturas[[#This Row],[Costo unitario]],"0.00")</f>
        <v>2635|Glencoe|7.50|115.50</v>
      </c>
      <c r="C2700">
        <v>2635</v>
      </c>
      <c r="D2700">
        <v>606</v>
      </c>
      <c r="E2700" t="s">
        <v>5305</v>
      </c>
      <c r="G2700" t="s">
        <v>1291</v>
      </c>
      <c r="H2700" t="s">
        <v>2777</v>
      </c>
      <c r="I2700" s="134" t="s">
        <v>5312</v>
      </c>
      <c r="J2700" t="s">
        <v>591</v>
      </c>
      <c r="K2700" t="s">
        <v>591</v>
      </c>
      <c r="P2700">
        <v>7.5</v>
      </c>
      <c r="Q2700">
        <v>115.5</v>
      </c>
      <c r="R2700">
        <v>866.25</v>
      </c>
      <c r="S2700">
        <f>IFERROR(_xlfn.XLOOKUP(tbl_Facturas[[#This Row],[Key_Fact]],tbl_Manifiestos[Key_Manif],tbl_Manifiestos[Pagado a Broker],0),0)</f>
        <v>805.61250000000007</v>
      </c>
      <c r="T2700">
        <v>1891955.5699999949</v>
      </c>
    </row>
    <row r="2701" spans="1:20" x14ac:dyDescent="0.25">
      <c r="A2701" t="s">
        <v>5838</v>
      </c>
      <c r="B2701" t="str">
        <f>tbl_Facturas[[#This Row],[Factura]] &amp; "|" &amp; tbl_Facturas[[#This Row],[Proyecto OK]] &amp; "|" &amp; TEXT(tbl_Facturas[[#This Row],[Horas o Viaje]],"0.00") &amp; "|" &amp; TEXT(tbl_Facturas[[#This Row],[Costo unitario]],"0.00")</f>
        <v>2635|Glencoe|6.50|115.50</v>
      </c>
      <c r="C2701">
        <v>2635</v>
      </c>
      <c r="D2701">
        <v>356</v>
      </c>
      <c r="E2701" t="s">
        <v>27</v>
      </c>
      <c r="G2701" t="s">
        <v>122</v>
      </c>
      <c r="H2701" t="s">
        <v>2778</v>
      </c>
      <c r="I2701" s="134" t="s">
        <v>5312</v>
      </c>
      <c r="J2701" t="s">
        <v>591</v>
      </c>
      <c r="K2701" t="s">
        <v>591</v>
      </c>
      <c r="P2701">
        <v>6.5</v>
      </c>
      <c r="Q2701">
        <v>115.5</v>
      </c>
      <c r="R2701">
        <v>750.75</v>
      </c>
      <c r="S2701">
        <f>IFERROR(_xlfn.XLOOKUP(tbl_Facturas[[#This Row],[Key_Fact]],tbl_Manifiestos[Key_Manif],tbl_Manifiestos[Pagado a Broker],0),0)</f>
        <v>698.19749999999999</v>
      </c>
      <c r="T2701">
        <v>1892706.3199999949</v>
      </c>
    </row>
    <row r="2702" spans="1:20" x14ac:dyDescent="0.25">
      <c r="A2702" t="s">
        <v>5838</v>
      </c>
      <c r="B2702" t="str">
        <f>tbl_Facturas[[#This Row],[Factura]] &amp; "|" &amp; tbl_Facturas[[#This Row],[Proyecto OK]] &amp; "|" &amp; TEXT(tbl_Facturas[[#This Row],[Horas o Viaje]],"0.00") &amp; "|" &amp; TEXT(tbl_Facturas[[#This Row],[Costo unitario]],"0.00")</f>
        <v>2635|Glencoe|8.00|115.50</v>
      </c>
      <c r="C2702">
        <v>2635</v>
      </c>
      <c r="D2702">
        <v>308</v>
      </c>
      <c r="E2702" t="s">
        <v>16</v>
      </c>
      <c r="G2702" t="s">
        <v>17</v>
      </c>
      <c r="H2702" t="s">
        <v>2779</v>
      </c>
      <c r="I2702" s="134" t="s">
        <v>5312</v>
      </c>
      <c r="J2702" t="s">
        <v>591</v>
      </c>
      <c r="K2702" t="s">
        <v>591</v>
      </c>
      <c r="P2702">
        <v>8</v>
      </c>
      <c r="Q2702">
        <v>115.5</v>
      </c>
      <c r="R2702">
        <v>924</v>
      </c>
      <c r="S2702">
        <f>IFERROR(_xlfn.XLOOKUP(tbl_Facturas[[#This Row],[Key_Fact]],tbl_Manifiestos[Key_Manif],tbl_Manifiestos[Pagado a Broker],0),0)</f>
        <v>859.32</v>
      </c>
      <c r="T2702">
        <v>1893630.3199999949</v>
      </c>
    </row>
    <row r="2703" spans="1:20" x14ac:dyDescent="0.25">
      <c r="A2703" t="s">
        <v>5838</v>
      </c>
      <c r="B2703" t="str">
        <f>tbl_Facturas[[#This Row],[Factura]] &amp; "|" &amp; tbl_Facturas[[#This Row],[Proyecto OK]] &amp; "|" &amp; TEXT(tbl_Facturas[[#This Row],[Horas o Viaje]],"0.00") &amp; "|" &amp; TEXT(tbl_Facturas[[#This Row],[Costo unitario]],"0.00")</f>
        <v>2635|Glencoe|9.50|115.50</v>
      </c>
      <c r="C2703">
        <v>2635</v>
      </c>
      <c r="D2703">
        <v>308</v>
      </c>
      <c r="E2703" t="s">
        <v>16</v>
      </c>
      <c r="G2703" t="s">
        <v>17</v>
      </c>
      <c r="H2703" t="s">
        <v>2780</v>
      </c>
      <c r="I2703" s="134" t="s">
        <v>5312</v>
      </c>
      <c r="J2703" t="s">
        <v>591</v>
      </c>
      <c r="K2703" t="s">
        <v>591</v>
      </c>
      <c r="P2703">
        <v>9.5</v>
      </c>
      <c r="Q2703">
        <v>115.5</v>
      </c>
      <c r="R2703">
        <v>1097.25</v>
      </c>
      <c r="S2703">
        <f>IFERROR(_xlfn.XLOOKUP(tbl_Facturas[[#This Row],[Key_Fact]],tbl_Manifiestos[Key_Manif],tbl_Manifiestos[Pagado a Broker],0),0)</f>
        <v>1020.4425000000001</v>
      </c>
      <c r="T2703">
        <v>1894727.5699999949</v>
      </c>
    </row>
    <row r="2704" spans="1:20" x14ac:dyDescent="0.25">
      <c r="A2704" t="s">
        <v>5838</v>
      </c>
      <c r="B2704" t="str">
        <f>tbl_Facturas[[#This Row],[Factura]] &amp; "|" &amp; tbl_Facturas[[#This Row],[Proyecto OK]] &amp; "|" &amp; TEXT(tbl_Facturas[[#This Row],[Horas o Viaje]],"0.00") &amp; "|" &amp; TEXT(tbl_Facturas[[#This Row],[Costo unitario]],"0.00")</f>
        <v>2635|Glencoe|7.50|115.50</v>
      </c>
      <c r="C2704">
        <v>2635</v>
      </c>
      <c r="D2704">
        <v>308</v>
      </c>
      <c r="E2704" t="s">
        <v>16</v>
      </c>
      <c r="G2704" t="s">
        <v>17</v>
      </c>
      <c r="H2704" t="s">
        <v>2781</v>
      </c>
      <c r="I2704" s="134" t="s">
        <v>5312</v>
      </c>
      <c r="J2704" t="s">
        <v>591</v>
      </c>
      <c r="K2704" t="s">
        <v>591</v>
      </c>
      <c r="P2704">
        <v>7.5</v>
      </c>
      <c r="Q2704">
        <v>115.5</v>
      </c>
      <c r="R2704">
        <v>866.25</v>
      </c>
      <c r="S2704">
        <f>IFERROR(_xlfn.XLOOKUP(tbl_Facturas[[#This Row],[Key_Fact]],tbl_Manifiestos[Key_Manif],tbl_Manifiestos[Pagado a Broker],0),0)</f>
        <v>805.61250000000007</v>
      </c>
      <c r="T2704">
        <v>1895593.8199999949</v>
      </c>
    </row>
    <row r="2705" spans="1:20" x14ac:dyDescent="0.25">
      <c r="A2705" t="s">
        <v>5838</v>
      </c>
      <c r="B2705" t="str">
        <f>tbl_Facturas[[#This Row],[Factura]] &amp; "|" &amp; tbl_Facturas[[#This Row],[Proyecto OK]] &amp; "|" &amp; TEXT(tbl_Facturas[[#This Row],[Horas o Viaje]],"0.00") &amp; "|" &amp; TEXT(tbl_Facturas[[#This Row],[Costo unitario]],"0.00")</f>
        <v>2635|Glencoe|5.75|115.50</v>
      </c>
      <c r="C2705">
        <v>2635</v>
      </c>
      <c r="D2705">
        <v>371</v>
      </c>
      <c r="E2705" t="s">
        <v>1808</v>
      </c>
      <c r="G2705" t="s">
        <v>1940</v>
      </c>
      <c r="H2705" t="s">
        <v>2782</v>
      </c>
      <c r="I2705" s="134" t="s">
        <v>5312</v>
      </c>
      <c r="J2705" t="s">
        <v>591</v>
      </c>
      <c r="K2705" t="s">
        <v>591</v>
      </c>
      <c r="P2705">
        <v>5.75</v>
      </c>
      <c r="Q2705">
        <v>115.5</v>
      </c>
      <c r="R2705">
        <v>664.13</v>
      </c>
      <c r="S2705">
        <f>IFERROR(_xlfn.XLOOKUP(tbl_Facturas[[#This Row],[Key_Fact]],tbl_Manifiestos[Key_Manif],tbl_Manifiestos[Pagado a Broker],0),0)</f>
        <v>0</v>
      </c>
      <c r="T2705">
        <v>1896257.9499999951</v>
      </c>
    </row>
    <row r="2706" spans="1:20" x14ac:dyDescent="0.25">
      <c r="A2706" t="s">
        <v>5838</v>
      </c>
      <c r="B2706" t="str">
        <f>tbl_Facturas[[#This Row],[Factura]] &amp; "|" &amp; tbl_Facturas[[#This Row],[Proyecto OK]] &amp; "|" &amp; TEXT(tbl_Facturas[[#This Row],[Horas o Viaje]],"0.00") &amp; "|" &amp; TEXT(tbl_Facturas[[#This Row],[Costo unitario]],"0.00")</f>
        <v>2635|Glencoe|9.00|115.50</v>
      </c>
      <c r="C2706">
        <v>2635</v>
      </c>
      <c r="D2706">
        <v>308</v>
      </c>
      <c r="E2706" t="s">
        <v>16</v>
      </c>
      <c r="G2706" t="s">
        <v>17</v>
      </c>
      <c r="H2706" t="s">
        <v>2783</v>
      </c>
      <c r="I2706" s="134" t="s">
        <v>5312</v>
      </c>
      <c r="J2706" t="s">
        <v>591</v>
      </c>
      <c r="K2706" t="s">
        <v>591</v>
      </c>
      <c r="P2706">
        <v>9</v>
      </c>
      <c r="Q2706">
        <v>115.5</v>
      </c>
      <c r="R2706">
        <v>1039.5</v>
      </c>
      <c r="S2706">
        <f>IFERROR(_xlfn.XLOOKUP(tbl_Facturas[[#This Row],[Key_Fact]],tbl_Manifiestos[Key_Manif],tbl_Manifiestos[Pagado a Broker],0),0)</f>
        <v>966.73500000000001</v>
      </c>
      <c r="T2706">
        <v>1897297.4499999951</v>
      </c>
    </row>
    <row r="2707" spans="1:20" x14ac:dyDescent="0.25">
      <c r="A2707" t="s">
        <v>5838</v>
      </c>
      <c r="B2707" t="str">
        <f>tbl_Facturas[[#This Row],[Factura]] &amp; "|" &amp; tbl_Facturas[[#This Row],[Proyecto OK]] &amp; "|" &amp; TEXT(tbl_Facturas[[#This Row],[Horas o Viaje]],"0.00") &amp; "|" &amp; TEXT(tbl_Facturas[[#This Row],[Costo unitario]],"0.00")</f>
        <v>2635|Glencoe|7.25|115.50</v>
      </c>
      <c r="C2707">
        <v>2635</v>
      </c>
      <c r="D2707">
        <v>20</v>
      </c>
      <c r="E2707" t="s">
        <v>5305</v>
      </c>
      <c r="G2707" t="s">
        <v>1232</v>
      </c>
      <c r="H2707" t="s">
        <v>2784</v>
      </c>
      <c r="I2707" s="134" t="s">
        <v>5312</v>
      </c>
      <c r="J2707" t="s">
        <v>591</v>
      </c>
      <c r="K2707" t="s">
        <v>591</v>
      </c>
      <c r="P2707">
        <v>7.25</v>
      </c>
      <c r="Q2707">
        <v>115.5</v>
      </c>
      <c r="R2707">
        <v>837.38</v>
      </c>
      <c r="S2707">
        <f>IFERROR(_xlfn.XLOOKUP(tbl_Facturas[[#This Row],[Key_Fact]],tbl_Manifiestos[Key_Manif],tbl_Manifiestos[Pagado a Broker],0),0)</f>
        <v>0</v>
      </c>
      <c r="T2707">
        <v>1898134.829999995</v>
      </c>
    </row>
    <row r="2708" spans="1:20" x14ac:dyDescent="0.25">
      <c r="A2708" t="s">
        <v>5838</v>
      </c>
      <c r="B2708" t="str">
        <f>tbl_Facturas[[#This Row],[Factura]] &amp; "|" &amp; tbl_Facturas[[#This Row],[Proyecto OK]] &amp; "|" &amp; TEXT(tbl_Facturas[[#This Row],[Horas o Viaje]],"0.00") &amp; "|" &amp; TEXT(tbl_Facturas[[#This Row],[Costo unitario]],"0.00")</f>
        <v>2635|Glencoe|8.50|115.50</v>
      </c>
      <c r="C2708">
        <v>2635</v>
      </c>
      <c r="D2708">
        <v>606</v>
      </c>
      <c r="E2708" t="s">
        <v>5305</v>
      </c>
      <c r="G2708" t="s">
        <v>1291</v>
      </c>
      <c r="H2708" t="s">
        <v>2785</v>
      </c>
      <c r="I2708" s="134" t="s">
        <v>5312</v>
      </c>
      <c r="J2708" t="s">
        <v>591</v>
      </c>
      <c r="K2708" t="s">
        <v>591</v>
      </c>
      <c r="P2708">
        <v>8.5</v>
      </c>
      <c r="Q2708">
        <v>115.5</v>
      </c>
      <c r="R2708">
        <v>981.75</v>
      </c>
      <c r="S2708">
        <f>IFERROR(_xlfn.XLOOKUP(tbl_Facturas[[#This Row],[Key_Fact]],tbl_Manifiestos[Key_Manif],tbl_Manifiestos[Pagado a Broker],0),0)</f>
        <v>0</v>
      </c>
      <c r="T2708">
        <v>1899116.579999995</v>
      </c>
    </row>
    <row r="2709" spans="1:20" x14ac:dyDescent="0.25">
      <c r="A2709" t="s">
        <v>5838</v>
      </c>
      <c r="B2709" t="str">
        <f>tbl_Facturas[[#This Row],[Factura]] &amp; "|" &amp; tbl_Facturas[[#This Row],[Proyecto OK]] &amp; "|" &amp; TEXT(tbl_Facturas[[#This Row],[Horas o Viaje]],"0.00") &amp; "|" &amp; TEXT(tbl_Facturas[[#This Row],[Costo unitario]],"0.00")</f>
        <v>2635|Glencoe|7.00|115.50</v>
      </c>
      <c r="C2709">
        <v>2635</v>
      </c>
      <c r="D2709">
        <v>108</v>
      </c>
      <c r="E2709" t="s">
        <v>5916</v>
      </c>
      <c r="G2709" t="s">
        <v>99</v>
      </c>
      <c r="H2709" t="s">
        <v>2786</v>
      </c>
      <c r="I2709" s="134" t="s">
        <v>5312</v>
      </c>
      <c r="J2709" t="s">
        <v>591</v>
      </c>
      <c r="K2709" t="s">
        <v>591</v>
      </c>
      <c r="P2709">
        <v>7</v>
      </c>
      <c r="Q2709">
        <v>115.5</v>
      </c>
      <c r="R2709">
        <v>808.5</v>
      </c>
      <c r="S2709">
        <f>IFERROR(_xlfn.XLOOKUP(tbl_Facturas[[#This Row],[Key_Fact]],tbl_Manifiestos[Key_Manif],tbl_Manifiestos[Pagado a Broker],0),0)</f>
        <v>751.90500000000009</v>
      </c>
      <c r="T2709">
        <v>1899925.079999995</v>
      </c>
    </row>
    <row r="2710" spans="1:20" x14ac:dyDescent="0.25">
      <c r="A2710" t="s">
        <v>5838</v>
      </c>
      <c r="B2710" t="str">
        <f>tbl_Facturas[[#This Row],[Factura]] &amp; "|" &amp; tbl_Facturas[[#This Row],[Proyecto OK]] &amp; "|" &amp; TEXT(tbl_Facturas[[#This Row],[Horas o Viaje]],"0.00") &amp; "|" &amp; TEXT(tbl_Facturas[[#This Row],[Costo unitario]],"0.00")</f>
        <v>2635|Glencoe|6.00|115.50</v>
      </c>
      <c r="C2710">
        <v>2635</v>
      </c>
      <c r="D2710">
        <v>515</v>
      </c>
      <c r="E2710" t="s">
        <v>27</v>
      </c>
      <c r="G2710" t="s">
        <v>54</v>
      </c>
      <c r="H2710" t="s">
        <v>2787</v>
      </c>
      <c r="I2710" s="134" t="s">
        <v>5312</v>
      </c>
      <c r="J2710" t="s">
        <v>591</v>
      </c>
      <c r="K2710" t="s">
        <v>591</v>
      </c>
      <c r="P2710">
        <v>6</v>
      </c>
      <c r="Q2710">
        <v>115.5</v>
      </c>
      <c r="R2710">
        <v>693</v>
      </c>
      <c r="S2710">
        <f>IFERROR(_xlfn.XLOOKUP(tbl_Facturas[[#This Row],[Key_Fact]],tbl_Manifiestos[Key_Manif],tbl_Manifiestos[Pagado a Broker],0),0)</f>
        <v>644.49</v>
      </c>
      <c r="T2710">
        <v>1900618.079999995</v>
      </c>
    </row>
    <row r="2711" spans="1:20" x14ac:dyDescent="0.25">
      <c r="A2711" t="s">
        <v>5838</v>
      </c>
      <c r="B2711" t="str">
        <f>tbl_Facturas[[#This Row],[Factura]] &amp; "|" &amp; tbl_Facturas[[#This Row],[Proyecto OK]] &amp; "|" &amp; TEXT(tbl_Facturas[[#This Row],[Horas o Viaje]],"0.00") &amp; "|" &amp; TEXT(tbl_Facturas[[#This Row],[Costo unitario]],"0.00")</f>
        <v>2635|Glencoe|8.00|115.50</v>
      </c>
      <c r="C2711">
        <v>2635</v>
      </c>
      <c r="D2711">
        <v>108</v>
      </c>
      <c r="E2711" t="s">
        <v>5916</v>
      </c>
      <c r="G2711" t="s">
        <v>99</v>
      </c>
      <c r="H2711" t="s">
        <v>2788</v>
      </c>
      <c r="I2711" s="134" t="s">
        <v>5312</v>
      </c>
      <c r="J2711" t="s">
        <v>591</v>
      </c>
      <c r="K2711" t="s">
        <v>591</v>
      </c>
      <c r="P2711">
        <v>8</v>
      </c>
      <c r="Q2711">
        <v>115.5</v>
      </c>
      <c r="R2711">
        <v>924</v>
      </c>
      <c r="S2711">
        <f>IFERROR(_xlfn.XLOOKUP(tbl_Facturas[[#This Row],[Key_Fact]],tbl_Manifiestos[Key_Manif],tbl_Manifiestos[Pagado a Broker],0),0)</f>
        <v>859.32</v>
      </c>
      <c r="T2711">
        <v>1901542.079999995</v>
      </c>
    </row>
    <row r="2712" spans="1:20" x14ac:dyDescent="0.25">
      <c r="A2712" t="s">
        <v>5838</v>
      </c>
      <c r="B2712" t="str">
        <f>tbl_Facturas[[#This Row],[Factura]] &amp; "|" &amp; tbl_Facturas[[#This Row],[Proyecto OK]] &amp; "|" &amp; TEXT(tbl_Facturas[[#This Row],[Horas o Viaje]],"0.00") &amp; "|" &amp; TEXT(tbl_Facturas[[#This Row],[Costo unitario]],"0.00")</f>
        <v>2635|Glencoe|7.00|115.50</v>
      </c>
      <c r="C2712">
        <v>2635</v>
      </c>
      <c r="D2712">
        <v>229</v>
      </c>
      <c r="E2712" t="s">
        <v>5309</v>
      </c>
      <c r="G2712" t="s">
        <v>1235</v>
      </c>
      <c r="H2712" t="s">
        <v>2789</v>
      </c>
      <c r="I2712" s="134" t="s">
        <v>5312</v>
      </c>
      <c r="J2712" t="s">
        <v>591</v>
      </c>
      <c r="K2712" t="s">
        <v>591</v>
      </c>
      <c r="P2712">
        <v>7</v>
      </c>
      <c r="Q2712">
        <v>115.5</v>
      </c>
      <c r="R2712">
        <v>808.5</v>
      </c>
      <c r="S2712">
        <f>IFERROR(_xlfn.XLOOKUP(tbl_Facturas[[#This Row],[Key_Fact]],tbl_Manifiestos[Key_Manif],tbl_Manifiestos[Pagado a Broker],0),0)</f>
        <v>751.90500000000009</v>
      </c>
      <c r="T2712">
        <v>1902350.579999995</v>
      </c>
    </row>
    <row r="2713" spans="1:20" x14ac:dyDescent="0.25">
      <c r="A2713" t="s">
        <v>5838</v>
      </c>
      <c r="B2713" t="str">
        <f>tbl_Facturas[[#This Row],[Factura]] &amp; "|" &amp; tbl_Facturas[[#This Row],[Proyecto OK]] &amp; "|" &amp; TEXT(tbl_Facturas[[#This Row],[Horas o Viaje]],"0.00") &amp; "|" &amp; TEXT(tbl_Facturas[[#This Row],[Costo unitario]],"0.00")</f>
        <v>2635|Glencoe|7.00|115.50</v>
      </c>
      <c r="C2713">
        <v>2635</v>
      </c>
      <c r="D2713">
        <v>108</v>
      </c>
      <c r="E2713" t="s">
        <v>5916</v>
      </c>
      <c r="G2713" t="s">
        <v>99</v>
      </c>
      <c r="H2713" t="s">
        <v>2790</v>
      </c>
      <c r="I2713" s="134" t="s">
        <v>5312</v>
      </c>
      <c r="J2713" t="s">
        <v>591</v>
      </c>
      <c r="K2713" t="s">
        <v>591</v>
      </c>
      <c r="P2713">
        <v>7</v>
      </c>
      <c r="Q2713">
        <v>115.5</v>
      </c>
      <c r="R2713">
        <v>808.5</v>
      </c>
      <c r="S2713">
        <f>IFERROR(_xlfn.XLOOKUP(tbl_Facturas[[#This Row],[Key_Fact]],tbl_Manifiestos[Key_Manif],tbl_Manifiestos[Pagado a Broker],0),0)</f>
        <v>751.90500000000009</v>
      </c>
      <c r="T2713">
        <v>1903159.079999995</v>
      </c>
    </row>
    <row r="2714" spans="1:20" x14ac:dyDescent="0.25">
      <c r="A2714" t="s">
        <v>5838</v>
      </c>
      <c r="B2714" t="str">
        <f>tbl_Facturas[[#This Row],[Factura]] &amp; "|" &amp; tbl_Facturas[[#This Row],[Proyecto OK]] &amp; "|" &amp; TEXT(tbl_Facturas[[#This Row],[Horas o Viaje]],"0.00") &amp; "|" &amp; TEXT(tbl_Facturas[[#This Row],[Costo unitario]],"0.00")</f>
        <v>2635|Glencoe|9.50|115.50</v>
      </c>
      <c r="C2714">
        <v>2635</v>
      </c>
      <c r="D2714">
        <v>1</v>
      </c>
      <c r="E2714" t="s">
        <v>5305</v>
      </c>
      <c r="G2714" t="s">
        <v>1220</v>
      </c>
      <c r="H2714" t="s">
        <v>2791</v>
      </c>
      <c r="I2714" s="134" t="s">
        <v>5312</v>
      </c>
      <c r="J2714" t="s">
        <v>591</v>
      </c>
      <c r="K2714" t="s">
        <v>591</v>
      </c>
      <c r="P2714">
        <v>9.5</v>
      </c>
      <c r="Q2714">
        <v>115.5</v>
      </c>
      <c r="R2714">
        <v>1097.25</v>
      </c>
      <c r="S2714">
        <f>IFERROR(_xlfn.XLOOKUP(tbl_Facturas[[#This Row],[Key_Fact]],tbl_Manifiestos[Key_Manif],tbl_Manifiestos[Pagado a Broker],0),0)</f>
        <v>1020.4425000000001</v>
      </c>
      <c r="T2714">
        <v>1904256.329999995</v>
      </c>
    </row>
    <row r="2715" spans="1:20" x14ac:dyDescent="0.25">
      <c r="A2715" t="s">
        <v>5838</v>
      </c>
      <c r="B2715" t="str">
        <f>tbl_Facturas[[#This Row],[Factura]] &amp; "|" &amp; tbl_Facturas[[#This Row],[Proyecto OK]] &amp; "|" &amp; TEXT(tbl_Facturas[[#This Row],[Horas o Viaje]],"0.00") &amp; "|" &amp; TEXT(tbl_Facturas[[#This Row],[Costo unitario]],"0.00")</f>
        <v>2635|Glencoe|5.50|115.50</v>
      </c>
      <c r="C2715">
        <v>2635</v>
      </c>
      <c r="D2715">
        <v>7</v>
      </c>
      <c r="E2715" t="s">
        <v>1264</v>
      </c>
      <c r="G2715" t="s">
        <v>2614</v>
      </c>
      <c r="H2715" t="s">
        <v>2792</v>
      </c>
      <c r="I2715" s="134" t="s">
        <v>5312</v>
      </c>
      <c r="J2715" t="s">
        <v>591</v>
      </c>
      <c r="K2715" t="s">
        <v>591</v>
      </c>
      <c r="P2715">
        <v>5.5</v>
      </c>
      <c r="Q2715">
        <v>115.5</v>
      </c>
      <c r="R2715">
        <v>635.25</v>
      </c>
      <c r="S2715">
        <f>IFERROR(_xlfn.XLOOKUP(tbl_Facturas[[#This Row],[Key_Fact]],tbl_Manifiestos[Key_Manif],tbl_Manifiestos[Pagado a Broker],0),0)</f>
        <v>0</v>
      </c>
      <c r="T2715">
        <v>1904891.579999995</v>
      </c>
    </row>
    <row r="2716" spans="1:20" x14ac:dyDescent="0.25">
      <c r="A2716" t="s">
        <v>5838</v>
      </c>
      <c r="B2716" t="str">
        <f>tbl_Facturas[[#This Row],[Factura]] &amp; "|" &amp; tbl_Facturas[[#This Row],[Proyecto OK]] &amp; "|" &amp; TEXT(tbl_Facturas[[#This Row],[Horas o Viaje]],"0.00") &amp; "|" &amp; TEXT(tbl_Facturas[[#This Row],[Costo unitario]],"0.00")</f>
        <v>2635|Glencoe|7.00|115.50</v>
      </c>
      <c r="C2716">
        <v>2635</v>
      </c>
      <c r="D2716">
        <v>108</v>
      </c>
      <c r="E2716" t="s">
        <v>5916</v>
      </c>
      <c r="G2716" t="s">
        <v>99</v>
      </c>
      <c r="H2716" t="s">
        <v>2793</v>
      </c>
      <c r="I2716" s="134" t="s">
        <v>5312</v>
      </c>
      <c r="J2716" t="s">
        <v>591</v>
      </c>
      <c r="K2716" t="s">
        <v>591</v>
      </c>
      <c r="P2716">
        <v>7</v>
      </c>
      <c r="Q2716">
        <v>115.5</v>
      </c>
      <c r="R2716">
        <v>808.5</v>
      </c>
      <c r="S2716">
        <f>IFERROR(_xlfn.XLOOKUP(tbl_Facturas[[#This Row],[Key_Fact]],tbl_Manifiestos[Key_Manif],tbl_Manifiestos[Pagado a Broker],0),0)</f>
        <v>751.90500000000009</v>
      </c>
      <c r="T2716">
        <v>1905700.079999995</v>
      </c>
    </row>
    <row r="2717" spans="1:20" x14ac:dyDescent="0.25">
      <c r="A2717" t="s">
        <v>5838</v>
      </c>
      <c r="B2717" t="str">
        <f>tbl_Facturas[[#This Row],[Factura]] &amp; "|" &amp; tbl_Facturas[[#This Row],[Proyecto OK]] &amp; "|" &amp; TEXT(tbl_Facturas[[#This Row],[Horas o Viaje]],"0.00") &amp; "|" &amp; TEXT(tbl_Facturas[[#This Row],[Costo unitario]],"0.00")</f>
        <v>2635|Glencoe|8.00|115.50</v>
      </c>
      <c r="C2717">
        <v>2635</v>
      </c>
      <c r="D2717">
        <v>308</v>
      </c>
      <c r="E2717" t="s">
        <v>16</v>
      </c>
      <c r="G2717" t="s">
        <v>17</v>
      </c>
      <c r="H2717" t="s">
        <v>2794</v>
      </c>
      <c r="I2717" s="134" t="s">
        <v>5312</v>
      </c>
      <c r="J2717" t="s">
        <v>591</v>
      </c>
      <c r="K2717" t="s">
        <v>591</v>
      </c>
      <c r="P2717">
        <v>8</v>
      </c>
      <c r="Q2717">
        <v>115.5</v>
      </c>
      <c r="R2717">
        <v>924</v>
      </c>
      <c r="S2717">
        <f>IFERROR(_xlfn.XLOOKUP(tbl_Facturas[[#This Row],[Key_Fact]],tbl_Manifiestos[Key_Manif],tbl_Manifiestos[Pagado a Broker],0),0)</f>
        <v>859.32</v>
      </c>
      <c r="T2717">
        <v>1906624.079999995</v>
      </c>
    </row>
    <row r="2718" spans="1:20" x14ac:dyDescent="0.25">
      <c r="A2718" t="s">
        <v>5838</v>
      </c>
      <c r="B2718" t="str">
        <f>tbl_Facturas[[#This Row],[Factura]] &amp; "|" &amp; tbl_Facturas[[#This Row],[Proyecto OK]] &amp; "|" &amp; TEXT(tbl_Facturas[[#This Row],[Horas o Viaje]],"0.00") &amp; "|" &amp; TEXT(tbl_Facturas[[#This Row],[Costo unitario]],"0.00")</f>
        <v>2635|Glencoe|8.00|115.50</v>
      </c>
      <c r="C2718">
        <v>2635</v>
      </c>
      <c r="D2718">
        <v>108</v>
      </c>
      <c r="E2718" t="s">
        <v>5916</v>
      </c>
      <c r="G2718" t="s">
        <v>99</v>
      </c>
      <c r="H2718" t="s">
        <v>2795</v>
      </c>
      <c r="I2718" s="134" t="s">
        <v>5312</v>
      </c>
      <c r="J2718" t="s">
        <v>591</v>
      </c>
      <c r="K2718" t="s">
        <v>591</v>
      </c>
      <c r="P2718">
        <v>8</v>
      </c>
      <c r="Q2718">
        <v>115.5</v>
      </c>
      <c r="R2718">
        <v>924</v>
      </c>
      <c r="S2718">
        <f>IFERROR(_xlfn.XLOOKUP(tbl_Facturas[[#This Row],[Key_Fact]],tbl_Manifiestos[Key_Manif],tbl_Manifiestos[Pagado a Broker],0),0)</f>
        <v>859.32</v>
      </c>
      <c r="T2718">
        <v>1907548.079999995</v>
      </c>
    </row>
    <row r="2719" spans="1:20" x14ac:dyDescent="0.25">
      <c r="A2719" t="s">
        <v>5838</v>
      </c>
      <c r="B2719" t="str">
        <f>tbl_Facturas[[#This Row],[Factura]] &amp; "|" &amp; tbl_Facturas[[#This Row],[Proyecto OK]] &amp; "|" &amp; TEXT(tbl_Facturas[[#This Row],[Horas o Viaje]],"0.00") &amp; "|" &amp; TEXT(tbl_Facturas[[#This Row],[Costo unitario]],"0.00")</f>
        <v>2635|Glencoe|8.00|115.50</v>
      </c>
      <c r="C2719">
        <v>2635</v>
      </c>
      <c r="D2719">
        <v>308</v>
      </c>
      <c r="E2719" t="s">
        <v>16</v>
      </c>
      <c r="G2719" t="s">
        <v>17</v>
      </c>
      <c r="H2719" t="s">
        <v>2796</v>
      </c>
      <c r="I2719" s="134" t="s">
        <v>5312</v>
      </c>
      <c r="J2719" t="s">
        <v>591</v>
      </c>
      <c r="K2719" t="s">
        <v>591</v>
      </c>
      <c r="P2719">
        <v>8</v>
      </c>
      <c r="Q2719">
        <v>115.5</v>
      </c>
      <c r="R2719">
        <v>924</v>
      </c>
      <c r="S2719">
        <f>IFERROR(_xlfn.XLOOKUP(tbl_Facturas[[#This Row],[Key_Fact]],tbl_Manifiestos[Key_Manif],tbl_Manifiestos[Pagado a Broker],0),0)</f>
        <v>859.32</v>
      </c>
      <c r="T2719">
        <v>1908472.079999995</v>
      </c>
    </row>
    <row r="2720" spans="1:20" x14ac:dyDescent="0.25">
      <c r="A2720" t="s">
        <v>5838</v>
      </c>
      <c r="B2720" t="str">
        <f>tbl_Facturas[[#This Row],[Factura]] &amp; "|" &amp; tbl_Facturas[[#This Row],[Proyecto OK]] &amp; "|" &amp; TEXT(tbl_Facturas[[#This Row],[Horas o Viaje]],"0.00") &amp; "|" &amp; TEXT(tbl_Facturas[[#This Row],[Costo unitario]],"0.00")</f>
        <v>2636|Lead Replacement Service|10.00|110.00</v>
      </c>
      <c r="C2720">
        <v>2636</v>
      </c>
      <c r="D2720">
        <v>708</v>
      </c>
      <c r="E2720" t="s">
        <v>27</v>
      </c>
      <c r="G2720" t="s">
        <v>841</v>
      </c>
      <c r="H2720" t="s">
        <v>2797</v>
      </c>
      <c r="I2720" s="134" t="s">
        <v>5306</v>
      </c>
      <c r="J2720" t="s">
        <v>186</v>
      </c>
      <c r="K2720" t="s">
        <v>5903</v>
      </c>
      <c r="L2720">
        <v>3346</v>
      </c>
      <c r="P2720">
        <v>10</v>
      </c>
      <c r="Q2720">
        <v>110</v>
      </c>
      <c r="R2720">
        <v>1100</v>
      </c>
      <c r="S2720">
        <f>IFERROR(_xlfn.XLOOKUP(tbl_Facturas[[#This Row],[Key_Fact]],tbl_Manifiestos[Key_Manif],tbl_Manifiestos[Pagado a Broker],0),0)</f>
        <v>1023</v>
      </c>
      <c r="T2720">
        <v>1909572.079999995</v>
      </c>
    </row>
    <row r="2721" spans="1:20" x14ac:dyDescent="0.25">
      <c r="A2721" t="s">
        <v>5838</v>
      </c>
      <c r="B2721" t="str">
        <f>tbl_Facturas[[#This Row],[Factura]] &amp; "|" &amp; tbl_Facturas[[#This Row],[Proyecto OK]] &amp; "|" &amp; TEXT(tbl_Facturas[[#This Row],[Horas o Viaje]],"0.00") &amp; "|" &amp; TEXT(tbl_Facturas[[#This Row],[Costo unitario]],"0.00")</f>
        <v>2636|Lead Replacement Service|12.50|110.00</v>
      </c>
      <c r="C2721">
        <v>2636</v>
      </c>
      <c r="D2721">
        <v>708</v>
      </c>
      <c r="E2721" t="s">
        <v>27</v>
      </c>
      <c r="G2721" t="s">
        <v>841</v>
      </c>
      <c r="H2721" t="s">
        <v>2798</v>
      </c>
      <c r="I2721" s="134" t="s">
        <v>5306</v>
      </c>
      <c r="J2721" t="s">
        <v>186</v>
      </c>
      <c r="K2721" t="s">
        <v>5903</v>
      </c>
      <c r="L2721">
        <v>3346</v>
      </c>
      <c r="P2721">
        <v>12.5</v>
      </c>
      <c r="Q2721">
        <v>110</v>
      </c>
      <c r="R2721">
        <v>1375</v>
      </c>
      <c r="S2721">
        <f>IFERROR(_xlfn.XLOOKUP(tbl_Facturas[[#This Row],[Key_Fact]],tbl_Manifiestos[Key_Manif],tbl_Manifiestos[Pagado a Broker],0),0)</f>
        <v>1278.75</v>
      </c>
      <c r="T2721">
        <v>1910947.079999995</v>
      </c>
    </row>
    <row r="2722" spans="1:20" x14ac:dyDescent="0.25">
      <c r="A2722" t="s">
        <v>5838</v>
      </c>
      <c r="B2722" t="str">
        <f>tbl_Facturas[[#This Row],[Factura]] &amp; "|" &amp; tbl_Facturas[[#This Row],[Proyecto OK]] &amp; "|" &amp; TEXT(tbl_Facturas[[#This Row],[Horas o Viaje]],"0.00") &amp; "|" &amp; TEXT(tbl_Facturas[[#This Row],[Costo unitario]],"0.00")</f>
        <v>2636|Lead Replacement Service|10.00|110.00</v>
      </c>
      <c r="C2722">
        <v>2636</v>
      </c>
      <c r="D2722">
        <v>708</v>
      </c>
      <c r="E2722" t="s">
        <v>27</v>
      </c>
      <c r="G2722" t="s">
        <v>841</v>
      </c>
      <c r="H2722" t="s">
        <v>2799</v>
      </c>
      <c r="I2722" s="134" t="s">
        <v>5306</v>
      </c>
      <c r="J2722" t="s">
        <v>186</v>
      </c>
      <c r="K2722" t="s">
        <v>5903</v>
      </c>
      <c r="L2722">
        <v>3346</v>
      </c>
      <c r="P2722">
        <v>10</v>
      </c>
      <c r="Q2722">
        <v>110</v>
      </c>
      <c r="R2722">
        <v>1100</v>
      </c>
      <c r="S2722">
        <f>IFERROR(_xlfn.XLOOKUP(tbl_Facturas[[#This Row],[Key_Fact]],tbl_Manifiestos[Key_Manif],tbl_Manifiestos[Pagado a Broker],0),0)</f>
        <v>1023</v>
      </c>
      <c r="T2722">
        <v>1912047.079999995</v>
      </c>
    </row>
    <row r="2723" spans="1:20" x14ac:dyDescent="0.25">
      <c r="A2723" t="s">
        <v>5838</v>
      </c>
      <c r="B2723" t="str">
        <f>tbl_Facturas[[#This Row],[Factura]] &amp; "|" &amp; tbl_Facturas[[#This Row],[Proyecto OK]] &amp; "|" &amp; TEXT(tbl_Facturas[[#This Row],[Horas o Viaje]],"0.00") &amp; "|" &amp; TEXT(tbl_Facturas[[#This Row],[Costo unitario]],"0.00")</f>
        <v>2637|Lead Replacement Service|8.00|110.00</v>
      </c>
      <c r="C2723">
        <v>2637</v>
      </c>
      <c r="D2723">
        <v>708</v>
      </c>
      <c r="E2723" t="s">
        <v>27</v>
      </c>
      <c r="G2723" t="s">
        <v>841</v>
      </c>
      <c r="H2723" t="s">
        <v>2800</v>
      </c>
      <c r="I2723" s="134" t="s">
        <v>5306</v>
      </c>
      <c r="J2723" t="s">
        <v>30</v>
      </c>
      <c r="K2723" t="s">
        <v>5903</v>
      </c>
      <c r="L2723">
        <v>3347</v>
      </c>
      <c r="P2723">
        <v>8</v>
      </c>
      <c r="Q2723">
        <v>110</v>
      </c>
      <c r="R2723">
        <v>880</v>
      </c>
      <c r="S2723">
        <f>IFERROR(_xlfn.XLOOKUP(tbl_Facturas[[#This Row],[Key_Fact]],tbl_Manifiestos[Key_Manif],tbl_Manifiestos[Pagado a Broker],0),0)</f>
        <v>818.40000000000009</v>
      </c>
      <c r="T2723">
        <v>1912927.079999995</v>
      </c>
    </row>
    <row r="2724" spans="1:20" x14ac:dyDescent="0.25">
      <c r="A2724" t="s">
        <v>5838</v>
      </c>
      <c r="B2724" t="str">
        <f>tbl_Facturas[[#This Row],[Factura]] &amp; "|" &amp; tbl_Facturas[[#This Row],[Proyecto OK]] &amp; "|" &amp; TEXT(tbl_Facturas[[#This Row],[Horas o Viaje]],"0.00") &amp; "|" &amp; TEXT(tbl_Facturas[[#This Row],[Costo unitario]],"0.00")</f>
        <v>2637|Lead Replacement Service|9.00|110.00</v>
      </c>
      <c r="C2724">
        <v>2637</v>
      </c>
      <c r="D2724">
        <v>708</v>
      </c>
      <c r="E2724" t="s">
        <v>27</v>
      </c>
      <c r="G2724" t="s">
        <v>841</v>
      </c>
      <c r="H2724" t="s">
        <v>2801</v>
      </c>
      <c r="I2724" s="134" t="s">
        <v>5306</v>
      </c>
      <c r="J2724" t="s">
        <v>30</v>
      </c>
      <c r="K2724" t="s">
        <v>5903</v>
      </c>
      <c r="L2724">
        <v>3347</v>
      </c>
      <c r="P2724">
        <v>9</v>
      </c>
      <c r="Q2724">
        <v>110</v>
      </c>
      <c r="R2724">
        <v>990</v>
      </c>
      <c r="S2724">
        <f>IFERROR(_xlfn.XLOOKUP(tbl_Facturas[[#This Row],[Key_Fact]],tbl_Manifiestos[Key_Manif],tbl_Manifiestos[Pagado a Broker],0),0)</f>
        <v>920.7</v>
      </c>
      <c r="T2724">
        <v>1913917.079999995</v>
      </c>
    </row>
    <row r="2725" spans="1:20" x14ac:dyDescent="0.25">
      <c r="A2725" t="s">
        <v>5838</v>
      </c>
      <c r="B2725" t="str">
        <f>tbl_Facturas[[#This Row],[Factura]] &amp; "|" &amp; tbl_Facturas[[#This Row],[Proyecto OK]] &amp; "|" &amp; TEXT(tbl_Facturas[[#This Row],[Horas o Viaje]],"0.00") &amp; "|" &amp; TEXT(tbl_Facturas[[#This Row],[Costo unitario]],"0.00")</f>
        <v>2638|Lead Replacement Service|10.00|110.00</v>
      </c>
      <c r="C2725">
        <v>2638</v>
      </c>
      <c r="D2725">
        <v>58</v>
      </c>
      <c r="E2725" t="s">
        <v>12</v>
      </c>
      <c r="G2725" t="s">
        <v>539</v>
      </c>
      <c r="H2725" t="s">
        <v>2802</v>
      </c>
      <c r="I2725" s="134" t="s">
        <v>5306</v>
      </c>
      <c r="J2725" t="s">
        <v>828</v>
      </c>
      <c r="K2725" t="s">
        <v>5903</v>
      </c>
      <c r="L2725">
        <v>3365</v>
      </c>
      <c r="P2725">
        <v>10</v>
      </c>
      <c r="Q2725">
        <v>110</v>
      </c>
      <c r="R2725">
        <v>1100</v>
      </c>
      <c r="S2725">
        <f>IFERROR(_xlfn.XLOOKUP(tbl_Facturas[[#This Row],[Key_Fact]],tbl_Manifiestos[Key_Manif],tbl_Manifiestos[Pagado a Broker],0),0)</f>
        <v>1023</v>
      </c>
      <c r="T2725">
        <v>1915017.079999995</v>
      </c>
    </row>
    <row r="2726" spans="1:20" x14ac:dyDescent="0.25">
      <c r="A2726" t="s">
        <v>5838</v>
      </c>
      <c r="B2726" t="str">
        <f>tbl_Facturas[[#This Row],[Factura]] &amp; "|" &amp; tbl_Facturas[[#This Row],[Proyecto OK]] &amp; "|" &amp; TEXT(tbl_Facturas[[#This Row],[Horas o Viaje]],"0.00") &amp; "|" &amp; TEXT(tbl_Facturas[[#This Row],[Costo unitario]],"0.00")</f>
        <v>2638|Lead Replacement Service|8.50|110.00</v>
      </c>
      <c r="C2726">
        <v>2638</v>
      </c>
      <c r="D2726">
        <v>11</v>
      </c>
      <c r="E2726" t="s">
        <v>12</v>
      </c>
      <c r="G2726" t="s">
        <v>13</v>
      </c>
      <c r="H2726" t="s">
        <v>2803</v>
      </c>
      <c r="I2726" s="134" t="s">
        <v>5306</v>
      </c>
      <c r="J2726" t="s">
        <v>828</v>
      </c>
      <c r="K2726" t="s">
        <v>5903</v>
      </c>
      <c r="L2726">
        <v>3365</v>
      </c>
      <c r="P2726">
        <v>8.5</v>
      </c>
      <c r="Q2726">
        <v>110</v>
      </c>
      <c r="R2726">
        <v>935</v>
      </c>
      <c r="S2726">
        <f>IFERROR(_xlfn.XLOOKUP(tbl_Facturas[[#This Row],[Key_Fact]],tbl_Manifiestos[Key_Manif],tbl_Manifiestos[Pagado a Broker],0),0)</f>
        <v>869.55000000000007</v>
      </c>
      <c r="T2726">
        <v>1915952.079999995</v>
      </c>
    </row>
    <row r="2727" spans="1:20" x14ac:dyDescent="0.25">
      <c r="A2727" t="s">
        <v>5838</v>
      </c>
      <c r="B2727" t="str">
        <f>tbl_Facturas[[#This Row],[Factura]] &amp; "|" &amp; tbl_Facturas[[#This Row],[Proyecto OK]] &amp; "|" &amp; TEXT(tbl_Facturas[[#This Row],[Horas o Viaje]],"0.00") &amp; "|" &amp; TEXT(tbl_Facturas[[#This Row],[Costo unitario]],"0.00")</f>
        <v>2638|Lead Replacement Service|8.00|110.00</v>
      </c>
      <c r="C2727">
        <v>2638</v>
      </c>
      <c r="D2727">
        <v>19</v>
      </c>
      <c r="E2727" t="s">
        <v>12</v>
      </c>
      <c r="G2727" t="s">
        <v>24</v>
      </c>
      <c r="H2727" t="s">
        <v>2804</v>
      </c>
      <c r="I2727" s="134" t="s">
        <v>5306</v>
      </c>
      <c r="J2727" t="s">
        <v>828</v>
      </c>
      <c r="K2727" t="s">
        <v>5903</v>
      </c>
      <c r="L2727">
        <v>3365</v>
      </c>
      <c r="P2727">
        <v>8</v>
      </c>
      <c r="Q2727">
        <v>110</v>
      </c>
      <c r="R2727">
        <v>880</v>
      </c>
      <c r="S2727">
        <f>IFERROR(_xlfn.XLOOKUP(tbl_Facturas[[#This Row],[Key_Fact]],tbl_Manifiestos[Key_Manif],tbl_Manifiestos[Pagado a Broker],0),0)</f>
        <v>818.40000000000009</v>
      </c>
      <c r="T2727">
        <v>1916832.079999995</v>
      </c>
    </row>
    <row r="2728" spans="1:20" x14ac:dyDescent="0.25">
      <c r="A2728" t="s">
        <v>5838</v>
      </c>
      <c r="B2728" t="str">
        <f>tbl_Facturas[[#This Row],[Factura]] &amp; "|" &amp; tbl_Facturas[[#This Row],[Proyecto OK]] &amp; "|" &amp; TEXT(tbl_Facturas[[#This Row],[Horas o Viaje]],"0.00") &amp; "|" &amp; TEXT(tbl_Facturas[[#This Row],[Costo unitario]],"0.00")</f>
        <v>2638|Lead Replacement Service|6.00|110.00</v>
      </c>
      <c r="C2728">
        <v>2638</v>
      </c>
      <c r="D2728">
        <v>515</v>
      </c>
      <c r="E2728" t="s">
        <v>27</v>
      </c>
      <c r="G2728" t="s">
        <v>54</v>
      </c>
      <c r="H2728" t="s">
        <v>2805</v>
      </c>
      <c r="I2728" s="134" t="s">
        <v>5306</v>
      </c>
      <c r="J2728" t="s">
        <v>828</v>
      </c>
      <c r="K2728" t="s">
        <v>5903</v>
      </c>
      <c r="L2728">
        <v>3365</v>
      </c>
      <c r="P2728">
        <v>6</v>
      </c>
      <c r="Q2728">
        <v>110</v>
      </c>
      <c r="R2728">
        <v>660</v>
      </c>
      <c r="S2728">
        <f>IFERROR(_xlfn.XLOOKUP(tbl_Facturas[[#This Row],[Key_Fact]],tbl_Manifiestos[Key_Manif],tbl_Manifiestos[Pagado a Broker],0),0)</f>
        <v>613.80000000000007</v>
      </c>
      <c r="T2728">
        <v>1917492.079999995</v>
      </c>
    </row>
    <row r="2729" spans="1:20" x14ac:dyDescent="0.25">
      <c r="A2729" t="s">
        <v>5838</v>
      </c>
      <c r="B2729" t="str">
        <f>tbl_Facturas[[#This Row],[Factura]] &amp; "|" &amp; tbl_Facturas[[#This Row],[Proyecto OK]] &amp; "|" &amp; TEXT(tbl_Facturas[[#This Row],[Horas o Viaje]],"0.00") &amp; "|" &amp; TEXT(tbl_Facturas[[#This Row],[Costo unitario]],"0.00")</f>
        <v>2638|Lead Replacement Service|9.00|110.00</v>
      </c>
      <c r="C2729">
        <v>2638</v>
      </c>
      <c r="D2729">
        <v>11</v>
      </c>
      <c r="E2729" t="s">
        <v>12</v>
      </c>
      <c r="G2729" t="s">
        <v>13</v>
      </c>
      <c r="H2729" t="s">
        <v>2806</v>
      </c>
      <c r="I2729" s="134" t="s">
        <v>5306</v>
      </c>
      <c r="J2729" t="s">
        <v>828</v>
      </c>
      <c r="K2729" t="s">
        <v>5903</v>
      </c>
      <c r="L2729">
        <v>3365</v>
      </c>
      <c r="P2729">
        <v>9</v>
      </c>
      <c r="Q2729">
        <v>110</v>
      </c>
      <c r="R2729">
        <v>990</v>
      </c>
      <c r="S2729">
        <f>IFERROR(_xlfn.XLOOKUP(tbl_Facturas[[#This Row],[Key_Fact]],tbl_Manifiestos[Key_Manif],tbl_Manifiestos[Pagado a Broker],0),0)</f>
        <v>920.7</v>
      </c>
      <c r="T2729">
        <v>1918482.079999995</v>
      </c>
    </row>
    <row r="2730" spans="1:20" x14ac:dyDescent="0.25">
      <c r="A2730" t="s">
        <v>5838</v>
      </c>
      <c r="B2730" t="str">
        <f>tbl_Facturas[[#This Row],[Factura]] &amp; "|" &amp; tbl_Facturas[[#This Row],[Proyecto OK]] &amp; "|" &amp; TEXT(tbl_Facturas[[#This Row],[Horas o Viaje]],"0.00") &amp; "|" &amp; TEXT(tbl_Facturas[[#This Row],[Costo unitario]],"0.00")</f>
        <v>2638|Lead Replacement Service|9.50|110.00</v>
      </c>
      <c r="C2730">
        <v>2638</v>
      </c>
      <c r="D2730">
        <v>58</v>
      </c>
      <c r="E2730" t="s">
        <v>12</v>
      </c>
      <c r="G2730" t="s">
        <v>539</v>
      </c>
      <c r="H2730" t="s">
        <v>2807</v>
      </c>
      <c r="I2730" s="134" t="s">
        <v>5306</v>
      </c>
      <c r="J2730" t="s">
        <v>828</v>
      </c>
      <c r="K2730" t="s">
        <v>5903</v>
      </c>
      <c r="L2730">
        <v>3365</v>
      </c>
      <c r="P2730">
        <v>9.5</v>
      </c>
      <c r="Q2730">
        <v>110</v>
      </c>
      <c r="R2730">
        <v>1045</v>
      </c>
      <c r="S2730">
        <f>IFERROR(_xlfn.XLOOKUP(tbl_Facturas[[#This Row],[Key_Fact]],tbl_Manifiestos[Key_Manif],tbl_Manifiestos[Pagado a Broker],0),0)</f>
        <v>971.85</v>
      </c>
      <c r="T2730">
        <v>1919527.079999995</v>
      </c>
    </row>
    <row r="2731" spans="1:20" x14ac:dyDescent="0.25">
      <c r="A2731" t="s">
        <v>5838</v>
      </c>
      <c r="B2731" t="str">
        <f>tbl_Facturas[[#This Row],[Factura]] &amp; "|" &amp; tbl_Facturas[[#This Row],[Proyecto OK]] &amp; "|" &amp; TEXT(tbl_Facturas[[#This Row],[Horas o Viaje]],"0.00") &amp; "|" &amp; TEXT(tbl_Facturas[[#This Row],[Costo unitario]],"0.00")</f>
        <v>2638|Lead Replacement Service|8.50|110.00</v>
      </c>
      <c r="C2731">
        <v>2638</v>
      </c>
      <c r="D2731">
        <v>11</v>
      </c>
      <c r="E2731" t="s">
        <v>12</v>
      </c>
      <c r="G2731" t="s">
        <v>13</v>
      </c>
      <c r="H2731" t="s">
        <v>2808</v>
      </c>
      <c r="I2731" s="134" t="s">
        <v>5306</v>
      </c>
      <c r="J2731" t="s">
        <v>828</v>
      </c>
      <c r="K2731" t="s">
        <v>5903</v>
      </c>
      <c r="L2731">
        <v>3365</v>
      </c>
      <c r="P2731">
        <v>8.5</v>
      </c>
      <c r="Q2731">
        <v>110</v>
      </c>
      <c r="R2731">
        <v>935</v>
      </c>
      <c r="S2731">
        <f>IFERROR(_xlfn.XLOOKUP(tbl_Facturas[[#This Row],[Key_Fact]],tbl_Manifiestos[Key_Manif],tbl_Manifiestos[Pagado a Broker],0),0)</f>
        <v>869.55000000000007</v>
      </c>
      <c r="T2731">
        <v>1920462.079999995</v>
      </c>
    </row>
    <row r="2732" spans="1:20" x14ac:dyDescent="0.25">
      <c r="A2732" t="s">
        <v>5838</v>
      </c>
      <c r="B2732" t="str">
        <f>tbl_Facturas[[#This Row],[Factura]] &amp; "|" &amp; tbl_Facturas[[#This Row],[Proyecto OK]] &amp; "|" &amp; TEXT(tbl_Facturas[[#This Row],[Horas o Viaje]],"0.00") &amp; "|" &amp; TEXT(tbl_Facturas[[#This Row],[Costo unitario]],"0.00")</f>
        <v>2638|Lead Replacement Service|9.50|110.00</v>
      </c>
      <c r="C2732">
        <v>2638</v>
      </c>
      <c r="D2732">
        <v>82</v>
      </c>
      <c r="E2732" t="s">
        <v>12</v>
      </c>
      <c r="G2732" t="s">
        <v>792</v>
      </c>
      <c r="H2732" t="s">
        <v>2809</v>
      </c>
      <c r="I2732" s="134" t="s">
        <v>5306</v>
      </c>
      <c r="J2732" t="s">
        <v>828</v>
      </c>
      <c r="K2732" t="s">
        <v>5903</v>
      </c>
      <c r="L2732">
        <v>3365</v>
      </c>
      <c r="P2732">
        <v>9.5</v>
      </c>
      <c r="Q2732">
        <v>110</v>
      </c>
      <c r="R2732">
        <v>1045</v>
      </c>
      <c r="S2732">
        <f>IFERROR(_xlfn.XLOOKUP(tbl_Facturas[[#This Row],[Key_Fact]],tbl_Manifiestos[Key_Manif],tbl_Manifiestos[Pagado a Broker],0),0)</f>
        <v>971.85</v>
      </c>
      <c r="T2732">
        <v>1921507.079999995</v>
      </c>
    </row>
    <row r="2733" spans="1:20" x14ac:dyDescent="0.25">
      <c r="A2733" t="s">
        <v>5838</v>
      </c>
      <c r="B2733" t="str">
        <f>tbl_Facturas[[#This Row],[Factura]] &amp; "|" &amp; tbl_Facturas[[#This Row],[Proyecto OK]] &amp; "|" &amp; TEXT(tbl_Facturas[[#This Row],[Horas o Viaje]],"0.00") &amp; "|" &amp; TEXT(tbl_Facturas[[#This Row],[Costo unitario]],"0.00")</f>
        <v>2638|Lead Replacement Service|11.50|110.00</v>
      </c>
      <c r="C2733">
        <v>2638</v>
      </c>
      <c r="D2733">
        <v>58</v>
      </c>
      <c r="E2733" t="s">
        <v>12</v>
      </c>
      <c r="G2733" t="s">
        <v>539</v>
      </c>
      <c r="H2733" t="s">
        <v>2810</v>
      </c>
      <c r="I2733" s="134" t="s">
        <v>5306</v>
      </c>
      <c r="J2733" t="s">
        <v>828</v>
      </c>
      <c r="K2733" t="s">
        <v>5903</v>
      </c>
      <c r="L2733">
        <v>3365</v>
      </c>
      <c r="P2733">
        <v>11.5</v>
      </c>
      <c r="Q2733">
        <v>110</v>
      </c>
      <c r="R2733">
        <v>1265</v>
      </c>
      <c r="S2733">
        <f>IFERROR(_xlfn.XLOOKUP(tbl_Facturas[[#This Row],[Key_Fact]],tbl_Manifiestos[Key_Manif],tbl_Manifiestos[Pagado a Broker],0),0)</f>
        <v>1176.45</v>
      </c>
      <c r="T2733">
        <v>1922772.079999995</v>
      </c>
    </row>
    <row r="2734" spans="1:20" x14ac:dyDescent="0.25">
      <c r="A2734" t="s">
        <v>5838</v>
      </c>
      <c r="B2734" t="str">
        <f>tbl_Facturas[[#This Row],[Factura]] &amp; "|" &amp; tbl_Facturas[[#This Row],[Proyecto OK]] &amp; "|" &amp; TEXT(tbl_Facturas[[#This Row],[Horas o Viaje]],"0.00") &amp; "|" &amp; TEXT(tbl_Facturas[[#This Row],[Costo unitario]],"0.00")</f>
        <v>2638|Lead Replacement Service|11.50|110.00</v>
      </c>
      <c r="C2734">
        <v>2638</v>
      </c>
      <c r="D2734">
        <v>82</v>
      </c>
      <c r="E2734" t="s">
        <v>12</v>
      </c>
      <c r="G2734" t="s">
        <v>792</v>
      </c>
      <c r="H2734" t="s">
        <v>2811</v>
      </c>
      <c r="I2734" s="134" t="s">
        <v>5306</v>
      </c>
      <c r="J2734" t="s">
        <v>828</v>
      </c>
      <c r="K2734" t="s">
        <v>5903</v>
      </c>
      <c r="L2734">
        <v>3365</v>
      </c>
      <c r="P2734">
        <v>11.5</v>
      </c>
      <c r="Q2734">
        <v>110</v>
      </c>
      <c r="R2734">
        <v>1265</v>
      </c>
      <c r="S2734">
        <f>IFERROR(_xlfn.XLOOKUP(tbl_Facturas[[#This Row],[Key_Fact]],tbl_Manifiestos[Key_Manif],tbl_Manifiestos[Pagado a Broker],0),0)</f>
        <v>1176.45</v>
      </c>
      <c r="T2734">
        <v>1924037.079999995</v>
      </c>
    </row>
    <row r="2735" spans="1:20" x14ac:dyDescent="0.25">
      <c r="A2735" t="s">
        <v>5838</v>
      </c>
      <c r="B2735" t="str">
        <f>tbl_Facturas[[#This Row],[Factura]] &amp; "|" &amp; tbl_Facturas[[#This Row],[Proyecto OK]] &amp; "|" &amp; TEXT(tbl_Facturas[[#This Row],[Horas o Viaje]],"0.00") &amp; "|" &amp; TEXT(tbl_Facturas[[#This Row],[Costo unitario]],"0.00")</f>
        <v>2638|Lead Replacement Service|10.00|110.00</v>
      </c>
      <c r="C2735">
        <v>2638</v>
      </c>
      <c r="D2735">
        <v>11</v>
      </c>
      <c r="E2735" t="s">
        <v>12</v>
      </c>
      <c r="G2735" t="s">
        <v>13</v>
      </c>
      <c r="H2735" t="s">
        <v>2812</v>
      </c>
      <c r="I2735" s="134" t="s">
        <v>5306</v>
      </c>
      <c r="J2735" t="s">
        <v>828</v>
      </c>
      <c r="K2735" t="s">
        <v>5903</v>
      </c>
      <c r="L2735">
        <v>3365</v>
      </c>
      <c r="P2735">
        <v>10</v>
      </c>
      <c r="Q2735">
        <v>110</v>
      </c>
      <c r="R2735">
        <v>1100</v>
      </c>
      <c r="S2735">
        <f>IFERROR(_xlfn.XLOOKUP(tbl_Facturas[[#This Row],[Key_Fact]],tbl_Manifiestos[Key_Manif],tbl_Manifiestos[Pagado a Broker],0),0)</f>
        <v>1023</v>
      </c>
      <c r="T2735">
        <v>1925137.079999995</v>
      </c>
    </row>
    <row r="2736" spans="1:20" x14ac:dyDescent="0.25">
      <c r="A2736" t="s">
        <v>5838</v>
      </c>
      <c r="B2736" t="str">
        <f>tbl_Facturas[[#This Row],[Factura]] &amp; "|" &amp; tbl_Facturas[[#This Row],[Proyecto OK]] &amp; "|" &amp; TEXT(tbl_Facturas[[#This Row],[Horas o Viaje]],"0.00") &amp; "|" &amp; TEXT(tbl_Facturas[[#This Row],[Costo unitario]],"0.00")</f>
        <v>2638|Lead Replacement Service|10.00|110.00</v>
      </c>
      <c r="C2736">
        <v>2638</v>
      </c>
      <c r="D2736">
        <v>54</v>
      </c>
      <c r="E2736" t="s">
        <v>19</v>
      </c>
      <c r="G2736" t="s">
        <v>479</v>
      </c>
      <c r="H2736" t="s">
        <v>2813</v>
      </c>
      <c r="I2736" s="134" t="s">
        <v>5306</v>
      </c>
      <c r="J2736" t="s">
        <v>828</v>
      </c>
      <c r="K2736" t="s">
        <v>5903</v>
      </c>
      <c r="L2736">
        <v>3365</v>
      </c>
      <c r="P2736">
        <v>10</v>
      </c>
      <c r="Q2736">
        <v>110</v>
      </c>
      <c r="R2736">
        <v>1100</v>
      </c>
      <c r="S2736">
        <f>IFERROR(_xlfn.XLOOKUP(tbl_Facturas[[#This Row],[Key_Fact]],tbl_Manifiestos[Key_Manif],tbl_Manifiestos[Pagado a Broker],0),0)</f>
        <v>1023</v>
      </c>
      <c r="T2736">
        <v>1926237.079999995</v>
      </c>
    </row>
    <row r="2737" spans="1:20" x14ac:dyDescent="0.25">
      <c r="A2737" t="s">
        <v>5838</v>
      </c>
      <c r="B2737" t="str">
        <f>tbl_Facturas[[#This Row],[Factura]] &amp; "|" &amp; tbl_Facturas[[#This Row],[Proyecto OK]] &amp; "|" &amp; TEXT(tbl_Facturas[[#This Row],[Horas o Viaje]],"0.00") &amp; "|" &amp; TEXT(tbl_Facturas[[#This Row],[Costo unitario]],"0.00")</f>
        <v>2638|Lead Replacement Service|8.00|110.00</v>
      </c>
      <c r="C2737">
        <v>2638</v>
      </c>
      <c r="D2737">
        <v>58</v>
      </c>
      <c r="E2737" t="s">
        <v>12</v>
      </c>
      <c r="G2737" t="s">
        <v>539</v>
      </c>
      <c r="H2737" t="s">
        <v>2814</v>
      </c>
      <c r="I2737" s="134" t="s">
        <v>5306</v>
      </c>
      <c r="J2737" t="s">
        <v>828</v>
      </c>
      <c r="K2737" t="s">
        <v>5903</v>
      </c>
      <c r="L2737">
        <v>3365</v>
      </c>
      <c r="P2737">
        <v>8</v>
      </c>
      <c r="Q2737">
        <v>110</v>
      </c>
      <c r="R2737">
        <v>880</v>
      </c>
      <c r="S2737">
        <f>IFERROR(_xlfn.XLOOKUP(tbl_Facturas[[#This Row],[Key_Fact]],tbl_Manifiestos[Key_Manif],tbl_Manifiestos[Pagado a Broker],0),0)</f>
        <v>818.40000000000009</v>
      </c>
      <c r="T2737">
        <v>1927117.079999995</v>
      </c>
    </row>
    <row r="2738" spans="1:20" x14ac:dyDescent="0.25">
      <c r="A2738" t="s">
        <v>5838</v>
      </c>
      <c r="B2738" t="str">
        <f>tbl_Facturas[[#This Row],[Factura]] &amp; "|" &amp; tbl_Facturas[[#This Row],[Proyecto OK]] &amp; "|" &amp; TEXT(tbl_Facturas[[#This Row],[Horas o Viaje]],"0.00") &amp; "|" &amp; TEXT(tbl_Facturas[[#This Row],[Costo unitario]],"0.00")</f>
        <v>2638|Lead Replacement Service|8.00|110.00</v>
      </c>
      <c r="C2738">
        <v>2638</v>
      </c>
      <c r="D2738">
        <v>82</v>
      </c>
      <c r="E2738" t="s">
        <v>12</v>
      </c>
      <c r="G2738" t="s">
        <v>792</v>
      </c>
      <c r="H2738" t="s">
        <v>2815</v>
      </c>
      <c r="I2738" s="134" t="s">
        <v>5306</v>
      </c>
      <c r="J2738" t="s">
        <v>828</v>
      </c>
      <c r="K2738" t="s">
        <v>5903</v>
      </c>
      <c r="L2738">
        <v>3365</v>
      </c>
      <c r="P2738">
        <v>8</v>
      </c>
      <c r="Q2738">
        <v>110</v>
      </c>
      <c r="R2738">
        <v>880</v>
      </c>
      <c r="S2738">
        <f>IFERROR(_xlfn.XLOOKUP(tbl_Facturas[[#This Row],[Key_Fact]],tbl_Manifiestos[Key_Manif],tbl_Manifiestos[Pagado a Broker],0),0)</f>
        <v>818.40000000000009</v>
      </c>
      <c r="T2738">
        <v>1927997.079999995</v>
      </c>
    </row>
    <row r="2739" spans="1:20" x14ac:dyDescent="0.25">
      <c r="A2739" t="s">
        <v>5838</v>
      </c>
      <c r="B2739" t="str">
        <f>tbl_Facturas[[#This Row],[Factura]] &amp; "|" &amp; tbl_Facturas[[#This Row],[Proyecto OK]] &amp; "|" &amp; TEXT(tbl_Facturas[[#This Row],[Horas o Viaje]],"0.00") &amp; "|" &amp; TEXT(tbl_Facturas[[#This Row],[Costo unitario]],"0.00")</f>
        <v>2638|Lead Replacement Service|9.00|110.00</v>
      </c>
      <c r="C2739">
        <v>2638</v>
      </c>
      <c r="D2739">
        <v>1</v>
      </c>
      <c r="E2739" t="s">
        <v>5305</v>
      </c>
      <c r="G2739" t="s">
        <v>1220</v>
      </c>
      <c r="H2739" t="s">
        <v>2816</v>
      </c>
      <c r="I2739" s="134" t="s">
        <v>5306</v>
      </c>
      <c r="J2739" t="s">
        <v>828</v>
      </c>
      <c r="K2739" t="s">
        <v>5903</v>
      </c>
      <c r="L2739">
        <v>3365</v>
      </c>
      <c r="P2739">
        <v>9</v>
      </c>
      <c r="Q2739">
        <v>110</v>
      </c>
      <c r="R2739">
        <v>990</v>
      </c>
      <c r="S2739">
        <f>IFERROR(_xlfn.XLOOKUP(tbl_Facturas[[#This Row],[Key_Fact]],tbl_Manifiestos[Key_Manif],tbl_Manifiestos[Pagado a Broker],0),0)</f>
        <v>920.7</v>
      </c>
      <c r="T2739">
        <v>1928987.079999995</v>
      </c>
    </row>
    <row r="2740" spans="1:20" x14ac:dyDescent="0.25">
      <c r="A2740" t="s">
        <v>5838</v>
      </c>
      <c r="B2740" t="str">
        <f>tbl_Facturas[[#This Row],[Factura]] &amp; "|" &amp; tbl_Facturas[[#This Row],[Proyecto OK]] &amp; "|" &amp; TEXT(tbl_Facturas[[#This Row],[Horas o Viaje]],"0.00") &amp; "|" &amp; TEXT(tbl_Facturas[[#This Row],[Costo unitario]],"0.00")</f>
        <v>2639|Chicago Heights|9.25|128.00</v>
      </c>
      <c r="C2740">
        <v>2639</v>
      </c>
      <c r="D2740">
        <v>2</v>
      </c>
      <c r="E2740" t="s">
        <v>5305</v>
      </c>
      <c r="G2740" t="s">
        <v>1770</v>
      </c>
      <c r="H2740" t="s">
        <v>2817</v>
      </c>
      <c r="I2740" s="134" t="s">
        <v>5310</v>
      </c>
      <c r="J2740" t="s">
        <v>2818</v>
      </c>
      <c r="K2740" s="240" t="s">
        <v>956</v>
      </c>
      <c r="P2740">
        <v>9.25</v>
      </c>
      <c r="Q2740">
        <v>128</v>
      </c>
      <c r="R2740">
        <v>1184</v>
      </c>
      <c r="S2740">
        <f>IFERROR(_xlfn.XLOOKUP(tbl_Facturas[[#This Row],[Key_Fact]],tbl_Manifiestos[Key_Manif],tbl_Manifiestos[Pagado a Broker],0),0)</f>
        <v>0</v>
      </c>
      <c r="T2740">
        <v>1930171.079999995</v>
      </c>
    </row>
    <row r="2741" spans="1:20" x14ac:dyDescent="0.25">
      <c r="A2741" t="s">
        <v>5838</v>
      </c>
      <c r="B2741" t="str">
        <f>tbl_Facturas[[#This Row],[Factura]] &amp; "|" &amp; tbl_Facturas[[#This Row],[Proyecto OK]] &amp; "|" &amp; TEXT(tbl_Facturas[[#This Row],[Horas o Viaje]],"0.00") &amp; "|" &amp; TEXT(tbl_Facturas[[#This Row],[Costo unitario]],"0.00")</f>
        <v>2639|Chicago Heights|9.00|128.00</v>
      </c>
      <c r="C2741">
        <v>2639</v>
      </c>
      <c r="D2741">
        <v>7</v>
      </c>
      <c r="E2741" t="s">
        <v>1264</v>
      </c>
      <c r="G2741" t="s">
        <v>2614</v>
      </c>
      <c r="H2741" t="s">
        <v>2819</v>
      </c>
      <c r="I2741" s="134" t="s">
        <v>5310</v>
      </c>
      <c r="J2741" t="s">
        <v>2818</v>
      </c>
      <c r="K2741" s="240" t="s">
        <v>956</v>
      </c>
      <c r="P2741">
        <v>9</v>
      </c>
      <c r="Q2741">
        <v>128</v>
      </c>
      <c r="R2741">
        <v>1152</v>
      </c>
      <c r="S2741">
        <f>IFERROR(_xlfn.XLOOKUP(tbl_Facturas[[#This Row],[Key_Fact]],tbl_Manifiestos[Key_Manif],tbl_Manifiestos[Pagado a Broker],0),0)</f>
        <v>0</v>
      </c>
      <c r="T2741">
        <v>1931323.079999995</v>
      </c>
    </row>
    <row r="2742" spans="1:20" x14ac:dyDescent="0.25">
      <c r="A2742" t="s">
        <v>5838</v>
      </c>
      <c r="B2742" t="str">
        <f>tbl_Facturas[[#This Row],[Factura]] &amp; "|" &amp; tbl_Facturas[[#This Row],[Proyecto OK]] &amp; "|" &amp; TEXT(tbl_Facturas[[#This Row],[Horas o Viaje]],"0.00") &amp; "|" &amp; TEXT(tbl_Facturas[[#This Row],[Costo unitario]],"0.00")</f>
        <v>2639|Chicago Heights|9.50|128.00</v>
      </c>
      <c r="C2742">
        <v>2639</v>
      </c>
      <c r="D2742">
        <v>67</v>
      </c>
      <c r="E2742" t="s">
        <v>27</v>
      </c>
      <c r="G2742" t="s">
        <v>28</v>
      </c>
      <c r="H2742" t="s">
        <v>2820</v>
      </c>
      <c r="I2742" s="134" t="s">
        <v>5310</v>
      </c>
      <c r="J2742" t="s">
        <v>2818</v>
      </c>
      <c r="K2742" s="240" t="s">
        <v>956</v>
      </c>
      <c r="P2742">
        <v>9.5</v>
      </c>
      <c r="Q2742">
        <v>128</v>
      </c>
      <c r="R2742">
        <v>1216</v>
      </c>
      <c r="S2742">
        <f>IFERROR(_xlfn.XLOOKUP(tbl_Facturas[[#This Row],[Key_Fact]],tbl_Manifiestos[Key_Manif],tbl_Manifiestos[Pagado a Broker],0),0)</f>
        <v>1130.8800000000001</v>
      </c>
      <c r="T2742">
        <v>1932539.079999995</v>
      </c>
    </row>
    <row r="2743" spans="1:20" x14ac:dyDescent="0.25">
      <c r="A2743" t="s">
        <v>5838</v>
      </c>
      <c r="B2743" t="str">
        <f>tbl_Facturas[[#This Row],[Factura]] &amp; "|" &amp; tbl_Facturas[[#This Row],[Proyecto OK]] &amp; "|" &amp; TEXT(tbl_Facturas[[#This Row],[Horas o Viaje]],"0.00") &amp; "|" &amp; TEXT(tbl_Facturas[[#This Row],[Costo unitario]],"0.00")</f>
        <v>2639|Chicago Heights|10.50|128.00</v>
      </c>
      <c r="C2743">
        <v>2639</v>
      </c>
      <c r="D2743">
        <v>198</v>
      </c>
      <c r="E2743" t="s">
        <v>5916</v>
      </c>
      <c r="G2743" t="s">
        <v>31</v>
      </c>
      <c r="H2743" t="s">
        <v>2821</v>
      </c>
      <c r="I2743" s="134" t="s">
        <v>5310</v>
      </c>
      <c r="J2743" t="s">
        <v>2818</v>
      </c>
      <c r="K2743" s="240" t="s">
        <v>956</v>
      </c>
      <c r="P2743">
        <v>10.5</v>
      </c>
      <c r="Q2743">
        <v>128</v>
      </c>
      <c r="R2743">
        <v>1344</v>
      </c>
      <c r="S2743">
        <f>IFERROR(_xlfn.XLOOKUP(tbl_Facturas[[#This Row],[Key_Fact]],tbl_Manifiestos[Key_Manif],tbl_Manifiestos[Pagado a Broker],0),0)</f>
        <v>1249.92</v>
      </c>
      <c r="T2743">
        <v>1933883.079999995</v>
      </c>
    </row>
    <row r="2744" spans="1:20" x14ac:dyDescent="0.25">
      <c r="A2744" t="s">
        <v>5838</v>
      </c>
      <c r="B2744" t="str">
        <f>tbl_Facturas[[#This Row],[Factura]] &amp; "|" &amp; tbl_Facturas[[#This Row],[Proyecto OK]] &amp; "|" &amp; TEXT(tbl_Facturas[[#This Row],[Horas o Viaje]],"0.00") &amp; "|" &amp; TEXT(tbl_Facturas[[#This Row],[Costo unitario]],"0.00")</f>
        <v>2639|Chicago Heights|9.50|128.00</v>
      </c>
      <c r="C2744">
        <v>2639</v>
      </c>
      <c r="D2744">
        <v>28</v>
      </c>
      <c r="E2744" t="s">
        <v>5309</v>
      </c>
      <c r="G2744" t="s">
        <v>1285</v>
      </c>
      <c r="H2744" t="s">
        <v>2822</v>
      </c>
      <c r="I2744" s="134" t="s">
        <v>5310</v>
      </c>
      <c r="J2744" t="s">
        <v>2818</v>
      </c>
      <c r="K2744" s="240" t="s">
        <v>956</v>
      </c>
      <c r="P2744">
        <v>9.5</v>
      </c>
      <c r="Q2744">
        <v>128</v>
      </c>
      <c r="R2744">
        <v>1216</v>
      </c>
      <c r="S2744">
        <f>IFERROR(_xlfn.XLOOKUP(tbl_Facturas[[#This Row],[Key_Fact]],tbl_Manifiestos[Key_Manif],tbl_Manifiestos[Pagado a Broker],0),0)</f>
        <v>1130.8800000000001</v>
      </c>
      <c r="T2744">
        <v>1935099.079999995</v>
      </c>
    </row>
    <row r="2745" spans="1:20" x14ac:dyDescent="0.25">
      <c r="A2745" t="s">
        <v>5838</v>
      </c>
      <c r="B2745" t="str">
        <f>tbl_Facturas[[#This Row],[Factura]] &amp; "|" &amp; tbl_Facturas[[#This Row],[Proyecto OK]] &amp; "|" &amp; TEXT(tbl_Facturas[[#This Row],[Horas o Viaje]],"0.00") &amp; "|" &amp; TEXT(tbl_Facturas[[#This Row],[Costo unitario]],"0.00")</f>
        <v>2639|Chicago Heights|6.50|128.00</v>
      </c>
      <c r="C2745">
        <v>2639</v>
      </c>
      <c r="D2745">
        <v>2</v>
      </c>
      <c r="E2745" t="s">
        <v>5305</v>
      </c>
      <c r="G2745" t="s">
        <v>1770</v>
      </c>
      <c r="H2745" t="s">
        <v>2823</v>
      </c>
      <c r="I2745" s="134" t="s">
        <v>5310</v>
      </c>
      <c r="J2745" t="s">
        <v>2818</v>
      </c>
      <c r="K2745" s="240" t="s">
        <v>956</v>
      </c>
      <c r="P2745">
        <v>6.5</v>
      </c>
      <c r="Q2745">
        <v>128</v>
      </c>
      <c r="R2745">
        <v>832</v>
      </c>
      <c r="S2745">
        <f>IFERROR(_xlfn.XLOOKUP(tbl_Facturas[[#This Row],[Key_Fact]],tbl_Manifiestos[Key_Manif],tbl_Manifiestos[Pagado a Broker],0),0)</f>
        <v>0</v>
      </c>
      <c r="T2745">
        <v>1935931.079999995</v>
      </c>
    </row>
    <row r="2746" spans="1:20" x14ac:dyDescent="0.25">
      <c r="A2746" t="s">
        <v>5838</v>
      </c>
      <c r="B2746" t="str">
        <f>tbl_Facturas[[#This Row],[Factura]] &amp; "|" &amp; tbl_Facturas[[#This Row],[Proyecto OK]] &amp; "|" &amp; TEXT(tbl_Facturas[[#This Row],[Horas o Viaje]],"0.00") &amp; "|" &amp; TEXT(tbl_Facturas[[#This Row],[Costo unitario]],"0.00")</f>
        <v>2639|Chicago Heights|6.00|128.00</v>
      </c>
      <c r="C2746">
        <v>2639</v>
      </c>
      <c r="D2746">
        <v>102</v>
      </c>
      <c r="E2746" t="s">
        <v>1264</v>
      </c>
      <c r="G2746" t="s">
        <v>1265</v>
      </c>
      <c r="H2746" t="s">
        <v>2824</v>
      </c>
      <c r="I2746" s="134" t="s">
        <v>5310</v>
      </c>
      <c r="J2746" t="s">
        <v>2818</v>
      </c>
      <c r="K2746" s="240" t="s">
        <v>956</v>
      </c>
      <c r="P2746">
        <v>6</v>
      </c>
      <c r="Q2746">
        <v>128</v>
      </c>
      <c r="R2746">
        <v>768</v>
      </c>
      <c r="S2746">
        <f>IFERROR(_xlfn.XLOOKUP(tbl_Facturas[[#This Row],[Key_Fact]],tbl_Manifiestos[Key_Manif],tbl_Manifiestos[Pagado a Broker],0),0)</f>
        <v>0</v>
      </c>
      <c r="T2746">
        <v>1936699.079999995</v>
      </c>
    </row>
    <row r="2747" spans="1:20" x14ac:dyDescent="0.25">
      <c r="A2747" t="s">
        <v>5838</v>
      </c>
      <c r="B2747" t="str">
        <f>tbl_Facturas[[#This Row],[Factura]] &amp; "|" &amp; tbl_Facturas[[#This Row],[Proyecto OK]] &amp; "|" &amp; TEXT(tbl_Facturas[[#This Row],[Horas o Viaje]],"0.00") &amp; "|" &amp; TEXT(tbl_Facturas[[#This Row],[Costo unitario]],"0.00")</f>
        <v>2639|Chicago Heights|6.25|128.00</v>
      </c>
      <c r="C2747">
        <v>2639</v>
      </c>
      <c r="D2747">
        <v>515</v>
      </c>
      <c r="E2747" t="s">
        <v>27</v>
      </c>
      <c r="G2747" t="s">
        <v>54</v>
      </c>
      <c r="H2747" t="s">
        <v>2825</v>
      </c>
      <c r="I2747" s="134" t="s">
        <v>5310</v>
      </c>
      <c r="J2747" t="s">
        <v>2818</v>
      </c>
      <c r="K2747" s="240" t="s">
        <v>956</v>
      </c>
      <c r="P2747">
        <v>6.25</v>
      </c>
      <c r="Q2747">
        <v>128</v>
      </c>
      <c r="R2747">
        <v>800</v>
      </c>
      <c r="S2747">
        <f>IFERROR(_xlfn.XLOOKUP(tbl_Facturas[[#This Row],[Key_Fact]],tbl_Manifiestos[Key_Manif],tbl_Manifiestos[Pagado a Broker],0),0)</f>
        <v>744</v>
      </c>
      <c r="T2747">
        <v>1937499.079999995</v>
      </c>
    </row>
    <row r="2748" spans="1:20" x14ac:dyDescent="0.25">
      <c r="A2748" t="s">
        <v>5838</v>
      </c>
      <c r="B2748" t="str">
        <f>tbl_Facturas[[#This Row],[Factura]] &amp; "|" &amp; tbl_Facturas[[#This Row],[Proyecto OK]] &amp; "|" &amp; TEXT(tbl_Facturas[[#This Row],[Horas o Viaje]],"0.00") &amp; "|" &amp; TEXT(tbl_Facturas[[#This Row],[Costo unitario]],"0.00")</f>
        <v>2639|Chicago Heights|8.00|128.00</v>
      </c>
      <c r="C2748">
        <v>2639</v>
      </c>
      <c r="D2748">
        <v>661</v>
      </c>
      <c r="E2748" t="s">
        <v>5309</v>
      </c>
      <c r="G2748" t="s">
        <v>649</v>
      </c>
      <c r="H2748" t="s">
        <v>2826</v>
      </c>
      <c r="I2748" s="134" t="s">
        <v>5310</v>
      </c>
      <c r="J2748" t="s">
        <v>2818</v>
      </c>
      <c r="K2748" s="240" t="s">
        <v>956</v>
      </c>
      <c r="P2748">
        <v>8</v>
      </c>
      <c r="Q2748">
        <v>128</v>
      </c>
      <c r="R2748">
        <v>1024</v>
      </c>
      <c r="S2748">
        <f>IFERROR(_xlfn.XLOOKUP(tbl_Facturas[[#This Row],[Key_Fact]],tbl_Manifiestos[Key_Manif],tbl_Manifiestos[Pagado a Broker],0),0)</f>
        <v>952.32</v>
      </c>
      <c r="T2748">
        <v>1938523.079999995</v>
      </c>
    </row>
    <row r="2749" spans="1:20" x14ac:dyDescent="0.25">
      <c r="A2749" t="s">
        <v>5838</v>
      </c>
      <c r="B2749" t="str">
        <f>tbl_Facturas[[#This Row],[Factura]] &amp; "|" &amp; tbl_Facturas[[#This Row],[Proyecto OK]] &amp; "|" &amp; TEXT(tbl_Facturas[[#This Row],[Horas o Viaje]],"0.00") &amp; "|" &amp; TEXT(tbl_Facturas[[#This Row],[Costo unitario]],"0.00")</f>
        <v>2639|Chicago Heights|8.00|128.00</v>
      </c>
      <c r="C2749">
        <v>2639</v>
      </c>
      <c r="D2749">
        <v>515</v>
      </c>
      <c r="E2749" t="s">
        <v>27</v>
      </c>
      <c r="G2749" t="s">
        <v>54</v>
      </c>
      <c r="H2749" t="s">
        <v>2827</v>
      </c>
      <c r="I2749" s="134" t="s">
        <v>5310</v>
      </c>
      <c r="J2749" t="s">
        <v>2818</v>
      </c>
      <c r="K2749" s="240" t="s">
        <v>956</v>
      </c>
      <c r="P2749">
        <v>8</v>
      </c>
      <c r="Q2749">
        <v>128</v>
      </c>
      <c r="R2749">
        <v>1024</v>
      </c>
      <c r="S2749">
        <f>IFERROR(_xlfn.XLOOKUP(tbl_Facturas[[#This Row],[Key_Fact]],tbl_Manifiestos[Key_Manif],tbl_Manifiestos[Pagado a Broker],0),0)</f>
        <v>952.32</v>
      </c>
      <c r="T2749">
        <v>1939547.079999995</v>
      </c>
    </row>
    <row r="2750" spans="1:20" x14ac:dyDescent="0.25">
      <c r="A2750" t="s">
        <v>5838</v>
      </c>
      <c r="B2750" t="str">
        <f>tbl_Facturas[[#This Row],[Factura]] &amp; "|" &amp; tbl_Facturas[[#This Row],[Proyecto OK]] &amp; "|" &amp; TEXT(tbl_Facturas[[#This Row],[Horas o Viaje]],"0.00") &amp; "|" &amp; TEXT(tbl_Facturas[[#This Row],[Costo unitario]],"0.00")</f>
        <v>2639|Chicago Heights|7.75|128.00</v>
      </c>
      <c r="C2750">
        <v>2639</v>
      </c>
      <c r="D2750">
        <v>302</v>
      </c>
      <c r="E2750" t="s">
        <v>1264</v>
      </c>
      <c r="G2750" t="s">
        <v>2453</v>
      </c>
      <c r="H2750" t="s">
        <v>2828</v>
      </c>
      <c r="I2750" s="134" t="s">
        <v>5310</v>
      </c>
      <c r="J2750" t="s">
        <v>2818</v>
      </c>
      <c r="K2750" s="240" t="s">
        <v>956</v>
      </c>
      <c r="P2750">
        <v>7.75</v>
      </c>
      <c r="Q2750">
        <v>128</v>
      </c>
      <c r="R2750">
        <v>992</v>
      </c>
      <c r="S2750">
        <f>IFERROR(_xlfn.XLOOKUP(tbl_Facturas[[#This Row],[Key_Fact]],tbl_Manifiestos[Key_Manif],tbl_Manifiestos[Pagado a Broker],0),0)</f>
        <v>0</v>
      </c>
      <c r="T2750">
        <v>1940539.079999995</v>
      </c>
    </row>
    <row r="2751" spans="1:20" x14ac:dyDescent="0.25">
      <c r="A2751" t="s">
        <v>5838</v>
      </c>
      <c r="B2751" t="str">
        <f>tbl_Facturas[[#This Row],[Factura]] &amp; "|" &amp; tbl_Facturas[[#This Row],[Proyecto OK]] &amp; "|" &amp; TEXT(tbl_Facturas[[#This Row],[Horas o Viaje]],"0.00") &amp; "|" &amp; TEXT(tbl_Facturas[[#This Row],[Costo unitario]],"0.00")</f>
        <v>2639|Chicago Heights|7.75|128.00</v>
      </c>
      <c r="C2751">
        <v>2639</v>
      </c>
      <c r="D2751">
        <v>1</v>
      </c>
      <c r="E2751" t="s">
        <v>5305</v>
      </c>
      <c r="G2751" t="s">
        <v>1220</v>
      </c>
      <c r="H2751" t="s">
        <v>2829</v>
      </c>
      <c r="I2751" s="134" t="s">
        <v>5310</v>
      </c>
      <c r="J2751" t="s">
        <v>2818</v>
      </c>
      <c r="K2751" s="240" t="s">
        <v>956</v>
      </c>
      <c r="P2751">
        <v>7.75</v>
      </c>
      <c r="Q2751">
        <v>128</v>
      </c>
      <c r="R2751">
        <v>992</v>
      </c>
      <c r="S2751">
        <f>IFERROR(_xlfn.XLOOKUP(tbl_Facturas[[#This Row],[Key_Fact]],tbl_Manifiestos[Key_Manif],tbl_Manifiestos[Pagado a Broker],0),0)</f>
        <v>0</v>
      </c>
      <c r="T2751">
        <v>1941531.079999995</v>
      </c>
    </row>
    <row r="2752" spans="1:20" x14ac:dyDescent="0.25">
      <c r="A2752" t="s">
        <v>5838</v>
      </c>
      <c r="B2752" t="str">
        <f>tbl_Facturas[[#This Row],[Factura]] &amp; "|" &amp; tbl_Facturas[[#This Row],[Proyecto OK]] &amp; "|" &amp; TEXT(tbl_Facturas[[#This Row],[Horas o Viaje]],"0.00") &amp; "|" &amp; TEXT(tbl_Facturas[[#This Row],[Costo unitario]],"0.00")</f>
        <v>2639|Chicago Heights|8.00|128.00</v>
      </c>
      <c r="C2752">
        <v>2639</v>
      </c>
      <c r="D2752">
        <v>515</v>
      </c>
      <c r="E2752" t="s">
        <v>27</v>
      </c>
      <c r="G2752" t="s">
        <v>54</v>
      </c>
      <c r="H2752" t="s">
        <v>2830</v>
      </c>
      <c r="I2752" s="134" t="s">
        <v>5310</v>
      </c>
      <c r="J2752" t="s">
        <v>2818</v>
      </c>
      <c r="K2752" s="240" t="s">
        <v>956</v>
      </c>
      <c r="P2752">
        <v>8</v>
      </c>
      <c r="Q2752">
        <v>128</v>
      </c>
      <c r="R2752">
        <v>1024</v>
      </c>
      <c r="S2752">
        <f>IFERROR(_xlfn.XLOOKUP(tbl_Facturas[[#This Row],[Key_Fact]],tbl_Manifiestos[Key_Manif],tbl_Manifiestos[Pagado a Broker],0),0)</f>
        <v>952.32</v>
      </c>
      <c r="T2752">
        <v>1942555.079999995</v>
      </c>
    </row>
    <row r="2753" spans="1:20" x14ac:dyDescent="0.25">
      <c r="A2753" t="s">
        <v>5838</v>
      </c>
      <c r="B2753" t="str">
        <f>tbl_Facturas[[#This Row],[Factura]] &amp; "|" &amp; tbl_Facturas[[#This Row],[Proyecto OK]] &amp; "|" &amp; TEXT(tbl_Facturas[[#This Row],[Horas o Viaje]],"0.00") &amp; "|" &amp; TEXT(tbl_Facturas[[#This Row],[Costo unitario]],"0.00")</f>
        <v>2639|Chicago Heights|8.00|128.00</v>
      </c>
      <c r="C2753">
        <v>2639</v>
      </c>
      <c r="D2753">
        <v>19</v>
      </c>
      <c r="E2753" t="s">
        <v>12</v>
      </c>
      <c r="G2753" t="s">
        <v>24</v>
      </c>
      <c r="H2753" t="s">
        <v>2831</v>
      </c>
      <c r="I2753" s="134" t="s">
        <v>5310</v>
      </c>
      <c r="J2753" t="s">
        <v>2818</v>
      </c>
      <c r="K2753" s="240" t="s">
        <v>956</v>
      </c>
      <c r="P2753">
        <v>8</v>
      </c>
      <c r="Q2753">
        <v>128</v>
      </c>
      <c r="R2753">
        <v>1024</v>
      </c>
      <c r="S2753">
        <f>IFERROR(_xlfn.XLOOKUP(tbl_Facturas[[#This Row],[Key_Fact]],tbl_Manifiestos[Key_Manif],tbl_Manifiestos[Pagado a Broker],0),0)</f>
        <v>952.32</v>
      </c>
      <c r="T2753">
        <v>1943579.079999995</v>
      </c>
    </row>
    <row r="2754" spans="1:20" x14ac:dyDescent="0.25">
      <c r="A2754" t="s">
        <v>5838</v>
      </c>
      <c r="B2754" t="str">
        <f>tbl_Facturas[[#This Row],[Factura]] &amp; "|" &amp; tbl_Facturas[[#This Row],[Proyecto OK]] &amp; "|" &amp; TEXT(tbl_Facturas[[#This Row],[Horas o Viaje]],"0.00") &amp; "|" &amp; TEXT(tbl_Facturas[[#This Row],[Costo unitario]],"0.00")</f>
        <v>2639|Chicago Heights|6.50|128.00</v>
      </c>
      <c r="C2754">
        <v>2639</v>
      </c>
      <c r="D2754">
        <v>7</v>
      </c>
      <c r="E2754" t="s">
        <v>1264</v>
      </c>
      <c r="G2754" t="s">
        <v>2614</v>
      </c>
      <c r="H2754" t="s">
        <v>2832</v>
      </c>
      <c r="I2754" s="134" t="s">
        <v>5310</v>
      </c>
      <c r="J2754" t="s">
        <v>2818</v>
      </c>
      <c r="K2754" s="240" t="s">
        <v>956</v>
      </c>
      <c r="P2754">
        <v>6.5</v>
      </c>
      <c r="Q2754">
        <v>128</v>
      </c>
      <c r="R2754">
        <v>832</v>
      </c>
      <c r="S2754">
        <f>IFERROR(_xlfn.XLOOKUP(tbl_Facturas[[#This Row],[Key_Fact]],tbl_Manifiestos[Key_Manif],tbl_Manifiestos[Pagado a Broker],0),0)</f>
        <v>0</v>
      </c>
      <c r="T2754">
        <v>1944411.079999995</v>
      </c>
    </row>
    <row r="2755" spans="1:20" x14ac:dyDescent="0.25">
      <c r="A2755" t="s">
        <v>5838</v>
      </c>
      <c r="B2755" t="str">
        <f>tbl_Facturas[[#This Row],[Factura]] &amp; "|" &amp; tbl_Facturas[[#This Row],[Proyecto OK]] &amp; "|" &amp; TEXT(tbl_Facturas[[#This Row],[Horas o Viaje]],"0.00") &amp; "|" &amp; TEXT(tbl_Facturas[[#This Row],[Costo unitario]],"0.00")</f>
        <v>2639|Chicago Heights|5.00|128.00</v>
      </c>
      <c r="C2755">
        <v>2639</v>
      </c>
      <c r="D2755">
        <v>229</v>
      </c>
      <c r="E2755" t="s">
        <v>5309</v>
      </c>
      <c r="G2755" t="s">
        <v>1235</v>
      </c>
      <c r="H2755" t="s">
        <v>2833</v>
      </c>
      <c r="I2755" s="134" t="s">
        <v>5310</v>
      </c>
      <c r="J2755" t="s">
        <v>2818</v>
      </c>
      <c r="K2755" s="240" t="s">
        <v>956</v>
      </c>
      <c r="P2755">
        <v>5</v>
      </c>
      <c r="Q2755">
        <v>128</v>
      </c>
      <c r="R2755">
        <v>640</v>
      </c>
      <c r="S2755">
        <f>IFERROR(_xlfn.XLOOKUP(tbl_Facturas[[#This Row],[Key_Fact]],tbl_Manifiestos[Key_Manif],tbl_Manifiestos[Pagado a Broker],0),0)</f>
        <v>0</v>
      </c>
      <c r="T2755">
        <v>1945051.079999995</v>
      </c>
    </row>
    <row r="2756" spans="1:20" x14ac:dyDescent="0.25">
      <c r="A2756" t="s">
        <v>5838</v>
      </c>
      <c r="B2756" t="str">
        <f>tbl_Facturas[[#This Row],[Factura]] &amp; "|" &amp; tbl_Facturas[[#This Row],[Proyecto OK]] &amp; "|" &amp; TEXT(tbl_Facturas[[#This Row],[Horas o Viaje]],"0.00") &amp; "|" &amp; TEXT(tbl_Facturas[[#This Row],[Costo unitario]],"0.00")</f>
        <v>2639|Chicago Heights|6.50|128.00</v>
      </c>
      <c r="C2756">
        <v>2639</v>
      </c>
      <c r="D2756">
        <v>801</v>
      </c>
      <c r="E2756" t="s">
        <v>1261</v>
      </c>
      <c r="G2756" t="s">
        <v>2834</v>
      </c>
      <c r="H2756" t="s">
        <v>2835</v>
      </c>
      <c r="I2756" s="134" t="s">
        <v>5310</v>
      </c>
      <c r="J2756" t="s">
        <v>2818</v>
      </c>
      <c r="K2756" s="240" t="s">
        <v>956</v>
      </c>
      <c r="P2756">
        <v>6.5</v>
      </c>
      <c r="Q2756">
        <v>128</v>
      </c>
      <c r="R2756">
        <v>832</v>
      </c>
      <c r="S2756">
        <f>IFERROR(_xlfn.XLOOKUP(tbl_Facturas[[#This Row],[Key_Fact]],tbl_Manifiestos[Key_Manif],tbl_Manifiestos[Pagado a Broker],0),0)</f>
        <v>0</v>
      </c>
      <c r="T2756">
        <v>1945883.079999995</v>
      </c>
    </row>
    <row r="2757" spans="1:20" x14ac:dyDescent="0.25">
      <c r="A2757" t="s">
        <v>5838</v>
      </c>
      <c r="B2757" t="str">
        <f>tbl_Facturas[[#This Row],[Factura]] &amp; "|" &amp; tbl_Facturas[[#This Row],[Proyecto OK]] &amp; "|" &amp; TEXT(tbl_Facturas[[#This Row],[Horas o Viaje]],"0.00") &amp; "|" &amp; TEXT(tbl_Facturas[[#This Row],[Costo unitario]],"0.00")</f>
        <v>2640|115th Metra|1.00|250.00</v>
      </c>
      <c r="C2757">
        <v>2640</v>
      </c>
      <c r="D2757">
        <v>229</v>
      </c>
      <c r="E2757" t="s">
        <v>5309</v>
      </c>
      <c r="G2757" t="s">
        <v>1235</v>
      </c>
      <c r="H2757" t="s">
        <v>2836</v>
      </c>
      <c r="I2757" s="134" t="s">
        <v>5343</v>
      </c>
      <c r="J2757" t="s">
        <v>1346</v>
      </c>
      <c r="K2757" t="s">
        <v>1346</v>
      </c>
      <c r="M2757" t="s">
        <v>895</v>
      </c>
      <c r="P2757">
        <v>1</v>
      </c>
      <c r="Q2757">
        <v>250</v>
      </c>
      <c r="R2757">
        <v>250</v>
      </c>
      <c r="S2757">
        <f>IFERROR(_xlfn.XLOOKUP(tbl_Facturas[[#This Row],[Key_Fact]],tbl_Manifiestos[Key_Manif],tbl_Manifiestos[Pagado a Broker],0),0)</f>
        <v>0</v>
      </c>
      <c r="T2757">
        <v>1946133.079999995</v>
      </c>
    </row>
    <row r="2758" spans="1:20" x14ac:dyDescent="0.25">
      <c r="A2758" t="s">
        <v>5838</v>
      </c>
      <c r="B2758" t="str">
        <f>tbl_Facturas[[#This Row],[Factura]] &amp; "|" &amp; tbl_Facturas[[#This Row],[Proyecto OK]] &amp; "|" &amp; TEXT(tbl_Facturas[[#This Row],[Horas o Viaje]],"0.00") &amp; "|" &amp; TEXT(tbl_Facturas[[#This Row],[Costo unitario]],"0.00")</f>
        <v>2640|115th Metra|1.00|250.00</v>
      </c>
      <c r="C2758">
        <v>2640</v>
      </c>
      <c r="D2758">
        <v>229</v>
      </c>
      <c r="E2758" t="s">
        <v>5309</v>
      </c>
      <c r="G2758" t="s">
        <v>1235</v>
      </c>
      <c r="H2758" t="s">
        <v>2837</v>
      </c>
      <c r="I2758" s="134" t="s">
        <v>5343</v>
      </c>
      <c r="J2758" t="s">
        <v>1346</v>
      </c>
      <c r="K2758" t="s">
        <v>1346</v>
      </c>
      <c r="M2758" t="s">
        <v>895</v>
      </c>
      <c r="P2758">
        <v>1</v>
      </c>
      <c r="Q2758">
        <v>250</v>
      </c>
      <c r="R2758">
        <v>250</v>
      </c>
      <c r="S2758">
        <f>IFERROR(_xlfn.XLOOKUP(tbl_Facturas[[#This Row],[Key_Fact]],tbl_Manifiestos[Key_Manif],tbl_Manifiestos[Pagado a Broker],0),0)</f>
        <v>0</v>
      </c>
      <c r="T2758">
        <v>1946383.079999995</v>
      </c>
    </row>
    <row r="2759" spans="1:20" x14ac:dyDescent="0.25">
      <c r="A2759" t="s">
        <v>5838</v>
      </c>
      <c r="B2759" t="str">
        <f>tbl_Facturas[[#This Row],[Factura]] &amp; "|" &amp; tbl_Facturas[[#This Row],[Proyecto OK]] &amp; "|" &amp; TEXT(tbl_Facturas[[#This Row],[Horas o Viaje]],"0.00") &amp; "|" &amp; TEXT(tbl_Facturas[[#This Row],[Costo unitario]],"0.00")</f>
        <v>2640|115th Metra|3.00|250.00</v>
      </c>
      <c r="C2759">
        <v>2640</v>
      </c>
      <c r="D2759">
        <v>356</v>
      </c>
      <c r="E2759" t="s">
        <v>27</v>
      </c>
      <c r="G2759" t="s">
        <v>122</v>
      </c>
      <c r="H2759" t="s">
        <v>2838</v>
      </c>
      <c r="I2759" s="134" t="s">
        <v>5343</v>
      </c>
      <c r="J2759" t="s">
        <v>1346</v>
      </c>
      <c r="K2759" t="s">
        <v>1346</v>
      </c>
      <c r="M2759" t="s">
        <v>895</v>
      </c>
      <c r="P2759">
        <v>3</v>
      </c>
      <c r="Q2759">
        <v>250</v>
      </c>
      <c r="R2759">
        <v>750</v>
      </c>
      <c r="S2759">
        <f>IFERROR(_xlfn.XLOOKUP(tbl_Facturas[[#This Row],[Key_Fact]],tbl_Manifiestos[Key_Manif],tbl_Manifiestos[Pagado a Broker],0),0)</f>
        <v>697.5</v>
      </c>
      <c r="T2759">
        <v>1947133.079999995</v>
      </c>
    </row>
    <row r="2760" spans="1:20" x14ac:dyDescent="0.25">
      <c r="A2760" t="s">
        <v>5838</v>
      </c>
      <c r="B2760" t="str">
        <f>tbl_Facturas[[#This Row],[Factura]] &amp; "|" &amp; tbl_Facturas[[#This Row],[Proyecto OK]] &amp; "|" &amp; TEXT(tbl_Facturas[[#This Row],[Horas o Viaje]],"0.00") &amp; "|" &amp; TEXT(tbl_Facturas[[#This Row],[Costo unitario]],"0.00")</f>
        <v>2640|115th Metra|3.00|250.00</v>
      </c>
      <c r="C2760">
        <v>2640</v>
      </c>
      <c r="D2760">
        <v>54</v>
      </c>
      <c r="E2760" t="s">
        <v>5305</v>
      </c>
      <c r="G2760" t="s">
        <v>479</v>
      </c>
      <c r="H2760" t="s">
        <v>2839</v>
      </c>
      <c r="I2760" s="134" t="s">
        <v>5343</v>
      </c>
      <c r="J2760" t="s">
        <v>1346</v>
      </c>
      <c r="K2760" t="s">
        <v>1346</v>
      </c>
      <c r="M2760" t="s">
        <v>895</v>
      </c>
      <c r="P2760">
        <v>3</v>
      </c>
      <c r="Q2760">
        <v>250</v>
      </c>
      <c r="R2760">
        <v>750</v>
      </c>
      <c r="S2760">
        <f>IFERROR(_xlfn.XLOOKUP(tbl_Facturas[[#This Row],[Key_Fact]],tbl_Manifiestos[Key_Manif],tbl_Manifiestos[Pagado a Broker],0),0)</f>
        <v>697.5</v>
      </c>
      <c r="T2760">
        <v>1947883.079999995</v>
      </c>
    </row>
    <row r="2761" spans="1:20" x14ac:dyDescent="0.25">
      <c r="A2761" t="s">
        <v>5838</v>
      </c>
      <c r="B2761" t="str">
        <f>tbl_Facturas[[#This Row],[Factura]] &amp; "|" &amp; tbl_Facturas[[#This Row],[Proyecto OK]] &amp; "|" &amp; TEXT(tbl_Facturas[[#This Row],[Horas o Viaje]],"0.00") &amp; "|" &amp; TEXT(tbl_Facturas[[#This Row],[Costo unitario]],"0.00")</f>
        <v>2641|CDOT S-403|9.50|115.00</v>
      </c>
      <c r="C2761">
        <v>2641</v>
      </c>
      <c r="D2761">
        <v>325</v>
      </c>
      <c r="E2761" t="s">
        <v>27</v>
      </c>
      <c r="G2761" t="s">
        <v>34</v>
      </c>
      <c r="H2761" t="s">
        <v>2840</v>
      </c>
      <c r="I2761" s="134" t="s">
        <v>5311</v>
      </c>
      <c r="J2761" t="s">
        <v>2841</v>
      </c>
      <c r="K2761" t="s">
        <v>2841</v>
      </c>
      <c r="P2761">
        <v>9.5</v>
      </c>
      <c r="Q2761">
        <v>115</v>
      </c>
      <c r="R2761">
        <v>1092.5</v>
      </c>
      <c r="S2761">
        <f>IFERROR(_xlfn.XLOOKUP(tbl_Facturas[[#This Row],[Key_Fact]],tbl_Manifiestos[Key_Manif],tbl_Manifiestos[Pagado a Broker],0),0)</f>
        <v>1016.0250000000001</v>
      </c>
      <c r="T2761">
        <v>1948975.579999995</v>
      </c>
    </row>
    <row r="2762" spans="1:20" x14ac:dyDescent="0.25">
      <c r="A2762" t="s">
        <v>5838</v>
      </c>
      <c r="B2762" t="str">
        <f>tbl_Facturas[[#This Row],[Factura]] &amp; "|" &amp; tbl_Facturas[[#This Row],[Proyecto OK]] &amp; "|" &amp; TEXT(tbl_Facturas[[#This Row],[Horas o Viaje]],"0.00") &amp; "|" &amp; TEXT(tbl_Facturas[[#This Row],[Costo unitario]],"0.00")</f>
        <v>2641|CDOT S-403|10.00|115.00</v>
      </c>
      <c r="C2762">
        <v>2641</v>
      </c>
      <c r="D2762">
        <v>325</v>
      </c>
      <c r="E2762" t="s">
        <v>27</v>
      </c>
      <c r="G2762" t="s">
        <v>34</v>
      </c>
      <c r="H2762" t="s">
        <v>2842</v>
      </c>
      <c r="I2762" s="134" t="s">
        <v>5311</v>
      </c>
      <c r="J2762" t="s">
        <v>2841</v>
      </c>
      <c r="K2762" t="s">
        <v>2841</v>
      </c>
      <c r="P2762">
        <v>10</v>
      </c>
      <c r="Q2762">
        <v>115</v>
      </c>
      <c r="R2762">
        <v>1150</v>
      </c>
      <c r="S2762">
        <f>IFERROR(_xlfn.XLOOKUP(tbl_Facturas[[#This Row],[Key_Fact]],tbl_Manifiestos[Key_Manif],tbl_Manifiestos[Pagado a Broker],0),0)</f>
        <v>1069.5</v>
      </c>
      <c r="T2762">
        <v>1950125.579999995</v>
      </c>
    </row>
    <row r="2763" spans="1:20" x14ac:dyDescent="0.25">
      <c r="A2763" t="s">
        <v>5838</v>
      </c>
      <c r="B2763" t="str">
        <f>tbl_Facturas[[#This Row],[Factura]] &amp; "|" &amp; tbl_Facturas[[#This Row],[Proyecto OK]] &amp; "|" &amp; TEXT(tbl_Facturas[[#This Row],[Horas o Viaje]],"0.00") &amp; "|" &amp; TEXT(tbl_Facturas[[#This Row],[Costo unitario]],"0.00")</f>
        <v>2641|CDOT S-403|8.50|115.00</v>
      </c>
      <c r="C2763">
        <v>2641</v>
      </c>
      <c r="D2763">
        <v>325</v>
      </c>
      <c r="E2763" t="s">
        <v>27</v>
      </c>
      <c r="G2763" t="s">
        <v>34</v>
      </c>
      <c r="H2763" t="s">
        <v>2843</v>
      </c>
      <c r="I2763" s="134" t="s">
        <v>5311</v>
      </c>
      <c r="J2763" t="s">
        <v>2841</v>
      </c>
      <c r="K2763" t="s">
        <v>2841</v>
      </c>
      <c r="P2763">
        <v>8.5</v>
      </c>
      <c r="Q2763">
        <v>115</v>
      </c>
      <c r="R2763">
        <v>977.5</v>
      </c>
      <c r="S2763">
        <f>IFERROR(_xlfn.XLOOKUP(tbl_Facturas[[#This Row],[Key_Fact]],tbl_Manifiestos[Key_Manif],tbl_Manifiestos[Pagado a Broker],0),0)</f>
        <v>909.07500000000005</v>
      </c>
      <c r="T2763">
        <v>1951103.079999995</v>
      </c>
    </row>
    <row r="2764" spans="1:20" x14ac:dyDescent="0.25">
      <c r="A2764" t="s">
        <v>5838</v>
      </c>
      <c r="B2764" t="str">
        <f>tbl_Facturas[[#This Row],[Factura]] &amp; "|" &amp; tbl_Facturas[[#This Row],[Proyecto OK]] &amp; "|" &amp; TEXT(tbl_Facturas[[#This Row],[Horas o Viaje]],"0.00") &amp; "|" &amp; TEXT(tbl_Facturas[[#This Row],[Costo unitario]],"0.00")</f>
        <v>2641|CDOT S-403|8.50|115.00</v>
      </c>
      <c r="C2764">
        <v>2641</v>
      </c>
      <c r="D2764">
        <v>54</v>
      </c>
      <c r="E2764" t="s">
        <v>5305</v>
      </c>
      <c r="G2764" t="s">
        <v>479</v>
      </c>
      <c r="H2764" t="s">
        <v>2844</v>
      </c>
      <c r="I2764" s="134" t="s">
        <v>5311</v>
      </c>
      <c r="J2764" t="s">
        <v>2841</v>
      </c>
      <c r="K2764" t="s">
        <v>2841</v>
      </c>
      <c r="P2764">
        <v>8.5</v>
      </c>
      <c r="Q2764">
        <v>115</v>
      </c>
      <c r="R2764">
        <v>977.5</v>
      </c>
      <c r="S2764">
        <f>IFERROR(_xlfn.XLOOKUP(tbl_Facturas[[#This Row],[Key_Fact]],tbl_Manifiestos[Key_Manif],tbl_Manifiestos[Pagado a Broker],0),0)</f>
        <v>909.07500000000005</v>
      </c>
      <c r="T2764">
        <v>1952080.579999995</v>
      </c>
    </row>
    <row r="2765" spans="1:20" x14ac:dyDescent="0.25">
      <c r="A2765" t="s">
        <v>5838</v>
      </c>
      <c r="B2765" t="str">
        <f>tbl_Facturas[[#This Row],[Factura]] &amp; "|" &amp; tbl_Facturas[[#This Row],[Proyecto OK]] &amp; "|" &amp; TEXT(tbl_Facturas[[#This Row],[Horas o Viaje]],"0.00") &amp; "|" &amp; TEXT(tbl_Facturas[[#This Row],[Costo unitario]],"0.00")</f>
        <v>2642|CDOT S-603|9.00|115.00</v>
      </c>
      <c r="C2765">
        <v>2642</v>
      </c>
      <c r="D2765">
        <v>676</v>
      </c>
      <c r="E2765" t="s">
        <v>1261</v>
      </c>
      <c r="G2765" t="s">
        <v>1262</v>
      </c>
      <c r="H2765" t="s">
        <v>2845</v>
      </c>
      <c r="I2765" s="134" t="s">
        <v>5311</v>
      </c>
      <c r="J2765" t="s">
        <v>2693</v>
      </c>
      <c r="K2765" s="240" t="s">
        <v>2693</v>
      </c>
      <c r="P2765">
        <v>9</v>
      </c>
      <c r="Q2765">
        <v>115</v>
      </c>
      <c r="R2765">
        <v>1035</v>
      </c>
      <c r="S2765">
        <f>IFERROR(_xlfn.XLOOKUP(tbl_Facturas[[#This Row],[Key_Fact]],tbl_Manifiestos[Key_Manif],tbl_Manifiestos[Pagado a Broker],0),0)</f>
        <v>962.55000000000007</v>
      </c>
      <c r="T2765">
        <v>1953115.579999995</v>
      </c>
    </row>
    <row r="2766" spans="1:20" x14ac:dyDescent="0.25">
      <c r="A2766" t="s">
        <v>5838</v>
      </c>
      <c r="B2766" t="str">
        <f>tbl_Facturas[[#This Row],[Factura]] &amp; "|" &amp; tbl_Facturas[[#This Row],[Proyecto OK]] &amp; "|" &amp; TEXT(tbl_Facturas[[#This Row],[Horas o Viaje]],"0.00") &amp; "|" &amp; TEXT(tbl_Facturas[[#This Row],[Costo unitario]],"0.00")</f>
        <v>2642|CDOT S-603|10.50|115.00</v>
      </c>
      <c r="C2766">
        <v>2642</v>
      </c>
      <c r="D2766">
        <v>325</v>
      </c>
      <c r="E2766" t="s">
        <v>27</v>
      </c>
      <c r="G2766" t="s">
        <v>34</v>
      </c>
      <c r="H2766" t="s">
        <v>2846</v>
      </c>
      <c r="I2766" s="134" t="s">
        <v>5311</v>
      </c>
      <c r="J2766" t="s">
        <v>2693</v>
      </c>
      <c r="K2766" s="240" t="s">
        <v>2693</v>
      </c>
      <c r="P2766">
        <v>10.5</v>
      </c>
      <c r="Q2766">
        <v>115</v>
      </c>
      <c r="R2766">
        <v>1207.5</v>
      </c>
      <c r="S2766">
        <f>IFERROR(_xlfn.XLOOKUP(tbl_Facturas[[#This Row],[Key_Fact]],tbl_Manifiestos[Key_Manif],tbl_Manifiestos[Pagado a Broker],0),0)</f>
        <v>1122.9750000000001</v>
      </c>
      <c r="T2766">
        <v>1954323.079999995</v>
      </c>
    </row>
    <row r="2767" spans="1:20" x14ac:dyDescent="0.25">
      <c r="A2767" t="s">
        <v>5838</v>
      </c>
      <c r="B2767" t="str">
        <f>tbl_Facturas[[#This Row],[Factura]] &amp; "|" &amp; tbl_Facturas[[#This Row],[Proyecto OK]] &amp; "|" &amp; TEXT(tbl_Facturas[[#This Row],[Horas o Viaje]],"0.00") &amp; "|" &amp; TEXT(tbl_Facturas[[#This Row],[Costo unitario]],"0.00")</f>
        <v>2642|CDOT S-603|9.50|115.00</v>
      </c>
      <c r="C2767">
        <v>2642</v>
      </c>
      <c r="D2767">
        <v>114</v>
      </c>
      <c r="E2767" t="s">
        <v>27</v>
      </c>
      <c r="G2767" t="s">
        <v>57</v>
      </c>
      <c r="H2767" t="s">
        <v>2847</v>
      </c>
      <c r="I2767" s="134" t="s">
        <v>5311</v>
      </c>
      <c r="J2767" t="s">
        <v>2693</v>
      </c>
      <c r="K2767" s="240" t="s">
        <v>2693</v>
      </c>
      <c r="P2767">
        <v>9.5</v>
      </c>
      <c r="Q2767">
        <v>115</v>
      </c>
      <c r="R2767">
        <v>1092.5</v>
      </c>
      <c r="S2767">
        <f>IFERROR(_xlfn.XLOOKUP(tbl_Facturas[[#This Row],[Key_Fact]],tbl_Manifiestos[Key_Manif],tbl_Manifiestos[Pagado a Broker],0),0)</f>
        <v>1016.0250000000001</v>
      </c>
      <c r="T2767">
        <v>1955415.579999995</v>
      </c>
    </row>
    <row r="2768" spans="1:20" x14ac:dyDescent="0.25">
      <c r="A2768" t="s">
        <v>5838</v>
      </c>
      <c r="B2768" t="str">
        <f>tbl_Facturas[[#This Row],[Factura]] &amp; "|" &amp; tbl_Facturas[[#This Row],[Proyecto OK]] &amp; "|" &amp; TEXT(tbl_Facturas[[#This Row],[Horas o Viaje]],"0.00") &amp; "|" &amp; TEXT(tbl_Facturas[[#This Row],[Costo unitario]],"0.00")</f>
        <v>2642|CDOT S-603|7.75|115.00</v>
      </c>
      <c r="C2768">
        <v>2642</v>
      </c>
      <c r="D2768">
        <v>67</v>
      </c>
      <c r="E2768" t="s">
        <v>27</v>
      </c>
      <c r="G2768" t="s">
        <v>28</v>
      </c>
      <c r="H2768" t="s">
        <v>2848</v>
      </c>
      <c r="I2768" s="134" t="s">
        <v>5311</v>
      </c>
      <c r="J2768" t="s">
        <v>2693</v>
      </c>
      <c r="K2768" s="240" t="s">
        <v>2693</v>
      </c>
      <c r="P2768">
        <v>7.75</v>
      </c>
      <c r="Q2768">
        <v>115</v>
      </c>
      <c r="R2768">
        <v>891.25</v>
      </c>
      <c r="S2768">
        <f>IFERROR(_xlfn.XLOOKUP(tbl_Facturas[[#This Row],[Key_Fact]],tbl_Manifiestos[Key_Manif],tbl_Manifiestos[Pagado a Broker],0),0)</f>
        <v>828.86250000000007</v>
      </c>
      <c r="T2768">
        <v>1956306.829999995</v>
      </c>
    </row>
    <row r="2769" spans="1:20" x14ac:dyDescent="0.25">
      <c r="A2769" t="s">
        <v>5838</v>
      </c>
      <c r="B2769" t="str">
        <f>tbl_Facturas[[#This Row],[Factura]] &amp; "|" &amp; tbl_Facturas[[#This Row],[Proyecto OK]] &amp; "|" &amp; TEXT(tbl_Facturas[[#This Row],[Horas o Viaje]],"0.00") &amp; "|" &amp; TEXT(tbl_Facturas[[#This Row],[Costo unitario]],"0.00")</f>
        <v>2642|CDOT S-603|9.00|115.00</v>
      </c>
      <c r="C2769">
        <v>2642</v>
      </c>
      <c r="D2769">
        <v>676</v>
      </c>
      <c r="E2769" t="s">
        <v>1261</v>
      </c>
      <c r="G2769" t="s">
        <v>1262</v>
      </c>
      <c r="H2769" t="s">
        <v>2849</v>
      </c>
      <c r="I2769" s="134" t="s">
        <v>5311</v>
      </c>
      <c r="J2769" t="s">
        <v>2693</v>
      </c>
      <c r="K2769" s="240" t="s">
        <v>2693</v>
      </c>
      <c r="P2769">
        <v>9</v>
      </c>
      <c r="Q2769">
        <v>115</v>
      </c>
      <c r="R2769">
        <v>1035</v>
      </c>
      <c r="S2769">
        <f>IFERROR(_xlfn.XLOOKUP(tbl_Facturas[[#This Row],[Key_Fact]],tbl_Manifiestos[Key_Manif],tbl_Manifiestos[Pagado a Broker],0),0)</f>
        <v>962.55000000000007</v>
      </c>
      <c r="T2769">
        <v>1957341.829999995</v>
      </c>
    </row>
    <row r="2770" spans="1:20" x14ac:dyDescent="0.25">
      <c r="A2770" t="s">
        <v>5838</v>
      </c>
      <c r="B2770" t="str">
        <f>tbl_Facturas[[#This Row],[Factura]] &amp; "|" &amp; tbl_Facturas[[#This Row],[Proyecto OK]] &amp; "|" &amp; TEXT(tbl_Facturas[[#This Row],[Horas o Viaje]],"0.00") &amp; "|" &amp; TEXT(tbl_Facturas[[#This Row],[Costo unitario]],"0.00")</f>
        <v>2642|CDOT S-603|10.00|115.00</v>
      </c>
      <c r="C2770">
        <v>2642</v>
      </c>
      <c r="D2770">
        <v>325</v>
      </c>
      <c r="E2770" t="s">
        <v>27</v>
      </c>
      <c r="G2770" t="s">
        <v>34</v>
      </c>
      <c r="H2770" t="s">
        <v>2850</v>
      </c>
      <c r="I2770" s="134" t="s">
        <v>5311</v>
      </c>
      <c r="J2770" t="s">
        <v>2693</v>
      </c>
      <c r="K2770" s="240" t="s">
        <v>2693</v>
      </c>
      <c r="P2770">
        <v>10</v>
      </c>
      <c r="Q2770">
        <v>115</v>
      </c>
      <c r="R2770">
        <v>1150</v>
      </c>
      <c r="S2770">
        <f>IFERROR(_xlfn.XLOOKUP(tbl_Facturas[[#This Row],[Key_Fact]],tbl_Manifiestos[Key_Manif],tbl_Manifiestos[Pagado a Broker],0),0)</f>
        <v>1069.5</v>
      </c>
      <c r="T2770">
        <v>1958491.829999995</v>
      </c>
    </row>
    <row r="2771" spans="1:20" x14ac:dyDescent="0.25">
      <c r="A2771" t="s">
        <v>5838</v>
      </c>
      <c r="B2771" t="str">
        <f>tbl_Facturas[[#This Row],[Factura]] &amp; "|" &amp; tbl_Facturas[[#This Row],[Proyecto OK]] &amp; "|" &amp; TEXT(tbl_Facturas[[#This Row],[Horas o Viaje]],"0.00") &amp; "|" &amp; TEXT(tbl_Facturas[[#This Row],[Costo unitario]],"0.00")</f>
        <v>2642|CDOT S-603|9.00|115.00</v>
      </c>
      <c r="C2771">
        <v>2642</v>
      </c>
      <c r="D2771">
        <v>114</v>
      </c>
      <c r="E2771" t="s">
        <v>27</v>
      </c>
      <c r="G2771" t="s">
        <v>57</v>
      </c>
      <c r="H2771" t="s">
        <v>2851</v>
      </c>
      <c r="I2771" s="134" t="s">
        <v>5311</v>
      </c>
      <c r="J2771" t="s">
        <v>2693</v>
      </c>
      <c r="K2771" s="240" t="s">
        <v>2693</v>
      </c>
      <c r="P2771">
        <v>9</v>
      </c>
      <c r="Q2771">
        <v>115</v>
      </c>
      <c r="R2771">
        <v>1035</v>
      </c>
      <c r="S2771">
        <f>IFERROR(_xlfn.XLOOKUP(tbl_Facturas[[#This Row],[Key_Fact]],tbl_Manifiestos[Key_Manif],tbl_Manifiestos[Pagado a Broker],0),0)</f>
        <v>962.55000000000007</v>
      </c>
      <c r="T2771">
        <v>1959526.829999995</v>
      </c>
    </row>
    <row r="2772" spans="1:20" x14ac:dyDescent="0.25">
      <c r="A2772" t="s">
        <v>5838</v>
      </c>
      <c r="B2772" t="str">
        <f>tbl_Facturas[[#This Row],[Factura]] &amp; "|" &amp; tbl_Facturas[[#This Row],[Proyecto OK]] &amp; "|" &amp; TEXT(tbl_Facturas[[#This Row],[Horas o Viaje]],"0.00") &amp; "|" &amp; TEXT(tbl_Facturas[[#This Row],[Costo unitario]],"0.00")</f>
        <v>2642|CDOT S-603|10.00|115.00</v>
      </c>
      <c r="C2772">
        <v>2642</v>
      </c>
      <c r="D2772">
        <v>82</v>
      </c>
      <c r="E2772" t="s">
        <v>12</v>
      </c>
      <c r="G2772" t="s">
        <v>792</v>
      </c>
      <c r="H2772" t="s">
        <v>2852</v>
      </c>
      <c r="I2772" s="134" t="s">
        <v>5311</v>
      </c>
      <c r="J2772" t="s">
        <v>2693</v>
      </c>
      <c r="K2772" s="240" t="s">
        <v>2693</v>
      </c>
      <c r="P2772">
        <v>10</v>
      </c>
      <c r="Q2772">
        <v>115</v>
      </c>
      <c r="R2772">
        <v>1150</v>
      </c>
      <c r="S2772">
        <f>IFERROR(_xlfn.XLOOKUP(tbl_Facturas[[#This Row],[Key_Fact]],tbl_Manifiestos[Key_Manif],tbl_Manifiestos[Pagado a Broker],0),0)</f>
        <v>1069.5</v>
      </c>
      <c r="T2772">
        <v>1960676.829999995</v>
      </c>
    </row>
    <row r="2773" spans="1:20" x14ac:dyDescent="0.25">
      <c r="A2773" t="s">
        <v>5838</v>
      </c>
      <c r="B2773" t="str">
        <f>tbl_Facturas[[#This Row],[Factura]] &amp; "|" &amp; tbl_Facturas[[#This Row],[Proyecto OK]] &amp; "|" &amp; TEXT(tbl_Facturas[[#This Row],[Horas o Viaje]],"0.00") &amp; "|" &amp; TEXT(tbl_Facturas[[#This Row],[Costo unitario]],"0.00")</f>
        <v>2642|CDOT S-603|7.00|115.00</v>
      </c>
      <c r="C2773">
        <v>2642</v>
      </c>
      <c r="D2773">
        <v>371</v>
      </c>
      <c r="E2773" t="s">
        <v>1808</v>
      </c>
      <c r="G2773" t="s">
        <v>1940</v>
      </c>
      <c r="H2773" t="s">
        <v>2853</v>
      </c>
      <c r="I2773" s="134" t="s">
        <v>5311</v>
      </c>
      <c r="J2773" t="s">
        <v>2693</v>
      </c>
      <c r="K2773" s="240" t="s">
        <v>2693</v>
      </c>
      <c r="P2773">
        <v>7</v>
      </c>
      <c r="Q2773">
        <v>115</v>
      </c>
      <c r="R2773">
        <v>805</v>
      </c>
      <c r="S2773">
        <f>IFERROR(_xlfn.XLOOKUP(tbl_Facturas[[#This Row],[Key_Fact]],tbl_Manifiestos[Key_Manif],tbl_Manifiestos[Pagado a Broker],0),0)</f>
        <v>0</v>
      </c>
      <c r="T2773">
        <v>1961481.829999995</v>
      </c>
    </row>
    <row r="2774" spans="1:20" x14ac:dyDescent="0.25">
      <c r="A2774" t="s">
        <v>5838</v>
      </c>
      <c r="B2774" t="str">
        <f>tbl_Facturas[[#This Row],[Factura]] &amp; "|" &amp; tbl_Facturas[[#This Row],[Proyecto OK]] &amp; "|" &amp; TEXT(tbl_Facturas[[#This Row],[Horas o Viaje]],"0.00") &amp; "|" &amp; TEXT(tbl_Facturas[[#This Row],[Costo unitario]],"0.00")</f>
        <v>2642|CDOT S-603|8.50|115.00</v>
      </c>
      <c r="C2774">
        <v>2642</v>
      </c>
      <c r="D2774">
        <v>114</v>
      </c>
      <c r="E2774" t="s">
        <v>27</v>
      </c>
      <c r="G2774" t="s">
        <v>57</v>
      </c>
      <c r="H2774" t="s">
        <v>2854</v>
      </c>
      <c r="I2774" s="134" t="s">
        <v>5311</v>
      </c>
      <c r="J2774" t="s">
        <v>2693</v>
      </c>
      <c r="K2774" s="240" t="s">
        <v>2693</v>
      </c>
      <c r="P2774">
        <v>8.5</v>
      </c>
      <c r="Q2774">
        <v>115</v>
      </c>
      <c r="R2774">
        <v>977.5</v>
      </c>
      <c r="S2774">
        <f>IFERROR(_xlfn.XLOOKUP(tbl_Facturas[[#This Row],[Key_Fact]],tbl_Manifiestos[Key_Manif],tbl_Manifiestos[Pagado a Broker],0),0)</f>
        <v>909.07500000000005</v>
      </c>
      <c r="T2774">
        <v>1962459.329999995</v>
      </c>
    </row>
    <row r="2775" spans="1:20" x14ac:dyDescent="0.25">
      <c r="A2775" t="s">
        <v>5838</v>
      </c>
      <c r="B2775" t="str">
        <f>tbl_Facturas[[#This Row],[Factura]] &amp; "|" &amp; tbl_Facturas[[#This Row],[Proyecto OK]] &amp; "|" &amp; TEXT(tbl_Facturas[[#This Row],[Horas o Viaje]],"0.00") &amp; "|" &amp; TEXT(tbl_Facturas[[#This Row],[Costo unitario]],"0.00")</f>
        <v>2642|CDOT S-603|9.00|115.00</v>
      </c>
      <c r="C2775">
        <v>2642</v>
      </c>
      <c r="D2775">
        <v>683</v>
      </c>
      <c r="E2775" t="s">
        <v>1261</v>
      </c>
      <c r="G2775" t="s">
        <v>2855</v>
      </c>
      <c r="H2775" t="s">
        <v>2856</v>
      </c>
      <c r="I2775" s="134" t="s">
        <v>5311</v>
      </c>
      <c r="J2775" t="s">
        <v>2693</v>
      </c>
      <c r="K2775" s="240" t="s">
        <v>2693</v>
      </c>
      <c r="P2775">
        <v>9</v>
      </c>
      <c r="Q2775">
        <v>115</v>
      </c>
      <c r="R2775">
        <v>1035</v>
      </c>
      <c r="S2775">
        <f>IFERROR(_xlfn.XLOOKUP(tbl_Facturas[[#This Row],[Key_Fact]],tbl_Manifiestos[Key_Manif],tbl_Manifiestos[Pagado a Broker],0),0)</f>
        <v>962.55000000000007</v>
      </c>
      <c r="T2775">
        <v>1963494.329999995</v>
      </c>
    </row>
    <row r="2776" spans="1:20" x14ac:dyDescent="0.25">
      <c r="A2776" t="s">
        <v>5838</v>
      </c>
      <c r="B2776" t="str">
        <f>tbl_Facturas[[#This Row],[Factura]] &amp; "|" &amp; tbl_Facturas[[#This Row],[Proyecto OK]] &amp; "|" &amp; TEXT(tbl_Facturas[[#This Row],[Horas o Viaje]],"0.00") &amp; "|" &amp; TEXT(tbl_Facturas[[#This Row],[Costo unitario]],"0.00")</f>
        <v>2642|CDOT S-603|9.50|115.00</v>
      </c>
      <c r="C2776">
        <v>2642</v>
      </c>
      <c r="D2776">
        <v>114</v>
      </c>
      <c r="E2776" t="s">
        <v>27</v>
      </c>
      <c r="G2776" t="s">
        <v>57</v>
      </c>
      <c r="H2776" t="s">
        <v>2857</v>
      </c>
      <c r="I2776" s="134" t="s">
        <v>5311</v>
      </c>
      <c r="J2776" t="s">
        <v>2693</v>
      </c>
      <c r="K2776" s="240" t="s">
        <v>2693</v>
      </c>
      <c r="P2776">
        <v>9.5</v>
      </c>
      <c r="Q2776">
        <v>115</v>
      </c>
      <c r="R2776">
        <v>1092.5</v>
      </c>
      <c r="S2776">
        <f>IFERROR(_xlfn.XLOOKUP(tbl_Facturas[[#This Row],[Key_Fact]],tbl_Manifiestos[Key_Manif],tbl_Manifiestos[Pagado a Broker],0),0)</f>
        <v>1016.0250000000001</v>
      </c>
      <c r="T2776">
        <v>1964586.829999995</v>
      </c>
    </row>
    <row r="2777" spans="1:20" x14ac:dyDescent="0.25">
      <c r="A2777" t="s">
        <v>5838</v>
      </c>
      <c r="B2777" t="str">
        <f>tbl_Facturas[[#This Row],[Factura]] &amp; "|" &amp; tbl_Facturas[[#This Row],[Proyecto OK]] &amp; "|" &amp; TEXT(tbl_Facturas[[#This Row],[Horas o Viaje]],"0.00") &amp; "|" &amp; TEXT(tbl_Facturas[[#This Row],[Costo unitario]],"0.00")</f>
        <v>2642|CDOT S-603|9.00|115.00</v>
      </c>
      <c r="C2777">
        <v>2642</v>
      </c>
      <c r="D2777">
        <v>28</v>
      </c>
      <c r="E2777" t="s">
        <v>5309</v>
      </c>
      <c r="G2777" t="s">
        <v>1285</v>
      </c>
      <c r="H2777" t="s">
        <v>2858</v>
      </c>
      <c r="I2777" s="134" t="s">
        <v>5311</v>
      </c>
      <c r="J2777" t="s">
        <v>2693</v>
      </c>
      <c r="K2777" s="240" t="s">
        <v>2693</v>
      </c>
      <c r="P2777">
        <v>9</v>
      </c>
      <c r="Q2777">
        <v>115</v>
      </c>
      <c r="R2777">
        <v>1035</v>
      </c>
      <c r="S2777">
        <f>IFERROR(_xlfn.XLOOKUP(tbl_Facturas[[#This Row],[Key_Fact]],tbl_Manifiestos[Key_Manif],tbl_Manifiestos[Pagado a Broker],0),0)</f>
        <v>962.55000000000007</v>
      </c>
      <c r="T2777">
        <v>1965621.829999995</v>
      </c>
    </row>
    <row r="2778" spans="1:20" x14ac:dyDescent="0.25">
      <c r="A2778" t="s">
        <v>5838</v>
      </c>
      <c r="B2778" t="str">
        <f>tbl_Facturas[[#This Row],[Factura]] &amp; "|" &amp; tbl_Facturas[[#This Row],[Proyecto OK]] &amp; "|" &amp; TEXT(tbl_Facturas[[#This Row],[Horas o Viaje]],"0.00") &amp; "|" &amp; TEXT(tbl_Facturas[[#This Row],[Costo unitario]],"0.00")</f>
        <v>2642|CDOT S-603|9.00|115.00</v>
      </c>
      <c r="C2778">
        <v>2642</v>
      </c>
      <c r="D2778">
        <v>114</v>
      </c>
      <c r="E2778" t="s">
        <v>27</v>
      </c>
      <c r="G2778" t="s">
        <v>57</v>
      </c>
      <c r="H2778" t="s">
        <v>2859</v>
      </c>
      <c r="I2778" s="134" t="s">
        <v>5311</v>
      </c>
      <c r="J2778" t="s">
        <v>2693</v>
      </c>
      <c r="K2778" s="240" t="s">
        <v>2693</v>
      </c>
      <c r="P2778">
        <v>9</v>
      </c>
      <c r="Q2778">
        <v>115</v>
      </c>
      <c r="R2778">
        <v>1035</v>
      </c>
      <c r="S2778">
        <f>IFERROR(_xlfn.XLOOKUP(tbl_Facturas[[#This Row],[Key_Fact]],tbl_Manifiestos[Key_Manif],tbl_Manifiestos[Pagado a Broker],0),0)</f>
        <v>962.55000000000007</v>
      </c>
      <c r="T2778">
        <v>1966656.829999995</v>
      </c>
    </row>
    <row r="2779" spans="1:20" x14ac:dyDescent="0.25">
      <c r="A2779" t="s">
        <v>5838</v>
      </c>
      <c r="B2779" t="str">
        <f>tbl_Facturas[[#This Row],[Factura]] &amp; "|" &amp; tbl_Facturas[[#This Row],[Proyecto OK]] &amp; "|" &amp; TEXT(tbl_Facturas[[#This Row],[Horas o Viaje]],"0.00") &amp; "|" &amp; TEXT(tbl_Facturas[[#This Row],[Costo unitario]],"0.00")</f>
        <v>2642|CDOT S-603|9.25|115.00</v>
      </c>
      <c r="C2779">
        <v>2642</v>
      </c>
      <c r="D2779">
        <v>28</v>
      </c>
      <c r="E2779" t="s">
        <v>5309</v>
      </c>
      <c r="G2779" t="s">
        <v>1285</v>
      </c>
      <c r="H2779" t="s">
        <v>2860</v>
      </c>
      <c r="I2779" s="134" t="s">
        <v>5311</v>
      </c>
      <c r="J2779" t="s">
        <v>2693</v>
      </c>
      <c r="K2779" s="240" t="s">
        <v>2693</v>
      </c>
      <c r="P2779">
        <v>9.25</v>
      </c>
      <c r="Q2779">
        <v>115</v>
      </c>
      <c r="R2779">
        <v>1063.75</v>
      </c>
      <c r="S2779">
        <f>IFERROR(_xlfn.XLOOKUP(tbl_Facturas[[#This Row],[Key_Fact]],tbl_Manifiestos[Key_Manif],tbl_Manifiestos[Pagado a Broker],0),0)</f>
        <v>0</v>
      </c>
      <c r="T2779">
        <v>1967720.579999995</v>
      </c>
    </row>
    <row r="2780" spans="1:20" x14ac:dyDescent="0.25">
      <c r="A2780" t="s">
        <v>5838</v>
      </c>
      <c r="B2780" t="str">
        <f>tbl_Facturas[[#This Row],[Factura]] &amp; "|" &amp; tbl_Facturas[[#This Row],[Proyecto OK]] &amp; "|" &amp; TEXT(tbl_Facturas[[#This Row],[Horas o Viaje]],"0.00") &amp; "|" &amp; TEXT(tbl_Facturas[[#This Row],[Costo unitario]],"0.00")</f>
        <v>2643|AR Term|8.75|118.00</v>
      </c>
      <c r="C2780">
        <v>2643</v>
      </c>
      <c r="D2780">
        <v>617</v>
      </c>
      <c r="E2780" t="s">
        <v>27</v>
      </c>
      <c r="G2780" t="s">
        <v>36</v>
      </c>
      <c r="H2780" t="s">
        <v>2861</v>
      </c>
      <c r="I2780" s="134" t="s">
        <v>5324</v>
      </c>
      <c r="J2780" t="s">
        <v>1039</v>
      </c>
      <c r="K2780" s="240" t="s">
        <v>1039</v>
      </c>
      <c r="P2780">
        <v>8.75</v>
      </c>
      <c r="Q2780">
        <v>118</v>
      </c>
      <c r="R2780">
        <v>1032.5</v>
      </c>
      <c r="S2780">
        <f>IFERROR(_xlfn.XLOOKUP(tbl_Facturas[[#This Row],[Key_Fact]],tbl_Manifiestos[Key_Manif],tbl_Manifiestos[Pagado a Broker],0),0)</f>
        <v>960.22500000000002</v>
      </c>
      <c r="T2780">
        <v>1968753.079999995</v>
      </c>
    </row>
    <row r="2781" spans="1:20" x14ac:dyDescent="0.25">
      <c r="A2781" t="s">
        <v>5838</v>
      </c>
      <c r="B2781" t="str">
        <f>tbl_Facturas[[#This Row],[Factura]] &amp; "|" &amp; tbl_Facturas[[#This Row],[Proyecto OK]] &amp; "|" &amp; TEXT(tbl_Facturas[[#This Row],[Horas o Viaje]],"0.00") &amp; "|" &amp; TEXT(tbl_Facturas[[#This Row],[Costo unitario]],"0.00")</f>
        <v>2643|AR Term|9.25|118.00</v>
      </c>
      <c r="C2781">
        <v>2643</v>
      </c>
      <c r="D2781">
        <v>617</v>
      </c>
      <c r="E2781" t="s">
        <v>27</v>
      </c>
      <c r="G2781" t="s">
        <v>36</v>
      </c>
      <c r="H2781" t="s">
        <v>2862</v>
      </c>
      <c r="I2781" s="134" t="s">
        <v>5324</v>
      </c>
      <c r="J2781" t="s">
        <v>1039</v>
      </c>
      <c r="K2781" s="240" t="s">
        <v>1039</v>
      </c>
      <c r="P2781">
        <v>9.25</v>
      </c>
      <c r="Q2781">
        <v>118</v>
      </c>
      <c r="R2781">
        <v>1091.5</v>
      </c>
      <c r="S2781">
        <f>IFERROR(_xlfn.XLOOKUP(tbl_Facturas[[#This Row],[Key_Fact]],tbl_Manifiestos[Key_Manif],tbl_Manifiestos[Pagado a Broker],0),0)</f>
        <v>1015.095</v>
      </c>
      <c r="T2781">
        <v>1969844.579999995</v>
      </c>
    </row>
    <row r="2782" spans="1:20" x14ac:dyDescent="0.25">
      <c r="A2782" t="s">
        <v>5838</v>
      </c>
      <c r="B2782" t="str">
        <f>tbl_Facturas[[#This Row],[Factura]] &amp; "|" &amp; tbl_Facturas[[#This Row],[Proyecto OK]] &amp; "|" &amp; TEXT(tbl_Facturas[[#This Row],[Horas o Viaje]],"0.00") &amp; "|" &amp; TEXT(tbl_Facturas[[#This Row],[Costo unitario]],"0.00")</f>
        <v>2643|AR Term|8.25|118.00</v>
      </c>
      <c r="C2782">
        <v>2643</v>
      </c>
      <c r="D2782">
        <v>617</v>
      </c>
      <c r="E2782" t="s">
        <v>27</v>
      </c>
      <c r="G2782" t="s">
        <v>36</v>
      </c>
      <c r="H2782" t="s">
        <v>2863</v>
      </c>
      <c r="I2782" s="134" t="s">
        <v>5324</v>
      </c>
      <c r="J2782" t="s">
        <v>1039</v>
      </c>
      <c r="K2782" s="240" t="s">
        <v>1039</v>
      </c>
      <c r="P2782">
        <v>8.25</v>
      </c>
      <c r="Q2782">
        <v>118</v>
      </c>
      <c r="R2782">
        <v>973.5</v>
      </c>
      <c r="S2782">
        <f>IFERROR(_xlfn.XLOOKUP(tbl_Facturas[[#This Row],[Key_Fact]],tbl_Manifiestos[Key_Manif],tbl_Manifiestos[Pagado a Broker],0),0)</f>
        <v>905.35500000000002</v>
      </c>
      <c r="T2782">
        <v>1970818.079999995</v>
      </c>
    </row>
    <row r="2783" spans="1:20" x14ac:dyDescent="0.25">
      <c r="A2783" t="s">
        <v>5838</v>
      </c>
      <c r="B2783" t="str">
        <f>tbl_Facturas[[#This Row],[Factura]] &amp; "|" &amp; tbl_Facturas[[#This Row],[Proyecto OK]] &amp; "|" &amp; TEXT(tbl_Facturas[[#This Row],[Horas o Viaje]],"0.00") &amp; "|" &amp; TEXT(tbl_Facturas[[#This Row],[Costo unitario]],"0.00")</f>
        <v>2643|AR Term|6.75|118.00</v>
      </c>
      <c r="C2783">
        <v>2643</v>
      </c>
      <c r="D2783">
        <v>617</v>
      </c>
      <c r="E2783" t="s">
        <v>27</v>
      </c>
      <c r="G2783" t="s">
        <v>36</v>
      </c>
      <c r="H2783" t="s">
        <v>2864</v>
      </c>
      <c r="I2783" s="134" t="s">
        <v>5324</v>
      </c>
      <c r="J2783" t="s">
        <v>1039</v>
      </c>
      <c r="K2783" s="240" t="s">
        <v>1039</v>
      </c>
      <c r="P2783">
        <v>6.75</v>
      </c>
      <c r="Q2783">
        <v>118</v>
      </c>
      <c r="R2783">
        <v>796.5</v>
      </c>
      <c r="S2783">
        <f>IFERROR(_xlfn.XLOOKUP(tbl_Facturas[[#This Row],[Key_Fact]],tbl_Manifiestos[Key_Manif],tbl_Manifiestos[Pagado a Broker],0),0)</f>
        <v>740.745</v>
      </c>
      <c r="T2783">
        <v>1971614.579999995</v>
      </c>
    </row>
    <row r="2784" spans="1:20" x14ac:dyDescent="0.25">
      <c r="A2784" t="s">
        <v>5838</v>
      </c>
      <c r="B2784" t="str">
        <f>tbl_Facturas[[#This Row],[Factura]] &amp; "|" &amp; tbl_Facturas[[#This Row],[Proyecto OK]] &amp; "|" &amp; TEXT(tbl_Facturas[[#This Row],[Horas o Viaje]],"0.00") &amp; "|" &amp; TEXT(tbl_Facturas[[#This Row],[Costo unitario]],"0.00")</f>
        <v>2644|OAM|5.25|105.00</v>
      </c>
      <c r="C2784">
        <v>2644</v>
      </c>
      <c r="D2784">
        <v>15</v>
      </c>
      <c r="E2784" t="s">
        <v>2195</v>
      </c>
      <c r="G2784" t="s">
        <v>2077</v>
      </c>
      <c r="H2784" t="s">
        <v>2865</v>
      </c>
      <c r="I2784" s="134" t="s">
        <v>5867</v>
      </c>
      <c r="J2784" t="s">
        <v>787</v>
      </c>
      <c r="K2784" t="s">
        <v>787</v>
      </c>
      <c r="P2784">
        <v>5.25</v>
      </c>
      <c r="Q2784">
        <v>105</v>
      </c>
      <c r="R2784">
        <v>551.25</v>
      </c>
      <c r="S2784">
        <f>IFERROR(_xlfn.XLOOKUP(tbl_Facturas[[#This Row],[Key_Fact]],tbl_Manifiestos[Key_Manif],tbl_Manifiestos[Pagado a Broker],0),0)</f>
        <v>496.125</v>
      </c>
      <c r="T2784">
        <v>1972165.829999995</v>
      </c>
    </row>
    <row r="2785" spans="1:20" x14ac:dyDescent="0.25">
      <c r="A2785" t="s">
        <v>5838</v>
      </c>
      <c r="B2785" t="str">
        <f>tbl_Facturas[[#This Row],[Factura]] &amp; "|" &amp; tbl_Facturas[[#This Row],[Proyecto OK]] &amp; "|" &amp; TEXT(tbl_Facturas[[#This Row],[Horas o Viaje]],"0.00") &amp; "|" &amp; TEXT(tbl_Facturas[[#This Row],[Costo unitario]],"0.00")</f>
        <v>2645|JV|8.00|105.00</v>
      </c>
      <c r="C2785">
        <v>2645</v>
      </c>
      <c r="D2785">
        <v>25</v>
      </c>
      <c r="E2785" t="s">
        <v>1339</v>
      </c>
      <c r="G2785" t="s">
        <v>1340</v>
      </c>
      <c r="H2785" t="s">
        <v>2866</v>
      </c>
      <c r="I2785" s="134" t="s">
        <v>5328</v>
      </c>
      <c r="J2785" t="s">
        <v>711</v>
      </c>
      <c r="K2785" t="s">
        <v>711</v>
      </c>
      <c r="P2785">
        <v>8</v>
      </c>
      <c r="Q2785">
        <v>105</v>
      </c>
      <c r="R2785">
        <v>840</v>
      </c>
      <c r="S2785">
        <f>IFERROR(_xlfn.XLOOKUP(tbl_Facturas[[#This Row],[Key_Fact]],tbl_Manifiestos[Key_Manif],tbl_Manifiestos[Pagado a Broker],0),0)</f>
        <v>756</v>
      </c>
      <c r="T2785">
        <v>1973005.829999995</v>
      </c>
    </row>
    <row r="2786" spans="1:20" x14ac:dyDescent="0.25">
      <c r="A2786" t="s">
        <v>5838</v>
      </c>
      <c r="B2786" t="str">
        <f>tbl_Facturas[[#This Row],[Factura]] &amp; "|" &amp; tbl_Facturas[[#This Row],[Proyecto OK]] &amp; "|" &amp; TEXT(tbl_Facturas[[#This Row],[Horas o Viaje]],"0.00") &amp; "|" &amp; TEXT(tbl_Facturas[[#This Row],[Costo unitario]],"0.00")</f>
        <v>2645|JV|6.75|105.00</v>
      </c>
      <c r="C2786">
        <v>2645</v>
      </c>
      <c r="D2786">
        <v>356</v>
      </c>
      <c r="E2786" t="s">
        <v>27</v>
      </c>
      <c r="G2786" t="s">
        <v>122</v>
      </c>
      <c r="H2786" t="s">
        <v>2867</v>
      </c>
      <c r="I2786" s="134" t="s">
        <v>5328</v>
      </c>
      <c r="J2786" t="s">
        <v>711</v>
      </c>
      <c r="K2786" t="s">
        <v>711</v>
      </c>
      <c r="P2786">
        <v>6.75</v>
      </c>
      <c r="Q2786">
        <v>105</v>
      </c>
      <c r="R2786">
        <v>708.75</v>
      </c>
      <c r="S2786">
        <f>IFERROR(_xlfn.XLOOKUP(tbl_Facturas[[#This Row],[Key_Fact]],tbl_Manifiestos[Key_Manif],tbl_Manifiestos[Pagado a Broker],0),0)</f>
        <v>659.13750000000005</v>
      </c>
      <c r="T2786">
        <v>1973714.579999995</v>
      </c>
    </row>
    <row r="2787" spans="1:20" x14ac:dyDescent="0.25">
      <c r="A2787" t="s">
        <v>5838</v>
      </c>
      <c r="B2787" t="str">
        <f>tbl_Facturas[[#This Row],[Factura]] &amp; "|" &amp; tbl_Facturas[[#This Row],[Proyecto OK]] &amp; "|" &amp; TEXT(tbl_Facturas[[#This Row],[Horas o Viaje]],"0.00") &amp; "|" &amp; TEXT(tbl_Facturas[[#This Row],[Costo unitario]],"0.00")</f>
        <v>2645|JV|3.50|105.00</v>
      </c>
      <c r="C2787">
        <v>2645</v>
      </c>
      <c r="D2787">
        <v>25</v>
      </c>
      <c r="E2787" t="s">
        <v>1339</v>
      </c>
      <c r="G2787" t="s">
        <v>1340</v>
      </c>
      <c r="H2787" t="s">
        <v>2868</v>
      </c>
      <c r="I2787" s="134" t="s">
        <v>5328</v>
      </c>
      <c r="J2787" t="s">
        <v>711</v>
      </c>
      <c r="K2787" t="s">
        <v>711</v>
      </c>
      <c r="P2787">
        <v>3.5</v>
      </c>
      <c r="Q2787">
        <v>105</v>
      </c>
      <c r="R2787">
        <v>367.5</v>
      </c>
      <c r="S2787">
        <f>IFERROR(_xlfn.XLOOKUP(tbl_Facturas[[#This Row],[Key_Fact]],tbl_Manifiestos[Key_Manif],tbl_Manifiestos[Pagado a Broker],0),0)</f>
        <v>330.75</v>
      </c>
      <c r="T2787">
        <v>1974082.079999995</v>
      </c>
    </row>
    <row r="2788" spans="1:20" x14ac:dyDescent="0.25">
      <c r="A2788" t="s">
        <v>5838</v>
      </c>
      <c r="B2788" t="str">
        <f>tbl_Facturas[[#This Row],[Factura]] &amp; "|" &amp; tbl_Facturas[[#This Row],[Proyecto OK]] &amp; "|" &amp; TEXT(tbl_Facturas[[#This Row],[Horas o Viaje]],"0.00") &amp; "|" &amp; TEXT(tbl_Facturas[[#This Row],[Costo unitario]],"0.00")</f>
        <v>2645|JV|7.00|105.00</v>
      </c>
      <c r="C2788">
        <v>2645</v>
      </c>
      <c r="D2788">
        <v>25</v>
      </c>
      <c r="E2788" t="s">
        <v>1339</v>
      </c>
      <c r="G2788" t="s">
        <v>1340</v>
      </c>
      <c r="H2788" t="s">
        <v>2869</v>
      </c>
      <c r="I2788" s="134" t="s">
        <v>5328</v>
      </c>
      <c r="J2788" t="s">
        <v>711</v>
      </c>
      <c r="K2788" t="s">
        <v>711</v>
      </c>
      <c r="P2788">
        <v>7</v>
      </c>
      <c r="Q2788">
        <v>105</v>
      </c>
      <c r="R2788">
        <v>735</v>
      </c>
      <c r="S2788">
        <f>IFERROR(_xlfn.XLOOKUP(tbl_Facturas[[#This Row],[Key_Fact]],tbl_Manifiestos[Key_Manif],tbl_Manifiestos[Pagado a Broker],0),0)</f>
        <v>661.5</v>
      </c>
      <c r="T2788">
        <v>1974817.079999995</v>
      </c>
    </row>
    <row r="2789" spans="1:20" x14ac:dyDescent="0.25">
      <c r="A2789" t="s">
        <v>5838</v>
      </c>
      <c r="B2789" t="str">
        <f>tbl_Facturas[[#This Row],[Factura]] &amp; "|" &amp; tbl_Facturas[[#This Row],[Proyecto OK]] &amp; "|" &amp; TEXT(tbl_Facturas[[#This Row],[Horas o Viaje]],"0.00") &amp; "|" &amp; TEXT(tbl_Facturas[[#This Row],[Costo unitario]],"0.00")</f>
        <v>2646|RAC|7.25|105.00</v>
      </c>
      <c r="C2789">
        <v>2646</v>
      </c>
      <c r="D2789">
        <v>15</v>
      </c>
      <c r="E2789" t="s">
        <v>2195</v>
      </c>
      <c r="G2789" t="s">
        <v>2077</v>
      </c>
      <c r="H2789" t="s">
        <v>2870</v>
      </c>
      <c r="I2789" s="134" t="s">
        <v>5328</v>
      </c>
      <c r="J2789" t="s">
        <v>781</v>
      </c>
      <c r="K2789" t="s">
        <v>781</v>
      </c>
      <c r="P2789">
        <v>7.25</v>
      </c>
      <c r="Q2789">
        <v>105</v>
      </c>
      <c r="R2789">
        <v>761.25</v>
      </c>
      <c r="S2789">
        <f>IFERROR(_xlfn.XLOOKUP(tbl_Facturas[[#This Row],[Key_Fact]],tbl_Manifiestos[Key_Manif],tbl_Manifiestos[Pagado a Broker],0),0)</f>
        <v>685.125</v>
      </c>
      <c r="T2789">
        <v>1975578.329999995</v>
      </c>
    </row>
    <row r="2790" spans="1:20" x14ac:dyDescent="0.25">
      <c r="A2790" t="s">
        <v>5838</v>
      </c>
      <c r="B2790" t="str">
        <f>tbl_Facturas[[#This Row],[Factura]] &amp; "|" &amp; tbl_Facturas[[#This Row],[Proyecto OK]] &amp; "|" &amp; TEXT(tbl_Facturas[[#This Row],[Horas o Viaje]],"0.00") &amp; "|" &amp; TEXT(tbl_Facturas[[#This Row],[Costo unitario]],"0.00")</f>
        <v>2646|RAC|4.50|105.00</v>
      </c>
      <c r="C2790">
        <v>2646</v>
      </c>
      <c r="D2790">
        <v>25</v>
      </c>
      <c r="E2790" t="s">
        <v>1339</v>
      </c>
      <c r="G2790" t="s">
        <v>1340</v>
      </c>
      <c r="H2790" t="s">
        <v>2871</v>
      </c>
      <c r="I2790" s="134" t="s">
        <v>5328</v>
      </c>
      <c r="J2790" t="s">
        <v>781</v>
      </c>
      <c r="K2790" t="s">
        <v>781</v>
      </c>
      <c r="P2790">
        <v>4.5</v>
      </c>
      <c r="Q2790">
        <v>105</v>
      </c>
      <c r="R2790">
        <v>472.5</v>
      </c>
      <c r="S2790">
        <f>IFERROR(_xlfn.XLOOKUP(tbl_Facturas[[#This Row],[Key_Fact]],tbl_Manifiestos[Key_Manif],tbl_Manifiestos[Pagado a Broker],0),0)</f>
        <v>425.25</v>
      </c>
      <c r="T2790">
        <v>1976050.829999995</v>
      </c>
    </row>
    <row r="2791" spans="1:20" x14ac:dyDescent="0.25">
      <c r="A2791" t="s">
        <v>5838</v>
      </c>
      <c r="B2791" t="str">
        <f>tbl_Facturas[[#This Row],[Factura]] &amp; "|" &amp; tbl_Facturas[[#This Row],[Proyecto OK]] &amp; "|" &amp; TEXT(tbl_Facturas[[#This Row],[Horas o Viaje]],"0.00") &amp; "|" &amp; TEXT(tbl_Facturas[[#This Row],[Costo unitario]],"0.00")</f>
        <v>2646|RAC|5.75|105.00</v>
      </c>
      <c r="C2791">
        <v>2646</v>
      </c>
      <c r="D2791">
        <v>15</v>
      </c>
      <c r="E2791" t="s">
        <v>2195</v>
      </c>
      <c r="G2791" t="s">
        <v>2077</v>
      </c>
      <c r="H2791" t="s">
        <v>2872</v>
      </c>
      <c r="I2791" s="134" t="s">
        <v>5328</v>
      </c>
      <c r="J2791" t="s">
        <v>781</v>
      </c>
      <c r="K2791" t="s">
        <v>781</v>
      </c>
      <c r="P2791">
        <v>5.75</v>
      </c>
      <c r="Q2791">
        <v>105</v>
      </c>
      <c r="R2791">
        <v>603.75</v>
      </c>
      <c r="S2791">
        <f>IFERROR(_xlfn.XLOOKUP(tbl_Facturas[[#This Row],[Key_Fact]],tbl_Manifiestos[Key_Manif],tbl_Manifiestos[Pagado a Broker],0),0)</f>
        <v>543.375</v>
      </c>
      <c r="T2791">
        <v>1976654.579999995</v>
      </c>
    </row>
    <row r="2792" spans="1:20" x14ac:dyDescent="0.25">
      <c r="A2792" t="s">
        <v>5838</v>
      </c>
      <c r="B2792" t="str">
        <f>tbl_Facturas[[#This Row],[Factura]] &amp; "|" &amp; tbl_Facturas[[#This Row],[Proyecto OK]] &amp; "|" &amp; TEXT(tbl_Facturas[[#This Row],[Horas o Viaje]],"0.00") &amp; "|" &amp; TEXT(tbl_Facturas[[#This Row],[Costo unitario]],"0.00")</f>
        <v>2646|RAC|7.00|105.00</v>
      </c>
      <c r="C2792">
        <v>2646</v>
      </c>
      <c r="D2792">
        <v>25</v>
      </c>
      <c r="E2792" t="s">
        <v>1339</v>
      </c>
      <c r="G2792" t="s">
        <v>1340</v>
      </c>
      <c r="H2792" t="s">
        <v>2873</v>
      </c>
      <c r="I2792" s="134" t="s">
        <v>5328</v>
      </c>
      <c r="J2792" t="s">
        <v>781</v>
      </c>
      <c r="K2792" t="s">
        <v>781</v>
      </c>
      <c r="P2792">
        <v>7</v>
      </c>
      <c r="Q2792">
        <v>105</v>
      </c>
      <c r="R2792">
        <v>735</v>
      </c>
      <c r="S2792">
        <f>IFERROR(_xlfn.XLOOKUP(tbl_Facturas[[#This Row],[Key_Fact]],tbl_Manifiestos[Key_Manif],tbl_Manifiestos[Pagado a Broker],0),0)</f>
        <v>661.5</v>
      </c>
      <c r="T2792">
        <v>1977389.579999995</v>
      </c>
    </row>
    <row r="2793" spans="1:20" x14ac:dyDescent="0.25">
      <c r="A2793" t="s">
        <v>5839</v>
      </c>
      <c r="B2793" t="str">
        <f>tbl_Facturas[[#This Row],[Factura]] &amp; "|" &amp; tbl_Facturas[[#This Row],[Proyecto OK]] &amp; "|" &amp; TEXT(tbl_Facturas[[#This Row],[Horas o Viaje]],"0.00") &amp; "|" &amp; TEXT(tbl_Facturas[[#This Row],[Costo unitario]],"0.00")</f>
        <v>2647|Lead Service Replacement|8.50|120.00</v>
      </c>
      <c r="C2793">
        <v>2647</v>
      </c>
      <c r="D2793">
        <v>73</v>
      </c>
      <c r="E2793" t="s">
        <v>19</v>
      </c>
      <c r="G2793" t="s">
        <v>20</v>
      </c>
      <c r="H2793" t="s">
        <v>2874</v>
      </c>
      <c r="I2793" s="134" t="s">
        <v>5322</v>
      </c>
      <c r="J2793" t="s">
        <v>2447</v>
      </c>
      <c r="K2793" t="s">
        <v>5881</v>
      </c>
      <c r="L2793" t="s">
        <v>5901</v>
      </c>
      <c r="P2793">
        <v>8.5</v>
      </c>
      <c r="Q2793">
        <v>120</v>
      </c>
      <c r="R2793">
        <v>1020</v>
      </c>
      <c r="S2793">
        <f>IFERROR(_xlfn.XLOOKUP(tbl_Facturas[[#This Row],[Key_Fact]],tbl_Manifiestos[Key_Manif],tbl_Manifiestos[Pagado a Broker],0),0)</f>
        <v>948.6</v>
      </c>
      <c r="T2793">
        <v>1978409.579999995</v>
      </c>
    </row>
    <row r="2794" spans="1:20" x14ac:dyDescent="0.25">
      <c r="A2794" t="s">
        <v>5839</v>
      </c>
      <c r="B2794" t="str">
        <f>tbl_Facturas[[#This Row],[Factura]] &amp; "|" &amp; tbl_Facturas[[#This Row],[Proyecto OK]] &amp; "|" &amp; TEXT(tbl_Facturas[[#This Row],[Horas o Viaje]],"0.00") &amp; "|" &amp; TEXT(tbl_Facturas[[#This Row],[Costo unitario]],"0.00")</f>
        <v>2647|Lead Service Replacement|9.50|120.00</v>
      </c>
      <c r="C2794">
        <v>2647</v>
      </c>
      <c r="D2794">
        <v>73</v>
      </c>
      <c r="E2794" t="s">
        <v>19</v>
      </c>
      <c r="G2794" t="s">
        <v>20</v>
      </c>
      <c r="H2794" t="s">
        <v>2875</v>
      </c>
      <c r="I2794" s="134" t="s">
        <v>5322</v>
      </c>
      <c r="J2794" t="s">
        <v>2447</v>
      </c>
      <c r="K2794" t="s">
        <v>5881</v>
      </c>
      <c r="L2794" t="s">
        <v>5901</v>
      </c>
      <c r="P2794">
        <v>9.5</v>
      </c>
      <c r="Q2794">
        <v>120</v>
      </c>
      <c r="R2794">
        <v>1140</v>
      </c>
      <c r="S2794">
        <f>IFERROR(_xlfn.XLOOKUP(tbl_Facturas[[#This Row],[Key_Fact]],tbl_Manifiestos[Key_Manif],tbl_Manifiestos[Pagado a Broker],0),0)</f>
        <v>0</v>
      </c>
      <c r="T2794">
        <v>1979549.579999995</v>
      </c>
    </row>
    <row r="2795" spans="1:20" x14ac:dyDescent="0.25">
      <c r="A2795" t="s">
        <v>5839</v>
      </c>
      <c r="B2795" t="str">
        <f>tbl_Facturas[[#This Row],[Factura]] &amp; "|" &amp; tbl_Facturas[[#This Row],[Proyecto OK]] &amp; "|" &amp; TEXT(tbl_Facturas[[#This Row],[Horas o Viaje]],"0.00") &amp; "|" &amp; TEXT(tbl_Facturas[[#This Row],[Costo unitario]],"0.00")</f>
        <v>2647|Lead Service Replacement|11.00|120.00</v>
      </c>
      <c r="C2795">
        <v>2647</v>
      </c>
      <c r="D2795">
        <v>73</v>
      </c>
      <c r="E2795" t="s">
        <v>19</v>
      </c>
      <c r="G2795" t="s">
        <v>20</v>
      </c>
      <c r="H2795" t="s">
        <v>2876</v>
      </c>
      <c r="I2795" s="134" t="s">
        <v>5322</v>
      </c>
      <c r="J2795" t="s">
        <v>2447</v>
      </c>
      <c r="K2795" t="s">
        <v>5881</v>
      </c>
      <c r="L2795" t="s">
        <v>5901</v>
      </c>
      <c r="P2795">
        <v>11</v>
      </c>
      <c r="Q2795">
        <v>120</v>
      </c>
      <c r="R2795">
        <v>1320</v>
      </c>
      <c r="S2795">
        <f>IFERROR(_xlfn.XLOOKUP(tbl_Facturas[[#This Row],[Key_Fact]],tbl_Manifiestos[Key_Manif],tbl_Manifiestos[Pagado a Broker],0),0)</f>
        <v>0</v>
      </c>
      <c r="T2795">
        <v>1980869.579999995</v>
      </c>
    </row>
    <row r="2796" spans="1:20" x14ac:dyDescent="0.25">
      <c r="A2796" t="s">
        <v>5839</v>
      </c>
      <c r="B2796" t="str">
        <f>tbl_Facturas[[#This Row],[Factura]] &amp; "|" &amp; tbl_Facturas[[#This Row],[Proyecto OK]] &amp; "|" &amp; TEXT(tbl_Facturas[[#This Row],[Horas o Viaje]],"0.00") &amp; "|" &amp; TEXT(tbl_Facturas[[#This Row],[Costo unitario]],"0.00")</f>
        <v>2647|Lead Service Replacement|5.50|120.00</v>
      </c>
      <c r="C2796">
        <v>2647</v>
      </c>
      <c r="D2796">
        <v>73</v>
      </c>
      <c r="E2796" t="s">
        <v>19</v>
      </c>
      <c r="G2796" t="s">
        <v>20</v>
      </c>
      <c r="H2796" t="s">
        <v>2877</v>
      </c>
      <c r="I2796" s="134" t="s">
        <v>5322</v>
      </c>
      <c r="J2796" t="s">
        <v>2447</v>
      </c>
      <c r="K2796" t="s">
        <v>5881</v>
      </c>
      <c r="L2796" t="s">
        <v>5901</v>
      </c>
      <c r="P2796">
        <v>5.5</v>
      </c>
      <c r="Q2796">
        <v>120</v>
      </c>
      <c r="R2796">
        <v>660</v>
      </c>
      <c r="S2796">
        <f>IFERROR(_xlfn.XLOOKUP(tbl_Facturas[[#This Row],[Key_Fact]],tbl_Manifiestos[Key_Manif],tbl_Manifiestos[Pagado a Broker],0),0)</f>
        <v>0</v>
      </c>
      <c r="T2796">
        <v>1981529.579999995</v>
      </c>
    </row>
    <row r="2797" spans="1:20" x14ac:dyDescent="0.25">
      <c r="A2797" t="s">
        <v>5839</v>
      </c>
      <c r="B2797" t="str">
        <f>tbl_Facturas[[#This Row],[Factura]] &amp; "|" &amp; tbl_Facturas[[#This Row],[Proyecto OK]] &amp; "|" &amp; TEXT(tbl_Facturas[[#This Row],[Horas o Viaje]],"0.00") &amp; "|" &amp; TEXT(tbl_Facturas[[#This Row],[Costo unitario]],"0.00")</f>
        <v>2647|Lead Service Replacement|8.50|120.00</v>
      </c>
      <c r="C2797">
        <v>2647</v>
      </c>
      <c r="D2797">
        <v>19</v>
      </c>
      <c r="E2797" t="s">
        <v>12</v>
      </c>
      <c r="G2797" t="s">
        <v>24</v>
      </c>
      <c r="H2797" t="s">
        <v>2878</v>
      </c>
      <c r="I2797" s="134" t="s">
        <v>5322</v>
      </c>
      <c r="J2797" t="s">
        <v>2447</v>
      </c>
      <c r="K2797" t="s">
        <v>5881</v>
      </c>
      <c r="L2797" t="s">
        <v>5901</v>
      </c>
      <c r="P2797">
        <v>8.5</v>
      </c>
      <c r="Q2797">
        <v>120</v>
      </c>
      <c r="R2797">
        <v>1020</v>
      </c>
      <c r="S2797">
        <f>IFERROR(_xlfn.XLOOKUP(tbl_Facturas[[#This Row],[Key_Fact]],tbl_Manifiestos[Key_Manif],tbl_Manifiestos[Pagado a Broker],0),0)</f>
        <v>948.6</v>
      </c>
      <c r="T2797">
        <v>1982549.579999995</v>
      </c>
    </row>
    <row r="2798" spans="1:20" x14ac:dyDescent="0.25">
      <c r="A2798" t="s">
        <v>5839</v>
      </c>
      <c r="B2798" t="str">
        <f>tbl_Facturas[[#This Row],[Factura]] &amp; "|" &amp; tbl_Facturas[[#This Row],[Proyecto OK]] &amp; "|" &amp; TEXT(tbl_Facturas[[#This Row],[Horas o Viaje]],"0.00") &amp; "|" &amp; TEXT(tbl_Facturas[[#This Row],[Costo unitario]],"0.00")</f>
        <v>2647|Lead Service Replacement|1.00|16.30</v>
      </c>
      <c r="C2798">
        <v>2647</v>
      </c>
      <c r="D2798">
        <v>73</v>
      </c>
      <c r="E2798" t="s">
        <v>19</v>
      </c>
      <c r="G2798" t="s">
        <v>20</v>
      </c>
      <c r="I2798" s="134" t="s">
        <v>5322</v>
      </c>
      <c r="J2798" t="s">
        <v>5877</v>
      </c>
      <c r="K2798" t="s">
        <v>5881</v>
      </c>
      <c r="L2798" t="s">
        <v>5901</v>
      </c>
      <c r="P2798">
        <v>1</v>
      </c>
      <c r="Q2798">
        <v>16.3</v>
      </c>
      <c r="R2798">
        <v>16.3</v>
      </c>
      <c r="S2798">
        <f>IFERROR(_xlfn.XLOOKUP(tbl_Facturas[[#This Row],[Key_Fact]],tbl_Manifiestos[Key_Manif],tbl_Manifiestos[Pagado a Broker],0),0)</f>
        <v>0</v>
      </c>
      <c r="T2798">
        <v>1982565.879999995</v>
      </c>
    </row>
    <row r="2799" spans="1:20" x14ac:dyDescent="0.25">
      <c r="A2799" t="s">
        <v>5839</v>
      </c>
      <c r="B2799" t="str">
        <f>tbl_Facturas[[#This Row],[Factura]] &amp; "|" &amp; tbl_Facturas[[#This Row],[Proyecto OK]] &amp; "|" &amp; TEXT(tbl_Facturas[[#This Row],[Horas o Viaje]],"0.00") &amp; "|" &amp; TEXT(tbl_Facturas[[#This Row],[Costo unitario]],"0.00")</f>
        <v>2648|Berry Project|1.00|420.00</v>
      </c>
      <c r="C2799">
        <v>2648</v>
      </c>
      <c r="D2799">
        <v>103</v>
      </c>
      <c r="E2799" t="s">
        <v>27</v>
      </c>
      <c r="G2799" t="s">
        <v>284</v>
      </c>
      <c r="H2799" t="s">
        <v>2879</v>
      </c>
      <c r="I2799" s="134" t="s">
        <v>5322</v>
      </c>
      <c r="J2799" t="s">
        <v>1219</v>
      </c>
      <c r="K2799" t="s">
        <v>5883</v>
      </c>
      <c r="L2799">
        <v>2513</v>
      </c>
      <c r="M2799" t="s">
        <v>622</v>
      </c>
      <c r="P2799">
        <v>1</v>
      </c>
      <c r="Q2799">
        <v>420</v>
      </c>
      <c r="R2799">
        <v>420</v>
      </c>
      <c r="S2799">
        <f>IFERROR(_xlfn.XLOOKUP(tbl_Facturas[[#This Row],[Key_Fact]],tbl_Manifiestos[Key_Manif],tbl_Manifiestos[Pagado a Broker],0),0)</f>
        <v>390.6</v>
      </c>
      <c r="T2799">
        <v>1982985.879999995</v>
      </c>
    </row>
    <row r="2800" spans="1:20" x14ac:dyDescent="0.25">
      <c r="A2800" t="s">
        <v>5839</v>
      </c>
      <c r="B2800" t="str">
        <f>tbl_Facturas[[#This Row],[Factura]] &amp; "|" &amp; tbl_Facturas[[#This Row],[Proyecto OK]] &amp; "|" &amp; TEXT(tbl_Facturas[[#This Row],[Horas o Viaje]],"0.00") &amp; "|" &amp; TEXT(tbl_Facturas[[#This Row],[Costo unitario]],"0.00")</f>
        <v>2648|Berry Project|1.00|420.00</v>
      </c>
      <c r="C2800">
        <v>2648</v>
      </c>
      <c r="D2800">
        <v>103</v>
      </c>
      <c r="E2800" t="s">
        <v>27</v>
      </c>
      <c r="G2800" t="s">
        <v>284</v>
      </c>
      <c r="H2800" t="s">
        <v>2880</v>
      </c>
      <c r="I2800" s="134" t="s">
        <v>5322</v>
      </c>
      <c r="J2800" t="s">
        <v>1219</v>
      </c>
      <c r="K2800" t="s">
        <v>5883</v>
      </c>
      <c r="L2800">
        <v>2513</v>
      </c>
      <c r="M2800" t="s">
        <v>622</v>
      </c>
      <c r="P2800">
        <v>1</v>
      </c>
      <c r="Q2800">
        <v>420</v>
      </c>
      <c r="R2800">
        <v>420</v>
      </c>
      <c r="S2800">
        <f>IFERROR(_xlfn.XLOOKUP(tbl_Facturas[[#This Row],[Key_Fact]],tbl_Manifiestos[Key_Manif],tbl_Manifiestos[Pagado a Broker],0),0)</f>
        <v>390.6</v>
      </c>
      <c r="T2800">
        <v>1983405.879999995</v>
      </c>
    </row>
    <row r="2801" spans="1:20" x14ac:dyDescent="0.25">
      <c r="A2801" t="s">
        <v>5839</v>
      </c>
      <c r="B2801" t="str">
        <f>tbl_Facturas[[#This Row],[Factura]] &amp; "|" &amp; tbl_Facturas[[#This Row],[Proyecto OK]] &amp; "|" &amp; TEXT(tbl_Facturas[[#This Row],[Horas o Viaje]],"0.00") &amp; "|" &amp; TEXT(tbl_Facturas[[#This Row],[Costo unitario]],"0.00")</f>
        <v>2648|Berry Project|1.00|420.00</v>
      </c>
      <c r="C2801">
        <v>2648</v>
      </c>
      <c r="D2801">
        <v>54</v>
      </c>
      <c r="E2801" t="s">
        <v>19</v>
      </c>
      <c r="G2801" t="s">
        <v>479</v>
      </c>
      <c r="H2801" t="s">
        <v>2881</v>
      </c>
      <c r="I2801" s="134" t="s">
        <v>5322</v>
      </c>
      <c r="J2801" t="s">
        <v>1219</v>
      </c>
      <c r="K2801" t="s">
        <v>5883</v>
      </c>
      <c r="L2801">
        <v>2513</v>
      </c>
      <c r="M2801" t="s">
        <v>622</v>
      </c>
      <c r="P2801">
        <v>1</v>
      </c>
      <c r="Q2801">
        <v>420</v>
      </c>
      <c r="R2801">
        <v>420</v>
      </c>
      <c r="S2801">
        <f>IFERROR(_xlfn.XLOOKUP(tbl_Facturas[[#This Row],[Key_Fact]],tbl_Manifiestos[Key_Manif],tbl_Manifiestos[Pagado a Broker],0),0)</f>
        <v>390.6</v>
      </c>
      <c r="T2801">
        <v>1983825.879999995</v>
      </c>
    </row>
    <row r="2802" spans="1:20" x14ac:dyDescent="0.25">
      <c r="A2802" t="s">
        <v>5839</v>
      </c>
      <c r="B2802" t="str">
        <f>tbl_Facturas[[#This Row],[Factura]] &amp; "|" &amp; tbl_Facturas[[#This Row],[Proyecto OK]] &amp; "|" &amp; TEXT(tbl_Facturas[[#This Row],[Horas o Viaje]],"0.00") &amp; "|" &amp; TEXT(tbl_Facturas[[#This Row],[Costo unitario]],"0.00")</f>
        <v>2648|Berry Project|1.00|420.00</v>
      </c>
      <c r="C2802">
        <v>2648</v>
      </c>
      <c r="D2802">
        <v>54</v>
      </c>
      <c r="E2802" t="s">
        <v>19</v>
      </c>
      <c r="G2802" t="s">
        <v>479</v>
      </c>
      <c r="H2802" t="s">
        <v>2882</v>
      </c>
      <c r="I2802" s="134" t="s">
        <v>5322</v>
      </c>
      <c r="J2802" t="s">
        <v>1219</v>
      </c>
      <c r="K2802" t="s">
        <v>5883</v>
      </c>
      <c r="L2802">
        <v>2513</v>
      </c>
      <c r="M2802" t="s">
        <v>622</v>
      </c>
      <c r="P2802">
        <v>1</v>
      </c>
      <c r="Q2802">
        <v>420</v>
      </c>
      <c r="R2802">
        <v>420</v>
      </c>
      <c r="S2802">
        <f>IFERROR(_xlfn.XLOOKUP(tbl_Facturas[[#This Row],[Key_Fact]],tbl_Manifiestos[Key_Manif],tbl_Manifiestos[Pagado a Broker],0),0)</f>
        <v>390.6</v>
      </c>
      <c r="T2802">
        <v>1984245.879999995</v>
      </c>
    </row>
    <row r="2803" spans="1:20" x14ac:dyDescent="0.25">
      <c r="A2803" t="s">
        <v>5839</v>
      </c>
      <c r="B2803" t="str">
        <f>tbl_Facturas[[#This Row],[Factura]] &amp; "|" &amp; tbl_Facturas[[#This Row],[Proyecto OK]] &amp; "|" &amp; TEXT(tbl_Facturas[[#This Row],[Horas o Viaje]],"0.00") &amp; "|" &amp; TEXT(tbl_Facturas[[#This Row],[Costo unitario]],"0.00")</f>
        <v>2648|Berry Project|1.00|16.30</v>
      </c>
      <c r="C2803">
        <v>2648</v>
      </c>
      <c r="D2803">
        <v>54</v>
      </c>
      <c r="E2803" t="s">
        <v>19</v>
      </c>
      <c r="G2803" t="s">
        <v>479</v>
      </c>
      <c r="I2803" s="134" t="s">
        <v>5322</v>
      </c>
      <c r="J2803" t="s">
        <v>5861</v>
      </c>
      <c r="K2803" t="s">
        <v>5883</v>
      </c>
      <c r="L2803">
        <v>2513</v>
      </c>
      <c r="P2803">
        <v>1</v>
      </c>
      <c r="Q2803">
        <v>16.3</v>
      </c>
      <c r="R2803">
        <v>16.3</v>
      </c>
      <c r="S2803">
        <f>IFERROR(_xlfn.XLOOKUP(tbl_Facturas[[#This Row],[Key_Fact]],tbl_Manifiestos[Key_Manif],tbl_Manifiestos[Pagado a Broker],0),0)</f>
        <v>0</v>
      </c>
      <c r="T2803">
        <v>1984327.179999995</v>
      </c>
    </row>
    <row r="2804" spans="1:20" x14ac:dyDescent="0.25">
      <c r="A2804" t="s">
        <v>5839</v>
      </c>
      <c r="B2804" t="str">
        <f>tbl_Facturas[[#This Row],[Factura]] &amp; "|" &amp; tbl_Facturas[[#This Row],[Proyecto OK]] &amp; "|" &amp; TEXT(tbl_Facturas[[#This Row],[Horas o Viaje]],"0.00") &amp; "|" &amp; TEXT(tbl_Facturas[[#This Row],[Costo unitario]],"0.00")</f>
        <v>2648|Berry Project|0.50|130.00</v>
      </c>
      <c r="C2804">
        <v>2648</v>
      </c>
      <c r="D2804">
        <v>54</v>
      </c>
      <c r="E2804" t="s">
        <v>19</v>
      </c>
      <c r="G2804" t="s">
        <v>479</v>
      </c>
      <c r="H2804" t="s">
        <v>2882</v>
      </c>
      <c r="I2804" s="134" t="s">
        <v>5322</v>
      </c>
      <c r="J2804" t="s">
        <v>1234</v>
      </c>
      <c r="K2804" t="s">
        <v>5883</v>
      </c>
      <c r="L2804">
        <v>2513</v>
      </c>
      <c r="P2804">
        <v>0.5</v>
      </c>
      <c r="Q2804">
        <v>130</v>
      </c>
      <c r="R2804">
        <v>65</v>
      </c>
      <c r="S2804">
        <f>IFERROR(_xlfn.XLOOKUP(tbl_Facturas[[#This Row],[Key_Fact]],tbl_Manifiestos[Key_Manif],tbl_Manifiestos[Pagado a Broker],0),0)</f>
        <v>0</v>
      </c>
      <c r="T2804">
        <v>1984310.879999995</v>
      </c>
    </row>
    <row r="2805" spans="1:20" x14ac:dyDescent="0.25">
      <c r="A2805" t="s">
        <v>5839</v>
      </c>
      <c r="B2805" t="str">
        <f>tbl_Facturas[[#This Row],[Factura]] &amp; "|" &amp; tbl_Facturas[[#This Row],[Proyecto OK]] &amp; "|" &amp; TEXT(tbl_Facturas[[#This Row],[Horas o Viaje]],"0.00") &amp; "|" &amp; TEXT(tbl_Facturas[[#This Row],[Costo unitario]],"0.00")</f>
        <v>2649|Montrose Harbor|8.50|126.50</v>
      </c>
      <c r="C2805">
        <v>2649</v>
      </c>
      <c r="D2805">
        <v>54</v>
      </c>
      <c r="E2805" t="s">
        <v>19</v>
      </c>
      <c r="G2805" t="s">
        <v>479</v>
      </c>
      <c r="H2805" t="s">
        <v>2883</v>
      </c>
      <c r="I2805" s="134" t="s">
        <v>5401</v>
      </c>
      <c r="J2805" t="s">
        <v>1280</v>
      </c>
      <c r="K2805" s="240" t="s">
        <v>5907</v>
      </c>
      <c r="L2805">
        <v>6228</v>
      </c>
      <c r="M2805" t="s">
        <v>146</v>
      </c>
      <c r="P2805">
        <v>8.5</v>
      </c>
      <c r="Q2805">
        <v>126.5</v>
      </c>
      <c r="R2805">
        <v>1075.25</v>
      </c>
      <c r="S2805">
        <f>IFERROR(_xlfn.XLOOKUP(tbl_Facturas[[#This Row],[Key_Fact]],tbl_Manifiestos[Key_Manif],tbl_Manifiestos[Pagado a Broker],0),0)</f>
        <v>0</v>
      </c>
      <c r="T2805">
        <v>1985402.429999995</v>
      </c>
    </row>
    <row r="2806" spans="1:20" x14ac:dyDescent="0.25">
      <c r="A2806" t="s">
        <v>5839</v>
      </c>
      <c r="B2806" t="str">
        <f>tbl_Facturas[[#This Row],[Factura]] &amp; "|" &amp; tbl_Facturas[[#This Row],[Proyecto OK]] &amp; "|" &amp; TEXT(tbl_Facturas[[#This Row],[Horas o Viaje]],"0.00") &amp; "|" &amp; TEXT(tbl_Facturas[[#This Row],[Costo unitario]],"0.00")</f>
        <v>2649|Montrose Harbor|8.50|126.50</v>
      </c>
      <c r="C2806">
        <v>2649</v>
      </c>
      <c r="D2806">
        <v>67</v>
      </c>
      <c r="E2806" t="s">
        <v>27</v>
      </c>
      <c r="G2806" t="s">
        <v>28</v>
      </c>
      <c r="H2806" t="s">
        <v>2884</v>
      </c>
      <c r="I2806" s="134" t="s">
        <v>5401</v>
      </c>
      <c r="J2806" t="s">
        <v>1280</v>
      </c>
      <c r="K2806" s="240" t="s">
        <v>5907</v>
      </c>
      <c r="L2806">
        <v>6228</v>
      </c>
      <c r="M2806" t="s">
        <v>146</v>
      </c>
      <c r="P2806">
        <v>8.5</v>
      </c>
      <c r="Q2806">
        <v>126.5</v>
      </c>
      <c r="R2806">
        <v>1075.25</v>
      </c>
      <c r="S2806">
        <f>IFERROR(_xlfn.XLOOKUP(tbl_Facturas[[#This Row],[Key_Fact]],tbl_Manifiestos[Key_Manif],tbl_Manifiestos[Pagado a Broker],0),0)</f>
        <v>0</v>
      </c>
      <c r="T2806">
        <v>1986477.679999995</v>
      </c>
    </row>
    <row r="2807" spans="1:20" x14ac:dyDescent="0.25">
      <c r="A2807" t="s">
        <v>5839</v>
      </c>
      <c r="B2807" t="str">
        <f>tbl_Facturas[[#This Row],[Factura]] &amp; "|" &amp; tbl_Facturas[[#This Row],[Proyecto OK]] &amp; "|" &amp; TEXT(tbl_Facturas[[#This Row],[Horas o Viaje]],"0.00") &amp; "|" &amp; TEXT(tbl_Facturas[[#This Row],[Costo unitario]],"0.00")</f>
        <v>2649|Montrose Harbor|11.50|126.50</v>
      </c>
      <c r="C2807">
        <v>2649</v>
      </c>
      <c r="D2807">
        <v>67</v>
      </c>
      <c r="E2807" t="s">
        <v>27</v>
      </c>
      <c r="G2807" t="s">
        <v>28</v>
      </c>
      <c r="H2807" t="s">
        <v>2885</v>
      </c>
      <c r="I2807" s="134" t="s">
        <v>5401</v>
      </c>
      <c r="J2807" t="s">
        <v>1280</v>
      </c>
      <c r="K2807" s="240" t="s">
        <v>5907</v>
      </c>
      <c r="L2807">
        <v>6228</v>
      </c>
      <c r="M2807" t="s">
        <v>146</v>
      </c>
      <c r="P2807">
        <v>11.5</v>
      </c>
      <c r="Q2807">
        <v>126.5</v>
      </c>
      <c r="R2807">
        <v>1454.75</v>
      </c>
      <c r="S2807">
        <f>IFERROR(_xlfn.XLOOKUP(tbl_Facturas[[#This Row],[Key_Fact]],tbl_Manifiestos[Key_Manif],tbl_Manifiestos[Pagado a Broker],0),0)</f>
        <v>0</v>
      </c>
      <c r="T2807">
        <v>1987932.429999995</v>
      </c>
    </row>
    <row r="2808" spans="1:20" x14ac:dyDescent="0.25">
      <c r="A2808" t="s">
        <v>5839</v>
      </c>
      <c r="B2808" t="str">
        <f>tbl_Facturas[[#This Row],[Factura]] &amp; "|" &amp; tbl_Facturas[[#This Row],[Proyecto OK]] &amp; "|" &amp; TEXT(tbl_Facturas[[#This Row],[Horas o Viaje]],"0.00") &amp; "|" &amp; TEXT(tbl_Facturas[[#This Row],[Costo unitario]],"0.00")</f>
        <v>2649|Montrose Harbor|8.25|126.50</v>
      </c>
      <c r="C2808">
        <v>2649</v>
      </c>
      <c r="D2808">
        <v>54</v>
      </c>
      <c r="E2808" t="s">
        <v>19</v>
      </c>
      <c r="G2808" t="s">
        <v>479</v>
      </c>
      <c r="H2808" t="s">
        <v>2886</v>
      </c>
      <c r="I2808" s="134" t="s">
        <v>5401</v>
      </c>
      <c r="J2808" t="s">
        <v>1280</v>
      </c>
      <c r="K2808" s="240" t="s">
        <v>5907</v>
      </c>
      <c r="L2808">
        <v>6228</v>
      </c>
      <c r="M2808" t="s">
        <v>40</v>
      </c>
      <c r="P2808">
        <v>8.25</v>
      </c>
      <c r="Q2808">
        <v>126.5</v>
      </c>
      <c r="R2808">
        <v>1043.6300000000001</v>
      </c>
      <c r="S2808">
        <f>IFERROR(_xlfn.XLOOKUP(tbl_Facturas[[#This Row],[Key_Fact]],tbl_Manifiestos[Key_Manif],tbl_Manifiestos[Pagado a Broker],0),0)</f>
        <v>0</v>
      </c>
      <c r="T2808">
        <v>1988976.0599999949</v>
      </c>
    </row>
    <row r="2809" spans="1:20" x14ac:dyDescent="0.25">
      <c r="A2809" t="s">
        <v>5839</v>
      </c>
      <c r="B2809" t="str">
        <f>tbl_Facturas[[#This Row],[Factura]] &amp; "|" &amp; tbl_Facturas[[#This Row],[Proyecto OK]] &amp; "|" &amp; TEXT(tbl_Facturas[[#This Row],[Horas o Viaje]],"0.00") &amp; "|" &amp; TEXT(tbl_Facturas[[#This Row],[Costo unitario]],"0.00")</f>
        <v>2649|Montrose Harbor|8.00|126.50</v>
      </c>
      <c r="C2809">
        <v>2649</v>
      </c>
      <c r="D2809">
        <v>356</v>
      </c>
      <c r="E2809" t="s">
        <v>27</v>
      </c>
      <c r="G2809" t="s">
        <v>122</v>
      </c>
      <c r="H2809" t="s">
        <v>2887</v>
      </c>
      <c r="I2809" s="134" t="s">
        <v>5401</v>
      </c>
      <c r="J2809" t="s">
        <v>1280</v>
      </c>
      <c r="K2809" s="240" t="s">
        <v>5907</v>
      </c>
      <c r="L2809">
        <v>6228</v>
      </c>
      <c r="M2809" t="s">
        <v>40</v>
      </c>
      <c r="P2809">
        <v>8</v>
      </c>
      <c r="Q2809">
        <v>126.5</v>
      </c>
      <c r="R2809">
        <v>1012</v>
      </c>
      <c r="S2809">
        <f>IFERROR(_xlfn.XLOOKUP(tbl_Facturas[[#This Row],[Key_Fact]],tbl_Manifiestos[Key_Manif],tbl_Manifiestos[Pagado a Broker],0),0)</f>
        <v>0</v>
      </c>
      <c r="T2809">
        <v>1989988.0599999949</v>
      </c>
    </row>
    <row r="2810" spans="1:20" x14ac:dyDescent="0.25">
      <c r="A2810" t="s">
        <v>5839</v>
      </c>
      <c r="B2810" t="str">
        <f>tbl_Facturas[[#This Row],[Factura]] &amp; "|" &amp; tbl_Facturas[[#This Row],[Proyecto OK]] &amp; "|" &amp; TEXT(tbl_Facturas[[#This Row],[Horas o Viaje]],"0.00") &amp; "|" &amp; TEXT(tbl_Facturas[[#This Row],[Costo unitario]],"0.00")</f>
        <v>2649|Montrose Harbor|8.00|126.50</v>
      </c>
      <c r="C2810">
        <v>2649</v>
      </c>
      <c r="D2810">
        <v>67</v>
      </c>
      <c r="E2810" t="s">
        <v>27</v>
      </c>
      <c r="G2810" t="s">
        <v>28</v>
      </c>
      <c r="H2810" t="s">
        <v>2888</v>
      </c>
      <c r="I2810" s="134" t="s">
        <v>5401</v>
      </c>
      <c r="J2810" t="s">
        <v>1280</v>
      </c>
      <c r="K2810" s="240" t="s">
        <v>5907</v>
      </c>
      <c r="L2810">
        <v>6228</v>
      </c>
      <c r="M2810" t="s">
        <v>146</v>
      </c>
      <c r="P2810">
        <v>8</v>
      </c>
      <c r="Q2810">
        <v>126.5</v>
      </c>
      <c r="R2810">
        <v>1012</v>
      </c>
      <c r="S2810">
        <f>IFERROR(_xlfn.XLOOKUP(tbl_Facturas[[#This Row],[Key_Fact]],tbl_Manifiestos[Key_Manif],tbl_Manifiestos[Pagado a Broker],0),0)</f>
        <v>0</v>
      </c>
      <c r="T2810">
        <v>1991000.0599999949</v>
      </c>
    </row>
    <row r="2811" spans="1:20" x14ac:dyDescent="0.25">
      <c r="A2811" t="s">
        <v>5839</v>
      </c>
      <c r="B2811" t="str">
        <f>tbl_Facturas[[#This Row],[Factura]] &amp; "|" &amp; tbl_Facturas[[#This Row],[Proyecto OK]] &amp; "|" &amp; TEXT(tbl_Facturas[[#This Row],[Horas o Viaje]],"0.00") &amp; "|" &amp; TEXT(tbl_Facturas[[#This Row],[Costo unitario]],"0.00")</f>
        <v>2649|Montrose Harbor|5.75|126.50</v>
      </c>
      <c r="C2811">
        <v>2649</v>
      </c>
      <c r="D2811">
        <v>676</v>
      </c>
      <c r="E2811" t="s">
        <v>1261</v>
      </c>
      <c r="G2811" t="s">
        <v>1262</v>
      </c>
      <c r="H2811" t="s">
        <v>2889</v>
      </c>
      <c r="I2811" s="134" t="s">
        <v>5401</v>
      </c>
      <c r="J2811" t="s">
        <v>1280</v>
      </c>
      <c r="K2811" s="240" t="s">
        <v>5907</v>
      </c>
      <c r="L2811">
        <v>6228</v>
      </c>
      <c r="M2811" t="s">
        <v>40</v>
      </c>
      <c r="P2811">
        <v>5.75</v>
      </c>
      <c r="Q2811">
        <v>126.5</v>
      </c>
      <c r="R2811">
        <v>727.38</v>
      </c>
      <c r="S2811">
        <f>IFERROR(_xlfn.XLOOKUP(tbl_Facturas[[#This Row],[Key_Fact]],tbl_Manifiestos[Key_Manif],tbl_Manifiestos[Pagado a Broker],0),0)</f>
        <v>0</v>
      </c>
      <c r="T2811">
        <v>1991727.4399999951</v>
      </c>
    </row>
    <row r="2812" spans="1:20" x14ac:dyDescent="0.25">
      <c r="A2812" t="s">
        <v>5839</v>
      </c>
      <c r="B2812" t="str">
        <f>tbl_Facturas[[#This Row],[Factura]] &amp; "|" &amp; tbl_Facturas[[#This Row],[Proyecto OK]] &amp; "|" &amp; TEXT(tbl_Facturas[[#This Row],[Horas o Viaje]],"0.00") &amp; "|" &amp; TEXT(tbl_Facturas[[#This Row],[Costo unitario]],"0.00")</f>
        <v>2649|Montrose Harbor|8.50|126.50</v>
      </c>
      <c r="C2812">
        <v>2649</v>
      </c>
      <c r="D2812">
        <v>1</v>
      </c>
      <c r="E2812" t="s">
        <v>5305</v>
      </c>
      <c r="G2812" t="s">
        <v>1220</v>
      </c>
      <c r="H2812" t="s">
        <v>2890</v>
      </c>
      <c r="I2812" s="134" t="s">
        <v>5401</v>
      </c>
      <c r="J2812" t="s">
        <v>1280</v>
      </c>
      <c r="K2812" s="240" t="s">
        <v>5907</v>
      </c>
      <c r="L2812">
        <v>6228</v>
      </c>
      <c r="M2812" t="s">
        <v>40</v>
      </c>
      <c r="P2812">
        <v>8.5</v>
      </c>
      <c r="Q2812">
        <v>126.5</v>
      </c>
      <c r="R2812">
        <v>1075.25</v>
      </c>
      <c r="S2812">
        <f>IFERROR(_xlfn.XLOOKUP(tbl_Facturas[[#This Row],[Key_Fact]],tbl_Manifiestos[Key_Manif],tbl_Manifiestos[Pagado a Broker],0),0)</f>
        <v>0</v>
      </c>
      <c r="T2812">
        <v>1992802.6899999951</v>
      </c>
    </row>
    <row r="2813" spans="1:20" x14ac:dyDescent="0.25">
      <c r="A2813" t="s">
        <v>5839</v>
      </c>
      <c r="B2813" t="str">
        <f>tbl_Facturas[[#This Row],[Factura]] &amp; "|" &amp; tbl_Facturas[[#This Row],[Proyecto OK]] &amp; "|" &amp; TEXT(tbl_Facturas[[#This Row],[Horas o Viaje]],"0.00") &amp; "|" &amp; TEXT(tbl_Facturas[[#This Row],[Costo unitario]],"0.00")</f>
        <v>2650|Chicago Heights|10.00|128.00</v>
      </c>
      <c r="C2813">
        <v>2650</v>
      </c>
      <c r="D2813">
        <v>515</v>
      </c>
      <c r="E2813" t="s">
        <v>27</v>
      </c>
      <c r="G2813" t="s">
        <v>54</v>
      </c>
      <c r="H2813" t="s">
        <v>2891</v>
      </c>
      <c r="I2813" s="134" t="s">
        <v>5310</v>
      </c>
      <c r="J2813" t="s">
        <v>2818</v>
      </c>
      <c r="K2813" s="240" t="s">
        <v>956</v>
      </c>
      <c r="P2813">
        <v>10</v>
      </c>
      <c r="Q2813">
        <v>128</v>
      </c>
      <c r="R2813">
        <v>1280</v>
      </c>
      <c r="S2813">
        <f>IFERROR(_xlfn.XLOOKUP(tbl_Facturas[[#This Row],[Key_Fact]],tbl_Manifiestos[Key_Manif],tbl_Manifiestos[Pagado a Broker],0),0)</f>
        <v>1190.4000000000001</v>
      </c>
      <c r="T2813">
        <v>1994082.6899999951</v>
      </c>
    </row>
    <row r="2814" spans="1:20" x14ac:dyDescent="0.25">
      <c r="A2814" t="s">
        <v>5839</v>
      </c>
      <c r="B2814" t="str">
        <f>tbl_Facturas[[#This Row],[Factura]] &amp; "|" &amp; tbl_Facturas[[#This Row],[Proyecto OK]] &amp; "|" &amp; TEXT(tbl_Facturas[[#This Row],[Horas o Viaje]],"0.00") &amp; "|" &amp; TEXT(tbl_Facturas[[#This Row],[Costo unitario]],"0.00")</f>
        <v>2650|Chicago Heights|9.50|128.00</v>
      </c>
      <c r="C2814">
        <v>2650</v>
      </c>
      <c r="D2814">
        <v>19</v>
      </c>
      <c r="E2814" t="s">
        <v>12</v>
      </c>
      <c r="G2814" t="s">
        <v>24</v>
      </c>
      <c r="H2814" t="s">
        <v>2892</v>
      </c>
      <c r="I2814" s="134" t="s">
        <v>5310</v>
      </c>
      <c r="J2814" t="s">
        <v>2818</v>
      </c>
      <c r="K2814" s="240" t="s">
        <v>956</v>
      </c>
      <c r="P2814">
        <v>9.5</v>
      </c>
      <c r="Q2814">
        <v>128</v>
      </c>
      <c r="R2814">
        <v>1216</v>
      </c>
      <c r="S2814">
        <f>IFERROR(_xlfn.XLOOKUP(tbl_Facturas[[#This Row],[Key_Fact]],tbl_Manifiestos[Key_Manif],tbl_Manifiestos[Pagado a Broker],0),0)</f>
        <v>1130.8800000000001</v>
      </c>
      <c r="T2814">
        <v>1995298.6899999951</v>
      </c>
    </row>
    <row r="2815" spans="1:20" x14ac:dyDescent="0.25">
      <c r="A2815" t="s">
        <v>5839</v>
      </c>
      <c r="B2815" t="str">
        <f>tbl_Facturas[[#This Row],[Factura]] &amp; "|" &amp; tbl_Facturas[[#This Row],[Proyecto OK]] &amp; "|" &amp; TEXT(tbl_Facturas[[#This Row],[Horas o Viaje]],"0.00") &amp; "|" &amp; TEXT(tbl_Facturas[[#This Row],[Costo unitario]],"0.00")</f>
        <v>2650|Chicago Heights|9.50|128.00</v>
      </c>
      <c r="C2815">
        <v>2650</v>
      </c>
      <c r="D2815">
        <v>19</v>
      </c>
      <c r="E2815" t="s">
        <v>12</v>
      </c>
      <c r="G2815" t="s">
        <v>24</v>
      </c>
      <c r="H2815" t="s">
        <v>2893</v>
      </c>
      <c r="I2815" s="134" t="s">
        <v>5310</v>
      </c>
      <c r="J2815" t="s">
        <v>2818</v>
      </c>
      <c r="K2815" s="240" t="s">
        <v>956</v>
      </c>
      <c r="P2815">
        <v>9.5</v>
      </c>
      <c r="Q2815">
        <v>128</v>
      </c>
      <c r="R2815">
        <v>1216</v>
      </c>
      <c r="S2815">
        <f>IFERROR(_xlfn.XLOOKUP(tbl_Facturas[[#This Row],[Key_Fact]],tbl_Manifiestos[Key_Manif],tbl_Manifiestos[Pagado a Broker],0),0)</f>
        <v>1130.8800000000001</v>
      </c>
      <c r="T2815">
        <v>1996514.6899999951</v>
      </c>
    </row>
    <row r="2816" spans="1:20" x14ac:dyDescent="0.25">
      <c r="A2816" t="s">
        <v>5839</v>
      </c>
      <c r="B2816" t="str">
        <f>tbl_Facturas[[#This Row],[Factura]] &amp; "|" &amp; tbl_Facturas[[#This Row],[Proyecto OK]] &amp; "|" &amp; TEXT(tbl_Facturas[[#This Row],[Horas o Viaje]],"0.00") &amp; "|" &amp; TEXT(tbl_Facturas[[#This Row],[Costo unitario]],"0.00")</f>
        <v>2650|Chicago Heights|10.75|128.00</v>
      </c>
      <c r="C2816">
        <v>2650</v>
      </c>
      <c r="D2816">
        <v>103</v>
      </c>
      <c r="E2816" t="s">
        <v>27</v>
      </c>
      <c r="G2816" t="s">
        <v>284</v>
      </c>
      <c r="H2816" t="s">
        <v>2894</v>
      </c>
      <c r="I2816" s="134" t="s">
        <v>5310</v>
      </c>
      <c r="J2816" t="s">
        <v>2818</v>
      </c>
      <c r="K2816" s="240" t="s">
        <v>956</v>
      </c>
      <c r="P2816">
        <v>10.75</v>
      </c>
      <c r="Q2816">
        <v>128</v>
      </c>
      <c r="R2816">
        <v>1376</v>
      </c>
      <c r="S2816">
        <f>IFERROR(_xlfn.XLOOKUP(tbl_Facturas[[#This Row],[Key_Fact]],tbl_Manifiestos[Key_Manif],tbl_Manifiestos[Pagado a Broker],0),0)</f>
        <v>1279.68</v>
      </c>
      <c r="T2816">
        <v>1997890.6899999951</v>
      </c>
    </row>
    <row r="2817" spans="1:20" x14ac:dyDescent="0.25">
      <c r="A2817" t="s">
        <v>5839</v>
      </c>
      <c r="B2817" t="str">
        <f>tbl_Facturas[[#This Row],[Factura]] &amp; "|" &amp; tbl_Facturas[[#This Row],[Proyecto OK]] &amp; "|" &amp; TEXT(tbl_Facturas[[#This Row],[Horas o Viaje]],"0.00") &amp; "|" &amp; TEXT(tbl_Facturas[[#This Row],[Costo unitario]],"0.00")</f>
        <v>2650|Chicago Heights|9.50|128.00</v>
      </c>
      <c r="C2817">
        <v>2650</v>
      </c>
      <c r="D2817">
        <v>76</v>
      </c>
      <c r="E2817" t="s">
        <v>5309</v>
      </c>
      <c r="G2817" t="s">
        <v>1287</v>
      </c>
      <c r="H2817" t="s">
        <v>2895</v>
      </c>
      <c r="I2817" s="134" t="s">
        <v>5310</v>
      </c>
      <c r="J2817" t="s">
        <v>2818</v>
      </c>
      <c r="K2817" s="240" t="s">
        <v>956</v>
      </c>
      <c r="P2817">
        <v>9.5</v>
      </c>
      <c r="Q2817">
        <v>128</v>
      </c>
      <c r="R2817">
        <v>1216</v>
      </c>
      <c r="S2817">
        <f>IFERROR(_xlfn.XLOOKUP(tbl_Facturas[[#This Row],[Key_Fact]],tbl_Manifiestos[Key_Manif],tbl_Manifiestos[Pagado a Broker],0),0)</f>
        <v>1130.8800000000001</v>
      </c>
      <c r="T2817">
        <v>1999106.6899999951</v>
      </c>
    </row>
    <row r="2818" spans="1:20" x14ac:dyDescent="0.25">
      <c r="A2818" t="s">
        <v>5839</v>
      </c>
      <c r="B2818" t="str">
        <f>tbl_Facturas[[#This Row],[Factura]] &amp; "|" &amp; tbl_Facturas[[#This Row],[Proyecto OK]] &amp; "|" &amp; TEXT(tbl_Facturas[[#This Row],[Horas o Viaje]],"0.00") &amp; "|" &amp; TEXT(tbl_Facturas[[#This Row],[Costo unitario]],"0.00")</f>
        <v>2650|Chicago Heights|9.00|128.00</v>
      </c>
      <c r="C2818">
        <v>2650</v>
      </c>
      <c r="D2818">
        <v>515</v>
      </c>
      <c r="E2818" t="s">
        <v>27</v>
      </c>
      <c r="G2818" t="s">
        <v>54</v>
      </c>
      <c r="H2818" t="s">
        <v>2896</v>
      </c>
      <c r="I2818" s="134" t="s">
        <v>5310</v>
      </c>
      <c r="J2818" t="s">
        <v>2818</v>
      </c>
      <c r="K2818" s="240" t="s">
        <v>956</v>
      </c>
      <c r="P2818">
        <v>9</v>
      </c>
      <c r="Q2818">
        <v>128</v>
      </c>
      <c r="R2818">
        <v>1152</v>
      </c>
      <c r="S2818">
        <f>IFERROR(_xlfn.XLOOKUP(tbl_Facturas[[#This Row],[Key_Fact]],tbl_Manifiestos[Key_Manif],tbl_Manifiestos[Pagado a Broker],0),0)</f>
        <v>1071.3600000000001</v>
      </c>
      <c r="T2818">
        <v>2000258.6899999951</v>
      </c>
    </row>
    <row r="2819" spans="1:20" x14ac:dyDescent="0.25">
      <c r="A2819" t="s">
        <v>5839</v>
      </c>
      <c r="B2819" t="str">
        <f>tbl_Facturas[[#This Row],[Factura]] &amp; "|" &amp; tbl_Facturas[[#This Row],[Proyecto OK]] &amp; "|" &amp; TEXT(tbl_Facturas[[#This Row],[Horas o Viaje]],"0.00") &amp; "|" &amp; TEXT(tbl_Facturas[[#This Row],[Costo unitario]],"0.00")</f>
        <v>2650|Chicago Heights|9.75|128.00</v>
      </c>
      <c r="C2819">
        <v>2650</v>
      </c>
      <c r="D2819">
        <v>76</v>
      </c>
      <c r="E2819" t="s">
        <v>5309</v>
      </c>
      <c r="G2819" t="s">
        <v>1287</v>
      </c>
      <c r="H2819" t="s">
        <v>2897</v>
      </c>
      <c r="I2819" s="134" t="s">
        <v>5310</v>
      </c>
      <c r="J2819" t="s">
        <v>2818</v>
      </c>
      <c r="K2819" s="240" t="s">
        <v>956</v>
      </c>
      <c r="P2819">
        <v>9.75</v>
      </c>
      <c r="Q2819">
        <v>128</v>
      </c>
      <c r="R2819">
        <v>1248</v>
      </c>
      <c r="S2819">
        <f>IFERROR(_xlfn.XLOOKUP(tbl_Facturas[[#This Row],[Key_Fact]],tbl_Manifiestos[Key_Manif],tbl_Manifiestos[Pagado a Broker],0),0)</f>
        <v>0</v>
      </c>
      <c r="T2819">
        <v>2001506.6899999951</v>
      </c>
    </row>
    <row r="2820" spans="1:20" x14ac:dyDescent="0.25">
      <c r="A2820" t="s">
        <v>5839</v>
      </c>
      <c r="B2820" t="str">
        <f>tbl_Facturas[[#This Row],[Factura]] &amp; "|" &amp; tbl_Facturas[[#This Row],[Proyecto OK]] &amp; "|" &amp; TEXT(tbl_Facturas[[#This Row],[Horas o Viaje]],"0.00") &amp; "|" &amp; TEXT(tbl_Facturas[[#This Row],[Costo unitario]],"0.00")</f>
        <v>2650|Chicago Heights|9.25|128.00</v>
      </c>
      <c r="C2820">
        <v>2650</v>
      </c>
      <c r="D2820">
        <v>54</v>
      </c>
      <c r="E2820" t="s">
        <v>19</v>
      </c>
      <c r="G2820" t="s">
        <v>479</v>
      </c>
      <c r="H2820" t="s">
        <v>2898</v>
      </c>
      <c r="I2820" s="134" t="s">
        <v>5310</v>
      </c>
      <c r="J2820" t="s">
        <v>2818</v>
      </c>
      <c r="K2820" s="240" t="s">
        <v>956</v>
      </c>
      <c r="P2820">
        <v>9.25</v>
      </c>
      <c r="Q2820">
        <v>128</v>
      </c>
      <c r="R2820">
        <v>1184</v>
      </c>
      <c r="S2820">
        <f>IFERROR(_xlfn.XLOOKUP(tbl_Facturas[[#This Row],[Key_Fact]],tbl_Manifiestos[Key_Manif],tbl_Manifiestos[Pagado a Broker],0),0)</f>
        <v>1101.1200000000001</v>
      </c>
      <c r="T2820">
        <v>2002690.6899999951</v>
      </c>
    </row>
    <row r="2821" spans="1:20" x14ac:dyDescent="0.25">
      <c r="A2821" t="s">
        <v>5839</v>
      </c>
      <c r="B2821" t="str">
        <f>tbl_Facturas[[#This Row],[Factura]] &amp; "|" &amp; tbl_Facturas[[#This Row],[Proyecto OK]] &amp; "|" &amp; TEXT(tbl_Facturas[[#This Row],[Horas o Viaje]],"0.00") &amp; "|" &amp; TEXT(tbl_Facturas[[#This Row],[Costo unitario]],"0.00")</f>
        <v>2650|Chicago Heights|10.25|128.00</v>
      </c>
      <c r="C2821">
        <v>2650</v>
      </c>
      <c r="D2821">
        <v>617</v>
      </c>
      <c r="E2821" t="s">
        <v>27</v>
      </c>
      <c r="G2821" t="s">
        <v>36</v>
      </c>
      <c r="H2821" t="s">
        <v>2899</v>
      </c>
      <c r="I2821" s="134" t="s">
        <v>5310</v>
      </c>
      <c r="J2821" t="s">
        <v>2818</v>
      </c>
      <c r="K2821" s="240" t="s">
        <v>956</v>
      </c>
      <c r="P2821">
        <v>10.25</v>
      </c>
      <c r="Q2821">
        <v>128</v>
      </c>
      <c r="R2821">
        <v>1312</v>
      </c>
      <c r="S2821">
        <f>IFERROR(_xlfn.XLOOKUP(tbl_Facturas[[#This Row],[Key_Fact]],tbl_Manifiestos[Key_Manif],tbl_Manifiestos[Pagado a Broker],0),0)</f>
        <v>1220.1600000000001</v>
      </c>
      <c r="T2821">
        <v>2004002.6899999951</v>
      </c>
    </row>
    <row r="2822" spans="1:20" x14ac:dyDescent="0.25">
      <c r="A2822" t="s">
        <v>5839</v>
      </c>
      <c r="B2822" t="str">
        <f>tbl_Facturas[[#This Row],[Factura]] &amp; "|" &amp; tbl_Facturas[[#This Row],[Proyecto OK]] &amp; "|" &amp; TEXT(tbl_Facturas[[#This Row],[Horas o Viaje]],"0.00") &amp; "|" &amp; TEXT(tbl_Facturas[[#This Row],[Costo unitario]],"0.00")</f>
        <v>2650|Chicago Heights|8.50|128.00</v>
      </c>
      <c r="C2822">
        <v>2650</v>
      </c>
      <c r="D2822">
        <v>54</v>
      </c>
      <c r="E2822" t="s">
        <v>19</v>
      </c>
      <c r="G2822" t="s">
        <v>479</v>
      </c>
      <c r="H2822" t="s">
        <v>2900</v>
      </c>
      <c r="I2822" s="134" t="s">
        <v>5310</v>
      </c>
      <c r="J2822" t="s">
        <v>2818</v>
      </c>
      <c r="K2822" s="240" t="s">
        <v>956</v>
      </c>
      <c r="P2822">
        <v>8.5</v>
      </c>
      <c r="Q2822">
        <v>128</v>
      </c>
      <c r="R2822">
        <v>1088</v>
      </c>
      <c r="S2822">
        <f>IFERROR(_xlfn.XLOOKUP(tbl_Facturas[[#This Row],[Key_Fact]],tbl_Manifiestos[Key_Manif],tbl_Manifiestos[Pagado a Broker],0),0)</f>
        <v>0</v>
      </c>
      <c r="T2822">
        <v>2005090.6899999951</v>
      </c>
    </row>
    <row r="2823" spans="1:20" x14ac:dyDescent="0.25">
      <c r="A2823" t="s">
        <v>5839</v>
      </c>
      <c r="B2823" t="str">
        <f>tbl_Facturas[[#This Row],[Factura]] &amp; "|" &amp; tbl_Facturas[[#This Row],[Proyecto OK]] &amp; "|" &amp; TEXT(tbl_Facturas[[#This Row],[Horas o Viaje]],"0.00") &amp; "|" &amp; TEXT(tbl_Facturas[[#This Row],[Costo unitario]],"0.00")</f>
        <v>2650|Chicago Heights|10.25|128.00</v>
      </c>
      <c r="C2823">
        <v>2650</v>
      </c>
      <c r="D2823">
        <v>356</v>
      </c>
      <c r="E2823" t="s">
        <v>27</v>
      </c>
      <c r="G2823" t="s">
        <v>122</v>
      </c>
      <c r="H2823" t="s">
        <v>2901</v>
      </c>
      <c r="I2823" s="134" t="s">
        <v>5310</v>
      </c>
      <c r="J2823" t="s">
        <v>2818</v>
      </c>
      <c r="K2823" s="240" t="s">
        <v>956</v>
      </c>
      <c r="P2823">
        <v>10.25</v>
      </c>
      <c r="Q2823">
        <v>128</v>
      </c>
      <c r="R2823">
        <v>1312</v>
      </c>
      <c r="S2823">
        <f>IFERROR(_xlfn.XLOOKUP(tbl_Facturas[[#This Row],[Key_Fact]],tbl_Manifiestos[Key_Manif],tbl_Manifiestos[Pagado a Broker],0),0)</f>
        <v>1220.1600000000001</v>
      </c>
      <c r="T2823">
        <v>2006402.6899999951</v>
      </c>
    </row>
    <row r="2824" spans="1:20" x14ac:dyDescent="0.25">
      <c r="A2824" t="s">
        <v>5839</v>
      </c>
      <c r="B2824" t="str">
        <f>tbl_Facturas[[#This Row],[Factura]] &amp; "|" &amp; tbl_Facturas[[#This Row],[Proyecto OK]] &amp; "|" &amp; TEXT(tbl_Facturas[[#This Row],[Horas o Viaje]],"0.00") &amp; "|" &amp; TEXT(tbl_Facturas[[#This Row],[Costo unitario]],"0.00")</f>
        <v>2650|Chicago Heights|9.25|128.00</v>
      </c>
      <c r="C2824">
        <v>2650</v>
      </c>
      <c r="D2824">
        <v>102</v>
      </c>
      <c r="E2824" t="s">
        <v>1264</v>
      </c>
      <c r="G2824" t="s">
        <v>1265</v>
      </c>
      <c r="H2824" t="s">
        <v>2902</v>
      </c>
      <c r="I2824" s="134" t="s">
        <v>5310</v>
      </c>
      <c r="J2824" t="s">
        <v>2818</v>
      </c>
      <c r="K2824" s="240" t="s">
        <v>956</v>
      </c>
      <c r="P2824">
        <v>9.25</v>
      </c>
      <c r="Q2824">
        <v>128</v>
      </c>
      <c r="R2824">
        <v>1184</v>
      </c>
      <c r="S2824">
        <f>IFERROR(_xlfn.XLOOKUP(tbl_Facturas[[#This Row],[Key_Fact]],tbl_Manifiestos[Key_Manif],tbl_Manifiestos[Pagado a Broker],0),0)</f>
        <v>1101.1200000000001</v>
      </c>
      <c r="T2824">
        <v>2007586.6899999951</v>
      </c>
    </row>
    <row r="2825" spans="1:20" x14ac:dyDescent="0.25">
      <c r="A2825" t="s">
        <v>5839</v>
      </c>
      <c r="B2825" t="str">
        <f>tbl_Facturas[[#This Row],[Factura]] &amp; "|" &amp; tbl_Facturas[[#This Row],[Proyecto OK]] &amp; "|" &amp; TEXT(tbl_Facturas[[#This Row],[Horas o Viaje]],"0.00") &amp; "|" &amp; TEXT(tbl_Facturas[[#This Row],[Costo unitario]],"0.00")</f>
        <v>2650|Chicago Heights|8.00|128.00</v>
      </c>
      <c r="C2825">
        <v>2650</v>
      </c>
      <c r="D2825">
        <v>103</v>
      </c>
      <c r="E2825" t="s">
        <v>27</v>
      </c>
      <c r="G2825" t="s">
        <v>284</v>
      </c>
      <c r="H2825" t="s">
        <v>2903</v>
      </c>
      <c r="I2825" s="134" t="s">
        <v>5310</v>
      </c>
      <c r="J2825" t="s">
        <v>2818</v>
      </c>
      <c r="K2825" s="240" t="s">
        <v>956</v>
      </c>
      <c r="P2825">
        <v>8</v>
      </c>
      <c r="Q2825">
        <v>128</v>
      </c>
      <c r="R2825">
        <v>1024</v>
      </c>
      <c r="S2825">
        <f>IFERROR(_xlfn.XLOOKUP(tbl_Facturas[[#This Row],[Key_Fact]],tbl_Manifiestos[Key_Manif],tbl_Manifiestos[Pagado a Broker],0),0)</f>
        <v>952.32</v>
      </c>
      <c r="T2825">
        <v>2008610.6899999951</v>
      </c>
    </row>
    <row r="2826" spans="1:20" x14ac:dyDescent="0.25">
      <c r="A2826" t="s">
        <v>5839</v>
      </c>
      <c r="B2826" t="str">
        <f>tbl_Facturas[[#This Row],[Factura]] &amp; "|" &amp; tbl_Facturas[[#This Row],[Proyecto OK]] &amp; "|" &amp; TEXT(tbl_Facturas[[#This Row],[Horas o Viaje]],"0.00") &amp; "|" &amp; TEXT(tbl_Facturas[[#This Row],[Costo unitario]],"0.00")</f>
        <v>2650|Chicago Heights|10.00|128.00</v>
      </c>
      <c r="C2826">
        <v>2650</v>
      </c>
      <c r="D2826">
        <v>617</v>
      </c>
      <c r="E2826" t="s">
        <v>27</v>
      </c>
      <c r="G2826" t="s">
        <v>36</v>
      </c>
      <c r="H2826" t="s">
        <v>2904</v>
      </c>
      <c r="I2826" s="134" t="s">
        <v>5310</v>
      </c>
      <c r="J2826" t="s">
        <v>2818</v>
      </c>
      <c r="K2826" s="240" t="s">
        <v>956</v>
      </c>
      <c r="P2826">
        <v>10</v>
      </c>
      <c r="Q2826">
        <v>128</v>
      </c>
      <c r="R2826">
        <v>1280</v>
      </c>
      <c r="S2826">
        <f>IFERROR(_xlfn.XLOOKUP(tbl_Facturas[[#This Row],[Key_Fact]],tbl_Manifiestos[Key_Manif],tbl_Manifiestos[Pagado a Broker],0),0)</f>
        <v>1190.4000000000001</v>
      </c>
      <c r="T2826">
        <v>2009890.6899999951</v>
      </c>
    </row>
    <row r="2827" spans="1:20" x14ac:dyDescent="0.25">
      <c r="A2827" t="s">
        <v>5839</v>
      </c>
      <c r="B2827" t="str">
        <f>tbl_Facturas[[#This Row],[Factura]] &amp; "|" &amp; tbl_Facturas[[#This Row],[Proyecto OK]] &amp; "|" &amp; TEXT(tbl_Facturas[[#This Row],[Horas o Viaje]],"0.00") &amp; "|" &amp; TEXT(tbl_Facturas[[#This Row],[Costo unitario]],"0.00")</f>
        <v>2650|Chicago Heights|9.25|128.00</v>
      </c>
      <c r="C2827">
        <v>2650</v>
      </c>
      <c r="D2827">
        <v>617</v>
      </c>
      <c r="E2827" t="s">
        <v>27</v>
      </c>
      <c r="G2827" t="s">
        <v>36</v>
      </c>
      <c r="H2827" t="s">
        <v>2905</v>
      </c>
      <c r="I2827" s="134" t="s">
        <v>5310</v>
      </c>
      <c r="J2827" t="s">
        <v>2818</v>
      </c>
      <c r="K2827" s="240" t="s">
        <v>956</v>
      </c>
      <c r="P2827">
        <v>9.25</v>
      </c>
      <c r="Q2827">
        <v>128</v>
      </c>
      <c r="R2827">
        <v>1184</v>
      </c>
      <c r="S2827">
        <f>IFERROR(_xlfn.XLOOKUP(tbl_Facturas[[#This Row],[Key_Fact]],tbl_Manifiestos[Key_Manif],tbl_Manifiestos[Pagado a Broker],0),0)</f>
        <v>1101.1200000000001</v>
      </c>
      <c r="T2827">
        <v>2011074.6899999951</v>
      </c>
    </row>
    <row r="2828" spans="1:20" x14ac:dyDescent="0.25">
      <c r="A2828" t="s">
        <v>5839</v>
      </c>
      <c r="B2828" t="str">
        <f>tbl_Facturas[[#This Row],[Factura]] &amp; "|" &amp; tbl_Facturas[[#This Row],[Proyecto OK]] &amp; "|" &amp; TEXT(tbl_Facturas[[#This Row],[Horas o Viaje]],"0.00") &amp; "|" &amp; TEXT(tbl_Facturas[[#This Row],[Costo unitario]],"0.00")</f>
        <v>2650|Chicago Heights|8.50|128.00</v>
      </c>
      <c r="C2828">
        <v>2650</v>
      </c>
      <c r="D2828">
        <v>76</v>
      </c>
      <c r="E2828" t="s">
        <v>5309</v>
      </c>
      <c r="G2828" t="s">
        <v>1287</v>
      </c>
      <c r="H2828" t="s">
        <v>2906</v>
      </c>
      <c r="I2828" s="134" t="s">
        <v>5310</v>
      </c>
      <c r="J2828" t="s">
        <v>2818</v>
      </c>
      <c r="K2828" s="240" t="s">
        <v>956</v>
      </c>
      <c r="P2828">
        <v>8.5</v>
      </c>
      <c r="Q2828">
        <v>128</v>
      </c>
      <c r="R2828">
        <v>1088</v>
      </c>
      <c r="S2828">
        <f>IFERROR(_xlfn.XLOOKUP(tbl_Facturas[[#This Row],[Key_Fact]],tbl_Manifiestos[Key_Manif],tbl_Manifiestos[Pagado a Broker],0),0)</f>
        <v>0</v>
      </c>
      <c r="T2828">
        <v>2012162.6899999951</v>
      </c>
    </row>
    <row r="2829" spans="1:20" x14ac:dyDescent="0.25">
      <c r="A2829" t="s">
        <v>5839</v>
      </c>
      <c r="B2829" t="str">
        <f>tbl_Facturas[[#This Row],[Factura]] &amp; "|" &amp; tbl_Facturas[[#This Row],[Proyecto OK]] &amp; "|" &amp; TEXT(tbl_Facturas[[#This Row],[Horas o Viaje]],"0.00") &amp; "|" &amp; TEXT(tbl_Facturas[[#This Row],[Costo unitario]],"0.00")</f>
        <v>2651|Lead Service Replacement Project|7.50|115.50</v>
      </c>
      <c r="C2829">
        <v>2651</v>
      </c>
      <c r="D2829">
        <v>67</v>
      </c>
      <c r="E2829" t="s">
        <v>27</v>
      </c>
      <c r="G2829" t="s">
        <v>28</v>
      </c>
      <c r="H2829" t="s">
        <v>2907</v>
      </c>
      <c r="I2829" s="134" t="s">
        <v>5312</v>
      </c>
      <c r="J2829" t="s">
        <v>2908</v>
      </c>
      <c r="K2829" t="s">
        <v>15</v>
      </c>
      <c r="L2829" t="s">
        <v>5488</v>
      </c>
      <c r="P2829">
        <v>7.5</v>
      </c>
      <c r="Q2829">
        <v>115.5</v>
      </c>
      <c r="R2829">
        <v>866.25</v>
      </c>
      <c r="S2829">
        <f>IFERROR(_xlfn.XLOOKUP(tbl_Facturas[[#This Row],[Key_Fact]],tbl_Manifiestos[Key_Manif],tbl_Manifiestos[Pagado a Broker],0),0)</f>
        <v>805.61250000000007</v>
      </c>
      <c r="T2829">
        <v>2013028.9399999951</v>
      </c>
    </row>
    <row r="2830" spans="1:20" x14ac:dyDescent="0.25">
      <c r="A2830" t="s">
        <v>5839</v>
      </c>
      <c r="B2830" t="str">
        <f>tbl_Facturas[[#This Row],[Factura]] &amp; "|" &amp; tbl_Facturas[[#This Row],[Proyecto OK]] &amp; "|" &amp; TEXT(tbl_Facturas[[#This Row],[Horas o Viaje]],"0.00") &amp; "|" &amp; TEXT(tbl_Facturas[[#This Row],[Costo unitario]],"0.00")</f>
        <v>2652|Glencoe|8.50|115.50</v>
      </c>
      <c r="C2830">
        <v>2652</v>
      </c>
      <c r="D2830">
        <v>308</v>
      </c>
      <c r="E2830" t="s">
        <v>16</v>
      </c>
      <c r="G2830" t="s">
        <v>17</v>
      </c>
      <c r="H2830" t="s">
        <v>2909</v>
      </c>
      <c r="I2830" s="134" t="s">
        <v>5312</v>
      </c>
      <c r="J2830" t="s">
        <v>591</v>
      </c>
      <c r="K2830" t="s">
        <v>591</v>
      </c>
      <c r="P2830">
        <v>8.5</v>
      </c>
      <c r="Q2830">
        <v>115.5</v>
      </c>
      <c r="R2830">
        <v>981.75</v>
      </c>
      <c r="S2830">
        <f>IFERROR(_xlfn.XLOOKUP(tbl_Facturas[[#This Row],[Key_Fact]],tbl_Manifiestos[Key_Manif],tbl_Manifiestos[Pagado a Broker],0),0)</f>
        <v>913.02750000000003</v>
      </c>
      <c r="T2830">
        <v>2014010.6899999951</v>
      </c>
    </row>
    <row r="2831" spans="1:20" x14ac:dyDescent="0.25">
      <c r="A2831" t="s">
        <v>5839</v>
      </c>
      <c r="B2831" t="str">
        <f>tbl_Facturas[[#This Row],[Factura]] &amp; "|" &amp; tbl_Facturas[[#This Row],[Proyecto OK]] &amp; "|" &amp; TEXT(tbl_Facturas[[#This Row],[Horas o Viaje]],"0.00") &amp; "|" &amp; TEXT(tbl_Facturas[[#This Row],[Costo unitario]],"0.00")</f>
        <v>2652|Glencoe|6.50|115.50</v>
      </c>
      <c r="C2831">
        <v>2652</v>
      </c>
      <c r="D2831">
        <v>20</v>
      </c>
      <c r="E2831" t="s">
        <v>5305</v>
      </c>
      <c r="G2831" t="s">
        <v>1232</v>
      </c>
      <c r="H2831" t="s">
        <v>2910</v>
      </c>
      <c r="I2831" s="134" t="s">
        <v>5312</v>
      </c>
      <c r="J2831" t="s">
        <v>591</v>
      </c>
      <c r="K2831" t="s">
        <v>591</v>
      </c>
      <c r="P2831">
        <v>6.5</v>
      </c>
      <c r="Q2831">
        <v>115.5</v>
      </c>
      <c r="R2831">
        <v>750.75</v>
      </c>
      <c r="S2831">
        <f>IFERROR(_xlfn.XLOOKUP(tbl_Facturas[[#This Row],[Key_Fact]],tbl_Manifiestos[Key_Manif],tbl_Manifiestos[Pagado a Broker],0),0)</f>
        <v>698.19749999999999</v>
      </c>
      <c r="T2831">
        <v>2014761.4399999951</v>
      </c>
    </row>
    <row r="2832" spans="1:20" x14ac:dyDescent="0.25">
      <c r="A2832" t="s">
        <v>5839</v>
      </c>
      <c r="B2832" t="str">
        <f>tbl_Facturas[[#This Row],[Factura]] &amp; "|" &amp; tbl_Facturas[[#This Row],[Proyecto OK]] &amp; "|" &amp; TEXT(tbl_Facturas[[#This Row],[Horas o Viaje]],"0.00") &amp; "|" &amp; TEXT(tbl_Facturas[[#This Row],[Costo unitario]],"0.00")</f>
        <v>2652|Glencoe|6.50|115.50</v>
      </c>
      <c r="C2832">
        <v>2652</v>
      </c>
      <c r="D2832">
        <v>617</v>
      </c>
      <c r="E2832" t="s">
        <v>27</v>
      </c>
      <c r="G2832" t="s">
        <v>36</v>
      </c>
      <c r="H2832" t="s">
        <v>2911</v>
      </c>
      <c r="I2832" s="134" t="s">
        <v>5312</v>
      </c>
      <c r="J2832" t="s">
        <v>591</v>
      </c>
      <c r="K2832" t="s">
        <v>591</v>
      </c>
      <c r="P2832">
        <v>6.5</v>
      </c>
      <c r="Q2832">
        <v>115.5</v>
      </c>
      <c r="R2832">
        <v>750.75</v>
      </c>
      <c r="S2832">
        <f>IFERROR(_xlfn.XLOOKUP(tbl_Facturas[[#This Row],[Key_Fact]],tbl_Manifiestos[Key_Manif],tbl_Manifiestos[Pagado a Broker],0),0)</f>
        <v>698.19749999999999</v>
      </c>
      <c r="T2832">
        <v>2015512.1899999951</v>
      </c>
    </row>
    <row r="2833" spans="1:20" x14ac:dyDescent="0.25">
      <c r="A2833" t="s">
        <v>5839</v>
      </c>
      <c r="B2833" t="str">
        <f>tbl_Facturas[[#This Row],[Factura]] &amp; "|" &amp; tbl_Facturas[[#This Row],[Proyecto OK]] &amp; "|" &amp; TEXT(tbl_Facturas[[#This Row],[Horas o Viaje]],"0.00") &amp; "|" &amp; TEXT(tbl_Facturas[[#This Row],[Costo unitario]],"0.00")</f>
        <v>2652|Glencoe|8.00|115.50</v>
      </c>
      <c r="C2833">
        <v>2652</v>
      </c>
      <c r="D2833">
        <v>308</v>
      </c>
      <c r="E2833" t="s">
        <v>16</v>
      </c>
      <c r="G2833" t="s">
        <v>17</v>
      </c>
      <c r="H2833" t="s">
        <v>2912</v>
      </c>
      <c r="I2833" s="134" t="s">
        <v>5312</v>
      </c>
      <c r="J2833" t="s">
        <v>591</v>
      </c>
      <c r="K2833" t="s">
        <v>591</v>
      </c>
      <c r="P2833">
        <v>8</v>
      </c>
      <c r="Q2833">
        <v>115.5</v>
      </c>
      <c r="R2833">
        <v>924</v>
      </c>
      <c r="S2833">
        <f>IFERROR(_xlfn.XLOOKUP(tbl_Facturas[[#This Row],[Key_Fact]],tbl_Manifiestos[Key_Manif],tbl_Manifiestos[Pagado a Broker],0),0)</f>
        <v>859.32</v>
      </c>
      <c r="T2833">
        <v>2016436.1899999951</v>
      </c>
    </row>
    <row r="2834" spans="1:20" x14ac:dyDescent="0.25">
      <c r="A2834" t="s">
        <v>5839</v>
      </c>
      <c r="B2834" t="str">
        <f>tbl_Facturas[[#This Row],[Factura]] &amp; "|" &amp; tbl_Facturas[[#This Row],[Proyecto OK]] &amp; "|" &amp; TEXT(tbl_Facturas[[#This Row],[Horas o Viaje]],"0.00") &amp; "|" &amp; TEXT(tbl_Facturas[[#This Row],[Costo unitario]],"0.00")</f>
        <v>2652|Glencoe|7.50|115.50</v>
      </c>
      <c r="C2834">
        <v>2652</v>
      </c>
      <c r="D2834">
        <v>20</v>
      </c>
      <c r="E2834" t="s">
        <v>5305</v>
      </c>
      <c r="G2834" t="s">
        <v>1232</v>
      </c>
      <c r="H2834" t="s">
        <v>2913</v>
      </c>
      <c r="I2834" s="134" t="s">
        <v>5312</v>
      </c>
      <c r="J2834" t="s">
        <v>591</v>
      </c>
      <c r="K2834" t="s">
        <v>591</v>
      </c>
      <c r="P2834">
        <v>7.5</v>
      </c>
      <c r="Q2834">
        <v>115.5</v>
      </c>
      <c r="R2834">
        <v>866.25</v>
      </c>
      <c r="S2834">
        <f>IFERROR(_xlfn.XLOOKUP(tbl_Facturas[[#This Row],[Key_Fact]],tbl_Manifiestos[Key_Manif],tbl_Manifiestos[Pagado a Broker],0),0)</f>
        <v>0</v>
      </c>
      <c r="T2834">
        <v>2017302.4399999951</v>
      </c>
    </row>
    <row r="2835" spans="1:20" x14ac:dyDescent="0.25">
      <c r="A2835" t="s">
        <v>5839</v>
      </c>
      <c r="B2835" t="str">
        <f>tbl_Facturas[[#This Row],[Factura]] &amp; "|" &amp; tbl_Facturas[[#This Row],[Proyecto OK]] &amp; "|" &amp; TEXT(tbl_Facturas[[#This Row],[Horas o Viaje]],"0.00") &amp; "|" &amp; TEXT(tbl_Facturas[[#This Row],[Costo unitario]],"0.00")</f>
        <v>2652|Glencoe|8.00|115.50</v>
      </c>
      <c r="C2835">
        <v>2652</v>
      </c>
      <c r="D2835">
        <v>308</v>
      </c>
      <c r="E2835" t="s">
        <v>16</v>
      </c>
      <c r="G2835" t="s">
        <v>17</v>
      </c>
      <c r="H2835" t="s">
        <v>2914</v>
      </c>
      <c r="I2835" s="134" t="s">
        <v>5312</v>
      </c>
      <c r="J2835" t="s">
        <v>591</v>
      </c>
      <c r="K2835" t="s">
        <v>591</v>
      </c>
      <c r="P2835">
        <v>8</v>
      </c>
      <c r="Q2835">
        <v>115.5</v>
      </c>
      <c r="R2835">
        <v>924</v>
      </c>
      <c r="S2835">
        <f>IFERROR(_xlfn.XLOOKUP(tbl_Facturas[[#This Row],[Key_Fact]],tbl_Manifiestos[Key_Manif],tbl_Manifiestos[Pagado a Broker],0),0)</f>
        <v>859.32</v>
      </c>
      <c r="T2835">
        <v>2018226.4399999951</v>
      </c>
    </row>
    <row r="2836" spans="1:20" x14ac:dyDescent="0.25">
      <c r="A2836" t="s">
        <v>5839</v>
      </c>
      <c r="B2836" t="str">
        <f>tbl_Facturas[[#This Row],[Factura]] &amp; "|" &amp; tbl_Facturas[[#This Row],[Proyecto OK]] &amp; "|" &amp; TEXT(tbl_Facturas[[#This Row],[Horas o Viaje]],"0.00") &amp; "|" &amp; TEXT(tbl_Facturas[[#This Row],[Costo unitario]],"0.00")</f>
        <v>2652|Glencoe|8.00|115.50</v>
      </c>
      <c r="C2836">
        <v>2652</v>
      </c>
      <c r="D2836">
        <v>606</v>
      </c>
      <c r="E2836" t="s">
        <v>5305</v>
      </c>
      <c r="G2836" t="s">
        <v>1291</v>
      </c>
      <c r="H2836" t="s">
        <v>2915</v>
      </c>
      <c r="I2836" s="134" t="s">
        <v>5312</v>
      </c>
      <c r="J2836" t="s">
        <v>591</v>
      </c>
      <c r="K2836" t="s">
        <v>591</v>
      </c>
      <c r="P2836">
        <v>8</v>
      </c>
      <c r="Q2836">
        <v>115.5</v>
      </c>
      <c r="R2836">
        <v>924</v>
      </c>
      <c r="S2836">
        <f>IFERROR(_xlfn.XLOOKUP(tbl_Facturas[[#This Row],[Key_Fact]],tbl_Manifiestos[Key_Manif],tbl_Manifiestos[Pagado a Broker],0),0)</f>
        <v>859.32</v>
      </c>
      <c r="T2836">
        <v>2019150.4399999951</v>
      </c>
    </row>
    <row r="2837" spans="1:20" x14ac:dyDescent="0.25">
      <c r="A2837" t="s">
        <v>5839</v>
      </c>
      <c r="B2837" t="str">
        <f>tbl_Facturas[[#This Row],[Factura]] &amp; "|" &amp; tbl_Facturas[[#This Row],[Proyecto OK]] &amp; "|" &amp; TEXT(tbl_Facturas[[#This Row],[Horas o Viaje]],"0.00") &amp; "|" &amp; TEXT(tbl_Facturas[[#This Row],[Costo unitario]],"0.00")</f>
        <v>2652|Glencoe|9.50|115.50</v>
      </c>
      <c r="C2837">
        <v>2652</v>
      </c>
      <c r="D2837">
        <v>108</v>
      </c>
      <c r="E2837" t="s">
        <v>5916</v>
      </c>
      <c r="G2837" t="s">
        <v>99</v>
      </c>
      <c r="H2837" t="s">
        <v>2916</v>
      </c>
      <c r="I2837" s="134" t="s">
        <v>5312</v>
      </c>
      <c r="J2837" t="s">
        <v>591</v>
      </c>
      <c r="K2837" t="s">
        <v>591</v>
      </c>
      <c r="P2837">
        <v>9.5</v>
      </c>
      <c r="Q2837">
        <v>115.5</v>
      </c>
      <c r="R2837">
        <v>1097.25</v>
      </c>
      <c r="S2837">
        <f>IFERROR(_xlfn.XLOOKUP(tbl_Facturas[[#This Row],[Key_Fact]],tbl_Manifiestos[Key_Manif],tbl_Manifiestos[Pagado a Broker],0),0)</f>
        <v>0</v>
      </c>
      <c r="T2837">
        <v>2020247.6899999951</v>
      </c>
    </row>
    <row r="2838" spans="1:20" x14ac:dyDescent="0.25">
      <c r="A2838" t="s">
        <v>5839</v>
      </c>
      <c r="B2838" t="str">
        <f>tbl_Facturas[[#This Row],[Factura]] &amp; "|" &amp; tbl_Facturas[[#This Row],[Proyecto OK]] &amp; "|" &amp; TEXT(tbl_Facturas[[#This Row],[Horas o Viaje]],"0.00") &amp; "|" &amp; TEXT(tbl_Facturas[[#This Row],[Costo unitario]],"0.00")</f>
        <v>2652|Glencoe|8.00|115.50</v>
      </c>
      <c r="C2838">
        <v>2652</v>
      </c>
      <c r="D2838">
        <v>308</v>
      </c>
      <c r="E2838" t="s">
        <v>16</v>
      </c>
      <c r="G2838" t="s">
        <v>17</v>
      </c>
      <c r="H2838" t="s">
        <v>2917</v>
      </c>
      <c r="I2838" s="134" t="s">
        <v>5312</v>
      </c>
      <c r="J2838" t="s">
        <v>591</v>
      </c>
      <c r="K2838" t="s">
        <v>591</v>
      </c>
      <c r="P2838">
        <v>8</v>
      </c>
      <c r="Q2838">
        <v>115.5</v>
      </c>
      <c r="R2838">
        <v>924</v>
      </c>
      <c r="S2838">
        <f>IFERROR(_xlfn.XLOOKUP(tbl_Facturas[[#This Row],[Key_Fact]],tbl_Manifiestos[Key_Manif],tbl_Manifiestos[Pagado a Broker],0),0)</f>
        <v>859.32</v>
      </c>
      <c r="T2838">
        <v>2021171.6899999951</v>
      </c>
    </row>
    <row r="2839" spans="1:20" x14ac:dyDescent="0.25">
      <c r="A2839" t="s">
        <v>5839</v>
      </c>
      <c r="B2839" t="str">
        <f>tbl_Facturas[[#This Row],[Factura]] &amp; "|" &amp; tbl_Facturas[[#This Row],[Proyecto OK]] &amp; "|" &amp; TEXT(tbl_Facturas[[#This Row],[Horas o Viaje]],"0.00") &amp; "|" &amp; TEXT(tbl_Facturas[[#This Row],[Costo unitario]],"0.00")</f>
        <v>2652|Glencoe|8.50|115.50</v>
      </c>
      <c r="C2839">
        <v>2652</v>
      </c>
      <c r="D2839">
        <v>108</v>
      </c>
      <c r="E2839" t="s">
        <v>5916</v>
      </c>
      <c r="G2839" t="s">
        <v>99</v>
      </c>
      <c r="H2839" t="s">
        <v>2918</v>
      </c>
      <c r="I2839" s="134" t="s">
        <v>5312</v>
      </c>
      <c r="J2839" t="s">
        <v>591</v>
      </c>
      <c r="K2839" t="s">
        <v>591</v>
      </c>
      <c r="P2839">
        <v>8.5</v>
      </c>
      <c r="Q2839">
        <v>115.5</v>
      </c>
      <c r="R2839">
        <v>981.75</v>
      </c>
      <c r="S2839">
        <f>IFERROR(_xlfn.XLOOKUP(tbl_Facturas[[#This Row],[Key_Fact]],tbl_Manifiestos[Key_Manif],tbl_Manifiestos[Pagado a Broker],0),0)</f>
        <v>913.02750000000003</v>
      </c>
      <c r="T2839">
        <v>2022153.4399999951</v>
      </c>
    </row>
    <row r="2840" spans="1:20" x14ac:dyDescent="0.25">
      <c r="A2840" t="s">
        <v>5839</v>
      </c>
      <c r="B2840" t="str">
        <f>tbl_Facturas[[#This Row],[Factura]] &amp; "|" &amp; tbl_Facturas[[#This Row],[Proyecto OK]] &amp; "|" &amp; TEXT(tbl_Facturas[[#This Row],[Horas o Viaje]],"0.00") &amp; "|" &amp; TEXT(tbl_Facturas[[#This Row],[Costo unitario]],"0.00")</f>
        <v>2652|Glencoe|8.00|115.50</v>
      </c>
      <c r="C2840">
        <v>2652</v>
      </c>
      <c r="D2840">
        <v>308</v>
      </c>
      <c r="E2840" t="s">
        <v>16</v>
      </c>
      <c r="G2840" t="s">
        <v>17</v>
      </c>
      <c r="H2840" t="s">
        <v>2919</v>
      </c>
      <c r="I2840" s="134" t="s">
        <v>5312</v>
      </c>
      <c r="J2840" t="s">
        <v>591</v>
      </c>
      <c r="K2840" t="s">
        <v>591</v>
      </c>
      <c r="P2840">
        <v>8</v>
      </c>
      <c r="Q2840">
        <v>115.5</v>
      </c>
      <c r="R2840">
        <v>924</v>
      </c>
      <c r="S2840">
        <f>IFERROR(_xlfn.XLOOKUP(tbl_Facturas[[#This Row],[Key_Fact]],tbl_Manifiestos[Key_Manif],tbl_Manifiestos[Pagado a Broker],0),0)</f>
        <v>859.32</v>
      </c>
      <c r="T2840">
        <v>2023077.4399999951</v>
      </c>
    </row>
    <row r="2841" spans="1:20" x14ac:dyDescent="0.25">
      <c r="A2841" t="s">
        <v>5839</v>
      </c>
      <c r="B2841" t="str">
        <f>tbl_Facturas[[#This Row],[Factura]] &amp; "|" &amp; tbl_Facturas[[#This Row],[Proyecto OK]] &amp; "|" &amp; TEXT(tbl_Facturas[[#This Row],[Horas o Viaje]],"0.00") &amp; "|" &amp; TEXT(tbl_Facturas[[#This Row],[Costo unitario]],"0.00")</f>
        <v>2652|Glencoe|8.00|115.50</v>
      </c>
      <c r="C2841">
        <v>2652</v>
      </c>
      <c r="D2841">
        <v>108</v>
      </c>
      <c r="E2841" t="s">
        <v>5916</v>
      </c>
      <c r="G2841" t="s">
        <v>99</v>
      </c>
      <c r="H2841" t="s">
        <v>2920</v>
      </c>
      <c r="I2841" s="134" t="s">
        <v>5312</v>
      </c>
      <c r="J2841" t="s">
        <v>591</v>
      </c>
      <c r="K2841" t="s">
        <v>591</v>
      </c>
      <c r="P2841">
        <v>8</v>
      </c>
      <c r="Q2841">
        <v>115.5</v>
      </c>
      <c r="R2841">
        <v>924</v>
      </c>
      <c r="S2841">
        <f>IFERROR(_xlfn.XLOOKUP(tbl_Facturas[[#This Row],[Key_Fact]],tbl_Manifiestos[Key_Manif],tbl_Manifiestos[Pagado a Broker],0),0)</f>
        <v>859.32</v>
      </c>
      <c r="T2841">
        <v>2024001.4399999951</v>
      </c>
    </row>
    <row r="2842" spans="1:20" x14ac:dyDescent="0.25">
      <c r="A2842" t="s">
        <v>5839</v>
      </c>
      <c r="B2842" t="str">
        <f>tbl_Facturas[[#This Row],[Factura]] &amp; "|" &amp; tbl_Facturas[[#This Row],[Proyecto OK]] &amp; "|" &amp; TEXT(tbl_Facturas[[#This Row],[Horas o Viaje]],"0.00") &amp; "|" &amp; TEXT(tbl_Facturas[[#This Row],[Costo unitario]],"0.00")</f>
        <v>2652|Glencoe|8.00|115.50</v>
      </c>
      <c r="C2842">
        <v>2652</v>
      </c>
      <c r="D2842">
        <v>108</v>
      </c>
      <c r="E2842" t="s">
        <v>5916</v>
      </c>
      <c r="G2842" t="s">
        <v>99</v>
      </c>
      <c r="H2842" t="s">
        <v>2921</v>
      </c>
      <c r="I2842" s="134" t="s">
        <v>5312</v>
      </c>
      <c r="J2842" t="s">
        <v>591</v>
      </c>
      <c r="K2842" t="s">
        <v>591</v>
      </c>
      <c r="P2842">
        <v>8</v>
      </c>
      <c r="Q2842">
        <v>115.5</v>
      </c>
      <c r="R2842">
        <v>924</v>
      </c>
      <c r="S2842">
        <f>IFERROR(_xlfn.XLOOKUP(tbl_Facturas[[#This Row],[Key_Fact]],tbl_Manifiestos[Key_Manif],tbl_Manifiestos[Pagado a Broker],0),0)</f>
        <v>859.32</v>
      </c>
      <c r="T2842">
        <v>2024925.4399999951</v>
      </c>
    </row>
    <row r="2843" spans="1:20" x14ac:dyDescent="0.25">
      <c r="A2843" t="s">
        <v>5839</v>
      </c>
      <c r="B2843" t="str">
        <f>tbl_Facturas[[#This Row],[Factura]] &amp; "|" &amp; tbl_Facturas[[#This Row],[Proyecto OK]] &amp; "|" &amp; TEXT(tbl_Facturas[[#This Row],[Horas o Viaje]],"0.00") &amp; "|" &amp; TEXT(tbl_Facturas[[#This Row],[Costo unitario]],"0.00")</f>
        <v>2652|Glencoe|9.25|115.50</v>
      </c>
      <c r="C2843">
        <v>2652</v>
      </c>
      <c r="D2843">
        <v>108</v>
      </c>
      <c r="E2843" t="s">
        <v>5916</v>
      </c>
      <c r="G2843" t="s">
        <v>99</v>
      </c>
      <c r="H2843" t="s">
        <v>2922</v>
      </c>
      <c r="I2843" s="134" t="s">
        <v>5312</v>
      </c>
      <c r="J2843" t="s">
        <v>591</v>
      </c>
      <c r="K2843" t="s">
        <v>591</v>
      </c>
      <c r="P2843">
        <v>9.25</v>
      </c>
      <c r="Q2843">
        <v>115.5</v>
      </c>
      <c r="R2843">
        <v>1068.3800000000001</v>
      </c>
      <c r="S2843">
        <f>IFERROR(_xlfn.XLOOKUP(tbl_Facturas[[#This Row],[Key_Fact]],tbl_Manifiestos[Key_Manif],tbl_Manifiestos[Pagado a Broker],0),0)</f>
        <v>993.58875</v>
      </c>
      <c r="T2843">
        <v>2025993.8199999949</v>
      </c>
    </row>
    <row r="2844" spans="1:20" x14ac:dyDescent="0.25">
      <c r="A2844" t="s">
        <v>5839</v>
      </c>
      <c r="B2844" t="str">
        <f>tbl_Facturas[[#This Row],[Factura]] &amp; "|" &amp; tbl_Facturas[[#This Row],[Proyecto OK]] &amp; "|" &amp; TEXT(tbl_Facturas[[#This Row],[Horas o Viaje]],"0.00") &amp; "|" &amp; TEXT(tbl_Facturas[[#This Row],[Costo unitario]],"0.00")</f>
        <v>2652|Glencoe|6.50|115.50</v>
      </c>
      <c r="C2844">
        <v>2652</v>
      </c>
      <c r="D2844">
        <v>229</v>
      </c>
      <c r="E2844" t="s">
        <v>5309</v>
      </c>
      <c r="G2844" t="s">
        <v>1235</v>
      </c>
      <c r="H2844" t="s">
        <v>2923</v>
      </c>
      <c r="I2844" s="134" t="s">
        <v>5312</v>
      </c>
      <c r="J2844" t="s">
        <v>591</v>
      </c>
      <c r="K2844" t="s">
        <v>591</v>
      </c>
      <c r="P2844">
        <v>6.5</v>
      </c>
      <c r="Q2844">
        <v>115.5</v>
      </c>
      <c r="R2844">
        <v>750.75</v>
      </c>
      <c r="S2844">
        <f>IFERROR(_xlfn.XLOOKUP(tbl_Facturas[[#This Row],[Key_Fact]],tbl_Manifiestos[Key_Manif],tbl_Manifiestos[Pagado a Broker],0),0)</f>
        <v>698.19749999999999</v>
      </c>
      <c r="T2844">
        <v>2026744.5699999949</v>
      </c>
    </row>
    <row r="2845" spans="1:20" x14ac:dyDescent="0.25">
      <c r="A2845" t="s">
        <v>5839</v>
      </c>
      <c r="B2845" t="str">
        <f>tbl_Facturas[[#This Row],[Factura]] &amp; "|" &amp; tbl_Facturas[[#This Row],[Proyecto OK]] &amp; "|" &amp; TEXT(tbl_Facturas[[#This Row],[Horas o Viaje]],"0.00") &amp; "|" &amp; TEXT(tbl_Facturas[[#This Row],[Costo unitario]],"0.00")</f>
        <v>2652|Glencoe|7.75|115.50</v>
      </c>
      <c r="C2845">
        <v>2652</v>
      </c>
      <c r="D2845">
        <v>229</v>
      </c>
      <c r="E2845" t="s">
        <v>5309</v>
      </c>
      <c r="G2845" t="s">
        <v>1235</v>
      </c>
      <c r="H2845" t="s">
        <v>2924</v>
      </c>
      <c r="I2845" s="134" t="s">
        <v>5312</v>
      </c>
      <c r="J2845" t="s">
        <v>591</v>
      </c>
      <c r="K2845" t="s">
        <v>591</v>
      </c>
      <c r="P2845">
        <v>7.75</v>
      </c>
      <c r="Q2845">
        <v>115.5</v>
      </c>
      <c r="R2845">
        <v>895.13</v>
      </c>
      <c r="S2845">
        <f>IFERROR(_xlfn.XLOOKUP(tbl_Facturas[[#This Row],[Key_Fact]],tbl_Manifiestos[Key_Manif],tbl_Manifiestos[Pagado a Broker],0),0)</f>
        <v>0</v>
      </c>
      <c r="T2845">
        <v>2027639.6999999951</v>
      </c>
    </row>
    <row r="2846" spans="1:20" x14ac:dyDescent="0.25">
      <c r="A2846" t="s">
        <v>5839</v>
      </c>
      <c r="B2846" t="str">
        <f>tbl_Facturas[[#This Row],[Factura]] &amp; "|" &amp; tbl_Facturas[[#This Row],[Proyecto OK]] &amp; "|" &amp; TEXT(tbl_Facturas[[#This Row],[Horas o Viaje]],"0.00") &amp; "|" &amp; TEXT(tbl_Facturas[[#This Row],[Costo unitario]],"0.00")</f>
        <v>2653|Lead Replacement Service|11.00|110.00</v>
      </c>
      <c r="C2846">
        <v>2653</v>
      </c>
      <c r="D2846">
        <v>708</v>
      </c>
      <c r="E2846" t="s">
        <v>27</v>
      </c>
      <c r="G2846" t="s">
        <v>841</v>
      </c>
      <c r="H2846" t="s">
        <v>2925</v>
      </c>
      <c r="I2846" s="134" t="s">
        <v>5306</v>
      </c>
      <c r="J2846" t="s">
        <v>30</v>
      </c>
      <c r="K2846" t="s">
        <v>5903</v>
      </c>
      <c r="L2846">
        <v>3347</v>
      </c>
      <c r="P2846">
        <v>11</v>
      </c>
      <c r="Q2846">
        <v>110</v>
      </c>
      <c r="R2846">
        <v>1210</v>
      </c>
      <c r="S2846">
        <f>IFERROR(_xlfn.XLOOKUP(tbl_Facturas[[#This Row],[Key_Fact]],tbl_Manifiestos[Key_Manif],tbl_Manifiestos[Pagado a Broker],0),0)</f>
        <v>1125.3</v>
      </c>
      <c r="T2846">
        <v>2028849.6999999951</v>
      </c>
    </row>
    <row r="2847" spans="1:20" x14ac:dyDescent="0.25">
      <c r="A2847" t="s">
        <v>5839</v>
      </c>
      <c r="B2847" t="str">
        <f>tbl_Facturas[[#This Row],[Factura]] &amp; "|" &amp; tbl_Facturas[[#This Row],[Proyecto OK]] &amp; "|" &amp; TEXT(tbl_Facturas[[#This Row],[Horas o Viaje]],"0.00") &amp; "|" &amp; TEXT(tbl_Facturas[[#This Row],[Costo unitario]],"0.00")</f>
        <v>2653|Lead Replacement Service|11.00|110.00</v>
      </c>
      <c r="C2847">
        <v>2653</v>
      </c>
      <c r="D2847">
        <v>708</v>
      </c>
      <c r="E2847" t="s">
        <v>27</v>
      </c>
      <c r="G2847" t="s">
        <v>841</v>
      </c>
      <c r="H2847" t="s">
        <v>2926</v>
      </c>
      <c r="I2847" s="134" t="s">
        <v>5306</v>
      </c>
      <c r="J2847" t="s">
        <v>30</v>
      </c>
      <c r="K2847" t="s">
        <v>5903</v>
      </c>
      <c r="L2847">
        <v>3347</v>
      </c>
      <c r="P2847">
        <v>11</v>
      </c>
      <c r="Q2847">
        <v>110</v>
      </c>
      <c r="R2847">
        <v>1210</v>
      </c>
      <c r="S2847">
        <f>IFERROR(_xlfn.XLOOKUP(tbl_Facturas[[#This Row],[Key_Fact]],tbl_Manifiestos[Key_Manif],tbl_Manifiestos[Pagado a Broker],0),0)</f>
        <v>1125.3</v>
      </c>
      <c r="T2847">
        <v>2030059.6999999951</v>
      </c>
    </row>
    <row r="2848" spans="1:20" x14ac:dyDescent="0.25">
      <c r="A2848" t="s">
        <v>5839</v>
      </c>
      <c r="B2848" t="str">
        <f>tbl_Facturas[[#This Row],[Factura]] &amp; "|" &amp; tbl_Facturas[[#This Row],[Proyecto OK]] &amp; "|" &amp; TEXT(tbl_Facturas[[#This Row],[Horas o Viaje]],"0.00") &amp; "|" &amp; TEXT(tbl_Facturas[[#This Row],[Costo unitario]],"0.00")</f>
        <v>2653|Lead Replacement Service|9.50|110.00</v>
      </c>
      <c r="C2848">
        <v>2653</v>
      </c>
      <c r="D2848">
        <v>708</v>
      </c>
      <c r="E2848" t="s">
        <v>27</v>
      </c>
      <c r="G2848" t="s">
        <v>841</v>
      </c>
      <c r="H2848" t="s">
        <v>2927</v>
      </c>
      <c r="I2848" s="134" t="s">
        <v>5306</v>
      </c>
      <c r="J2848" t="s">
        <v>30</v>
      </c>
      <c r="K2848" t="s">
        <v>5903</v>
      </c>
      <c r="L2848">
        <v>3347</v>
      </c>
      <c r="P2848">
        <v>9.5</v>
      </c>
      <c r="Q2848">
        <v>110</v>
      </c>
      <c r="R2848">
        <v>1045</v>
      </c>
      <c r="S2848">
        <f>IFERROR(_xlfn.XLOOKUP(tbl_Facturas[[#This Row],[Key_Fact]],tbl_Manifiestos[Key_Manif],tbl_Manifiestos[Pagado a Broker],0),0)</f>
        <v>971.85</v>
      </c>
      <c r="T2848">
        <v>2031104.6999999951</v>
      </c>
    </row>
    <row r="2849" spans="1:20" x14ac:dyDescent="0.25">
      <c r="A2849" t="s">
        <v>5839</v>
      </c>
      <c r="B2849" t="str">
        <f>tbl_Facturas[[#This Row],[Factura]] &amp; "|" &amp; tbl_Facturas[[#This Row],[Proyecto OK]] &amp; "|" &amp; TEXT(tbl_Facturas[[#This Row],[Horas o Viaje]],"0.00") &amp; "|" &amp; TEXT(tbl_Facturas[[#This Row],[Costo unitario]],"0.00")</f>
        <v>2653|Lead Replacement Service|10.50|110.00</v>
      </c>
      <c r="C2849">
        <v>2653</v>
      </c>
      <c r="D2849">
        <v>708</v>
      </c>
      <c r="E2849" t="s">
        <v>27</v>
      </c>
      <c r="G2849" t="s">
        <v>841</v>
      </c>
      <c r="H2849" t="s">
        <v>2928</v>
      </c>
      <c r="I2849" s="134" t="s">
        <v>5306</v>
      </c>
      <c r="J2849" t="s">
        <v>30</v>
      </c>
      <c r="K2849" t="s">
        <v>5903</v>
      </c>
      <c r="L2849">
        <v>3347</v>
      </c>
      <c r="P2849">
        <v>10.5</v>
      </c>
      <c r="Q2849">
        <v>110</v>
      </c>
      <c r="R2849">
        <v>1155</v>
      </c>
      <c r="S2849">
        <f>IFERROR(_xlfn.XLOOKUP(tbl_Facturas[[#This Row],[Key_Fact]],tbl_Manifiestos[Key_Manif],tbl_Manifiestos[Pagado a Broker],0),0)</f>
        <v>1074.1500000000001</v>
      </c>
      <c r="T2849">
        <v>2032259.6999999951</v>
      </c>
    </row>
    <row r="2850" spans="1:20" x14ac:dyDescent="0.25">
      <c r="A2850" t="s">
        <v>5839</v>
      </c>
      <c r="B2850" t="str">
        <f>tbl_Facturas[[#This Row],[Factura]] &amp; "|" &amp; tbl_Facturas[[#This Row],[Proyecto OK]] &amp; "|" &amp; TEXT(tbl_Facturas[[#This Row],[Horas o Viaje]],"0.00") &amp; "|" &amp; TEXT(tbl_Facturas[[#This Row],[Costo unitario]],"0.00")</f>
        <v>2653|Lead Replacement Service|12.00|110.00</v>
      </c>
      <c r="C2850">
        <v>2653</v>
      </c>
      <c r="D2850">
        <v>708</v>
      </c>
      <c r="E2850" t="s">
        <v>27</v>
      </c>
      <c r="G2850" t="s">
        <v>841</v>
      </c>
      <c r="H2850" t="s">
        <v>2929</v>
      </c>
      <c r="I2850" s="134" t="s">
        <v>5306</v>
      </c>
      <c r="J2850" t="s">
        <v>30</v>
      </c>
      <c r="K2850" t="s">
        <v>5903</v>
      </c>
      <c r="L2850">
        <v>3347</v>
      </c>
      <c r="P2850">
        <v>12</v>
      </c>
      <c r="Q2850">
        <v>110</v>
      </c>
      <c r="R2850">
        <v>1320</v>
      </c>
      <c r="S2850">
        <f>IFERROR(_xlfn.XLOOKUP(tbl_Facturas[[#This Row],[Key_Fact]],tbl_Manifiestos[Key_Manif],tbl_Manifiestos[Pagado a Broker],0),0)</f>
        <v>1227.6000000000001</v>
      </c>
      <c r="T2850">
        <v>2033579.6999999951</v>
      </c>
    </row>
    <row r="2851" spans="1:20" x14ac:dyDescent="0.25">
      <c r="A2851" t="s">
        <v>5839</v>
      </c>
      <c r="B2851" t="str">
        <f>tbl_Facturas[[#This Row],[Factura]] &amp; "|" &amp; tbl_Facturas[[#This Row],[Proyecto OK]] &amp; "|" &amp; TEXT(tbl_Facturas[[#This Row],[Horas o Viaje]],"0.00") &amp; "|" &amp; TEXT(tbl_Facturas[[#This Row],[Costo unitario]],"0.00")</f>
        <v>2654|Lead Replacement Service|9.25|110.00</v>
      </c>
      <c r="C2851">
        <v>2654</v>
      </c>
      <c r="D2851">
        <v>19</v>
      </c>
      <c r="E2851" t="s">
        <v>12</v>
      </c>
      <c r="G2851" t="s">
        <v>24</v>
      </c>
      <c r="H2851" t="s">
        <v>2930</v>
      </c>
      <c r="I2851" s="134" t="s">
        <v>5306</v>
      </c>
      <c r="J2851" t="s">
        <v>828</v>
      </c>
      <c r="K2851" t="s">
        <v>5903</v>
      </c>
      <c r="L2851">
        <v>3365</v>
      </c>
      <c r="P2851">
        <v>9.25</v>
      </c>
      <c r="Q2851">
        <v>110</v>
      </c>
      <c r="R2851">
        <v>1017.5</v>
      </c>
      <c r="S2851">
        <f>IFERROR(_xlfn.XLOOKUP(tbl_Facturas[[#This Row],[Key_Fact]],tbl_Manifiestos[Key_Manif],tbl_Manifiestos[Pagado a Broker],0),0)</f>
        <v>946.27500000000009</v>
      </c>
      <c r="T2851">
        <v>2034597.1999999951</v>
      </c>
    </row>
    <row r="2852" spans="1:20" x14ac:dyDescent="0.25">
      <c r="A2852" t="s">
        <v>5839</v>
      </c>
      <c r="B2852" t="str">
        <f>tbl_Facturas[[#This Row],[Factura]] &amp; "|" &amp; tbl_Facturas[[#This Row],[Proyecto OK]] &amp; "|" &amp; TEXT(tbl_Facturas[[#This Row],[Horas o Viaje]],"0.00") &amp; "|" &amp; TEXT(tbl_Facturas[[#This Row],[Costo unitario]],"0.00")</f>
        <v>2654|Lead Replacement Service|8.50|110.00</v>
      </c>
      <c r="C2852">
        <v>2654</v>
      </c>
      <c r="D2852">
        <v>58</v>
      </c>
      <c r="E2852" t="s">
        <v>12</v>
      </c>
      <c r="G2852" t="s">
        <v>539</v>
      </c>
      <c r="H2852" t="s">
        <v>2931</v>
      </c>
      <c r="I2852" s="134" t="s">
        <v>5306</v>
      </c>
      <c r="J2852" t="s">
        <v>828</v>
      </c>
      <c r="K2852" t="s">
        <v>5903</v>
      </c>
      <c r="L2852">
        <v>3365</v>
      </c>
      <c r="P2852">
        <v>8.5</v>
      </c>
      <c r="Q2852">
        <v>110</v>
      </c>
      <c r="R2852">
        <v>935</v>
      </c>
      <c r="S2852">
        <f>IFERROR(_xlfn.XLOOKUP(tbl_Facturas[[#This Row],[Key_Fact]],tbl_Manifiestos[Key_Manif],tbl_Manifiestos[Pagado a Broker],0),0)</f>
        <v>869.55000000000007</v>
      </c>
      <c r="T2852">
        <v>2035532.1999999951</v>
      </c>
    </row>
    <row r="2853" spans="1:20" x14ac:dyDescent="0.25">
      <c r="A2853" t="s">
        <v>5839</v>
      </c>
      <c r="B2853" t="str">
        <f>tbl_Facturas[[#This Row],[Factura]] &amp; "|" &amp; tbl_Facturas[[#This Row],[Proyecto OK]] &amp; "|" &amp; TEXT(tbl_Facturas[[#This Row],[Horas o Viaje]],"0.00") &amp; "|" &amp; TEXT(tbl_Facturas[[#This Row],[Costo unitario]],"0.00")</f>
        <v>2654|Lead Replacement Service|8.50|110.00</v>
      </c>
      <c r="C2853">
        <v>2654</v>
      </c>
      <c r="D2853">
        <v>82</v>
      </c>
      <c r="E2853" t="s">
        <v>12</v>
      </c>
      <c r="G2853" t="s">
        <v>792</v>
      </c>
      <c r="H2853" t="s">
        <v>2932</v>
      </c>
      <c r="I2853" s="134" t="s">
        <v>5306</v>
      </c>
      <c r="J2853" t="s">
        <v>828</v>
      </c>
      <c r="K2853" t="s">
        <v>5903</v>
      </c>
      <c r="L2853">
        <v>3365</v>
      </c>
      <c r="P2853">
        <v>8.5</v>
      </c>
      <c r="Q2853">
        <v>110</v>
      </c>
      <c r="R2853">
        <v>935</v>
      </c>
      <c r="S2853">
        <f>IFERROR(_xlfn.XLOOKUP(tbl_Facturas[[#This Row],[Key_Fact]],tbl_Manifiestos[Key_Manif],tbl_Manifiestos[Pagado a Broker],0),0)</f>
        <v>869.55000000000007</v>
      </c>
      <c r="T2853">
        <v>2036467.1999999951</v>
      </c>
    </row>
    <row r="2854" spans="1:20" x14ac:dyDescent="0.25">
      <c r="A2854" t="s">
        <v>5839</v>
      </c>
      <c r="B2854" t="str">
        <f>tbl_Facturas[[#This Row],[Factura]] &amp; "|" &amp; tbl_Facturas[[#This Row],[Proyecto OK]] &amp; "|" &amp; TEXT(tbl_Facturas[[#This Row],[Horas o Viaje]],"0.00") &amp; "|" &amp; TEXT(tbl_Facturas[[#This Row],[Costo unitario]],"0.00")</f>
        <v>2654|Lead Replacement Service|11.00|110.00</v>
      </c>
      <c r="C2854">
        <v>2654</v>
      </c>
      <c r="D2854">
        <v>114</v>
      </c>
      <c r="E2854" t="s">
        <v>27</v>
      </c>
      <c r="G2854" t="s">
        <v>57</v>
      </c>
      <c r="H2854" t="s">
        <v>2933</v>
      </c>
      <c r="I2854" s="134" t="s">
        <v>5306</v>
      </c>
      <c r="J2854" t="s">
        <v>828</v>
      </c>
      <c r="K2854" t="s">
        <v>5903</v>
      </c>
      <c r="L2854">
        <v>3365</v>
      </c>
      <c r="P2854">
        <v>11</v>
      </c>
      <c r="Q2854">
        <v>110</v>
      </c>
      <c r="R2854">
        <v>1210</v>
      </c>
      <c r="S2854">
        <f>IFERROR(_xlfn.XLOOKUP(tbl_Facturas[[#This Row],[Key_Fact]],tbl_Manifiestos[Key_Manif],tbl_Manifiestos[Pagado a Broker],0),0)</f>
        <v>1125.3</v>
      </c>
      <c r="T2854">
        <v>2037677.1999999951</v>
      </c>
    </row>
    <row r="2855" spans="1:20" x14ac:dyDescent="0.25">
      <c r="A2855" t="s">
        <v>5839</v>
      </c>
      <c r="B2855" t="str">
        <f>tbl_Facturas[[#This Row],[Factura]] &amp; "|" &amp; tbl_Facturas[[#This Row],[Proyecto OK]] &amp; "|" &amp; TEXT(tbl_Facturas[[#This Row],[Horas o Viaje]],"0.00") &amp; "|" &amp; TEXT(tbl_Facturas[[#This Row],[Costo unitario]],"0.00")</f>
        <v>2654|Lead Replacement Service|9.00|110.00</v>
      </c>
      <c r="C2855">
        <v>2654</v>
      </c>
      <c r="D2855">
        <v>19</v>
      </c>
      <c r="E2855" t="s">
        <v>12</v>
      </c>
      <c r="G2855" t="s">
        <v>24</v>
      </c>
      <c r="H2855" t="s">
        <v>2934</v>
      </c>
      <c r="I2855" s="134" t="s">
        <v>5306</v>
      </c>
      <c r="J2855" t="s">
        <v>828</v>
      </c>
      <c r="K2855" t="s">
        <v>5903</v>
      </c>
      <c r="L2855">
        <v>3365</v>
      </c>
      <c r="P2855">
        <v>9</v>
      </c>
      <c r="Q2855">
        <v>110</v>
      </c>
      <c r="R2855">
        <v>990</v>
      </c>
      <c r="S2855">
        <f>IFERROR(_xlfn.XLOOKUP(tbl_Facturas[[#This Row],[Key_Fact]],tbl_Manifiestos[Key_Manif],tbl_Manifiestos[Pagado a Broker],0),0)</f>
        <v>920.7</v>
      </c>
      <c r="T2855">
        <v>2038667.1999999951</v>
      </c>
    </row>
    <row r="2856" spans="1:20" x14ac:dyDescent="0.25">
      <c r="A2856" t="s">
        <v>5839</v>
      </c>
      <c r="B2856" t="str">
        <f>tbl_Facturas[[#This Row],[Factura]] &amp; "|" &amp; tbl_Facturas[[#This Row],[Proyecto OK]] &amp; "|" &amp; TEXT(tbl_Facturas[[#This Row],[Horas o Viaje]],"0.00") &amp; "|" &amp; TEXT(tbl_Facturas[[#This Row],[Costo unitario]],"0.00")</f>
        <v>2654|Lead Replacement Service|9.00|110.00</v>
      </c>
      <c r="C2856">
        <v>2654</v>
      </c>
      <c r="D2856">
        <v>58</v>
      </c>
      <c r="E2856" t="s">
        <v>12</v>
      </c>
      <c r="G2856" t="s">
        <v>539</v>
      </c>
      <c r="H2856" t="s">
        <v>2935</v>
      </c>
      <c r="I2856" s="134" t="s">
        <v>5306</v>
      </c>
      <c r="J2856" t="s">
        <v>828</v>
      </c>
      <c r="K2856" t="s">
        <v>5903</v>
      </c>
      <c r="L2856">
        <v>3365</v>
      </c>
      <c r="P2856">
        <v>9</v>
      </c>
      <c r="Q2856">
        <v>110</v>
      </c>
      <c r="R2856">
        <v>990</v>
      </c>
      <c r="S2856">
        <f>IFERROR(_xlfn.XLOOKUP(tbl_Facturas[[#This Row],[Key_Fact]],tbl_Manifiestos[Key_Manif],tbl_Manifiestos[Pagado a Broker],0),0)</f>
        <v>920.7</v>
      </c>
      <c r="T2856">
        <v>2039657.1999999951</v>
      </c>
    </row>
    <row r="2857" spans="1:20" x14ac:dyDescent="0.25">
      <c r="A2857" t="s">
        <v>5839</v>
      </c>
      <c r="B2857" t="str">
        <f>tbl_Facturas[[#This Row],[Factura]] &amp; "|" &amp; tbl_Facturas[[#This Row],[Proyecto OK]] &amp; "|" &amp; TEXT(tbl_Facturas[[#This Row],[Horas o Viaje]],"0.00") &amp; "|" &amp; TEXT(tbl_Facturas[[#This Row],[Costo unitario]],"0.00")</f>
        <v>2654|Lead Replacement Service|9.50|110.00</v>
      </c>
      <c r="C2857">
        <v>2654</v>
      </c>
      <c r="D2857">
        <v>82</v>
      </c>
      <c r="E2857" t="s">
        <v>12</v>
      </c>
      <c r="G2857" t="s">
        <v>792</v>
      </c>
      <c r="H2857" t="s">
        <v>2936</v>
      </c>
      <c r="I2857" s="134" t="s">
        <v>5306</v>
      </c>
      <c r="J2857" t="s">
        <v>828</v>
      </c>
      <c r="K2857" t="s">
        <v>5903</v>
      </c>
      <c r="L2857">
        <v>3365</v>
      </c>
      <c r="P2857">
        <v>9.5</v>
      </c>
      <c r="Q2857">
        <v>110</v>
      </c>
      <c r="R2857">
        <v>1045</v>
      </c>
      <c r="S2857">
        <f>IFERROR(_xlfn.XLOOKUP(tbl_Facturas[[#This Row],[Key_Fact]],tbl_Manifiestos[Key_Manif],tbl_Manifiestos[Pagado a Broker],0),0)</f>
        <v>971.85</v>
      </c>
      <c r="T2857">
        <v>2040702.1999999951</v>
      </c>
    </row>
    <row r="2858" spans="1:20" x14ac:dyDescent="0.25">
      <c r="A2858" t="s">
        <v>5839</v>
      </c>
      <c r="B2858" t="str">
        <f>tbl_Facturas[[#This Row],[Factura]] &amp; "|" &amp; tbl_Facturas[[#This Row],[Proyecto OK]] &amp; "|" &amp; TEXT(tbl_Facturas[[#This Row],[Horas o Viaje]],"0.00") &amp; "|" &amp; TEXT(tbl_Facturas[[#This Row],[Costo unitario]],"0.00")</f>
        <v>2654|Lead Replacement Service|9.50|110.00</v>
      </c>
      <c r="C2858">
        <v>2654</v>
      </c>
      <c r="D2858">
        <v>114</v>
      </c>
      <c r="E2858" t="s">
        <v>27</v>
      </c>
      <c r="G2858" t="s">
        <v>57</v>
      </c>
      <c r="H2858" t="s">
        <v>2937</v>
      </c>
      <c r="I2858" s="134" t="s">
        <v>5306</v>
      </c>
      <c r="J2858" t="s">
        <v>828</v>
      </c>
      <c r="K2858" t="s">
        <v>5903</v>
      </c>
      <c r="L2858">
        <v>3365</v>
      </c>
      <c r="P2858">
        <v>9.5</v>
      </c>
      <c r="Q2858">
        <v>110</v>
      </c>
      <c r="R2858">
        <v>1045</v>
      </c>
      <c r="S2858">
        <f>IFERROR(_xlfn.XLOOKUP(tbl_Facturas[[#This Row],[Key_Fact]],tbl_Manifiestos[Key_Manif],tbl_Manifiestos[Pagado a Broker],0),0)</f>
        <v>971.85</v>
      </c>
      <c r="T2858">
        <v>2041747.1999999951</v>
      </c>
    </row>
    <row r="2859" spans="1:20" x14ac:dyDescent="0.25">
      <c r="A2859" t="s">
        <v>5839</v>
      </c>
      <c r="B2859" t="str">
        <f>tbl_Facturas[[#This Row],[Factura]] &amp; "|" &amp; tbl_Facturas[[#This Row],[Proyecto OK]] &amp; "|" &amp; TEXT(tbl_Facturas[[#This Row],[Horas o Viaje]],"0.00") &amp; "|" &amp; TEXT(tbl_Facturas[[#This Row],[Costo unitario]],"0.00")</f>
        <v>2654|Lead Replacement Service|8.50|110.00</v>
      </c>
      <c r="C2859">
        <v>2654</v>
      </c>
      <c r="D2859">
        <v>58</v>
      </c>
      <c r="E2859" t="s">
        <v>12</v>
      </c>
      <c r="G2859" t="s">
        <v>539</v>
      </c>
      <c r="H2859" t="s">
        <v>2938</v>
      </c>
      <c r="I2859" s="134" t="s">
        <v>5306</v>
      </c>
      <c r="J2859" t="s">
        <v>828</v>
      </c>
      <c r="K2859" t="s">
        <v>5903</v>
      </c>
      <c r="L2859">
        <v>3365</v>
      </c>
      <c r="P2859">
        <v>8.5</v>
      </c>
      <c r="Q2859">
        <v>110</v>
      </c>
      <c r="R2859">
        <v>935</v>
      </c>
      <c r="S2859">
        <f>IFERROR(_xlfn.XLOOKUP(tbl_Facturas[[#This Row],[Key_Fact]],tbl_Manifiestos[Key_Manif],tbl_Manifiestos[Pagado a Broker],0),0)</f>
        <v>869.55000000000007</v>
      </c>
      <c r="T2859">
        <v>2042682.1999999951</v>
      </c>
    </row>
    <row r="2860" spans="1:20" x14ac:dyDescent="0.25">
      <c r="A2860" t="s">
        <v>5839</v>
      </c>
      <c r="B2860" t="str">
        <f>tbl_Facturas[[#This Row],[Factura]] &amp; "|" &amp; tbl_Facturas[[#This Row],[Proyecto OK]] &amp; "|" &amp; TEXT(tbl_Facturas[[#This Row],[Horas o Viaje]],"0.00") &amp; "|" &amp; TEXT(tbl_Facturas[[#This Row],[Costo unitario]],"0.00")</f>
        <v>2654|Lead Replacement Service|8.00|110.00</v>
      </c>
      <c r="C2860">
        <v>2654</v>
      </c>
      <c r="D2860">
        <v>82</v>
      </c>
      <c r="E2860" t="s">
        <v>12</v>
      </c>
      <c r="G2860" t="s">
        <v>792</v>
      </c>
      <c r="H2860" t="s">
        <v>2939</v>
      </c>
      <c r="I2860" s="134" t="s">
        <v>5306</v>
      </c>
      <c r="J2860" t="s">
        <v>828</v>
      </c>
      <c r="K2860" t="s">
        <v>5903</v>
      </c>
      <c r="L2860">
        <v>3365</v>
      </c>
      <c r="P2860">
        <v>8</v>
      </c>
      <c r="Q2860">
        <v>110</v>
      </c>
      <c r="R2860">
        <v>880</v>
      </c>
      <c r="S2860">
        <f>IFERROR(_xlfn.XLOOKUP(tbl_Facturas[[#This Row],[Key_Fact]],tbl_Manifiestos[Key_Manif],tbl_Manifiestos[Pagado a Broker],0),0)</f>
        <v>818.40000000000009</v>
      </c>
      <c r="T2860">
        <v>2043562.1999999951</v>
      </c>
    </row>
    <row r="2861" spans="1:20" x14ac:dyDescent="0.25">
      <c r="A2861" t="s">
        <v>5839</v>
      </c>
      <c r="B2861" t="str">
        <f>tbl_Facturas[[#This Row],[Factura]] &amp; "|" &amp; tbl_Facturas[[#This Row],[Proyecto OK]] &amp; "|" &amp; TEXT(tbl_Facturas[[#This Row],[Horas o Viaje]],"0.00") &amp; "|" &amp; TEXT(tbl_Facturas[[#This Row],[Costo unitario]],"0.00")</f>
        <v>2654|Lead Replacement Service|9.00|110.00</v>
      </c>
      <c r="C2861">
        <v>2654</v>
      </c>
      <c r="D2861">
        <v>2</v>
      </c>
      <c r="E2861" t="s">
        <v>5305</v>
      </c>
      <c r="G2861" t="s">
        <v>1770</v>
      </c>
      <c r="H2861" t="s">
        <v>2940</v>
      </c>
      <c r="I2861" s="134" t="s">
        <v>5306</v>
      </c>
      <c r="J2861" t="s">
        <v>828</v>
      </c>
      <c r="K2861" t="s">
        <v>5903</v>
      </c>
      <c r="L2861">
        <v>3365</v>
      </c>
      <c r="P2861">
        <v>9</v>
      </c>
      <c r="Q2861">
        <v>110</v>
      </c>
      <c r="R2861">
        <v>990</v>
      </c>
      <c r="S2861">
        <f>IFERROR(_xlfn.XLOOKUP(tbl_Facturas[[#This Row],[Key_Fact]],tbl_Manifiestos[Key_Manif],tbl_Manifiestos[Pagado a Broker],0),0)</f>
        <v>920.7</v>
      </c>
      <c r="T2861">
        <v>2044552.1999999951</v>
      </c>
    </row>
    <row r="2862" spans="1:20" x14ac:dyDescent="0.25">
      <c r="A2862" t="s">
        <v>5839</v>
      </c>
      <c r="B2862" t="str">
        <f>tbl_Facturas[[#This Row],[Factura]] &amp; "|" &amp; tbl_Facturas[[#This Row],[Proyecto OK]] &amp; "|" &amp; TEXT(tbl_Facturas[[#This Row],[Horas o Viaje]],"0.00") &amp; "|" &amp; TEXT(tbl_Facturas[[#This Row],[Costo unitario]],"0.00")</f>
        <v>2654|Lead Replacement Service|10.00|110.00</v>
      </c>
      <c r="C2862">
        <v>2654</v>
      </c>
      <c r="D2862">
        <v>114</v>
      </c>
      <c r="E2862" t="s">
        <v>27</v>
      </c>
      <c r="G2862" t="s">
        <v>57</v>
      </c>
      <c r="H2862" t="s">
        <v>2941</v>
      </c>
      <c r="I2862" s="134" t="s">
        <v>5306</v>
      </c>
      <c r="J2862" t="s">
        <v>828</v>
      </c>
      <c r="K2862" t="s">
        <v>5903</v>
      </c>
      <c r="L2862">
        <v>3365</v>
      </c>
      <c r="P2862">
        <v>10</v>
      </c>
      <c r="Q2862">
        <v>110</v>
      </c>
      <c r="R2862">
        <v>1100</v>
      </c>
      <c r="S2862">
        <f>IFERROR(_xlfn.XLOOKUP(tbl_Facturas[[#This Row],[Key_Fact]],tbl_Manifiestos[Key_Manif],tbl_Manifiestos[Pagado a Broker],0),0)</f>
        <v>1023</v>
      </c>
      <c r="T2862">
        <v>2045652.1999999951</v>
      </c>
    </row>
    <row r="2863" spans="1:20" x14ac:dyDescent="0.25">
      <c r="A2863" t="s">
        <v>5839</v>
      </c>
      <c r="B2863" t="str">
        <f>tbl_Facturas[[#This Row],[Factura]] &amp; "|" &amp; tbl_Facturas[[#This Row],[Proyecto OK]] &amp; "|" &amp; TEXT(tbl_Facturas[[#This Row],[Horas o Viaje]],"0.00") &amp; "|" &amp; TEXT(tbl_Facturas[[#This Row],[Costo unitario]],"0.00")</f>
        <v>2654|Lead Replacement Service|9.00|110.00</v>
      </c>
      <c r="C2863">
        <v>2654</v>
      </c>
      <c r="D2863">
        <v>515</v>
      </c>
      <c r="E2863" t="s">
        <v>27</v>
      </c>
      <c r="G2863" t="s">
        <v>54</v>
      </c>
      <c r="H2863" t="s">
        <v>2942</v>
      </c>
      <c r="I2863" s="134" t="s">
        <v>5306</v>
      </c>
      <c r="J2863" t="s">
        <v>828</v>
      </c>
      <c r="K2863" t="s">
        <v>5903</v>
      </c>
      <c r="L2863">
        <v>3365</v>
      </c>
      <c r="P2863">
        <v>9</v>
      </c>
      <c r="Q2863">
        <v>110</v>
      </c>
      <c r="R2863">
        <v>990</v>
      </c>
      <c r="S2863">
        <f>IFERROR(_xlfn.XLOOKUP(tbl_Facturas[[#This Row],[Key_Fact]],tbl_Manifiestos[Key_Manif],tbl_Manifiestos[Pagado a Broker],0),0)</f>
        <v>920.7</v>
      </c>
      <c r="T2863">
        <v>2046642.1999999951</v>
      </c>
    </row>
    <row r="2864" spans="1:20" x14ac:dyDescent="0.25">
      <c r="A2864" t="s">
        <v>5839</v>
      </c>
      <c r="B2864" t="str">
        <f>tbl_Facturas[[#This Row],[Factura]] &amp; "|" &amp; tbl_Facturas[[#This Row],[Proyecto OK]] &amp; "|" &amp; TEXT(tbl_Facturas[[#This Row],[Horas o Viaje]],"0.00") &amp; "|" &amp; TEXT(tbl_Facturas[[#This Row],[Costo unitario]],"0.00")</f>
        <v>2654|Lead Replacement Service|9.50|110.00</v>
      </c>
      <c r="C2864">
        <v>2654</v>
      </c>
      <c r="D2864">
        <v>58</v>
      </c>
      <c r="E2864" t="s">
        <v>12</v>
      </c>
      <c r="G2864" t="s">
        <v>539</v>
      </c>
      <c r="H2864" t="s">
        <v>2943</v>
      </c>
      <c r="I2864" s="134" t="s">
        <v>5306</v>
      </c>
      <c r="J2864" t="s">
        <v>828</v>
      </c>
      <c r="K2864" t="s">
        <v>5903</v>
      </c>
      <c r="L2864">
        <v>3365</v>
      </c>
      <c r="P2864">
        <v>9.5</v>
      </c>
      <c r="Q2864">
        <v>110</v>
      </c>
      <c r="R2864">
        <v>1045</v>
      </c>
      <c r="S2864">
        <f>IFERROR(_xlfn.XLOOKUP(tbl_Facturas[[#This Row],[Key_Fact]],tbl_Manifiestos[Key_Manif],tbl_Manifiestos[Pagado a Broker],0),0)</f>
        <v>971.85</v>
      </c>
      <c r="T2864">
        <v>2047687.1999999951</v>
      </c>
    </row>
    <row r="2865" spans="1:20" x14ac:dyDescent="0.25">
      <c r="A2865" t="s">
        <v>5839</v>
      </c>
      <c r="B2865" t="str">
        <f>tbl_Facturas[[#This Row],[Factura]] &amp; "|" &amp; tbl_Facturas[[#This Row],[Proyecto OK]] &amp; "|" &amp; TEXT(tbl_Facturas[[#This Row],[Horas o Viaje]],"0.00") &amp; "|" &amp; TEXT(tbl_Facturas[[#This Row],[Costo unitario]],"0.00")</f>
        <v>2654|Lead Replacement Service|8.25|110.00</v>
      </c>
      <c r="C2865">
        <v>2654</v>
      </c>
      <c r="D2865">
        <v>82</v>
      </c>
      <c r="E2865" t="s">
        <v>12</v>
      </c>
      <c r="G2865" t="s">
        <v>792</v>
      </c>
      <c r="H2865" t="s">
        <v>2944</v>
      </c>
      <c r="I2865" s="134" t="s">
        <v>5306</v>
      </c>
      <c r="J2865" t="s">
        <v>828</v>
      </c>
      <c r="K2865" t="s">
        <v>5903</v>
      </c>
      <c r="L2865">
        <v>3365</v>
      </c>
      <c r="P2865">
        <v>8.25</v>
      </c>
      <c r="Q2865">
        <v>110</v>
      </c>
      <c r="R2865">
        <v>907.5</v>
      </c>
      <c r="S2865">
        <f>IFERROR(_xlfn.XLOOKUP(tbl_Facturas[[#This Row],[Key_Fact]],tbl_Manifiestos[Key_Manif],tbl_Manifiestos[Pagado a Broker],0),0)</f>
        <v>843.97500000000002</v>
      </c>
      <c r="T2865">
        <v>2048594.6999999951</v>
      </c>
    </row>
    <row r="2866" spans="1:20" x14ac:dyDescent="0.25">
      <c r="A2866" t="s">
        <v>5839</v>
      </c>
      <c r="B2866" t="str">
        <f>tbl_Facturas[[#This Row],[Factura]] &amp; "|" &amp; tbl_Facturas[[#This Row],[Proyecto OK]] &amp; "|" &amp; TEXT(tbl_Facturas[[#This Row],[Horas o Viaje]],"0.00") &amp; "|" &amp; TEXT(tbl_Facturas[[#This Row],[Costo unitario]],"0.00")</f>
        <v>2654|Lead Replacement Service|9.00|110.00</v>
      </c>
      <c r="C2866">
        <v>2654</v>
      </c>
      <c r="D2866">
        <v>114</v>
      </c>
      <c r="E2866" t="s">
        <v>27</v>
      </c>
      <c r="G2866" t="s">
        <v>57</v>
      </c>
      <c r="H2866" t="s">
        <v>2945</v>
      </c>
      <c r="I2866" s="134" t="s">
        <v>5306</v>
      </c>
      <c r="J2866" t="s">
        <v>828</v>
      </c>
      <c r="K2866" t="s">
        <v>5903</v>
      </c>
      <c r="L2866">
        <v>3365</v>
      </c>
      <c r="P2866">
        <v>9</v>
      </c>
      <c r="Q2866">
        <v>110</v>
      </c>
      <c r="R2866">
        <v>990</v>
      </c>
      <c r="S2866">
        <f>IFERROR(_xlfn.XLOOKUP(tbl_Facturas[[#This Row],[Key_Fact]],tbl_Manifiestos[Key_Manif],tbl_Manifiestos[Pagado a Broker],0),0)</f>
        <v>920.7</v>
      </c>
      <c r="T2866">
        <v>2049584.6999999951</v>
      </c>
    </row>
    <row r="2867" spans="1:20" x14ac:dyDescent="0.25">
      <c r="A2867" t="s">
        <v>5839</v>
      </c>
      <c r="B2867" t="str">
        <f>tbl_Facturas[[#This Row],[Factura]] &amp; "|" &amp; tbl_Facturas[[#This Row],[Proyecto OK]] &amp; "|" &amp; TEXT(tbl_Facturas[[#This Row],[Horas o Viaje]],"0.00") &amp; "|" &amp; TEXT(tbl_Facturas[[#This Row],[Costo unitario]],"0.00")</f>
        <v>2654|Lead Replacement Service|8.00|110.00</v>
      </c>
      <c r="C2867">
        <v>2654</v>
      </c>
      <c r="D2867">
        <v>515</v>
      </c>
      <c r="E2867" t="s">
        <v>27</v>
      </c>
      <c r="G2867" t="s">
        <v>54</v>
      </c>
      <c r="H2867" t="s">
        <v>2946</v>
      </c>
      <c r="I2867" s="134" t="s">
        <v>5306</v>
      </c>
      <c r="J2867" t="s">
        <v>828</v>
      </c>
      <c r="K2867" t="s">
        <v>5903</v>
      </c>
      <c r="L2867">
        <v>3365</v>
      </c>
      <c r="P2867">
        <v>8</v>
      </c>
      <c r="Q2867">
        <v>110</v>
      </c>
      <c r="R2867">
        <v>880</v>
      </c>
      <c r="S2867">
        <f>IFERROR(_xlfn.XLOOKUP(tbl_Facturas[[#This Row],[Key_Fact]],tbl_Manifiestos[Key_Manif],tbl_Manifiestos[Pagado a Broker],0),0)</f>
        <v>818.40000000000009</v>
      </c>
      <c r="T2867">
        <v>2050464.6999999951</v>
      </c>
    </row>
    <row r="2868" spans="1:20" x14ac:dyDescent="0.25">
      <c r="A2868" t="s">
        <v>5839</v>
      </c>
      <c r="B2868" t="str">
        <f>tbl_Facturas[[#This Row],[Factura]] &amp; "|" &amp; tbl_Facturas[[#This Row],[Proyecto OK]] &amp; "|" &amp; TEXT(tbl_Facturas[[#This Row],[Horas o Viaje]],"0.00") &amp; "|" &amp; TEXT(tbl_Facturas[[#This Row],[Costo unitario]],"0.00")</f>
        <v>2654|Lead Replacement Service|8.00|110.00</v>
      </c>
      <c r="C2868">
        <v>2654</v>
      </c>
      <c r="D2868">
        <v>58</v>
      </c>
      <c r="E2868" t="s">
        <v>12</v>
      </c>
      <c r="G2868" t="s">
        <v>539</v>
      </c>
      <c r="H2868" t="s">
        <v>2947</v>
      </c>
      <c r="I2868" s="134" t="s">
        <v>5306</v>
      </c>
      <c r="J2868" t="s">
        <v>828</v>
      </c>
      <c r="K2868" t="s">
        <v>5903</v>
      </c>
      <c r="L2868">
        <v>3365</v>
      </c>
      <c r="P2868">
        <v>8</v>
      </c>
      <c r="Q2868">
        <v>110</v>
      </c>
      <c r="R2868">
        <v>880</v>
      </c>
      <c r="S2868">
        <f>IFERROR(_xlfn.XLOOKUP(tbl_Facturas[[#This Row],[Key_Fact]],tbl_Manifiestos[Key_Manif],tbl_Manifiestos[Pagado a Broker],0),0)</f>
        <v>818.40000000000009</v>
      </c>
      <c r="T2868">
        <v>2051344.6999999951</v>
      </c>
    </row>
    <row r="2869" spans="1:20" x14ac:dyDescent="0.25">
      <c r="A2869" t="s">
        <v>5839</v>
      </c>
      <c r="B2869" t="str">
        <f>tbl_Facturas[[#This Row],[Factura]] &amp; "|" &amp; tbl_Facturas[[#This Row],[Proyecto OK]] &amp; "|" &amp; TEXT(tbl_Facturas[[#This Row],[Horas o Viaje]],"0.00") &amp; "|" &amp; TEXT(tbl_Facturas[[#This Row],[Costo unitario]],"0.00")</f>
        <v>2654|Lead Replacement Service|10.00|110.00</v>
      </c>
      <c r="C2869">
        <v>2654</v>
      </c>
      <c r="D2869">
        <v>114</v>
      </c>
      <c r="E2869" t="s">
        <v>27</v>
      </c>
      <c r="G2869" t="s">
        <v>57</v>
      </c>
      <c r="H2869" t="s">
        <v>2948</v>
      </c>
      <c r="I2869" s="134" t="s">
        <v>5306</v>
      </c>
      <c r="J2869" t="s">
        <v>828</v>
      </c>
      <c r="K2869" t="s">
        <v>5903</v>
      </c>
      <c r="L2869">
        <v>3365</v>
      </c>
      <c r="P2869">
        <v>10</v>
      </c>
      <c r="Q2869">
        <v>110</v>
      </c>
      <c r="R2869">
        <v>1100</v>
      </c>
      <c r="S2869">
        <f>IFERROR(_xlfn.XLOOKUP(tbl_Facturas[[#This Row],[Key_Fact]],tbl_Manifiestos[Key_Manif],tbl_Manifiestos[Pagado a Broker],0),0)</f>
        <v>1023</v>
      </c>
      <c r="T2869">
        <v>2052444.6999999951</v>
      </c>
    </row>
    <row r="2870" spans="1:20" x14ac:dyDescent="0.25">
      <c r="A2870" t="s">
        <v>5839</v>
      </c>
      <c r="B2870" t="str">
        <f>tbl_Facturas[[#This Row],[Factura]] &amp; "|" &amp; tbl_Facturas[[#This Row],[Proyecto OK]] &amp; "|" &amp; TEXT(tbl_Facturas[[#This Row],[Horas o Viaje]],"0.00") &amp; "|" &amp; TEXT(tbl_Facturas[[#This Row],[Costo unitario]],"0.00")</f>
        <v>2655|Obama Presidential Library|8.00|120.00</v>
      </c>
      <c r="C2870">
        <v>2655</v>
      </c>
      <c r="D2870">
        <v>103</v>
      </c>
      <c r="E2870" t="s">
        <v>27</v>
      </c>
      <c r="G2870" t="s">
        <v>284</v>
      </c>
      <c r="H2870" t="s">
        <v>2949</v>
      </c>
      <c r="I2870" s="134" t="s">
        <v>5344</v>
      </c>
      <c r="J2870" t="s">
        <v>2679</v>
      </c>
      <c r="K2870" t="s">
        <v>2679</v>
      </c>
      <c r="N2870" t="s">
        <v>2950</v>
      </c>
      <c r="P2870">
        <v>8</v>
      </c>
      <c r="Q2870">
        <v>120</v>
      </c>
      <c r="R2870">
        <v>960</v>
      </c>
      <c r="S2870">
        <f>IFERROR(_xlfn.XLOOKUP(tbl_Facturas[[#This Row],[Key_Fact]],tbl_Manifiestos[Key_Manif],tbl_Manifiestos[Pagado a Broker],0),0)</f>
        <v>892.80000000000007</v>
      </c>
      <c r="T2870">
        <v>2053404.6999999951</v>
      </c>
    </row>
    <row r="2871" spans="1:20" x14ac:dyDescent="0.25">
      <c r="A2871" t="s">
        <v>5839</v>
      </c>
      <c r="B2871" t="str">
        <f>tbl_Facturas[[#This Row],[Factura]] &amp; "|" &amp; tbl_Facturas[[#This Row],[Proyecto OK]] &amp; "|" &amp; TEXT(tbl_Facturas[[#This Row],[Horas o Viaje]],"0.00") &amp; "|" &amp; TEXT(tbl_Facturas[[#This Row],[Costo unitario]],"0.00")</f>
        <v>2655|Obama Presidential Library|8.00|120.00</v>
      </c>
      <c r="C2871">
        <v>2655</v>
      </c>
      <c r="D2871">
        <v>67</v>
      </c>
      <c r="E2871" t="s">
        <v>27</v>
      </c>
      <c r="G2871" t="s">
        <v>28</v>
      </c>
      <c r="H2871" t="s">
        <v>2951</v>
      </c>
      <c r="I2871" s="134" t="s">
        <v>5344</v>
      </c>
      <c r="J2871" t="s">
        <v>2679</v>
      </c>
      <c r="K2871" t="s">
        <v>2679</v>
      </c>
      <c r="N2871" t="s">
        <v>2952</v>
      </c>
      <c r="P2871">
        <v>8</v>
      </c>
      <c r="Q2871">
        <v>120</v>
      </c>
      <c r="R2871">
        <v>960</v>
      </c>
      <c r="S2871">
        <f>IFERROR(_xlfn.XLOOKUP(tbl_Facturas[[#This Row],[Key_Fact]],tbl_Manifiestos[Key_Manif],tbl_Manifiestos[Pagado a Broker],0),0)</f>
        <v>892.80000000000007</v>
      </c>
      <c r="T2871">
        <v>2054364.6999999951</v>
      </c>
    </row>
    <row r="2872" spans="1:20" x14ac:dyDescent="0.25">
      <c r="A2872" t="s">
        <v>5839</v>
      </c>
      <c r="B2872" t="str">
        <f>tbl_Facturas[[#This Row],[Factura]] &amp; "|" &amp; tbl_Facturas[[#This Row],[Proyecto OK]] &amp; "|" &amp; TEXT(tbl_Facturas[[#This Row],[Horas o Viaje]],"0.00") &amp; "|" &amp; TEXT(tbl_Facturas[[#This Row],[Costo unitario]],"0.00")</f>
        <v>2655|Obama Presidential Library|8.00|120.00</v>
      </c>
      <c r="C2872">
        <v>2655</v>
      </c>
      <c r="D2872">
        <v>28</v>
      </c>
      <c r="E2872" t="s">
        <v>5309</v>
      </c>
      <c r="G2872" t="s">
        <v>1285</v>
      </c>
      <c r="H2872" t="s">
        <v>2953</v>
      </c>
      <c r="I2872" s="134" t="s">
        <v>5344</v>
      </c>
      <c r="J2872" t="s">
        <v>2679</v>
      </c>
      <c r="K2872" t="s">
        <v>2679</v>
      </c>
      <c r="N2872" t="s">
        <v>2954</v>
      </c>
      <c r="P2872">
        <v>8</v>
      </c>
      <c r="Q2872">
        <v>120</v>
      </c>
      <c r="R2872">
        <v>960</v>
      </c>
      <c r="S2872">
        <f>IFERROR(_xlfn.XLOOKUP(tbl_Facturas[[#This Row],[Key_Fact]],tbl_Manifiestos[Key_Manif],tbl_Manifiestos[Pagado a Broker],0),0)</f>
        <v>892.80000000000007</v>
      </c>
      <c r="T2872">
        <v>2055324.6999999951</v>
      </c>
    </row>
    <row r="2873" spans="1:20" x14ac:dyDescent="0.25">
      <c r="A2873" t="s">
        <v>5839</v>
      </c>
      <c r="B2873" t="str">
        <f>tbl_Facturas[[#This Row],[Factura]] &amp; "|" &amp; tbl_Facturas[[#This Row],[Proyecto OK]] &amp; "|" &amp; TEXT(tbl_Facturas[[#This Row],[Horas o Viaje]],"0.00") &amp; "|" &amp; TEXT(tbl_Facturas[[#This Row],[Costo unitario]],"0.00")</f>
        <v>2655|Obama Presidential Library|6.00|120.00</v>
      </c>
      <c r="C2873">
        <v>2655</v>
      </c>
      <c r="D2873">
        <v>103</v>
      </c>
      <c r="E2873" t="s">
        <v>27</v>
      </c>
      <c r="G2873" t="s">
        <v>284</v>
      </c>
      <c r="H2873" t="s">
        <v>2955</v>
      </c>
      <c r="I2873" s="134" t="s">
        <v>5344</v>
      </c>
      <c r="J2873" t="s">
        <v>2679</v>
      </c>
      <c r="K2873" t="s">
        <v>2679</v>
      </c>
      <c r="N2873" t="s">
        <v>2956</v>
      </c>
      <c r="P2873">
        <v>6</v>
      </c>
      <c r="Q2873">
        <v>120</v>
      </c>
      <c r="R2873">
        <v>720</v>
      </c>
      <c r="S2873">
        <f>IFERROR(_xlfn.XLOOKUP(tbl_Facturas[[#This Row],[Key_Fact]],tbl_Manifiestos[Key_Manif],tbl_Manifiestos[Pagado a Broker],0),0)</f>
        <v>669.6</v>
      </c>
      <c r="T2873">
        <v>2056044.6999999951</v>
      </c>
    </row>
    <row r="2874" spans="1:20" x14ac:dyDescent="0.25">
      <c r="A2874" t="s">
        <v>5839</v>
      </c>
      <c r="B2874" t="str">
        <f>tbl_Facturas[[#This Row],[Factura]] &amp; "|" &amp; tbl_Facturas[[#This Row],[Proyecto OK]] &amp; "|" &amp; TEXT(tbl_Facturas[[#This Row],[Horas o Viaje]],"0.00") &amp; "|" &amp; TEXT(tbl_Facturas[[#This Row],[Costo unitario]],"0.00")</f>
        <v>2655|Obama Presidential Library|8.00|120.00</v>
      </c>
      <c r="C2874">
        <v>2655</v>
      </c>
      <c r="D2874">
        <v>701</v>
      </c>
      <c r="E2874" t="s">
        <v>5335</v>
      </c>
      <c r="G2874" t="s">
        <v>2115</v>
      </c>
      <c r="H2874" t="s">
        <v>2957</v>
      </c>
      <c r="I2874" s="134" t="s">
        <v>5344</v>
      </c>
      <c r="J2874" t="s">
        <v>2679</v>
      </c>
      <c r="K2874" t="s">
        <v>2679</v>
      </c>
      <c r="N2874" t="s">
        <v>2958</v>
      </c>
      <c r="P2874">
        <v>8</v>
      </c>
      <c r="Q2874">
        <v>120</v>
      </c>
      <c r="R2874">
        <v>960</v>
      </c>
      <c r="S2874">
        <f>IFERROR(_xlfn.XLOOKUP(tbl_Facturas[[#This Row],[Key_Fact]],tbl_Manifiestos[Key_Manif],tbl_Manifiestos[Pagado a Broker],0),0)</f>
        <v>892.80000000000007</v>
      </c>
      <c r="T2874">
        <v>2057004.6999999951</v>
      </c>
    </row>
    <row r="2875" spans="1:20" x14ac:dyDescent="0.25">
      <c r="A2875" t="s">
        <v>5839</v>
      </c>
      <c r="B2875" t="str">
        <f>tbl_Facturas[[#This Row],[Factura]] &amp; "|" &amp; tbl_Facturas[[#This Row],[Proyecto OK]] &amp; "|" &amp; TEXT(tbl_Facturas[[#This Row],[Horas o Viaje]],"0.00") &amp; "|" &amp; TEXT(tbl_Facturas[[#This Row],[Costo unitario]],"0.00")</f>
        <v>2656|CDOT S-403|9.00|115.00</v>
      </c>
      <c r="C2875">
        <v>2656</v>
      </c>
      <c r="D2875">
        <v>325</v>
      </c>
      <c r="E2875" t="s">
        <v>27</v>
      </c>
      <c r="G2875" t="s">
        <v>34</v>
      </c>
      <c r="H2875" t="s">
        <v>2959</v>
      </c>
      <c r="I2875" s="134" t="s">
        <v>5311</v>
      </c>
      <c r="J2875" t="s">
        <v>2841</v>
      </c>
      <c r="K2875" t="s">
        <v>2841</v>
      </c>
      <c r="P2875">
        <v>9</v>
      </c>
      <c r="Q2875">
        <v>115</v>
      </c>
      <c r="R2875">
        <v>1035</v>
      </c>
      <c r="S2875">
        <f>IFERROR(_xlfn.XLOOKUP(tbl_Facturas[[#This Row],[Key_Fact]],tbl_Manifiestos[Key_Manif],tbl_Manifiestos[Pagado a Broker],0),0)</f>
        <v>962.55000000000007</v>
      </c>
      <c r="T2875">
        <v>2058039.6999999951</v>
      </c>
    </row>
    <row r="2876" spans="1:20" x14ac:dyDescent="0.25">
      <c r="A2876" t="s">
        <v>5839</v>
      </c>
      <c r="B2876" t="str">
        <f>tbl_Facturas[[#This Row],[Factura]] &amp; "|" &amp; tbl_Facturas[[#This Row],[Proyecto OK]] &amp; "|" &amp; TEXT(tbl_Facturas[[#This Row],[Horas o Viaje]],"0.00") &amp; "|" &amp; TEXT(tbl_Facturas[[#This Row],[Costo unitario]],"0.00")</f>
        <v>2656|CDOT S-403|10.50|115.00</v>
      </c>
      <c r="C2876">
        <v>2656</v>
      </c>
      <c r="D2876">
        <v>325</v>
      </c>
      <c r="E2876" t="s">
        <v>27</v>
      </c>
      <c r="G2876" t="s">
        <v>34</v>
      </c>
      <c r="H2876" t="s">
        <v>2960</v>
      </c>
      <c r="I2876" s="134" t="s">
        <v>5311</v>
      </c>
      <c r="J2876" t="s">
        <v>2841</v>
      </c>
      <c r="K2876" t="s">
        <v>2841</v>
      </c>
      <c r="P2876">
        <v>10.5</v>
      </c>
      <c r="Q2876">
        <v>115</v>
      </c>
      <c r="R2876">
        <v>1207.5</v>
      </c>
      <c r="S2876">
        <f>IFERROR(_xlfn.XLOOKUP(tbl_Facturas[[#This Row],[Key_Fact]],tbl_Manifiestos[Key_Manif],tbl_Manifiestos[Pagado a Broker],0),0)</f>
        <v>1122.9750000000001</v>
      </c>
      <c r="T2876">
        <v>2059247.1999999951</v>
      </c>
    </row>
    <row r="2877" spans="1:20" x14ac:dyDescent="0.25">
      <c r="A2877" t="s">
        <v>5839</v>
      </c>
      <c r="B2877" t="str">
        <f>tbl_Facturas[[#This Row],[Factura]] &amp; "|" &amp; tbl_Facturas[[#This Row],[Proyecto OK]] &amp; "|" &amp; TEXT(tbl_Facturas[[#This Row],[Horas o Viaje]],"0.00") &amp; "|" &amp; TEXT(tbl_Facturas[[#This Row],[Costo unitario]],"0.00")</f>
        <v>2656|CDOT S-403|9.25|115.00</v>
      </c>
      <c r="C2877">
        <v>2656</v>
      </c>
      <c r="D2877">
        <v>325</v>
      </c>
      <c r="E2877" t="s">
        <v>27</v>
      </c>
      <c r="G2877" t="s">
        <v>34</v>
      </c>
      <c r="H2877" t="s">
        <v>2961</v>
      </c>
      <c r="I2877" s="134" t="s">
        <v>5311</v>
      </c>
      <c r="J2877" t="s">
        <v>2841</v>
      </c>
      <c r="K2877" t="s">
        <v>2841</v>
      </c>
      <c r="P2877">
        <v>9.25</v>
      </c>
      <c r="Q2877">
        <v>115</v>
      </c>
      <c r="R2877">
        <v>1063.75</v>
      </c>
      <c r="S2877">
        <f>IFERROR(_xlfn.XLOOKUP(tbl_Facturas[[#This Row],[Key_Fact]],tbl_Manifiestos[Key_Manif],tbl_Manifiestos[Pagado a Broker],0),0)</f>
        <v>989.28750000000002</v>
      </c>
      <c r="T2877">
        <v>2060310.9499999951</v>
      </c>
    </row>
    <row r="2878" spans="1:20" x14ac:dyDescent="0.25">
      <c r="A2878" t="s">
        <v>5839</v>
      </c>
      <c r="B2878" t="str">
        <f>tbl_Facturas[[#This Row],[Factura]] &amp; "|" &amp; tbl_Facturas[[#This Row],[Proyecto OK]] &amp; "|" &amp; TEXT(tbl_Facturas[[#This Row],[Horas o Viaje]],"0.00") &amp; "|" &amp; TEXT(tbl_Facturas[[#This Row],[Costo unitario]],"0.00")</f>
        <v>2656|CDOT S-403|10.50|115.00</v>
      </c>
      <c r="C2878">
        <v>2656</v>
      </c>
      <c r="D2878">
        <v>25</v>
      </c>
      <c r="E2878" t="s">
        <v>1817</v>
      </c>
      <c r="G2878" t="s">
        <v>1340</v>
      </c>
      <c r="H2878" t="s">
        <v>2962</v>
      </c>
      <c r="I2878" s="134" t="s">
        <v>5311</v>
      </c>
      <c r="J2878" t="s">
        <v>2841</v>
      </c>
      <c r="K2878" t="s">
        <v>2841</v>
      </c>
      <c r="P2878">
        <v>10.5</v>
      </c>
      <c r="Q2878">
        <v>115</v>
      </c>
      <c r="R2878">
        <v>1207.5</v>
      </c>
      <c r="S2878">
        <f>IFERROR(_xlfn.XLOOKUP(tbl_Facturas[[#This Row],[Key_Fact]],tbl_Manifiestos[Key_Manif],tbl_Manifiestos[Pagado a Broker],0),0)</f>
        <v>1122.9750000000001</v>
      </c>
      <c r="T2878">
        <v>2061518.4499999951</v>
      </c>
    </row>
    <row r="2879" spans="1:20" x14ac:dyDescent="0.25">
      <c r="A2879" t="s">
        <v>5839</v>
      </c>
      <c r="B2879" t="str">
        <f>tbl_Facturas[[#This Row],[Factura]] &amp; "|" &amp; tbl_Facturas[[#This Row],[Proyecto OK]] &amp; "|" &amp; TEXT(tbl_Facturas[[#This Row],[Horas o Viaje]],"0.00") &amp; "|" &amp; TEXT(tbl_Facturas[[#This Row],[Costo unitario]],"0.00")</f>
        <v>2656|CDOT S-403|10.50|115.00</v>
      </c>
      <c r="C2879">
        <v>2656</v>
      </c>
      <c r="D2879">
        <v>325</v>
      </c>
      <c r="E2879" t="s">
        <v>27</v>
      </c>
      <c r="G2879" t="s">
        <v>34</v>
      </c>
      <c r="H2879" t="s">
        <v>2963</v>
      </c>
      <c r="I2879" s="134" t="s">
        <v>5311</v>
      </c>
      <c r="J2879" t="s">
        <v>2841</v>
      </c>
      <c r="K2879" t="s">
        <v>2841</v>
      </c>
      <c r="P2879">
        <v>10.5</v>
      </c>
      <c r="Q2879">
        <v>115</v>
      </c>
      <c r="R2879">
        <v>1207.5</v>
      </c>
      <c r="S2879">
        <f>IFERROR(_xlfn.XLOOKUP(tbl_Facturas[[#This Row],[Key_Fact]],tbl_Manifiestos[Key_Manif],tbl_Manifiestos[Pagado a Broker],0),0)</f>
        <v>1122.9750000000001</v>
      </c>
      <c r="T2879">
        <v>2062725.9499999951</v>
      </c>
    </row>
    <row r="2880" spans="1:20" x14ac:dyDescent="0.25">
      <c r="A2880" t="s">
        <v>5839</v>
      </c>
      <c r="B2880" t="str">
        <f>tbl_Facturas[[#This Row],[Factura]] &amp; "|" &amp; tbl_Facturas[[#This Row],[Proyecto OK]] &amp; "|" &amp; TEXT(tbl_Facturas[[#This Row],[Horas o Viaje]],"0.00") &amp; "|" &amp; TEXT(tbl_Facturas[[#This Row],[Costo unitario]],"0.00")</f>
        <v>2656|CDOT S-403|8.00|115.00</v>
      </c>
      <c r="C2880">
        <v>2656</v>
      </c>
      <c r="D2880">
        <v>661</v>
      </c>
      <c r="E2880" t="s">
        <v>5309</v>
      </c>
      <c r="G2880" t="s">
        <v>649</v>
      </c>
      <c r="H2880" t="s">
        <v>2964</v>
      </c>
      <c r="I2880" s="134" t="s">
        <v>5311</v>
      </c>
      <c r="J2880" t="s">
        <v>2841</v>
      </c>
      <c r="K2880" t="s">
        <v>2841</v>
      </c>
      <c r="P2880">
        <v>8</v>
      </c>
      <c r="Q2880">
        <v>115</v>
      </c>
      <c r="R2880">
        <v>920</v>
      </c>
      <c r="S2880">
        <f>IFERROR(_xlfn.XLOOKUP(tbl_Facturas[[#This Row],[Key_Fact]],tbl_Manifiestos[Key_Manif],tbl_Manifiestos[Pagado a Broker],0),0)</f>
        <v>0</v>
      </c>
      <c r="T2880">
        <v>2063645.9499999951</v>
      </c>
    </row>
    <row r="2881" spans="1:20" x14ac:dyDescent="0.25">
      <c r="A2881" t="s">
        <v>5839</v>
      </c>
      <c r="B2881" t="str">
        <f>tbl_Facturas[[#This Row],[Factura]] &amp; "|" &amp; tbl_Facturas[[#This Row],[Proyecto OK]] &amp; "|" &amp; TEXT(tbl_Facturas[[#This Row],[Horas o Viaje]],"0.00") &amp; "|" &amp; TEXT(tbl_Facturas[[#This Row],[Costo unitario]],"0.00")</f>
        <v>2656|CDOT S-403|9.50|115.00</v>
      </c>
      <c r="C2881">
        <v>2656</v>
      </c>
      <c r="D2881">
        <v>661</v>
      </c>
      <c r="E2881" t="s">
        <v>5309</v>
      </c>
      <c r="G2881" t="s">
        <v>649</v>
      </c>
      <c r="H2881" t="s">
        <v>2965</v>
      </c>
      <c r="I2881" s="134" t="s">
        <v>5311</v>
      </c>
      <c r="J2881" t="s">
        <v>2841</v>
      </c>
      <c r="K2881" t="s">
        <v>2841</v>
      </c>
      <c r="P2881">
        <v>9.5</v>
      </c>
      <c r="Q2881">
        <v>115</v>
      </c>
      <c r="R2881">
        <v>1092.5</v>
      </c>
      <c r="S2881">
        <f>IFERROR(_xlfn.XLOOKUP(tbl_Facturas[[#This Row],[Key_Fact]],tbl_Manifiestos[Key_Manif],tbl_Manifiestos[Pagado a Broker],0),0)</f>
        <v>1016.0250000000001</v>
      </c>
      <c r="T2881">
        <v>2064738.4499999951</v>
      </c>
    </row>
    <row r="2882" spans="1:20" x14ac:dyDescent="0.25">
      <c r="A2882" t="s">
        <v>5839</v>
      </c>
      <c r="B2882" t="str">
        <f>tbl_Facturas[[#This Row],[Factura]] &amp; "|" &amp; tbl_Facturas[[#This Row],[Proyecto OK]] &amp; "|" &amp; TEXT(tbl_Facturas[[#This Row],[Horas o Viaje]],"0.00") &amp; "|" &amp; TEXT(tbl_Facturas[[#This Row],[Costo unitario]],"0.00")</f>
        <v>2656|CDOT S-403|9.00|115.00</v>
      </c>
      <c r="C2882">
        <v>2656</v>
      </c>
      <c r="D2882">
        <v>661</v>
      </c>
      <c r="E2882" t="s">
        <v>5309</v>
      </c>
      <c r="G2882" t="s">
        <v>649</v>
      </c>
      <c r="H2882" t="s">
        <v>2966</v>
      </c>
      <c r="I2882" s="134" t="s">
        <v>5311</v>
      </c>
      <c r="J2882" t="s">
        <v>2841</v>
      </c>
      <c r="K2882" t="s">
        <v>2841</v>
      </c>
      <c r="P2882">
        <v>9</v>
      </c>
      <c r="Q2882">
        <v>115</v>
      </c>
      <c r="R2882">
        <v>1035</v>
      </c>
      <c r="S2882">
        <f>IFERROR(_xlfn.XLOOKUP(tbl_Facturas[[#This Row],[Key_Fact]],tbl_Manifiestos[Key_Manif],tbl_Manifiestos[Pagado a Broker],0),0)</f>
        <v>962.55000000000007</v>
      </c>
      <c r="T2882">
        <v>2065773.4499999951</v>
      </c>
    </row>
    <row r="2883" spans="1:20" x14ac:dyDescent="0.25">
      <c r="A2883" t="s">
        <v>5839</v>
      </c>
      <c r="B2883" t="str">
        <f>tbl_Facturas[[#This Row],[Factura]] &amp; "|" &amp; tbl_Facturas[[#This Row],[Proyecto OK]] &amp; "|" &amp; TEXT(tbl_Facturas[[#This Row],[Horas o Viaje]],"0.00") &amp; "|" &amp; TEXT(tbl_Facturas[[#This Row],[Costo unitario]],"0.00")</f>
        <v>2656|CDOT S-403|9.50|115.00</v>
      </c>
      <c r="C2883">
        <v>2656</v>
      </c>
      <c r="D2883">
        <v>325</v>
      </c>
      <c r="E2883" t="s">
        <v>27</v>
      </c>
      <c r="G2883" t="s">
        <v>34</v>
      </c>
      <c r="H2883" t="s">
        <v>2967</v>
      </c>
      <c r="I2883" s="134" t="s">
        <v>5311</v>
      </c>
      <c r="J2883" t="s">
        <v>2841</v>
      </c>
      <c r="K2883" t="s">
        <v>2841</v>
      </c>
      <c r="P2883">
        <v>9.5</v>
      </c>
      <c r="Q2883">
        <v>115</v>
      </c>
      <c r="R2883">
        <v>1092.5</v>
      </c>
      <c r="S2883">
        <f>IFERROR(_xlfn.XLOOKUP(tbl_Facturas[[#This Row],[Key_Fact]],tbl_Manifiestos[Key_Manif],tbl_Manifiestos[Pagado a Broker],0),0)</f>
        <v>1016.0250000000001</v>
      </c>
      <c r="T2883">
        <v>2066865.9499999951</v>
      </c>
    </row>
    <row r="2884" spans="1:20" x14ac:dyDescent="0.25">
      <c r="A2884" t="s">
        <v>5839</v>
      </c>
      <c r="B2884" t="str">
        <f>tbl_Facturas[[#This Row],[Factura]] &amp; "|" &amp; tbl_Facturas[[#This Row],[Proyecto OK]] &amp; "|" &amp; TEXT(tbl_Facturas[[#This Row],[Horas o Viaje]],"0.00") &amp; "|" &amp; TEXT(tbl_Facturas[[#This Row],[Costo unitario]],"0.00")</f>
        <v>2657|CDOT S-603|9.50|115.00</v>
      </c>
      <c r="C2884">
        <v>2657</v>
      </c>
      <c r="D2884">
        <v>356</v>
      </c>
      <c r="E2884" t="s">
        <v>27</v>
      </c>
      <c r="G2884" t="s">
        <v>122</v>
      </c>
      <c r="H2884" t="s">
        <v>2968</v>
      </c>
      <c r="I2884" s="134" t="s">
        <v>5311</v>
      </c>
      <c r="J2884" t="s">
        <v>2693</v>
      </c>
      <c r="K2884" s="240" t="s">
        <v>2693</v>
      </c>
      <c r="P2884">
        <v>9.5</v>
      </c>
      <c r="Q2884">
        <v>115</v>
      </c>
      <c r="R2884">
        <v>1092.5</v>
      </c>
      <c r="S2884">
        <f>IFERROR(_xlfn.XLOOKUP(tbl_Facturas[[#This Row],[Key_Fact]],tbl_Manifiestos[Key_Manif],tbl_Manifiestos[Pagado a Broker],0),0)</f>
        <v>1016.0250000000001</v>
      </c>
      <c r="T2884">
        <v>2067958.4499999951</v>
      </c>
    </row>
    <row r="2885" spans="1:20" x14ac:dyDescent="0.25">
      <c r="A2885" t="s">
        <v>5839</v>
      </c>
      <c r="B2885" t="str">
        <f>tbl_Facturas[[#This Row],[Factura]] &amp; "|" &amp; tbl_Facturas[[#This Row],[Proyecto OK]] &amp; "|" &amp; TEXT(tbl_Facturas[[#This Row],[Horas o Viaje]],"0.00") &amp; "|" &amp; TEXT(tbl_Facturas[[#This Row],[Costo unitario]],"0.00")</f>
        <v>2657|CDOT S-603|10.00|115.00</v>
      </c>
      <c r="C2885">
        <v>2657</v>
      </c>
      <c r="D2885">
        <v>11</v>
      </c>
      <c r="E2885" t="s">
        <v>12</v>
      </c>
      <c r="G2885" t="s">
        <v>13</v>
      </c>
      <c r="H2885" t="s">
        <v>2969</v>
      </c>
      <c r="I2885" s="134" t="s">
        <v>5311</v>
      </c>
      <c r="J2885" t="s">
        <v>2693</v>
      </c>
      <c r="K2885" s="240" t="s">
        <v>2693</v>
      </c>
      <c r="P2885">
        <v>10</v>
      </c>
      <c r="Q2885">
        <v>115</v>
      </c>
      <c r="R2885">
        <v>1150</v>
      </c>
      <c r="S2885">
        <f>IFERROR(_xlfn.XLOOKUP(tbl_Facturas[[#This Row],[Key_Fact]],tbl_Manifiestos[Key_Manif],tbl_Manifiestos[Pagado a Broker],0),0)</f>
        <v>1069.5</v>
      </c>
      <c r="T2885">
        <v>2069108.4499999951</v>
      </c>
    </row>
    <row r="2886" spans="1:20" x14ac:dyDescent="0.25">
      <c r="A2886" t="s">
        <v>5839</v>
      </c>
      <c r="B2886" t="str">
        <f>tbl_Facturas[[#This Row],[Factura]] &amp; "|" &amp; tbl_Facturas[[#This Row],[Proyecto OK]] &amp; "|" &amp; TEXT(tbl_Facturas[[#This Row],[Horas o Viaje]],"0.00") &amp; "|" &amp; TEXT(tbl_Facturas[[#This Row],[Costo unitario]],"0.00")</f>
        <v>2657|CDOT S-603|11.00|115.00</v>
      </c>
      <c r="C2886">
        <v>2657</v>
      </c>
      <c r="D2886">
        <v>11</v>
      </c>
      <c r="E2886" t="s">
        <v>12</v>
      </c>
      <c r="G2886" t="s">
        <v>13</v>
      </c>
      <c r="H2886" t="s">
        <v>2970</v>
      </c>
      <c r="I2886" s="134" t="s">
        <v>5311</v>
      </c>
      <c r="J2886" t="s">
        <v>2693</v>
      </c>
      <c r="K2886" s="240" t="s">
        <v>2693</v>
      </c>
      <c r="P2886">
        <v>11</v>
      </c>
      <c r="Q2886">
        <v>115</v>
      </c>
      <c r="R2886">
        <v>1265</v>
      </c>
      <c r="S2886">
        <f>IFERROR(_xlfn.XLOOKUP(tbl_Facturas[[#This Row],[Key_Fact]],tbl_Manifiestos[Key_Manif],tbl_Manifiestos[Pagado a Broker],0),0)</f>
        <v>1176.45</v>
      </c>
      <c r="T2886">
        <v>2070373.4499999951</v>
      </c>
    </row>
    <row r="2887" spans="1:20" x14ac:dyDescent="0.25">
      <c r="A2887" t="s">
        <v>5839</v>
      </c>
      <c r="B2887" t="str">
        <f>tbl_Facturas[[#This Row],[Factura]] &amp; "|" &amp; tbl_Facturas[[#This Row],[Proyecto OK]] &amp; "|" &amp; TEXT(tbl_Facturas[[#This Row],[Horas o Viaje]],"0.00") &amp; "|" &amp; TEXT(tbl_Facturas[[#This Row],[Costo unitario]],"0.00")</f>
        <v>2657|CDOT S-603|9.75|115.00</v>
      </c>
      <c r="C2887">
        <v>2657</v>
      </c>
      <c r="D2887">
        <v>11</v>
      </c>
      <c r="E2887" t="s">
        <v>12</v>
      </c>
      <c r="G2887" t="s">
        <v>13</v>
      </c>
      <c r="H2887" t="s">
        <v>2971</v>
      </c>
      <c r="I2887" s="134" t="s">
        <v>5311</v>
      </c>
      <c r="J2887" t="s">
        <v>2693</v>
      </c>
      <c r="K2887" s="240" t="s">
        <v>2693</v>
      </c>
      <c r="P2887">
        <v>9.75</v>
      </c>
      <c r="Q2887">
        <v>115</v>
      </c>
      <c r="R2887">
        <v>1121.25</v>
      </c>
      <c r="S2887">
        <f>IFERROR(_xlfn.XLOOKUP(tbl_Facturas[[#This Row],[Key_Fact]],tbl_Manifiestos[Key_Manif],tbl_Manifiestos[Pagado a Broker],0),0)</f>
        <v>1042.7625</v>
      </c>
      <c r="T2887">
        <v>2071494.6999999951</v>
      </c>
    </row>
    <row r="2888" spans="1:20" x14ac:dyDescent="0.25">
      <c r="A2888" t="s">
        <v>5839</v>
      </c>
      <c r="B2888" t="str">
        <f>tbl_Facturas[[#This Row],[Factura]] &amp; "|" &amp; tbl_Facturas[[#This Row],[Proyecto OK]] &amp; "|" &amp; TEXT(tbl_Facturas[[#This Row],[Horas o Viaje]],"0.00") &amp; "|" &amp; TEXT(tbl_Facturas[[#This Row],[Costo unitario]],"0.00")</f>
        <v>2657|CDOT S-603|8.75|115.00</v>
      </c>
      <c r="C2888">
        <v>2657</v>
      </c>
      <c r="D2888">
        <v>356</v>
      </c>
      <c r="E2888" t="s">
        <v>27</v>
      </c>
      <c r="G2888" t="s">
        <v>122</v>
      </c>
      <c r="H2888" t="s">
        <v>2972</v>
      </c>
      <c r="I2888" s="134" t="s">
        <v>5311</v>
      </c>
      <c r="J2888" t="s">
        <v>2693</v>
      </c>
      <c r="K2888" s="240" t="s">
        <v>2693</v>
      </c>
      <c r="P2888">
        <v>8.75</v>
      </c>
      <c r="Q2888">
        <v>115</v>
      </c>
      <c r="R2888">
        <v>1006.25</v>
      </c>
      <c r="S2888">
        <f>IFERROR(_xlfn.XLOOKUP(tbl_Facturas[[#This Row],[Key_Fact]],tbl_Manifiestos[Key_Manif],tbl_Manifiestos[Pagado a Broker],0),0)</f>
        <v>935.8125</v>
      </c>
      <c r="T2888">
        <v>2072500.9499999951</v>
      </c>
    </row>
    <row r="2889" spans="1:20" x14ac:dyDescent="0.25">
      <c r="A2889" t="s">
        <v>5839</v>
      </c>
      <c r="B2889" t="str">
        <f>tbl_Facturas[[#This Row],[Factura]] &amp; "|" &amp; tbl_Facturas[[#This Row],[Proyecto OK]] &amp; "|" &amp; TEXT(tbl_Facturas[[#This Row],[Horas o Viaje]],"0.00") &amp; "|" &amp; TEXT(tbl_Facturas[[#This Row],[Costo unitario]],"0.00")</f>
        <v>2657|CDOT S-603|9.00|115.00</v>
      </c>
      <c r="C2889">
        <v>2657</v>
      </c>
      <c r="D2889">
        <v>11</v>
      </c>
      <c r="E2889" t="s">
        <v>12</v>
      </c>
      <c r="G2889" t="s">
        <v>13</v>
      </c>
      <c r="H2889" t="s">
        <v>2973</v>
      </c>
      <c r="I2889" s="134" t="s">
        <v>5311</v>
      </c>
      <c r="J2889" t="s">
        <v>2693</v>
      </c>
      <c r="K2889" s="240" t="s">
        <v>2693</v>
      </c>
      <c r="P2889">
        <v>9</v>
      </c>
      <c r="Q2889">
        <v>115</v>
      </c>
      <c r="R2889">
        <v>1035</v>
      </c>
      <c r="S2889">
        <f>IFERROR(_xlfn.XLOOKUP(tbl_Facturas[[#This Row],[Key_Fact]],tbl_Manifiestos[Key_Manif],tbl_Manifiestos[Pagado a Broker],0),0)</f>
        <v>962.55000000000007</v>
      </c>
      <c r="T2889">
        <v>2073535.9499999951</v>
      </c>
    </row>
    <row r="2890" spans="1:20" x14ac:dyDescent="0.25">
      <c r="A2890" t="s">
        <v>5839</v>
      </c>
      <c r="B2890" t="str">
        <f>tbl_Facturas[[#This Row],[Factura]] &amp; "|" &amp; tbl_Facturas[[#This Row],[Proyecto OK]] &amp; "|" &amp; TEXT(tbl_Facturas[[#This Row],[Horas o Viaje]],"0.00") &amp; "|" &amp; TEXT(tbl_Facturas[[#This Row],[Costo unitario]],"0.00")</f>
        <v>2657|CDOT S-603|10.00|115.00</v>
      </c>
      <c r="C2890">
        <v>2657</v>
      </c>
      <c r="D2890">
        <v>11</v>
      </c>
      <c r="E2890" t="s">
        <v>12</v>
      </c>
      <c r="G2890" t="s">
        <v>13</v>
      </c>
      <c r="H2890" t="s">
        <v>2974</v>
      </c>
      <c r="I2890" s="134" t="s">
        <v>5311</v>
      </c>
      <c r="J2890" t="s">
        <v>2693</v>
      </c>
      <c r="K2890" s="240" t="s">
        <v>2693</v>
      </c>
      <c r="P2890">
        <v>10</v>
      </c>
      <c r="Q2890">
        <v>115</v>
      </c>
      <c r="R2890">
        <v>1150</v>
      </c>
      <c r="S2890">
        <f>IFERROR(_xlfn.XLOOKUP(tbl_Facturas[[#This Row],[Key_Fact]],tbl_Manifiestos[Key_Manif],tbl_Manifiestos[Pagado a Broker],0),0)</f>
        <v>1069.5</v>
      </c>
      <c r="T2890">
        <v>2074685.9499999951</v>
      </c>
    </row>
    <row r="2891" spans="1:20" x14ac:dyDescent="0.25">
      <c r="A2891" t="s">
        <v>5839</v>
      </c>
      <c r="B2891" t="str">
        <f>tbl_Facturas[[#This Row],[Factura]] &amp; "|" &amp; tbl_Facturas[[#This Row],[Proyecto OK]] &amp; "|" &amp; TEXT(tbl_Facturas[[#This Row],[Horas o Viaje]],"0.00") &amp; "|" &amp; TEXT(tbl_Facturas[[#This Row],[Costo unitario]],"0.00")</f>
        <v>2657|CDOT S-603|10.00|115.00</v>
      </c>
      <c r="C2891">
        <v>2657</v>
      </c>
      <c r="D2891">
        <v>198</v>
      </c>
      <c r="E2891" t="s">
        <v>5916</v>
      </c>
      <c r="G2891" t="s">
        <v>31</v>
      </c>
      <c r="H2891" t="s">
        <v>2975</v>
      </c>
      <c r="I2891" s="134" t="s">
        <v>5311</v>
      </c>
      <c r="J2891" t="s">
        <v>2693</v>
      </c>
      <c r="K2891" s="240" t="s">
        <v>2693</v>
      </c>
      <c r="P2891">
        <v>10</v>
      </c>
      <c r="Q2891">
        <v>115</v>
      </c>
      <c r="R2891">
        <v>1150</v>
      </c>
      <c r="S2891">
        <f>IFERROR(_xlfn.XLOOKUP(tbl_Facturas[[#This Row],[Key_Fact]],tbl_Manifiestos[Key_Manif],tbl_Manifiestos[Pagado a Broker],0),0)</f>
        <v>1069.5</v>
      </c>
      <c r="T2891">
        <v>2075835.9499999951</v>
      </c>
    </row>
    <row r="2892" spans="1:20" x14ac:dyDescent="0.25">
      <c r="A2892" t="s">
        <v>5839</v>
      </c>
      <c r="B2892" t="str">
        <f>tbl_Facturas[[#This Row],[Factura]] &amp; "|" &amp; tbl_Facturas[[#This Row],[Proyecto OK]] &amp; "|" &amp; TEXT(tbl_Facturas[[#This Row],[Horas o Viaje]],"0.00") &amp; "|" &amp; TEXT(tbl_Facturas[[#This Row],[Costo unitario]],"0.00")</f>
        <v>2657|CDOT S-603|9.00|115.00</v>
      </c>
      <c r="C2892">
        <v>2657</v>
      </c>
      <c r="D2892">
        <v>701</v>
      </c>
      <c r="E2892" t="s">
        <v>5335</v>
      </c>
      <c r="G2892" t="s">
        <v>2115</v>
      </c>
      <c r="H2892" t="s">
        <v>2976</v>
      </c>
      <c r="I2892" s="134" t="s">
        <v>5311</v>
      </c>
      <c r="J2892" t="s">
        <v>2693</v>
      </c>
      <c r="K2892" s="240" t="s">
        <v>2693</v>
      </c>
      <c r="P2892">
        <v>9</v>
      </c>
      <c r="Q2892">
        <v>115</v>
      </c>
      <c r="R2892">
        <v>1035</v>
      </c>
      <c r="S2892">
        <f>IFERROR(_xlfn.XLOOKUP(tbl_Facturas[[#This Row],[Key_Fact]],tbl_Manifiestos[Key_Manif],tbl_Manifiestos[Pagado a Broker],0),0)</f>
        <v>962.55000000000007</v>
      </c>
      <c r="T2892">
        <v>2076870.9499999951</v>
      </c>
    </row>
    <row r="2893" spans="1:20" x14ac:dyDescent="0.25">
      <c r="A2893" t="s">
        <v>5839</v>
      </c>
      <c r="B2893" t="str">
        <f>tbl_Facturas[[#This Row],[Factura]] &amp; "|" &amp; tbl_Facturas[[#This Row],[Proyecto OK]] &amp; "|" &amp; TEXT(tbl_Facturas[[#This Row],[Horas o Viaje]],"0.00") &amp; "|" &amp; TEXT(tbl_Facturas[[#This Row],[Costo unitario]],"0.00")</f>
        <v>2658|AR Term|8.75|118.00</v>
      </c>
      <c r="C2893">
        <v>2658</v>
      </c>
      <c r="D2893">
        <v>103</v>
      </c>
      <c r="E2893" t="s">
        <v>27</v>
      </c>
      <c r="G2893" t="s">
        <v>284</v>
      </c>
      <c r="H2893" t="s">
        <v>2977</v>
      </c>
      <c r="I2893" s="134" t="s">
        <v>5324</v>
      </c>
      <c r="J2893" t="s">
        <v>1039</v>
      </c>
      <c r="K2893" s="240" t="s">
        <v>1039</v>
      </c>
      <c r="P2893">
        <v>8.75</v>
      </c>
      <c r="Q2893">
        <v>118</v>
      </c>
      <c r="R2893">
        <v>1032.5</v>
      </c>
      <c r="S2893">
        <f>IFERROR(_xlfn.XLOOKUP(tbl_Facturas[[#This Row],[Key_Fact]],tbl_Manifiestos[Key_Manif],tbl_Manifiestos[Pagado a Broker],0),0)</f>
        <v>960.22500000000002</v>
      </c>
      <c r="T2893">
        <v>2077903.4499999951</v>
      </c>
    </row>
    <row r="2894" spans="1:20" x14ac:dyDescent="0.25">
      <c r="A2894" t="s">
        <v>5839</v>
      </c>
      <c r="B2894" t="str">
        <f>tbl_Facturas[[#This Row],[Factura]] &amp; "|" &amp; tbl_Facturas[[#This Row],[Proyecto OK]] &amp; "|" &amp; TEXT(tbl_Facturas[[#This Row],[Horas o Viaje]],"0.00") &amp; "|" &amp; TEXT(tbl_Facturas[[#This Row],[Costo unitario]],"0.00")</f>
        <v>2658|AR Term|8.75|118.00</v>
      </c>
      <c r="C2894">
        <v>2658</v>
      </c>
      <c r="D2894">
        <v>356</v>
      </c>
      <c r="E2894" t="s">
        <v>27</v>
      </c>
      <c r="G2894" t="s">
        <v>122</v>
      </c>
      <c r="H2894" t="s">
        <v>2978</v>
      </c>
      <c r="I2894" s="134" t="s">
        <v>5324</v>
      </c>
      <c r="J2894" t="s">
        <v>1039</v>
      </c>
      <c r="K2894" s="240" t="s">
        <v>1039</v>
      </c>
      <c r="P2894">
        <v>8.75</v>
      </c>
      <c r="Q2894">
        <v>118</v>
      </c>
      <c r="R2894">
        <v>1032.5</v>
      </c>
      <c r="S2894">
        <f>IFERROR(_xlfn.XLOOKUP(tbl_Facturas[[#This Row],[Key_Fact]],tbl_Manifiestos[Key_Manif],tbl_Manifiestos[Pagado a Broker],0),0)</f>
        <v>960.22500000000002</v>
      </c>
      <c r="T2894">
        <v>2078935.9499999951</v>
      </c>
    </row>
    <row r="2895" spans="1:20" x14ac:dyDescent="0.25">
      <c r="A2895" t="s">
        <v>5839</v>
      </c>
      <c r="B2895" t="str">
        <f>tbl_Facturas[[#This Row],[Factura]] &amp; "|" &amp; tbl_Facturas[[#This Row],[Proyecto OK]] &amp; "|" &amp; TEXT(tbl_Facturas[[#This Row],[Horas o Viaje]],"0.00") &amp; "|" &amp; TEXT(tbl_Facturas[[#This Row],[Costo unitario]],"0.00")</f>
        <v>2659|OAM|8.25|105.00</v>
      </c>
      <c r="C2895">
        <v>2659</v>
      </c>
      <c r="D2895">
        <v>515</v>
      </c>
      <c r="E2895" t="s">
        <v>27</v>
      </c>
      <c r="G2895" t="s">
        <v>54</v>
      </c>
      <c r="H2895" t="s">
        <v>2979</v>
      </c>
      <c r="I2895" s="134" t="s">
        <v>5867</v>
      </c>
      <c r="J2895" t="s">
        <v>787</v>
      </c>
      <c r="K2895" t="s">
        <v>787</v>
      </c>
      <c r="P2895">
        <v>8.25</v>
      </c>
      <c r="Q2895">
        <v>105</v>
      </c>
      <c r="R2895">
        <v>866.25</v>
      </c>
      <c r="S2895">
        <f>IFERROR(_xlfn.XLOOKUP(tbl_Facturas[[#This Row],[Key_Fact]],tbl_Manifiestos[Key_Manif],tbl_Manifiestos[Pagado a Broker],0),0)</f>
        <v>805.61250000000007</v>
      </c>
      <c r="T2895">
        <v>2079802.1999999951</v>
      </c>
    </row>
    <row r="2896" spans="1:20" x14ac:dyDescent="0.25">
      <c r="A2896" t="s">
        <v>5839</v>
      </c>
      <c r="B2896" t="str">
        <f>tbl_Facturas[[#This Row],[Factura]] &amp; "|" &amp; tbl_Facturas[[#This Row],[Proyecto OK]] &amp; "|" &amp; TEXT(tbl_Facturas[[#This Row],[Horas o Viaje]],"0.00") &amp; "|" &amp; TEXT(tbl_Facturas[[#This Row],[Costo unitario]],"0.00")</f>
        <v>2659|OAM|7.50|105.00</v>
      </c>
      <c r="C2896">
        <v>2659</v>
      </c>
      <c r="D2896">
        <v>25</v>
      </c>
      <c r="E2896" t="s">
        <v>1339</v>
      </c>
      <c r="G2896" t="s">
        <v>1340</v>
      </c>
      <c r="H2896" t="s">
        <v>2980</v>
      </c>
      <c r="I2896" s="134" t="s">
        <v>5867</v>
      </c>
      <c r="J2896" t="s">
        <v>787</v>
      </c>
      <c r="K2896" t="s">
        <v>787</v>
      </c>
      <c r="P2896">
        <v>7.5</v>
      </c>
      <c r="Q2896">
        <v>105</v>
      </c>
      <c r="R2896">
        <v>787.5</v>
      </c>
      <c r="S2896">
        <f>IFERROR(_xlfn.XLOOKUP(tbl_Facturas[[#This Row],[Key_Fact]],tbl_Manifiestos[Key_Manif],tbl_Manifiestos[Pagado a Broker],0),0)</f>
        <v>708.75</v>
      </c>
      <c r="T2896">
        <v>2080589.6999999951</v>
      </c>
    </row>
    <row r="2897" spans="1:20" x14ac:dyDescent="0.25">
      <c r="A2897" t="s">
        <v>5839</v>
      </c>
      <c r="B2897" t="str">
        <f>tbl_Facturas[[#This Row],[Factura]] &amp; "|" &amp; tbl_Facturas[[#This Row],[Proyecto OK]] &amp; "|" &amp; TEXT(tbl_Facturas[[#This Row],[Horas o Viaje]],"0.00") &amp; "|" &amp; TEXT(tbl_Facturas[[#This Row],[Costo unitario]],"0.00")</f>
        <v>2659|OAM|6.00|105.00</v>
      </c>
      <c r="C2897">
        <v>2659</v>
      </c>
      <c r="D2897">
        <v>25</v>
      </c>
      <c r="E2897" t="s">
        <v>1339</v>
      </c>
      <c r="G2897" t="s">
        <v>1340</v>
      </c>
      <c r="H2897" t="s">
        <v>2981</v>
      </c>
      <c r="I2897" s="134" t="s">
        <v>5867</v>
      </c>
      <c r="J2897" t="s">
        <v>787</v>
      </c>
      <c r="K2897" t="s">
        <v>787</v>
      </c>
      <c r="P2897">
        <v>6</v>
      </c>
      <c r="Q2897">
        <v>105</v>
      </c>
      <c r="R2897">
        <v>630</v>
      </c>
      <c r="S2897">
        <f>IFERROR(_xlfn.XLOOKUP(tbl_Facturas[[#This Row],[Key_Fact]],tbl_Manifiestos[Key_Manif],tbl_Manifiestos[Pagado a Broker],0),0)</f>
        <v>567</v>
      </c>
      <c r="T2897">
        <v>2081219.6999999951</v>
      </c>
    </row>
    <row r="2898" spans="1:20" x14ac:dyDescent="0.25">
      <c r="A2898" t="s">
        <v>5839</v>
      </c>
      <c r="B2898" t="str">
        <f>tbl_Facturas[[#This Row],[Factura]] &amp; "|" &amp; tbl_Facturas[[#This Row],[Proyecto OK]] &amp; "|" &amp; TEXT(tbl_Facturas[[#This Row],[Horas o Viaje]],"0.00") &amp; "|" &amp; TEXT(tbl_Facturas[[#This Row],[Costo unitario]],"0.00")</f>
        <v>2659|OAM|6.50|105.00</v>
      </c>
      <c r="C2898">
        <v>2659</v>
      </c>
      <c r="D2898">
        <v>25</v>
      </c>
      <c r="E2898" t="s">
        <v>1339</v>
      </c>
      <c r="G2898" t="s">
        <v>1340</v>
      </c>
      <c r="H2898" t="s">
        <v>2982</v>
      </c>
      <c r="I2898" s="134" t="s">
        <v>5867</v>
      </c>
      <c r="J2898" t="s">
        <v>787</v>
      </c>
      <c r="K2898" t="s">
        <v>787</v>
      </c>
      <c r="P2898">
        <v>6.5</v>
      </c>
      <c r="Q2898">
        <v>105</v>
      </c>
      <c r="R2898">
        <v>682.5</v>
      </c>
      <c r="S2898">
        <f>IFERROR(_xlfn.XLOOKUP(tbl_Facturas[[#This Row],[Key_Fact]],tbl_Manifiestos[Key_Manif],tbl_Manifiestos[Pagado a Broker],0),0)</f>
        <v>614.25</v>
      </c>
      <c r="T2898">
        <v>2081902.1999999951</v>
      </c>
    </row>
    <row r="2899" spans="1:20" x14ac:dyDescent="0.25">
      <c r="A2899" t="s">
        <v>5839</v>
      </c>
      <c r="B2899" t="str">
        <f>tbl_Facturas[[#This Row],[Factura]] &amp; "|" &amp; tbl_Facturas[[#This Row],[Proyecto OK]] &amp; "|" &amp; TEXT(tbl_Facturas[[#This Row],[Horas o Viaje]],"0.00") &amp; "|" &amp; TEXT(tbl_Facturas[[#This Row],[Costo unitario]],"0.00")</f>
        <v>2659|OAM|6.00|105.00</v>
      </c>
      <c r="C2899">
        <v>2659</v>
      </c>
      <c r="D2899">
        <v>25</v>
      </c>
      <c r="E2899" t="s">
        <v>1339</v>
      </c>
      <c r="G2899" t="s">
        <v>1340</v>
      </c>
      <c r="H2899" t="s">
        <v>2983</v>
      </c>
      <c r="I2899" s="134" t="s">
        <v>5867</v>
      </c>
      <c r="J2899" t="s">
        <v>787</v>
      </c>
      <c r="K2899" t="s">
        <v>787</v>
      </c>
      <c r="P2899">
        <v>6</v>
      </c>
      <c r="Q2899">
        <v>105</v>
      </c>
      <c r="R2899">
        <v>630</v>
      </c>
      <c r="S2899">
        <f>IFERROR(_xlfn.XLOOKUP(tbl_Facturas[[#This Row],[Key_Fact]],tbl_Manifiestos[Key_Manif],tbl_Manifiestos[Pagado a Broker],0),0)</f>
        <v>567</v>
      </c>
      <c r="T2899">
        <v>2082532.1999999951</v>
      </c>
    </row>
    <row r="2900" spans="1:20" x14ac:dyDescent="0.25">
      <c r="A2900" t="s">
        <v>5839</v>
      </c>
      <c r="B2900" t="str">
        <f>tbl_Facturas[[#This Row],[Factura]] &amp; "|" &amp; tbl_Facturas[[#This Row],[Proyecto OK]] &amp; "|" &amp; TEXT(tbl_Facturas[[#This Row],[Horas o Viaje]],"0.00") &amp; "|" &amp; TEXT(tbl_Facturas[[#This Row],[Costo unitario]],"0.00")</f>
        <v>2660|RAC|8.75|105.00</v>
      </c>
      <c r="C2900">
        <v>2660</v>
      </c>
      <c r="D2900">
        <v>25</v>
      </c>
      <c r="E2900" t="s">
        <v>1339</v>
      </c>
      <c r="G2900" t="s">
        <v>1340</v>
      </c>
      <c r="H2900" t="s">
        <v>2984</v>
      </c>
      <c r="I2900" s="134" t="s">
        <v>5328</v>
      </c>
      <c r="J2900" t="s">
        <v>781</v>
      </c>
      <c r="K2900" t="s">
        <v>781</v>
      </c>
      <c r="P2900">
        <v>8.75</v>
      </c>
      <c r="Q2900">
        <v>105</v>
      </c>
      <c r="R2900">
        <v>918.75</v>
      </c>
      <c r="S2900">
        <f>IFERROR(_xlfn.XLOOKUP(tbl_Facturas[[#This Row],[Key_Fact]],tbl_Manifiestos[Key_Manif],tbl_Manifiestos[Pagado a Broker],0),0)</f>
        <v>826.875</v>
      </c>
      <c r="T2900">
        <v>2083450.9499999951</v>
      </c>
    </row>
    <row r="2901" spans="1:20" x14ac:dyDescent="0.25">
      <c r="A2901" t="s">
        <v>5839</v>
      </c>
      <c r="B2901" t="str">
        <f>tbl_Facturas[[#This Row],[Factura]] &amp; "|" &amp; tbl_Facturas[[#This Row],[Proyecto OK]] &amp; "|" &amp; TEXT(tbl_Facturas[[#This Row],[Horas o Viaje]],"0.00") &amp; "|" &amp; TEXT(tbl_Facturas[[#This Row],[Costo unitario]],"0.00")</f>
        <v>2660|RAC|4.25|105.00</v>
      </c>
      <c r="C2901">
        <v>2660</v>
      </c>
      <c r="D2901">
        <v>15</v>
      </c>
      <c r="E2901" t="s">
        <v>2195</v>
      </c>
      <c r="G2901" t="s">
        <v>2077</v>
      </c>
      <c r="H2901" t="s">
        <v>2985</v>
      </c>
      <c r="I2901" s="134" t="s">
        <v>5328</v>
      </c>
      <c r="J2901" t="s">
        <v>781</v>
      </c>
      <c r="K2901" t="s">
        <v>781</v>
      </c>
      <c r="P2901">
        <v>4.25</v>
      </c>
      <c r="Q2901">
        <v>105</v>
      </c>
      <c r="R2901">
        <v>446.25</v>
      </c>
      <c r="S2901">
        <f>IFERROR(_xlfn.XLOOKUP(tbl_Facturas[[#This Row],[Key_Fact]],tbl_Manifiestos[Key_Manif],tbl_Manifiestos[Pagado a Broker],0),0)</f>
        <v>401.625</v>
      </c>
      <c r="T2901">
        <v>2083897.1999999951</v>
      </c>
    </row>
    <row r="2902" spans="1:20" x14ac:dyDescent="0.25">
      <c r="A2902" t="s">
        <v>5839</v>
      </c>
      <c r="B2902" t="str">
        <f>tbl_Facturas[[#This Row],[Factura]] &amp; "|" &amp; tbl_Facturas[[#This Row],[Proyecto OK]] &amp; "|" &amp; TEXT(tbl_Facturas[[#This Row],[Horas o Viaje]],"0.00") &amp; "|" &amp; TEXT(tbl_Facturas[[#This Row],[Costo unitario]],"0.00")</f>
        <v>2660|RAC|6.75|105.00</v>
      </c>
      <c r="C2902">
        <v>2660</v>
      </c>
      <c r="D2902">
        <v>15</v>
      </c>
      <c r="E2902" t="s">
        <v>2195</v>
      </c>
      <c r="G2902" t="s">
        <v>2077</v>
      </c>
      <c r="H2902" t="s">
        <v>2986</v>
      </c>
      <c r="I2902" s="134" t="s">
        <v>5328</v>
      </c>
      <c r="J2902" t="s">
        <v>781</v>
      </c>
      <c r="K2902" t="s">
        <v>781</v>
      </c>
      <c r="P2902">
        <v>6.75</v>
      </c>
      <c r="Q2902">
        <v>105</v>
      </c>
      <c r="R2902">
        <v>708.75</v>
      </c>
      <c r="S2902">
        <f>IFERROR(_xlfn.XLOOKUP(tbl_Facturas[[#This Row],[Key_Fact]],tbl_Manifiestos[Key_Manif],tbl_Manifiestos[Pagado a Broker],0),0)</f>
        <v>637.875</v>
      </c>
      <c r="T2902">
        <v>2084605.9499999951</v>
      </c>
    </row>
    <row r="2903" spans="1:20" x14ac:dyDescent="0.25">
      <c r="A2903" t="s">
        <v>5839</v>
      </c>
      <c r="B2903" t="str">
        <f>tbl_Facturas[[#This Row],[Factura]] &amp; "|" &amp; tbl_Facturas[[#This Row],[Proyecto OK]] &amp; "|" &amp; TEXT(tbl_Facturas[[#This Row],[Horas o Viaje]],"0.00") &amp; "|" &amp; TEXT(tbl_Facturas[[#This Row],[Costo unitario]],"0.00")</f>
        <v>2660|RAC|7.25|105.00</v>
      </c>
      <c r="C2903">
        <v>2660</v>
      </c>
      <c r="D2903">
        <v>15</v>
      </c>
      <c r="E2903" t="s">
        <v>2195</v>
      </c>
      <c r="G2903" t="s">
        <v>2077</v>
      </c>
      <c r="H2903" t="s">
        <v>2987</v>
      </c>
      <c r="I2903" s="134" t="s">
        <v>5328</v>
      </c>
      <c r="J2903" t="s">
        <v>781</v>
      </c>
      <c r="K2903" t="s">
        <v>781</v>
      </c>
      <c r="P2903">
        <v>7.25</v>
      </c>
      <c r="Q2903">
        <v>105</v>
      </c>
      <c r="R2903">
        <v>761.25</v>
      </c>
      <c r="S2903">
        <f>IFERROR(_xlfn.XLOOKUP(tbl_Facturas[[#This Row],[Key_Fact]],tbl_Manifiestos[Key_Manif],tbl_Manifiestos[Pagado a Broker],0),0)</f>
        <v>685.125</v>
      </c>
      <c r="T2903">
        <v>2085367.1999999951</v>
      </c>
    </row>
    <row r="2904" spans="1:20" x14ac:dyDescent="0.25">
      <c r="A2904" t="s">
        <v>5840</v>
      </c>
      <c r="B2904" t="str">
        <f>tbl_Facturas[[#This Row],[Factura]] &amp; "|" &amp; tbl_Facturas[[#This Row],[Proyecto OK]] &amp; "|" &amp; TEXT(tbl_Facturas[[#This Row],[Horas o Viaje]],"0.00") &amp; "|" &amp; TEXT(tbl_Facturas[[#This Row],[Costo unitario]],"0.00")</f>
        <v>2661|Lead Service Replacement|9.00|120.00</v>
      </c>
      <c r="C2904">
        <v>2661</v>
      </c>
      <c r="D2904">
        <v>19</v>
      </c>
      <c r="E2904" t="s">
        <v>12</v>
      </c>
      <c r="G2904" t="s">
        <v>24</v>
      </c>
      <c r="H2904" t="s">
        <v>2988</v>
      </c>
      <c r="I2904" s="134" t="s">
        <v>5322</v>
      </c>
      <c r="J2904" t="s">
        <v>2447</v>
      </c>
      <c r="K2904" t="s">
        <v>5881</v>
      </c>
      <c r="L2904" t="s">
        <v>5901</v>
      </c>
      <c r="P2904">
        <v>9</v>
      </c>
      <c r="Q2904">
        <v>120</v>
      </c>
      <c r="R2904">
        <v>1080</v>
      </c>
      <c r="S2904">
        <f>IFERROR(_xlfn.XLOOKUP(tbl_Facturas[[#This Row],[Key_Fact]],tbl_Manifiestos[Key_Manif],tbl_Manifiestos[Pagado a Broker],0),0)</f>
        <v>1004.4000000000001</v>
      </c>
      <c r="T2904">
        <v>2086447.1999999951</v>
      </c>
    </row>
    <row r="2905" spans="1:20" x14ac:dyDescent="0.25">
      <c r="A2905" t="s">
        <v>5840</v>
      </c>
      <c r="B2905" t="str">
        <f>tbl_Facturas[[#This Row],[Factura]] &amp; "|" &amp; tbl_Facturas[[#This Row],[Proyecto OK]] &amp; "|" &amp; TEXT(tbl_Facturas[[#This Row],[Horas o Viaje]],"0.00") &amp; "|" &amp; TEXT(tbl_Facturas[[#This Row],[Costo unitario]],"0.00")</f>
        <v>2661|Lead Service Replacement|9.50|120.00</v>
      </c>
      <c r="C2905">
        <v>2661</v>
      </c>
      <c r="D2905">
        <v>54</v>
      </c>
      <c r="E2905" t="s">
        <v>19</v>
      </c>
      <c r="G2905" t="s">
        <v>479</v>
      </c>
      <c r="H2905" t="s">
        <v>2989</v>
      </c>
      <c r="I2905" s="134" t="s">
        <v>5322</v>
      </c>
      <c r="J2905" t="s">
        <v>2447</v>
      </c>
      <c r="K2905" t="s">
        <v>5881</v>
      </c>
      <c r="L2905" t="s">
        <v>5901</v>
      </c>
      <c r="P2905">
        <v>9.5</v>
      </c>
      <c r="Q2905">
        <v>120</v>
      </c>
      <c r="R2905">
        <v>1140</v>
      </c>
      <c r="S2905">
        <f>IFERROR(_xlfn.XLOOKUP(tbl_Facturas[[#This Row],[Key_Fact]],tbl_Manifiestos[Key_Manif],tbl_Manifiestos[Pagado a Broker],0),0)</f>
        <v>0</v>
      </c>
      <c r="T2905">
        <v>2087587.1999999951</v>
      </c>
    </row>
    <row r="2906" spans="1:20" x14ac:dyDescent="0.25">
      <c r="A2906" t="s">
        <v>5840</v>
      </c>
      <c r="B2906" t="str">
        <f>tbl_Facturas[[#This Row],[Factura]] &amp; "|" &amp; tbl_Facturas[[#This Row],[Proyecto OK]] &amp; "|" &amp; TEXT(tbl_Facturas[[#This Row],[Horas o Viaje]],"0.00") &amp; "|" &amp; TEXT(tbl_Facturas[[#This Row],[Costo unitario]],"0.00")</f>
        <v>2661|Lead Service Replacement|8.50|120.00</v>
      </c>
      <c r="C2906">
        <v>2661</v>
      </c>
      <c r="D2906">
        <v>54</v>
      </c>
      <c r="E2906" t="s">
        <v>19</v>
      </c>
      <c r="G2906" t="s">
        <v>479</v>
      </c>
      <c r="H2906" t="s">
        <v>2990</v>
      </c>
      <c r="I2906" s="134" t="s">
        <v>5322</v>
      </c>
      <c r="J2906" t="s">
        <v>2447</v>
      </c>
      <c r="K2906" t="s">
        <v>5881</v>
      </c>
      <c r="L2906" t="s">
        <v>5901</v>
      </c>
      <c r="P2906">
        <v>8.5</v>
      </c>
      <c r="Q2906">
        <v>120</v>
      </c>
      <c r="R2906">
        <v>1020</v>
      </c>
      <c r="S2906">
        <f>IFERROR(_xlfn.XLOOKUP(tbl_Facturas[[#This Row],[Key_Fact]],tbl_Manifiestos[Key_Manif],tbl_Manifiestos[Pagado a Broker],0),0)</f>
        <v>0</v>
      </c>
      <c r="T2906">
        <v>2088607.1999999951</v>
      </c>
    </row>
    <row r="2907" spans="1:20" x14ac:dyDescent="0.25">
      <c r="A2907" t="s">
        <v>5840</v>
      </c>
      <c r="B2907" t="str">
        <f>tbl_Facturas[[#This Row],[Factura]] &amp; "|" &amp; tbl_Facturas[[#This Row],[Proyecto OK]] &amp; "|" &amp; TEXT(tbl_Facturas[[#This Row],[Horas o Viaje]],"0.00") &amp; "|" &amp; TEXT(tbl_Facturas[[#This Row],[Costo unitario]],"0.00")</f>
        <v>2661|Lead Service Replacement|8.00|120.00</v>
      </c>
      <c r="C2907">
        <v>2661</v>
      </c>
      <c r="D2907">
        <v>54</v>
      </c>
      <c r="E2907" t="s">
        <v>19</v>
      </c>
      <c r="G2907" t="s">
        <v>479</v>
      </c>
      <c r="H2907" t="s">
        <v>2991</v>
      </c>
      <c r="I2907" s="134" t="s">
        <v>5322</v>
      </c>
      <c r="J2907" t="s">
        <v>2447</v>
      </c>
      <c r="K2907" t="s">
        <v>5881</v>
      </c>
      <c r="L2907" t="s">
        <v>5901</v>
      </c>
      <c r="P2907">
        <v>8</v>
      </c>
      <c r="Q2907">
        <v>120</v>
      </c>
      <c r="R2907">
        <v>960</v>
      </c>
      <c r="S2907">
        <f>IFERROR(_xlfn.XLOOKUP(tbl_Facturas[[#This Row],[Key_Fact]],tbl_Manifiestos[Key_Manif],tbl_Manifiestos[Pagado a Broker],0),0)</f>
        <v>0</v>
      </c>
      <c r="T2907">
        <v>2089567.1999999951</v>
      </c>
    </row>
    <row r="2908" spans="1:20" x14ac:dyDescent="0.25">
      <c r="A2908" t="s">
        <v>5840</v>
      </c>
      <c r="B2908" t="str">
        <f>tbl_Facturas[[#This Row],[Factura]] &amp; "|" &amp; tbl_Facturas[[#This Row],[Proyecto OK]] &amp; "|" &amp; TEXT(tbl_Facturas[[#This Row],[Horas o Viaje]],"0.00") &amp; "|" &amp; TEXT(tbl_Facturas[[#This Row],[Costo unitario]],"0.00")</f>
        <v>2662|Berry Project|1.00|420.00</v>
      </c>
      <c r="C2908">
        <v>2662</v>
      </c>
      <c r="D2908">
        <v>103</v>
      </c>
      <c r="E2908" t="s">
        <v>27</v>
      </c>
      <c r="G2908" t="s">
        <v>284</v>
      </c>
      <c r="H2908" t="s">
        <v>2992</v>
      </c>
      <c r="I2908" s="134" t="s">
        <v>5322</v>
      </c>
      <c r="J2908" t="s">
        <v>1219</v>
      </c>
      <c r="K2908" t="s">
        <v>5883</v>
      </c>
      <c r="L2908">
        <v>2513</v>
      </c>
      <c r="M2908" t="s">
        <v>622</v>
      </c>
      <c r="P2908">
        <v>1</v>
      </c>
      <c r="Q2908">
        <v>420</v>
      </c>
      <c r="R2908">
        <v>420</v>
      </c>
      <c r="S2908">
        <f>IFERROR(_xlfn.XLOOKUP(tbl_Facturas[[#This Row],[Key_Fact]],tbl_Manifiestos[Key_Manif],tbl_Manifiestos[Pagado a Broker],0),0)</f>
        <v>390.6</v>
      </c>
      <c r="T2908">
        <v>2089987.1999999951</v>
      </c>
    </row>
    <row r="2909" spans="1:20" x14ac:dyDescent="0.25">
      <c r="A2909" t="s">
        <v>5840</v>
      </c>
      <c r="B2909" t="str">
        <f>tbl_Facturas[[#This Row],[Factura]] &amp; "|" &amp; tbl_Facturas[[#This Row],[Proyecto OK]] &amp; "|" &amp; TEXT(tbl_Facturas[[#This Row],[Horas o Viaje]],"0.00") &amp; "|" &amp; TEXT(tbl_Facturas[[#This Row],[Costo unitario]],"0.00")</f>
        <v>2662|Berry Project|1.00|420.00</v>
      </c>
      <c r="C2909">
        <v>2662</v>
      </c>
      <c r="D2909">
        <v>103</v>
      </c>
      <c r="E2909" t="s">
        <v>27</v>
      </c>
      <c r="G2909" t="s">
        <v>284</v>
      </c>
      <c r="H2909" t="s">
        <v>2993</v>
      </c>
      <c r="I2909" s="134" t="s">
        <v>5322</v>
      </c>
      <c r="J2909" t="s">
        <v>1219</v>
      </c>
      <c r="K2909" t="s">
        <v>5883</v>
      </c>
      <c r="L2909">
        <v>2513</v>
      </c>
      <c r="M2909" t="s">
        <v>622</v>
      </c>
      <c r="P2909">
        <v>1</v>
      </c>
      <c r="Q2909">
        <v>420</v>
      </c>
      <c r="R2909">
        <v>420</v>
      </c>
      <c r="S2909">
        <f>IFERROR(_xlfn.XLOOKUP(tbl_Facturas[[#This Row],[Key_Fact]],tbl_Manifiestos[Key_Manif],tbl_Manifiestos[Pagado a Broker],0),0)</f>
        <v>390.6</v>
      </c>
      <c r="T2909">
        <v>2090407.1999999951</v>
      </c>
    </row>
    <row r="2910" spans="1:20" x14ac:dyDescent="0.25">
      <c r="A2910" t="s">
        <v>5840</v>
      </c>
      <c r="B2910" t="str">
        <f>tbl_Facturas[[#This Row],[Factura]] &amp; "|" &amp; tbl_Facturas[[#This Row],[Proyecto OK]] &amp; "|" &amp; TEXT(tbl_Facturas[[#This Row],[Horas o Viaje]],"0.00") &amp; "|" &amp; TEXT(tbl_Facturas[[#This Row],[Costo unitario]],"0.00")</f>
        <v>2662|Berry Project|1.00|420.00</v>
      </c>
      <c r="C2910">
        <v>2662</v>
      </c>
      <c r="D2910">
        <v>76</v>
      </c>
      <c r="E2910" t="s">
        <v>5309</v>
      </c>
      <c r="G2910" t="s">
        <v>1287</v>
      </c>
      <c r="H2910" t="s">
        <v>2994</v>
      </c>
      <c r="I2910" s="134" t="s">
        <v>5322</v>
      </c>
      <c r="J2910" t="s">
        <v>1219</v>
      </c>
      <c r="K2910" t="s">
        <v>5883</v>
      </c>
      <c r="L2910">
        <v>2513</v>
      </c>
      <c r="M2910" t="s">
        <v>622</v>
      </c>
      <c r="P2910">
        <v>1</v>
      </c>
      <c r="Q2910">
        <v>420</v>
      </c>
      <c r="R2910">
        <v>420</v>
      </c>
      <c r="S2910">
        <f>IFERROR(_xlfn.XLOOKUP(tbl_Facturas[[#This Row],[Key_Fact]],tbl_Manifiestos[Key_Manif],tbl_Manifiestos[Pagado a Broker],0),0)</f>
        <v>390.6</v>
      </c>
      <c r="T2910">
        <v>2090827.1999999951</v>
      </c>
    </row>
    <row r="2911" spans="1:20" x14ac:dyDescent="0.25">
      <c r="A2911" t="s">
        <v>5840</v>
      </c>
      <c r="B2911" t="str">
        <f>tbl_Facturas[[#This Row],[Factura]] &amp; "|" &amp; tbl_Facturas[[#This Row],[Proyecto OK]] &amp; "|" &amp; TEXT(tbl_Facturas[[#This Row],[Horas o Viaje]],"0.00") &amp; "|" &amp; TEXT(tbl_Facturas[[#This Row],[Costo unitario]],"0.00")</f>
        <v>2662|Berry Project|1.00|420.00</v>
      </c>
      <c r="C2911">
        <v>2662</v>
      </c>
      <c r="D2911">
        <v>20</v>
      </c>
      <c r="E2911" t="s">
        <v>5305</v>
      </c>
      <c r="G2911" t="s">
        <v>1232</v>
      </c>
      <c r="H2911" t="s">
        <v>2995</v>
      </c>
      <c r="I2911" s="134" t="s">
        <v>5322</v>
      </c>
      <c r="J2911" t="s">
        <v>1219</v>
      </c>
      <c r="K2911" t="s">
        <v>5883</v>
      </c>
      <c r="L2911">
        <v>2513</v>
      </c>
      <c r="M2911" t="s">
        <v>622</v>
      </c>
      <c r="P2911">
        <v>1</v>
      </c>
      <c r="Q2911">
        <v>420</v>
      </c>
      <c r="R2911">
        <v>420</v>
      </c>
      <c r="S2911">
        <f>IFERROR(_xlfn.XLOOKUP(tbl_Facturas[[#This Row],[Key_Fact]],tbl_Manifiestos[Key_Manif],tbl_Manifiestos[Pagado a Broker],0),0)</f>
        <v>390.6</v>
      </c>
      <c r="T2911">
        <v>2091247.1999999951</v>
      </c>
    </row>
    <row r="2912" spans="1:20" x14ac:dyDescent="0.25">
      <c r="A2912" t="s">
        <v>5840</v>
      </c>
      <c r="B2912" t="str">
        <f>tbl_Facturas[[#This Row],[Factura]] &amp; "|" &amp; tbl_Facturas[[#This Row],[Proyecto OK]] &amp; "|" &amp; TEXT(tbl_Facturas[[#This Row],[Horas o Viaje]],"0.00") &amp; "|" &amp; TEXT(tbl_Facturas[[#This Row],[Costo unitario]],"0.00")</f>
        <v>2662|Berry Project|1.00|420.00</v>
      </c>
      <c r="C2912">
        <v>2662</v>
      </c>
      <c r="D2912">
        <v>11</v>
      </c>
      <c r="E2912" t="s">
        <v>12</v>
      </c>
      <c r="G2912" t="s">
        <v>13</v>
      </c>
      <c r="H2912" t="s">
        <v>2996</v>
      </c>
      <c r="I2912" s="134" t="s">
        <v>5322</v>
      </c>
      <c r="J2912" t="s">
        <v>1219</v>
      </c>
      <c r="K2912" t="s">
        <v>5883</v>
      </c>
      <c r="L2912">
        <v>2513</v>
      </c>
      <c r="M2912" t="s">
        <v>622</v>
      </c>
      <c r="P2912">
        <v>1</v>
      </c>
      <c r="Q2912">
        <v>420</v>
      </c>
      <c r="R2912">
        <v>420</v>
      </c>
      <c r="S2912">
        <f>IFERROR(_xlfn.XLOOKUP(tbl_Facturas[[#This Row],[Key_Fact]],tbl_Manifiestos[Key_Manif],tbl_Manifiestos[Pagado a Broker],0),0)</f>
        <v>390.6</v>
      </c>
      <c r="T2912">
        <v>2091667.1999999951</v>
      </c>
    </row>
    <row r="2913" spans="1:20" x14ac:dyDescent="0.25">
      <c r="A2913" t="s">
        <v>5840</v>
      </c>
      <c r="B2913" t="str">
        <f>tbl_Facturas[[#This Row],[Factura]] &amp; "|" &amp; tbl_Facturas[[#This Row],[Proyecto OK]] &amp; "|" &amp; TEXT(tbl_Facturas[[#This Row],[Horas o Viaje]],"0.00") &amp; "|" &amp; TEXT(tbl_Facturas[[#This Row],[Costo unitario]],"0.00")</f>
        <v>2662|Berry Project|1.00|420.00</v>
      </c>
      <c r="C2913">
        <v>2662</v>
      </c>
      <c r="D2913">
        <v>11</v>
      </c>
      <c r="E2913" t="s">
        <v>12</v>
      </c>
      <c r="G2913" t="s">
        <v>13</v>
      </c>
      <c r="H2913" t="s">
        <v>2997</v>
      </c>
      <c r="I2913" s="134" t="s">
        <v>5322</v>
      </c>
      <c r="J2913" t="s">
        <v>1219</v>
      </c>
      <c r="K2913" t="s">
        <v>5883</v>
      </c>
      <c r="L2913">
        <v>2513</v>
      </c>
      <c r="M2913" t="s">
        <v>622</v>
      </c>
      <c r="P2913">
        <v>1</v>
      </c>
      <c r="Q2913">
        <v>420</v>
      </c>
      <c r="R2913">
        <v>420</v>
      </c>
      <c r="S2913">
        <f>IFERROR(_xlfn.XLOOKUP(tbl_Facturas[[#This Row],[Key_Fact]],tbl_Manifiestos[Key_Manif],tbl_Manifiestos[Pagado a Broker],0),0)</f>
        <v>390.6</v>
      </c>
      <c r="T2913">
        <v>2092087.1999999951</v>
      </c>
    </row>
    <row r="2914" spans="1:20" x14ac:dyDescent="0.25">
      <c r="A2914" t="s">
        <v>5840</v>
      </c>
      <c r="B2914" t="str">
        <f>tbl_Facturas[[#This Row],[Factura]] &amp; "|" &amp; tbl_Facturas[[#This Row],[Proyecto OK]] &amp; "|" &amp; TEXT(tbl_Facturas[[#This Row],[Horas o Viaje]],"0.00") &amp; "|" &amp; TEXT(tbl_Facturas[[#This Row],[Costo unitario]],"0.00")</f>
        <v>2662|Berry Project|1.75|130.00</v>
      </c>
      <c r="C2914">
        <v>2662</v>
      </c>
      <c r="D2914">
        <v>11</v>
      </c>
      <c r="E2914" t="s">
        <v>12</v>
      </c>
      <c r="G2914" t="s">
        <v>13</v>
      </c>
      <c r="H2914" t="s">
        <v>2998</v>
      </c>
      <c r="I2914" s="134" t="s">
        <v>5322</v>
      </c>
      <c r="J2914" t="s">
        <v>1219</v>
      </c>
      <c r="K2914" t="s">
        <v>5883</v>
      </c>
      <c r="L2914">
        <v>2513</v>
      </c>
      <c r="P2914">
        <v>1.75</v>
      </c>
      <c r="Q2914">
        <v>130</v>
      </c>
      <c r="R2914">
        <v>227.5</v>
      </c>
      <c r="S2914">
        <f>IFERROR(_xlfn.XLOOKUP(tbl_Facturas[[#This Row],[Key_Fact]],tbl_Manifiestos[Key_Manif],tbl_Manifiestos[Pagado a Broker],0),0)</f>
        <v>211.57500000000002</v>
      </c>
      <c r="T2914">
        <v>2092314.6999999951</v>
      </c>
    </row>
    <row r="2915" spans="1:20" x14ac:dyDescent="0.25">
      <c r="A2915" t="s">
        <v>5840</v>
      </c>
      <c r="B2915" t="str">
        <f>tbl_Facturas[[#This Row],[Factura]] &amp; "|" &amp; tbl_Facturas[[#This Row],[Proyecto OK]] &amp; "|" &amp; TEXT(tbl_Facturas[[#This Row],[Horas o Viaje]],"0.00") &amp; "|" &amp; TEXT(tbl_Facturas[[#This Row],[Costo unitario]],"0.00")</f>
        <v>2662|Berry Project|1.00|420.00</v>
      </c>
      <c r="C2915">
        <v>2662</v>
      </c>
      <c r="D2915">
        <v>103</v>
      </c>
      <c r="E2915" t="s">
        <v>27</v>
      </c>
      <c r="G2915" t="s">
        <v>284</v>
      </c>
      <c r="H2915" t="s">
        <v>2999</v>
      </c>
      <c r="I2915" s="134" t="s">
        <v>5322</v>
      </c>
      <c r="J2915" t="s">
        <v>1219</v>
      </c>
      <c r="K2915" t="s">
        <v>5883</v>
      </c>
      <c r="L2915">
        <v>2513</v>
      </c>
      <c r="M2915" t="s">
        <v>622</v>
      </c>
      <c r="P2915">
        <v>1</v>
      </c>
      <c r="Q2915">
        <v>420</v>
      </c>
      <c r="R2915">
        <v>420</v>
      </c>
      <c r="S2915">
        <f>IFERROR(_xlfn.XLOOKUP(tbl_Facturas[[#This Row],[Key_Fact]],tbl_Manifiestos[Key_Manif],tbl_Manifiestos[Pagado a Broker],0),0)</f>
        <v>390.6</v>
      </c>
      <c r="T2915">
        <v>2092734.6999999951</v>
      </c>
    </row>
    <row r="2916" spans="1:20" x14ac:dyDescent="0.25">
      <c r="A2916" t="s">
        <v>5840</v>
      </c>
      <c r="B2916" t="str">
        <f>tbl_Facturas[[#This Row],[Factura]] &amp; "|" &amp; tbl_Facturas[[#This Row],[Proyecto OK]] &amp; "|" &amp; TEXT(tbl_Facturas[[#This Row],[Horas o Viaje]],"0.00") &amp; "|" &amp; TEXT(tbl_Facturas[[#This Row],[Costo unitario]],"0.00")</f>
        <v>2662|Berry Project|3.00|130.00</v>
      </c>
      <c r="C2916">
        <v>2662</v>
      </c>
      <c r="D2916">
        <v>103</v>
      </c>
      <c r="E2916" t="s">
        <v>27</v>
      </c>
      <c r="G2916" t="s">
        <v>284</v>
      </c>
      <c r="H2916" t="s">
        <v>3000</v>
      </c>
      <c r="I2916" s="134" t="s">
        <v>5322</v>
      </c>
      <c r="J2916" t="s">
        <v>1219</v>
      </c>
      <c r="K2916" t="s">
        <v>5883</v>
      </c>
      <c r="L2916">
        <v>2513</v>
      </c>
      <c r="P2916">
        <v>3</v>
      </c>
      <c r="Q2916">
        <v>130</v>
      </c>
      <c r="R2916">
        <v>390</v>
      </c>
      <c r="S2916">
        <f>IFERROR(_xlfn.XLOOKUP(tbl_Facturas[[#This Row],[Key_Fact]],tbl_Manifiestos[Key_Manif],tbl_Manifiestos[Pagado a Broker],0),0)</f>
        <v>362.70000000000005</v>
      </c>
      <c r="T2916">
        <v>2093124.6999999951</v>
      </c>
    </row>
    <row r="2917" spans="1:20" x14ac:dyDescent="0.25">
      <c r="A2917" t="s">
        <v>5840</v>
      </c>
      <c r="B2917" t="str">
        <f>tbl_Facturas[[#This Row],[Factura]] &amp; "|" &amp; tbl_Facturas[[#This Row],[Proyecto OK]] &amp; "|" &amp; TEXT(tbl_Facturas[[#This Row],[Horas o Viaje]],"0.00") &amp; "|" &amp; TEXT(tbl_Facturas[[#This Row],[Costo unitario]],"0.00")</f>
        <v>2662|Berry Project|1.00|420.00</v>
      </c>
      <c r="C2917">
        <v>2662</v>
      </c>
      <c r="D2917">
        <v>103</v>
      </c>
      <c r="E2917" t="s">
        <v>27</v>
      </c>
      <c r="G2917" t="s">
        <v>284</v>
      </c>
      <c r="H2917" t="s">
        <v>3001</v>
      </c>
      <c r="I2917" s="134" t="s">
        <v>5322</v>
      </c>
      <c r="J2917" t="s">
        <v>1219</v>
      </c>
      <c r="K2917" t="s">
        <v>5883</v>
      </c>
      <c r="L2917">
        <v>2513</v>
      </c>
      <c r="M2917" t="s">
        <v>622</v>
      </c>
      <c r="P2917">
        <v>1</v>
      </c>
      <c r="Q2917">
        <v>420</v>
      </c>
      <c r="R2917">
        <v>420</v>
      </c>
      <c r="S2917">
        <f>IFERROR(_xlfn.XLOOKUP(tbl_Facturas[[#This Row],[Key_Fact]],tbl_Manifiestos[Key_Manif],tbl_Manifiestos[Pagado a Broker],0),0)</f>
        <v>390.6</v>
      </c>
      <c r="T2917">
        <v>2093544.6999999951</v>
      </c>
    </row>
    <row r="2918" spans="1:20" x14ac:dyDescent="0.25">
      <c r="A2918" t="s">
        <v>5840</v>
      </c>
      <c r="B2918" t="str">
        <f>tbl_Facturas[[#This Row],[Factura]] &amp; "|" &amp; tbl_Facturas[[#This Row],[Proyecto OK]] &amp; "|" &amp; TEXT(tbl_Facturas[[#This Row],[Horas o Viaje]],"0.00") &amp; "|" &amp; TEXT(tbl_Facturas[[#This Row],[Costo unitario]],"0.00")</f>
        <v>2662|Berry Project|1.00|420.00</v>
      </c>
      <c r="C2918">
        <v>2662</v>
      </c>
      <c r="D2918">
        <v>356</v>
      </c>
      <c r="E2918" t="s">
        <v>27</v>
      </c>
      <c r="G2918" t="s">
        <v>122</v>
      </c>
      <c r="H2918" t="s">
        <v>3002</v>
      </c>
      <c r="I2918" s="134" t="s">
        <v>5322</v>
      </c>
      <c r="J2918" t="s">
        <v>1219</v>
      </c>
      <c r="K2918" t="s">
        <v>5883</v>
      </c>
      <c r="L2918">
        <v>2513</v>
      </c>
      <c r="M2918" t="s">
        <v>622</v>
      </c>
      <c r="P2918">
        <v>1</v>
      </c>
      <c r="Q2918">
        <v>420</v>
      </c>
      <c r="R2918">
        <v>420</v>
      </c>
      <c r="S2918">
        <f>IFERROR(_xlfn.XLOOKUP(tbl_Facturas[[#This Row],[Key_Fact]],tbl_Manifiestos[Key_Manif],tbl_Manifiestos[Pagado a Broker],0),0)</f>
        <v>390.6</v>
      </c>
      <c r="T2918">
        <v>2093964.6999999951</v>
      </c>
    </row>
    <row r="2919" spans="1:20" x14ac:dyDescent="0.25">
      <c r="A2919" t="s">
        <v>5840</v>
      </c>
      <c r="B2919" t="str">
        <f>tbl_Facturas[[#This Row],[Factura]] &amp; "|" &amp; tbl_Facturas[[#This Row],[Proyecto OK]] &amp; "|" &amp; TEXT(tbl_Facturas[[#This Row],[Horas o Viaje]],"0.00") &amp; "|" &amp; TEXT(tbl_Facturas[[#This Row],[Costo unitario]],"0.00")</f>
        <v>2662|Berry Project|1.00|420.00</v>
      </c>
      <c r="C2919">
        <v>2662</v>
      </c>
      <c r="D2919">
        <v>11</v>
      </c>
      <c r="E2919" t="s">
        <v>12</v>
      </c>
      <c r="G2919" t="s">
        <v>13</v>
      </c>
      <c r="H2919" t="s">
        <v>3003</v>
      </c>
      <c r="I2919" s="134" t="s">
        <v>5322</v>
      </c>
      <c r="J2919" t="s">
        <v>1219</v>
      </c>
      <c r="K2919" t="s">
        <v>5883</v>
      </c>
      <c r="L2919">
        <v>2513</v>
      </c>
      <c r="M2919" t="s">
        <v>622</v>
      </c>
      <c r="P2919">
        <v>1</v>
      </c>
      <c r="Q2919">
        <v>420</v>
      </c>
      <c r="R2919">
        <v>420</v>
      </c>
      <c r="S2919">
        <f>IFERROR(_xlfn.XLOOKUP(tbl_Facturas[[#This Row],[Key_Fact]],tbl_Manifiestos[Key_Manif],tbl_Manifiestos[Pagado a Broker],0),0)</f>
        <v>390.6</v>
      </c>
      <c r="T2919">
        <v>2094384.6999999951</v>
      </c>
    </row>
    <row r="2920" spans="1:20" x14ac:dyDescent="0.25">
      <c r="A2920" t="s">
        <v>5840</v>
      </c>
      <c r="B2920" t="str">
        <f>tbl_Facturas[[#This Row],[Factura]] &amp; "|" &amp; tbl_Facturas[[#This Row],[Proyecto OK]] &amp; "|" &amp; TEXT(tbl_Facturas[[#This Row],[Horas o Viaje]],"0.00") &amp; "|" &amp; TEXT(tbl_Facturas[[#This Row],[Costo unitario]],"0.00")</f>
        <v>2662|Berry Project|7.00|130.00</v>
      </c>
      <c r="C2920">
        <v>2662</v>
      </c>
      <c r="D2920">
        <v>11</v>
      </c>
      <c r="E2920" t="s">
        <v>12</v>
      </c>
      <c r="G2920" t="s">
        <v>13</v>
      </c>
      <c r="H2920" t="s">
        <v>3004</v>
      </c>
      <c r="I2920" s="134" t="s">
        <v>5322</v>
      </c>
      <c r="J2920" t="s">
        <v>1219</v>
      </c>
      <c r="K2920" t="s">
        <v>5883</v>
      </c>
      <c r="L2920">
        <v>2513</v>
      </c>
      <c r="P2920">
        <v>7</v>
      </c>
      <c r="Q2920">
        <v>130</v>
      </c>
      <c r="R2920">
        <v>910</v>
      </c>
      <c r="S2920">
        <f>IFERROR(_xlfn.XLOOKUP(tbl_Facturas[[#This Row],[Key_Fact]],tbl_Manifiestos[Key_Manif],tbl_Manifiestos[Pagado a Broker],0),0)</f>
        <v>846.30000000000007</v>
      </c>
      <c r="T2920">
        <v>2095294.6999999951</v>
      </c>
    </row>
    <row r="2921" spans="1:20" x14ac:dyDescent="0.25">
      <c r="A2921" t="s">
        <v>5840</v>
      </c>
      <c r="B2921" t="str">
        <f>tbl_Facturas[[#This Row],[Factura]] &amp; "|" &amp; tbl_Facturas[[#This Row],[Proyecto OK]] &amp; "|" &amp; TEXT(tbl_Facturas[[#This Row],[Horas o Viaje]],"0.00") &amp; "|" &amp; TEXT(tbl_Facturas[[#This Row],[Costo unitario]],"0.00")</f>
        <v>2662|Berry Project|9.50|130.00</v>
      </c>
      <c r="C2921">
        <v>2662</v>
      </c>
      <c r="D2921">
        <v>103</v>
      </c>
      <c r="E2921" t="s">
        <v>27</v>
      </c>
      <c r="G2921" t="s">
        <v>284</v>
      </c>
      <c r="H2921" t="s">
        <v>3005</v>
      </c>
      <c r="I2921" s="134" t="s">
        <v>5322</v>
      </c>
      <c r="J2921" t="s">
        <v>1219</v>
      </c>
      <c r="K2921" t="s">
        <v>5883</v>
      </c>
      <c r="L2921">
        <v>2513</v>
      </c>
      <c r="P2921">
        <v>9.5</v>
      </c>
      <c r="Q2921">
        <v>130</v>
      </c>
      <c r="R2921">
        <v>1235</v>
      </c>
      <c r="S2921">
        <f>IFERROR(_xlfn.XLOOKUP(tbl_Facturas[[#This Row],[Key_Fact]],tbl_Manifiestos[Key_Manif],tbl_Manifiestos[Pagado a Broker],0),0)</f>
        <v>1148.55</v>
      </c>
      <c r="T2921">
        <v>2096529.6999999951</v>
      </c>
    </row>
    <row r="2922" spans="1:20" x14ac:dyDescent="0.25">
      <c r="A2922" t="s">
        <v>5840</v>
      </c>
      <c r="B2922" t="str">
        <f>tbl_Facturas[[#This Row],[Factura]] &amp; "|" &amp; tbl_Facturas[[#This Row],[Proyecto OK]] &amp; "|" &amp; TEXT(tbl_Facturas[[#This Row],[Horas o Viaje]],"0.00") &amp; "|" &amp; TEXT(tbl_Facturas[[#This Row],[Costo unitario]],"0.00")</f>
        <v>2662|Berry Project|1.00|420.00</v>
      </c>
      <c r="C2922">
        <v>2662</v>
      </c>
      <c r="D2922">
        <v>54</v>
      </c>
      <c r="E2922" t="s">
        <v>19</v>
      </c>
      <c r="G2922" t="s">
        <v>479</v>
      </c>
      <c r="H2922" t="s">
        <v>3006</v>
      </c>
      <c r="I2922" s="134" t="s">
        <v>5322</v>
      </c>
      <c r="J2922" t="s">
        <v>1219</v>
      </c>
      <c r="K2922" t="s">
        <v>5883</v>
      </c>
      <c r="L2922">
        <v>2513</v>
      </c>
      <c r="M2922" t="s">
        <v>622</v>
      </c>
      <c r="P2922">
        <v>1</v>
      </c>
      <c r="Q2922">
        <v>420</v>
      </c>
      <c r="R2922">
        <v>420</v>
      </c>
      <c r="S2922">
        <f>IFERROR(_xlfn.XLOOKUP(tbl_Facturas[[#This Row],[Key_Fact]],tbl_Manifiestos[Key_Manif],tbl_Manifiestos[Pagado a Broker],0),0)</f>
        <v>390.6</v>
      </c>
      <c r="T2922">
        <v>2096949.6999999951</v>
      </c>
    </row>
    <row r="2923" spans="1:20" x14ac:dyDescent="0.25">
      <c r="A2923" t="s">
        <v>5840</v>
      </c>
      <c r="B2923" t="str">
        <f>tbl_Facturas[[#This Row],[Factura]] &amp; "|" &amp; tbl_Facturas[[#This Row],[Proyecto OK]] &amp; "|" &amp; TEXT(tbl_Facturas[[#This Row],[Horas o Viaje]],"0.00") &amp; "|" &amp; TEXT(tbl_Facturas[[#This Row],[Costo unitario]],"0.00")</f>
        <v>2662|Berry Project|1.00|420.00</v>
      </c>
      <c r="C2923">
        <v>2662</v>
      </c>
      <c r="D2923">
        <v>54</v>
      </c>
      <c r="E2923" t="s">
        <v>19</v>
      </c>
      <c r="G2923" t="s">
        <v>479</v>
      </c>
      <c r="H2923" t="s">
        <v>3007</v>
      </c>
      <c r="I2923" s="134" t="s">
        <v>5322</v>
      </c>
      <c r="J2923" t="s">
        <v>1219</v>
      </c>
      <c r="K2923" t="s">
        <v>5883</v>
      </c>
      <c r="L2923">
        <v>2513</v>
      </c>
      <c r="M2923" t="s">
        <v>622</v>
      </c>
      <c r="P2923">
        <v>1</v>
      </c>
      <c r="Q2923">
        <v>420</v>
      </c>
      <c r="R2923">
        <v>420</v>
      </c>
      <c r="S2923">
        <f>IFERROR(_xlfn.XLOOKUP(tbl_Facturas[[#This Row],[Key_Fact]],tbl_Manifiestos[Key_Manif],tbl_Manifiestos[Pagado a Broker],0),0)</f>
        <v>390.6</v>
      </c>
      <c r="T2923">
        <v>2097369.6999999951</v>
      </c>
    </row>
    <row r="2924" spans="1:20" x14ac:dyDescent="0.25">
      <c r="A2924" t="s">
        <v>5840</v>
      </c>
      <c r="B2924" t="str">
        <f>tbl_Facturas[[#This Row],[Factura]] &amp; "|" &amp; tbl_Facturas[[#This Row],[Proyecto OK]] &amp; "|" &amp; TEXT(tbl_Facturas[[#This Row],[Horas o Viaje]],"0.00") &amp; "|" &amp; TEXT(tbl_Facturas[[#This Row],[Costo unitario]],"0.00")</f>
        <v>2662|Berry Project|1.00|420.00</v>
      </c>
      <c r="C2924">
        <v>2662</v>
      </c>
      <c r="D2924">
        <v>54</v>
      </c>
      <c r="E2924" t="s">
        <v>5309</v>
      </c>
      <c r="G2924" t="s">
        <v>1287</v>
      </c>
      <c r="H2924" t="s">
        <v>3008</v>
      </c>
      <c r="I2924" s="134" t="s">
        <v>5322</v>
      </c>
      <c r="J2924" t="s">
        <v>1219</v>
      </c>
      <c r="K2924" t="s">
        <v>5883</v>
      </c>
      <c r="L2924">
        <v>2513</v>
      </c>
      <c r="M2924" t="s">
        <v>622</v>
      </c>
      <c r="P2924">
        <v>1</v>
      </c>
      <c r="Q2924">
        <v>420</v>
      </c>
      <c r="R2924">
        <v>420</v>
      </c>
      <c r="S2924">
        <f>IFERROR(_xlfn.XLOOKUP(tbl_Facturas[[#This Row],[Key_Fact]],tbl_Manifiestos[Key_Manif],tbl_Manifiestos[Pagado a Broker],0),0)</f>
        <v>390.6</v>
      </c>
      <c r="T2924">
        <v>2097863.0499999952</v>
      </c>
    </row>
    <row r="2925" spans="1:20" x14ac:dyDescent="0.25">
      <c r="A2925" t="s">
        <v>5840</v>
      </c>
      <c r="B2925" t="str">
        <f>tbl_Facturas[[#This Row],[Factura]] &amp; "|" &amp; tbl_Facturas[[#This Row],[Proyecto OK]] &amp; "|" &amp; TEXT(tbl_Facturas[[#This Row],[Horas o Viaje]],"0.00") &amp; "|" &amp; TEXT(tbl_Facturas[[#This Row],[Costo unitario]],"0.00")</f>
        <v>2662|Berry Project|1.00|420.00</v>
      </c>
      <c r="C2925">
        <v>2662</v>
      </c>
      <c r="D2925">
        <v>11</v>
      </c>
      <c r="E2925" t="s">
        <v>5305</v>
      </c>
      <c r="G2925" t="s">
        <v>1232</v>
      </c>
      <c r="H2925" t="s">
        <v>3009</v>
      </c>
      <c r="I2925" s="134" t="s">
        <v>5322</v>
      </c>
      <c r="J2925" t="s">
        <v>1219</v>
      </c>
      <c r="K2925" t="s">
        <v>5883</v>
      </c>
      <c r="L2925">
        <v>2513</v>
      </c>
      <c r="M2925" t="s">
        <v>622</v>
      </c>
      <c r="P2925">
        <v>1</v>
      </c>
      <c r="Q2925">
        <v>420</v>
      </c>
      <c r="R2925">
        <v>420</v>
      </c>
      <c r="S2925">
        <f>IFERROR(_xlfn.XLOOKUP(tbl_Facturas[[#This Row],[Key_Fact]],tbl_Manifiestos[Key_Manif],tbl_Manifiestos[Pagado a Broker],0),0)</f>
        <v>390.6</v>
      </c>
      <c r="T2925">
        <v>2098283.0499999952</v>
      </c>
    </row>
    <row r="2926" spans="1:20" x14ac:dyDescent="0.25">
      <c r="A2926" t="s">
        <v>5840</v>
      </c>
      <c r="B2926" t="str">
        <f>tbl_Facturas[[#This Row],[Factura]] &amp; "|" &amp; tbl_Facturas[[#This Row],[Proyecto OK]] &amp; "|" &amp; TEXT(tbl_Facturas[[#This Row],[Horas o Viaje]],"0.00") &amp; "|" &amp; TEXT(tbl_Facturas[[#This Row],[Costo unitario]],"0.00")</f>
        <v>2662|Berry Project|1.00|8.15</v>
      </c>
      <c r="C2926">
        <v>2662</v>
      </c>
      <c r="D2926">
        <v>103</v>
      </c>
      <c r="E2926" t="s">
        <v>19</v>
      </c>
      <c r="G2926" t="s">
        <v>479</v>
      </c>
      <c r="I2926" s="134" t="s">
        <v>5322</v>
      </c>
      <c r="J2926" t="s">
        <v>5861</v>
      </c>
      <c r="K2926" t="s">
        <v>5883</v>
      </c>
      <c r="L2926">
        <v>2513</v>
      </c>
      <c r="P2926">
        <v>1</v>
      </c>
      <c r="Q2926">
        <v>8.15</v>
      </c>
      <c r="R2926">
        <v>8.15</v>
      </c>
      <c r="S2926">
        <f>IFERROR(_xlfn.XLOOKUP(tbl_Facturas[[#This Row],[Key_Fact]],tbl_Manifiestos[Key_Manif],tbl_Manifiestos[Pagado a Broker],0),0)</f>
        <v>0</v>
      </c>
      <c r="T2926">
        <v>2097377.849999995</v>
      </c>
    </row>
    <row r="2927" spans="1:20" x14ac:dyDescent="0.25">
      <c r="A2927" t="s">
        <v>5840</v>
      </c>
      <c r="B2927" t="str">
        <f>tbl_Facturas[[#This Row],[Factura]] &amp; "|" &amp; tbl_Facturas[[#This Row],[Proyecto OK]] &amp; "|" &amp; TEXT(tbl_Facturas[[#This Row],[Horas o Viaje]],"0.00") &amp; "|" &amp; TEXT(tbl_Facturas[[#This Row],[Costo unitario]],"0.00")</f>
        <v>2662|Berry Project|1.00|32.60</v>
      </c>
      <c r="C2927">
        <v>2662</v>
      </c>
      <c r="D2927">
        <v>76</v>
      </c>
      <c r="E2927" t="s">
        <v>12</v>
      </c>
      <c r="G2927" t="s">
        <v>13</v>
      </c>
      <c r="I2927" s="134" t="s">
        <v>5322</v>
      </c>
      <c r="J2927" t="s">
        <v>5861</v>
      </c>
      <c r="K2927" t="s">
        <v>5883</v>
      </c>
      <c r="L2927">
        <v>2513</v>
      </c>
      <c r="P2927">
        <v>1</v>
      </c>
      <c r="Q2927">
        <v>32.6</v>
      </c>
      <c r="R2927">
        <v>32.6</v>
      </c>
      <c r="S2927">
        <f>IFERROR(_xlfn.XLOOKUP(tbl_Facturas[[#This Row],[Key_Fact]],tbl_Manifiestos[Key_Manif],tbl_Manifiestos[Pagado a Broker],0),0)</f>
        <v>32.6</v>
      </c>
      <c r="T2927">
        <v>2097410.4499999951</v>
      </c>
    </row>
    <row r="2928" spans="1:20" x14ac:dyDescent="0.25">
      <c r="A2928" t="s">
        <v>5840</v>
      </c>
      <c r="B2928" t="str">
        <f>tbl_Facturas[[#This Row],[Factura]] &amp; "|" &amp; tbl_Facturas[[#This Row],[Proyecto OK]] &amp; "|" &amp; TEXT(tbl_Facturas[[#This Row],[Horas o Viaje]],"0.00") &amp; "|" &amp; TEXT(tbl_Facturas[[#This Row],[Costo unitario]],"0.00")</f>
        <v>2662|Berry Project|1.00|32.60</v>
      </c>
      <c r="C2928">
        <v>2662</v>
      </c>
      <c r="D2928">
        <v>20</v>
      </c>
      <c r="E2928" t="s">
        <v>27</v>
      </c>
      <c r="G2928" t="s">
        <v>284</v>
      </c>
      <c r="I2928" s="134" t="s">
        <v>5322</v>
      </c>
      <c r="J2928" t="s">
        <v>5861</v>
      </c>
      <c r="K2928" t="s">
        <v>5883</v>
      </c>
      <c r="L2928">
        <v>2513</v>
      </c>
      <c r="P2928">
        <v>1</v>
      </c>
      <c r="Q2928">
        <v>32.6</v>
      </c>
      <c r="R2928">
        <v>32.6</v>
      </c>
      <c r="S2928">
        <f>IFERROR(_xlfn.XLOOKUP(tbl_Facturas[[#This Row],[Key_Fact]],tbl_Manifiestos[Key_Manif],tbl_Manifiestos[Pagado a Broker],0),0)</f>
        <v>32.6</v>
      </c>
      <c r="T2928">
        <v>2097443.0499999952</v>
      </c>
    </row>
    <row r="2929" spans="1:20" x14ac:dyDescent="0.25">
      <c r="A2929" t="s">
        <v>5840</v>
      </c>
      <c r="B2929" t="str">
        <f>tbl_Facturas[[#This Row],[Factura]] &amp; "|" &amp; tbl_Facturas[[#This Row],[Proyecto OK]] &amp; "|" &amp; TEXT(tbl_Facturas[[#This Row],[Horas o Viaje]],"0.00") &amp; "|" &amp; TEXT(tbl_Facturas[[#This Row],[Costo unitario]],"0.00")</f>
        <v>2663|Montrose Harbor|8.00|126.50</v>
      </c>
      <c r="C2929">
        <v>2663</v>
      </c>
      <c r="D2929">
        <v>356</v>
      </c>
      <c r="E2929" t="s">
        <v>27</v>
      </c>
      <c r="G2929" t="s">
        <v>122</v>
      </c>
      <c r="H2929" t="s">
        <v>3010</v>
      </c>
      <c r="I2929" s="134" t="s">
        <v>5401</v>
      </c>
      <c r="J2929" t="s">
        <v>1280</v>
      </c>
      <c r="K2929" s="240" t="s">
        <v>5907</v>
      </c>
      <c r="L2929">
        <v>6228</v>
      </c>
      <c r="M2929" t="s">
        <v>146</v>
      </c>
      <c r="P2929">
        <v>8</v>
      </c>
      <c r="Q2929">
        <v>126.5</v>
      </c>
      <c r="R2929">
        <v>1012</v>
      </c>
      <c r="S2929">
        <f>IFERROR(_xlfn.XLOOKUP(tbl_Facturas[[#This Row],[Key_Fact]],tbl_Manifiestos[Key_Manif],tbl_Manifiestos[Pagado a Broker],0),0)</f>
        <v>0</v>
      </c>
      <c r="T2929">
        <v>2099295.0499999952</v>
      </c>
    </row>
    <row r="2930" spans="1:20" x14ac:dyDescent="0.25">
      <c r="A2930" t="s">
        <v>5840</v>
      </c>
      <c r="B2930" t="str">
        <f>tbl_Facturas[[#This Row],[Factura]] &amp; "|" &amp; tbl_Facturas[[#This Row],[Proyecto OK]] &amp; "|" &amp; TEXT(tbl_Facturas[[#This Row],[Horas o Viaje]],"0.00") &amp; "|" &amp; TEXT(tbl_Facturas[[#This Row],[Costo unitario]],"0.00")</f>
        <v>2663|Montrose Harbor|8.50|126.50</v>
      </c>
      <c r="C2930">
        <v>2663</v>
      </c>
      <c r="D2930">
        <v>67</v>
      </c>
      <c r="E2930" t="s">
        <v>27</v>
      </c>
      <c r="G2930" t="s">
        <v>28</v>
      </c>
      <c r="H2930" t="s">
        <v>3011</v>
      </c>
      <c r="I2930" s="134" t="s">
        <v>5401</v>
      </c>
      <c r="J2930" t="s">
        <v>1280</v>
      </c>
      <c r="K2930" s="240" t="s">
        <v>5907</v>
      </c>
      <c r="L2930">
        <v>6228</v>
      </c>
      <c r="M2930" t="s">
        <v>146</v>
      </c>
      <c r="P2930">
        <v>8.5</v>
      </c>
      <c r="Q2930">
        <v>126.5</v>
      </c>
      <c r="R2930">
        <v>1075.25</v>
      </c>
      <c r="S2930">
        <f>IFERROR(_xlfn.XLOOKUP(tbl_Facturas[[#This Row],[Key_Fact]],tbl_Manifiestos[Key_Manif],tbl_Manifiestos[Pagado a Broker],0),0)</f>
        <v>0</v>
      </c>
      <c r="T2930">
        <v>2100370.2999999952</v>
      </c>
    </row>
    <row r="2931" spans="1:20" x14ac:dyDescent="0.25">
      <c r="A2931" t="s">
        <v>5840</v>
      </c>
      <c r="B2931" t="str">
        <f>tbl_Facturas[[#This Row],[Factura]] &amp; "|" &amp; tbl_Facturas[[#This Row],[Proyecto OK]] &amp; "|" &amp; TEXT(tbl_Facturas[[#This Row],[Horas o Viaje]],"0.00") &amp; "|" &amp; TEXT(tbl_Facturas[[#This Row],[Costo unitario]],"0.00")</f>
        <v>2663|Montrose Harbor|6.00|126.50</v>
      </c>
      <c r="C2931">
        <v>2663</v>
      </c>
      <c r="D2931">
        <v>356</v>
      </c>
      <c r="E2931" t="s">
        <v>27</v>
      </c>
      <c r="G2931" t="s">
        <v>122</v>
      </c>
      <c r="H2931" t="s">
        <v>3012</v>
      </c>
      <c r="I2931" s="134" t="s">
        <v>5401</v>
      </c>
      <c r="J2931" t="s">
        <v>1280</v>
      </c>
      <c r="K2931" s="240" t="s">
        <v>5907</v>
      </c>
      <c r="L2931">
        <v>6228</v>
      </c>
      <c r="M2931" t="s">
        <v>146</v>
      </c>
      <c r="P2931">
        <v>6</v>
      </c>
      <c r="Q2931">
        <v>126.5</v>
      </c>
      <c r="R2931">
        <v>759</v>
      </c>
      <c r="S2931">
        <f>IFERROR(_xlfn.XLOOKUP(tbl_Facturas[[#This Row],[Key_Fact]],tbl_Manifiestos[Key_Manif],tbl_Manifiestos[Pagado a Broker],0),0)</f>
        <v>0</v>
      </c>
      <c r="T2931">
        <v>2101129.2999999952</v>
      </c>
    </row>
    <row r="2932" spans="1:20" x14ac:dyDescent="0.25">
      <c r="A2932" t="s">
        <v>5840</v>
      </c>
      <c r="B2932" t="str">
        <f>tbl_Facturas[[#This Row],[Factura]] &amp; "|" &amp; tbl_Facturas[[#This Row],[Proyecto OK]] &amp; "|" &amp; TEXT(tbl_Facturas[[#This Row],[Horas o Viaje]],"0.00") &amp; "|" &amp; TEXT(tbl_Facturas[[#This Row],[Costo unitario]],"0.00")</f>
        <v>2663|Montrose Harbor|7.50|126.50</v>
      </c>
      <c r="C2932">
        <v>2663</v>
      </c>
      <c r="D2932">
        <v>67</v>
      </c>
      <c r="E2932" t="s">
        <v>27</v>
      </c>
      <c r="G2932" t="s">
        <v>28</v>
      </c>
      <c r="H2932" t="s">
        <v>3013</v>
      </c>
      <c r="I2932" s="134" t="s">
        <v>5401</v>
      </c>
      <c r="J2932" t="s">
        <v>1280</v>
      </c>
      <c r="K2932" s="240" t="s">
        <v>5907</v>
      </c>
      <c r="L2932">
        <v>6228</v>
      </c>
      <c r="M2932" t="s">
        <v>146</v>
      </c>
      <c r="P2932">
        <v>7.5</v>
      </c>
      <c r="Q2932">
        <v>126.5</v>
      </c>
      <c r="R2932">
        <v>948.75</v>
      </c>
      <c r="S2932">
        <f>IFERROR(_xlfn.XLOOKUP(tbl_Facturas[[#This Row],[Key_Fact]],tbl_Manifiestos[Key_Manif],tbl_Manifiestos[Pagado a Broker],0),0)</f>
        <v>0</v>
      </c>
      <c r="T2932">
        <v>2102078.0499999952</v>
      </c>
    </row>
    <row r="2933" spans="1:20" x14ac:dyDescent="0.25">
      <c r="A2933" t="s">
        <v>5840</v>
      </c>
      <c r="B2933" t="str">
        <f>tbl_Facturas[[#This Row],[Factura]] &amp; "|" &amp; tbl_Facturas[[#This Row],[Proyecto OK]] &amp; "|" &amp; TEXT(tbl_Facturas[[#This Row],[Horas o Viaje]],"0.00") &amp; "|" &amp; TEXT(tbl_Facturas[[#This Row],[Costo unitario]],"0.00")</f>
        <v>2663|Montrose Harbor|7.50|126.50</v>
      </c>
      <c r="C2933">
        <v>2663</v>
      </c>
      <c r="D2933">
        <v>198</v>
      </c>
      <c r="E2933" t="s">
        <v>5916</v>
      </c>
      <c r="G2933" t="s">
        <v>31</v>
      </c>
      <c r="H2933" t="s">
        <v>3014</v>
      </c>
      <c r="I2933" s="134" t="s">
        <v>5401</v>
      </c>
      <c r="J2933" t="s">
        <v>1280</v>
      </c>
      <c r="K2933" s="240" t="s">
        <v>5907</v>
      </c>
      <c r="L2933">
        <v>6228</v>
      </c>
      <c r="M2933" t="s">
        <v>146</v>
      </c>
      <c r="P2933">
        <v>7.5</v>
      </c>
      <c r="Q2933">
        <v>126.5</v>
      </c>
      <c r="R2933">
        <v>948.75</v>
      </c>
      <c r="S2933">
        <f>IFERROR(_xlfn.XLOOKUP(tbl_Facturas[[#This Row],[Key_Fact]],tbl_Manifiestos[Key_Manif],tbl_Manifiestos[Pagado a Broker],0),0)</f>
        <v>0</v>
      </c>
      <c r="T2933">
        <v>2103026.7999999952</v>
      </c>
    </row>
    <row r="2934" spans="1:20" x14ac:dyDescent="0.25">
      <c r="A2934" t="s">
        <v>5840</v>
      </c>
      <c r="B2934" t="str">
        <f>tbl_Facturas[[#This Row],[Factura]] &amp; "|" &amp; tbl_Facturas[[#This Row],[Proyecto OK]] &amp; "|" &amp; TEXT(tbl_Facturas[[#This Row],[Horas o Viaje]],"0.00") &amp; "|" &amp; TEXT(tbl_Facturas[[#This Row],[Costo unitario]],"0.00")</f>
        <v>2663|Montrose Harbor|8.00|126.50</v>
      </c>
      <c r="C2934">
        <v>2663</v>
      </c>
      <c r="D2934">
        <v>67</v>
      </c>
      <c r="E2934" t="s">
        <v>27</v>
      </c>
      <c r="G2934" t="s">
        <v>28</v>
      </c>
      <c r="H2934" t="s">
        <v>3015</v>
      </c>
      <c r="I2934" s="134" t="s">
        <v>5401</v>
      </c>
      <c r="J2934" t="s">
        <v>1280</v>
      </c>
      <c r="K2934" s="240" t="s">
        <v>5907</v>
      </c>
      <c r="L2934">
        <v>6228</v>
      </c>
      <c r="M2934" t="s">
        <v>146</v>
      </c>
      <c r="P2934">
        <v>8</v>
      </c>
      <c r="Q2934">
        <v>126.5</v>
      </c>
      <c r="R2934">
        <v>1012</v>
      </c>
      <c r="S2934">
        <f>IFERROR(_xlfn.XLOOKUP(tbl_Facturas[[#This Row],[Key_Fact]],tbl_Manifiestos[Key_Manif],tbl_Manifiestos[Pagado a Broker],0),0)</f>
        <v>0</v>
      </c>
      <c r="T2934">
        <v>2104038.7999999952</v>
      </c>
    </row>
    <row r="2935" spans="1:20" x14ac:dyDescent="0.25">
      <c r="A2935" t="s">
        <v>5840</v>
      </c>
      <c r="B2935" t="str">
        <f>tbl_Facturas[[#This Row],[Factura]] &amp; "|" &amp; tbl_Facturas[[#This Row],[Proyecto OK]] &amp; "|" &amp; TEXT(tbl_Facturas[[#This Row],[Horas o Viaje]],"0.00") &amp; "|" &amp; TEXT(tbl_Facturas[[#This Row],[Costo unitario]],"0.00")</f>
        <v>2663|Montrose Harbor|7.50|126.50</v>
      </c>
      <c r="C2935">
        <v>2663</v>
      </c>
      <c r="D2935">
        <v>25</v>
      </c>
      <c r="E2935" t="s">
        <v>1817</v>
      </c>
      <c r="G2935" t="s">
        <v>1340</v>
      </c>
      <c r="H2935" t="s">
        <v>3016</v>
      </c>
      <c r="I2935" s="134" t="s">
        <v>5401</v>
      </c>
      <c r="J2935" t="s">
        <v>1280</v>
      </c>
      <c r="K2935" s="240" t="s">
        <v>5907</v>
      </c>
      <c r="L2935">
        <v>6228</v>
      </c>
      <c r="M2935" t="s">
        <v>146</v>
      </c>
      <c r="P2935">
        <v>7.5</v>
      </c>
      <c r="Q2935">
        <v>126.5</v>
      </c>
      <c r="R2935">
        <v>948.75</v>
      </c>
      <c r="S2935">
        <f>IFERROR(_xlfn.XLOOKUP(tbl_Facturas[[#This Row],[Key_Fact]],tbl_Manifiestos[Key_Manif],tbl_Manifiestos[Pagado a Broker],0),0)</f>
        <v>0</v>
      </c>
      <c r="T2935">
        <v>2104987.5499999952</v>
      </c>
    </row>
    <row r="2936" spans="1:20" x14ac:dyDescent="0.25">
      <c r="A2936" t="s">
        <v>5840</v>
      </c>
      <c r="B2936" t="str">
        <f>tbl_Facturas[[#This Row],[Factura]] &amp; "|" &amp; tbl_Facturas[[#This Row],[Proyecto OK]] &amp; "|" &amp; TEXT(tbl_Facturas[[#This Row],[Horas o Viaje]],"0.00") &amp; "|" &amp; TEXT(tbl_Facturas[[#This Row],[Costo unitario]],"0.00")</f>
        <v>2664|Chicago Heights|8.75|128.00</v>
      </c>
      <c r="C2936">
        <v>2664</v>
      </c>
      <c r="D2936">
        <v>67</v>
      </c>
      <c r="E2936" t="s">
        <v>27</v>
      </c>
      <c r="G2936" t="s">
        <v>28</v>
      </c>
      <c r="H2936" t="s">
        <v>3017</v>
      </c>
      <c r="I2936" s="134" t="s">
        <v>5310</v>
      </c>
      <c r="J2936" t="s">
        <v>2818</v>
      </c>
      <c r="K2936" s="240" t="s">
        <v>956</v>
      </c>
      <c r="P2936">
        <v>8.75</v>
      </c>
      <c r="Q2936">
        <v>128</v>
      </c>
      <c r="R2936">
        <v>1120</v>
      </c>
      <c r="S2936">
        <f>IFERROR(_xlfn.XLOOKUP(tbl_Facturas[[#This Row],[Key_Fact]],tbl_Manifiestos[Key_Manif],tbl_Manifiestos[Pagado a Broker],0),0)</f>
        <v>1041.6000000000001</v>
      </c>
      <c r="T2936">
        <v>2106107.5499999952</v>
      </c>
    </row>
    <row r="2937" spans="1:20" x14ac:dyDescent="0.25">
      <c r="A2937" t="s">
        <v>5840</v>
      </c>
      <c r="B2937" t="str">
        <f>tbl_Facturas[[#This Row],[Factura]] &amp; "|" &amp; tbl_Facturas[[#This Row],[Proyecto OK]] &amp; "|" &amp; TEXT(tbl_Facturas[[#This Row],[Horas o Viaje]],"0.00") &amp; "|" &amp; TEXT(tbl_Facturas[[#This Row],[Costo unitario]],"0.00")</f>
        <v>2664|Chicago Heights|8.00|128.00</v>
      </c>
      <c r="C2937">
        <v>2664</v>
      </c>
      <c r="D2937">
        <v>617</v>
      </c>
      <c r="E2937" t="s">
        <v>27</v>
      </c>
      <c r="G2937" t="s">
        <v>36</v>
      </c>
      <c r="H2937" t="s">
        <v>3018</v>
      </c>
      <c r="I2937" s="134" t="s">
        <v>5310</v>
      </c>
      <c r="J2937" t="s">
        <v>2818</v>
      </c>
      <c r="K2937" s="240" t="s">
        <v>956</v>
      </c>
      <c r="P2937">
        <v>8</v>
      </c>
      <c r="Q2937">
        <v>128</v>
      </c>
      <c r="R2937">
        <v>1024</v>
      </c>
      <c r="S2937">
        <f>IFERROR(_xlfn.XLOOKUP(tbl_Facturas[[#This Row],[Key_Fact]],tbl_Manifiestos[Key_Manif],tbl_Manifiestos[Pagado a Broker],0),0)</f>
        <v>952.32</v>
      </c>
      <c r="T2937">
        <v>2107131.5499999952</v>
      </c>
    </row>
    <row r="2938" spans="1:20" x14ac:dyDescent="0.25">
      <c r="A2938" t="s">
        <v>5840</v>
      </c>
      <c r="B2938" t="str">
        <f>tbl_Facturas[[#This Row],[Factura]] &amp; "|" &amp; tbl_Facturas[[#This Row],[Proyecto OK]] &amp; "|" &amp; TEXT(tbl_Facturas[[#This Row],[Horas o Viaje]],"0.00") &amp; "|" &amp; TEXT(tbl_Facturas[[#This Row],[Costo unitario]],"0.00")</f>
        <v>2664|Chicago Heights|8.00|128.00</v>
      </c>
      <c r="C2938">
        <v>2664</v>
      </c>
      <c r="D2938">
        <v>198</v>
      </c>
      <c r="E2938" t="s">
        <v>5916</v>
      </c>
      <c r="G2938" t="s">
        <v>31</v>
      </c>
      <c r="H2938" t="s">
        <v>3019</v>
      </c>
      <c r="I2938" s="134" t="s">
        <v>5310</v>
      </c>
      <c r="J2938" t="s">
        <v>2818</v>
      </c>
      <c r="K2938" s="240" t="s">
        <v>956</v>
      </c>
      <c r="P2938">
        <v>8</v>
      </c>
      <c r="Q2938">
        <v>128</v>
      </c>
      <c r="R2938">
        <v>1024</v>
      </c>
      <c r="S2938">
        <f>IFERROR(_xlfn.XLOOKUP(tbl_Facturas[[#This Row],[Key_Fact]],tbl_Manifiestos[Key_Manif],tbl_Manifiestos[Pagado a Broker],0),0)</f>
        <v>952.32</v>
      </c>
      <c r="T2938">
        <v>2108155.5499999952</v>
      </c>
    </row>
    <row r="2939" spans="1:20" x14ac:dyDescent="0.25">
      <c r="A2939" t="s">
        <v>5840</v>
      </c>
      <c r="B2939" t="str">
        <f>tbl_Facturas[[#This Row],[Factura]] &amp; "|" &amp; tbl_Facturas[[#This Row],[Proyecto OK]] &amp; "|" &amp; TEXT(tbl_Facturas[[#This Row],[Horas o Viaje]],"0.00") &amp; "|" &amp; TEXT(tbl_Facturas[[#This Row],[Costo unitario]],"0.00")</f>
        <v>2665|Lead Service Replacement Project|8.00|115.50</v>
      </c>
      <c r="C2939">
        <v>2665</v>
      </c>
      <c r="D2939">
        <v>198</v>
      </c>
      <c r="E2939" t="s">
        <v>5916</v>
      </c>
      <c r="G2939" t="s">
        <v>31</v>
      </c>
      <c r="H2939" t="s">
        <v>3020</v>
      </c>
      <c r="I2939" s="134" t="s">
        <v>5312</v>
      </c>
      <c r="J2939" t="s">
        <v>3021</v>
      </c>
      <c r="K2939" t="s">
        <v>15</v>
      </c>
      <c r="L2939" t="s">
        <v>5585</v>
      </c>
      <c r="P2939">
        <v>8</v>
      </c>
      <c r="Q2939">
        <v>115.5</v>
      </c>
      <c r="R2939">
        <v>924</v>
      </c>
      <c r="S2939">
        <f>IFERROR(_xlfn.XLOOKUP(tbl_Facturas[[#This Row],[Key_Fact]],tbl_Manifiestos[Key_Manif],tbl_Manifiestos[Pagado a Broker],0),0)</f>
        <v>859.32</v>
      </c>
      <c r="T2939">
        <v>2109079.5499999952</v>
      </c>
    </row>
    <row r="2940" spans="1:20" x14ac:dyDescent="0.25">
      <c r="A2940" t="s">
        <v>5840</v>
      </c>
      <c r="B2940" t="str">
        <f>tbl_Facturas[[#This Row],[Factura]] &amp; "|" &amp; tbl_Facturas[[#This Row],[Proyecto OK]] &amp; "|" &amp; TEXT(tbl_Facturas[[#This Row],[Horas o Viaje]],"0.00") &amp; "|" &amp; TEXT(tbl_Facturas[[#This Row],[Costo unitario]],"0.00")</f>
        <v>2665|Lead Service Replacement Project|7.00|115.50</v>
      </c>
      <c r="C2940">
        <v>2665</v>
      </c>
      <c r="D2940">
        <v>19</v>
      </c>
      <c r="E2940" t="s">
        <v>12</v>
      </c>
      <c r="G2940" t="s">
        <v>24</v>
      </c>
      <c r="H2940" t="s">
        <v>3022</v>
      </c>
      <c r="I2940" s="134" t="s">
        <v>5312</v>
      </c>
      <c r="J2940" t="s">
        <v>3021</v>
      </c>
      <c r="K2940" t="s">
        <v>15</v>
      </c>
      <c r="L2940" t="s">
        <v>5585</v>
      </c>
      <c r="P2940">
        <v>7</v>
      </c>
      <c r="Q2940">
        <v>115.5</v>
      </c>
      <c r="R2940">
        <v>808.5</v>
      </c>
      <c r="S2940">
        <f>IFERROR(_xlfn.XLOOKUP(tbl_Facturas[[#This Row],[Key_Fact]],tbl_Manifiestos[Key_Manif],tbl_Manifiestos[Pagado a Broker],0),0)</f>
        <v>751.90500000000009</v>
      </c>
      <c r="T2940">
        <v>2109888.0499999952</v>
      </c>
    </row>
    <row r="2941" spans="1:20" x14ac:dyDescent="0.25">
      <c r="A2941" t="s">
        <v>5840</v>
      </c>
      <c r="B2941" t="str">
        <f>tbl_Facturas[[#This Row],[Factura]] &amp; "|" &amp; tbl_Facturas[[#This Row],[Proyecto OK]] &amp; "|" &amp; TEXT(tbl_Facturas[[#This Row],[Horas o Viaje]],"0.00") &amp; "|" &amp; TEXT(tbl_Facturas[[#This Row],[Costo unitario]],"0.00")</f>
        <v>2665|Lead Service Replacement Project|7.50|115.50</v>
      </c>
      <c r="C2941">
        <v>2665</v>
      </c>
      <c r="D2941">
        <v>19</v>
      </c>
      <c r="E2941" t="s">
        <v>12</v>
      </c>
      <c r="G2941" t="s">
        <v>24</v>
      </c>
      <c r="H2941" t="s">
        <v>3023</v>
      </c>
      <c r="I2941" s="134" t="s">
        <v>5312</v>
      </c>
      <c r="J2941" t="s">
        <v>3021</v>
      </c>
      <c r="K2941" t="s">
        <v>15</v>
      </c>
      <c r="L2941" t="s">
        <v>5585</v>
      </c>
      <c r="P2941">
        <v>7.5</v>
      </c>
      <c r="Q2941">
        <v>115.5</v>
      </c>
      <c r="R2941">
        <v>866.25</v>
      </c>
      <c r="S2941">
        <f>IFERROR(_xlfn.XLOOKUP(tbl_Facturas[[#This Row],[Key_Fact]],tbl_Manifiestos[Key_Manif],tbl_Manifiestos[Pagado a Broker],0),0)</f>
        <v>805.61250000000007</v>
      </c>
      <c r="T2941">
        <v>2110754.2999999952</v>
      </c>
    </row>
    <row r="2942" spans="1:20" x14ac:dyDescent="0.25">
      <c r="A2942" t="s">
        <v>5840</v>
      </c>
      <c r="B2942" t="str">
        <f>tbl_Facturas[[#This Row],[Factura]] &amp; "|" &amp; tbl_Facturas[[#This Row],[Proyecto OK]] &amp; "|" &amp; TEXT(tbl_Facturas[[#This Row],[Horas o Viaje]],"0.00") &amp; "|" &amp; TEXT(tbl_Facturas[[#This Row],[Costo unitario]],"0.00")</f>
        <v>2665|Lead Service Replacement Project|8.00|115.50</v>
      </c>
      <c r="C2942">
        <v>2665</v>
      </c>
      <c r="D2942">
        <v>685</v>
      </c>
      <c r="E2942" t="s">
        <v>1261</v>
      </c>
      <c r="G2942" t="s">
        <v>1325</v>
      </c>
      <c r="H2942" t="s">
        <v>3024</v>
      </c>
      <c r="I2942" s="134" t="s">
        <v>5312</v>
      </c>
      <c r="J2942" t="s">
        <v>3021</v>
      </c>
      <c r="K2942" t="s">
        <v>15</v>
      </c>
      <c r="L2942" t="s">
        <v>5585</v>
      </c>
      <c r="P2942">
        <v>8</v>
      </c>
      <c r="Q2942">
        <v>115.5</v>
      </c>
      <c r="R2942">
        <v>924</v>
      </c>
      <c r="S2942">
        <f>IFERROR(_xlfn.XLOOKUP(tbl_Facturas[[#This Row],[Key_Fact]],tbl_Manifiestos[Key_Manif],tbl_Manifiestos[Pagado a Broker],0),0)</f>
        <v>859.32</v>
      </c>
      <c r="T2942">
        <v>2111678.2999999952</v>
      </c>
    </row>
    <row r="2943" spans="1:20" x14ac:dyDescent="0.25">
      <c r="A2943" t="s">
        <v>5840</v>
      </c>
      <c r="B2943" t="str">
        <f>tbl_Facturas[[#This Row],[Factura]] &amp; "|" &amp; tbl_Facturas[[#This Row],[Proyecto OK]] &amp; "|" &amp; TEXT(tbl_Facturas[[#This Row],[Horas o Viaje]],"0.00") &amp; "|" &amp; TEXT(tbl_Facturas[[#This Row],[Costo unitario]],"0.00")</f>
        <v>2666|Glencoe|8.00|115.50</v>
      </c>
      <c r="C2943">
        <v>2666</v>
      </c>
      <c r="D2943">
        <v>308</v>
      </c>
      <c r="E2943" t="s">
        <v>16</v>
      </c>
      <c r="G2943" t="s">
        <v>17</v>
      </c>
      <c r="H2943" t="s">
        <v>3025</v>
      </c>
      <c r="I2943" s="134" t="s">
        <v>5312</v>
      </c>
      <c r="J2943" t="s">
        <v>591</v>
      </c>
      <c r="K2943" t="s">
        <v>591</v>
      </c>
      <c r="P2943">
        <v>8</v>
      </c>
      <c r="Q2943">
        <v>115.5</v>
      </c>
      <c r="R2943">
        <v>924</v>
      </c>
      <c r="S2943">
        <f>IFERROR(_xlfn.XLOOKUP(tbl_Facturas[[#This Row],[Key_Fact]],tbl_Manifiestos[Key_Manif],tbl_Manifiestos[Pagado a Broker],0),0)</f>
        <v>859.32</v>
      </c>
      <c r="T2943">
        <v>2112602.2999999952</v>
      </c>
    </row>
    <row r="2944" spans="1:20" x14ac:dyDescent="0.25">
      <c r="A2944" t="s">
        <v>5840</v>
      </c>
      <c r="B2944" t="str">
        <f>tbl_Facturas[[#This Row],[Factura]] &amp; "|" &amp; tbl_Facturas[[#This Row],[Proyecto OK]] &amp; "|" &amp; TEXT(tbl_Facturas[[#This Row],[Horas o Viaje]],"0.00") &amp; "|" &amp; TEXT(tbl_Facturas[[#This Row],[Costo unitario]],"0.00")</f>
        <v>2666|Glencoe|7.50|115.50</v>
      </c>
      <c r="C2944">
        <v>2666</v>
      </c>
      <c r="D2944">
        <v>54</v>
      </c>
      <c r="E2944" t="s">
        <v>5305</v>
      </c>
      <c r="G2944" t="s">
        <v>479</v>
      </c>
      <c r="H2944" t="s">
        <v>3026</v>
      </c>
      <c r="I2944" s="134" t="s">
        <v>5312</v>
      </c>
      <c r="J2944" t="s">
        <v>591</v>
      </c>
      <c r="K2944" t="s">
        <v>591</v>
      </c>
      <c r="P2944">
        <v>7.5</v>
      </c>
      <c r="Q2944">
        <v>115.5</v>
      </c>
      <c r="R2944">
        <v>866.25</v>
      </c>
      <c r="S2944">
        <f>IFERROR(_xlfn.XLOOKUP(tbl_Facturas[[#This Row],[Key_Fact]],tbl_Manifiestos[Key_Manif],tbl_Manifiestos[Pagado a Broker],0),0)</f>
        <v>805.61250000000007</v>
      </c>
      <c r="T2944">
        <v>2113468.5499999952</v>
      </c>
    </row>
    <row r="2945" spans="1:20" x14ac:dyDescent="0.25">
      <c r="A2945" t="s">
        <v>5840</v>
      </c>
      <c r="B2945" t="str">
        <f>tbl_Facturas[[#This Row],[Factura]] &amp; "|" &amp; tbl_Facturas[[#This Row],[Proyecto OK]] &amp; "|" &amp; TEXT(tbl_Facturas[[#This Row],[Horas o Viaje]],"0.00") &amp; "|" &amp; TEXT(tbl_Facturas[[#This Row],[Costo unitario]],"0.00")</f>
        <v>2666|Glencoe|8.00|115.50</v>
      </c>
      <c r="C2945">
        <v>2666</v>
      </c>
      <c r="D2945">
        <v>108</v>
      </c>
      <c r="E2945" t="s">
        <v>5916</v>
      </c>
      <c r="G2945" t="s">
        <v>99</v>
      </c>
      <c r="H2945" t="s">
        <v>3027</v>
      </c>
      <c r="I2945" s="134" t="s">
        <v>5312</v>
      </c>
      <c r="J2945" t="s">
        <v>591</v>
      </c>
      <c r="K2945" t="s">
        <v>591</v>
      </c>
      <c r="P2945">
        <v>8</v>
      </c>
      <c r="Q2945">
        <v>115.5</v>
      </c>
      <c r="R2945">
        <v>924</v>
      </c>
      <c r="S2945">
        <f>IFERROR(_xlfn.XLOOKUP(tbl_Facturas[[#This Row],[Key_Fact]],tbl_Manifiestos[Key_Manif],tbl_Manifiestos[Pagado a Broker],0),0)</f>
        <v>859.32</v>
      </c>
      <c r="T2945">
        <v>2114392.5499999952</v>
      </c>
    </row>
    <row r="2946" spans="1:20" x14ac:dyDescent="0.25">
      <c r="A2946" t="s">
        <v>5840</v>
      </c>
      <c r="B2946" t="str">
        <f>tbl_Facturas[[#This Row],[Factura]] &amp; "|" &amp; tbl_Facturas[[#This Row],[Proyecto OK]] &amp; "|" &amp; TEXT(tbl_Facturas[[#This Row],[Horas o Viaje]],"0.00") &amp; "|" &amp; TEXT(tbl_Facturas[[#This Row],[Costo unitario]],"0.00")</f>
        <v>2666|Glencoe|6.50|115.50</v>
      </c>
      <c r="C2946">
        <v>2666</v>
      </c>
      <c r="D2946">
        <v>25</v>
      </c>
      <c r="E2946" t="s">
        <v>1817</v>
      </c>
      <c r="G2946" t="s">
        <v>1340</v>
      </c>
      <c r="H2946" t="s">
        <v>3028</v>
      </c>
      <c r="I2946" s="134" t="s">
        <v>5312</v>
      </c>
      <c r="J2946" t="s">
        <v>591</v>
      </c>
      <c r="K2946" t="s">
        <v>591</v>
      </c>
      <c r="P2946">
        <v>6.5</v>
      </c>
      <c r="Q2946">
        <v>115.5</v>
      </c>
      <c r="R2946">
        <v>750.75</v>
      </c>
      <c r="S2946">
        <f>IFERROR(_xlfn.XLOOKUP(tbl_Facturas[[#This Row],[Key_Fact]],tbl_Manifiestos[Key_Manif],tbl_Manifiestos[Pagado a Broker],0),0)</f>
        <v>698.19749999999999</v>
      </c>
      <c r="T2946">
        <v>2115143.2999999952</v>
      </c>
    </row>
    <row r="2947" spans="1:20" x14ac:dyDescent="0.25">
      <c r="A2947" t="s">
        <v>5840</v>
      </c>
      <c r="B2947" t="str">
        <f>tbl_Facturas[[#This Row],[Factura]] &amp; "|" &amp; tbl_Facturas[[#This Row],[Proyecto OK]] &amp; "|" &amp; TEXT(tbl_Facturas[[#This Row],[Horas o Viaje]],"0.00") &amp; "|" &amp; TEXT(tbl_Facturas[[#This Row],[Costo unitario]],"0.00")</f>
        <v>2666|Glencoe|8.00|115.50</v>
      </c>
      <c r="C2947">
        <v>2666</v>
      </c>
      <c r="D2947">
        <v>308</v>
      </c>
      <c r="E2947" t="s">
        <v>16</v>
      </c>
      <c r="G2947" t="s">
        <v>17</v>
      </c>
      <c r="H2947" t="s">
        <v>3029</v>
      </c>
      <c r="I2947" s="134" t="s">
        <v>5312</v>
      </c>
      <c r="J2947" t="s">
        <v>591</v>
      </c>
      <c r="K2947" t="s">
        <v>591</v>
      </c>
      <c r="P2947">
        <v>8</v>
      </c>
      <c r="Q2947">
        <v>115.5</v>
      </c>
      <c r="R2947">
        <v>924</v>
      </c>
      <c r="S2947">
        <f>IFERROR(_xlfn.XLOOKUP(tbl_Facturas[[#This Row],[Key_Fact]],tbl_Manifiestos[Key_Manif],tbl_Manifiestos[Pagado a Broker],0),0)</f>
        <v>859.32</v>
      </c>
      <c r="T2947">
        <v>2116067.2999999952</v>
      </c>
    </row>
    <row r="2948" spans="1:20" x14ac:dyDescent="0.25">
      <c r="A2948" t="s">
        <v>5840</v>
      </c>
      <c r="B2948" t="str">
        <f>tbl_Facturas[[#This Row],[Factura]] &amp; "|" &amp; tbl_Facturas[[#This Row],[Proyecto OK]] &amp; "|" &amp; TEXT(tbl_Facturas[[#This Row],[Horas o Viaje]],"0.00") &amp; "|" &amp; TEXT(tbl_Facturas[[#This Row],[Costo unitario]],"0.00")</f>
        <v>2666|Glencoe|8.00|115.50</v>
      </c>
      <c r="C2948">
        <v>2666</v>
      </c>
      <c r="D2948">
        <v>108</v>
      </c>
      <c r="E2948" t="s">
        <v>5916</v>
      </c>
      <c r="G2948" t="s">
        <v>99</v>
      </c>
      <c r="H2948" t="s">
        <v>3030</v>
      </c>
      <c r="I2948" s="134" t="s">
        <v>5312</v>
      </c>
      <c r="J2948" t="s">
        <v>591</v>
      </c>
      <c r="K2948" t="s">
        <v>591</v>
      </c>
      <c r="P2948">
        <v>8</v>
      </c>
      <c r="Q2948">
        <v>115.5</v>
      </c>
      <c r="R2948">
        <v>924</v>
      </c>
      <c r="S2948">
        <f>IFERROR(_xlfn.XLOOKUP(tbl_Facturas[[#This Row],[Key_Fact]],tbl_Manifiestos[Key_Manif],tbl_Manifiestos[Pagado a Broker],0),0)</f>
        <v>859.32</v>
      </c>
      <c r="T2948">
        <v>2116991.2999999952</v>
      </c>
    </row>
    <row r="2949" spans="1:20" x14ac:dyDescent="0.25">
      <c r="A2949" t="s">
        <v>5840</v>
      </c>
      <c r="B2949" t="str">
        <f>tbl_Facturas[[#This Row],[Factura]] &amp; "|" &amp; tbl_Facturas[[#This Row],[Proyecto OK]] &amp; "|" &amp; TEXT(tbl_Facturas[[#This Row],[Horas o Viaje]],"0.00") &amp; "|" &amp; TEXT(tbl_Facturas[[#This Row],[Costo unitario]],"0.00")</f>
        <v>2666|Glencoe|7.50|115.50</v>
      </c>
      <c r="C2949">
        <v>2666</v>
      </c>
      <c r="D2949">
        <v>617</v>
      </c>
      <c r="E2949" t="s">
        <v>27</v>
      </c>
      <c r="G2949" t="s">
        <v>36</v>
      </c>
      <c r="H2949" t="s">
        <v>3031</v>
      </c>
      <c r="I2949" s="134" t="s">
        <v>5312</v>
      </c>
      <c r="J2949" t="s">
        <v>591</v>
      </c>
      <c r="K2949" t="s">
        <v>591</v>
      </c>
      <c r="P2949">
        <v>7.5</v>
      </c>
      <c r="Q2949">
        <v>115.5</v>
      </c>
      <c r="R2949">
        <v>866.25</v>
      </c>
      <c r="S2949">
        <f>IFERROR(_xlfn.XLOOKUP(tbl_Facturas[[#This Row],[Key_Fact]],tbl_Manifiestos[Key_Manif],tbl_Manifiestos[Pagado a Broker],0),0)</f>
        <v>805.61250000000007</v>
      </c>
      <c r="T2949">
        <v>2117857.5499999952</v>
      </c>
    </row>
    <row r="2950" spans="1:20" x14ac:dyDescent="0.25">
      <c r="A2950" t="s">
        <v>5840</v>
      </c>
      <c r="B2950" t="str">
        <f>tbl_Facturas[[#This Row],[Factura]] &amp; "|" &amp; tbl_Facturas[[#This Row],[Proyecto OK]] &amp; "|" &amp; TEXT(tbl_Facturas[[#This Row],[Horas o Viaje]],"0.00") &amp; "|" &amp; TEXT(tbl_Facturas[[#This Row],[Costo unitario]],"0.00")</f>
        <v>2666|Glencoe|8.50|115.50</v>
      </c>
      <c r="C2950">
        <v>2666</v>
      </c>
      <c r="D2950">
        <v>308</v>
      </c>
      <c r="E2950" t="s">
        <v>16</v>
      </c>
      <c r="G2950" t="s">
        <v>17</v>
      </c>
      <c r="H2950" t="s">
        <v>3032</v>
      </c>
      <c r="I2950" s="134" t="s">
        <v>5312</v>
      </c>
      <c r="J2950" t="s">
        <v>591</v>
      </c>
      <c r="K2950" t="s">
        <v>591</v>
      </c>
      <c r="P2950">
        <v>8.5</v>
      </c>
      <c r="Q2950">
        <v>115.5</v>
      </c>
      <c r="R2950">
        <v>981.75</v>
      </c>
      <c r="S2950">
        <f>IFERROR(_xlfn.XLOOKUP(tbl_Facturas[[#This Row],[Key_Fact]],tbl_Manifiestos[Key_Manif],tbl_Manifiestos[Pagado a Broker],0),0)</f>
        <v>913.02750000000003</v>
      </c>
      <c r="T2950">
        <v>2118839.2999999952</v>
      </c>
    </row>
    <row r="2951" spans="1:20" x14ac:dyDescent="0.25">
      <c r="A2951" t="s">
        <v>5840</v>
      </c>
      <c r="B2951" t="str">
        <f>tbl_Facturas[[#This Row],[Factura]] &amp; "|" &amp; tbl_Facturas[[#This Row],[Proyecto OK]] &amp; "|" &amp; TEXT(tbl_Facturas[[#This Row],[Horas o Viaje]],"0.00") &amp; "|" &amp; TEXT(tbl_Facturas[[#This Row],[Costo unitario]],"0.00")</f>
        <v>2666|Glencoe|10.00|115.50</v>
      </c>
      <c r="C2951">
        <v>2666</v>
      </c>
      <c r="D2951">
        <v>308</v>
      </c>
      <c r="E2951" t="s">
        <v>16</v>
      </c>
      <c r="G2951" t="s">
        <v>17</v>
      </c>
      <c r="H2951" t="s">
        <v>3033</v>
      </c>
      <c r="I2951" s="134" t="s">
        <v>5312</v>
      </c>
      <c r="J2951" t="s">
        <v>591</v>
      </c>
      <c r="K2951" t="s">
        <v>591</v>
      </c>
      <c r="P2951">
        <v>10</v>
      </c>
      <c r="Q2951">
        <v>115.5</v>
      </c>
      <c r="R2951">
        <v>1155</v>
      </c>
      <c r="S2951">
        <f>IFERROR(_xlfn.XLOOKUP(tbl_Facturas[[#This Row],[Key_Fact]],tbl_Manifiestos[Key_Manif],tbl_Manifiestos[Pagado a Broker],0),0)</f>
        <v>1074.1500000000001</v>
      </c>
      <c r="T2951">
        <v>2119994.2999999952</v>
      </c>
    </row>
    <row r="2952" spans="1:20" x14ac:dyDescent="0.25">
      <c r="A2952" t="s">
        <v>5840</v>
      </c>
      <c r="B2952" t="str">
        <f>tbl_Facturas[[#This Row],[Factura]] &amp; "|" &amp; tbl_Facturas[[#This Row],[Proyecto OK]] &amp; "|" &amp; TEXT(tbl_Facturas[[#This Row],[Horas o Viaje]],"0.00") &amp; "|" &amp; TEXT(tbl_Facturas[[#This Row],[Costo unitario]],"0.00")</f>
        <v>2666|Glencoe|10.50|115.50</v>
      </c>
      <c r="C2952">
        <v>2666</v>
      </c>
      <c r="D2952">
        <v>308</v>
      </c>
      <c r="E2952" t="s">
        <v>16</v>
      </c>
      <c r="G2952" t="s">
        <v>17</v>
      </c>
      <c r="H2952" t="s">
        <v>3034</v>
      </c>
      <c r="I2952" s="134" t="s">
        <v>5312</v>
      </c>
      <c r="J2952" t="s">
        <v>591</v>
      </c>
      <c r="K2952" t="s">
        <v>591</v>
      </c>
      <c r="P2952">
        <v>10.5</v>
      </c>
      <c r="Q2952">
        <v>115.5</v>
      </c>
      <c r="R2952">
        <v>1212.75</v>
      </c>
      <c r="S2952">
        <f>IFERROR(_xlfn.XLOOKUP(tbl_Facturas[[#This Row],[Key_Fact]],tbl_Manifiestos[Key_Manif],tbl_Manifiestos[Pagado a Broker],0),0)</f>
        <v>1127.8575000000001</v>
      </c>
      <c r="T2952">
        <v>2121207.0499999952</v>
      </c>
    </row>
    <row r="2953" spans="1:20" x14ac:dyDescent="0.25">
      <c r="A2953" t="s">
        <v>5840</v>
      </c>
      <c r="B2953" t="str">
        <f>tbl_Facturas[[#This Row],[Factura]] &amp; "|" &amp; tbl_Facturas[[#This Row],[Proyecto OK]] &amp; "|" &amp; TEXT(tbl_Facturas[[#This Row],[Horas o Viaje]],"0.00") &amp; "|" &amp; TEXT(tbl_Facturas[[#This Row],[Costo unitario]],"0.00")</f>
        <v>2666|Glencoe|8.50|115.50</v>
      </c>
      <c r="C2953">
        <v>2666</v>
      </c>
      <c r="D2953">
        <v>617</v>
      </c>
      <c r="E2953" t="s">
        <v>27</v>
      </c>
      <c r="G2953" t="s">
        <v>36</v>
      </c>
      <c r="H2953" t="s">
        <v>3035</v>
      </c>
      <c r="I2953" s="134" t="s">
        <v>5312</v>
      </c>
      <c r="J2953" t="s">
        <v>591</v>
      </c>
      <c r="K2953" t="s">
        <v>591</v>
      </c>
      <c r="P2953">
        <v>8.5</v>
      </c>
      <c r="Q2953">
        <v>115.5</v>
      </c>
      <c r="R2953">
        <v>981.75</v>
      </c>
      <c r="S2953">
        <f>IFERROR(_xlfn.XLOOKUP(tbl_Facturas[[#This Row],[Key_Fact]],tbl_Manifiestos[Key_Manif],tbl_Manifiestos[Pagado a Broker],0),0)</f>
        <v>913.02750000000003</v>
      </c>
      <c r="T2953">
        <v>2122188.7999999952</v>
      </c>
    </row>
    <row r="2954" spans="1:20" x14ac:dyDescent="0.25">
      <c r="A2954" t="s">
        <v>5840</v>
      </c>
      <c r="B2954" t="str">
        <f>tbl_Facturas[[#This Row],[Factura]] &amp; "|" &amp; tbl_Facturas[[#This Row],[Proyecto OK]] &amp; "|" &amp; TEXT(tbl_Facturas[[#This Row],[Horas o Viaje]],"0.00") &amp; "|" &amp; TEXT(tbl_Facturas[[#This Row],[Costo unitario]],"0.00")</f>
        <v>2667|Lead Replacement Service|9.00|110.00</v>
      </c>
      <c r="C2954">
        <v>2667</v>
      </c>
      <c r="D2954">
        <v>708</v>
      </c>
      <c r="E2954" t="s">
        <v>27</v>
      </c>
      <c r="G2954" t="s">
        <v>841</v>
      </c>
      <c r="H2954" t="s">
        <v>3036</v>
      </c>
      <c r="I2954" s="134" t="s">
        <v>5306</v>
      </c>
      <c r="J2954" t="s">
        <v>30</v>
      </c>
      <c r="K2954" t="s">
        <v>5903</v>
      </c>
      <c r="L2954">
        <v>3347</v>
      </c>
      <c r="P2954">
        <v>9</v>
      </c>
      <c r="Q2954">
        <v>110</v>
      </c>
      <c r="R2954">
        <v>990</v>
      </c>
      <c r="S2954">
        <f>IFERROR(_xlfn.XLOOKUP(tbl_Facturas[[#This Row],[Key_Fact]],tbl_Manifiestos[Key_Manif],tbl_Manifiestos[Pagado a Broker],0),0)</f>
        <v>920.7</v>
      </c>
      <c r="T2954">
        <v>2123178.7999999952</v>
      </c>
    </row>
    <row r="2955" spans="1:20" x14ac:dyDescent="0.25">
      <c r="A2955" t="s">
        <v>5840</v>
      </c>
      <c r="B2955" t="str">
        <f>tbl_Facturas[[#This Row],[Factura]] &amp; "|" &amp; tbl_Facturas[[#This Row],[Proyecto OK]] &amp; "|" &amp; TEXT(tbl_Facturas[[#This Row],[Horas o Viaje]],"0.00") &amp; "|" &amp; TEXT(tbl_Facturas[[#This Row],[Costo unitario]],"0.00")</f>
        <v>2667|Lead Replacement Service|10.00|110.00</v>
      </c>
      <c r="C2955">
        <v>2667</v>
      </c>
      <c r="D2955">
        <v>708</v>
      </c>
      <c r="E2955" t="s">
        <v>27</v>
      </c>
      <c r="G2955" t="s">
        <v>841</v>
      </c>
      <c r="H2955" t="s">
        <v>3037</v>
      </c>
      <c r="I2955" s="134" t="s">
        <v>5306</v>
      </c>
      <c r="J2955" t="s">
        <v>30</v>
      </c>
      <c r="K2955" t="s">
        <v>5903</v>
      </c>
      <c r="L2955">
        <v>3347</v>
      </c>
      <c r="P2955">
        <v>10</v>
      </c>
      <c r="Q2955">
        <v>110</v>
      </c>
      <c r="R2955">
        <v>1100</v>
      </c>
      <c r="S2955">
        <f>IFERROR(_xlfn.XLOOKUP(tbl_Facturas[[#This Row],[Key_Fact]],tbl_Manifiestos[Key_Manif],tbl_Manifiestos[Pagado a Broker],0),0)</f>
        <v>1023</v>
      </c>
      <c r="T2955">
        <v>2124278.7999999952</v>
      </c>
    </row>
    <row r="2956" spans="1:20" x14ac:dyDescent="0.25">
      <c r="A2956" t="s">
        <v>5840</v>
      </c>
      <c r="B2956" t="str">
        <f>tbl_Facturas[[#This Row],[Factura]] &amp; "|" &amp; tbl_Facturas[[#This Row],[Proyecto OK]] &amp; "|" &amp; TEXT(tbl_Facturas[[#This Row],[Horas o Viaje]],"0.00") &amp; "|" &amp; TEXT(tbl_Facturas[[#This Row],[Costo unitario]],"0.00")</f>
        <v>2667|Lead Replacement Service|9.00|110.00</v>
      </c>
      <c r="C2956">
        <v>2667</v>
      </c>
      <c r="D2956">
        <v>708</v>
      </c>
      <c r="E2956" t="s">
        <v>27</v>
      </c>
      <c r="G2956" t="s">
        <v>841</v>
      </c>
      <c r="H2956" t="s">
        <v>3038</v>
      </c>
      <c r="I2956" s="134" t="s">
        <v>5306</v>
      </c>
      <c r="J2956" t="s">
        <v>30</v>
      </c>
      <c r="K2956" t="s">
        <v>5903</v>
      </c>
      <c r="L2956">
        <v>3347</v>
      </c>
      <c r="P2956">
        <v>9</v>
      </c>
      <c r="Q2956">
        <v>110</v>
      </c>
      <c r="R2956">
        <v>990</v>
      </c>
      <c r="S2956">
        <f>IFERROR(_xlfn.XLOOKUP(tbl_Facturas[[#This Row],[Key_Fact]],tbl_Manifiestos[Key_Manif],tbl_Manifiestos[Pagado a Broker],0),0)</f>
        <v>920.7</v>
      </c>
      <c r="T2956">
        <v>2125268.7999999952</v>
      </c>
    </row>
    <row r="2957" spans="1:20" x14ac:dyDescent="0.25">
      <c r="A2957" t="s">
        <v>5840</v>
      </c>
      <c r="B2957" t="str">
        <f>tbl_Facturas[[#This Row],[Factura]] &amp; "|" &amp; tbl_Facturas[[#This Row],[Proyecto OK]] &amp; "|" &amp; TEXT(tbl_Facturas[[#This Row],[Horas o Viaje]],"0.00") &amp; "|" &amp; TEXT(tbl_Facturas[[#This Row],[Costo unitario]],"0.00")</f>
        <v>2667|Lead Replacement Service|13.00|110.00</v>
      </c>
      <c r="C2957">
        <v>2667</v>
      </c>
      <c r="D2957">
        <v>708</v>
      </c>
      <c r="E2957" t="s">
        <v>27</v>
      </c>
      <c r="G2957" t="s">
        <v>841</v>
      </c>
      <c r="H2957" t="s">
        <v>3039</v>
      </c>
      <c r="I2957" s="134" t="s">
        <v>5306</v>
      </c>
      <c r="J2957" t="s">
        <v>30</v>
      </c>
      <c r="K2957" t="s">
        <v>5903</v>
      </c>
      <c r="L2957">
        <v>3347</v>
      </c>
      <c r="P2957">
        <v>13</v>
      </c>
      <c r="Q2957">
        <v>110</v>
      </c>
      <c r="R2957">
        <v>1430</v>
      </c>
      <c r="S2957">
        <f>IFERROR(_xlfn.XLOOKUP(tbl_Facturas[[#This Row],[Key_Fact]],tbl_Manifiestos[Key_Manif],tbl_Manifiestos[Pagado a Broker],0),0)</f>
        <v>1329.9</v>
      </c>
      <c r="T2957">
        <v>2126698.7999999952</v>
      </c>
    </row>
    <row r="2958" spans="1:20" x14ac:dyDescent="0.25">
      <c r="A2958" t="s">
        <v>5840</v>
      </c>
      <c r="B2958" t="str">
        <f>tbl_Facturas[[#This Row],[Factura]] &amp; "|" &amp; tbl_Facturas[[#This Row],[Proyecto OK]] &amp; "|" &amp; TEXT(tbl_Facturas[[#This Row],[Horas o Viaje]],"0.00") &amp; "|" &amp; TEXT(tbl_Facturas[[#This Row],[Costo unitario]],"0.00")</f>
        <v>2667|Lead Replacement Service|10.00|110.00</v>
      </c>
      <c r="C2958">
        <v>2667</v>
      </c>
      <c r="D2958">
        <v>708</v>
      </c>
      <c r="E2958" t="s">
        <v>27</v>
      </c>
      <c r="G2958" t="s">
        <v>841</v>
      </c>
      <c r="H2958" t="s">
        <v>3040</v>
      </c>
      <c r="I2958" s="134" t="s">
        <v>5306</v>
      </c>
      <c r="J2958" t="s">
        <v>30</v>
      </c>
      <c r="K2958" t="s">
        <v>5903</v>
      </c>
      <c r="L2958">
        <v>3347</v>
      </c>
      <c r="P2958">
        <v>10</v>
      </c>
      <c r="Q2958">
        <v>110</v>
      </c>
      <c r="R2958">
        <v>1100</v>
      </c>
      <c r="S2958">
        <f>IFERROR(_xlfn.XLOOKUP(tbl_Facturas[[#This Row],[Key_Fact]],tbl_Manifiestos[Key_Manif],tbl_Manifiestos[Pagado a Broker],0),0)</f>
        <v>1023</v>
      </c>
      <c r="T2958">
        <v>2127798.7999999952</v>
      </c>
    </row>
    <row r="2959" spans="1:20" x14ac:dyDescent="0.25">
      <c r="A2959" t="s">
        <v>5840</v>
      </c>
      <c r="B2959" t="str">
        <f>tbl_Facturas[[#This Row],[Factura]] &amp; "|" &amp; tbl_Facturas[[#This Row],[Proyecto OK]] &amp; "|" &amp; TEXT(tbl_Facturas[[#This Row],[Horas o Viaje]],"0.00") &amp; "|" &amp; TEXT(tbl_Facturas[[#This Row],[Costo unitario]],"0.00")</f>
        <v>2668|Lead Replacement Service|8.00|110.00</v>
      </c>
      <c r="C2959">
        <v>2668</v>
      </c>
      <c r="D2959">
        <v>515</v>
      </c>
      <c r="E2959" t="s">
        <v>27</v>
      </c>
      <c r="G2959" t="s">
        <v>54</v>
      </c>
      <c r="H2959" t="s">
        <v>3041</v>
      </c>
      <c r="I2959" s="134" t="s">
        <v>5306</v>
      </c>
      <c r="J2959" t="s">
        <v>828</v>
      </c>
      <c r="K2959" t="s">
        <v>5903</v>
      </c>
      <c r="L2959">
        <v>3365</v>
      </c>
      <c r="P2959">
        <v>8</v>
      </c>
      <c r="Q2959">
        <v>110</v>
      </c>
      <c r="R2959">
        <v>880</v>
      </c>
      <c r="S2959">
        <f>IFERROR(_xlfn.XLOOKUP(tbl_Facturas[[#This Row],[Key_Fact]],tbl_Manifiestos[Key_Manif],tbl_Manifiestos[Pagado a Broker],0),0)</f>
        <v>818.40000000000009</v>
      </c>
      <c r="T2959">
        <v>2128678.7999999952</v>
      </c>
    </row>
    <row r="2960" spans="1:20" x14ac:dyDescent="0.25">
      <c r="A2960" t="s">
        <v>5840</v>
      </c>
      <c r="B2960" t="str">
        <f>tbl_Facturas[[#This Row],[Factura]] &amp; "|" &amp; tbl_Facturas[[#This Row],[Proyecto OK]] &amp; "|" &amp; TEXT(tbl_Facturas[[#This Row],[Horas o Viaje]],"0.00") &amp; "|" &amp; TEXT(tbl_Facturas[[#This Row],[Costo unitario]],"0.00")</f>
        <v>2668|Lead Replacement Service|8.00|110.00</v>
      </c>
      <c r="C2960">
        <v>2668</v>
      </c>
      <c r="D2960">
        <v>58</v>
      </c>
      <c r="E2960" t="s">
        <v>12</v>
      </c>
      <c r="G2960" t="s">
        <v>539</v>
      </c>
      <c r="H2960" t="s">
        <v>3042</v>
      </c>
      <c r="I2960" s="134" t="s">
        <v>5306</v>
      </c>
      <c r="J2960" t="s">
        <v>828</v>
      </c>
      <c r="K2960" t="s">
        <v>5903</v>
      </c>
      <c r="L2960">
        <v>3365</v>
      </c>
      <c r="P2960">
        <v>8</v>
      </c>
      <c r="Q2960">
        <v>110</v>
      </c>
      <c r="R2960">
        <v>880</v>
      </c>
      <c r="S2960">
        <f>IFERROR(_xlfn.XLOOKUP(tbl_Facturas[[#This Row],[Key_Fact]],tbl_Manifiestos[Key_Manif],tbl_Manifiestos[Pagado a Broker],0),0)</f>
        <v>818.40000000000009</v>
      </c>
      <c r="T2960">
        <v>2129558.7999999952</v>
      </c>
    </row>
    <row r="2961" spans="1:20" x14ac:dyDescent="0.25">
      <c r="A2961" t="s">
        <v>5840</v>
      </c>
      <c r="B2961" t="str">
        <f>tbl_Facturas[[#This Row],[Factura]] &amp; "|" &amp; tbl_Facturas[[#This Row],[Proyecto OK]] &amp; "|" &amp; TEXT(tbl_Facturas[[#This Row],[Horas o Viaje]],"0.00") &amp; "|" &amp; TEXT(tbl_Facturas[[#This Row],[Costo unitario]],"0.00")</f>
        <v>2668|Lead Replacement Service|7.50|110.00</v>
      </c>
      <c r="C2961">
        <v>2668</v>
      </c>
      <c r="D2961">
        <v>82</v>
      </c>
      <c r="E2961" t="s">
        <v>12</v>
      </c>
      <c r="G2961" t="s">
        <v>792</v>
      </c>
      <c r="H2961" t="s">
        <v>3043</v>
      </c>
      <c r="I2961" s="134" t="s">
        <v>5306</v>
      </c>
      <c r="J2961" t="s">
        <v>828</v>
      </c>
      <c r="K2961" t="s">
        <v>5903</v>
      </c>
      <c r="L2961">
        <v>3365</v>
      </c>
      <c r="P2961">
        <v>7.5</v>
      </c>
      <c r="Q2961">
        <v>110</v>
      </c>
      <c r="R2961">
        <v>825</v>
      </c>
      <c r="S2961">
        <f>IFERROR(_xlfn.XLOOKUP(tbl_Facturas[[#This Row],[Key_Fact]],tbl_Manifiestos[Key_Manif],tbl_Manifiestos[Pagado a Broker],0),0)</f>
        <v>767.25</v>
      </c>
      <c r="T2961">
        <v>2130383.7999999952</v>
      </c>
    </row>
    <row r="2962" spans="1:20" x14ac:dyDescent="0.25">
      <c r="A2962" t="s">
        <v>5840</v>
      </c>
      <c r="B2962" t="str">
        <f>tbl_Facturas[[#This Row],[Factura]] &amp; "|" &amp; tbl_Facturas[[#This Row],[Proyecto OK]] &amp; "|" &amp; TEXT(tbl_Facturas[[#This Row],[Horas o Viaje]],"0.00") &amp; "|" &amp; TEXT(tbl_Facturas[[#This Row],[Costo unitario]],"0.00")</f>
        <v>2668|Lead Replacement Service|9.00|110.00</v>
      </c>
      <c r="C2962">
        <v>2668</v>
      </c>
      <c r="D2962">
        <v>2</v>
      </c>
      <c r="E2962" t="s">
        <v>5305</v>
      </c>
      <c r="G2962" t="s">
        <v>1770</v>
      </c>
      <c r="H2962" t="s">
        <v>3044</v>
      </c>
      <c r="I2962" s="134" t="s">
        <v>5306</v>
      </c>
      <c r="J2962" t="s">
        <v>828</v>
      </c>
      <c r="K2962" t="s">
        <v>5903</v>
      </c>
      <c r="L2962">
        <v>3365</v>
      </c>
      <c r="P2962">
        <v>9</v>
      </c>
      <c r="Q2962">
        <v>110</v>
      </c>
      <c r="R2962">
        <v>990</v>
      </c>
      <c r="S2962">
        <f>IFERROR(_xlfn.XLOOKUP(tbl_Facturas[[#This Row],[Key_Fact]],tbl_Manifiestos[Key_Manif],tbl_Manifiestos[Pagado a Broker],0),0)</f>
        <v>920.7</v>
      </c>
      <c r="T2962">
        <v>2131373.7999999952</v>
      </c>
    </row>
    <row r="2963" spans="1:20" x14ac:dyDescent="0.25">
      <c r="A2963" t="s">
        <v>5840</v>
      </c>
      <c r="B2963" t="str">
        <f>tbl_Facturas[[#This Row],[Factura]] &amp; "|" &amp; tbl_Facturas[[#This Row],[Proyecto OK]] &amp; "|" &amp; TEXT(tbl_Facturas[[#This Row],[Horas o Viaje]],"0.00") &amp; "|" &amp; TEXT(tbl_Facturas[[#This Row],[Costo unitario]],"0.00")</f>
        <v>2668|Lead Replacement Service|9.00|110.00</v>
      </c>
      <c r="C2963">
        <v>2668</v>
      </c>
      <c r="D2963">
        <v>58</v>
      </c>
      <c r="E2963" t="s">
        <v>12</v>
      </c>
      <c r="G2963" t="s">
        <v>539</v>
      </c>
      <c r="H2963" t="s">
        <v>3045</v>
      </c>
      <c r="I2963" s="134" t="s">
        <v>5306</v>
      </c>
      <c r="J2963" t="s">
        <v>828</v>
      </c>
      <c r="K2963" t="s">
        <v>5903</v>
      </c>
      <c r="L2963">
        <v>3365</v>
      </c>
      <c r="P2963">
        <v>9</v>
      </c>
      <c r="Q2963">
        <v>110</v>
      </c>
      <c r="R2963">
        <v>990</v>
      </c>
      <c r="S2963">
        <f>IFERROR(_xlfn.XLOOKUP(tbl_Facturas[[#This Row],[Key_Fact]],tbl_Manifiestos[Key_Manif],tbl_Manifiestos[Pagado a Broker],0),0)</f>
        <v>920.7</v>
      </c>
      <c r="T2963">
        <v>2132363.7999999952</v>
      </c>
    </row>
    <row r="2964" spans="1:20" x14ac:dyDescent="0.25">
      <c r="A2964" t="s">
        <v>5840</v>
      </c>
      <c r="B2964" t="str">
        <f>tbl_Facturas[[#This Row],[Factura]] &amp; "|" &amp; tbl_Facturas[[#This Row],[Proyecto OK]] &amp; "|" &amp; TEXT(tbl_Facturas[[#This Row],[Horas o Viaje]],"0.00") &amp; "|" &amp; TEXT(tbl_Facturas[[#This Row],[Costo unitario]],"0.00")</f>
        <v>2668|Lead Replacement Service|10.50|110.00</v>
      </c>
      <c r="C2964">
        <v>2668</v>
      </c>
      <c r="D2964">
        <v>82</v>
      </c>
      <c r="E2964" t="s">
        <v>12</v>
      </c>
      <c r="G2964" t="s">
        <v>792</v>
      </c>
      <c r="H2964" t="s">
        <v>3046</v>
      </c>
      <c r="I2964" s="134" t="s">
        <v>5306</v>
      </c>
      <c r="J2964" t="s">
        <v>828</v>
      </c>
      <c r="K2964" t="s">
        <v>5903</v>
      </c>
      <c r="L2964">
        <v>3365</v>
      </c>
      <c r="P2964">
        <v>10.5</v>
      </c>
      <c r="Q2964">
        <v>110</v>
      </c>
      <c r="R2964">
        <v>1155</v>
      </c>
      <c r="S2964">
        <f>IFERROR(_xlfn.XLOOKUP(tbl_Facturas[[#This Row],[Key_Fact]],tbl_Manifiestos[Key_Manif],tbl_Manifiestos[Pagado a Broker],0),0)</f>
        <v>1074.1500000000001</v>
      </c>
      <c r="T2964">
        <v>2133518.7999999952</v>
      </c>
    </row>
    <row r="2965" spans="1:20" x14ac:dyDescent="0.25">
      <c r="A2965" t="s">
        <v>5840</v>
      </c>
      <c r="B2965" t="str">
        <f>tbl_Facturas[[#This Row],[Factura]] &amp; "|" &amp; tbl_Facturas[[#This Row],[Proyecto OK]] &amp; "|" &amp; TEXT(tbl_Facturas[[#This Row],[Horas o Viaje]],"0.00") &amp; "|" &amp; TEXT(tbl_Facturas[[#This Row],[Costo unitario]],"0.00")</f>
        <v>2668|Lead Replacement Service|9.00|110.00</v>
      </c>
      <c r="C2965">
        <v>2668</v>
      </c>
      <c r="D2965">
        <v>2</v>
      </c>
      <c r="E2965" t="s">
        <v>5305</v>
      </c>
      <c r="G2965" t="s">
        <v>1770</v>
      </c>
      <c r="H2965" t="s">
        <v>3047</v>
      </c>
      <c r="I2965" s="134" t="s">
        <v>5306</v>
      </c>
      <c r="J2965" t="s">
        <v>828</v>
      </c>
      <c r="K2965" t="s">
        <v>5903</v>
      </c>
      <c r="L2965">
        <v>3365</v>
      </c>
      <c r="P2965">
        <v>9</v>
      </c>
      <c r="Q2965">
        <v>110</v>
      </c>
      <c r="R2965">
        <v>990</v>
      </c>
      <c r="S2965">
        <f>IFERROR(_xlfn.XLOOKUP(tbl_Facturas[[#This Row],[Key_Fact]],tbl_Manifiestos[Key_Manif],tbl_Manifiestos[Pagado a Broker],0),0)</f>
        <v>920.7</v>
      </c>
      <c r="T2965">
        <v>2134508.7999999952</v>
      </c>
    </row>
    <row r="2966" spans="1:20" x14ac:dyDescent="0.25">
      <c r="A2966" t="s">
        <v>5840</v>
      </c>
      <c r="B2966" t="str">
        <f>tbl_Facturas[[#This Row],[Factura]] &amp; "|" &amp; tbl_Facturas[[#This Row],[Proyecto OK]] &amp; "|" &amp; TEXT(tbl_Facturas[[#This Row],[Horas o Viaje]],"0.00") &amp; "|" &amp; TEXT(tbl_Facturas[[#This Row],[Costo unitario]],"0.00")</f>
        <v>2668|Lead Replacement Service|9.00|110.00</v>
      </c>
      <c r="C2966">
        <v>2668</v>
      </c>
      <c r="D2966">
        <v>82</v>
      </c>
      <c r="E2966" t="s">
        <v>12</v>
      </c>
      <c r="G2966" t="s">
        <v>792</v>
      </c>
      <c r="H2966" t="s">
        <v>3048</v>
      </c>
      <c r="I2966" s="134" t="s">
        <v>5306</v>
      </c>
      <c r="J2966" t="s">
        <v>828</v>
      </c>
      <c r="K2966" t="s">
        <v>5903</v>
      </c>
      <c r="L2966">
        <v>3365</v>
      </c>
      <c r="P2966">
        <v>9</v>
      </c>
      <c r="Q2966">
        <v>110</v>
      </c>
      <c r="R2966">
        <v>990</v>
      </c>
      <c r="S2966">
        <f>IFERROR(_xlfn.XLOOKUP(tbl_Facturas[[#This Row],[Key_Fact]],tbl_Manifiestos[Key_Manif],tbl_Manifiestos[Pagado a Broker],0),0)</f>
        <v>920.7</v>
      </c>
      <c r="T2966">
        <v>2135498.7999999952</v>
      </c>
    </row>
    <row r="2967" spans="1:20" x14ac:dyDescent="0.25">
      <c r="A2967" t="s">
        <v>5840</v>
      </c>
      <c r="B2967" t="str">
        <f>tbl_Facturas[[#This Row],[Factura]] &amp; "|" &amp; tbl_Facturas[[#This Row],[Proyecto OK]] &amp; "|" &amp; TEXT(tbl_Facturas[[#This Row],[Horas o Viaje]],"0.00") &amp; "|" &amp; TEXT(tbl_Facturas[[#This Row],[Costo unitario]],"0.00")</f>
        <v>2668|Lead Replacement Service|9.50|110.00</v>
      </c>
      <c r="C2967">
        <v>2668</v>
      </c>
      <c r="D2967">
        <v>82</v>
      </c>
      <c r="E2967" t="s">
        <v>12</v>
      </c>
      <c r="G2967" t="s">
        <v>792</v>
      </c>
      <c r="H2967" t="s">
        <v>3049</v>
      </c>
      <c r="I2967" s="134" t="s">
        <v>5306</v>
      </c>
      <c r="J2967" t="s">
        <v>828</v>
      </c>
      <c r="K2967" t="s">
        <v>5903</v>
      </c>
      <c r="L2967">
        <v>3365</v>
      </c>
      <c r="P2967">
        <v>9.5</v>
      </c>
      <c r="Q2967">
        <v>110</v>
      </c>
      <c r="R2967">
        <v>1045</v>
      </c>
      <c r="S2967">
        <f>IFERROR(_xlfn.XLOOKUP(tbl_Facturas[[#This Row],[Key_Fact]],tbl_Manifiestos[Key_Manif],tbl_Manifiestos[Pagado a Broker],0),0)</f>
        <v>971.85</v>
      </c>
      <c r="T2967">
        <v>2136543.7999999952</v>
      </c>
    </row>
    <row r="2968" spans="1:20" x14ac:dyDescent="0.25">
      <c r="A2968" t="s">
        <v>5840</v>
      </c>
      <c r="B2968" t="str">
        <f>tbl_Facturas[[#This Row],[Factura]] &amp; "|" &amp; tbl_Facturas[[#This Row],[Proyecto OK]] &amp; "|" &amp; TEXT(tbl_Facturas[[#This Row],[Horas o Viaje]],"0.00") &amp; "|" &amp; TEXT(tbl_Facturas[[#This Row],[Costo unitario]],"0.00")</f>
        <v>2668|Lead Replacement Service|8.50|110.00</v>
      </c>
      <c r="C2968">
        <v>2668</v>
      </c>
      <c r="D2968">
        <v>58</v>
      </c>
      <c r="E2968" t="s">
        <v>12</v>
      </c>
      <c r="G2968" t="s">
        <v>539</v>
      </c>
      <c r="H2968" t="s">
        <v>3050</v>
      </c>
      <c r="I2968" s="134" t="s">
        <v>5306</v>
      </c>
      <c r="J2968" t="s">
        <v>828</v>
      </c>
      <c r="K2968" t="s">
        <v>5903</v>
      </c>
      <c r="L2968">
        <v>3365</v>
      </c>
      <c r="P2968">
        <v>8.5</v>
      </c>
      <c r="Q2968">
        <v>110</v>
      </c>
      <c r="R2968">
        <v>935</v>
      </c>
      <c r="S2968">
        <f>IFERROR(_xlfn.XLOOKUP(tbl_Facturas[[#This Row],[Key_Fact]],tbl_Manifiestos[Key_Manif],tbl_Manifiestos[Pagado a Broker],0),0)</f>
        <v>869.55000000000007</v>
      </c>
      <c r="T2968">
        <v>2137478.7999999952</v>
      </c>
    </row>
    <row r="2969" spans="1:20" x14ac:dyDescent="0.25">
      <c r="A2969" t="s">
        <v>5840</v>
      </c>
      <c r="B2969" t="str">
        <f>tbl_Facturas[[#This Row],[Factura]] &amp; "|" &amp; tbl_Facturas[[#This Row],[Proyecto OK]] &amp; "|" &amp; TEXT(tbl_Facturas[[#This Row],[Horas o Viaje]],"0.00") &amp; "|" &amp; TEXT(tbl_Facturas[[#This Row],[Costo unitario]],"0.00")</f>
        <v>2668|Lead Replacement Service|10.00|110.00</v>
      </c>
      <c r="C2969">
        <v>2668</v>
      </c>
      <c r="D2969">
        <v>515</v>
      </c>
      <c r="E2969" t="s">
        <v>27</v>
      </c>
      <c r="G2969" t="s">
        <v>54</v>
      </c>
      <c r="H2969" t="s">
        <v>3051</v>
      </c>
      <c r="I2969" s="134" t="s">
        <v>5306</v>
      </c>
      <c r="J2969" t="s">
        <v>828</v>
      </c>
      <c r="K2969" t="s">
        <v>5903</v>
      </c>
      <c r="L2969">
        <v>3365</v>
      </c>
      <c r="P2969">
        <v>10</v>
      </c>
      <c r="Q2969">
        <v>110</v>
      </c>
      <c r="R2969">
        <v>1100</v>
      </c>
      <c r="S2969">
        <f>IFERROR(_xlfn.XLOOKUP(tbl_Facturas[[#This Row],[Key_Fact]],tbl_Manifiestos[Key_Manif],tbl_Manifiestos[Pagado a Broker],0),0)</f>
        <v>1023</v>
      </c>
      <c r="T2969">
        <v>2138578.7999999952</v>
      </c>
    </row>
    <row r="2970" spans="1:20" x14ac:dyDescent="0.25">
      <c r="A2970" t="s">
        <v>5840</v>
      </c>
      <c r="B2970" t="str">
        <f>tbl_Facturas[[#This Row],[Factura]] &amp; "|" &amp; tbl_Facturas[[#This Row],[Proyecto OK]] &amp; "|" &amp; TEXT(tbl_Facturas[[#This Row],[Horas o Viaje]],"0.00") &amp; "|" &amp; TEXT(tbl_Facturas[[#This Row],[Costo unitario]],"0.00")</f>
        <v>2668|Lead Replacement Service|10.00|110.00</v>
      </c>
      <c r="C2970">
        <v>2668</v>
      </c>
      <c r="D2970">
        <v>515</v>
      </c>
      <c r="E2970" t="s">
        <v>27</v>
      </c>
      <c r="G2970" t="s">
        <v>54</v>
      </c>
      <c r="H2970" t="s">
        <v>3052</v>
      </c>
      <c r="I2970" s="134" t="s">
        <v>5306</v>
      </c>
      <c r="J2970" t="s">
        <v>828</v>
      </c>
      <c r="K2970" t="s">
        <v>5903</v>
      </c>
      <c r="L2970">
        <v>3365</v>
      </c>
      <c r="P2970">
        <v>10</v>
      </c>
      <c r="Q2970">
        <v>110</v>
      </c>
      <c r="R2970">
        <v>1100</v>
      </c>
      <c r="S2970">
        <f>IFERROR(_xlfn.XLOOKUP(tbl_Facturas[[#This Row],[Key_Fact]],tbl_Manifiestos[Key_Manif],tbl_Manifiestos[Pagado a Broker],0),0)</f>
        <v>1023</v>
      </c>
      <c r="T2970">
        <v>2139678.7999999952</v>
      </c>
    </row>
    <row r="2971" spans="1:20" x14ac:dyDescent="0.25">
      <c r="A2971" t="s">
        <v>5840</v>
      </c>
      <c r="B2971" t="str">
        <f>tbl_Facturas[[#This Row],[Factura]] &amp; "|" &amp; tbl_Facturas[[#This Row],[Proyecto OK]] &amp; "|" &amp; TEXT(tbl_Facturas[[#This Row],[Horas o Viaje]],"0.00") &amp; "|" &amp; TEXT(tbl_Facturas[[#This Row],[Costo unitario]],"0.00")</f>
        <v>2668|Lead Replacement Service|10.00|110.00</v>
      </c>
      <c r="C2971">
        <v>2668</v>
      </c>
      <c r="D2971">
        <v>515</v>
      </c>
      <c r="E2971" t="s">
        <v>27</v>
      </c>
      <c r="G2971" t="s">
        <v>54</v>
      </c>
      <c r="H2971" t="s">
        <v>3053</v>
      </c>
      <c r="I2971" s="134" t="s">
        <v>5306</v>
      </c>
      <c r="J2971" t="s">
        <v>828</v>
      </c>
      <c r="K2971" t="s">
        <v>5903</v>
      </c>
      <c r="L2971">
        <v>3365</v>
      </c>
      <c r="P2971">
        <v>10</v>
      </c>
      <c r="Q2971">
        <v>110</v>
      </c>
      <c r="R2971">
        <v>1100</v>
      </c>
      <c r="S2971">
        <f>IFERROR(_xlfn.XLOOKUP(tbl_Facturas[[#This Row],[Key_Fact]],tbl_Manifiestos[Key_Manif],tbl_Manifiestos[Pagado a Broker],0),0)</f>
        <v>1023</v>
      </c>
      <c r="T2971">
        <v>2140778.7999999952</v>
      </c>
    </row>
    <row r="2972" spans="1:20" x14ac:dyDescent="0.25">
      <c r="A2972" t="s">
        <v>5840</v>
      </c>
      <c r="B2972" t="str">
        <f>tbl_Facturas[[#This Row],[Factura]] &amp; "|" &amp; tbl_Facturas[[#This Row],[Proyecto OK]] &amp; "|" &amp; TEXT(tbl_Facturas[[#This Row],[Horas o Viaje]],"0.00") &amp; "|" &amp; TEXT(tbl_Facturas[[#This Row],[Costo unitario]],"0.00")</f>
        <v>2668|Lead Replacement Service|9.50|110.00</v>
      </c>
      <c r="C2972">
        <v>2668</v>
      </c>
      <c r="D2972">
        <v>515</v>
      </c>
      <c r="E2972" t="s">
        <v>27</v>
      </c>
      <c r="G2972" t="s">
        <v>54</v>
      </c>
      <c r="H2972" t="s">
        <v>3054</v>
      </c>
      <c r="I2972" s="134" t="s">
        <v>5306</v>
      </c>
      <c r="J2972" t="s">
        <v>828</v>
      </c>
      <c r="K2972" t="s">
        <v>5903</v>
      </c>
      <c r="L2972">
        <v>3365</v>
      </c>
      <c r="P2972">
        <v>9.5</v>
      </c>
      <c r="Q2972">
        <v>110</v>
      </c>
      <c r="R2972">
        <v>1045</v>
      </c>
      <c r="S2972">
        <f>IFERROR(_xlfn.XLOOKUP(tbl_Facturas[[#This Row],[Key_Fact]],tbl_Manifiestos[Key_Manif],tbl_Manifiestos[Pagado a Broker],0),0)</f>
        <v>971.85</v>
      </c>
      <c r="T2972">
        <v>2141823.7999999952</v>
      </c>
    </row>
    <row r="2973" spans="1:20" x14ac:dyDescent="0.25">
      <c r="A2973" t="s">
        <v>5840</v>
      </c>
      <c r="B2973" t="str">
        <f>tbl_Facturas[[#This Row],[Factura]] &amp; "|" &amp; tbl_Facturas[[#This Row],[Proyecto OK]] &amp; "|" &amp; TEXT(tbl_Facturas[[#This Row],[Horas o Viaje]],"0.00") &amp; "|" &amp; TEXT(tbl_Facturas[[#This Row],[Costo unitario]],"0.00")</f>
        <v>2669|CDOT S-403|9.00|115.00</v>
      </c>
      <c r="C2973">
        <v>2669</v>
      </c>
      <c r="D2973">
        <v>25</v>
      </c>
      <c r="E2973" t="s">
        <v>1817</v>
      </c>
      <c r="G2973" t="s">
        <v>1340</v>
      </c>
      <c r="H2973" t="s">
        <v>3055</v>
      </c>
      <c r="I2973" s="134" t="s">
        <v>5311</v>
      </c>
      <c r="J2973" t="s">
        <v>2841</v>
      </c>
      <c r="K2973" t="s">
        <v>2841</v>
      </c>
      <c r="P2973">
        <v>9</v>
      </c>
      <c r="Q2973">
        <v>115</v>
      </c>
      <c r="R2973">
        <v>1035</v>
      </c>
      <c r="S2973">
        <f>IFERROR(_xlfn.XLOOKUP(tbl_Facturas[[#This Row],[Key_Fact]],tbl_Manifiestos[Key_Manif],tbl_Manifiestos[Pagado a Broker],0),0)</f>
        <v>962.55000000000007</v>
      </c>
      <c r="T2973">
        <v>2142858.7999999952</v>
      </c>
    </row>
    <row r="2974" spans="1:20" x14ac:dyDescent="0.25">
      <c r="A2974" t="s">
        <v>5840</v>
      </c>
      <c r="B2974" t="str">
        <f>tbl_Facturas[[#This Row],[Factura]] &amp; "|" &amp; tbl_Facturas[[#This Row],[Proyecto OK]] &amp; "|" &amp; TEXT(tbl_Facturas[[#This Row],[Horas o Viaje]],"0.00") &amp; "|" &amp; TEXT(tbl_Facturas[[#This Row],[Costo unitario]],"0.00")</f>
        <v>2669|CDOT S-403|10.00|115.00</v>
      </c>
      <c r="C2974">
        <v>2669</v>
      </c>
      <c r="D2974">
        <v>325</v>
      </c>
      <c r="E2974" t="s">
        <v>27</v>
      </c>
      <c r="G2974" t="s">
        <v>34</v>
      </c>
      <c r="H2974" t="s">
        <v>3056</v>
      </c>
      <c r="I2974" s="134" t="s">
        <v>5311</v>
      </c>
      <c r="J2974" t="s">
        <v>2841</v>
      </c>
      <c r="K2974" t="s">
        <v>2841</v>
      </c>
      <c r="P2974">
        <v>10</v>
      </c>
      <c r="Q2974">
        <v>115</v>
      </c>
      <c r="R2974">
        <v>1150</v>
      </c>
      <c r="S2974">
        <f>IFERROR(_xlfn.XLOOKUP(tbl_Facturas[[#This Row],[Key_Fact]],tbl_Manifiestos[Key_Manif],tbl_Manifiestos[Pagado a Broker],0),0)</f>
        <v>1069.5</v>
      </c>
      <c r="T2974">
        <v>2144008.7999999952</v>
      </c>
    </row>
    <row r="2975" spans="1:20" x14ac:dyDescent="0.25">
      <c r="A2975" t="s">
        <v>5840</v>
      </c>
      <c r="B2975" t="str">
        <f>tbl_Facturas[[#This Row],[Factura]] &amp; "|" &amp; tbl_Facturas[[#This Row],[Proyecto OK]] &amp; "|" &amp; TEXT(tbl_Facturas[[#This Row],[Horas o Viaje]],"0.00") &amp; "|" &amp; TEXT(tbl_Facturas[[#This Row],[Costo unitario]],"0.00")</f>
        <v>2669|CDOT S-403|8.00|115.00</v>
      </c>
      <c r="C2975">
        <v>2669</v>
      </c>
      <c r="D2975">
        <v>28</v>
      </c>
      <c r="E2975" t="s">
        <v>5309</v>
      </c>
      <c r="G2975" t="s">
        <v>1285</v>
      </c>
      <c r="H2975" t="s">
        <v>3057</v>
      </c>
      <c r="I2975" s="134" t="s">
        <v>5311</v>
      </c>
      <c r="J2975" t="s">
        <v>2841</v>
      </c>
      <c r="K2975" t="s">
        <v>2841</v>
      </c>
      <c r="P2975">
        <v>8</v>
      </c>
      <c r="Q2975">
        <v>115</v>
      </c>
      <c r="R2975">
        <v>920</v>
      </c>
      <c r="S2975">
        <f>IFERROR(_xlfn.XLOOKUP(tbl_Facturas[[#This Row],[Key_Fact]],tbl_Manifiestos[Key_Manif],tbl_Manifiestos[Pagado a Broker],0),0)</f>
        <v>855.6</v>
      </c>
      <c r="T2975">
        <v>2144928.7999999952</v>
      </c>
    </row>
    <row r="2976" spans="1:20" x14ac:dyDescent="0.25">
      <c r="A2976" t="s">
        <v>5840</v>
      </c>
      <c r="B2976" t="str">
        <f>tbl_Facturas[[#This Row],[Factura]] &amp; "|" &amp; tbl_Facturas[[#This Row],[Proyecto OK]] &amp; "|" &amp; TEXT(tbl_Facturas[[#This Row],[Horas o Viaje]],"0.00") &amp; "|" &amp; TEXT(tbl_Facturas[[#This Row],[Costo unitario]],"0.00")</f>
        <v>2669|CDOT S-403|8.00|115.00</v>
      </c>
      <c r="C2976">
        <v>2669</v>
      </c>
      <c r="D2976">
        <v>28</v>
      </c>
      <c r="E2976" t="s">
        <v>5309</v>
      </c>
      <c r="G2976" t="s">
        <v>1285</v>
      </c>
      <c r="H2976" t="s">
        <v>3058</v>
      </c>
      <c r="I2976" s="134" t="s">
        <v>5311</v>
      </c>
      <c r="J2976" t="s">
        <v>2841</v>
      </c>
      <c r="K2976" t="s">
        <v>2841</v>
      </c>
      <c r="P2976">
        <v>8</v>
      </c>
      <c r="Q2976">
        <v>115</v>
      </c>
      <c r="R2976">
        <v>920</v>
      </c>
      <c r="S2976">
        <f>IFERROR(_xlfn.XLOOKUP(tbl_Facturas[[#This Row],[Key_Fact]],tbl_Manifiestos[Key_Manif],tbl_Manifiestos[Pagado a Broker],0),0)</f>
        <v>855.6</v>
      </c>
      <c r="T2976">
        <v>2145848.7999999952</v>
      </c>
    </row>
    <row r="2977" spans="1:20" x14ac:dyDescent="0.25">
      <c r="A2977" t="s">
        <v>5840</v>
      </c>
      <c r="B2977" t="str">
        <f>tbl_Facturas[[#This Row],[Factura]] &amp; "|" &amp; tbl_Facturas[[#This Row],[Proyecto OK]] &amp; "|" &amp; TEXT(tbl_Facturas[[#This Row],[Horas o Viaje]],"0.00") &amp; "|" &amp; TEXT(tbl_Facturas[[#This Row],[Costo unitario]],"0.00")</f>
        <v>2669|CDOT S-403|9.00|115.00</v>
      </c>
      <c r="C2977">
        <v>2669</v>
      </c>
      <c r="D2977">
        <v>325</v>
      </c>
      <c r="E2977" t="s">
        <v>27</v>
      </c>
      <c r="G2977" t="s">
        <v>34</v>
      </c>
      <c r="H2977" t="s">
        <v>3059</v>
      </c>
      <c r="I2977" s="134" t="s">
        <v>5311</v>
      </c>
      <c r="J2977" t="s">
        <v>2841</v>
      </c>
      <c r="K2977" t="s">
        <v>2841</v>
      </c>
      <c r="P2977">
        <v>9</v>
      </c>
      <c r="Q2977">
        <v>115</v>
      </c>
      <c r="R2977">
        <v>1035</v>
      </c>
      <c r="S2977">
        <f>IFERROR(_xlfn.XLOOKUP(tbl_Facturas[[#This Row],[Key_Fact]],tbl_Manifiestos[Key_Manif],tbl_Manifiestos[Pagado a Broker],0),0)</f>
        <v>962.55000000000007</v>
      </c>
      <c r="T2977">
        <v>2146883.7999999952</v>
      </c>
    </row>
    <row r="2978" spans="1:20" x14ac:dyDescent="0.25">
      <c r="A2978" t="s">
        <v>5840</v>
      </c>
      <c r="B2978" t="str">
        <f>tbl_Facturas[[#This Row],[Factura]] &amp; "|" &amp; tbl_Facturas[[#This Row],[Proyecto OK]] &amp; "|" &amp; TEXT(tbl_Facturas[[#This Row],[Horas o Viaje]],"0.00") &amp; "|" &amp; TEXT(tbl_Facturas[[#This Row],[Costo unitario]],"0.00")</f>
        <v>2669|CDOT S-403|8.50|115.00</v>
      </c>
      <c r="C2978">
        <v>2669</v>
      </c>
      <c r="D2978">
        <v>92</v>
      </c>
      <c r="E2978" t="s">
        <v>5351</v>
      </c>
      <c r="G2978" t="s">
        <v>3060</v>
      </c>
      <c r="H2978" t="s">
        <v>3061</v>
      </c>
      <c r="I2978" s="134" t="s">
        <v>5311</v>
      </c>
      <c r="J2978" t="s">
        <v>2841</v>
      </c>
      <c r="K2978" t="s">
        <v>2841</v>
      </c>
      <c r="P2978">
        <v>8.5</v>
      </c>
      <c r="Q2978">
        <v>115</v>
      </c>
      <c r="R2978">
        <v>977.5</v>
      </c>
      <c r="S2978">
        <f>IFERROR(_xlfn.XLOOKUP(tbl_Facturas[[#This Row],[Key_Fact]],tbl_Manifiestos[Key_Manif],tbl_Manifiestos[Pagado a Broker],0),0)</f>
        <v>0</v>
      </c>
      <c r="T2978">
        <v>2147861.2999999952</v>
      </c>
    </row>
    <row r="2979" spans="1:20" x14ac:dyDescent="0.25">
      <c r="A2979" t="s">
        <v>5840</v>
      </c>
      <c r="B2979" t="str">
        <f>tbl_Facturas[[#This Row],[Factura]] &amp; "|" &amp; tbl_Facturas[[#This Row],[Proyecto OK]] &amp; "|" &amp; TEXT(tbl_Facturas[[#This Row],[Horas o Viaje]],"0.00") &amp; "|" &amp; TEXT(tbl_Facturas[[#This Row],[Costo unitario]],"0.00")</f>
        <v>2669|CDOT S-403|10.00|115.00</v>
      </c>
      <c r="C2979">
        <v>2669</v>
      </c>
      <c r="D2979">
        <v>325</v>
      </c>
      <c r="E2979" t="s">
        <v>27</v>
      </c>
      <c r="G2979" t="s">
        <v>34</v>
      </c>
      <c r="H2979" t="s">
        <v>3062</v>
      </c>
      <c r="I2979" s="134" t="s">
        <v>5311</v>
      </c>
      <c r="J2979" t="s">
        <v>2841</v>
      </c>
      <c r="K2979" t="s">
        <v>2841</v>
      </c>
      <c r="P2979">
        <v>10</v>
      </c>
      <c r="Q2979">
        <v>115</v>
      </c>
      <c r="R2979">
        <v>1150</v>
      </c>
      <c r="S2979">
        <f>IFERROR(_xlfn.XLOOKUP(tbl_Facturas[[#This Row],[Key_Fact]],tbl_Manifiestos[Key_Manif],tbl_Manifiestos[Pagado a Broker],0),0)</f>
        <v>1069.5</v>
      </c>
      <c r="T2979">
        <v>2149011.2999999952</v>
      </c>
    </row>
    <row r="2980" spans="1:20" x14ac:dyDescent="0.25">
      <c r="A2980" t="s">
        <v>5840</v>
      </c>
      <c r="B2980" t="str">
        <f>tbl_Facturas[[#This Row],[Factura]] &amp; "|" &amp; tbl_Facturas[[#This Row],[Proyecto OK]] &amp; "|" &amp; TEXT(tbl_Facturas[[#This Row],[Horas o Viaje]],"0.00") &amp; "|" &amp; TEXT(tbl_Facturas[[#This Row],[Costo unitario]],"0.00")</f>
        <v>2669|CDOT S-403|9.50|115.00</v>
      </c>
      <c r="C2980">
        <v>2669</v>
      </c>
      <c r="D2980">
        <v>25</v>
      </c>
      <c r="E2980" t="s">
        <v>1817</v>
      </c>
      <c r="G2980" t="s">
        <v>1340</v>
      </c>
      <c r="H2980" t="s">
        <v>3063</v>
      </c>
      <c r="I2980" s="134" t="s">
        <v>5311</v>
      </c>
      <c r="J2980" t="s">
        <v>2841</v>
      </c>
      <c r="K2980" t="s">
        <v>2841</v>
      </c>
      <c r="P2980">
        <v>9.5</v>
      </c>
      <c r="Q2980">
        <v>115</v>
      </c>
      <c r="R2980">
        <v>1092.5</v>
      </c>
      <c r="S2980">
        <f>IFERROR(_xlfn.XLOOKUP(tbl_Facturas[[#This Row],[Key_Fact]],tbl_Manifiestos[Key_Manif],tbl_Manifiestos[Pagado a Broker],0),0)</f>
        <v>0</v>
      </c>
      <c r="T2980">
        <v>2150103.7999999952</v>
      </c>
    </row>
    <row r="2981" spans="1:20" x14ac:dyDescent="0.25">
      <c r="A2981" t="s">
        <v>5840</v>
      </c>
      <c r="B2981" t="str">
        <f>tbl_Facturas[[#This Row],[Factura]] &amp; "|" &amp; tbl_Facturas[[#This Row],[Proyecto OK]] &amp; "|" &amp; TEXT(tbl_Facturas[[#This Row],[Horas o Viaje]],"0.00") &amp; "|" &amp; TEXT(tbl_Facturas[[#This Row],[Costo unitario]],"0.00")</f>
        <v>2669|CDOT S-403|8.00|115.00</v>
      </c>
      <c r="C2981">
        <v>2669</v>
      </c>
      <c r="D2981">
        <v>82</v>
      </c>
      <c r="E2981" t="s">
        <v>12</v>
      </c>
      <c r="G2981" t="s">
        <v>792</v>
      </c>
      <c r="H2981" t="s">
        <v>3064</v>
      </c>
      <c r="I2981" s="134" t="s">
        <v>5311</v>
      </c>
      <c r="J2981" t="s">
        <v>2841</v>
      </c>
      <c r="K2981" t="s">
        <v>2841</v>
      </c>
      <c r="P2981">
        <v>8</v>
      </c>
      <c r="Q2981">
        <v>115</v>
      </c>
      <c r="R2981">
        <v>920</v>
      </c>
      <c r="S2981">
        <f>IFERROR(_xlfn.XLOOKUP(tbl_Facturas[[#This Row],[Key_Fact]],tbl_Manifiestos[Key_Manif],tbl_Manifiestos[Pagado a Broker],0),0)</f>
        <v>855.6</v>
      </c>
      <c r="T2981">
        <v>2151023.7999999952</v>
      </c>
    </row>
    <row r="2982" spans="1:20" x14ac:dyDescent="0.25">
      <c r="A2982" t="s">
        <v>5840</v>
      </c>
      <c r="B2982" t="str">
        <f>tbl_Facturas[[#This Row],[Factura]] &amp; "|" &amp; tbl_Facturas[[#This Row],[Proyecto OK]] &amp; "|" &amp; TEXT(tbl_Facturas[[#This Row],[Horas o Viaje]],"0.00") &amp; "|" &amp; TEXT(tbl_Facturas[[#This Row],[Costo unitario]],"0.00")</f>
        <v>2669|CDOT S-403|8.00|115.00</v>
      </c>
      <c r="C2982">
        <v>2669</v>
      </c>
      <c r="D2982">
        <v>325</v>
      </c>
      <c r="E2982" t="s">
        <v>27</v>
      </c>
      <c r="G2982" t="s">
        <v>34</v>
      </c>
      <c r="H2982" t="s">
        <v>3065</v>
      </c>
      <c r="I2982" s="134" t="s">
        <v>5311</v>
      </c>
      <c r="J2982" t="s">
        <v>2841</v>
      </c>
      <c r="K2982" t="s">
        <v>2841</v>
      </c>
      <c r="P2982">
        <v>8</v>
      </c>
      <c r="Q2982">
        <v>115</v>
      </c>
      <c r="R2982">
        <v>920</v>
      </c>
      <c r="S2982">
        <f>IFERROR(_xlfn.XLOOKUP(tbl_Facturas[[#This Row],[Key_Fact]],tbl_Manifiestos[Key_Manif],tbl_Manifiestos[Pagado a Broker],0),0)</f>
        <v>855.6</v>
      </c>
      <c r="T2982">
        <v>2151943.7999999952</v>
      </c>
    </row>
    <row r="2983" spans="1:20" x14ac:dyDescent="0.25">
      <c r="A2983" t="s">
        <v>5840</v>
      </c>
      <c r="B2983" t="str">
        <f>tbl_Facturas[[#This Row],[Factura]] &amp; "|" &amp; tbl_Facturas[[#This Row],[Proyecto OK]] &amp; "|" &amp; TEXT(tbl_Facturas[[#This Row],[Horas o Viaje]],"0.00") &amp; "|" &amp; TEXT(tbl_Facturas[[#This Row],[Costo unitario]],"0.00")</f>
        <v>2669|CDOT S-403|10.00|115.00</v>
      </c>
      <c r="C2983">
        <v>2669</v>
      </c>
      <c r="D2983">
        <v>325</v>
      </c>
      <c r="E2983" t="s">
        <v>27</v>
      </c>
      <c r="G2983" t="s">
        <v>34</v>
      </c>
      <c r="H2983" t="s">
        <v>3066</v>
      </c>
      <c r="I2983" s="134" t="s">
        <v>5311</v>
      </c>
      <c r="J2983" t="s">
        <v>2841</v>
      </c>
      <c r="K2983" t="s">
        <v>2841</v>
      </c>
      <c r="P2983">
        <v>10</v>
      </c>
      <c r="Q2983">
        <v>115</v>
      </c>
      <c r="R2983">
        <v>1150</v>
      </c>
      <c r="S2983">
        <f>IFERROR(_xlfn.XLOOKUP(tbl_Facturas[[#This Row],[Key_Fact]],tbl_Manifiestos[Key_Manif],tbl_Manifiestos[Pagado a Broker],0),0)</f>
        <v>1069.5</v>
      </c>
      <c r="T2983">
        <v>2153093.7999999952</v>
      </c>
    </row>
    <row r="2984" spans="1:20" x14ac:dyDescent="0.25">
      <c r="A2984" t="s">
        <v>5840</v>
      </c>
      <c r="B2984" t="str">
        <f>tbl_Facturas[[#This Row],[Factura]] &amp; "|" &amp; tbl_Facturas[[#This Row],[Proyecto OK]] &amp; "|" &amp; TEXT(tbl_Facturas[[#This Row],[Horas o Viaje]],"0.00") &amp; "|" &amp; TEXT(tbl_Facturas[[#This Row],[Costo unitario]],"0.00")</f>
        <v>2670|CDOT S-603|8.50|115.00</v>
      </c>
      <c r="C2984">
        <v>2670</v>
      </c>
      <c r="D2984">
        <v>114</v>
      </c>
      <c r="E2984" t="s">
        <v>27</v>
      </c>
      <c r="G2984" t="s">
        <v>57</v>
      </c>
      <c r="H2984" t="s">
        <v>3067</v>
      </c>
      <c r="I2984" s="134" t="s">
        <v>5311</v>
      </c>
      <c r="J2984" t="s">
        <v>2693</v>
      </c>
      <c r="K2984" s="240" t="s">
        <v>2693</v>
      </c>
      <c r="P2984">
        <v>8.5</v>
      </c>
      <c r="Q2984">
        <v>115</v>
      </c>
      <c r="R2984">
        <v>977.5</v>
      </c>
      <c r="S2984">
        <f>IFERROR(_xlfn.XLOOKUP(tbl_Facturas[[#This Row],[Key_Fact]],tbl_Manifiestos[Key_Manif],tbl_Manifiestos[Pagado a Broker],0),0)</f>
        <v>909.07500000000005</v>
      </c>
      <c r="T2984">
        <v>2154071.2999999952</v>
      </c>
    </row>
    <row r="2985" spans="1:20" x14ac:dyDescent="0.25">
      <c r="A2985" t="s">
        <v>5840</v>
      </c>
      <c r="B2985" t="str">
        <f>tbl_Facturas[[#This Row],[Factura]] &amp; "|" &amp; tbl_Facturas[[#This Row],[Proyecto OK]] &amp; "|" &amp; TEXT(tbl_Facturas[[#This Row],[Horas o Viaje]],"0.00") &amp; "|" &amp; TEXT(tbl_Facturas[[#This Row],[Costo unitario]],"0.00")</f>
        <v>2670|CDOT S-603|10.00|115.00</v>
      </c>
      <c r="C2985">
        <v>2670</v>
      </c>
      <c r="D2985">
        <v>11</v>
      </c>
      <c r="E2985" t="s">
        <v>12</v>
      </c>
      <c r="G2985" t="s">
        <v>13</v>
      </c>
      <c r="H2985" t="s">
        <v>3068</v>
      </c>
      <c r="I2985" s="134" t="s">
        <v>5311</v>
      </c>
      <c r="J2985" t="s">
        <v>2693</v>
      </c>
      <c r="K2985" s="240" t="s">
        <v>2693</v>
      </c>
      <c r="P2985">
        <v>10</v>
      </c>
      <c r="Q2985">
        <v>115</v>
      </c>
      <c r="R2985">
        <v>1150</v>
      </c>
      <c r="S2985">
        <f>IFERROR(_xlfn.XLOOKUP(tbl_Facturas[[#This Row],[Key_Fact]],tbl_Manifiestos[Key_Manif],tbl_Manifiestos[Pagado a Broker],0),0)</f>
        <v>1069.5</v>
      </c>
      <c r="T2985">
        <v>2155221.2999999952</v>
      </c>
    </row>
    <row r="2986" spans="1:20" x14ac:dyDescent="0.25">
      <c r="A2986" t="s">
        <v>5840</v>
      </c>
      <c r="B2986" t="str">
        <f>tbl_Facturas[[#This Row],[Factura]] &amp; "|" &amp; tbl_Facturas[[#This Row],[Proyecto OK]] &amp; "|" &amp; TEXT(tbl_Facturas[[#This Row],[Horas o Viaje]],"0.00") &amp; "|" &amp; TEXT(tbl_Facturas[[#This Row],[Costo unitario]],"0.00")</f>
        <v>2670|CDOT S-603|10.25|115.00</v>
      </c>
      <c r="C2986">
        <v>2670</v>
      </c>
      <c r="D2986">
        <v>114</v>
      </c>
      <c r="E2986" t="s">
        <v>27</v>
      </c>
      <c r="G2986" t="s">
        <v>57</v>
      </c>
      <c r="H2986" t="s">
        <v>3069</v>
      </c>
      <c r="I2986" s="134" t="s">
        <v>5311</v>
      </c>
      <c r="J2986" t="s">
        <v>2693</v>
      </c>
      <c r="K2986" s="240" t="s">
        <v>2693</v>
      </c>
      <c r="P2986">
        <v>10.25</v>
      </c>
      <c r="Q2986">
        <v>115</v>
      </c>
      <c r="R2986">
        <v>1178.75</v>
      </c>
      <c r="S2986">
        <f>IFERROR(_xlfn.XLOOKUP(tbl_Facturas[[#This Row],[Key_Fact]],tbl_Manifiestos[Key_Manif],tbl_Manifiestos[Pagado a Broker],0),0)</f>
        <v>1096.2375</v>
      </c>
      <c r="T2986">
        <v>2156400.0499999952</v>
      </c>
    </row>
    <row r="2987" spans="1:20" x14ac:dyDescent="0.25">
      <c r="A2987" t="s">
        <v>5840</v>
      </c>
      <c r="B2987" t="str">
        <f>tbl_Facturas[[#This Row],[Factura]] &amp; "|" &amp; tbl_Facturas[[#This Row],[Proyecto OK]] &amp; "|" &amp; TEXT(tbl_Facturas[[#This Row],[Horas o Viaje]],"0.00") &amp; "|" &amp; TEXT(tbl_Facturas[[#This Row],[Costo unitario]],"0.00")</f>
        <v>2670|CDOT S-603|8.00|115.00</v>
      </c>
      <c r="C2987">
        <v>2670</v>
      </c>
      <c r="D2987">
        <v>11</v>
      </c>
      <c r="E2987" t="s">
        <v>12</v>
      </c>
      <c r="G2987" t="s">
        <v>13</v>
      </c>
      <c r="H2987" t="s">
        <v>3070</v>
      </c>
      <c r="I2987" s="134" t="s">
        <v>5311</v>
      </c>
      <c r="J2987" t="s">
        <v>2693</v>
      </c>
      <c r="K2987" s="240" t="s">
        <v>2693</v>
      </c>
      <c r="P2987">
        <v>8</v>
      </c>
      <c r="Q2987">
        <v>115</v>
      </c>
      <c r="R2987">
        <v>920</v>
      </c>
      <c r="S2987">
        <f>IFERROR(_xlfn.XLOOKUP(tbl_Facturas[[#This Row],[Key_Fact]],tbl_Manifiestos[Key_Manif],tbl_Manifiestos[Pagado a Broker],0),0)</f>
        <v>855.6</v>
      </c>
      <c r="T2987">
        <v>2157320.0499999952</v>
      </c>
    </row>
    <row r="2988" spans="1:20" x14ac:dyDescent="0.25">
      <c r="A2988" t="s">
        <v>5840</v>
      </c>
      <c r="B2988" t="str">
        <f>tbl_Facturas[[#This Row],[Factura]] &amp; "|" &amp; tbl_Facturas[[#This Row],[Proyecto OK]] &amp; "|" &amp; TEXT(tbl_Facturas[[#This Row],[Horas o Viaje]],"0.00") &amp; "|" &amp; TEXT(tbl_Facturas[[#This Row],[Costo unitario]],"0.00")</f>
        <v>2670|CDOT S-603|9.50|115.00</v>
      </c>
      <c r="C2988">
        <v>2670</v>
      </c>
      <c r="D2988">
        <v>114</v>
      </c>
      <c r="E2988" t="s">
        <v>27</v>
      </c>
      <c r="G2988" t="s">
        <v>57</v>
      </c>
      <c r="H2988" t="s">
        <v>3071</v>
      </c>
      <c r="I2988" s="134" t="s">
        <v>5311</v>
      </c>
      <c r="J2988" t="s">
        <v>2693</v>
      </c>
      <c r="K2988" s="240" t="s">
        <v>2693</v>
      </c>
      <c r="P2988">
        <v>9.5</v>
      </c>
      <c r="Q2988">
        <v>115</v>
      </c>
      <c r="R2988">
        <v>1092.5</v>
      </c>
      <c r="S2988">
        <f>IFERROR(_xlfn.XLOOKUP(tbl_Facturas[[#This Row],[Key_Fact]],tbl_Manifiestos[Key_Manif],tbl_Manifiestos[Pagado a Broker],0),0)</f>
        <v>1016.0250000000001</v>
      </c>
      <c r="T2988">
        <v>2158412.5499999952</v>
      </c>
    </row>
    <row r="2989" spans="1:20" x14ac:dyDescent="0.25">
      <c r="A2989" t="s">
        <v>5840</v>
      </c>
      <c r="B2989" t="str">
        <f>tbl_Facturas[[#This Row],[Factura]] &amp; "|" &amp; tbl_Facturas[[#This Row],[Proyecto OK]] &amp; "|" &amp; TEXT(tbl_Facturas[[#This Row],[Horas o Viaje]],"0.00") &amp; "|" &amp; TEXT(tbl_Facturas[[#This Row],[Costo unitario]],"0.00")</f>
        <v>2670|CDOT S-603|9.50|115.00</v>
      </c>
      <c r="C2989">
        <v>2670</v>
      </c>
      <c r="D2989">
        <v>11</v>
      </c>
      <c r="E2989" t="s">
        <v>12</v>
      </c>
      <c r="G2989" t="s">
        <v>13</v>
      </c>
      <c r="H2989" t="s">
        <v>3072</v>
      </c>
      <c r="I2989" s="134" t="s">
        <v>5311</v>
      </c>
      <c r="J2989" t="s">
        <v>2693</v>
      </c>
      <c r="K2989" s="240" t="s">
        <v>2693</v>
      </c>
      <c r="P2989">
        <v>9.5</v>
      </c>
      <c r="Q2989">
        <v>115</v>
      </c>
      <c r="R2989">
        <v>1092.5</v>
      </c>
      <c r="S2989">
        <f>IFERROR(_xlfn.XLOOKUP(tbl_Facturas[[#This Row],[Key_Fact]],tbl_Manifiestos[Key_Manif],tbl_Manifiestos[Pagado a Broker],0),0)</f>
        <v>1016.0250000000001</v>
      </c>
      <c r="T2989">
        <v>2159505.0499999952</v>
      </c>
    </row>
    <row r="2990" spans="1:20" x14ac:dyDescent="0.25">
      <c r="A2990" t="s">
        <v>5840</v>
      </c>
      <c r="B2990" t="str">
        <f>tbl_Facturas[[#This Row],[Factura]] &amp; "|" &amp; tbl_Facturas[[#This Row],[Proyecto OK]] &amp; "|" &amp; TEXT(tbl_Facturas[[#This Row],[Horas o Viaje]],"0.00") &amp; "|" &amp; TEXT(tbl_Facturas[[#This Row],[Costo unitario]],"0.00")</f>
        <v>2670|CDOT S-603|7.50|115.00</v>
      </c>
      <c r="C2990">
        <v>2670</v>
      </c>
      <c r="D2990">
        <v>676</v>
      </c>
      <c r="E2990" t="s">
        <v>1261</v>
      </c>
      <c r="G2990" t="s">
        <v>1262</v>
      </c>
      <c r="H2990" t="s">
        <v>3073</v>
      </c>
      <c r="I2990" s="134" t="s">
        <v>5311</v>
      </c>
      <c r="J2990" t="s">
        <v>2693</v>
      </c>
      <c r="K2990" s="240" t="s">
        <v>2693</v>
      </c>
      <c r="P2990">
        <v>7.5</v>
      </c>
      <c r="Q2990">
        <v>115</v>
      </c>
      <c r="R2990">
        <v>862.5</v>
      </c>
      <c r="S2990">
        <f>IFERROR(_xlfn.XLOOKUP(tbl_Facturas[[#This Row],[Key_Fact]],tbl_Manifiestos[Key_Manif],tbl_Manifiestos[Pagado a Broker],0),0)</f>
        <v>0</v>
      </c>
      <c r="T2990">
        <v>2160367.5499999952</v>
      </c>
    </row>
    <row r="2991" spans="1:20" x14ac:dyDescent="0.25">
      <c r="A2991" t="s">
        <v>5840</v>
      </c>
      <c r="B2991" t="str">
        <f>tbl_Facturas[[#This Row],[Factura]] &amp; "|" &amp; tbl_Facturas[[#This Row],[Proyecto OK]] &amp; "|" &amp; TEXT(tbl_Facturas[[#This Row],[Horas o Viaje]],"0.00") &amp; "|" &amp; TEXT(tbl_Facturas[[#This Row],[Costo unitario]],"0.00")</f>
        <v>2670|CDOT S-603|9.50|115.00</v>
      </c>
      <c r="C2991">
        <v>2670</v>
      </c>
      <c r="D2991">
        <v>114</v>
      </c>
      <c r="E2991" t="s">
        <v>27</v>
      </c>
      <c r="G2991" t="s">
        <v>57</v>
      </c>
      <c r="H2991" t="s">
        <v>3074</v>
      </c>
      <c r="I2991" s="134" t="s">
        <v>5311</v>
      </c>
      <c r="J2991" t="s">
        <v>2693</v>
      </c>
      <c r="K2991" s="240" t="s">
        <v>2693</v>
      </c>
      <c r="P2991">
        <v>9.5</v>
      </c>
      <c r="Q2991">
        <v>115</v>
      </c>
      <c r="R2991">
        <v>1092.5</v>
      </c>
      <c r="S2991">
        <f>IFERROR(_xlfn.XLOOKUP(tbl_Facturas[[#This Row],[Key_Fact]],tbl_Manifiestos[Key_Manif],tbl_Manifiestos[Pagado a Broker],0),0)</f>
        <v>1016.0250000000001</v>
      </c>
      <c r="T2991">
        <v>2161460.0499999952</v>
      </c>
    </row>
    <row r="2992" spans="1:20" x14ac:dyDescent="0.25">
      <c r="A2992" t="s">
        <v>5840</v>
      </c>
      <c r="B2992" t="str">
        <f>tbl_Facturas[[#This Row],[Factura]] &amp; "|" &amp; tbl_Facturas[[#This Row],[Proyecto OK]] &amp; "|" &amp; TEXT(tbl_Facturas[[#This Row],[Horas o Viaje]],"0.00") &amp; "|" &amp; TEXT(tbl_Facturas[[#This Row],[Costo unitario]],"0.00")</f>
        <v>2670|CDOT S-603|8.00|115.00</v>
      </c>
      <c r="C2992">
        <v>2670</v>
      </c>
      <c r="D2992">
        <v>114</v>
      </c>
      <c r="E2992" t="s">
        <v>27</v>
      </c>
      <c r="G2992" t="s">
        <v>57</v>
      </c>
      <c r="H2992" t="s">
        <v>3075</v>
      </c>
      <c r="I2992" s="134" t="s">
        <v>5311</v>
      </c>
      <c r="J2992" t="s">
        <v>2693</v>
      </c>
      <c r="K2992" s="240" t="s">
        <v>2693</v>
      </c>
      <c r="P2992">
        <v>8</v>
      </c>
      <c r="Q2992">
        <v>115</v>
      </c>
      <c r="R2992">
        <v>920</v>
      </c>
      <c r="S2992">
        <f>IFERROR(_xlfn.XLOOKUP(tbl_Facturas[[#This Row],[Key_Fact]],tbl_Manifiestos[Key_Manif],tbl_Manifiestos[Pagado a Broker],0),0)</f>
        <v>855.6</v>
      </c>
      <c r="T2992">
        <v>2162380.0499999952</v>
      </c>
    </row>
    <row r="2993" spans="1:20" x14ac:dyDescent="0.25">
      <c r="A2993" t="s">
        <v>5840</v>
      </c>
      <c r="B2993" t="str">
        <f>tbl_Facturas[[#This Row],[Factura]] &amp; "|" &amp; tbl_Facturas[[#This Row],[Proyecto OK]] &amp; "|" &amp; TEXT(tbl_Facturas[[#This Row],[Horas o Viaje]],"0.00") &amp; "|" &amp; TEXT(tbl_Facturas[[#This Row],[Costo unitario]],"0.00")</f>
        <v>2670|CDOT S-603|9.00|115.00</v>
      </c>
      <c r="C2993">
        <v>2670</v>
      </c>
      <c r="D2993">
        <v>58</v>
      </c>
      <c r="E2993" t="s">
        <v>12</v>
      </c>
      <c r="G2993" t="s">
        <v>539</v>
      </c>
      <c r="H2993" t="s">
        <v>3076</v>
      </c>
      <c r="I2993" s="134" t="s">
        <v>5311</v>
      </c>
      <c r="J2993" t="s">
        <v>2693</v>
      </c>
      <c r="K2993" s="240" t="s">
        <v>2693</v>
      </c>
      <c r="P2993">
        <v>9</v>
      </c>
      <c r="Q2993">
        <v>115</v>
      </c>
      <c r="R2993">
        <v>1035</v>
      </c>
      <c r="S2993">
        <f>IFERROR(_xlfn.XLOOKUP(tbl_Facturas[[#This Row],[Key_Fact]],tbl_Manifiestos[Key_Manif],tbl_Manifiestos[Pagado a Broker],0),0)</f>
        <v>962.55000000000007</v>
      </c>
      <c r="T2993">
        <v>2163415.0499999952</v>
      </c>
    </row>
    <row r="2994" spans="1:20" x14ac:dyDescent="0.25">
      <c r="A2994" t="s">
        <v>5840</v>
      </c>
      <c r="B2994" t="str">
        <f>tbl_Facturas[[#This Row],[Factura]] &amp; "|" &amp; tbl_Facturas[[#This Row],[Proyecto OK]] &amp; "|" &amp; TEXT(tbl_Facturas[[#This Row],[Horas o Viaje]],"0.00") &amp; "|" &amp; TEXT(tbl_Facturas[[#This Row],[Costo unitario]],"0.00")</f>
        <v>2670|CDOT S-603|8.50|115.00</v>
      </c>
      <c r="C2994">
        <v>2670</v>
      </c>
      <c r="D2994">
        <v>661</v>
      </c>
      <c r="E2994" t="s">
        <v>5309</v>
      </c>
      <c r="G2994" t="s">
        <v>649</v>
      </c>
      <c r="H2994" t="s">
        <v>3077</v>
      </c>
      <c r="I2994" s="134" t="s">
        <v>5311</v>
      </c>
      <c r="J2994" t="s">
        <v>2693</v>
      </c>
      <c r="K2994" s="240" t="s">
        <v>2693</v>
      </c>
      <c r="P2994">
        <v>8.5</v>
      </c>
      <c r="Q2994">
        <v>115</v>
      </c>
      <c r="R2994">
        <v>977.5</v>
      </c>
      <c r="S2994">
        <f>IFERROR(_xlfn.XLOOKUP(tbl_Facturas[[#This Row],[Key_Fact]],tbl_Manifiestos[Key_Manif],tbl_Manifiestos[Pagado a Broker],0),0)</f>
        <v>909.07500000000005</v>
      </c>
      <c r="T2994">
        <v>2164392.5499999952</v>
      </c>
    </row>
    <row r="2995" spans="1:20" ht="27" x14ac:dyDescent="0.25">
      <c r="A2995" t="s">
        <v>5840</v>
      </c>
      <c r="B2995" t="str">
        <f>tbl_Facturas[[#This Row],[Factura]] &amp; "|" &amp; tbl_Facturas[[#This Row],[Proyecto OK]] &amp; "|" &amp; TEXT(tbl_Facturas[[#This Row],[Horas o Viaje]],"0.00") &amp; "|" &amp; TEXT(tbl_Facturas[[#This Row],[Costo unitario]],"0.00")</f>
        <v>2671||5.00|325.00</v>
      </c>
      <c r="C2995">
        <v>2671</v>
      </c>
      <c r="D2995">
        <v>606</v>
      </c>
      <c r="E2995" t="s">
        <v>5305</v>
      </c>
      <c r="G2995" t="s">
        <v>1291</v>
      </c>
      <c r="H2995" t="s">
        <v>3078</v>
      </c>
      <c r="I2995" s="134" t="s">
        <v>5319</v>
      </c>
      <c r="P2995">
        <v>5</v>
      </c>
      <c r="Q2995">
        <v>325</v>
      </c>
      <c r="R2995">
        <v>1625</v>
      </c>
      <c r="S2995">
        <f>IFERROR(_xlfn.XLOOKUP(tbl_Facturas[[#This Row],[Key_Fact]],tbl_Manifiestos[Key_Manif],tbl_Manifiestos[Pagado a Broker],0),0)</f>
        <v>1511.25</v>
      </c>
      <c r="T2995">
        <v>2166017.5499999952</v>
      </c>
    </row>
    <row r="2996" spans="1:20" ht="27" x14ac:dyDescent="0.25">
      <c r="A2996" t="s">
        <v>5840</v>
      </c>
      <c r="B2996" t="str">
        <f>tbl_Facturas[[#This Row],[Factura]] &amp; "|" &amp; tbl_Facturas[[#This Row],[Proyecto OK]] &amp; "|" &amp; TEXT(tbl_Facturas[[#This Row],[Horas o Viaje]],"0.00") &amp; "|" &amp; TEXT(tbl_Facturas[[#This Row],[Costo unitario]],"0.00")</f>
        <v>2671||5.00|325.00</v>
      </c>
      <c r="C2996">
        <v>2671</v>
      </c>
      <c r="D2996">
        <v>356</v>
      </c>
      <c r="E2996" t="s">
        <v>27</v>
      </c>
      <c r="G2996" t="s">
        <v>122</v>
      </c>
      <c r="H2996" t="s">
        <v>3079</v>
      </c>
      <c r="I2996" s="134" t="s">
        <v>5319</v>
      </c>
      <c r="P2996">
        <v>5</v>
      </c>
      <c r="Q2996">
        <v>325</v>
      </c>
      <c r="R2996">
        <v>1625</v>
      </c>
      <c r="S2996">
        <f>IFERROR(_xlfn.XLOOKUP(tbl_Facturas[[#This Row],[Key_Fact]],tbl_Manifiestos[Key_Manif],tbl_Manifiestos[Pagado a Broker],0),0)</f>
        <v>1511.25</v>
      </c>
      <c r="T2996">
        <v>2167642.5499999952</v>
      </c>
    </row>
    <row r="2997" spans="1:20" ht="27" x14ac:dyDescent="0.25">
      <c r="A2997" t="s">
        <v>5840</v>
      </c>
      <c r="B2997" t="str">
        <f>tbl_Facturas[[#This Row],[Factura]] &amp; "|" &amp; tbl_Facturas[[#This Row],[Proyecto OK]] &amp; "|" &amp; TEXT(tbl_Facturas[[#This Row],[Horas o Viaje]],"0.00") &amp; "|" &amp; TEXT(tbl_Facturas[[#This Row],[Costo unitario]],"0.00")</f>
        <v>2671||5.00|325.00</v>
      </c>
      <c r="C2997">
        <v>2671</v>
      </c>
      <c r="D2997">
        <v>103</v>
      </c>
      <c r="E2997" t="s">
        <v>27</v>
      </c>
      <c r="G2997" t="s">
        <v>284</v>
      </c>
      <c r="H2997" t="s">
        <v>3080</v>
      </c>
      <c r="I2997" s="134" t="s">
        <v>5319</v>
      </c>
      <c r="P2997">
        <v>5</v>
      </c>
      <c r="Q2997">
        <v>325</v>
      </c>
      <c r="R2997">
        <v>1625</v>
      </c>
      <c r="S2997">
        <f>IFERROR(_xlfn.XLOOKUP(tbl_Facturas[[#This Row],[Key_Fact]],tbl_Manifiestos[Key_Manif],tbl_Manifiestos[Pagado a Broker],0),0)</f>
        <v>1511.25</v>
      </c>
      <c r="T2997">
        <v>2169267.5499999952</v>
      </c>
    </row>
    <row r="2998" spans="1:20" ht="27" x14ac:dyDescent="0.25">
      <c r="A2998" t="s">
        <v>5840</v>
      </c>
      <c r="B2998" t="str">
        <f>tbl_Facturas[[#This Row],[Factura]] &amp; "|" &amp; tbl_Facturas[[#This Row],[Proyecto OK]] &amp; "|" &amp; TEXT(tbl_Facturas[[#This Row],[Horas o Viaje]],"0.00") &amp; "|" &amp; TEXT(tbl_Facturas[[#This Row],[Costo unitario]],"0.00")</f>
        <v>2671||2.00|325.00</v>
      </c>
      <c r="C2998">
        <v>2671</v>
      </c>
      <c r="D2998">
        <v>108</v>
      </c>
      <c r="E2998" t="s">
        <v>5916</v>
      </c>
      <c r="G2998" t="s">
        <v>99</v>
      </c>
      <c r="H2998" t="s">
        <v>3081</v>
      </c>
      <c r="I2998" s="134" t="s">
        <v>5319</v>
      </c>
      <c r="P2998">
        <v>2</v>
      </c>
      <c r="Q2998">
        <v>325</v>
      </c>
      <c r="R2998">
        <v>650</v>
      </c>
      <c r="S2998">
        <f>IFERROR(_xlfn.XLOOKUP(tbl_Facturas[[#This Row],[Key_Fact]],tbl_Manifiestos[Key_Manif],tbl_Manifiestos[Pagado a Broker],0),0)</f>
        <v>604.5</v>
      </c>
      <c r="T2998">
        <v>2169917.5499999952</v>
      </c>
    </row>
    <row r="2999" spans="1:20" ht="27" x14ac:dyDescent="0.25">
      <c r="A2999" t="s">
        <v>5840</v>
      </c>
      <c r="B2999" t="str">
        <f>tbl_Facturas[[#This Row],[Factura]] &amp; "|" &amp; tbl_Facturas[[#This Row],[Proyecto OK]] &amp; "|" &amp; TEXT(tbl_Facturas[[#This Row],[Horas o Viaje]],"0.00") &amp; "|" &amp; TEXT(tbl_Facturas[[#This Row],[Costo unitario]],"0.00")</f>
        <v>2671||3.00|325.00</v>
      </c>
      <c r="C2999">
        <v>2671</v>
      </c>
      <c r="D2999">
        <v>92</v>
      </c>
      <c r="E2999" t="s">
        <v>5351</v>
      </c>
      <c r="G2999" t="s">
        <v>3060</v>
      </c>
      <c r="H2999" t="s">
        <v>3082</v>
      </c>
      <c r="I2999" s="134" t="s">
        <v>5319</v>
      </c>
      <c r="P2999">
        <v>3</v>
      </c>
      <c r="Q2999">
        <v>325</v>
      </c>
      <c r="R2999">
        <v>975</v>
      </c>
      <c r="S2999">
        <f>IFERROR(_xlfn.XLOOKUP(tbl_Facturas[[#This Row],[Key_Fact]],tbl_Manifiestos[Key_Manif],tbl_Manifiestos[Pagado a Broker],0),0)</f>
        <v>906.75</v>
      </c>
      <c r="T2999">
        <v>2170892.5499999952</v>
      </c>
    </row>
    <row r="3000" spans="1:20" ht="27" x14ac:dyDescent="0.25">
      <c r="A3000" t="s">
        <v>5840</v>
      </c>
      <c r="B3000" t="str">
        <f>tbl_Facturas[[#This Row],[Factura]] &amp; "|" &amp; tbl_Facturas[[#This Row],[Proyecto OK]] &amp; "|" &amp; TEXT(tbl_Facturas[[#This Row],[Horas o Viaje]],"0.00") &amp; "|" &amp; TEXT(tbl_Facturas[[#This Row],[Costo unitario]],"0.00")</f>
        <v>2671||4.00|325.00</v>
      </c>
      <c r="C3000">
        <v>2671</v>
      </c>
      <c r="D3000">
        <v>19</v>
      </c>
      <c r="E3000" t="s">
        <v>12</v>
      </c>
      <c r="G3000" t="s">
        <v>24</v>
      </c>
      <c r="H3000" t="s">
        <v>3083</v>
      </c>
      <c r="I3000" s="134" t="s">
        <v>5319</v>
      </c>
      <c r="P3000">
        <v>4</v>
      </c>
      <c r="Q3000">
        <v>325</v>
      </c>
      <c r="R3000">
        <v>1300</v>
      </c>
      <c r="S3000">
        <f>IFERROR(_xlfn.XLOOKUP(tbl_Facturas[[#This Row],[Key_Fact]],tbl_Manifiestos[Key_Manif],tbl_Manifiestos[Pagado a Broker],0),0)</f>
        <v>1209</v>
      </c>
      <c r="T3000">
        <v>2172192.5499999952</v>
      </c>
    </row>
    <row r="3001" spans="1:20" ht="27" x14ac:dyDescent="0.25">
      <c r="A3001" t="s">
        <v>5840</v>
      </c>
      <c r="B3001" t="str">
        <f>tbl_Facturas[[#This Row],[Factura]] &amp; "|" &amp; tbl_Facturas[[#This Row],[Proyecto OK]] &amp; "|" &amp; TEXT(tbl_Facturas[[#This Row],[Horas o Viaje]],"0.00") &amp; "|" &amp; TEXT(tbl_Facturas[[#This Row],[Costo unitario]],"0.00")</f>
        <v>2671||5.00|325.00</v>
      </c>
      <c r="C3001">
        <v>2671</v>
      </c>
      <c r="D3001">
        <v>57</v>
      </c>
      <c r="E3001" t="s">
        <v>1861</v>
      </c>
      <c r="G3001" t="s">
        <v>1862</v>
      </c>
      <c r="H3001" t="s">
        <v>3084</v>
      </c>
      <c r="I3001" s="134" t="s">
        <v>5319</v>
      </c>
      <c r="P3001">
        <v>5</v>
      </c>
      <c r="Q3001">
        <v>325</v>
      </c>
      <c r="R3001">
        <v>1625</v>
      </c>
      <c r="S3001">
        <f>IFERROR(_xlfn.XLOOKUP(tbl_Facturas[[#This Row],[Key_Fact]],tbl_Manifiestos[Key_Manif],tbl_Manifiestos[Pagado a Broker],0),0)</f>
        <v>1511.25</v>
      </c>
      <c r="T3001">
        <v>2173817.5499999952</v>
      </c>
    </row>
    <row r="3002" spans="1:20" ht="27" x14ac:dyDescent="0.25">
      <c r="A3002" t="s">
        <v>5840</v>
      </c>
      <c r="B3002" t="str">
        <f>tbl_Facturas[[#This Row],[Factura]] &amp; "|" &amp; tbl_Facturas[[#This Row],[Proyecto OK]] &amp; "|" &amp; TEXT(tbl_Facturas[[#This Row],[Horas o Viaje]],"0.00") &amp; "|" &amp; TEXT(tbl_Facturas[[#This Row],[Costo unitario]],"0.00")</f>
        <v>2671||4.00|325.00</v>
      </c>
      <c r="C3002">
        <v>2671</v>
      </c>
      <c r="D3002">
        <v>356</v>
      </c>
      <c r="E3002" t="s">
        <v>27</v>
      </c>
      <c r="G3002" t="s">
        <v>122</v>
      </c>
      <c r="H3002" t="s">
        <v>3085</v>
      </c>
      <c r="I3002" s="134" t="s">
        <v>5319</v>
      </c>
      <c r="P3002">
        <v>4</v>
      </c>
      <c r="Q3002">
        <v>325</v>
      </c>
      <c r="R3002">
        <v>1300</v>
      </c>
      <c r="S3002">
        <f>IFERROR(_xlfn.XLOOKUP(tbl_Facturas[[#This Row],[Key_Fact]],tbl_Manifiestos[Key_Manif],tbl_Manifiestos[Pagado a Broker],0),0)</f>
        <v>1209</v>
      </c>
      <c r="T3002">
        <v>2175117.5499999952</v>
      </c>
    </row>
    <row r="3003" spans="1:20" ht="27" x14ac:dyDescent="0.25">
      <c r="A3003" t="s">
        <v>5840</v>
      </c>
      <c r="B3003" t="str">
        <f>tbl_Facturas[[#This Row],[Factura]] &amp; "|" &amp; tbl_Facturas[[#This Row],[Proyecto OK]] &amp; "|" &amp; TEXT(tbl_Facturas[[#This Row],[Horas o Viaje]],"0.00") &amp; "|" &amp; TEXT(tbl_Facturas[[#This Row],[Costo unitario]],"0.00")</f>
        <v>2671||1.00|325.00</v>
      </c>
      <c r="C3003">
        <v>2671</v>
      </c>
      <c r="D3003">
        <v>1</v>
      </c>
      <c r="E3003" t="s">
        <v>5305</v>
      </c>
      <c r="G3003" t="s">
        <v>1220</v>
      </c>
      <c r="H3003" t="s">
        <v>3086</v>
      </c>
      <c r="I3003" s="134" t="s">
        <v>5319</v>
      </c>
      <c r="P3003">
        <v>1</v>
      </c>
      <c r="Q3003">
        <v>325</v>
      </c>
      <c r="R3003">
        <v>325</v>
      </c>
      <c r="S3003">
        <f>IFERROR(_xlfn.XLOOKUP(tbl_Facturas[[#This Row],[Key_Fact]],tbl_Manifiestos[Key_Manif],tbl_Manifiestos[Pagado a Broker],0),0)</f>
        <v>0</v>
      </c>
      <c r="T3003">
        <v>2175442.5499999952</v>
      </c>
    </row>
    <row r="3004" spans="1:20" ht="27" x14ac:dyDescent="0.25">
      <c r="A3004" t="s">
        <v>5840</v>
      </c>
      <c r="B3004" t="str">
        <f>tbl_Facturas[[#This Row],[Factura]] &amp; "|" &amp; tbl_Facturas[[#This Row],[Proyecto OK]] &amp; "|" &amp; TEXT(tbl_Facturas[[#This Row],[Horas o Viaje]],"0.00") &amp; "|" &amp; TEXT(tbl_Facturas[[#This Row],[Costo unitario]],"0.00")</f>
        <v>2671||1.00|325.00</v>
      </c>
      <c r="C3004">
        <v>2671</v>
      </c>
      <c r="D3004">
        <v>1</v>
      </c>
      <c r="E3004" t="s">
        <v>5305</v>
      </c>
      <c r="G3004" t="s">
        <v>1220</v>
      </c>
      <c r="H3004" t="s">
        <v>3087</v>
      </c>
      <c r="I3004" s="134" t="s">
        <v>5319</v>
      </c>
      <c r="P3004">
        <v>1</v>
      </c>
      <c r="Q3004">
        <v>325</v>
      </c>
      <c r="R3004">
        <v>325</v>
      </c>
      <c r="S3004">
        <f>IFERROR(_xlfn.XLOOKUP(tbl_Facturas[[#This Row],[Key_Fact]],tbl_Manifiestos[Key_Manif],tbl_Manifiestos[Pagado a Broker],0),0)</f>
        <v>0</v>
      </c>
      <c r="T3004">
        <v>2175767.5499999952</v>
      </c>
    </row>
    <row r="3005" spans="1:20" ht="27" x14ac:dyDescent="0.25">
      <c r="A3005" t="s">
        <v>5840</v>
      </c>
      <c r="B3005" t="str">
        <f>tbl_Facturas[[#This Row],[Factura]] &amp; "|" &amp; tbl_Facturas[[#This Row],[Proyecto OK]] &amp; "|" &amp; TEXT(tbl_Facturas[[#This Row],[Horas o Viaje]],"0.00") &amp; "|" &amp; TEXT(tbl_Facturas[[#This Row],[Costo unitario]],"0.00")</f>
        <v>2671||1.00|325.00</v>
      </c>
      <c r="C3005">
        <v>2671</v>
      </c>
      <c r="D3005">
        <v>1</v>
      </c>
      <c r="E3005" t="s">
        <v>5305</v>
      </c>
      <c r="G3005" t="s">
        <v>1220</v>
      </c>
      <c r="H3005" t="s">
        <v>3088</v>
      </c>
      <c r="I3005" s="134" t="s">
        <v>5319</v>
      </c>
      <c r="P3005">
        <v>1</v>
      </c>
      <c r="Q3005">
        <v>325</v>
      </c>
      <c r="R3005">
        <v>325</v>
      </c>
      <c r="S3005">
        <f>IFERROR(_xlfn.XLOOKUP(tbl_Facturas[[#This Row],[Key_Fact]],tbl_Manifiestos[Key_Manif],tbl_Manifiestos[Pagado a Broker],0),0)</f>
        <v>0</v>
      </c>
      <c r="T3005">
        <v>2176092.5499999952</v>
      </c>
    </row>
    <row r="3006" spans="1:20" ht="27" x14ac:dyDescent="0.25">
      <c r="A3006" t="s">
        <v>5840</v>
      </c>
      <c r="B3006" t="str">
        <f>tbl_Facturas[[#This Row],[Factura]] &amp; "|" &amp; tbl_Facturas[[#This Row],[Proyecto OK]] &amp; "|" &amp; TEXT(tbl_Facturas[[#This Row],[Horas o Viaje]],"0.00") &amp; "|" &amp; TEXT(tbl_Facturas[[#This Row],[Costo unitario]],"0.00")</f>
        <v>2671||1.00|325.00</v>
      </c>
      <c r="C3006">
        <v>2671</v>
      </c>
      <c r="D3006">
        <v>1</v>
      </c>
      <c r="E3006" t="s">
        <v>5305</v>
      </c>
      <c r="G3006" t="s">
        <v>1220</v>
      </c>
      <c r="H3006" t="s">
        <v>3089</v>
      </c>
      <c r="I3006" s="134" t="s">
        <v>5319</v>
      </c>
      <c r="P3006">
        <v>1</v>
      </c>
      <c r="Q3006">
        <v>325</v>
      </c>
      <c r="R3006">
        <v>325</v>
      </c>
      <c r="S3006">
        <f>IFERROR(_xlfn.XLOOKUP(tbl_Facturas[[#This Row],[Key_Fact]],tbl_Manifiestos[Key_Manif],tbl_Manifiestos[Pagado a Broker],0),0)</f>
        <v>0</v>
      </c>
      <c r="T3006">
        <v>2176417.5499999952</v>
      </c>
    </row>
    <row r="3007" spans="1:20" ht="27" x14ac:dyDescent="0.25">
      <c r="A3007" t="s">
        <v>5840</v>
      </c>
      <c r="B3007" t="str">
        <f>tbl_Facturas[[#This Row],[Factura]] &amp; "|" &amp; tbl_Facturas[[#This Row],[Proyecto OK]] &amp; "|" &amp; TEXT(tbl_Facturas[[#This Row],[Horas o Viaje]],"0.00") &amp; "|" &amp; TEXT(tbl_Facturas[[#This Row],[Costo unitario]],"0.00")</f>
        <v>2671||4.00|325.00</v>
      </c>
      <c r="C3007">
        <v>2671</v>
      </c>
      <c r="D3007">
        <v>67</v>
      </c>
      <c r="E3007" t="s">
        <v>27</v>
      </c>
      <c r="G3007" t="s">
        <v>28</v>
      </c>
      <c r="H3007" t="s">
        <v>3090</v>
      </c>
      <c r="I3007" s="134" t="s">
        <v>5319</v>
      </c>
      <c r="P3007">
        <v>4</v>
      </c>
      <c r="Q3007">
        <v>325</v>
      </c>
      <c r="R3007">
        <v>1300</v>
      </c>
      <c r="S3007">
        <f>IFERROR(_xlfn.XLOOKUP(tbl_Facturas[[#This Row],[Key_Fact]],tbl_Manifiestos[Key_Manif],tbl_Manifiestos[Pagado a Broker],0),0)</f>
        <v>1209</v>
      </c>
      <c r="T3007">
        <v>2177717.5499999952</v>
      </c>
    </row>
    <row r="3008" spans="1:20" ht="27" x14ac:dyDescent="0.25">
      <c r="A3008" t="s">
        <v>5840</v>
      </c>
      <c r="B3008" t="str">
        <f>tbl_Facturas[[#This Row],[Factura]] &amp; "|" &amp; tbl_Facturas[[#This Row],[Proyecto OK]] &amp; "|" &amp; TEXT(tbl_Facturas[[#This Row],[Horas o Viaje]],"0.00") &amp; "|" &amp; TEXT(tbl_Facturas[[#This Row],[Costo unitario]],"0.00")</f>
        <v>2671||4.00|325.00</v>
      </c>
      <c r="C3008">
        <v>2671</v>
      </c>
      <c r="D3008">
        <v>58</v>
      </c>
      <c r="E3008" t="s">
        <v>12</v>
      </c>
      <c r="G3008" t="s">
        <v>539</v>
      </c>
      <c r="H3008" t="s">
        <v>3091</v>
      </c>
      <c r="I3008" s="134" t="s">
        <v>5319</v>
      </c>
      <c r="P3008">
        <v>4</v>
      </c>
      <c r="Q3008">
        <v>325</v>
      </c>
      <c r="R3008">
        <v>1300</v>
      </c>
      <c r="S3008">
        <f>IFERROR(_xlfn.XLOOKUP(tbl_Facturas[[#This Row],[Key_Fact]],tbl_Manifiestos[Key_Manif],tbl_Manifiestos[Pagado a Broker],0),0)</f>
        <v>1209</v>
      </c>
      <c r="T3008">
        <v>2179017.5499999952</v>
      </c>
    </row>
    <row r="3009" spans="1:20" ht="27" x14ac:dyDescent="0.25">
      <c r="A3009" t="s">
        <v>5840</v>
      </c>
      <c r="B3009" t="str">
        <f>tbl_Facturas[[#This Row],[Factura]] &amp; "|" &amp; tbl_Facturas[[#This Row],[Proyecto OK]] &amp; "|" &amp; TEXT(tbl_Facturas[[#This Row],[Horas o Viaje]],"0.00") &amp; "|" &amp; TEXT(tbl_Facturas[[#This Row],[Costo unitario]],"0.00")</f>
        <v>2671||4.00|325.00</v>
      </c>
      <c r="C3009">
        <v>2671</v>
      </c>
      <c r="D3009">
        <v>198</v>
      </c>
      <c r="E3009" t="s">
        <v>5916</v>
      </c>
      <c r="G3009" t="s">
        <v>31</v>
      </c>
      <c r="H3009" t="s">
        <v>3092</v>
      </c>
      <c r="I3009" s="134" t="s">
        <v>5319</v>
      </c>
      <c r="P3009">
        <v>4</v>
      </c>
      <c r="Q3009">
        <v>325</v>
      </c>
      <c r="R3009">
        <v>1300</v>
      </c>
      <c r="S3009">
        <f>IFERROR(_xlfn.XLOOKUP(tbl_Facturas[[#This Row],[Key_Fact]],tbl_Manifiestos[Key_Manif],tbl_Manifiestos[Pagado a Broker],0),0)</f>
        <v>1209</v>
      </c>
      <c r="T3009">
        <v>2180317.5499999952</v>
      </c>
    </row>
    <row r="3010" spans="1:20" ht="27" x14ac:dyDescent="0.25">
      <c r="A3010" t="s">
        <v>5840</v>
      </c>
      <c r="B3010" t="str">
        <f>tbl_Facturas[[#This Row],[Factura]] &amp; "|" &amp; tbl_Facturas[[#This Row],[Proyecto OK]] &amp; "|" &amp; TEXT(tbl_Facturas[[#This Row],[Horas o Viaje]],"0.00") &amp; "|" &amp; TEXT(tbl_Facturas[[#This Row],[Costo unitario]],"0.00")</f>
        <v>2671||4.00|325.00</v>
      </c>
      <c r="C3010">
        <v>2671</v>
      </c>
      <c r="D3010">
        <v>1</v>
      </c>
      <c r="E3010" t="s">
        <v>5354</v>
      </c>
      <c r="G3010" t="s">
        <v>1220</v>
      </c>
      <c r="H3010" t="s">
        <v>3093</v>
      </c>
      <c r="I3010" s="134" t="s">
        <v>5319</v>
      </c>
      <c r="P3010">
        <v>4</v>
      </c>
      <c r="Q3010">
        <v>325</v>
      </c>
      <c r="R3010">
        <v>1300</v>
      </c>
      <c r="S3010">
        <f>IFERROR(_xlfn.XLOOKUP(tbl_Facturas[[#This Row],[Key_Fact]],tbl_Manifiestos[Key_Manif],tbl_Manifiestos[Pagado a Broker],0),0)</f>
        <v>1209</v>
      </c>
      <c r="T3010">
        <v>2181617.5499999952</v>
      </c>
    </row>
    <row r="3011" spans="1:20" ht="27" x14ac:dyDescent="0.25">
      <c r="A3011" t="s">
        <v>5840</v>
      </c>
      <c r="B3011" t="str">
        <f>tbl_Facturas[[#This Row],[Factura]] &amp; "|" &amp; tbl_Facturas[[#This Row],[Proyecto OK]] &amp; "|" &amp; TEXT(tbl_Facturas[[#This Row],[Horas o Viaje]],"0.00") &amp; "|" &amp; TEXT(tbl_Facturas[[#This Row],[Costo unitario]],"0.00")</f>
        <v>2671||1.00|325.00</v>
      </c>
      <c r="C3011">
        <v>2671</v>
      </c>
      <c r="D3011">
        <v>568</v>
      </c>
      <c r="E3011" t="s">
        <v>1261</v>
      </c>
      <c r="G3011" t="s">
        <v>2708</v>
      </c>
      <c r="H3011" t="s">
        <v>3094</v>
      </c>
      <c r="I3011" s="134" t="s">
        <v>5319</v>
      </c>
      <c r="P3011">
        <v>1</v>
      </c>
      <c r="Q3011">
        <v>325</v>
      </c>
      <c r="R3011">
        <v>325</v>
      </c>
      <c r="S3011">
        <f>IFERROR(_xlfn.XLOOKUP(tbl_Facturas[[#This Row],[Key_Fact]],tbl_Manifiestos[Key_Manif],tbl_Manifiestos[Pagado a Broker],0),0)</f>
        <v>0</v>
      </c>
      <c r="T3011">
        <v>2181942.5499999952</v>
      </c>
    </row>
    <row r="3012" spans="1:20" ht="27" x14ac:dyDescent="0.25">
      <c r="A3012" t="s">
        <v>5840</v>
      </c>
      <c r="B3012" t="str">
        <f>tbl_Facturas[[#This Row],[Factura]] &amp; "|" &amp; tbl_Facturas[[#This Row],[Proyecto OK]] &amp; "|" &amp; TEXT(tbl_Facturas[[#This Row],[Horas o Viaje]],"0.00") &amp; "|" &amp; TEXT(tbl_Facturas[[#This Row],[Costo unitario]],"0.00")</f>
        <v>2671||1.00|325.00</v>
      </c>
      <c r="C3012">
        <v>2671</v>
      </c>
      <c r="D3012">
        <v>568</v>
      </c>
      <c r="E3012" t="s">
        <v>1261</v>
      </c>
      <c r="G3012" t="s">
        <v>2708</v>
      </c>
      <c r="H3012" t="s">
        <v>3095</v>
      </c>
      <c r="I3012" s="134" t="s">
        <v>5319</v>
      </c>
      <c r="P3012">
        <v>1</v>
      </c>
      <c r="Q3012">
        <v>325</v>
      </c>
      <c r="R3012">
        <v>325</v>
      </c>
      <c r="S3012">
        <f>IFERROR(_xlfn.XLOOKUP(tbl_Facturas[[#This Row],[Key_Fact]],tbl_Manifiestos[Key_Manif],tbl_Manifiestos[Pagado a Broker],0),0)</f>
        <v>0</v>
      </c>
      <c r="T3012">
        <v>2182267.5499999952</v>
      </c>
    </row>
    <row r="3013" spans="1:20" ht="27" x14ac:dyDescent="0.25">
      <c r="A3013" t="s">
        <v>5840</v>
      </c>
      <c r="B3013" t="str">
        <f>tbl_Facturas[[#This Row],[Factura]] &amp; "|" &amp; tbl_Facturas[[#This Row],[Proyecto OK]] &amp; "|" &amp; TEXT(tbl_Facturas[[#This Row],[Horas o Viaje]],"0.00") &amp; "|" &amp; TEXT(tbl_Facturas[[#This Row],[Costo unitario]],"0.00")</f>
        <v>2671||1.00|325.00</v>
      </c>
      <c r="C3013">
        <v>2671</v>
      </c>
      <c r="D3013">
        <v>568</v>
      </c>
      <c r="E3013" t="s">
        <v>1261</v>
      </c>
      <c r="G3013" t="s">
        <v>2708</v>
      </c>
      <c r="H3013" t="s">
        <v>3096</v>
      </c>
      <c r="I3013" s="134" t="s">
        <v>5319</v>
      </c>
      <c r="P3013">
        <v>1</v>
      </c>
      <c r="Q3013">
        <v>325</v>
      </c>
      <c r="R3013">
        <v>325</v>
      </c>
      <c r="S3013">
        <f>IFERROR(_xlfn.XLOOKUP(tbl_Facturas[[#This Row],[Key_Fact]],tbl_Manifiestos[Key_Manif],tbl_Manifiestos[Pagado a Broker],0),0)</f>
        <v>0</v>
      </c>
      <c r="T3013">
        <v>2182592.5499999952</v>
      </c>
    </row>
    <row r="3014" spans="1:20" ht="27" x14ac:dyDescent="0.25">
      <c r="A3014" t="s">
        <v>5840</v>
      </c>
      <c r="B3014" t="str">
        <f>tbl_Facturas[[#This Row],[Factura]] &amp; "|" &amp; tbl_Facturas[[#This Row],[Proyecto OK]] &amp; "|" &amp; TEXT(tbl_Facturas[[#This Row],[Horas o Viaje]],"0.00") &amp; "|" &amp; TEXT(tbl_Facturas[[#This Row],[Costo unitario]],"0.00")</f>
        <v>2671||1.00|325.00</v>
      </c>
      <c r="C3014">
        <v>2671</v>
      </c>
      <c r="D3014">
        <v>568</v>
      </c>
      <c r="E3014" t="s">
        <v>1261</v>
      </c>
      <c r="G3014" t="s">
        <v>2708</v>
      </c>
      <c r="H3014" t="s">
        <v>3097</v>
      </c>
      <c r="I3014" s="134" t="s">
        <v>5319</v>
      </c>
      <c r="P3014">
        <v>1</v>
      </c>
      <c r="Q3014">
        <v>325</v>
      </c>
      <c r="R3014">
        <v>325</v>
      </c>
      <c r="S3014">
        <f>IFERROR(_xlfn.XLOOKUP(tbl_Facturas[[#This Row],[Key_Fact]],tbl_Manifiestos[Key_Manif],tbl_Manifiestos[Pagado a Broker],0),0)</f>
        <v>0</v>
      </c>
      <c r="T3014">
        <v>2182917.5499999952</v>
      </c>
    </row>
    <row r="3015" spans="1:20" ht="27" x14ac:dyDescent="0.25">
      <c r="A3015" t="s">
        <v>5840</v>
      </c>
      <c r="B3015" t="str">
        <f>tbl_Facturas[[#This Row],[Factura]] &amp; "|" &amp; tbl_Facturas[[#This Row],[Proyecto OK]] &amp; "|" &amp; TEXT(tbl_Facturas[[#This Row],[Horas o Viaje]],"0.00") &amp; "|" &amp; TEXT(tbl_Facturas[[#This Row],[Costo unitario]],"0.00")</f>
        <v>2671||1.00|325.00</v>
      </c>
      <c r="C3015">
        <v>2671</v>
      </c>
      <c r="D3015">
        <v>567</v>
      </c>
      <c r="E3015" t="s">
        <v>1261</v>
      </c>
      <c r="G3015" t="s">
        <v>3098</v>
      </c>
      <c r="H3015" t="s">
        <v>3099</v>
      </c>
      <c r="I3015" s="134" t="s">
        <v>5319</v>
      </c>
      <c r="P3015">
        <v>1</v>
      </c>
      <c r="Q3015">
        <v>325</v>
      </c>
      <c r="R3015">
        <v>325</v>
      </c>
      <c r="S3015">
        <f>IFERROR(_xlfn.XLOOKUP(tbl_Facturas[[#This Row],[Key_Fact]],tbl_Manifiestos[Key_Manif],tbl_Manifiestos[Pagado a Broker],0),0)</f>
        <v>0</v>
      </c>
      <c r="T3015">
        <v>2183242.5499999952</v>
      </c>
    </row>
    <row r="3016" spans="1:20" ht="27" x14ac:dyDescent="0.25">
      <c r="A3016" t="s">
        <v>5840</v>
      </c>
      <c r="B3016" t="str">
        <f>tbl_Facturas[[#This Row],[Factura]] &amp; "|" &amp; tbl_Facturas[[#This Row],[Proyecto OK]] &amp; "|" &amp; TEXT(tbl_Facturas[[#This Row],[Horas o Viaje]],"0.00") &amp; "|" &amp; TEXT(tbl_Facturas[[#This Row],[Costo unitario]],"0.00")</f>
        <v>2671||1.00|325.00</v>
      </c>
      <c r="C3016">
        <v>2671</v>
      </c>
      <c r="D3016">
        <v>567</v>
      </c>
      <c r="E3016" t="s">
        <v>1261</v>
      </c>
      <c r="G3016" t="s">
        <v>3098</v>
      </c>
      <c r="H3016" t="s">
        <v>3100</v>
      </c>
      <c r="I3016" s="134" t="s">
        <v>5319</v>
      </c>
      <c r="P3016">
        <v>1</v>
      </c>
      <c r="Q3016">
        <v>325</v>
      </c>
      <c r="R3016">
        <v>325</v>
      </c>
      <c r="S3016">
        <f>IFERROR(_xlfn.XLOOKUP(tbl_Facturas[[#This Row],[Key_Fact]],tbl_Manifiestos[Key_Manif],tbl_Manifiestos[Pagado a Broker],0),0)</f>
        <v>0</v>
      </c>
      <c r="T3016">
        <v>2183567.5499999952</v>
      </c>
    </row>
    <row r="3017" spans="1:20" ht="27" x14ac:dyDescent="0.25">
      <c r="A3017" t="s">
        <v>5840</v>
      </c>
      <c r="B3017" t="str">
        <f>tbl_Facturas[[#This Row],[Factura]] &amp; "|" &amp; tbl_Facturas[[#This Row],[Proyecto OK]] &amp; "|" &amp; TEXT(tbl_Facturas[[#This Row],[Horas o Viaje]],"0.00") &amp; "|" &amp; TEXT(tbl_Facturas[[#This Row],[Costo unitario]],"0.00")</f>
        <v>2671||1.00|325.00</v>
      </c>
      <c r="C3017">
        <v>2671</v>
      </c>
      <c r="D3017">
        <v>567</v>
      </c>
      <c r="E3017" t="s">
        <v>1261</v>
      </c>
      <c r="G3017" t="s">
        <v>3098</v>
      </c>
      <c r="H3017" t="s">
        <v>3101</v>
      </c>
      <c r="I3017" s="134" t="s">
        <v>5319</v>
      </c>
      <c r="P3017">
        <v>1</v>
      </c>
      <c r="Q3017">
        <v>325</v>
      </c>
      <c r="R3017">
        <v>325</v>
      </c>
      <c r="S3017">
        <f>IFERROR(_xlfn.XLOOKUP(tbl_Facturas[[#This Row],[Key_Fact]],tbl_Manifiestos[Key_Manif],tbl_Manifiestos[Pagado a Broker],0),0)</f>
        <v>0</v>
      </c>
      <c r="T3017">
        <v>2183892.5499999952</v>
      </c>
    </row>
    <row r="3018" spans="1:20" ht="27" x14ac:dyDescent="0.25">
      <c r="A3018" t="s">
        <v>5840</v>
      </c>
      <c r="B3018" t="str">
        <f>tbl_Facturas[[#This Row],[Factura]] &amp; "|" &amp; tbl_Facturas[[#This Row],[Proyecto OK]] &amp; "|" &amp; TEXT(tbl_Facturas[[#This Row],[Horas o Viaje]],"0.00") &amp; "|" &amp; TEXT(tbl_Facturas[[#This Row],[Costo unitario]],"0.00")</f>
        <v>2671||1.00|325.00</v>
      </c>
      <c r="C3018">
        <v>2671</v>
      </c>
      <c r="D3018">
        <v>567</v>
      </c>
      <c r="E3018" t="s">
        <v>1261</v>
      </c>
      <c r="G3018" t="s">
        <v>3098</v>
      </c>
      <c r="H3018" t="s">
        <v>3102</v>
      </c>
      <c r="I3018" s="134" t="s">
        <v>5319</v>
      </c>
      <c r="P3018">
        <v>1</v>
      </c>
      <c r="Q3018">
        <v>325</v>
      </c>
      <c r="R3018">
        <v>325</v>
      </c>
      <c r="S3018">
        <f>IFERROR(_xlfn.XLOOKUP(tbl_Facturas[[#This Row],[Key_Fact]],tbl_Manifiestos[Key_Manif],tbl_Manifiestos[Pagado a Broker],0),0)</f>
        <v>0</v>
      </c>
      <c r="T3018">
        <v>2184217.5499999952</v>
      </c>
    </row>
    <row r="3019" spans="1:20" ht="27" x14ac:dyDescent="0.25">
      <c r="A3019" t="s">
        <v>5840</v>
      </c>
      <c r="B3019" t="str">
        <f>tbl_Facturas[[#This Row],[Factura]] &amp; "|" &amp; tbl_Facturas[[#This Row],[Proyecto OK]] &amp; "|" &amp; TEXT(tbl_Facturas[[#This Row],[Horas o Viaje]],"0.00") &amp; "|" &amp; TEXT(tbl_Facturas[[#This Row],[Costo unitario]],"0.00")</f>
        <v>2671||1.00|325.00</v>
      </c>
      <c r="C3019">
        <v>2671</v>
      </c>
      <c r="D3019">
        <v>686</v>
      </c>
      <c r="E3019" t="s">
        <v>1261</v>
      </c>
      <c r="G3019" t="s">
        <v>3103</v>
      </c>
      <c r="H3019" t="s">
        <v>3104</v>
      </c>
      <c r="I3019" s="134" t="s">
        <v>5319</v>
      </c>
      <c r="P3019">
        <v>1</v>
      </c>
      <c r="Q3019">
        <v>325</v>
      </c>
      <c r="R3019">
        <v>325</v>
      </c>
      <c r="S3019">
        <f>IFERROR(_xlfn.XLOOKUP(tbl_Facturas[[#This Row],[Key_Fact]],tbl_Manifiestos[Key_Manif],tbl_Manifiestos[Pagado a Broker],0),0)</f>
        <v>0</v>
      </c>
      <c r="T3019">
        <v>2184542.5499999952</v>
      </c>
    </row>
    <row r="3020" spans="1:20" ht="27" x14ac:dyDescent="0.25">
      <c r="A3020" t="s">
        <v>5840</v>
      </c>
      <c r="B3020" t="str">
        <f>tbl_Facturas[[#This Row],[Factura]] &amp; "|" &amp; tbl_Facturas[[#This Row],[Proyecto OK]] &amp; "|" &amp; TEXT(tbl_Facturas[[#This Row],[Horas o Viaje]],"0.00") &amp; "|" &amp; TEXT(tbl_Facturas[[#This Row],[Costo unitario]],"0.00")</f>
        <v>2671||1.00|325.00</v>
      </c>
      <c r="C3020">
        <v>2671</v>
      </c>
      <c r="D3020">
        <v>686</v>
      </c>
      <c r="E3020" t="s">
        <v>1261</v>
      </c>
      <c r="G3020" t="s">
        <v>3103</v>
      </c>
      <c r="H3020" t="s">
        <v>3105</v>
      </c>
      <c r="I3020" s="134" t="s">
        <v>5319</v>
      </c>
      <c r="P3020">
        <v>1</v>
      </c>
      <c r="Q3020">
        <v>325</v>
      </c>
      <c r="R3020">
        <v>325</v>
      </c>
      <c r="S3020">
        <f>IFERROR(_xlfn.XLOOKUP(tbl_Facturas[[#This Row],[Key_Fact]],tbl_Manifiestos[Key_Manif],tbl_Manifiestos[Pagado a Broker],0),0)</f>
        <v>0</v>
      </c>
      <c r="T3020">
        <v>2184867.5499999952</v>
      </c>
    </row>
    <row r="3021" spans="1:20" ht="27" x14ac:dyDescent="0.25">
      <c r="A3021" t="s">
        <v>5840</v>
      </c>
      <c r="B3021" t="str">
        <f>tbl_Facturas[[#This Row],[Factura]] &amp; "|" &amp; tbl_Facturas[[#This Row],[Proyecto OK]] &amp; "|" &amp; TEXT(tbl_Facturas[[#This Row],[Horas o Viaje]],"0.00") &amp; "|" &amp; TEXT(tbl_Facturas[[#This Row],[Costo unitario]],"0.00")</f>
        <v>2671||1.00|325.00</v>
      </c>
      <c r="C3021">
        <v>2671</v>
      </c>
      <c r="D3021">
        <v>686</v>
      </c>
      <c r="E3021" t="s">
        <v>1261</v>
      </c>
      <c r="G3021" t="s">
        <v>3103</v>
      </c>
      <c r="H3021" t="s">
        <v>3106</v>
      </c>
      <c r="I3021" s="134" t="s">
        <v>5319</v>
      </c>
      <c r="P3021">
        <v>1</v>
      </c>
      <c r="Q3021">
        <v>325</v>
      </c>
      <c r="R3021">
        <v>325</v>
      </c>
      <c r="S3021">
        <f>IFERROR(_xlfn.XLOOKUP(tbl_Facturas[[#This Row],[Key_Fact]],tbl_Manifiestos[Key_Manif],tbl_Manifiestos[Pagado a Broker],0),0)</f>
        <v>0</v>
      </c>
      <c r="T3021">
        <v>2185192.5499999952</v>
      </c>
    </row>
    <row r="3022" spans="1:20" ht="27" x14ac:dyDescent="0.25">
      <c r="A3022" t="s">
        <v>5840</v>
      </c>
      <c r="B3022" t="str">
        <f>tbl_Facturas[[#This Row],[Factura]] &amp; "|" &amp; tbl_Facturas[[#This Row],[Proyecto OK]] &amp; "|" &amp; TEXT(tbl_Facturas[[#This Row],[Horas o Viaje]],"0.00") &amp; "|" &amp; TEXT(tbl_Facturas[[#This Row],[Costo unitario]],"0.00")</f>
        <v>2671||1.00|325.00</v>
      </c>
      <c r="C3022">
        <v>2671</v>
      </c>
      <c r="D3022">
        <v>686</v>
      </c>
      <c r="E3022" t="s">
        <v>1261</v>
      </c>
      <c r="G3022" t="s">
        <v>3103</v>
      </c>
      <c r="H3022" t="s">
        <v>3107</v>
      </c>
      <c r="I3022" s="134" t="s">
        <v>5319</v>
      </c>
      <c r="P3022">
        <v>1</v>
      </c>
      <c r="Q3022">
        <v>325</v>
      </c>
      <c r="R3022">
        <v>325</v>
      </c>
      <c r="S3022">
        <f>IFERROR(_xlfn.XLOOKUP(tbl_Facturas[[#This Row],[Key_Fact]],tbl_Manifiestos[Key_Manif],tbl_Manifiestos[Pagado a Broker],0),0)</f>
        <v>0</v>
      </c>
      <c r="T3022">
        <v>2185517.5499999952</v>
      </c>
    </row>
    <row r="3023" spans="1:20" ht="27" x14ac:dyDescent="0.25">
      <c r="A3023" t="s">
        <v>5840</v>
      </c>
      <c r="B3023" t="str">
        <f>tbl_Facturas[[#This Row],[Factura]] &amp; "|" &amp; tbl_Facturas[[#This Row],[Proyecto OK]] &amp; "|" &amp; TEXT(tbl_Facturas[[#This Row],[Horas o Viaje]],"0.00") &amp; "|" &amp; TEXT(tbl_Facturas[[#This Row],[Costo unitario]],"0.00")</f>
        <v>2671||1.00|180.00</v>
      </c>
      <c r="C3023">
        <v>2671</v>
      </c>
      <c r="D3023">
        <v>19</v>
      </c>
      <c r="E3023" t="s">
        <v>12</v>
      </c>
      <c r="G3023" t="s">
        <v>24</v>
      </c>
      <c r="H3023" t="s">
        <v>3108</v>
      </c>
      <c r="I3023" s="134" t="s">
        <v>5319</v>
      </c>
      <c r="P3023">
        <v>1</v>
      </c>
      <c r="Q3023">
        <v>180</v>
      </c>
      <c r="R3023">
        <v>180</v>
      </c>
      <c r="S3023">
        <f>IFERROR(_xlfn.XLOOKUP(tbl_Facturas[[#This Row],[Key_Fact]],tbl_Manifiestos[Key_Manif],tbl_Manifiestos[Pagado a Broker],0),0)</f>
        <v>167.4</v>
      </c>
      <c r="T3023">
        <v>2185697.5499999952</v>
      </c>
    </row>
    <row r="3024" spans="1:20" ht="27" x14ac:dyDescent="0.25">
      <c r="A3024" t="s">
        <v>5840</v>
      </c>
      <c r="B3024" t="str">
        <f>tbl_Facturas[[#This Row],[Factura]] &amp; "|" &amp; tbl_Facturas[[#This Row],[Proyecto OK]] &amp; "|" &amp; TEXT(tbl_Facturas[[#This Row],[Horas o Viaje]],"0.00") &amp; "|" &amp; TEXT(tbl_Facturas[[#This Row],[Costo unitario]],"0.00")</f>
        <v>2671||3.00|325.00</v>
      </c>
      <c r="C3024">
        <v>2671</v>
      </c>
      <c r="D3024">
        <v>19</v>
      </c>
      <c r="E3024" t="s">
        <v>12</v>
      </c>
      <c r="G3024" t="s">
        <v>24</v>
      </c>
      <c r="H3024" t="s">
        <v>3109</v>
      </c>
      <c r="I3024" s="134" t="s">
        <v>5319</v>
      </c>
      <c r="P3024">
        <v>3</v>
      </c>
      <c r="Q3024">
        <v>325</v>
      </c>
      <c r="R3024">
        <v>975</v>
      </c>
      <c r="S3024">
        <f>IFERROR(_xlfn.XLOOKUP(tbl_Facturas[[#This Row],[Key_Fact]],tbl_Manifiestos[Key_Manif],tbl_Manifiestos[Pagado a Broker],0),0)</f>
        <v>906.75</v>
      </c>
      <c r="T3024">
        <v>2186672.5499999952</v>
      </c>
    </row>
    <row r="3025" spans="1:20" ht="27" x14ac:dyDescent="0.25">
      <c r="A3025" t="s">
        <v>5840</v>
      </c>
      <c r="B3025" t="str">
        <f>tbl_Facturas[[#This Row],[Factura]] &amp; "|" &amp; tbl_Facturas[[#This Row],[Proyecto OK]] &amp; "|" &amp; TEXT(tbl_Facturas[[#This Row],[Horas o Viaje]],"0.00") &amp; "|" &amp; TEXT(tbl_Facturas[[#This Row],[Costo unitario]],"0.00")</f>
        <v>2671||1.00|180.00</v>
      </c>
      <c r="C3025">
        <v>2671</v>
      </c>
      <c r="D3025">
        <v>19</v>
      </c>
      <c r="E3025" t="s">
        <v>12</v>
      </c>
      <c r="G3025" t="s">
        <v>24</v>
      </c>
      <c r="H3025" t="s">
        <v>3110</v>
      </c>
      <c r="I3025" s="134" t="s">
        <v>5319</v>
      </c>
      <c r="P3025">
        <v>1</v>
      </c>
      <c r="Q3025">
        <v>180</v>
      </c>
      <c r="R3025">
        <v>180</v>
      </c>
      <c r="S3025">
        <f>IFERROR(_xlfn.XLOOKUP(tbl_Facturas[[#This Row],[Key_Fact]],tbl_Manifiestos[Key_Manif],tbl_Manifiestos[Pagado a Broker],0),0)</f>
        <v>167.4</v>
      </c>
      <c r="T3025">
        <v>2186852.5499999952</v>
      </c>
    </row>
    <row r="3026" spans="1:20" ht="27" x14ac:dyDescent="0.25">
      <c r="A3026" t="s">
        <v>5840</v>
      </c>
      <c r="B3026" t="str">
        <f>tbl_Facturas[[#This Row],[Factura]] &amp; "|" &amp; tbl_Facturas[[#This Row],[Proyecto OK]] &amp; "|" &amp; TEXT(tbl_Facturas[[#This Row],[Horas o Viaje]],"0.00") &amp; "|" &amp; TEXT(tbl_Facturas[[#This Row],[Costo unitario]],"0.00")</f>
        <v>2671||1.00|180.00</v>
      </c>
      <c r="C3026">
        <v>2671</v>
      </c>
      <c r="D3026">
        <v>19</v>
      </c>
      <c r="E3026" t="s">
        <v>12</v>
      </c>
      <c r="G3026" t="s">
        <v>24</v>
      </c>
      <c r="H3026" t="s">
        <v>3111</v>
      </c>
      <c r="I3026" s="134" t="s">
        <v>5319</v>
      </c>
      <c r="P3026">
        <v>1</v>
      </c>
      <c r="Q3026">
        <v>180</v>
      </c>
      <c r="R3026">
        <v>180</v>
      </c>
      <c r="S3026">
        <f>IFERROR(_xlfn.XLOOKUP(tbl_Facturas[[#This Row],[Key_Fact]],tbl_Manifiestos[Key_Manif],tbl_Manifiestos[Pagado a Broker],0),0)</f>
        <v>167.4</v>
      </c>
      <c r="T3026">
        <v>2187032.5499999952</v>
      </c>
    </row>
    <row r="3027" spans="1:20" ht="27" x14ac:dyDescent="0.25">
      <c r="A3027" t="s">
        <v>5840</v>
      </c>
      <c r="B3027" t="str">
        <f>tbl_Facturas[[#This Row],[Factura]] &amp; "|" &amp; tbl_Facturas[[#This Row],[Proyecto OK]] &amp; "|" &amp; TEXT(tbl_Facturas[[#This Row],[Horas o Viaje]],"0.00") &amp; "|" &amp; TEXT(tbl_Facturas[[#This Row],[Costo unitario]],"0.00")</f>
        <v>2671||1.00|180.00</v>
      </c>
      <c r="C3027">
        <v>2671</v>
      </c>
      <c r="D3027">
        <v>356</v>
      </c>
      <c r="E3027" t="s">
        <v>27</v>
      </c>
      <c r="G3027" t="s">
        <v>122</v>
      </c>
      <c r="H3027" t="s">
        <v>3112</v>
      </c>
      <c r="I3027" s="134" t="s">
        <v>5319</v>
      </c>
      <c r="P3027">
        <v>1</v>
      </c>
      <c r="Q3027">
        <v>180</v>
      </c>
      <c r="R3027">
        <v>180</v>
      </c>
      <c r="S3027">
        <f>IFERROR(_xlfn.XLOOKUP(tbl_Facturas[[#This Row],[Key_Fact]],tbl_Manifiestos[Key_Manif],tbl_Manifiestos[Pagado a Broker],0),0)</f>
        <v>167.4</v>
      </c>
      <c r="T3027">
        <v>2187212.5499999952</v>
      </c>
    </row>
    <row r="3028" spans="1:20" ht="27" x14ac:dyDescent="0.25">
      <c r="A3028" t="s">
        <v>5840</v>
      </c>
      <c r="B3028" t="str">
        <f>tbl_Facturas[[#This Row],[Factura]] &amp; "|" &amp; tbl_Facturas[[#This Row],[Proyecto OK]] &amp; "|" &amp; TEXT(tbl_Facturas[[#This Row],[Horas o Viaje]],"0.00") &amp; "|" &amp; TEXT(tbl_Facturas[[#This Row],[Costo unitario]],"0.00")</f>
        <v>2671||1.00|180.00</v>
      </c>
      <c r="C3028">
        <v>2671</v>
      </c>
      <c r="D3028">
        <v>356</v>
      </c>
      <c r="E3028" t="s">
        <v>27</v>
      </c>
      <c r="G3028" t="s">
        <v>122</v>
      </c>
      <c r="H3028" t="s">
        <v>3113</v>
      </c>
      <c r="I3028" s="134" t="s">
        <v>5319</v>
      </c>
      <c r="P3028">
        <v>1</v>
      </c>
      <c r="Q3028">
        <v>180</v>
      </c>
      <c r="R3028">
        <v>180</v>
      </c>
      <c r="S3028">
        <f>IFERROR(_xlfn.XLOOKUP(tbl_Facturas[[#This Row],[Key_Fact]],tbl_Manifiestos[Key_Manif],tbl_Manifiestos[Pagado a Broker],0),0)</f>
        <v>167.4</v>
      </c>
      <c r="T3028">
        <v>2187392.5499999952</v>
      </c>
    </row>
    <row r="3029" spans="1:20" ht="27" x14ac:dyDescent="0.25">
      <c r="A3029" t="s">
        <v>5840</v>
      </c>
      <c r="B3029" t="str">
        <f>tbl_Facturas[[#This Row],[Factura]] &amp; "|" &amp; tbl_Facturas[[#This Row],[Proyecto OK]] &amp; "|" &amp; TEXT(tbl_Facturas[[#This Row],[Horas o Viaje]],"0.00") &amp; "|" &amp; TEXT(tbl_Facturas[[#This Row],[Costo unitario]],"0.00")</f>
        <v>2671||3.00|325.00</v>
      </c>
      <c r="C3029">
        <v>2671</v>
      </c>
      <c r="D3029">
        <v>617</v>
      </c>
      <c r="E3029" t="s">
        <v>27</v>
      </c>
      <c r="G3029" t="s">
        <v>36</v>
      </c>
      <c r="H3029" t="s">
        <v>3114</v>
      </c>
      <c r="I3029" s="134" t="s">
        <v>5319</v>
      </c>
      <c r="P3029">
        <v>3</v>
      </c>
      <c r="Q3029">
        <v>325</v>
      </c>
      <c r="R3029">
        <v>975</v>
      </c>
      <c r="S3029">
        <f>IFERROR(_xlfn.XLOOKUP(tbl_Facturas[[#This Row],[Key_Fact]],tbl_Manifiestos[Key_Manif],tbl_Manifiestos[Pagado a Broker],0),0)</f>
        <v>906.75</v>
      </c>
      <c r="T3029">
        <v>2188367.5499999952</v>
      </c>
    </row>
    <row r="3030" spans="1:20" ht="27" x14ac:dyDescent="0.25">
      <c r="A3030" t="s">
        <v>5840</v>
      </c>
      <c r="B3030" t="str">
        <f>tbl_Facturas[[#This Row],[Factura]] &amp; "|" &amp; tbl_Facturas[[#This Row],[Proyecto OK]] &amp; "|" &amp; TEXT(tbl_Facturas[[#This Row],[Horas o Viaje]],"0.00") &amp; "|" &amp; TEXT(tbl_Facturas[[#This Row],[Costo unitario]],"0.00")</f>
        <v>2671||1.00|180.00</v>
      </c>
      <c r="C3030">
        <v>2671</v>
      </c>
      <c r="D3030">
        <v>617</v>
      </c>
      <c r="E3030" t="s">
        <v>27</v>
      </c>
      <c r="G3030" t="s">
        <v>36</v>
      </c>
      <c r="H3030" t="s">
        <v>3115</v>
      </c>
      <c r="I3030" s="134" t="s">
        <v>5319</v>
      </c>
      <c r="P3030">
        <v>1</v>
      </c>
      <c r="Q3030">
        <v>180</v>
      </c>
      <c r="R3030">
        <v>180</v>
      </c>
      <c r="S3030">
        <f>IFERROR(_xlfn.XLOOKUP(tbl_Facturas[[#This Row],[Key_Fact]],tbl_Manifiestos[Key_Manif],tbl_Manifiestos[Pagado a Broker],0),0)</f>
        <v>167.4</v>
      </c>
      <c r="T3030">
        <v>2188547.5499999952</v>
      </c>
    </row>
    <row r="3031" spans="1:20" ht="27" x14ac:dyDescent="0.25">
      <c r="A3031" t="s">
        <v>5840</v>
      </c>
      <c r="B3031" t="str">
        <f>tbl_Facturas[[#This Row],[Factura]] &amp; "|" &amp; tbl_Facturas[[#This Row],[Proyecto OK]] &amp; "|" &amp; TEXT(tbl_Facturas[[#This Row],[Horas o Viaje]],"0.00") &amp; "|" &amp; TEXT(tbl_Facturas[[#This Row],[Costo unitario]],"0.00")</f>
        <v>2671||1.00|180.00</v>
      </c>
      <c r="C3031">
        <v>2671</v>
      </c>
      <c r="D3031">
        <v>617</v>
      </c>
      <c r="E3031" t="s">
        <v>27</v>
      </c>
      <c r="G3031" t="s">
        <v>36</v>
      </c>
      <c r="H3031" t="s">
        <v>3116</v>
      </c>
      <c r="I3031" s="134" t="s">
        <v>5319</v>
      </c>
      <c r="P3031">
        <v>1</v>
      </c>
      <c r="Q3031">
        <v>180</v>
      </c>
      <c r="R3031">
        <v>180</v>
      </c>
      <c r="S3031">
        <f>IFERROR(_xlfn.XLOOKUP(tbl_Facturas[[#This Row],[Key_Fact]],tbl_Manifiestos[Key_Manif],tbl_Manifiestos[Pagado a Broker],0),0)</f>
        <v>167.4</v>
      </c>
      <c r="T3031">
        <v>2188727.5499999952</v>
      </c>
    </row>
    <row r="3032" spans="1:20" ht="27" x14ac:dyDescent="0.25">
      <c r="A3032" t="s">
        <v>5840</v>
      </c>
      <c r="B3032" t="str">
        <f>tbl_Facturas[[#This Row],[Factura]] &amp; "|" &amp; tbl_Facturas[[#This Row],[Proyecto OK]] &amp; "|" &amp; TEXT(tbl_Facturas[[#This Row],[Horas o Viaje]],"0.00") &amp; "|" &amp; TEXT(tbl_Facturas[[#This Row],[Costo unitario]],"0.00")</f>
        <v>2671||1.00|180.00</v>
      </c>
      <c r="C3032">
        <v>2671</v>
      </c>
      <c r="D3032">
        <v>617</v>
      </c>
      <c r="E3032" t="s">
        <v>27</v>
      </c>
      <c r="G3032" t="s">
        <v>36</v>
      </c>
      <c r="H3032" t="s">
        <v>3117</v>
      </c>
      <c r="I3032" s="134" t="s">
        <v>5319</v>
      </c>
      <c r="P3032">
        <v>1</v>
      </c>
      <c r="Q3032">
        <v>180</v>
      </c>
      <c r="R3032">
        <v>180</v>
      </c>
      <c r="S3032">
        <f>IFERROR(_xlfn.XLOOKUP(tbl_Facturas[[#This Row],[Key_Fact]],tbl_Manifiestos[Key_Manif],tbl_Manifiestos[Pagado a Broker],0),0)</f>
        <v>167.4</v>
      </c>
      <c r="T3032">
        <v>2188907.5499999952</v>
      </c>
    </row>
    <row r="3033" spans="1:20" ht="27" x14ac:dyDescent="0.25">
      <c r="A3033" t="s">
        <v>5840</v>
      </c>
      <c r="B3033" t="str">
        <f>tbl_Facturas[[#This Row],[Factura]] &amp; "|" &amp; tbl_Facturas[[#This Row],[Proyecto OK]] &amp; "|" &amp; TEXT(tbl_Facturas[[#This Row],[Horas o Viaje]],"0.00") &amp; "|" &amp; TEXT(tbl_Facturas[[#This Row],[Costo unitario]],"0.00")</f>
        <v>2671||5.00|325.00</v>
      </c>
      <c r="C3033">
        <v>2671</v>
      </c>
      <c r="D3033">
        <v>184</v>
      </c>
      <c r="E3033" t="s">
        <v>5354</v>
      </c>
      <c r="G3033" t="s">
        <v>3118</v>
      </c>
      <c r="H3033" t="s">
        <v>3119</v>
      </c>
      <c r="I3033" s="134" t="s">
        <v>5319</v>
      </c>
      <c r="P3033">
        <v>5</v>
      </c>
      <c r="Q3033">
        <v>325</v>
      </c>
      <c r="R3033">
        <v>1625</v>
      </c>
      <c r="S3033">
        <f>IFERROR(_xlfn.XLOOKUP(tbl_Facturas[[#This Row],[Key_Fact]],tbl_Manifiestos[Key_Manif],tbl_Manifiestos[Pagado a Broker],0),0)</f>
        <v>1511.25</v>
      </c>
      <c r="T3033">
        <v>2190532.5499999952</v>
      </c>
    </row>
    <row r="3034" spans="1:20" ht="27" x14ac:dyDescent="0.25">
      <c r="A3034" t="s">
        <v>5840</v>
      </c>
      <c r="B3034" t="str">
        <f>tbl_Facturas[[#This Row],[Factura]] &amp; "|" &amp; tbl_Facturas[[#This Row],[Proyecto OK]] &amp; "|" &amp; TEXT(tbl_Facturas[[#This Row],[Horas o Viaje]],"0.00") &amp; "|" &amp; TEXT(tbl_Facturas[[#This Row],[Costo unitario]],"0.00")</f>
        <v>2671||4.00|325.00</v>
      </c>
      <c r="C3034">
        <v>2671</v>
      </c>
      <c r="D3034">
        <v>617</v>
      </c>
      <c r="E3034" t="s">
        <v>27</v>
      </c>
      <c r="G3034" t="s">
        <v>36</v>
      </c>
      <c r="H3034" t="s">
        <v>3120</v>
      </c>
      <c r="I3034" s="134" t="s">
        <v>5319</v>
      </c>
      <c r="P3034">
        <v>4</v>
      </c>
      <c r="Q3034">
        <v>325</v>
      </c>
      <c r="R3034">
        <v>1300</v>
      </c>
      <c r="S3034">
        <f>IFERROR(_xlfn.XLOOKUP(tbl_Facturas[[#This Row],[Key_Fact]],tbl_Manifiestos[Key_Manif],tbl_Manifiestos[Pagado a Broker],0),0)</f>
        <v>1209</v>
      </c>
      <c r="T3034">
        <v>2191832.5499999952</v>
      </c>
    </row>
    <row r="3035" spans="1:20" ht="27" x14ac:dyDescent="0.25">
      <c r="A3035" t="s">
        <v>5840</v>
      </c>
      <c r="B3035" t="str">
        <f>tbl_Facturas[[#This Row],[Factura]] &amp; "|" &amp; tbl_Facturas[[#This Row],[Proyecto OK]] &amp; "|" &amp; TEXT(tbl_Facturas[[#This Row],[Horas o Viaje]],"0.00") &amp; "|" &amp; TEXT(tbl_Facturas[[#This Row],[Costo unitario]],"0.00")</f>
        <v>2671||5.00|325.00</v>
      </c>
      <c r="C3035">
        <v>2671</v>
      </c>
      <c r="D3035">
        <v>302</v>
      </c>
      <c r="E3035" t="s">
        <v>1264</v>
      </c>
      <c r="G3035" t="s">
        <v>2453</v>
      </c>
      <c r="H3035" t="s">
        <v>3121</v>
      </c>
      <c r="I3035" s="134" t="s">
        <v>5319</v>
      </c>
      <c r="P3035">
        <v>5</v>
      </c>
      <c r="Q3035">
        <v>325</v>
      </c>
      <c r="R3035">
        <v>1625</v>
      </c>
      <c r="S3035">
        <f>IFERROR(_xlfn.XLOOKUP(tbl_Facturas[[#This Row],[Key_Fact]],tbl_Manifiestos[Key_Manif],tbl_Manifiestos[Pagado a Broker],0),0)</f>
        <v>1511.25</v>
      </c>
      <c r="T3035">
        <v>2193457.5499999952</v>
      </c>
    </row>
    <row r="3036" spans="1:20" ht="27" x14ac:dyDescent="0.25">
      <c r="A3036" t="s">
        <v>5840</v>
      </c>
      <c r="B3036" t="str">
        <f>tbl_Facturas[[#This Row],[Factura]] &amp; "|" &amp; tbl_Facturas[[#This Row],[Proyecto OK]] &amp; "|" &amp; TEXT(tbl_Facturas[[#This Row],[Horas o Viaje]],"0.00") &amp; "|" &amp; TEXT(tbl_Facturas[[#This Row],[Costo unitario]],"0.00")</f>
        <v>2671||5.00|325.00</v>
      </c>
      <c r="C3036">
        <v>2671</v>
      </c>
      <c r="D3036">
        <v>7</v>
      </c>
      <c r="E3036" t="s">
        <v>1264</v>
      </c>
      <c r="G3036" t="s">
        <v>2614</v>
      </c>
      <c r="H3036" t="s">
        <v>3122</v>
      </c>
      <c r="I3036" s="134" t="s">
        <v>5319</v>
      </c>
      <c r="P3036">
        <v>5</v>
      </c>
      <c r="Q3036">
        <v>325</v>
      </c>
      <c r="R3036">
        <v>1625</v>
      </c>
      <c r="S3036">
        <f>IFERROR(_xlfn.XLOOKUP(tbl_Facturas[[#This Row],[Key_Fact]],tbl_Manifiestos[Key_Manif],tbl_Manifiestos[Pagado a Broker],0),0)</f>
        <v>1511.25</v>
      </c>
      <c r="T3036">
        <v>2195082.5499999952</v>
      </c>
    </row>
    <row r="3037" spans="1:20" ht="27" x14ac:dyDescent="0.25">
      <c r="A3037" t="s">
        <v>5840</v>
      </c>
      <c r="B3037" t="str">
        <f>tbl_Facturas[[#This Row],[Factura]] &amp; "|" &amp; tbl_Facturas[[#This Row],[Proyecto OK]] &amp; "|" &amp; TEXT(tbl_Facturas[[#This Row],[Horas o Viaje]],"0.00") &amp; "|" &amp; TEXT(tbl_Facturas[[#This Row],[Costo unitario]],"0.00")</f>
        <v>2671||4.00|325.00</v>
      </c>
      <c r="C3037">
        <v>2671</v>
      </c>
      <c r="D3037">
        <v>21</v>
      </c>
      <c r="E3037" t="s">
        <v>5335</v>
      </c>
      <c r="G3037" t="s">
        <v>3123</v>
      </c>
      <c r="H3037" t="s">
        <v>3124</v>
      </c>
      <c r="I3037" s="134" t="s">
        <v>5319</v>
      </c>
      <c r="P3037">
        <v>4</v>
      </c>
      <c r="Q3037">
        <v>325</v>
      </c>
      <c r="R3037">
        <v>1300</v>
      </c>
      <c r="S3037">
        <f>IFERROR(_xlfn.XLOOKUP(tbl_Facturas[[#This Row],[Key_Fact]],tbl_Manifiestos[Key_Manif],tbl_Manifiestos[Pagado a Broker],0),0)</f>
        <v>1209</v>
      </c>
      <c r="T3037">
        <v>2196382.5499999952</v>
      </c>
    </row>
    <row r="3038" spans="1:20" x14ac:dyDescent="0.25">
      <c r="A3038" t="s">
        <v>5840</v>
      </c>
      <c r="B3038" t="str">
        <f>tbl_Facturas[[#This Row],[Factura]] &amp; "|" &amp; tbl_Facturas[[#This Row],[Proyecto OK]] &amp; "|" &amp; TEXT(tbl_Facturas[[#This Row],[Horas o Viaje]],"0.00") &amp; "|" &amp; TEXT(tbl_Facturas[[#This Row],[Costo unitario]],"0.00")</f>
        <v>2672|Metra New Auburn|103.79|12.25</v>
      </c>
      <c r="C3038">
        <v>2672</v>
      </c>
      <c r="D3038">
        <v>103</v>
      </c>
      <c r="E3038" t="s">
        <v>27</v>
      </c>
      <c r="G3038" t="s">
        <v>284</v>
      </c>
      <c r="H3038" t="s">
        <v>3125</v>
      </c>
      <c r="I3038" s="134" t="s">
        <v>5330</v>
      </c>
      <c r="J3038" t="s">
        <v>894</v>
      </c>
      <c r="K3038" t="s">
        <v>5360</v>
      </c>
      <c r="L3038">
        <v>2128</v>
      </c>
      <c r="M3038" t="s">
        <v>3126</v>
      </c>
      <c r="P3038">
        <v>103.79</v>
      </c>
      <c r="Q3038">
        <v>12.25</v>
      </c>
      <c r="R3038">
        <v>1271.43</v>
      </c>
      <c r="S3038">
        <f>IFERROR(_xlfn.XLOOKUP(tbl_Facturas[[#This Row],[Key_Fact]],tbl_Manifiestos[Key_Manif],tbl_Manifiestos[Pagado a Broker],0),0)</f>
        <v>0</v>
      </c>
      <c r="T3038">
        <v>2197653.9799999949</v>
      </c>
    </row>
    <row r="3039" spans="1:20" x14ac:dyDescent="0.25">
      <c r="A3039" t="s">
        <v>5840</v>
      </c>
      <c r="B3039" t="str">
        <f>tbl_Facturas[[#This Row],[Factura]] &amp; "|" &amp; tbl_Facturas[[#This Row],[Proyecto OK]] &amp; "|" &amp; TEXT(tbl_Facturas[[#This Row],[Horas o Viaje]],"0.00") &amp; "|" &amp; TEXT(tbl_Facturas[[#This Row],[Costo unitario]],"0.00")</f>
        <v>2672|Metra New Auburn|8.00|150.00</v>
      </c>
      <c r="C3039">
        <v>2672</v>
      </c>
      <c r="D3039">
        <v>4</v>
      </c>
      <c r="E3039" t="s">
        <v>1875</v>
      </c>
      <c r="G3039" t="s">
        <v>1750</v>
      </c>
      <c r="H3039" t="s">
        <v>3127</v>
      </c>
      <c r="I3039" s="134" t="s">
        <v>5330</v>
      </c>
      <c r="J3039" t="s">
        <v>894</v>
      </c>
      <c r="K3039" t="s">
        <v>5360</v>
      </c>
      <c r="L3039">
        <v>2128</v>
      </c>
      <c r="M3039" t="s">
        <v>3128</v>
      </c>
      <c r="P3039">
        <v>8</v>
      </c>
      <c r="Q3039">
        <v>150</v>
      </c>
      <c r="R3039">
        <v>1200</v>
      </c>
      <c r="S3039">
        <f>IFERROR(_xlfn.XLOOKUP(tbl_Facturas[[#This Row],[Key_Fact]],tbl_Manifiestos[Key_Manif],tbl_Manifiestos[Pagado a Broker],0),0)</f>
        <v>0</v>
      </c>
      <c r="T3039">
        <v>2198853.9799999949</v>
      </c>
    </row>
    <row r="3040" spans="1:20" x14ac:dyDescent="0.25">
      <c r="A3040" t="s">
        <v>5840</v>
      </c>
      <c r="B3040" t="str">
        <f>tbl_Facturas[[#This Row],[Factura]] &amp; "|" &amp; tbl_Facturas[[#This Row],[Proyecto OK]] &amp; "|" &amp; TEXT(tbl_Facturas[[#This Row],[Horas o Viaje]],"0.00") &amp; "|" &amp; TEXT(tbl_Facturas[[#This Row],[Costo unitario]],"0.00")</f>
        <v>2672|Metra New Auburn|8.00|150.00</v>
      </c>
      <c r="C3040">
        <v>2672</v>
      </c>
      <c r="D3040">
        <v>678</v>
      </c>
      <c r="E3040" t="s">
        <v>1982</v>
      </c>
      <c r="G3040" t="s">
        <v>1056</v>
      </c>
      <c r="H3040" t="s">
        <v>3129</v>
      </c>
      <c r="I3040" s="134" t="s">
        <v>5330</v>
      </c>
      <c r="J3040" t="s">
        <v>894</v>
      </c>
      <c r="K3040" t="s">
        <v>5360</v>
      </c>
      <c r="L3040">
        <v>2128</v>
      </c>
      <c r="M3040" t="s">
        <v>3128</v>
      </c>
      <c r="P3040">
        <v>8</v>
      </c>
      <c r="Q3040">
        <v>150</v>
      </c>
      <c r="R3040">
        <v>1200</v>
      </c>
      <c r="S3040">
        <f>IFERROR(_xlfn.XLOOKUP(tbl_Facturas[[#This Row],[Key_Fact]],tbl_Manifiestos[Key_Manif],tbl_Manifiestos[Pagado a Broker],0),0)</f>
        <v>0</v>
      </c>
      <c r="T3040">
        <v>2200053.9799999949</v>
      </c>
    </row>
    <row r="3041" spans="1:20" x14ac:dyDescent="0.25">
      <c r="A3041" t="s">
        <v>5840</v>
      </c>
      <c r="B3041" t="str">
        <f>tbl_Facturas[[#This Row],[Factura]] &amp; "|" &amp; tbl_Facturas[[#This Row],[Proyecto OK]] &amp; "|" &amp; TEXT(tbl_Facturas[[#This Row],[Horas o Viaje]],"0.00") &amp; "|" &amp; TEXT(tbl_Facturas[[#This Row],[Costo unitario]],"0.00")</f>
        <v>2672|Metra New Auburn|8.00|150.00</v>
      </c>
      <c r="C3041">
        <v>2672</v>
      </c>
      <c r="D3041">
        <v>678</v>
      </c>
      <c r="E3041" t="s">
        <v>1982</v>
      </c>
      <c r="G3041" t="s">
        <v>1056</v>
      </c>
      <c r="H3041" t="s">
        <v>3130</v>
      </c>
      <c r="I3041" s="134" t="s">
        <v>5330</v>
      </c>
      <c r="J3041" t="s">
        <v>894</v>
      </c>
      <c r="K3041" t="s">
        <v>5360</v>
      </c>
      <c r="L3041">
        <v>2128</v>
      </c>
      <c r="M3041" t="s">
        <v>3128</v>
      </c>
      <c r="P3041">
        <v>8</v>
      </c>
      <c r="Q3041">
        <v>150</v>
      </c>
      <c r="R3041">
        <v>1200</v>
      </c>
      <c r="S3041">
        <f>IFERROR(_xlfn.XLOOKUP(tbl_Facturas[[#This Row],[Key_Fact]],tbl_Manifiestos[Key_Manif],tbl_Manifiestos[Pagado a Broker],0),0)</f>
        <v>0</v>
      </c>
      <c r="T3041">
        <v>2201253.9799999949</v>
      </c>
    </row>
    <row r="3042" spans="1:20" x14ac:dyDescent="0.25">
      <c r="A3042" t="s">
        <v>5840</v>
      </c>
      <c r="B3042" t="str">
        <f>tbl_Facturas[[#This Row],[Factura]] &amp; "|" &amp; tbl_Facturas[[#This Row],[Proyecto OK]] &amp; "|" &amp; TEXT(tbl_Facturas[[#This Row],[Horas o Viaje]],"0.00") &amp; "|" &amp; TEXT(tbl_Facturas[[#This Row],[Costo unitario]],"0.00")</f>
        <v>2672|Metra New Auburn|8.00|150.00</v>
      </c>
      <c r="C3042">
        <v>2672</v>
      </c>
      <c r="D3042">
        <v>4</v>
      </c>
      <c r="E3042" t="s">
        <v>1875</v>
      </c>
      <c r="G3042" t="s">
        <v>1750</v>
      </c>
      <c r="H3042" t="s">
        <v>3131</v>
      </c>
      <c r="I3042" s="134" t="s">
        <v>5330</v>
      </c>
      <c r="J3042" t="s">
        <v>894</v>
      </c>
      <c r="K3042" t="s">
        <v>5360</v>
      </c>
      <c r="L3042">
        <v>2128</v>
      </c>
      <c r="M3042" t="s">
        <v>3128</v>
      </c>
      <c r="P3042">
        <v>8</v>
      </c>
      <c r="Q3042">
        <v>150</v>
      </c>
      <c r="R3042">
        <v>1200</v>
      </c>
      <c r="S3042">
        <f>IFERROR(_xlfn.XLOOKUP(tbl_Facturas[[#This Row],[Key_Fact]],tbl_Manifiestos[Key_Manif],tbl_Manifiestos[Pagado a Broker],0),0)</f>
        <v>0</v>
      </c>
      <c r="T3042">
        <v>2202453.9799999949</v>
      </c>
    </row>
    <row r="3043" spans="1:20" x14ac:dyDescent="0.25">
      <c r="A3043" t="s">
        <v>5840</v>
      </c>
      <c r="B3043" t="str">
        <f>tbl_Facturas[[#This Row],[Factura]] &amp; "|" &amp; tbl_Facturas[[#This Row],[Proyecto OK]] &amp; "|" &amp; TEXT(tbl_Facturas[[#This Row],[Horas o Viaje]],"0.00") &amp; "|" &amp; TEXT(tbl_Facturas[[#This Row],[Costo unitario]],"0.00")</f>
        <v>2672|Metra New Auburn|8.00|150.00</v>
      </c>
      <c r="C3043">
        <v>2672</v>
      </c>
      <c r="D3043">
        <v>678</v>
      </c>
      <c r="E3043" t="s">
        <v>1982</v>
      </c>
      <c r="G3043" t="s">
        <v>1056</v>
      </c>
      <c r="H3043" t="s">
        <v>3132</v>
      </c>
      <c r="I3043" s="134" t="s">
        <v>5330</v>
      </c>
      <c r="J3043" t="s">
        <v>894</v>
      </c>
      <c r="K3043" t="s">
        <v>5360</v>
      </c>
      <c r="L3043">
        <v>2128</v>
      </c>
      <c r="M3043" t="s">
        <v>3128</v>
      </c>
      <c r="P3043">
        <v>8</v>
      </c>
      <c r="Q3043">
        <v>150</v>
      </c>
      <c r="R3043">
        <v>1200</v>
      </c>
      <c r="S3043">
        <f>IFERROR(_xlfn.XLOOKUP(tbl_Facturas[[#This Row],[Key_Fact]],tbl_Manifiestos[Key_Manif],tbl_Manifiestos[Pagado a Broker],0),0)</f>
        <v>0</v>
      </c>
      <c r="T3043">
        <v>2203653.9799999949</v>
      </c>
    </row>
    <row r="3044" spans="1:20" x14ac:dyDescent="0.25">
      <c r="A3044" t="s">
        <v>5840</v>
      </c>
      <c r="B3044" t="str">
        <f>tbl_Facturas[[#This Row],[Factura]] &amp; "|" &amp; tbl_Facturas[[#This Row],[Proyecto OK]] &amp; "|" &amp; TEXT(tbl_Facturas[[#This Row],[Horas o Viaje]],"0.00") &amp; "|" &amp; TEXT(tbl_Facturas[[#This Row],[Costo unitario]],"0.00")</f>
        <v>2672|Metra New Auburn|8.00|150.00</v>
      </c>
      <c r="C3044">
        <v>2672</v>
      </c>
      <c r="D3044">
        <v>4</v>
      </c>
      <c r="E3044" t="s">
        <v>1875</v>
      </c>
      <c r="G3044" t="s">
        <v>1750</v>
      </c>
      <c r="H3044" t="s">
        <v>3133</v>
      </c>
      <c r="I3044" s="134" t="s">
        <v>5330</v>
      </c>
      <c r="J3044" t="s">
        <v>894</v>
      </c>
      <c r="K3044" t="s">
        <v>5360</v>
      </c>
      <c r="L3044">
        <v>2128</v>
      </c>
      <c r="M3044" t="s">
        <v>3128</v>
      </c>
      <c r="P3044">
        <v>8</v>
      </c>
      <c r="Q3044">
        <v>150</v>
      </c>
      <c r="R3044">
        <v>1200</v>
      </c>
      <c r="S3044">
        <f>IFERROR(_xlfn.XLOOKUP(tbl_Facturas[[#This Row],[Key_Fact]],tbl_Manifiestos[Key_Manif],tbl_Manifiestos[Pagado a Broker],0),0)</f>
        <v>0</v>
      </c>
      <c r="T3044">
        <v>2204853.9799999949</v>
      </c>
    </row>
    <row r="3045" spans="1:20" x14ac:dyDescent="0.25">
      <c r="A3045" t="s">
        <v>5840</v>
      </c>
      <c r="B3045" t="str">
        <f>tbl_Facturas[[#This Row],[Factura]] &amp; "|" &amp; tbl_Facturas[[#This Row],[Proyecto OK]] &amp; "|" &amp; TEXT(tbl_Facturas[[#This Row],[Horas o Viaje]],"0.00") &amp; "|" &amp; TEXT(tbl_Facturas[[#This Row],[Costo unitario]],"0.00")</f>
        <v>2672|Metra New Auburn|103.79|13.20</v>
      </c>
      <c r="C3045">
        <v>2672</v>
      </c>
      <c r="D3045">
        <v>103</v>
      </c>
      <c r="E3045" t="s">
        <v>27</v>
      </c>
      <c r="G3045" t="s">
        <v>284</v>
      </c>
      <c r="H3045" t="s">
        <v>3125</v>
      </c>
      <c r="I3045" s="134" t="s">
        <v>5330</v>
      </c>
      <c r="J3045" t="s">
        <v>894</v>
      </c>
      <c r="K3045" t="s">
        <v>5360</v>
      </c>
      <c r="L3045">
        <v>2128</v>
      </c>
      <c r="M3045" t="s">
        <v>3126</v>
      </c>
      <c r="N3045" t="s">
        <v>3134</v>
      </c>
      <c r="P3045">
        <v>103.79</v>
      </c>
      <c r="Q3045">
        <v>13.2</v>
      </c>
      <c r="R3045">
        <v>1370.03</v>
      </c>
      <c r="S3045">
        <f>IFERROR(_xlfn.XLOOKUP(tbl_Facturas[[#This Row],[Key_Fact]],tbl_Manifiestos[Key_Manif],tbl_Manifiestos[Pagado a Broker],0),0)</f>
        <v>0</v>
      </c>
      <c r="T3045">
        <v>2206224.0099999951</v>
      </c>
    </row>
    <row r="3046" spans="1:20" x14ac:dyDescent="0.25">
      <c r="A3046" t="s">
        <v>5840</v>
      </c>
      <c r="B3046" t="str">
        <f>tbl_Facturas[[#This Row],[Factura]] &amp; "|" &amp; tbl_Facturas[[#This Row],[Proyecto OK]] &amp; "|" &amp; TEXT(tbl_Facturas[[#This Row],[Horas o Viaje]],"0.00") &amp; "|" &amp; TEXT(tbl_Facturas[[#This Row],[Costo unitario]],"0.00")</f>
        <v>2673|RAC|7.00|105.00</v>
      </c>
      <c r="C3046">
        <v>2673</v>
      </c>
      <c r="D3046">
        <v>15</v>
      </c>
      <c r="E3046" t="s">
        <v>2195</v>
      </c>
      <c r="G3046" t="s">
        <v>2077</v>
      </c>
      <c r="H3046" t="s">
        <v>3135</v>
      </c>
      <c r="I3046" s="134" t="s">
        <v>5328</v>
      </c>
      <c r="J3046" t="s">
        <v>781</v>
      </c>
      <c r="K3046" t="s">
        <v>781</v>
      </c>
      <c r="P3046">
        <v>7</v>
      </c>
      <c r="Q3046">
        <v>105</v>
      </c>
      <c r="R3046">
        <v>735</v>
      </c>
      <c r="S3046">
        <f>IFERROR(_xlfn.XLOOKUP(tbl_Facturas[[#This Row],[Key_Fact]],tbl_Manifiestos[Key_Manif],tbl_Manifiestos[Pagado a Broker],0),0)</f>
        <v>661.5</v>
      </c>
      <c r="T3046">
        <v>2206959.0099999951</v>
      </c>
    </row>
    <row r="3047" spans="1:20" x14ac:dyDescent="0.25">
      <c r="A3047" t="s">
        <v>5840</v>
      </c>
      <c r="B3047" t="str">
        <f>tbl_Facturas[[#This Row],[Factura]] &amp; "|" &amp; tbl_Facturas[[#This Row],[Proyecto OK]] &amp; "|" &amp; TEXT(tbl_Facturas[[#This Row],[Horas o Viaje]],"0.00") &amp; "|" &amp; TEXT(tbl_Facturas[[#This Row],[Costo unitario]],"0.00")</f>
        <v>2673|RAC|7.00|105.00</v>
      </c>
      <c r="C3047">
        <v>2673</v>
      </c>
      <c r="D3047">
        <v>15</v>
      </c>
      <c r="E3047" t="s">
        <v>2195</v>
      </c>
      <c r="G3047" t="s">
        <v>2077</v>
      </c>
      <c r="H3047" t="s">
        <v>3136</v>
      </c>
      <c r="I3047" s="134" t="s">
        <v>5328</v>
      </c>
      <c r="J3047" t="s">
        <v>781</v>
      </c>
      <c r="K3047" t="s">
        <v>781</v>
      </c>
      <c r="P3047">
        <v>7</v>
      </c>
      <c r="Q3047">
        <v>105</v>
      </c>
      <c r="R3047">
        <v>735</v>
      </c>
      <c r="S3047">
        <f>IFERROR(_xlfn.XLOOKUP(tbl_Facturas[[#This Row],[Key_Fact]],tbl_Manifiestos[Key_Manif],tbl_Manifiestos[Pagado a Broker],0),0)</f>
        <v>661.5</v>
      </c>
      <c r="T3047">
        <v>2207694.0099999951</v>
      </c>
    </row>
    <row r="3048" spans="1:20" x14ac:dyDescent="0.25">
      <c r="A3048" t="s">
        <v>5840</v>
      </c>
      <c r="B3048" t="str">
        <f>tbl_Facturas[[#This Row],[Factura]] &amp; "|" &amp; tbl_Facturas[[#This Row],[Proyecto OK]] &amp; "|" &amp; TEXT(tbl_Facturas[[#This Row],[Horas o Viaje]],"0.00") &amp; "|" &amp; TEXT(tbl_Facturas[[#This Row],[Costo unitario]],"0.00")</f>
        <v>2673|RAC|8.00|105.00</v>
      </c>
      <c r="C3048">
        <v>2673</v>
      </c>
      <c r="D3048">
        <v>25</v>
      </c>
      <c r="E3048" t="s">
        <v>1339</v>
      </c>
      <c r="G3048" t="s">
        <v>1340</v>
      </c>
      <c r="H3048" t="s">
        <v>3137</v>
      </c>
      <c r="I3048" s="134" t="s">
        <v>5328</v>
      </c>
      <c r="J3048" t="s">
        <v>781</v>
      </c>
      <c r="K3048" t="s">
        <v>781</v>
      </c>
      <c r="P3048">
        <v>8</v>
      </c>
      <c r="Q3048">
        <v>105</v>
      </c>
      <c r="R3048">
        <v>840</v>
      </c>
      <c r="S3048">
        <f>IFERROR(_xlfn.XLOOKUP(tbl_Facturas[[#This Row],[Key_Fact]],tbl_Manifiestos[Key_Manif],tbl_Manifiestos[Pagado a Broker],0),0)</f>
        <v>756</v>
      </c>
      <c r="T3048">
        <v>2208534.0099999951</v>
      </c>
    </row>
    <row r="3049" spans="1:20" x14ac:dyDescent="0.25">
      <c r="A3049" t="s">
        <v>5840</v>
      </c>
      <c r="B3049" t="str">
        <f>tbl_Facturas[[#This Row],[Factura]] &amp; "|" &amp; tbl_Facturas[[#This Row],[Proyecto OK]] &amp; "|" &amp; TEXT(tbl_Facturas[[#This Row],[Horas o Viaje]],"0.00") &amp; "|" &amp; TEXT(tbl_Facturas[[#This Row],[Costo unitario]],"0.00")</f>
        <v>2673|RAC|8.25|105.00</v>
      </c>
      <c r="C3049">
        <v>2673</v>
      </c>
      <c r="D3049">
        <v>25</v>
      </c>
      <c r="E3049" t="s">
        <v>1339</v>
      </c>
      <c r="G3049" t="s">
        <v>1340</v>
      </c>
      <c r="H3049" t="s">
        <v>3138</v>
      </c>
      <c r="I3049" s="134" t="s">
        <v>5328</v>
      </c>
      <c r="J3049" t="s">
        <v>781</v>
      </c>
      <c r="K3049" t="s">
        <v>781</v>
      </c>
      <c r="P3049">
        <v>8.25</v>
      </c>
      <c r="Q3049">
        <v>105</v>
      </c>
      <c r="R3049">
        <v>866.25</v>
      </c>
      <c r="S3049">
        <f>IFERROR(_xlfn.XLOOKUP(tbl_Facturas[[#This Row],[Key_Fact]],tbl_Manifiestos[Key_Manif],tbl_Manifiestos[Pagado a Broker],0),0)</f>
        <v>779.625</v>
      </c>
      <c r="T3049">
        <v>2209400.2599999951</v>
      </c>
    </row>
    <row r="3050" spans="1:20" x14ac:dyDescent="0.25">
      <c r="A3050" t="s">
        <v>5840</v>
      </c>
      <c r="B3050" t="str">
        <f>tbl_Facturas[[#This Row],[Factura]] &amp; "|" &amp; tbl_Facturas[[#This Row],[Proyecto OK]] &amp; "|" &amp; TEXT(tbl_Facturas[[#This Row],[Horas o Viaje]],"0.00") &amp; "|" &amp; TEXT(tbl_Facturas[[#This Row],[Costo unitario]],"0.00")</f>
        <v>2673|RAC|6.75|105.00</v>
      </c>
      <c r="C3050">
        <v>2673</v>
      </c>
      <c r="D3050">
        <v>54</v>
      </c>
      <c r="E3050" t="s">
        <v>19</v>
      </c>
      <c r="G3050" t="s">
        <v>479</v>
      </c>
      <c r="H3050" t="s">
        <v>3139</v>
      </c>
      <c r="I3050" s="134" t="s">
        <v>5328</v>
      </c>
      <c r="J3050" t="s">
        <v>781</v>
      </c>
      <c r="K3050" t="s">
        <v>781</v>
      </c>
      <c r="P3050">
        <v>6.75</v>
      </c>
      <c r="Q3050">
        <v>105</v>
      </c>
      <c r="R3050">
        <v>708.75</v>
      </c>
      <c r="S3050">
        <f>IFERROR(_xlfn.XLOOKUP(tbl_Facturas[[#This Row],[Key_Fact]],tbl_Manifiestos[Key_Manif],tbl_Manifiestos[Pagado a Broker],0),0)</f>
        <v>0</v>
      </c>
      <c r="T3050">
        <v>2210109.0099999951</v>
      </c>
    </row>
    <row r="3051" spans="1:20" x14ac:dyDescent="0.25">
      <c r="A3051" t="s">
        <v>5840</v>
      </c>
      <c r="B3051" t="str">
        <f>tbl_Facturas[[#This Row],[Factura]] &amp; "|" &amp; tbl_Facturas[[#This Row],[Proyecto OK]] &amp; "|" &amp; TEXT(tbl_Facturas[[#This Row],[Horas o Viaje]],"0.00") &amp; "|" &amp; TEXT(tbl_Facturas[[#This Row],[Costo unitario]],"0.00")</f>
        <v>2674|JV|7.75|105.00</v>
      </c>
      <c r="C3051">
        <v>2674</v>
      </c>
      <c r="D3051">
        <v>52</v>
      </c>
      <c r="E3051" t="s">
        <v>5329</v>
      </c>
      <c r="G3051" t="s">
        <v>1869</v>
      </c>
      <c r="H3051" t="s">
        <v>3140</v>
      </c>
      <c r="I3051" s="134" t="s">
        <v>5328</v>
      </c>
      <c r="J3051" t="s">
        <v>711</v>
      </c>
      <c r="K3051" t="s">
        <v>711</v>
      </c>
      <c r="P3051">
        <v>7.75</v>
      </c>
      <c r="Q3051">
        <v>105</v>
      </c>
      <c r="R3051">
        <v>813.75</v>
      </c>
      <c r="S3051">
        <f>IFERROR(_xlfn.XLOOKUP(tbl_Facturas[[#This Row],[Key_Fact]],tbl_Manifiestos[Key_Manif],tbl_Manifiestos[Pagado a Broker],0),0)</f>
        <v>0</v>
      </c>
      <c r="T3051">
        <v>2210922.7599999951</v>
      </c>
    </row>
    <row r="3052" spans="1:20" x14ac:dyDescent="0.25">
      <c r="A3052" t="s">
        <v>5840</v>
      </c>
      <c r="B3052" t="str">
        <f>tbl_Facturas[[#This Row],[Factura]] &amp; "|" &amp; tbl_Facturas[[#This Row],[Proyecto OK]] &amp; "|" &amp; TEXT(tbl_Facturas[[#This Row],[Horas o Viaje]],"0.00") &amp; "|" &amp; TEXT(tbl_Facturas[[#This Row],[Costo unitario]],"0.00")</f>
        <v>2674|JV|7.25|105.00</v>
      </c>
      <c r="C3052">
        <v>2674</v>
      </c>
      <c r="D3052">
        <v>51</v>
      </c>
      <c r="E3052" t="s">
        <v>5329</v>
      </c>
      <c r="G3052" t="s">
        <v>1872</v>
      </c>
      <c r="H3052" t="s">
        <v>3141</v>
      </c>
      <c r="I3052" s="134" t="s">
        <v>5328</v>
      </c>
      <c r="J3052" t="s">
        <v>711</v>
      </c>
      <c r="K3052" t="s">
        <v>711</v>
      </c>
      <c r="P3052">
        <v>7.25</v>
      </c>
      <c r="Q3052">
        <v>105</v>
      </c>
      <c r="R3052">
        <v>761.25</v>
      </c>
      <c r="S3052">
        <f>IFERROR(_xlfn.XLOOKUP(tbl_Facturas[[#This Row],[Key_Fact]],tbl_Manifiestos[Key_Manif],tbl_Manifiestos[Pagado a Broker],0),0)</f>
        <v>0</v>
      </c>
      <c r="T3052">
        <v>2211684.0099999951</v>
      </c>
    </row>
    <row r="3053" spans="1:20" x14ac:dyDescent="0.25">
      <c r="A3053" t="s">
        <v>5840</v>
      </c>
      <c r="B3053" t="str">
        <f>tbl_Facturas[[#This Row],[Factura]] &amp; "|" &amp; tbl_Facturas[[#This Row],[Proyecto OK]] &amp; "|" &amp; TEXT(tbl_Facturas[[#This Row],[Horas o Viaje]],"0.00") &amp; "|" &amp; TEXT(tbl_Facturas[[#This Row],[Costo unitario]],"0.00")</f>
        <v>2674|JV|7.50|105.00</v>
      </c>
      <c r="C3053">
        <v>2674</v>
      </c>
      <c r="D3053">
        <v>11</v>
      </c>
      <c r="E3053" t="s">
        <v>5329</v>
      </c>
      <c r="G3053" t="s">
        <v>13</v>
      </c>
      <c r="H3053" t="s">
        <v>3142</v>
      </c>
      <c r="I3053" s="134" t="s">
        <v>5328</v>
      </c>
      <c r="J3053" t="s">
        <v>711</v>
      </c>
      <c r="K3053" t="s">
        <v>711</v>
      </c>
      <c r="P3053">
        <v>7.5</v>
      </c>
      <c r="Q3053">
        <v>105</v>
      </c>
      <c r="R3053">
        <v>787.5</v>
      </c>
      <c r="S3053">
        <f>IFERROR(_xlfn.XLOOKUP(tbl_Facturas[[#This Row],[Key_Fact]],tbl_Manifiestos[Key_Manif],tbl_Manifiestos[Pagado a Broker],0),0)</f>
        <v>0</v>
      </c>
      <c r="T3053">
        <v>2212471.5099999951</v>
      </c>
    </row>
    <row r="3054" spans="1:20" x14ac:dyDescent="0.25">
      <c r="A3054" t="s">
        <v>5841</v>
      </c>
      <c r="B3054" t="str">
        <f>tbl_Facturas[[#This Row],[Factura]] &amp; "|" &amp; tbl_Facturas[[#This Row],[Proyecto OK]] &amp; "|" &amp; TEXT(tbl_Facturas[[#This Row],[Horas o Viaje]],"0.00") &amp; "|" &amp; TEXT(tbl_Facturas[[#This Row],[Costo unitario]],"0.00")</f>
        <v>2675|Berry Project|9.00|130.00</v>
      </c>
      <c r="C3054">
        <v>2675</v>
      </c>
      <c r="D3054">
        <v>11</v>
      </c>
      <c r="E3054" t="s">
        <v>12</v>
      </c>
      <c r="G3054" t="s">
        <v>13</v>
      </c>
      <c r="H3054" t="s">
        <v>3148</v>
      </c>
      <c r="I3054" s="134" t="s">
        <v>5322</v>
      </c>
      <c r="J3054" t="s">
        <v>1219</v>
      </c>
      <c r="K3054" t="s">
        <v>5883</v>
      </c>
      <c r="L3054">
        <v>2513</v>
      </c>
      <c r="P3054">
        <v>9</v>
      </c>
      <c r="Q3054">
        <v>130</v>
      </c>
      <c r="R3054">
        <v>1170</v>
      </c>
      <c r="S3054">
        <f>IFERROR(_xlfn.XLOOKUP(tbl_Facturas[[#This Row],[Key_Fact]],tbl_Manifiestos[Key_Manif],tbl_Manifiestos[Pagado a Broker],0),0)</f>
        <v>1088.1000000000001</v>
      </c>
      <c r="T3054">
        <v>2217027.7599999951</v>
      </c>
    </row>
    <row r="3055" spans="1:20" x14ac:dyDescent="0.25">
      <c r="A3055" t="s">
        <v>5841</v>
      </c>
      <c r="B3055" t="str">
        <f>tbl_Facturas[[#This Row],[Factura]] &amp; "|" &amp; tbl_Facturas[[#This Row],[Proyecto OK]] &amp; "|" &amp; TEXT(tbl_Facturas[[#This Row],[Horas o Viaje]],"0.00") &amp; "|" &amp; TEXT(tbl_Facturas[[#This Row],[Costo unitario]],"0.00")</f>
        <v>2675|Berry Project|9.50|130.00</v>
      </c>
      <c r="C3055">
        <v>2675</v>
      </c>
      <c r="D3055">
        <v>229</v>
      </c>
      <c r="E3055" t="s">
        <v>5309</v>
      </c>
      <c r="G3055" t="s">
        <v>1235</v>
      </c>
      <c r="H3055" t="s">
        <v>3149</v>
      </c>
      <c r="I3055" s="134" t="s">
        <v>5322</v>
      </c>
      <c r="J3055" t="s">
        <v>1219</v>
      </c>
      <c r="K3055" t="s">
        <v>5883</v>
      </c>
      <c r="L3055">
        <v>2513</v>
      </c>
      <c r="P3055">
        <v>9.5</v>
      </c>
      <c r="Q3055">
        <v>130</v>
      </c>
      <c r="R3055">
        <v>1235</v>
      </c>
      <c r="S3055">
        <f>IFERROR(_xlfn.XLOOKUP(tbl_Facturas[[#This Row],[Key_Fact]],tbl_Manifiestos[Key_Manif],tbl_Manifiestos[Pagado a Broker],0),0)</f>
        <v>1148.55</v>
      </c>
      <c r="T3055">
        <v>2218262.7599999951</v>
      </c>
    </row>
    <row r="3056" spans="1:20" x14ac:dyDescent="0.25">
      <c r="A3056" t="s">
        <v>5841</v>
      </c>
      <c r="B3056" t="str">
        <f>tbl_Facturas[[#This Row],[Factura]] &amp; "|" &amp; tbl_Facturas[[#This Row],[Proyecto OK]] &amp; "|" &amp; TEXT(tbl_Facturas[[#This Row],[Horas o Viaje]],"0.00") &amp; "|" &amp; TEXT(tbl_Facturas[[#This Row],[Costo unitario]],"0.00")</f>
        <v>2675|Berry Project|10.00|130.00</v>
      </c>
      <c r="C3056">
        <v>2675</v>
      </c>
      <c r="D3056">
        <v>11</v>
      </c>
      <c r="E3056" t="s">
        <v>12</v>
      </c>
      <c r="G3056" t="s">
        <v>13</v>
      </c>
      <c r="H3056" t="s">
        <v>3150</v>
      </c>
      <c r="I3056" s="134" t="s">
        <v>5322</v>
      </c>
      <c r="J3056" t="s">
        <v>1219</v>
      </c>
      <c r="K3056" t="s">
        <v>5883</v>
      </c>
      <c r="L3056">
        <v>2513</v>
      </c>
      <c r="P3056">
        <v>10</v>
      </c>
      <c r="Q3056">
        <v>130</v>
      </c>
      <c r="R3056">
        <v>1300</v>
      </c>
      <c r="S3056">
        <f>IFERROR(_xlfn.XLOOKUP(tbl_Facturas[[#This Row],[Key_Fact]],tbl_Manifiestos[Key_Manif],tbl_Manifiestos[Pagado a Broker],0),0)</f>
        <v>1209</v>
      </c>
      <c r="T3056">
        <v>2219562.7599999951</v>
      </c>
    </row>
    <row r="3057" spans="1:20" x14ac:dyDescent="0.25">
      <c r="A3057" t="s">
        <v>5841</v>
      </c>
      <c r="B3057" t="str">
        <f>tbl_Facturas[[#This Row],[Factura]] &amp; "|" &amp; tbl_Facturas[[#This Row],[Proyecto OK]] &amp; "|" &amp; TEXT(tbl_Facturas[[#This Row],[Horas o Viaje]],"0.00") &amp; "|" &amp; TEXT(tbl_Facturas[[#This Row],[Costo unitario]],"0.00")</f>
        <v>2675|Berry Project|10.50|130.00</v>
      </c>
      <c r="C3057">
        <v>2675</v>
      </c>
      <c r="D3057">
        <v>11</v>
      </c>
      <c r="E3057" t="s">
        <v>12</v>
      </c>
      <c r="G3057" t="s">
        <v>13</v>
      </c>
      <c r="H3057" t="s">
        <v>3151</v>
      </c>
      <c r="I3057" s="134" t="s">
        <v>5322</v>
      </c>
      <c r="J3057" t="s">
        <v>1219</v>
      </c>
      <c r="K3057" t="s">
        <v>5883</v>
      </c>
      <c r="L3057">
        <v>2513</v>
      </c>
      <c r="P3057">
        <v>10.5</v>
      </c>
      <c r="Q3057">
        <v>130</v>
      </c>
      <c r="R3057">
        <v>1365</v>
      </c>
      <c r="S3057">
        <f>IFERROR(_xlfn.XLOOKUP(tbl_Facturas[[#This Row],[Key_Fact]],tbl_Manifiestos[Key_Manif],tbl_Manifiestos[Pagado a Broker],0),0)</f>
        <v>1269.45</v>
      </c>
      <c r="T3057">
        <v>2220927.7599999951</v>
      </c>
    </row>
    <row r="3058" spans="1:20" x14ac:dyDescent="0.25">
      <c r="A3058" t="s">
        <v>5841</v>
      </c>
      <c r="B3058" t="str">
        <f>tbl_Facturas[[#This Row],[Factura]] &amp; "|" &amp; tbl_Facturas[[#This Row],[Proyecto OK]] &amp; "|" &amp; TEXT(tbl_Facturas[[#This Row],[Horas o Viaje]],"0.00") &amp; "|" &amp; TEXT(tbl_Facturas[[#This Row],[Costo unitario]],"0.00")</f>
        <v>2675|Berry Project|10.50|130.00</v>
      </c>
      <c r="C3058">
        <v>2675</v>
      </c>
      <c r="D3058">
        <v>103</v>
      </c>
      <c r="E3058" t="s">
        <v>27</v>
      </c>
      <c r="G3058" t="s">
        <v>284</v>
      </c>
      <c r="H3058" t="s">
        <v>3152</v>
      </c>
      <c r="I3058" s="134" t="s">
        <v>5322</v>
      </c>
      <c r="J3058" t="s">
        <v>1219</v>
      </c>
      <c r="K3058" t="s">
        <v>5883</v>
      </c>
      <c r="L3058">
        <v>2513</v>
      </c>
      <c r="P3058">
        <v>10.5</v>
      </c>
      <c r="Q3058">
        <v>130</v>
      </c>
      <c r="R3058">
        <v>1365</v>
      </c>
      <c r="S3058">
        <f>IFERROR(_xlfn.XLOOKUP(tbl_Facturas[[#This Row],[Key_Fact]],tbl_Manifiestos[Key_Manif],tbl_Manifiestos[Pagado a Broker],0),0)</f>
        <v>1269.45</v>
      </c>
      <c r="T3058">
        <v>2222292.7599999951</v>
      </c>
    </row>
    <row r="3059" spans="1:20" x14ac:dyDescent="0.25">
      <c r="A3059" t="s">
        <v>5841</v>
      </c>
      <c r="B3059" t="str">
        <f>tbl_Facturas[[#This Row],[Factura]] &amp; "|" &amp; tbl_Facturas[[#This Row],[Proyecto OK]] &amp; "|" &amp; TEXT(tbl_Facturas[[#This Row],[Horas o Viaje]],"0.00") &amp; "|" &amp; TEXT(tbl_Facturas[[#This Row],[Costo unitario]],"0.00")</f>
        <v>2675|Berry Project|10.50|130.00</v>
      </c>
      <c r="C3059">
        <v>2675</v>
      </c>
      <c r="D3059">
        <v>11</v>
      </c>
      <c r="E3059" t="s">
        <v>12</v>
      </c>
      <c r="G3059" t="s">
        <v>13</v>
      </c>
      <c r="H3059" t="s">
        <v>3153</v>
      </c>
      <c r="I3059" s="134" t="s">
        <v>5322</v>
      </c>
      <c r="J3059" t="s">
        <v>1219</v>
      </c>
      <c r="K3059" t="s">
        <v>5883</v>
      </c>
      <c r="L3059">
        <v>2513</v>
      </c>
      <c r="P3059">
        <v>10.5</v>
      </c>
      <c r="Q3059">
        <v>130</v>
      </c>
      <c r="R3059">
        <v>1365</v>
      </c>
      <c r="S3059">
        <f>IFERROR(_xlfn.XLOOKUP(tbl_Facturas[[#This Row],[Key_Fact]],tbl_Manifiestos[Key_Manif],tbl_Manifiestos[Pagado a Broker],0),0)</f>
        <v>1269.45</v>
      </c>
      <c r="T3059">
        <v>2223657.7599999951</v>
      </c>
    </row>
    <row r="3060" spans="1:20" x14ac:dyDescent="0.25">
      <c r="A3060" t="s">
        <v>5841</v>
      </c>
      <c r="B3060" t="str">
        <f>tbl_Facturas[[#This Row],[Factura]] &amp; "|" &amp; tbl_Facturas[[#This Row],[Proyecto OK]] &amp; "|" &amp; TEXT(tbl_Facturas[[#This Row],[Horas o Viaje]],"0.00") &amp; "|" &amp; TEXT(tbl_Facturas[[#This Row],[Costo unitario]],"0.00")</f>
        <v>2675|Berry Project|10.00|130.00</v>
      </c>
      <c r="C3060">
        <v>2675</v>
      </c>
      <c r="D3060">
        <v>103</v>
      </c>
      <c r="E3060" t="s">
        <v>27</v>
      </c>
      <c r="G3060" t="s">
        <v>284</v>
      </c>
      <c r="H3060" t="s">
        <v>3154</v>
      </c>
      <c r="I3060" s="134" t="s">
        <v>5322</v>
      </c>
      <c r="J3060" t="s">
        <v>1219</v>
      </c>
      <c r="K3060" t="s">
        <v>5883</v>
      </c>
      <c r="L3060">
        <v>2513</v>
      </c>
      <c r="P3060">
        <v>10</v>
      </c>
      <c r="Q3060">
        <v>130</v>
      </c>
      <c r="R3060">
        <v>1300</v>
      </c>
      <c r="S3060">
        <f>IFERROR(_xlfn.XLOOKUP(tbl_Facturas[[#This Row],[Key_Fact]],tbl_Manifiestos[Key_Manif],tbl_Manifiestos[Pagado a Broker],0),0)</f>
        <v>1209</v>
      </c>
      <c r="T3060">
        <v>2224957.7599999951</v>
      </c>
    </row>
    <row r="3061" spans="1:20" x14ac:dyDescent="0.25">
      <c r="A3061" t="s">
        <v>5841</v>
      </c>
      <c r="B3061" t="str">
        <f>tbl_Facturas[[#This Row],[Factura]] &amp; "|" &amp; tbl_Facturas[[#This Row],[Proyecto OK]] &amp; "|" &amp; TEXT(tbl_Facturas[[#This Row],[Horas o Viaje]],"0.00") &amp; "|" &amp; TEXT(tbl_Facturas[[#This Row],[Costo unitario]],"0.00")</f>
        <v>2675|Berry Project|8.50|130.00</v>
      </c>
      <c r="C3061">
        <v>2675</v>
      </c>
      <c r="D3061">
        <v>11</v>
      </c>
      <c r="E3061" t="s">
        <v>12</v>
      </c>
      <c r="G3061" t="s">
        <v>13</v>
      </c>
      <c r="H3061" t="s">
        <v>3155</v>
      </c>
      <c r="I3061" s="134" t="s">
        <v>5322</v>
      </c>
      <c r="J3061" t="s">
        <v>1219</v>
      </c>
      <c r="K3061" t="s">
        <v>5883</v>
      </c>
      <c r="L3061">
        <v>2513</v>
      </c>
      <c r="P3061">
        <v>8.5</v>
      </c>
      <c r="Q3061">
        <v>130</v>
      </c>
      <c r="R3061">
        <v>1105</v>
      </c>
      <c r="S3061">
        <f>IFERROR(_xlfn.XLOOKUP(tbl_Facturas[[#This Row],[Key_Fact]],tbl_Manifiestos[Key_Manif],tbl_Manifiestos[Pagado a Broker],0),0)</f>
        <v>1027.6500000000001</v>
      </c>
      <c r="T3061">
        <v>2226062.7599999951</v>
      </c>
    </row>
    <row r="3062" spans="1:20" x14ac:dyDescent="0.25">
      <c r="A3062" t="s">
        <v>5841</v>
      </c>
      <c r="B3062" t="str">
        <f>tbl_Facturas[[#This Row],[Factura]] &amp; "|" &amp; tbl_Facturas[[#This Row],[Proyecto OK]] &amp; "|" &amp; TEXT(tbl_Facturas[[#This Row],[Horas o Viaje]],"0.00") &amp; "|" &amp; TEXT(tbl_Facturas[[#This Row],[Costo unitario]],"0.00")</f>
        <v>2675|Berry Project|8.00|130.00</v>
      </c>
      <c r="C3062">
        <v>2675</v>
      </c>
      <c r="D3062">
        <v>103</v>
      </c>
      <c r="E3062" t="s">
        <v>27</v>
      </c>
      <c r="G3062" t="s">
        <v>284</v>
      </c>
      <c r="H3062" t="s">
        <v>3156</v>
      </c>
      <c r="I3062" s="134" t="s">
        <v>5322</v>
      </c>
      <c r="J3062" t="s">
        <v>1219</v>
      </c>
      <c r="K3062" t="s">
        <v>5883</v>
      </c>
      <c r="L3062">
        <v>2513</v>
      </c>
      <c r="P3062">
        <v>8</v>
      </c>
      <c r="Q3062">
        <v>130</v>
      </c>
      <c r="R3062">
        <v>1040</v>
      </c>
      <c r="S3062">
        <f>IFERROR(_xlfn.XLOOKUP(tbl_Facturas[[#This Row],[Key_Fact]],tbl_Manifiestos[Key_Manif],tbl_Manifiestos[Pagado a Broker],0),0)</f>
        <v>967.2</v>
      </c>
      <c r="T3062">
        <v>2227102.7599999951</v>
      </c>
    </row>
    <row r="3063" spans="1:20" x14ac:dyDescent="0.25">
      <c r="A3063" t="s">
        <v>5841</v>
      </c>
      <c r="B3063" t="str">
        <f>tbl_Facturas[[#This Row],[Factura]] &amp; "|" &amp; tbl_Facturas[[#This Row],[Proyecto OK]] &amp; "|" &amp; TEXT(tbl_Facturas[[#This Row],[Horas o Viaje]],"0.00") &amp; "|" &amp; TEXT(tbl_Facturas[[#This Row],[Costo unitario]],"0.00")</f>
        <v>2675|Berry Project|9.50|130.00</v>
      </c>
      <c r="C3063">
        <v>2675</v>
      </c>
      <c r="D3063">
        <v>103</v>
      </c>
      <c r="E3063" t="s">
        <v>19</v>
      </c>
      <c r="G3063" t="s">
        <v>479</v>
      </c>
      <c r="H3063" t="s">
        <v>3157</v>
      </c>
      <c r="I3063" s="134" t="s">
        <v>5322</v>
      </c>
      <c r="J3063" t="s">
        <v>1219</v>
      </c>
      <c r="K3063" t="s">
        <v>5883</v>
      </c>
      <c r="L3063">
        <v>2513</v>
      </c>
      <c r="P3063">
        <v>9.5</v>
      </c>
      <c r="Q3063">
        <v>130</v>
      </c>
      <c r="R3063">
        <v>1235</v>
      </c>
      <c r="S3063">
        <f>IFERROR(_xlfn.XLOOKUP(tbl_Facturas[[#This Row],[Key_Fact]],tbl_Manifiestos[Key_Manif],tbl_Manifiestos[Pagado a Broker],0),0)</f>
        <v>1148.55</v>
      </c>
      <c r="T3063">
        <v>2228539.159999995</v>
      </c>
    </row>
    <row r="3064" spans="1:20" x14ac:dyDescent="0.25">
      <c r="A3064" t="s">
        <v>5841</v>
      </c>
      <c r="B3064" t="str">
        <f>tbl_Facturas[[#This Row],[Factura]] &amp; "|" &amp; tbl_Facturas[[#This Row],[Proyecto OK]] &amp; "|" &amp; TEXT(tbl_Facturas[[#This Row],[Horas o Viaje]],"0.00") &amp; "|" &amp; TEXT(tbl_Facturas[[#This Row],[Costo unitario]],"0.00")</f>
        <v>2675|Berry Project|11.50|130.00</v>
      </c>
      <c r="C3064">
        <v>2675</v>
      </c>
      <c r="D3064">
        <v>54</v>
      </c>
      <c r="E3064" t="s">
        <v>27</v>
      </c>
      <c r="G3064" t="s">
        <v>284</v>
      </c>
      <c r="H3064" t="s">
        <v>3158</v>
      </c>
      <c r="I3064" s="134" t="s">
        <v>5322</v>
      </c>
      <c r="J3064" t="s">
        <v>1219</v>
      </c>
      <c r="K3064" t="s">
        <v>5883</v>
      </c>
      <c r="L3064">
        <v>2513</v>
      </c>
      <c r="P3064">
        <v>11.5</v>
      </c>
      <c r="Q3064">
        <v>130</v>
      </c>
      <c r="R3064">
        <v>1495</v>
      </c>
      <c r="S3064">
        <f>IFERROR(_xlfn.XLOOKUP(tbl_Facturas[[#This Row],[Key_Fact]],tbl_Manifiestos[Key_Manif],tbl_Manifiestos[Pagado a Broker],0),0)</f>
        <v>1390.3500000000001</v>
      </c>
      <c r="T3064">
        <v>2230034.159999995</v>
      </c>
    </row>
    <row r="3065" spans="1:20" x14ac:dyDescent="0.25">
      <c r="A3065" t="s">
        <v>5841</v>
      </c>
      <c r="B3065" t="str">
        <f>tbl_Facturas[[#This Row],[Factura]] &amp; "|" &amp; tbl_Facturas[[#This Row],[Proyecto OK]] &amp; "|" &amp; TEXT(tbl_Facturas[[#This Row],[Horas o Viaje]],"0.00") &amp; "|" &amp; TEXT(tbl_Facturas[[#This Row],[Costo unitario]],"0.00")</f>
        <v>2675|Berry Project|9.50|130.00</v>
      </c>
      <c r="C3065">
        <v>2675</v>
      </c>
      <c r="D3065">
        <v>103</v>
      </c>
      <c r="E3065" t="s">
        <v>27</v>
      </c>
      <c r="G3065" t="s">
        <v>284</v>
      </c>
      <c r="H3065" t="s">
        <v>3159</v>
      </c>
      <c r="I3065" s="134" t="s">
        <v>5322</v>
      </c>
      <c r="J3065" t="s">
        <v>1219</v>
      </c>
      <c r="K3065" t="s">
        <v>5883</v>
      </c>
      <c r="L3065">
        <v>2513</v>
      </c>
      <c r="P3065">
        <v>9.5</v>
      </c>
      <c r="Q3065">
        <v>130</v>
      </c>
      <c r="R3065">
        <v>1235</v>
      </c>
      <c r="S3065">
        <f>IFERROR(_xlfn.XLOOKUP(tbl_Facturas[[#This Row],[Key_Fact]],tbl_Manifiestos[Key_Manif],tbl_Manifiestos[Pagado a Broker],0),0)</f>
        <v>1148.55</v>
      </c>
      <c r="T3065">
        <v>2231497.909999995</v>
      </c>
    </row>
    <row r="3066" spans="1:20" x14ac:dyDescent="0.25">
      <c r="A3066" t="s">
        <v>5841</v>
      </c>
      <c r="B3066" t="str">
        <f>tbl_Facturas[[#This Row],[Factura]] &amp; "|" &amp; tbl_Facturas[[#This Row],[Proyecto OK]] &amp; "|" &amp; TEXT(tbl_Facturas[[#This Row],[Horas o Viaje]],"0.00") &amp; "|" &amp; TEXT(tbl_Facturas[[#This Row],[Costo unitario]],"0.00")</f>
        <v>2675|Berry Project|1.00|201.40</v>
      </c>
      <c r="C3066">
        <v>2675</v>
      </c>
      <c r="D3066">
        <v>11</v>
      </c>
      <c r="E3066" t="s">
        <v>27</v>
      </c>
      <c r="G3066" t="s">
        <v>284</v>
      </c>
      <c r="I3066" s="134" t="s">
        <v>5322</v>
      </c>
      <c r="J3066" t="s">
        <v>5861</v>
      </c>
      <c r="K3066" t="s">
        <v>5883</v>
      </c>
      <c r="L3066">
        <v>2513</v>
      </c>
      <c r="P3066">
        <v>1</v>
      </c>
      <c r="Q3066">
        <v>201.4</v>
      </c>
      <c r="R3066">
        <v>201.4</v>
      </c>
      <c r="S3066">
        <f>IFERROR(_xlfn.XLOOKUP(tbl_Facturas[[#This Row],[Key_Fact]],tbl_Manifiestos[Key_Manif],tbl_Manifiestos[Pagado a Broker],0),0)</f>
        <v>201.4</v>
      </c>
      <c r="T3066">
        <v>2227304.159999995</v>
      </c>
    </row>
    <row r="3067" spans="1:20" x14ac:dyDescent="0.25">
      <c r="A3067" t="s">
        <v>5841</v>
      </c>
      <c r="B3067" t="str">
        <f>tbl_Facturas[[#This Row],[Factura]] &amp; "|" &amp; tbl_Facturas[[#This Row],[Proyecto OK]] &amp; "|" &amp; TEXT(tbl_Facturas[[#This Row],[Horas o Viaje]],"0.00") &amp; "|" &amp; TEXT(tbl_Facturas[[#This Row],[Costo unitario]],"0.00")</f>
        <v>2675|Berry Project|1.00|169.65</v>
      </c>
      <c r="C3067">
        <v>2675</v>
      </c>
      <c r="D3067">
        <v>54</v>
      </c>
      <c r="E3067" t="s">
        <v>12</v>
      </c>
      <c r="G3067" t="s">
        <v>13</v>
      </c>
      <c r="I3067" s="134" t="s">
        <v>5322</v>
      </c>
      <c r="J3067" t="s">
        <v>5861</v>
      </c>
      <c r="K3067" t="s">
        <v>5883</v>
      </c>
      <c r="L3067">
        <v>2513</v>
      </c>
      <c r="P3067">
        <v>1</v>
      </c>
      <c r="Q3067">
        <v>169.65</v>
      </c>
      <c r="R3067">
        <v>169.65</v>
      </c>
      <c r="S3067">
        <f>IFERROR(_xlfn.XLOOKUP(tbl_Facturas[[#This Row],[Key_Fact]],tbl_Manifiestos[Key_Manif],tbl_Manifiestos[Pagado a Broker],0),0)</f>
        <v>169.65</v>
      </c>
      <c r="T3067">
        <v>2230203.809999994</v>
      </c>
    </row>
    <row r="3068" spans="1:20" x14ac:dyDescent="0.25">
      <c r="A3068" t="s">
        <v>5841</v>
      </c>
      <c r="B3068" t="str">
        <f>tbl_Facturas[[#This Row],[Factura]] &amp; "|" &amp; tbl_Facturas[[#This Row],[Proyecto OK]] &amp; "|" &amp; TEXT(tbl_Facturas[[#This Row],[Horas o Viaje]],"0.00") &amp; "|" &amp; TEXT(tbl_Facturas[[#This Row],[Costo unitario]],"0.00")</f>
        <v>2675|Berry Project|1.00|59.10</v>
      </c>
      <c r="C3068">
        <v>2675</v>
      </c>
      <c r="D3068">
        <v>103</v>
      </c>
      <c r="E3068" t="s">
        <v>19</v>
      </c>
      <c r="G3068" t="s">
        <v>479</v>
      </c>
      <c r="I3068" s="134" t="s">
        <v>5322</v>
      </c>
      <c r="J3068" t="s">
        <v>5861</v>
      </c>
      <c r="K3068" t="s">
        <v>5883</v>
      </c>
      <c r="L3068">
        <v>2513</v>
      </c>
      <c r="P3068">
        <v>1</v>
      </c>
      <c r="Q3068">
        <v>59.1</v>
      </c>
      <c r="R3068">
        <v>59.1</v>
      </c>
      <c r="S3068">
        <f>IFERROR(_xlfn.XLOOKUP(tbl_Facturas[[#This Row],[Key_Fact]],tbl_Manifiestos[Key_Manif],tbl_Manifiestos[Pagado a Broker],0),0)</f>
        <v>0</v>
      </c>
      <c r="T3068">
        <v>2230262.909999995</v>
      </c>
    </row>
    <row r="3069" spans="1:20" x14ac:dyDescent="0.25">
      <c r="A3069" t="s">
        <v>5841</v>
      </c>
      <c r="B3069" t="str">
        <f>tbl_Facturas[[#This Row],[Factura]] &amp; "|" &amp; tbl_Facturas[[#This Row],[Proyecto OK]] &amp; "|" &amp; TEXT(tbl_Facturas[[#This Row],[Horas o Viaje]],"0.00") &amp; "|" &amp; TEXT(tbl_Facturas[[#This Row],[Costo unitario]],"0.00")</f>
        <v>2676|Lead Service Replacement Project|8.00|115.50</v>
      </c>
      <c r="C3069">
        <v>2676</v>
      </c>
      <c r="D3069">
        <v>54</v>
      </c>
      <c r="E3069" t="s">
        <v>19</v>
      </c>
      <c r="G3069" t="s">
        <v>479</v>
      </c>
      <c r="H3069" t="s">
        <v>3160</v>
      </c>
      <c r="I3069" s="134" t="s">
        <v>5312</v>
      </c>
      <c r="J3069" t="s">
        <v>1078</v>
      </c>
      <c r="K3069" t="s">
        <v>15</v>
      </c>
      <c r="L3069" t="s">
        <v>5640</v>
      </c>
      <c r="P3069">
        <v>8</v>
      </c>
      <c r="Q3069">
        <v>115.5</v>
      </c>
      <c r="R3069">
        <v>924</v>
      </c>
      <c r="S3069">
        <f>IFERROR(_xlfn.XLOOKUP(tbl_Facturas[[#This Row],[Key_Fact]],tbl_Manifiestos[Key_Manif],tbl_Manifiestos[Pagado a Broker],0),0)</f>
        <v>0</v>
      </c>
      <c r="T3069">
        <v>2232421.909999995</v>
      </c>
    </row>
    <row r="3070" spans="1:20" x14ac:dyDescent="0.25">
      <c r="A3070" t="s">
        <v>5841</v>
      </c>
      <c r="B3070" t="str">
        <f>tbl_Facturas[[#This Row],[Factura]] &amp; "|" &amp; tbl_Facturas[[#This Row],[Proyecto OK]] &amp; "|" &amp; TEXT(tbl_Facturas[[#This Row],[Horas o Viaje]],"0.00") &amp; "|" &amp; TEXT(tbl_Facturas[[#This Row],[Costo unitario]],"0.00")</f>
        <v>2676|Lead Service Replacement Project|8.50|115.50</v>
      </c>
      <c r="C3070">
        <v>2676</v>
      </c>
      <c r="D3070">
        <v>54</v>
      </c>
      <c r="E3070" t="s">
        <v>19</v>
      </c>
      <c r="G3070" t="s">
        <v>479</v>
      </c>
      <c r="H3070" t="s">
        <v>3161</v>
      </c>
      <c r="I3070" s="134" t="s">
        <v>5312</v>
      </c>
      <c r="J3070" t="s">
        <v>1078</v>
      </c>
      <c r="K3070" t="s">
        <v>15</v>
      </c>
      <c r="L3070" t="s">
        <v>5640</v>
      </c>
      <c r="P3070">
        <v>8.5</v>
      </c>
      <c r="Q3070">
        <v>115.5</v>
      </c>
      <c r="R3070">
        <v>981.75</v>
      </c>
      <c r="S3070">
        <f>IFERROR(_xlfn.XLOOKUP(tbl_Facturas[[#This Row],[Key_Fact]],tbl_Manifiestos[Key_Manif],tbl_Manifiestos[Pagado a Broker],0),0)</f>
        <v>0</v>
      </c>
      <c r="T3070">
        <v>2233403.659999995</v>
      </c>
    </row>
    <row r="3071" spans="1:20" x14ac:dyDescent="0.25">
      <c r="A3071" t="s">
        <v>5841</v>
      </c>
      <c r="B3071" t="str">
        <f>tbl_Facturas[[#This Row],[Factura]] &amp; "|" &amp; tbl_Facturas[[#This Row],[Proyecto OK]] &amp; "|" &amp; TEXT(tbl_Facturas[[#This Row],[Horas o Viaje]],"0.00") &amp; "|" &amp; TEXT(tbl_Facturas[[#This Row],[Costo unitario]],"0.00")</f>
        <v>2676|Lead Service Replacement Project|8.50|115.50</v>
      </c>
      <c r="C3071">
        <v>2676</v>
      </c>
      <c r="D3071">
        <v>54</v>
      </c>
      <c r="E3071" t="s">
        <v>19</v>
      </c>
      <c r="G3071" t="s">
        <v>479</v>
      </c>
      <c r="H3071" t="s">
        <v>3162</v>
      </c>
      <c r="I3071" s="134" t="s">
        <v>5312</v>
      </c>
      <c r="J3071" t="s">
        <v>1078</v>
      </c>
      <c r="K3071" t="s">
        <v>15</v>
      </c>
      <c r="L3071" t="s">
        <v>5640</v>
      </c>
      <c r="P3071">
        <v>8.5</v>
      </c>
      <c r="Q3071">
        <v>115.5</v>
      </c>
      <c r="R3071">
        <v>981.75</v>
      </c>
      <c r="S3071">
        <f>IFERROR(_xlfn.XLOOKUP(tbl_Facturas[[#This Row],[Key_Fact]],tbl_Manifiestos[Key_Manif],tbl_Manifiestos[Pagado a Broker],0),0)</f>
        <v>0</v>
      </c>
      <c r="T3071">
        <v>2234385.409999995</v>
      </c>
    </row>
    <row r="3072" spans="1:20" x14ac:dyDescent="0.25">
      <c r="A3072" t="s">
        <v>5841</v>
      </c>
      <c r="B3072" t="str">
        <f>tbl_Facturas[[#This Row],[Factura]] &amp; "|" &amp; tbl_Facturas[[#This Row],[Proyecto OK]] &amp; "|" &amp; TEXT(tbl_Facturas[[#This Row],[Horas o Viaje]],"0.00") &amp; "|" &amp; TEXT(tbl_Facturas[[#This Row],[Costo unitario]],"0.00")</f>
        <v>2677|Glencoe|8.00|115.50</v>
      </c>
      <c r="C3072">
        <v>2677</v>
      </c>
      <c r="D3072">
        <v>67</v>
      </c>
      <c r="E3072" t="s">
        <v>27</v>
      </c>
      <c r="G3072" t="s">
        <v>28</v>
      </c>
      <c r="H3072" t="s">
        <v>3163</v>
      </c>
      <c r="I3072" s="134" t="s">
        <v>5312</v>
      </c>
      <c r="J3072" t="s">
        <v>591</v>
      </c>
      <c r="K3072" t="s">
        <v>591</v>
      </c>
      <c r="P3072">
        <v>8</v>
      </c>
      <c r="Q3072">
        <v>115.5</v>
      </c>
      <c r="R3072">
        <v>924</v>
      </c>
      <c r="S3072">
        <f>IFERROR(_xlfn.XLOOKUP(tbl_Facturas[[#This Row],[Key_Fact]],tbl_Manifiestos[Key_Manif],tbl_Manifiestos[Pagado a Broker],0),0)</f>
        <v>859.32</v>
      </c>
      <c r="T3072">
        <v>2235309.409999995</v>
      </c>
    </row>
    <row r="3073" spans="1:20" x14ac:dyDescent="0.25">
      <c r="A3073" t="s">
        <v>5841</v>
      </c>
      <c r="B3073" t="str">
        <f>tbl_Facturas[[#This Row],[Factura]] &amp; "|" &amp; tbl_Facturas[[#This Row],[Proyecto OK]] &amp; "|" &amp; TEXT(tbl_Facturas[[#This Row],[Horas o Viaje]],"0.00") &amp; "|" &amp; TEXT(tbl_Facturas[[#This Row],[Costo unitario]],"0.00")</f>
        <v>2677|Glencoe|8.50|115.50</v>
      </c>
      <c r="C3073">
        <v>2677</v>
      </c>
      <c r="D3073">
        <v>108</v>
      </c>
      <c r="E3073" t="s">
        <v>5916</v>
      </c>
      <c r="G3073" t="s">
        <v>99</v>
      </c>
      <c r="H3073" t="s">
        <v>3164</v>
      </c>
      <c r="I3073" s="134" t="s">
        <v>5312</v>
      </c>
      <c r="J3073" t="s">
        <v>591</v>
      </c>
      <c r="K3073" t="s">
        <v>591</v>
      </c>
      <c r="P3073">
        <v>8.5</v>
      </c>
      <c r="Q3073">
        <v>115.5</v>
      </c>
      <c r="R3073">
        <v>981.75</v>
      </c>
      <c r="S3073">
        <f>IFERROR(_xlfn.XLOOKUP(tbl_Facturas[[#This Row],[Key_Fact]],tbl_Manifiestos[Key_Manif],tbl_Manifiestos[Pagado a Broker],0),0)</f>
        <v>913.02750000000003</v>
      </c>
      <c r="T3073">
        <v>2236291.159999995</v>
      </c>
    </row>
    <row r="3074" spans="1:20" x14ac:dyDescent="0.25">
      <c r="A3074" t="s">
        <v>5841</v>
      </c>
      <c r="B3074" t="str">
        <f>tbl_Facturas[[#This Row],[Factura]] &amp; "|" &amp; tbl_Facturas[[#This Row],[Proyecto OK]] &amp; "|" &amp; TEXT(tbl_Facturas[[#This Row],[Horas o Viaje]],"0.00") &amp; "|" &amp; TEXT(tbl_Facturas[[#This Row],[Costo unitario]],"0.00")</f>
        <v>2677|Glencoe|4.00|115.50</v>
      </c>
      <c r="C3074">
        <v>2677</v>
      </c>
      <c r="D3074">
        <v>308</v>
      </c>
      <c r="E3074" t="s">
        <v>16</v>
      </c>
      <c r="G3074" t="s">
        <v>17</v>
      </c>
      <c r="H3074" t="s">
        <v>3165</v>
      </c>
      <c r="I3074" s="134" t="s">
        <v>5312</v>
      </c>
      <c r="J3074" t="s">
        <v>591</v>
      </c>
      <c r="K3074" t="s">
        <v>591</v>
      </c>
      <c r="P3074">
        <v>4</v>
      </c>
      <c r="Q3074">
        <v>115.5</v>
      </c>
      <c r="R3074">
        <v>462</v>
      </c>
      <c r="S3074">
        <f>IFERROR(_xlfn.XLOOKUP(tbl_Facturas[[#This Row],[Key_Fact]],tbl_Manifiestos[Key_Manif],tbl_Manifiestos[Pagado a Broker],0),0)</f>
        <v>429.66</v>
      </c>
      <c r="T3074">
        <v>2236753.159999995</v>
      </c>
    </row>
    <row r="3075" spans="1:20" x14ac:dyDescent="0.25">
      <c r="A3075" t="s">
        <v>5841</v>
      </c>
      <c r="B3075" t="str">
        <f>tbl_Facturas[[#This Row],[Factura]] &amp; "|" &amp; tbl_Facturas[[#This Row],[Proyecto OK]] &amp; "|" &amp; TEXT(tbl_Facturas[[#This Row],[Horas o Viaje]],"0.00") &amp; "|" &amp; TEXT(tbl_Facturas[[#This Row],[Costo unitario]],"0.00")</f>
        <v>2677|Glencoe|7.00|115.50</v>
      </c>
      <c r="C3075">
        <v>2677</v>
      </c>
      <c r="D3075">
        <v>1</v>
      </c>
      <c r="E3075" t="s">
        <v>5305</v>
      </c>
      <c r="G3075" t="s">
        <v>1220</v>
      </c>
      <c r="H3075" t="s">
        <v>3166</v>
      </c>
      <c r="I3075" s="134" t="s">
        <v>5312</v>
      </c>
      <c r="J3075" t="s">
        <v>591</v>
      </c>
      <c r="K3075" t="s">
        <v>591</v>
      </c>
      <c r="P3075">
        <v>7</v>
      </c>
      <c r="Q3075">
        <v>115.5</v>
      </c>
      <c r="R3075">
        <v>808.5</v>
      </c>
      <c r="S3075">
        <f>IFERROR(_xlfn.XLOOKUP(tbl_Facturas[[#This Row],[Key_Fact]],tbl_Manifiestos[Key_Manif],tbl_Manifiestos[Pagado a Broker],0),0)</f>
        <v>0</v>
      </c>
      <c r="T3075">
        <v>2237561.659999995</v>
      </c>
    </row>
    <row r="3076" spans="1:20" x14ac:dyDescent="0.25">
      <c r="A3076" t="s">
        <v>5841</v>
      </c>
      <c r="B3076" t="str">
        <f>tbl_Facturas[[#This Row],[Factura]] &amp; "|" &amp; tbl_Facturas[[#This Row],[Proyecto OK]] &amp; "|" &amp; TEXT(tbl_Facturas[[#This Row],[Horas o Viaje]],"0.00") &amp; "|" &amp; TEXT(tbl_Facturas[[#This Row],[Costo unitario]],"0.00")</f>
        <v>2677|Glencoe|10.00|115.50</v>
      </c>
      <c r="C3076">
        <v>2677</v>
      </c>
      <c r="D3076">
        <v>308</v>
      </c>
      <c r="E3076" t="s">
        <v>16</v>
      </c>
      <c r="G3076" t="s">
        <v>17</v>
      </c>
      <c r="H3076" t="s">
        <v>3167</v>
      </c>
      <c r="I3076" s="134" t="s">
        <v>5312</v>
      </c>
      <c r="J3076" t="s">
        <v>591</v>
      </c>
      <c r="K3076" t="s">
        <v>591</v>
      </c>
      <c r="P3076">
        <v>10</v>
      </c>
      <c r="Q3076">
        <v>115.5</v>
      </c>
      <c r="R3076">
        <v>1155</v>
      </c>
      <c r="S3076">
        <f>IFERROR(_xlfn.XLOOKUP(tbl_Facturas[[#This Row],[Key_Fact]],tbl_Manifiestos[Key_Manif],tbl_Manifiestos[Pagado a Broker],0),0)</f>
        <v>1074.1500000000001</v>
      </c>
      <c r="T3076">
        <v>2238716.659999995</v>
      </c>
    </row>
    <row r="3077" spans="1:20" x14ac:dyDescent="0.25">
      <c r="A3077" t="s">
        <v>5841</v>
      </c>
      <c r="B3077" t="str">
        <f>tbl_Facturas[[#This Row],[Factura]] &amp; "|" &amp; tbl_Facturas[[#This Row],[Proyecto OK]] &amp; "|" &amp; TEXT(tbl_Facturas[[#This Row],[Horas o Viaje]],"0.00") &amp; "|" &amp; TEXT(tbl_Facturas[[#This Row],[Costo unitario]],"0.00")</f>
        <v>2677|Glencoe|8.00|115.50</v>
      </c>
      <c r="C3077">
        <v>2677</v>
      </c>
      <c r="D3077">
        <v>108</v>
      </c>
      <c r="E3077" t="s">
        <v>5916</v>
      </c>
      <c r="G3077" t="s">
        <v>99</v>
      </c>
      <c r="H3077" t="s">
        <v>3168</v>
      </c>
      <c r="I3077" s="134" t="s">
        <v>5312</v>
      </c>
      <c r="J3077" t="s">
        <v>591</v>
      </c>
      <c r="K3077" t="s">
        <v>591</v>
      </c>
      <c r="P3077">
        <v>8</v>
      </c>
      <c r="Q3077">
        <v>115.5</v>
      </c>
      <c r="R3077">
        <v>924</v>
      </c>
      <c r="S3077">
        <f>IFERROR(_xlfn.XLOOKUP(tbl_Facturas[[#This Row],[Key_Fact]],tbl_Manifiestos[Key_Manif],tbl_Manifiestos[Pagado a Broker],0),0)</f>
        <v>859.32</v>
      </c>
      <c r="T3077">
        <v>2239640.659999995</v>
      </c>
    </row>
    <row r="3078" spans="1:20" x14ac:dyDescent="0.25">
      <c r="A3078" t="s">
        <v>5841</v>
      </c>
      <c r="B3078" t="str">
        <f>tbl_Facturas[[#This Row],[Factura]] &amp; "|" &amp; tbl_Facturas[[#This Row],[Proyecto OK]] &amp; "|" &amp; TEXT(tbl_Facturas[[#This Row],[Horas o Viaje]],"0.00") &amp; "|" &amp; TEXT(tbl_Facturas[[#This Row],[Costo unitario]],"0.00")</f>
        <v>2677|Glencoe|8.50|115.50</v>
      </c>
      <c r="C3078">
        <v>2677</v>
      </c>
      <c r="D3078">
        <v>108</v>
      </c>
      <c r="E3078" t="s">
        <v>5916</v>
      </c>
      <c r="G3078" t="s">
        <v>99</v>
      </c>
      <c r="H3078" t="s">
        <v>3169</v>
      </c>
      <c r="I3078" s="134" t="s">
        <v>5312</v>
      </c>
      <c r="J3078" t="s">
        <v>591</v>
      </c>
      <c r="K3078" t="s">
        <v>591</v>
      </c>
      <c r="P3078">
        <v>8.5</v>
      </c>
      <c r="Q3078">
        <v>115.5</v>
      </c>
      <c r="R3078">
        <v>981.75</v>
      </c>
      <c r="S3078">
        <f>IFERROR(_xlfn.XLOOKUP(tbl_Facturas[[#This Row],[Key_Fact]],tbl_Manifiestos[Key_Manif],tbl_Manifiestos[Pagado a Broker],0),0)</f>
        <v>913.02750000000003</v>
      </c>
      <c r="T3078">
        <v>2240622.409999995</v>
      </c>
    </row>
    <row r="3079" spans="1:20" x14ac:dyDescent="0.25">
      <c r="A3079" t="s">
        <v>5841</v>
      </c>
      <c r="B3079" t="str">
        <f>tbl_Facturas[[#This Row],[Factura]] &amp; "|" &amp; tbl_Facturas[[#This Row],[Proyecto OK]] &amp; "|" &amp; TEXT(tbl_Facturas[[#This Row],[Horas o Viaje]],"0.00") &amp; "|" &amp; TEXT(tbl_Facturas[[#This Row],[Costo unitario]],"0.00")</f>
        <v>2678|Evanston|7.50|115.50</v>
      </c>
      <c r="C3079">
        <v>2678</v>
      </c>
      <c r="D3079">
        <v>764</v>
      </c>
      <c r="E3079" t="s">
        <v>5354</v>
      </c>
      <c r="G3079" t="s">
        <v>3170</v>
      </c>
      <c r="H3079" t="s">
        <v>3171</v>
      </c>
      <c r="I3079" s="134" t="s">
        <v>5312</v>
      </c>
      <c r="J3079" t="s">
        <v>3172</v>
      </c>
      <c r="K3079" t="s">
        <v>3172</v>
      </c>
      <c r="P3079">
        <v>7.5</v>
      </c>
      <c r="Q3079">
        <v>115.5</v>
      </c>
      <c r="R3079">
        <v>866.25</v>
      </c>
      <c r="S3079">
        <f>IFERROR(_xlfn.XLOOKUP(tbl_Facturas[[#This Row],[Key_Fact]],tbl_Manifiestos[Key_Manif],tbl_Manifiestos[Pagado a Broker],0),0)</f>
        <v>805.61250000000007</v>
      </c>
      <c r="T3079">
        <v>2241488.659999995</v>
      </c>
    </row>
    <row r="3080" spans="1:20" x14ac:dyDescent="0.25">
      <c r="A3080" t="s">
        <v>5841</v>
      </c>
      <c r="B3080" t="str">
        <f>tbl_Facturas[[#This Row],[Factura]] &amp; "|" &amp; tbl_Facturas[[#This Row],[Proyecto OK]] &amp; "|" &amp; TEXT(tbl_Facturas[[#This Row],[Horas o Viaje]],"0.00") &amp; "|" &amp; TEXT(tbl_Facturas[[#This Row],[Costo unitario]],"0.00")</f>
        <v>2678|Evanston|6.00|115.50</v>
      </c>
      <c r="C3080">
        <v>2678</v>
      </c>
      <c r="D3080">
        <v>76</v>
      </c>
      <c r="E3080" t="s">
        <v>5309</v>
      </c>
      <c r="G3080" t="s">
        <v>1287</v>
      </c>
      <c r="H3080" t="s">
        <v>3173</v>
      </c>
      <c r="I3080" s="134" t="s">
        <v>5312</v>
      </c>
      <c r="J3080" t="s">
        <v>3172</v>
      </c>
      <c r="K3080" t="s">
        <v>3172</v>
      </c>
      <c r="P3080">
        <v>6</v>
      </c>
      <c r="Q3080">
        <v>115.5</v>
      </c>
      <c r="R3080">
        <v>693</v>
      </c>
      <c r="S3080">
        <f>IFERROR(_xlfn.XLOOKUP(tbl_Facturas[[#This Row],[Key_Fact]],tbl_Manifiestos[Key_Manif],tbl_Manifiestos[Pagado a Broker],0),0)</f>
        <v>0</v>
      </c>
      <c r="T3080">
        <v>2242181.659999995</v>
      </c>
    </row>
    <row r="3081" spans="1:20" x14ac:dyDescent="0.25">
      <c r="A3081" t="s">
        <v>5841</v>
      </c>
      <c r="B3081" t="str">
        <f>tbl_Facturas[[#This Row],[Factura]] &amp; "|" &amp; tbl_Facturas[[#This Row],[Proyecto OK]] &amp; "|" &amp; TEXT(tbl_Facturas[[#This Row],[Horas o Viaje]],"0.00") &amp; "|" &amp; TEXT(tbl_Facturas[[#This Row],[Costo unitario]],"0.00")</f>
        <v>2678|Evanston|7.75|115.50</v>
      </c>
      <c r="C3081">
        <v>2678</v>
      </c>
      <c r="D3081">
        <v>308</v>
      </c>
      <c r="E3081" t="s">
        <v>16</v>
      </c>
      <c r="G3081" t="s">
        <v>17</v>
      </c>
      <c r="H3081" t="s">
        <v>3174</v>
      </c>
      <c r="I3081" s="134" t="s">
        <v>5312</v>
      </c>
      <c r="J3081" t="s">
        <v>3172</v>
      </c>
      <c r="K3081" t="s">
        <v>3172</v>
      </c>
      <c r="P3081">
        <v>7.75</v>
      </c>
      <c r="Q3081">
        <v>115.5</v>
      </c>
      <c r="R3081">
        <v>895.13</v>
      </c>
      <c r="S3081">
        <f>IFERROR(_xlfn.XLOOKUP(tbl_Facturas[[#This Row],[Key_Fact]],tbl_Manifiestos[Key_Manif],tbl_Manifiestos[Pagado a Broker],0),0)</f>
        <v>832.46625000000006</v>
      </c>
      <c r="T3081">
        <v>2243076.789999994</v>
      </c>
    </row>
    <row r="3082" spans="1:20" x14ac:dyDescent="0.25">
      <c r="A3082" t="s">
        <v>5841</v>
      </c>
      <c r="B3082" t="str">
        <f>tbl_Facturas[[#This Row],[Factura]] &amp; "|" &amp; tbl_Facturas[[#This Row],[Proyecto OK]] &amp; "|" &amp; TEXT(tbl_Facturas[[#This Row],[Horas o Viaje]],"0.00") &amp; "|" &amp; TEXT(tbl_Facturas[[#This Row],[Costo unitario]],"0.00")</f>
        <v>2678|Evanston|7.50|115.50</v>
      </c>
      <c r="C3082">
        <v>2678</v>
      </c>
      <c r="D3082">
        <v>302</v>
      </c>
      <c r="E3082" t="s">
        <v>1264</v>
      </c>
      <c r="G3082" t="s">
        <v>2453</v>
      </c>
      <c r="H3082" t="s">
        <v>3175</v>
      </c>
      <c r="I3082" s="134" t="s">
        <v>5312</v>
      </c>
      <c r="J3082" t="s">
        <v>3172</v>
      </c>
      <c r="K3082" t="s">
        <v>3172</v>
      </c>
      <c r="P3082">
        <v>7.5</v>
      </c>
      <c r="Q3082">
        <v>115.5</v>
      </c>
      <c r="R3082">
        <v>866.25</v>
      </c>
      <c r="S3082">
        <f>IFERROR(_xlfn.XLOOKUP(tbl_Facturas[[#This Row],[Key_Fact]],tbl_Manifiestos[Key_Manif],tbl_Manifiestos[Pagado a Broker],0),0)</f>
        <v>805.61250000000007</v>
      </c>
      <c r="T3082">
        <v>2243943.039999994</v>
      </c>
    </row>
    <row r="3083" spans="1:20" x14ac:dyDescent="0.25">
      <c r="A3083" t="s">
        <v>5841</v>
      </c>
      <c r="B3083" t="str">
        <f>tbl_Facturas[[#This Row],[Factura]] &amp; "|" &amp; tbl_Facturas[[#This Row],[Proyecto OK]] &amp; "|" &amp; TEXT(tbl_Facturas[[#This Row],[Horas o Viaje]],"0.00") &amp; "|" &amp; TEXT(tbl_Facturas[[#This Row],[Costo unitario]],"0.00")</f>
        <v>2678|Evanston|8.50|115.50</v>
      </c>
      <c r="C3083">
        <v>2678</v>
      </c>
      <c r="D3083">
        <v>198</v>
      </c>
      <c r="E3083" t="s">
        <v>5916</v>
      </c>
      <c r="G3083" t="s">
        <v>31</v>
      </c>
      <c r="H3083" t="s">
        <v>3176</v>
      </c>
      <c r="I3083" s="134" t="s">
        <v>5312</v>
      </c>
      <c r="J3083" t="s">
        <v>3172</v>
      </c>
      <c r="K3083" t="s">
        <v>3172</v>
      </c>
      <c r="P3083">
        <v>8.5</v>
      </c>
      <c r="Q3083">
        <v>115.5</v>
      </c>
      <c r="R3083">
        <v>981.75</v>
      </c>
      <c r="S3083">
        <f>IFERROR(_xlfn.XLOOKUP(tbl_Facturas[[#This Row],[Key_Fact]],tbl_Manifiestos[Key_Manif],tbl_Manifiestos[Pagado a Broker],0),0)</f>
        <v>913.02750000000003</v>
      </c>
      <c r="T3083">
        <v>2244924.789999994</v>
      </c>
    </row>
    <row r="3084" spans="1:20" x14ac:dyDescent="0.25">
      <c r="A3084" t="s">
        <v>5841</v>
      </c>
      <c r="B3084" t="str">
        <f>tbl_Facturas[[#This Row],[Factura]] &amp; "|" &amp; tbl_Facturas[[#This Row],[Proyecto OK]] &amp; "|" &amp; TEXT(tbl_Facturas[[#This Row],[Horas o Viaje]],"0.00") &amp; "|" &amp; TEXT(tbl_Facturas[[#This Row],[Costo unitario]],"0.00")</f>
        <v>2678|Evanston|7.25|115.50</v>
      </c>
      <c r="C3084">
        <v>2678</v>
      </c>
      <c r="D3084">
        <v>562</v>
      </c>
      <c r="E3084" t="s">
        <v>1982</v>
      </c>
      <c r="G3084" t="s">
        <v>3177</v>
      </c>
      <c r="H3084" t="s">
        <v>3178</v>
      </c>
      <c r="I3084" s="134" t="s">
        <v>5312</v>
      </c>
      <c r="J3084" t="s">
        <v>3172</v>
      </c>
      <c r="K3084" t="s">
        <v>3172</v>
      </c>
      <c r="P3084">
        <v>7.25</v>
      </c>
      <c r="Q3084">
        <v>115.5</v>
      </c>
      <c r="R3084">
        <v>837.38</v>
      </c>
      <c r="S3084">
        <f>IFERROR(_xlfn.XLOOKUP(tbl_Facturas[[#This Row],[Key_Fact]],tbl_Manifiestos[Key_Manif],tbl_Manifiestos[Pagado a Broker],0),0)</f>
        <v>778.75875000000008</v>
      </c>
      <c r="T3084">
        <v>2245762.1699999939</v>
      </c>
    </row>
    <row r="3085" spans="1:20" x14ac:dyDescent="0.25">
      <c r="A3085" t="s">
        <v>5841</v>
      </c>
      <c r="B3085" t="str">
        <f>tbl_Facturas[[#This Row],[Factura]] &amp; "|" &amp; tbl_Facturas[[#This Row],[Proyecto OK]] &amp; "|" &amp; TEXT(tbl_Facturas[[#This Row],[Horas o Viaje]],"0.00") &amp; "|" &amp; TEXT(tbl_Facturas[[#This Row],[Costo unitario]],"0.00")</f>
        <v>2678|Evanston|8.25|115.50</v>
      </c>
      <c r="C3085">
        <v>2678</v>
      </c>
      <c r="D3085">
        <v>13</v>
      </c>
      <c r="E3085" t="s">
        <v>1089</v>
      </c>
      <c r="G3085" t="s">
        <v>1090</v>
      </c>
      <c r="H3085" t="s">
        <v>3179</v>
      </c>
      <c r="I3085" s="134" t="s">
        <v>5312</v>
      </c>
      <c r="J3085" t="s">
        <v>3172</v>
      </c>
      <c r="K3085" t="s">
        <v>3172</v>
      </c>
      <c r="P3085">
        <v>8.25</v>
      </c>
      <c r="Q3085">
        <v>115.5</v>
      </c>
      <c r="R3085">
        <v>952.88</v>
      </c>
      <c r="S3085">
        <f>IFERROR(_xlfn.XLOOKUP(tbl_Facturas[[#This Row],[Key_Fact]],tbl_Manifiestos[Key_Manif],tbl_Manifiestos[Pagado a Broker],0),0)</f>
        <v>0</v>
      </c>
      <c r="T3085">
        <v>2246715.0499999942</v>
      </c>
    </row>
    <row r="3086" spans="1:20" x14ac:dyDescent="0.25">
      <c r="A3086" t="s">
        <v>5841</v>
      </c>
      <c r="B3086" t="str">
        <f>tbl_Facturas[[#This Row],[Factura]] &amp; "|" &amp; tbl_Facturas[[#This Row],[Proyecto OK]] &amp; "|" &amp; TEXT(tbl_Facturas[[#This Row],[Horas o Viaje]],"0.00") &amp; "|" &amp; TEXT(tbl_Facturas[[#This Row],[Costo unitario]],"0.00")</f>
        <v>2678|Evanston|7.25|115.50</v>
      </c>
      <c r="C3086">
        <v>2678</v>
      </c>
      <c r="D3086">
        <v>58</v>
      </c>
      <c r="E3086" t="s">
        <v>12</v>
      </c>
      <c r="G3086" t="s">
        <v>539</v>
      </c>
      <c r="H3086" t="s">
        <v>3180</v>
      </c>
      <c r="I3086" s="134" t="s">
        <v>5312</v>
      </c>
      <c r="J3086" t="s">
        <v>3172</v>
      </c>
      <c r="K3086" t="s">
        <v>3172</v>
      </c>
      <c r="P3086">
        <v>7.25</v>
      </c>
      <c r="Q3086">
        <v>115.5</v>
      </c>
      <c r="R3086">
        <v>837.38</v>
      </c>
      <c r="S3086">
        <f>IFERROR(_xlfn.XLOOKUP(tbl_Facturas[[#This Row],[Key_Fact]],tbl_Manifiestos[Key_Manif],tbl_Manifiestos[Pagado a Broker],0),0)</f>
        <v>778.75875000000008</v>
      </c>
      <c r="T3086">
        <v>2247552.4299999941</v>
      </c>
    </row>
    <row r="3087" spans="1:20" x14ac:dyDescent="0.25">
      <c r="A3087" t="s">
        <v>5841</v>
      </c>
      <c r="B3087" t="str">
        <f>tbl_Facturas[[#This Row],[Factura]] &amp; "|" &amp; tbl_Facturas[[#This Row],[Proyecto OK]] &amp; "|" &amp; TEXT(tbl_Facturas[[#This Row],[Horas o Viaje]],"0.00") &amp; "|" &amp; TEXT(tbl_Facturas[[#This Row],[Costo unitario]],"0.00")</f>
        <v>2678|Evanston|10.50|115.50</v>
      </c>
      <c r="C3087">
        <v>2678</v>
      </c>
      <c r="D3087">
        <v>308</v>
      </c>
      <c r="E3087" t="s">
        <v>16</v>
      </c>
      <c r="G3087" t="s">
        <v>17</v>
      </c>
      <c r="H3087" t="s">
        <v>3181</v>
      </c>
      <c r="I3087" s="134" t="s">
        <v>5312</v>
      </c>
      <c r="J3087" t="s">
        <v>3172</v>
      </c>
      <c r="K3087" t="s">
        <v>3172</v>
      </c>
      <c r="P3087">
        <v>10.5</v>
      </c>
      <c r="Q3087">
        <v>115.5</v>
      </c>
      <c r="R3087">
        <v>1212.75</v>
      </c>
      <c r="S3087">
        <f>IFERROR(_xlfn.XLOOKUP(tbl_Facturas[[#This Row],[Key_Fact]],tbl_Manifiestos[Key_Manif],tbl_Manifiestos[Pagado a Broker],0),0)</f>
        <v>1127.8575000000001</v>
      </c>
      <c r="T3087">
        <v>2248765.1799999941</v>
      </c>
    </row>
    <row r="3088" spans="1:20" x14ac:dyDescent="0.25">
      <c r="A3088" t="s">
        <v>5841</v>
      </c>
      <c r="B3088" t="str">
        <f>tbl_Facturas[[#This Row],[Factura]] &amp; "|" &amp; tbl_Facturas[[#This Row],[Proyecto OK]] &amp; "|" &amp; TEXT(tbl_Facturas[[#This Row],[Horas o Viaje]],"0.00") &amp; "|" &amp; TEXT(tbl_Facturas[[#This Row],[Costo unitario]],"0.00")</f>
        <v>2678|Evanston|10.00|115.50</v>
      </c>
      <c r="C3088">
        <v>2678</v>
      </c>
      <c r="D3088">
        <v>764</v>
      </c>
      <c r="E3088" t="s">
        <v>5354</v>
      </c>
      <c r="G3088" t="s">
        <v>3170</v>
      </c>
      <c r="H3088" t="s">
        <v>3182</v>
      </c>
      <c r="I3088" s="134" t="s">
        <v>5312</v>
      </c>
      <c r="J3088" t="s">
        <v>3172</v>
      </c>
      <c r="K3088" t="s">
        <v>3172</v>
      </c>
      <c r="P3088">
        <v>10</v>
      </c>
      <c r="Q3088">
        <v>115.5</v>
      </c>
      <c r="R3088">
        <v>1155</v>
      </c>
      <c r="S3088">
        <f>IFERROR(_xlfn.XLOOKUP(tbl_Facturas[[#This Row],[Key_Fact]],tbl_Manifiestos[Key_Manif],tbl_Manifiestos[Pagado a Broker],0),0)</f>
        <v>1074.1500000000001</v>
      </c>
      <c r="T3088">
        <v>2249920.1799999941</v>
      </c>
    </row>
    <row r="3089" spans="1:20" x14ac:dyDescent="0.25">
      <c r="A3089" t="s">
        <v>5841</v>
      </c>
      <c r="B3089" t="str">
        <f>tbl_Facturas[[#This Row],[Factura]] &amp; "|" &amp; tbl_Facturas[[#This Row],[Proyecto OK]] &amp; "|" &amp; TEXT(tbl_Facturas[[#This Row],[Horas o Viaje]],"0.00") &amp; "|" &amp; TEXT(tbl_Facturas[[#This Row],[Costo unitario]],"0.00")</f>
        <v>2678|Evanston|9.00|115.50</v>
      </c>
      <c r="C3089">
        <v>2678</v>
      </c>
      <c r="D3089">
        <v>19</v>
      </c>
      <c r="E3089" t="s">
        <v>12</v>
      </c>
      <c r="G3089" t="s">
        <v>24</v>
      </c>
      <c r="H3089" t="s">
        <v>3183</v>
      </c>
      <c r="I3089" s="134" t="s">
        <v>5312</v>
      </c>
      <c r="J3089" t="s">
        <v>3172</v>
      </c>
      <c r="K3089" t="s">
        <v>3172</v>
      </c>
      <c r="P3089">
        <v>9</v>
      </c>
      <c r="Q3089">
        <v>115.5</v>
      </c>
      <c r="R3089">
        <v>1039.5</v>
      </c>
      <c r="S3089">
        <f>IFERROR(_xlfn.XLOOKUP(tbl_Facturas[[#This Row],[Key_Fact]],tbl_Manifiestos[Key_Manif],tbl_Manifiestos[Pagado a Broker],0),0)</f>
        <v>966.73500000000001</v>
      </c>
      <c r="T3089">
        <v>2250959.6799999941</v>
      </c>
    </row>
    <row r="3090" spans="1:20" x14ac:dyDescent="0.25">
      <c r="A3090" t="s">
        <v>5841</v>
      </c>
      <c r="B3090" t="str">
        <f>tbl_Facturas[[#This Row],[Factura]] &amp; "|" &amp; tbl_Facturas[[#This Row],[Proyecto OK]] &amp; "|" &amp; TEXT(tbl_Facturas[[#This Row],[Horas o Viaje]],"0.00") &amp; "|" &amp; TEXT(tbl_Facturas[[#This Row],[Costo unitario]],"0.00")</f>
        <v>2678|Evanston|5.50|115.50</v>
      </c>
      <c r="C3090">
        <v>2678</v>
      </c>
      <c r="D3090">
        <v>54</v>
      </c>
      <c r="E3090" t="s">
        <v>5305</v>
      </c>
      <c r="G3090" t="s">
        <v>479</v>
      </c>
      <c r="H3090" t="s">
        <v>3184</v>
      </c>
      <c r="I3090" s="134" t="s">
        <v>5312</v>
      </c>
      <c r="J3090" t="s">
        <v>3172</v>
      </c>
      <c r="K3090" t="s">
        <v>3172</v>
      </c>
      <c r="P3090">
        <v>5.5</v>
      </c>
      <c r="Q3090">
        <v>115.5</v>
      </c>
      <c r="R3090">
        <v>635.25</v>
      </c>
      <c r="S3090">
        <f>IFERROR(_xlfn.XLOOKUP(tbl_Facturas[[#This Row],[Key_Fact]],tbl_Manifiestos[Key_Manif],tbl_Manifiestos[Pagado a Broker],0),0)</f>
        <v>0</v>
      </c>
      <c r="T3090">
        <v>2251594.9299999941</v>
      </c>
    </row>
    <row r="3091" spans="1:20" x14ac:dyDescent="0.25">
      <c r="A3091" t="s">
        <v>5841</v>
      </c>
      <c r="B3091" t="str">
        <f>tbl_Facturas[[#This Row],[Factura]] &amp; "|" &amp; tbl_Facturas[[#This Row],[Proyecto OK]] &amp; "|" &amp; TEXT(tbl_Facturas[[#This Row],[Horas o Viaje]],"0.00") &amp; "|" &amp; TEXT(tbl_Facturas[[#This Row],[Costo unitario]],"0.00")</f>
        <v>2678|Evanston|11.00|115.50</v>
      </c>
      <c r="C3091">
        <v>2678</v>
      </c>
      <c r="D3091">
        <v>82</v>
      </c>
      <c r="E3091" t="s">
        <v>12</v>
      </c>
      <c r="G3091" t="s">
        <v>792</v>
      </c>
      <c r="H3091" t="s">
        <v>3185</v>
      </c>
      <c r="I3091" s="134" t="s">
        <v>5312</v>
      </c>
      <c r="J3091" t="s">
        <v>3172</v>
      </c>
      <c r="K3091" t="s">
        <v>3172</v>
      </c>
      <c r="P3091">
        <v>11</v>
      </c>
      <c r="Q3091">
        <v>115.5</v>
      </c>
      <c r="R3091">
        <v>1270.5</v>
      </c>
      <c r="S3091">
        <f>IFERROR(_xlfn.XLOOKUP(tbl_Facturas[[#This Row],[Key_Fact]],tbl_Manifiestos[Key_Manif],tbl_Manifiestos[Pagado a Broker],0),0)</f>
        <v>1181.5650000000001</v>
      </c>
      <c r="T3091">
        <v>2252865.4299999941</v>
      </c>
    </row>
    <row r="3092" spans="1:20" x14ac:dyDescent="0.25">
      <c r="A3092" t="s">
        <v>5841</v>
      </c>
      <c r="B3092" t="str">
        <f>tbl_Facturas[[#This Row],[Factura]] &amp; "|" &amp; tbl_Facturas[[#This Row],[Proyecto OK]] &amp; "|" &amp; TEXT(tbl_Facturas[[#This Row],[Horas o Viaje]],"0.00") &amp; "|" &amp; TEXT(tbl_Facturas[[#This Row],[Costo unitario]],"0.00")</f>
        <v>2678|Evanston|10.00|115.50</v>
      </c>
      <c r="C3092">
        <v>2678</v>
      </c>
      <c r="D3092">
        <v>308</v>
      </c>
      <c r="E3092" t="s">
        <v>16</v>
      </c>
      <c r="G3092" t="s">
        <v>17</v>
      </c>
      <c r="H3092" t="s">
        <v>3186</v>
      </c>
      <c r="I3092" s="134" t="s">
        <v>5312</v>
      </c>
      <c r="J3092" t="s">
        <v>3172</v>
      </c>
      <c r="K3092" t="s">
        <v>3172</v>
      </c>
      <c r="P3092">
        <v>10</v>
      </c>
      <c r="Q3092">
        <v>115.5</v>
      </c>
      <c r="R3092">
        <v>1155</v>
      </c>
      <c r="S3092">
        <f>IFERROR(_xlfn.XLOOKUP(tbl_Facturas[[#This Row],[Key_Fact]],tbl_Manifiestos[Key_Manif],tbl_Manifiestos[Pagado a Broker],0),0)</f>
        <v>1074.1500000000001</v>
      </c>
      <c r="T3092">
        <v>2254020.4299999941</v>
      </c>
    </row>
    <row r="3093" spans="1:20" x14ac:dyDescent="0.25">
      <c r="A3093" t="s">
        <v>5841</v>
      </c>
      <c r="B3093" t="str">
        <f>tbl_Facturas[[#This Row],[Factura]] &amp; "|" &amp; tbl_Facturas[[#This Row],[Proyecto OK]] &amp; "|" &amp; TEXT(tbl_Facturas[[#This Row],[Horas o Viaje]],"0.00") &amp; "|" &amp; TEXT(tbl_Facturas[[#This Row],[Costo unitario]],"0.00")</f>
        <v>2678|Evanston|7.50|115.50</v>
      </c>
      <c r="C3093">
        <v>2678</v>
      </c>
      <c r="D3093">
        <v>229</v>
      </c>
      <c r="E3093" t="s">
        <v>5309</v>
      </c>
      <c r="G3093" t="s">
        <v>1235</v>
      </c>
      <c r="H3093" t="s">
        <v>3187</v>
      </c>
      <c r="I3093" s="134" t="s">
        <v>5312</v>
      </c>
      <c r="J3093" t="s">
        <v>3172</v>
      </c>
      <c r="K3093" t="s">
        <v>3172</v>
      </c>
      <c r="P3093">
        <v>7.5</v>
      </c>
      <c r="Q3093">
        <v>115.5</v>
      </c>
      <c r="R3093">
        <v>866.25</v>
      </c>
      <c r="S3093">
        <f>IFERROR(_xlfn.XLOOKUP(tbl_Facturas[[#This Row],[Key_Fact]],tbl_Manifiestos[Key_Manif],tbl_Manifiestos[Pagado a Broker],0),0)</f>
        <v>805.61250000000007</v>
      </c>
      <c r="T3093">
        <v>2254886.6799999941</v>
      </c>
    </row>
    <row r="3094" spans="1:20" x14ac:dyDescent="0.25">
      <c r="A3094" t="s">
        <v>5841</v>
      </c>
      <c r="B3094" t="str">
        <f>tbl_Facturas[[#This Row],[Factura]] &amp; "|" &amp; tbl_Facturas[[#This Row],[Proyecto OK]] &amp; "|" &amp; TEXT(tbl_Facturas[[#This Row],[Horas o Viaje]],"0.00") &amp; "|" &amp; TEXT(tbl_Facturas[[#This Row],[Costo unitario]],"0.00")</f>
        <v>2678|Evanston|7.50|115.50</v>
      </c>
      <c r="C3094">
        <v>2678</v>
      </c>
      <c r="D3094">
        <v>617</v>
      </c>
      <c r="E3094" t="s">
        <v>27</v>
      </c>
      <c r="G3094" t="s">
        <v>36</v>
      </c>
      <c r="H3094" t="s">
        <v>3188</v>
      </c>
      <c r="I3094" s="134" t="s">
        <v>5312</v>
      </c>
      <c r="J3094" t="s">
        <v>3172</v>
      </c>
      <c r="K3094" t="s">
        <v>3172</v>
      </c>
      <c r="P3094">
        <v>7.5</v>
      </c>
      <c r="Q3094">
        <v>115.5</v>
      </c>
      <c r="R3094">
        <v>866.25</v>
      </c>
      <c r="S3094">
        <f>IFERROR(_xlfn.XLOOKUP(tbl_Facturas[[#This Row],[Key_Fact]],tbl_Manifiestos[Key_Manif],tbl_Manifiestos[Pagado a Broker],0),0)</f>
        <v>805.61250000000007</v>
      </c>
      <c r="T3094">
        <v>2255752.9299999941</v>
      </c>
    </row>
    <row r="3095" spans="1:20" x14ac:dyDescent="0.25">
      <c r="A3095" t="s">
        <v>5841</v>
      </c>
      <c r="B3095" t="str">
        <f>tbl_Facturas[[#This Row],[Factura]] &amp; "|" &amp; tbl_Facturas[[#This Row],[Proyecto OK]] &amp; "|" &amp; TEXT(tbl_Facturas[[#This Row],[Horas o Viaje]],"0.00") &amp; "|" &amp; TEXT(tbl_Facturas[[#This Row],[Costo unitario]],"0.00")</f>
        <v>2678|Evanston|9.00|115.50</v>
      </c>
      <c r="C3095">
        <v>2678</v>
      </c>
      <c r="D3095">
        <v>92</v>
      </c>
      <c r="E3095" t="s">
        <v>5351</v>
      </c>
      <c r="G3095" t="s">
        <v>3060</v>
      </c>
      <c r="H3095" t="s">
        <v>3189</v>
      </c>
      <c r="I3095" s="134" t="s">
        <v>5312</v>
      </c>
      <c r="J3095" t="s">
        <v>3172</v>
      </c>
      <c r="K3095" t="s">
        <v>3172</v>
      </c>
      <c r="P3095">
        <v>9</v>
      </c>
      <c r="Q3095">
        <v>115.5</v>
      </c>
      <c r="R3095">
        <v>1039.5</v>
      </c>
      <c r="S3095">
        <f>IFERROR(_xlfn.XLOOKUP(tbl_Facturas[[#This Row],[Key_Fact]],tbl_Manifiestos[Key_Manif],tbl_Manifiestos[Pagado a Broker],0),0)</f>
        <v>966.73500000000001</v>
      </c>
      <c r="T3095">
        <v>2256792.4299999941</v>
      </c>
    </row>
    <row r="3096" spans="1:20" x14ac:dyDescent="0.25">
      <c r="A3096" t="s">
        <v>5841</v>
      </c>
      <c r="B3096" t="str">
        <f>tbl_Facturas[[#This Row],[Factura]] &amp; "|" &amp; tbl_Facturas[[#This Row],[Proyecto OK]] &amp; "|" &amp; TEXT(tbl_Facturas[[#This Row],[Horas o Viaje]],"0.00") &amp; "|" &amp; TEXT(tbl_Facturas[[#This Row],[Costo unitario]],"0.00")</f>
        <v>2679|Lead Replacement Service|9.50|110.00</v>
      </c>
      <c r="C3096">
        <v>2679</v>
      </c>
      <c r="D3096">
        <v>708</v>
      </c>
      <c r="E3096" t="s">
        <v>27</v>
      </c>
      <c r="G3096" t="s">
        <v>841</v>
      </c>
      <c r="H3096" t="s">
        <v>3190</v>
      </c>
      <c r="I3096" s="134" t="s">
        <v>5306</v>
      </c>
      <c r="J3096" t="s">
        <v>30</v>
      </c>
      <c r="K3096" t="s">
        <v>5903</v>
      </c>
      <c r="L3096">
        <v>3347</v>
      </c>
      <c r="P3096">
        <v>9.5</v>
      </c>
      <c r="Q3096">
        <v>110</v>
      </c>
      <c r="R3096">
        <v>1045</v>
      </c>
      <c r="S3096">
        <f>IFERROR(_xlfn.XLOOKUP(tbl_Facturas[[#This Row],[Key_Fact]],tbl_Manifiestos[Key_Manif],tbl_Manifiestos[Pagado a Broker],0),0)</f>
        <v>971.85</v>
      </c>
      <c r="T3096">
        <v>2257837.4299999941</v>
      </c>
    </row>
    <row r="3097" spans="1:20" x14ac:dyDescent="0.25">
      <c r="A3097" t="s">
        <v>5841</v>
      </c>
      <c r="B3097" t="str">
        <f>tbl_Facturas[[#This Row],[Factura]] &amp; "|" &amp; tbl_Facturas[[#This Row],[Proyecto OK]] &amp; "|" &amp; TEXT(tbl_Facturas[[#This Row],[Horas o Viaje]],"0.00") &amp; "|" &amp; TEXT(tbl_Facturas[[#This Row],[Costo unitario]],"0.00")</f>
        <v>2679|Lead Replacement Service|11.50|110.00</v>
      </c>
      <c r="C3097">
        <v>2679</v>
      </c>
      <c r="D3097">
        <v>708</v>
      </c>
      <c r="E3097" t="s">
        <v>27</v>
      </c>
      <c r="G3097" t="s">
        <v>841</v>
      </c>
      <c r="H3097" t="s">
        <v>3191</v>
      </c>
      <c r="I3097" s="134" t="s">
        <v>5306</v>
      </c>
      <c r="J3097" t="s">
        <v>30</v>
      </c>
      <c r="K3097" t="s">
        <v>5903</v>
      </c>
      <c r="L3097">
        <v>3347</v>
      </c>
      <c r="P3097">
        <v>11.5</v>
      </c>
      <c r="Q3097">
        <v>110</v>
      </c>
      <c r="R3097">
        <v>1265</v>
      </c>
      <c r="S3097">
        <f>IFERROR(_xlfn.XLOOKUP(tbl_Facturas[[#This Row],[Key_Fact]],tbl_Manifiestos[Key_Manif],tbl_Manifiestos[Pagado a Broker],0),0)</f>
        <v>1176.45</v>
      </c>
      <c r="T3097">
        <v>2259102.4299999941</v>
      </c>
    </row>
    <row r="3098" spans="1:20" x14ac:dyDescent="0.25">
      <c r="A3098" t="s">
        <v>5841</v>
      </c>
      <c r="B3098" t="str">
        <f>tbl_Facturas[[#This Row],[Factura]] &amp; "|" &amp; tbl_Facturas[[#This Row],[Proyecto OK]] &amp; "|" &amp; TEXT(tbl_Facturas[[#This Row],[Horas o Viaje]],"0.00") &amp; "|" &amp; TEXT(tbl_Facturas[[#This Row],[Costo unitario]],"0.00")</f>
        <v>2680|Lead Replacement Service|12.50|110.00</v>
      </c>
      <c r="C3098">
        <v>2680</v>
      </c>
      <c r="D3098">
        <v>708</v>
      </c>
      <c r="E3098" t="s">
        <v>27</v>
      </c>
      <c r="G3098" t="s">
        <v>841</v>
      </c>
      <c r="H3098" t="s">
        <v>3192</v>
      </c>
      <c r="I3098" s="134" t="s">
        <v>5306</v>
      </c>
      <c r="J3098" t="s">
        <v>775</v>
      </c>
      <c r="K3098" t="s">
        <v>5903</v>
      </c>
      <c r="L3098">
        <v>3351</v>
      </c>
      <c r="P3098">
        <v>12.5</v>
      </c>
      <c r="Q3098">
        <v>110</v>
      </c>
      <c r="R3098">
        <v>1375</v>
      </c>
      <c r="S3098">
        <f>IFERROR(_xlfn.XLOOKUP(tbl_Facturas[[#This Row],[Key_Fact]],tbl_Manifiestos[Key_Manif],tbl_Manifiestos[Pagado a Broker],0),0)</f>
        <v>1278.75</v>
      </c>
      <c r="T3098">
        <v>2260477.4299999941</v>
      </c>
    </row>
    <row r="3099" spans="1:20" x14ac:dyDescent="0.25">
      <c r="A3099" t="s">
        <v>5841</v>
      </c>
      <c r="B3099" t="str">
        <f>tbl_Facturas[[#This Row],[Factura]] &amp; "|" &amp; tbl_Facturas[[#This Row],[Proyecto OK]] &amp; "|" &amp; TEXT(tbl_Facturas[[#This Row],[Horas o Viaje]],"0.00") &amp; "|" &amp; TEXT(tbl_Facturas[[#This Row],[Costo unitario]],"0.00")</f>
        <v>2680|Lead Replacement Service|13.50|110.00</v>
      </c>
      <c r="C3099">
        <v>2680</v>
      </c>
      <c r="D3099">
        <v>58</v>
      </c>
      <c r="E3099" t="s">
        <v>12</v>
      </c>
      <c r="G3099" t="s">
        <v>539</v>
      </c>
      <c r="H3099" t="s">
        <v>3193</v>
      </c>
      <c r="I3099" s="134" t="s">
        <v>5306</v>
      </c>
      <c r="J3099" t="s">
        <v>775</v>
      </c>
      <c r="K3099" t="s">
        <v>5903</v>
      </c>
      <c r="L3099">
        <v>3351</v>
      </c>
      <c r="P3099">
        <v>13.5</v>
      </c>
      <c r="Q3099">
        <v>110</v>
      </c>
      <c r="R3099">
        <v>1485</v>
      </c>
      <c r="S3099">
        <f>IFERROR(_xlfn.XLOOKUP(tbl_Facturas[[#This Row],[Key_Fact]],tbl_Manifiestos[Key_Manif],tbl_Manifiestos[Pagado a Broker],0),0)</f>
        <v>1381.0500000000002</v>
      </c>
      <c r="T3099">
        <v>2261962.4299999941</v>
      </c>
    </row>
    <row r="3100" spans="1:20" x14ac:dyDescent="0.25">
      <c r="A3100" t="s">
        <v>5841</v>
      </c>
      <c r="B3100" t="str">
        <f>tbl_Facturas[[#This Row],[Factura]] &amp; "|" &amp; tbl_Facturas[[#This Row],[Proyecto OK]] &amp; "|" &amp; TEXT(tbl_Facturas[[#This Row],[Horas o Viaje]],"0.00") &amp; "|" &amp; TEXT(tbl_Facturas[[#This Row],[Costo unitario]],"0.00")</f>
        <v>2680|Lead Replacement Service|12.50|110.00</v>
      </c>
      <c r="C3100">
        <v>2680</v>
      </c>
      <c r="D3100">
        <v>708</v>
      </c>
      <c r="E3100" t="s">
        <v>27</v>
      </c>
      <c r="G3100" t="s">
        <v>841</v>
      </c>
      <c r="H3100" t="s">
        <v>3194</v>
      </c>
      <c r="I3100" s="134" t="s">
        <v>5306</v>
      </c>
      <c r="J3100" t="s">
        <v>775</v>
      </c>
      <c r="K3100" t="s">
        <v>5903</v>
      </c>
      <c r="L3100">
        <v>3351</v>
      </c>
      <c r="P3100">
        <v>12.5</v>
      </c>
      <c r="Q3100">
        <v>110</v>
      </c>
      <c r="R3100">
        <v>1375</v>
      </c>
      <c r="S3100">
        <f>IFERROR(_xlfn.XLOOKUP(tbl_Facturas[[#This Row],[Key_Fact]],tbl_Manifiestos[Key_Manif],tbl_Manifiestos[Pagado a Broker],0),0)</f>
        <v>1278.75</v>
      </c>
      <c r="T3100">
        <v>2263337.4299999941</v>
      </c>
    </row>
    <row r="3101" spans="1:20" x14ac:dyDescent="0.25">
      <c r="A3101" t="s">
        <v>5841</v>
      </c>
      <c r="B3101" t="str">
        <f>tbl_Facturas[[#This Row],[Factura]] &amp; "|" &amp; tbl_Facturas[[#This Row],[Proyecto OK]] &amp; "|" &amp; TEXT(tbl_Facturas[[#This Row],[Horas o Viaje]],"0.00") &amp; "|" &amp; TEXT(tbl_Facturas[[#This Row],[Costo unitario]],"0.00")</f>
        <v>2680|Lead Replacement Service|10.00|110.00</v>
      </c>
      <c r="C3101">
        <v>2680</v>
      </c>
      <c r="D3101">
        <v>58</v>
      </c>
      <c r="E3101" t="s">
        <v>12</v>
      </c>
      <c r="G3101" t="s">
        <v>539</v>
      </c>
      <c r="H3101" t="s">
        <v>3195</v>
      </c>
      <c r="I3101" s="134" t="s">
        <v>5306</v>
      </c>
      <c r="J3101" t="s">
        <v>775</v>
      </c>
      <c r="K3101" t="s">
        <v>5903</v>
      </c>
      <c r="L3101">
        <v>3351</v>
      </c>
      <c r="P3101">
        <v>10</v>
      </c>
      <c r="Q3101">
        <v>110</v>
      </c>
      <c r="R3101">
        <v>1100</v>
      </c>
      <c r="S3101">
        <f>IFERROR(_xlfn.XLOOKUP(tbl_Facturas[[#This Row],[Key_Fact]],tbl_Manifiestos[Key_Manif],tbl_Manifiestos[Pagado a Broker],0),0)</f>
        <v>1023</v>
      </c>
      <c r="T3101">
        <v>2264437.4299999941</v>
      </c>
    </row>
    <row r="3102" spans="1:20" x14ac:dyDescent="0.25">
      <c r="A3102" t="s">
        <v>5841</v>
      </c>
      <c r="B3102" t="str">
        <f>tbl_Facturas[[#This Row],[Factura]] &amp; "|" &amp; tbl_Facturas[[#This Row],[Proyecto OK]] &amp; "|" &amp; TEXT(tbl_Facturas[[#This Row],[Horas o Viaje]],"0.00") &amp; "|" &amp; TEXT(tbl_Facturas[[#This Row],[Costo unitario]],"0.00")</f>
        <v>2680|Lead Replacement Service|11.00|110.00</v>
      </c>
      <c r="C3102">
        <v>2680</v>
      </c>
      <c r="D3102">
        <v>708</v>
      </c>
      <c r="E3102" t="s">
        <v>27</v>
      </c>
      <c r="G3102" t="s">
        <v>841</v>
      </c>
      <c r="H3102" t="s">
        <v>3196</v>
      </c>
      <c r="I3102" s="134" t="s">
        <v>5306</v>
      </c>
      <c r="J3102" t="s">
        <v>775</v>
      </c>
      <c r="K3102" t="s">
        <v>5903</v>
      </c>
      <c r="L3102">
        <v>3351</v>
      </c>
      <c r="P3102">
        <v>11</v>
      </c>
      <c r="Q3102">
        <v>110</v>
      </c>
      <c r="R3102">
        <v>1210</v>
      </c>
      <c r="S3102">
        <f>IFERROR(_xlfn.XLOOKUP(tbl_Facturas[[#This Row],[Key_Fact]],tbl_Manifiestos[Key_Manif],tbl_Manifiestos[Pagado a Broker],0),0)</f>
        <v>1125.3</v>
      </c>
      <c r="T3102">
        <v>2265647.4299999941</v>
      </c>
    </row>
    <row r="3103" spans="1:20" x14ac:dyDescent="0.25">
      <c r="A3103" t="s">
        <v>5841</v>
      </c>
      <c r="B3103" t="str">
        <f>tbl_Facturas[[#This Row],[Factura]] &amp; "|" &amp; tbl_Facturas[[#This Row],[Proyecto OK]] &amp; "|" &amp; TEXT(tbl_Facturas[[#This Row],[Horas o Viaje]],"0.00") &amp; "|" &amp; TEXT(tbl_Facturas[[#This Row],[Costo unitario]],"0.00")</f>
        <v>2680|Lead Replacement Service|9.00|110.00</v>
      </c>
      <c r="C3103">
        <v>2680</v>
      </c>
      <c r="D3103">
        <v>58</v>
      </c>
      <c r="E3103" t="s">
        <v>12</v>
      </c>
      <c r="G3103" t="s">
        <v>539</v>
      </c>
      <c r="H3103" t="s">
        <v>3197</v>
      </c>
      <c r="I3103" s="134" t="s">
        <v>5306</v>
      </c>
      <c r="J3103" t="s">
        <v>775</v>
      </c>
      <c r="K3103" t="s">
        <v>5903</v>
      </c>
      <c r="L3103">
        <v>3351</v>
      </c>
      <c r="P3103">
        <v>9</v>
      </c>
      <c r="Q3103">
        <v>110</v>
      </c>
      <c r="R3103">
        <v>990</v>
      </c>
      <c r="S3103">
        <f>IFERROR(_xlfn.XLOOKUP(tbl_Facturas[[#This Row],[Key_Fact]],tbl_Manifiestos[Key_Manif],tbl_Manifiestos[Pagado a Broker],0),0)</f>
        <v>920.7</v>
      </c>
      <c r="T3103">
        <v>2266637.4299999941</v>
      </c>
    </row>
    <row r="3104" spans="1:20" x14ac:dyDescent="0.25">
      <c r="A3104" t="s">
        <v>5841</v>
      </c>
      <c r="B3104" t="str">
        <f>tbl_Facturas[[#This Row],[Factura]] &amp; "|" &amp; tbl_Facturas[[#This Row],[Proyecto OK]] &amp; "|" &amp; TEXT(tbl_Facturas[[#This Row],[Horas o Viaje]],"0.00") &amp; "|" &amp; TEXT(tbl_Facturas[[#This Row],[Costo unitario]],"0.00")</f>
        <v>2681|Lead Replacement Service|8.00|110.00</v>
      </c>
      <c r="C3104">
        <v>2681</v>
      </c>
      <c r="D3104">
        <v>82</v>
      </c>
      <c r="E3104" t="s">
        <v>12</v>
      </c>
      <c r="G3104" t="s">
        <v>792</v>
      </c>
      <c r="H3104" t="s">
        <v>3198</v>
      </c>
      <c r="I3104" s="134" t="s">
        <v>5306</v>
      </c>
      <c r="J3104" t="s">
        <v>828</v>
      </c>
      <c r="K3104" t="s">
        <v>5903</v>
      </c>
      <c r="L3104">
        <v>3365</v>
      </c>
      <c r="P3104">
        <v>8</v>
      </c>
      <c r="Q3104">
        <v>110</v>
      </c>
      <c r="R3104">
        <v>880</v>
      </c>
      <c r="S3104">
        <f>IFERROR(_xlfn.XLOOKUP(tbl_Facturas[[#This Row],[Key_Fact]],tbl_Manifiestos[Key_Manif],tbl_Manifiestos[Pagado a Broker],0),0)</f>
        <v>818.40000000000009</v>
      </c>
      <c r="T3104">
        <v>2267517.4299999941</v>
      </c>
    </row>
    <row r="3105" spans="1:20" x14ac:dyDescent="0.25">
      <c r="A3105" t="s">
        <v>5841</v>
      </c>
      <c r="B3105" t="str">
        <f>tbl_Facturas[[#This Row],[Factura]] &amp; "|" &amp; tbl_Facturas[[#This Row],[Proyecto OK]] &amp; "|" &amp; TEXT(tbl_Facturas[[#This Row],[Horas o Viaje]],"0.00") &amp; "|" &amp; TEXT(tbl_Facturas[[#This Row],[Costo unitario]],"0.00")</f>
        <v>2681|Lead Replacement Service|8.00|110.00</v>
      </c>
      <c r="C3105">
        <v>2681</v>
      </c>
      <c r="D3105">
        <v>515</v>
      </c>
      <c r="E3105" t="s">
        <v>27</v>
      </c>
      <c r="G3105" t="s">
        <v>54</v>
      </c>
      <c r="H3105" t="s">
        <v>3199</v>
      </c>
      <c r="I3105" s="134" t="s">
        <v>5306</v>
      </c>
      <c r="J3105" t="s">
        <v>828</v>
      </c>
      <c r="K3105" t="s">
        <v>5903</v>
      </c>
      <c r="L3105">
        <v>3365</v>
      </c>
      <c r="P3105">
        <v>8</v>
      </c>
      <c r="Q3105">
        <v>110</v>
      </c>
      <c r="R3105">
        <v>880</v>
      </c>
      <c r="S3105">
        <f>IFERROR(_xlfn.XLOOKUP(tbl_Facturas[[#This Row],[Key_Fact]],tbl_Manifiestos[Key_Manif],tbl_Manifiestos[Pagado a Broker],0),0)</f>
        <v>818.40000000000009</v>
      </c>
      <c r="T3105">
        <v>2268397.4299999941</v>
      </c>
    </row>
    <row r="3106" spans="1:20" x14ac:dyDescent="0.25">
      <c r="A3106" t="s">
        <v>5841</v>
      </c>
      <c r="B3106" t="str">
        <f>tbl_Facturas[[#This Row],[Factura]] &amp; "|" &amp; tbl_Facturas[[#This Row],[Proyecto OK]] &amp; "|" &amp; TEXT(tbl_Facturas[[#This Row],[Horas o Viaje]],"0.00") &amp; "|" &amp; TEXT(tbl_Facturas[[#This Row],[Costo unitario]],"0.00")</f>
        <v>2681|Lead Replacement Service|8.00|110.00</v>
      </c>
      <c r="C3106">
        <v>2681</v>
      </c>
      <c r="D3106">
        <v>82</v>
      </c>
      <c r="E3106" t="s">
        <v>12</v>
      </c>
      <c r="G3106" t="s">
        <v>792</v>
      </c>
      <c r="H3106" t="s">
        <v>3200</v>
      </c>
      <c r="I3106" s="134" t="s">
        <v>5306</v>
      </c>
      <c r="J3106" t="s">
        <v>828</v>
      </c>
      <c r="K3106" t="s">
        <v>5903</v>
      </c>
      <c r="L3106">
        <v>3365</v>
      </c>
      <c r="P3106">
        <v>8</v>
      </c>
      <c r="Q3106">
        <v>110</v>
      </c>
      <c r="R3106">
        <v>880</v>
      </c>
      <c r="S3106">
        <f>IFERROR(_xlfn.XLOOKUP(tbl_Facturas[[#This Row],[Key_Fact]],tbl_Manifiestos[Key_Manif],tbl_Manifiestos[Pagado a Broker],0),0)</f>
        <v>818.40000000000009</v>
      </c>
      <c r="T3106">
        <v>2269277.4299999941</v>
      </c>
    </row>
    <row r="3107" spans="1:20" x14ac:dyDescent="0.25">
      <c r="A3107" t="s">
        <v>5841</v>
      </c>
      <c r="B3107" t="str">
        <f>tbl_Facturas[[#This Row],[Factura]] &amp; "|" &amp; tbl_Facturas[[#This Row],[Proyecto OK]] &amp; "|" &amp; TEXT(tbl_Facturas[[#This Row],[Horas o Viaje]],"0.00") &amp; "|" &amp; TEXT(tbl_Facturas[[#This Row],[Costo unitario]],"0.00")</f>
        <v>2681|Lead Replacement Service|8.00|110.00</v>
      </c>
      <c r="C3107">
        <v>2681</v>
      </c>
      <c r="D3107">
        <v>515</v>
      </c>
      <c r="E3107" t="s">
        <v>27</v>
      </c>
      <c r="G3107" t="s">
        <v>54</v>
      </c>
      <c r="H3107" t="s">
        <v>3201</v>
      </c>
      <c r="I3107" s="134" t="s">
        <v>5306</v>
      </c>
      <c r="J3107" t="s">
        <v>828</v>
      </c>
      <c r="K3107" t="s">
        <v>5903</v>
      </c>
      <c r="L3107">
        <v>3365</v>
      </c>
      <c r="P3107">
        <v>8</v>
      </c>
      <c r="Q3107">
        <v>110</v>
      </c>
      <c r="R3107">
        <v>880</v>
      </c>
      <c r="S3107">
        <f>IFERROR(_xlfn.XLOOKUP(tbl_Facturas[[#This Row],[Key_Fact]],tbl_Manifiestos[Key_Manif],tbl_Manifiestos[Pagado a Broker],0),0)</f>
        <v>818.40000000000009</v>
      </c>
      <c r="T3107">
        <v>2270157.4299999941</v>
      </c>
    </row>
    <row r="3108" spans="1:20" x14ac:dyDescent="0.25">
      <c r="A3108" t="s">
        <v>5841</v>
      </c>
      <c r="B3108" t="str">
        <f>tbl_Facturas[[#This Row],[Factura]] &amp; "|" &amp; tbl_Facturas[[#This Row],[Proyecto OK]] &amp; "|" &amp; TEXT(tbl_Facturas[[#This Row],[Horas o Viaje]],"0.00") &amp; "|" &amp; TEXT(tbl_Facturas[[#This Row],[Costo unitario]],"0.00")</f>
        <v>2681|Lead Replacement Service|8.50|110.00</v>
      </c>
      <c r="C3108">
        <v>2681</v>
      </c>
      <c r="D3108">
        <v>67</v>
      </c>
      <c r="E3108" t="s">
        <v>27</v>
      </c>
      <c r="G3108" t="s">
        <v>28</v>
      </c>
      <c r="H3108" t="s">
        <v>3202</v>
      </c>
      <c r="I3108" s="134" t="s">
        <v>5306</v>
      </c>
      <c r="J3108" t="s">
        <v>828</v>
      </c>
      <c r="K3108" t="s">
        <v>5903</v>
      </c>
      <c r="L3108">
        <v>3365</v>
      </c>
      <c r="P3108">
        <v>8.5</v>
      </c>
      <c r="Q3108">
        <v>110</v>
      </c>
      <c r="R3108">
        <v>935</v>
      </c>
      <c r="S3108">
        <f>IFERROR(_xlfn.XLOOKUP(tbl_Facturas[[#This Row],[Key_Fact]],tbl_Manifiestos[Key_Manif],tbl_Manifiestos[Pagado a Broker],0),0)</f>
        <v>869.55000000000007</v>
      </c>
      <c r="T3108">
        <v>2271092.4299999941</v>
      </c>
    </row>
    <row r="3109" spans="1:20" x14ac:dyDescent="0.25">
      <c r="A3109" t="s">
        <v>5841</v>
      </c>
      <c r="B3109" t="str">
        <f>tbl_Facturas[[#This Row],[Factura]] &amp; "|" &amp; tbl_Facturas[[#This Row],[Proyecto OK]] &amp; "|" &amp; TEXT(tbl_Facturas[[#This Row],[Horas o Viaje]],"0.00") &amp; "|" &amp; TEXT(tbl_Facturas[[#This Row],[Costo unitario]],"0.00")</f>
        <v>2681|Lead Replacement Service|8.00|110.00</v>
      </c>
      <c r="C3109">
        <v>2681</v>
      </c>
      <c r="D3109">
        <v>198</v>
      </c>
      <c r="E3109" t="s">
        <v>5916</v>
      </c>
      <c r="G3109" t="s">
        <v>31</v>
      </c>
      <c r="H3109" t="s">
        <v>3203</v>
      </c>
      <c r="I3109" s="134" t="s">
        <v>5306</v>
      </c>
      <c r="J3109" t="s">
        <v>828</v>
      </c>
      <c r="K3109" t="s">
        <v>5903</v>
      </c>
      <c r="L3109">
        <v>3365</v>
      </c>
      <c r="P3109">
        <v>8</v>
      </c>
      <c r="Q3109">
        <v>110</v>
      </c>
      <c r="R3109">
        <v>880</v>
      </c>
      <c r="S3109">
        <f>IFERROR(_xlfn.XLOOKUP(tbl_Facturas[[#This Row],[Key_Fact]],tbl_Manifiestos[Key_Manif],tbl_Manifiestos[Pagado a Broker],0),0)</f>
        <v>818.40000000000009</v>
      </c>
      <c r="T3109">
        <v>2271972.4299999941</v>
      </c>
    </row>
    <row r="3110" spans="1:20" x14ac:dyDescent="0.25">
      <c r="A3110" t="s">
        <v>5841</v>
      </c>
      <c r="B3110" t="str">
        <f>tbl_Facturas[[#This Row],[Factura]] &amp; "|" &amp; tbl_Facturas[[#This Row],[Proyecto OK]] &amp; "|" &amp; TEXT(tbl_Facturas[[#This Row],[Horas o Viaje]],"0.00") &amp; "|" &amp; TEXT(tbl_Facturas[[#This Row],[Costo unitario]],"0.00")</f>
        <v>2681|Lead Replacement Service|9.00|110.00</v>
      </c>
      <c r="C3110">
        <v>2681</v>
      </c>
      <c r="D3110">
        <v>82</v>
      </c>
      <c r="E3110" t="s">
        <v>12</v>
      </c>
      <c r="G3110" t="s">
        <v>792</v>
      </c>
      <c r="H3110" t="s">
        <v>3204</v>
      </c>
      <c r="I3110" s="134" t="s">
        <v>5306</v>
      </c>
      <c r="J3110" t="s">
        <v>828</v>
      </c>
      <c r="K3110" t="s">
        <v>5903</v>
      </c>
      <c r="L3110">
        <v>3365</v>
      </c>
      <c r="P3110">
        <v>9</v>
      </c>
      <c r="Q3110">
        <v>110</v>
      </c>
      <c r="R3110">
        <v>990</v>
      </c>
      <c r="S3110">
        <f>IFERROR(_xlfn.XLOOKUP(tbl_Facturas[[#This Row],[Key_Fact]],tbl_Manifiestos[Key_Manif],tbl_Manifiestos[Pagado a Broker],0),0)</f>
        <v>920.7</v>
      </c>
      <c r="T3110">
        <v>2272962.4299999941</v>
      </c>
    </row>
    <row r="3111" spans="1:20" x14ac:dyDescent="0.25">
      <c r="A3111" t="s">
        <v>5841</v>
      </c>
      <c r="B3111" t="str">
        <f>tbl_Facturas[[#This Row],[Factura]] &amp; "|" &amp; tbl_Facturas[[#This Row],[Proyecto OK]] &amp; "|" &amp; TEXT(tbl_Facturas[[#This Row],[Horas o Viaje]],"0.00") &amp; "|" &amp; TEXT(tbl_Facturas[[#This Row],[Costo unitario]],"0.00")</f>
        <v>2681|Lead Replacement Service|8.00|110.00</v>
      </c>
      <c r="C3111">
        <v>2681</v>
      </c>
      <c r="D3111">
        <v>67</v>
      </c>
      <c r="E3111" t="s">
        <v>27</v>
      </c>
      <c r="G3111" t="s">
        <v>28</v>
      </c>
      <c r="H3111" t="s">
        <v>3205</v>
      </c>
      <c r="I3111" s="134" t="s">
        <v>5306</v>
      </c>
      <c r="J3111" t="s">
        <v>828</v>
      </c>
      <c r="K3111" t="s">
        <v>5903</v>
      </c>
      <c r="L3111">
        <v>3365</v>
      </c>
      <c r="P3111">
        <v>8</v>
      </c>
      <c r="Q3111">
        <v>110</v>
      </c>
      <c r="R3111">
        <v>880</v>
      </c>
      <c r="S3111">
        <f>IFERROR(_xlfn.XLOOKUP(tbl_Facturas[[#This Row],[Key_Fact]],tbl_Manifiestos[Key_Manif],tbl_Manifiestos[Pagado a Broker],0),0)</f>
        <v>818.40000000000009</v>
      </c>
      <c r="T3111">
        <v>2273842.4299999941</v>
      </c>
    </row>
    <row r="3112" spans="1:20" x14ac:dyDescent="0.25">
      <c r="A3112" t="s">
        <v>5841</v>
      </c>
      <c r="B3112" t="str">
        <f>tbl_Facturas[[#This Row],[Factura]] &amp; "|" &amp; tbl_Facturas[[#This Row],[Proyecto OK]] &amp; "|" &amp; TEXT(tbl_Facturas[[#This Row],[Horas o Viaje]],"0.00") &amp; "|" &amp; TEXT(tbl_Facturas[[#This Row],[Costo unitario]],"0.00")</f>
        <v>2681|Lead Replacement Service|9.00|110.00</v>
      </c>
      <c r="C3112">
        <v>2681</v>
      </c>
      <c r="D3112">
        <v>67</v>
      </c>
      <c r="E3112" t="s">
        <v>27</v>
      </c>
      <c r="G3112" t="s">
        <v>28</v>
      </c>
      <c r="H3112" t="s">
        <v>3206</v>
      </c>
      <c r="I3112" s="134" t="s">
        <v>5306</v>
      </c>
      <c r="J3112" t="s">
        <v>828</v>
      </c>
      <c r="K3112" t="s">
        <v>5903</v>
      </c>
      <c r="L3112">
        <v>3365</v>
      </c>
      <c r="P3112">
        <v>9</v>
      </c>
      <c r="Q3112">
        <v>110</v>
      </c>
      <c r="R3112">
        <v>990</v>
      </c>
      <c r="S3112">
        <f>IFERROR(_xlfn.XLOOKUP(tbl_Facturas[[#This Row],[Key_Fact]],tbl_Manifiestos[Key_Manif],tbl_Manifiestos[Pagado a Broker],0),0)</f>
        <v>920.7</v>
      </c>
      <c r="T3112">
        <v>2274832.4299999941</v>
      </c>
    </row>
    <row r="3113" spans="1:20" x14ac:dyDescent="0.25">
      <c r="A3113" t="s">
        <v>5841</v>
      </c>
      <c r="B3113" t="str">
        <f>tbl_Facturas[[#This Row],[Factura]] &amp; "|" &amp; tbl_Facturas[[#This Row],[Proyecto OK]] &amp; "|" &amp; TEXT(tbl_Facturas[[#This Row],[Horas o Viaje]],"0.00") &amp; "|" &amp; TEXT(tbl_Facturas[[#This Row],[Costo unitario]],"0.00")</f>
        <v>2681|Lead Replacement Service|8.00|110.00</v>
      </c>
      <c r="C3113">
        <v>2681</v>
      </c>
      <c r="D3113">
        <v>198</v>
      </c>
      <c r="E3113" t="s">
        <v>5916</v>
      </c>
      <c r="G3113" t="s">
        <v>31</v>
      </c>
      <c r="H3113" t="s">
        <v>3207</v>
      </c>
      <c r="I3113" s="134" t="s">
        <v>5306</v>
      </c>
      <c r="J3113" t="s">
        <v>828</v>
      </c>
      <c r="K3113" t="s">
        <v>5903</v>
      </c>
      <c r="L3113">
        <v>3365</v>
      </c>
      <c r="P3113">
        <v>8</v>
      </c>
      <c r="Q3113">
        <v>110</v>
      </c>
      <c r="R3113">
        <v>880</v>
      </c>
      <c r="S3113">
        <f>IFERROR(_xlfn.XLOOKUP(tbl_Facturas[[#This Row],[Key_Fact]],tbl_Manifiestos[Key_Manif],tbl_Manifiestos[Pagado a Broker],0),0)</f>
        <v>818.40000000000009</v>
      </c>
      <c r="T3113">
        <v>2275712.4299999941</v>
      </c>
    </row>
    <row r="3114" spans="1:20" x14ac:dyDescent="0.25">
      <c r="A3114" t="s">
        <v>5841</v>
      </c>
      <c r="B3114" t="str">
        <f>tbl_Facturas[[#This Row],[Factura]] &amp; "|" &amp; tbl_Facturas[[#This Row],[Proyecto OK]] &amp; "|" &amp; TEXT(tbl_Facturas[[#This Row],[Horas o Viaje]],"0.00") &amp; "|" &amp; TEXT(tbl_Facturas[[#This Row],[Costo unitario]],"0.00")</f>
        <v>2682|CDOT S-403|9.50|115.00</v>
      </c>
      <c r="C3114">
        <v>2682</v>
      </c>
      <c r="D3114">
        <v>325</v>
      </c>
      <c r="E3114" t="s">
        <v>27</v>
      </c>
      <c r="G3114" t="s">
        <v>34</v>
      </c>
      <c r="H3114" t="s">
        <v>3208</v>
      </c>
      <c r="I3114" s="134" t="s">
        <v>5311</v>
      </c>
      <c r="J3114" t="s">
        <v>2841</v>
      </c>
      <c r="K3114" t="s">
        <v>2841</v>
      </c>
      <c r="P3114">
        <v>9.5</v>
      </c>
      <c r="Q3114">
        <v>115</v>
      </c>
      <c r="R3114">
        <v>1092.5</v>
      </c>
      <c r="S3114">
        <f>IFERROR(_xlfn.XLOOKUP(tbl_Facturas[[#This Row],[Key_Fact]],tbl_Manifiestos[Key_Manif],tbl_Manifiestos[Pagado a Broker],0),0)</f>
        <v>1016.0250000000001</v>
      </c>
      <c r="T3114">
        <v>2276804.9299999941</v>
      </c>
    </row>
    <row r="3115" spans="1:20" x14ac:dyDescent="0.25">
      <c r="A3115" t="s">
        <v>5841</v>
      </c>
      <c r="B3115" t="str">
        <f>tbl_Facturas[[#This Row],[Factura]] &amp; "|" &amp; tbl_Facturas[[#This Row],[Proyecto OK]] &amp; "|" &amp; TEXT(tbl_Facturas[[#This Row],[Horas o Viaje]],"0.00") &amp; "|" &amp; TEXT(tbl_Facturas[[#This Row],[Costo unitario]],"0.00")</f>
        <v>2682|CDOT S-403|7.00|115.00</v>
      </c>
      <c r="C3115">
        <v>2682</v>
      </c>
      <c r="D3115">
        <v>19</v>
      </c>
      <c r="E3115" t="s">
        <v>12</v>
      </c>
      <c r="G3115" t="s">
        <v>24</v>
      </c>
      <c r="H3115" t="s">
        <v>3209</v>
      </c>
      <c r="I3115" s="134" t="s">
        <v>5311</v>
      </c>
      <c r="J3115" t="s">
        <v>2841</v>
      </c>
      <c r="K3115" t="s">
        <v>2841</v>
      </c>
      <c r="P3115">
        <v>7</v>
      </c>
      <c r="Q3115">
        <v>115</v>
      </c>
      <c r="R3115">
        <v>805</v>
      </c>
      <c r="S3115">
        <f>IFERROR(_xlfn.XLOOKUP(tbl_Facturas[[#This Row],[Key_Fact]],tbl_Manifiestos[Key_Manif],tbl_Manifiestos[Pagado a Broker],0),0)</f>
        <v>748.65000000000009</v>
      </c>
      <c r="T3115">
        <v>2277609.9299999941</v>
      </c>
    </row>
    <row r="3116" spans="1:20" x14ac:dyDescent="0.25">
      <c r="A3116" t="s">
        <v>5841</v>
      </c>
      <c r="B3116" t="str">
        <f>tbl_Facturas[[#This Row],[Factura]] &amp; "|" &amp; tbl_Facturas[[#This Row],[Proyecto OK]] &amp; "|" &amp; TEXT(tbl_Facturas[[#This Row],[Horas o Viaje]],"0.00") &amp; "|" &amp; TEXT(tbl_Facturas[[#This Row],[Costo unitario]],"0.00")</f>
        <v>2682|CDOT S-403|8.00|115.00</v>
      </c>
      <c r="C3116">
        <v>2682</v>
      </c>
      <c r="D3116">
        <v>325</v>
      </c>
      <c r="E3116" t="s">
        <v>27</v>
      </c>
      <c r="G3116" t="s">
        <v>34</v>
      </c>
      <c r="H3116" t="s">
        <v>3210</v>
      </c>
      <c r="I3116" s="134" t="s">
        <v>5311</v>
      </c>
      <c r="J3116" t="s">
        <v>2841</v>
      </c>
      <c r="K3116" t="s">
        <v>2841</v>
      </c>
      <c r="P3116">
        <v>8</v>
      </c>
      <c r="Q3116">
        <v>115</v>
      </c>
      <c r="R3116">
        <v>920</v>
      </c>
      <c r="S3116">
        <f>IFERROR(_xlfn.XLOOKUP(tbl_Facturas[[#This Row],[Key_Fact]],tbl_Manifiestos[Key_Manif],tbl_Manifiestos[Pagado a Broker],0),0)</f>
        <v>855.6</v>
      </c>
      <c r="T3116">
        <v>2278529.9299999941</v>
      </c>
    </row>
    <row r="3117" spans="1:20" x14ac:dyDescent="0.25">
      <c r="A3117" t="s">
        <v>5841</v>
      </c>
      <c r="B3117" t="str">
        <f>tbl_Facturas[[#This Row],[Factura]] &amp; "|" &amp; tbl_Facturas[[#This Row],[Proyecto OK]] &amp; "|" &amp; TEXT(tbl_Facturas[[#This Row],[Horas o Viaje]],"0.00") &amp; "|" &amp; TEXT(tbl_Facturas[[#This Row],[Costo unitario]],"0.00")</f>
        <v>2682|CDOT S-403|8.00|115.00</v>
      </c>
      <c r="C3117">
        <v>2682</v>
      </c>
      <c r="D3117">
        <v>356</v>
      </c>
      <c r="E3117" t="s">
        <v>27</v>
      </c>
      <c r="G3117" t="s">
        <v>122</v>
      </c>
      <c r="H3117" t="s">
        <v>3211</v>
      </c>
      <c r="I3117" s="134" t="s">
        <v>5311</v>
      </c>
      <c r="J3117" t="s">
        <v>2841</v>
      </c>
      <c r="K3117" t="s">
        <v>2841</v>
      </c>
      <c r="P3117">
        <v>8</v>
      </c>
      <c r="Q3117">
        <v>115</v>
      </c>
      <c r="R3117">
        <v>920</v>
      </c>
      <c r="S3117">
        <f>IFERROR(_xlfn.XLOOKUP(tbl_Facturas[[#This Row],[Key_Fact]],tbl_Manifiestos[Key_Manif],tbl_Manifiestos[Pagado a Broker],0),0)</f>
        <v>855.6</v>
      </c>
      <c r="T3117">
        <v>2279449.9299999941</v>
      </c>
    </row>
    <row r="3118" spans="1:20" x14ac:dyDescent="0.25">
      <c r="A3118" t="s">
        <v>5841</v>
      </c>
      <c r="B3118" t="str">
        <f>tbl_Facturas[[#This Row],[Factura]] &amp; "|" &amp; tbl_Facturas[[#This Row],[Proyecto OK]] &amp; "|" &amp; TEXT(tbl_Facturas[[#This Row],[Horas o Viaje]],"0.00") &amp; "|" &amp; TEXT(tbl_Facturas[[#This Row],[Costo unitario]],"0.00")</f>
        <v>2682|CDOT S-403|8.00|115.00</v>
      </c>
      <c r="C3118">
        <v>2682</v>
      </c>
      <c r="D3118">
        <v>515</v>
      </c>
      <c r="E3118" t="s">
        <v>27</v>
      </c>
      <c r="G3118" t="s">
        <v>54</v>
      </c>
      <c r="H3118" t="s">
        <v>3212</v>
      </c>
      <c r="I3118" s="134" t="s">
        <v>5311</v>
      </c>
      <c r="J3118" t="s">
        <v>2841</v>
      </c>
      <c r="K3118" t="s">
        <v>2841</v>
      </c>
      <c r="P3118">
        <v>8</v>
      </c>
      <c r="Q3118">
        <v>115</v>
      </c>
      <c r="R3118">
        <v>920</v>
      </c>
      <c r="S3118">
        <f>IFERROR(_xlfn.XLOOKUP(tbl_Facturas[[#This Row],[Key_Fact]],tbl_Manifiestos[Key_Manif],tbl_Manifiestos[Pagado a Broker],0),0)</f>
        <v>855.6</v>
      </c>
      <c r="T3118">
        <v>2280369.9299999941</v>
      </c>
    </row>
    <row r="3119" spans="1:20" x14ac:dyDescent="0.25">
      <c r="A3119" t="s">
        <v>5841</v>
      </c>
      <c r="B3119" t="str">
        <f>tbl_Facturas[[#This Row],[Factura]] &amp; "|" &amp; tbl_Facturas[[#This Row],[Proyecto OK]] &amp; "|" &amp; TEXT(tbl_Facturas[[#This Row],[Horas o Viaje]],"0.00") &amp; "|" &amp; TEXT(tbl_Facturas[[#This Row],[Costo unitario]],"0.00")</f>
        <v>2682|CDOT S-403|8.00|115.00</v>
      </c>
      <c r="C3119">
        <v>2682</v>
      </c>
      <c r="D3119">
        <v>19</v>
      </c>
      <c r="E3119" t="s">
        <v>12</v>
      </c>
      <c r="G3119" t="s">
        <v>24</v>
      </c>
      <c r="H3119" t="s">
        <v>3213</v>
      </c>
      <c r="I3119" s="134" t="s">
        <v>5311</v>
      </c>
      <c r="J3119" t="s">
        <v>2841</v>
      </c>
      <c r="K3119" t="s">
        <v>2841</v>
      </c>
      <c r="P3119">
        <v>8</v>
      </c>
      <c r="Q3119">
        <v>115</v>
      </c>
      <c r="R3119">
        <v>920</v>
      </c>
      <c r="S3119">
        <f>IFERROR(_xlfn.XLOOKUP(tbl_Facturas[[#This Row],[Key_Fact]],tbl_Manifiestos[Key_Manif],tbl_Manifiestos[Pagado a Broker],0),0)</f>
        <v>855.6</v>
      </c>
      <c r="T3119">
        <v>2281289.9299999941</v>
      </c>
    </row>
    <row r="3120" spans="1:20" x14ac:dyDescent="0.25">
      <c r="A3120" t="s">
        <v>5841</v>
      </c>
      <c r="B3120" t="str">
        <f>tbl_Facturas[[#This Row],[Factura]] &amp; "|" &amp; tbl_Facturas[[#This Row],[Proyecto OK]] &amp; "|" &amp; TEXT(tbl_Facturas[[#This Row],[Horas o Viaje]],"0.00") &amp; "|" &amp; TEXT(tbl_Facturas[[#This Row],[Costo unitario]],"0.00")</f>
        <v>2682|CDOT S-403|8.50|115.00</v>
      </c>
      <c r="C3120">
        <v>2682</v>
      </c>
      <c r="D3120">
        <v>325</v>
      </c>
      <c r="E3120" t="s">
        <v>27</v>
      </c>
      <c r="G3120" t="s">
        <v>34</v>
      </c>
      <c r="H3120" t="s">
        <v>3214</v>
      </c>
      <c r="I3120" s="134" t="s">
        <v>5311</v>
      </c>
      <c r="J3120" t="s">
        <v>2841</v>
      </c>
      <c r="K3120" t="s">
        <v>2841</v>
      </c>
      <c r="P3120">
        <v>8.5</v>
      </c>
      <c r="Q3120">
        <v>115</v>
      </c>
      <c r="R3120">
        <v>977.5</v>
      </c>
      <c r="S3120">
        <f>IFERROR(_xlfn.XLOOKUP(tbl_Facturas[[#This Row],[Key_Fact]],tbl_Manifiestos[Key_Manif],tbl_Manifiestos[Pagado a Broker],0),0)</f>
        <v>909.07500000000005</v>
      </c>
      <c r="T3120">
        <v>2282267.4299999941</v>
      </c>
    </row>
    <row r="3121" spans="1:20" x14ac:dyDescent="0.25">
      <c r="A3121" t="s">
        <v>5841</v>
      </c>
      <c r="B3121" t="str">
        <f>tbl_Facturas[[#This Row],[Factura]] &amp; "|" &amp; tbl_Facturas[[#This Row],[Proyecto OK]] &amp; "|" &amp; TEXT(tbl_Facturas[[#This Row],[Horas o Viaje]],"0.00") &amp; "|" &amp; TEXT(tbl_Facturas[[#This Row],[Costo unitario]],"0.00")</f>
        <v>2682|CDOT S-403|9.00|115.00</v>
      </c>
      <c r="C3121">
        <v>2682</v>
      </c>
      <c r="D3121">
        <v>102</v>
      </c>
      <c r="E3121" t="s">
        <v>1264</v>
      </c>
      <c r="G3121" t="s">
        <v>1265</v>
      </c>
      <c r="H3121" t="s">
        <v>3215</v>
      </c>
      <c r="I3121" s="134" t="s">
        <v>5311</v>
      </c>
      <c r="J3121" t="s">
        <v>2841</v>
      </c>
      <c r="K3121" t="s">
        <v>2841</v>
      </c>
      <c r="P3121">
        <v>9</v>
      </c>
      <c r="Q3121">
        <v>115</v>
      </c>
      <c r="R3121">
        <v>1035</v>
      </c>
      <c r="S3121">
        <f>IFERROR(_xlfn.XLOOKUP(tbl_Facturas[[#This Row],[Key_Fact]],tbl_Manifiestos[Key_Manif],tbl_Manifiestos[Pagado a Broker],0),0)</f>
        <v>0</v>
      </c>
      <c r="T3121">
        <v>2283302.4299999941</v>
      </c>
    </row>
    <row r="3122" spans="1:20" x14ac:dyDescent="0.25">
      <c r="A3122" t="s">
        <v>5841</v>
      </c>
      <c r="B3122" t="str">
        <f>tbl_Facturas[[#This Row],[Factura]] &amp; "|" &amp; tbl_Facturas[[#This Row],[Proyecto OK]] &amp; "|" &amp; TEXT(tbl_Facturas[[#This Row],[Horas o Viaje]],"0.00") &amp; "|" &amp; TEXT(tbl_Facturas[[#This Row],[Costo unitario]],"0.00")</f>
        <v>2682|CDOT S-403|8.00|115.00</v>
      </c>
      <c r="C3122">
        <v>2682</v>
      </c>
      <c r="D3122">
        <v>325</v>
      </c>
      <c r="E3122" t="s">
        <v>27</v>
      </c>
      <c r="G3122" t="s">
        <v>34</v>
      </c>
      <c r="H3122" t="s">
        <v>3216</v>
      </c>
      <c r="I3122" s="134" t="s">
        <v>5311</v>
      </c>
      <c r="J3122" t="s">
        <v>2841</v>
      </c>
      <c r="K3122" t="s">
        <v>2841</v>
      </c>
      <c r="P3122">
        <v>8</v>
      </c>
      <c r="Q3122">
        <v>115</v>
      </c>
      <c r="R3122">
        <v>920</v>
      </c>
      <c r="S3122">
        <f>IFERROR(_xlfn.XLOOKUP(tbl_Facturas[[#This Row],[Key_Fact]],tbl_Manifiestos[Key_Manif],tbl_Manifiestos[Pagado a Broker],0),0)</f>
        <v>855.6</v>
      </c>
      <c r="T3122">
        <v>2284222.4299999941</v>
      </c>
    </row>
    <row r="3123" spans="1:20" x14ac:dyDescent="0.25">
      <c r="A3123" t="s">
        <v>5841</v>
      </c>
      <c r="B3123" t="str">
        <f>tbl_Facturas[[#This Row],[Factura]] &amp; "|" &amp; tbl_Facturas[[#This Row],[Proyecto OK]] &amp; "|" &amp; TEXT(tbl_Facturas[[#This Row],[Horas o Viaje]],"0.00") &amp; "|" &amp; TEXT(tbl_Facturas[[#This Row],[Costo unitario]],"0.00")</f>
        <v>2683|CDOT S-603|7.75|115.00</v>
      </c>
      <c r="C3123">
        <v>2683</v>
      </c>
      <c r="D3123">
        <v>92</v>
      </c>
      <c r="E3123" t="s">
        <v>5351</v>
      </c>
      <c r="G3123" t="s">
        <v>3060</v>
      </c>
      <c r="H3123" t="s">
        <v>3217</v>
      </c>
      <c r="I3123" s="134" t="s">
        <v>5311</v>
      </c>
      <c r="J3123" t="s">
        <v>2693</v>
      </c>
      <c r="K3123" s="240" t="s">
        <v>2693</v>
      </c>
      <c r="P3123">
        <v>7.75</v>
      </c>
      <c r="Q3123">
        <v>115</v>
      </c>
      <c r="R3123">
        <v>891.25</v>
      </c>
      <c r="S3123">
        <f>IFERROR(_xlfn.XLOOKUP(tbl_Facturas[[#This Row],[Key_Fact]],tbl_Manifiestos[Key_Manif],tbl_Manifiestos[Pagado a Broker],0),0)</f>
        <v>0</v>
      </c>
      <c r="T3123">
        <v>2285113.6799999941</v>
      </c>
    </row>
    <row r="3124" spans="1:20" x14ac:dyDescent="0.25">
      <c r="A3124" t="s">
        <v>5841</v>
      </c>
      <c r="B3124" t="str">
        <f>tbl_Facturas[[#This Row],[Factura]] &amp; "|" &amp; tbl_Facturas[[#This Row],[Proyecto OK]] &amp; "|" &amp; TEXT(tbl_Facturas[[#This Row],[Horas o Viaje]],"0.00") &amp; "|" &amp; TEXT(tbl_Facturas[[#This Row],[Costo unitario]],"0.00")</f>
        <v>2683|CDOT S-603|9.25|115.00</v>
      </c>
      <c r="C3124">
        <v>2683</v>
      </c>
      <c r="D3124">
        <v>198</v>
      </c>
      <c r="E3124" t="s">
        <v>5916</v>
      </c>
      <c r="G3124" t="s">
        <v>31</v>
      </c>
      <c r="H3124" t="s">
        <v>3218</v>
      </c>
      <c r="I3124" s="134" t="s">
        <v>5311</v>
      </c>
      <c r="J3124" t="s">
        <v>2693</v>
      </c>
      <c r="K3124" s="240" t="s">
        <v>2693</v>
      </c>
      <c r="P3124">
        <v>9.25</v>
      </c>
      <c r="Q3124">
        <v>115</v>
      </c>
      <c r="R3124">
        <v>1063.75</v>
      </c>
      <c r="S3124">
        <f>IFERROR(_xlfn.XLOOKUP(tbl_Facturas[[#This Row],[Key_Fact]],tbl_Manifiestos[Key_Manif],tbl_Manifiestos[Pagado a Broker],0),0)</f>
        <v>989.28750000000002</v>
      </c>
      <c r="T3124">
        <v>2286177.4299999941</v>
      </c>
    </row>
    <row r="3125" spans="1:20" x14ac:dyDescent="0.25">
      <c r="A3125" t="s">
        <v>5841</v>
      </c>
      <c r="B3125" t="str">
        <f>tbl_Facturas[[#This Row],[Factura]] &amp; "|" &amp; tbl_Facturas[[#This Row],[Proyecto OK]] &amp; "|" &amp; TEXT(tbl_Facturas[[#This Row],[Horas o Viaje]],"0.00") &amp; "|" &amp; TEXT(tbl_Facturas[[#This Row],[Costo unitario]],"0.00")</f>
        <v>2683|CDOT S-603|10.00|115.00</v>
      </c>
      <c r="C3125">
        <v>2683</v>
      </c>
      <c r="D3125">
        <v>114</v>
      </c>
      <c r="E3125" t="s">
        <v>27</v>
      </c>
      <c r="G3125" t="s">
        <v>57</v>
      </c>
      <c r="H3125" t="s">
        <v>3219</v>
      </c>
      <c r="I3125" s="134" t="s">
        <v>5311</v>
      </c>
      <c r="J3125" t="s">
        <v>2693</v>
      </c>
      <c r="K3125" s="240" t="s">
        <v>2693</v>
      </c>
      <c r="P3125">
        <v>10</v>
      </c>
      <c r="Q3125">
        <v>115</v>
      </c>
      <c r="R3125">
        <v>1150</v>
      </c>
      <c r="S3125">
        <f>IFERROR(_xlfn.XLOOKUP(tbl_Facturas[[#This Row],[Key_Fact]],tbl_Manifiestos[Key_Manif],tbl_Manifiestos[Pagado a Broker],0),0)</f>
        <v>1069.5</v>
      </c>
      <c r="T3125">
        <v>2287327.4299999941</v>
      </c>
    </row>
    <row r="3126" spans="1:20" x14ac:dyDescent="0.25">
      <c r="A3126" t="s">
        <v>5841</v>
      </c>
      <c r="B3126" t="str">
        <f>tbl_Facturas[[#This Row],[Factura]] &amp; "|" &amp; tbl_Facturas[[#This Row],[Proyecto OK]] &amp; "|" &amp; TEXT(tbl_Facturas[[#This Row],[Horas o Viaje]],"0.00") &amp; "|" &amp; TEXT(tbl_Facturas[[#This Row],[Costo unitario]],"0.00")</f>
        <v>2683|CDOT S-603|8.50|115.00</v>
      </c>
      <c r="C3126">
        <v>2683</v>
      </c>
      <c r="D3126">
        <v>198</v>
      </c>
      <c r="E3126" t="s">
        <v>5916</v>
      </c>
      <c r="G3126" t="s">
        <v>31</v>
      </c>
      <c r="H3126" t="s">
        <v>3220</v>
      </c>
      <c r="I3126" s="134" t="s">
        <v>5311</v>
      </c>
      <c r="J3126" t="s">
        <v>2693</v>
      </c>
      <c r="K3126" s="240" t="s">
        <v>2693</v>
      </c>
      <c r="P3126">
        <v>8.5</v>
      </c>
      <c r="Q3126">
        <v>115</v>
      </c>
      <c r="R3126">
        <v>977.5</v>
      </c>
      <c r="S3126">
        <f>IFERROR(_xlfn.XLOOKUP(tbl_Facturas[[#This Row],[Key_Fact]],tbl_Manifiestos[Key_Manif],tbl_Manifiestos[Pagado a Broker],0),0)</f>
        <v>909.07500000000005</v>
      </c>
      <c r="T3126">
        <v>2288304.9299999941</v>
      </c>
    </row>
    <row r="3127" spans="1:20" x14ac:dyDescent="0.25">
      <c r="A3127" t="s">
        <v>5841</v>
      </c>
      <c r="B3127" t="str">
        <f>tbl_Facturas[[#This Row],[Factura]] &amp; "|" &amp; tbl_Facturas[[#This Row],[Proyecto OK]] &amp; "|" &amp; TEXT(tbl_Facturas[[#This Row],[Horas o Viaje]],"0.00") &amp; "|" &amp; TEXT(tbl_Facturas[[#This Row],[Costo unitario]],"0.00")</f>
        <v>2683|CDOT S-603|9.50|115.00</v>
      </c>
      <c r="C3127">
        <v>2683</v>
      </c>
      <c r="D3127">
        <v>114</v>
      </c>
      <c r="E3127" t="s">
        <v>27</v>
      </c>
      <c r="G3127" t="s">
        <v>57</v>
      </c>
      <c r="H3127" t="s">
        <v>3221</v>
      </c>
      <c r="I3127" s="134" t="s">
        <v>5311</v>
      </c>
      <c r="J3127" t="s">
        <v>2693</v>
      </c>
      <c r="K3127" s="240" t="s">
        <v>2693</v>
      </c>
      <c r="P3127">
        <v>9.5</v>
      </c>
      <c r="Q3127">
        <v>115</v>
      </c>
      <c r="R3127">
        <v>1092.5</v>
      </c>
      <c r="S3127">
        <f>IFERROR(_xlfn.XLOOKUP(tbl_Facturas[[#This Row],[Key_Fact]],tbl_Manifiestos[Key_Manif],tbl_Manifiestos[Pagado a Broker],0),0)</f>
        <v>1016.0250000000001</v>
      </c>
      <c r="T3127">
        <v>2289397.4299999941</v>
      </c>
    </row>
    <row r="3128" spans="1:20" x14ac:dyDescent="0.25">
      <c r="A3128" t="s">
        <v>5841</v>
      </c>
      <c r="B3128" t="str">
        <f>tbl_Facturas[[#This Row],[Factura]] &amp; "|" &amp; tbl_Facturas[[#This Row],[Proyecto OK]] &amp; "|" &amp; TEXT(tbl_Facturas[[#This Row],[Horas o Viaje]],"0.00") &amp; "|" &amp; TEXT(tbl_Facturas[[#This Row],[Costo unitario]],"0.00")</f>
        <v>2683|CDOT S-603|7.50|115.00</v>
      </c>
      <c r="C3128">
        <v>2683</v>
      </c>
      <c r="D3128">
        <v>617</v>
      </c>
      <c r="E3128" t="s">
        <v>27</v>
      </c>
      <c r="G3128" t="s">
        <v>36</v>
      </c>
      <c r="H3128" t="s">
        <v>3222</v>
      </c>
      <c r="I3128" s="134" t="s">
        <v>5311</v>
      </c>
      <c r="J3128" t="s">
        <v>2693</v>
      </c>
      <c r="K3128" s="240" t="s">
        <v>2693</v>
      </c>
      <c r="P3128">
        <v>7.5</v>
      </c>
      <c r="Q3128">
        <v>115</v>
      </c>
      <c r="R3128">
        <v>862.5</v>
      </c>
      <c r="S3128">
        <f>IFERROR(_xlfn.XLOOKUP(tbl_Facturas[[#This Row],[Key_Fact]],tbl_Manifiestos[Key_Manif],tbl_Manifiestos[Pagado a Broker],0),0)</f>
        <v>802.125</v>
      </c>
      <c r="T3128">
        <v>2290259.9299999941</v>
      </c>
    </row>
    <row r="3129" spans="1:20" x14ac:dyDescent="0.25">
      <c r="A3129" t="s">
        <v>5841</v>
      </c>
      <c r="B3129" t="str">
        <f>tbl_Facturas[[#This Row],[Factura]] &amp; "|" &amp; tbl_Facturas[[#This Row],[Proyecto OK]] &amp; "|" &amp; TEXT(tbl_Facturas[[#This Row],[Horas o Viaje]],"0.00") &amp; "|" &amp; TEXT(tbl_Facturas[[#This Row],[Costo unitario]],"0.00")</f>
        <v>2683|CDOT S-603|8.50|115.00</v>
      </c>
      <c r="C3129">
        <v>2683</v>
      </c>
      <c r="D3129">
        <v>114</v>
      </c>
      <c r="E3129" t="s">
        <v>27</v>
      </c>
      <c r="G3129" t="s">
        <v>57</v>
      </c>
      <c r="H3129" t="s">
        <v>3223</v>
      </c>
      <c r="I3129" s="134" t="s">
        <v>5311</v>
      </c>
      <c r="J3129" t="s">
        <v>2693</v>
      </c>
      <c r="K3129" s="240" t="s">
        <v>2693</v>
      </c>
      <c r="P3129">
        <v>8.5</v>
      </c>
      <c r="Q3129">
        <v>115</v>
      </c>
      <c r="R3129">
        <v>977.5</v>
      </c>
      <c r="S3129">
        <f>IFERROR(_xlfn.XLOOKUP(tbl_Facturas[[#This Row],[Key_Fact]],tbl_Manifiestos[Key_Manif],tbl_Manifiestos[Pagado a Broker],0),0)</f>
        <v>909.07500000000005</v>
      </c>
      <c r="T3129">
        <v>2291237.4299999941</v>
      </c>
    </row>
    <row r="3130" spans="1:20" x14ac:dyDescent="0.25">
      <c r="A3130" t="s">
        <v>5841</v>
      </c>
      <c r="B3130" t="str">
        <f>tbl_Facturas[[#This Row],[Factura]] &amp; "|" &amp; tbl_Facturas[[#This Row],[Proyecto OK]] &amp; "|" &amp; TEXT(tbl_Facturas[[#This Row],[Horas o Viaje]],"0.00") &amp; "|" &amp; TEXT(tbl_Facturas[[#This Row],[Costo unitario]],"0.00")</f>
        <v>2683|CDOT S-603|9.50|115.00</v>
      </c>
      <c r="C3130">
        <v>2683</v>
      </c>
      <c r="D3130">
        <v>54</v>
      </c>
      <c r="E3130" t="s">
        <v>19</v>
      </c>
      <c r="G3130" t="s">
        <v>479</v>
      </c>
      <c r="H3130" t="s">
        <v>3224</v>
      </c>
      <c r="I3130" s="134" t="s">
        <v>5311</v>
      </c>
      <c r="J3130" t="s">
        <v>2693</v>
      </c>
      <c r="K3130" s="240" t="s">
        <v>2693</v>
      </c>
      <c r="P3130">
        <v>9.5</v>
      </c>
      <c r="Q3130">
        <v>115</v>
      </c>
      <c r="R3130">
        <v>1092.5</v>
      </c>
      <c r="S3130">
        <f>IFERROR(_xlfn.XLOOKUP(tbl_Facturas[[#This Row],[Key_Fact]],tbl_Manifiestos[Key_Manif],tbl_Manifiestos[Pagado a Broker],0),0)</f>
        <v>1016.0250000000001</v>
      </c>
      <c r="T3130">
        <v>2292329.9299999941</v>
      </c>
    </row>
    <row r="3131" spans="1:20" x14ac:dyDescent="0.25">
      <c r="A3131" t="s">
        <v>5841</v>
      </c>
      <c r="B3131" t="str">
        <f>tbl_Facturas[[#This Row],[Factura]] &amp; "|" &amp; tbl_Facturas[[#This Row],[Proyecto OK]] &amp; "|" &amp; TEXT(tbl_Facturas[[#This Row],[Horas o Viaje]],"0.00") &amp; "|" &amp; TEXT(tbl_Facturas[[#This Row],[Costo unitario]],"0.00")</f>
        <v>2683|CDOT S-603|8.75|115.00</v>
      </c>
      <c r="C3131">
        <v>2683</v>
      </c>
      <c r="D3131">
        <v>114</v>
      </c>
      <c r="E3131" t="s">
        <v>27</v>
      </c>
      <c r="G3131" t="s">
        <v>57</v>
      </c>
      <c r="H3131" t="s">
        <v>3225</v>
      </c>
      <c r="I3131" s="134" t="s">
        <v>5311</v>
      </c>
      <c r="J3131" t="s">
        <v>2693</v>
      </c>
      <c r="K3131" s="240" t="s">
        <v>2693</v>
      </c>
      <c r="P3131">
        <v>8.75</v>
      </c>
      <c r="Q3131">
        <v>115</v>
      </c>
      <c r="R3131">
        <v>1006.25</v>
      </c>
      <c r="S3131">
        <f>IFERROR(_xlfn.XLOOKUP(tbl_Facturas[[#This Row],[Key_Fact]],tbl_Manifiestos[Key_Manif],tbl_Manifiestos[Pagado a Broker],0),0)</f>
        <v>935.8125</v>
      </c>
      <c r="T3131">
        <v>2293336.1799999941</v>
      </c>
    </row>
    <row r="3132" spans="1:20" x14ac:dyDescent="0.25">
      <c r="A3132" t="s">
        <v>5841</v>
      </c>
      <c r="B3132" t="str">
        <f>tbl_Facturas[[#This Row],[Factura]] &amp; "|" &amp; tbl_Facturas[[#This Row],[Proyecto OK]] &amp; "|" &amp; TEXT(tbl_Facturas[[#This Row],[Horas o Viaje]],"0.00") &amp; "|" &amp; TEXT(tbl_Facturas[[#This Row],[Costo unitario]],"0.00")</f>
        <v>2683|CDOT S-603|9.00|115.00</v>
      </c>
      <c r="C3132">
        <v>2683</v>
      </c>
      <c r="D3132">
        <v>114</v>
      </c>
      <c r="E3132" t="s">
        <v>27</v>
      </c>
      <c r="G3132" t="s">
        <v>57</v>
      </c>
      <c r="H3132" t="s">
        <v>3226</v>
      </c>
      <c r="I3132" s="134" t="s">
        <v>5311</v>
      </c>
      <c r="J3132" t="s">
        <v>2693</v>
      </c>
      <c r="K3132" s="240" t="s">
        <v>2693</v>
      </c>
      <c r="P3132">
        <v>9</v>
      </c>
      <c r="Q3132">
        <v>115</v>
      </c>
      <c r="R3132">
        <v>1035</v>
      </c>
      <c r="S3132">
        <f>IFERROR(_xlfn.XLOOKUP(tbl_Facturas[[#This Row],[Key_Fact]],tbl_Manifiestos[Key_Manif],tbl_Manifiestos[Pagado a Broker],0),0)</f>
        <v>962.55000000000007</v>
      </c>
      <c r="T3132">
        <v>2294371.1799999941</v>
      </c>
    </row>
    <row r="3133" spans="1:20" x14ac:dyDescent="0.25">
      <c r="A3133" t="s">
        <v>5841</v>
      </c>
      <c r="B3133" t="str">
        <f>tbl_Facturas[[#This Row],[Factura]] &amp; "|" &amp; tbl_Facturas[[#This Row],[Proyecto OK]] &amp; "|" &amp; TEXT(tbl_Facturas[[#This Row],[Horas o Viaje]],"0.00") &amp; "|" &amp; TEXT(tbl_Facturas[[#This Row],[Costo unitario]],"0.00")</f>
        <v>2683|CDOT S-603|8.25|115.00</v>
      </c>
      <c r="C3133">
        <v>2683</v>
      </c>
      <c r="D3133">
        <v>76</v>
      </c>
      <c r="E3133" t="s">
        <v>5309</v>
      </c>
      <c r="G3133" t="s">
        <v>1287</v>
      </c>
      <c r="H3133" t="s">
        <v>3227</v>
      </c>
      <c r="I3133" s="134" t="s">
        <v>5311</v>
      </c>
      <c r="J3133" t="s">
        <v>2693</v>
      </c>
      <c r="K3133" s="240" t="s">
        <v>2693</v>
      </c>
      <c r="P3133">
        <v>8.25</v>
      </c>
      <c r="Q3133">
        <v>115</v>
      </c>
      <c r="R3133">
        <v>948.75</v>
      </c>
      <c r="S3133">
        <f>IFERROR(_xlfn.XLOOKUP(tbl_Facturas[[#This Row],[Key_Fact]],tbl_Manifiestos[Key_Manif],tbl_Manifiestos[Pagado a Broker],0),0)</f>
        <v>0</v>
      </c>
      <c r="T3133">
        <v>2295319.9299999941</v>
      </c>
    </row>
    <row r="3134" spans="1:20" ht="27" x14ac:dyDescent="0.25">
      <c r="A3134" t="s">
        <v>5841</v>
      </c>
      <c r="B3134" t="str">
        <f>tbl_Facturas[[#This Row],[Factura]] &amp; "|" &amp; tbl_Facturas[[#This Row],[Proyecto OK]] &amp; "|" &amp; TEXT(tbl_Facturas[[#This Row],[Horas o Viaje]],"0.00") &amp; "|" &amp; TEXT(tbl_Facturas[[#This Row],[Costo unitario]],"0.00")</f>
        <v>2684||1.00|180.00</v>
      </c>
      <c r="C3134">
        <v>2684</v>
      </c>
      <c r="D3134">
        <v>184</v>
      </c>
      <c r="E3134" t="s">
        <v>5354</v>
      </c>
      <c r="G3134" t="s">
        <v>3118</v>
      </c>
      <c r="H3134" t="s">
        <v>3228</v>
      </c>
      <c r="I3134" s="134" t="s">
        <v>5319</v>
      </c>
      <c r="P3134">
        <v>1</v>
      </c>
      <c r="Q3134">
        <v>180</v>
      </c>
      <c r="R3134">
        <v>180</v>
      </c>
      <c r="S3134">
        <f>IFERROR(_xlfn.XLOOKUP(tbl_Facturas[[#This Row],[Key_Fact]],tbl_Manifiestos[Key_Manif],tbl_Manifiestos[Pagado a Broker],0),0)</f>
        <v>167.4</v>
      </c>
      <c r="T3134">
        <v>2295499.9299999941</v>
      </c>
    </row>
    <row r="3135" spans="1:20" ht="27" x14ac:dyDescent="0.25">
      <c r="A3135" t="s">
        <v>5841</v>
      </c>
      <c r="B3135" t="str">
        <f>tbl_Facturas[[#This Row],[Factura]] &amp; "|" &amp; tbl_Facturas[[#This Row],[Proyecto OK]] &amp; "|" &amp; TEXT(tbl_Facturas[[#This Row],[Horas o Viaje]],"0.00") &amp; "|" &amp; TEXT(tbl_Facturas[[#This Row],[Costo unitario]],"0.00")</f>
        <v>2684||1.00|180.00</v>
      </c>
      <c r="C3135">
        <v>2684</v>
      </c>
      <c r="D3135">
        <v>356</v>
      </c>
      <c r="E3135" t="s">
        <v>27</v>
      </c>
      <c r="G3135" t="s">
        <v>122</v>
      </c>
      <c r="H3135" t="s">
        <v>3229</v>
      </c>
      <c r="I3135" s="134" t="s">
        <v>5319</v>
      </c>
      <c r="P3135">
        <v>1</v>
      </c>
      <c r="Q3135">
        <v>180</v>
      </c>
      <c r="R3135">
        <v>180</v>
      </c>
      <c r="S3135">
        <f>IFERROR(_xlfn.XLOOKUP(tbl_Facturas[[#This Row],[Key_Fact]],tbl_Manifiestos[Key_Manif],tbl_Manifiestos[Pagado a Broker],0),0)</f>
        <v>167.4</v>
      </c>
      <c r="T3135">
        <v>2295679.9299999941</v>
      </c>
    </row>
    <row r="3136" spans="1:20" ht="27" x14ac:dyDescent="0.25">
      <c r="A3136" t="s">
        <v>5841</v>
      </c>
      <c r="B3136" t="str">
        <f>tbl_Facturas[[#This Row],[Factura]] &amp; "|" &amp; tbl_Facturas[[#This Row],[Proyecto OK]] &amp; "|" &amp; TEXT(tbl_Facturas[[#This Row],[Horas o Viaje]],"0.00") &amp; "|" &amp; TEXT(tbl_Facturas[[#This Row],[Costo unitario]],"0.00")</f>
        <v>2684||1.00|180.00</v>
      </c>
      <c r="C3136">
        <v>2684</v>
      </c>
      <c r="D3136">
        <v>356</v>
      </c>
      <c r="E3136" t="s">
        <v>27</v>
      </c>
      <c r="G3136" t="s">
        <v>122</v>
      </c>
      <c r="H3136" t="s">
        <v>3230</v>
      </c>
      <c r="I3136" s="134" t="s">
        <v>5319</v>
      </c>
      <c r="P3136">
        <v>1</v>
      </c>
      <c r="Q3136">
        <v>180</v>
      </c>
      <c r="R3136">
        <v>180</v>
      </c>
      <c r="S3136">
        <f>IFERROR(_xlfn.XLOOKUP(tbl_Facturas[[#This Row],[Key_Fact]],tbl_Manifiestos[Key_Manif],tbl_Manifiestos[Pagado a Broker],0),0)</f>
        <v>167.4</v>
      </c>
      <c r="T3136">
        <v>2295859.9299999941</v>
      </c>
    </row>
    <row r="3137" spans="1:20" ht="27" x14ac:dyDescent="0.25">
      <c r="A3137" t="s">
        <v>5841</v>
      </c>
      <c r="B3137" t="str">
        <f>tbl_Facturas[[#This Row],[Factura]] &amp; "|" &amp; tbl_Facturas[[#This Row],[Proyecto OK]] &amp; "|" &amp; TEXT(tbl_Facturas[[#This Row],[Horas o Viaje]],"0.00") &amp; "|" &amp; TEXT(tbl_Facturas[[#This Row],[Costo unitario]],"0.00")</f>
        <v>2684||1.00|180.00</v>
      </c>
      <c r="C3137">
        <v>2684</v>
      </c>
      <c r="D3137">
        <v>356</v>
      </c>
      <c r="E3137" t="s">
        <v>27</v>
      </c>
      <c r="G3137" t="s">
        <v>122</v>
      </c>
      <c r="H3137" t="s">
        <v>3231</v>
      </c>
      <c r="I3137" s="134" t="s">
        <v>5319</v>
      </c>
      <c r="P3137">
        <v>1</v>
      </c>
      <c r="Q3137">
        <v>180</v>
      </c>
      <c r="R3137">
        <v>180</v>
      </c>
      <c r="S3137">
        <f>IFERROR(_xlfn.XLOOKUP(tbl_Facturas[[#This Row],[Key_Fact]],tbl_Manifiestos[Key_Manif],tbl_Manifiestos[Pagado a Broker],0),0)</f>
        <v>167.4</v>
      </c>
      <c r="T3137">
        <v>2296039.9299999941</v>
      </c>
    </row>
    <row r="3138" spans="1:20" ht="27" x14ac:dyDescent="0.25">
      <c r="A3138" t="s">
        <v>5841</v>
      </c>
      <c r="B3138" t="str">
        <f>tbl_Facturas[[#This Row],[Factura]] &amp; "|" &amp; tbl_Facturas[[#This Row],[Proyecto OK]] &amp; "|" &amp; TEXT(tbl_Facturas[[#This Row],[Horas o Viaje]],"0.00") &amp; "|" &amp; TEXT(tbl_Facturas[[#This Row],[Costo unitario]],"0.00")</f>
        <v>2684||1.00|180.00</v>
      </c>
      <c r="C3138">
        <v>2684</v>
      </c>
      <c r="D3138">
        <v>356</v>
      </c>
      <c r="E3138" t="s">
        <v>27</v>
      </c>
      <c r="G3138" t="s">
        <v>122</v>
      </c>
      <c r="H3138" t="s">
        <v>3232</v>
      </c>
      <c r="I3138" s="134" t="s">
        <v>5319</v>
      </c>
      <c r="P3138">
        <v>1</v>
      </c>
      <c r="Q3138">
        <v>180</v>
      </c>
      <c r="R3138">
        <v>180</v>
      </c>
      <c r="S3138">
        <f>IFERROR(_xlfn.XLOOKUP(tbl_Facturas[[#This Row],[Key_Fact]],tbl_Manifiestos[Key_Manif],tbl_Manifiestos[Pagado a Broker],0),0)</f>
        <v>167.4</v>
      </c>
      <c r="T3138">
        <v>2296219.9299999941</v>
      </c>
    </row>
    <row r="3139" spans="1:20" ht="27" x14ac:dyDescent="0.25">
      <c r="A3139" t="s">
        <v>5841</v>
      </c>
      <c r="B3139" t="str">
        <f>tbl_Facturas[[#This Row],[Factura]] &amp; "|" &amp; tbl_Facturas[[#This Row],[Proyecto OK]] &amp; "|" &amp; TEXT(tbl_Facturas[[#This Row],[Horas o Viaje]],"0.00") &amp; "|" &amp; TEXT(tbl_Facturas[[#This Row],[Costo unitario]],"0.00")</f>
        <v>2684||1.00|180.00</v>
      </c>
      <c r="C3139">
        <v>2684</v>
      </c>
      <c r="D3139">
        <v>356</v>
      </c>
      <c r="E3139" t="s">
        <v>27</v>
      </c>
      <c r="G3139" t="s">
        <v>122</v>
      </c>
      <c r="H3139" t="s">
        <v>3233</v>
      </c>
      <c r="I3139" s="134" t="s">
        <v>5319</v>
      </c>
      <c r="P3139">
        <v>1</v>
      </c>
      <c r="Q3139">
        <v>180</v>
      </c>
      <c r="R3139">
        <v>180</v>
      </c>
      <c r="S3139">
        <f>IFERROR(_xlfn.XLOOKUP(tbl_Facturas[[#This Row],[Key_Fact]],tbl_Manifiestos[Key_Manif],tbl_Manifiestos[Pagado a Broker],0),0)</f>
        <v>167.4</v>
      </c>
      <c r="T3139">
        <v>2296399.9299999941</v>
      </c>
    </row>
    <row r="3140" spans="1:20" ht="27" x14ac:dyDescent="0.25">
      <c r="A3140" t="s">
        <v>5841</v>
      </c>
      <c r="B3140" t="str">
        <f>tbl_Facturas[[#This Row],[Factura]] &amp; "|" &amp; tbl_Facturas[[#This Row],[Proyecto OK]] &amp; "|" &amp; TEXT(tbl_Facturas[[#This Row],[Horas o Viaje]],"0.00") &amp; "|" &amp; TEXT(tbl_Facturas[[#This Row],[Costo unitario]],"0.00")</f>
        <v>2684||1.00|180.00</v>
      </c>
      <c r="C3140">
        <v>2684</v>
      </c>
      <c r="D3140">
        <v>356</v>
      </c>
      <c r="E3140" t="s">
        <v>27</v>
      </c>
      <c r="G3140" t="s">
        <v>122</v>
      </c>
      <c r="H3140" t="s">
        <v>3234</v>
      </c>
      <c r="I3140" s="134" t="s">
        <v>5319</v>
      </c>
      <c r="P3140">
        <v>1</v>
      </c>
      <c r="Q3140">
        <v>180</v>
      </c>
      <c r="R3140">
        <v>180</v>
      </c>
      <c r="S3140">
        <f>IFERROR(_xlfn.XLOOKUP(tbl_Facturas[[#This Row],[Key_Fact]],tbl_Manifiestos[Key_Manif],tbl_Manifiestos[Pagado a Broker],0),0)</f>
        <v>167.4</v>
      </c>
      <c r="T3140">
        <v>2296579.9299999941</v>
      </c>
    </row>
    <row r="3141" spans="1:20" ht="27" x14ac:dyDescent="0.25">
      <c r="A3141" t="s">
        <v>5841</v>
      </c>
      <c r="B3141" t="str">
        <f>tbl_Facturas[[#This Row],[Factura]] &amp; "|" &amp; tbl_Facturas[[#This Row],[Proyecto OK]] &amp; "|" &amp; TEXT(tbl_Facturas[[#This Row],[Horas o Viaje]],"0.00") &amp; "|" &amp; TEXT(tbl_Facturas[[#This Row],[Costo unitario]],"0.00")</f>
        <v>2684||1.00|180.00</v>
      </c>
      <c r="C3141">
        <v>2684</v>
      </c>
      <c r="D3141">
        <v>617</v>
      </c>
      <c r="E3141" t="s">
        <v>27</v>
      </c>
      <c r="G3141" t="s">
        <v>36</v>
      </c>
      <c r="H3141" t="s">
        <v>3235</v>
      </c>
      <c r="I3141" s="134" t="s">
        <v>5319</v>
      </c>
      <c r="P3141">
        <v>1</v>
      </c>
      <c r="Q3141">
        <v>180</v>
      </c>
      <c r="R3141">
        <v>180</v>
      </c>
      <c r="S3141">
        <f>IFERROR(_xlfn.XLOOKUP(tbl_Facturas[[#This Row],[Key_Fact]],tbl_Manifiestos[Key_Manif],tbl_Manifiestos[Pagado a Broker],0),0)</f>
        <v>167.4</v>
      </c>
      <c r="T3141">
        <v>2296759.9299999941</v>
      </c>
    </row>
    <row r="3142" spans="1:20" ht="27" x14ac:dyDescent="0.25">
      <c r="A3142" t="s">
        <v>5841</v>
      </c>
      <c r="B3142" t="str">
        <f>tbl_Facturas[[#This Row],[Factura]] &amp; "|" &amp; tbl_Facturas[[#This Row],[Proyecto OK]] &amp; "|" &amp; TEXT(tbl_Facturas[[#This Row],[Horas o Viaje]],"0.00") &amp; "|" &amp; TEXT(tbl_Facturas[[#This Row],[Costo unitario]],"0.00")</f>
        <v>2684||1.00|180.00</v>
      </c>
      <c r="C3142">
        <v>2684</v>
      </c>
      <c r="D3142">
        <v>617</v>
      </c>
      <c r="E3142" t="s">
        <v>27</v>
      </c>
      <c r="G3142" t="s">
        <v>36</v>
      </c>
      <c r="H3142" t="s">
        <v>3236</v>
      </c>
      <c r="I3142" s="134" t="s">
        <v>5319</v>
      </c>
      <c r="P3142">
        <v>1</v>
      </c>
      <c r="Q3142">
        <v>180</v>
      </c>
      <c r="R3142">
        <v>180</v>
      </c>
      <c r="S3142">
        <f>IFERROR(_xlfn.XLOOKUP(tbl_Facturas[[#This Row],[Key_Fact]],tbl_Manifiestos[Key_Manif],tbl_Manifiestos[Pagado a Broker],0),0)</f>
        <v>167.4</v>
      </c>
      <c r="T3142">
        <v>2296939.9299999941</v>
      </c>
    </row>
    <row r="3143" spans="1:20" ht="27" x14ac:dyDescent="0.25">
      <c r="A3143" t="s">
        <v>5841</v>
      </c>
      <c r="B3143" t="str">
        <f>tbl_Facturas[[#This Row],[Factura]] &amp; "|" &amp; tbl_Facturas[[#This Row],[Proyecto OK]] &amp; "|" &amp; TEXT(tbl_Facturas[[#This Row],[Horas o Viaje]],"0.00") &amp; "|" &amp; TEXT(tbl_Facturas[[#This Row],[Costo unitario]],"0.00")</f>
        <v>2684||1.00|180.00</v>
      </c>
      <c r="C3143">
        <v>2684</v>
      </c>
      <c r="D3143">
        <v>617</v>
      </c>
      <c r="E3143" t="s">
        <v>27</v>
      </c>
      <c r="G3143" t="s">
        <v>36</v>
      </c>
      <c r="H3143" t="s">
        <v>3237</v>
      </c>
      <c r="I3143" s="134" t="s">
        <v>5319</v>
      </c>
      <c r="P3143">
        <v>1</v>
      </c>
      <c r="Q3143">
        <v>180</v>
      </c>
      <c r="R3143">
        <v>180</v>
      </c>
      <c r="S3143">
        <f>IFERROR(_xlfn.XLOOKUP(tbl_Facturas[[#This Row],[Key_Fact]],tbl_Manifiestos[Key_Manif],tbl_Manifiestos[Pagado a Broker],0),0)</f>
        <v>167.4</v>
      </c>
      <c r="T3143">
        <v>2297119.9299999941</v>
      </c>
    </row>
    <row r="3144" spans="1:20" ht="27" x14ac:dyDescent="0.25">
      <c r="A3144" t="s">
        <v>5841</v>
      </c>
      <c r="B3144" t="str">
        <f>tbl_Facturas[[#This Row],[Factura]] &amp; "|" &amp; tbl_Facturas[[#This Row],[Proyecto OK]] &amp; "|" &amp; TEXT(tbl_Facturas[[#This Row],[Horas o Viaje]],"0.00") &amp; "|" &amp; TEXT(tbl_Facturas[[#This Row],[Costo unitario]],"0.00")</f>
        <v>2684||1.00|180.00</v>
      </c>
      <c r="C3144">
        <v>2684</v>
      </c>
      <c r="D3144">
        <v>617</v>
      </c>
      <c r="E3144" t="s">
        <v>27</v>
      </c>
      <c r="G3144" t="s">
        <v>36</v>
      </c>
      <c r="H3144" t="s">
        <v>3238</v>
      </c>
      <c r="I3144" s="134" t="s">
        <v>5319</v>
      </c>
      <c r="P3144">
        <v>1</v>
      </c>
      <c r="Q3144">
        <v>180</v>
      </c>
      <c r="R3144">
        <v>180</v>
      </c>
      <c r="S3144">
        <f>IFERROR(_xlfn.XLOOKUP(tbl_Facturas[[#This Row],[Key_Fact]],tbl_Manifiestos[Key_Manif],tbl_Manifiestos[Pagado a Broker],0),0)</f>
        <v>167.4</v>
      </c>
      <c r="T3144">
        <v>2297299.9299999941</v>
      </c>
    </row>
    <row r="3145" spans="1:20" ht="27" x14ac:dyDescent="0.25">
      <c r="A3145" t="s">
        <v>5841</v>
      </c>
      <c r="B3145" t="str">
        <f>tbl_Facturas[[#This Row],[Factura]] &amp; "|" &amp; tbl_Facturas[[#This Row],[Proyecto OK]] &amp; "|" &amp; TEXT(tbl_Facturas[[#This Row],[Horas o Viaje]],"0.00") &amp; "|" &amp; TEXT(tbl_Facturas[[#This Row],[Costo unitario]],"0.00")</f>
        <v>2684||1.00|180.00</v>
      </c>
      <c r="C3145">
        <v>2684</v>
      </c>
      <c r="D3145">
        <v>617</v>
      </c>
      <c r="E3145" t="s">
        <v>27</v>
      </c>
      <c r="G3145" t="s">
        <v>36</v>
      </c>
      <c r="H3145" t="s">
        <v>3239</v>
      </c>
      <c r="I3145" s="134" t="s">
        <v>5319</v>
      </c>
      <c r="P3145">
        <v>1</v>
      </c>
      <c r="Q3145">
        <v>180</v>
      </c>
      <c r="R3145">
        <v>180</v>
      </c>
      <c r="S3145">
        <f>IFERROR(_xlfn.XLOOKUP(tbl_Facturas[[#This Row],[Key_Fact]],tbl_Manifiestos[Key_Manif],tbl_Manifiestos[Pagado a Broker],0),0)</f>
        <v>167.4</v>
      </c>
      <c r="T3145">
        <v>2297479.9299999941</v>
      </c>
    </row>
    <row r="3146" spans="1:20" ht="27" x14ac:dyDescent="0.25">
      <c r="A3146" t="s">
        <v>5841</v>
      </c>
      <c r="B3146" t="str">
        <f>tbl_Facturas[[#This Row],[Factura]] &amp; "|" &amp; tbl_Facturas[[#This Row],[Proyecto OK]] &amp; "|" &amp; TEXT(tbl_Facturas[[#This Row],[Horas o Viaje]],"0.00") &amp; "|" &amp; TEXT(tbl_Facturas[[#This Row],[Costo unitario]],"0.00")</f>
        <v>2684||1.00|180.00</v>
      </c>
      <c r="C3146">
        <v>2684</v>
      </c>
      <c r="D3146">
        <v>617</v>
      </c>
      <c r="E3146" t="s">
        <v>27</v>
      </c>
      <c r="G3146" t="s">
        <v>36</v>
      </c>
      <c r="H3146" t="s">
        <v>3240</v>
      </c>
      <c r="I3146" s="134" t="s">
        <v>5319</v>
      </c>
      <c r="P3146">
        <v>1</v>
      </c>
      <c r="Q3146">
        <v>180</v>
      </c>
      <c r="R3146">
        <v>180</v>
      </c>
      <c r="S3146">
        <f>IFERROR(_xlfn.XLOOKUP(tbl_Facturas[[#This Row],[Key_Fact]],tbl_Manifiestos[Key_Manif],tbl_Manifiestos[Pagado a Broker],0),0)</f>
        <v>167.4</v>
      </c>
      <c r="T3146">
        <v>2297659.9299999941</v>
      </c>
    </row>
    <row r="3147" spans="1:20" ht="27" x14ac:dyDescent="0.25">
      <c r="A3147" t="s">
        <v>5841</v>
      </c>
      <c r="B3147" t="str">
        <f>tbl_Facturas[[#This Row],[Factura]] &amp; "|" &amp; tbl_Facturas[[#This Row],[Proyecto OK]] &amp; "|" &amp; TEXT(tbl_Facturas[[#This Row],[Horas o Viaje]],"0.00") &amp; "|" &amp; TEXT(tbl_Facturas[[#This Row],[Costo unitario]],"0.00")</f>
        <v>2684||1.00|180.00</v>
      </c>
      <c r="C3147">
        <v>2684</v>
      </c>
      <c r="D3147">
        <v>617</v>
      </c>
      <c r="E3147" t="s">
        <v>27</v>
      </c>
      <c r="G3147" t="s">
        <v>36</v>
      </c>
      <c r="H3147" t="s">
        <v>3241</v>
      </c>
      <c r="I3147" s="134" t="s">
        <v>5319</v>
      </c>
      <c r="P3147">
        <v>1</v>
      </c>
      <c r="Q3147">
        <v>180</v>
      </c>
      <c r="R3147">
        <v>180</v>
      </c>
      <c r="S3147">
        <f>IFERROR(_xlfn.XLOOKUP(tbl_Facturas[[#This Row],[Key_Fact]],tbl_Manifiestos[Key_Manif],tbl_Manifiestos[Pagado a Broker],0),0)</f>
        <v>167.4</v>
      </c>
      <c r="T3147">
        <v>2297839.9299999941</v>
      </c>
    </row>
    <row r="3148" spans="1:20" ht="27" x14ac:dyDescent="0.25">
      <c r="A3148" t="s">
        <v>5841</v>
      </c>
      <c r="B3148" t="str">
        <f>tbl_Facturas[[#This Row],[Factura]] &amp; "|" &amp; tbl_Facturas[[#This Row],[Proyecto OK]] &amp; "|" &amp; TEXT(tbl_Facturas[[#This Row],[Horas o Viaje]],"0.00") &amp; "|" &amp; TEXT(tbl_Facturas[[#This Row],[Costo unitario]],"0.00")</f>
        <v>2684||1.00|180.00</v>
      </c>
      <c r="C3148">
        <v>2684</v>
      </c>
      <c r="D3148">
        <v>184</v>
      </c>
      <c r="E3148" t="s">
        <v>5354</v>
      </c>
      <c r="G3148" t="s">
        <v>3118</v>
      </c>
      <c r="H3148" t="s">
        <v>3242</v>
      </c>
      <c r="I3148" s="134" t="s">
        <v>5319</v>
      </c>
      <c r="P3148">
        <v>1</v>
      </c>
      <c r="Q3148">
        <v>180</v>
      </c>
      <c r="R3148">
        <v>180</v>
      </c>
      <c r="S3148">
        <f>IFERROR(_xlfn.XLOOKUP(tbl_Facturas[[#This Row],[Key_Fact]],tbl_Manifiestos[Key_Manif],tbl_Manifiestos[Pagado a Broker],0),0)</f>
        <v>167.4</v>
      </c>
      <c r="T3148">
        <v>2298019.9299999941</v>
      </c>
    </row>
    <row r="3149" spans="1:20" ht="27" x14ac:dyDescent="0.25">
      <c r="A3149" t="s">
        <v>5841</v>
      </c>
      <c r="B3149" t="str">
        <f>tbl_Facturas[[#This Row],[Factura]] &amp; "|" &amp; tbl_Facturas[[#This Row],[Proyecto OK]] &amp; "|" &amp; TEXT(tbl_Facturas[[#This Row],[Horas o Viaje]],"0.00") &amp; "|" &amp; TEXT(tbl_Facturas[[#This Row],[Costo unitario]],"0.00")</f>
        <v>2684||1.00|180.00</v>
      </c>
      <c r="C3149">
        <v>2684</v>
      </c>
      <c r="D3149">
        <v>184</v>
      </c>
      <c r="E3149" t="s">
        <v>5354</v>
      </c>
      <c r="G3149" t="s">
        <v>3118</v>
      </c>
      <c r="H3149" t="s">
        <v>3243</v>
      </c>
      <c r="I3149" s="134" t="s">
        <v>5319</v>
      </c>
      <c r="P3149">
        <v>1</v>
      </c>
      <c r="Q3149">
        <v>180</v>
      </c>
      <c r="R3149">
        <v>180</v>
      </c>
      <c r="S3149">
        <f>IFERROR(_xlfn.XLOOKUP(tbl_Facturas[[#This Row],[Key_Fact]],tbl_Manifiestos[Key_Manif],tbl_Manifiestos[Pagado a Broker],0),0)</f>
        <v>167.4</v>
      </c>
      <c r="T3149">
        <v>2298199.9299999941</v>
      </c>
    </row>
    <row r="3150" spans="1:20" ht="27" x14ac:dyDescent="0.25">
      <c r="A3150" t="s">
        <v>5841</v>
      </c>
      <c r="B3150" t="str">
        <f>tbl_Facturas[[#This Row],[Factura]] &amp; "|" &amp; tbl_Facturas[[#This Row],[Proyecto OK]] &amp; "|" &amp; TEXT(tbl_Facturas[[#This Row],[Horas o Viaje]],"0.00") &amp; "|" &amp; TEXT(tbl_Facturas[[#This Row],[Costo unitario]],"0.00")</f>
        <v>2684||1.00|180.00</v>
      </c>
      <c r="C3150">
        <v>2684</v>
      </c>
      <c r="D3150">
        <v>184</v>
      </c>
      <c r="E3150" t="s">
        <v>5354</v>
      </c>
      <c r="G3150" t="s">
        <v>3118</v>
      </c>
      <c r="H3150" t="s">
        <v>3244</v>
      </c>
      <c r="I3150" s="134" t="s">
        <v>5319</v>
      </c>
      <c r="P3150">
        <v>1</v>
      </c>
      <c r="Q3150">
        <v>180</v>
      </c>
      <c r="R3150">
        <v>180</v>
      </c>
      <c r="S3150">
        <f>IFERROR(_xlfn.XLOOKUP(tbl_Facturas[[#This Row],[Key_Fact]],tbl_Manifiestos[Key_Manif],tbl_Manifiestos[Pagado a Broker],0),0)</f>
        <v>167.4</v>
      </c>
      <c r="T3150">
        <v>2298379.9299999941</v>
      </c>
    </row>
    <row r="3151" spans="1:20" ht="27" x14ac:dyDescent="0.25">
      <c r="A3151" t="s">
        <v>5841</v>
      </c>
      <c r="B3151" t="str">
        <f>tbl_Facturas[[#This Row],[Factura]] &amp; "|" &amp; tbl_Facturas[[#This Row],[Proyecto OK]] &amp; "|" &amp; TEXT(tbl_Facturas[[#This Row],[Horas o Viaje]],"0.00") &amp; "|" &amp; TEXT(tbl_Facturas[[#This Row],[Costo unitario]],"0.00")</f>
        <v>2684||1.00|180.00</v>
      </c>
      <c r="C3151">
        <v>2684</v>
      </c>
      <c r="D3151">
        <v>184</v>
      </c>
      <c r="E3151" t="s">
        <v>5354</v>
      </c>
      <c r="G3151" t="s">
        <v>3118</v>
      </c>
      <c r="H3151" t="s">
        <v>3245</v>
      </c>
      <c r="I3151" s="134" t="s">
        <v>5319</v>
      </c>
      <c r="P3151">
        <v>1</v>
      </c>
      <c r="Q3151">
        <v>180</v>
      </c>
      <c r="R3151">
        <v>180</v>
      </c>
      <c r="S3151">
        <f>IFERROR(_xlfn.XLOOKUP(tbl_Facturas[[#This Row],[Key_Fact]],tbl_Manifiestos[Key_Manif],tbl_Manifiestos[Pagado a Broker],0),0)</f>
        <v>167.4</v>
      </c>
      <c r="T3151">
        <v>2298559.9299999941</v>
      </c>
    </row>
    <row r="3152" spans="1:20" ht="27" x14ac:dyDescent="0.25">
      <c r="A3152" t="s">
        <v>5841</v>
      </c>
      <c r="B3152" t="str">
        <f>tbl_Facturas[[#This Row],[Factura]] &amp; "|" &amp; tbl_Facturas[[#This Row],[Proyecto OK]] &amp; "|" &amp; TEXT(tbl_Facturas[[#This Row],[Horas o Viaje]],"0.00") &amp; "|" &amp; TEXT(tbl_Facturas[[#This Row],[Costo unitario]],"0.00")</f>
        <v>2684||1.00|180.00</v>
      </c>
      <c r="C3152">
        <v>2684</v>
      </c>
      <c r="D3152">
        <v>356</v>
      </c>
      <c r="E3152" t="s">
        <v>27</v>
      </c>
      <c r="G3152" t="s">
        <v>122</v>
      </c>
      <c r="H3152" t="s">
        <v>3246</v>
      </c>
      <c r="I3152" s="134" t="s">
        <v>5319</v>
      </c>
      <c r="P3152">
        <v>1</v>
      </c>
      <c r="Q3152">
        <v>180</v>
      </c>
      <c r="R3152">
        <v>180</v>
      </c>
      <c r="S3152">
        <f>IFERROR(_xlfn.XLOOKUP(tbl_Facturas[[#This Row],[Key_Fact]],tbl_Manifiestos[Key_Manif],tbl_Manifiestos[Pagado a Broker],0),0)</f>
        <v>167.4</v>
      </c>
      <c r="T3152">
        <v>2298739.9299999941</v>
      </c>
    </row>
    <row r="3153" spans="1:20" ht="27" x14ac:dyDescent="0.25">
      <c r="A3153" t="s">
        <v>5841</v>
      </c>
      <c r="B3153" t="str">
        <f>tbl_Facturas[[#This Row],[Factura]] &amp; "|" &amp; tbl_Facturas[[#This Row],[Proyecto OK]] &amp; "|" &amp; TEXT(tbl_Facturas[[#This Row],[Horas o Viaje]],"0.00") &amp; "|" &amp; TEXT(tbl_Facturas[[#This Row],[Costo unitario]],"0.00")</f>
        <v>2684||1.00|113.10</v>
      </c>
      <c r="C3153">
        <v>2684</v>
      </c>
      <c r="D3153">
        <v>184</v>
      </c>
      <c r="E3153" t="s">
        <v>5354</v>
      </c>
      <c r="G3153" t="s">
        <v>3118</v>
      </c>
      <c r="H3153" t="s">
        <v>3228</v>
      </c>
      <c r="I3153" s="134" t="s">
        <v>5319</v>
      </c>
      <c r="N3153" t="s">
        <v>3247</v>
      </c>
      <c r="P3153">
        <v>1</v>
      </c>
      <c r="Q3153">
        <v>113.1</v>
      </c>
      <c r="R3153">
        <v>113.1</v>
      </c>
      <c r="S3153">
        <f>IFERROR(_xlfn.XLOOKUP(tbl_Facturas[[#This Row],[Key_Fact]],tbl_Manifiestos[Key_Manif],tbl_Manifiestos[Pagado a Broker],0),0)</f>
        <v>0</v>
      </c>
      <c r="T3153">
        <v>2298853.0299999942</v>
      </c>
    </row>
    <row r="3154" spans="1:20" ht="27" x14ac:dyDescent="0.25">
      <c r="A3154" t="s">
        <v>5841</v>
      </c>
      <c r="B3154" t="str">
        <f>tbl_Facturas[[#This Row],[Factura]] &amp; "|" &amp; tbl_Facturas[[#This Row],[Proyecto OK]] &amp; "|" &amp; TEXT(tbl_Facturas[[#This Row],[Horas o Viaje]],"0.00") &amp; "|" &amp; TEXT(tbl_Facturas[[#This Row],[Costo unitario]],"0.00")</f>
        <v>2684||1.00|113.10</v>
      </c>
      <c r="C3154">
        <v>2684</v>
      </c>
      <c r="D3154">
        <v>184</v>
      </c>
      <c r="E3154" t="s">
        <v>5354</v>
      </c>
      <c r="G3154" t="s">
        <v>3118</v>
      </c>
      <c r="H3154" t="s">
        <v>3242</v>
      </c>
      <c r="I3154" s="134" t="s">
        <v>5319</v>
      </c>
      <c r="N3154" t="s">
        <v>3248</v>
      </c>
      <c r="P3154">
        <v>1</v>
      </c>
      <c r="Q3154">
        <v>113.1</v>
      </c>
      <c r="R3154">
        <v>113.1</v>
      </c>
      <c r="S3154">
        <f>IFERROR(_xlfn.XLOOKUP(tbl_Facturas[[#This Row],[Key_Fact]],tbl_Manifiestos[Key_Manif],tbl_Manifiestos[Pagado a Broker],0),0)</f>
        <v>0</v>
      </c>
      <c r="T3154">
        <v>2298966.1299999938</v>
      </c>
    </row>
    <row r="3155" spans="1:20" ht="27" x14ac:dyDescent="0.25">
      <c r="A3155" t="s">
        <v>5841</v>
      </c>
      <c r="B3155" t="str">
        <f>tbl_Facturas[[#This Row],[Factura]] &amp; "|" &amp; tbl_Facturas[[#This Row],[Proyecto OK]] &amp; "|" &amp; TEXT(tbl_Facturas[[#This Row],[Horas o Viaje]],"0.00") &amp; "|" &amp; TEXT(tbl_Facturas[[#This Row],[Costo unitario]],"0.00")</f>
        <v>2684||1.00|113.10</v>
      </c>
      <c r="C3155">
        <v>2684</v>
      </c>
      <c r="D3155">
        <v>184</v>
      </c>
      <c r="E3155" t="s">
        <v>5354</v>
      </c>
      <c r="G3155" t="s">
        <v>3118</v>
      </c>
      <c r="H3155" t="s">
        <v>3243</v>
      </c>
      <c r="I3155" s="134" t="s">
        <v>5319</v>
      </c>
      <c r="N3155" t="s">
        <v>3249</v>
      </c>
      <c r="P3155">
        <v>1</v>
      </c>
      <c r="Q3155">
        <v>113.1</v>
      </c>
      <c r="R3155">
        <v>113.1</v>
      </c>
      <c r="S3155">
        <f>IFERROR(_xlfn.XLOOKUP(tbl_Facturas[[#This Row],[Key_Fact]],tbl_Manifiestos[Key_Manif],tbl_Manifiestos[Pagado a Broker],0),0)</f>
        <v>0</v>
      </c>
      <c r="T3155">
        <v>2299079.2299999939</v>
      </c>
    </row>
    <row r="3156" spans="1:20" ht="27" x14ac:dyDescent="0.25">
      <c r="A3156" t="s">
        <v>5841</v>
      </c>
      <c r="B3156" t="str">
        <f>tbl_Facturas[[#This Row],[Factura]] &amp; "|" &amp; tbl_Facturas[[#This Row],[Proyecto OK]] &amp; "|" &amp; TEXT(tbl_Facturas[[#This Row],[Horas o Viaje]],"0.00") &amp; "|" &amp; TEXT(tbl_Facturas[[#This Row],[Costo unitario]],"0.00")</f>
        <v>2684||1.00|113.10</v>
      </c>
      <c r="C3156">
        <v>2684</v>
      </c>
      <c r="D3156">
        <v>184</v>
      </c>
      <c r="E3156" t="s">
        <v>5354</v>
      </c>
      <c r="G3156" t="s">
        <v>3118</v>
      </c>
      <c r="H3156" t="s">
        <v>3244</v>
      </c>
      <c r="I3156" s="134" t="s">
        <v>5319</v>
      </c>
      <c r="N3156" t="s">
        <v>3250</v>
      </c>
      <c r="P3156">
        <v>1</v>
      </c>
      <c r="Q3156">
        <v>113.1</v>
      </c>
      <c r="R3156">
        <v>113.1</v>
      </c>
      <c r="S3156">
        <f>IFERROR(_xlfn.XLOOKUP(tbl_Facturas[[#This Row],[Key_Fact]],tbl_Manifiestos[Key_Manif],tbl_Manifiestos[Pagado a Broker],0),0)</f>
        <v>0</v>
      </c>
      <c r="T3156">
        <v>2299192.329999994</v>
      </c>
    </row>
    <row r="3157" spans="1:20" ht="27" x14ac:dyDescent="0.25">
      <c r="A3157" t="s">
        <v>5841</v>
      </c>
      <c r="B3157" t="str">
        <f>tbl_Facturas[[#This Row],[Factura]] &amp; "|" &amp; tbl_Facturas[[#This Row],[Proyecto OK]] &amp; "|" &amp; TEXT(tbl_Facturas[[#This Row],[Horas o Viaje]],"0.00") &amp; "|" &amp; TEXT(tbl_Facturas[[#This Row],[Costo unitario]],"0.00")</f>
        <v>2684||1.00|113.10</v>
      </c>
      <c r="C3157">
        <v>2684</v>
      </c>
      <c r="D3157">
        <v>184</v>
      </c>
      <c r="E3157" t="s">
        <v>5354</v>
      </c>
      <c r="G3157" t="s">
        <v>3118</v>
      </c>
      <c r="H3157" t="s">
        <v>3245</v>
      </c>
      <c r="I3157" s="134" t="s">
        <v>5319</v>
      </c>
      <c r="N3157" t="s">
        <v>3251</v>
      </c>
      <c r="P3157">
        <v>1</v>
      </c>
      <c r="Q3157">
        <v>113.1</v>
      </c>
      <c r="R3157">
        <v>113.1</v>
      </c>
      <c r="S3157">
        <f>IFERROR(_xlfn.XLOOKUP(tbl_Facturas[[#This Row],[Key_Fact]],tbl_Manifiestos[Key_Manif],tbl_Manifiestos[Pagado a Broker],0),0)</f>
        <v>0</v>
      </c>
      <c r="T3157">
        <v>2299305.429999995</v>
      </c>
    </row>
    <row r="3158" spans="1:20" ht="27" x14ac:dyDescent="0.25">
      <c r="A3158" t="s">
        <v>5841</v>
      </c>
      <c r="B3158" t="str">
        <f>tbl_Facturas[[#This Row],[Factura]] &amp; "|" &amp; tbl_Facturas[[#This Row],[Proyecto OK]] &amp; "|" &amp; TEXT(tbl_Facturas[[#This Row],[Horas o Viaje]],"0.00") &amp; "|" &amp; TEXT(tbl_Facturas[[#This Row],[Costo unitario]],"0.00")</f>
        <v>2684||1.00|113.10</v>
      </c>
      <c r="C3158">
        <v>2684</v>
      </c>
      <c r="D3158">
        <v>356</v>
      </c>
      <c r="E3158" t="s">
        <v>27</v>
      </c>
      <c r="G3158" t="s">
        <v>122</v>
      </c>
      <c r="H3158" t="s">
        <v>3246</v>
      </c>
      <c r="I3158" s="134" t="s">
        <v>5319</v>
      </c>
      <c r="N3158" t="s">
        <v>3252</v>
      </c>
      <c r="P3158">
        <v>1</v>
      </c>
      <c r="Q3158">
        <v>113.1</v>
      </c>
      <c r="R3158">
        <v>113.1</v>
      </c>
      <c r="S3158">
        <f>IFERROR(_xlfn.XLOOKUP(tbl_Facturas[[#This Row],[Key_Fact]],tbl_Manifiestos[Key_Manif],tbl_Manifiestos[Pagado a Broker],0),0)</f>
        <v>0</v>
      </c>
      <c r="T3158">
        <v>2299418.5299999951</v>
      </c>
    </row>
    <row r="3159" spans="1:20" ht="27" x14ac:dyDescent="0.25">
      <c r="A3159" t="s">
        <v>5841</v>
      </c>
      <c r="B3159" t="str">
        <f>tbl_Facturas[[#This Row],[Factura]] &amp; "|" &amp; tbl_Facturas[[#This Row],[Proyecto OK]] &amp; "|" &amp; TEXT(tbl_Facturas[[#This Row],[Horas o Viaje]],"0.00") &amp; "|" &amp; TEXT(tbl_Facturas[[#This Row],[Costo unitario]],"0.00")</f>
        <v>2684||1.00|113.10</v>
      </c>
      <c r="C3159">
        <v>2684</v>
      </c>
      <c r="D3159">
        <v>356</v>
      </c>
      <c r="E3159" t="s">
        <v>27</v>
      </c>
      <c r="G3159" t="s">
        <v>122</v>
      </c>
      <c r="H3159" t="s">
        <v>3229</v>
      </c>
      <c r="I3159" s="134" t="s">
        <v>5319</v>
      </c>
      <c r="N3159" t="s">
        <v>3253</v>
      </c>
      <c r="P3159">
        <v>1</v>
      </c>
      <c r="Q3159">
        <v>113.1</v>
      </c>
      <c r="R3159">
        <v>113.1</v>
      </c>
      <c r="S3159">
        <f>IFERROR(_xlfn.XLOOKUP(tbl_Facturas[[#This Row],[Key_Fact]],tbl_Manifiestos[Key_Manif],tbl_Manifiestos[Pagado a Broker],0),0)</f>
        <v>0</v>
      </c>
      <c r="T3159">
        <v>2299531.6299999952</v>
      </c>
    </row>
    <row r="3160" spans="1:20" ht="27" x14ac:dyDescent="0.25">
      <c r="A3160" t="s">
        <v>5841</v>
      </c>
      <c r="B3160" t="str">
        <f>tbl_Facturas[[#This Row],[Factura]] &amp; "|" &amp; tbl_Facturas[[#This Row],[Proyecto OK]] &amp; "|" &amp; TEXT(tbl_Facturas[[#This Row],[Horas o Viaje]],"0.00") &amp; "|" &amp; TEXT(tbl_Facturas[[#This Row],[Costo unitario]],"0.00")</f>
        <v>2684||1.00|113.10</v>
      </c>
      <c r="C3160">
        <v>2684</v>
      </c>
      <c r="D3160">
        <v>356</v>
      </c>
      <c r="E3160" t="s">
        <v>27</v>
      </c>
      <c r="G3160" t="s">
        <v>122</v>
      </c>
      <c r="H3160" t="s">
        <v>3230</v>
      </c>
      <c r="I3160" s="134" t="s">
        <v>5319</v>
      </c>
      <c r="N3160" t="s">
        <v>3254</v>
      </c>
      <c r="P3160">
        <v>1</v>
      </c>
      <c r="Q3160">
        <v>113.1</v>
      </c>
      <c r="R3160">
        <v>113.1</v>
      </c>
      <c r="S3160">
        <f>IFERROR(_xlfn.XLOOKUP(tbl_Facturas[[#This Row],[Key_Fact]],tbl_Manifiestos[Key_Manif],tbl_Manifiestos[Pagado a Broker],0),0)</f>
        <v>0</v>
      </c>
      <c r="T3160">
        <v>2299644.7299999949</v>
      </c>
    </row>
    <row r="3161" spans="1:20" ht="27" x14ac:dyDescent="0.25">
      <c r="A3161" t="s">
        <v>5841</v>
      </c>
      <c r="B3161" t="str">
        <f>tbl_Facturas[[#This Row],[Factura]] &amp; "|" &amp; tbl_Facturas[[#This Row],[Proyecto OK]] &amp; "|" &amp; TEXT(tbl_Facturas[[#This Row],[Horas o Viaje]],"0.00") &amp; "|" &amp; TEXT(tbl_Facturas[[#This Row],[Costo unitario]],"0.00")</f>
        <v>2684||1.00|113.10</v>
      </c>
      <c r="C3161">
        <v>2684</v>
      </c>
      <c r="D3161">
        <v>356</v>
      </c>
      <c r="E3161" t="s">
        <v>27</v>
      </c>
      <c r="G3161" t="s">
        <v>122</v>
      </c>
      <c r="H3161" t="s">
        <v>3231</v>
      </c>
      <c r="I3161" s="134" t="s">
        <v>5319</v>
      </c>
      <c r="N3161" t="s">
        <v>3255</v>
      </c>
      <c r="P3161">
        <v>1</v>
      </c>
      <c r="Q3161">
        <v>113.1</v>
      </c>
      <c r="R3161">
        <v>113.1</v>
      </c>
      <c r="S3161">
        <f>IFERROR(_xlfn.XLOOKUP(tbl_Facturas[[#This Row],[Key_Fact]],tbl_Manifiestos[Key_Manif],tbl_Manifiestos[Pagado a Broker],0),0)</f>
        <v>0</v>
      </c>
      <c r="T3161">
        <v>2299757.829999995</v>
      </c>
    </row>
    <row r="3162" spans="1:20" ht="27" x14ac:dyDescent="0.25">
      <c r="A3162" t="s">
        <v>5841</v>
      </c>
      <c r="B3162" t="str">
        <f>tbl_Facturas[[#This Row],[Factura]] &amp; "|" &amp; tbl_Facturas[[#This Row],[Proyecto OK]] &amp; "|" &amp; TEXT(tbl_Facturas[[#This Row],[Horas o Viaje]],"0.00") &amp; "|" &amp; TEXT(tbl_Facturas[[#This Row],[Costo unitario]],"0.00")</f>
        <v>2684||1.00|113.10</v>
      </c>
      <c r="C3162">
        <v>2684</v>
      </c>
      <c r="D3162">
        <v>356</v>
      </c>
      <c r="E3162" t="s">
        <v>27</v>
      </c>
      <c r="G3162" t="s">
        <v>122</v>
      </c>
      <c r="H3162" t="s">
        <v>3232</v>
      </c>
      <c r="I3162" s="134" t="s">
        <v>5319</v>
      </c>
      <c r="N3162" t="s">
        <v>3256</v>
      </c>
      <c r="P3162">
        <v>1</v>
      </c>
      <c r="Q3162">
        <v>113.1</v>
      </c>
      <c r="R3162">
        <v>113.1</v>
      </c>
      <c r="S3162">
        <f>IFERROR(_xlfn.XLOOKUP(tbl_Facturas[[#This Row],[Key_Fact]],tbl_Manifiestos[Key_Manif],tbl_Manifiestos[Pagado a Broker],0),0)</f>
        <v>0</v>
      </c>
      <c r="T3162">
        <v>2299870.929999995</v>
      </c>
    </row>
    <row r="3163" spans="1:20" ht="27" x14ac:dyDescent="0.25">
      <c r="A3163" t="s">
        <v>5841</v>
      </c>
      <c r="B3163" t="str">
        <f>tbl_Facturas[[#This Row],[Factura]] &amp; "|" &amp; tbl_Facturas[[#This Row],[Proyecto OK]] &amp; "|" &amp; TEXT(tbl_Facturas[[#This Row],[Horas o Viaje]],"0.00") &amp; "|" &amp; TEXT(tbl_Facturas[[#This Row],[Costo unitario]],"0.00")</f>
        <v>2684||1.00|113.10</v>
      </c>
      <c r="C3163">
        <v>2684</v>
      </c>
      <c r="D3163">
        <v>356</v>
      </c>
      <c r="E3163" t="s">
        <v>27</v>
      </c>
      <c r="G3163" t="s">
        <v>122</v>
      </c>
      <c r="H3163" t="s">
        <v>3233</v>
      </c>
      <c r="I3163" s="134" t="s">
        <v>5319</v>
      </c>
      <c r="N3163" t="s">
        <v>3257</v>
      </c>
      <c r="P3163">
        <v>1</v>
      </c>
      <c r="Q3163">
        <v>113.1</v>
      </c>
      <c r="R3163">
        <v>113.1</v>
      </c>
      <c r="S3163">
        <f>IFERROR(_xlfn.XLOOKUP(tbl_Facturas[[#This Row],[Key_Fact]],tbl_Manifiestos[Key_Manif],tbl_Manifiestos[Pagado a Broker],0),0)</f>
        <v>0</v>
      </c>
      <c r="T3163">
        <v>2299984.0299999951</v>
      </c>
    </row>
    <row r="3164" spans="1:20" ht="27" x14ac:dyDescent="0.25">
      <c r="A3164" t="s">
        <v>5841</v>
      </c>
      <c r="B3164" t="str">
        <f>tbl_Facturas[[#This Row],[Factura]] &amp; "|" &amp; tbl_Facturas[[#This Row],[Proyecto OK]] &amp; "|" &amp; TEXT(tbl_Facturas[[#This Row],[Horas o Viaje]],"0.00") &amp; "|" &amp; TEXT(tbl_Facturas[[#This Row],[Costo unitario]],"0.00")</f>
        <v>2684||1.00|113.10</v>
      </c>
      <c r="C3164">
        <v>2684</v>
      </c>
      <c r="D3164">
        <v>356</v>
      </c>
      <c r="E3164" t="s">
        <v>27</v>
      </c>
      <c r="G3164" t="s">
        <v>122</v>
      </c>
      <c r="H3164" t="s">
        <v>3234</v>
      </c>
      <c r="I3164" s="134" t="s">
        <v>5319</v>
      </c>
      <c r="N3164" t="s">
        <v>3258</v>
      </c>
      <c r="P3164">
        <v>1</v>
      </c>
      <c r="Q3164">
        <v>113.1</v>
      </c>
      <c r="R3164">
        <v>113.1</v>
      </c>
      <c r="S3164">
        <f>IFERROR(_xlfn.XLOOKUP(tbl_Facturas[[#This Row],[Key_Fact]],tbl_Manifiestos[Key_Manif],tbl_Manifiestos[Pagado a Broker],0),0)</f>
        <v>0</v>
      </c>
      <c r="T3164">
        <v>2300097.1299999952</v>
      </c>
    </row>
    <row r="3165" spans="1:20" ht="27" x14ac:dyDescent="0.25">
      <c r="A3165" t="s">
        <v>5841</v>
      </c>
      <c r="B3165" t="str">
        <f>tbl_Facturas[[#This Row],[Factura]] &amp; "|" &amp; tbl_Facturas[[#This Row],[Proyecto OK]] &amp; "|" &amp; TEXT(tbl_Facturas[[#This Row],[Horas o Viaje]],"0.00") &amp; "|" &amp; TEXT(tbl_Facturas[[#This Row],[Costo unitario]],"0.00")</f>
        <v>2684||1.00|113.10</v>
      </c>
      <c r="C3165">
        <v>2684</v>
      </c>
      <c r="D3165">
        <v>617</v>
      </c>
      <c r="E3165" t="s">
        <v>27</v>
      </c>
      <c r="G3165" t="s">
        <v>36</v>
      </c>
      <c r="H3165" t="s">
        <v>3235</v>
      </c>
      <c r="I3165" s="134" t="s">
        <v>5319</v>
      </c>
      <c r="N3165" t="s">
        <v>3259</v>
      </c>
      <c r="P3165">
        <v>1</v>
      </c>
      <c r="Q3165">
        <v>113.1</v>
      </c>
      <c r="R3165">
        <v>113.1</v>
      </c>
      <c r="S3165">
        <f>IFERROR(_xlfn.XLOOKUP(tbl_Facturas[[#This Row],[Key_Fact]],tbl_Manifiestos[Key_Manif],tbl_Manifiestos[Pagado a Broker],0),0)</f>
        <v>0</v>
      </c>
      <c r="T3165">
        <v>2300210.2299999949</v>
      </c>
    </row>
    <row r="3166" spans="1:20" ht="27" x14ac:dyDescent="0.25">
      <c r="A3166" t="s">
        <v>5841</v>
      </c>
      <c r="B3166" t="str">
        <f>tbl_Facturas[[#This Row],[Factura]] &amp; "|" &amp; tbl_Facturas[[#This Row],[Proyecto OK]] &amp; "|" &amp; TEXT(tbl_Facturas[[#This Row],[Horas o Viaje]],"0.00") &amp; "|" &amp; TEXT(tbl_Facturas[[#This Row],[Costo unitario]],"0.00")</f>
        <v>2684||1.00|113.10</v>
      </c>
      <c r="C3166">
        <v>2684</v>
      </c>
      <c r="D3166">
        <v>617</v>
      </c>
      <c r="E3166" t="s">
        <v>27</v>
      </c>
      <c r="G3166" t="s">
        <v>36</v>
      </c>
      <c r="H3166" t="s">
        <v>3236</v>
      </c>
      <c r="I3166" s="134" t="s">
        <v>5319</v>
      </c>
      <c r="N3166" t="s">
        <v>3260</v>
      </c>
      <c r="P3166">
        <v>1</v>
      </c>
      <c r="Q3166">
        <v>113.1</v>
      </c>
      <c r="R3166">
        <v>113.1</v>
      </c>
      <c r="S3166">
        <f>IFERROR(_xlfn.XLOOKUP(tbl_Facturas[[#This Row],[Key_Fact]],tbl_Manifiestos[Key_Manif],tbl_Manifiestos[Pagado a Broker],0),0)</f>
        <v>0</v>
      </c>
      <c r="T3166">
        <v>2300323.329999995</v>
      </c>
    </row>
    <row r="3167" spans="1:20" ht="27" x14ac:dyDescent="0.25">
      <c r="A3167" t="s">
        <v>5841</v>
      </c>
      <c r="B3167" t="str">
        <f>tbl_Facturas[[#This Row],[Factura]] &amp; "|" &amp; tbl_Facturas[[#This Row],[Proyecto OK]] &amp; "|" &amp; TEXT(tbl_Facturas[[#This Row],[Horas o Viaje]],"0.00") &amp; "|" &amp; TEXT(tbl_Facturas[[#This Row],[Costo unitario]],"0.00")</f>
        <v>2684||1.00|113.10</v>
      </c>
      <c r="C3167">
        <v>2684</v>
      </c>
      <c r="D3167">
        <v>617</v>
      </c>
      <c r="E3167" t="s">
        <v>27</v>
      </c>
      <c r="G3167" t="s">
        <v>36</v>
      </c>
      <c r="H3167" t="s">
        <v>3237</v>
      </c>
      <c r="I3167" s="134" t="s">
        <v>5319</v>
      </c>
      <c r="N3167" t="s">
        <v>3261</v>
      </c>
      <c r="P3167">
        <v>1</v>
      </c>
      <c r="Q3167">
        <v>113.1</v>
      </c>
      <c r="R3167">
        <v>113.1</v>
      </c>
      <c r="S3167">
        <f>IFERROR(_xlfn.XLOOKUP(tbl_Facturas[[#This Row],[Key_Fact]],tbl_Manifiestos[Key_Manif],tbl_Manifiestos[Pagado a Broker],0),0)</f>
        <v>0</v>
      </c>
      <c r="T3167">
        <v>2300436.429999996</v>
      </c>
    </row>
    <row r="3168" spans="1:20" ht="27" x14ac:dyDescent="0.25">
      <c r="A3168" t="s">
        <v>5841</v>
      </c>
      <c r="B3168" t="str">
        <f>tbl_Facturas[[#This Row],[Factura]] &amp; "|" &amp; tbl_Facturas[[#This Row],[Proyecto OK]] &amp; "|" &amp; TEXT(tbl_Facturas[[#This Row],[Horas o Viaje]],"0.00") &amp; "|" &amp; TEXT(tbl_Facturas[[#This Row],[Costo unitario]],"0.00")</f>
        <v>2684||1.00|113.10</v>
      </c>
      <c r="C3168">
        <v>2684</v>
      </c>
      <c r="D3168">
        <v>617</v>
      </c>
      <c r="E3168" t="s">
        <v>27</v>
      </c>
      <c r="G3168" t="s">
        <v>36</v>
      </c>
      <c r="H3168" t="s">
        <v>3238</v>
      </c>
      <c r="I3168" s="134" t="s">
        <v>5319</v>
      </c>
      <c r="N3168" t="s">
        <v>3262</v>
      </c>
      <c r="P3168">
        <v>1</v>
      </c>
      <c r="Q3168">
        <v>113.1</v>
      </c>
      <c r="R3168">
        <v>113.1</v>
      </c>
      <c r="S3168">
        <f>IFERROR(_xlfn.XLOOKUP(tbl_Facturas[[#This Row],[Key_Fact]],tbl_Manifiestos[Key_Manif],tbl_Manifiestos[Pagado a Broker],0),0)</f>
        <v>0</v>
      </c>
      <c r="T3168">
        <v>2300549.5299999961</v>
      </c>
    </row>
    <row r="3169" spans="1:20" ht="27" x14ac:dyDescent="0.25">
      <c r="A3169" t="s">
        <v>5841</v>
      </c>
      <c r="B3169" t="str">
        <f>tbl_Facturas[[#This Row],[Factura]] &amp; "|" &amp; tbl_Facturas[[#This Row],[Proyecto OK]] &amp; "|" &amp; TEXT(tbl_Facturas[[#This Row],[Horas o Viaje]],"0.00") &amp; "|" &amp; TEXT(tbl_Facturas[[#This Row],[Costo unitario]],"0.00")</f>
        <v>2684||1.00|113.10</v>
      </c>
      <c r="C3169">
        <v>2684</v>
      </c>
      <c r="D3169">
        <v>617</v>
      </c>
      <c r="E3169" t="s">
        <v>27</v>
      </c>
      <c r="G3169" t="s">
        <v>36</v>
      </c>
      <c r="H3169" t="s">
        <v>3239</v>
      </c>
      <c r="I3169" s="134" t="s">
        <v>5319</v>
      </c>
      <c r="N3169" t="s">
        <v>3263</v>
      </c>
      <c r="P3169">
        <v>1</v>
      </c>
      <c r="Q3169">
        <v>113.1</v>
      </c>
      <c r="R3169">
        <v>113.1</v>
      </c>
      <c r="S3169">
        <f>IFERROR(_xlfn.XLOOKUP(tbl_Facturas[[#This Row],[Key_Fact]],tbl_Manifiestos[Key_Manif],tbl_Manifiestos[Pagado a Broker],0),0)</f>
        <v>0</v>
      </c>
      <c r="T3169">
        <v>2300662.6299999962</v>
      </c>
    </row>
    <row r="3170" spans="1:20" ht="27" x14ac:dyDescent="0.25">
      <c r="A3170" t="s">
        <v>5841</v>
      </c>
      <c r="B3170" t="str">
        <f>tbl_Facturas[[#This Row],[Factura]] &amp; "|" &amp; tbl_Facturas[[#This Row],[Proyecto OK]] &amp; "|" &amp; TEXT(tbl_Facturas[[#This Row],[Horas o Viaje]],"0.00") &amp; "|" &amp; TEXT(tbl_Facturas[[#This Row],[Costo unitario]],"0.00")</f>
        <v>2684||1.00|113.10</v>
      </c>
      <c r="C3170">
        <v>2684</v>
      </c>
      <c r="D3170">
        <v>617</v>
      </c>
      <c r="E3170" t="s">
        <v>27</v>
      </c>
      <c r="G3170" t="s">
        <v>36</v>
      </c>
      <c r="H3170" t="s">
        <v>3240</v>
      </c>
      <c r="I3170" s="134" t="s">
        <v>5319</v>
      </c>
      <c r="N3170" t="s">
        <v>3264</v>
      </c>
      <c r="P3170">
        <v>1</v>
      </c>
      <c r="Q3170">
        <v>113.1</v>
      </c>
      <c r="R3170">
        <v>113.1</v>
      </c>
      <c r="S3170">
        <f>IFERROR(_xlfn.XLOOKUP(tbl_Facturas[[#This Row],[Key_Fact]],tbl_Manifiestos[Key_Manif],tbl_Manifiestos[Pagado a Broker],0),0)</f>
        <v>0</v>
      </c>
      <c r="T3170">
        <v>2300775.7299999958</v>
      </c>
    </row>
    <row r="3171" spans="1:20" ht="27" x14ac:dyDescent="0.25">
      <c r="A3171" t="s">
        <v>5841</v>
      </c>
      <c r="B3171" t="str">
        <f>tbl_Facturas[[#This Row],[Factura]] &amp; "|" &amp; tbl_Facturas[[#This Row],[Proyecto OK]] &amp; "|" &amp; TEXT(tbl_Facturas[[#This Row],[Horas o Viaje]],"0.00") &amp; "|" &amp; TEXT(tbl_Facturas[[#This Row],[Costo unitario]],"0.00")</f>
        <v>2684||1.00|113.10</v>
      </c>
      <c r="C3171">
        <v>2684</v>
      </c>
      <c r="D3171">
        <v>617</v>
      </c>
      <c r="E3171" t="s">
        <v>27</v>
      </c>
      <c r="G3171" t="s">
        <v>36</v>
      </c>
      <c r="H3171" t="s">
        <v>3241</v>
      </c>
      <c r="I3171" s="134" t="s">
        <v>5319</v>
      </c>
      <c r="N3171" t="s">
        <v>3265</v>
      </c>
      <c r="P3171">
        <v>1</v>
      </c>
      <c r="Q3171">
        <v>113.1</v>
      </c>
      <c r="R3171">
        <v>113.1</v>
      </c>
      <c r="S3171">
        <f>IFERROR(_xlfn.XLOOKUP(tbl_Facturas[[#This Row],[Key_Fact]],tbl_Manifiestos[Key_Manif],tbl_Manifiestos[Pagado a Broker],0),0)</f>
        <v>0</v>
      </c>
      <c r="T3171">
        <v>2300888.8299999959</v>
      </c>
    </row>
    <row r="3172" spans="1:20" x14ac:dyDescent="0.25">
      <c r="A3172" t="s">
        <v>5841</v>
      </c>
      <c r="B3172" t="str">
        <f>tbl_Facturas[[#This Row],[Factura]] &amp; "|" &amp; tbl_Facturas[[#This Row],[Proyecto OK]] &amp; "|" &amp; TEXT(tbl_Facturas[[#This Row],[Horas o Viaje]],"0.00") &amp; "|" &amp; TEXT(tbl_Facturas[[#This Row],[Costo unitario]],"0.00")</f>
        <v>2685|Metra New Auburn|2.00|410.00</v>
      </c>
      <c r="C3172">
        <v>2685</v>
      </c>
      <c r="D3172">
        <v>4</v>
      </c>
      <c r="E3172" t="s">
        <v>1875</v>
      </c>
      <c r="G3172" t="s">
        <v>1750</v>
      </c>
      <c r="H3172" t="s">
        <v>3266</v>
      </c>
      <c r="I3172" s="134" t="s">
        <v>5330</v>
      </c>
      <c r="J3172" t="s">
        <v>894</v>
      </c>
      <c r="K3172" t="s">
        <v>5360</v>
      </c>
      <c r="L3172">
        <v>2128</v>
      </c>
      <c r="M3172" t="s">
        <v>3267</v>
      </c>
      <c r="P3172">
        <v>2</v>
      </c>
      <c r="Q3172">
        <v>410</v>
      </c>
      <c r="R3172">
        <v>820</v>
      </c>
      <c r="S3172">
        <f>IFERROR(_xlfn.XLOOKUP(tbl_Facturas[[#This Row],[Key_Fact]],tbl_Manifiestos[Key_Manif],tbl_Manifiestos[Pagado a Broker],0),0)</f>
        <v>762.6</v>
      </c>
      <c r="T3172">
        <v>2301708.8299999959</v>
      </c>
    </row>
    <row r="3173" spans="1:20" x14ac:dyDescent="0.25">
      <c r="A3173" t="s">
        <v>5841</v>
      </c>
      <c r="B3173" t="str">
        <f>tbl_Facturas[[#This Row],[Factura]] &amp; "|" &amp; tbl_Facturas[[#This Row],[Proyecto OK]] &amp; "|" &amp; TEXT(tbl_Facturas[[#This Row],[Horas o Viaje]],"0.00") &amp; "|" &amp; TEXT(tbl_Facturas[[#This Row],[Costo unitario]],"0.00")</f>
        <v>2685|Metra New Auburn|2.00|410.00</v>
      </c>
      <c r="C3173">
        <v>2685</v>
      </c>
      <c r="D3173">
        <v>184</v>
      </c>
      <c r="E3173" t="s">
        <v>5354</v>
      </c>
      <c r="G3173" t="s">
        <v>3118</v>
      </c>
      <c r="H3173" t="s">
        <v>3268</v>
      </c>
      <c r="I3173" s="134" t="s">
        <v>5330</v>
      </c>
      <c r="J3173" t="s">
        <v>894</v>
      </c>
      <c r="K3173" t="s">
        <v>5360</v>
      </c>
      <c r="L3173">
        <v>2128</v>
      </c>
      <c r="M3173" t="s">
        <v>3267</v>
      </c>
      <c r="P3173">
        <v>2</v>
      </c>
      <c r="Q3173">
        <v>410</v>
      </c>
      <c r="R3173">
        <v>820</v>
      </c>
      <c r="S3173">
        <f>IFERROR(_xlfn.XLOOKUP(tbl_Facturas[[#This Row],[Key_Fact]],tbl_Manifiestos[Key_Manif],tbl_Manifiestos[Pagado a Broker],0),0)</f>
        <v>762.6</v>
      </c>
      <c r="T3173">
        <v>2302528.8299999959</v>
      </c>
    </row>
    <row r="3174" spans="1:20" x14ac:dyDescent="0.25">
      <c r="A3174" t="s">
        <v>5841</v>
      </c>
      <c r="B3174" t="str">
        <f>tbl_Facturas[[#This Row],[Factura]] &amp; "|" &amp; tbl_Facturas[[#This Row],[Proyecto OK]] &amp; "|" &amp; TEXT(tbl_Facturas[[#This Row],[Horas o Viaje]],"0.00") &amp; "|" &amp; TEXT(tbl_Facturas[[#This Row],[Costo unitario]],"0.00")</f>
        <v>2685|Metra New Auburn|2.00|410.00</v>
      </c>
      <c r="C3174">
        <v>2685</v>
      </c>
      <c r="D3174">
        <v>52</v>
      </c>
      <c r="E3174" t="s">
        <v>5329</v>
      </c>
      <c r="G3174" t="s">
        <v>1869</v>
      </c>
      <c r="H3174" t="s">
        <v>3269</v>
      </c>
      <c r="I3174" s="134" t="s">
        <v>5330</v>
      </c>
      <c r="J3174" t="s">
        <v>894</v>
      </c>
      <c r="K3174" t="s">
        <v>5360</v>
      </c>
      <c r="L3174">
        <v>2128</v>
      </c>
      <c r="M3174" t="s">
        <v>3267</v>
      </c>
      <c r="P3174">
        <v>2</v>
      </c>
      <c r="Q3174">
        <v>410</v>
      </c>
      <c r="R3174">
        <v>820</v>
      </c>
      <c r="S3174">
        <f>IFERROR(_xlfn.XLOOKUP(tbl_Facturas[[#This Row],[Key_Fact]],tbl_Manifiestos[Key_Manif],tbl_Manifiestos[Pagado a Broker],0),0)</f>
        <v>762.6</v>
      </c>
      <c r="T3174">
        <v>2303348.8299999959</v>
      </c>
    </row>
    <row r="3175" spans="1:20" x14ac:dyDescent="0.25">
      <c r="A3175" t="s">
        <v>5841</v>
      </c>
      <c r="B3175" t="str">
        <f>tbl_Facturas[[#This Row],[Factura]] &amp; "|" &amp; tbl_Facturas[[#This Row],[Proyecto OK]] &amp; "|" &amp; TEXT(tbl_Facturas[[#This Row],[Horas o Viaje]],"0.00") &amp; "|" &amp; TEXT(tbl_Facturas[[#This Row],[Costo unitario]],"0.00")</f>
        <v>2685|Metra New Auburn|2.00|410.00</v>
      </c>
      <c r="C3175">
        <v>2685</v>
      </c>
      <c r="D3175">
        <v>19</v>
      </c>
      <c r="E3175" t="s">
        <v>12</v>
      </c>
      <c r="G3175" t="s">
        <v>24</v>
      </c>
      <c r="H3175" t="s">
        <v>3270</v>
      </c>
      <c r="I3175" s="134" t="s">
        <v>5330</v>
      </c>
      <c r="J3175" t="s">
        <v>894</v>
      </c>
      <c r="K3175" t="s">
        <v>5360</v>
      </c>
      <c r="L3175">
        <v>2128</v>
      </c>
      <c r="M3175" t="s">
        <v>3267</v>
      </c>
      <c r="P3175">
        <v>2</v>
      </c>
      <c r="Q3175">
        <v>410</v>
      </c>
      <c r="R3175">
        <v>820</v>
      </c>
      <c r="S3175">
        <f>IFERROR(_xlfn.XLOOKUP(tbl_Facturas[[#This Row],[Key_Fact]],tbl_Manifiestos[Key_Manif],tbl_Manifiestos[Pagado a Broker],0),0)</f>
        <v>762.6</v>
      </c>
      <c r="T3175">
        <v>2304168.8299999959</v>
      </c>
    </row>
    <row r="3176" spans="1:20" x14ac:dyDescent="0.25">
      <c r="A3176" t="s">
        <v>5841</v>
      </c>
      <c r="B3176" t="str">
        <f>tbl_Facturas[[#This Row],[Factura]] &amp; "|" &amp; tbl_Facturas[[#This Row],[Proyecto OK]] &amp; "|" &amp; TEXT(tbl_Facturas[[#This Row],[Horas o Viaje]],"0.00") &amp; "|" &amp; TEXT(tbl_Facturas[[#This Row],[Costo unitario]],"0.00")</f>
        <v>2685|Metra New Auburn|3.00|410.00</v>
      </c>
      <c r="C3176">
        <v>2685</v>
      </c>
      <c r="D3176">
        <v>4</v>
      </c>
      <c r="E3176" t="s">
        <v>1875</v>
      </c>
      <c r="G3176" t="s">
        <v>1750</v>
      </c>
      <c r="H3176" t="s">
        <v>3271</v>
      </c>
      <c r="I3176" s="134" t="s">
        <v>5330</v>
      </c>
      <c r="J3176" t="s">
        <v>894</v>
      </c>
      <c r="K3176" t="s">
        <v>5360</v>
      </c>
      <c r="L3176">
        <v>2128</v>
      </c>
      <c r="M3176" t="s">
        <v>3267</v>
      </c>
      <c r="P3176">
        <v>3</v>
      </c>
      <c r="Q3176">
        <v>410</v>
      </c>
      <c r="R3176">
        <v>1230</v>
      </c>
      <c r="S3176">
        <f>IFERROR(_xlfn.XLOOKUP(tbl_Facturas[[#This Row],[Key_Fact]],tbl_Manifiestos[Key_Manif],tbl_Manifiestos[Pagado a Broker],0),0)</f>
        <v>0</v>
      </c>
      <c r="T3176">
        <v>2305398.8299999959</v>
      </c>
    </row>
    <row r="3177" spans="1:20" x14ac:dyDescent="0.25">
      <c r="A3177" t="s">
        <v>5841</v>
      </c>
      <c r="B3177" t="str">
        <f>tbl_Facturas[[#This Row],[Factura]] &amp; "|" &amp; tbl_Facturas[[#This Row],[Proyecto OK]] &amp; "|" &amp; TEXT(tbl_Facturas[[#This Row],[Horas o Viaje]],"0.00") &amp; "|" &amp; TEXT(tbl_Facturas[[#This Row],[Costo unitario]],"0.00")</f>
        <v>2685|Metra New Auburn|2.00|410.00</v>
      </c>
      <c r="C3177">
        <v>2685</v>
      </c>
      <c r="D3177">
        <v>19</v>
      </c>
      <c r="E3177" t="s">
        <v>12</v>
      </c>
      <c r="G3177" t="s">
        <v>24</v>
      </c>
      <c r="H3177" t="s">
        <v>3272</v>
      </c>
      <c r="I3177" s="134" t="s">
        <v>5330</v>
      </c>
      <c r="J3177" t="s">
        <v>894</v>
      </c>
      <c r="K3177" s="135" t="s">
        <v>5360</v>
      </c>
      <c r="L3177">
        <v>2128</v>
      </c>
      <c r="M3177" t="s">
        <v>3267</v>
      </c>
      <c r="P3177">
        <v>2</v>
      </c>
      <c r="Q3177">
        <v>410</v>
      </c>
      <c r="R3177">
        <v>820</v>
      </c>
      <c r="S3177">
        <f>IFERROR(_xlfn.XLOOKUP(tbl_Facturas[[#This Row],[Key_Fact]],tbl_Manifiestos[Key_Manif],tbl_Manifiestos[Pagado a Broker],0),0)</f>
        <v>762.6</v>
      </c>
      <c r="T3177">
        <v>2306218.8299999959</v>
      </c>
    </row>
    <row r="3178" spans="1:20" x14ac:dyDescent="0.25">
      <c r="A3178" t="s">
        <v>5841</v>
      </c>
      <c r="B3178" t="str">
        <f>tbl_Facturas[[#This Row],[Factura]] &amp; "|" &amp; tbl_Facturas[[#This Row],[Proyecto OK]] &amp; "|" &amp; TEXT(tbl_Facturas[[#This Row],[Horas o Viaje]],"0.00") &amp; "|" &amp; TEXT(tbl_Facturas[[#This Row],[Costo unitario]],"0.00")</f>
        <v>2685|Metra New Auburn|19.87|12.25</v>
      </c>
      <c r="C3178">
        <v>2685</v>
      </c>
      <c r="D3178">
        <v>19</v>
      </c>
      <c r="E3178" t="s">
        <v>12</v>
      </c>
      <c r="G3178" t="s">
        <v>24</v>
      </c>
      <c r="H3178" t="s">
        <v>3273</v>
      </c>
      <c r="I3178" s="134" t="s">
        <v>5330</v>
      </c>
      <c r="J3178" t="s">
        <v>894</v>
      </c>
      <c r="K3178" s="135" t="s">
        <v>5360</v>
      </c>
      <c r="L3178">
        <v>2128</v>
      </c>
      <c r="M3178" t="s">
        <v>911</v>
      </c>
      <c r="P3178">
        <v>19.87</v>
      </c>
      <c r="Q3178">
        <v>12.25</v>
      </c>
      <c r="R3178">
        <v>243.41</v>
      </c>
      <c r="S3178">
        <f>IFERROR(_xlfn.XLOOKUP(tbl_Facturas[[#This Row],[Key_Fact]],tbl_Manifiestos[Key_Manif],tbl_Manifiestos[Pagado a Broker],0),0)</f>
        <v>0</v>
      </c>
      <c r="T3178">
        <v>2306462.239999996</v>
      </c>
    </row>
    <row r="3179" spans="1:20" x14ac:dyDescent="0.25">
      <c r="A3179" t="s">
        <v>5841</v>
      </c>
      <c r="B3179" t="str">
        <f>tbl_Facturas[[#This Row],[Factura]] &amp; "|" &amp; tbl_Facturas[[#This Row],[Proyecto OK]] &amp; "|" &amp; TEXT(tbl_Facturas[[#This Row],[Horas o Viaje]],"0.00") &amp; "|" &amp; TEXT(tbl_Facturas[[#This Row],[Costo unitario]],"0.00")</f>
        <v>2685|Metra New Auburn|2.00|410.00</v>
      </c>
      <c r="C3179">
        <v>2685</v>
      </c>
      <c r="D3179">
        <v>67</v>
      </c>
      <c r="E3179" t="s">
        <v>27</v>
      </c>
      <c r="G3179" t="s">
        <v>28</v>
      </c>
      <c r="H3179" t="s">
        <v>3274</v>
      </c>
      <c r="I3179" s="134" t="s">
        <v>5330</v>
      </c>
      <c r="J3179" t="s">
        <v>894</v>
      </c>
      <c r="K3179" s="135" t="s">
        <v>5360</v>
      </c>
      <c r="L3179">
        <v>2128</v>
      </c>
      <c r="M3179" t="s">
        <v>3267</v>
      </c>
      <c r="P3179">
        <v>2</v>
      </c>
      <c r="Q3179">
        <v>410</v>
      </c>
      <c r="R3179">
        <v>820</v>
      </c>
      <c r="S3179">
        <f>IFERROR(_xlfn.XLOOKUP(tbl_Facturas[[#This Row],[Key_Fact]],tbl_Manifiestos[Key_Manif],tbl_Manifiestos[Pagado a Broker],0),0)</f>
        <v>762.6</v>
      </c>
      <c r="T3179">
        <v>2307282.239999996</v>
      </c>
    </row>
    <row r="3180" spans="1:20" x14ac:dyDescent="0.25">
      <c r="A3180" t="s">
        <v>5841</v>
      </c>
      <c r="B3180" t="str">
        <f>tbl_Facturas[[#This Row],[Factura]] &amp; "|" &amp; tbl_Facturas[[#This Row],[Proyecto OK]] &amp; "|" &amp; TEXT(tbl_Facturas[[#This Row],[Horas o Viaje]],"0.00") &amp; "|" &amp; TEXT(tbl_Facturas[[#This Row],[Costo unitario]],"0.00")</f>
        <v>2685|Metra New Auburn|1.00|410.00</v>
      </c>
      <c r="C3180">
        <v>2685</v>
      </c>
      <c r="D3180">
        <v>7</v>
      </c>
      <c r="E3180" t="s">
        <v>1264</v>
      </c>
      <c r="G3180" t="s">
        <v>2614</v>
      </c>
      <c r="H3180" t="s">
        <v>3275</v>
      </c>
      <c r="I3180" s="134" t="s">
        <v>5330</v>
      </c>
      <c r="J3180" t="s">
        <v>894</v>
      </c>
      <c r="K3180" s="135" t="s">
        <v>5360</v>
      </c>
      <c r="L3180">
        <v>2128</v>
      </c>
      <c r="M3180" t="s">
        <v>3267</v>
      </c>
      <c r="P3180">
        <v>1</v>
      </c>
      <c r="Q3180">
        <v>410</v>
      </c>
      <c r="R3180">
        <v>410</v>
      </c>
      <c r="S3180">
        <f>IFERROR(_xlfn.XLOOKUP(tbl_Facturas[[#This Row],[Key_Fact]],tbl_Manifiestos[Key_Manif],tbl_Manifiestos[Pagado a Broker],0),0)</f>
        <v>381.3</v>
      </c>
      <c r="T3180">
        <v>2307692.239999996</v>
      </c>
    </row>
    <row r="3181" spans="1:20" x14ac:dyDescent="0.25">
      <c r="A3181" t="s">
        <v>5841</v>
      </c>
      <c r="B3181" t="str">
        <f>tbl_Facturas[[#This Row],[Factura]] &amp; "|" &amp; tbl_Facturas[[#This Row],[Proyecto OK]] &amp; "|" &amp; TEXT(tbl_Facturas[[#This Row],[Horas o Viaje]],"0.00") &amp; "|" &amp; TEXT(tbl_Facturas[[#This Row],[Costo unitario]],"0.00")</f>
        <v>2685|Metra New Auburn|1.00|410.00</v>
      </c>
      <c r="C3181">
        <v>2685</v>
      </c>
      <c r="D3181">
        <v>7</v>
      </c>
      <c r="E3181" t="s">
        <v>1264</v>
      </c>
      <c r="G3181" t="s">
        <v>2614</v>
      </c>
      <c r="H3181" t="s">
        <v>3276</v>
      </c>
      <c r="I3181" s="134" t="s">
        <v>5330</v>
      </c>
      <c r="J3181" t="s">
        <v>894</v>
      </c>
      <c r="K3181" s="135" t="s">
        <v>5360</v>
      </c>
      <c r="L3181">
        <v>2128</v>
      </c>
      <c r="M3181" t="s">
        <v>3267</v>
      </c>
      <c r="P3181">
        <v>1</v>
      </c>
      <c r="Q3181">
        <v>410</v>
      </c>
      <c r="R3181">
        <v>410</v>
      </c>
      <c r="S3181">
        <f>IFERROR(_xlfn.XLOOKUP(tbl_Facturas[[#This Row],[Key_Fact]],tbl_Manifiestos[Key_Manif],tbl_Manifiestos[Pagado a Broker],0),0)</f>
        <v>381.3</v>
      </c>
      <c r="T3181">
        <v>2308102.239999996</v>
      </c>
    </row>
    <row r="3182" spans="1:20" x14ac:dyDescent="0.25">
      <c r="A3182" t="s">
        <v>5841</v>
      </c>
      <c r="B3182" t="str">
        <f>tbl_Facturas[[#This Row],[Factura]] &amp; "|" &amp; tbl_Facturas[[#This Row],[Proyecto OK]] &amp; "|" &amp; TEXT(tbl_Facturas[[#This Row],[Horas o Viaje]],"0.00") &amp; "|" &amp; TEXT(tbl_Facturas[[#This Row],[Costo unitario]],"0.00")</f>
        <v>2685|Metra New Auburn|1.00|410.00</v>
      </c>
      <c r="C3182">
        <v>2685</v>
      </c>
      <c r="D3182">
        <v>617</v>
      </c>
      <c r="E3182" t="s">
        <v>27</v>
      </c>
      <c r="G3182" t="s">
        <v>36</v>
      </c>
      <c r="H3182" t="s">
        <v>3277</v>
      </c>
      <c r="I3182" s="134" t="s">
        <v>5330</v>
      </c>
      <c r="J3182" t="s">
        <v>894</v>
      </c>
      <c r="K3182" s="135" t="s">
        <v>5360</v>
      </c>
      <c r="L3182">
        <v>2128</v>
      </c>
      <c r="M3182" t="s">
        <v>3267</v>
      </c>
      <c r="P3182">
        <v>1</v>
      </c>
      <c r="Q3182">
        <v>410</v>
      </c>
      <c r="R3182">
        <v>410</v>
      </c>
      <c r="S3182">
        <f>IFERROR(_xlfn.XLOOKUP(tbl_Facturas[[#This Row],[Key_Fact]],tbl_Manifiestos[Key_Manif],tbl_Manifiestos[Pagado a Broker],0),0)</f>
        <v>381.3</v>
      </c>
      <c r="T3182">
        <v>2308512.239999996</v>
      </c>
    </row>
    <row r="3183" spans="1:20" x14ac:dyDescent="0.25">
      <c r="A3183" t="s">
        <v>5841</v>
      </c>
      <c r="B3183" t="str">
        <f>tbl_Facturas[[#This Row],[Factura]] &amp; "|" &amp; tbl_Facturas[[#This Row],[Proyecto OK]] &amp; "|" &amp; TEXT(tbl_Facturas[[#This Row],[Horas o Viaje]],"0.00") &amp; "|" &amp; TEXT(tbl_Facturas[[#This Row],[Costo unitario]],"0.00")</f>
        <v>2685|Metra New Auburn|1.00|410.00</v>
      </c>
      <c r="C3183">
        <v>2685</v>
      </c>
      <c r="D3183">
        <v>308</v>
      </c>
      <c r="E3183" t="s">
        <v>16</v>
      </c>
      <c r="G3183" t="s">
        <v>17</v>
      </c>
      <c r="H3183" t="s">
        <v>3278</v>
      </c>
      <c r="I3183" s="134" t="s">
        <v>5330</v>
      </c>
      <c r="J3183" t="s">
        <v>894</v>
      </c>
      <c r="K3183" s="135" t="s">
        <v>5360</v>
      </c>
      <c r="L3183">
        <v>2128</v>
      </c>
      <c r="M3183" t="s">
        <v>3267</v>
      </c>
      <c r="P3183">
        <v>1</v>
      </c>
      <c r="Q3183">
        <v>410</v>
      </c>
      <c r="R3183">
        <v>410</v>
      </c>
      <c r="S3183">
        <f>IFERROR(_xlfn.XLOOKUP(tbl_Facturas[[#This Row],[Key_Fact]],tbl_Manifiestos[Key_Manif],tbl_Manifiestos[Pagado a Broker],0),0)</f>
        <v>381.3</v>
      </c>
      <c r="T3183">
        <v>2308922.239999996</v>
      </c>
    </row>
    <row r="3184" spans="1:20" x14ac:dyDescent="0.25">
      <c r="A3184" t="s">
        <v>5841</v>
      </c>
      <c r="B3184" t="str">
        <f>tbl_Facturas[[#This Row],[Factura]] &amp; "|" &amp; tbl_Facturas[[#This Row],[Proyecto OK]] &amp; "|" &amp; TEXT(tbl_Facturas[[#This Row],[Horas o Viaje]],"0.00") &amp; "|" &amp; TEXT(tbl_Facturas[[#This Row],[Costo unitario]],"0.00")</f>
        <v>2685|Metra New Auburn|19.87|16.45</v>
      </c>
      <c r="C3184">
        <v>2685</v>
      </c>
      <c r="D3184">
        <v>19</v>
      </c>
      <c r="E3184" t="s">
        <v>12</v>
      </c>
      <c r="G3184" t="s">
        <v>24</v>
      </c>
      <c r="H3184" t="s">
        <v>3273</v>
      </c>
      <c r="I3184" s="134" t="s">
        <v>5330</v>
      </c>
      <c r="J3184" t="s">
        <v>894</v>
      </c>
      <c r="K3184" s="135" t="s">
        <v>5360</v>
      </c>
      <c r="L3184">
        <v>2128</v>
      </c>
      <c r="M3184" t="s">
        <v>911</v>
      </c>
      <c r="O3184" t="s">
        <v>1979</v>
      </c>
      <c r="P3184">
        <v>19.87</v>
      </c>
      <c r="Q3184">
        <v>16.45</v>
      </c>
      <c r="R3184">
        <v>326.86</v>
      </c>
      <c r="S3184">
        <f>IFERROR(_xlfn.XLOOKUP(tbl_Facturas[[#This Row],[Key_Fact]],tbl_Manifiestos[Key_Manif],tbl_Manifiestos[Pagado a Broker],0),0)</f>
        <v>0</v>
      </c>
      <c r="T3184">
        <v>2309249.0999999959</v>
      </c>
    </row>
    <row r="3185" spans="1:20" x14ac:dyDescent="0.25">
      <c r="A3185" t="s">
        <v>5841</v>
      </c>
      <c r="B3185" t="str">
        <f>tbl_Facturas[[#This Row],[Factura]] &amp; "|" &amp; tbl_Facturas[[#This Row],[Proyecto OK]] &amp; "|" &amp; TEXT(tbl_Facturas[[#This Row],[Horas o Viaje]],"0.00") &amp; "|" &amp; TEXT(tbl_Facturas[[#This Row],[Costo unitario]],"0.00")</f>
        <v>2686|AR Term|2.00|118.00</v>
      </c>
      <c r="C3185">
        <v>2686</v>
      </c>
      <c r="D3185">
        <v>617</v>
      </c>
      <c r="E3185" t="s">
        <v>27</v>
      </c>
      <c r="G3185" t="s">
        <v>36</v>
      </c>
      <c r="H3185" t="s">
        <v>3279</v>
      </c>
      <c r="I3185" s="134" t="s">
        <v>5324</v>
      </c>
      <c r="J3185" t="s">
        <v>1039</v>
      </c>
      <c r="K3185" s="135" t="s">
        <v>1039</v>
      </c>
      <c r="P3185">
        <v>2</v>
      </c>
      <c r="Q3185">
        <v>118</v>
      </c>
      <c r="R3185">
        <v>236</v>
      </c>
      <c r="S3185">
        <f>IFERROR(_xlfn.XLOOKUP(tbl_Facturas[[#This Row],[Key_Fact]],tbl_Manifiestos[Key_Manif],tbl_Manifiestos[Pagado a Broker],0),0)</f>
        <v>219.48000000000002</v>
      </c>
      <c r="T3185">
        <v>2309485.0999999959</v>
      </c>
    </row>
    <row r="3186" spans="1:20" x14ac:dyDescent="0.25">
      <c r="A3186" t="s">
        <v>5841</v>
      </c>
      <c r="B3186" t="str">
        <f>tbl_Facturas[[#This Row],[Factura]] &amp; "|" &amp; tbl_Facturas[[#This Row],[Proyecto OK]] &amp; "|" &amp; TEXT(tbl_Facturas[[#This Row],[Horas o Viaje]],"0.00") &amp; "|" &amp; TEXT(tbl_Facturas[[#This Row],[Costo unitario]],"0.00")</f>
        <v>2686|AR Term|9.00|118.00</v>
      </c>
      <c r="C3186">
        <v>2686</v>
      </c>
      <c r="D3186">
        <v>356</v>
      </c>
      <c r="E3186" t="s">
        <v>27</v>
      </c>
      <c r="G3186" t="s">
        <v>122</v>
      </c>
      <c r="H3186" t="s">
        <v>3280</v>
      </c>
      <c r="I3186" s="134" t="s">
        <v>5324</v>
      </c>
      <c r="J3186" t="s">
        <v>1039</v>
      </c>
      <c r="K3186" s="135" t="s">
        <v>1039</v>
      </c>
      <c r="P3186">
        <v>9</v>
      </c>
      <c r="Q3186">
        <v>118</v>
      </c>
      <c r="R3186">
        <v>1062</v>
      </c>
      <c r="S3186">
        <f>IFERROR(_xlfn.XLOOKUP(tbl_Facturas[[#This Row],[Key_Fact]],tbl_Manifiestos[Key_Manif],tbl_Manifiestos[Pagado a Broker],0),0)</f>
        <v>987.66000000000008</v>
      </c>
      <c r="T3186">
        <v>2310547.0999999959</v>
      </c>
    </row>
    <row r="3187" spans="1:20" x14ac:dyDescent="0.25">
      <c r="A3187" t="s">
        <v>5841</v>
      </c>
      <c r="B3187" t="str">
        <f>tbl_Facturas[[#This Row],[Factura]] &amp; "|" &amp; tbl_Facturas[[#This Row],[Proyecto OK]] &amp; "|" &amp; TEXT(tbl_Facturas[[#This Row],[Horas o Viaje]],"0.00") &amp; "|" &amp; TEXT(tbl_Facturas[[#This Row],[Costo unitario]],"0.00")</f>
        <v>2686|AR Term|8.00|118.00</v>
      </c>
      <c r="C3187">
        <v>2686</v>
      </c>
      <c r="D3187">
        <v>617</v>
      </c>
      <c r="E3187" t="s">
        <v>27</v>
      </c>
      <c r="G3187" t="s">
        <v>36</v>
      </c>
      <c r="H3187" t="s">
        <v>3281</v>
      </c>
      <c r="I3187" s="134" t="s">
        <v>5324</v>
      </c>
      <c r="J3187" t="s">
        <v>1039</v>
      </c>
      <c r="K3187" s="135" t="s">
        <v>1039</v>
      </c>
      <c r="P3187">
        <v>8</v>
      </c>
      <c r="Q3187">
        <v>118</v>
      </c>
      <c r="R3187">
        <v>944</v>
      </c>
      <c r="S3187">
        <f>IFERROR(_xlfn.XLOOKUP(tbl_Facturas[[#This Row],[Key_Fact]],tbl_Manifiestos[Key_Manif],tbl_Manifiestos[Pagado a Broker],0),0)</f>
        <v>877.92000000000007</v>
      </c>
      <c r="T3187">
        <v>2311491.0999999959</v>
      </c>
    </row>
    <row r="3188" spans="1:20" x14ac:dyDescent="0.25">
      <c r="A3188" t="s">
        <v>5841</v>
      </c>
      <c r="B3188" t="str">
        <f>tbl_Facturas[[#This Row],[Factura]] &amp; "|" &amp; tbl_Facturas[[#This Row],[Proyecto OK]] &amp; "|" &amp; TEXT(tbl_Facturas[[#This Row],[Horas o Viaje]],"0.00") &amp; "|" &amp; TEXT(tbl_Facturas[[#This Row],[Costo unitario]],"0.00")</f>
        <v>2687|OAM|5.00|105.00</v>
      </c>
      <c r="C3188">
        <v>2687</v>
      </c>
      <c r="D3188">
        <v>25</v>
      </c>
      <c r="E3188" t="s">
        <v>1339</v>
      </c>
      <c r="G3188" t="s">
        <v>1340</v>
      </c>
      <c r="H3188" t="s">
        <v>3282</v>
      </c>
      <c r="I3188" s="134" t="s">
        <v>5867</v>
      </c>
      <c r="J3188" t="s">
        <v>787</v>
      </c>
      <c r="K3188" s="135" t="s">
        <v>787</v>
      </c>
      <c r="P3188">
        <v>5</v>
      </c>
      <c r="Q3188">
        <v>105</v>
      </c>
      <c r="R3188">
        <v>525</v>
      </c>
      <c r="S3188">
        <f>IFERROR(_xlfn.XLOOKUP(tbl_Facturas[[#This Row],[Key_Fact]],tbl_Manifiestos[Key_Manif],tbl_Manifiestos[Pagado a Broker],0),0)</f>
        <v>472.5</v>
      </c>
      <c r="T3188">
        <v>2312016.0999999959</v>
      </c>
    </row>
    <row r="3189" spans="1:20" x14ac:dyDescent="0.25">
      <c r="A3189" t="s">
        <v>5841</v>
      </c>
      <c r="B3189" t="str">
        <f>tbl_Facturas[[#This Row],[Factura]] &amp; "|" &amp; tbl_Facturas[[#This Row],[Proyecto OK]] &amp; "|" &amp; TEXT(tbl_Facturas[[#This Row],[Horas o Viaje]],"0.00") &amp; "|" &amp; TEXT(tbl_Facturas[[#This Row],[Costo unitario]],"0.00")</f>
        <v>2687|OAM|6.00|105.00</v>
      </c>
      <c r="C3189">
        <v>2687</v>
      </c>
      <c r="D3189">
        <v>25</v>
      </c>
      <c r="E3189" t="s">
        <v>1339</v>
      </c>
      <c r="G3189" t="s">
        <v>1340</v>
      </c>
      <c r="H3189" t="s">
        <v>3283</v>
      </c>
      <c r="I3189" s="134" t="s">
        <v>5867</v>
      </c>
      <c r="J3189" t="s">
        <v>787</v>
      </c>
      <c r="K3189" s="135" t="s">
        <v>787</v>
      </c>
      <c r="P3189">
        <v>6</v>
      </c>
      <c r="Q3189">
        <v>105</v>
      </c>
      <c r="R3189">
        <v>630</v>
      </c>
      <c r="S3189">
        <f>IFERROR(_xlfn.XLOOKUP(tbl_Facturas[[#This Row],[Key_Fact]],tbl_Manifiestos[Key_Manif],tbl_Manifiestos[Pagado a Broker],0),0)</f>
        <v>567</v>
      </c>
      <c r="T3189">
        <v>2312646.0999999959</v>
      </c>
    </row>
    <row r="3190" spans="1:20" x14ac:dyDescent="0.25">
      <c r="A3190" t="s">
        <v>5841</v>
      </c>
      <c r="B3190" t="str">
        <f>tbl_Facturas[[#This Row],[Factura]] &amp; "|" &amp; tbl_Facturas[[#This Row],[Proyecto OK]] &amp; "|" &amp; TEXT(tbl_Facturas[[#This Row],[Horas o Viaje]],"0.00") &amp; "|" &amp; TEXT(tbl_Facturas[[#This Row],[Costo unitario]],"0.00")</f>
        <v>2687|OAM|9.50|105.00</v>
      </c>
      <c r="C3190">
        <v>2687</v>
      </c>
      <c r="D3190">
        <v>25</v>
      </c>
      <c r="E3190" t="s">
        <v>1339</v>
      </c>
      <c r="G3190" t="s">
        <v>1340</v>
      </c>
      <c r="H3190" t="s">
        <v>3284</v>
      </c>
      <c r="I3190" s="134" t="s">
        <v>5867</v>
      </c>
      <c r="J3190" t="s">
        <v>787</v>
      </c>
      <c r="K3190" s="135" t="s">
        <v>787</v>
      </c>
      <c r="P3190">
        <v>9.5</v>
      </c>
      <c r="Q3190">
        <v>105</v>
      </c>
      <c r="R3190">
        <v>997.5</v>
      </c>
      <c r="S3190">
        <f>IFERROR(_xlfn.XLOOKUP(tbl_Facturas[[#This Row],[Key_Fact]],tbl_Manifiestos[Key_Manif],tbl_Manifiestos[Pagado a Broker],0),0)</f>
        <v>897.75</v>
      </c>
      <c r="T3190">
        <v>2313643.5999999959</v>
      </c>
    </row>
    <row r="3191" spans="1:20" x14ac:dyDescent="0.25">
      <c r="A3191" t="s">
        <v>5841</v>
      </c>
      <c r="B3191" t="str">
        <f>tbl_Facturas[[#This Row],[Factura]] &amp; "|" &amp; tbl_Facturas[[#This Row],[Proyecto OK]] &amp; "|" &amp; TEXT(tbl_Facturas[[#This Row],[Horas o Viaje]],"0.00") &amp; "|" &amp; TEXT(tbl_Facturas[[#This Row],[Costo unitario]],"0.00")</f>
        <v>2687|OAM|6.50|105.00</v>
      </c>
      <c r="C3191">
        <v>2687</v>
      </c>
      <c r="D3191">
        <v>25</v>
      </c>
      <c r="E3191" t="s">
        <v>1339</v>
      </c>
      <c r="G3191" t="s">
        <v>1340</v>
      </c>
      <c r="H3191" t="s">
        <v>3285</v>
      </c>
      <c r="I3191" s="134" t="s">
        <v>5867</v>
      </c>
      <c r="J3191" t="s">
        <v>787</v>
      </c>
      <c r="K3191" s="135" t="s">
        <v>787</v>
      </c>
      <c r="P3191">
        <v>6.5</v>
      </c>
      <c r="Q3191">
        <v>105</v>
      </c>
      <c r="R3191">
        <v>682.5</v>
      </c>
      <c r="S3191">
        <f>IFERROR(_xlfn.XLOOKUP(tbl_Facturas[[#This Row],[Key_Fact]],tbl_Manifiestos[Key_Manif],tbl_Manifiestos[Pagado a Broker],0),0)</f>
        <v>614.25</v>
      </c>
      <c r="T3191">
        <v>2314326.0999999959</v>
      </c>
    </row>
    <row r="3192" spans="1:20" x14ac:dyDescent="0.25">
      <c r="A3192" t="s">
        <v>5841</v>
      </c>
      <c r="B3192" t="str">
        <f>tbl_Facturas[[#This Row],[Factura]] &amp; "|" &amp; tbl_Facturas[[#This Row],[Proyecto OK]] &amp; "|" &amp; TEXT(tbl_Facturas[[#This Row],[Horas o Viaje]],"0.00") &amp; "|" &amp; TEXT(tbl_Facturas[[#This Row],[Costo unitario]],"0.00")</f>
        <v>2687|OAM|7.00|105.00</v>
      </c>
      <c r="C3192">
        <v>2687</v>
      </c>
      <c r="D3192">
        <v>25</v>
      </c>
      <c r="E3192" t="s">
        <v>1339</v>
      </c>
      <c r="G3192" t="s">
        <v>1340</v>
      </c>
      <c r="H3192" t="s">
        <v>3286</v>
      </c>
      <c r="I3192" s="134" t="s">
        <v>5867</v>
      </c>
      <c r="J3192" t="s">
        <v>787</v>
      </c>
      <c r="K3192" s="135" t="s">
        <v>787</v>
      </c>
      <c r="P3192">
        <v>7</v>
      </c>
      <c r="Q3192">
        <v>105</v>
      </c>
      <c r="R3192">
        <v>735</v>
      </c>
      <c r="S3192">
        <f>IFERROR(_xlfn.XLOOKUP(tbl_Facturas[[#This Row],[Key_Fact]],tbl_Manifiestos[Key_Manif],tbl_Manifiestos[Pagado a Broker],0),0)</f>
        <v>661.5</v>
      </c>
      <c r="T3192">
        <v>2315061.0999999959</v>
      </c>
    </row>
    <row r="3193" spans="1:20" x14ac:dyDescent="0.25">
      <c r="A3193" t="s">
        <v>5841</v>
      </c>
      <c r="B3193" t="str">
        <f>tbl_Facturas[[#This Row],[Factura]] &amp; "|" &amp; tbl_Facturas[[#This Row],[Proyecto OK]] &amp; "|" &amp; TEXT(tbl_Facturas[[#This Row],[Horas o Viaje]],"0.00") &amp; "|" &amp; TEXT(tbl_Facturas[[#This Row],[Costo unitario]],"0.00")</f>
        <v>2688|RAC|8.00|105.00</v>
      </c>
      <c r="C3193">
        <v>2688</v>
      </c>
      <c r="D3193">
        <v>356</v>
      </c>
      <c r="E3193" t="s">
        <v>27</v>
      </c>
      <c r="G3193" t="s">
        <v>122</v>
      </c>
      <c r="H3193" t="s">
        <v>3287</v>
      </c>
      <c r="I3193" s="134" t="s">
        <v>5328</v>
      </c>
      <c r="J3193" t="s">
        <v>781</v>
      </c>
      <c r="K3193" s="135" t="s">
        <v>781</v>
      </c>
      <c r="P3193">
        <v>8</v>
      </c>
      <c r="Q3193">
        <v>105</v>
      </c>
      <c r="R3193">
        <v>840</v>
      </c>
      <c r="S3193">
        <f>IFERROR(_xlfn.XLOOKUP(tbl_Facturas[[#This Row],[Key_Fact]],tbl_Manifiestos[Key_Manif],tbl_Manifiestos[Pagado a Broker],0),0)</f>
        <v>781.2</v>
      </c>
      <c r="T3193">
        <v>2315901.0999999959</v>
      </c>
    </row>
    <row r="3194" spans="1:20" x14ac:dyDescent="0.25">
      <c r="A3194" t="s">
        <v>5841</v>
      </c>
      <c r="B3194" t="str">
        <f>tbl_Facturas[[#This Row],[Factura]] &amp; "|" &amp; tbl_Facturas[[#This Row],[Proyecto OK]] &amp; "|" &amp; TEXT(tbl_Facturas[[#This Row],[Horas o Viaje]],"0.00") &amp; "|" &amp; TEXT(tbl_Facturas[[#This Row],[Costo unitario]],"0.00")</f>
        <v>2688|RAC|7.75|105.00</v>
      </c>
      <c r="C3194">
        <v>2688</v>
      </c>
      <c r="D3194">
        <v>58</v>
      </c>
      <c r="E3194" t="s">
        <v>12</v>
      </c>
      <c r="G3194" t="s">
        <v>539</v>
      </c>
      <c r="H3194" t="s">
        <v>3288</v>
      </c>
      <c r="I3194" s="134" t="s">
        <v>5328</v>
      </c>
      <c r="J3194" t="s">
        <v>781</v>
      </c>
      <c r="K3194" s="135" t="s">
        <v>781</v>
      </c>
      <c r="P3194">
        <v>7.75</v>
      </c>
      <c r="Q3194">
        <v>105</v>
      </c>
      <c r="R3194">
        <v>813.75</v>
      </c>
      <c r="S3194">
        <f>IFERROR(_xlfn.XLOOKUP(tbl_Facturas[[#This Row],[Key_Fact]],tbl_Manifiestos[Key_Manif],tbl_Manifiestos[Pagado a Broker],0),0)</f>
        <v>756.78750000000002</v>
      </c>
      <c r="T3194">
        <v>2316714.8499999959</v>
      </c>
    </row>
    <row r="3195" spans="1:20" x14ac:dyDescent="0.25">
      <c r="A3195" t="s">
        <v>5841</v>
      </c>
      <c r="B3195" t="str">
        <f>tbl_Facturas[[#This Row],[Factura]] &amp; "|" &amp; tbl_Facturas[[#This Row],[Proyecto OK]] &amp; "|" &amp; TEXT(tbl_Facturas[[#This Row],[Horas o Viaje]],"0.00") &amp; "|" &amp; TEXT(tbl_Facturas[[#This Row],[Costo unitario]],"0.00")</f>
        <v>2688|RAC|7.75|105.00</v>
      </c>
      <c r="C3195">
        <v>2688</v>
      </c>
      <c r="D3195">
        <v>325</v>
      </c>
      <c r="E3195" t="s">
        <v>27</v>
      </c>
      <c r="G3195" t="s">
        <v>34</v>
      </c>
      <c r="H3195" t="s">
        <v>3289</v>
      </c>
      <c r="I3195" s="134" t="s">
        <v>5328</v>
      </c>
      <c r="J3195" t="s">
        <v>781</v>
      </c>
      <c r="K3195" s="135" t="s">
        <v>781</v>
      </c>
      <c r="P3195">
        <v>7.75</v>
      </c>
      <c r="Q3195">
        <v>105</v>
      </c>
      <c r="R3195">
        <v>813.75</v>
      </c>
      <c r="S3195">
        <f>IFERROR(_xlfn.XLOOKUP(tbl_Facturas[[#This Row],[Key_Fact]],tbl_Manifiestos[Key_Manif],tbl_Manifiestos[Pagado a Broker],0),0)</f>
        <v>756.78750000000002</v>
      </c>
      <c r="T3195">
        <v>2317528.5999999959</v>
      </c>
    </row>
    <row r="3196" spans="1:20" x14ac:dyDescent="0.25">
      <c r="A3196" t="s">
        <v>5841</v>
      </c>
      <c r="B3196" t="str">
        <f>tbl_Facturas[[#This Row],[Factura]] &amp; "|" &amp; tbl_Facturas[[#This Row],[Proyecto OK]] &amp; "|" &amp; TEXT(tbl_Facturas[[#This Row],[Horas o Viaje]],"0.00") &amp; "|" &amp; TEXT(tbl_Facturas[[#This Row],[Costo unitario]],"0.00")</f>
        <v>2688|RAC|7.75|105.00</v>
      </c>
      <c r="C3196">
        <v>2688</v>
      </c>
      <c r="D3196">
        <v>515</v>
      </c>
      <c r="E3196" t="s">
        <v>27</v>
      </c>
      <c r="G3196" t="s">
        <v>54</v>
      </c>
      <c r="H3196" t="s">
        <v>3290</v>
      </c>
      <c r="I3196" s="134" t="s">
        <v>5328</v>
      </c>
      <c r="J3196" t="s">
        <v>781</v>
      </c>
      <c r="K3196" s="135" t="s">
        <v>781</v>
      </c>
      <c r="P3196">
        <v>7.75</v>
      </c>
      <c r="Q3196">
        <v>105</v>
      </c>
      <c r="R3196">
        <v>813.75</v>
      </c>
      <c r="S3196">
        <f>IFERROR(_xlfn.XLOOKUP(tbl_Facturas[[#This Row],[Key_Fact]],tbl_Manifiestos[Key_Manif],tbl_Manifiestos[Pagado a Broker],0),0)</f>
        <v>756.78750000000002</v>
      </c>
      <c r="T3196">
        <v>2318342.3499999959</v>
      </c>
    </row>
    <row r="3197" spans="1:20" x14ac:dyDescent="0.25">
      <c r="A3197" t="s">
        <v>5841</v>
      </c>
      <c r="B3197" t="str">
        <f>tbl_Facturas[[#This Row],[Factura]] &amp; "|" &amp; tbl_Facturas[[#This Row],[Proyecto OK]] &amp; "|" &amp; TEXT(tbl_Facturas[[#This Row],[Horas o Viaje]],"0.00") &amp; "|" &amp; TEXT(tbl_Facturas[[#This Row],[Costo unitario]],"0.00")</f>
        <v>2688|RAC|8.25|105.00</v>
      </c>
      <c r="C3197">
        <v>2688</v>
      </c>
      <c r="D3197">
        <v>356</v>
      </c>
      <c r="E3197" t="s">
        <v>27</v>
      </c>
      <c r="G3197" t="s">
        <v>122</v>
      </c>
      <c r="H3197" t="s">
        <v>3291</v>
      </c>
      <c r="I3197" s="134" t="s">
        <v>5328</v>
      </c>
      <c r="J3197" t="s">
        <v>781</v>
      </c>
      <c r="K3197" s="135" t="s">
        <v>781</v>
      </c>
      <c r="P3197">
        <v>8.25</v>
      </c>
      <c r="Q3197">
        <v>105</v>
      </c>
      <c r="R3197">
        <v>866.25</v>
      </c>
      <c r="S3197">
        <f>IFERROR(_xlfn.XLOOKUP(tbl_Facturas[[#This Row],[Key_Fact]],tbl_Manifiestos[Key_Manif],tbl_Manifiestos[Pagado a Broker],0),0)</f>
        <v>805.61250000000007</v>
      </c>
      <c r="T3197">
        <v>2319208.5999999959</v>
      </c>
    </row>
    <row r="3198" spans="1:20" x14ac:dyDescent="0.25">
      <c r="A3198" t="s">
        <v>5840</v>
      </c>
      <c r="B3198" t="str">
        <f>tbl_Facturas[[#This Row],[Factura]] &amp; "|" &amp; tbl_Facturas[[#This Row],[Proyecto OK]] &amp; "|" &amp; TEXT(tbl_Facturas[[#This Row],[Horas o Viaje]],"0.00") &amp; "|" &amp; TEXT(tbl_Facturas[[#This Row],[Costo unitario]],"0.00")</f>
        <v>2689|OAM|8.25|105.00</v>
      </c>
      <c r="C3198">
        <v>2689</v>
      </c>
      <c r="D3198">
        <v>25</v>
      </c>
      <c r="E3198" t="s">
        <v>1339</v>
      </c>
      <c r="G3198" t="s">
        <v>1340</v>
      </c>
      <c r="H3198" t="s">
        <v>3143</v>
      </c>
      <c r="I3198" s="134" t="s">
        <v>5867</v>
      </c>
      <c r="J3198" t="s">
        <v>787</v>
      </c>
      <c r="K3198" s="135" t="s">
        <v>787</v>
      </c>
      <c r="P3198">
        <v>8.25</v>
      </c>
      <c r="Q3198">
        <v>105</v>
      </c>
      <c r="R3198">
        <v>866.25</v>
      </c>
      <c r="S3198">
        <f>IFERROR(_xlfn.XLOOKUP(tbl_Facturas[[#This Row],[Key_Fact]],tbl_Manifiestos[Key_Manif],tbl_Manifiestos[Pagado a Broker],0),0)</f>
        <v>779.625</v>
      </c>
      <c r="T3198">
        <v>2213337.7599999951</v>
      </c>
    </row>
    <row r="3199" spans="1:20" x14ac:dyDescent="0.25">
      <c r="A3199" t="s">
        <v>5840</v>
      </c>
      <c r="B3199" t="str">
        <f>tbl_Facturas[[#This Row],[Factura]] &amp; "|" &amp; tbl_Facturas[[#This Row],[Proyecto OK]] &amp; "|" &amp; TEXT(tbl_Facturas[[#This Row],[Horas o Viaje]],"0.00") &amp; "|" &amp; TEXT(tbl_Facturas[[#This Row],[Costo unitario]],"0.00")</f>
        <v>2689|OAM|6.25|105.00</v>
      </c>
      <c r="C3199">
        <v>2689</v>
      </c>
      <c r="D3199">
        <v>25</v>
      </c>
      <c r="E3199" t="s">
        <v>1339</v>
      </c>
      <c r="G3199" t="s">
        <v>1340</v>
      </c>
      <c r="H3199" t="s">
        <v>3144</v>
      </c>
      <c r="I3199" s="134" t="s">
        <v>5867</v>
      </c>
      <c r="J3199" t="s">
        <v>787</v>
      </c>
      <c r="K3199" s="135" t="s">
        <v>787</v>
      </c>
      <c r="P3199">
        <v>6.25</v>
      </c>
      <c r="Q3199">
        <v>105</v>
      </c>
      <c r="R3199">
        <v>656.25</v>
      </c>
      <c r="S3199">
        <f>IFERROR(_xlfn.XLOOKUP(tbl_Facturas[[#This Row],[Key_Fact]],tbl_Manifiestos[Key_Manif],tbl_Manifiestos[Pagado a Broker],0),0)</f>
        <v>590.625</v>
      </c>
      <c r="T3199">
        <v>2213994.0099999951</v>
      </c>
    </row>
    <row r="3200" spans="1:20" x14ac:dyDescent="0.25">
      <c r="A3200" t="s">
        <v>5840</v>
      </c>
      <c r="B3200" t="str">
        <f>tbl_Facturas[[#This Row],[Factura]] &amp; "|" &amp; tbl_Facturas[[#This Row],[Proyecto OK]] &amp; "|" &amp; TEXT(tbl_Facturas[[#This Row],[Horas o Viaje]],"0.00") &amp; "|" &amp; TEXT(tbl_Facturas[[#This Row],[Costo unitario]],"0.00")</f>
        <v>2689|OAM|4.50|105.00</v>
      </c>
      <c r="C3200">
        <v>2689</v>
      </c>
      <c r="D3200">
        <v>15</v>
      </c>
      <c r="E3200" t="s">
        <v>2195</v>
      </c>
      <c r="G3200" t="s">
        <v>2077</v>
      </c>
      <c r="H3200" t="s">
        <v>3145</v>
      </c>
      <c r="I3200" s="134" t="s">
        <v>5867</v>
      </c>
      <c r="J3200" t="s">
        <v>787</v>
      </c>
      <c r="K3200" s="135" t="s">
        <v>787</v>
      </c>
      <c r="P3200">
        <v>4.5</v>
      </c>
      <c r="Q3200">
        <v>105</v>
      </c>
      <c r="R3200">
        <v>472.5</v>
      </c>
      <c r="S3200">
        <f>IFERROR(_xlfn.XLOOKUP(tbl_Facturas[[#This Row],[Key_Fact]],tbl_Manifiestos[Key_Manif],tbl_Manifiestos[Pagado a Broker],0),0)</f>
        <v>425.25</v>
      </c>
      <c r="T3200">
        <v>2214466.5099999951</v>
      </c>
    </row>
    <row r="3201" spans="1:20" x14ac:dyDescent="0.25">
      <c r="A3201" t="s">
        <v>5840</v>
      </c>
      <c r="B3201" t="str">
        <f>tbl_Facturas[[#This Row],[Factura]] &amp; "|" &amp; tbl_Facturas[[#This Row],[Proyecto OK]] &amp; "|" &amp; TEXT(tbl_Facturas[[#This Row],[Horas o Viaje]],"0.00") &amp; "|" &amp; TEXT(tbl_Facturas[[#This Row],[Costo unitario]],"0.00")</f>
        <v>2689|OAM|8.25|105.00</v>
      </c>
      <c r="C3201">
        <v>2689</v>
      </c>
      <c r="D3201">
        <v>15</v>
      </c>
      <c r="E3201" t="s">
        <v>2195</v>
      </c>
      <c r="G3201" t="s">
        <v>2077</v>
      </c>
      <c r="H3201" t="s">
        <v>3146</v>
      </c>
      <c r="I3201" s="134" t="s">
        <v>5867</v>
      </c>
      <c r="J3201" t="s">
        <v>787</v>
      </c>
      <c r="K3201" s="135" t="s">
        <v>787</v>
      </c>
      <c r="P3201">
        <v>8.25</v>
      </c>
      <c r="Q3201">
        <v>105</v>
      </c>
      <c r="R3201">
        <v>866.25</v>
      </c>
      <c r="S3201">
        <f>IFERROR(_xlfn.XLOOKUP(tbl_Facturas[[#This Row],[Key_Fact]],tbl_Manifiestos[Key_Manif],tbl_Manifiestos[Pagado a Broker],0),0)</f>
        <v>779.625</v>
      </c>
      <c r="T3201">
        <v>2215332.7599999951</v>
      </c>
    </row>
    <row r="3202" spans="1:20" x14ac:dyDescent="0.25">
      <c r="A3202" t="s">
        <v>5840</v>
      </c>
      <c r="B3202" t="str">
        <f>tbl_Facturas[[#This Row],[Factura]] &amp; "|" &amp; tbl_Facturas[[#This Row],[Proyecto OK]] &amp; "|" &amp; TEXT(tbl_Facturas[[#This Row],[Horas o Viaje]],"0.00") &amp; "|" &amp; TEXT(tbl_Facturas[[#This Row],[Costo unitario]],"0.00")</f>
        <v>2689|OAM|5.00|105.00</v>
      </c>
      <c r="C3202">
        <v>2689</v>
      </c>
      <c r="D3202">
        <v>25</v>
      </c>
      <c r="E3202" t="s">
        <v>1339</v>
      </c>
      <c r="G3202" t="s">
        <v>1340</v>
      </c>
      <c r="H3202" t="s">
        <v>3147</v>
      </c>
      <c r="I3202" s="134" t="s">
        <v>5867</v>
      </c>
      <c r="J3202" t="s">
        <v>787</v>
      </c>
      <c r="K3202" s="135" t="s">
        <v>787</v>
      </c>
      <c r="P3202">
        <v>5</v>
      </c>
      <c r="Q3202">
        <v>105</v>
      </c>
      <c r="R3202">
        <v>525</v>
      </c>
      <c r="S3202">
        <f>IFERROR(_xlfn.XLOOKUP(tbl_Facturas[[#This Row],[Key_Fact]],tbl_Manifiestos[Key_Manif],tbl_Manifiestos[Pagado a Broker],0),0)</f>
        <v>472.5</v>
      </c>
      <c r="T3202">
        <v>2215857.7599999951</v>
      </c>
    </row>
    <row r="3203" spans="1:20" x14ac:dyDescent="0.25">
      <c r="A3203" t="s">
        <v>5841</v>
      </c>
      <c r="B3203" t="str">
        <f>tbl_Facturas[[#This Row],[Factura]] &amp; "|" &amp; tbl_Facturas[[#This Row],[Proyecto OK]] &amp; "|" &amp; TEXT(tbl_Facturas[[#This Row],[Horas o Viaje]],"0.00") &amp; "|" &amp; TEXT(tbl_Facturas[[#This Row],[Costo unitario]],"0.00")</f>
        <v>2690|Lead Service Line Replacements|8.00|120.75</v>
      </c>
      <c r="C3203">
        <v>2690</v>
      </c>
      <c r="D3203">
        <v>54</v>
      </c>
      <c r="E3203" t="s">
        <v>19</v>
      </c>
      <c r="G3203" t="s">
        <v>479</v>
      </c>
      <c r="H3203" t="s">
        <v>3292</v>
      </c>
      <c r="I3203" s="134" t="s">
        <v>5402</v>
      </c>
      <c r="J3203" t="s">
        <v>65</v>
      </c>
      <c r="K3203" s="135" t="s">
        <v>65</v>
      </c>
      <c r="P3203">
        <v>8</v>
      </c>
      <c r="Q3203">
        <v>120.75</v>
      </c>
      <c r="R3203">
        <v>966</v>
      </c>
      <c r="S3203">
        <f>IFERROR(_xlfn.XLOOKUP(tbl_Facturas[[#This Row],[Key_Fact]],tbl_Manifiestos[Key_Manif],tbl_Manifiestos[Pagado a Broker],0),0)</f>
        <v>0</v>
      </c>
      <c r="T3203">
        <v>2320174.5999999959</v>
      </c>
    </row>
    <row r="3204" spans="1:20" x14ac:dyDescent="0.25">
      <c r="A3204" t="s">
        <v>5841</v>
      </c>
      <c r="B3204" t="str">
        <f>tbl_Facturas[[#This Row],[Factura]] &amp; "|" &amp; tbl_Facturas[[#This Row],[Proyecto OK]] &amp; "|" &amp; TEXT(tbl_Facturas[[#This Row],[Horas o Viaje]],"0.00") &amp; "|" &amp; TEXT(tbl_Facturas[[#This Row],[Costo unitario]],"0.00")</f>
        <v>2690|Lead Service Line Replacements|8.00|120.75</v>
      </c>
      <c r="C3204">
        <v>2690</v>
      </c>
      <c r="D3204">
        <v>54</v>
      </c>
      <c r="E3204" t="s">
        <v>19</v>
      </c>
      <c r="G3204" t="s">
        <v>479</v>
      </c>
      <c r="H3204" t="s">
        <v>3293</v>
      </c>
      <c r="I3204" s="134" t="s">
        <v>5402</v>
      </c>
      <c r="J3204" t="s">
        <v>65</v>
      </c>
      <c r="K3204" s="135" t="s">
        <v>65</v>
      </c>
      <c r="P3204">
        <v>8</v>
      </c>
      <c r="Q3204">
        <v>120.75</v>
      </c>
      <c r="R3204">
        <v>966</v>
      </c>
      <c r="S3204">
        <f>IFERROR(_xlfn.XLOOKUP(tbl_Facturas[[#This Row],[Key_Fact]],tbl_Manifiestos[Key_Manif],tbl_Manifiestos[Pagado a Broker],0),0)</f>
        <v>0</v>
      </c>
      <c r="T3204">
        <v>2321140.5999999959</v>
      </c>
    </row>
    <row r="3205" spans="1:20" x14ac:dyDescent="0.25">
      <c r="A3205" t="s">
        <v>5841</v>
      </c>
      <c r="B3205" t="str">
        <f>tbl_Facturas[[#This Row],[Factura]] &amp; "|" &amp; tbl_Facturas[[#This Row],[Proyecto OK]] &amp; "|" &amp; TEXT(tbl_Facturas[[#This Row],[Horas o Viaje]],"0.00") &amp; "|" &amp; TEXT(tbl_Facturas[[#This Row],[Costo unitario]],"0.00")</f>
        <v>2690|Lead Service Line Replacements|8.00|120.75</v>
      </c>
      <c r="C3205">
        <v>2690</v>
      </c>
      <c r="D3205">
        <v>54</v>
      </c>
      <c r="E3205" t="s">
        <v>19</v>
      </c>
      <c r="G3205" t="s">
        <v>479</v>
      </c>
      <c r="H3205" t="s">
        <v>3294</v>
      </c>
      <c r="I3205" s="134" t="s">
        <v>5402</v>
      </c>
      <c r="J3205" t="s">
        <v>65</v>
      </c>
      <c r="K3205" s="135" t="s">
        <v>65</v>
      </c>
      <c r="P3205">
        <v>8</v>
      </c>
      <c r="Q3205">
        <v>120.75</v>
      </c>
      <c r="R3205">
        <v>966</v>
      </c>
      <c r="S3205">
        <f>IFERROR(_xlfn.XLOOKUP(tbl_Facturas[[#This Row],[Key_Fact]],tbl_Manifiestos[Key_Manif],tbl_Manifiestos[Pagado a Broker],0),0)</f>
        <v>0</v>
      </c>
      <c r="T3205">
        <v>2322106.5999999959</v>
      </c>
    </row>
    <row r="3206" spans="1:20" x14ac:dyDescent="0.25">
      <c r="A3206" t="s">
        <v>5842</v>
      </c>
      <c r="B3206" t="str">
        <f>tbl_Facturas[[#This Row],[Factura]] &amp; "|" &amp; tbl_Facturas[[#This Row],[Proyecto OK]] &amp; "|" &amp; TEXT(tbl_Facturas[[#This Row],[Horas o Viaje]],"0.00") &amp; "|" &amp; TEXT(tbl_Facturas[[#This Row],[Costo unitario]],"0.00")</f>
        <v>2691|Berry Project|11.50|130.00</v>
      </c>
      <c r="C3206">
        <v>2691</v>
      </c>
      <c r="D3206">
        <v>11</v>
      </c>
      <c r="E3206" t="s">
        <v>12</v>
      </c>
      <c r="G3206" t="s">
        <v>13</v>
      </c>
      <c r="H3206" t="s">
        <v>3295</v>
      </c>
      <c r="I3206" s="134" t="s">
        <v>5322</v>
      </c>
      <c r="J3206" t="s">
        <v>1219</v>
      </c>
      <c r="K3206" s="135" t="s">
        <v>5883</v>
      </c>
      <c r="L3206">
        <v>2513</v>
      </c>
      <c r="P3206">
        <v>11.5</v>
      </c>
      <c r="Q3206">
        <v>130</v>
      </c>
      <c r="R3206">
        <v>1495</v>
      </c>
      <c r="S3206">
        <f>IFERROR(_xlfn.XLOOKUP(tbl_Facturas[[#This Row],[Key_Fact]],tbl_Manifiestos[Key_Manif],tbl_Manifiestos[Pagado a Broker],0),0)</f>
        <v>1390.3500000000001</v>
      </c>
      <c r="T3206">
        <v>2323601.5999999959</v>
      </c>
    </row>
    <row r="3207" spans="1:20" x14ac:dyDescent="0.25">
      <c r="A3207" t="s">
        <v>5842</v>
      </c>
      <c r="B3207" t="str">
        <f>tbl_Facturas[[#This Row],[Factura]] &amp; "|" &amp; tbl_Facturas[[#This Row],[Proyecto OK]] &amp; "|" &amp; TEXT(tbl_Facturas[[#This Row],[Horas o Viaje]],"0.00") &amp; "|" &amp; TEXT(tbl_Facturas[[#This Row],[Costo unitario]],"0.00")</f>
        <v>2691|Berry Project|11.50|130.00</v>
      </c>
      <c r="C3207">
        <v>2691</v>
      </c>
      <c r="D3207">
        <v>103</v>
      </c>
      <c r="E3207" t="s">
        <v>27</v>
      </c>
      <c r="G3207" t="s">
        <v>284</v>
      </c>
      <c r="H3207" t="s">
        <v>3296</v>
      </c>
      <c r="I3207" s="134" t="s">
        <v>5322</v>
      </c>
      <c r="J3207" t="s">
        <v>1219</v>
      </c>
      <c r="K3207" s="135" t="s">
        <v>5883</v>
      </c>
      <c r="L3207">
        <v>2513</v>
      </c>
      <c r="P3207">
        <v>11.5</v>
      </c>
      <c r="Q3207">
        <v>130</v>
      </c>
      <c r="R3207">
        <v>1495</v>
      </c>
      <c r="S3207">
        <f>IFERROR(_xlfn.XLOOKUP(tbl_Facturas[[#This Row],[Key_Fact]],tbl_Manifiestos[Key_Manif],tbl_Manifiestos[Pagado a Broker],0),0)</f>
        <v>1390.3500000000001</v>
      </c>
      <c r="T3207">
        <v>2325096.5999999959</v>
      </c>
    </row>
    <row r="3208" spans="1:20" x14ac:dyDescent="0.25">
      <c r="A3208" t="s">
        <v>5842</v>
      </c>
      <c r="B3208" t="str">
        <f>tbl_Facturas[[#This Row],[Factura]] &amp; "|" &amp; tbl_Facturas[[#This Row],[Proyecto OK]] &amp; "|" &amp; TEXT(tbl_Facturas[[#This Row],[Horas o Viaje]],"0.00") &amp; "|" &amp; TEXT(tbl_Facturas[[#This Row],[Costo unitario]],"0.00")</f>
        <v>2691|Berry Project|10.00|130.00</v>
      </c>
      <c r="C3208">
        <v>2691</v>
      </c>
      <c r="D3208">
        <v>11</v>
      </c>
      <c r="E3208" t="s">
        <v>12</v>
      </c>
      <c r="G3208" t="s">
        <v>13</v>
      </c>
      <c r="H3208" t="s">
        <v>3297</v>
      </c>
      <c r="I3208" s="134" t="s">
        <v>5322</v>
      </c>
      <c r="J3208" t="s">
        <v>1219</v>
      </c>
      <c r="K3208" s="135" t="s">
        <v>5883</v>
      </c>
      <c r="L3208">
        <v>2513</v>
      </c>
      <c r="P3208">
        <v>10</v>
      </c>
      <c r="Q3208">
        <v>130</v>
      </c>
      <c r="R3208">
        <v>1300</v>
      </c>
      <c r="S3208">
        <f>IFERROR(_xlfn.XLOOKUP(tbl_Facturas[[#This Row],[Key_Fact]],tbl_Manifiestos[Key_Manif],tbl_Manifiestos[Pagado a Broker],0),0)</f>
        <v>1209</v>
      </c>
      <c r="T3208">
        <v>2326396.5999999959</v>
      </c>
    </row>
    <row r="3209" spans="1:20" x14ac:dyDescent="0.25">
      <c r="A3209" t="s">
        <v>5842</v>
      </c>
      <c r="B3209" t="str">
        <f>tbl_Facturas[[#This Row],[Factura]] &amp; "|" &amp; tbl_Facturas[[#This Row],[Proyecto OK]] &amp; "|" &amp; TEXT(tbl_Facturas[[#This Row],[Horas o Viaje]],"0.00") &amp; "|" &amp; TEXT(tbl_Facturas[[#This Row],[Costo unitario]],"0.00")</f>
        <v>2691|Berry Project|11.00|130.00</v>
      </c>
      <c r="C3209">
        <v>2691</v>
      </c>
      <c r="D3209">
        <v>103</v>
      </c>
      <c r="E3209" t="s">
        <v>27</v>
      </c>
      <c r="G3209" t="s">
        <v>284</v>
      </c>
      <c r="H3209" t="s">
        <v>3298</v>
      </c>
      <c r="I3209" s="134" t="s">
        <v>5322</v>
      </c>
      <c r="J3209" t="s">
        <v>1219</v>
      </c>
      <c r="K3209" s="135" t="s">
        <v>5883</v>
      </c>
      <c r="L3209">
        <v>2513</v>
      </c>
      <c r="P3209">
        <v>11</v>
      </c>
      <c r="Q3209">
        <v>130</v>
      </c>
      <c r="R3209">
        <v>1430</v>
      </c>
      <c r="S3209">
        <f>IFERROR(_xlfn.XLOOKUP(tbl_Facturas[[#This Row],[Key_Fact]],tbl_Manifiestos[Key_Manif],tbl_Manifiestos[Pagado a Broker],0),0)</f>
        <v>1329.9</v>
      </c>
      <c r="T3209">
        <v>2327826.5999999959</v>
      </c>
    </row>
    <row r="3210" spans="1:20" x14ac:dyDescent="0.25">
      <c r="A3210" t="s">
        <v>5842</v>
      </c>
      <c r="B3210" t="str">
        <f>tbl_Facturas[[#This Row],[Factura]] &amp; "|" &amp; tbl_Facturas[[#This Row],[Proyecto OK]] &amp; "|" &amp; TEXT(tbl_Facturas[[#This Row],[Horas o Viaje]],"0.00") &amp; "|" &amp; TEXT(tbl_Facturas[[#This Row],[Costo unitario]],"0.00")</f>
        <v>2691|Berry Project|2.00|420.00</v>
      </c>
      <c r="C3210">
        <v>2691</v>
      </c>
      <c r="D3210">
        <v>1</v>
      </c>
      <c r="E3210" t="s">
        <v>5361</v>
      </c>
      <c r="G3210" t="s">
        <v>1220</v>
      </c>
      <c r="H3210" t="s">
        <v>3299</v>
      </c>
      <c r="I3210" s="134" t="s">
        <v>5322</v>
      </c>
      <c r="J3210" t="s">
        <v>1219</v>
      </c>
      <c r="K3210" s="135" t="s">
        <v>5883</v>
      </c>
      <c r="L3210">
        <v>2513</v>
      </c>
      <c r="M3210" t="s">
        <v>622</v>
      </c>
      <c r="P3210">
        <v>2</v>
      </c>
      <c r="Q3210">
        <v>420</v>
      </c>
      <c r="R3210">
        <v>840</v>
      </c>
      <c r="S3210">
        <f>IFERROR(_xlfn.XLOOKUP(tbl_Facturas[[#This Row],[Key_Fact]],tbl_Manifiestos[Key_Manif],tbl_Manifiestos[Pagado a Broker],0),0)</f>
        <v>0</v>
      </c>
      <c r="T3210">
        <v>2328666.5999999959</v>
      </c>
    </row>
    <row r="3211" spans="1:20" x14ac:dyDescent="0.25">
      <c r="A3211" t="s">
        <v>5842</v>
      </c>
      <c r="B3211" t="str">
        <f>tbl_Facturas[[#This Row],[Factura]] &amp; "|" &amp; tbl_Facturas[[#This Row],[Proyecto OK]] &amp; "|" &amp; TEXT(tbl_Facturas[[#This Row],[Horas o Viaje]],"0.00") &amp; "|" &amp; TEXT(tbl_Facturas[[#This Row],[Costo unitario]],"0.00")</f>
        <v>2691|Berry Project|9.00|130.00</v>
      </c>
      <c r="C3211">
        <v>2691</v>
      </c>
      <c r="D3211">
        <v>103</v>
      </c>
      <c r="E3211" t="s">
        <v>27</v>
      </c>
      <c r="G3211" t="s">
        <v>284</v>
      </c>
      <c r="H3211" t="s">
        <v>3300</v>
      </c>
      <c r="I3211" s="134" t="s">
        <v>5322</v>
      </c>
      <c r="J3211" t="s">
        <v>1219</v>
      </c>
      <c r="K3211" s="135" t="s">
        <v>5883</v>
      </c>
      <c r="L3211">
        <v>2513</v>
      </c>
      <c r="P3211">
        <v>9</v>
      </c>
      <c r="Q3211">
        <v>130</v>
      </c>
      <c r="R3211">
        <v>1170</v>
      </c>
      <c r="S3211">
        <f>IFERROR(_xlfn.XLOOKUP(tbl_Facturas[[#This Row],[Key_Fact]],tbl_Manifiestos[Key_Manif],tbl_Manifiestos[Pagado a Broker],0),0)</f>
        <v>1088.1000000000001</v>
      </c>
      <c r="T3211">
        <v>2329836.5999999959</v>
      </c>
    </row>
    <row r="3212" spans="1:20" x14ac:dyDescent="0.25">
      <c r="A3212" t="s">
        <v>5842</v>
      </c>
      <c r="B3212" t="str">
        <f>tbl_Facturas[[#This Row],[Factura]] &amp; "|" &amp; tbl_Facturas[[#This Row],[Proyecto OK]] &amp; "|" &amp; TEXT(tbl_Facturas[[#This Row],[Horas o Viaje]],"0.00") &amp; "|" &amp; TEXT(tbl_Facturas[[#This Row],[Costo unitario]],"0.00")</f>
        <v>2691|Berry Project|2.00|420.00</v>
      </c>
      <c r="C3212">
        <v>2691</v>
      </c>
      <c r="D3212">
        <v>1</v>
      </c>
      <c r="E3212" t="s">
        <v>5361</v>
      </c>
      <c r="G3212" t="s">
        <v>1220</v>
      </c>
      <c r="H3212" t="s">
        <v>3301</v>
      </c>
      <c r="I3212" s="134" t="s">
        <v>5322</v>
      </c>
      <c r="J3212" t="s">
        <v>1219</v>
      </c>
      <c r="K3212" s="135" t="s">
        <v>5883</v>
      </c>
      <c r="L3212">
        <v>2513</v>
      </c>
      <c r="M3212" t="s">
        <v>622</v>
      </c>
      <c r="P3212">
        <v>2</v>
      </c>
      <c r="Q3212">
        <v>420</v>
      </c>
      <c r="R3212">
        <v>840</v>
      </c>
      <c r="S3212">
        <f>IFERROR(_xlfn.XLOOKUP(tbl_Facturas[[#This Row],[Key_Fact]],tbl_Manifiestos[Key_Manif],tbl_Manifiestos[Pagado a Broker],0),0)</f>
        <v>0</v>
      </c>
      <c r="T3212">
        <v>2330676.5999999959</v>
      </c>
    </row>
    <row r="3213" spans="1:20" x14ac:dyDescent="0.25">
      <c r="A3213" t="s">
        <v>5842</v>
      </c>
      <c r="B3213" t="str">
        <f>tbl_Facturas[[#This Row],[Factura]] &amp; "|" &amp; tbl_Facturas[[#This Row],[Proyecto OK]] &amp; "|" &amp; TEXT(tbl_Facturas[[#This Row],[Horas o Viaje]],"0.00") &amp; "|" &amp; TEXT(tbl_Facturas[[#This Row],[Costo unitario]],"0.00")</f>
        <v>2691|Berry Project|1.00|420.00</v>
      </c>
      <c r="C3213">
        <v>2691</v>
      </c>
      <c r="D3213">
        <v>229</v>
      </c>
      <c r="E3213" t="s">
        <v>5309</v>
      </c>
      <c r="G3213" t="s">
        <v>1235</v>
      </c>
      <c r="H3213" t="s">
        <v>3302</v>
      </c>
      <c r="I3213" s="134" t="s">
        <v>5322</v>
      </c>
      <c r="J3213" t="s">
        <v>1219</v>
      </c>
      <c r="K3213" s="135" t="s">
        <v>5883</v>
      </c>
      <c r="L3213">
        <v>2513</v>
      </c>
      <c r="M3213" t="s">
        <v>622</v>
      </c>
      <c r="P3213">
        <v>1</v>
      </c>
      <c r="Q3213">
        <v>420</v>
      </c>
      <c r="R3213">
        <v>420</v>
      </c>
      <c r="S3213">
        <f>IFERROR(_xlfn.XLOOKUP(tbl_Facturas[[#This Row],[Key_Fact]],tbl_Manifiestos[Key_Manif],tbl_Manifiestos[Pagado a Broker],0),0)</f>
        <v>390.6</v>
      </c>
      <c r="T3213">
        <v>2331096.5999999959</v>
      </c>
    </row>
    <row r="3214" spans="1:20" x14ac:dyDescent="0.25">
      <c r="A3214" t="s">
        <v>5842</v>
      </c>
      <c r="B3214" t="str">
        <f>tbl_Facturas[[#This Row],[Factura]] &amp; "|" &amp; tbl_Facturas[[#This Row],[Proyecto OK]] &amp; "|" &amp; TEXT(tbl_Facturas[[#This Row],[Horas o Viaje]],"0.00") &amp; "|" &amp; TEXT(tbl_Facturas[[#This Row],[Costo unitario]],"0.00")</f>
        <v>2691|Berry Project|1.00|420.00</v>
      </c>
      <c r="C3214">
        <v>2691</v>
      </c>
      <c r="D3214">
        <v>25</v>
      </c>
      <c r="E3214" t="s">
        <v>1817</v>
      </c>
      <c r="G3214" t="s">
        <v>1340</v>
      </c>
      <c r="H3214" t="s">
        <v>3303</v>
      </c>
      <c r="I3214" s="134" t="s">
        <v>5322</v>
      </c>
      <c r="J3214" t="s">
        <v>1219</v>
      </c>
      <c r="K3214" s="135" t="s">
        <v>5883</v>
      </c>
      <c r="L3214">
        <v>2513</v>
      </c>
      <c r="M3214" t="s">
        <v>622</v>
      </c>
      <c r="P3214">
        <v>1</v>
      </c>
      <c r="Q3214">
        <v>420</v>
      </c>
      <c r="R3214">
        <v>420</v>
      </c>
      <c r="S3214">
        <f>IFERROR(_xlfn.XLOOKUP(tbl_Facturas[[#This Row],[Key_Fact]],tbl_Manifiestos[Key_Manif],tbl_Manifiestos[Pagado a Broker],0),0)</f>
        <v>390.6</v>
      </c>
      <c r="T3214">
        <v>2331516.5999999959</v>
      </c>
    </row>
    <row r="3215" spans="1:20" x14ac:dyDescent="0.25">
      <c r="A3215" t="s">
        <v>5842</v>
      </c>
      <c r="B3215" t="str">
        <f>tbl_Facturas[[#This Row],[Factura]] &amp; "|" &amp; tbl_Facturas[[#This Row],[Proyecto OK]] &amp; "|" &amp; TEXT(tbl_Facturas[[#This Row],[Horas o Viaje]],"0.00") &amp; "|" &amp; TEXT(tbl_Facturas[[#This Row],[Costo unitario]],"0.00")</f>
        <v>2691|Berry Project|6.00|130.00</v>
      </c>
      <c r="C3215">
        <v>2691</v>
      </c>
      <c r="D3215">
        <v>103</v>
      </c>
      <c r="E3215" t="s">
        <v>27</v>
      </c>
      <c r="G3215" t="s">
        <v>284</v>
      </c>
      <c r="H3215" t="s">
        <v>3304</v>
      </c>
      <c r="I3215" s="134" t="s">
        <v>5322</v>
      </c>
      <c r="J3215" t="s">
        <v>1219</v>
      </c>
      <c r="K3215" s="135" t="s">
        <v>5883</v>
      </c>
      <c r="L3215">
        <v>2513</v>
      </c>
      <c r="P3215">
        <v>6</v>
      </c>
      <c r="Q3215">
        <v>130</v>
      </c>
      <c r="R3215">
        <v>780</v>
      </c>
      <c r="S3215">
        <f>IFERROR(_xlfn.XLOOKUP(tbl_Facturas[[#This Row],[Key_Fact]],tbl_Manifiestos[Key_Manif],tbl_Manifiestos[Pagado a Broker],0),0)</f>
        <v>725.40000000000009</v>
      </c>
      <c r="T3215">
        <v>2332296.5999999959</v>
      </c>
    </row>
    <row r="3216" spans="1:20" x14ac:dyDescent="0.25">
      <c r="A3216" t="s">
        <v>5842</v>
      </c>
      <c r="B3216" t="str">
        <f>tbl_Facturas[[#This Row],[Factura]] &amp; "|" &amp; tbl_Facturas[[#This Row],[Proyecto OK]] &amp; "|" &amp; TEXT(tbl_Facturas[[#This Row],[Horas o Viaje]],"0.00") &amp; "|" &amp; TEXT(tbl_Facturas[[#This Row],[Costo unitario]],"0.00")</f>
        <v>2691|Berry Project|1.00|420.00</v>
      </c>
      <c r="C3216">
        <v>2691</v>
      </c>
      <c r="D3216">
        <v>20</v>
      </c>
      <c r="E3216" t="s">
        <v>5305</v>
      </c>
      <c r="G3216" t="s">
        <v>1232</v>
      </c>
      <c r="H3216" t="s">
        <v>3305</v>
      </c>
      <c r="I3216" s="134" t="s">
        <v>5322</v>
      </c>
      <c r="J3216" t="s">
        <v>1219</v>
      </c>
      <c r="K3216" s="135" t="s">
        <v>5883</v>
      </c>
      <c r="L3216">
        <v>2513</v>
      </c>
      <c r="M3216" t="s">
        <v>622</v>
      </c>
      <c r="P3216">
        <v>1</v>
      </c>
      <c r="Q3216">
        <v>420</v>
      </c>
      <c r="R3216">
        <v>420</v>
      </c>
      <c r="S3216">
        <f>IFERROR(_xlfn.XLOOKUP(tbl_Facturas[[#This Row],[Key_Fact]],tbl_Manifiestos[Key_Manif],tbl_Manifiestos[Pagado a Broker],0),0)</f>
        <v>390.6</v>
      </c>
      <c r="T3216">
        <v>2332716.5999999959</v>
      </c>
    </row>
    <row r="3217" spans="1:20" x14ac:dyDescent="0.25">
      <c r="A3217" t="s">
        <v>5842</v>
      </c>
      <c r="B3217" t="str">
        <f>tbl_Facturas[[#This Row],[Factura]] &amp; "|" &amp; tbl_Facturas[[#This Row],[Proyecto OK]] &amp; "|" &amp; TEXT(tbl_Facturas[[#This Row],[Horas o Viaje]],"0.00") &amp; "|" &amp; TEXT(tbl_Facturas[[#This Row],[Costo unitario]],"0.00")</f>
        <v>2691|Berry Project|9.50|130.00</v>
      </c>
      <c r="C3217">
        <v>2691</v>
      </c>
      <c r="D3217">
        <v>11</v>
      </c>
      <c r="E3217" t="s">
        <v>12</v>
      </c>
      <c r="G3217" t="s">
        <v>13</v>
      </c>
      <c r="H3217" t="s">
        <v>3306</v>
      </c>
      <c r="I3217" s="134" t="s">
        <v>5322</v>
      </c>
      <c r="J3217" t="s">
        <v>1219</v>
      </c>
      <c r="K3217" s="135" t="s">
        <v>5883</v>
      </c>
      <c r="L3217">
        <v>2513</v>
      </c>
      <c r="P3217">
        <v>9.5</v>
      </c>
      <c r="Q3217">
        <v>130</v>
      </c>
      <c r="R3217">
        <v>1235</v>
      </c>
      <c r="S3217">
        <f>IFERROR(_xlfn.XLOOKUP(tbl_Facturas[[#This Row],[Key_Fact]],tbl_Manifiestos[Key_Manif],tbl_Manifiestos[Pagado a Broker],0),0)</f>
        <v>1148.55</v>
      </c>
      <c r="T3217">
        <v>2333951.5999999959</v>
      </c>
    </row>
    <row r="3218" spans="1:20" x14ac:dyDescent="0.25">
      <c r="A3218" t="s">
        <v>5842</v>
      </c>
      <c r="B3218" t="str">
        <f>tbl_Facturas[[#This Row],[Factura]] &amp; "|" &amp; tbl_Facturas[[#This Row],[Proyecto OK]] &amp; "|" &amp; TEXT(tbl_Facturas[[#This Row],[Horas o Viaje]],"0.00") &amp; "|" &amp; TEXT(tbl_Facturas[[#This Row],[Costo unitario]],"0.00")</f>
        <v>2691|Berry Project|1.00|420.00</v>
      </c>
      <c r="C3218">
        <v>2691</v>
      </c>
      <c r="D3218">
        <v>19</v>
      </c>
      <c r="E3218" t="s">
        <v>12</v>
      </c>
      <c r="G3218" t="s">
        <v>24</v>
      </c>
      <c r="H3218" t="s">
        <v>3307</v>
      </c>
      <c r="I3218" s="134" t="s">
        <v>5322</v>
      </c>
      <c r="J3218" t="s">
        <v>1219</v>
      </c>
      <c r="K3218" s="135" t="s">
        <v>5883</v>
      </c>
      <c r="L3218">
        <v>2513</v>
      </c>
      <c r="M3218" t="s">
        <v>622</v>
      </c>
      <c r="P3218">
        <v>1</v>
      </c>
      <c r="Q3218">
        <v>420</v>
      </c>
      <c r="R3218">
        <v>420</v>
      </c>
      <c r="S3218">
        <f>IFERROR(_xlfn.XLOOKUP(tbl_Facturas[[#This Row],[Key_Fact]],tbl_Manifiestos[Key_Manif],tbl_Manifiestos[Pagado a Broker],0),0)</f>
        <v>390.6</v>
      </c>
      <c r="T3218">
        <v>2334371.5999999959</v>
      </c>
    </row>
    <row r="3219" spans="1:20" x14ac:dyDescent="0.25">
      <c r="A3219" t="s">
        <v>5842</v>
      </c>
      <c r="B3219" t="str">
        <f>tbl_Facturas[[#This Row],[Factura]] &amp; "|" &amp; tbl_Facturas[[#This Row],[Proyecto OK]] &amp; "|" &amp; TEXT(tbl_Facturas[[#This Row],[Horas o Viaje]],"0.00") &amp; "|" &amp; TEXT(tbl_Facturas[[#This Row],[Costo unitario]],"0.00")</f>
        <v>2691|Berry Project|8.00|130.00</v>
      </c>
      <c r="C3219">
        <v>2691</v>
      </c>
      <c r="D3219">
        <v>11</v>
      </c>
      <c r="E3219" t="s">
        <v>12</v>
      </c>
      <c r="G3219" t="s">
        <v>13</v>
      </c>
      <c r="H3219" t="s">
        <v>3308</v>
      </c>
      <c r="I3219" s="134" t="s">
        <v>5322</v>
      </c>
      <c r="J3219" t="s">
        <v>1219</v>
      </c>
      <c r="K3219" s="135" t="s">
        <v>5883</v>
      </c>
      <c r="L3219">
        <v>2513</v>
      </c>
      <c r="P3219">
        <v>8</v>
      </c>
      <c r="Q3219">
        <v>130</v>
      </c>
      <c r="R3219">
        <v>1040</v>
      </c>
      <c r="S3219">
        <f>IFERROR(_xlfn.XLOOKUP(tbl_Facturas[[#This Row],[Key_Fact]],tbl_Manifiestos[Key_Manif],tbl_Manifiestos[Pagado a Broker],0),0)</f>
        <v>967.2</v>
      </c>
      <c r="T3219">
        <v>2335766.1499999962</v>
      </c>
    </row>
    <row r="3220" spans="1:20" x14ac:dyDescent="0.25">
      <c r="A3220" t="s">
        <v>5842</v>
      </c>
      <c r="B3220" t="str">
        <f>tbl_Facturas[[#This Row],[Factura]] &amp; "|" &amp; tbl_Facturas[[#This Row],[Proyecto OK]] &amp; "|" &amp; TEXT(tbl_Facturas[[#This Row],[Horas o Viaje]],"0.00") &amp; "|" &amp; TEXT(tbl_Facturas[[#This Row],[Costo unitario]],"0.00")</f>
        <v>2691|Berry Project|1.00|420.00</v>
      </c>
      <c r="C3220">
        <v>2691</v>
      </c>
      <c r="D3220">
        <v>103</v>
      </c>
      <c r="E3220" t="s">
        <v>5309</v>
      </c>
      <c r="G3220" t="s">
        <v>1235</v>
      </c>
      <c r="H3220" t="s">
        <v>3309</v>
      </c>
      <c r="I3220" s="134" t="s">
        <v>5322</v>
      </c>
      <c r="J3220" t="s">
        <v>1219</v>
      </c>
      <c r="K3220" s="135" t="s">
        <v>5883</v>
      </c>
      <c r="L3220">
        <v>2513</v>
      </c>
      <c r="M3220" t="s">
        <v>622</v>
      </c>
      <c r="P3220">
        <v>1</v>
      </c>
      <c r="Q3220">
        <v>420</v>
      </c>
      <c r="R3220">
        <v>420</v>
      </c>
      <c r="S3220">
        <f>IFERROR(_xlfn.XLOOKUP(tbl_Facturas[[#This Row],[Key_Fact]],tbl_Manifiestos[Key_Manif],tbl_Manifiestos[Pagado a Broker],0),0)</f>
        <v>390.6</v>
      </c>
      <c r="T3220">
        <v>2336186.1499999962</v>
      </c>
    </row>
    <row r="3221" spans="1:20" x14ac:dyDescent="0.25">
      <c r="A3221" t="s">
        <v>5842</v>
      </c>
      <c r="B3221" t="str">
        <f>tbl_Facturas[[#This Row],[Factura]] &amp; "|" &amp; tbl_Facturas[[#This Row],[Proyecto OK]] &amp; "|" &amp; TEXT(tbl_Facturas[[#This Row],[Horas o Viaje]],"0.00") &amp; "|" &amp; TEXT(tbl_Facturas[[#This Row],[Costo unitario]],"0.00")</f>
        <v>2691|Berry Project|1.00|420.00</v>
      </c>
      <c r="C3221">
        <v>2691</v>
      </c>
      <c r="D3221">
        <v>11</v>
      </c>
      <c r="E3221" t="s">
        <v>5309</v>
      </c>
      <c r="G3221" t="s">
        <v>1285</v>
      </c>
      <c r="H3221" t="s">
        <v>3310</v>
      </c>
      <c r="I3221" s="134" t="s">
        <v>5322</v>
      </c>
      <c r="J3221" t="s">
        <v>1219</v>
      </c>
      <c r="K3221" s="135" t="s">
        <v>5883</v>
      </c>
      <c r="L3221">
        <v>2513</v>
      </c>
      <c r="M3221" t="s">
        <v>622</v>
      </c>
      <c r="P3221">
        <v>1</v>
      </c>
      <c r="Q3221">
        <v>420</v>
      </c>
      <c r="R3221">
        <v>420</v>
      </c>
      <c r="S3221">
        <f>IFERROR(_xlfn.XLOOKUP(tbl_Facturas[[#This Row],[Key_Fact]],tbl_Manifiestos[Key_Manif],tbl_Manifiestos[Pagado a Broker],0),0)</f>
        <v>390.6</v>
      </c>
      <c r="T3221">
        <v>2336606.1499999962</v>
      </c>
    </row>
    <row r="3222" spans="1:20" x14ac:dyDescent="0.25">
      <c r="A3222" t="s">
        <v>5842</v>
      </c>
      <c r="B3222" t="str">
        <f>tbl_Facturas[[#This Row],[Factura]] &amp; "|" &amp; tbl_Facturas[[#This Row],[Proyecto OK]] &amp; "|" &amp; TEXT(tbl_Facturas[[#This Row],[Horas o Viaje]],"0.00") &amp; "|" &amp; TEXT(tbl_Facturas[[#This Row],[Costo unitario]],"0.00")</f>
        <v>2691|Berry Project|1.00|420.00</v>
      </c>
      <c r="C3222">
        <v>2691</v>
      </c>
      <c r="D3222">
        <v>229</v>
      </c>
      <c r="E3222" t="s">
        <v>5309</v>
      </c>
      <c r="G3222" t="s">
        <v>1285</v>
      </c>
      <c r="H3222" t="s">
        <v>3311</v>
      </c>
      <c r="I3222" s="134" t="s">
        <v>5322</v>
      </c>
      <c r="J3222" t="s">
        <v>1219</v>
      </c>
      <c r="K3222" s="135" t="s">
        <v>5883</v>
      </c>
      <c r="L3222">
        <v>2513</v>
      </c>
      <c r="M3222" t="s">
        <v>622</v>
      </c>
      <c r="P3222">
        <v>1</v>
      </c>
      <c r="Q3222">
        <v>420</v>
      </c>
      <c r="R3222">
        <v>420</v>
      </c>
      <c r="S3222">
        <f>IFERROR(_xlfn.XLOOKUP(tbl_Facturas[[#This Row],[Key_Fact]],tbl_Manifiestos[Key_Manif],tbl_Manifiestos[Pagado a Broker],0),0)</f>
        <v>390.6</v>
      </c>
      <c r="T3222">
        <v>2337026.1499999962</v>
      </c>
    </row>
    <row r="3223" spans="1:20" x14ac:dyDescent="0.25">
      <c r="A3223" t="s">
        <v>5842</v>
      </c>
      <c r="B3223" t="str">
        <f>tbl_Facturas[[#This Row],[Factura]] &amp; "|" &amp; tbl_Facturas[[#This Row],[Proyecto OK]] &amp; "|" &amp; TEXT(tbl_Facturas[[#This Row],[Horas o Viaje]],"0.00") &amp; "|" &amp; TEXT(tbl_Facturas[[#This Row],[Costo unitario]],"0.00")</f>
        <v>2691|Berry Project|1.00|420.00</v>
      </c>
      <c r="C3223">
        <v>2691</v>
      </c>
      <c r="D3223">
        <v>28</v>
      </c>
      <c r="E3223" t="s">
        <v>5309</v>
      </c>
      <c r="G3223" t="s">
        <v>1235</v>
      </c>
      <c r="H3223" t="s">
        <v>3312</v>
      </c>
      <c r="I3223" s="134" t="s">
        <v>5322</v>
      </c>
      <c r="J3223" t="s">
        <v>1219</v>
      </c>
      <c r="K3223" s="135" t="s">
        <v>5883</v>
      </c>
      <c r="L3223">
        <v>2513</v>
      </c>
      <c r="M3223" t="s">
        <v>622</v>
      </c>
      <c r="P3223">
        <v>1</v>
      </c>
      <c r="Q3223">
        <v>420</v>
      </c>
      <c r="R3223">
        <v>420</v>
      </c>
      <c r="S3223">
        <f>IFERROR(_xlfn.XLOOKUP(tbl_Facturas[[#This Row],[Key_Fact]],tbl_Manifiestos[Key_Manif],tbl_Manifiestos[Pagado a Broker],0),0)</f>
        <v>390.6</v>
      </c>
      <c r="T3223">
        <v>2337446.1499999962</v>
      </c>
    </row>
    <row r="3224" spans="1:20" x14ac:dyDescent="0.25">
      <c r="A3224" t="s">
        <v>5842</v>
      </c>
      <c r="B3224" t="str">
        <f>tbl_Facturas[[#This Row],[Factura]] &amp; "|" &amp; tbl_Facturas[[#This Row],[Proyecto OK]] &amp; "|" &amp; TEXT(tbl_Facturas[[#This Row],[Horas o Viaje]],"0.00") &amp; "|" &amp; TEXT(tbl_Facturas[[#This Row],[Costo unitario]],"0.00")</f>
        <v>2691|Berry Project|1.00|420.00</v>
      </c>
      <c r="C3224">
        <v>2691</v>
      </c>
      <c r="D3224">
        <v>28</v>
      </c>
      <c r="E3224" t="s">
        <v>1817</v>
      </c>
      <c r="G3224" t="s">
        <v>1340</v>
      </c>
      <c r="H3224" t="s">
        <v>3313</v>
      </c>
      <c r="I3224" s="134" t="s">
        <v>5322</v>
      </c>
      <c r="J3224" t="s">
        <v>1219</v>
      </c>
      <c r="K3224" s="135" t="s">
        <v>5883</v>
      </c>
      <c r="L3224">
        <v>2513</v>
      </c>
      <c r="M3224" t="s">
        <v>622</v>
      </c>
      <c r="P3224">
        <v>1</v>
      </c>
      <c r="Q3224">
        <v>420</v>
      </c>
      <c r="R3224">
        <v>420</v>
      </c>
      <c r="S3224">
        <f>IFERROR(_xlfn.XLOOKUP(tbl_Facturas[[#This Row],[Key_Fact]],tbl_Manifiestos[Key_Manif],tbl_Manifiestos[Pagado a Broker],0),0)</f>
        <v>390.6</v>
      </c>
      <c r="T3224">
        <v>2337931.1499999962</v>
      </c>
    </row>
    <row r="3225" spans="1:20" x14ac:dyDescent="0.25">
      <c r="A3225" t="s">
        <v>5842</v>
      </c>
      <c r="B3225" t="str">
        <f>tbl_Facturas[[#This Row],[Factura]] &amp; "|" &amp; tbl_Facturas[[#This Row],[Proyecto OK]] &amp; "|" &amp; TEXT(tbl_Facturas[[#This Row],[Horas o Viaje]],"0.00") &amp; "|" &amp; TEXT(tbl_Facturas[[#This Row],[Costo unitario]],"0.00")</f>
        <v>2691|Berry Project|9.00|130.00</v>
      </c>
      <c r="C3225">
        <v>2691</v>
      </c>
      <c r="D3225">
        <v>229</v>
      </c>
      <c r="E3225" t="s">
        <v>27</v>
      </c>
      <c r="G3225" t="s">
        <v>284</v>
      </c>
      <c r="H3225" t="s">
        <v>3314</v>
      </c>
      <c r="I3225" s="134" t="s">
        <v>5322</v>
      </c>
      <c r="J3225" t="s">
        <v>1219</v>
      </c>
      <c r="K3225" s="135" t="s">
        <v>5883</v>
      </c>
      <c r="L3225">
        <v>2513</v>
      </c>
      <c r="P3225">
        <v>9</v>
      </c>
      <c r="Q3225">
        <v>130</v>
      </c>
      <c r="R3225">
        <v>1170</v>
      </c>
      <c r="S3225">
        <f>IFERROR(_xlfn.XLOOKUP(tbl_Facturas[[#This Row],[Key_Fact]],tbl_Manifiestos[Key_Manif],tbl_Manifiestos[Pagado a Broker],0),0)</f>
        <v>1088.1000000000001</v>
      </c>
      <c r="T3225">
        <v>2339198.6499999962</v>
      </c>
    </row>
    <row r="3226" spans="1:20" x14ac:dyDescent="0.25">
      <c r="A3226" t="s">
        <v>5842</v>
      </c>
      <c r="B3226" t="str">
        <f>tbl_Facturas[[#This Row],[Factura]] &amp; "|" &amp; tbl_Facturas[[#This Row],[Proyecto OK]] &amp; "|" &amp; TEXT(tbl_Facturas[[#This Row],[Horas o Viaje]],"0.00") &amp; "|" &amp; TEXT(tbl_Facturas[[#This Row],[Costo unitario]],"0.00")</f>
        <v>2691|Berry Project|1.00|148.75</v>
      </c>
      <c r="C3226">
        <v>2691</v>
      </c>
      <c r="D3226">
        <v>25</v>
      </c>
      <c r="E3226" t="s">
        <v>12</v>
      </c>
      <c r="G3226" t="s">
        <v>13</v>
      </c>
      <c r="I3226" s="134" t="s">
        <v>5322</v>
      </c>
      <c r="J3226" t="s">
        <v>5861</v>
      </c>
      <c r="K3226" s="135" t="s">
        <v>5883</v>
      </c>
      <c r="L3226">
        <v>2513</v>
      </c>
      <c r="P3226">
        <v>1</v>
      </c>
      <c r="Q3226">
        <v>148.75</v>
      </c>
      <c r="R3226">
        <v>148.75</v>
      </c>
      <c r="S3226">
        <f>IFERROR(_xlfn.XLOOKUP(tbl_Facturas[[#This Row],[Key_Fact]],tbl_Manifiestos[Key_Manif],tbl_Manifiestos[Pagado a Broker],0),0)</f>
        <v>148.75</v>
      </c>
      <c r="T3226">
        <v>2334520.3499999959</v>
      </c>
    </row>
    <row r="3227" spans="1:20" x14ac:dyDescent="0.25">
      <c r="A3227" t="s">
        <v>5842</v>
      </c>
      <c r="B3227" t="str">
        <f>tbl_Facturas[[#This Row],[Factura]] &amp; "|" &amp; tbl_Facturas[[#This Row],[Proyecto OK]] &amp; "|" &amp; TEXT(tbl_Facturas[[#This Row],[Horas o Viaje]],"0.00") &amp; "|" &amp; TEXT(tbl_Facturas[[#This Row],[Costo unitario]],"0.00")</f>
        <v>2691|Berry Project|1.00|205.80</v>
      </c>
      <c r="C3227">
        <v>2691</v>
      </c>
      <c r="D3227">
        <v>25</v>
      </c>
      <c r="E3227" t="s">
        <v>27</v>
      </c>
      <c r="G3227" t="s">
        <v>284</v>
      </c>
      <c r="I3227" s="134" t="s">
        <v>5322</v>
      </c>
      <c r="J3227" t="s">
        <v>5861</v>
      </c>
      <c r="K3227" s="135" t="s">
        <v>5883</v>
      </c>
      <c r="L3227">
        <v>2513</v>
      </c>
      <c r="P3227">
        <v>1</v>
      </c>
      <c r="Q3227">
        <v>205.8</v>
      </c>
      <c r="R3227">
        <v>205.8</v>
      </c>
      <c r="S3227">
        <f>IFERROR(_xlfn.XLOOKUP(tbl_Facturas[[#This Row],[Key_Fact]],tbl_Manifiestos[Key_Manif],tbl_Manifiestos[Pagado a Broker],0),0)</f>
        <v>205.8</v>
      </c>
      <c r="T3227">
        <v>2334726.1499999962</v>
      </c>
    </row>
    <row r="3228" spans="1:20" x14ac:dyDescent="0.25">
      <c r="A3228" t="s">
        <v>5842</v>
      </c>
      <c r="B3228" t="str">
        <f>tbl_Facturas[[#This Row],[Factura]] &amp; "|" &amp; tbl_Facturas[[#This Row],[Proyecto OK]] &amp; "|" &amp; TEXT(tbl_Facturas[[#This Row],[Horas o Viaje]],"0.00") &amp; "|" &amp; TEXT(tbl_Facturas[[#This Row],[Costo unitario]],"0.00")</f>
        <v>2691|Berry Project|0.50|130.00</v>
      </c>
      <c r="C3228">
        <v>2691</v>
      </c>
      <c r="D3228">
        <v>25</v>
      </c>
      <c r="E3228" t="s">
        <v>1817</v>
      </c>
      <c r="G3228" t="s">
        <v>1340</v>
      </c>
      <c r="H3228" t="s">
        <v>3303</v>
      </c>
      <c r="I3228" s="134" t="s">
        <v>5322</v>
      </c>
      <c r="J3228" t="s">
        <v>1234</v>
      </c>
      <c r="K3228" s="135" t="s">
        <v>5883</v>
      </c>
      <c r="L3228">
        <v>2513</v>
      </c>
      <c r="P3228">
        <v>0.5</v>
      </c>
      <c r="Q3228">
        <v>130</v>
      </c>
      <c r="R3228">
        <v>65</v>
      </c>
      <c r="S3228">
        <f>IFERROR(_xlfn.XLOOKUP(tbl_Facturas[[#This Row],[Key_Fact]],tbl_Manifiestos[Key_Manif],tbl_Manifiestos[Pagado a Broker],0),0)</f>
        <v>0</v>
      </c>
      <c r="T3228">
        <v>2337511.1499999962</v>
      </c>
    </row>
    <row r="3229" spans="1:20" x14ac:dyDescent="0.25">
      <c r="A3229" t="s">
        <v>5842</v>
      </c>
      <c r="B3229" t="str">
        <f>tbl_Facturas[[#This Row],[Factura]] &amp; "|" &amp; tbl_Facturas[[#This Row],[Proyecto OK]] &amp; "|" &amp; TEXT(tbl_Facturas[[#This Row],[Horas o Viaje]],"0.00") &amp; "|" &amp; TEXT(tbl_Facturas[[#This Row],[Costo unitario]],"0.00")</f>
        <v>2691|Berry Project|0.75|130.00</v>
      </c>
      <c r="C3229">
        <v>2691</v>
      </c>
      <c r="D3229">
        <v>103</v>
      </c>
      <c r="E3229" t="s">
        <v>1817</v>
      </c>
      <c r="G3229" t="s">
        <v>1340</v>
      </c>
      <c r="H3229" t="s">
        <v>3313</v>
      </c>
      <c r="I3229" s="134" t="s">
        <v>5322</v>
      </c>
      <c r="J3229" t="s">
        <v>1234</v>
      </c>
      <c r="K3229" s="135" t="s">
        <v>5883</v>
      </c>
      <c r="L3229">
        <v>2513</v>
      </c>
      <c r="P3229">
        <v>0.75</v>
      </c>
      <c r="Q3229">
        <v>130</v>
      </c>
      <c r="R3229">
        <v>97.5</v>
      </c>
      <c r="S3229">
        <f>IFERROR(_xlfn.XLOOKUP(tbl_Facturas[[#This Row],[Key_Fact]],tbl_Manifiestos[Key_Manif],tbl_Manifiestos[Pagado a Broker],0),0)</f>
        <v>0</v>
      </c>
      <c r="T3229">
        <v>2338028.6499999962</v>
      </c>
    </row>
    <row r="3230" spans="1:20" x14ac:dyDescent="0.25">
      <c r="A3230" t="s">
        <v>5842</v>
      </c>
      <c r="B3230" t="str">
        <f>tbl_Facturas[[#This Row],[Factura]] &amp; "|" &amp; tbl_Facturas[[#This Row],[Proyecto OK]] &amp; "|" &amp; TEXT(tbl_Facturas[[#This Row],[Horas o Viaje]],"0.00") &amp; "|" &amp; TEXT(tbl_Facturas[[#This Row],[Costo unitario]],"0.00")</f>
        <v>2692|Canal #2 |1.00|199.50</v>
      </c>
      <c r="C3230">
        <v>2692</v>
      </c>
      <c r="D3230">
        <v>114</v>
      </c>
      <c r="F3230" t="s">
        <v>27</v>
      </c>
      <c r="G3230" t="s">
        <v>57</v>
      </c>
      <c r="H3230" t="s">
        <v>3315</v>
      </c>
      <c r="I3230" s="134" t="s">
        <v>5401</v>
      </c>
      <c r="J3230" t="s">
        <v>577</v>
      </c>
      <c r="K3230" s="135" t="s">
        <v>5892</v>
      </c>
      <c r="L3230">
        <v>6227</v>
      </c>
      <c r="M3230" t="s">
        <v>40</v>
      </c>
      <c r="P3230">
        <v>1</v>
      </c>
      <c r="Q3230">
        <v>199.5</v>
      </c>
      <c r="R3230">
        <v>199.5</v>
      </c>
      <c r="S3230">
        <f>IFERROR(_xlfn.XLOOKUP(tbl_Facturas[[#This Row],[Key_Fact]],tbl_Manifiestos[Key_Manif],tbl_Manifiestos[Pagado a Broker],0),0)</f>
        <v>185.535</v>
      </c>
      <c r="T3230">
        <v>2339398.1499999962</v>
      </c>
    </row>
    <row r="3231" spans="1:20" x14ac:dyDescent="0.25">
      <c r="A3231" t="s">
        <v>5842</v>
      </c>
      <c r="B3231" t="str">
        <f>tbl_Facturas[[#This Row],[Factura]] &amp; "|" &amp; tbl_Facturas[[#This Row],[Proyecto OK]] &amp; "|" &amp; TEXT(tbl_Facturas[[#This Row],[Horas o Viaje]],"0.00") &amp; "|" &amp; TEXT(tbl_Facturas[[#This Row],[Costo unitario]],"0.00")</f>
        <v>2692|Canal #2 |1.00|199.50</v>
      </c>
      <c r="C3231">
        <v>2692</v>
      </c>
      <c r="D3231">
        <v>114</v>
      </c>
      <c r="F3231" t="s">
        <v>27</v>
      </c>
      <c r="G3231" t="s">
        <v>57</v>
      </c>
      <c r="H3231" t="s">
        <v>3316</v>
      </c>
      <c r="I3231" s="134" t="s">
        <v>5401</v>
      </c>
      <c r="J3231" t="s">
        <v>577</v>
      </c>
      <c r="K3231" s="135" t="s">
        <v>5892</v>
      </c>
      <c r="L3231">
        <v>6227</v>
      </c>
      <c r="M3231" t="s">
        <v>40</v>
      </c>
      <c r="P3231">
        <v>1</v>
      </c>
      <c r="Q3231">
        <v>199.5</v>
      </c>
      <c r="R3231">
        <v>199.5</v>
      </c>
      <c r="S3231">
        <f>IFERROR(_xlfn.XLOOKUP(tbl_Facturas[[#This Row],[Key_Fact]],tbl_Manifiestos[Key_Manif],tbl_Manifiestos[Pagado a Broker],0),0)</f>
        <v>185.535</v>
      </c>
      <c r="T3231">
        <v>2339597.6499999962</v>
      </c>
    </row>
    <row r="3232" spans="1:20" x14ac:dyDescent="0.25">
      <c r="A3232" t="s">
        <v>5842</v>
      </c>
      <c r="B3232" t="str">
        <f>tbl_Facturas[[#This Row],[Factura]] &amp; "|" &amp; tbl_Facturas[[#This Row],[Proyecto OK]] &amp; "|" &amp; TEXT(tbl_Facturas[[#This Row],[Horas o Viaje]],"0.00") &amp; "|" &amp; TEXT(tbl_Facturas[[#This Row],[Costo unitario]],"0.00")</f>
        <v>2692|Canal #2 |1.00|199.50</v>
      </c>
      <c r="C3232">
        <v>2692</v>
      </c>
      <c r="D3232">
        <v>114</v>
      </c>
      <c r="F3232" t="s">
        <v>27</v>
      </c>
      <c r="G3232" t="s">
        <v>57</v>
      </c>
      <c r="H3232" t="s">
        <v>3317</v>
      </c>
      <c r="I3232" s="134" t="s">
        <v>5401</v>
      </c>
      <c r="J3232" t="s">
        <v>577</v>
      </c>
      <c r="K3232" s="135" t="s">
        <v>5892</v>
      </c>
      <c r="L3232">
        <v>6227</v>
      </c>
      <c r="M3232" t="s">
        <v>40</v>
      </c>
      <c r="P3232">
        <v>1</v>
      </c>
      <c r="Q3232">
        <v>199.5</v>
      </c>
      <c r="R3232">
        <v>199.5</v>
      </c>
      <c r="S3232">
        <f>IFERROR(_xlfn.XLOOKUP(tbl_Facturas[[#This Row],[Key_Fact]],tbl_Manifiestos[Key_Manif],tbl_Manifiestos[Pagado a Broker],0),0)</f>
        <v>185.535</v>
      </c>
      <c r="T3232">
        <v>2339797.1499999962</v>
      </c>
    </row>
    <row r="3233" spans="1:20" x14ac:dyDescent="0.25">
      <c r="A3233" t="s">
        <v>5842</v>
      </c>
      <c r="B3233" t="str">
        <f>tbl_Facturas[[#This Row],[Factura]] &amp; "|" &amp; tbl_Facturas[[#This Row],[Proyecto OK]] &amp; "|" &amp; TEXT(tbl_Facturas[[#This Row],[Horas o Viaje]],"0.00") &amp; "|" &amp; TEXT(tbl_Facturas[[#This Row],[Costo unitario]],"0.00")</f>
        <v>2692|Canal #2 |1.00|199.50</v>
      </c>
      <c r="C3233">
        <v>2692</v>
      </c>
      <c r="D3233">
        <v>114</v>
      </c>
      <c r="F3233" t="s">
        <v>27</v>
      </c>
      <c r="G3233" t="s">
        <v>57</v>
      </c>
      <c r="H3233" t="s">
        <v>3318</v>
      </c>
      <c r="I3233" s="134" t="s">
        <v>5401</v>
      </c>
      <c r="J3233" t="s">
        <v>577</v>
      </c>
      <c r="K3233" s="135" t="s">
        <v>5892</v>
      </c>
      <c r="L3233">
        <v>6227</v>
      </c>
      <c r="M3233" t="s">
        <v>40</v>
      </c>
      <c r="P3233">
        <v>1</v>
      </c>
      <c r="Q3233">
        <v>199.5</v>
      </c>
      <c r="R3233">
        <v>199.5</v>
      </c>
      <c r="S3233">
        <f>IFERROR(_xlfn.XLOOKUP(tbl_Facturas[[#This Row],[Key_Fact]],tbl_Manifiestos[Key_Manif],tbl_Manifiestos[Pagado a Broker],0),0)</f>
        <v>185.535</v>
      </c>
      <c r="T3233">
        <v>2339996.6499999962</v>
      </c>
    </row>
    <row r="3234" spans="1:20" x14ac:dyDescent="0.25">
      <c r="A3234" t="s">
        <v>5842</v>
      </c>
      <c r="B3234" t="str">
        <f>tbl_Facturas[[#This Row],[Factura]] &amp; "|" &amp; tbl_Facturas[[#This Row],[Proyecto OK]] &amp; "|" &amp; TEXT(tbl_Facturas[[#This Row],[Horas o Viaje]],"0.00") &amp; "|" &amp; TEXT(tbl_Facturas[[#This Row],[Costo unitario]],"0.00")</f>
        <v>2692|Canal #2 |1.00|199.50</v>
      </c>
      <c r="C3234">
        <v>2692</v>
      </c>
      <c r="D3234">
        <v>114</v>
      </c>
      <c r="F3234" t="s">
        <v>27</v>
      </c>
      <c r="G3234" t="s">
        <v>57</v>
      </c>
      <c r="H3234" t="s">
        <v>3319</v>
      </c>
      <c r="I3234" s="134" t="s">
        <v>5401</v>
      </c>
      <c r="J3234" t="s">
        <v>577</v>
      </c>
      <c r="K3234" s="135" t="s">
        <v>5892</v>
      </c>
      <c r="L3234">
        <v>6227</v>
      </c>
      <c r="M3234" t="s">
        <v>40</v>
      </c>
      <c r="P3234">
        <v>1</v>
      </c>
      <c r="Q3234">
        <v>199.5</v>
      </c>
      <c r="R3234">
        <v>199.5</v>
      </c>
      <c r="S3234">
        <f>IFERROR(_xlfn.XLOOKUP(tbl_Facturas[[#This Row],[Key_Fact]],tbl_Manifiestos[Key_Manif],tbl_Manifiestos[Pagado a Broker],0),0)</f>
        <v>185.535</v>
      </c>
      <c r="T3234">
        <v>2340196.1499999962</v>
      </c>
    </row>
    <row r="3235" spans="1:20" x14ac:dyDescent="0.25">
      <c r="A3235" t="s">
        <v>5842</v>
      </c>
      <c r="B3235" t="str">
        <f>tbl_Facturas[[#This Row],[Factura]] &amp; "|" &amp; tbl_Facturas[[#This Row],[Proyecto OK]] &amp; "|" &amp; TEXT(tbl_Facturas[[#This Row],[Horas o Viaje]],"0.00") &amp; "|" &amp; TEXT(tbl_Facturas[[#This Row],[Costo unitario]],"0.00")</f>
        <v>2692|Canal #2 |1.00|199.50</v>
      </c>
      <c r="C3235">
        <v>2692</v>
      </c>
      <c r="D3235">
        <v>114</v>
      </c>
      <c r="F3235" t="s">
        <v>27</v>
      </c>
      <c r="G3235" t="s">
        <v>57</v>
      </c>
      <c r="H3235" t="s">
        <v>3320</v>
      </c>
      <c r="I3235" s="134" t="s">
        <v>5401</v>
      </c>
      <c r="J3235" t="s">
        <v>577</v>
      </c>
      <c r="K3235" s="135" t="s">
        <v>5892</v>
      </c>
      <c r="L3235">
        <v>6227</v>
      </c>
      <c r="M3235" t="s">
        <v>40</v>
      </c>
      <c r="P3235">
        <v>1</v>
      </c>
      <c r="Q3235">
        <v>199.5</v>
      </c>
      <c r="R3235">
        <v>199.5</v>
      </c>
      <c r="S3235">
        <f>IFERROR(_xlfn.XLOOKUP(tbl_Facturas[[#This Row],[Key_Fact]],tbl_Manifiestos[Key_Manif],tbl_Manifiestos[Pagado a Broker],0),0)</f>
        <v>185.535</v>
      </c>
      <c r="T3235">
        <v>2340395.6499999962</v>
      </c>
    </row>
    <row r="3236" spans="1:20" x14ac:dyDescent="0.25">
      <c r="A3236" t="s">
        <v>5842</v>
      </c>
      <c r="B3236" t="str">
        <f>tbl_Facturas[[#This Row],[Factura]] &amp; "|" &amp; tbl_Facturas[[#This Row],[Proyecto OK]] &amp; "|" &amp; TEXT(tbl_Facturas[[#This Row],[Horas o Viaje]],"0.00") &amp; "|" &amp; TEXT(tbl_Facturas[[#This Row],[Costo unitario]],"0.00")</f>
        <v>2692|Canal #2 |1.00|199.50</v>
      </c>
      <c r="C3236">
        <v>2692</v>
      </c>
      <c r="D3236">
        <v>114</v>
      </c>
      <c r="F3236" t="s">
        <v>27</v>
      </c>
      <c r="G3236" t="s">
        <v>57</v>
      </c>
      <c r="H3236" t="s">
        <v>3321</v>
      </c>
      <c r="I3236" s="134" t="s">
        <v>5401</v>
      </c>
      <c r="J3236" t="s">
        <v>577</v>
      </c>
      <c r="K3236" s="135" t="s">
        <v>5892</v>
      </c>
      <c r="L3236">
        <v>6227</v>
      </c>
      <c r="M3236" t="s">
        <v>40</v>
      </c>
      <c r="P3236">
        <v>1</v>
      </c>
      <c r="Q3236">
        <v>199.5</v>
      </c>
      <c r="R3236">
        <v>199.5</v>
      </c>
      <c r="S3236">
        <f>IFERROR(_xlfn.XLOOKUP(tbl_Facturas[[#This Row],[Key_Fact]],tbl_Manifiestos[Key_Manif],tbl_Manifiestos[Pagado a Broker],0),0)</f>
        <v>185.535</v>
      </c>
      <c r="T3236">
        <v>2340595.1499999962</v>
      </c>
    </row>
    <row r="3237" spans="1:20" x14ac:dyDescent="0.25">
      <c r="A3237" t="s">
        <v>5842</v>
      </c>
      <c r="B3237" t="str">
        <f>tbl_Facturas[[#This Row],[Factura]] &amp; "|" &amp; tbl_Facturas[[#This Row],[Proyecto OK]] &amp; "|" &amp; TEXT(tbl_Facturas[[#This Row],[Horas o Viaje]],"0.00") &amp; "|" &amp; TEXT(tbl_Facturas[[#This Row],[Costo unitario]],"0.00")</f>
        <v>2692|Canal #2 |1.00|199.50</v>
      </c>
      <c r="C3237">
        <v>2692</v>
      </c>
      <c r="D3237">
        <v>114</v>
      </c>
      <c r="F3237" t="s">
        <v>27</v>
      </c>
      <c r="G3237" t="s">
        <v>57</v>
      </c>
      <c r="H3237" t="s">
        <v>3322</v>
      </c>
      <c r="I3237" s="134" t="s">
        <v>5401</v>
      </c>
      <c r="J3237" t="s">
        <v>577</v>
      </c>
      <c r="K3237" s="135" t="s">
        <v>5892</v>
      </c>
      <c r="L3237">
        <v>6227</v>
      </c>
      <c r="M3237" t="s">
        <v>40</v>
      </c>
      <c r="P3237">
        <v>1</v>
      </c>
      <c r="Q3237">
        <v>199.5</v>
      </c>
      <c r="R3237">
        <v>199.5</v>
      </c>
      <c r="S3237">
        <f>IFERROR(_xlfn.XLOOKUP(tbl_Facturas[[#This Row],[Key_Fact]],tbl_Manifiestos[Key_Manif],tbl_Manifiestos[Pagado a Broker],0),0)</f>
        <v>185.535</v>
      </c>
      <c r="T3237">
        <v>2340794.6499999962</v>
      </c>
    </row>
    <row r="3238" spans="1:20" x14ac:dyDescent="0.25">
      <c r="A3238" t="s">
        <v>5842</v>
      </c>
      <c r="B3238" t="str">
        <f>tbl_Facturas[[#This Row],[Factura]] &amp; "|" &amp; tbl_Facturas[[#This Row],[Proyecto OK]] &amp; "|" &amp; TEXT(tbl_Facturas[[#This Row],[Horas o Viaje]],"0.00") &amp; "|" &amp; TEXT(tbl_Facturas[[#This Row],[Costo unitario]],"0.00")</f>
        <v>2692|Canal #2 |1.00|199.50</v>
      </c>
      <c r="C3238">
        <v>2692</v>
      </c>
      <c r="D3238">
        <v>114</v>
      </c>
      <c r="F3238" t="s">
        <v>27</v>
      </c>
      <c r="G3238" t="s">
        <v>57</v>
      </c>
      <c r="H3238" t="s">
        <v>3323</v>
      </c>
      <c r="I3238" s="134" t="s">
        <v>5401</v>
      </c>
      <c r="J3238" t="s">
        <v>577</v>
      </c>
      <c r="K3238" s="135" t="s">
        <v>5892</v>
      </c>
      <c r="L3238">
        <v>6227</v>
      </c>
      <c r="M3238" t="s">
        <v>40</v>
      </c>
      <c r="P3238">
        <v>1</v>
      </c>
      <c r="Q3238">
        <v>199.5</v>
      </c>
      <c r="R3238">
        <v>199.5</v>
      </c>
      <c r="S3238">
        <f>IFERROR(_xlfn.XLOOKUP(tbl_Facturas[[#This Row],[Key_Fact]],tbl_Manifiestos[Key_Manif],tbl_Manifiestos[Pagado a Broker],0),0)</f>
        <v>185.535</v>
      </c>
      <c r="T3238">
        <v>2340994.1499999962</v>
      </c>
    </row>
    <row r="3239" spans="1:20" x14ac:dyDescent="0.25">
      <c r="A3239" t="s">
        <v>5842</v>
      </c>
      <c r="B3239" t="str">
        <f>tbl_Facturas[[#This Row],[Factura]] &amp; "|" &amp; tbl_Facturas[[#This Row],[Proyecto OK]] &amp; "|" &amp; TEXT(tbl_Facturas[[#This Row],[Horas o Viaje]],"0.00") &amp; "|" &amp; TEXT(tbl_Facturas[[#This Row],[Costo unitario]],"0.00")</f>
        <v>2692|Canal #2 |1.00|199.50</v>
      </c>
      <c r="C3239">
        <v>2692</v>
      </c>
      <c r="D3239">
        <v>114</v>
      </c>
      <c r="F3239" t="s">
        <v>27</v>
      </c>
      <c r="G3239" t="s">
        <v>57</v>
      </c>
      <c r="H3239" t="s">
        <v>3324</v>
      </c>
      <c r="I3239" s="134" t="s">
        <v>5401</v>
      </c>
      <c r="J3239" t="s">
        <v>577</v>
      </c>
      <c r="K3239" s="135" t="s">
        <v>5892</v>
      </c>
      <c r="L3239">
        <v>6227</v>
      </c>
      <c r="M3239" t="s">
        <v>40</v>
      </c>
      <c r="P3239">
        <v>1</v>
      </c>
      <c r="Q3239">
        <v>199.5</v>
      </c>
      <c r="R3239">
        <v>199.5</v>
      </c>
      <c r="S3239">
        <f>IFERROR(_xlfn.XLOOKUP(tbl_Facturas[[#This Row],[Key_Fact]],tbl_Manifiestos[Key_Manif],tbl_Manifiestos[Pagado a Broker],0),0)</f>
        <v>185.535</v>
      </c>
      <c r="T3239">
        <v>2341193.6499999962</v>
      </c>
    </row>
    <row r="3240" spans="1:20" x14ac:dyDescent="0.25">
      <c r="A3240" t="s">
        <v>5842</v>
      </c>
      <c r="B3240" t="str">
        <f>tbl_Facturas[[#This Row],[Factura]] &amp; "|" &amp; tbl_Facturas[[#This Row],[Proyecto OK]] &amp; "|" &amp; TEXT(tbl_Facturas[[#This Row],[Horas o Viaje]],"0.00") &amp; "|" &amp; TEXT(tbl_Facturas[[#This Row],[Costo unitario]],"0.00")</f>
        <v>2692|Canal #2 |1.00|357.00</v>
      </c>
      <c r="C3240">
        <v>2692</v>
      </c>
      <c r="D3240">
        <v>67</v>
      </c>
      <c r="F3240" t="s">
        <v>27</v>
      </c>
      <c r="G3240" t="s">
        <v>28</v>
      </c>
      <c r="H3240" t="s">
        <v>3325</v>
      </c>
      <c r="I3240" s="134" t="s">
        <v>5401</v>
      </c>
      <c r="J3240" t="s">
        <v>577</v>
      </c>
      <c r="K3240" s="135" t="s">
        <v>5892</v>
      </c>
      <c r="L3240">
        <v>6227</v>
      </c>
      <c r="M3240" t="s">
        <v>622</v>
      </c>
      <c r="P3240">
        <v>1</v>
      </c>
      <c r="Q3240">
        <v>357</v>
      </c>
      <c r="R3240">
        <v>357</v>
      </c>
      <c r="S3240">
        <f>IFERROR(_xlfn.XLOOKUP(tbl_Facturas[[#This Row],[Key_Fact]],tbl_Manifiestos[Key_Manif],tbl_Manifiestos[Pagado a Broker],0),0)</f>
        <v>332.01</v>
      </c>
      <c r="T3240">
        <v>2341550.6499999962</v>
      </c>
    </row>
    <row r="3241" spans="1:20" x14ac:dyDescent="0.25">
      <c r="A3241" t="s">
        <v>5842</v>
      </c>
      <c r="B3241" t="str">
        <f>tbl_Facturas[[#This Row],[Factura]] &amp; "|" &amp; tbl_Facturas[[#This Row],[Proyecto OK]] &amp; "|" &amp; TEXT(tbl_Facturas[[#This Row],[Horas o Viaje]],"0.00") &amp; "|" &amp; TEXT(tbl_Facturas[[#This Row],[Costo unitario]],"0.00")</f>
        <v>2692|Canal #2 |1.00|357.00</v>
      </c>
      <c r="C3241">
        <v>2692</v>
      </c>
      <c r="D3241">
        <v>67</v>
      </c>
      <c r="F3241" t="s">
        <v>27</v>
      </c>
      <c r="G3241" t="s">
        <v>28</v>
      </c>
      <c r="H3241" t="s">
        <v>3326</v>
      </c>
      <c r="I3241" s="134" t="s">
        <v>5401</v>
      </c>
      <c r="J3241" t="s">
        <v>577</v>
      </c>
      <c r="K3241" s="135" t="s">
        <v>5892</v>
      </c>
      <c r="L3241">
        <v>6227</v>
      </c>
      <c r="M3241" t="s">
        <v>622</v>
      </c>
      <c r="P3241">
        <v>1</v>
      </c>
      <c r="Q3241">
        <v>357</v>
      </c>
      <c r="R3241">
        <v>357</v>
      </c>
      <c r="S3241">
        <f>IFERROR(_xlfn.XLOOKUP(tbl_Facturas[[#This Row],[Key_Fact]],tbl_Manifiestos[Key_Manif],tbl_Manifiestos[Pagado a Broker],0),0)</f>
        <v>332.01</v>
      </c>
      <c r="T3241">
        <v>2341907.6499999962</v>
      </c>
    </row>
    <row r="3242" spans="1:20" x14ac:dyDescent="0.25">
      <c r="A3242" t="s">
        <v>5842</v>
      </c>
      <c r="B3242" t="str">
        <f>tbl_Facturas[[#This Row],[Factura]] &amp; "|" &amp; tbl_Facturas[[#This Row],[Proyecto OK]] &amp; "|" &amp; TEXT(tbl_Facturas[[#This Row],[Horas o Viaje]],"0.00") &amp; "|" &amp; TEXT(tbl_Facturas[[#This Row],[Costo unitario]],"0.00")</f>
        <v>2692|Canal #2 |1.00|357.00</v>
      </c>
      <c r="C3242">
        <v>2692</v>
      </c>
      <c r="D3242">
        <v>67</v>
      </c>
      <c r="F3242" t="s">
        <v>27</v>
      </c>
      <c r="G3242" t="s">
        <v>28</v>
      </c>
      <c r="H3242" t="s">
        <v>3327</v>
      </c>
      <c r="I3242" s="134" t="s">
        <v>5401</v>
      </c>
      <c r="J3242" t="s">
        <v>577</v>
      </c>
      <c r="K3242" s="135" t="s">
        <v>5892</v>
      </c>
      <c r="L3242">
        <v>6227</v>
      </c>
      <c r="M3242" t="s">
        <v>622</v>
      </c>
      <c r="P3242">
        <v>1</v>
      </c>
      <c r="Q3242">
        <v>357</v>
      </c>
      <c r="R3242">
        <v>357</v>
      </c>
      <c r="S3242">
        <f>IFERROR(_xlfn.XLOOKUP(tbl_Facturas[[#This Row],[Key_Fact]],tbl_Manifiestos[Key_Manif],tbl_Manifiestos[Pagado a Broker],0),0)</f>
        <v>332.01</v>
      </c>
      <c r="T3242">
        <v>2342264.6499999962</v>
      </c>
    </row>
    <row r="3243" spans="1:20" x14ac:dyDescent="0.25">
      <c r="A3243" t="s">
        <v>5842</v>
      </c>
      <c r="B3243" t="str">
        <f>tbl_Facturas[[#This Row],[Factura]] &amp; "|" &amp; tbl_Facturas[[#This Row],[Proyecto OK]] &amp; "|" &amp; TEXT(tbl_Facturas[[#This Row],[Horas o Viaje]],"0.00") &amp; "|" &amp; TEXT(tbl_Facturas[[#This Row],[Costo unitario]],"0.00")</f>
        <v>2692|Canal #2 |1.00|357.00</v>
      </c>
      <c r="C3243">
        <v>2692</v>
      </c>
      <c r="D3243">
        <v>11</v>
      </c>
      <c r="F3243" t="s">
        <v>12</v>
      </c>
      <c r="G3243" t="s">
        <v>13</v>
      </c>
      <c r="H3243" t="s">
        <v>3328</v>
      </c>
      <c r="I3243" s="134" t="s">
        <v>5401</v>
      </c>
      <c r="J3243" t="s">
        <v>577</v>
      </c>
      <c r="K3243" s="135" t="s">
        <v>5892</v>
      </c>
      <c r="L3243">
        <v>6227</v>
      </c>
      <c r="M3243" t="s">
        <v>622</v>
      </c>
      <c r="P3243">
        <v>1</v>
      </c>
      <c r="Q3243">
        <v>357</v>
      </c>
      <c r="R3243">
        <v>357</v>
      </c>
      <c r="S3243">
        <f>IFERROR(_xlfn.XLOOKUP(tbl_Facturas[[#This Row],[Key_Fact]],tbl_Manifiestos[Key_Manif],tbl_Manifiestos[Pagado a Broker],0),0)</f>
        <v>332.01</v>
      </c>
      <c r="T3243">
        <v>2342621.6499999962</v>
      </c>
    </row>
    <row r="3244" spans="1:20" x14ac:dyDescent="0.25">
      <c r="A3244" t="s">
        <v>5842</v>
      </c>
      <c r="B3244" t="str">
        <f>tbl_Facturas[[#This Row],[Factura]] &amp; "|" &amp; tbl_Facturas[[#This Row],[Proyecto OK]] &amp; "|" &amp; TEXT(tbl_Facturas[[#This Row],[Horas o Viaje]],"0.00") &amp; "|" &amp; TEXT(tbl_Facturas[[#This Row],[Costo unitario]],"0.00")</f>
        <v>2692|Canal #2 |1.00|357.00</v>
      </c>
      <c r="C3244">
        <v>2692</v>
      </c>
      <c r="D3244">
        <v>11</v>
      </c>
      <c r="F3244" t="s">
        <v>12</v>
      </c>
      <c r="G3244" t="s">
        <v>13</v>
      </c>
      <c r="H3244" t="s">
        <v>3329</v>
      </c>
      <c r="I3244" s="134" t="s">
        <v>5401</v>
      </c>
      <c r="J3244" t="s">
        <v>577</v>
      </c>
      <c r="K3244" s="135" t="s">
        <v>5892</v>
      </c>
      <c r="L3244">
        <v>6227</v>
      </c>
      <c r="M3244" t="s">
        <v>622</v>
      </c>
      <c r="P3244">
        <v>1</v>
      </c>
      <c r="Q3244">
        <v>357</v>
      </c>
      <c r="R3244">
        <v>357</v>
      </c>
      <c r="S3244">
        <f>IFERROR(_xlfn.XLOOKUP(tbl_Facturas[[#This Row],[Key_Fact]],tbl_Manifiestos[Key_Manif],tbl_Manifiestos[Pagado a Broker],0),0)</f>
        <v>332.01</v>
      </c>
      <c r="T3244">
        <v>2342978.6499999962</v>
      </c>
    </row>
    <row r="3245" spans="1:20" x14ac:dyDescent="0.25">
      <c r="A3245" t="s">
        <v>5842</v>
      </c>
      <c r="B3245" t="str">
        <f>tbl_Facturas[[#This Row],[Factura]] &amp; "|" &amp; tbl_Facturas[[#This Row],[Proyecto OK]] &amp; "|" &amp; TEXT(tbl_Facturas[[#This Row],[Horas o Viaje]],"0.00") &amp; "|" &amp; TEXT(tbl_Facturas[[#This Row],[Costo unitario]],"0.00")</f>
        <v>2692|Canal #2 |1.00|357.00</v>
      </c>
      <c r="C3245">
        <v>2692</v>
      </c>
      <c r="D3245">
        <v>11</v>
      </c>
      <c r="F3245" t="s">
        <v>12</v>
      </c>
      <c r="G3245" t="s">
        <v>13</v>
      </c>
      <c r="H3245" t="s">
        <v>3330</v>
      </c>
      <c r="I3245" s="134" t="s">
        <v>5401</v>
      </c>
      <c r="J3245" t="s">
        <v>577</v>
      </c>
      <c r="K3245" s="135" t="s">
        <v>5892</v>
      </c>
      <c r="L3245">
        <v>6227</v>
      </c>
      <c r="M3245" t="s">
        <v>622</v>
      </c>
      <c r="P3245">
        <v>1</v>
      </c>
      <c r="Q3245">
        <v>357</v>
      </c>
      <c r="R3245">
        <v>357</v>
      </c>
      <c r="S3245">
        <f>IFERROR(_xlfn.XLOOKUP(tbl_Facturas[[#This Row],[Key_Fact]],tbl_Manifiestos[Key_Manif],tbl_Manifiestos[Pagado a Broker],0),0)</f>
        <v>332.01</v>
      </c>
      <c r="T3245">
        <v>2343335.6499999962</v>
      </c>
    </row>
    <row r="3246" spans="1:20" x14ac:dyDescent="0.25">
      <c r="A3246" t="s">
        <v>5842</v>
      </c>
      <c r="B3246" t="str">
        <f>tbl_Facturas[[#This Row],[Factura]] &amp; "|" &amp; tbl_Facturas[[#This Row],[Proyecto OK]] &amp; "|" &amp; TEXT(tbl_Facturas[[#This Row],[Horas o Viaje]],"0.00") &amp; "|" &amp; TEXT(tbl_Facturas[[#This Row],[Costo unitario]],"0.00")</f>
        <v>2692|Canal #2 |1.00|357.00</v>
      </c>
      <c r="C3246">
        <v>2692</v>
      </c>
      <c r="D3246">
        <v>198</v>
      </c>
      <c r="F3246" t="s">
        <v>12</v>
      </c>
      <c r="G3246" t="s">
        <v>31</v>
      </c>
      <c r="H3246" t="s">
        <v>3331</v>
      </c>
      <c r="I3246" s="134" t="s">
        <v>5401</v>
      </c>
      <c r="J3246" t="s">
        <v>577</v>
      </c>
      <c r="K3246" s="135" t="s">
        <v>5892</v>
      </c>
      <c r="L3246">
        <v>6227</v>
      </c>
      <c r="M3246" t="s">
        <v>622</v>
      </c>
      <c r="P3246">
        <v>1</v>
      </c>
      <c r="Q3246">
        <v>357</v>
      </c>
      <c r="R3246">
        <v>357</v>
      </c>
      <c r="S3246">
        <f>IFERROR(_xlfn.XLOOKUP(tbl_Facturas[[#This Row],[Key_Fact]],tbl_Manifiestos[Key_Manif],tbl_Manifiestos[Pagado a Broker],0),0)</f>
        <v>332.01</v>
      </c>
      <c r="T3246">
        <v>2343692.6499999962</v>
      </c>
    </row>
    <row r="3247" spans="1:20" x14ac:dyDescent="0.25">
      <c r="A3247" t="s">
        <v>5842</v>
      </c>
      <c r="B3247" t="str">
        <f>tbl_Facturas[[#This Row],[Factura]] &amp; "|" &amp; tbl_Facturas[[#This Row],[Proyecto OK]] &amp; "|" &amp; TEXT(tbl_Facturas[[#This Row],[Horas o Viaje]],"0.00") &amp; "|" &amp; TEXT(tbl_Facturas[[#This Row],[Costo unitario]],"0.00")</f>
        <v>2692|Canal #2 |1.00|357.00</v>
      </c>
      <c r="C3247">
        <v>2692</v>
      </c>
      <c r="D3247">
        <v>198</v>
      </c>
      <c r="F3247" t="s">
        <v>12</v>
      </c>
      <c r="G3247" t="s">
        <v>31</v>
      </c>
      <c r="H3247" t="s">
        <v>3332</v>
      </c>
      <c r="I3247" s="134" t="s">
        <v>5401</v>
      </c>
      <c r="J3247" t="s">
        <v>577</v>
      </c>
      <c r="K3247" s="135" t="s">
        <v>5892</v>
      </c>
      <c r="L3247">
        <v>6227</v>
      </c>
      <c r="M3247" t="s">
        <v>622</v>
      </c>
      <c r="P3247">
        <v>1</v>
      </c>
      <c r="Q3247">
        <v>357</v>
      </c>
      <c r="R3247">
        <v>357</v>
      </c>
      <c r="S3247">
        <f>IFERROR(_xlfn.XLOOKUP(tbl_Facturas[[#This Row],[Key_Fact]],tbl_Manifiestos[Key_Manif],tbl_Manifiestos[Pagado a Broker],0),0)</f>
        <v>332.01</v>
      </c>
      <c r="T3247">
        <v>2344049.6499999962</v>
      </c>
    </row>
    <row r="3248" spans="1:20" x14ac:dyDescent="0.25">
      <c r="A3248" t="s">
        <v>5842</v>
      </c>
      <c r="B3248" t="str">
        <f>tbl_Facturas[[#This Row],[Factura]] &amp; "|" &amp; tbl_Facturas[[#This Row],[Proyecto OK]] &amp; "|" &amp; TEXT(tbl_Facturas[[#This Row],[Horas o Viaje]],"0.00") &amp; "|" &amp; TEXT(tbl_Facturas[[#This Row],[Costo unitario]],"0.00")</f>
        <v>2692|Canal #2 |1.00|357.00</v>
      </c>
      <c r="C3248">
        <v>2692</v>
      </c>
      <c r="D3248">
        <v>198</v>
      </c>
      <c r="F3248" t="s">
        <v>12</v>
      </c>
      <c r="G3248" t="s">
        <v>31</v>
      </c>
      <c r="H3248" t="s">
        <v>3333</v>
      </c>
      <c r="I3248" s="134" t="s">
        <v>5401</v>
      </c>
      <c r="J3248" t="s">
        <v>577</v>
      </c>
      <c r="K3248" s="135" t="s">
        <v>5892</v>
      </c>
      <c r="L3248">
        <v>6227</v>
      </c>
      <c r="M3248" t="s">
        <v>622</v>
      </c>
      <c r="P3248">
        <v>1</v>
      </c>
      <c r="Q3248">
        <v>357</v>
      </c>
      <c r="R3248">
        <v>357</v>
      </c>
      <c r="S3248">
        <f>IFERROR(_xlfn.XLOOKUP(tbl_Facturas[[#This Row],[Key_Fact]],tbl_Manifiestos[Key_Manif],tbl_Manifiestos[Pagado a Broker],0),0)</f>
        <v>332.01</v>
      </c>
      <c r="T3248">
        <v>2344406.6499999962</v>
      </c>
    </row>
    <row r="3249" spans="1:20" x14ac:dyDescent="0.25">
      <c r="A3249" t="s">
        <v>5842</v>
      </c>
      <c r="B3249" t="str">
        <f>tbl_Facturas[[#This Row],[Factura]] &amp; "|" &amp; tbl_Facturas[[#This Row],[Proyecto OK]] &amp; "|" &amp; TEXT(tbl_Facturas[[#This Row],[Horas o Viaje]],"0.00") &amp; "|" &amp; TEXT(tbl_Facturas[[#This Row],[Costo unitario]],"0.00")</f>
        <v>2692|Canal #2 |1.00|364.00</v>
      </c>
      <c r="C3249">
        <v>2692</v>
      </c>
      <c r="D3249">
        <v>114</v>
      </c>
      <c r="F3249" t="s">
        <v>27</v>
      </c>
      <c r="G3249" t="s">
        <v>57</v>
      </c>
      <c r="H3249" t="s">
        <v>3315</v>
      </c>
      <c r="I3249" s="134" t="s">
        <v>5401</v>
      </c>
      <c r="J3249" t="s">
        <v>577</v>
      </c>
      <c r="K3249" s="135" t="s">
        <v>5892</v>
      </c>
      <c r="L3249">
        <v>6227</v>
      </c>
      <c r="M3249" t="s">
        <v>40</v>
      </c>
      <c r="N3249" t="s">
        <v>3334</v>
      </c>
      <c r="O3249" t="s">
        <v>237</v>
      </c>
      <c r="P3249">
        <v>1</v>
      </c>
      <c r="Q3249">
        <v>364</v>
      </c>
      <c r="R3249">
        <v>364</v>
      </c>
      <c r="S3249">
        <f>IFERROR(_xlfn.XLOOKUP(tbl_Facturas[[#This Row],[Key_Fact]],tbl_Manifiestos[Key_Manif],tbl_Manifiestos[Pagado a Broker],0),0)</f>
        <v>0</v>
      </c>
      <c r="T3249">
        <v>2344770.6499999962</v>
      </c>
    </row>
    <row r="3250" spans="1:20" x14ac:dyDescent="0.25">
      <c r="A3250" t="s">
        <v>5842</v>
      </c>
      <c r="B3250" t="str">
        <f>tbl_Facturas[[#This Row],[Factura]] &amp; "|" &amp; tbl_Facturas[[#This Row],[Proyecto OK]] &amp; "|" &amp; TEXT(tbl_Facturas[[#This Row],[Horas o Viaje]],"0.00") &amp; "|" &amp; TEXT(tbl_Facturas[[#This Row],[Costo unitario]],"0.00")</f>
        <v>2692|Canal #2 |1.00|364.00</v>
      </c>
      <c r="C3250">
        <v>2692</v>
      </c>
      <c r="D3250">
        <v>114</v>
      </c>
      <c r="F3250" t="s">
        <v>27</v>
      </c>
      <c r="G3250" t="s">
        <v>57</v>
      </c>
      <c r="H3250" t="s">
        <v>3316</v>
      </c>
      <c r="I3250" s="134" t="s">
        <v>5401</v>
      </c>
      <c r="J3250" t="s">
        <v>577</v>
      </c>
      <c r="K3250" s="135" t="s">
        <v>5892</v>
      </c>
      <c r="L3250">
        <v>6227</v>
      </c>
      <c r="M3250" t="s">
        <v>40</v>
      </c>
      <c r="N3250" t="s">
        <v>3335</v>
      </c>
      <c r="O3250" t="s">
        <v>237</v>
      </c>
      <c r="P3250">
        <v>1</v>
      </c>
      <c r="Q3250">
        <v>364</v>
      </c>
      <c r="R3250">
        <v>364</v>
      </c>
      <c r="S3250">
        <f>IFERROR(_xlfn.XLOOKUP(tbl_Facturas[[#This Row],[Key_Fact]],tbl_Manifiestos[Key_Manif],tbl_Manifiestos[Pagado a Broker],0),0)</f>
        <v>0</v>
      </c>
      <c r="T3250">
        <v>2345134.6499999962</v>
      </c>
    </row>
    <row r="3251" spans="1:20" x14ac:dyDescent="0.25">
      <c r="A3251" t="s">
        <v>5842</v>
      </c>
      <c r="B3251" t="str">
        <f>tbl_Facturas[[#This Row],[Factura]] &amp; "|" &amp; tbl_Facturas[[#This Row],[Proyecto OK]] &amp; "|" &amp; TEXT(tbl_Facturas[[#This Row],[Horas o Viaje]],"0.00") &amp; "|" &amp; TEXT(tbl_Facturas[[#This Row],[Costo unitario]],"0.00")</f>
        <v>2692|Canal #2 |1.00|364.00</v>
      </c>
      <c r="C3251">
        <v>2692</v>
      </c>
      <c r="D3251">
        <v>114</v>
      </c>
      <c r="F3251" t="s">
        <v>27</v>
      </c>
      <c r="G3251" t="s">
        <v>57</v>
      </c>
      <c r="H3251" t="s">
        <v>3317</v>
      </c>
      <c r="I3251" s="134" t="s">
        <v>5401</v>
      </c>
      <c r="J3251" t="s">
        <v>577</v>
      </c>
      <c r="K3251" s="135" t="s">
        <v>5892</v>
      </c>
      <c r="L3251">
        <v>6227</v>
      </c>
      <c r="M3251" t="s">
        <v>40</v>
      </c>
      <c r="N3251" t="s">
        <v>3336</v>
      </c>
      <c r="O3251" t="s">
        <v>237</v>
      </c>
      <c r="P3251">
        <v>1</v>
      </c>
      <c r="Q3251">
        <v>364</v>
      </c>
      <c r="R3251">
        <v>364</v>
      </c>
      <c r="S3251">
        <f>IFERROR(_xlfn.XLOOKUP(tbl_Facturas[[#This Row],[Key_Fact]],tbl_Manifiestos[Key_Manif],tbl_Manifiestos[Pagado a Broker],0),0)</f>
        <v>0</v>
      </c>
      <c r="T3251">
        <v>2345498.6499999962</v>
      </c>
    </row>
    <row r="3252" spans="1:20" x14ac:dyDescent="0.25">
      <c r="A3252" t="s">
        <v>5842</v>
      </c>
      <c r="B3252" t="str">
        <f>tbl_Facturas[[#This Row],[Factura]] &amp; "|" &amp; tbl_Facturas[[#This Row],[Proyecto OK]] &amp; "|" &amp; TEXT(tbl_Facturas[[#This Row],[Horas o Viaje]],"0.00") &amp; "|" &amp; TEXT(tbl_Facturas[[#This Row],[Costo unitario]],"0.00")</f>
        <v>2692|Canal #2 |1.00|364.00</v>
      </c>
      <c r="C3252">
        <v>2692</v>
      </c>
      <c r="D3252">
        <v>114</v>
      </c>
      <c r="F3252" t="s">
        <v>27</v>
      </c>
      <c r="G3252" t="s">
        <v>57</v>
      </c>
      <c r="H3252" t="s">
        <v>3318</v>
      </c>
      <c r="I3252" s="134" t="s">
        <v>5401</v>
      </c>
      <c r="J3252" t="s">
        <v>577</v>
      </c>
      <c r="K3252" s="135" t="s">
        <v>5892</v>
      </c>
      <c r="L3252">
        <v>6227</v>
      </c>
      <c r="M3252" t="s">
        <v>40</v>
      </c>
      <c r="N3252" t="s">
        <v>3337</v>
      </c>
      <c r="O3252" t="s">
        <v>237</v>
      </c>
      <c r="P3252">
        <v>1</v>
      </c>
      <c r="Q3252">
        <v>364</v>
      </c>
      <c r="R3252">
        <v>364</v>
      </c>
      <c r="S3252">
        <f>IFERROR(_xlfn.XLOOKUP(tbl_Facturas[[#This Row],[Key_Fact]],tbl_Manifiestos[Key_Manif],tbl_Manifiestos[Pagado a Broker],0),0)</f>
        <v>0</v>
      </c>
      <c r="T3252">
        <v>2345862.6499999962</v>
      </c>
    </row>
    <row r="3253" spans="1:20" x14ac:dyDescent="0.25">
      <c r="A3253" t="s">
        <v>5842</v>
      </c>
      <c r="B3253" t="str">
        <f>tbl_Facturas[[#This Row],[Factura]] &amp; "|" &amp; tbl_Facturas[[#This Row],[Proyecto OK]] &amp; "|" &amp; TEXT(tbl_Facturas[[#This Row],[Horas o Viaje]],"0.00") &amp; "|" &amp; TEXT(tbl_Facturas[[#This Row],[Costo unitario]],"0.00")</f>
        <v>2692|Canal #2 |1.00|364.00</v>
      </c>
      <c r="C3253">
        <v>2692</v>
      </c>
      <c r="D3253">
        <v>114</v>
      </c>
      <c r="F3253" t="s">
        <v>27</v>
      </c>
      <c r="G3253" t="s">
        <v>57</v>
      </c>
      <c r="H3253" t="s">
        <v>3319</v>
      </c>
      <c r="I3253" s="134" t="s">
        <v>5401</v>
      </c>
      <c r="J3253" t="s">
        <v>577</v>
      </c>
      <c r="K3253" s="135" t="s">
        <v>5892</v>
      </c>
      <c r="L3253">
        <v>6227</v>
      </c>
      <c r="M3253" t="s">
        <v>40</v>
      </c>
      <c r="N3253" t="s">
        <v>3338</v>
      </c>
      <c r="O3253" t="s">
        <v>237</v>
      </c>
      <c r="P3253">
        <v>1</v>
      </c>
      <c r="Q3253">
        <v>364</v>
      </c>
      <c r="R3253">
        <v>364</v>
      </c>
      <c r="S3253">
        <f>IFERROR(_xlfn.XLOOKUP(tbl_Facturas[[#This Row],[Key_Fact]],tbl_Manifiestos[Key_Manif],tbl_Manifiestos[Pagado a Broker],0),0)</f>
        <v>0</v>
      </c>
      <c r="T3253">
        <v>2346226.6499999962</v>
      </c>
    </row>
    <row r="3254" spans="1:20" x14ac:dyDescent="0.25">
      <c r="A3254" t="s">
        <v>5842</v>
      </c>
      <c r="B3254" t="str">
        <f>tbl_Facturas[[#This Row],[Factura]] &amp; "|" &amp; tbl_Facturas[[#This Row],[Proyecto OK]] &amp; "|" &amp; TEXT(tbl_Facturas[[#This Row],[Horas o Viaje]],"0.00") &amp; "|" &amp; TEXT(tbl_Facturas[[#This Row],[Costo unitario]],"0.00")</f>
        <v>2692|Canal #2 |1.00|364.00</v>
      </c>
      <c r="C3254">
        <v>2692</v>
      </c>
      <c r="D3254">
        <v>114</v>
      </c>
      <c r="F3254" t="s">
        <v>27</v>
      </c>
      <c r="G3254" t="s">
        <v>57</v>
      </c>
      <c r="H3254" t="s">
        <v>3320</v>
      </c>
      <c r="I3254" s="134" t="s">
        <v>5401</v>
      </c>
      <c r="J3254" t="s">
        <v>577</v>
      </c>
      <c r="K3254" s="135" t="s">
        <v>5892</v>
      </c>
      <c r="L3254">
        <v>6227</v>
      </c>
      <c r="M3254" t="s">
        <v>40</v>
      </c>
      <c r="N3254" t="s">
        <v>3339</v>
      </c>
      <c r="O3254" t="s">
        <v>237</v>
      </c>
      <c r="P3254">
        <v>1</v>
      </c>
      <c r="Q3254">
        <v>364</v>
      </c>
      <c r="R3254">
        <v>364</v>
      </c>
      <c r="S3254">
        <f>IFERROR(_xlfn.XLOOKUP(tbl_Facturas[[#This Row],[Key_Fact]],tbl_Manifiestos[Key_Manif],tbl_Manifiestos[Pagado a Broker],0),0)</f>
        <v>0</v>
      </c>
      <c r="T3254">
        <v>2346590.6499999962</v>
      </c>
    </row>
    <row r="3255" spans="1:20" x14ac:dyDescent="0.25">
      <c r="A3255" t="s">
        <v>5842</v>
      </c>
      <c r="B3255" t="str">
        <f>tbl_Facturas[[#This Row],[Factura]] &amp; "|" &amp; tbl_Facturas[[#This Row],[Proyecto OK]] &amp; "|" &amp; TEXT(tbl_Facturas[[#This Row],[Horas o Viaje]],"0.00") &amp; "|" &amp; TEXT(tbl_Facturas[[#This Row],[Costo unitario]],"0.00")</f>
        <v>2692|Canal #2 |1.00|364.00</v>
      </c>
      <c r="C3255">
        <v>2692</v>
      </c>
      <c r="D3255">
        <v>114</v>
      </c>
      <c r="F3255" t="s">
        <v>27</v>
      </c>
      <c r="G3255" t="s">
        <v>57</v>
      </c>
      <c r="H3255" t="s">
        <v>3321</v>
      </c>
      <c r="I3255" s="134" t="s">
        <v>5401</v>
      </c>
      <c r="J3255" t="s">
        <v>577</v>
      </c>
      <c r="K3255" s="135" t="s">
        <v>5892</v>
      </c>
      <c r="L3255">
        <v>6227</v>
      </c>
      <c r="M3255" t="s">
        <v>40</v>
      </c>
      <c r="N3255" t="s">
        <v>3340</v>
      </c>
      <c r="O3255" t="s">
        <v>237</v>
      </c>
      <c r="P3255">
        <v>1</v>
      </c>
      <c r="Q3255">
        <v>364</v>
      </c>
      <c r="R3255">
        <v>364</v>
      </c>
      <c r="S3255">
        <f>IFERROR(_xlfn.XLOOKUP(tbl_Facturas[[#This Row],[Key_Fact]],tbl_Manifiestos[Key_Manif],tbl_Manifiestos[Pagado a Broker],0),0)</f>
        <v>0</v>
      </c>
      <c r="T3255">
        <v>2346954.6499999962</v>
      </c>
    </row>
    <row r="3256" spans="1:20" x14ac:dyDescent="0.25">
      <c r="A3256" t="s">
        <v>5842</v>
      </c>
      <c r="B3256" t="str">
        <f>tbl_Facturas[[#This Row],[Factura]] &amp; "|" &amp; tbl_Facturas[[#This Row],[Proyecto OK]] &amp; "|" &amp; TEXT(tbl_Facturas[[#This Row],[Horas o Viaje]],"0.00") &amp; "|" &amp; TEXT(tbl_Facturas[[#This Row],[Costo unitario]],"0.00")</f>
        <v>2692|Canal #2 |1.00|364.00</v>
      </c>
      <c r="C3256">
        <v>2692</v>
      </c>
      <c r="D3256">
        <v>114</v>
      </c>
      <c r="F3256" t="s">
        <v>27</v>
      </c>
      <c r="G3256" t="s">
        <v>57</v>
      </c>
      <c r="H3256" t="s">
        <v>3322</v>
      </c>
      <c r="I3256" s="134" t="s">
        <v>5401</v>
      </c>
      <c r="J3256" t="s">
        <v>577</v>
      </c>
      <c r="K3256" s="135" t="s">
        <v>5892</v>
      </c>
      <c r="L3256">
        <v>6227</v>
      </c>
      <c r="M3256" t="s">
        <v>40</v>
      </c>
      <c r="N3256" t="s">
        <v>3341</v>
      </c>
      <c r="O3256" t="s">
        <v>237</v>
      </c>
      <c r="P3256">
        <v>1</v>
      </c>
      <c r="Q3256">
        <v>364</v>
      </c>
      <c r="R3256">
        <v>364</v>
      </c>
      <c r="S3256">
        <f>IFERROR(_xlfn.XLOOKUP(tbl_Facturas[[#This Row],[Key_Fact]],tbl_Manifiestos[Key_Manif],tbl_Manifiestos[Pagado a Broker],0),0)</f>
        <v>0</v>
      </c>
      <c r="T3256">
        <v>2347318.6499999962</v>
      </c>
    </row>
    <row r="3257" spans="1:20" x14ac:dyDescent="0.25">
      <c r="A3257" t="s">
        <v>5842</v>
      </c>
      <c r="B3257" t="str">
        <f>tbl_Facturas[[#This Row],[Factura]] &amp; "|" &amp; tbl_Facturas[[#This Row],[Proyecto OK]] &amp; "|" &amp; TEXT(tbl_Facturas[[#This Row],[Horas o Viaje]],"0.00") &amp; "|" &amp; TEXT(tbl_Facturas[[#This Row],[Costo unitario]],"0.00")</f>
        <v>2692|Canal #2 |1.00|364.00</v>
      </c>
      <c r="C3257">
        <v>2692</v>
      </c>
      <c r="D3257">
        <v>114</v>
      </c>
      <c r="F3257" t="s">
        <v>27</v>
      </c>
      <c r="G3257" t="s">
        <v>57</v>
      </c>
      <c r="H3257" t="s">
        <v>3323</v>
      </c>
      <c r="I3257" s="134" t="s">
        <v>5401</v>
      </c>
      <c r="J3257" t="s">
        <v>577</v>
      </c>
      <c r="K3257" s="135" t="s">
        <v>5892</v>
      </c>
      <c r="L3257">
        <v>6227</v>
      </c>
      <c r="M3257" t="s">
        <v>40</v>
      </c>
      <c r="N3257" t="s">
        <v>3342</v>
      </c>
      <c r="O3257" t="s">
        <v>237</v>
      </c>
      <c r="P3257">
        <v>1</v>
      </c>
      <c r="Q3257">
        <v>364</v>
      </c>
      <c r="R3257">
        <v>364</v>
      </c>
      <c r="S3257">
        <f>IFERROR(_xlfn.XLOOKUP(tbl_Facturas[[#This Row],[Key_Fact]],tbl_Manifiestos[Key_Manif],tbl_Manifiestos[Pagado a Broker],0),0)</f>
        <v>0</v>
      </c>
      <c r="T3257">
        <v>2347682.6499999962</v>
      </c>
    </row>
    <row r="3258" spans="1:20" x14ac:dyDescent="0.25">
      <c r="A3258" t="s">
        <v>5842</v>
      </c>
      <c r="B3258" t="str">
        <f>tbl_Facturas[[#This Row],[Factura]] &amp; "|" &amp; tbl_Facturas[[#This Row],[Proyecto OK]] &amp; "|" &amp; TEXT(tbl_Facturas[[#This Row],[Horas o Viaje]],"0.00") &amp; "|" &amp; TEXT(tbl_Facturas[[#This Row],[Costo unitario]],"0.00")</f>
        <v>2692|Canal #2 |1.00|364.00</v>
      </c>
      <c r="C3258">
        <v>2692</v>
      </c>
      <c r="D3258">
        <v>114</v>
      </c>
      <c r="F3258" t="s">
        <v>27</v>
      </c>
      <c r="G3258" t="s">
        <v>57</v>
      </c>
      <c r="H3258" t="s">
        <v>3324</v>
      </c>
      <c r="I3258" s="134" t="s">
        <v>5401</v>
      </c>
      <c r="J3258" t="s">
        <v>577</v>
      </c>
      <c r="K3258" s="135" t="s">
        <v>5892</v>
      </c>
      <c r="L3258">
        <v>6227</v>
      </c>
      <c r="M3258" t="s">
        <v>40</v>
      </c>
      <c r="N3258" t="s">
        <v>3343</v>
      </c>
      <c r="O3258" t="s">
        <v>237</v>
      </c>
      <c r="P3258">
        <v>1</v>
      </c>
      <c r="Q3258">
        <v>364</v>
      </c>
      <c r="R3258">
        <v>364</v>
      </c>
      <c r="S3258">
        <f>IFERROR(_xlfn.XLOOKUP(tbl_Facturas[[#This Row],[Key_Fact]],tbl_Manifiestos[Key_Manif],tbl_Manifiestos[Pagado a Broker],0),0)</f>
        <v>0</v>
      </c>
      <c r="T3258">
        <v>2348046.6499999962</v>
      </c>
    </row>
    <row r="3259" spans="1:20" x14ac:dyDescent="0.25">
      <c r="A3259" t="s">
        <v>5842</v>
      </c>
      <c r="B3259" t="str">
        <f>tbl_Facturas[[#This Row],[Factura]] &amp; "|" &amp; tbl_Facturas[[#This Row],[Proyecto OK]] &amp; "|" &amp; TEXT(tbl_Facturas[[#This Row],[Horas o Viaje]],"0.00") &amp; "|" &amp; TEXT(tbl_Facturas[[#This Row],[Costo unitario]],"0.00")</f>
        <v>2692|Canal #2 |21.01|18.50</v>
      </c>
      <c r="C3259">
        <v>2692</v>
      </c>
      <c r="D3259">
        <v>67</v>
      </c>
      <c r="F3259" t="s">
        <v>27</v>
      </c>
      <c r="G3259" t="s">
        <v>28</v>
      </c>
      <c r="H3259" t="s">
        <v>3325</v>
      </c>
      <c r="I3259" s="134" t="s">
        <v>5401</v>
      </c>
      <c r="J3259" t="s">
        <v>577</v>
      </c>
      <c r="K3259" s="135" t="s">
        <v>5892</v>
      </c>
      <c r="L3259">
        <v>6227</v>
      </c>
      <c r="M3259" t="s">
        <v>622</v>
      </c>
      <c r="N3259" t="s">
        <v>3344</v>
      </c>
      <c r="O3259" t="s">
        <v>3345</v>
      </c>
      <c r="P3259">
        <v>21.01</v>
      </c>
      <c r="Q3259">
        <v>18.5</v>
      </c>
      <c r="R3259">
        <v>388.69</v>
      </c>
      <c r="S3259">
        <f>IFERROR(_xlfn.XLOOKUP(tbl_Facturas[[#This Row],[Key_Fact]],tbl_Manifiestos[Key_Manif],tbl_Manifiestos[Pagado a Broker],0),0)</f>
        <v>0</v>
      </c>
      <c r="T3259">
        <v>2348435.3399999961</v>
      </c>
    </row>
    <row r="3260" spans="1:20" x14ac:dyDescent="0.25">
      <c r="A3260" t="s">
        <v>5842</v>
      </c>
      <c r="B3260" t="str">
        <f>tbl_Facturas[[#This Row],[Factura]] &amp; "|" &amp; tbl_Facturas[[#This Row],[Proyecto OK]] &amp; "|" &amp; TEXT(tbl_Facturas[[#This Row],[Horas o Viaje]],"0.00") &amp; "|" &amp; TEXT(tbl_Facturas[[#This Row],[Costo unitario]],"0.00")</f>
        <v>2692|Canal #2 |21.92|18.50</v>
      </c>
      <c r="C3260">
        <v>2692</v>
      </c>
      <c r="D3260">
        <v>67</v>
      </c>
      <c r="F3260" t="s">
        <v>27</v>
      </c>
      <c r="G3260" t="s">
        <v>28</v>
      </c>
      <c r="H3260" t="s">
        <v>3326</v>
      </c>
      <c r="I3260" s="134" t="s">
        <v>5401</v>
      </c>
      <c r="J3260" t="s">
        <v>577</v>
      </c>
      <c r="K3260" s="135" t="s">
        <v>5892</v>
      </c>
      <c r="L3260">
        <v>6227</v>
      </c>
      <c r="M3260" t="s">
        <v>622</v>
      </c>
      <c r="N3260" t="s">
        <v>3346</v>
      </c>
      <c r="O3260" t="s">
        <v>3345</v>
      </c>
      <c r="P3260">
        <v>21.92</v>
      </c>
      <c r="Q3260">
        <v>18.5</v>
      </c>
      <c r="R3260">
        <v>405.52</v>
      </c>
      <c r="S3260">
        <f>IFERROR(_xlfn.XLOOKUP(tbl_Facturas[[#This Row],[Key_Fact]],tbl_Manifiestos[Key_Manif],tbl_Manifiestos[Pagado a Broker],0),0)</f>
        <v>0</v>
      </c>
      <c r="T3260">
        <v>2348840.8599999961</v>
      </c>
    </row>
    <row r="3261" spans="1:20" x14ac:dyDescent="0.25">
      <c r="A3261" t="s">
        <v>5842</v>
      </c>
      <c r="B3261" t="str">
        <f>tbl_Facturas[[#This Row],[Factura]] &amp; "|" &amp; tbl_Facturas[[#This Row],[Proyecto OK]] &amp; "|" &amp; TEXT(tbl_Facturas[[#This Row],[Horas o Viaje]],"0.00") &amp; "|" &amp; TEXT(tbl_Facturas[[#This Row],[Costo unitario]],"0.00")</f>
        <v>2692|Canal #2 |23.98|18.50</v>
      </c>
      <c r="C3261">
        <v>2692</v>
      </c>
      <c r="D3261">
        <v>67</v>
      </c>
      <c r="F3261" t="s">
        <v>27</v>
      </c>
      <c r="G3261" t="s">
        <v>28</v>
      </c>
      <c r="H3261" t="s">
        <v>3327</v>
      </c>
      <c r="I3261" s="134" t="s">
        <v>5401</v>
      </c>
      <c r="J3261" t="s">
        <v>577</v>
      </c>
      <c r="K3261" s="135" t="s">
        <v>5892</v>
      </c>
      <c r="L3261">
        <v>6227</v>
      </c>
      <c r="M3261" t="s">
        <v>622</v>
      </c>
      <c r="N3261" t="s">
        <v>3347</v>
      </c>
      <c r="O3261" t="s">
        <v>3345</v>
      </c>
      <c r="P3261">
        <v>23.98</v>
      </c>
      <c r="Q3261">
        <v>18.5</v>
      </c>
      <c r="R3261">
        <v>443.63</v>
      </c>
      <c r="S3261">
        <f>IFERROR(_xlfn.XLOOKUP(tbl_Facturas[[#This Row],[Key_Fact]],tbl_Manifiestos[Key_Manif],tbl_Manifiestos[Pagado a Broker],0),0)</f>
        <v>0</v>
      </c>
      <c r="T3261">
        <v>2349284.489999996</v>
      </c>
    </row>
    <row r="3262" spans="1:20" x14ac:dyDescent="0.25">
      <c r="A3262" t="s">
        <v>5842</v>
      </c>
      <c r="B3262" t="str">
        <f>tbl_Facturas[[#This Row],[Factura]] &amp; "|" &amp; tbl_Facturas[[#This Row],[Proyecto OK]] &amp; "|" &amp; TEXT(tbl_Facturas[[#This Row],[Horas o Viaje]],"0.00") &amp; "|" &amp; TEXT(tbl_Facturas[[#This Row],[Costo unitario]],"0.00")</f>
        <v>2692|Canal #2 |19.15|18.50</v>
      </c>
      <c r="C3262">
        <v>2692</v>
      </c>
      <c r="D3262">
        <v>11</v>
      </c>
      <c r="F3262" t="s">
        <v>12</v>
      </c>
      <c r="G3262" t="s">
        <v>13</v>
      </c>
      <c r="H3262" t="s">
        <v>3328</v>
      </c>
      <c r="I3262" s="134" t="s">
        <v>5401</v>
      </c>
      <c r="J3262" t="s">
        <v>577</v>
      </c>
      <c r="K3262" s="135" t="s">
        <v>5892</v>
      </c>
      <c r="L3262">
        <v>6227</v>
      </c>
      <c r="M3262" t="s">
        <v>622</v>
      </c>
      <c r="N3262" t="s">
        <v>3348</v>
      </c>
      <c r="O3262" t="s">
        <v>3345</v>
      </c>
      <c r="P3262">
        <v>19.149999999999999</v>
      </c>
      <c r="Q3262">
        <v>18.5</v>
      </c>
      <c r="R3262">
        <v>354.28</v>
      </c>
      <c r="S3262">
        <f>IFERROR(_xlfn.XLOOKUP(tbl_Facturas[[#This Row],[Key_Fact]],tbl_Manifiestos[Key_Manif],tbl_Manifiestos[Pagado a Broker],0),0)</f>
        <v>0</v>
      </c>
      <c r="T3262">
        <v>2349638.7699999949</v>
      </c>
    </row>
    <row r="3263" spans="1:20" x14ac:dyDescent="0.25">
      <c r="A3263" t="s">
        <v>5842</v>
      </c>
      <c r="B3263" t="str">
        <f>tbl_Facturas[[#This Row],[Factura]] &amp; "|" &amp; tbl_Facturas[[#This Row],[Proyecto OK]] &amp; "|" &amp; TEXT(tbl_Facturas[[#This Row],[Horas o Viaje]],"0.00") &amp; "|" &amp; TEXT(tbl_Facturas[[#This Row],[Costo unitario]],"0.00")</f>
        <v>2692|Canal #2 |20.02|18.50</v>
      </c>
      <c r="C3263">
        <v>2692</v>
      </c>
      <c r="D3263">
        <v>11</v>
      </c>
      <c r="F3263" t="s">
        <v>12</v>
      </c>
      <c r="G3263" t="s">
        <v>13</v>
      </c>
      <c r="H3263" t="s">
        <v>3329</v>
      </c>
      <c r="I3263" s="134" t="s">
        <v>5401</v>
      </c>
      <c r="J3263" t="s">
        <v>577</v>
      </c>
      <c r="K3263" s="135" t="s">
        <v>5892</v>
      </c>
      <c r="L3263">
        <v>6227</v>
      </c>
      <c r="M3263" t="s">
        <v>622</v>
      </c>
      <c r="N3263" t="s">
        <v>3349</v>
      </c>
      <c r="O3263" t="s">
        <v>3345</v>
      </c>
      <c r="P3263">
        <v>20.02</v>
      </c>
      <c r="Q3263">
        <v>18.5</v>
      </c>
      <c r="R3263">
        <v>370.37</v>
      </c>
      <c r="S3263">
        <f>IFERROR(_xlfn.XLOOKUP(tbl_Facturas[[#This Row],[Key_Fact]],tbl_Manifiestos[Key_Manif],tbl_Manifiestos[Pagado a Broker],0),0)</f>
        <v>0</v>
      </c>
      <c r="T3263">
        <v>2350009.139999995</v>
      </c>
    </row>
    <row r="3264" spans="1:20" x14ac:dyDescent="0.25">
      <c r="A3264" t="s">
        <v>5842</v>
      </c>
      <c r="B3264" t="str">
        <f>tbl_Facturas[[#This Row],[Factura]] &amp; "|" &amp; tbl_Facturas[[#This Row],[Proyecto OK]] &amp; "|" &amp; TEXT(tbl_Facturas[[#This Row],[Horas o Viaje]],"0.00") &amp; "|" &amp; TEXT(tbl_Facturas[[#This Row],[Costo unitario]],"0.00")</f>
        <v>2692|Canal #2 |21.41|18.50</v>
      </c>
      <c r="C3264">
        <v>2692</v>
      </c>
      <c r="D3264">
        <v>11</v>
      </c>
      <c r="F3264" t="s">
        <v>12</v>
      </c>
      <c r="G3264" t="s">
        <v>13</v>
      </c>
      <c r="H3264" t="s">
        <v>3330</v>
      </c>
      <c r="I3264" s="134" t="s">
        <v>5401</v>
      </c>
      <c r="J3264" t="s">
        <v>577</v>
      </c>
      <c r="K3264" s="135" t="s">
        <v>5892</v>
      </c>
      <c r="L3264">
        <v>6227</v>
      </c>
      <c r="M3264" t="s">
        <v>622</v>
      </c>
      <c r="N3264" t="s">
        <v>3350</v>
      </c>
      <c r="O3264" t="s">
        <v>3345</v>
      </c>
      <c r="P3264">
        <v>21.41</v>
      </c>
      <c r="Q3264">
        <v>18.5</v>
      </c>
      <c r="R3264">
        <v>396.09</v>
      </c>
      <c r="S3264">
        <f>IFERROR(_xlfn.XLOOKUP(tbl_Facturas[[#This Row],[Key_Fact]],tbl_Manifiestos[Key_Manif],tbl_Manifiestos[Pagado a Broker],0),0)</f>
        <v>0</v>
      </c>
      <c r="T3264">
        <v>2350405.2299999949</v>
      </c>
    </row>
    <row r="3265" spans="1:20" x14ac:dyDescent="0.25">
      <c r="A3265" t="s">
        <v>5842</v>
      </c>
      <c r="B3265" t="str">
        <f>tbl_Facturas[[#This Row],[Factura]] &amp; "|" &amp; tbl_Facturas[[#This Row],[Proyecto OK]] &amp; "|" &amp; TEXT(tbl_Facturas[[#This Row],[Horas o Viaje]],"0.00") &amp; "|" &amp; TEXT(tbl_Facturas[[#This Row],[Costo unitario]],"0.00")</f>
        <v>2692|Canal #2 |22.44|18.50</v>
      </c>
      <c r="C3265">
        <v>2692</v>
      </c>
      <c r="D3265">
        <v>198</v>
      </c>
      <c r="F3265" t="s">
        <v>12</v>
      </c>
      <c r="G3265" t="s">
        <v>31</v>
      </c>
      <c r="H3265" t="s">
        <v>3331</v>
      </c>
      <c r="I3265" s="134" t="s">
        <v>5401</v>
      </c>
      <c r="J3265" t="s">
        <v>577</v>
      </c>
      <c r="K3265" s="135" t="s">
        <v>5892</v>
      </c>
      <c r="L3265">
        <v>6227</v>
      </c>
      <c r="M3265" t="s">
        <v>622</v>
      </c>
      <c r="N3265" t="s">
        <v>3351</v>
      </c>
      <c r="O3265" t="s">
        <v>3345</v>
      </c>
      <c r="P3265">
        <v>22.44</v>
      </c>
      <c r="Q3265">
        <v>18.5</v>
      </c>
      <c r="R3265">
        <v>415.14</v>
      </c>
      <c r="S3265">
        <f>IFERROR(_xlfn.XLOOKUP(tbl_Facturas[[#This Row],[Key_Fact]],tbl_Manifiestos[Key_Manif],tbl_Manifiestos[Pagado a Broker],0),0)</f>
        <v>0</v>
      </c>
      <c r="T3265">
        <v>2350820.369999995</v>
      </c>
    </row>
    <row r="3266" spans="1:20" x14ac:dyDescent="0.25">
      <c r="A3266" t="s">
        <v>5842</v>
      </c>
      <c r="B3266" t="str">
        <f>tbl_Facturas[[#This Row],[Factura]] &amp; "|" &amp; tbl_Facturas[[#This Row],[Proyecto OK]] &amp; "|" &amp; TEXT(tbl_Facturas[[#This Row],[Horas o Viaje]],"0.00") &amp; "|" &amp; TEXT(tbl_Facturas[[#This Row],[Costo unitario]],"0.00")</f>
        <v>2692|Canal #2 |22.72|18.50</v>
      </c>
      <c r="C3266">
        <v>2692</v>
      </c>
      <c r="D3266">
        <v>198</v>
      </c>
      <c r="F3266" t="s">
        <v>12</v>
      </c>
      <c r="G3266" t="s">
        <v>31</v>
      </c>
      <c r="H3266" t="s">
        <v>3332</v>
      </c>
      <c r="I3266" s="134" t="s">
        <v>5401</v>
      </c>
      <c r="J3266" t="s">
        <v>577</v>
      </c>
      <c r="K3266" s="135" t="s">
        <v>5892</v>
      </c>
      <c r="L3266">
        <v>6227</v>
      </c>
      <c r="M3266" t="s">
        <v>622</v>
      </c>
      <c r="N3266" t="s">
        <v>3352</v>
      </c>
      <c r="O3266" t="s">
        <v>3345</v>
      </c>
      <c r="P3266">
        <v>22.72</v>
      </c>
      <c r="Q3266">
        <v>18.5</v>
      </c>
      <c r="R3266">
        <v>420.32</v>
      </c>
      <c r="S3266">
        <f>IFERROR(_xlfn.XLOOKUP(tbl_Facturas[[#This Row],[Key_Fact]],tbl_Manifiestos[Key_Manif],tbl_Manifiestos[Pagado a Broker],0),0)</f>
        <v>0</v>
      </c>
      <c r="T3266">
        <v>2351240.6899999948</v>
      </c>
    </row>
    <row r="3267" spans="1:20" x14ac:dyDescent="0.25">
      <c r="A3267" t="s">
        <v>5842</v>
      </c>
      <c r="B3267" t="str">
        <f>tbl_Facturas[[#This Row],[Factura]] &amp; "|" &amp; tbl_Facturas[[#This Row],[Proyecto OK]] &amp; "|" &amp; TEXT(tbl_Facturas[[#This Row],[Horas o Viaje]],"0.00") &amp; "|" &amp; TEXT(tbl_Facturas[[#This Row],[Costo unitario]],"0.00")</f>
        <v>2692|Canal #2 |24.13|18.50</v>
      </c>
      <c r="C3267">
        <v>2692</v>
      </c>
      <c r="D3267">
        <v>198</v>
      </c>
      <c r="F3267" t="s">
        <v>12</v>
      </c>
      <c r="G3267" t="s">
        <v>31</v>
      </c>
      <c r="H3267" t="s">
        <v>3333</v>
      </c>
      <c r="I3267" s="134" t="s">
        <v>5401</v>
      </c>
      <c r="J3267" t="s">
        <v>577</v>
      </c>
      <c r="K3267" s="135" t="s">
        <v>5892</v>
      </c>
      <c r="L3267">
        <v>6227</v>
      </c>
      <c r="M3267" t="s">
        <v>622</v>
      </c>
      <c r="N3267" t="s">
        <v>3353</v>
      </c>
      <c r="O3267" t="s">
        <v>3345</v>
      </c>
      <c r="P3267">
        <v>24.13</v>
      </c>
      <c r="Q3267">
        <v>18.5</v>
      </c>
      <c r="R3267">
        <v>446.41</v>
      </c>
      <c r="S3267">
        <f>IFERROR(_xlfn.XLOOKUP(tbl_Facturas[[#This Row],[Key_Fact]],tbl_Manifiestos[Key_Manif],tbl_Manifiestos[Pagado a Broker],0),0)</f>
        <v>0</v>
      </c>
      <c r="T3267">
        <v>2351687.099999995</v>
      </c>
    </row>
    <row r="3268" spans="1:20" x14ac:dyDescent="0.25">
      <c r="A3268" t="s">
        <v>5842</v>
      </c>
      <c r="B3268" t="str">
        <f>tbl_Facturas[[#This Row],[Factura]] &amp; "|" &amp; tbl_Facturas[[#This Row],[Proyecto OK]] &amp; "|" &amp; TEXT(tbl_Facturas[[#This Row],[Horas o Viaje]],"0.00") &amp; "|" &amp; TEXT(tbl_Facturas[[#This Row],[Costo unitario]],"0.00")</f>
        <v>2693|Montrose Harbor|9.00|126.50</v>
      </c>
      <c r="C3268">
        <v>2693</v>
      </c>
      <c r="D3268">
        <v>92</v>
      </c>
      <c r="E3268" t="s">
        <v>5351</v>
      </c>
      <c r="G3268" t="s">
        <v>3060</v>
      </c>
      <c r="H3268" t="s">
        <v>3354</v>
      </c>
      <c r="I3268" s="134" t="s">
        <v>5401</v>
      </c>
      <c r="J3268" t="s">
        <v>1280</v>
      </c>
      <c r="K3268" s="135" t="s">
        <v>5907</v>
      </c>
      <c r="L3268">
        <v>6228</v>
      </c>
      <c r="M3268" t="s">
        <v>146</v>
      </c>
      <c r="P3268">
        <v>9</v>
      </c>
      <c r="Q3268">
        <v>126.5</v>
      </c>
      <c r="R3268">
        <v>1138.5</v>
      </c>
      <c r="S3268">
        <f>IFERROR(_xlfn.XLOOKUP(tbl_Facturas[[#This Row],[Key_Fact]],tbl_Manifiestos[Key_Manif],tbl_Manifiestos[Pagado a Broker],0),0)</f>
        <v>1058.8050000000001</v>
      </c>
      <c r="T3268">
        <v>2352825.599999995</v>
      </c>
    </row>
    <row r="3269" spans="1:20" x14ac:dyDescent="0.25">
      <c r="A3269" t="s">
        <v>5842</v>
      </c>
      <c r="B3269" t="str">
        <f>tbl_Facturas[[#This Row],[Factura]] &amp; "|" &amp; tbl_Facturas[[#This Row],[Proyecto OK]] &amp; "|" &amp; TEXT(tbl_Facturas[[#This Row],[Horas o Viaje]],"0.00") &amp; "|" &amp; TEXT(tbl_Facturas[[#This Row],[Costo unitario]],"0.00")</f>
        <v>2693|Montrose Harbor|9.50|126.50</v>
      </c>
      <c r="C3269">
        <v>2693</v>
      </c>
      <c r="D3269">
        <v>67</v>
      </c>
      <c r="E3269" t="s">
        <v>27</v>
      </c>
      <c r="G3269" t="s">
        <v>28</v>
      </c>
      <c r="H3269" t="s">
        <v>3355</v>
      </c>
      <c r="I3269" s="134" t="s">
        <v>5401</v>
      </c>
      <c r="J3269" t="s">
        <v>1280</v>
      </c>
      <c r="K3269" s="135" t="s">
        <v>5907</v>
      </c>
      <c r="L3269">
        <v>6228</v>
      </c>
      <c r="M3269" t="s">
        <v>146</v>
      </c>
      <c r="P3269">
        <v>9.5</v>
      </c>
      <c r="Q3269">
        <v>126.5</v>
      </c>
      <c r="R3269">
        <v>1201.75</v>
      </c>
      <c r="S3269">
        <f>IFERROR(_xlfn.XLOOKUP(tbl_Facturas[[#This Row],[Key_Fact]],tbl_Manifiestos[Key_Manif],tbl_Manifiestos[Pagado a Broker],0),0)</f>
        <v>1117.6275000000001</v>
      </c>
      <c r="T3269">
        <v>2354027.349999995</v>
      </c>
    </row>
    <row r="3270" spans="1:20" x14ac:dyDescent="0.25">
      <c r="A3270" t="s">
        <v>5842</v>
      </c>
      <c r="B3270" t="str">
        <f>tbl_Facturas[[#This Row],[Factura]] &amp; "|" &amp; tbl_Facturas[[#This Row],[Proyecto OK]] &amp; "|" &amp; TEXT(tbl_Facturas[[#This Row],[Horas o Viaje]],"0.00") &amp; "|" &amp; TEXT(tbl_Facturas[[#This Row],[Costo unitario]],"0.00")</f>
        <v>2693|Montrose Harbor|9.00|126.50</v>
      </c>
      <c r="C3270">
        <v>2693</v>
      </c>
      <c r="D3270">
        <v>764</v>
      </c>
      <c r="E3270" t="s">
        <v>5354</v>
      </c>
      <c r="G3270" t="s">
        <v>3170</v>
      </c>
      <c r="H3270" t="s">
        <v>3356</v>
      </c>
      <c r="I3270" s="134" t="s">
        <v>5401</v>
      </c>
      <c r="J3270" t="s">
        <v>1280</v>
      </c>
      <c r="K3270" s="135" t="s">
        <v>5907</v>
      </c>
      <c r="L3270">
        <v>6228</v>
      </c>
      <c r="M3270" t="s">
        <v>146</v>
      </c>
      <c r="P3270">
        <v>9</v>
      </c>
      <c r="Q3270">
        <v>126.5</v>
      </c>
      <c r="R3270">
        <v>1138.5</v>
      </c>
      <c r="S3270">
        <f>IFERROR(_xlfn.XLOOKUP(tbl_Facturas[[#This Row],[Key_Fact]],tbl_Manifiestos[Key_Manif],tbl_Manifiestos[Pagado a Broker],0),0)</f>
        <v>1058.8050000000001</v>
      </c>
      <c r="T3270">
        <v>2355165.849999995</v>
      </c>
    </row>
    <row r="3271" spans="1:20" x14ac:dyDescent="0.25">
      <c r="A3271" t="s">
        <v>5842</v>
      </c>
      <c r="B3271" t="str">
        <f>tbl_Facturas[[#This Row],[Factura]] &amp; "|" &amp; tbl_Facturas[[#This Row],[Proyecto OK]] &amp; "|" &amp; TEXT(tbl_Facturas[[#This Row],[Horas o Viaje]],"0.00") &amp; "|" &amp; TEXT(tbl_Facturas[[#This Row],[Costo unitario]],"0.00")</f>
        <v>2693|Montrose Harbor|8.75|126.50</v>
      </c>
      <c r="C3271">
        <v>2693</v>
      </c>
      <c r="D3271">
        <v>661</v>
      </c>
      <c r="E3271" t="s">
        <v>5309</v>
      </c>
      <c r="G3271" t="s">
        <v>649</v>
      </c>
      <c r="H3271" t="s">
        <v>3357</v>
      </c>
      <c r="I3271" s="134" t="s">
        <v>5401</v>
      </c>
      <c r="J3271" t="s">
        <v>1280</v>
      </c>
      <c r="K3271" s="135" t="s">
        <v>5907</v>
      </c>
      <c r="L3271">
        <v>6228</v>
      </c>
      <c r="M3271" t="s">
        <v>146</v>
      </c>
      <c r="P3271">
        <v>8.75</v>
      </c>
      <c r="Q3271">
        <v>126.5</v>
      </c>
      <c r="R3271">
        <v>1106.8800000000001</v>
      </c>
      <c r="S3271">
        <f>IFERROR(_xlfn.XLOOKUP(tbl_Facturas[[#This Row],[Key_Fact]],tbl_Manifiestos[Key_Manif],tbl_Manifiestos[Pagado a Broker],0),0)</f>
        <v>1029.39375</v>
      </c>
      <c r="T3271">
        <v>2356272.7299999949</v>
      </c>
    </row>
    <row r="3272" spans="1:20" x14ac:dyDescent="0.25">
      <c r="A3272" t="s">
        <v>5842</v>
      </c>
      <c r="B3272" t="str">
        <f>tbl_Facturas[[#This Row],[Factura]] &amp; "|" &amp; tbl_Facturas[[#This Row],[Proyecto OK]] &amp; "|" &amp; TEXT(tbl_Facturas[[#This Row],[Horas o Viaje]],"0.00") &amp; "|" &amp; TEXT(tbl_Facturas[[#This Row],[Costo unitario]],"0.00")</f>
        <v>2693|Montrose Harbor|9.00|126.50</v>
      </c>
      <c r="C3272">
        <v>2693</v>
      </c>
      <c r="D3272">
        <v>54</v>
      </c>
      <c r="E3272" t="s">
        <v>19</v>
      </c>
      <c r="G3272" t="s">
        <v>479</v>
      </c>
      <c r="H3272" t="s">
        <v>3358</v>
      </c>
      <c r="I3272" s="134" t="s">
        <v>5401</v>
      </c>
      <c r="J3272" t="s">
        <v>1280</v>
      </c>
      <c r="K3272" s="135" t="s">
        <v>5907</v>
      </c>
      <c r="L3272">
        <v>6228</v>
      </c>
      <c r="M3272" t="s">
        <v>146</v>
      </c>
      <c r="P3272">
        <v>9</v>
      </c>
      <c r="Q3272">
        <v>126.5</v>
      </c>
      <c r="R3272">
        <v>1138.5</v>
      </c>
      <c r="S3272">
        <f>IFERROR(_xlfn.XLOOKUP(tbl_Facturas[[#This Row],[Key_Fact]],tbl_Manifiestos[Key_Manif],tbl_Manifiestos[Pagado a Broker],0),0)</f>
        <v>1058.8050000000001</v>
      </c>
      <c r="T3272">
        <v>2357411.2299999949</v>
      </c>
    </row>
    <row r="3273" spans="1:20" x14ac:dyDescent="0.25">
      <c r="A3273" t="s">
        <v>5842</v>
      </c>
      <c r="B3273" t="str">
        <f>tbl_Facturas[[#This Row],[Factura]] &amp; "|" &amp; tbl_Facturas[[#This Row],[Proyecto OK]] &amp; "|" &amp; TEXT(tbl_Facturas[[#This Row],[Horas o Viaje]],"0.00") &amp; "|" &amp; TEXT(tbl_Facturas[[#This Row],[Costo unitario]],"0.00")</f>
        <v>2693|Montrose Harbor|9.75|126.50</v>
      </c>
      <c r="C3273">
        <v>2693</v>
      </c>
      <c r="D3273">
        <v>661</v>
      </c>
      <c r="E3273" t="s">
        <v>5309</v>
      </c>
      <c r="G3273" t="s">
        <v>649</v>
      </c>
      <c r="H3273" t="s">
        <v>3359</v>
      </c>
      <c r="I3273" s="134" t="s">
        <v>5401</v>
      </c>
      <c r="J3273" t="s">
        <v>1280</v>
      </c>
      <c r="K3273" s="135" t="s">
        <v>5907</v>
      </c>
      <c r="L3273">
        <v>6228</v>
      </c>
      <c r="M3273" t="s">
        <v>146</v>
      </c>
      <c r="P3273">
        <v>9.75</v>
      </c>
      <c r="Q3273">
        <v>126.5</v>
      </c>
      <c r="R3273">
        <v>1233.3800000000001</v>
      </c>
      <c r="S3273">
        <f>IFERROR(_xlfn.XLOOKUP(tbl_Facturas[[#This Row],[Key_Fact]],tbl_Manifiestos[Key_Manif],tbl_Manifiestos[Pagado a Broker],0),0)</f>
        <v>0</v>
      </c>
      <c r="T3273">
        <v>2358644.6099999952</v>
      </c>
    </row>
    <row r="3274" spans="1:20" x14ac:dyDescent="0.25">
      <c r="A3274" t="s">
        <v>5842</v>
      </c>
      <c r="B3274" t="str">
        <f>tbl_Facturas[[#This Row],[Factura]] &amp; "|" &amp; tbl_Facturas[[#This Row],[Proyecto OK]] &amp; "|" &amp; TEXT(tbl_Facturas[[#This Row],[Horas o Viaje]],"0.00") &amp; "|" &amp; TEXT(tbl_Facturas[[#This Row],[Costo unitario]],"0.00")</f>
        <v>2693|Montrose Harbor|9.75|126.50</v>
      </c>
      <c r="C3274">
        <v>2693</v>
      </c>
      <c r="D3274">
        <v>54</v>
      </c>
      <c r="E3274" t="s">
        <v>5305</v>
      </c>
      <c r="G3274" t="s">
        <v>479</v>
      </c>
      <c r="H3274" t="s">
        <v>3360</v>
      </c>
      <c r="I3274" s="134" t="s">
        <v>5401</v>
      </c>
      <c r="J3274" t="s">
        <v>1280</v>
      </c>
      <c r="K3274" s="135" t="s">
        <v>5907</v>
      </c>
      <c r="L3274">
        <v>6228</v>
      </c>
      <c r="M3274" t="s">
        <v>146</v>
      </c>
      <c r="P3274">
        <v>9.75</v>
      </c>
      <c r="Q3274">
        <v>126.5</v>
      </c>
      <c r="R3274">
        <v>1233.3800000000001</v>
      </c>
      <c r="S3274">
        <f>IFERROR(_xlfn.XLOOKUP(tbl_Facturas[[#This Row],[Key_Fact]],tbl_Manifiestos[Key_Manif],tbl_Manifiestos[Pagado a Broker],0),0)</f>
        <v>0</v>
      </c>
      <c r="T3274">
        <v>2359877.9899999951</v>
      </c>
    </row>
    <row r="3275" spans="1:20" x14ac:dyDescent="0.25">
      <c r="A3275" t="s">
        <v>5842</v>
      </c>
      <c r="B3275" t="str">
        <f>tbl_Facturas[[#This Row],[Factura]] &amp; "|" &amp; tbl_Facturas[[#This Row],[Proyecto OK]] &amp; "|" &amp; TEXT(tbl_Facturas[[#This Row],[Horas o Viaje]],"0.00") &amp; "|" &amp; TEXT(tbl_Facturas[[#This Row],[Costo unitario]],"0.00")</f>
        <v>2693|Montrose Harbor|8.75|126.50</v>
      </c>
      <c r="C3275">
        <v>2693</v>
      </c>
      <c r="D3275">
        <v>82</v>
      </c>
      <c r="E3275" t="s">
        <v>12</v>
      </c>
      <c r="G3275" t="s">
        <v>792</v>
      </c>
      <c r="H3275" t="s">
        <v>3361</v>
      </c>
      <c r="I3275" s="134" t="s">
        <v>5401</v>
      </c>
      <c r="J3275" t="s">
        <v>1280</v>
      </c>
      <c r="K3275" s="135" t="s">
        <v>5907</v>
      </c>
      <c r="L3275">
        <v>6228</v>
      </c>
      <c r="M3275" t="s">
        <v>146</v>
      </c>
      <c r="P3275">
        <v>8.75</v>
      </c>
      <c r="Q3275">
        <v>126.5</v>
      </c>
      <c r="R3275">
        <v>1106.8800000000001</v>
      </c>
      <c r="S3275">
        <f>IFERROR(_xlfn.XLOOKUP(tbl_Facturas[[#This Row],[Key_Fact]],tbl_Manifiestos[Key_Manif],tbl_Manifiestos[Pagado a Broker],0),0)</f>
        <v>1029.39375</v>
      </c>
      <c r="T3275">
        <v>2360984.869999995</v>
      </c>
    </row>
    <row r="3276" spans="1:20" x14ac:dyDescent="0.25">
      <c r="A3276" t="s">
        <v>5842</v>
      </c>
      <c r="B3276" t="str">
        <f>tbl_Facturas[[#This Row],[Factura]] &amp; "|" &amp; tbl_Facturas[[#This Row],[Proyecto OK]] &amp; "|" &amp; TEXT(tbl_Facturas[[#This Row],[Horas o Viaje]],"0.00") &amp; "|" &amp; TEXT(tbl_Facturas[[#This Row],[Costo unitario]],"0.00")</f>
        <v>2693|Montrose Harbor|10.00|126.50</v>
      </c>
      <c r="C3276">
        <v>2693</v>
      </c>
      <c r="D3276">
        <v>67</v>
      </c>
      <c r="E3276" t="s">
        <v>27</v>
      </c>
      <c r="G3276" t="s">
        <v>28</v>
      </c>
      <c r="H3276" t="s">
        <v>3362</v>
      </c>
      <c r="I3276" s="134" t="s">
        <v>5401</v>
      </c>
      <c r="J3276" t="s">
        <v>1280</v>
      </c>
      <c r="K3276" s="135" t="s">
        <v>5907</v>
      </c>
      <c r="L3276">
        <v>6228</v>
      </c>
      <c r="M3276" t="s">
        <v>146</v>
      </c>
      <c r="P3276">
        <v>10</v>
      </c>
      <c r="Q3276">
        <v>126.5</v>
      </c>
      <c r="R3276">
        <v>1265</v>
      </c>
      <c r="S3276">
        <f>IFERROR(_xlfn.XLOOKUP(tbl_Facturas[[#This Row],[Key_Fact]],tbl_Manifiestos[Key_Manif],tbl_Manifiestos[Pagado a Broker],0),0)</f>
        <v>0</v>
      </c>
      <c r="T3276">
        <v>2362249.869999995</v>
      </c>
    </row>
    <row r="3277" spans="1:20" x14ac:dyDescent="0.25">
      <c r="A3277" t="s">
        <v>5842</v>
      </c>
      <c r="B3277" t="str">
        <f>tbl_Facturas[[#This Row],[Factura]] &amp; "|" &amp; tbl_Facturas[[#This Row],[Proyecto OK]] &amp; "|" &amp; TEXT(tbl_Facturas[[#This Row],[Horas o Viaje]],"0.00") &amp; "|" &amp; TEXT(tbl_Facturas[[#This Row],[Costo unitario]],"0.00")</f>
        <v>2693|Montrose Harbor|9.50|126.50</v>
      </c>
      <c r="C3277">
        <v>2693</v>
      </c>
      <c r="D3277">
        <v>198</v>
      </c>
      <c r="E3277" t="s">
        <v>5916</v>
      </c>
      <c r="G3277" t="s">
        <v>31</v>
      </c>
      <c r="H3277" t="s">
        <v>3363</v>
      </c>
      <c r="I3277" s="134" t="s">
        <v>5401</v>
      </c>
      <c r="J3277" t="s">
        <v>1280</v>
      </c>
      <c r="K3277" s="135" t="s">
        <v>5907</v>
      </c>
      <c r="L3277">
        <v>6228</v>
      </c>
      <c r="M3277" t="s">
        <v>146</v>
      </c>
      <c r="P3277">
        <v>9.5</v>
      </c>
      <c r="Q3277">
        <v>126.5</v>
      </c>
      <c r="R3277">
        <v>1201.75</v>
      </c>
      <c r="S3277">
        <f>IFERROR(_xlfn.XLOOKUP(tbl_Facturas[[#This Row],[Key_Fact]],tbl_Manifiestos[Key_Manif],tbl_Manifiestos[Pagado a Broker],0),0)</f>
        <v>1117.6275000000001</v>
      </c>
      <c r="T3277">
        <v>2363451.619999995</v>
      </c>
    </row>
    <row r="3278" spans="1:20" x14ac:dyDescent="0.25">
      <c r="A3278" t="s">
        <v>5842</v>
      </c>
      <c r="B3278" t="str">
        <f>tbl_Facturas[[#This Row],[Factura]] &amp; "|" &amp; tbl_Facturas[[#This Row],[Proyecto OK]] &amp; "|" &amp; TEXT(tbl_Facturas[[#This Row],[Horas o Viaje]],"0.00") &amp; "|" &amp; TEXT(tbl_Facturas[[#This Row],[Costo unitario]],"0.00")</f>
        <v>2693|Montrose Harbor|9.00|126.50</v>
      </c>
      <c r="C3278">
        <v>2693</v>
      </c>
      <c r="D3278">
        <v>102</v>
      </c>
      <c r="E3278" t="s">
        <v>1264</v>
      </c>
      <c r="G3278" t="s">
        <v>1265</v>
      </c>
      <c r="H3278" t="s">
        <v>3364</v>
      </c>
      <c r="I3278" s="134" t="s">
        <v>5401</v>
      </c>
      <c r="J3278" t="s">
        <v>1280</v>
      </c>
      <c r="K3278" s="135" t="s">
        <v>5907</v>
      </c>
      <c r="L3278">
        <v>6228</v>
      </c>
      <c r="M3278" t="s">
        <v>146</v>
      </c>
      <c r="P3278">
        <v>9</v>
      </c>
      <c r="Q3278">
        <v>126.5</v>
      </c>
      <c r="R3278">
        <v>1138.5</v>
      </c>
      <c r="S3278">
        <f>IFERROR(_xlfn.XLOOKUP(tbl_Facturas[[#This Row],[Key_Fact]],tbl_Manifiestos[Key_Manif],tbl_Manifiestos[Pagado a Broker],0),0)</f>
        <v>1058.8050000000001</v>
      </c>
      <c r="T3278">
        <v>2364590.119999995</v>
      </c>
    </row>
    <row r="3279" spans="1:20" x14ac:dyDescent="0.25">
      <c r="A3279" t="s">
        <v>5842</v>
      </c>
      <c r="B3279" t="str">
        <f>tbl_Facturas[[#This Row],[Factura]] &amp; "|" &amp; tbl_Facturas[[#This Row],[Proyecto OK]] &amp; "|" &amp; TEXT(tbl_Facturas[[#This Row],[Horas o Viaje]],"0.00") &amp; "|" &amp; TEXT(tbl_Facturas[[#This Row],[Costo unitario]],"0.00")</f>
        <v>2693|Montrose Harbor|9.50|126.50</v>
      </c>
      <c r="C3279">
        <v>2693</v>
      </c>
      <c r="D3279">
        <v>20</v>
      </c>
      <c r="E3279" t="s">
        <v>5305</v>
      </c>
      <c r="G3279" t="s">
        <v>1232</v>
      </c>
      <c r="H3279" t="s">
        <v>3365</v>
      </c>
      <c r="I3279" s="134" t="s">
        <v>5401</v>
      </c>
      <c r="J3279" t="s">
        <v>1280</v>
      </c>
      <c r="K3279" s="135" t="s">
        <v>5907</v>
      </c>
      <c r="L3279">
        <v>6228</v>
      </c>
      <c r="M3279" t="s">
        <v>146</v>
      </c>
      <c r="P3279">
        <v>9.5</v>
      </c>
      <c r="Q3279">
        <v>126.5</v>
      </c>
      <c r="R3279">
        <v>1201.75</v>
      </c>
      <c r="S3279">
        <f>IFERROR(_xlfn.XLOOKUP(tbl_Facturas[[#This Row],[Key_Fact]],tbl_Manifiestos[Key_Manif],tbl_Manifiestos[Pagado a Broker],0),0)</f>
        <v>1117.6275000000001</v>
      </c>
      <c r="T3279">
        <v>2365791.869999995</v>
      </c>
    </row>
    <row r="3280" spans="1:20" x14ac:dyDescent="0.25">
      <c r="A3280" t="s">
        <v>5842</v>
      </c>
      <c r="B3280" t="str">
        <f>tbl_Facturas[[#This Row],[Factura]] &amp; "|" &amp; tbl_Facturas[[#This Row],[Proyecto OK]] &amp; "|" &amp; TEXT(tbl_Facturas[[#This Row],[Horas o Viaje]],"0.00") &amp; "|" &amp; TEXT(tbl_Facturas[[#This Row],[Costo unitario]],"0.00")</f>
        <v>2693|Montrose Harbor|8.50|126.50</v>
      </c>
      <c r="C3280">
        <v>2693</v>
      </c>
      <c r="D3280">
        <v>1</v>
      </c>
      <c r="E3280" t="s">
        <v>5305</v>
      </c>
      <c r="G3280" t="s">
        <v>1220</v>
      </c>
      <c r="H3280" t="s">
        <v>3366</v>
      </c>
      <c r="I3280" s="134" t="s">
        <v>5401</v>
      </c>
      <c r="J3280" t="s">
        <v>1280</v>
      </c>
      <c r="K3280" s="135" t="s">
        <v>5907</v>
      </c>
      <c r="L3280">
        <v>6228</v>
      </c>
      <c r="M3280" t="s">
        <v>146</v>
      </c>
      <c r="P3280">
        <v>8.5</v>
      </c>
      <c r="Q3280">
        <v>126.5</v>
      </c>
      <c r="R3280">
        <v>1075.25</v>
      </c>
      <c r="S3280">
        <f>IFERROR(_xlfn.XLOOKUP(tbl_Facturas[[#This Row],[Key_Fact]],tbl_Manifiestos[Key_Manif],tbl_Manifiestos[Pagado a Broker],0),0)</f>
        <v>999.98250000000007</v>
      </c>
      <c r="T3280">
        <v>2366867.119999995</v>
      </c>
    </row>
    <row r="3281" spans="1:20" x14ac:dyDescent="0.25">
      <c r="A3281" t="s">
        <v>5842</v>
      </c>
      <c r="B3281" t="str">
        <f>tbl_Facturas[[#This Row],[Factura]] &amp; "|" &amp; tbl_Facturas[[#This Row],[Proyecto OK]] &amp; "|" &amp; TEXT(tbl_Facturas[[#This Row],[Horas o Viaje]],"0.00") &amp; "|" &amp; TEXT(tbl_Facturas[[#This Row],[Costo unitario]],"0.00")</f>
        <v>2693|Montrose Harbor|9.50|126.50</v>
      </c>
      <c r="C3281">
        <v>2693</v>
      </c>
      <c r="D3281">
        <v>67</v>
      </c>
      <c r="E3281" t="s">
        <v>27</v>
      </c>
      <c r="G3281" t="s">
        <v>28</v>
      </c>
      <c r="H3281" t="s">
        <v>3367</v>
      </c>
      <c r="I3281" s="134" t="s">
        <v>5401</v>
      </c>
      <c r="J3281" t="s">
        <v>1280</v>
      </c>
      <c r="K3281" s="135" t="s">
        <v>5907</v>
      </c>
      <c r="L3281">
        <v>6228</v>
      </c>
      <c r="M3281" t="s">
        <v>146</v>
      </c>
      <c r="P3281">
        <v>9.5</v>
      </c>
      <c r="Q3281">
        <v>126.5</v>
      </c>
      <c r="R3281">
        <v>1201.75</v>
      </c>
      <c r="S3281">
        <f>IFERROR(_xlfn.XLOOKUP(tbl_Facturas[[#This Row],[Key_Fact]],tbl_Manifiestos[Key_Manif],tbl_Manifiestos[Pagado a Broker],0),0)</f>
        <v>1117.6275000000001</v>
      </c>
      <c r="T3281">
        <v>2368068.869999995</v>
      </c>
    </row>
    <row r="3282" spans="1:20" x14ac:dyDescent="0.25">
      <c r="A3282" t="s">
        <v>5842</v>
      </c>
      <c r="B3282" t="str">
        <f>tbl_Facturas[[#This Row],[Factura]] &amp; "|" &amp; tbl_Facturas[[#This Row],[Proyecto OK]] &amp; "|" &amp; TEXT(tbl_Facturas[[#This Row],[Horas o Viaje]],"0.00") &amp; "|" &amp; TEXT(tbl_Facturas[[#This Row],[Costo unitario]],"0.00")</f>
        <v>2693|Montrose Harbor|8.75|126.50</v>
      </c>
      <c r="C3282">
        <v>2693</v>
      </c>
      <c r="D3282">
        <v>19</v>
      </c>
      <c r="E3282" t="s">
        <v>12</v>
      </c>
      <c r="G3282" t="s">
        <v>24</v>
      </c>
      <c r="H3282" t="s">
        <v>3368</v>
      </c>
      <c r="I3282" s="134" t="s">
        <v>5401</v>
      </c>
      <c r="J3282" t="s">
        <v>1280</v>
      </c>
      <c r="K3282" s="135" t="s">
        <v>5907</v>
      </c>
      <c r="L3282">
        <v>6228</v>
      </c>
      <c r="M3282" t="s">
        <v>146</v>
      </c>
      <c r="P3282">
        <v>8.75</v>
      </c>
      <c r="Q3282">
        <v>126.5</v>
      </c>
      <c r="R3282">
        <v>1106.8800000000001</v>
      </c>
      <c r="S3282">
        <f>IFERROR(_xlfn.XLOOKUP(tbl_Facturas[[#This Row],[Key_Fact]],tbl_Manifiestos[Key_Manif],tbl_Manifiestos[Pagado a Broker],0),0)</f>
        <v>1029.39375</v>
      </c>
      <c r="T3282">
        <v>2369175.7499999949</v>
      </c>
    </row>
    <row r="3283" spans="1:20" x14ac:dyDescent="0.25">
      <c r="A3283" t="s">
        <v>5842</v>
      </c>
      <c r="B3283" t="str">
        <f>tbl_Facturas[[#This Row],[Factura]] &amp; "|" &amp; tbl_Facturas[[#This Row],[Proyecto OK]] &amp; "|" &amp; TEXT(tbl_Facturas[[#This Row],[Horas o Viaje]],"0.00") &amp; "|" &amp; TEXT(tbl_Facturas[[#This Row],[Costo unitario]],"0.00")</f>
        <v>2693|Montrose Harbor|9.75|126.50</v>
      </c>
      <c r="C3283">
        <v>2693</v>
      </c>
      <c r="D3283">
        <v>25</v>
      </c>
      <c r="E3283" t="s">
        <v>1817</v>
      </c>
      <c r="G3283" t="s">
        <v>1340</v>
      </c>
      <c r="H3283" t="s">
        <v>3369</v>
      </c>
      <c r="I3283" s="134" t="s">
        <v>5401</v>
      </c>
      <c r="J3283" t="s">
        <v>1280</v>
      </c>
      <c r="K3283" s="135" t="s">
        <v>5907</v>
      </c>
      <c r="L3283">
        <v>6228</v>
      </c>
      <c r="M3283" t="s">
        <v>146</v>
      </c>
      <c r="P3283">
        <v>9.75</v>
      </c>
      <c r="Q3283">
        <v>126.5</v>
      </c>
      <c r="R3283">
        <v>1233.3800000000001</v>
      </c>
      <c r="S3283">
        <f>IFERROR(_xlfn.XLOOKUP(tbl_Facturas[[#This Row],[Key_Fact]],tbl_Manifiestos[Key_Manif],tbl_Manifiestos[Pagado a Broker],0),0)</f>
        <v>0</v>
      </c>
      <c r="T3283">
        <v>2370409.1299999952</v>
      </c>
    </row>
    <row r="3284" spans="1:20" x14ac:dyDescent="0.25">
      <c r="A3284" t="s">
        <v>5842</v>
      </c>
      <c r="B3284" t="str">
        <f>tbl_Facturas[[#This Row],[Factura]] &amp; "|" &amp; tbl_Facturas[[#This Row],[Proyecto OK]] &amp; "|" &amp; TEXT(tbl_Facturas[[#This Row],[Horas o Viaje]],"0.00") &amp; "|" &amp; TEXT(tbl_Facturas[[#This Row],[Costo unitario]],"0.00")</f>
        <v>2694|Glencoe|8.00|115.50</v>
      </c>
      <c r="C3284">
        <v>2694</v>
      </c>
      <c r="D3284">
        <v>108</v>
      </c>
      <c r="E3284" t="s">
        <v>5916</v>
      </c>
      <c r="G3284" t="s">
        <v>99</v>
      </c>
      <c r="H3284" t="s">
        <v>3370</v>
      </c>
      <c r="I3284" s="134" t="s">
        <v>5312</v>
      </c>
      <c r="J3284" t="s">
        <v>591</v>
      </c>
      <c r="K3284" s="135" t="s">
        <v>591</v>
      </c>
      <c r="P3284">
        <v>8</v>
      </c>
      <c r="Q3284">
        <v>115.5</v>
      </c>
      <c r="R3284">
        <v>924</v>
      </c>
      <c r="S3284">
        <f>IFERROR(_xlfn.XLOOKUP(tbl_Facturas[[#This Row],[Key_Fact]],tbl_Manifiestos[Key_Manif],tbl_Manifiestos[Pagado a Broker],0),0)</f>
        <v>859.32</v>
      </c>
      <c r="T3284">
        <v>2371333.1299999952</v>
      </c>
    </row>
    <row r="3285" spans="1:20" x14ac:dyDescent="0.25">
      <c r="A3285" t="s">
        <v>5842</v>
      </c>
      <c r="B3285" t="str">
        <f>tbl_Facturas[[#This Row],[Factura]] &amp; "|" &amp; tbl_Facturas[[#This Row],[Proyecto OK]] &amp; "|" &amp; TEXT(tbl_Facturas[[#This Row],[Horas o Viaje]],"0.00") &amp; "|" &amp; TEXT(tbl_Facturas[[#This Row],[Costo unitario]],"0.00")</f>
        <v>2694|Glencoe|8.00|115.50</v>
      </c>
      <c r="C3285">
        <v>2694</v>
      </c>
      <c r="D3285">
        <v>108</v>
      </c>
      <c r="E3285" t="s">
        <v>5916</v>
      </c>
      <c r="G3285" t="s">
        <v>99</v>
      </c>
      <c r="H3285" t="s">
        <v>3371</v>
      </c>
      <c r="I3285" s="134" t="s">
        <v>5312</v>
      </c>
      <c r="J3285" t="s">
        <v>591</v>
      </c>
      <c r="K3285" s="135" t="s">
        <v>591</v>
      </c>
      <c r="P3285">
        <v>8</v>
      </c>
      <c r="Q3285">
        <v>115.5</v>
      </c>
      <c r="R3285">
        <v>924</v>
      </c>
      <c r="S3285">
        <f>IFERROR(_xlfn.XLOOKUP(tbl_Facturas[[#This Row],[Key_Fact]],tbl_Manifiestos[Key_Manif],tbl_Manifiestos[Pagado a Broker],0),0)</f>
        <v>859.32</v>
      </c>
      <c r="T3285">
        <v>2372257.1299999952</v>
      </c>
    </row>
    <row r="3286" spans="1:20" x14ac:dyDescent="0.25">
      <c r="A3286" t="s">
        <v>5842</v>
      </c>
      <c r="B3286" t="str">
        <f>tbl_Facturas[[#This Row],[Factura]] &amp; "|" &amp; tbl_Facturas[[#This Row],[Proyecto OK]] &amp; "|" &amp; TEXT(tbl_Facturas[[#This Row],[Horas o Viaje]],"0.00") &amp; "|" &amp; TEXT(tbl_Facturas[[#This Row],[Costo unitario]],"0.00")</f>
        <v>2694|Glencoe|8.50|115.50</v>
      </c>
      <c r="C3286">
        <v>2694</v>
      </c>
      <c r="D3286">
        <v>108</v>
      </c>
      <c r="E3286" t="s">
        <v>5916</v>
      </c>
      <c r="G3286" t="s">
        <v>99</v>
      </c>
      <c r="H3286" t="s">
        <v>3372</v>
      </c>
      <c r="I3286" s="134" t="s">
        <v>5312</v>
      </c>
      <c r="J3286" t="s">
        <v>591</v>
      </c>
      <c r="K3286" s="135" t="s">
        <v>591</v>
      </c>
      <c r="P3286">
        <v>8.5</v>
      </c>
      <c r="Q3286">
        <v>115.5</v>
      </c>
      <c r="R3286">
        <v>981.75</v>
      </c>
      <c r="S3286">
        <f>IFERROR(_xlfn.XLOOKUP(tbl_Facturas[[#This Row],[Key_Fact]],tbl_Manifiestos[Key_Manif],tbl_Manifiestos[Pagado a Broker],0),0)</f>
        <v>913.02750000000003</v>
      </c>
      <c r="T3286">
        <v>2373238.8799999952</v>
      </c>
    </row>
    <row r="3287" spans="1:20" x14ac:dyDescent="0.25">
      <c r="A3287" t="s">
        <v>5842</v>
      </c>
      <c r="B3287" t="str">
        <f>tbl_Facturas[[#This Row],[Factura]] &amp; "|" &amp; tbl_Facturas[[#This Row],[Proyecto OK]] &amp; "|" &amp; TEXT(tbl_Facturas[[#This Row],[Horas o Viaje]],"0.00") &amp; "|" &amp; TEXT(tbl_Facturas[[#This Row],[Costo unitario]],"0.00")</f>
        <v>2694|Glencoe|9.50|115.50</v>
      </c>
      <c r="C3287">
        <v>2694</v>
      </c>
      <c r="D3287">
        <v>108</v>
      </c>
      <c r="E3287" t="s">
        <v>5916</v>
      </c>
      <c r="G3287" t="s">
        <v>99</v>
      </c>
      <c r="H3287" t="s">
        <v>3373</v>
      </c>
      <c r="I3287" s="134" t="s">
        <v>5312</v>
      </c>
      <c r="J3287" t="s">
        <v>591</v>
      </c>
      <c r="K3287" s="135" t="s">
        <v>591</v>
      </c>
      <c r="P3287">
        <v>9.5</v>
      </c>
      <c r="Q3287">
        <v>115.5</v>
      </c>
      <c r="R3287">
        <v>1097.25</v>
      </c>
      <c r="S3287">
        <f>IFERROR(_xlfn.XLOOKUP(tbl_Facturas[[#This Row],[Key_Fact]],tbl_Manifiestos[Key_Manif],tbl_Manifiestos[Pagado a Broker],0),0)</f>
        <v>1020.4425000000001</v>
      </c>
      <c r="T3287">
        <v>2374336.1299999952</v>
      </c>
    </row>
    <row r="3288" spans="1:20" x14ac:dyDescent="0.25">
      <c r="A3288" t="s">
        <v>5842</v>
      </c>
      <c r="B3288" t="str">
        <f>tbl_Facturas[[#This Row],[Factura]] &amp; "|" &amp; tbl_Facturas[[#This Row],[Proyecto OK]] &amp; "|" &amp; TEXT(tbl_Facturas[[#This Row],[Horas o Viaje]],"0.00") &amp; "|" &amp; TEXT(tbl_Facturas[[#This Row],[Costo unitario]],"0.00")</f>
        <v>2694|Glencoe|8.00|115.50</v>
      </c>
      <c r="C3288">
        <v>2694</v>
      </c>
      <c r="D3288">
        <v>76</v>
      </c>
      <c r="E3288" t="s">
        <v>5309</v>
      </c>
      <c r="G3288" t="s">
        <v>1287</v>
      </c>
      <c r="H3288" t="s">
        <v>3374</v>
      </c>
      <c r="I3288" s="134" t="s">
        <v>5312</v>
      </c>
      <c r="J3288" t="s">
        <v>591</v>
      </c>
      <c r="K3288" s="135" t="s">
        <v>591</v>
      </c>
      <c r="P3288">
        <v>8</v>
      </c>
      <c r="Q3288">
        <v>115.5</v>
      </c>
      <c r="R3288">
        <v>924</v>
      </c>
      <c r="S3288">
        <f>IFERROR(_xlfn.XLOOKUP(tbl_Facturas[[#This Row],[Key_Fact]],tbl_Manifiestos[Key_Manif],tbl_Manifiestos[Pagado a Broker],0),0)</f>
        <v>859.32</v>
      </c>
      <c r="T3288">
        <v>2375260.1299999952</v>
      </c>
    </row>
    <row r="3289" spans="1:20" x14ac:dyDescent="0.25">
      <c r="A3289" t="s">
        <v>5842</v>
      </c>
      <c r="B3289" t="str">
        <f>tbl_Facturas[[#This Row],[Factura]] &amp; "|" &amp; tbl_Facturas[[#This Row],[Proyecto OK]] &amp; "|" &amp; TEXT(tbl_Facturas[[#This Row],[Horas o Viaje]],"0.00") &amp; "|" &amp; TEXT(tbl_Facturas[[#This Row],[Costo unitario]],"0.00")</f>
        <v>2694|Glencoe|7.50|115.50</v>
      </c>
      <c r="C3289">
        <v>2694</v>
      </c>
      <c r="D3289">
        <v>108</v>
      </c>
      <c r="E3289" t="s">
        <v>5916</v>
      </c>
      <c r="G3289" t="s">
        <v>99</v>
      </c>
      <c r="H3289" t="s">
        <v>3375</v>
      </c>
      <c r="I3289" s="134" t="s">
        <v>5312</v>
      </c>
      <c r="J3289" t="s">
        <v>591</v>
      </c>
      <c r="K3289" s="135" t="s">
        <v>591</v>
      </c>
      <c r="P3289">
        <v>7.5</v>
      </c>
      <c r="Q3289">
        <v>115.5</v>
      </c>
      <c r="R3289">
        <v>866.25</v>
      </c>
      <c r="S3289">
        <f>IFERROR(_xlfn.XLOOKUP(tbl_Facturas[[#This Row],[Key_Fact]],tbl_Manifiestos[Key_Manif],tbl_Manifiestos[Pagado a Broker],0),0)</f>
        <v>805.61250000000007</v>
      </c>
      <c r="T3289">
        <v>2376126.3799999952</v>
      </c>
    </row>
    <row r="3290" spans="1:20" x14ac:dyDescent="0.25">
      <c r="A3290" t="s">
        <v>5842</v>
      </c>
      <c r="B3290" t="str">
        <f>tbl_Facturas[[#This Row],[Factura]] &amp; "|" &amp; tbl_Facturas[[#This Row],[Proyecto OK]] &amp; "|" &amp; TEXT(tbl_Facturas[[#This Row],[Horas o Viaje]],"0.00") &amp; "|" &amp; TEXT(tbl_Facturas[[#This Row],[Costo unitario]],"0.00")</f>
        <v>2695|Evanston|8.50|115.50</v>
      </c>
      <c r="C3290">
        <v>2695</v>
      </c>
      <c r="D3290">
        <v>670</v>
      </c>
      <c r="E3290" t="s">
        <v>1982</v>
      </c>
      <c r="G3290" t="s">
        <v>1328</v>
      </c>
      <c r="H3290" t="s">
        <v>3376</v>
      </c>
      <c r="I3290" s="134" t="s">
        <v>5312</v>
      </c>
      <c r="J3290" t="s">
        <v>3172</v>
      </c>
      <c r="K3290" s="135" t="s">
        <v>3172</v>
      </c>
      <c r="P3290">
        <v>8.5</v>
      </c>
      <c r="Q3290">
        <v>115.5</v>
      </c>
      <c r="R3290">
        <v>981.75</v>
      </c>
      <c r="S3290">
        <f>IFERROR(_xlfn.XLOOKUP(tbl_Facturas[[#This Row],[Key_Fact]],tbl_Manifiestos[Key_Manif],tbl_Manifiestos[Pagado a Broker],0),0)</f>
        <v>913.02750000000003</v>
      </c>
      <c r="T3290">
        <v>2377108.1299999952</v>
      </c>
    </row>
    <row r="3291" spans="1:20" x14ac:dyDescent="0.25">
      <c r="A3291" t="s">
        <v>5842</v>
      </c>
      <c r="B3291" t="str">
        <f>tbl_Facturas[[#This Row],[Factura]] &amp; "|" &amp; tbl_Facturas[[#This Row],[Proyecto OK]] &amp; "|" &amp; TEXT(tbl_Facturas[[#This Row],[Horas o Viaje]],"0.00") &amp; "|" &amp; TEXT(tbl_Facturas[[#This Row],[Costo unitario]],"0.00")</f>
        <v>2695|Evanston|7.50|115.50</v>
      </c>
      <c r="C3291">
        <v>2695</v>
      </c>
      <c r="D3291">
        <v>302</v>
      </c>
      <c r="E3291" t="s">
        <v>1264</v>
      </c>
      <c r="G3291" t="s">
        <v>2453</v>
      </c>
      <c r="H3291" t="s">
        <v>3377</v>
      </c>
      <c r="I3291" s="134" t="s">
        <v>5312</v>
      </c>
      <c r="J3291" t="s">
        <v>3172</v>
      </c>
      <c r="K3291" s="135" t="s">
        <v>3172</v>
      </c>
      <c r="P3291">
        <v>7.5</v>
      </c>
      <c r="Q3291">
        <v>115.5</v>
      </c>
      <c r="R3291">
        <v>866.25</v>
      </c>
      <c r="S3291">
        <f>IFERROR(_xlfn.XLOOKUP(tbl_Facturas[[#This Row],[Key_Fact]],tbl_Manifiestos[Key_Manif],tbl_Manifiestos[Pagado a Broker],0),0)</f>
        <v>805.61250000000007</v>
      </c>
      <c r="T3291">
        <v>2377974.3799999952</v>
      </c>
    </row>
    <row r="3292" spans="1:20" x14ac:dyDescent="0.25">
      <c r="A3292" t="s">
        <v>5842</v>
      </c>
      <c r="B3292" t="str">
        <f>tbl_Facturas[[#This Row],[Factura]] &amp; "|" &amp; tbl_Facturas[[#This Row],[Proyecto OK]] &amp; "|" &amp; TEXT(tbl_Facturas[[#This Row],[Horas o Viaje]],"0.00") &amp; "|" &amp; TEXT(tbl_Facturas[[#This Row],[Costo unitario]],"0.00")</f>
        <v>2695|Evanston|8.25|115.50</v>
      </c>
      <c r="C3292">
        <v>2695</v>
      </c>
      <c r="D3292">
        <v>82</v>
      </c>
      <c r="E3292" t="s">
        <v>12</v>
      </c>
      <c r="G3292" t="s">
        <v>792</v>
      </c>
      <c r="H3292" t="s">
        <v>3378</v>
      </c>
      <c r="I3292" s="134" t="s">
        <v>5312</v>
      </c>
      <c r="J3292" t="s">
        <v>3172</v>
      </c>
      <c r="K3292" s="135" t="s">
        <v>3172</v>
      </c>
      <c r="P3292">
        <v>8.25</v>
      </c>
      <c r="Q3292">
        <v>115.5</v>
      </c>
      <c r="R3292">
        <v>952.88</v>
      </c>
      <c r="S3292">
        <f>IFERROR(_xlfn.XLOOKUP(tbl_Facturas[[#This Row],[Key_Fact]],tbl_Manifiestos[Key_Manif],tbl_Manifiestos[Pagado a Broker],0),0)</f>
        <v>886.17375000000004</v>
      </c>
      <c r="T3292">
        <v>2378927.2599999951</v>
      </c>
    </row>
    <row r="3293" spans="1:20" x14ac:dyDescent="0.25">
      <c r="A3293" t="s">
        <v>5842</v>
      </c>
      <c r="B3293" t="str">
        <f>tbl_Facturas[[#This Row],[Factura]] &amp; "|" &amp; tbl_Facturas[[#This Row],[Proyecto OK]] &amp; "|" &amp; TEXT(tbl_Facturas[[#This Row],[Horas o Viaje]],"0.00") &amp; "|" &amp; TEXT(tbl_Facturas[[#This Row],[Costo unitario]],"0.00")</f>
        <v>2695|Evanston|8.25|115.50</v>
      </c>
      <c r="C3293">
        <v>2695</v>
      </c>
      <c r="D3293">
        <v>15</v>
      </c>
      <c r="E3293" t="s">
        <v>2195</v>
      </c>
      <c r="G3293" t="s">
        <v>2077</v>
      </c>
      <c r="H3293" t="s">
        <v>3379</v>
      </c>
      <c r="I3293" s="134" t="s">
        <v>5312</v>
      </c>
      <c r="J3293" t="s">
        <v>3172</v>
      </c>
      <c r="K3293" s="135" t="s">
        <v>3172</v>
      </c>
      <c r="P3293">
        <v>8.25</v>
      </c>
      <c r="Q3293">
        <v>115.5</v>
      </c>
      <c r="R3293">
        <v>952.88</v>
      </c>
      <c r="S3293">
        <f>IFERROR(_xlfn.XLOOKUP(tbl_Facturas[[#This Row],[Key_Fact]],tbl_Manifiestos[Key_Manif],tbl_Manifiestos[Pagado a Broker],0),0)</f>
        <v>886.17375000000004</v>
      </c>
      <c r="T3293">
        <v>2379880.139999995</v>
      </c>
    </row>
    <row r="3294" spans="1:20" x14ac:dyDescent="0.25">
      <c r="A3294" t="s">
        <v>5842</v>
      </c>
      <c r="B3294" t="str">
        <f>tbl_Facturas[[#This Row],[Factura]] &amp; "|" &amp; tbl_Facturas[[#This Row],[Proyecto OK]] &amp; "|" &amp; TEXT(tbl_Facturas[[#This Row],[Horas o Viaje]],"0.00") &amp; "|" &amp; TEXT(tbl_Facturas[[#This Row],[Costo unitario]],"0.00")</f>
        <v>2695|Evanston|9.00|115.50</v>
      </c>
      <c r="C3294">
        <v>2695</v>
      </c>
      <c r="D3294">
        <v>308</v>
      </c>
      <c r="E3294" t="s">
        <v>16</v>
      </c>
      <c r="G3294" t="s">
        <v>17</v>
      </c>
      <c r="H3294" t="s">
        <v>3380</v>
      </c>
      <c r="I3294" s="134" t="s">
        <v>5312</v>
      </c>
      <c r="J3294" t="s">
        <v>3172</v>
      </c>
      <c r="K3294" s="135" t="s">
        <v>3172</v>
      </c>
      <c r="P3294">
        <v>9</v>
      </c>
      <c r="Q3294">
        <v>115.5</v>
      </c>
      <c r="R3294">
        <v>1039.5</v>
      </c>
      <c r="S3294">
        <f>IFERROR(_xlfn.XLOOKUP(tbl_Facturas[[#This Row],[Key_Fact]],tbl_Manifiestos[Key_Manif],tbl_Manifiestos[Pagado a Broker],0),0)</f>
        <v>966.73500000000001</v>
      </c>
      <c r="T3294">
        <v>2380919.639999995</v>
      </c>
    </row>
    <row r="3295" spans="1:20" x14ac:dyDescent="0.25">
      <c r="A3295" t="s">
        <v>5842</v>
      </c>
      <c r="B3295" t="str">
        <f>tbl_Facturas[[#This Row],[Factura]] &amp; "|" &amp; tbl_Facturas[[#This Row],[Proyecto OK]] &amp; "|" &amp; TEXT(tbl_Facturas[[#This Row],[Horas o Viaje]],"0.00") &amp; "|" &amp; TEXT(tbl_Facturas[[#This Row],[Costo unitario]],"0.00")</f>
        <v>2695|Evanston|9.25|115.50</v>
      </c>
      <c r="C3295">
        <v>2695</v>
      </c>
      <c r="D3295">
        <v>25</v>
      </c>
      <c r="E3295" t="s">
        <v>1817</v>
      </c>
      <c r="G3295" t="s">
        <v>1340</v>
      </c>
      <c r="H3295" t="s">
        <v>3381</v>
      </c>
      <c r="I3295" s="134" t="s">
        <v>5312</v>
      </c>
      <c r="J3295" t="s">
        <v>3172</v>
      </c>
      <c r="K3295" s="135" t="s">
        <v>3172</v>
      </c>
      <c r="P3295">
        <v>9.25</v>
      </c>
      <c r="Q3295">
        <v>115.5</v>
      </c>
      <c r="R3295">
        <v>1068.3800000000001</v>
      </c>
      <c r="S3295">
        <f>IFERROR(_xlfn.XLOOKUP(tbl_Facturas[[#This Row],[Key_Fact]],tbl_Manifiestos[Key_Manif],tbl_Manifiestos[Pagado a Broker],0),0)</f>
        <v>0</v>
      </c>
      <c r="T3295">
        <v>2381988.019999994</v>
      </c>
    </row>
    <row r="3296" spans="1:20" x14ac:dyDescent="0.25">
      <c r="A3296" t="s">
        <v>5842</v>
      </c>
      <c r="B3296" t="str">
        <f>tbl_Facturas[[#This Row],[Factura]] &amp; "|" &amp; tbl_Facturas[[#This Row],[Proyecto OK]] &amp; "|" &amp; TEXT(tbl_Facturas[[#This Row],[Horas o Viaje]],"0.00") &amp; "|" &amp; TEXT(tbl_Facturas[[#This Row],[Costo unitario]],"0.00")</f>
        <v>2695|Evanston|7.50|115.50</v>
      </c>
      <c r="C3296">
        <v>2695</v>
      </c>
      <c r="D3296">
        <v>82</v>
      </c>
      <c r="E3296" t="s">
        <v>12</v>
      </c>
      <c r="G3296" t="s">
        <v>792</v>
      </c>
      <c r="H3296" t="s">
        <v>3382</v>
      </c>
      <c r="I3296" s="134" t="s">
        <v>5312</v>
      </c>
      <c r="J3296" t="s">
        <v>3172</v>
      </c>
      <c r="K3296" s="135" t="s">
        <v>3172</v>
      </c>
      <c r="P3296">
        <v>7.5</v>
      </c>
      <c r="Q3296">
        <v>115.5</v>
      </c>
      <c r="R3296">
        <v>866.25</v>
      </c>
      <c r="S3296">
        <f>IFERROR(_xlfn.XLOOKUP(tbl_Facturas[[#This Row],[Key_Fact]],tbl_Manifiestos[Key_Manif],tbl_Manifiestos[Pagado a Broker],0),0)</f>
        <v>805.61250000000007</v>
      </c>
      <c r="T3296">
        <v>2382854.269999994</v>
      </c>
    </row>
    <row r="3297" spans="1:20" x14ac:dyDescent="0.25">
      <c r="A3297" t="s">
        <v>5842</v>
      </c>
      <c r="B3297" t="str">
        <f>tbl_Facturas[[#This Row],[Factura]] &amp; "|" &amp; tbl_Facturas[[#This Row],[Proyecto OK]] &amp; "|" &amp; TEXT(tbl_Facturas[[#This Row],[Horas o Viaje]],"0.00") &amp; "|" &amp; TEXT(tbl_Facturas[[#This Row],[Costo unitario]],"0.00")</f>
        <v>2695|Evanston|6.00|115.50</v>
      </c>
      <c r="C3297">
        <v>2695</v>
      </c>
      <c r="D3297">
        <v>20</v>
      </c>
      <c r="E3297" t="s">
        <v>5305</v>
      </c>
      <c r="G3297" t="s">
        <v>1232</v>
      </c>
      <c r="H3297" t="s">
        <v>3383</v>
      </c>
      <c r="I3297" s="134" t="s">
        <v>5312</v>
      </c>
      <c r="J3297" t="s">
        <v>3172</v>
      </c>
      <c r="K3297" s="135" t="s">
        <v>3172</v>
      </c>
      <c r="P3297">
        <v>6</v>
      </c>
      <c r="Q3297">
        <v>115.5</v>
      </c>
      <c r="R3297">
        <v>693</v>
      </c>
      <c r="S3297">
        <f>IFERROR(_xlfn.XLOOKUP(tbl_Facturas[[#This Row],[Key_Fact]],tbl_Manifiestos[Key_Manif],tbl_Manifiestos[Pagado a Broker],0),0)</f>
        <v>0</v>
      </c>
      <c r="T3297">
        <v>2383547.269999994</v>
      </c>
    </row>
    <row r="3298" spans="1:20" x14ac:dyDescent="0.25">
      <c r="A3298" t="s">
        <v>5842</v>
      </c>
      <c r="B3298" t="str">
        <f>tbl_Facturas[[#This Row],[Factura]] &amp; "|" &amp; tbl_Facturas[[#This Row],[Proyecto OK]] &amp; "|" &amp; TEXT(tbl_Facturas[[#This Row],[Horas o Viaje]],"0.00") &amp; "|" &amp; TEXT(tbl_Facturas[[#This Row],[Costo unitario]],"0.00")</f>
        <v>2695|Evanston|8.00|115.50</v>
      </c>
      <c r="C3298">
        <v>2695</v>
      </c>
      <c r="D3298">
        <v>54</v>
      </c>
      <c r="E3298" t="s">
        <v>5305</v>
      </c>
      <c r="G3298" t="s">
        <v>479</v>
      </c>
      <c r="H3298" t="s">
        <v>3384</v>
      </c>
      <c r="I3298" s="134" t="s">
        <v>5312</v>
      </c>
      <c r="J3298" t="s">
        <v>3172</v>
      </c>
      <c r="K3298" s="135" t="s">
        <v>3172</v>
      </c>
      <c r="P3298">
        <v>8</v>
      </c>
      <c r="Q3298">
        <v>115.5</v>
      </c>
      <c r="R3298">
        <v>924</v>
      </c>
      <c r="S3298">
        <f>IFERROR(_xlfn.XLOOKUP(tbl_Facturas[[#This Row],[Key_Fact]],tbl_Manifiestos[Key_Manif],tbl_Manifiestos[Pagado a Broker],0),0)</f>
        <v>0</v>
      </c>
      <c r="T3298">
        <v>2384471.269999994</v>
      </c>
    </row>
    <row r="3299" spans="1:20" x14ac:dyDescent="0.25">
      <c r="A3299" t="s">
        <v>5842</v>
      </c>
      <c r="B3299" t="str">
        <f>tbl_Facturas[[#This Row],[Factura]] &amp; "|" &amp; tbl_Facturas[[#This Row],[Proyecto OK]] &amp; "|" &amp; TEXT(tbl_Facturas[[#This Row],[Horas o Viaje]],"0.00") &amp; "|" &amp; TEXT(tbl_Facturas[[#This Row],[Costo unitario]],"0.00")</f>
        <v>2695|Evanston|9.00|115.50</v>
      </c>
      <c r="C3299">
        <v>2695</v>
      </c>
      <c r="D3299">
        <v>308</v>
      </c>
      <c r="E3299" t="s">
        <v>16</v>
      </c>
      <c r="G3299" t="s">
        <v>17</v>
      </c>
      <c r="H3299" t="s">
        <v>3385</v>
      </c>
      <c r="I3299" s="134" t="s">
        <v>5312</v>
      </c>
      <c r="J3299" t="s">
        <v>3172</v>
      </c>
      <c r="K3299" s="135" t="s">
        <v>3172</v>
      </c>
      <c r="P3299">
        <v>9</v>
      </c>
      <c r="Q3299">
        <v>115.5</v>
      </c>
      <c r="R3299">
        <v>1039.5</v>
      </c>
      <c r="S3299">
        <f>IFERROR(_xlfn.XLOOKUP(tbl_Facturas[[#This Row],[Key_Fact]],tbl_Manifiestos[Key_Manif],tbl_Manifiestos[Pagado a Broker],0),0)</f>
        <v>966.73500000000001</v>
      </c>
      <c r="T3299">
        <v>2385510.769999994</v>
      </c>
    </row>
    <row r="3300" spans="1:20" x14ac:dyDescent="0.25">
      <c r="A3300" t="s">
        <v>5842</v>
      </c>
      <c r="B3300" t="str">
        <f>tbl_Facturas[[#This Row],[Factura]] &amp; "|" &amp; tbl_Facturas[[#This Row],[Proyecto OK]] &amp; "|" &amp; TEXT(tbl_Facturas[[#This Row],[Horas o Viaje]],"0.00") &amp; "|" &amp; TEXT(tbl_Facturas[[#This Row],[Costo unitario]],"0.00")</f>
        <v>2695|Evanston|7.00|115.50</v>
      </c>
      <c r="C3300">
        <v>2695</v>
      </c>
      <c r="D3300">
        <v>102</v>
      </c>
      <c r="E3300" t="s">
        <v>1264</v>
      </c>
      <c r="G3300" t="s">
        <v>1265</v>
      </c>
      <c r="H3300" t="s">
        <v>3386</v>
      </c>
      <c r="I3300" s="134" t="s">
        <v>5312</v>
      </c>
      <c r="J3300" t="s">
        <v>3172</v>
      </c>
      <c r="K3300" s="135" t="s">
        <v>3172</v>
      </c>
      <c r="P3300">
        <v>7</v>
      </c>
      <c r="Q3300">
        <v>115.5</v>
      </c>
      <c r="R3300">
        <v>808.5</v>
      </c>
      <c r="S3300">
        <f>IFERROR(_xlfn.XLOOKUP(tbl_Facturas[[#This Row],[Key_Fact]],tbl_Manifiestos[Key_Manif],tbl_Manifiestos[Pagado a Broker],0),0)</f>
        <v>0</v>
      </c>
      <c r="T3300">
        <v>2386319.269999994</v>
      </c>
    </row>
    <row r="3301" spans="1:20" x14ac:dyDescent="0.25">
      <c r="A3301" t="s">
        <v>5842</v>
      </c>
      <c r="B3301" t="str">
        <f>tbl_Facturas[[#This Row],[Factura]] &amp; "|" &amp; tbl_Facturas[[#This Row],[Proyecto OK]] &amp; "|" &amp; TEXT(tbl_Facturas[[#This Row],[Horas o Viaje]],"0.00") &amp; "|" &amp; TEXT(tbl_Facturas[[#This Row],[Costo unitario]],"0.00")</f>
        <v>2695|Evanston|7.00|115.50</v>
      </c>
      <c r="C3301">
        <v>2695</v>
      </c>
      <c r="D3301">
        <v>25</v>
      </c>
      <c r="E3301" t="s">
        <v>1817</v>
      </c>
      <c r="G3301" t="s">
        <v>1340</v>
      </c>
      <c r="H3301" t="s">
        <v>3387</v>
      </c>
      <c r="I3301" s="134" t="s">
        <v>5312</v>
      </c>
      <c r="J3301" t="s">
        <v>3172</v>
      </c>
      <c r="K3301" s="135" t="s">
        <v>3172</v>
      </c>
      <c r="P3301">
        <v>7</v>
      </c>
      <c r="Q3301">
        <v>115.5</v>
      </c>
      <c r="R3301">
        <v>808.5</v>
      </c>
      <c r="S3301">
        <f>IFERROR(_xlfn.XLOOKUP(tbl_Facturas[[#This Row],[Key_Fact]],tbl_Manifiestos[Key_Manif],tbl_Manifiestos[Pagado a Broker],0),0)</f>
        <v>0</v>
      </c>
      <c r="T3301">
        <v>2387127.769999994</v>
      </c>
    </row>
    <row r="3302" spans="1:20" x14ac:dyDescent="0.25">
      <c r="A3302" t="s">
        <v>5842</v>
      </c>
      <c r="B3302" t="str">
        <f>tbl_Facturas[[#This Row],[Factura]] &amp; "|" &amp; tbl_Facturas[[#This Row],[Proyecto OK]] &amp; "|" &amp; TEXT(tbl_Facturas[[#This Row],[Horas o Viaje]],"0.00") &amp; "|" &amp; TEXT(tbl_Facturas[[#This Row],[Costo unitario]],"0.00")</f>
        <v>2695|Evanston|8.50|115.50</v>
      </c>
      <c r="C3302">
        <v>2695</v>
      </c>
      <c r="D3302">
        <v>308</v>
      </c>
      <c r="E3302" t="s">
        <v>16</v>
      </c>
      <c r="G3302" t="s">
        <v>17</v>
      </c>
      <c r="H3302" t="s">
        <v>3388</v>
      </c>
      <c r="I3302" s="134" t="s">
        <v>5312</v>
      </c>
      <c r="J3302" t="s">
        <v>3172</v>
      </c>
      <c r="K3302" s="135" t="s">
        <v>3172</v>
      </c>
      <c r="P3302">
        <v>8.5</v>
      </c>
      <c r="Q3302">
        <v>115.5</v>
      </c>
      <c r="R3302">
        <v>981.75</v>
      </c>
      <c r="S3302">
        <f>IFERROR(_xlfn.XLOOKUP(tbl_Facturas[[#This Row],[Key_Fact]],tbl_Manifiestos[Key_Manif],tbl_Manifiestos[Pagado a Broker],0),0)</f>
        <v>913.02750000000003</v>
      </c>
      <c r="T3302">
        <v>2388109.519999994</v>
      </c>
    </row>
    <row r="3303" spans="1:20" x14ac:dyDescent="0.25">
      <c r="A3303" t="s">
        <v>5842</v>
      </c>
      <c r="B3303" t="str">
        <f>tbl_Facturas[[#This Row],[Factura]] &amp; "|" &amp; tbl_Facturas[[#This Row],[Proyecto OK]] &amp; "|" &amp; TEXT(tbl_Facturas[[#This Row],[Horas o Viaje]],"0.00") &amp; "|" &amp; TEXT(tbl_Facturas[[#This Row],[Costo unitario]],"0.00")</f>
        <v>2695|Evanston|9.00|115.50</v>
      </c>
      <c r="C3303">
        <v>2695</v>
      </c>
      <c r="D3303">
        <v>54</v>
      </c>
      <c r="E3303" t="s">
        <v>19</v>
      </c>
      <c r="G3303" t="s">
        <v>479</v>
      </c>
      <c r="H3303" t="s">
        <v>3389</v>
      </c>
      <c r="I3303" s="134" t="s">
        <v>5312</v>
      </c>
      <c r="J3303" t="s">
        <v>3172</v>
      </c>
      <c r="K3303" s="135" t="s">
        <v>3172</v>
      </c>
      <c r="P3303">
        <v>9</v>
      </c>
      <c r="Q3303">
        <v>115.5</v>
      </c>
      <c r="R3303">
        <v>1039.5</v>
      </c>
      <c r="S3303">
        <f>IFERROR(_xlfn.XLOOKUP(tbl_Facturas[[#This Row],[Key_Fact]],tbl_Manifiestos[Key_Manif],tbl_Manifiestos[Pagado a Broker],0),0)</f>
        <v>966.73500000000001</v>
      </c>
      <c r="T3303">
        <v>2389149.019999994</v>
      </c>
    </row>
    <row r="3304" spans="1:20" x14ac:dyDescent="0.25">
      <c r="A3304" t="s">
        <v>5842</v>
      </c>
      <c r="B3304" t="str">
        <f>tbl_Facturas[[#This Row],[Factura]] &amp; "|" &amp; tbl_Facturas[[#This Row],[Proyecto OK]] &amp; "|" &amp; TEXT(tbl_Facturas[[#This Row],[Horas o Viaje]],"0.00") &amp; "|" &amp; TEXT(tbl_Facturas[[#This Row],[Costo unitario]],"0.00")</f>
        <v>2695|Evanston|9.50|115.50</v>
      </c>
      <c r="C3304">
        <v>2695</v>
      </c>
      <c r="D3304">
        <v>308</v>
      </c>
      <c r="E3304" t="s">
        <v>16</v>
      </c>
      <c r="G3304" t="s">
        <v>17</v>
      </c>
      <c r="H3304" t="s">
        <v>3390</v>
      </c>
      <c r="I3304" s="134" t="s">
        <v>5312</v>
      </c>
      <c r="J3304" t="s">
        <v>3172</v>
      </c>
      <c r="K3304" s="135" t="s">
        <v>3172</v>
      </c>
      <c r="P3304">
        <v>9.5</v>
      </c>
      <c r="Q3304">
        <v>115.5</v>
      </c>
      <c r="R3304">
        <v>1097.25</v>
      </c>
      <c r="S3304">
        <f>IFERROR(_xlfn.XLOOKUP(tbl_Facturas[[#This Row],[Key_Fact]],tbl_Manifiestos[Key_Manif],tbl_Manifiestos[Pagado a Broker],0),0)</f>
        <v>1020.4425000000001</v>
      </c>
      <c r="T3304">
        <v>2390246.269999994</v>
      </c>
    </row>
    <row r="3305" spans="1:20" x14ac:dyDescent="0.25">
      <c r="A3305" t="s">
        <v>5842</v>
      </c>
      <c r="B3305" t="str">
        <f>tbl_Facturas[[#This Row],[Factura]] &amp; "|" &amp; tbl_Facturas[[#This Row],[Proyecto OK]] &amp; "|" &amp; TEXT(tbl_Facturas[[#This Row],[Horas o Viaje]],"0.00") &amp; "|" &amp; TEXT(tbl_Facturas[[#This Row],[Costo unitario]],"0.00")</f>
        <v>2695|Evanston|8.00|115.50</v>
      </c>
      <c r="C3305">
        <v>2695</v>
      </c>
      <c r="D3305">
        <v>54</v>
      </c>
      <c r="E3305" t="s">
        <v>19</v>
      </c>
      <c r="G3305" t="s">
        <v>479</v>
      </c>
      <c r="H3305" t="s">
        <v>3391</v>
      </c>
      <c r="I3305" s="134" t="s">
        <v>5312</v>
      </c>
      <c r="J3305" t="s">
        <v>3172</v>
      </c>
      <c r="K3305" s="135" t="s">
        <v>3172</v>
      </c>
      <c r="P3305">
        <v>8</v>
      </c>
      <c r="Q3305">
        <v>115.5</v>
      </c>
      <c r="R3305">
        <v>924</v>
      </c>
      <c r="S3305">
        <f>IFERROR(_xlfn.XLOOKUP(tbl_Facturas[[#This Row],[Key_Fact]],tbl_Manifiestos[Key_Manif],tbl_Manifiestos[Pagado a Broker],0),0)</f>
        <v>0</v>
      </c>
      <c r="T3305">
        <v>2391170.269999994</v>
      </c>
    </row>
    <row r="3306" spans="1:20" x14ac:dyDescent="0.25">
      <c r="A3306" t="s">
        <v>5842</v>
      </c>
      <c r="B3306" t="str">
        <f>tbl_Facturas[[#This Row],[Factura]] &amp; "|" &amp; tbl_Facturas[[#This Row],[Proyecto OK]] &amp; "|" &amp; TEXT(tbl_Facturas[[#This Row],[Horas o Viaje]],"0.00") &amp; "|" &amp; TEXT(tbl_Facturas[[#This Row],[Costo unitario]],"0.00")</f>
        <v>2695|Evanston|8.50|115.50</v>
      </c>
      <c r="C3306">
        <v>2695</v>
      </c>
      <c r="D3306">
        <v>308</v>
      </c>
      <c r="E3306" t="s">
        <v>16</v>
      </c>
      <c r="G3306" t="s">
        <v>17</v>
      </c>
      <c r="H3306" t="s">
        <v>3392</v>
      </c>
      <c r="I3306" s="134" t="s">
        <v>5312</v>
      </c>
      <c r="J3306" t="s">
        <v>3172</v>
      </c>
      <c r="K3306" s="135" t="s">
        <v>3172</v>
      </c>
      <c r="P3306">
        <v>8.5</v>
      </c>
      <c r="Q3306">
        <v>115.5</v>
      </c>
      <c r="R3306">
        <v>981.75</v>
      </c>
      <c r="S3306">
        <f>IFERROR(_xlfn.XLOOKUP(tbl_Facturas[[#This Row],[Key_Fact]],tbl_Manifiestos[Key_Manif],tbl_Manifiestos[Pagado a Broker],0),0)</f>
        <v>913.02750000000003</v>
      </c>
      <c r="T3306">
        <v>2392152.019999994</v>
      </c>
    </row>
    <row r="3307" spans="1:20" x14ac:dyDescent="0.25">
      <c r="A3307" t="s">
        <v>5842</v>
      </c>
      <c r="B3307" t="str">
        <f>tbl_Facturas[[#This Row],[Factura]] &amp; "|" &amp; tbl_Facturas[[#This Row],[Proyecto OK]] &amp; "|" &amp; TEXT(tbl_Facturas[[#This Row],[Horas o Viaje]],"0.00") &amp; "|" &amp; TEXT(tbl_Facturas[[#This Row],[Costo unitario]],"0.00")</f>
        <v>2695|Evanston|10.00|115.50</v>
      </c>
      <c r="C3307">
        <v>2695</v>
      </c>
      <c r="D3307">
        <v>54</v>
      </c>
      <c r="E3307" t="s">
        <v>19</v>
      </c>
      <c r="G3307" t="s">
        <v>479</v>
      </c>
      <c r="H3307" t="s">
        <v>3393</v>
      </c>
      <c r="I3307" s="134" t="s">
        <v>5312</v>
      </c>
      <c r="J3307" t="s">
        <v>3172</v>
      </c>
      <c r="K3307" s="135" t="s">
        <v>3172</v>
      </c>
      <c r="P3307">
        <v>10</v>
      </c>
      <c r="Q3307">
        <v>115.5</v>
      </c>
      <c r="R3307">
        <v>1155</v>
      </c>
      <c r="S3307">
        <f>IFERROR(_xlfn.XLOOKUP(tbl_Facturas[[#This Row],[Key_Fact]],tbl_Manifiestos[Key_Manif],tbl_Manifiestos[Pagado a Broker],0),0)</f>
        <v>0</v>
      </c>
      <c r="T3307">
        <v>2393307.019999994</v>
      </c>
    </row>
    <row r="3308" spans="1:20" x14ac:dyDescent="0.25">
      <c r="A3308" t="s">
        <v>5842</v>
      </c>
      <c r="B3308" t="str">
        <f>tbl_Facturas[[#This Row],[Factura]] &amp; "|" &amp; tbl_Facturas[[#This Row],[Proyecto OK]] &amp; "|" &amp; TEXT(tbl_Facturas[[#This Row],[Horas o Viaje]],"0.00") &amp; "|" &amp; TEXT(tbl_Facturas[[#This Row],[Costo unitario]],"0.00")</f>
        <v>2695|Evanston|8.00|115.50</v>
      </c>
      <c r="C3308">
        <v>2695</v>
      </c>
      <c r="D3308">
        <v>54</v>
      </c>
      <c r="E3308" t="s">
        <v>19</v>
      </c>
      <c r="G3308" t="s">
        <v>479</v>
      </c>
      <c r="H3308" t="s">
        <v>3394</v>
      </c>
      <c r="I3308" s="134" t="s">
        <v>5312</v>
      </c>
      <c r="J3308" t="s">
        <v>3172</v>
      </c>
      <c r="K3308" s="135" t="s">
        <v>3172</v>
      </c>
      <c r="P3308">
        <v>8</v>
      </c>
      <c r="Q3308">
        <v>115.5</v>
      </c>
      <c r="R3308">
        <v>924</v>
      </c>
      <c r="S3308">
        <f>IFERROR(_xlfn.XLOOKUP(tbl_Facturas[[#This Row],[Key_Fact]],tbl_Manifiestos[Key_Manif],tbl_Manifiestos[Pagado a Broker],0),0)</f>
        <v>0</v>
      </c>
      <c r="T3308">
        <v>2394231.019999994</v>
      </c>
    </row>
    <row r="3309" spans="1:20" x14ac:dyDescent="0.25">
      <c r="A3309" t="s">
        <v>5842</v>
      </c>
      <c r="B3309" t="str">
        <f>tbl_Facturas[[#This Row],[Factura]] &amp; "|" &amp; tbl_Facturas[[#This Row],[Proyecto OK]] &amp; "|" &amp; TEXT(tbl_Facturas[[#This Row],[Horas o Viaje]],"0.00") &amp; "|" &amp; TEXT(tbl_Facturas[[#This Row],[Costo unitario]],"0.00")</f>
        <v>2695|Evanston|8.50|115.50</v>
      </c>
      <c r="C3309">
        <v>2695</v>
      </c>
      <c r="D3309">
        <v>13</v>
      </c>
      <c r="E3309" t="s">
        <v>1089</v>
      </c>
      <c r="G3309" t="s">
        <v>1090</v>
      </c>
      <c r="H3309" t="s">
        <v>3395</v>
      </c>
      <c r="I3309" s="134" t="s">
        <v>5312</v>
      </c>
      <c r="J3309" t="s">
        <v>3172</v>
      </c>
      <c r="K3309" s="135" t="s">
        <v>3172</v>
      </c>
      <c r="P3309">
        <v>8.5</v>
      </c>
      <c r="Q3309">
        <v>115.5</v>
      </c>
      <c r="R3309">
        <v>981.75</v>
      </c>
      <c r="S3309">
        <f>IFERROR(_xlfn.XLOOKUP(tbl_Facturas[[#This Row],[Key_Fact]],tbl_Manifiestos[Key_Manif],tbl_Manifiestos[Pagado a Broker],0),0)</f>
        <v>913.02750000000003</v>
      </c>
      <c r="T3309">
        <v>2395212.769999994</v>
      </c>
    </row>
    <row r="3310" spans="1:20" x14ac:dyDescent="0.25">
      <c r="A3310" t="s">
        <v>5842</v>
      </c>
      <c r="B3310" t="str">
        <f>tbl_Facturas[[#This Row],[Factura]] &amp; "|" &amp; tbl_Facturas[[#This Row],[Proyecto OK]] &amp; "|" &amp; TEXT(tbl_Facturas[[#This Row],[Horas o Viaje]],"0.00") &amp; "|" &amp; TEXT(tbl_Facturas[[#This Row],[Costo unitario]],"0.00")</f>
        <v>2696|Lead Replacement Service|9.00|110.00</v>
      </c>
      <c r="C3310">
        <v>2696</v>
      </c>
      <c r="D3310">
        <v>708</v>
      </c>
      <c r="E3310" t="s">
        <v>27</v>
      </c>
      <c r="G3310" t="s">
        <v>841</v>
      </c>
      <c r="H3310" t="s">
        <v>3396</v>
      </c>
      <c r="I3310" s="134" t="s">
        <v>5306</v>
      </c>
      <c r="J3310" t="s">
        <v>30</v>
      </c>
      <c r="K3310" s="135" t="s">
        <v>5903</v>
      </c>
      <c r="L3310">
        <v>3347</v>
      </c>
      <c r="P3310">
        <v>9</v>
      </c>
      <c r="Q3310">
        <v>110</v>
      </c>
      <c r="R3310">
        <v>990</v>
      </c>
      <c r="S3310">
        <f>IFERROR(_xlfn.XLOOKUP(tbl_Facturas[[#This Row],[Key_Fact]],tbl_Manifiestos[Key_Manif],tbl_Manifiestos[Pagado a Broker],0),0)</f>
        <v>920.7</v>
      </c>
      <c r="T3310">
        <v>2396202.769999994</v>
      </c>
    </row>
    <row r="3311" spans="1:20" x14ac:dyDescent="0.25">
      <c r="A3311" t="s">
        <v>5842</v>
      </c>
      <c r="B3311" t="str">
        <f>tbl_Facturas[[#This Row],[Factura]] &amp; "|" &amp; tbl_Facturas[[#This Row],[Proyecto OK]] &amp; "|" &amp; TEXT(tbl_Facturas[[#This Row],[Horas o Viaje]],"0.00") &amp; "|" &amp; TEXT(tbl_Facturas[[#This Row],[Costo unitario]],"0.00")</f>
        <v>2696|Lead Replacement Service|9.50|110.00</v>
      </c>
      <c r="C3311">
        <v>2696</v>
      </c>
      <c r="D3311">
        <v>708</v>
      </c>
      <c r="E3311" t="s">
        <v>27</v>
      </c>
      <c r="G3311" t="s">
        <v>841</v>
      </c>
      <c r="H3311" t="s">
        <v>3397</v>
      </c>
      <c r="I3311" s="134" t="s">
        <v>5306</v>
      </c>
      <c r="J3311" t="s">
        <v>30</v>
      </c>
      <c r="K3311" s="135" t="s">
        <v>5903</v>
      </c>
      <c r="L3311">
        <v>3347</v>
      </c>
      <c r="P3311">
        <v>9.5</v>
      </c>
      <c r="Q3311">
        <v>110</v>
      </c>
      <c r="R3311">
        <v>1045</v>
      </c>
      <c r="S3311">
        <f>IFERROR(_xlfn.XLOOKUP(tbl_Facturas[[#This Row],[Key_Fact]],tbl_Manifiestos[Key_Manif],tbl_Manifiestos[Pagado a Broker],0),0)</f>
        <v>971.85</v>
      </c>
      <c r="T3311">
        <v>2397247.769999994</v>
      </c>
    </row>
    <row r="3312" spans="1:20" x14ac:dyDescent="0.25">
      <c r="A3312" t="s">
        <v>5842</v>
      </c>
      <c r="B3312" t="str">
        <f>tbl_Facturas[[#This Row],[Factura]] &amp; "|" &amp; tbl_Facturas[[#This Row],[Proyecto OK]] &amp; "|" &amp; TEXT(tbl_Facturas[[#This Row],[Horas o Viaje]],"0.00") &amp; "|" &amp; TEXT(tbl_Facturas[[#This Row],[Costo unitario]],"0.00")</f>
        <v>2696|Lead Replacement Service|12.00|110.00</v>
      </c>
      <c r="C3312">
        <v>2696</v>
      </c>
      <c r="D3312">
        <v>708</v>
      </c>
      <c r="E3312" t="s">
        <v>27</v>
      </c>
      <c r="G3312" t="s">
        <v>841</v>
      </c>
      <c r="H3312" t="s">
        <v>3398</v>
      </c>
      <c r="I3312" s="134" t="s">
        <v>5306</v>
      </c>
      <c r="J3312" t="s">
        <v>30</v>
      </c>
      <c r="K3312" s="135" t="s">
        <v>5903</v>
      </c>
      <c r="L3312">
        <v>3347</v>
      </c>
      <c r="P3312">
        <v>12</v>
      </c>
      <c r="Q3312">
        <v>110</v>
      </c>
      <c r="R3312">
        <v>1320</v>
      </c>
      <c r="S3312">
        <f>IFERROR(_xlfn.XLOOKUP(tbl_Facturas[[#This Row],[Key_Fact]],tbl_Manifiestos[Key_Manif],tbl_Manifiestos[Pagado a Broker],0),0)</f>
        <v>1227.6000000000001</v>
      </c>
      <c r="T3312">
        <v>2398567.769999994</v>
      </c>
    </row>
    <row r="3313" spans="1:20" x14ac:dyDescent="0.25">
      <c r="A3313" t="s">
        <v>5842</v>
      </c>
      <c r="B3313" t="str">
        <f>tbl_Facturas[[#This Row],[Factura]] &amp; "|" &amp; tbl_Facturas[[#This Row],[Proyecto OK]] &amp; "|" &amp; TEXT(tbl_Facturas[[#This Row],[Horas o Viaje]],"0.00") &amp; "|" &amp; TEXT(tbl_Facturas[[#This Row],[Costo unitario]],"0.00")</f>
        <v>2696|Lead Replacement Service|10.00|110.00</v>
      </c>
      <c r="C3313">
        <v>2696</v>
      </c>
      <c r="D3313">
        <v>708</v>
      </c>
      <c r="E3313" t="s">
        <v>27</v>
      </c>
      <c r="G3313" t="s">
        <v>841</v>
      </c>
      <c r="H3313" t="s">
        <v>3399</v>
      </c>
      <c r="I3313" s="134" t="s">
        <v>5306</v>
      </c>
      <c r="J3313" t="s">
        <v>30</v>
      </c>
      <c r="K3313" s="135" t="s">
        <v>5903</v>
      </c>
      <c r="L3313">
        <v>3347</v>
      </c>
      <c r="P3313">
        <v>10</v>
      </c>
      <c r="Q3313">
        <v>110</v>
      </c>
      <c r="R3313">
        <v>1100</v>
      </c>
      <c r="S3313">
        <f>IFERROR(_xlfn.XLOOKUP(tbl_Facturas[[#This Row],[Key_Fact]],tbl_Manifiestos[Key_Manif],tbl_Manifiestos[Pagado a Broker],0),0)</f>
        <v>1023</v>
      </c>
      <c r="T3313">
        <v>2399667.769999994</v>
      </c>
    </row>
    <row r="3314" spans="1:20" x14ac:dyDescent="0.25">
      <c r="A3314" t="s">
        <v>5842</v>
      </c>
      <c r="B3314" t="str">
        <f>tbl_Facturas[[#This Row],[Factura]] &amp; "|" &amp; tbl_Facturas[[#This Row],[Proyecto OK]] &amp; "|" &amp; TEXT(tbl_Facturas[[#This Row],[Horas o Viaje]],"0.00") &amp; "|" &amp; TEXT(tbl_Facturas[[#This Row],[Costo unitario]],"0.00")</f>
        <v>2696|Lead Replacement Service|7.50|110.00</v>
      </c>
      <c r="C3314">
        <v>2696</v>
      </c>
      <c r="D3314">
        <v>708</v>
      </c>
      <c r="E3314" t="s">
        <v>27</v>
      </c>
      <c r="G3314" t="s">
        <v>841</v>
      </c>
      <c r="H3314" t="s">
        <v>3400</v>
      </c>
      <c r="I3314" s="134" t="s">
        <v>5306</v>
      </c>
      <c r="J3314" t="s">
        <v>30</v>
      </c>
      <c r="K3314" s="135" t="s">
        <v>5903</v>
      </c>
      <c r="L3314">
        <v>3347</v>
      </c>
      <c r="P3314">
        <v>7.5</v>
      </c>
      <c r="Q3314">
        <v>110</v>
      </c>
      <c r="R3314">
        <v>825</v>
      </c>
      <c r="S3314">
        <f>IFERROR(_xlfn.XLOOKUP(tbl_Facturas[[#This Row],[Key_Fact]],tbl_Manifiestos[Key_Manif],tbl_Manifiestos[Pagado a Broker],0),0)</f>
        <v>767.25</v>
      </c>
      <c r="T3314">
        <v>2400492.769999994</v>
      </c>
    </row>
    <row r="3315" spans="1:20" x14ac:dyDescent="0.25">
      <c r="A3315" t="s">
        <v>5842</v>
      </c>
      <c r="B3315" t="str">
        <f>tbl_Facturas[[#This Row],[Factura]] &amp; "|" &amp; tbl_Facturas[[#This Row],[Proyecto OK]] &amp; "|" &amp; TEXT(tbl_Facturas[[#This Row],[Horas o Viaje]],"0.00") &amp; "|" &amp; TEXT(tbl_Facturas[[#This Row],[Costo unitario]],"0.00")</f>
        <v>2697|Lead Replacement Service|8.50|110.00</v>
      </c>
      <c r="C3315">
        <v>2697</v>
      </c>
      <c r="D3315">
        <v>28</v>
      </c>
      <c r="E3315" t="s">
        <v>5309</v>
      </c>
      <c r="G3315" t="s">
        <v>1285</v>
      </c>
      <c r="H3315" t="s">
        <v>3401</v>
      </c>
      <c r="I3315" s="134" t="s">
        <v>5306</v>
      </c>
      <c r="J3315" t="s">
        <v>828</v>
      </c>
      <c r="K3315" s="135" t="s">
        <v>5903</v>
      </c>
      <c r="L3315">
        <v>3365</v>
      </c>
      <c r="P3315">
        <v>8.5</v>
      </c>
      <c r="Q3315">
        <v>110</v>
      </c>
      <c r="R3315">
        <v>935</v>
      </c>
      <c r="S3315">
        <f>IFERROR(_xlfn.XLOOKUP(tbl_Facturas[[#This Row],[Key_Fact]],tbl_Manifiestos[Key_Manif],tbl_Manifiestos[Pagado a Broker],0),0)</f>
        <v>869.55000000000007</v>
      </c>
      <c r="T3315">
        <v>2401427.769999994</v>
      </c>
    </row>
    <row r="3316" spans="1:20" x14ac:dyDescent="0.25">
      <c r="A3316" t="s">
        <v>5842</v>
      </c>
      <c r="B3316" t="str">
        <f>tbl_Facturas[[#This Row],[Factura]] &amp; "|" &amp; tbl_Facturas[[#This Row],[Proyecto OK]] &amp; "|" &amp; TEXT(tbl_Facturas[[#This Row],[Horas o Viaje]],"0.00") &amp; "|" &amp; TEXT(tbl_Facturas[[#This Row],[Costo unitario]],"0.00")</f>
        <v>2697|Lead Replacement Service|8.50|110.00</v>
      </c>
      <c r="C3316">
        <v>2697</v>
      </c>
      <c r="D3316">
        <v>67</v>
      </c>
      <c r="E3316" t="s">
        <v>27</v>
      </c>
      <c r="G3316" t="s">
        <v>28</v>
      </c>
      <c r="H3316" t="s">
        <v>3402</v>
      </c>
      <c r="I3316" s="134" t="s">
        <v>5306</v>
      </c>
      <c r="J3316" t="s">
        <v>828</v>
      </c>
      <c r="K3316" s="135" t="s">
        <v>5903</v>
      </c>
      <c r="L3316">
        <v>3365</v>
      </c>
      <c r="P3316">
        <v>8.5</v>
      </c>
      <c r="Q3316">
        <v>110</v>
      </c>
      <c r="R3316">
        <v>935</v>
      </c>
      <c r="S3316">
        <f>IFERROR(_xlfn.XLOOKUP(tbl_Facturas[[#This Row],[Key_Fact]],tbl_Manifiestos[Key_Manif],tbl_Manifiestos[Pagado a Broker],0),0)</f>
        <v>869.55000000000007</v>
      </c>
      <c r="T3316">
        <v>2402362.769999994</v>
      </c>
    </row>
    <row r="3317" spans="1:20" x14ac:dyDescent="0.25">
      <c r="A3317" t="s">
        <v>5842</v>
      </c>
      <c r="B3317" t="str">
        <f>tbl_Facturas[[#This Row],[Factura]] &amp; "|" &amp; tbl_Facturas[[#This Row],[Proyecto OK]] &amp; "|" &amp; TEXT(tbl_Facturas[[#This Row],[Horas o Viaje]],"0.00") &amp; "|" &amp; TEXT(tbl_Facturas[[#This Row],[Costo unitario]],"0.00")</f>
        <v>2697|Lead Replacement Service|9.00|110.00</v>
      </c>
      <c r="C3317">
        <v>2697</v>
      </c>
      <c r="D3317">
        <v>198</v>
      </c>
      <c r="E3317" t="s">
        <v>5916</v>
      </c>
      <c r="G3317" t="s">
        <v>31</v>
      </c>
      <c r="H3317" t="s">
        <v>3403</v>
      </c>
      <c r="I3317" s="134" t="s">
        <v>5306</v>
      </c>
      <c r="J3317" t="s">
        <v>828</v>
      </c>
      <c r="K3317" s="135" t="s">
        <v>5903</v>
      </c>
      <c r="L3317">
        <v>3365</v>
      </c>
      <c r="P3317">
        <v>9</v>
      </c>
      <c r="Q3317">
        <v>110</v>
      </c>
      <c r="R3317">
        <v>990</v>
      </c>
      <c r="S3317">
        <f>IFERROR(_xlfn.XLOOKUP(tbl_Facturas[[#This Row],[Key_Fact]],tbl_Manifiestos[Key_Manif],tbl_Manifiestos[Pagado a Broker],0),0)</f>
        <v>920.7</v>
      </c>
      <c r="T3317">
        <v>2403352.769999994</v>
      </c>
    </row>
    <row r="3318" spans="1:20" x14ac:dyDescent="0.25">
      <c r="A3318" t="s">
        <v>5842</v>
      </c>
      <c r="B3318" t="str">
        <f>tbl_Facturas[[#This Row],[Factura]] &amp; "|" &amp; tbl_Facturas[[#This Row],[Proyecto OK]] &amp; "|" &amp; TEXT(tbl_Facturas[[#This Row],[Horas o Viaje]],"0.00") &amp; "|" &amp; TEXT(tbl_Facturas[[#This Row],[Costo unitario]],"0.00")</f>
        <v>2697|Lead Replacement Service|8.00|110.00</v>
      </c>
      <c r="C3318">
        <v>2697</v>
      </c>
      <c r="D3318">
        <v>76</v>
      </c>
      <c r="E3318" t="s">
        <v>5309</v>
      </c>
      <c r="G3318" t="s">
        <v>1287</v>
      </c>
      <c r="H3318" t="s">
        <v>3404</v>
      </c>
      <c r="I3318" s="134" t="s">
        <v>5306</v>
      </c>
      <c r="J3318" t="s">
        <v>828</v>
      </c>
      <c r="K3318" s="135" t="s">
        <v>5903</v>
      </c>
      <c r="L3318">
        <v>3365</v>
      </c>
      <c r="P3318">
        <v>8</v>
      </c>
      <c r="Q3318">
        <v>110</v>
      </c>
      <c r="R3318">
        <v>880</v>
      </c>
      <c r="S3318">
        <f>IFERROR(_xlfn.XLOOKUP(tbl_Facturas[[#This Row],[Key_Fact]],tbl_Manifiestos[Key_Manif],tbl_Manifiestos[Pagado a Broker],0),0)</f>
        <v>0</v>
      </c>
      <c r="T3318">
        <v>2404232.769999994</v>
      </c>
    </row>
    <row r="3319" spans="1:20" x14ac:dyDescent="0.25">
      <c r="A3319" t="s">
        <v>5842</v>
      </c>
      <c r="B3319" t="str">
        <f>tbl_Facturas[[#This Row],[Factura]] &amp; "|" &amp; tbl_Facturas[[#This Row],[Proyecto OK]] &amp; "|" &amp; TEXT(tbl_Facturas[[#This Row],[Horas o Viaje]],"0.00") &amp; "|" &amp; TEXT(tbl_Facturas[[#This Row],[Costo unitario]],"0.00")</f>
        <v>2697|Lead Replacement Service|9.00|110.00</v>
      </c>
      <c r="C3319">
        <v>2697</v>
      </c>
      <c r="D3319">
        <v>356</v>
      </c>
      <c r="E3319" t="s">
        <v>27</v>
      </c>
      <c r="G3319" t="s">
        <v>122</v>
      </c>
      <c r="H3319" t="s">
        <v>3405</v>
      </c>
      <c r="I3319" s="134" t="s">
        <v>5306</v>
      </c>
      <c r="J3319" t="s">
        <v>828</v>
      </c>
      <c r="K3319" s="135" t="s">
        <v>5903</v>
      </c>
      <c r="L3319">
        <v>3365</v>
      </c>
      <c r="P3319">
        <v>9</v>
      </c>
      <c r="Q3319">
        <v>110</v>
      </c>
      <c r="R3319">
        <v>990</v>
      </c>
      <c r="S3319">
        <f>IFERROR(_xlfn.XLOOKUP(tbl_Facturas[[#This Row],[Key_Fact]],tbl_Manifiestos[Key_Manif],tbl_Manifiestos[Pagado a Broker],0),0)</f>
        <v>920.7</v>
      </c>
      <c r="T3319">
        <v>2405222.769999994</v>
      </c>
    </row>
    <row r="3320" spans="1:20" x14ac:dyDescent="0.25">
      <c r="A3320" t="s">
        <v>5842</v>
      </c>
      <c r="B3320" t="str">
        <f>tbl_Facturas[[#This Row],[Factura]] &amp; "|" &amp; tbl_Facturas[[#This Row],[Proyecto OK]] &amp; "|" &amp; TEXT(tbl_Facturas[[#This Row],[Horas o Viaje]],"0.00") &amp; "|" &amp; TEXT(tbl_Facturas[[#This Row],[Costo unitario]],"0.00")</f>
        <v>2697|Lead Replacement Service|9.25|110.00</v>
      </c>
      <c r="C3320">
        <v>2697</v>
      </c>
      <c r="D3320">
        <v>229</v>
      </c>
      <c r="E3320" t="s">
        <v>5309</v>
      </c>
      <c r="G3320" t="s">
        <v>1235</v>
      </c>
      <c r="H3320" t="s">
        <v>3406</v>
      </c>
      <c r="I3320" s="134" t="s">
        <v>5306</v>
      </c>
      <c r="J3320" t="s">
        <v>828</v>
      </c>
      <c r="K3320" s="135" t="s">
        <v>5903</v>
      </c>
      <c r="L3320">
        <v>3365</v>
      </c>
      <c r="P3320">
        <v>9.25</v>
      </c>
      <c r="Q3320">
        <v>110</v>
      </c>
      <c r="R3320">
        <v>1017.5</v>
      </c>
      <c r="S3320">
        <f>IFERROR(_xlfn.XLOOKUP(tbl_Facturas[[#This Row],[Key_Fact]],tbl_Manifiestos[Key_Manif],tbl_Manifiestos[Pagado a Broker],0),0)</f>
        <v>0</v>
      </c>
      <c r="T3320">
        <v>2406240.269999994</v>
      </c>
    </row>
    <row r="3321" spans="1:20" x14ac:dyDescent="0.25">
      <c r="A3321" t="s">
        <v>5842</v>
      </c>
      <c r="B3321" t="str">
        <f>tbl_Facturas[[#This Row],[Factura]] &amp; "|" &amp; tbl_Facturas[[#This Row],[Proyecto OK]] &amp; "|" &amp; TEXT(tbl_Facturas[[#This Row],[Horas o Viaje]],"0.00") &amp; "|" &amp; TEXT(tbl_Facturas[[#This Row],[Costo unitario]],"0.00")</f>
        <v>2697|Lead Replacement Service|9.50|110.00</v>
      </c>
      <c r="C3321">
        <v>2697</v>
      </c>
      <c r="D3321">
        <v>198</v>
      </c>
      <c r="E3321" t="s">
        <v>5916</v>
      </c>
      <c r="G3321" t="s">
        <v>31</v>
      </c>
      <c r="H3321" t="s">
        <v>3407</v>
      </c>
      <c r="I3321" s="134" t="s">
        <v>5306</v>
      </c>
      <c r="J3321" t="s">
        <v>828</v>
      </c>
      <c r="K3321" s="135" t="s">
        <v>5903</v>
      </c>
      <c r="L3321">
        <v>3365</v>
      </c>
      <c r="P3321">
        <v>9.5</v>
      </c>
      <c r="Q3321">
        <v>110</v>
      </c>
      <c r="R3321">
        <v>1045</v>
      </c>
      <c r="S3321">
        <f>IFERROR(_xlfn.XLOOKUP(tbl_Facturas[[#This Row],[Key_Fact]],tbl_Manifiestos[Key_Manif],tbl_Manifiestos[Pagado a Broker],0),0)</f>
        <v>971.85</v>
      </c>
      <c r="T3321">
        <v>2407285.269999994</v>
      </c>
    </row>
    <row r="3322" spans="1:20" x14ac:dyDescent="0.25">
      <c r="A3322" t="s">
        <v>5842</v>
      </c>
      <c r="B3322" t="str">
        <f>tbl_Facturas[[#This Row],[Factura]] &amp; "|" &amp; tbl_Facturas[[#This Row],[Proyecto OK]] &amp; "|" &amp; TEXT(tbl_Facturas[[#This Row],[Horas o Viaje]],"0.00") &amp; "|" &amp; TEXT(tbl_Facturas[[#This Row],[Costo unitario]],"0.00")</f>
        <v>2698|CDOT S-403|7.50|115.00</v>
      </c>
      <c r="C3322">
        <v>2698</v>
      </c>
      <c r="D3322">
        <v>76</v>
      </c>
      <c r="E3322" t="s">
        <v>5309</v>
      </c>
      <c r="G3322" t="s">
        <v>1287</v>
      </c>
      <c r="H3322" t="s">
        <v>3408</v>
      </c>
      <c r="I3322" s="134" t="s">
        <v>5311</v>
      </c>
      <c r="J3322" t="s">
        <v>2841</v>
      </c>
      <c r="K3322" s="135" t="s">
        <v>2841</v>
      </c>
      <c r="P3322">
        <v>7.5</v>
      </c>
      <c r="Q3322">
        <v>115</v>
      </c>
      <c r="R3322">
        <v>862.5</v>
      </c>
      <c r="S3322">
        <f>IFERROR(_xlfn.XLOOKUP(tbl_Facturas[[#This Row],[Key_Fact]],tbl_Manifiestos[Key_Manif],tbl_Manifiestos[Pagado a Broker],0),0)</f>
        <v>0</v>
      </c>
      <c r="T3322">
        <v>2408147.769999994</v>
      </c>
    </row>
    <row r="3323" spans="1:20" x14ac:dyDescent="0.25">
      <c r="A3323" t="s">
        <v>5842</v>
      </c>
      <c r="B3323" t="str">
        <f>tbl_Facturas[[#This Row],[Factura]] &amp; "|" &amp; tbl_Facturas[[#This Row],[Proyecto OK]] &amp; "|" &amp; TEXT(tbl_Facturas[[#This Row],[Horas o Viaje]],"0.00") &amp; "|" &amp; TEXT(tbl_Facturas[[#This Row],[Costo unitario]],"0.00")</f>
        <v>2698|CDOT S-403|8.00|115.00</v>
      </c>
      <c r="C3323">
        <v>2698</v>
      </c>
      <c r="D3323">
        <v>114</v>
      </c>
      <c r="E3323" t="s">
        <v>27</v>
      </c>
      <c r="G3323" t="s">
        <v>57</v>
      </c>
      <c r="H3323" t="s">
        <v>3409</v>
      </c>
      <c r="I3323" s="134" t="s">
        <v>5311</v>
      </c>
      <c r="J3323" t="s">
        <v>2841</v>
      </c>
      <c r="K3323" s="135" t="s">
        <v>2841</v>
      </c>
      <c r="P3323">
        <v>8</v>
      </c>
      <c r="Q3323">
        <v>115</v>
      </c>
      <c r="R3323">
        <v>920</v>
      </c>
      <c r="S3323">
        <f>IFERROR(_xlfn.XLOOKUP(tbl_Facturas[[#This Row],[Key_Fact]],tbl_Manifiestos[Key_Manif],tbl_Manifiestos[Pagado a Broker],0),0)</f>
        <v>855.6</v>
      </c>
      <c r="T3323">
        <v>2409067.769999994</v>
      </c>
    </row>
    <row r="3324" spans="1:20" x14ac:dyDescent="0.25">
      <c r="A3324" t="s">
        <v>5842</v>
      </c>
      <c r="B3324" t="str">
        <f>tbl_Facturas[[#This Row],[Factura]] &amp; "|" &amp; tbl_Facturas[[#This Row],[Proyecto OK]] &amp; "|" &amp; TEXT(tbl_Facturas[[#This Row],[Horas o Viaje]],"0.00") &amp; "|" &amp; TEXT(tbl_Facturas[[#This Row],[Costo unitario]],"0.00")</f>
        <v>2698|CDOT S-403|8.00|115.00</v>
      </c>
      <c r="C3324">
        <v>2698</v>
      </c>
      <c r="D3324">
        <v>82</v>
      </c>
      <c r="E3324" t="s">
        <v>12</v>
      </c>
      <c r="G3324" t="s">
        <v>792</v>
      </c>
      <c r="H3324" t="s">
        <v>3410</v>
      </c>
      <c r="I3324" s="134" t="s">
        <v>5311</v>
      </c>
      <c r="J3324" t="s">
        <v>2841</v>
      </c>
      <c r="K3324" s="135" t="s">
        <v>2841</v>
      </c>
      <c r="P3324">
        <v>8</v>
      </c>
      <c r="Q3324">
        <v>115</v>
      </c>
      <c r="R3324">
        <v>920</v>
      </c>
      <c r="S3324">
        <f>IFERROR(_xlfn.XLOOKUP(tbl_Facturas[[#This Row],[Key_Fact]],tbl_Manifiestos[Key_Manif],tbl_Manifiestos[Pagado a Broker],0),0)</f>
        <v>855.6</v>
      </c>
      <c r="T3324">
        <v>2409987.769999994</v>
      </c>
    </row>
    <row r="3325" spans="1:20" x14ac:dyDescent="0.25">
      <c r="A3325" t="s">
        <v>5842</v>
      </c>
      <c r="B3325" t="str">
        <f>tbl_Facturas[[#This Row],[Factura]] &amp; "|" &amp; tbl_Facturas[[#This Row],[Proyecto OK]] &amp; "|" &amp; TEXT(tbl_Facturas[[#This Row],[Horas o Viaje]],"0.00") &amp; "|" &amp; TEXT(tbl_Facturas[[#This Row],[Costo unitario]],"0.00")</f>
        <v>2698|CDOT S-403|9.00|115.00</v>
      </c>
      <c r="C3325">
        <v>2698</v>
      </c>
      <c r="D3325">
        <v>606</v>
      </c>
      <c r="E3325" t="s">
        <v>5305</v>
      </c>
      <c r="G3325" t="s">
        <v>1291</v>
      </c>
      <c r="H3325" t="s">
        <v>3411</v>
      </c>
      <c r="I3325" s="134" t="s">
        <v>5311</v>
      </c>
      <c r="J3325" t="s">
        <v>2841</v>
      </c>
      <c r="K3325" s="135" t="s">
        <v>2841</v>
      </c>
      <c r="P3325">
        <v>9</v>
      </c>
      <c r="Q3325">
        <v>115</v>
      </c>
      <c r="R3325">
        <v>1035</v>
      </c>
      <c r="S3325">
        <f>IFERROR(_xlfn.XLOOKUP(tbl_Facturas[[#This Row],[Key_Fact]],tbl_Manifiestos[Key_Manif],tbl_Manifiestos[Pagado a Broker],0),0)</f>
        <v>962.55000000000007</v>
      </c>
      <c r="T3325">
        <v>2411022.769999994</v>
      </c>
    </row>
    <row r="3326" spans="1:20" x14ac:dyDescent="0.25">
      <c r="A3326" t="s">
        <v>5842</v>
      </c>
      <c r="B3326" t="str">
        <f>tbl_Facturas[[#This Row],[Factura]] &amp; "|" &amp; tbl_Facturas[[#This Row],[Proyecto OK]] &amp; "|" &amp; TEXT(tbl_Facturas[[#This Row],[Horas o Viaje]],"0.00") &amp; "|" &amp; TEXT(tbl_Facturas[[#This Row],[Costo unitario]],"0.00")</f>
        <v>2698|CDOT S-403|8.00|115.00</v>
      </c>
      <c r="C3326">
        <v>2698</v>
      </c>
      <c r="D3326">
        <v>356</v>
      </c>
      <c r="E3326" t="s">
        <v>27</v>
      </c>
      <c r="G3326" t="s">
        <v>122</v>
      </c>
      <c r="H3326" t="s">
        <v>3412</v>
      </c>
      <c r="I3326" s="134" t="s">
        <v>5311</v>
      </c>
      <c r="J3326" t="s">
        <v>2841</v>
      </c>
      <c r="K3326" s="135" t="s">
        <v>2841</v>
      </c>
      <c r="P3326">
        <v>8</v>
      </c>
      <c r="Q3326">
        <v>115</v>
      </c>
      <c r="R3326">
        <v>920</v>
      </c>
      <c r="S3326">
        <f>IFERROR(_xlfn.XLOOKUP(tbl_Facturas[[#This Row],[Key_Fact]],tbl_Manifiestos[Key_Manif],tbl_Manifiestos[Pagado a Broker],0),0)</f>
        <v>855.6</v>
      </c>
      <c r="T3326">
        <v>2411942.769999994</v>
      </c>
    </row>
    <row r="3327" spans="1:20" x14ac:dyDescent="0.25">
      <c r="A3327" t="s">
        <v>5842</v>
      </c>
      <c r="B3327" t="str">
        <f>tbl_Facturas[[#This Row],[Factura]] &amp; "|" &amp; tbl_Facturas[[#This Row],[Proyecto OK]] &amp; "|" &amp; TEXT(tbl_Facturas[[#This Row],[Horas o Viaje]],"0.00") &amp; "|" &amp; TEXT(tbl_Facturas[[#This Row],[Costo unitario]],"0.00")</f>
        <v>2698|CDOT S-403|8.50|115.00</v>
      </c>
      <c r="C3327">
        <v>2698</v>
      </c>
      <c r="D3327">
        <v>28</v>
      </c>
      <c r="E3327" t="s">
        <v>5309</v>
      </c>
      <c r="G3327" t="s">
        <v>1285</v>
      </c>
      <c r="H3327" t="s">
        <v>3413</v>
      </c>
      <c r="I3327" s="134" t="s">
        <v>5311</v>
      </c>
      <c r="J3327" t="s">
        <v>2841</v>
      </c>
      <c r="K3327" s="135" t="s">
        <v>2841</v>
      </c>
      <c r="P3327">
        <v>8.5</v>
      </c>
      <c r="Q3327">
        <v>115</v>
      </c>
      <c r="R3327">
        <v>977.5</v>
      </c>
      <c r="S3327">
        <f>IFERROR(_xlfn.XLOOKUP(tbl_Facturas[[#This Row],[Key_Fact]],tbl_Manifiestos[Key_Manif],tbl_Manifiestos[Pagado a Broker],0),0)</f>
        <v>0</v>
      </c>
      <c r="T3327">
        <v>2412920.269999994</v>
      </c>
    </row>
    <row r="3328" spans="1:20" x14ac:dyDescent="0.25">
      <c r="A3328" t="s">
        <v>5842</v>
      </c>
      <c r="B3328" t="str">
        <f>tbl_Facturas[[#This Row],[Factura]] &amp; "|" &amp; tbl_Facturas[[#This Row],[Proyecto OK]] &amp; "|" &amp; TEXT(tbl_Facturas[[#This Row],[Horas o Viaje]],"0.00") &amp; "|" &amp; TEXT(tbl_Facturas[[#This Row],[Costo unitario]],"0.00")</f>
        <v>2698|CDOT S-403|8.00|115.00</v>
      </c>
      <c r="C3328">
        <v>2698</v>
      </c>
      <c r="D3328">
        <v>356</v>
      </c>
      <c r="E3328" t="s">
        <v>27</v>
      </c>
      <c r="G3328" t="s">
        <v>122</v>
      </c>
      <c r="H3328" t="s">
        <v>3414</v>
      </c>
      <c r="I3328" s="134" t="s">
        <v>5311</v>
      </c>
      <c r="J3328" t="s">
        <v>2841</v>
      </c>
      <c r="K3328" s="135" t="s">
        <v>2841</v>
      </c>
      <c r="P3328">
        <v>8</v>
      </c>
      <c r="Q3328">
        <v>115</v>
      </c>
      <c r="R3328">
        <v>920</v>
      </c>
      <c r="S3328">
        <f>IFERROR(_xlfn.XLOOKUP(tbl_Facturas[[#This Row],[Key_Fact]],tbl_Manifiestos[Key_Manif],tbl_Manifiestos[Pagado a Broker],0),0)</f>
        <v>855.6</v>
      </c>
      <c r="T3328">
        <v>2413840.269999994</v>
      </c>
    </row>
    <row r="3329" spans="1:20" x14ac:dyDescent="0.25">
      <c r="A3329" t="s">
        <v>5842</v>
      </c>
      <c r="B3329" t="str">
        <f>tbl_Facturas[[#This Row],[Factura]] &amp; "|" &amp; tbl_Facturas[[#This Row],[Proyecto OK]] &amp; "|" &amp; TEXT(tbl_Facturas[[#This Row],[Horas o Viaje]],"0.00") &amp; "|" &amp; TEXT(tbl_Facturas[[#This Row],[Costo unitario]],"0.00")</f>
        <v>2698|CDOT S-403|7.50|115.00</v>
      </c>
      <c r="C3329">
        <v>2698</v>
      </c>
      <c r="D3329">
        <v>28</v>
      </c>
      <c r="E3329" t="s">
        <v>5309</v>
      </c>
      <c r="G3329" t="s">
        <v>1285</v>
      </c>
      <c r="H3329" t="s">
        <v>3415</v>
      </c>
      <c r="I3329" s="134" t="s">
        <v>5311</v>
      </c>
      <c r="J3329" t="s">
        <v>2841</v>
      </c>
      <c r="K3329" s="135" t="s">
        <v>2841</v>
      </c>
      <c r="P3329">
        <v>7.5</v>
      </c>
      <c r="Q3329">
        <v>115</v>
      </c>
      <c r="R3329">
        <v>862.5</v>
      </c>
      <c r="S3329">
        <f>IFERROR(_xlfn.XLOOKUP(tbl_Facturas[[#This Row],[Key_Fact]],tbl_Manifiestos[Key_Manif],tbl_Manifiestos[Pagado a Broker],0),0)</f>
        <v>0</v>
      </c>
      <c r="T3329">
        <v>2414702.769999994</v>
      </c>
    </row>
    <row r="3330" spans="1:20" x14ac:dyDescent="0.25">
      <c r="A3330" t="s">
        <v>5842</v>
      </c>
      <c r="B3330" t="str">
        <f>tbl_Facturas[[#This Row],[Factura]] &amp; "|" &amp; tbl_Facturas[[#This Row],[Proyecto OK]] &amp; "|" &amp; TEXT(tbl_Facturas[[#This Row],[Horas o Viaje]],"0.00") &amp; "|" &amp; TEXT(tbl_Facturas[[#This Row],[Costo unitario]],"0.00")</f>
        <v>2698|CDOT S-403|9.00|115.00</v>
      </c>
      <c r="C3330">
        <v>2698</v>
      </c>
      <c r="D3330">
        <v>325</v>
      </c>
      <c r="E3330" t="s">
        <v>27</v>
      </c>
      <c r="G3330" t="s">
        <v>34</v>
      </c>
      <c r="H3330" t="s">
        <v>3416</v>
      </c>
      <c r="I3330" s="134" t="s">
        <v>5311</v>
      </c>
      <c r="J3330" t="s">
        <v>2841</v>
      </c>
      <c r="K3330" s="135" t="s">
        <v>2841</v>
      </c>
      <c r="P3330">
        <v>9</v>
      </c>
      <c r="Q3330">
        <v>115</v>
      </c>
      <c r="R3330">
        <v>1035</v>
      </c>
      <c r="S3330">
        <f>IFERROR(_xlfn.XLOOKUP(tbl_Facturas[[#This Row],[Key_Fact]],tbl_Manifiestos[Key_Manif],tbl_Manifiestos[Pagado a Broker],0),0)</f>
        <v>962.55000000000007</v>
      </c>
      <c r="T3330">
        <v>2415737.769999994</v>
      </c>
    </row>
    <row r="3331" spans="1:20" x14ac:dyDescent="0.25">
      <c r="A3331" t="s">
        <v>5842</v>
      </c>
      <c r="B3331" t="str">
        <f>tbl_Facturas[[#This Row],[Factura]] &amp; "|" &amp; tbl_Facturas[[#This Row],[Proyecto OK]] &amp; "|" &amp; TEXT(tbl_Facturas[[#This Row],[Horas o Viaje]],"0.00") &amp; "|" &amp; TEXT(tbl_Facturas[[#This Row],[Costo unitario]],"0.00")</f>
        <v>2698|CDOT S-403|10.25|115.00</v>
      </c>
      <c r="C3331">
        <v>2698</v>
      </c>
      <c r="D3331">
        <v>54</v>
      </c>
      <c r="E3331" t="s">
        <v>5305</v>
      </c>
      <c r="G3331" t="s">
        <v>479</v>
      </c>
      <c r="H3331" t="s">
        <v>3417</v>
      </c>
      <c r="I3331" s="134" t="s">
        <v>5311</v>
      </c>
      <c r="J3331" t="s">
        <v>2841</v>
      </c>
      <c r="K3331" s="135" t="s">
        <v>2841</v>
      </c>
      <c r="P3331">
        <v>10.25</v>
      </c>
      <c r="Q3331">
        <v>115</v>
      </c>
      <c r="R3331">
        <v>1178.75</v>
      </c>
      <c r="S3331">
        <f>IFERROR(_xlfn.XLOOKUP(tbl_Facturas[[#This Row],[Key_Fact]],tbl_Manifiestos[Key_Manif],tbl_Manifiestos[Pagado a Broker],0),0)</f>
        <v>0</v>
      </c>
      <c r="T3331">
        <v>2416916.519999994</v>
      </c>
    </row>
    <row r="3332" spans="1:20" x14ac:dyDescent="0.25">
      <c r="A3332" t="s">
        <v>5842</v>
      </c>
      <c r="B3332" t="str">
        <f>tbl_Facturas[[#This Row],[Factura]] &amp; "|" &amp; tbl_Facturas[[#This Row],[Proyecto OK]] &amp; "|" &amp; TEXT(tbl_Facturas[[#This Row],[Horas o Viaje]],"0.00") &amp; "|" &amp; TEXT(tbl_Facturas[[#This Row],[Costo unitario]],"0.00")</f>
        <v>2698|CDOT S-403|9.00|115.00</v>
      </c>
      <c r="C3332">
        <v>2698</v>
      </c>
      <c r="D3332">
        <v>82</v>
      </c>
      <c r="E3332" t="s">
        <v>12</v>
      </c>
      <c r="G3332" t="s">
        <v>792</v>
      </c>
      <c r="H3332" t="s">
        <v>3418</v>
      </c>
      <c r="I3332" s="134" t="s">
        <v>5311</v>
      </c>
      <c r="J3332" t="s">
        <v>2841</v>
      </c>
      <c r="K3332" s="135" t="s">
        <v>2841</v>
      </c>
      <c r="P3332">
        <v>9</v>
      </c>
      <c r="Q3332">
        <v>115</v>
      </c>
      <c r="R3332">
        <v>1035</v>
      </c>
      <c r="S3332">
        <f>IFERROR(_xlfn.XLOOKUP(tbl_Facturas[[#This Row],[Key_Fact]],tbl_Manifiestos[Key_Manif],tbl_Manifiestos[Pagado a Broker],0),0)</f>
        <v>962.55000000000007</v>
      </c>
      <c r="T3332">
        <v>2417951.519999994</v>
      </c>
    </row>
    <row r="3333" spans="1:20" x14ac:dyDescent="0.25">
      <c r="A3333" t="s">
        <v>5842</v>
      </c>
      <c r="B3333" t="str">
        <f>tbl_Facturas[[#This Row],[Factura]] &amp; "|" &amp; tbl_Facturas[[#This Row],[Proyecto OK]] &amp; "|" &amp; TEXT(tbl_Facturas[[#This Row],[Horas o Viaje]],"0.00") &amp; "|" &amp; TEXT(tbl_Facturas[[#This Row],[Costo unitario]],"0.00")</f>
        <v>2699|CDOT S-603|10.00|115.00</v>
      </c>
      <c r="C3333">
        <v>2699</v>
      </c>
      <c r="D3333">
        <v>114</v>
      </c>
      <c r="E3333" t="s">
        <v>27</v>
      </c>
      <c r="G3333" t="s">
        <v>57</v>
      </c>
      <c r="H3333" t="s">
        <v>3419</v>
      </c>
      <c r="I3333" s="134" t="s">
        <v>5311</v>
      </c>
      <c r="J3333" t="s">
        <v>2693</v>
      </c>
      <c r="K3333" s="135" t="s">
        <v>2693</v>
      </c>
      <c r="P3333">
        <v>10</v>
      </c>
      <c r="Q3333">
        <v>115</v>
      </c>
      <c r="R3333">
        <v>1150</v>
      </c>
      <c r="S3333">
        <f>IFERROR(_xlfn.XLOOKUP(tbl_Facturas[[#This Row],[Key_Fact]],tbl_Manifiestos[Key_Manif],tbl_Manifiestos[Pagado a Broker],0),0)</f>
        <v>1069.5</v>
      </c>
      <c r="T3333">
        <v>2419101.519999994</v>
      </c>
    </row>
    <row r="3334" spans="1:20" x14ac:dyDescent="0.25">
      <c r="A3334" t="s">
        <v>5842</v>
      </c>
      <c r="B3334" t="str">
        <f>tbl_Facturas[[#This Row],[Factura]] &amp; "|" &amp; tbl_Facturas[[#This Row],[Proyecto OK]] &amp; "|" &amp; TEXT(tbl_Facturas[[#This Row],[Horas o Viaje]],"0.00") &amp; "|" &amp; TEXT(tbl_Facturas[[#This Row],[Costo unitario]],"0.00")</f>
        <v>2699|CDOT S-603|10.00|115.00</v>
      </c>
      <c r="C3334">
        <v>2699</v>
      </c>
      <c r="D3334">
        <v>58</v>
      </c>
      <c r="E3334" t="s">
        <v>12</v>
      </c>
      <c r="G3334" t="s">
        <v>539</v>
      </c>
      <c r="H3334" t="s">
        <v>3420</v>
      </c>
      <c r="I3334" s="134" t="s">
        <v>5311</v>
      </c>
      <c r="J3334" t="s">
        <v>2693</v>
      </c>
      <c r="K3334" s="135" t="s">
        <v>2693</v>
      </c>
      <c r="P3334">
        <v>10</v>
      </c>
      <c r="Q3334">
        <v>115</v>
      </c>
      <c r="R3334">
        <v>1150</v>
      </c>
      <c r="S3334">
        <f>IFERROR(_xlfn.XLOOKUP(tbl_Facturas[[#This Row],[Key_Fact]],tbl_Manifiestos[Key_Manif],tbl_Manifiestos[Pagado a Broker],0),0)</f>
        <v>1069.5</v>
      </c>
      <c r="T3334">
        <v>2420251.519999994</v>
      </c>
    </row>
    <row r="3335" spans="1:20" x14ac:dyDescent="0.25">
      <c r="A3335" t="s">
        <v>5842</v>
      </c>
      <c r="B3335" t="str">
        <f>tbl_Facturas[[#This Row],[Factura]] &amp; "|" &amp; tbl_Facturas[[#This Row],[Proyecto OK]] &amp; "|" &amp; TEXT(tbl_Facturas[[#This Row],[Horas o Viaje]],"0.00") &amp; "|" &amp; TEXT(tbl_Facturas[[#This Row],[Costo unitario]],"0.00")</f>
        <v>2699|CDOT S-603|9.00|115.00</v>
      </c>
      <c r="C3335">
        <v>2699</v>
      </c>
      <c r="D3335">
        <v>661</v>
      </c>
      <c r="E3335" t="s">
        <v>5309</v>
      </c>
      <c r="G3335" t="s">
        <v>649</v>
      </c>
      <c r="H3335" t="s">
        <v>3421</v>
      </c>
      <c r="I3335" s="134" t="s">
        <v>5311</v>
      </c>
      <c r="J3335" t="s">
        <v>2693</v>
      </c>
      <c r="K3335" s="135" t="s">
        <v>2693</v>
      </c>
      <c r="P3335">
        <v>9</v>
      </c>
      <c r="Q3335">
        <v>115</v>
      </c>
      <c r="R3335">
        <v>1035</v>
      </c>
      <c r="S3335">
        <f>IFERROR(_xlfn.XLOOKUP(tbl_Facturas[[#This Row],[Key_Fact]],tbl_Manifiestos[Key_Manif],tbl_Manifiestos[Pagado a Broker],0),0)</f>
        <v>962.55000000000007</v>
      </c>
      <c r="T3335">
        <v>2421286.519999994</v>
      </c>
    </row>
    <row r="3336" spans="1:20" x14ac:dyDescent="0.25">
      <c r="A3336" t="s">
        <v>5842</v>
      </c>
      <c r="B3336" t="str">
        <f>tbl_Facturas[[#This Row],[Factura]] &amp; "|" &amp; tbl_Facturas[[#This Row],[Proyecto OK]] &amp; "|" &amp; TEXT(tbl_Facturas[[#This Row],[Horas o Viaje]],"0.00") &amp; "|" &amp; TEXT(tbl_Facturas[[#This Row],[Costo unitario]],"0.00")</f>
        <v>2699|CDOT S-603|8.75|115.00</v>
      </c>
      <c r="C3336">
        <v>2699</v>
      </c>
      <c r="D3336">
        <v>302</v>
      </c>
      <c r="E3336" t="s">
        <v>1264</v>
      </c>
      <c r="G3336" t="s">
        <v>2453</v>
      </c>
      <c r="H3336" t="s">
        <v>3422</v>
      </c>
      <c r="I3336" s="134" t="s">
        <v>5311</v>
      </c>
      <c r="J3336" t="s">
        <v>2693</v>
      </c>
      <c r="K3336" s="135" t="s">
        <v>2693</v>
      </c>
      <c r="P3336">
        <v>8.75</v>
      </c>
      <c r="Q3336">
        <v>115</v>
      </c>
      <c r="R3336">
        <v>1006.25</v>
      </c>
      <c r="S3336">
        <f>IFERROR(_xlfn.XLOOKUP(tbl_Facturas[[#This Row],[Key_Fact]],tbl_Manifiestos[Key_Manif],tbl_Manifiestos[Pagado a Broker],0),0)</f>
        <v>0</v>
      </c>
      <c r="T3336">
        <v>2422292.769999994</v>
      </c>
    </row>
    <row r="3337" spans="1:20" x14ac:dyDescent="0.25">
      <c r="A3337" t="s">
        <v>5842</v>
      </c>
      <c r="B3337" t="str">
        <f>tbl_Facturas[[#This Row],[Factura]] &amp; "|" &amp; tbl_Facturas[[#This Row],[Proyecto OK]] &amp; "|" &amp; TEXT(tbl_Facturas[[#This Row],[Horas o Viaje]],"0.00") &amp; "|" &amp; TEXT(tbl_Facturas[[#This Row],[Costo unitario]],"0.00")</f>
        <v>2699|CDOT S-603|9.00|115.00</v>
      </c>
      <c r="C3337">
        <v>2699</v>
      </c>
      <c r="D3337">
        <v>58</v>
      </c>
      <c r="E3337" t="s">
        <v>12</v>
      </c>
      <c r="G3337" t="s">
        <v>539</v>
      </c>
      <c r="H3337" t="s">
        <v>3423</v>
      </c>
      <c r="I3337" s="134" t="s">
        <v>5311</v>
      </c>
      <c r="J3337" t="s">
        <v>2693</v>
      </c>
      <c r="K3337" s="135" t="s">
        <v>2693</v>
      </c>
      <c r="P3337">
        <v>9</v>
      </c>
      <c r="Q3337">
        <v>115</v>
      </c>
      <c r="R3337">
        <v>1035</v>
      </c>
      <c r="S3337">
        <f>IFERROR(_xlfn.XLOOKUP(tbl_Facturas[[#This Row],[Key_Fact]],tbl_Manifiestos[Key_Manif],tbl_Manifiestos[Pagado a Broker],0),0)</f>
        <v>962.55000000000007</v>
      </c>
      <c r="T3337">
        <v>2423327.769999994</v>
      </c>
    </row>
    <row r="3338" spans="1:20" x14ac:dyDescent="0.25">
      <c r="A3338" t="s">
        <v>5842</v>
      </c>
      <c r="B3338" t="str">
        <f>tbl_Facturas[[#This Row],[Factura]] &amp; "|" &amp; tbl_Facturas[[#This Row],[Proyecto OK]] &amp; "|" &amp; TEXT(tbl_Facturas[[#This Row],[Horas o Viaje]],"0.00") &amp; "|" &amp; TEXT(tbl_Facturas[[#This Row],[Costo unitario]],"0.00")</f>
        <v>2699|CDOT S-603|10.50|115.00</v>
      </c>
      <c r="C3338">
        <v>2699</v>
      </c>
      <c r="D3338">
        <v>58</v>
      </c>
      <c r="E3338" t="s">
        <v>12</v>
      </c>
      <c r="G3338" t="s">
        <v>539</v>
      </c>
      <c r="H3338" t="s">
        <v>3424</v>
      </c>
      <c r="I3338" s="134" t="s">
        <v>5311</v>
      </c>
      <c r="J3338" t="s">
        <v>2693</v>
      </c>
      <c r="K3338" s="135" t="s">
        <v>2693</v>
      </c>
      <c r="P3338">
        <v>10.5</v>
      </c>
      <c r="Q3338">
        <v>115</v>
      </c>
      <c r="R3338">
        <v>1207.5</v>
      </c>
      <c r="S3338">
        <f>IFERROR(_xlfn.XLOOKUP(tbl_Facturas[[#This Row],[Key_Fact]],tbl_Manifiestos[Key_Manif],tbl_Manifiestos[Pagado a Broker],0),0)</f>
        <v>1122.9750000000001</v>
      </c>
      <c r="T3338">
        <v>2424535.269999994</v>
      </c>
    </row>
    <row r="3339" spans="1:20" x14ac:dyDescent="0.25">
      <c r="A3339" t="s">
        <v>5842</v>
      </c>
      <c r="B3339" t="str">
        <f>tbl_Facturas[[#This Row],[Factura]] &amp; "|" &amp; tbl_Facturas[[#This Row],[Proyecto OK]] &amp; "|" &amp; TEXT(tbl_Facturas[[#This Row],[Horas o Viaje]],"0.00") &amp; "|" &amp; TEXT(tbl_Facturas[[#This Row],[Costo unitario]],"0.00")</f>
        <v>2699|CDOT S-603|8.50|115.00</v>
      </c>
      <c r="C3339">
        <v>2699</v>
      </c>
      <c r="D3339">
        <v>58</v>
      </c>
      <c r="E3339" t="s">
        <v>12</v>
      </c>
      <c r="G3339" t="s">
        <v>539</v>
      </c>
      <c r="H3339" t="s">
        <v>3425</v>
      </c>
      <c r="I3339" s="134" t="s">
        <v>5311</v>
      </c>
      <c r="J3339" t="s">
        <v>2693</v>
      </c>
      <c r="K3339" s="135" t="s">
        <v>2693</v>
      </c>
      <c r="P3339">
        <v>8.5</v>
      </c>
      <c r="Q3339">
        <v>115</v>
      </c>
      <c r="R3339">
        <v>977.5</v>
      </c>
      <c r="S3339">
        <f>IFERROR(_xlfn.XLOOKUP(tbl_Facturas[[#This Row],[Key_Fact]],tbl_Manifiestos[Key_Manif],tbl_Manifiestos[Pagado a Broker],0),0)</f>
        <v>909.07500000000005</v>
      </c>
      <c r="T3339">
        <v>2425512.769999994</v>
      </c>
    </row>
    <row r="3340" spans="1:20" x14ac:dyDescent="0.25">
      <c r="A3340" t="s">
        <v>5842</v>
      </c>
      <c r="B3340" t="str">
        <f>tbl_Facturas[[#This Row],[Factura]] &amp; "|" &amp; tbl_Facturas[[#This Row],[Proyecto OK]] &amp; "|" &amp; TEXT(tbl_Facturas[[#This Row],[Horas o Viaje]],"0.00") &amp; "|" &amp; TEXT(tbl_Facturas[[#This Row],[Costo unitario]],"0.00")</f>
        <v>2699|CDOT S-603|7.75|115.00</v>
      </c>
      <c r="C3340">
        <v>2699</v>
      </c>
      <c r="D3340">
        <v>325</v>
      </c>
      <c r="E3340" t="s">
        <v>27</v>
      </c>
      <c r="G3340" t="s">
        <v>34</v>
      </c>
      <c r="H3340" t="s">
        <v>3426</v>
      </c>
      <c r="I3340" s="134" t="s">
        <v>5311</v>
      </c>
      <c r="J3340" t="s">
        <v>2693</v>
      </c>
      <c r="K3340" s="135" t="s">
        <v>2693</v>
      </c>
      <c r="P3340">
        <v>7.75</v>
      </c>
      <c r="Q3340">
        <v>115</v>
      </c>
      <c r="R3340">
        <v>891.25</v>
      </c>
      <c r="S3340">
        <f>IFERROR(_xlfn.XLOOKUP(tbl_Facturas[[#This Row],[Key_Fact]],tbl_Manifiestos[Key_Manif],tbl_Manifiestos[Pagado a Broker],0),0)</f>
        <v>828.86250000000007</v>
      </c>
      <c r="T3340">
        <v>2426404.019999994</v>
      </c>
    </row>
    <row r="3341" spans="1:20" x14ac:dyDescent="0.25">
      <c r="A3341" t="s">
        <v>5842</v>
      </c>
      <c r="B3341" t="str">
        <f>tbl_Facturas[[#This Row],[Factura]] &amp; "|" &amp; tbl_Facturas[[#This Row],[Proyecto OK]] &amp; "|" &amp; TEXT(tbl_Facturas[[#This Row],[Horas o Viaje]],"0.00") &amp; "|" &amp; TEXT(tbl_Facturas[[#This Row],[Costo unitario]],"0.00")</f>
        <v>2700|Metra New Auburn|60.77|12.25</v>
      </c>
      <c r="C3341">
        <v>2700</v>
      </c>
      <c r="D3341">
        <v>19</v>
      </c>
      <c r="E3341" t="s">
        <v>12</v>
      </c>
      <c r="G3341" t="s">
        <v>24</v>
      </c>
      <c r="H3341" t="s">
        <v>3427</v>
      </c>
      <c r="I3341" s="134" t="s">
        <v>5330</v>
      </c>
      <c r="J3341" t="s">
        <v>894</v>
      </c>
      <c r="K3341" s="135" t="s">
        <v>5360</v>
      </c>
      <c r="L3341">
        <v>2128</v>
      </c>
      <c r="M3341" t="s">
        <v>911</v>
      </c>
      <c r="O3341" t="s">
        <v>1979</v>
      </c>
      <c r="P3341">
        <v>60.77</v>
      </c>
      <c r="Q3341">
        <v>12.25</v>
      </c>
      <c r="R3341">
        <v>744.43</v>
      </c>
      <c r="S3341">
        <f>IFERROR(_xlfn.XLOOKUP(tbl_Facturas[[#This Row],[Key_Fact]],tbl_Manifiestos[Key_Manif],tbl_Manifiestos[Pagado a Broker],0),0)</f>
        <v>0</v>
      </c>
      <c r="T3341">
        <v>2427148.4499999951</v>
      </c>
    </row>
    <row r="3342" spans="1:20" x14ac:dyDescent="0.25">
      <c r="A3342" t="s">
        <v>5842</v>
      </c>
      <c r="B3342" t="str">
        <f>tbl_Facturas[[#This Row],[Factura]] &amp; "|" &amp; tbl_Facturas[[#This Row],[Proyecto OK]] &amp; "|" &amp; TEXT(tbl_Facturas[[#This Row],[Horas o Viaje]],"0.00") &amp; "|" &amp; TEXT(tbl_Facturas[[#This Row],[Costo unitario]],"0.00")</f>
        <v>2700|Metra New Auburn|5.00|180.00</v>
      </c>
      <c r="C3342">
        <v>2700</v>
      </c>
      <c r="D3342">
        <v>19</v>
      </c>
      <c r="E3342" t="s">
        <v>12</v>
      </c>
      <c r="G3342" t="s">
        <v>24</v>
      </c>
      <c r="H3342" t="s">
        <v>3428</v>
      </c>
      <c r="I3342" s="134" t="s">
        <v>5330</v>
      </c>
      <c r="J3342" t="s">
        <v>894</v>
      </c>
      <c r="K3342" s="135" t="s">
        <v>5360</v>
      </c>
      <c r="L3342">
        <v>2128</v>
      </c>
      <c r="M3342" t="s">
        <v>3126</v>
      </c>
      <c r="P3342">
        <v>5</v>
      </c>
      <c r="Q3342">
        <v>180</v>
      </c>
      <c r="R3342">
        <v>900</v>
      </c>
      <c r="S3342">
        <f>IFERROR(_xlfn.XLOOKUP(tbl_Facturas[[#This Row],[Key_Fact]],tbl_Manifiestos[Key_Manif],tbl_Manifiestos[Pagado a Broker],0),0)</f>
        <v>837</v>
      </c>
      <c r="T3342">
        <v>2428048.4499999951</v>
      </c>
    </row>
    <row r="3343" spans="1:20" x14ac:dyDescent="0.25">
      <c r="A3343" t="s">
        <v>5842</v>
      </c>
      <c r="B3343" t="str">
        <f>tbl_Facturas[[#This Row],[Factura]] &amp; "|" &amp; tbl_Facturas[[#This Row],[Proyecto OK]] &amp; "|" &amp; TEXT(tbl_Facturas[[#This Row],[Horas o Viaje]],"0.00") &amp; "|" &amp; TEXT(tbl_Facturas[[#This Row],[Costo unitario]],"0.00")</f>
        <v>2700|Metra New Auburn|5.00|180.00</v>
      </c>
      <c r="C3343">
        <v>2700</v>
      </c>
      <c r="D3343">
        <v>19</v>
      </c>
      <c r="E3343" t="s">
        <v>12</v>
      </c>
      <c r="G3343" t="s">
        <v>24</v>
      </c>
      <c r="H3343" t="s">
        <v>3429</v>
      </c>
      <c r="I3343" s="134" t="s">
        <v>5330</v>
      </c>
      <c r="J3343" t="s">
        <v>894</v>
      </c>
      <c r="K3343" s="135" t="s">
        <v>5360</v>
      </c>
      <c r="L3343">
        <v>2128</v>
      </c>
      <c r="M3343" t="s">
        <v>3126</v>
      </c>
      <c r="P3343">
        <v>5</v>
      </c>
      <c r="Q3343">
        <v>180</v>
      </c>
      <c r="R3343">
        <v>900</v>
      </c>
      <c r="S3343">
        <f>IFERROR(_xlfn.XLOOKUP(tbl_Facturas[[#This Row],[Key_Fact]],tbl_Manifiestos[Key_Manif],tbl_Manifiestos[Pagado a Broker],0),0)</f>
        <v>837</v>
      </c>
      <c r="T3343">
        <v>2428948.4499999951</v>
      </c>
    </row>
    <row r="3344" spans="1:20" x14ac:dyDescent="0.25">
      <c r="A3344" t="s">
        <v>5842</v>
      </c>
      <c r="B3344" t="str">
        <f>tbl_Facturas[[#This Row],[Factura]] &amp; "|" &amp; tbl_Facturas[[#This Row],[Proyecto OK]] &amp; "|" &amp; TEXT(tbl_Facturas[[#This Row],[Horas o Viaje]],"0.00") &amp; "|" &amp; TEXT(tbl_Facturas[[#This Row],[Costo unitario]],"0.00")</f>
        <v>2700|Metra New Auburn|19.53|12.25</v>
      </c>
      <c r="C3344">
        <v>2700</v>
      </c>
      <c r="D3344">
        <v>19</v>
      </c>
      <c r="E3344" t="s">
        <v>12</v>
      </c>
      <c r="G3344" t="s">
        <v>24</v>
      </c>
      <c r="H3344" t="s">
        <v>3430</v>
      </c>
      <c r="I3344" s="134" t="s">
        <v>5330</v>
      </c>
      <c r="J3344" t="s">
        <v>894</v>
      </c>
      <c r="K3344" s="135" t="s">
        <v>5360</v>
      </c>
      <c r="L3344">
        <v>2128</v>
      </c>
      <c r="M3344" t="s">
        <v>911</v>
      </c>
      <c r="O3344" t="s">
        <v>1979</v>
      </c>
      <c r="P3344">
        <v>19.53</v>
      </c>
      <c r="Q3344">
        <v>12.25</v>
      </c>
      <c r="R3344">
        <v>239.24</v>
      </c>
      <c r="S3344">
        <f>IFERROR(_xlfn.XLOOKUP(tbl_Facturas[[#This Row],[Key_Fact]],tbl_Manifiestos[Key_Manif],tbl_Manifiestos[Pagado a Broker],0),0)</f>
        <v>0</v>
      </c>
      <c r="T3344">
        <v>2429187.6899999948</v>
      </c>
    </row>
    <row r="3345" spans="1:20" x14ac:dyDescent="0.25">
      <c r="A3345" t="s">
        <v>5842</v>
      </c>
      <c r="B3345" t="str">
        <f>tbl_Facturas[[#This Row],[Factura]] &amp; "|" &amp; tbl_Facturas[[#This Row],[Proyecto OK]] &amp; "|" &amp; TEXT(tbl_Facturas[[#This Row],[Horas o Viaje]],"0.00") &amp; "|" &amp; TEXT(tbl_Facturas[[#This Row],[Costo unitario]],"0.00")</f>
        <v>2700|Metra New Auburn|8.00|130.00</v>
      </c>
      <c r="C3345">
        <v>2700</v>
      </c>
      <c r="D3345">
        <v>4</v>
      </c>
      <c r="E3345" t="s">
        <v>1875</v>
      </c>
      <c r="G3345" t="s">
        <v>1054</v>
      </c>
      <c r="H3345" t="s">
        <v>3431</v>
      </c>
      <c r="I3345" s="134" t="s">
        <v>5330</v>
      </c>
      <c r="J3345" t="s">
        <v>894</v>
      </c>
      <c r="K3345" s="135" t="s">
        <v>5360</v>
      </c>
      <c r="L3345">
        <v>2128</v>
      </c>
      <c r="M3345" t="s">
        <v>911</v>
      </c>
      <c r="P3345">
        <v>8</v>
      </c>
      <c r="Q3345">
        <v>130</v>
      </c>
      <c r="R3345">
        <v>1040</v>
      </c>
      <c r="S3345">
        <f>IFERROR(_xlfn.XLOOKUP(tbl_Facturas[[#This Row],[Key_Fact]],tbl_Manifiestos[Key_Manif],tbl_Manifiestos[Pagado a Broker],0),0)</f>
        <v>0</v>
      </c>
      <c r="T3345">
        <v>2430227.6899999948</v>
      </c>
    </row>
    <row r="3346" spans="1:20" x14ac:dyDescent="0.25">
      <c r="A3346" t="s">
        <v>5842</v>
      </c>
      <c r="B3346" t="str">
        <f>tbl_Facturas[[#This Row],[Factura]] &amp; "|" &amp; tbl_Facturas[[#This Row],[Proyecto OK]] &amp; "|" &amp; TEXT(tbl_Facturas[[#This Row],[Horas o Viaje]],"0.00") &amp; "|" &amp; TEXT(tbl_Facturas[[#This Row],[Costo unitario]],"0.00")</f>
        <v>2700|Metra New Auburn|19.35|12.25</v>
      </c>
      <c r="C3346">
        <v>2700</v>
      </c>
      <c r="D3346">
        <v>19</v>
      </c>
      <c r="E3346" t="s">
        <v>12</v>
      </c>
      <c r="G3346" t="s">
        <v>24</v>
      </c>
      <c r="H3346" t="s">
        <v>3432</v>
      </c>
      <c r="I3346" s="134" t="s">
        <v>5330</v>
      </c>
      <c r="J3346" t="s">
        <v>894</v>
      </c>
      <c r="K3346" s="135" t="s">
        <v>5360</v>
      </c>
      <c r="L3346">
        <v>2128</v>
      </c>
      <c r="M3346" t="s">
        <v>911</v>
      </c>
      <c r="O3346" t="s">
        <v>1979</v>
      </c>
      <c r="P3346">
        <v>19.350000000000001</v>
      </c>
      <c r="Q3346">
        <v>12.25</v>
      </c>
      <c r="R3346">
        <v>237.04</v>
      </c>
      <c r="S3346">
        <f>IFERROR(_xlfn.XLOOKUP(tbl_Facturas[[#This Row],[Key_Fact]],tbl_Manifiestos[Key_Manif],tbl_Manifiestos[Pagado a Broker],0),0)</f>
        <v>0</v>
      </c>
      <c r="T3346">
        <v>2430464.7299999949</v>
      </c>
    </row>
    <row r="3347" spans="1:20" x14ac:dyDescent="0.25">
      <c r="A3347" t="s">
        <v>5842</v>
      </c>
      <c r="B3347" t="str">
        <f>tbl_Facturas[[#This Row],[Factura]] &amp; "|" &amp; tbl_Facturas[[#This Row],[Proyecto OK]] &amp; "|" &amp; TEXT(tbl_Facturas[[#This Row],[Horas o Viaje]],"0.00") &amp; "|" &amp; TEXT(tbl_Facturas[[#This Row],[Costo unitario]],"0.00")</f>
        <v>2700|Metra New Auburn|1.00|300.00</v>
      </c>
      <c r="C3347">
        <v>2700</v>
      </c>
      <c r="D3347">
        <v>19</v>
      </c>
      <c r="E3347" t="s">
        <v>12</v>
      </c>
      <c r="G3347" t="s">
        <v>24</v>
      </c>
      <c r="H3347" t="s">
        <v>3433</v>
      </c>
      <c r="I3347" s="134" t="s">
        <v>5330</v>
      </c>
      <c r="J3347" t="s">
        <v>894</v>
      </c>
      <c r="K3347" s="135" t="s">
        <v>5360</v>
      </c>
      <c r="L3347">
        <v>2128</v>
      </c>
      <c r="M3347" t="s">
        <v>895</v>
      </c>
      <c r="P3347">
        <v>1</v>
      </c>
      <c r="Q3347">
        <v>300</v>
      </c>
      <c r="R3347">
        <v>300</v>
      </c>
      <c r="S3347">
        <f>IFERROR(_xlfn.XLOOKUP(tbl_Facturas[[#This Row],[Key_Fact]],tbl_Manifiestos[Key_Manif],tbl_Manifiestos[Pagado a Broker],0),0)</f>
        <v>279</v>
      </c>
      <c r="T3347">
        <v>2430764.7299999949</v>
      </c>
    </row>
    <row r="3348" spans="1:20" x14ac:dyDescent="0.25">
      <c r="A3348" t="s">
        <v>5842</v>
      </c>
      <c r="B3348" t="str">
        <f>tbl_Facturas[[#This Row],[Factura]] &amp; "|" &amp; tbl_Facturas[[#This Row],[Proyecto OK]] &amp; "|" &amp; TEXT(tbl_Facturas[[#This Row],[Horas o Viaje]],"0.00") &amp; "|" &amp; TEXT(tbl_Facturas[[#This Row],[Costo unitario]],"0.00")</f>
        <v>2700|Metra New Auburn|1.00|300.00</v>
      </c>
      <c r="C3348">
        <v>2700</v>
      </c>
      <c r="D3348">
        <v>19</v>
      </c>
      <c r="E3348" t="s">
        <v>12</v>
      </c>
      <c r="G3348" t="s">
        <v>24</v>
      </c>
      <c r="H3348" t="s">
        <v>3434</v>
      </c>
      <c r="I3348" s="134" t="s">
        <v>5330</v>
      </c>
      <c r="J3348" t="s">
        <v>894</v>
      </c>
      <c r="K3348" s="135" t="s">
        <v>5360</v>
      </c>
      <c r="L3348">
        <v>2128</v>
      </c>
      <c r="M3348" t="s">
        <v>895</v>
      </c>
      <c r="P3348">
        <v>1</v>
      </c>
      <c r="Q3348">
        <v>300</v>
      </c>
      <c r="R3348">
        <v>300</v>
      </c>
      <c r="S3348">
        <f>IFERROR(_xlfn.XLOOKUP(tbl_Facturas[[#This Row],[Key_Fact]],tbl_Manifiestos[Key_Manif],tbl_Manifiestos[Pagado a Broker],0),0)</f>
        <v>279</v>
      </c>
      <c r="T3348">
        <v>2431064.7299999949</v>
      </c>
    </row>
    <row r="3349" spans="1:20" x14ac:dyDescent="0.25">
      <c r="A3349" t="s">
        <v>5842</v>
      </c>
      <c r="B3349" t="str">
        <f>tbl_Facturas[[#This Row],[Factura]] &amp; "|" &amp; tbl_Facturas[[#This Row],[Proyecto OK]] &amp; "|" &amp; TEXT(tbl_Facturas[[#This Row],[Horas o Viaje]],"0.00") &amp; "|" &amp; TEXT(tbl_Facturas[[#This Row],[Costo unitario]],"0.00")</f>
        <v>2700|Metra New Auburn|1.00|300.00</v>
      </c>
      <c r="C3349">
        <v>2700</v>
      </c>
      <c r="D3349">
        <v>19</v>
      </c>
      <c r="E3349" t="s">
        <v>12</v>
      </c>
      <c r="G3349" t="s">
        <v>24</v>
      </c>
      <c r="H3349" t="s">
        <v>3435</v>
      </c>
      <c r="I3349" s="134" t="s">
        <v>5330</v>
      </c>
      <c r="J3349" t="s">
        <v>894</v>
      </c>
      <c r="K3349" s="135" t="s">
        <v>5360</v>
      </c>
      <c r="L3349">
        <v>2128</v>
      </c>
      <c r="M3349" t="s">
        <v>895</v>
      </c>
      <c r="P3349">
        <v>1</v>
      </c>
      <c r="Q3349">
        <v>300</v>
      </c>
      <c r="R3349">
        <v>300</v>
      </c>
      <c r="S3349">
        <f>IFERROR(_xlfn.XLOOKUP(tbl_Facturas[[#This Row],[Key_Fact]],tbl_Manifiestos[Key_Manif],tbl_Manifiestos[Pagado a Broker],0),0)</f>
        <v>279</v>
      </c>
      <c r="T3349">
        <v>2431364.7299999949</v>
      </c>
    </row>
    <row r="3350" spans="1:20" x14ac:dyDescent="0.25">
      <c r="A3350" t="s">
        <v>5842</v>
      </c>
      <c r="B3350" t="str">
        <f>tbl_Facturas[[#This Row],[Factura]] &amp; "|" &amp; tbl_Facturas[[#This Row],[Proyecto OK]] &amp; "|" &amp; TEXT(tbl_Facturas[[#This Row],[Horas o Viaje]],"0.00") &amp; "|" &amp; TEXT(tbl_Facturas[[#This Row],[Costo unitario]],"0.00")</f>
        <v>2700|Metra New Auburn|1.00|300.00</v>
      </c>
      <c r="C3350">
        <v>2700</v>
      </c>
      <c r="D3350">
        <v>19</v>
      </c>
      <c r="E3350" t="s">
        <v>12</v>
      </c>
      <c r="G3350" t="s">
        <v>24</v>
      </c>
      <c r="H3350" t="s">
        <v>3436</v>
      </c>
      <c r="I3350" s="134" t="s">
        <v>5330</v>
      </c>
      <c r="J3350" t="s">
        <v>894</v>
      </c>
      <c r="K3350" s="135" t="s">
        <v>5360</v>
      </c>
      <c r="L3350">
        <v>2128</v>
      </c>
      <c r="M3350" t="s">
        <v>895</v>
      </c>
      <c r="P3350">
        <v>1</v>
      </c>
      <c r="Q3350">
        <v>300</v>
      </c>
      <c r="R3350">
        <v>300</v>
      </c>
      <c r="S3350">
        <f>IFERROR(_xlfn.XLOOKUP(tbl_Facturas[[#This Row],[Key_Fact]],tbl_Manifiestos[Key_Manif],tbl_Manifiestos[Pagado a Broker],0),0)</f>
        <v>279</v>
      </c>
      <c r="T3350">
        <v>2431664.7299999949</v>
      </c>
    </row>
    <row r="3351" spans="1:20" x14ac:dyDescent="0.25">
      <c r="A3351" t="s">
        <v>5842</v>
      </c>
      <c r="B3351" t="str">
        <f>tbl_Facturas[[#This Row],[Factura]] &amp; "|" &amp; tbl_Facturas[[#This Row],[Proyecto OK]] &amp; "|" &amp; TEXT(tbl_Facturas[[#This Row],[Horas o Viaje]],"0.00") &amp; "|" &amp; TEXT(tbl_Facturas[[#This Row],[Costo unitario]],"0.00")</f>
        <v>2700|Metra New Auburn|1.00|300.00</v>
      </c>
      <c r="C3351">
        <v>2700</v>
      </c>
      <c r="D3351">
        <v>325</v>
      </c>
      <c r="E3351" t="s">
        <v>27</v>
      </c>
      <c r="G3351" t="s">
        <v>34</v>
      </c>
      <c r="H3351" t="s">
        <v>3437</v>
      </c>
      <c r="I3351" s="134" t="s">
        <v>5330</v>
      </c>
      <c r="J3351" t="s">
        <v>894</v>
      </c>
      <c r="K3351" s="135" t="s">
        <v>5360</v>
      </c>
      <c r="L3351">
        <v>2128</v>
      </c>
      <c r="M3351" t="s">
        <v>895</v>
      </c>
      <c r="P3351">
        <v>1</v>
      </c>
      <c r="Q3351">
        <v>300</v>
      </c>
      <c r="R3351">
        <v>300</v>
      </c>
      <c r="S3351">
        <f>IFERROR(_xlfn.XLOOKUP(tbl_Facturas[[#This Row],[Key_Fact]],tbl_Manifiestos[Key_Manif],tbl_Manifiestos[Pagado a Broker],0),0)</f>
        <v>279</v>
      </c>
      <c r="T3351">
        <v>2431964.7299999949</v>
      </c>
    </row>
    <row r="3352" spans="1:20" x14ac:dyDescent="0.25">
      <c r="A3352" t="s">
        <v>5842</v>
      </c>
      <c r="B3352" t="str">
        <f>tbl_Facturas[[#This Row],[Factura]] &amp; "|" &amp; tbl_Facturas[[#This Row],[Proyecto OK]] &amp; "|" &amp; TEXT(tbl_Facturas[[#This Row],[Horas o Viaje]],"0.00") &amp; "|" &amp; TEXT(tbl_Facturas[[#This Row],[Costo unitario]],"0.00")</f>
        <v>2700|Metra New Auburn|60.34|12.25</v>
      </c>
      <c r="C3352">
        <v>2700</v>
      </c>
      <c r="D3352">
        <v>325</v>
      </c>
      <c r="E3352" t="s">
        <v>27</v>
      </c>
      <c r="G3352" t="s">
        <v>34</v>
      </c>
      <c r="H3352" t="s">
        <v>3438</v>
      </c>
      <c r="I3352" s="134" t="s">
        <v>5330</v>
      </c>
      <c r="J3352" t="s">
        <v>894</v>
      </c>
      <c r="K3352" s="135" t="s">
        <v>5360</v>
      </c>
      <c r="L3352">
        <v>2128</v>
      </c>
      <c r="M3352" t="s">
        <v>911</v>
      </c>
      <c r="O3352" t="s">
        <v>1979</v>
      </c>
      <c r="P3352">
        <v>60.34</v>
      </c>
      <c r="Q3352">
        <v>12.25</v>
      </c>
      <c r="R3352">
        <v>739.17</v>
      </c>
      <c r="S3352">
        <f>IFERROR(_xlfn.XLOOKUP(tbl_Facturas[[#This Row],[Key_Fact]],tbl_Manifiestos[Key_Manif],tbl_Manifiestos[Pagado a Broker],0),0)</f>
        <v>0</v>
      </c>
      <c r="T3352">
        <v>2432703.8999999948</v>
      </c>
    </row>
    <row r="3353" spans="1:20" x14ac:dyDescent="0.25">
      <c r="A3353" t="s">
        <v>5842</v>
      </c>
      <c r="B3353" t="str">
        <f>tbl_Facturas[[#This Row],[Factura]] &amp; "|" &amp; tbl_Facturas[[#This Row],[Proyecto OK]] &amp; "|" &amp; TEXT(tbl_Facturas[[#This Row],[Horas o Viaje]],"0.00") &amp; "|" &amp; TEXT(tbl_Facturas[[#This Row],[Costo unitario]],"0.00")</f>
        <v>2700|Metra New Auburn|1.00|300.00</v>
      </c>
      <c r="C3353">
        <v>2700</v>
      </c>
      <c r="D3353">
        <v>325</v>
      </c>
      <c r="E3353" t="s">
        <v>27</v>
      </c>
      <c r="G3353" t="s">
        <v>34</v>
      </c>
      <c r="H3353" t="s">
        <v>3439</v>
      </c>
      <c r="I3353" s="134" t="s">
        <v>5330</v>
      </c>
      <c r="J3353" t="s">
        <v>894</v>
      </c>
      <c r="K3353" s="135" t="s">
        <v>5360</v>
      </c>
      <c r="L3353">
        <v>2128</v>
      </c>
      <c r="M3353" t="s">
        <v>895</v>
      </c>
      <c r="P3353">
        <v>1</v>
      </c>
      <c r="Q3353">
        <v>300</v>
      </c>
      <c r="R3353">
        <v>300</v>
      </c>
      <c r="S3353">
        <f>IFERROR(_xlfn.XLOOKUP(tbl_Facturas[[#This Row],[Key_Fact]],tbl_Manifiestos[Key_Manif],tbl_Manifiestos[Pagado a Broker],0),0)</f>
        <v>279</v>
      </c>
      <c r="T3353">
        <v>2433003.8999999948</v>
      </c>
    </row>
    <row r="3354" spans="1:20" x14ac:dyDescent="0.25">
      <c r="A3354" t="s">
        <v>5842</v>
      </c>
      <c r="B3354" t="str">
        <f>tbl_Facturas[[#This Row],[Factura]] &amp; "|" &amp; tbl_Facturas[[#This Row],[Proyecto OK]] &amp; "|" &amp; TEXT(tbl_Facturas[[#This Row],[Horas o Viaje]],"0.00") &amp; "|" &amp; TEXT(tbl_Facturas[[#This Row],[Costo unitario]],"0.00")</f>
        <v>2700|Metra New Auburn|1.00|300.00</v>
      </c>
      <c r="C3354">
        <v>2700</v>
      </c>
      <c r="D3354">
        <v>325</v>
      </c>
      <c r="E3354" t="s">
        <v>27</v>
      </c>
      <c r="G3354" t="s">
        <v>34</v>
      </c>
      <c r="H3354" t="s">
        <v>3440</v>
      </c>
      <c r="I3354" s="134" t="s">
        <v>5330</v>
      </c>
      <c r="J3354" t="s">
        <v>894</v>
      </c>
      <c r="K3354" s="135" t="s">
        <v>5360</v>
      </c>
      <c r="L3354">
        <v>2128</v>
      </c>
      <c r="M3354" t="s">
        <v>895</v>
      </c>
      <c r="P3354">
        <v>1</v>
      </c>
      <c r="Q3354">
        <v>300</v>
      </c>
      <c r="R3354">
        <v>300</v>
      </c>
      <c r="S3354">
        <f>IFERROR(_xlfn.XLOOKUP(tbl_Facturas[[#This Row],[Key_Fact]],tbl_Manifiestos[Key_Manif],tbl_Manifiestos[Pagado a Broker],0),0)</f>
        <v>279</v>
      </c>
      <c r="T3354">
        <v>2433303.8999999948</v>
      </c>
    </row>
    <row r="3355" spans="1:20" x14ac:dyDescent="0.25">
      <c r="A3355" t="s">
        <v>5842</v>
      </c>
      <c r="B3355" t="str">
        <f>tbl_Facturas[[#This Row],[Factura]] &amp; "|" &amp; tbl_Facturas[[#This Row],[Proyecto OK]] &amp; "|" &amp; TEXT(tbl_Facturas[[#This Row],[Horas o Viaje]],"0.00") &amp; "|" &amp; TEXT(tbl_Facturas[[#This Row],[Costo unitario]],"0.00")</f>
        <v>2700|Metra New Auburn|1.00|300.00</v>
      </c>
      <c r="C3355">
        <v>2700</v>
      </c>
      <c r="D3355">
        <v>325</v>
      </c>
      <c r="E3355" t="s">
        <v>27</v>
      </c>
      <c r="G3355" t="s">
        <v>34</v>
      </c>
      <c r="H3355" t="s">
        <v>3441</v>
      </c>
      <c r="I3355" s="134" t="s">
        <v>5330</v>
      </c>
      <c r="J3355" t="s">
        <v>894</v>
      </c>
      <c r="K3355" s="135" t="s">
        <v>5360</v>
      </c>
      <c r="L3355">
        <v>2128</v>
      </c>
      <c r="M3355" t="s">
        <v>895</v>
      </c>
      <c r="P3355">
        <v>1</v>
      </c>
      <c r="Q3355">
        <v>300</v>
      </c>
      <c r="R3355">
        <v>300</v>
      </c>
      <c r="S3355">
        <f>IFERROR(_xlfn.XLOOKUP(tbl_Facturas[[#This Row],[Key_Fact]],tbl_Manifiestos[Key_Manif],tbl_Manifiestos[Pagado a Broker],0),0)</f>
        <v>279</v>
      </c>
      <c r="T3355">
        <v>2433603.8999999948</v>
      </c>
    </row>
    <row r="3356" spans="1:20" x14ac:dyDescent="0.25">
      <c r="A3356" t="s">
        <v>5842</v>
      </c>
      <c r="B3356" t="str">
        <f>tbl_Facturas[[#This Row],[Factura]] &amp; "|" &amp; tbl_Facturas[[#This Row],[Proyecto OK]] &amp; "|" &amp; TEXT(tbl_Facturas[[#This Row],[Horas o Viaje]],"0.00") &amp; "|" &amp; TEXT(tbl_Facturas[[#This Row],[Costo unitario]],"0.00")</f>
        <v>2700|Metra New Auburn|17.58|15.50</v>
      </c>
      <c r="C3356">
        <v>2700</v>
      </c>
      <c r="D3356">
        <v>19</v>
      </c>
      <c r="E3356" t="s">
        <v>12</v>
      </c>
      <c r="G3356" t="s">
        <v>24</v>
      </c>
      <c r="H3356" t="s">
        <v>3433</v>
      </c>
      <c r="I3356" s="134" t="s">
        <v>5330</v>
      </c>
      <c r="J3356" t="s">
        <v>894</v>
      </c>
      <c r="K3356" s="135" t="s">
        <v>5360</v>
      </c>
      <c r="L3356">
        <v>2128</v>
      </c>
      <c r="M3356" t="s">
        <v>895</v>
      </c>
      <c r="N3356" t="s">
        <v>3442</v>
      </c>
      <c r="O3356" t="s">
        <v>240</v>
      </c>
      <c r="P3356">
        <v>17.579999999999998</v>
      </c>
      <c r="Q3356">
        <v>15.5</v>
      </c>
      <c r="R3356">
        <v>272.49</v>
      </c>
      <c r="S3356">
        <f>IFERROR(_xlfn.XLOOKUP(tbl_Facturas[[#This Row],[Key_Fact]],tbl_Manifiestos[Key_Manif],tbl_Manifiestos[Pagado a Broker],0),0)</f>
        <v>0</v>
      </c>
      <c r="T3356">
        <v>2433876.389999995</v>
      </c>
    </row>
    <row r="3357" spans="1:20" x14ac:dyDescent="0.25">
      <c r="A3357" t="s">
        <v>5842</v>
      </c>
      <c r="B3357" t="str">
        <f>tbl_Facturas[[#This Row],[Factura]] &amp; "|" &amp; tbl_Facturas[[#This Row],[Proyecto OK]] &amp; "|" &amp; TEXT(tbl_Facturas[[#This Row],[Horas o Viaje]],"0.00") &amp; "|" &amp; TEXT(tbl_Facturas[[#This Row],[Costo unitario]],"0.00")</f>
        <v>2700|Metra New Auburn|18.39|15.50</v>
      </c>
      <c r="C3357">
        <v>2700</v>
      </c>
      <c r="D3357">
        <v>19</v>
      </c>
      <c r="E3357" t="s">
        <v>12</v>
      </c>
      <c r="G3357" t="s">
        <v>24</v>
      </c>
      <c r="H3357" t="s">
        <v>3434</v>
      </c>
      <c r="I3357" s="134" t="s">
        <v>5330</v>
      </c>
      <c r="J3357" t="s">
        <v>894</v>
      </c>
      <c r="K3357" s="135" t="s">
        <v>5360</v>
      </c>
      <c r="L3357">
        <v>2128</v>
      </c>
      <c r="M3357" t="s">
        <v>895</v>
      </c>
      <c r="N3357" t="s">
        <v>3443</v>
      </c>
      <c r="O3357" t="s">
        <v>240</v>
      </c>
      <c r="P3357">
        <v>18.39</v>
      </c>
      <c r="Q3357">
        <v>15.5</v>
      </c>
      <c r="R3357">
        <v>285.05</v>
      </c>
      <c r="S3357">
        <f>IFERROR(_xlfn.XLOOKUP(tbl_Facturas[[#This Row],[Key_Fact]],tbl_Manifiestos[Key_Manif],tbl_Manifiestos[Pagado a Broker],0),0)</f>
        <v>0</v>
      </c>
      <c r="T3357">
        <v>2434161.4399999948</v>
      </c>
    </row>
    <row r="3358" spans="1:20" x14ac:dyDescent="0.25">
      <c r="A3358" t="s">
        <v>5842</v>
      </c>
      <c r="B3358" t="str">
        <f>tbl_Facturas[[#This Row],[Factura]] &amp; "|" &amp; tbl_Facturas[[#This Row],[Proyecto OK]] &amp; "|" &amp; TEXT(tbl_Facturas[[#This Row],[Horas o Viaje]],"0.00") &amp; "|" &amp; TEXT(tbl_Facturas[[#This Row],[Costo unitario]],"0.00")</f>
        <v>2700|Metra New Auburn|19.28|15.50</v>
      </c>
      <c r="C3358">
        <v>2700</v>
      </c>
      <c r="D3358">
        <v>19</v>
      </c>
      <c r="E3358" t="s">
        <v>12</v>
      </c>
      <c r="G3358" t="s">
        <v>24</v>
      </c>
      <c r="H3358" t="s">
        <v>3435</v>
      </c>
      <c r="I3358" s="134" t="s">
        <v>5330</v>
      </c>
      <c r="J3358" t="s">
        <v>894</v>
      </c>
      <c r="K3358" s="135" t="s">
        <v>5360</v>
      </c>
      <c r="L3358">
        <v>2128</v>
      </c>
      <c r="M3358" t="s">
        <v>895</v>
      </c>
      <c r="N3358" t="s">
        <v>3444</v>
      </c>
      <c r="O3358" t="s">
        <v>240</v>
      </c>
      <c r="P3358">
        <v>19.28</v>
      </c>
      <c r="Q3358">
        <v>15.5</v>
      </c>
      <c r="R3358">
        <v>298.83999999999997</v>
      </c>
      <c r="S3358">
        <f>IFERROR(_xlfn.XLOOKUP(tbl_Facturas[[#This Row],[Key_Fact]],tbl_Manifiestos[Key_Manif],tbl_Manifiestos[Pagado a Broker],0),0)</f>
        <v>0</v>
      </c>
      <c r="T3358">
        <v>2434460.2799999951</v>
      </c>
    </row>
    <row r="3359" spans="1:20" x14ac:dyDescent="0.25">
      <c r="A3359" t="s">
        <v>5842</v>
      </c>
      <c r="B3359" t="str">
        <f>tbl_Facturas[[#This Row],[Factura]] &amp; "|" &amp; tbl_Facturas[[#This Row],[Proyecto OK]] &amp; "|" &amp; TEXT(tbl_Facturas[[#This Row],[Horas o Viaje]],"0.00") &amp; "|" &amp; TEXT(tbl_Facturas[[#This Row],[Costo unitario]],"0.00")</f>
        <v>2700|Metra New Auburn|18.78|15.50</v>
      </c>
      <c r="C3359">
        <v>2700</v>
      </c>
      <c r="D3359">
        <v>19</v>
      </c>
      <c r="E3359" t="s">
        <v>12</v>
      </c>
      <c r="G3359" t="s">
        <v>24</v>
      </c>
      <c r="H3359" t="s">
        <v>3436</v>
      </c>
      <c r="I3359" s="134" t="s">
        <v>5330</v>
      </c>
      <c r="J3359" t="s">
        <v>894</v>
      </c>
      <c r="K3359" s="135" t="s">
        <v>5360</v>
      </c>
      <c r="L3359">
        <v>2128</v>
      </c>
      <c r="M3359" t="s">
        <v>895</v>
      </c>
      <c r="N3359" t="s">
        <v>3445</v>
      </c>
      <c r="O3359" t="s">
        <v>240</v>
      </c>
      <c r="P3359">
        <v>18.78</v>
      </c>
      <c r="Q3359">
        <v>15.5</v>
      </c>
      <c r="R3359">
        <v>291.08999999999997</v>
      </c>
      <c r="S3359">
        <f>IFERROR(_xlfn.XLOOKUP(tbl_Facturas[[#This Row],[Key_Fact]],tbl_Manifiestos[Key_Manif],tbl_Manifiestos[Pagado a Broker],0),0)</f>
        <v>0</v>
      </c>
      <c r="T3359">
        <v>2434751.369999995</v>
      </c>
    </row>
    <row r="3360" spans="1:20" x14ac:dyDescent="0.25">
      <c r="A3360" t="s">
        <v>5842</v>
      </c>
      <c r="B3360" t="str">
        <f>tbl_Facturas[[#This Row],[Factura]] &amp; "|" &amp; tbl_Facturas[[#This Row],[Proyecto OK]] &amp; "|" &amp; TEXT(tbl_Facturas[[#This Row],[Horas o Viaje]],"0.00") &amp; "|" &amp; TEXT(tbl_Facturas[[#This Row],[Costo unitario]],"0.00")</f>
        <v>2700|Metra New Auburn|18.15|15.50</v>
      </c>
      <c r="C3360">
        <v>2700</v>
      </c>
      <c r="D3360">
        <v>325</v>
      </c>
      <c r="E3360" t="s">
        <v>27</v>
      </c>
      <c r="G3360" t="s">
        <v>34</v>
      </c>
      <c r="H3360" t="s">
        <v>3437</v>
      </c>
      <c r="I3360" s="134" t="s">
        <v>5330</v>
      </c>
      <c r="J3360" t="s">
        <v>894</v>
      </c>
      <c r="K3360" s="135" t="s">
        <v>5360</v>
      </c>
      <c r="L3360">
        <v>2128</v>
      </c>
      <c r="M3360" t="s">
        <v>895</v>
      </c>
      <c r="N3360" t="s">
        <v>3446</v>
      </c>
      <c r="O3360" t="s">
        <v>240</v>
      </c>
      <c r="P3360">
        <v>18.149999999999999</v>
      </c>
      <c r="Q3360">
        <v>15.5</v>
      </c>
      <c r="R3360">
        <v>281.33</v>
      </c>
      <c r="S3360">
        <f>IFERROR(_xlfn.XLOOKUP(tbl_Facturas[[#This Row],[Key_Fact]],tbl_Manifiestos[Key_Manif],tbl_Manifiestos[Pagado a Broker],0),0)</f>
        <v>0</v>
      </c>
      <c r="T3360">
        <v>2435032.6999999951</v>
      </c>
    </row>
    <row r="3361" spans="1:20" x14ac:dyDescent="0.25">
      <c r="A3361" t="s">
        <v>5842</v>
      </c>
      <c r="B3361" t="str">
        <f>tbl_Facturas[[#This Row],[Factura]] &amp; "|" &amp; tbl_Facturas[[#This Row],[Proyecto OK]] &amp; "|" &amp; TEXT(tbl_Facturas[[#This Row],[Horas o Viaje]],"0.00") &amp; "|" &amp; TEXT(tbl_Facturas[[#This Row],[Costo unitario]],"0.00")</f>
        <v>2700|Metra New Auburn|20.01|15.50</v>
      </c>
      <c r="C3361">
        <v>2700</v>
      </c>
      <c r="D3361">
        <v>325</v>
      </c>
      <c r="E3361" t="s">
        <v>27</v>
      </c>
      <c r="G3361" t="s">
        <v>34</v>
      </c>
      <c r="H3361" t="s">
        <v>3439</v>
      </c>
      <c r="I3361" s="134" t="s">
        <v>5330</v>
      </c>
      <c r="J3361" t="s">
        <v>894</v>
      </c>
      <c r="K3361" s="135" t="s">
        <v>5360</v>
      </c>
      <c r="L3361">
        <v>2128</v>
      </c>
      <c r="M3361" t="s">
        <v>895</v>
      </c>
      <c r="N3361" t="s">
        <v>3447</v>
      </c>
      <c r="O3361" t="s">
        <v>240</v>
      </c>
      <c r="P3361">
        <v>20.010000000000002</v>
      </c>
      <c r="Q3361">
        <v>15.5</v>
      </c>
      <c r="R3361">
        <v>310.16000000000003</v>
      </c>
      <c r="S3361">
        <f>IFERROR(_xlfn.XLOOKUP(tbl_Facturas[[#This Row],[Key_Fact]],tbl_Manifiestos[Key_Manif],tbl_Manifiestos[Pagado a Broker],0),0)</f>
        <v>0</v>
      </c>
      <c r="T3361">
        <v>2435342.8599999952</v>
      </c>
    </row>
    <row r="3362" spans="1:20" x14ac:dyDescent="0.25">
      <c r="A3362" t="s">
        <v>5842</v>
      </c>
      <c r="B3362" t="str">
        <f>tbl_Facturas[[#This Row],[Factura]] &amp; "|" &amp; tbl_Facturas[[#This Row],[Proyecto OK]] &amp; "|" &amp; TEXT(tbl_Facturas[[#This Row],[Horas o Viaje]],"0.00") &amp; "|" &amp; TEXT(tbl_Facturas[[#This Row],[Costo unitario]],"0.00")</f>
        <v>2700|Metra New Auburn|20.65|15.50</v>
      </c>
      <c r="C3362">
        <v>2700</v>
      </c>
      <c r="D3362">
        <v>325</v>
      </c>
      <c r="E3362" t="s">
        <v>27</v>
      </c>
      <c r="G3362" t="s">
        <v>34</v>
      </c>
      <c r="H3362" t="s">
        <v>3440</v>
      </c>
      <c r="I3362" s="134" t="s">
        <v>5330</v>
      </c>
      <c r="J3362" t="s">
        <v>894</v>
      </c>
      <c r="K3362" s="135" t="s">
        <v>5360</v>
      </c>
      <c r="L3362">
        <v>2128</v>
      </c>
      <c r="M3362" t="s">
        <v>895</v>
      </c>
      <c r="N3362" t="s">
        <v>3448</v>
      </c>
      <c r="O3362" t="s">
        <v>240</v>
      </c>
      <c r="P3362">
        <v>20.65</v>
      </c>
      <c r="Q3362">
        <v>15.5</v>
      </c>
      <c r="R3362">
        <v>320.08</v>
      </c>
      <c r="S3362">
        <f>IFERROR(_xlfn.XLOOKUP(tbl_Facturas[[#This Row],[Key_Fact]],tbl_Manifiestos[Key_Manif],tbl_Manifiestos[Pagado a Broker],0),0)</f>
        <v>0</v>
      </c>
      <c r="T3362">
        <v>2435662.9399999948</v>
      </c>
    </row>
    <row r="3363" spans="1:20" x14ac:dyDescent="0.25">
      <c r="A3363" t="s">
        <v>5842</v>
      </c>
      <c r="B3363" t="str">
        <f>tbl_Facturas[[#This Row],[Factura]] &amp; "|" &amp; tbl_Facturas[[#This Row],[Proyecto OK]] &amp; "|" &amp; TEXT(tbl_Facturas[[#This Row],[Horas o Viaje]],"0.00") &amp; "|" &amp; TEXT(tbl_Facturas[[#This Row],[Costo unitario]],"0.00")</f>
        <v>2700|Metra New Auburn|22.84|15.50</v>
      </c>
      <c r="C3363">
        <v>2700</v>
      </c>
      <c r="D3363">
        <v>325</v>
      </c>
      <c r="E3363" t="s">
        <v>27</v>
      </c>
      <c r="G3363" t="s">
        <v>34</v>
      </c>
      <c r="H3363" t="s">
        <v>3441</v>
      </c>
      <c r="I3363" s="134" t="s">
        <v>5330</v>
      </c>
      <c r="J3363" t="s">
        <v>894</v>
      </c>
      <c r="K3363" s="135" t="s">
        <v>5360</v>
      </c>
      <c r="L3363">
        <v>2128</v>
      </c>
      <c r="M3363" t="s">
        <v>895</v>
      </c>
      <c r="N3363" t="s">
        <v>3449</v>
      </c>
      <c r="O3363" t="s">
        <v>240</v>
      </c>
      <c r="P3363">
        <v>22.84</v>
      </c>
      <c r="Q3363">
        <v>15.5</v>
      </c>
      <c r="R3363">
        <v>354.02</v>
      </c>
      <c r="S3363">
        <f>IFERROR(_xlfn.XLOOKUP(tbl_Facturas[[#This Row],[Key_Fact]],tbl_Manifiestos[Key_Manif],tbl_Manifiestos[Pagado a Broker],0),0)</f>
        <v>0</v>
      </c>
      <c r="T3363">
        <v>2436016.9599999948</v>
      </c>
    </row>
    <row r="3364" spans="1:20" x14ac:dyDescent="0.25">
      <c r="A3364" t="s">
        <v>5842</v>
      </c>
      <c r="B3364" t="str">
        <f>tbl_Facturas[[#This Row],[Factura]] &amp; "|" &amp; tbl_Facturas[[#This Row],[Proyecto OK]] &amp; "|" &amp; TEXT(tbl_Facturas[[#This Row],[Horas o Viaje]],"0.00") &amp; "|" &amp; TEXT(tbl_Facturas[[#This Row],[Costo unitario]],"0.00")</f>
        <v>2700|Metra New Auburn|19.53|16.45</v>
      </c>
      <c r="C3364">
        <v>2700</v>
      </c>
      <c r="D3364">
        <v>19</v>
      </c>
      <c r="E3364" t="s">
        <v>12</v>
      </c>
      <c r="G3364" t="s">
        <v>24</v>
      </c>
      <c r="H3364" t="s">
        <v>3430</v>
      </c>
      <c r="I3364" s="134" t="s">
        <v>5330</v>
      </c>
      <c r="J3364" t="s">
        <v>894</v>
      </c>
      <c r="K3364" s="135" t="s">
        <v>5360</v>
      </c>
      <c r="L3364">
        <v>2128</v>
      </c>
      <c r="M3364" t="s">
        <v>911</v>
      </c>
      <c r="N3364" t="s">
        <v>3450</v>
      </c>
      <c r="O3364" t="s">
        <v>1979</v>
      </c>
      <c r="P3364">
        <v>19.53</v>
      </c>
      <c r="Q3364">
        <v>16.45</v>
      </c>
      <c r="R3364">
        <v>321.27</v>
      </c>
      <c r="S3364">
        <f>IFERROR(_xlfn.XLOOKUP(tbl_Facturas[[#This Row],[Key_Fact]],tbl_Manifiestos[Key_Manif],tbl_Manifiestos[Pagado a Broker],0),0)</f>
        <v>0</v>
      </c>
      <c r="T3364">
        <v>2436338.2299999949</v>
      </c>
    </row>
    <row r="3365" spans="1:20" x14ac:dyDescent="0.25">
      <c r="A3365" t="s">
        <v>5842</v>
      </c>
      <c r="B3365" t="str">
        <f>tbl_Facturas[[#This Row],[Factura]] &amp; "|" &amp; tbl_Facturas[[#This Row],[Proyecto OK]] &amp; "|" &amp; TEXT(tbl_Facturas[[#This Row],[Horas o Viaje]],"0.00") &amp; "|" &amp; TEXT(tbl_Facturas[[#This Row],[Costo unitario]],"0.00")</f>
        <v>2700|Metra New Auburn|60.77|16.45</v>
      </c>
      <c r="C3365">
        <v>2700</v>
      </c>
      <c r="D3365">
        <v>19</v>
      </c>
      <c r="E3365" t="s">
        <v>12</v>
      </c>
      <c r="G3365" t="s">
        <v>24</v>
      </c>
      <c r="H3365" t="s">
        <v>3427</v>
      </c>
      <c r="I3365" s="134" t="s">
        <v>5330</v>
      </c>
      <c r="J3365" t="s">
        <v>894</v>
      </c>
      <c r="K3365" s="135" t="s">
        <v>5360</v>
      </c>
      <c r="L3365">
        <v>2128</v>
      </c>
      <c r="M3365" t="s">
        <v>911</v>
      </c>
      <c r="N3365" t="s">
        <v>3451</v>
      </c>
      <c r="O3365" t="s">
        <v>1979</v>
      </c>
      <c r="P3365">
        <v>60.77</v>
      </c>
      <c r="Q3365">
        <v>16.45</v>
      </c>
      <c r="R3365">
        <v>999.67</v>
      </c>
      <c r="S3365">
        <f>IFERROR(_xlfn.XLOOKUP(tbl_Facturas[[#This Row],[Key_Fact]],tbl_Manifiestos[Key_Manif],tbl_Manifiestos[Pagado a Broker],0),0)</f>
        <v>0</v>
      </c>
      <c r="T3365">
        <v>2437337.8999999948</v>
      </c>
    </row>
    <row r="3366" spans="1:20" x14ac:dyDescent="0.25">
      <c r="A3366" t="s">
        <v>5842</v>
      </c>
      <c r="B3366" t="str">
        <f>tbl_Facturas[[#This Row],[Factura]] &amp; "|" &amp; tbl_Facturas[[#This Row],[Proyecto OK]] &amp; "|" &amp; TEXT(tbl_Facturas[[#This Row],[Horas o Viaje]],"0.00") &amp; "|" &amp; TEXT(tbl_Facturas[[#This Row],[Costo unitario]],"0.00")</f>
        <v>2700|Metra New Auburn|19.35|16.45</v>
      </c>
      <c r="C3366">
        <v>2700</v>
      </c>
      <c r="D3366">
        <v>19</v>
      </c>
      <c r="E3366" t="s">
        <v>12</v>
      </c>
      <c r="G3366" t="s">
        <v>24</v>
      </c>
      <c r="H3366" t="s">
        <v>3432</v>
      </c>
      <c r="I3366" s="134" t="s">
        <v>5330</v>
      </c>
      <c r="J3366" t="s">
        <v>894</v>
      </c>
      <c r="K3366" s="135" t="s">
        <v>5360</v>
      </c>
      <c r="L3366">
        <v>2128</v>
      </c>
      <c r="M3366" t="s">
        <v>911</v>
      </c>
      <c r="N3366" t="s">
        <v>3452</v>
      </c>
      <c r="O3366" t="s">
        <v>1979</v>
      </c>
      <c r="P3366">
        <v>19.350000000000001</v>
      </c>
      <c r="Q3366">
        <v>16.45</v>
      </c>
      <c r="R3366">
        <v>318.31</v>
      </c>
      <c r="S3366">
        <f>IFERROR(_xlfn.XLOOKUP(tbl_Facturas[[#This Row],[Key_Fact]],tbl_Manifiestos[Key_Manif],tbl_Manifiestos[Pagado a Broker],0),0)</f>
        <v>0</v>
      </c>
      <c r="T3366">
        <v>2437656.2099999948</v>
      </c>
    </row>
    <row r="3367" spans="1:20" x14ac:dyDescent="0.25">
      <c r="A3367" t="s">
        <v>5842</v>
      </c>
      <c r="B3367" t="str">
        <f>tbl_Facturas[[#This Row],[Factura]] &amp; "|" &amp; tbl_Facturas[[#This Row],[Proyecto OK]] &amp; "|" &amp; TEXT(tbl_Facturas[[#This Row],[Horas o Viaje]],"0.00") &amp; "|" &amp; TEXT(tbl_Facturas[[#This Row],[Costo unitario]],"0.00")</f>
        <v>2700|Metra New Auburn|60.34|16.45</v>
      </c>
      <c r="C3367">
        <v>2700</v>
      </c>
      <c r="D3367">
        <v>325</v>
      </c>
      <c r="E3367" t="s">
        <v>27</v>
      </c>
      <c r="G3367" t="s">
        <v>34</v>
      </c>
      <c r="H3367" t="s">
        <v>3438</v>
      </c>
      <c r="I3367" s="134" t="s">
        <v>5330</v>
      </c>
      <c r="J3367" t="s">
        <v>894</v>
      </c>
      <c r="K3367" s="135" t="s">
        <v>5360</v>
      </c>
      <c r="L3367">
        <v>2128</v>
      </c>
      <c r="M3367" t="s">
        <v>911</v>
      </c>
      <c r="N3367" t="s">
        <v>3453</v>
      </c>
      <c r="O3367" t="s">
        <v>1979</v>
      </c>
      <c r="P3367">
        <v>60.34</v>
      </c>
      <c r="Q3367">
        <v>16.45</v>
      </c>
      <c r="R3367">
        <v>992.59</v>
      </c>
      <c r="S3367">
        <f>IFERROR(_xlfn.XLOOKUP(tbl_Facturas[[#This Row],[Key_Fact]],tbl_Manifiestos[Key_Manif],tbl_Manifiestos[Pagado a Broker],0),0)</f>
        <v>0</v>
      </c>
      <c r="T3367">
        <v>2438648.7999999952</v>
      </c>
    </row>
    <row r="3368" spans="1:20" x14ac:dyDescent="0.25">
      <c r="A3368" t="s">
        <v>5842</v>
      </c>
      <c r="B3368" t="str">
        <f>tbl_Facturas[[#This Row],[Factura]] &amp; "|" &amp; tbl_Facturas[[#This Row],[Proyecto OK]] &amp; "|" &amp; TEXT(tbl_Facturas[[#This Row],[Horas o Viaje]],"0.00") &amp; "|" &amp; TEXT(tbl_Facturas[[#This Row],[Costo unitario]],"0.00")</f>
        <v>2701|115th Metra|3.00|150.00</v>
      </c>
      <c r="C3368">
        <v>2701</v>
      </c>
      <c r="D3368">
        <v>19</v>
      </c>
      <c r="E3368" t="s">
        <v>12</v>
      </c>
      <c r="G3368" t="s">
        <v>24</v>
      </c>
      <c r="H3368" t="s">
        <v>3454</v>
      </c>
      <c r="I3368" s="134" t="s">
        <v>5343</v>
      </c>
      <c r="J3368" t="s">
        <v>1346</v>
      </c>
      <c r="K3368" s="135" t="s">
        <v>1346</v>
      </c>
      <c r="M3368" t="s">
        <v>3455</v>
      </c>
      <c r="P3368">
        <v>3</v>
      </c>
      <c r="Q3368">
        <v>150</v>
      </c>
      <c r="R3368">
        <v>450</v>
      </c>
      <c r="S3368">
        <f>IFERROR(_xlfn.XLOOKUP(tbl_Facturas[[#This Row],[Key_Fact]],tbl_Manifiestos[Key_Manif],tbl_Manifiestos[Pagado a Broker],0),0)</f>
        <v>418.5</v>
      </c>
      <c r="T3368">
        <v>2439098.7999999952</v>
      </c>
    </row>
    <row r="3369" spans="1:20" x14ac:dyDescent="0.25">
      <c r="A3369" t="s">
        <v>5842</v>
      </c>
      <c r="B3369" t="str">
        <f>tbl_Facturas[[#This Row],[Factura]] &amp; "|" &amp; tbl_Facturas[[#This Row],[Proyecto OK]] &amp; "|" &amp; TEXT(tbl_Facturas[[#This Row],[Horas o Viaje]],"0.00") &amp; "|" &amp; TEXT(tbl_Facturas[[#This Row],[Costo unitario]],"0.00")</f>
        <v>2701|115th Metra|1.00|150.00</v>
      </c>
      <c r="C3369">
        <v>2701</v>
      </c>
      <c r="D3369">
        <v>28</v>
      </c>
      <c r="E3369" t="s">
        <v>5309</v>
      </c>
      <c r="G3369" t="s">
        <v>1285</v>
      </c>
      <c r="H3369" t="s">
        <v>3456</v>
      </c>
      <c r="I3369" s="134" t="s">
        <v>5343</v>
      </c>
      <c r="J3369" t="s">
        <v>1346</v>
      </c>
      <c r="K3369" s="135" t="s">
        <v>1346</v>
      </c>
      <c r="M3369" t="s">
        <v>3455</v>
      </c>
      <c r="P3369">
        <v>1</v>
      </c>
      <c r="Q3369">
        <v>150</v>
      </c>
      <c r="R3369">
        <v>150</v>
      </c>
      <c r="S3369">
        <f>IFERROR(_xlfn.XLOOKUP(tbl_Facturas[[#This Row],[Key_Fact]],tbl_Manifiestos[Key_Manif],tbl_Manifiestos[Pagado a Broker],0),0)</f>
        <v>0</v>
      </c>
      <c r="T3369">
        <v>2439248.7999999952</v>
      </c>
    </row>
    <row r="3370" spans="1:20" x14ac:dyDescent="0.25">
      <c r="A3370" t="s">
        <v>5842</v>
      </c>
      <c r="B3370" t="str">
        <f>tbl_Facturas[[#This Row],[Factura]] &amp; "|" &amp; tbl_Facturas[[#This Row],[Proyecto OK]] &amp; "|" &amp; TEXT(tbl_Facturas[[#This Row],[Horas o Viaje]],"0.00") &amp; "|" &amp; TEXT(tbl_Facturas[[#This Row],[Costo unitario]],"0.00")</f>
        <v>2701|115th Metra|1.00|150.00</v>
      </c>
      <c r="C3370">
        <v>2701</v>
      </c>
      <c r="D3370">
        <v>28</v>
      </c>
      <c r="E3370" t="s">
        <v>5309</v>
      </c>
      <c r="G3370" t="s">
        <v>1285</v>
      </c>
      <c r="H3370" t="s">
        <v>3457</v>
      </c>
      <c r="I3370" s="134" t="s">
        <v>5343</v>
      </c>
      <c r="J3370" t="s">
        <v>1346</v>
      </c>
      <c r="K3370" s="135" t="s">
        <v>1346</v>
      </c>
      <c r="M3370" t="s">
        <v>3455</v>
      </c>
      <c r="P3370">
        <v>1</v>
      </c>
      <c r="Q3370">
        <v>150</v>
      </c>
      <c r="R3370">
        <v>150</v>
      </c>
      <c r="S3370">
        <f>IFERROR(_xlfn.XLOOKUP(tbl_Facturas[[#This Row],[Key_Fact]],tbl_Manifiestos[Key_Manif],tbl_Manifiestos[Pagado a Broker],0),0)</f>
        <v>0</v>
      </c>
      <c r="T3370">
        <v>2439398.7999999952</v>
      </c>
    </row>
    <row r="3371" spans="1:20" x14ac:dyDescent="0.25">
      <c r="A3371" t="s">
        <v>5842</v>
      </c>
      <c r="B3371" t="str">
        <f>tbl_Facturas[[#This Row],[Factura]] &amp; "|" &amp; tbl_Facturas[[#This Row],[Proyecto OK]] &amp; "|" &amp; TEXT(tbl_Facturas[[#This Row],[Horas o Viaje]],"0.00") &amp; "|" &amp; TEXT(tbl_Facturas[[#This Row],[Costo unitario]],"0.00")</f>
        <v>2701|115th Metra|1.00|150.00</v>
      </c>
      <c r="C3371">
        <v>2701</v>
      </c>
      <c r="D3371">
        <v>28</v>
      </c>
      <c r="E3371" t="s">
        <v>5309</v>
      </c>
      <c r="G3371" t="s">
        <v>1285</v>
      </c>
      <c r="H3371" t="s">
        <v>3458</v>
      </c>
      <c r="I3371" s="134" t="s">
        <v>5343</v>
      </c>
      <c r="J3371" t="s">
        <v>1346</v>
      </c>
      <c r="K3371" s="135" t="s">
        <v>1346</v>
      </c>
      <c r="M3371" t="s">
        <v>3455</v>
      </c>
      <c r="P3371">
        <v>1</v>
      </c>
      <c r="Q3371">
        <v>150</v>
      </c>
      <c r="R3371">
        <v>150</v>
      </c>
      <c r="S3371">
        <f>IFERROR(_xlfn.XLOOKUP(tbl_Facturas[[#This Row],[Key_Fact]],tbl_Manifiestos[Key_Manif],tbl_Manifiestos[Pagado a Broker],0),0)</f>
        <v>0</v>
      </c>
      <c r="T3371">
        <v>2439548.7999999952</v>
      </c>
    </row>
    <row r="3372" spans="1:20" x14ac:dyDescent="0.25">
      <c r="A3372" t="s">
        <v>5842</v>
      </c>
      <c r="B3372" t="str">
        <f>tbl_Facturas[[#This Row],[Factura]] &amp; "|" &amp; tbl_Facturas[[#This Row],[Proyecto OK]] &amp; "|" &amp; TEXT(tbl_Facturas[[#This Row],[Horas o Viaje]],"0.00") &amp; "|" &amp; TEXT(tbl_Facturas[[#This Row],[Costo unitario]],"0.00")</f>
        <v>2702|AR Term|7.75|118.00</v>
      </c>
      <c r="C3372">
        <v>2702</v>
      </c>
      <c r="D3372">
        <v>617</v>
      </c>
      <c r="E3372" t="s">
        <v>27</v>
      </c>
      <c r="G3372" t="s">
        <v>36</v>
      </c>
      <c r="H3372" t="s">
        <v>3459</v>
      </c>
      <c r="I3372" s="134" t="s">
        <v>5324</v>
      </c>
      <c r="J3372" t="s">
        <v>1039</v>
      </c>
      <c r="K3372" s="135" t="s">
        <v>1039</v>
      </c>
      <c r="P3372">
        <v>7.75</v>
      </c>
      <c r="Q3372">
        <v>118</v>
      </c>
      <c r="R3372">
        <v>914.5</v>
      </c>
      <c r="S3372">
        <f>IFERROR(_xlfn.XLOOKUP(tbl_Facturas[[#This Row],[Key_Fact]],tbl_Manifiestos[Key_Manif],tbl_Manifiestos[Pagado a Broker],0),0)</f>
        <v>850.48500000000001</v>
      </c>
      <c r="T3372">
        <v>2440463.2999999952</v>
      </c>
    </row>
    <row r="3373" spans="1:20" x14ac:dyDescent="0.25">
      <c r="A3373" t="s">
        <v>5842</v>
      </c>
      <c r="B3373" t="str">
        <f>tbl_Facturas[[#This Row],[Factura]] &amp; "|" &amp; tbl_Facturas[[#This Row],[Proyecto OK]] &amp; "|" &amp; TEXT(tbl_Facturas[[#This Row],[Horas o Viaje]],"0.00") &amp; "|" &amp; TEXT(tbl_Facturas[[#This Row],[Costo unitario]],"0.00")</f>
        <v>2702|AR Term|7.75|118.00</v>
      </c>
      <c r="C3373">
        <v>2702</v>
      </c>
      <c r="D3373">
        <v>617</v>
      </c>
      <c r="E3373" t="s">
        <v>27</v>
      </c>
      <c r="G3373" t="s">
        <v>36</v>
      </c>
      <c r="H3373" t="s">
        <v>3460</v>
      </c>
      <c r="I3373" s="134" t="s">
        <v>5324</v>
      </c>
      <c r="J3373" t="s">
        <v>1039</v>
      </c>
      <c r="K3373" s="135" t="s">
        <v>1039</v>
      </c>
      <c r="P3373">
        <v>7.75</v>
      </c>
      <c r="Q3373">
        <v>118</v>
      </c>
      <c r="R3373">
        <v>914.5</v>
      </c>
      <c r="S3373">
        <f>IFERROR(_xlfn.XLOOKUP(tbl_Facturas[[#This Row],[Key_Fact]],tbl_Manifiestos[Key_Manif],tbl_Manifiestos[Pagado a Broker],0),0)</f>
        <v>850.48500000000001</v>
      </c>
      <c r="T3373">
        <v>2441377.7999999952</v>
      </c>
    </row>
    <row r="3374" spans="1:20" x14ac:dyDescent="0.25">
      <c r="A3374" t="s">
        <v>5842</v>
      </c>
      <c r="B3374" t="str">
        <f>tbl_Facturas[[#This Row],[Factura]] &amp; "|" &amp; tbl_Facturas[[#This Row],[Proyecto OK]] &amp; "|" &amp; TEXT(tbl_Facturas[[#This Row],[Horas o Viaje]],"0.00") &amp; "|" &amp; TEXT(tbl_Facturas[[#This Row],[Costo unitario]],"0.00")</f>
        <v>2702|AR Term|9.50|118.00</v>
      </c>
      <c r="C3374">
        <v>2702</v>
      </c>
      <c r="D3374">
        <v>617</v>
      </c>
      <c r="E3374" t="s">
        <v>27</v>
      </c>
      <c r="G3374" t="s">
        <v>36</v>
      </c>
      <c r="H3374" t="s">
        <v>3461</v>
      </c>
      <c r="I3374" s="134" t="s">
        <v>5324</v>
      </c>
      <c r="J3374" t="s">
        <v>1039</v>
      </c>
      <c r="K3374" s="135" t="s">
        <v>1039</v>
      </c>
      <c r="P3374">
        <v>9.5</v>
      </c>
      <c r="Q3374">
        <v>118</v>
      </c>
      <c r="R3374">
        <v>1121</v>
      </c>
      <c r="S3374">
        <f>IFERROR(_xlfn.XLOOKUP(tbl_Facturas[[#This Row],[Key_Fact]],tbl_Manifiestos[Key_Manif],tbl_Manifiestos[Pagado a Broker],0),0)</f>
        <v>1042.53</v>
      </c>
      <c r="T3374">
        <v>2442498.7999999952</v>
      </c>
    </row>
    <row r="3375" spans="1:20" x14ac:dyDescent="0.25">
      <c r="A3375" t="s">
        <v>5842</v>
      </c>
      <c r="B3375" t="str">
        <f>tbl_Facturas[[#This Row],[Factura]] &amp; "|" &amp; tbl_Facturas[[#This Row],[Proyecto OK]] &amp; "|" &amp; TEXT(tbl_Facturas[[#This Row],[Horas o Viaje]],"0.00") &amp; "|" &amp; TEXT(tbl_Facturas[[#This Row],[Costo unitario]],"0.00")</f>
        <v>2702|AR Term|11.50|118.00</v>
      </c>
      <c r="C3375">
        <v>2702</v>
      </c>
      <c r="D3375">
        <v>617</v>
      </c>
      <c r="E3375" t="s">
        <v>27</v>
      </c>
      <c r="G3375" t="s">
        <v>36</v>
      </c>
      <c r="H3375" t="s">
        <v>3462</v>
      </c>
      <c r="I3375" s="134" t="s">
        <v>5324</v>
      </c>
      <c r="J3375" t="s">
        <v>1039</v>
      </c>
      <c r="K3375" s="135" t="s">
        <v>1039</v>
      </c>
      <c r="P3375">
        <v>11.5</v>
      </c>
      <c r="Q3375">
        <v>118</v>
      </c>
      <c r="R3375">
        <v>1357</v>
      </c>
      <c r="S3375">
        <f>IFERROR(_xlfn.XLOOKUP(tbl_Facturas[[#This Row],[Key_Fact]],tbl_Manifiestos[Key_Manif],tbl_Manifiestos[Pagado a Broker],0),0)</f>
        <v>1262.01</v>
      </c>
      <c r="T3375">
        <v>2443855.7999999952</v>
      </c>
    </row>
    <row r="3376" spans="1:20" x14ac:dyDescent="0.25">
      <c r="A3376" t="s">
        <v>5842</v>
      </c>
      <c r="B3376" t="str">
        <f>tbl_Facturas[[#This Row],[Factura]] &amp; "|" &amp; tbl_Facturas[[#This Row],[Proyecto OK]] &amp; "|" &amp; TEXT(tbl_Facturas[[#This Row],[Horas o Viaje]],"0.00") &amp; "|" &amp; TEXT(tbl_Facturas[[#This Row],[Costo unitario]],"0.00")</f>
        <v>2702|AR Term|7.25|118.00</v>
      </c>
      <c r="C3376">
        <v>2702</v>
      </c>
      <c r="D3376">
        <v>617</v>
      </c>
      <c r="E3376" t="s">
        <v>27</v>
      </c>
      <c r="G3376" t="s">
        <v>36</v>
      </c>
      <c r="H3376" t="s">
        <v>3463</v>
      </c>
      <c r="I3376" s="134" t="s">
        <v>5324</v>
      </c>
      <c r="J3376" t="s">
        <v>1039</v>
      </c>
      <c r="K3376" s="135" t="s">
        <v>1039</v>
      </c>
      <c r="P3376">
        <v>7.25</v>
      </c>
      <c r="Q3376">
        <v>118</v>
      </c>
      <c r="R3376">
        <v>855.5</v>
      </c>
      <c r="S3376">
        <f>IFERROR(_xlfn.XLOOKUP(tbl_Facturas[[#This Row],[Key_Fact]],tbl_Manifiestos[Key_Manif],tbl_Manifiestos[Pagado a Broker],0),0)</f>
        <v>795.61500000000001</v>
      </c>
      <c r="T3376">
        <v>2444711.2999999952</v>
      </c>
    </row>
    <row r="3377" spans="1:20" x14ac:dyDescent="0.25">
      <c r="A3377" t="s">
        <v>5842</v>
      </c>
      <c r="B3377" t="str">
        <f>tbl_Facturas[[#This Row],[Factura]] &amp; "|" &amp; tbl_Facturas[[#This Row],[Proyecto OK]] &amp; "|" &amp; TEXT(tbl_Facturas[[#This Row],[Horas o Viaje]],"0.00") &amp; "|" &amp; TEXT(tbl_Facturas[[#This Row],[Costo unitario]],"0.00")</f>
        <v>2703|RAC|8.25|105.00</v>
      </c>
      <c r="C3377">
        <v>2703</v>
      </c>
      <c r="D3377">
        <v>58</v>
      </c>
      <c r="E3377" t="s">
        <v>12</v>
      </c>
      <c r="G3377" t="s">
        <v>539</v>
      </c>
      <c r="H3377" t="s">
        <v>3464</v>
      </c>
      <c r="I3377" s="134" t="s">
        <v>5328</v>
      </c>
      <c r="J3377" t="s">
        <v>781</v>
      </c>
      <c r="K3377" s="135" t="s">
        <v>781</v>
      </c>
      <c r="P3377">
        <v>8.25</v>
      </c>
      <c r="Q3377">
        <v>105</v>
      </c>
      <c r="R3377">
        <v>866.25</v>
      </c>
      <c r="S3377">
        <f>IFERROR(_xlfn.XLOOKUP(tbl_Facturas[[#This Row],[Key_Fact]],tbl_Manifiestos[Key_Manif],tbl_Manifiestos[Pagado a Broker],0),0)</f>
        <v>779.625</v>
      </c>
      <c r="T3377">
        <v>2445577.5499999952</v>
      </c>
    </row>
    <row r="3378" spans="1:20" x14ac:dyDescent="0.25">
      <c r="A3378" t="s">
        <v>5842</v>
      </c>
      <c r="B3378" t="str">
        <f>tbl_Facturas[[#This Row],[Factura]] &amp; "|" &amp; tbl_Facturas[[#This Row],[Proyecto OK]] &amp; "|" &amp; TEXT(tbl_Facturas[[#This Row],[Horas o Viaje]],"0.00") &amp; "|" &amp; TEXT(tbl_Facturas[[#This Row],[Costo unitario]],"0.00")</f>
        <v>2703|RAC|8.25|105.00</v>
      </c>
      <c r="C3378">
        <v>2703</v>
      </c>
      <c r="D3378">
        <v>25</v>
      </c>
      <c r="E3378" t="s">
        <v>1339</v>
      </c>
      <c r="G3378" t="s">
        <v>1340</v>
      </c>
      <c r="H3378" t="s">
        <v>3465</v>
      </c>
      <c r="I3378" s="134" t="s">
        <v>5328</v>
      </c>
      <c r="J3378" t="s">
        <v>781</v>
      </c>
      <c r="K3378" s="135" t="s">
        <v>781</v>
      </c>
      <c r="P3378">
        <v>8.25</v>
      </c>
      <c r="Q3378">
        <v>105</v>
      </c>
      <c r="R3378">
        <v>866.25</v>
      </c>
      <c r="S3378">
        <f>IFERROR(_xlfn.XLOOKUP(tbl_Facturas[[#This Row],[Key_Fact]],tbl_Manifiestos[Key_Manif],tbl_Manifiestos[Pagado a Broker],0),0)</f>
        <v>779.625</v>
      </c>
      <c r="T3378">
        <v>2446443.7999999952</v>
      </c>
    </row>
    <row r="3379" spans="1:20" x14ac:dyDescent="0.25">
      <c r="A3379" t="s">
        <v>5842</v>
      </c>
      <c r="B3379" t="str">
        <f>tbl_Facturas[[#This Row],[Factura]] &amp; "|" &amp; tbl_Facturas[[#This Row],[Proyecto OK]] &amp; "|" &amp; TEXT(tbl_Facturas[[#This Row],[Horas o Viaje]],"0.00") &amp; "|" &amp; TEXT(tbl_Facturas[[#This Row],[Costo unitario]],"0.00")</f>
        <v>2703|RAC|8.00|105.00</v>
      </c>
      <c r="C3379">
        <v>2703</v>
      </c>
      <c r="D3379">
        <v>356</v>
      </c>
      <c r="E3379" t="s">
        <v>27</v>
      </c>
      <c r="G3379" t="s">
        <v>122</v>
      </c>
      <c r="H3379" t="s">
        <v>3466</v>
      </c>
      <c r="I3379" s="134" t="s">
        <v>5328</v>
      </c>
      <c r="J3379" t="s">
        <v>781</v>
      </c>
      <c r="K3379" s="135" t="s">
        <v>781</v>
      </c>
      <c r="P3379">
        <v>8</v>
      </c>
      <c r="Q3379">
        <v>105</v>
      </c>
      <c r="R3379">
        <v>840</v>
      </c>
      <c r="S3379">
        <f>IFERROR(_xlfn.XLOOKUP(tbl_Facturas[[#This Row],[Key_Fact]],tbl_Manifiestos[Key_Manif],tbl_Manifiestos[Pagado a Broker],0),0)</f>
        <v>781.2</v>
      </c>
      <c r="T3379">
        <v>2447283.7999999952</v>
      </c>
    </row>
    <row r="3380" spans="1:20" x14ac:dyDescent="0.25">
      <c r="A3380" t="s">
        <v>5842</v>
      </c>
      <c r="B3380" t="str">
        <f>tbl_Facturas[[#This Row],[Factura]] &amp; "|" &amp; tbl_Facturas[[#This Row],[Proyecto OK]] &amp; "|" &amp; TEXT(tbl_Facturas[[#This Row],[Horas o Viaje]],"0.00") &amp; "|" &amp; TEXT(tbl_Facturas[[#This Row],[Costo unitario]],"0.00")</f>
        <v>2703|RAC|6.75|105.00</v>
      </c>
      <c r="C3380">
        <v>2703</v>
      </c>
      <c r="D3380">
        <v>25</v>
      </c>
      <c r="E3380" t="s">
        <v>1339</v>
      </c>
      <c r="G3380" t="s">
        <v>1340</v>
      </c>
      <c r="H3380" t="s">
        <v>3467</v>
      </c>
      <c r="I3380" s="134" t="s">
        <v>5328</v>
      </c>
      <c r="J3380" t="s">
        <v>781</v>
      </c>
      <c r="K3380" s="135" t="s">
        <v>781</v>
      </c>
      <c r="P3380">
        <v>6.75</v>
      </c>
      <c r="Q3380">
        <v>105</v>
      </c>
      <c r="R3380">
        <v>708.75</v>
      </c>
      <c r="S3380">
        <f>IFERROR(_xlfn.XLOOKUP(tbl_Facturas[[#This Row],[Key_Fact]],tbl_Manifiestos[Key_Manif],tbl_Manifiestos[Pagado a Broker],0),0)</f>
        <v>637.875</v>
      </c>
      <c r="T3380">
        <v>2447992.5499999952</v>
      </c>
    </row>
    <row r="3381" spans="1:20" x14ac:dyDescent="0.25">
      <c r="A3381" t="s">
        <v>5842</v>
      </c>
      <c r="B3381" t="str">
        <f>tbl_Facturas[[#This Row],[Factura]] &amp; "|" &amp; tbl_Facturas[[#This Row],[Proyecto OK]] &amp; "|" &amp; TEXT(tbl_Facturas[[#This Row],[Horas o Viaje]],"0.00") &amp; "|" &amp; TEXT(tbl_Facturas[[#This Row],[Costo unitario]],"0.00")</f>
        <v>2703|RAC|8.25|105.00</v>
      </c>
      <c r="C3381">
        <v>2703</v>
      </c>
      <c r="D3381">
        <v>25</v>
      </c>
      <c r="E3381" t="s">
        <v>1339</v>
      </c>
      <c r="G3381" t="s">
        <v>1340</v>
      </c>
      <c r="H3381" t="s">
        <v>3468</v>
      </c>
      <c r="I3381" s="134" t="s">
        <v>5328</v>
      </c>
      <c r="J3381" t="s">
        <v>781</v>
      </c>
      <c r="K3381" s="135" t="s">
        <v>781</v>
      </c>
      <c r="P3381">
        <v>8.25</v>
      </c>
      <c r="Q3381">
        <v>105</v>
      </c>
      <c r="R3381">
        <v>866.25</v>
      </c>
      <c r="S3381">
        <f>IFERROR(_xlfn.XLOOKUP(tbl_Facturas[[#This Row],[Key_Fact]],tbl_Manifiestos[Key_Manif],tbl_Manifiestos[Pagado a Broker],0),0)</f>
        <v>779.625</v>
      </c>
      <c r="T3381">
        <v>2448858.7999999952</v>
      </c>
    </row>
    <row r="3382" spans="1:20" x14ac:dyDescent="0.25">
      <c r="A3382" t="s">
        <v>5842</v>
      </c>
      <c r="B3382" t="str">
        <f>tbl_Facturas[[#This Row],[Factura]] &amp; "|" &amp; tbl_Facturas[[#This Row],[Proyecto OK]] &amp; "|" &amp; TEXT(tbl_Facturas[[#This Row],[Horas o Viaje]],"0.00") &amp; "|" &amp; TEXT(tbl_Facturas[[#This Row],[Costo unitario]],"0.00")</f>
        <v>2705||1.00|2284.43</v>
      </c>
      <c r="C3382">
        <v>2705</v>
      </c>
      <c r="G3382" t="s">
        <v>52</v>
      </c>
      <c r="K3382" s="135"/>
      <c r="P3382">
        <v>1</v>
      </c>
      <c r="Q3382">
        <v>2284.4299999999998</v>
      </c>
      <c r="R3382">
        <v>2284.4299999999998</v>
      </c>
      <c r="S3382">
        <f>IFERROR(_xlfn.XLOOKUP(tbl_Facturas[[#This Row],[Key_Fact]],tbl_Manifiestos[Key_Manif],tbl_Manifiestos[Pagado a Broker],0),0)</f>
        <v>0</v>
      </c>
      <c r="T3382">
        <v>2451143.2299999949</v>
      </c>
    </row>
    <row r="3383" spans="1:20" ht="27" x14ac:dyDescent="0.25">
      <c r="A3383" t="s">
        <v>5842</v>
      </c>
      <c r="B3383" t="str">
        <f>tbl_Facturas[[#This Row],[Factura]] &amp; "|" &amp; tbl_Facturas[[#This Row],[Proyecto OK]] &amp; "|" &amp; TEXT(tbl_Facturas[[#This Row],[Horas o Viaje]],"0.00") &amp; "|" &amp; TEXT(tbl_Facturas[[#This Row],[Costo unitario]],"0.00")</f>
        <v>2706||1.00|113.10</v>
      </c>
      <c r="C3383">
        <v>2706</v>
      </c>
      <c r="D3383">
        <v>19</v>
      </c>
      <c r="E3383" t="s">
        <v>12</v>
      </c>
      <c r="G3383" t="s">
        <v>24</v>
      </c>
      <c r="H3383" t="s">
        <v>3108</v>
      </c>
      <c r="I3383" s="134" t="s">
        <v>5319</v>
      </c>
      <c r="K3383" s="135"/>
      <c r="N3383" t="s">
        <v>3469</v>
      </c>
      <c r="P3383">
        <v>1</v>
      </c>
      <c r="Q3383">
        <v>113.1</v>
      </c>
      <c r="R3383">
        <v>113.1</v>
      </c>
      <c r="S3383">
        <f>IFERROR(_xlfn.XLOOKUP(tbl_Facturas[[#This Row],[Key_Fact]],tbl_Manifiestos[Key_Manif],tbl_Manifiestos[Pagado a Broker],0),0)</f>
        <v>0</v>
      </c>
      <c r="T3383">
        <v>2451256.329999995</v>
      </c>
    </row>
    <row r="3384" spans="1:20" ht="27" x14ac:dyDescent="0.25">
      <c r="A3384" t="s">
        <v>5842</v>
      </c>
      <c r="B3384" t="str">
        <f>tbl_Facturas[[#This Row],[Factura]] &amp; "|" &amp; tbl_Facturas[[#This Row],[Proyecto OK]] &amp; "|" &amp; TEXT(tbl_Facturas[[#This Row],[Horas o Viaje]],"0.00") &amp; "|" &amp; TEXT(tbl_Facturas[[#This Row],[Costo unitario]],"0.00")</f>
        <v>2706||1.00|113.10</v>
      </c>
      <c r="C3384">
        <v>2706</v>
      </c>
      <c r="D3384">
        <v>19</v>
      </c>
      <c r="E3384" t="s">
        <v>12</v>
      </c>
      <c r="G3384" t="s">
        <v>24</v>
      </c>
      <c r="H3384" t="s">
        <v>3110</v>
      </c>
      <c r="I3384" s="134" t="s">
        <v>5319</v>
      </c>
      <c r="K3384" s="135"/>
      <c r="N3384" t="s">
        <v>3470</v>
      </c>
      <c r="P3384">
        <v>1</v>
      </c>
      <c r="Q3384">
        <v>113.1</v>
      </c>
      <c r="R3384">
        <v>113.1</v>
      </c>
      <c r="S3384">
        <f>IFERROR(_xlfn.XLOOKUP(tbl_Facturas[[#This Row],[Key_Fact]],tbl_Manifiestos[Key_Manif],tbl_Manifiestos[Pagado a Broker],0),0)</f>
        <v>0</v>
      </c>
      <c r="T3384">
        <v>2451369.429999995</v>
      </c>
    </row>
    <row r="3385" spans="1:20" ht="27" x14ac:dyDescent="0.25">
      <c r="A3385" t="s">
        <v>5842</v>
      </c>
      <c r="B3385" t="str">
        <f>tbl_Facturas[[#This Row],[Factura]] &amp; "|" &amp; tbl_Facturas[[#This Row],[Proyecto OK]] &amp; "|" &amp; TEXT(tbl_Facturas[[#This Row],[Horas o Viaje]],"0.00") &amp; "|" &amp; TEXT(tbl_Facturas[[#This Row],[Costo unitario]],"0.00")</f>
        <v>2706||1.00|113.10</v>
      </c>
      <c r="C3385">
        <v>2706</v>
      </c>
      <c r="D3385">
        <v>19</v>
      </c>
      <c r="E3385" t="s">
        <v>12</v>
      </c>
      <c r="G3385" t="s">
        <v>24</v>
      </c>
      <c r="H3385" t="s">
        <v>3111</v>
      </c>
      <c r="I3385" s="134" t="s">
        <v>5319</v>
      </c>
      <c r="K3385" s="135"/>
      <c r="N3385" t="s">
        <v>3471</v>
      </c>
      <c r="P3385">
        <v>1</v>
      </c>
      <c r="Q3385">
        <v>113.1</v>
      </c>
      <c r="R3385">
        <v>113.1</v>
      </c>
      <c r="S3385">
        <f>IFERROR(_xlfn.XLOOKUP(tbl_Facturas[[#This Row],[Key_Fact]],tbl_Manifiestos[Key_Manif],tbl_Manifiestos[Pagado a Broker],0),0)</f>
        <v>0</v>
      </c>
      <c r="T3385">
        <v>2451482.5299999951</v>
      </c>
    </row>
    <row r="3386" spans="1:20" ht="27" x14ac:dyDescent="0.25">
      <c r="A3386" t="s">
        <v>5842</v>
      </c>
      <c r="B3386" t="str">
        <f>tbl_Facturas[[#This Row],[Factura]] &amp; "|" &amp; tbl_Facturas[[#This Row],[Proyecto OK]] &amp; "|" &amp; TEXT(tbl_Facturas[[#This Row],[Horas o Viaje]],"0.00") &amp; "|" &amp; TEXT(tbl_Facturas[[#This Row],[Costo unitario]],"0.00")</f>
        <v>2706||1.00|113.10</v>
      </c>
      <c r="C3386">
        <v>2706</v>
      </c>
      <c r="D3386">
        <v>356</v>
      </c>
      <c r="E3386" t="s">
        <v>27</v>
      </c>
      <c r="G3386" t="s">
        <v>122</v>
      </c>
      <c r="H3386" t="s">
        <v>3112</v>
      </c>
      <c r="I3386" s="134" t="s">
        <v>5319</v>
      </c>
      <c r="K3386" s="135"/>
      <c r="N3386" t="s">
        <v>3472</v>
      </c>
      <c r="P3386">
        <v>1</v>
      </c>
      <c r="Q3386">
        <v>113.1</v>
      </c>
      <c r="R3386">
        <v>113.1</v>
      </c>
      <c r="S3386">
        <f>IFERROR(_xlfn.XLOOKUP(tbl_Facturas[[#This Row],[Key_Fact]],tbl_Manifiestos[Key_Manif],tbl_Manifiestos[Pagado a Broker],0),0)</f>
        <v>0</v>
      </c>
      <c r="T3386">
        <v>2451595.6299999952</v>
      </c>
    </row>
    <row r="3387" spans="1:20" ht="27" x14ac:dyDescent="0.25">
      <c r="A3387" t="s">
        <v>5842</v>
      </c>
      <c r="B3387" t="str">
        <f>tbl_Facturas[[#This Row],[Factura]] &amp; "|" &amp; tbl_Facturas[[#This Row],[Proyecto OK]] &amp; "|" &amp; TEXT(tbl_Facturas[[#This Row],[Horas o Viaje]],"0.00") &amp; "|" &amp; TEXT(tbl_Facturas[[#This Row],[Costo unitario]],"0.00")</f>
        <v>2706||1.00|113.10</v>
      </c>
      <c r="C3387">
        <v>2706</v>
      </c>
      <c r="D3387">
        <v>356</v>
      </c>
      <c r="E3387" t="s">
        <v>27</v>
      </c>
      <c r="G3387" t="s">
        <v>122</v>
      </c>
      <c r="H3387" t="s">
        <v>3113</v>
      </c>
      <c r="I3387" s="134" t="s">
        <v>5319</v>
      </c>
      <c r="K3387" s="135"/>
      <c r="N3387" t="s">
        <v>3473</v>
      </c>
      <c r="P3387">
        <v>1</v>
      </c>
      <c r="Q3387">
        <v>113.1</v>
      </c>
      <c r="R3387">
        <v>113.1</v>
      </c>
      <c r="S3387">
        <f>IFERROR(_xlfn.XLOOKUP(tbl_Facturas[[#This Row],[Key_Fact]],tbl_Manifiestos[Key_Manif],tbl_Manifiestos[Pagado a Broker],0),0)</f>
        <v>0</v>
      </c>
      <c r="T3387">
        <v>2451708.7299999949</v>
      </c>
    </row>
    <row r="3388" spans="1:20" ht="27" x14ac:dyDescent="0.25">
      <c r="A3388" t="s">
        <v>5842</v>
      </c>
      <c r="B3388" t="str">
        <f>tbl_Facturas[[#This Row],[Factura]] &amp; "|" &amp; tbl_Facturas[[#This Row],[Proyecto OK]] &amp; "|" &amp; TEXT(tbl_Facturas[[#This Row],[Horas o Viaje]],"0.00") &amp; "|" &amp; TEXT(tbl_Facturas[[#This Row],[Costo unitario]],"0.00")</f>
        <v>2706||1.00|113.10</v>
      </c>
      <c r="C3388">
        <v>2706</v>
      </c>
      <c r="D3388">
        <v>617</v>
      </c>
      <c r="E3388" t="s">
        <v>27</v>
      </c>
      <c r="G3388" t="s">
        <v>36</v>
      </c>
      <c r="H3388" t="s">
        <v>3115</v>
      </c>
      <c r="I3388" s="134" t="s">
        <v>5319</v>
      </c>
      <c r="K3388" s="135"/>
      <c r="N3388" t="s">
        <v>3474</v>
      </c>
      <c r="P3388">
        <v>1</v>
      </c>
      <c r="Q3388">
        <v>113.1</v>
      </c>
      <c r="R3388">
        <v>113.1</v>
      </c>
      <c r="S3388">
        <f>IFERROR(_xlfn.XLOOKUP(tbl_Facturas[[#This Row],[Key_Fact]],tbl_Manifiestos[Key_Manif],tbl_Manifiestos[Pagado a Broker],0),0)</f>
        <v>0</v>
      </c>
      <c r="T3388">
        <v>2451821.829999995</v>
      </c>
    </row>
    <row r="3389" spans="1:20" ht="27" x14ac:dyDescent="0.25">
      <c r="A3389" t="s">
        <v>5842</v>
      </c>
      <c r="B3389" t="str">
        <f>tbl_Facturas[[#This Row],[Factura]] &amp; "|" &amp; tbl_Facturas[[#This Row],[Proyecto OK]] &amp; "|" &amp; TEXT(tbl_Facturas[[#This Row],[Horas o Viaje]],"0.00") &amp; "|" &amp; TEXT(tbl_Facturas[[#This Row],[Costo unitario]],"0.00")</f>
        <v>2706||1.00|113.10</v>
      </c>
      <c r="C3389">
        <v>2706</v>
      </c>
      <c r="D3389">
        <v>617</v>
      </c>
      <c r="E3389" t="s">
        <v>27</v>
      </c>
      <c r="G3389" t="s">
        <v>36</v>
      </c>
      <c r="H3389" t="s">
        <v>3116</v>
      </c>
      <c r="I3389" s="134" t="s">
        <v>5319</v>
      </c>
      <c r="K3389" s="135"/>
      <c r="N3389" t="s">
        <v>3475</v>
      </c>
      <c r="P3389">
        <v>1</v>
      </c>
      <c r="Q3389">
        <v>113.1</v>
      </c>
      <c r="R3389">
        <v>113.1</v>
      </c>
      <c r="S3389">
        <f>IFERROR(_xlfn.XLOOKUP(tbl_Facturas[[#This Row],[Key_Fact]],tbl_Manifiestos[Key_Manif],tbl_Manifiestos[Pagado a Broker],0),0)</f>
        <v>0</v>
      </c>
      <c r="T3389">
        <v>2451934.929999996</v>
      </c>
    </row>
    <row r="3390" spans="1:20" ht="27" x14ac:dyDescent="0.25">
      <c r="A3390" t="s">
        <v>5842</v>
      </c>
      <c r="B3390" t="str">
        <f>tbl_Facturas[[#This Row],[Factura]] &amp; "|" &amp; tbl_Facturas[[#This Row],[Proyecto OK]] &amp; "|" &amp; TEXT(tbl_Facturas[[#This Row],[Horas o Viaje]],"0.00") &amp; "|" &amp; TEXT(tbl_Facturas[[#This Row],[Costo unitario]],"0.00")</f>
        <v>2706||1.00|113.10</v>
      </c>
      <c r="C3390">
        <v>2706</v>
      </c>
      <c r="D3390">
        <v>617</v>
      </c>
      <c r="E3390" t="s">
        <v>27</v>
      </c>
      <c r="G3390" t="s">
        <v>36</v>
      </c>
      <c r="H3390" t="s">
        <v>3117</v>
      </c>
      <c r="I3390" s="134" t="s">
        <v>5319</v>
      </c>
      <c r="K3390" s="135"/>
      <c r="N3390" t="s">
        <v>3476</v>
      </c>
      <c r="P3390">
        <v>1</v>
      </c>
      <c r="Q3390">
        <v>113.1</v>
      </c>
      <c r="R3390">
        <v>113.1</v>
      </c>
      <c r="S3390">
        <f>IFERROR(_xlfn.XLOOKUP(tbl_Facturas[[#This Row],[Key_Fact]],tbl_Manifiestos[Key_Manif],tbl_Manifiestos[Pagado a Broker],0),0)</f>
        <v>0</v>
      </c>
      <c r="T3390">
        <v>2452048.0299999961</v>
      </c>
    </row>
    <row r="3391" spans="1:20" x14ac:dyDescent="0.25">
      <c r="A3391" t="s">
        <v>5843</v>
      </c>
      <c r="B3391" t="str">
        <f>tbl_Facturas[[#This Row],[Factura]] &amp; "|" &amp; tbl_Facturas[[#This Row],[Proyecto OK]] &amp; "|" &amp; TEXT(tbl_Facturas[[#This Row],[Horas o Viaje]],"0.00") &amp; "|" &amp; TEXT(tbl_Facturas[[#This Row],[Costo unitario]],"0.00")</f>
        <v>2707|Berry Project|1.00|420.00</v>
      </c>
      <c r="C3391">
        <v>2707</v>
      </c>
      <c r="D3391">
        <v>15</v>
      </c>
      <c r="E3391" t="s">
        <v>5361</v>
      </c>
      <c r="G3391" t="s">
        <v>2077</v>
      </c>
      <c r="H3391" t="s">
        <v>3477</v>
      </c>
      <c r="I3391" s="134" t="s">
        <v>5322</v>
      </c>
      <c r="J3391" t="s">
        <v>1219</v>
      </c>
      <c r="K3391" s="135" t="s">
        <v>5883</v>
      </c>
      <c r="L3391">
        <v>2513</v>
      </c>
      <c r="M3391" t="s">
        <v>622</v>
      </c>
      <c r="P3391">
        <v>1</v>
      </c>
      <c r="Q3391">
        <v>420</v>
      </c>
      <c r="R3391">
        <v>420</v>
      </c>
      <c r="S3391">
        <f>IFERROR(_xlfn.XLOOKUP(tbl_Facturas[[#This Row],[Key_Fact]],tbl_Manifiestos[Key_Manif],tbl_Manifiestos[Pagado a Broker],0),0)</f>
        <v>390.6</v>
      </c>
      <c r="T3391">
        <v>2452468.0299999961</v>
      </c>
    </row>
    <row r="3392" spans="1:20" x14ac:dyDescent="0.25">
      <c r="A3392" t="s">
        <v>5843</v>
      </c>
      <c r="B3392" t="str">
        <f>tbl_Facturas[[#This Row],[Factura]] &amp; "|" &amp; tbl_Facturas[[#This Row],[Proyecto OK]] &amp; "|" &amp; TEXT(tbl_Facturas[[#This Row],[Horas o Viaje]],"0.00") &amp; "|" &amp; TEXT(tbl_Facturas[[#This Row],[Costo unitario]],"0.00")</f>
        <v>2707|Berry Project|6.00|130.00</v>
      </c>
      <c r="C3392">
        <v>2707</v>
      </c>
      <c r="D3392">
        <v>15</v>
      </c>
      <c r="E3392" t="s">
        <v>5361</v>
      </c>
      <c r="G3392" t="s">
        <v>2077</v>
      </c>
      <c r="H3392" t="s">
        <v>3478</v>
      </c>
      <c r="I3392" s="134" t="s">
        <v>5322</v>
      </c>
      <c r="J3392" t="s">
        <v>1219</v>
      </c>
      <c r="K3392" s="135" t="s">
        <v>5883</v>
      </c>
      <c r="L3392">
        <v>2513</v>
      </c>
      <c r="P3392">
        <v>6</v>
      </c>
      <c r="Q3392">
        <v>130</v>
      </c>
      <c r="R3392">
        <v>780</v>
      </c>
      <c r="S3392">
        <f>IFERROR(_xlfn.XLOOKUP(tbl_Facturas[[#This Row],[Key_Fact]],tbl_Manifiestos[Key_Manif],tbl_Manifiestos[Pagado a Broker],0),0)</f>
        <v>0</v>
      </c>
      <c r="T3392">
        <v>2453248.0299999961</v>
      </c>
    </row>
    <row r="3393" spans="1:20" x14ac:dyDescent="0.25">
      <c r="A3393" t="s">
        <v>5843</v>
      </c>
      <c r="B3393" t="str">
        <f>tbl_Facturas[[#This Row],[Factura]] &amp; "|" &amp; tbl_Facturas[[#This Row],[Proyecto OK]] &amp; "|" &amp; TEXT(tbl_Facturas[[#This Row],[Horas o Viaje]],"0.00") &amp; "|" &amp; TEXT(tbl_Facturas[[#This Row],[Costo unitario]],"0.00")</f>
        <v>2707|Berry Project|1.00|420.00</v>
      </c>
      <c r="C3393">
        <v>2707</v>
      </c>
      <c r="D3393">
        <v>1</v>
      </c>
      <c r="E3393" t="s">
        <v>5361</v>
      </c>
      <c r="G3393" t="s">
        <v>1220</v>
      </c>
      <c r="H3393" t="s">
        <v>3479</v>
      </c>
      <c r="I3393" s="134" t="s">
        <v>5322</v>
      </c>
      <c r="J3393" t="s">
        <v>1219</v>
      </c>
      <c r="K3393" s="135" t="s">
        <v>5883</v>
      </c>
      <c r="L3393">
        <v>2513</v>
      </c>
      <c r="M3393" t="s">
        <v>622</v>
      </c>
      <c r="P3393">
        <v>1</v>
      </c>
      <c r="Q3393">
        <v>420</v>
      </c>
      <c r="R3393">
        <v>420</v>
      </c>
      <c r="S3393">
        <f>IFERROR(_xlfn.XLOOKUP(tbl_Facturas[[#This Row],[Key_Fact]],tbl_Manifiestos[Key_Manif],tbl_Manifiestos[Pagado a Broker],0),0)</f>
        <v>390.6</v>
      </c>
      <c r="T3393">
        <v>2453668.0299999961</v>
      </c>
    </row>
    <row r="3394" spans="1:20" x14ac:dyDescent="0.25">
      <c r="A3394" t="s">
        <v>5843</v>
      </c>
      <c r="B3394" t="str">
        <f>tbl_Facturas[[#This Row],[Factura]] &amp; "|" &amp; tbl_Facturas[[#This Row],[Proyecto OK]] &amp; "|" &amp; TEXT(tbl_Facturas[[#This Row],[Horas o Viaje]],"0.00") &amp; "|" &amp; TEXT(tbl_Facturas[[#This Row],[Costo unitario]],"0.00")</f>
        <v>2707|Berry Project|6.50|130.00</v>
      </c>
      <c r="C3394">
        <v>2707</v>
      </c>
      <c r="D3394">
        <v>1</v>
      </c>
      <c r="E3394" t="s">
        <v>5361</v>
      </c>
      <c r="G3394" t="s">
        <v>1220</v>
      </c>
      <c r="H3394" t="s">
        <v>3480</v>
      </c>
      <c r="I3394" s="134" t="s">
        <v>5322</v>
      </c>
      <c r="J3394" t="s">
        <v>1219</v>
      </c>
      <c r="K3394" s="135" t="s">
        <v>5883</v>
      </c>
      <c r="L3394">
        <v>2513</v>
      </c>
      <c r="P3394">
        <v>6.5</v>
      </c>
      <c r="Q3394">
        <v>130</v>
      </c>
      <c r="R3394">
        <v>845</v>
      </c>
      <c r="S3394">
        <f>IFERROR(_xlfn.XLOOKUP(tbl_Facturas[[#This Row],[Key_Fact]],tbl_Manifiestos[Key_Manif],tbl_Manifiestos[Pagado a Broker],0),0)</f>
        <v>0</v>
      </c>
      <c r="T3394">
        <v>2454513.0299999961</v>
      </c>
    </row>
    <row r="3395" spans="1:20" x14ac:dyDescent="0.25">
      <c r="A3395" t="s">
        <v>5843</v>
      </c>
      <c r="B3395" t="str">
        <f>tbl_Facturas[[#This Row],[Factura]] &amp; "|" &amp; tbl_Facturas[[#This Row],[Proyecto OK]] &amp; "|" &amp; TEXT(tbl_Facturas[[#This Row],[Horas o Viaje]],"0.00") &amp; "|" &amp; TEXT(tbl_Facturas[[#This Row],[Costo unitario]],"0.00")</f>
        <v>2707|Berry Project|5.50|130.00</v>
      </c>
      <c r="C3395">
        <v>2707</v>
      </c>
      <c r="D3395">
        <v>784</v>
      </c>
      <c r="E3395" t="s">
        <v>5346</v>
      </c>
      <c r="G3395" t="s">
        <v>2773</v>
      </c>
      <c r="H3395" t="s">
        <v>3481</v>
      </c>
      <c r="I3395" s="134" t="s">
        <v>5322</v>
      </c>
      <c r="J3395" t="s">
        <v>1219</v>
      </c>
      <c r="K3395" s="135" t="s">
        <v>5883</v>
      </c>
      <c r="L3395">
        <v>2513</v>
      </c>
      <c r="P3395">
        <v>5.5</v>
      </c>
      <c r="Q3395">
        <v>130</v>
      </c>
      <c r="R3395">
        <v>715</v>
      </c>
      <c r="S3395">
        <f>IFERROR(_xlfn.XLOOKUP(tbl_Facturas[[#This Row],[Key_Fact]],tbl_Manifiestos[Key_Manif],tbl_Manifiestos[Pagado a Broker],0),0)</f>
        <v>0</v>
      </c>
      <c r="T3395">
        <v>2455228.0299999961</v>
      </c>
    </row>
    <row r="3396" spans="1:20" x14ac:dyDescent="0.25">
      <c r="A3396" t="s">
        <v>5843</v>
      </c>
      <c r="B3396" t="str">
        <f>tbl_Facturas[[#This Row],[Factura]] &amp; "|" &amp; tbl_Facturas[[#This Row],[Proyecto OK]] &amp; "|" &amp; TEXT(tbl_Facturas[[#This Row],[Horas o Viaje]],"0.00") &amp; "|" &amp; TEXT(tbl_Facturas[[#This Row],[Costo unitario]],"0.00")</f>
        <v>2707|Berry Project|0.75|130.00</v>
      </c>
      <c r="C3396">
        <v>2707</v>
      </c>
      <c r="D3396">
        <v>784</v>
      </c>
      <c r="E3396" t="s">
        <v>5346</v>
      </c>
      <c r="G3396" t="s">
        <v>2773</v>
      </c>
      <c r="H3396" t="s">
        <v>3482</v>
      </c>
      <c r="I3396" s="134" t="s">
        <v>5322</v>
      </c>
      <c r="J3396" t="s">
        <v>1219</v>
      </c>
      <c r="K3396" s="135" t="s">
        <v>5883</v>
      </c>
      <c r="L3396">
        <v>2513</v>
      </c>
      <c r="P3396">
        <v>0.75</v>
      </c>
      <c r="Q3396">
        <v>130</v>
      </c>
      <c r="R3396">
        <v>97.5</v>
      </c>
      <c r="S3396">
        <f>IFERROR(_xlfn.XLOOKUP(tbl_Facturas[[#This Row],[Key_Fact]],tbl_Manifiestos[Key_Manif],tbl_Manifiestos[Pagado a Broker],0),0)</f>
        <v>0</v>
      </c>
      <c r="T3396">
        <v>2455325.5299999961</v>
      </c>
    </row>
    <row r="3397" spans="1:20" x14ac:dyDescent="0.25">
      <c r="A3397" t="s">
        <v>5843</v>
      </c>
      <c r="B3397" t="str">
        <f>tbl_Facturas[[#This Row],[Factura]] &amp; "|" &amp; tbl_Facturas[[#This Row],[Proyecto OK]] &amp; "|" &amp; TEXT(tbl_Facturas[[#This Row],[Horas o Viaje]],"0.00") &amp; "|" &amp; TEXT(tbl_Facturas[[#This Row],[Costo unitario]],"0.00")</f>
        <v>2707|Berry Project|1.00|420.00</v>
      </c>
      <c r="C3397">
        <v>2707</v>
      </c>
      <c r="D3397">
        <v>784</v>
      </c>
      <c r="E3397" t="s">
        <v>5346</v>
      </c>
      <c r="G3397" t="s">
        <v>2773</v>
      </c>
      <c r="H3397" t="s">
        <v>3482</v>
      </c>
      <c r="I3397" s="134" t="s">
        <v>5322</v>
      </c>
      <c r="J3397" t="s">
        <v>1219</v>
      </c>
      <c r="K3397" s="135" t="s">
        <v>5883</v>
      </c>
      <c r="L3397">
        <v>2513</v>
      </c>
      <c r="M3397" t="s">
        <v>622</v>
      </c>
      <c r="P3397">
        <v>1</v>
      </c>
      <c r="Q3397">
        <v>420</v>
      </c>
      <c r="R3397">
        <v>420</v>
      </c>
      <c r="S3397">
        <f>IFERROR(_xlfn.XLOOKUP(tbl_Facturas[[#This Row],[Key_Fact]],tbl_Manifiestos[Key_Manif],tbl_Manifiestos[Pagado a Broker],0),0)</f>
        <v>390.6</v>
      </c>
      <c r="T3397">
        <v>2455745.5299999961</v>
      </c>
    </row>
    <row r="3398" spans="1:20" x14ac:dyDescent="0.25">
      <c r="A3398" t="s">
        <v>5843</v>
      </c>
      <c r="B3398" t="str">
        <f>tbl_Facturas[[#This Row],[Factura]] &amp; "|" &amp; tbl_Facturas[[#This Row],[Proyecto OK]] &amp; "|" &amp; TEXT(tbl_Facturas[[#This Row],[Horas o Viaje]],"0.00") &amp; "|" &amp; TEXT(tbl_Facturas[[#This Row],[Costo unitario]],"0.00")</f>
        <v>2707|Berry Project|2.50|130.00</v>
      </c>
      <c r="C3398">
        <v>2707</v>
      </c>
      <c r="D3398">
        <v>229</v>
      </c>
      <c r="E3398" t="s">
        <v>5309</v>
      </c>
      <c r="G3398" t="s">
        <v>1235</v>
      </c>
      <c r="H3398" t="s">
        <v>3483</v>
      </c>
      <c r="I3398" s="134" t="s">
        <v>5322</v>
      </c>
      <c r="J3398" t="s">
        <v>1219</v>
      </c>
      <c r="K3398" s="135" t="s">
        <v>5883</v>
      </c>
      <c r="L3398">
        <v>2513</v>
      </c>
      <c r="P3398">
        <v>2.5</v>
      </c>
      <c r="Q3398">
        <v>130</v>
      </c>
      <c r="R3398">
        <v>325</v>
      </c>
      <c r="S3398">
        <f>IFERROR(_xlfn.XLOOKUP(tbl_Facturas[[#This Row],[Key_Fact]],tbl_Manifiestos[Key_Manif],tbl_Manifiestos[Pagado a Broker],0),0)</f>
        <v>302.25</v>
      </c>
      <c r="T3398">
        <v>2456070.5299999961</v>
      </c>
    </row>
    <row r="3399" spans="1:20" x14ac:dyDescent="0.25">
      <c r="A3399" t="s">
        <v>5843</v>
      </c>
      <c r="B3399" t="str">
        <f>tbl_Facturas[[#This Row],[Factura]] &amp; "|" &amp; tbl_Facturas[[#This Row],[Proyecto OK]] &amp; "|" &amp; TEXT(tbl_Facturas[[#This Row],[Horas o Viaje]],"0.00") &amp; "|" &amp; TEXT(tbl_Facturas[[#This Row],[Costo unitario]],"0.00")</f>
        <v>2707|Berry Project|2.00|420.00</v>
      </c>
      <c r="C3399">
        <v>2707</v>
      </c>
      <c r="D3399">
        <v>58</v>
      </c>
      <c r="E3399" t="s">
        <v>12</v>
      </c>
      <c r="G3399" t="s">
        <v>539</v>
      </c>
      <c r="H3399" t="s">
        <v>3484</v>
      </c>
      <c r="I3399" s="134" t="s">
        <v>5322</v>
      </c>
      <c r="J3399" t="s">
        <v>1219</v>
      </c>
      <c r="K3399" s="135" t="s">
        <v>5883</v>
      </c>
      <c r="L3399">
        <v>2513</v>
      </c>
      <c r="M3399" t="s">
        <v>622</v>
      </c>
      <c r="P3399">
        <v>2</v>
      </c>
      <c r="Q3399">
        <v>420</v>
      </c>
      <c r="R3399">
        <v>840</v>
      </c>
      <c r="S3399">
        <f>IFERROR(_xlfn.XLOOKUP(tbl_Facturas[[#This Row],[Key_Fact]],tbl_Manifiestos[Key_Manif],tbl_Manifiestos[Pagado a Broker],0),0)</f>
        <v>781.2</v>
      </c>
      <c r="T3399">
        <v>2456910.5299999961</v>
      </c>
    </row>
    <row r="3400" spans="1:20" x14ac:dyDescent="0.25">
      <c r="A3400" t="s">
        <v>5843</v>
      </c>
      <c r="B3400" t="str">
        <f>tbl_Facturas[[#This Row],[Factura]] &amp; "|" &amp; tbl_Facturas[[#This Row],[Proyecto OK]] &amp; "|" &amp; TEXT(tbl_Facturas[[#This Row],[Horas o Viaje]],"0.00") &amp; "|" &amp; TEXT(tbl_Facturas[[#This Row],[Costo unitario]],"0.00")</f>
        <v>2707|Berry Project|10.50|130.00</v>
      </c>
      <c r="C3400">
        <v>2707</v>
      </c>
      <c r="D3400">
        <v>11</v>
      </c>
      <c r="E3400" t="s">
        <v>12</v>
      </c>
      <c r="G3400" t="s">
        <v>13</v>
      </c>
      <c r="H3400" t="s">
        <v>3485</v>
      </c>
      <c r="I3400" s="134" t="s">
        <v>5322</v>
      </c>
      <c r="J3400" t="s">
        <v>1219</v>
      </c>
      <c r="K3400" s="135" t="s">
        <v>5883</v>
      </c>
      <c r="L3400">
        <v>2513</v>
      </c>
      <c r="P3400">
        <v>10.5</v>
      </c>
      <c r="Q3400">
        <v>130</v>
      </c>
      <c r="R3400">
        <v>1365</v>
      </c>
      <c r="S3400">
        <f>IFERROR(_xlfn.XLOOKUP(tbl_Facturas[[#This Row],[Key_Fact]],tbl_Manifiestos[Key_Manif],tbl_Manifiestos[Pagado a Broker],0),0)</f>
        <v>1269.45</v>
      </c>
      <c r="T3400">
        <v>2458275.5299999961</v>
      </c>
    </row>
    <row r="3401" spans="1:20" x14ac:dyDescent="0.25">
      <c r="A3401" t="s">
        <v>5843</v>
      </c>
      <c r="B3401" t="str">
        <f>tbl_Facturas[[#This Row],[Factura]] &amp; "|" &amp; tbl_Facturas[[#This Row],[Proyecto OK]] &amp; "|" &amp; TEXT(tbl_Facturas[[#This Row],[Horas o Viaje]],"0.00") &amp; "|" &amp; TEXT(tbl_Facturas[[#This Row],[Costo unitario]],"0.00")</f>
        <v>2707|Berry Project|10.00|130.00</v>
      </c>
      <c r="C3401">
        <v>2707</v>
      </c>
      <c r="D3401">
        <v>1</v>
      </c>
      <c r="E3401" t="s">
        <v>5305</v>
      </c>
      <c r="G3401" t="s">
        <v>1220</v>
      </c>
      <c r="H3401" t="s">
        <v>3486</v>
      </c>
      <c r="I3401" s="134" t="s">
        <v>5322</v>
      </c>
      <c r="J3401" t="s">
        <v>1219</v>
      </c>
      <c r="K3401" s="135" t="s">
        <v>5883</v>
      </c>
      <c r="L3401">
        <v>2513</v>
      </c>
      <c r="P3401">
        <v>10</v>
      </c>
      <c r="Q3401">
        <v>130</v>
      </c>
      <c r="R3401">
        <v>1300</v>
      </c>
      <c r="S3401">
        <f>IFERROR(_xlfn.XLOOKUP(tbl_Facturas[[#This Row],[Key_Fact]],tbl_Manifiestos[Key_Manif],tbl_Manifiestos[Pagado a Broker],0),0)</f>
        <v>1209</v>
      </c>
      <c r="T3401">
        <v>2459575.5299999961</v>
      </c>
    </row>
    <row r="3402" spans="1:20" x14ac:dyDescent="0.25">
      <c r="A3402" t="s">
        <v>5843</v>
      </c>
      <c r="B3402" t="str">
        <f>tbl_Facturas[[#This Row],[Factura]] &amp; "|" &amp; tbl_Facturas[[#This Row],[Proyecto OK]] &amp; "|" &amp; TEXT(tbl_Facturas[[#This Row],[Horas o Viaje]],"0.00") &amp; "|" &amp; TEXT(tbl_Facturas[[#This Row],[Costo unitario]],"0.00")</f>
        <v>2707|Berry Project|9.50|130.00</v>
      </c>
      <c r="C3402">
        <v>2707</v>
      </c>
      <c r="D3402">
        <v>103</v>
      </c>
      <c r="E3402" t="s">
        <v>27</v>
      </c>
      <c r="G3402" t="s">
        <v>284</v>
      </c>
      <c r="H3402" t="s">
        <v>3487</v>
      </c>
      <c r="I3402" s="134" t="s">
        <v>5322</v>
      </c>
      <c r="J3402" t="s">
        <v>1219</v>
      </c>
      <c r="K3402" s="135" t="s">
        <v>5883</v>
      </c>
      <c r="L3402">
        <v>2513</v>
      </c>
      <c r="P3402">
        <v>9.5</v>
      </c>
      <c r="Q3402">
        <v>130</v>
      </c>
      <c r="R3402">
        <v>1235</v>
      </c>
      <c r="S3402">
        <f>IFERROR(_xlfn.XLOOKUP(tbl_Facturas[[#This Row],[Key_Fact]],tbl_Manifiestos[Key_Manif],tbl_Manifiestos[Pagado a Broker],0),0)</f>
        <v>1148.55</v>
      </c>
      <c r="T3402">
        <v>2460810.5299999961</v>
      </c>
    </row>
    <row r="3403" spans="1:20" x14ac:dyDescent="0.25">
      <c r="A3403" t="s">
        <v>5843</v>
      </c>
      <c r="B3403" t="str">
        <f>tbl_Facturas[[#This Row],[Factura]] &amp; "|" &amp; tbl_Facturas[[#This Row],[Proyecto OK]] &amp; "|" &amp; TEXT(tbl_Facturas[[#This Row],[Horas o Viaje]],"0.00") &amp; "|" &amp; TEXT(tbl_Facturas[[#This Row],[Costo unitario]],"0.00")</f>
        <v>2707|Berry Project|1.00|420.00</v>
      </c>
      <c r="C3403">
        <v>2707</v>
      </c>
      <c r="D3403">
        <v>92</v>
      </c>
      <c r="E3403" t="s">
        <v>5351</v>
      </c>
      <c r="G3403" t="s">
        <v>3060</v>
      </c>
      <c r="H3403" t="s">
        <v>3488</v>
      </c>
      <c r="I3403" s="134" t="s">
        <v>5322</v>
      </c>
      <c r="J3403" t="s">
        <v>1219</v>
      </c>
      <c r="K3403" s="135" t="s">
        <v>5883</v>
      </c>
      <c r="L3403">
        <v>2513</v>
      </c>
      <c r="M3403" t="s">
        <v>622</v>
      </c>
      <c r="P3403">
        <v>1</v>
      </c>
      <c r="Q3403">
        <v>420</v>
      </c>
      <c r="R3403">
        <v>420</v>
      </c>
      <c r="S3403">
        <f>IFERROR(_xlfn.XLOOKUP(tbl_Facturas[[#This Row],[Key_Fact]],tbl_Manifiestos[Key_Manif],tbl_Manifiestos[Pagado a Broker],0),0)</f>
        <v>390.6</v>
      </c>
      <c r="T3403">
        <v>2461230.5299999961</v>
      </c>
    </row>
    <row r="3404" spans="1:20" x14ac:dyDescent="0.25">
      <c r="A3404" t="s">
        <v>5843</v>
      </c>
      <c r="B3404" t="str">
        <f>tbl_Facturas[[#This Row],[Factura]] &amp; "|" &amp; tbl_Facturas[[#This Row],[Proyecto OK]] &amp; "|" &amp; TEXT(tbl_Facturas[[#This Row],[Horas o Viaje]],"0.00") &amp; "|" &amp; TEXT(tbl_Facturas[[#This Row],[Costo unitario]],"0.00")</f>
        <v>2707|Berry Project|5.50|130.00</v>
      </c>
      <c r="C3404">
        <v>2707</v>
      </c>
      <c r="D3404">
        <v>92</v>
      </c>
      <c r="E3404" t="s">
        <v>5351</v>
      </c>
      <c r="G3404" t="s">
        <v>3060</v>
      </c>
      <c r="H3404" t="s">
        <v>3489</v>
      </c>
      <c r="I3404" s="134" t="s">
        <v>5322</v>
      </c>
      <c r="J3404" t="s">
        <v>1219</v>
      </c>
      <c r="K3404" s="135" t="s">
        <v>5883</v>
      </c>
      <c r="L3404">
        <v>2513</v>
      </c>
      <c r="P3404">
        <v>5.5</v>
      </c>
      <c r="Q3404">
        <v>130</v>
      </c>
      <c r="R3404">
        <v>715</v>
      </c>
      <c r="S3404">
        <f>IFERROR(_xlfn.XLOOKUP(tbl_Facturas[[#This Row],[Key_Fact]],tbl_Manifiestos[Key_Manif],tbl_Manifiestos[Pagado a Broker],0),0)</f>
        <v>0</v>
      </c>
      <c r="T3404">
        <v>2461945.5299999961</v>
      </c>
    </row>
    <row r="3405" spans="1:20" x14ac:dyDescent="0.25">
      <c r="A3405" t="s">
        <v>5843</v>
      </c>
      <c r="B3405" t="str">
        <f>tbl_Facturas[[#This Row],[Factura]] &amp; "|" &amp; tbl_Facturas[[#This Row],[Proyecto OK]] &amp; "|" &amp; TEXT(tbl_Facturas[[#This Row],[Horas o Viaje]],"0.00") &amp; "|" &amp; TEXT(tbl_Facturas[[#This Row],[Costo unitario]],"0.00")</f>
        <v>2707|Berry Project|11.00|130.00</v>
      </c>
      <c r="C3405">
        <v>2707</v>
      </c>
      <c r="D3405">
        <v>661</v>
      </c>
      <c r="E3405" t="s">
        <v>5309</v>
      </c>
      <c r="G3405" t="s">
        <v>649</v>
      </c>
      <c r="H3405" t="s">
        <v>3490</v>
      </c>
      <c r="I3405" s="134" t="s">
        <v>5322</v>
      </c>
      <c r="J3405" t="s">
        <v>1219</v>
      </c>
      <c r="K3405" s="135" t="s">
        <v>5883</v>
      </c>
      <c r="L3405">
        <v>2513</v>
      </c>
      <c r="P3405">
        <v>11</v>
      </c>
      <c r="Q3405">
        <v>130</v>
      </c>
      <c r="R3405">
        <v>1430</v>
      </c>
      <c r="S3405">
        <f>IFERROR(_xlfn.XLOOKUP(tbl_Facturas[[#This Row],[Key_Fact]],tbl_Manifiestos[Key_Manif],tbl_Manifiestos[Pagado a Broker],0),0)</f>
        <v>0</v>
      </c>
      <c r="T3405">
        <v>2463375.5299999961</v>
      </c>
    </row>
    <row r="3406" spans="1:20" x14ac:dyDescent="0.25">
      <c r="A3406" t="s">
        <v>5843</v>
      </c>
      <c r="B3406" t="str">
        <f>tbl_Facturas[[#This Row],[Factura]] &amp; "|" &amp; tbl_Facturas[[#This Row],[Proyecto OK]] &amp; "|" &amp; TEXT(tbl_Facturas[[#This Row],[Horas o Viaje]],"0.00") &amp; "|" &amp; TEXT(tbl_Facturas[[#This Row],[Costo unitario]],"0.00")</f>
        <v>2707|Berry Project|1.00|420.00</v>
      </c>
      <c r="C3406">
        <v>2707</v>
      </c>
      <c r="D3406">
        <v>356</v>
      </c>
      <c r="E3406" t="s">
        <v>27</v>
      </c>
      <c r="G3406" t="s">
        <v>122</v>
      </c>
      <c r="H3406" t="s">
        <v>3491</v>
      </c>
      <c r="I3406" s="134" t="s">
        <v>5322</v>
      </c>
      <c r="J3406" t="s">
        <v>1219</v>
      </c>
      <c r="K3406" s="135" t="s">
        <v>5883</v>
      </c>
      <c r="L3406">
        <v>2513</v>
      </c>
      <c r="M3406" t="s">
        <v>622</v>
      </c>
      <c r="P3406">
        <v>1</v>
      </c>
      <c r="Q3406">
        <v>420</v>
      </c>
      <c r="R3406">
        <v>420</v>
      </c>
      <c r="S3406">
        <f>IFERROR(_xlfn.XLOOKUP(tbl_Facturas[[#This Row],[Key_Fact]],tbl_Manifiestos[Key_Manif],tbl_Manifiestos[Pagado a Broker],0),0)</f>
        <v>390.6</v>
      </c>
      <c r="T3406">
        <v>2463795.5299999961</v>
      </c>
    </row>
    <row r="3407" spans="1:20" x14ac:dyDescent="0.25">
      <c r="A3407" t="s">
        <v>5843</v>
      </c>
      <c r="B3407" t="str">
        <f>tbl_Facturas[[#This Row],[Factura]] &amp; "|" &amp; tbl_Facturas[[#This Row],[Proyecto OK]] &amp; "|" &amp; TEXT(tbl_Facturas[[#This Row],[Horas o Viaje]],"0.00") &amp; "|" &amp; TEXT(tbl_Facturas[[#This Row],[Costo unitario]],"0.00")</f>
        <v>2707|Berry Project|8.00|130.00</v>
      </c>
      <c r="C3407">
        <v>2707</v>
      </c>
      <c r="D3407">
        <v>356</v>
      </c>
      <c r="E3407" t="s">
        <v>27</v>
      </c>
      <c r="G3407" t="s">
        <v>122</v>
      </c>
      <c r="H3407" t="s">
        <v>3492</v>
      </c>
      <c r="I3407" s="134" t="s">
        <v>5322</v>
      </c>
      <c r="J3407" t="s">
        <v>1219</v>
      </c>
      <c r="K3407" s="135" t="s">
        <v>5883</v>
      </c>
      <c r="L3407">
        <v>2513</v>
      </c>
      <c r="P3407">
        <v>8</v>
      </c>
      <c r="Q3407">
        <v>130</v>
      </c>
      <c r="R3407">
        <v>1040</v>
      </c>
      <c r="S3407">
        <f>IFERROR(_xlfn.XLOOKUP(tbl_Facturas[[#This Row],[Key_Fact]],tbl_Manifiestos[Key_Manif],tbl_Manifiestos[Pagado a Broker],0),0)</f>
        <v>967.2</v>
      </c>
      <c r="T3407">
        <v>2464835.5299999961</v>
      </c>
    </row>
    <row r="3408" spans="1:20" x14ac:dyDescent="0.25">
      <c r="A3408" t="s">
        <v>5843</v>
      </c>
      <c r="B3408" t="str">
        <f>tbl_Facturas[[#This Row],[Factura]] &amp; "|" &amp; tbl_Facturas[[#This Row],[Proyecto OK]] &amp; "|" &amp; TEXT(tbl_Facturas[[#This Row],[Horas o Viaje]],"0.00") &amp; "|" &amp; TEXT(tbl_Facturas[[#This Row],[Costo unitario]],"0.00")</f>
        <v>2707|Berry Project|1.00|420.00</v>
      </c>
      <c r="C3408">
        <v>2707</v>
      </c>
      <c r="D3408">
        <v>58</v>
      </c>
      <c r="E3408" t="s">
        <v>12</v>
      </c>
      <c r="G3408" t="s">
        <v>539</v>
      </c>
      <c r="H3408" t="s">
        <v>3493</v>
      </c>
      <c r="I3408" s="134" t="s">
        <v>5322</v>
      </c>
      <c r="J3408" t="s">
        <v>1219</v>
      </c>
      <c r="K3408" s="135" t="s">
        <v>5883</v>
      </c>
      <c r="L3408">
        <v>2513</v>
      </c>
      <c r="M3408" t="s">
        <v>622</v>
      </c>
      <c r="P3408">
        <v>1</v>
      </c>
      <c r="Q3408">
        <v>420</v>
      </c>
      <c r="R3408">
        <v>420</v>
      </c>
      <c r="S3408">
        <f>IFERROR(_xlfn.XLOOKUP(tbl_Facturas[[#This Row],[Key_Fact]],tbl_Manifiestos[Key_Manif],tbl_Manifiestos[Pagado a Broker],0),0)</f>
        <v>390.6</v>
      </c>
      <c r="T3408">
        <v>2465255.5299999961</v>
      </c>
    </row>
    <row r="3409" spans="1:20" x14ac:dyDescent="0.25">
      <c r="A3409" t="s">
        <v>5843</v>
      </c>
      <c r="B3409" t="str">
        <f>tbl_Facturas[[#This Row],[Factura]] &amp; "|" &amp; tbl_Facturas[[#This Row],[Proyecto OK]] &amp; "|" &amp; TEXT(tbl_Facturas[[#This Row],[Horas o Viaje]],"0.00") &amp; "|" &amp; TEXT(tbl_Facturas[[#This Row],[Costo unitario]],"0.00")</f>
        <v>2707|Berry Project|8.00|130.00</v>
      </c>
      <c r="C3409">
        <v>2707</v>
      </c>
      <c r="D3409">
        <v>58</v>
      </c>
      <c r="E3409" t="s">
        <v>12</v>
      </c>
      <c r="G3409" t="s">
        <v>539</v>
      </c>
      <c r="H3409" t="s">
        <v>3494</v>
      </c>
      <c r="I3409" s="134" t="s">
        <v>5322</v>
      </c>
      <c r="J3409" t="s">
        <v>1219</v>
      </c>
      <c r="K3409" s="135" t="s">
        <v>5883</v>
      </c>
      <c r="L3409">
        <v>2513</v>
      </c>
      <c r="P3409">
        <v>8</v>
      </c>
      <c r="Q3409">
        <v>130</v>
      </c>
      <c r="R3409">
        <v>1040</v>
      </c>
      <c r="S3409">
        <f>IFERROR(_xlfn.XLOOKUP(tbl_Facturas[[#This Row],[Key_Fact]],tbl_Manifiestos[Key_Manif],tbl_Manifiestos[Pagado a Broker],0),0)</f>
        <v>967.2</v>
      </c>
      <c r="T3409">
        <v>2466295.5299999961</v>
      </c>
    </row>
    <row r="3410" spans="1:20" x14ac:dyDescent="0.25">
      <c r="A3410" t="s">
        <v>5843</v>
      </c>
      <c r="B3410" t="str">
        <f>tbl_Facturas[[#This Row],[Factura]] &amp; "|" &amp; tbl_Facturas[[#This Row],[Proyecto OK]] &amp; "|" &amp; TEXT(tbl_Facturas[[#This Row],[Horas o Viaje]],"0.00") &amp; "|" &amp; TEXT(tbl_Facturas[[#This Row],[Costo unitario]],"0.00")</f>
        <v>2707|Berry Project|11.75|130.00</v>
      </c>
      <c r="C3410">
        <v>2707</v>
      </c>
      <c r="D3410">
        <v>11</v>
      </c>
      <c r="E3410" t="s">
        <v>12</v>
      </c>
      <c r="G3410" t="s">
        <v>13</v>
      </c>
      <c r="H3410" t="s">
        <v>3495</v>
      </c>
      <c r="I3410" s="134" t="s">
        <v>5322</v>
      </c>
      <c r="J3410" t="s">
        <v>1219</v>
      </c>
      <c r="K3410" s="135" t="s">
        <v>5883</v>
      </c>
      <c r="L3410">
        <v>2513</v>
      </c>
      <c r="P3410">
        <v>11.75</v>
      </c>
      <c r="Q3410">
        <v>130</v>
      </c>
      <c r="R3410">
        <v>1527.5</v>
      </c>
      <c r="S3410">
        <f>IFERROR(_xlfn.XLOOKUP(tbl_Facturas[[#This Row],[Key_Fact]],tbl_Manifiestos[Key_Manif],tbl_Manifiestos[Pagado a Broker],0),0)</f>
        <v>1420.575</v>
      </c>
      <c r="T3410">
        <v>2467823.0299999961</v>
      </c>
    </row>
    <row r="3411" spans="1:20" x14ac:dyDescent="0.25">
      <c r="A3411" t="s">
        <v>5843</v>
      </c>
      <c r="B3411" t="str">
        <f>tbl_Facturas[[#This Row],[Factura]] &amp; "|" &amp; tbl_Facturas[[#This Row],[Proyecto OK]] &amp; "|" &amp; TEXT(tbl_Facturas[[#This Row],[Horas o Viaje]],"0.00") &amp; "|" &amp; TEXT(tbl_Facturas[[#This Row],[Costo unitario]],"0.00")</f>
        <v>2707|Berry Project|11.75|130.00</v>
      </c>
      <c r="C3411">
        <v>2707</v>
      </c>
      <c r="D3411">
        <v>19</v>
      </c>
      <c r="E3411" t="s">
        <v>12</v>
      </c>
      <c r="G3411" t="s">
        <v>24</v>
      </c>
      <c r="H3411" t="s">
        <v>3496</v>
      </c>
      <c r="I3411" s="134" t="s">
        <v>5322</v>
      </c>
      <c r="J3411" t="s">
        <v>1219</v>
      </c>
      <c r="K3411" s="135" t="s">
        <v>5883</v>
      </c>
      <c r="L3411">
        <v>2513</v>
      </c>
      <c r="P3411">
        <v>11.75</v>
      </c>
      <c r="Q3411">
        <v>130</v>
      </c>
      <c r="R3411">
        <v>1527.5</v>
      </c>
      <c r="S3411">
        <f>IFERROR(_xlfn.XLOOKUP(tbl_Facturas[[#This Row],[Key_Fact]],tbl_Manifiestos[Key_Manif],tbl_Manifiestos[Pagado a Broker],0),0)</f>
        <v>1420.575</v>
      </c>
      <c r="T3411">
        <v>2469350.5299999961</v>
      </c>
    </row>
    <row r="3412" spans="1:20" x14ac:dyDescent="0.25">
      <c r="A3412" t="s">
        <v>5843</v>
      </c>
      <c r="B3412" t="str">
        <f>tbl_Facturas[[#This Row],[Factura]] &amp; "|" &amp; tbl_Facturas[[#This Row],[Proyecto OK]] &amp; "|" &amp; TEXT(tbl_Facturas[[#This Row],[Horas o Viaje]],"0.00") &amp; "|" &amp; TEXT(tbl_Facturas[[#This Row],[Costo unitario]],"0.00")</f>
        <v>2707|Berry Project|10.00|130.00</v>
      </c>
      <c r="C3412">
        <v>2707</v>
      </c>
      <c r="D3412">
        <v>103</v>
      </c>
      <c r="E3412" t="s">
        <v>27</v>
      </c>
      <c r="G3412" t="s">
        <v>284</v>
      </c>
      <c r="H3412" t="s">
        <v>3497</v>
      </c>
      <c r="I3412" s="134" t="s">
        <v>5322</v>
      </c>
      <c r="J3412" t="s">
        <v>1219</v>
      </c>
      <c r="K3412" s="135" t="s">
        <v>5883</v>
      </c>
      <c r="L3412">
        <v>2513</v>
      </c>
      <c r="P3412">
        <v>10</v>
      </c>
      <c r="Q3412">
        <v>130</v>
      </c>
      <c r="R3412">
        <v>1300</v>
      </c>
      <c r="S3412">
        <f>IFERROR(_xlfn.XLOOKUP(tbl_Facturas[[#This Row],[Key_Fact]],tbl_Manifiestos[Key_Manif],tbl_Manifiestos[Pagado a Broker],0),0)</f>
        <v>1209</v>
      </c>
      <c r="T3412">
        <v>2470650.5299999961</v>
      </c>
    </row>
    <row r="3413" spans="1:20" x14ac:dyDescent="0.25">
      <c r="A3413" t="s">
        <v>5843</v>
      </c>
      <c r="B3413" t="str">
        <f>tbl_Facturas[[#This Row],[Factura]] &amp; "|" &amp; tbl_Facturas[[#This Row],[Proyecto OK]] &amp; "|" &amp; TEXT(tbl_Facturas[[#This Row],[Horas o Viaje]],"0.00") &amp; "|" &amp; TEXT(tbl_Facturas[[#This Row],[Costo unitario]],"0.00")</f>
        <v>2707|Berry Project|1.00|420.00</v>
      </c>
      <c r="C3413">
        <v>2707</v>
      </c>
      <c r="D3413">
        <v>92</v>
      </c>
      <c r="E3413" t="s">
        <v>5351</v>
      </c>
      <c r="G3413" t="s">
        <v>3060</v>
      </c>
      <c r="H3413" t="s">
        <v>3498</v>
      </c>
      <c r="I3413" s="134" t="s">
        <v>5322</v>
      </c>
      <c r="J3413" t="s">
        <v>1219</v>
      </c>
      <c r="K3413" s="135" t="s">
        <v>5883</v>
      </c>
      <c r="L3413">
        <v>2513</v>
      </c>
      <c r="M3413" t="s">
        <v>622</v>
      </c>
      <c r="P3413">
        <v>1</v>
      </c>
      <c r="Q3413">
        <v>420</v>
      </c>
      <c r="R3413">
        <v>420</v>
      </c>
      <c r="S3413">
        <f>IFERROR(_xlfn.XLOOKUP(tbl_Facturas[[#This Row],[Key_Fact]],tbl_Manifiestos[Key_Manif],tbl_Manifiestos[Pagado a Broker],0),0)</f>
        <v>390.6</v>
      </c>
      <c r="T3413">
        <v>2471070.5299999961</v>
      </c>
    </row>
    <row r="3414" spans="1:20" x14ac:dyDescent="0.25">
      <c r="A3414" t="s">
        <v>5843</v>
      </c>
      <c r="B3414" t="str">
        <f>tbl_Facturas[[#This Row],[Factura]] &amp; "|" &amp; tbl_Facturas[[#This Row],[Proyecto OK]] &amp; "|" &amp; TEXT(tbl_Facturas[[#This Row],[Horas o Viaje]],"0.00") &amp; "|" &amp; TEXT(tbl_Facturas[[#This Row],[Costo unitario]],"0.00")</f>
        <v>2707|Berry Project|1.00|420.00</v>
      </c>
      <c r="C3414">
        <v>2707</v>
      </c>
      <c r="D3414">
        <v>92</v>
      </c>
      <c r="E3414" t="s">
        <v>5351</v>
      </c>
      <c r="G3414" t="s">
        <v>3060</v>
      </c>
      <c r="H3414" t="s">
        <v>3499</v>
      </c>
      <c r="I3414" s="134" t="s">
        <v>5322</v>
      </c>
      <c r="J3414" t="s">
        <v>1219</v>
      </c>
      <c r="K3414" s="135" t="s">
        <v>5883</v>
      </c>
      <c r="L3414">
        <v>2513</v>
      </c>
      <c r="M3414" t="s">
        <v>622</v>
      </c>
      <c r="P3414">
        <v>1</v>
      </c>
      <c r="Q3414">
        <v>420</v>
      </c>
      <c r="R3414">
        <v>420</v>
      </c>
      <c r="S3414">
        <f>IFERROR(_xlfn.XLOOKUP(tbl_Facturas[[#This Row],[Key_Fact]],tbl_Manifiestos[Key_Manif],tbl_Manifiestos[Pagado a Broker],0),0)</f>
        <v>390.6</v>
      </c>
      <c r="T3414">
        <v>2471490.5299999961</v>
      </c>
    </row>
    <row r="3415" spans="1:20" x14ac:dyDescent="0.25">
      <c r="A3415" t="s">
        <v>5843</v>
      </c>
      <c r="B3415" t="str">
        <f>tbl_Facturas[[#This Row],[Factura]] &amp; "|" &amp; tbl_Facturas[[#This Row],[Proyecto OK]] &amp; "|" &amp; TEXT(tbl_Facturas[[#This Row],[Horas o Viaje]],"0.00") &amp; "|" &amp; TEXT(tbl_Facturas[[#This Row],[Costo unitario]],"0.00")</f>
        <v>2707|Berry Project|12.00|130.00</v>
      </c>
      <c r="C3415">
        <v>2707</v>
      </c>
      <c r="D3415">
        <v>2</v>
      </c>
      <c r="E3415" t="s">
        <v>5305</v>
      </c>
      <c r="G3415" t="s">
        <v>1770</v>
      </c>
      <c r="H3415" t="s">
        <v>3500</v>
      </c>
      <c r="I3415" s="134" t="s">
        <v>5322</v>
      </c>
      <c r="J3415" t="s">
        <v>1219</v>
      </c>
      <c r="K3415" s="135" t="s">
        <v>5883</v>
      </c>
      <c r="L3415">
        <v>2513</v>
      </c>
      <c r="P3415">
        <v>12</v>
      </c>
      <c r="Q3415">
        <v>130</v>
      </c>
      <c r="R3415">
        <v>1560</v>
      </c>
      <c r="S3415">
        <f>IFERROR(_xlfn.XLOOKUP(tbl_Facturas[[#This Row],[Key_Fact]],tbl_Manifiestos[Key_Manif],tbl_Manifiestos[Pagado a Broker],0),0)</f>
        <v>1450.8000000000002</v>
      </c>
      <c r="T3415">
        <v>2473050.5299999961</v>
      </c>
    </row>
    <row r="3416" spans="1:20" x14ac:dyDescent="0.25">
      <c r="A3416" t="s">
        <v>5843</v>
      </c>
      <c r="B3416" t="str">
        <f>tbl_Facturas[[#This Row],[Factura]] &amp; "|" &amp; tbl_Facturas[[#This Row],[Proyecto OK]] &amp; "|" &amp; TEXT(tbl_Facturas[[#This Row],[Horas o Viaje]],"0.00") &amp; "|" &amp; TEXT(tbl_Facturas[[#This Row],[Costo unitario]],"0.00")</f>
        <v>2707|Berry Project|10.00|130.00</v>
      </c>
      <c r="C3416">
        <v>2707</v>
      </c>
      <c r="D3416">
        <v>356</v>
      </c>
      <c r="E3416" t="s">
        <v>27</v>
      </c>
      <c r="G3416" t="s">
        <v>122</v>
      </c>
      <c r="H3416" t="s">
        <v>3501</v>
      </c>
      <c r="I3416" s="134" t="s">
        <v>5322</v>
      </c>
      <c r="J3416" t="s">
        <v>1219</v>
      </c>
      <c r="K3416" s="135" t="s">
        <v>5883</v>
      </c>
      <c r="L3416">
        <v>2513</v>
      </c>
      <c r="P3416">
        <v>10</v>
      </c>
      <c r="Q3416">
        <v>130</v>
      </c>
      <c r="R3416">
        <v>1300</v>
      </c>
      <c r="S3416">
        <f>IFERROR(_xlfn.XLOOKUP(tbl_Facturas[[#This Row],[Key_Fact]],tbl_Manifiestos[Key_Manif],tbl_Manifiestos[Pagado a Broker],0),0)</f>
        <v>1209</v>
      </c>
      <c r="T3416">
        <v>2474350.5299999961</v>
      </c>
    </row>
    <row r="3417" spans="1:20" x14ac:dyDescent="0.25">
      <c r="A3417" t="s">
        <v>5843</v>
      </c>
      <c r="B3417" t="str">
        <f>tbl_Facturas[[#This Row],[Factura]] &amp; "|" &amp; tbl_Facturas[[#This Row],[Proyecto OK]] &amp; "|" &amp; TEXT(tbl_Facturas[[#This Row],[Horas o Viaje]],"0.00") &amp; "|" &amp; TEXT(tbl_Facturas[[#This Row],[Costo unitario]],"0.00")</f>
        <v>2707|Berry Project|12.50|130.00</v>
      </c>
      <c r="C3417">
        <v>2707</v>
      </c>
      <c r="D3417">
        <v>58</v>
      </c>
      <c r="E3417" t="s">
        <v>12</v>
      </c>
      <c r="G3417" t="s">
        <v>539</v>
      </c>
      <c r="H3417" t="s">
        <v>3502</v>
      </c>
      <c r="I3417" s="134" t="s">
        <v>5322</v>
      </c>
      <c r="J3417" t="s">
        <v>1219</v>
      </c>
      <c r="K3417" s="135" t="s">
        <v>5883</v>
      </c>
      <c r="L3417">
        <v>2513</v>
      </c>
      <c r="P3417">
        <v>12.5</v>
      </c>
      <c r="Q3417">
        <v>130</v>
      </c>
      <c r="R3417">
        <v>1625</v>
      </c>
      <c r="S3417">
        <f>IFERROR(_xlfn.XLOOKUP(tbl_Facturas[[#This Row],[Key_Fact]],tbl_Manifiestos[Key_Manif],tbl_Manifiestos[Pagado a Broker],0),0)</f>
        <v>1511.25</v>
      </c>
      <c r="T3417">
        <v>2475975.5299999961</v>
      </c>
    </row>
    <row r="3418" spans="1:20" x14ac:dyDescent="0.25">
      <c r="A3418" t="s">
        <v>5843</v>
      </c>
      <c r="B3418" t="str">
        <f>tbl_Facturas[[#This Row],[Factura]] &amp; "|" &amp; tbl_Facturas[[#This Row],[Proyecto OK]] &amp; "|" &amp; TEXT(tbl_Facturas[[#This Row],[Horas o Viaje]],"0.00") &amp; "|" &amp; TEXT(tbl_Facturas[[#This Row],[Costo unitario]],"0.00")</f>
        <v>2707|Berry Project|8.50|130.00</v>
      </c>
      <c r="C3418">
        <v>2707</v>
      </c>
      <c r="D3418">
        <v>11</v>
      </c>
      <c r="E3418" t="s">
        <v>12</v>
      </c>
      <c r="G3418" t="s">
        <v>13</v>
      </c>
      <c r="H3418" t="s">
        <v>3503</v>
      </c>
      <c r="I3418" s="134" t="s">
        <v>5322</v>
      </c>
      <c r="J3418" t="s">
        <v>1219</v>
      </c>
      <c r="K3418" s="135" t="s">
        <v>5883</v>
      </c>
      <c r="L3418">
        <v>2513</v>
      </c>
      <c r="P3418">
        <v>8.5</v>
      </c>
      <c r="Q3418">
        <v>130</v>
      </c>
      <c r="R3418">
        <v>1105</v>
      </c>
      <c r="S3418">
        <f>IFERROR(_xlfn.XLOOKUP(tbl_Facturas[[#This Row],[Key_Fact]],tbl_Manifiestos[Key_Manif],tbl_Manifiestos[Pagado a Broker],0),0)</f>
        <v>1027.6500000000001</v>
      </c>
      <c r="T3418">
        <v>2477080.5299999961</v>
      </c>
    </row>
    <row r="3419" spans="1:20" x14ac:dyDescent="0.25">
      <c r="A3419" t="s">
        <v>5843</v>
      </c>
      <c r="B3419" t="str">
        <f>tbl_Facturas[[#This Row],[Factura]] &amp; "|" &amp; tbl_Facturas[[#This Row],[Proyecto OK]] &amp; "|" &amp; TEXT(tbl_Facturas[[#This Row],[Horas o Viaje]],"0.00") &amp; "|" &amp; TEXT(tbl_Facturas[[#This Row],[Costo unitario]],"0.00")</f>
        <v>2707|Berry Project|1.00|420.00</v>
      </c>
      <c r="C3419">
        <v>2707</v>
      </c>
      <c r="D3419">
        <v>11</v>
      </c>
      <c r="E3419" t="s">
        <v>12</v>
      </c>
      <c r="G3419" t="s">
        <v>13</v>
      </c>
      <c r="H3419" t="s">
        <v>3504</v>
      </c>
      <c r="I3419" s="134" t="s">
        <v>5322</v>
      </c>
      <c r="J3419" t="s">
        <v>1219</v>
      </c>
      <c r="K3419" s="135" t="s">
        <v>5883</v>
      </c>
      <c r="L3419">
        <v>2513</v>
      </c>
      <c r="M3419" t="s">
        <v>622</v>
      </c>
      <c r="P3419">
        <v>1</v>
      </c>
      <c r="Q3419">
        <v>420</v>
      </c>
      <c r="R3419">
        <v>420</v>
      </c>
      <c r="S3419">
        <f>IFERROR(_xlfn.XLOOKUP(tbl_Facturas[[#This Row],[Key_Fact]],tbl_Manifiestos[Key_Manif],tbl_Manifiestos[Pagado a Broker],0),0)</f>
        <v>390.6</v>
      </c>
      <c r="T3419">
        <v>2477500.5299999961</v>
      </c>
    </row>
    <row r="3420" spans="1:20" x14ac:dyDescent="0.25">
      <c r="A3420" t="s">
        <v>5843</v>
      </c>
      <c r="B3420" t="str">
        <f>tbl_Facturas[[#This Row],[Factura]] &amp; "|" &amp; tbl_Facturas[[#This Row],[Proyecto OK]] &amp; "|" &amp; TEXT(tbl_Facturas[[#This Row],[Horas o Viaje]],"0.00") &amp; "|" &amp; TEXT(tbl_Facturas[[#This Row],[Costo unitario]],"0.00")</f>
        <v>2707|Berry Project|1.00|420.00</v>
      </c>
      <c r="C3420">
        <v>2707</v>
      </c>
      <c r="D3420">
        <v>661</v>
      </c>
      <c r="E3420" t="s">
        <v>5309</v>
      </c>
      <c r="G3420" t="s">
        <v>649</v>
      </c>
      <c r="H3420" t="s">
        <v>3505</v>
      </c>
      <c r="I3420" s="134" t="s">
        <v>5322</v>
      </c>
      <c r="J3420" t="s">
        <v>1219</v>
      </c>
      <c r="K3420" s="135" t="s">
        <v>5883</v>
      </c>
      <c r="L3420">
        <v>2513</v>
      </c>
      <c r="M3420" t="s">
        <v>622</v>
      </c>
      <c r="P3420">
        <v>1</v>
      </c>
      <c r="Q3420">
        <v>420</v>
      </c>
      <c r="R3420">
        <v>420</v>
      </c>
      <c r="S3420">
        <f>IFERROR(_xlfn.XLOOKUP(tbl_Facturas[[#This Row],[Key_Fact]],tbl_Manifiestos[Key_Manif],tbl_Manifiestos[Pagado a Broker],0),0)</f>
        <v>390.6</v>
      </c>
      <c r="T3420">
        <v>2477920.5299999961</v>
      </c>
    </row>
    <row r="3421" spans="1:20" x14ac:dyDescent="0.25">
      <c r="A3421" t="s">
        <v>5843</v>
      </c>
      <c r="B3421" t="str">
        <f>tbl_Facturas[[#This Row],[Factura]] &amp; "|" &amp; tbl_Facturas[[#This Row],[Proyecto OK]] &amp; "|" &amp; TEXT(tbl_Facturas[[#This Row],[Horas o Viaje]],"0.00") &amp; "|" &amp; TEXT(tbl_Facturas[[#This Row],[Costo unitario]],"0.00")</f>
        <v>2707|Berry Project|12.00|130.00</v>
      </c>
      <c r="C3421">
        <v>2707</v>
      </c>
      <c r="D3421">
        <v>103</v>
      </c>
      <c r="E3421" t="s">
        <v>27</v>
      </c>
      <c r="G3421" t="s">
        <v>284</v>
      </c>
      <c r="H3421" t="s">
        <v>3506</v>
      </c>
      <c r="I3421" s="134" t="s">
        <v>5322</v>
      </c>
      <c r="J3421" t="s">
        <v>1219</v>
      </c>
      <c r="K3421" s="135" t="s">
        <v>5883</v>
      </c>
      <c r="L3421">
        <v>2513</v>
      </c>
      <c r="P3421">
        <v>12</v>
      </c>
      <c r="Q3421">
        <v>130</v>
      </c>
      <c r="R3421">
        <v>1560</v>
      </c>
      <c r="S3421">
        <f>IFERROR(_xlfn.XLOOKUP(tbl_Facturas[[#This Row],[Key_Fact]],tbl_Manifiestos[Key_Manif],tbl_Manifiestos[Pagado a Broker],0),0)</f>
        <v>1450.8000000000002</v>
      </c>
      <c r="T3421">
        <v>2479480.5299999961</v>
      </c>
    </row>
    <row r="3422" spans="1:20" x14ac:dyDescent="0.25">
      <c r="A3422" t="s">
        <v>5843</v>
      </c>
      <c r="B3422" t="str">
        <f>tbl_Facturas[[#This Row],[Factura]] &amp; "|" &amp; tbl_Facturas[[#This Row],[Proyecto OK]] &amp; "|" &amp; TEXT(tbl_Facturas[[#This Row],[Horas o Viaje]],"0.00") &amp; "|" &amp; TEXT(tbl_Facturas[[#This Row],[Costo unitario]],"0.00")</f>
        <v>2707|Berry Project|9.50|130.00</v>
      </c>
      <c r="C3422">
        <v>2707</v>
      </c>
      <c r="D3422">
        <v>1</v>
      </c>
      <c r="E3422" t="s">
        <v>5361</v>
      </c>
      <c r="G3422" t="s">
        <v>1220</v>
      </c>
      <c r="H3422" t="s">
        <v>3507</v>
      </c>
      <c r="I3422" s="134" t="s">
        <v>5322</v>
      </c>
      <c r="J3422" t="s">
        <v>1219</v>
      </c>
      <c r="K3422" s="135" t="s">
        <v>5883</v>
      </c>
      <c r="L3422">
        <v>2513</v>
      </c>
      <c r="P3422">
        <v>9.5</v>
      </c>
      <c r="Q3422">
        <v>130</v>
      </c>
      <c r="R3422">
        <v>1235</v>
      </c>
      <c r="S3422">
        <f>IFERROR(_xlfn.XLOOKUP(tbl_Facturas[[#This Row],[Key_Fact]],tbl_Manifiestos[Key_Manif],tbl_Manifiestos[Pagado a Broker],0),0)</f>
        <v>1148.55</v>
      </c>
      <c r="T3422">
        <v>2480715.5299999961</v>
      </c>
    </row>
    <row r="3423" spans="1:20" x14ac:dyDescent="0.25">
      <c r="A3423" t="s">
        <v>5843</v>
      </c>
      <c r="B3423" t="str">
        <f>tbl_Facturas[[#This Row],[Factura]] &amp; "|" &amp; tbl_Facturas[[#This Row],[Proyecto OK]] &amp; "|" &amp; TEXT(tbl_Facturas[[#This Row],[Horas o Viaje]],"0.00") &amp; "|" &amp; TEXT(tbl_Facturas[[#This Row],[Costo unitario]],"0.00")</f>
        <v>2707|Berry Project|9.00|130.00</v>
      </c>
      <c r="C3423">
        <v>2707</v>
      </c>
      <c r="D3423">
        <v>2</v>
      </c>
      <c r="E3423" t="s">
        <v>5305</v>
      </c>
      <c r="G3423" t="s">
        <v>1770</v>
      </c>
      <c r="H3423" t="s">
        <v>3508</v>
      </c>
      <c r="I3423" s="134" t="s">
        <v>5322</v>
      </c>
      <c r="J3423" t="s">
        <v>1219</v>
      </c>
      <c r="K3423" s="135" t="s">
        <v>5883</v>
      </c>
      <c r="L3423">
        <v>2513</v>
      </c>
      <c r="P3423">
        <v>9</v>
      </c>
      <c r="Q3423">
        <v>130</v>
      </c>
      <c r="R3423">
        <v>1170</v>
      </c>
      <c r="S3423">
        <f>IFERROR(_xlfn.XLOOKUP(tbl_Facturas[[#This Row],[Key_Fact]],tbl_Manifiestos[Key_Manif],tbl_Manifiestos[Pagado a Broker],0),0)</f>
        <v>0</v>
      </c>
      <c r="T3423">
        <v>2481885.5299999961</v>
      </c>
    </row>
    <row r="3424" spans="1:20" x14ac:dyDescent="0.25">
      <c r="A3424" t="s">
        <v>5843</v>
      </c>
      <c r="B3424" t="str">
        <f>tbl_Facturas[[#This Row],[Factura]] &amp; "|" &amp; tbl_Facturas[[#This Row],[Proyecto OK]] &amp; "|" &amp; TEXT(tbl_Facturas[[#This Row],[Horas o Viaje]],"0.00") &amp; "|" &amp; TEXT(tbl_Facturas[[#This Row],[Costo unitario]],"0.00")</f>
        <v>2707|Berry Project|1.00|420.00</v>
      </c>
      <c r="C3424">
        <v>2707</v>
      </c>
      <c r="D3424">
        <v>58</v>
      </c>
      <c r="E3424" t="s">
        <v>12</v>
      </c>
      <c r="G3424" t="s">
        <v>539</v>
      </c>
      <c r="H3424" t="s">
        <v>3509</v>
      </c>
      <c r="I3424" s="134" t="s">
        <v>5322</v>
      </c>
      <c r="J3424" t="s">
        <v>1219</v>
      </c>
      <c r="K3424" s="135" t="s">
        <v>5883</v>
      </c>
      <c r="L3424">
        <v>2513</v>
      </c>
      <c r="M3424" t="s">
        <v>622</v>
      </c>
      <c r="P3424">
        <v>1</v>
      </c>
      <c r="Q3424">
        <v>420</v>
      </c>
      <c r="R3424">
        <v>420</v>
      </c>
      <c r="S3424">
        <f>IFERROR(_xlfn.XLOOKUP(tbl_Facturas[[#This Row],[Key_Fact]],tbl_Manifiestos[Key_Manif],tbl_Manifiestos[Pagado a Broker],0),0)</f>
        <v>390.6</v>
      </c>
      <c r="T3424">
        <v>2482305.5299999961</v>
      </c>
    </row>
    <row r="3425" spans="1:20" x14ac:dyDescent="0.25">
      <c r="A3425" t="s">
        <v>5843</v>
      </c>
      <c r="B3425" t="str">
        <f>tbl_Facturas[[#This Row],[Factura]] &amp; "|" &amp; tbl_Facturas[[#This Row],[Proyecto OK]] &amp; "|" &amp; TEXT(tbl_Facturas[[#This Row],[Horas o Viaje]],"0.00") &amp; "|" &amp; TEXT(tbl_Facturas[[#This Row],[Costo unitario]],"0.00")</f>
        <v>2707|Berry Project|7.00|130.00</v>
      </c>
      <c r="C3425">
        <v>2707</v>
      </c>
      <c r="D3425">
        <v>58</v>
      </c>
      <c r="E3425" t="s">
        <v>12</v>
      </c>
      <c r="G3425" t="s">
        <v>539</v>
      </c>
      <c r="H3425" t="s">
        <v>3510</v>
      </c>
      <c r="I3425" s="134" t="s">
        <v>5322</v>
      </c>
      <c r="J3425" t="s">
        <v>1219</v>
      </c>
      <c r="K3425" s="135" t="s">
        <v>5883</v>
      </c>
      <c r="L3425">
        <v>2513</v>
      </c>
      <c r="P3425">
        <v>7</v>
      </c>
      <c r="Q3425">
        <v>130</v>
      </c>
      <c r="R3425">
        <v>910</v>
      </c>
      <c r="S3425">
        <f>IFERROR(_xlfn.XLOOKUP(tbl_Facturas[[#This Row],[Key_Fact]],tbl_Manifiestos[Key_Manif],tbl_Manifiestos[Pagado a Broker],0),0)</f>
        <v>846.30000000000007</v>
      </c>
      <c r="T3425">
        <v>2483215.5299999961</v>
      </c>
    </row>
    <row r="3426" spans="1:20" x14ac:dyDescent="0.25">
      <c r="A3426" t="s">
        <v>5843</v>
      </c>
      <c r="B3426" t="str">
        <f>tbl_Facturas[[#This Row],[Factura]] &amp; "|" &amp; tbl_Facturas[[#This Row],[Proyecto OK]] &amp; "|" &amp; TEXT(tbl_Facturas[[#This Row],[Horas o Viaje]],"0.00") &amp; "|" &amp; TEXT(tbl_Facturas[[#This Row],[Costo unitario]],"0.00")</f>
        <v>2707|Berry Project|1.00|420.00</v>
      </c>
      <c r="C3426">
        <v>2707</v>
      </c>
      <c r="D3426">
        <v>380</v>
      </c>
      <c r="E3426" t="s">
        <v>5334</v>
      </c>
      <c r="G3426" t="s">
        <v>1795</v>
      </c>
      <c r="H3426" t="s">
        <v>3511</v>
      </c>
      <c r="I3426" s="134" t="s">
        <v>5322</v>
      </c>
      <c r="J3426" t="s">
        <v>1219</v>
      </c>
      <c r="K3426" s="135" t="s">
        <v>5883</v>
      </c>
      <c r="L3426">
        <v>2513</v>
      </c>
      <c r="M3426" t="s">
        <v>622</v>
      </c>
      <c r="P3426">
        <v>1</v>
      </c>
      <c r="Q3426">
        <v>420</v>
      </c>
      <c r="R3426">
        <v>420</v>
      </c>
      <c r="S3426">
        <f>IFERROR(_xlfn.XLOOKUP(tbl_Facturas[[#This Row],[Key_Fact]],tbl_Manifiestos[Key_Manif],tbl_Manifiestos[Pagado a Broker],0),0)</f>
        <v>390.6</v>
      </c>
      <c r="T3426">
        <v>2483635.5299999961</v>
      </c>
    </row>
    <row r="3427" spans="1:20" x14ac:dyDescent="0.25">
      <c r="A3427" t="s">
        <v>5843</v>
      </c>
      <c r="B3427" t="str">
        <f>tbl_Facturas[[#This Row],[Factura]] &amp; "|" &amp; tbl_Facturas[[#This Row],[Proyecto OK]] &amp; "|" &amp; TEXT(tbl_Facturas[[#This Row],[Horas o Viaje]],"0.00") &amp; "|" &amp; TEXT(tbl_Facturas[[#This Row],[Costo unitario]],"0.00")</f>
        <v>2707|Berry Project|2.50|130.00</v>
      </c>
      <c r="C3427">
        <v>2707</v>
      </c>
      <c r="D3427">
        <v>19</v>
      </c>
      <c r="E3427" t="s">
        <v>12</v>
      </c>
      <c r="G3427" t="s">
        <v>24</v>
      </c>
      <c r="H3427" t="s">
        <v>3512</v>
      </c>
      <c r="I3427" s="134" t="s">
        <v>5322</v>
      </c>
      <c r="J3427" t="s">
        <v>1219</v>
      </c>
      <c r="K3427" s="135" t="s">
        <v>5883</v>
      </c>
      <c r="L3427">
        <v>2513</v>
      </c>
      <c r="P3427">
        <v>2.5</v>
      </c>
      <c r="Q3427">
        <v>130</v>
      </c>
      <c r="R3427">
        <v>325</v>
      </c>
      <c r="S3427">
        <f>IFERROR(_xlfn.XLOOKUP(tbl_Facturas[[#This Row],[Key_Fact]],tbl_Manifiestos[Key_Manif],tbl_Manifiestos[Pagado a Broker],0),0)</f>
        <v>302.25</v>
      </c>
      <c r="T3427">
        <v>2483960.5299999961</v>
      </c>
    </row>
    <row r="3428" spans="1:20" x14ac:dyDescent="0.25">
      <c r="A3428" t="s">
        <v>5843</v>
      </c>
      <c r="B3428" t="str">
        <f>tbl_Facturas[[#This Row],[Factura]] &amp; "|" &amp; tbl_Facturas[[#This Row],[Proyecto OK]] &amp; "|" &amp; TEXT(tbl_Facturas[[#This Row],[Horas o Viaje]],"0.00") &amp; "|" &amp; TEXT(tbl_Facturas[[#This Row],[Costo unitario]],"0.00")</f>
        <v>2707|Berry Project|1.00|420.00</v>
      </c>
      <c r="C3428">
        <v>2707</v>
      </c>
      <c r="D3428">
        <v>19</v>
      </c>
      <c r="E3428" t="s">
        <v>12</v>
      </c>
      <c r="G3428" t="s">
        <v>24</v>
      </c>
      <c r="H3428" t="s">
        <v>3513</v>
      </c>
      <c r="I3428" s="134" t="s">
        <v>5322</v>
      </c>
      <c r="J3428" t="s">
        <v>1219</v>
      </c>
      <c r="K3428" s="135" t="s">
        <v>5883</v>
      </c>
      <c r="L3428">
        <v>2513</v>
      </c>
      <c r="M3428" t="s">
        <v>622</v>
      </c>
      <c r="P3428">
        <v>1</v>
      </c>
      <c r="Q3428">
        <v>420</v>
      </c>
      <c r="R3428">
        <v>420</v>
      </c>
      <c r="S3428">
        <f>IFERROR(_xlfn.XLOOKUP(tbl_Facturas[[#This Row],[Key_Fact]],tbl_Manifiestos[Key_Manif],tbl_Manifiestos[Pagado a Broker],0),0)</f>
        <v>390.6</v>
      </c>
      <c r="T3428">
        <v>2484380.5299999961</v>
      </c>
    </row>
    <row r="3429" spans="1:20" x14ac:dyDescent="0.25">
      <c r="A3429" t="s">
        <v>5843</v>
      </c>
      <c r="B3429" t="str">
        <f>tbl_Facturas[[#This Row],[Factura]] &amp; "|" &amp; tbl_Facturas[[#This Row],[Proyecto OK]] &amp; "|" &amp; TEXT(tbl_Facturas[[#This Row],[Horas o Viaje]],"0.00") &amp; "|" &amp; TEXT(tbl_Facturas[[#This Row],[Costo unitario]],"0.00")</f>
        <v>2707|Berry Project|1.00|420.00</v>
      </c>
      <c r="C3429">
        <v>2707</v>
      </c>
      <c r="D3429">
        <v>92</v>
      </c>
      <c r="E3429" t="s">
        <v>5351</v>
      </c>
      <c r="G3429" t="s">
        <v>3060</v>
      </c>
      <c r="H3429" t="s">
        <v>3514</v>
      </c>
      <c r="I3429" s="134" t="s">
        <v>5322</v>
      </c>
      <c r="J3429" t="s">
        <v>1219</v>
      </c>
      <c r="K3429" s="135" t="s">
        <v>5883</v>
      </c>
      <c r="L3429">
        <v>2513</v>
      </c>
      <c r="M3429" t="s">
        <v>622</v>
      </c>
      <c r="P3429">
        <v>1</v>
      </c>
      <c r="Q3429">
        <v>420</v>
      </c>
      <c r="R3429">
        <v>420</v>
      </c>
      <c r="S3429">
        <f>IFERROR(_xlfn.XLOOKUP(tbl_Facturas[[#This Row],[Key_Fact]],tbl_Manifiestos[Key_Manif],tbl_Manifiestos[Pagado a Broker],0),0)</f>
        <v>390.6</v>
      </c>
      <c r="T3429">
        <v>2484800.5299999961</v>
      </c>
    </row>
    <row r="3430" spans="1:20" x14ac:dyDescent="0.25">
      <c r="A3430" t="s">
        <v>5843</v>
      </c>
      <c r="B3430" t="str">
        <f>tbl_Facturas[[#This Row],[Factura]] &amp; "|" &amp; tbl_Facturas[[#This Row],[Proyecto OK]] &amp; "|" &amp; TEXT(tbl_Facturas[[#This Row],[Horas o Viaje]],"0.00") &amp; "|" &amp; TEXT(tbl_Facturas[[#This Row],[Costo unitario]],"0.00")</f>
        <v>2707|Berry Project|5.00|130.00</v>
      </c>
      <c r="C3430">
        <v>2707</v>
      </c>
      <c r="D3430">
        <v>92</v>
      </c>
      <c r="E3430" t="s">
        <v>5351</v>
      </c>
      <c r="G3430" t="s">
        <v>3060</v>
      </c>
      <c r="H3430" t="s">
        <v>3515</v>
      </c>
      <c r="I3430" s="134" t="s">
        <v>5322</v>
      </c>
      <c r="J3430" t="s">
        <v>1219</v>
      </c>
      <c r="K3430" s="135" t="s">
        <v>5883</v>
      </c>
      <c r="L3430">
        <v>2513</v>
      </c>
      <c r="P3430">
        <v>5</v>
      </c>
      <c r="Q3430">
        <v>130</v>
      </c>
      <c r="R3430">
        <v>650</v>
      </c>
      <c r="S3430">
        <f>IFERROR(_xlfn.XLOOKUP(tbl_Facturas[[#This Row],[Key_Fact]],tbl_Manifiestos[Key_Manif],tbl_Manifiestos[Pagado a Broker],0),0)</f>
        <v>0</v>
      </c>
      <c r="T3430">
        <v>2485450.5299999961</v>
      </c>
    </row>
    <row r="3431" spans="1:20" x14ac:dyDescent="0.25">
      <c r="A3431" t="s">
        <v>5843</v>
      </c>
      <c r="B3431" t="str">
        <f>tbl_Facturas[[#This Row],[Factura]] &amp; "|" &amp; tbl_Facturas[[#This Row],[Proyecto OK]] &amp; "|" &amp; TEXT(tbl_Facturas[[#This Row],[Horas o Viaje]],"0.00") &amp; "|" &amp; TEXT(tbl_Facturas[[#This Row],[Costo unitario]],"0.00")</f>
        <v>2707|Berry Project|10.00|130.00</v>
      </c>
      <c r="C3431">
        <v>2707</v>
      </c>
      <c r="D3431">
        <v>103</v>
      </c>
      <c r="E3431" t="s">
        <v>27</v>
      </c>
      <c r="G3431" t="s">
        <v>284</v>
      </c>
      <c r="H3431" t="s">
        <v>3516</v>
      </c>
      <c r="I3431" s="134" t="s">
        <v>5322</v>
      </c>
      <c r="J3431" t="s">
        <v>1219</v>
      </c>
      <c r="K3431" s="135" t="s">
        <v>5883</v>
      </c>
      <c r="L3431">
        <v>2513</v>
      </c>
      <c r="P3431">
        <v>10</v>
      </c>
      <c r="Q3431">
        <v>130</v>
      </c>
      <c r="R3431">
        <v>1300</v>
      </c>
      <c r="S3431">
        <f>IFERROR(_xlfn.XLOOKUP(tbl_Facturas[[#This Row],[Key_Fact]],tbl_Manifiestos[Key_Manif],tbl_Manifiestos[Pagado a Broker],0),0)</f>
        <v>1209</v>
      </c>
      <c r="T3431">
        <v>2486750.5299999961</v>
      </c>
    </row>
    <row r="3432" spans="1:20" x14ac:dyDescent="0.25">
      <c r="A3432" t="s">
        <v>5843</v>
      </c>
      <c r="B3432" t="str">
        <f>tbl_Facturas[[#This Row],[Factura]] &amp; "|" &amp; tbl_Facturas[[#This Row],[Proyecto OK]] &amp; "|" &amp; TEXT(tbl_Facturas[[#This Row],[Horas o Viaje]],"0.00") &amp; "|" &amp; TEXT(tbl_Facturas[[#This Row],[Costo unitario]],"0.00")</f>
        <v>2707|Berry Project|9.00|130.00</v>
      </c>
      <c r="C3432">
        <v>2707</v>
      </c>
      <c r="D3432">
        <v>661</v>
      </c>
      <c r="E3432" t="s">
        <v>5309</v>
      </c>
      <c r="G3432" t="s">
        <v>649</v>
      </c>
      <c r="H3432" t="s">
        <v>3517</v>
      </c>
      <c r="I3432" s="134" t="s">
        <v>5322</v>
      </c>
      <c r="J3432" t="s">
        <v>1219</v>
      </c>
      <c r="K3432" s="135" t="s">
        <v>5883</v>
      </c>
      <c r="L3432">
        <v>2513</v>
      </c>
      <c r="P3432">
        <v>9</v>
      </c>
      <c r="Q3432">
        <v>130</v>
      </c>
      <c r="R3432">
        <v>1170</v>
      </c>
      <c r="S3432">
        <f>IFERROR(_xlfn.XLOOKUP(tbl_Facturas[[#This Row],[Key_Fact]],tbl_Manifiestos[Key_Manif],tbl_Manifiestos[Pagado a Broker],0),0)</f>
        <v>0</v>
      </c>
      <c r="T3432">
        <v>2487920.5299999961</v>
      </c>
    </row>
    <row r="3433" spans="1:20" x14ac:dyDescent="0.25">
      <c r="A3433" t="s">
        <v>5843</v>
      </c>
      <c r="B3433" t="str">
        <f>tbl_Facturas[[#This Row],[Factura]] &amp; "|" &amp; tbl_Facturas[[#This Row],[Proyecto OK]] &amp; "|" &amp; TEXT(tbl_Facturas[[#This Row],[Horas o Viaje]],"0.00") &amp; "|" &amp; TEXT(tbl_Facturas[[#This Row],[Costo unitario]],"0.00")</f>
        <v>2707|Berry Project|1.00|420.00</v>
      </c>
      <c r="C3433">
        <v>2707</v>
      </c>
      <c r="D3433">
        <v>102</v>
      </c>
      <c r="E3433" t="s">
        <v>1264</v>
      </c>
      <c r="G3433" t="s">
        <v>1265</v>
      </c>
      <c r="H3433" t="s">
        <v>3518</v>
      </c>
      <c r="I3433" s="134" t="s">
        <v>5322</v>
      </c>
      <c r="J3433" t="s">
        <v>1219</v>
      </c>
      <c r="K3433" s="135" t="s">
        <v>5883</v>
      </c>
      <c r="L3433">
        <v>2513</v>
      </c>
      <c r="M3433" t="s">
        <v>622</v>
      </c>
      <c r="P3433">
        <v>1</v>
      </c>
      <c r="Q3433">
        <v>420</v>
      </c>
      <c r="R3433">
        <v>420</v>
      </c>
      <c r="S3433">
        <f>IFERROR(_xlfn.XLOOKUP(tbl_Facturas[[#This Row],[Key_Fact]],tbl_Manifiestos[Key_Manif],tbl_Manifiestos[Pagado a Broker],0),0)</f>
        <v>390.6</v>
      </c>
      <c r="T3433">
        <v>2488340.5299999961</v>
      </c>
    </row>
    <row r="3434" spans="1:20" x14ac:dyDescent="0.25">
      <c r="A3434" t="s">
        <v>5843</v>
      </c>
      <c r="B3434" t="str">
        <f>tbl_Facturas[[#This Row],[Factura]] &amp; "|" &amp; tbl_Facturas[[#This Row],[Proyecto OK]] &amp; "|" &amp; TEXT(tbl_Facturas[[#This Row],[Horas o Viaje]],"0.00") &amp; "|" &amp; TEXT(tbl_Facturas[[#This Row],[Costo unitario]],"0.00")</f>
        <v>2707|Berry Project|3.00|130.00</v>
      </c>
      <c r="C3434">
        <v>2707</v>
      </c>
      <c r="D3434">
        <v>102</v>
      </c>
      <c r="E3434" t="s">
        <v>1264</v>
      </c>
      <c r="G3434" t="s">
        <v>1265</v>
      </c>
      <c r="H3434" t="s">
        <v>3519</v>
      </c>
      <c r="I3434" s="134" t="s">
        <v>5322</v>
      </c>
      <c r="J3434" t="s">
        <v>1219</v>
      </c>
      <c r="K3434" s="135" t="s">
        <v>5883</v>
      </c>
      <c r="L3434">
        <v>2513</v>
      </c>
      <c r="P3434">
        <v>3</v>
      </c>
      <c r="Q3434">
        <v>130</v>
      </c>
      <c r="R3434">
        <v>390</v>
      </c>
      <c r="S3434">
        <f>IFERROR(_xlfn.XLOOKUP(tbl_Facturas[[#This Row],[Key_Fact]],tbl_Manifiestos[Key_Manif],tbl_Manifiestos[Pagado a Broker],0),0)</f>
        <v>0</v>
      </c>
      <c r="T3434">
        <v>2488730.5299999961</v>
      </c>
    </row>
    <row r="3435" spans="1:20" x14ac:dyDescent="0.25">
      <c r="A3435" t="s">
        <v>5843</v>
      </c>
      <c r="B3435" t="str">
        <f>tbl_Facturas[[#This Row],[Factura]] &amp; "|" &amp; tbl_Facturas[[#This Row],[Proyecto OK]] &amp; "|" &amp; TEXT(tbl_Facturas[[#This Row],[Horas o Viaje]],"0.00") &amp; "|" &amp; TEXT(tbl_Facturas[[#This Row],[Costo unitario]],"0.00")</f>
        <v>2707|Berry Project|8.50|130.00</v>
      </c>
      <c r="C3435">
        <v>2707</v>
      </c>
      <c r="D3435">
        <v>1</v>
      </c>
      <c r="E3435" t="s">
        <v>12</v>
      </c>
      <c r="G3435" t="s">
        <v>13</v>
      </c>
      <c r="H3435" t="s">
        <v>3520</v>
      </c>
      <c r="I3435" s="134" t="s">
        <v>5322</v>
      </c>
      <c r="J3435" t="s">
        <v>1219</v>
      </c>
      <c r="K3435" s="135" t="s">
        <v>5883</v>
      </c>
      <c r="L3435">
        <v>2513</v>
      </c>
      <c r="P3435">
        <v>8.5</v>
      </c>
      <c r="Q3435">
        <v>130</v>
      </c>
      <c r="R3435">
        <v>1105</v>
      </c>
      <c r="S3435">
        <f>IFERROR(_xlfn.XLOOKUP(tbl_Facturas[[#This Row],[Key_Fact]],tbl_Manifiestos[Key_Manif],tbl_Manifiestos[Pagado a Broker],0),0)</f>
        <v>1027.6500000000001</v>
      </c>
      <c r="T3435">
        <v>2490463.0299999951</v>
      </c>
    </row>
    <row r="3436" spans="1:20" x14ac:dyDescent="0.25">
      <c r="A3436" t="s">
        <v>5843</v>
      </c>
      <c r="B3436" t="str">
        <f>tbl_Facturas[[#This Row],[Factura]] &amp; "|" &amp; tbl_Facturas[[#This Row],[Proyecto OK]] &amp; "|" &amp; TEXT(tbl_Facturas[[#This Row],[Horas o Viaje]],"0.00") &amp; "|" &amp; TEXT(tbl_Facturas[[#This Row],[Costo unitario]],"0.00")</f>
        <v>2707|Berry Project|1.00|420.00</v>
      </c>
      <c r="C3436">
        <v>2707</v>
      </c>
      <c r="D3436">
        <v>356</v>
      </c>
      <c r="E3436" t="s">
        <v>5309</v>
      </c>
      <c r="G3436" t="s">
        <v>1235</v>
      </c>
      <c r="H3436" t="s">
        <v>3521</v>
      </c>
      <c r="I3436" s="134" t="s">
        <v>5322</v>
      </c>
      <c r="J3436" t="s">
        <v>1219</v>
      </c>
      <c r="K3436" s="135" t="s">
        <v>5883</v>
      </c>
      <c r="L3436">
        <v>2513</v>
      </c>
      <c r="M3436" t="s">
        <v>622</v>
      </c>
      <c r="P3436">
        <v>1</v>
      </c>
      <c r="Q3436">
        <v>420</v>
      </c>
      <c r="R3436">
        <v>420</v>
      </c>
      <c r="S3436">
        <f>IFERROR(_xlfn.XLOOKUP(tbl_Facturas[[#This Row],[Key_Fact]],tbl_Manifiestos[Key_Manif],tbl_Manifiestos[Pagado a Broker],0),0)</f>
        <v>390.6</v>
      </c>
      <c r="T3436">
        <v>2490883.0299999951</v>
      </c>
    </row>
    <row r="3437" spans="1:20" x14ac:dyDescent="0.25">
      <c r="A3437" t="s">
        <v>5843</v>
      </c>
      <c r="B3437" t="str">
        <f>tbl_Facturas[[#This Row],[Factura]] &amp; "|" &amp; tbl_Facturas[[#This Row],[Proyecto OK]] &amp; "|" &amp; TEXT(tbl_Facturas[[#This Row],[Horas o Viaje]],"0.00") &amp; "|" &amp; TEXT(tbl_Facturas[[#This Row],[Costo unitario]],"0.00")</f>
        <v>2707|Berry Project|1.00|420.00</v>
      </c>
      <c r="C3437">
        <v>2707</v>
      </c>
      <c r="D3437">
        <v>2</v>
      </c>
      <c r="E3437" t="s">
        <v>5309</v>
      </c>
      <c r="G3437" t="s">
        <v>1235</v>
      </c>
      <c r="H3437" t="s">
        <v>3522</v>
      </c>
      <c r="I3437" s="134" t="s">
        <v>5322</v>
      </c>
      <c r="J3437" t="s">
        <v>1219</v>
      </c>
      <c r="K3437" s="135" t="s">
        <v>5883</v>
      </c>
      <c r="L3437">
        <v>2513</v>
      </c>
      <c r="M3437" t="s">
        <v>622</v>
      </c>
      <c r="P3437">
        <v>1</v>
      </c>
      <c r="Q3437">
        <v>420</v>
      </c>
      <c r="R3437">
        <v>420</v>
      </c>
      <c r="S3437">
        <f>IFERROR(_xlfn.XLOOKUP(tbl_Facturas[[#This Row],[Key_Fact]],tbl_Manifiestos[Key_Manif],tbl_Manifiestos[Pagado a Broker],0),0)</f>
        <v>390.6</v>
      </c>
      <c r="T3437">
        <v>2491303.0299999951</v>
      </c>
    </row>
    <row r="3438" spans="1:20" x14ac:dyDescent="0.25">
      <c r="A3438" t="s">
        <v>5843</v>
      </c>
      <c r="B3438" t="str">
        <f>tbl_Facturas[[#This Row],[Factura]] &amp; "|" &amp; tbl_Facturas[[#This Row],[Proyecto OK]] &amp; "|" &amp; TEXT(tbl_Facturas[[#This Row],[Horas o Viaje]],"0.00") &amp; "|" &amp; TEXT(tbl_Facturas[[#This Row],[Costo unitario]],"0.00")</f>
        <v>2707|Berry Project|3.25|130.00</v>
      </c>
      <c r="C3438">
        <v>2707</v>
      </c>
      <c r="D3438">
        <v>103</v>
      </c>
      <c r="E3438" t="s">
        <v>12</v>
      </c>
      <c r="G3438" t="s">
        <v>539</v>
      </c>
      <c r="H3438" t="s">
        <v>3523</v>
      </c>
      <c r="I3438" s="134" t="s">
        <v>5322</v>
      </c>
      <c r="J3438" t="s">
        <v>1219</v>
      </c>
      <c r="K3438" s="135" t="s">
        <v>5883</v>
      </c>
      <c r="L3438">
        <v>2513</v>
      </c>
      <c r="P3438">
        <v>3.25</v>
      </c>
      <c r="Q3438">
        <v>130</v>
      </c>
      <c r="R3438">
        <v>422.5</v>
      </c>
      <c r="S3438">
        <f>IFERROR(_xlfn.XLOOKUP(tbl_Facturas[[#This Row],[Key_Fact]],tbl_Manifiestos[Key_Manif],tbl_Manifiestos[Pagado a Broker],0),0)</f>
        <v>392.92500000000001</v>
      </c>
      <c r="T3438">
        <v>2491725.5299999951</v>
      </c>
    </row>
    <row r="3439" spans="1:20" x14ac:dyDescent="0.25">
      <c r="A3439" t="s">
        <v>5843</v>
      </c>
      <c r="B3439" t="str">
        <f>tbl_Facturas[[#This Row],[Factura]] &amp; "|" &amp; tbl_Facturas[[#This Row],[Proyecto OK]] &amp; "|" &amp; TEXT(tbl_Facturas[[#This Row],[Horas o Viaje]],"0.00") &amp; "|" &amp; TEXT(tbl_Facturas[[#This Row],[Costo unitario]],"0.00")</f>
        <v>2707|Berry Project|11.50|130.00</v>
      </c>
      <c r="C3439">
        <v>2707</v>
      </c>
      <c r="D3439">
        <v>58</v>
      </c>
      <c r="E3439" t="s">
        <v>5305</v>
      </c>
      <c r="G3439" t="s">
        <v>1770</v>
      </c>
      <c r="H3439" t="s">
        <v>3524</v>
      </c>
      <c r="I3439" s="134" t="s">
        <v>5322</v>
      </c>
      <c r="J3439" t="s">
        <v>1219</v>
      </c>
      <c r="K3439" s="135" t="s">
        <v>5883</v>
      </c>
      <c r="L3439">
        <v>2513</v>
      </c>
      <c r="P3439">
        <v>11.5</v>
      </c>
      <c r="Q3439">
        <v>130</v>
      </c>
      <c r="R3439">
        <v>1495</v>
      </c>
      <c r="S3439">
        <f>IFERROR(_xlfn.XLOOKUP(tbl_Facturas[[#This Row],[Key_Fact]],tbl_Manifiestos[Key_Manif],tbl_Manifiestos[Pagado a Broker],0),0)</f>
        <v>0</v>
      </c>
      <c r="T3439">
        <v>2493220.5299999951</v>
      </c>
    </row>
    <row r="3440" spans="1:20" x14ac:dyDescent="0.25">
      <c r="A3440" t="s">
        <v>5843</v>
      </c>
      <c r="B3440" t="str">
        <f>tbl_Facturas[[#This Row],[Factura]] &amp; "|" &amp; tbl_Facturas[[#This Row],[Proyecto OK]] &amp; "|" &amp; TEXT(tbl_Facturas[[#This Row],[Horas o Viaje]],"0.00") &amp; "|" &amp; TEXT(tbl_Facturas[[#This Row],[Costo unitario]],"0.00")</f>
        <v>2707|Berry Project|2.50|130.00</v>
      </c>
      <c r="C3440">
        <v>2707</v>
      </c>
      <c r="D3440">
        <v>11</v>
      </c>
      <c r="E3440" t="s">
        <v>5309</v>
      </c>
      <c r="G3440" t="s">
        <v>649</v>
      </c>
      <c r="H3440" t="s">
        <v>3525</v>
      </c>
      <c r="I3440" s="134" t="s">
        <v>5322</v>
      </c>
      <c r="J3440" t="s">
        <v>1219</v>
      </c>
      <c r="K3440" s="135" t="s">
        <v>5883</v>
      </c>
      <c r="L3440">
        <v>2513</v>
      </c>
      <c r="P3440">
        <v>2.5</v>
      </c>
      <c r="Q3440">
        <v>130</v>
      </c>
      <c r="R3440">
        <v>325</v>
      </c>
      <c r="S3440">
        <f>IFERROR(_xlfn.XLOOKUP(tbl_Facturas[[#This Row],[Key_Fact]],tbl_Manifiestos[Key_Manif],tbl_Manifiestos[Pagado a Broker],0),0)</f>
        <v>302.25</v>
      </c>
      <c r="T3440">
        <v>2493545.5299999951</v>
      </c>
    </row>
    <row r="3441" spans="1:20" x14ac:dyDescent="0.25">
      <c r="A3441" t="s">
        <v>5843</v>
      </c>
      <c r="B3441" t="str">
        <f>tbl_Facturas[[#This Row],[Factura]] &amp; "|" &amp; tbl_Facturas[[#This Row],[Proyecto OK]] &amp; "|" &amp; TEXT(tbl_Facturas[[#This Row],[Horas o Viaje]],"0.00") &amp; "|" &amp; TEXT(tbl_Facturas[[#This Row],[Costo unitario]],"0.00")</f>
        <v>2707|Berry Project|6.50|130.00</v>
      </c>
      <c r="C3441">
        <v>2707</v>
      </c>
      <c r="D3441">
        <v>19</v>
      </c>
      <c r="E3441" t="s">
        <v>5309</v>
      </c>
      <c r="G3441" t="s">
        <v>649</v>
      </c>
      <c r="H3441" t="s">
        <v>3526</v>
      </c>
      <c r="I3441" s="134" t="s">
        <v>5322</v>
      </c>
      <c r="J3441" t="s">
        <v>1219</v>
      </c>
      <c r="K3441" s="135" t="s">
        <v>5883</v>
      </c>
      <c r="L3441">
        <v>2513</v>
      </c>
      <c r="P3441">
        <v>6.5</v>
      </c>
      <c r="Q3441">
        <v>130</v>
      </c>
      <c r="R3441">
        <v>845</v>
      </c>
      <c r="S3441">
        <f>IFERROR(_xlfn.XLOOKUP(tbl_Facturas[[#This Row],[Key_Fact]],tbl_Manifiestos[Key_Manif],tbl_Manifiestos[Pagado a Broker],0),0)</f>
        <v>0</v>
      </c>
      <c r="T3441">
        <v>2494390.5299999951</v>
      </c>
    </row>
    <row r="3442" spans="1:20" x14ac:dyDescent="0.25">
      <c r="A3442" t="s">
        <v>5843</v>
      </c>
      <c r="B3442" t="str">
        <f>tbl_Facturas[[#This Row],[Factura]] &amp; "|" &amp; tbl_Facturas[[#This Row],[Proyecto OK]] &amp; "|" &amp; TEXT(tbl_Facturas[[#This Row],[Horas o Viaje]],"0.00") &amp; "|" &amp; TEXT(tbl_Facturas[[#This Row],[Costo unitario]],"0.00")</f>
        <v>2707|Berry Project|12.00|130.00</v>
      </c>
      <c r="C3442">
        <v>2707</v>
      </c>
      <c r="D3442">
        <v>11</v>
      </c>
      <c r="E3442" t="s">
        <v>12</v>
      </c>
      <c r="G3442" t="s">
        <v>24</v>
      </c>
      <c r="H3442" t="s">
        <v>3527</v>
      </c>
      <c r="I3442" s="134" t="s">
        <v>5322</v>
      </c>
      <c r="J3442" t="s">
        <v>1219</v>
      </c>
      <c r="K3442" s="135" t="s">
        <v>5883</v>
      </c>
      <c r="L3442">
        <v>2513</v>
      </c>
      <c r="P3442">
        <v>12</v>
      </c>
      <c r="Q3442">
        <v>130</v>
      </c>
      <c r="R3442">
        <v>1560</v>
      </c>
      <c r="S3442">
        <f>IFERROR(_xlfn.XLOOKUP(tbl_Facturas[[#This Row],[Key_Fact]],tbl_Manifiestos[Key_Manif],tbl_Manifiestos[Pagado a Broker],0),0)</f>
        <v>1450.8000000000002</v>
      </c>
      <c r="T3442">
        <v>2495950.5299999951</v>
      </c>
    </row>
    <row r="3443" spans="1:20" x14ac:dyDescent="0.25">
      <c r="A3443" t="s">
        <v>5843</v>
      </c>
      <c r="B3443" t="str">
        <f>tbl_Facturas[[#This Row],[Factura]] &amp; "|" &amp; tbl_Facturas[[#This Row],[Proyecto OK]] &amp; "|" &amp; TEXT(tbl_Facturas[[#This Row],[Horas o Viaje]],"0.00") &amp; "|" &amp; TEXT(tbl_Facturas[[#This Row],[Costo unitario]],"0.00")</f>
        <v>2707|Berry Project|8.50|130.00</v>
      </c>
      <c r="C3443">
        <v>2707</v>
      </c>
      <c r="D3443">
        <v>229</v>
      </c>
      <c r="E3443" t="s">
        <v>5309</v>
      </c>
      <c r="G3443" t="s">
        <v>1287</v>
      </c>
      <c r="H3443" t="s">
        <v>3528</v>
      </c>
      <c r="I3443" s="134" t="s">
        <v>5322</v>
      </c>
      <c r="J3443" t="s">
        <v>1219</v>
      </c>
      <c r="K3443" s="135" t="s">
        <v>5883</v>
      </c>
      <c r="L3443">
        <v>2513</v>
      </c>
      <c r="P3443">
        <v>8.5</v>
      </c>
      <c r="Q3443">
        <v>130</v>
      </c>
      <c r="R3443">
        <v>1105</v>
      </c>
      <c r="S3443">
        <f>IFERROR(_xlfn.XLOOKUP(tbl_Facturas[[#This Row],[Key_Fact]],tbl_Manifiestos[Key_Manif],tbl_Manifiestos[Pagado a Broker],0),0)</f>
        <v>1027.6500000000001</v>
      </c>
      <c r="T3443">
        <v>2497055.5299999951</v>
      </c>
    </row>
    <row r="3444" spans="1:20" x14ac:dyDescent="0.25">
      <c r="A3444" t="s">
        <v>5843</v>
      </c>
      <c r="B3444" t="str">
        <f>tbl_Facturas[[#This Row],[Factura]] &amp; "|" &amp; tbl_Facturas[[#This Row],[Proyecto OK]] &amp; "|" &amp; TEXT(tbl_Facturas[[#This Row],[Horas o Viaje]],"0.00") &amp; "|" &amp; TEXT(tbl_Facturas[[#This Row],[Costo unitario]],"0.00")</f>
        <v>2707|Berry Project|1.00|420.00</v>
      </c>
      <c r="C3444">
        <v>2707</v>
      </c>
      <c r="D3444">
        <v>229</v>
      </c>
      <c r="E3444" t="s">
        <v>1264</v>
      </c>
      <c r="G3444" t="s">
        <v>1265</v>
      </c>
      <c r="H3444" t="s">
        <v>3529</v>
      </c>
      <c r="I3444" s="134" t="s">
        <v>5322</v>
      </c>
      <c r="J3444" t="s">
        <v>1219</v>
      </c>
      <c r="K3444" s="135" t="s">
        <v>5883</v>
      </c>
      <c r="L3444">
        <v>2513</v>
      </c>
      <c r="M3444" t="s">
        <v>622</v>
      </c>
      <c r="P3444">
        <v>1</v>
      </c>
      <c r="Q3444">
        <v>420</v>
      </c>
      <c r="R3444">
        <v>420</v>
      </c>
      <c r="S3444">
        <f>IFERROR(_xlfn.XLOOKUP(tbl_Facturas[[#This Row],[Key_Fact]],tbl_Manifiestos[Key_Manif],tbl_Manifiestos[Pagado a Broker],0),0)</f>
        <v>390.6</v>
      </c>
      <c r="T3444">
        <v>2497475.5299999951</v>
      </c>
    </row>
    <row r="3445" spans="1:20" x14ac:dyDescent="0.25">
      <c r="A3445" t="s">
        <v>5843</v>
      </c>
      <c r="B3445" t="str">
        <f>tbl_Facturas[[#This Row],[Factura]] &amp; "|" &amp; tbl_Facturas[[#This Row],[Proyecto OK]] &amp; "|" &amp; TEXT(tbl_Facturas[[#This Row],[Horas o Viaje]],"0.00") &amp; "|" &amp; TEXT(tbl_Facturas[[#This Row],[Costo unitario]],"0.00")</f>
        <v>2707|Berry Project|1.00|118.05</v>
      </c>
      <c r="C3445">
        <v>2707</v>
      </c>
      <c r="D3445">
        <v>58</v>
      </c>
      <c r="E3445" t="s">
        <v>5309</v>
      </c>
      <c r="G3445" t="s">
        <v>649</v>
      </c>
      <c r="I3445" s="134" t="s">
        <v>5322</v>
      </c>
      <c r="J3445" t="s">
        <v>1219</v>
      </c>
      <c r="K3445" s="135" t="s">
        <v>5883</v>
      </c>
      <c r="L3445">
        <v>2513</v>
      </c>
      <c r="P3445">
        <v>1</v>
      </c>
      <c r="Q3445">
        <v>118.05</v>
      </c>
      <c r="R3445">
        <v>118.05</v>
      </c>
      <c r="S3445">
        <f>IFERROR(_xlfn.XLOOKUP(tbl_Facturas[[#This Row],[Key_Fact]],tbl_Manifiestos[Key_Manif],tbl_Manifiestos[Pagado a Broker],0),0)</f>
        <v>0</v>
      </c>
      <c r="T3445">
        <v>2497657.7799999951</v>
      </c>
    </row>
    <row r="3446" spans="1:20" x14ac:dyDescent="0.25">
      <c r="A3446" t="s">
        <v>5843</v>
      </c>
      <c r="B3446" t="str">
        <f>tbl_Facturas[[#This Row],[Factura]] &amp; "|" &amp; tbl_Facturas[[#This Row],[Proyecto OK]] &amp; "|" &amp; TEXT(tbl_Facturas[[#This Row],[Horas o Viaje]],"0.00") &amp; "|" &amp; TEXT(tbl_Facturas[[#This Row],[Costo unitario]],"0.00")</f>
        <v>2707|Berry Project|1.00|49.80</v>
      </c>
      <c r="C3446">
        <v>2707</v>
      </c>
      <c r="D3446">
        <v>2</v>
      </c>
      <c r="E3446" t="s">
        <v>5305</v>
      </c>
      <c r="G3446" t="s">
        <v>1220</v>
      </c>
      <c r="I3446" s="134" t="s">
        <v>5322</v>
      </c>
      <c r="J3446" t="s">
        <v>5861</v>
      </c>
      <c r="K3446" s="135" t="s">
        <v>5883</v>
      </c>
      <c r="L3446">
        <v>2513</v>
      </c>
      <c r="P3446">
        <v>1</v>
      </c>
      <c r="Q3446">
        <v>49.8</v>
      </c>
      <c r="R3446">
        <v>49.8</v>
      </c>
      <c r="S3446">
        <f>IFERROR(_xlfn.XLOOKUP(tbl_Facturas[[#This Row],[Key_Fact]],tbl_Manifiestos[Key_Manif],tbl_Manifiestos[Pagado a Broker],0),0)</f>
        <v>44.82</v>
      </c>
      <c r="T3446">
        <v>2488780.329999995</v>
      </c>
    </row>
    <row r="3447" spans="1:20" x14ac:dyDescent="0.25">
      <c r="A3447" t="s">
        <v>5843</v>
      </c>
      <c r="B3447" t="str">
        <f>tbl_Facturas[[#This Row],[Factura]] &amp; "|" &amp; tbl_Facturas[[#This Row],[Proyecto OK]] &amp; "|" &amp; TEXT(tbl_Facturas[[#This Row],[Horas o Viaje]],"0.00") &amp; "|" &amp; TEXT(tbl_Facturas[[#This Row],[Costo unitario]],"0.00")</f>
        <v>2707|Berry Project|1.00|13.25</v>
      </c>
      <c r="C3447">
        <v>2707</v>
      </c>
      <c r="D3447">
        <v>661</v>
      </c>
      <c r="E3447" t="s">
        <v>27</v>
      </c>
      <c r="G3447" t="s">
        <v>122</v>
      </c>
      <c r="I3447" s="134" t="s">
        <v>5322</v>
      </c>
      <c r="J3447" t="s">
        <v>5861</v>
      </c>
      <c r="K3447" s="135" t="s">
        <v>5883</v>
      </c>
      <c r="L3447">
        <v>2513</v>
      </c>
      <c r="P3447">
        <v>1</v>
      </c>
      <c r="Q3447">
        <v>13.25</v>
      </c>
      <c r="R3447">
        <v>13.25</v>
      </c>
      <c r="S3447">
        <f>IFERROR(_xlfn.XLOOKUP(tbl_Facturas[[#This Row],[Key_Fact]],tbl_Manifiestos[Key_Manif],tbl_Manifiestos[Pagado a Broker],0),0)</f>
        <v>13.25</v>
      </c>
      <c r="T3447">
        <v>2488793.579999995</v>
      </c>
    </row>
    <row r="3448" spans="1:20" x14ac:dyDescent="0.25">
      <c r="A3448" t="s">
        <v>5843</v>
      </c>
      <c r="B3448" t="str">
        <f>tbl_Facturas[[#This Row],[Factura]] &amp; "|" &amp; tbl_Facturas[[#This Row],[Proyecto OK]] &amp; "|" &amp; TEXT(tbl_Facturas[[#This Row],[Horas o Viaje]],"0.00") &amp; "|" &amp; TEXT(tbl_Facturas[[#This Row],[Costo unitario]],"0.00")</f>
        <v>2707|Berry Project|1.00|102.00</v>
      </c>
      <c r="C3448">
        <v>2707</v>
      </c>
      <c r="D3448">
        <v>661</v>
      </c>
      <c r="E3448" t="s">
        <v>5305</v>
      </c>
      <c r="G3448" t="s">
        <v>1770</v>
      </c>
      <c r="I3448" s="134" t="s">
        <v>5322</v>
      </c>
      <c r="J3448" t="s">
        <v>5861</v>
      </c>
      <c r="K3448" s="135" t="s">
        <v>5883</v>
      </c>
      <c r="L3448">
        <v>2513</v>
      </c>
      <c r="P3448">
        <v>1</v>
      </c>
      <c r="Q3448">
        <v>102</v>
      </c>
      <c r="R3448">
        <v>102</v>
      </c>
      <c r="S3448">
        <f>IFERROR(_xlfn.XLOOKUP(tbl_Facturas[[#This Row],[Key_Fact]],tbl_Manifiestos[Key_Manif],tbl_Manifiestos[Pagado a Broker],0),0)</f>
        <v>91.8</v>
      </c>
      <c r="T3448">
        <v>2488895.579999995</v>
      </c>
    </row>
    <row r="3449" spans="1:20" x14ac:dyDescent="0.25">
      <c r="A3449" t="s">
        <v>5843</v>
      </c>
      <c r="B3449" t="str">
        <f>tbl_Facturas[[#This Row],[Factura]] &amp; "|" &amp; tbl_Facturas[[#This Row],[Proyecto OK]] &amp; "|" &amp; TEXT(tbl_Facturas[[#This Row],[Horas o Viaje]],"0.00") &amp; "|" &amp; TEXT(tbl_Facturas[[#This Row],[Costo unitario]],"0.00")</f>
        <v>2707|Berry Project|1.00|159.95</v>
      </c>
      <c r="C3449">
        <v>2707</v>
      </c>
      <c r="D3449">
        <v>19</v>
      </c>
      <c r="E3449" t="s">
        <v>27</v>
      </c>
      <c r="G3449" t="s">
        <v>284</v>
      </c>
      <c r="I3449" s="134" t="s">
        <v>5322</v>
      </c>
      <c r="J3449" t="s">
        <v>5861</v>
      </c>
      <c r="K3449" s="135" t="s">
        <v>5883</v>
      </c>
      <c r="L3449">
        <v>2513</v>
      </c>
      <c r="P3449">
        <v>1</v>
      </c>
      <c r="Q3449">
        <v>159.94999999999999</v>
      </c>
      <c r="R3449">
        <v>159.94999999999999</v>
      </c>
      <c r="S3449">
        <f>IFERROR(_xlfn.XLOOKUP(tbl_Facturas[[#This Row],[Key_Fact]],tbl_Manifiestos[Key_Manif],tbl_Manifiestos[Pagado a Broker],0),0)</f>
        <v>159.94999999999999</v>
      </c>
      <c r="T3449">
        <v>2489055.5299999961</v>
      </c>
    </row>
    <row r="3450" spans="1:20" x14ac:dyDescent="0.25">
      <c r="A3450" t="s">
        <v>5843</v>
      </c>
      <c r="B3450" t="str">
        <f>tbl_Facturas[[#This Row],[Factura]] &amp; "|" &amp; tbl_Facturas[[#This Row],[Proyecto OK]] &amp; "|" &amp; TEXT(tbl_Facturas[[#This Row],[Horas o Viaje]],"0.00") &amp; "|" &amp; TEXT(tbl_Facturas[[#This Row],[Costo unitario]],"0.00")</f>
        <v>2707|Berry Project|1.00|15.65</v>
      </c>
      <c r="C3450">
        <v>2707</v>
      </c>
      <c r="D3450">
        <v>76</v>
      </c>
      <c r="E3450" t="s">
        <v>12</v>
      </c>
      <c r="G3450" t="s">
        <v>539</v>
      </c>
      <c r="I3450" s="134" t="s">
        <v>5322</v>
      </c>
      <c r="J3450" t="s">
        <v>5861</v>
      </c>
      <c r="K3450" s="135" t="s">
        <v>5883</v>
      </c>
      <c r="L3450">
        <v>2513</v>
      </c>
      <c r="P3450">
        <v>1</v>
      </c>
      <c r="Q3450">
        <v>15.65</v>
      </c>
      <c r="R3450">
        <v>15.65</v>
      </c>
      <c r="S3450">
        <f>IFERROR(_xlfn.XLOOKUP(tbl_Facturas[[#This Row],[Key_Fact]],tbl_Manifiestos[Key_Manif],tbl_Manifiestos[Pagado a Broker],0),0)</f>
        <v>15.65</v>
      </c>
      <c r="T3450">
        <v>2489071.179999996</v>
      </c>
    </row>
    <row r="3451" spans="1:20" x14ac:dyDescent="0.25">
      <c r="A3451" t="s">
        <v>5843</v>
      </c>
      <c r="B3451" t="str">
        <f>tbl_Facturas[[#This Row],[Factura]] &amp; "|" &amp; tbl_Facturas[[#This Row],[Proyecto OK]] &amp; "|" &amp; TEXT(tbl_Facturas[[#This Row],[Horas o Viaje]],"0.00") &amp; "|" &amp; TEXT(tbl_Facturas[[#This Row],[Costo unitario]],"0.00")</f>
        <v>2707|Berry Project|1.00|178.30</v>
      </c>
      <c r="C3451">
        <v>2707</v>
      </c>
      <c r="D3451">
        <v>102</v>
      </c>
      <c r="E3451" t="s">
        <v>12</v>
      </c>
      <c r="G3451" t="s">
        <v>13</v>
      </c>
      <c r="I3451" s="134" t="s">
        <v>5322</v>
      </c>
      <c r="J3451" t="s">
        <v>5861</v>
      </c>
      <c r="K3451" s="135" t="s">
        <v>5883</v>
      </c>
      <c r="L3451">
        <v>2513</v>
      </c>
      <c r="P3451">
        <v>1</v>
      </c>
      <c r="Q3451">
        <v>178.3</v>
      </c>
      <c r="R3451">
        <v>178.3</v>
      </c>
      <c r="S3451">
        <f>IFERROR(_xlfn.XLOOKUP(tbl_Facturas[[#This Row],[Key_Fact]],tbl_Manifiestos[Key_Manif],tbl_Manifiestos[Pagado a Broker],0),0)</f>
        <v>178.3</v>
      </c>
      <c r="T3451">
        <v>2489249.4799999949</v>
      </c>
    </row>
    <row r="3452" spans="1:20" x14ac:dyDescent="0.25">
      <c r="A3452" t="s">
        <v>5843</v>
      </c>
      <c r="B3452" t="str">
        <f>tbl_Facturas[[#This Row],[Factura]] &amp; "|" &amp; tbl_Facturas[[#This Row],[Proyecto OK]] &amp; "|" &amp; TEXT(tbl_Facturas[[#This Row],[Horas o Viaje]],"0.00") &amp; "|" &amp; TEXT(tbl_Facturas[[#This Row],[Costo unitario]],"0.00")</f>
        <v>2707|Berry Project|1.00|108.55</v>
      </c>
      <c r="C3452">
        <v>2707</v>
      </c>
      <c r="D3452">
        <v>76</v>
      </c>
      <c r="E3452" t="s">
        <v>12</v>
      </c>
      <c r="G3452" t="s">
        <v>24</v>
      </c>
      <c r="I3452" s="134" t="s">
        <v>5322</v>
      </c>
      <c r="J3452" t="s">
        <v>5861</v>
      </c>
      <c r="K3452" s="135" t="s">
        <v>5883</v>
      </c>
      <c r="L3452">
        <v>2513</v>
      </c>
      <c r="P3452">
        <v>1</v>
      </c>
      <c r="Q3452">
        <v>108.55</v>
      </c>
      <c r="R3452">
        <v>108.55</v>
      </c>
      <c r="S3452">
        <f>IFERROR(_xlfn.XLOOKUP(tbl_Facturas[[#This Row],[Key_Fact]],tbl_Manifiestos[Key_Manif],tbl_Manifiestos[Pagado a Broker],0),0)</f>
        <v>108.55</v>
      </c>
      <c r="T3452">
        <v>2489358.0299999951</v>
      </c>
    </row>
    <row r="3453" spans="1:20" x14ac:dyDescent="0.25">
      <c r="A3453" t="s">
        <v>5843</v>
      </c>
      <c r="B3453" t="str">
        <f>tbl_Facturas[[#This Row],[Factura]] &amp; "|" &amp; tbl_Facturas[[#This Row],[Proyecto OK]] &amp; "|" &amp; TEXT(tbl_Facturas[[#This Row],[Horas o Viaje]],"0.00") &amp; "|" &amp; TEXT(tbl_Facturas[[#This Row],[Costo unitario]],"0.00")</f>
        <v>2707|Berry Project|1.00|64.20</v>
      </c>
      <c r="C3453">
        <v>2707</v>
      </c>
      <c r="D3453">
        <v>661</v>
      </c>
      <c r="E3453" t="s">
        <v>5309</v>
      </c>
      <c r="G3453" t="s">
        <v>1287</v>
      </c>
      <c r="I3453" s="134" t="s">
        <v>5322</v>
      </c>
      <c r="J3453" t="s">
        <v>5861</v>
      </c>
      <c r="K3453" s="135" t="s">
        <v>5883</v>
      </c>
      <c r="L3453">
        <v>2513</v>
      </c>
      <c r="P3453">
        <v>1</v>
      </c>
      <c r="Q3453">
        <v>64.2</v>
      </c>
      <c r="R3453">
        <v>64.2</v>
      </c>
      <c r="S3453">
        <f>IFERROR(_xlfn.XLOOKUP(tbl_Facturas[[#This Row],[Key_Fact]],tbl_Manifiestos[Key_Manif],tbl_Manifiestos[Pagado a Broker],0),0)</f>
        <v>0</v>
      </c>
      <c r="T3453">
        <v>2497539.7299999949</v>
      </c>
    </row>
    <row r="3454" spans="1:20" x14ac:dyDescent="0.25">
      <c r="A3454" t="s">
        <v>5843</v>
      </c>
      <c r="B3454" t="str">
        <f>tbl_Facturas[[#This Row],[Factura]] &amp; "|" &amp; tbl_Facturas[[#This Row],[Proyecto OK]] &amp; "|" &amp; TEXT(tbl_Facturas[[#This Row],[Horas o Viaje]],"0.00") &amp; "|" &amp; TEXT(tbl_Facturas[[#This Row],[Costo unitario]],"0.00")</f>
        <v>2708|Canal #2 |1.00|357.00</v>
      </c>
      <c r="C3454">
        <v>2708</v>
      </c>
      <c r="D3454">
        <v>92</v>
      </c>
      <c r="F3454" t="s">
        <v>5351</v>
      </c>
      <c r="G3454" t="s">
        <v>3060</v>
      </c>
      <c r="H3454" t="s">
        <v>3530</v>
      </c>
      <c r="I3454" s="134" t="s">
        <v>5401</v>
      </c>
      <c r="J3454" t="s">
        <v>577</v>
      </c>
      <c r="K3454" s="135" t="s">
        <v>5892</v>
      </c>
      <c r="L3454">
        <v>6227</v>
      </c>
      <c r="M3454" t="s">
        <v>622</v>
      </c>
      <c r="P3454">
        <v>1</v>
      </c>
      <c r="Q3454">
        <v>357</v>
      </c>
      <c r="R3454">
        <v>357</v>
      </c>
      <c r="S3454">
        <f>IFERROR(_xlfn.XLOOKUP(tbl_Facturas[[#This Row],[Key_Fact]],tbl_Manifiestos[Key_Manif],tbl_Manifiestos[Pagado a Broker],0),0)</f>
        <v>332.01</v>
      </c>
      <c r="T3454">
        <v>2498014.7799999951</v>
      </c>
    </row>
    <row r="3455" spans="1:20" x14ac:dyDescent="0.25">
      <c r="A3455" t="s">
        <v>5843</v>
      </c>
      <c r="B3455" t="str">
        <f>tbl_Facturas[[#This Row],[Factura]] &amp; "|" &amp; tbl_Facturas[[#This Row],[Proyecto OK]] &amp; "|" &amp; TEXT(tbl_Facturas[[#This Row],[Horas o Viaje]],"0.00") &amp; "|" &amp; TEXT(tbl_Facturas[[#This Row],[Costo unitario]],"0.00")</f>
        <v>2708|Canal #2 |1.00|357.00</v>
      </c>
      <c r="C3455">
        <v>2708</v>
      </c>
      <c r="D3455">
        <v>92</v>
      </c>
      <c r="F3455" t="s">
        <v>5351</v>
      </c>
      <c r="G3455" t="s">
        <v>3060</v>
      </c>
      <c r="H3455" t="s">
        <v>3531</v>
      </c>
      <c r="I3455" s="134" t="s">
        <v>5401</v>
      </c>
      <c r="J3455" t="s">
        <v>577</v>
      </c>
      <c r="K3455" s="135" t="s">
        <v>5892</v>
      </c>
      <c r="L3455">
        <v>6227</v>
      </c>
      <c r="M3455" t="s">
        <v>622</v>
      </c>
      <c r="P3455">
        <v>1</v>
      </c>
      <c r="Q3455">
        <v>357</v>
      </c>
      <c r="R3455">
        <v>357</v>
      </c>
      <c r="S3455">
        <f>IFERROR(_xlfn.XLOOKUP(tbl_Facturas[[#This Row],[Key_Fact]],tbl_Manifiestos[Key_Manif],tbl_Manifiestos[Pagado a Broker],0),0)</f>
        <v>332.01</v>
      </c>
      <c r="T3455">
        <v>2498371.7799999951</v>
      </c>
    </row>
    <row r="3456" spans="1:20" x14ac:dyDescent="0.25">
      <c r="A3456" t="s">
        <v>5843</v>
      </c>
      <c r="B3456" t="str">
        <f>tbl_Facturas[[#This Row],[Factura]] &amp; "|" &amp; tbl_Facturas[[#This Row],[Proyecto OK]] &amp; "|" &amp; TEXT(tbl_Facturas[[#This Row],[Horas o Viaje]],"0.00") &amp; "|" &amp; TEXT(tbl_Facturas[[#This Row],[Costo unitario]],"0.00")</f>
        <v>2708|Canal #2 |1.00|357.00</v>
      </c>
      <c r="C3456">
        <v>2708</v>
      </c>
      <c r="D3456">
        <v>92</v>
      </c>
      <c r="F3456" t="s">
        <v>5351</v>
      </c>
      <c r="G3456" t="s">
        <v>3060</v>
      </c>
      <c r="H3456" t="s">
        <v>3532</v>
      </c>
      <c r="I3456" s="134" t="s">
        <v>5401</v>
      </c>
      <c r="J3456" t="s">
        <v>577</v>
      </c>
      <c r="K3456" s="135" t="s">
        <v>5892</v>
      </c>
      <c r="L3456">
        <v>6227</v>
      </c>
      <c r="M3456" t="s">
        <v>622</v>
      </c>
      <c r="P3456">
        <v>1</v>
      </c>
      <c r="Q3456">
        <v>357</v>
      </c>
      <c r="R3456">
        <v>357</v>
      </c>
      <c r="S3456">
        <f>IFERROR(_xlfn.XLOOKUP(tbl_Facturas[[#This Row],[Key_Fact]],tbl_Manifiestos[Key_Manif],tbl_Manifiestos[Pagado a Broker],0),0)</f>
        <v>332.01</v>
      </c>
      <c r="T3456">
        <v>2498728.7799999951</v>
      </c>
    </row>
    <row r="3457" spans="1:20" x14ac:dyDescent="0.25">
      <c r="A3457" t="s">
        <v>5843</v>
      </c>
      <c r="B3457" t="str">
        <f>tbl_Facturas[[#This Row],[Factura]] &amp; "|" &amp; tbl_Facturas[[#This Row],[Proyecto OK]] &amp; "|" &amp; TEXT(tbl_Facturas[[#This Row],[Horas o Viaje]],"0.00") &amp; "|" &amp; TEXT(tbl_Facturas[[#This Row],[Costo unitario]],"0.00")</f>
        <v>2708|Canal #2 |1.00|357.00</v>
      </c>
      <c r="C3457">
        <v>2708</v>
      </c>
      <c r="D3457">
        <v>92</v>
      </c>
      <c r="F3457" t="s">
        <v>5351</v>
      </c>
      <c r="G3457" t="s">
        <v>3060</v>
      </c>
      <c r="H3457" t="s">
        <v>3533</v>
      </c>
      <c r="I3457" s="134" t="s">
        <v>5401</v>
      </c>
      <c r="J3457" t="s">
        <v>577</v>
      </c>
      <c r="K3457" s="135" t="s">
        <v>5892</v>
      </c>
      <c r="L3457">
        <v>6227</v>
      </c>
      <c r="M3457" t="s">
        <v>622</v>
      </c>
      <c r="P3457">
        <v>1</v>
      </c>
      <c r="Q3457">
        <v>357</v>
      </c>
      <c r="R3457">
        <v>357</v>
      </c>
      <c r="S3457">
        <f>IFERROR(_xlfn.XLOOKUP(tbl_Facturas[[#This Row],[Key_Fact]],tbl_Manifiestos[Key_Manif],tbl_Manifiestos[Pagado a Broker],0),0)</f>
        <v>332.01</v>
      </c>
      <c r="T3457">
        <v>2499085.7799999951</v>
      </c>
    </row>
    <row r="3458" spans="1:20" x14ac:dyDescent="0.25">
      <c r="A3458" t="s">
        <v>5843</v>
      </c>
      <c r="B3458" t="str">
        <f>tbl_Facturas[[#This Row],[Factura]] &amp; "|" &amp; tbl_Facturas[[#This Row],[Proyecto OK]] &amp; "|" &amp; TEXT(tbl_Facturas[[#This Row],[Horas o Viaje]],"0.00") &amp; "|" &amp; TEXT(tbl_Facturas[[#This Row],[Costo unitario]],"0.00")</f>
        <v>2708|Canal #2 |1.00|357.00</v>
      </c>
      <c r="C3458">
        <v>2708</v>
      </c>
      <c r="D3458">
        <v>19</v>
      </c>
      <c r="F3458" t="s">
        <v>12</v>
      </c>
      <c r="G3458" t="s">
        <v>24</v>
      </c>
      <c r="H3458" t="s">
        <v>3534</v>
      </c>
      <c r="I3458" s="134" t="s">
        <v>5401</v>
      </c>
      <c r="J3458" t="s">
        <v>577</v>
      </c>
      <c r="K3458" s="135" t="s">
        <v>5892</v>
      </c>
      <c r="L3458">
        <v>6227</v>
      </c>
      <c r="M3458" t="s">
        <v>622</v>
      </c>
      <c r="P3458">
        <v>1</v>
      </c>
      <c r="Q3458">
        <v>357</v>
      </c>
      <c r="R3458">
        <v>357</v>
      </c>
      <c r="S3458">
        <f>IFERROR(_xlfn.XLOOKUP(tbl_Facturas[[#This Row],[Key_Fact]],tbl_Manifiestos[Key_Manif],tbl_Manifiestos[Pagado a Broker],0),0)</f>
        <v>332.01</v>
      </c>
      <c r="T3458">
        <v>2499442.7799999951</v>
      </c>
    </row>
    <row r="3459" spans="1:20" x14ac:dyDescent="0.25">
      <c r="A3459" t="s">
        <v>5843</v>
      </c>
      <c r="B3459" t="str">
        <f>tbl_Facturas[[#This Row],[Factura]] &amp; "|" &amp; tbl_Facturas[[#This Row],[Proyecto OK]] &amp; "|" &amp; TEXT(tbl_Facturas[[#This Row],[Horas o Viaje]],"0.00") &amp; "|" &amp; TEXT(tbl_Facturas[[#This Row],[Costo unitario]],"0.00")</f>
        <v>2708|Canal #2 |1.00|357.00</v>
      </c>
      <c r="C3459">
        <v>2708</v>
      </c>
      <c r="D3459">
        <v>19</v>
      </c>
      <c r="F3459" t="s">
        <v>12</v>
      </c>
      <c r="G3459" t="s">
        <v>24</v>
      </c>
      <c r="H3459" t="s">
        <v>3535</v>
      </c>
      <c r="I3459" s="134" t="s">
        <v>5401</v>
      </c>
      <c r="J3459" t="s">
        <v>577</v>
      </c>
      <c r="K3459" s="135" t="s">
        <v>5892</v>
      </c>
      <c r="L3459">
        <v>6227</v>
      </c>
      <c r="M3459" t="s">
        <v>622</v>
      </c>
      <c r="P3459">
        <v>1</v>
      </c>
      <c r="Q3459">
        <v>357</v>
      </c>
      <c r="R3459">
        <v>357</v>
      </c>
      <c r="S3459">
        <f>IFERROR(_xlfn.XLOOKUP(tbl_Facturas[[#This Row],[Key_Fact]],tbl_Manifiestos[Key_Manif],tbl_Manifiestos[Pagado a Broker],0),0)</f>
        <v>332.01</v>
      </c>
      <c r="T3459">
        <v>2499799.7799999951</v>
      </c>
    </row>
    <row r="3460" spans="1:20" x14ac:dyDescent="0.25">
      <c r="A3460" t="s">
        <v>5843</v>
      </c>
      <c r="B3460" t="str">
        <f>tbl_Facturas[[#This Row],[Factura]] &amp; "|" &amp; tbl_Facturas[[#This Row],[Proyecto OK]] &amp; "|" &amp; TEXT(tbl_Facturas[[#This Row],[Horas o Viaje]],"0.00") &amp; "|" &amp; TEXT(tbl_Facturas[[#This Row],[Costo unitario]],"0.00")</f>
        <v>2708|Canal #2 |1.00|357.00</v>
      </c>
      <c r="C3460">
        <v>2708</v>
      </c>
      <c r="D3460">
        <v>19</v>
      </c>
      <c r="F3460" t="s">
        <v>12</v>
      </c>
      <c r="G3460" t="s">
        <v>24</v>
      </c>
      <c r="H3460" t="s">
        <v>3536</v>
      </c>
      <c r="I3460" s="134" t="s">
        <v>5401</v>
      </c>
      <c r="J3460" t="s">
        <v>577</v>
      </c>
      <c r="K3460" s="135" t="s">
        <v>5892</v>
      </c>
      <c r="L3460">
        <v>6227</v>
      </c>
      <c r="M3460" t="s">
        <v>622</v>
      </c>
      <c r="P3460">
        <v>1</v>
      </c>
      <c r="Q3460">
        <v>357</v>
      </c>
      <c r="R3460">
        <v>357</v>
      </c>
      <c r="S3460">
        <f>IFERROR(_xlfn.XLOOKUP(tbl_Facturas[[#This Row],[Key_Fact]],tbl_Manifiestos[Key_Manif],tbl_Manifiestos[Pagado a Broker],0),0)</f>
        <v>332.01</v>
      </c>
      <c r="T3460">
        <v>2500156.7799999951</v>
      </c>
    </row>
    <row r="3461" spans="1:20" x14ac:dyDescent="0.25">
      <c r="A3461" t="s">
        <v>5843</v>
      </c>
      <c r="B3461" t="str">
        <f>tbl_Facturas[[#This Row],[Factura]] &amp; "|" &amp; tbl_Facturas[[#This Row],[Proyecto OK]] &amp; "|" &amp; TEXT(tbl_Facturas[[#This Row],[Horas o Viaje]],"0.00") &amp; "|" &amp; TEXT(tbl_Facturas[[#This Row],[Costo unitario]],"0.00")</f>
        <v>2708|Canal #2 |1.00|357.00</v>
      </c>
      <c r="C3461">
        <v>2708</v>
      </c>
      <c r="D3461">
        <v>19</v>
      </c>
      <c r="F3461" t="s">
        <v>12</v>
      </c>
      <c r="G3461" t="s">
        <v>24</v>
      </c>
      <c r="H3461" t="s">
        <v>3537</v>
      </c>
      <c r="I3461" s="134" t="s">
        <v>5401</v>
      </c>
      <c r="J3461" t="s">
        <v>577</v>
      </c>
      <c r="K3461" t="s">
        <v>5892</v>
      </c>
      <c r="L3461">
        <v>6227</v>
      </c>
      <c r="M3461" t="s">
        <v>622</v>
      </c>
      <c r="P3461">
        <v>1</v>
      </c>
      <c r="Q3461">
        <v>357</v>
      </c>
      <c r="R3461">
        <v>357</v>
      </c>
      <c r="S3461">
        <f>IFERROR(_xlfn.XLOOKUP(tbl_Facturas[[#This Row],[Key_Fact]],tbl_Manifiestos[Key_Manif],tbl_Manifiestos[Pagado a Broker],0),0)</f>
        <v>332.01</v>
      </c>
      <c r="T3461">
        <v>2500513.7799999951</v>
      </c>
    </row>
    <row r="3462" spans="1:20" x14ac:dyDescent="0.25">
      <c r="A3462" t="s">
        <v>5843</v>
      </c>
      <c r="B3462" t="str">
        <f>tbl_Facturas[[#This Row],[Factura]] &amp; "|" &amp; tbl_Facturas[[#This Row],[Proyecto OK]] &amp; "|" &amp; TEXT(tbl_Facturas[[#This Row],[Horas o Viaje]],"0.00") &amp; "|" &amp; TEXT(tbl_Facturas[[#This Row],[Costo unitario]],"0.00")</f>
        <v>2708|Canal #2 |1.00|357.00</v>
      </c>
      <c r="C3462">
        <v>2708</v>
      </c>
      <c r="D3462">
        <v>30</v>
      </c>
      <c r="F3462" t="s">
        <v>1261</v>
      </c>
      <c r="G3462" t="s">
        <v>3538</v>
      </c>
      <c r="H3462" t="s">
        <v>3539</v>
      </c>
      <c r="I3462" s="134" t="s">
        <v>5401</v>
      </c>
      <c r="J3462" t="s">
        <v>577</v>
      </c>
      <c r="K3462" t="s">
        <v>5892</v>
      </c>
      <c r="L3462">
        <v>6227</v>
      </c>
      <c r="M3462" t="s">
        <v>622</v>
      </c>
      <c r="P3462">
        <v>1</v>
      </c>
      <c r="Q3462">
        <v>357</v>
      </c>
      <c r="R3462">
        <v>357</v>
      </c>
      <c r="S3462">
        <f>IFERROR(_xlfn.XLOOKUP(tbl_Facturas[[#This Row],[Key_Fact]],tbl_Manifiestos[Key_Manif],tbl_Manifiestos[Pagado a Broker],0),0)</f>
        <v>332.01</v>
      </c>
      <c r="T3462">
        <v>2500870.7799999951</v>
      </c>
    </row>
    <row r="3463" spans="1:20" x14ac:dyDescent="0.25">
      <c r="A3463" t="s">
        <v>5843</v>
      </c>
      <c r="B3463" t="str">
        <f>tbl_Facturas[[#This Row],[Factura]] &amp; "|" &amp; tbl_Facturas[[#This Row],[Proyecto OK]] &amp; "|" &amp; TEXT(tbl_Facturas[[#This Row],[Horas o Viaje]],"0.00") &amp; "|" &amp; TEXT(tbl_Facturas[[#This Row],[Costo unitario]],"0.00")</f>
        <v>2708|Canal #2 |1.00|357.00</v>
      </c>
      <c r="C3463">
        <v>2708</v>
      </c>
      <c r="D3463">
        <v>30</v>
      </c>
      <c r="F3463" t="s">
        <v>1261</v>
      </c>
      <c r="G3463" t="s">
        <v>3538</v>
      </c>
      <c r="H3463" t="s">
        <v>3540</v>
      </c>
      <c r="I3463" s="134" t="s">
        <v>5401</v>
      </c>
      <c r="J3463" t="s">
        <v>577</v>
      </c>
      <c r="K3463" t="s">
        <v>5892</v>
      </c>
      <c r="L3463">
        <v>6227</v>
      </c>
      <c r="M3463" t="s">
        <v>622</v>
      </c>
      <c r="P3463">
        <v>1</v>
      </c>
      <c r="Q3463">
        <v>357</v>
      </c>
      <c r="R3463">
        <v>357</v>
      </c>
      <c r="S3463">
        <f>IFERROR(_xlfn.XLOOKUP(tbl_Facturas[[#This Row],[Key_Fact]],tbl_Manifiestos[Key_Manif],tbl_Manifiestos[Pagado a Broker],0),0)</f>
        <v>332.01</v>
      </c>
      <c r="T3463">
        <v>2501227.7799999951</v>
      </c>
    </row>
    <row r="3464" spans="1:20" x14ac:dyDescent="0.25">
      <c r="A3464" t="s">
        <v>5843</v>
      </c>
      <c r="B3464" t="str">
        <f>tbl_Facturas[[#This Row],[Factura]] &amp; "|" &amp; tbl_Facturas[[#This Row],[Proyecto OK]] &amp; "|" &amp; TEXT(tbl_Facturas[[#This Row],[Horas o Viaje]],"0.00") &amp; "|" &amp; TEXT(tbl_Facturas[[#This Row],[Costo unitario]],"0.00")</f>
        <v>2708|Canal #2 |1.00|357.00</v>
      </c>
      <c r="C3464">
        <v>2708</v>
      </c>
      <c r="D3464">
        <v>30</v>
      </c>
      <c r="F3464" t="s">
        <v>1261</v>
      </c>
      <c r="G3464" t="s">
        <v>3538</v>
      </c>
      <c r="H3464" t="s">
        <v>3541</v>
      </c>
      <c r="I3464" s="134" t="s">
        <v>5401</v>
      </c>
      <c r="J3464" t="s">
        <v>577</v>
      </c>
      <c r="K3464" t="s">
        <v>5892</v>
      </c>
      <c r="L3464">
        <v>6227</v>
      </c>
      <c r="M3464" t="s">
        <v>622</v>
      </c>
      <c r="P3464">
        <v>1</v>
      </c>
      <c r="Q3464">
        <v>357</v>
      </c>
      <c r="R3464">
        <v>357</v>
      </c>
      <c r="S3464">
        <f>IFERROR(_xlfn.XLOOKUP(tbl_Facturas[[#This Row],[Key_Fact]],tbl_Manifiestos[Key_Manif],tbl_Manifiestos[Pagado a Broker],0),0)</f>
        <v>332.01</v>
      </c>
      <c r="T3464">
        <v>2501584.7799999951</v>
      </c>
    </row>
    <row r="3465" spans="1:20" x14ac:dyDescent="0.25">
      <c r="A3465" t="s">
        <v>5843</v>
      </c>
      <c r="B3465" t="str">
        <f>tbl_Facturas[[#This Row],[Factura]] &amp; "|" &amp; tbl_Facturas[[#This Row],[Proyecto OK]] &amp; "|" &amp; TEXT(tbl_Facturas[[#This Row],[Horas o Viaje]],"0.00") &amp; "|" &amp; TEXT(tbl_Facturas[[#This Row],[Costo unitario]],"0.00")</f>
        <v>2708|Canal #2 |1.00|357.00</v>
      </c>
      <c r="C3465">
        <v>2708</v>
      </c>
      <c r="D3465">
        <v>30</v>
      </c>
      <c r="F3465" t="s">
        <v>1261</v>
      </c>
      <c r="G3465" t="s">
        <v>3538</v>
      </c>
      <c r="H3465" t="s">
        <v>3542</v>
      </c>
      <c r="I3465" s="134" t="s">
        <v>5401</v>
      </c>
      <c r="J3465" t="s">
        <v>577</v>
      </c>
      <c r="K3465" t="s">
        <v>5892</v>
      </c>
      <c r="L3465">
        <v>6227</v>
      </c>
      <c r="M3465" t="s">
        <v>622</v>
      </c>
      <c r="P3465">
        <v>1</v>
      </c>
      <c r="Q3465">
        <v>357</v>
      </c>
      <c r="R3465">
        <v>357</v>
      </c>
      <c r="S3465">
        <f>IFERROR(_xlfn.XLOOKUP(tbl_Facturas[[#This Row],[Key_Fact]],tbl_Manifiestos[Key_Manif],tbl_Manifiestos[Pagado a Broker],0),0)</f>
        <v>332.01</v>
      </c>
      <c r="T3465">
        <v>2501941.7799999951</v>
      </c>
    </row>
    <row r="3466" spans="1:20" x14ac:dyDescent="0.25">
      <c r="A3466" t="s">
        <v>5843</v>
      </c>
      <c r="B3466" t="str">
        <f>tbl_Facturas[[#This Row],[Factura]] &amp; "|" &amp; tbl_Facturas[[#This Row],[Proyecto OK]] &amp; "|" &amp; TEXT(tbl_Facturas[[#This Row],[Horas o Viaje]],"0.00") &amp; "|" &amp; TEXT(tbl_Facturas[[#This Row],[Costo unitario]],"0.00")</f>
        <v>2708|Canal #2 |20.62|18.50</v>
      </c>
      <c r="C3466">
        <v>2708</v>
      </c>
      <c r="D3466">
        <v>92</v>
      </c>
      <c r="F3466" t="s">
        <v>5351</v>
      </c>
      <c r="G3466" t="s">
        <v>3060</v>
      </c>
      <c r="H3466" t="s">
        <v>3530</v>
      </c>
      <c r="I3466" s="134" t="s">
        <v>5401</v>
      </c>
      <c r="J3466" t="s">
        <v>577</v>
      </c>
      <c r="K3466" t="s">
        <v>5892</v>
      </c>
      <c r="L3466">
        <v>6227</v>
      </c>
      <c r="M3466" t="s">
        <v>622</v>
      </c>
      <c r="N3466" t="s">
        <v>3543</v>
      </c>
      <c r="O3466" t="s">
        <v>3345</v>
      </c>
      <c r="P3466">
        <v>20.62</v>
      </c>
      <c r="Q3466">
        <v>18.5</v>
      </c>
      <c r="R3466">
        <v>381.47</v>
      </c>
      <c r="S3466">
        <f>IFERROR(_xlfn.XLOOKUP(tbl_Facturas[[#This Row],[Key_Fact]],tbl_Manifiestos[Key_Manif],tbl_Manifiestos[Pagado a Broker],0),0)</f>
        <v>0</v>
      </c>
      <c r="T3466">
        <v>2502323.2499999949</v>
      </c>
    </row>
    <row r="3467" spans="1:20" x14ac:dyDescent="0.25">
      <c r="A3467" t="s">
        <v>5843</v>
      </c>
      <c r="B3467" t="str">
        <f>tbl_Facturas[[#This Row],[Factura]] &amp; "|" &amp; tbl_Facturas[[#This Row],[Proyecto OK]] &amp; "|" &amp; TEXT(tbl_Facturas[[#This Row],[Horas o Viaje]],"0.00") &amp; "|" &amp; TEXT(tbl_Facturas[[#This Row],[Costo unitario]],"0.00")</f>
        <v>2708|Canal #2 |19.30|18.50</v>
      </c>
      <c r="C3467">
        <v>2708</v>
      </c>
      <c r="D3467">
        <v>92</v>
      </c>
      <c r="F3467" t="s">
        <v>5351</v>
      </c>
      <c r="G3467" t="s">
        <v>3060</v>
      </c>
      <c r="H3467" t="s">
        <v>3531</v>
      </c>
      <c r="I3467" s="134" t="s">
        <v>5401</v>
      </c>
      <c r="J3467" t="s">
        <v>577</v>
      </c>
      <c r="K3467" t="s">
        <v>5892</v>
      </c>
      <c r="L3467">
        <v>6227</v>
      </c>
      <c r="M3467" t="s">
        <v>622</v>
      </c>
      <c r="N3467" t="s">
        <v>3544</v>
      </c>
      <c r="O3467" t="s">
        <v>3345</v>
      </c>
      <c r="P3467">
        <v>19.3</v>
      </c>
      <c r="Q3467">
        <v>18.5</v>
      </c>
      <c r="R3467">
        <v>357.05</v>
      </c>
      <c r="S3467">
        <f>IFERROR(_xlfn.XLOOKUP(tbl_Facturas[[#This Row],[Key_Fact]],tbl_Manifiestos[Key_Manif],tbl_Manifiestos[Pagado a Broker],0),0)</f>
        <v>0</v>
      </c>
      <c r="T3467">
        <v>2502680.2999999952</v>
      </c>
    </row>
    <row r="3468" spans="1:20" x14ac:dyDescent="0.25">
      <c r="A3468" t="s">
        <v>5843</v>
      </c>
      <c r="B3468" t="str">
        <f>tbl_Facturas[[#This Row],[Factura]] &amp; "|" &amp; tbl_Facturas[[#This Row],[Proyecto OK]] &amp; "|" &amp; TEXT(tbl_Facturas[[#This Row],[Horas o Viaje]],"0.00") &amp; "|" &amp; TEXT(tbl_Facturas[[#This Row],[Costo unitario]],"0.00")</f>
        <v>2708|Canal #2 |19.80|18.50</v>
      </c>
      <c r="C3468">
        <v>2708</v>
      </c>
      <c r="D3468">
        <v>92</v>
      </c>
      <c r="F3468" t="s">
        <v>5351</v>
      </c>
      <c r="G3468" t="s">
        <v>3060</v>
      </c>
      <c r="H3468" t="s">
        <v>3532</v>
      </c>
      <c r="I3468" s="134" t="s">
        <v>5401</v>
      </c>
      <c r="J3468" t="s">
        <v>577</v>
      </c>
      <c r="K3468" t="s">
        <v>5892</v>
      </c>
      <c r="L3468">
        <v>6227</v>
      </c>
      <c r="M3468" t="s">
        <v>622</v>
      </c>
      <c r="N3468" t="s">
        <v>3545</v>
      </c>
      <c r="O3468" t="s">
        <v>3345</v>
      </c>
      <c r="P3468">
        <v>19.8</v>
      </c>
      <c r="Q3468">
        <v>18.5</v>
      </c>
      <c r="R3468">
        <v>366.3</v>
      </c>
      <c r="S3468">
        <f>IFERROR(_xlfn.XLOOKUP(tbl_Facturas[[#This Row],[Key_Fact]],tbl_Manifiestos[Key_Manif],tbl_Manifiestos[Pagado a Broker],0),0)</f>
        <v>0</v>
      </c>
      <c r="T3468">
        <v>2503046.599999995</v>
      </c>
    </row>
    <row r="3469" spans="1:20" x14ac:dyDescent="0.25">
      <c r="A3469" t="s">
        <v>5843</v>
      </c>
      <c r="B3469" t="str">
        <f>tbl_Facturas[[#This Row],[Factura]] &amp; "|" &amp; tbl_Facturas[[#This Row],[Proyecto OK]] &amp; "|" &amp; TEXT(tbl_Facturas[[#This Row],[Horas o Viaje]],"0.00") &amp; "|" &amp; TEXT(tbl_Facturas[[#This Row],[Costo unitario]],"0.00")</f>
        <v>2708|Canal #2 |20.95|18.50</v>
      </c>
      <c r="C3469">
        <v>2708</v>
      </c>
      <c r="D3469">
        <v>92</v>
      </c>
      <c r="F3469" t="s">
        <v>5351</v>
      </c>
      <c r="G3469" t="s">
        <v>3060</v>
      </c>
      <c r="H3469" t="s">
        <v>3533</v>
      </c>
      <c r="I3469" s="134" t="s">
        <v>5401</v>
      </c>
      <c r="J3469" t="s">
        <v>577</v>
      </c>
      <c r="K3469" t="s">
        <v>5892</v>
      </c>
      <c r="L3469">
        <v>6227</v>
      </c>
      <c r="M3469" t="s">
        <v>622</v>
      </c>
      <c r="N3469" t="s">
        <v>3546</v>
      </c>
      <c r="O3469" t="s">
        <v>3345</v>
      </c>
      <c r="P3469">
        <v>20.95</v>
      </c>
      <c r="Q3469">
        <v>18.5</v>
      </c>
      <c r="R3469">
        <v>387.58</v>
      </c>
      <c r="S3469">
        <f>IFERROR(_xlfn.XLOOKUP(tbl_Facturas[[#This Row],[Key_Fact]],tbl_Manifiestos[Key_Manif],tbl_Manifiestos[Pagado a Broker],0),0)</f>
        <v>0</v>
      </c>
      <c r="T3469">
        <v>2503434.179999995</v>
      </c>
    </row>
    <row r="3470" spans="1:20" x14ac:dyDescent="0.25">
      <c r="A3470" t="s">
        <v>5843</v>
      </c>
      <c r="B3470" t="str">
        <f>tbl_Facturas[[#This Row],[Factura]] &amp; "|" &amp; tbl_Facturas[[#This Row],[Proyecto OK]] &amp; "|" &amp; TEXT(tbl_Facturas[[#This Row],[Horas o Viaje]],"0.00") &amp; "|" &amp; TEXT(tbl_Facturas[[#This Row],[Costo unitario]],"0.00")</f>
        <v>2708|Canal #2 |21.68|18.50</v>
      </c>
      <c r="C3470">
        <v>2708</v>
      </c>
      <c r="D3470">
        <v>19</v>
      </c>
      <c r="F3470" t="s">
        <v>12</v>
      </c>
      <c r="G3470" t="s">
        <v>24</v>
      </c>
      <c r="H3470" t="s">
        <v>3534</v>
      </c>
      <c r="I3470" s="134" t="s">
        <v>5401</v>
      </c>
      <c r="J3470" t="s">
        <v>577</v>
      </c>
      <c r="K3470" t="s">
        <v>5892</v>
      </c>
      <c r="L3470">
        <v>6227</v>
      </c>
      <c r="M3470" t="s">
        <v>622</v>
      </c>
      <c r="N3470" t="s">
        <v>3547</v>
      </c>
      <c r="O3470" t="s">
        <v>3345</v>
      </c>
      <c r="P3470">
        <v>21.68</v>
      </c>
      <c r="Q3470">
        <v>18.5</v>
      </c>
      <c r="R3470">
        <v>401.08</v>
      </c>
      <c r="S3470">
        <f>IFERROR(_xlfn.XLOOKUP(tbl_Facturas[[#This Row],[Key_Fact]],tbl_Manifiestos[Key_Manif],tbl_Manifiestos[Pagado a Broker],0),0)</f>
        <v>0</v>
      </c>
      <c r="T3470">
        <v>2503835.2599999951</v>
      </c>
    </row>
    <row r="3471" spans="1:20" x14ac:dyDescent="0.25">
      <c r="A3471" t="s">
        <v>5843</v>
      </c>
      <c r="B3471" t="str">
        <f>tbl_Facturas[[#This Row],[Factura]] &amp; "|" &amp; tbl_Facturas[[#This Row],[Proyecto OK]] &amp; "|" &amp; TEXT(tbl_Facturas[[#This Row],[Horas o Viaje]],"0.00") &amp; "|" &amp; TEXT(tbl_Facturas[[#This Row],[Costo unitario]],"0.00")</f>
        <v>2708|Canal #2 |19.72|18.50</v>
      </c>
      <c r="C3471">
        <v>2708</v>
      </c>
      <c r="D3471">
        <v>19</v>
      </c>
      <c r="F3471" t="s">
        <v>12</v>
      </c>
      <c r="G3471" t="s">
        <v>24</v>
      </c>
      <c r="H3471" t="s">
        <v>3535</v>
      </c>
      <c r="I3471" s="134" t="s">
        <v>5401</v>
      </c>
      <c r="J3471" t="s">
        <v>577</v>
      </c>
      <c r="K3471" t="s">
        <v>5892</v>
      </c>
      <c r="L3471">
        <v>6227</v>
      </c>
      <c r="M3471" t="s">
        <v>622</v>
      </c>
      <c r="N3471" t="s">
        <v>3548</v>
      </c>
      <c r="O3471" t="s">
        <v>3345</v>
      </c>
      <c r="P3471">
        <v>19.72</v>
      </c>
      <c r="Q3471">
        <v>18.5</v>
      </c>
      <c r="R3471">
        <v>364.82</v>
      </c>
      <c r="S3471">
        <f>IFERROR(_xlfn.XLOOKUP(tbl_Facturas[[#This Row],[Key_Fact]],tbl_Manifiestos[Key_Manif],tbl_Manifiestos[Pagado a Broker],0),0)</f>
        <v>0</v>
      </c>
      <c r="T3471">
        <v>2504200.079999995</v>
      </c>
    </row>
    <row r="3472" spans="1:20" x14ac:dyDescent="0.25">
      <c r="A3472" t="s">
        <v>5843</v>
      </c>
      <c r="B3472" t="str">
        <f>tbl_Facturas[[#This Row],[Factura]] &amp; "|" &amp; tbl_Facturas[[#This Row],[Proyecto OK]] &amp; "|" &amp; TEXT(tbl_Facturas[[#This Row],[Horas o Viaje]],"0.00") &amp; "|" &amp; TEXT(tbl_Facturas[[#This Row],[Costo unitario]],"0.00")</f>
        <v>2708|Canal #2 |15.85|18.50</v>
      </c>
      <c r="C3472">
        <v>2708</v>
      </c>
      <c r="D3472">
        <v>19</v>
      </c>
      <c r="F3472" t="s">
        <v>12</v>
      </c>
      <c r="G3472" t="s">
        <v>24</v>
      </c>
      <c r="H3472" t="s">
        <v>3536</v>
      </c>
      <c r="I3472" s="134" t="s">
        <v>5401</v>
      </c>
      <c r="J3472" t="s">
        <v>577</v>
      </c>
      <c r="K3472" t="s">
        <v>5892</v>
      </c>
      <c r="L3472">
        <v>6227</v>
      </c>
      <c r="M3472" t="s">
        <v>622</v>
      </c>
      <c r="N3472" t="s">
        <v>3549</v>
      </c>
      <c r="O3472" t="s">
        <v>3345</v>
      </c>
      <c r="P3472">
        <v>15.85</v>
      </c>
      <c r="Q3472">
        <v>18.5</v>
      </c>
      <c r="R3472">
        <v>293.23</v>
      </c>
      <c r="S3472">
        <f>IFERROR(_xlfn.XLOOKUP(tbl_Facturas[[#This Row],[Key_Fact]],tbl_Manifiestos[Key_Manif],tbl_Manifiestos[Pagado a Broker],0),0)</f>
        <v>0</v>
      </c>
      <c r="T3472">
        <v>2504493.3099999949</v>
      </c>
    </row>
    <row r="3473" spans="1:20" x14ac:dyDescent="0.25">
      <c r="A3473" t="s">
        <v>5843</v>
      </c>
      <c r="B3473" t="str">
        <f>tbl_Facturas[[#This Row],[Factura]] &amp; "|" &amp; tbl_Facturas[[#This Row],[Proyecto OK]] &amp; "|" &amp; TEXT(tbl_Facturas[[#This Row],[Horas o Viaje]],"0.00") &amp; "|" &amp; TEXT(tbl_Facturas[[#This Row],[Costo unitario]],"0.00")</f>
        <v>2708|Canal #2 |19.35|18.50</v>
      </c>
      <c r="C3473">
        <v>2708</v>
      </c>
      <c r="D3473">
        <v>19</v>
      </c>
      <c r="F3473" t="s">
        <v>12</v>
      </c>
      <c r="G3473" t="s">
        <v>24</v>
      </c>
      <c r="H3473" t="s">
        <v>3537</v>
      </c>
      <c r="I3473" s="134" t="s">
        <v>5401</v>
      </c>
      <c r="J3473" t="s">
        <v>577</v>
      </c>
      <c r="K3473" t="s">
        <v>5892</v>
      </c>
      <c r="L3473">
        <v>6227</v>
      </c>
      <c r="M3473" t="s">
        <v>622</v>
      </c>
      <c r="N3473" t="s">
        <v>3550</v>
      </c>
      <c r="O3473" t="s">
        <v>3345</v>
      </c>
      <c r="P3473">
        <v>19.350000000000001</v>
      </c>
      <c r="Q3473">
        <v>18.5</v>
      </c>
      <c r="R3473">
        <v>357.98</v>
      </c>
      <c r="S3473">
        <f>IFERROR(_xlfn.XLOOKUP(tbl_Facturas[[#This Row],[Key_Fact]],tbl_Manifiestos[Key_Manif],tbl_Manifiestos[Pagado a Broker],0),0)</f>
        <v>0</v>
      </c>
      <c r="T3473">
        <v>2504851.2899999949</v>
      </c>
    </row>
    <row r="3474" spans="1:20" x14ac:dyDescent="0.25">
      <c r="A3474" t="s">
        <v>5843</v>
      </c>
      <c r="B3474" t="str">
        <f>tbl_Facturas[[#This Row],[Factura]] &amp; "|" &amp; tbl_Facturas[[#This Row],[Proyecto OK]] &amp; "|" &amp; TEXT(tbl_Facturas[[#This Row],[Horas o Viaje]],"0.00") &amp; "|" &amp; TEXT(tbl_Facturas[[#This Row],[Costo unitario]],"0.00")</f>
        <v>2708|Canal #2 |23.76|18.50</v>
      </c>
      <c r="C3474">
        <v>2708</v>
      </c>
      <c r="D3474">
        <v>30</v>
      </c>
      <c r="F3474" t="s">
        <v>1261</v>
      </c>
      <c r="G3474" t="s">
        <v>3538</v>
      </c>
      <c r="H3474" t="s">
        <v>3539</v>
      </c>
      <c r="I3474" s="134" t="s">
        <v>5401</v>
      </c>
      <c r="J3474" t="s">
        <v>577</v>
      </c>
      <c r="K3474" t="s">
        <v>5892</v>
      </c>
      <c r="L3474">
        <v>6227</v>
      </c>
      <c r="M3474" t="s">
        <v>622</v>
      </c>
      <c r="N3474" t="s">
        <v>3551</v>
      </c>
      <c r="O3474" t="s">
        <v>3345</v>
      </c>
      <c r="P3474">
        <v>23.76</v>
      </c>
      <c r="Q3474">
        <v>18.5</v>
      </c>
      <c r="R3474">
        <v>439.56</v>
      </c>
      <c r="S3474">
        <f>IFERROR(_xlfn.XLOOKUP(tbl_Facturas[[#This Row],[Key_Fact]],tbl_Manifiestos[Key_Manif],tbl_Manifiestos[Pagado a Broker],0),0)</f>
        <v>0</v>
      </c>
      <c r="T3474">
        <v>2505290.849999995</v>
      </c>
    </row>
    <row r="3475" spans="1:20" x14ac:dyDescent="0.25">
      <c r="A3475" t="s">
        <v>5843</v>
      </c>
      <c r="B3475" t="str">
        <f>tbl_Facturas[[#This Row],[Factura]] &amp; "|" &amp; tbl_Facturas[[#This Row],[Proyecto OK]] &amp; "|" &amp; TEXT(tbl_Facturas[[#This Row],[Horas o Viaje]],"0.00") &amp; "|" &amp; TEXT(tbl_Facturas[[#This Row],[Costo unitario]],"0.00")</f>
        <v>2708|Canal #2 |19.92|18.50</v>
      </c>
      <c r="C3475">
        <v>2708</v>
      </c>
      <c r="D3475">
        <v>30</v>
      </c>
      <c r="F3475" t="s">
        <v>1261</v>
      </c>
      <c r="G3475" t="s">
        <v>3538</v>
      </c>
      <c r="H3475" t="s">
        <v>3540</v>
      </c>
      <c r="I3475" s="134" t="s">
        <v>5401</v>
      </c>
      <c r="J3475" t="s">
        <v>577</v>
      </c>
      <c r="K3475" t="s">
        <v>5892</v>
      </c>
      <c r="L3475">
        <v>6227</v>
      </c>
      <c r="M3475" t="s">
        <v>622</v>
      </c>
      <c r="N3475" t="s">
        <v>3552</v>
      </c>
      <c r="O3475" t="s">
        <v>3345</v>
      </c>
      <c r="P3475">
        <v>19.920000000000002</v>
      </c>
      <c r="Q3475">
        <v>18.5</v>
      </c>
      <c r="R3475">
        <v>368.52</v>
      </c>
      <c r="S3475">
        <f>IFERROR(_xlfn.XLOOKUP(tbl_Facturas[[#This Row],[Key_Fact]],tbl_Manifiestos[Key_Manif],tbl_Manifiestos[Pagado a Broker],0),0)</f>
        <v>0</v>
      </c>
      <c r="T3475">
        <v>2505659.369999995</v>
      </c>
    </row>
    <row r="3476" spans="1:20" x14ac:dyDescent="0.25">
      <c r="A3476" t="s">
        <v>5843</v>
      </c>
      <c r="B3476" t="str">
        <f>tbl_Facturas[[#This Row],[Factura]] &amp; "|" &amp; tbl_Facturas[[#This Row],[Proyecto OK]] &amp; "|" &amp; TEXT(tbl_Facturas[[#This Row],[Horas o Viaje]],"0.00") &amp; "|" &amp; TEXT(tbl_Facturas[[#This Row],[Costo unitario]],"0.00")</f>
        <v>2708|Canal #2 |20.88|18.50</v>
      </c>
      <c r="C3476">
        <v>2708</v>
      </c>
      <c r="D3476">
        <v>30</v>
      </c>
      <c r="F3476" t="s">
        <v>1261</v>
      </c>
      <c r="G3476" t="s">
        <v>3538</v>
      </c>
      <c r="H3476" t="s">
        <v>3541</v>
      </c>
      <c r="I3476" s="134" t="s">
        <v>5401</v>
      </c>
      <c r="J3476" t="s">
        <v>577</v>
      </c>
      <c r="K3476" t="s">
        <v>5892</v>
      </c>
      <c r="L3476">
        <v>6227</v>
      </c>
      <c r="M3476" t="s">
        <v>622</v>
      </c>
      <c r="N3476" t="s">
        <v>3553</v>
      </c>
      <c r="O3476" t="s">
        <v>3345</v>
      </c>
      <c r="P3476">
        <v>20.88</v>
      </c>
      <c r="Q3476">
        <v>18.5</v>
      </c>
      <c r="R3476">
        <v>386.28</v>
      </c>
      <c r="S3476">
        <f>IFERROR(_xlfn.XLOOKUP(tbl_Facturas[[#This Row],[Key_Fact]],tbl_Manifiestos[Key_Manif],tbl_Manifiestos[Pagado a Broker],0),0)</f>
        <v>0</v>
      </c>
      <c r="T3476">
        <v>2506045.6499999948</v>
      </c>
    </row>
    <row r="3477" spans="1:20" x14ac:dyDescent="0.25">
      <c r="A3477" t="s">
        <v>5843</v>
      </c>
      <c r="B3477" t="str">
        <f>tbl_Facturas[[#This Row],[Factura]] &amp; "|" &amp; tbl_Facturas[[#This Row],[Proyecto OK]] &amp; "|" &amp; TEXT(tbl_Facturas[[#This Row],[Horas o Viaje]],"0.00") &amp; "|" &amp; TEXT(tbl_Facturas[[#This Row],[Costo unitario]],"0.00")</f>
        <v>2708|Canal #2 |18.77|18.50</v>
      </c>
      <c r="C3477">
        <v>2708</v>
      </c>
      <c r="D3477">
        <v>30</v>
      </c>
      <c r="F3477" t="s">
        <v>1261</v>
      </c>
      <c r="G3477" t="s">
        <v>3538</v>
      </c>
      <c r="H3477" t="s">
        <v>3542</v>
      </c>
      <c r="I3477" s="134" t="s">
        <v>5401</v>
      </c>
      <c r="J3477" t="s">
        <v>577</v>
      </c>
      <c r="K3477" t="s">
        <v>5892</v>
      </c>
      <c r="L3477">
        <v>6227</v>
      </c>
      <c r="M3477" t="s">
        <v>622</v>
      </c>
      <c r="N3477" t="s">
        <v>3554</v>
      </c>
      <c r="O3477" t="s">
        <v>3345</v>
      </c>
      <c r="P3477">
        <v>18.77</v>
      </c>
      <c r="Q3477">
        <v>18.5</v>
      </c>
      <c r="R3477">
        <v>347.25</v>
      </c>
      <c r="S3477">
        <f>IFERROR(_xlfn.XLOOKUP(tbl_Facturas[[#This Row],[Key_Fact]],tbl_Manifiestos[Key_Manif],tbl_Manifiestos[Pagado a Broker],0),0)</f>
        <v>0</v>
      </c>
      <c r="T3477">
        <v>2506392.8999999948</v>
      </c>
    </row>
    <row r="3478" spans="1:20" x14ac:dyDescent="0.25">
      <c r="A3478" t="s">
        <v>5843</v>
      </c>
      <c r="B3478" t="str">
        <f>tbl_Facturas[[#This Row],[Factura]] &amp; "|" &amp; tbl_Facturas[[#This Row],[Proyecto OK]] &amp; "|" &amp; TEXT(tbl_Facturas[[#This Row],[Horas o Viaje]],"0.00") &amp; "|" &amp; TEXT(tbl_Facturas[[#This Row],[Costo unitario]],"0.00")</f>
        <v>2709|Montrose Harbor|11.50|126.50</v>
      </c>
      <c r="C3478">
        <v>2709</v>
      </c>
      <c r="D3478">
        <v>670</v>
      </c>
      <c r="E3478" t="s">
        <v>1982</v>
      </c>
      <c r="G3478" t="s">
        <v>1328</v>
      </c>
      <c r="H3478" t="s">
        <v>3555</v>
      </c>
      <c r="I3478" s="134" t="s">
        <v>5401</v>
      </c>
      <c r="J3478" t="s">
        <v>1280</v>
      </c>
      <c r="K3478" s="240" t="s">
        <v>5907</v>
      </c>
      <c r="L3478">
        <v>6228</v>
      </c>
      <c r="M3478" t="s">
        <v>146</v>
      </c>
      <c r="P3478">
        <v>11.5</v>
      </c>
      <c r="Q3478">
        <v>126.5</v>
      </c>
      <c r="R3478">
        <v>1454.75</v>
      </c>
      <c r="S3478">
        <f>IFERROR(_xlfn.XLOOKUP(tbl_Facturas[[#This Row],[Key_Fact]],tbl_Manifiestos[Key_Manif],tbl_Manifiestos[Pagado a Broker],0),0)</f>
        <v>0</v>
      </c>
      <c r="T3478">
        <v>2507847.6499999948</v>
      </c>
    </row>
    <row r="3479" spans="1:20" x14ac:dyDescent="0.25">
      <c r="A3479" t="s">
        <v>5843</v>
      </c>
      <c r="B3479" t="str">
        <f>tbl_Facturas[[#This Row],[Factura]] &amp; "|" &amp; tbl_Facturas[[#This Row],[Proyecto OK]] &amp; "|" &amp; TEXT(tbl_Facturas[[#This Row],[Horas o Viaje]],"0.00") &amp; "|" &amp; TEXT(tbl_Facturas[[#This Row],[Costo unitario]],"0.00")</f>
        <v>2709|Montrose Harbor|10.25|126.50</v>
      </c>
      <c r="C3479">
        <v>2709</v>
      </c>
      <c r="D3479">
        <v>67</v>
      </c>
      <c r="E3479" t="s">
        <v>27</v>
      </c>
      <c r="G3479" t="s">
        <v>28</v>
      </c>
      <c r="H3479" t="s">
        <v>3556</v>
      </c>
      <c r="I3479" s="134" t="s">
        <v>5401</v>
      </c>
      <c r="J3479" t="s">
        <v>1280</v>
      </c>
      <c r="K3479" s="240" t="s">
        <v>5907</v>
      </c>
      <c r="L3479">
        <v>6228</v>
      </c>
      <c r="M3479" t="s">
        <v>146</v>
      </c>
      <c r="P3479">
        <v>10.25</v>
      </c>
      <c r="Q3479">
        <v>126.5</v>
      </c>
      <c r="R3479">
        <v>1296.6300000000001</v>
      </c>
      <c r="S3479">
        <f>IFERROR(_xlfn.XLOOKUP(tbl_Facturas[[#This Row],[Key_Fact]],tbl_Manifiestos[Key_Manif],tbl_Manifiestos[Pagado a Broker],0),0)</f>
        <v>0</v>
      </c>
      <c r="T3479">
        <v>2509144.2799999951</v>
      </c>
    </row>
    <row r="3480" spans="1:20" x14ac:dyDescent="0.25">
      <c r="A3480" t="s">
        <v>5843</v>
      </c>
      <c r="B3480" t="str">
        <f>tbl_Facturas[[#This Row],[Factura]] &amp; "|" &amp; tbl_Facturas[[#This Row],[Proyecto OK]] &amp; "|" &amp; TEXT(tbl_Facturas[[#This Row],[Horas o Viaje]],"0.00") &amp; "|" &amp; TEXT(tbl_Facturas[[#This Row],[Costo unitario]],"0.00")</f>
        <v>2709|Montrose Harbor|8.75|126.50</v>
      </c>
      <c r="C3480">
        <v>2709</v>
      </c>
      <c r="D3480">
        <v>198</v>
      </c>
      <c r="E3480" t="s">
        <v>5916</v>
      </c>
      <c r="G3480" t="s">
        <v>31</v>
      </c>
      <c r="H3480" t="s">
        <v>3557</v>
      </c>
      <c r="I3480" s="134" t="s">
        <v>5401</v>
      </c>
      <c r="J3480" t="s">
        <v>1280</v>
      </c>
      <c r="K3480" s="240" t="s">
        <v>5907</v>
      </c>
      <c r="L3480">
        <v>6228</v>
      </c>
      <c r="M3480" t="s">
        <v>146</v>
      </c>
      <c r="P3480">
        <v>8.75</v>
      </c>
      <c r="Q3480">
        <v>126.5</v>
      </c>
      <c r="R3480">
        <v>1106.8800000000001</v>
      </c>
      <c r="S3480">
        <f>IFERROR(_xlfn.XLOOKUP(tbl_Facturas[[#This Row],[Key_Fact]],tbl_Manifiestos[Key_Manif],tbl_Manifiestos[Pagado a Broker],0),0)</f>
        <v>1029.39375</v>
      </c>
      <c r="T3480">
        <v>2510251.159999995</v>
      </c>
    </row>
    <row r="3481" spans="1:20" x14ac:dyDescent="0.25">
      <c r="A3481" t="s">
        <v>5843</v>
      </c>
      <c r="B3481" t="str">
        <f>tbl_Facturas[[#This Row],[Factura]] &amp; "|" &amp; tbl_Facturas[[#This Row],[Proyecto OK]] &amp; "|" &amp; TEXT(tbl_Facturas[[#This Row],[Horas o Viaje]],"0.00") &amp; "|" &amp; TEXT(tbl_Facturas[[#This Row],[Costo unitario]],"0.00")</f>
        <v>2709|Montrose Harbor|9.25|126.50</v>
      </c>
      <c r="C3481">
        <v>2709</v>
      </c>
      <c r="D3481">
        <v>661</v>
      </c>
      <c r="E3481" t="s">
        <v>5309</v>
      </c>
      <c r="G3481" t="s">
        <v>649</v>
      </c>
      <c r="H3481" t="s">
        <v>3558</v>
      </c>
      <c r="I3481" s="134" t="s">
        <v>5401</v>
      </c>
      <c r="J3481" t="s">
        <v>1280</v>
      </c>
      <c r="K3481" s="240" t="s">
        <v>5907</v>
      </c>
      <c r="L3481">
        <v>6228</v>
      </c>
      <c r="M3481" t="s">
        <v>146</v>
      </c>
      <c r="P3481">
        <v>9.25</v>
      </c>
      <c r="Q3481">
        <v>126.5</v>
      </c>
      <c r="R3481">
        <v>1170.1300000000001</v>
      </c>
      <c r="S3481">
        <f>IFERROR(_xlfn.XLOOKUP(tbl_Facturas[[#This Row],[Key_Fact]],tbl_Manifiestos[Key_Manif],tbl_Manifiestos[Pagado a Broker],0),0)</f>
        <v>1088.2162499999999</v>
      </c>
      <c r="T3481">
        <v>2511421.289999994</v>
      </c>
    </row>
    <row r="3482" spans="1:20" x14ac:dyDescent="0.25">
      <c r="A3482" t="s">
        <v>5843</v>
      </c>
      <c r="B3482" t="str">
        <f>tbl_Facturas[[#This Row],[Factura]] &amp; "|" &amp; tbl_Facturas[[#This Row],[Proyecto OK]] &amp; "|" &amp; TEXT(tbl_Facturas[[#This Row],[Horas o Viaje]],"0.00") &amp; "|" &amp; TEXT(tbl_Facturas[[#This Row],[Costo unitario]],"0.00")</f>
        <v>2709|Montrose Harbor|9.00|126.50</v>
      </c>
      <c r="C3482">
        <v>2709</v>
      </c>
      <c r="D3482">
        <v>67</v>
      </c>
      <c r="E3482" t="s">
        <v>27</v>
      </c>
      <c r="G3482" t="s">
        <v>28</v>
      </c>
      <c r="H3482" t="s">
        <v>3559</v>
      </c>
      <c r="I3482" s="134" t="s">
        <v>5401</v>
      </c>
      <c r="J3482" t="s">
        <v>1280</v>
      </c>
      <c r="K3482" s="240" t="s">
        <v>5907</v>
      </c>
      <c r="L3482">
        <v>6228</v>
      </c>
      <c r="M3482" t="s">
        <v>146</v>
      </c>
      <c r="P3482">
        <v>9</v>
      </c>
      <c r="Q3482">
        <v>126.5</v>
      </c>
      <c r="R3482">
        <v>1138.5</v>
      </c>
      <c r="S3482">
        <f>IFERROR(_xlfn.XLOOKUP(tbl_Facturas[[#This Row],[Key_Fact]],tbl_Manifiestos[Key_Manif],tbl_Manifiestos[Pagado a Broker],0),0)</f>
        <v>1058.8050000000001</v>
      </c>
      <c r="T3482">
        <v>2512559.789999994</v>
      </c>
    </row>
    <row r="3483" spans="1:20" x14ac:dyDescent="0.25">
      <c r="A3483" t="s">
        <v>5843</v>
      </c>
      <c r="B3483" t="str">
        <f>tbl_Facturas[[#This Row],[Factura]] &amp; "|" &amp; tbl_Facturas[[#This Row],[Proyecto OK]] &amp; "|" &amp; TEXT(tbl_Facturas[[#This Row],[Horas o Viaje]],"0.00") &amp; "|" &amp; TEXT(tbl_Facturas[[#This Row],[Costo unitario]],"0.00")</f>
        <v>2709|Montrose Harbor|8.00|126.50</v>
      </c>
      <c r="C3483">
        <v>2709</v>
      </c>
      <c r="D3483">
        <v>198</v>
      </c>
      <c r="E3483" t="s">
        <v>5916</v>
      </c>
      <c r="G3483" t="s">
        <v>31</v>
      </c>
      <c r="H3483" t="s">
        <v>3560</v>
      </c>
      <c r="I3483" s="134" t="s">
        <v>5401</v>
      </c>
      <c r="J3483" t="s">
        <v>1280</v>
      </c>
      <c r="K3483" s="240" t="s">
        <v>5907</v>
      </c>
      <c r="L3483">
        <v>6228</v>
      </c>
      <c r="M3483" t="s">
        <v>146</v>
      </c>
      <c r="P3483">
        <v>8</v>
      </c>
      <c r="Q3483">
        <v>126.5</v>
      </c>
      <c r="R3483">
        <v>1012</v>
      </c>
      <c r="S3483">
        <f>IFERROR(_xlfn.XLOOKUP(tbl_Facturas[[#This Row],[Key_Fact]],tbl_Manifiestos[Key_Manif],tbl_Manifiestos[Pagado a Broker],0),0)</f>
        <v>941.16000000000008</v>
      </c>
      <c r="T3483">
        <v>2513571.789999994</v>
      </c>
    </row>
    <row r="3484" spans="1:20" x14ac:dyDescent="0.25">
      <c r="A3484" t="s">
        <v>5843</v>
      </c>
      <c r="B3484" t="str">
        <f>tbl_Facturas[[#This Row],[Factura]] &amp; "|" &amp; tbl_Facturas[[#This Row],[Proyecto OK]] &amp; "|" &amp; TEXT(tbl_Facturas[[#This Row],[Horas o Viaje]],"0.00") &amp; "|" &amp; TEXT(tbl_Facturas[[#This Row],[Costo unitario]],"0.00")</f>
        <v>2709|Montrose Harbor|8.75|126.50</v>
      </c>
      <c r="C3484">
        <v>2709</v>
      </c>
      <c r="D3484">
        <v>102</v>
      </c>
      <c r="E3484" t="s">
        <v>1264</v>
      </c>
      <c r="G3484" t="s">
        <v>1265</v>
      </c>
      <c r="H3484" t="s">
        <v>3561</v>
      </c>
      <c r="I3484" s="134" t="s">
        <v>5401</v>
      </c>
      <c r="J3484" t="s">
        <v>1280</v>
      </c>
      <c r="K3484" s="240" t="s">
        <v>5907</v>
      </c>
      <c r="L3484">
        <v>6228</v>
      </c>
      <c r="M3484" t="s">
        <v>40</v>
      </c>
      <c r="P3484">
        <v>8.75</v>
      </c>
      <c r="Q3484">
        <v>126.5</v>
      </c>
      <c r="R3484">
        <v>1106.8800000000001</v>
      </c>
      <c r="S3484">
        <f>IFERROR(_xlfn.XLOOKUP(tbl_Facturas[[#This Row],[Key_Fact]],tbl_Manifiestos[Key_Manif],tbl_Manifiestos[Pagado a Broker],0),0)</f>
        <v>1029.39375</v>
      </c>
      <c r="T3484">
        <v>2514678.6699999939</v>
      </c>
    </row>
    <row r="3485" spans="1:20" x14ac:dyDescent="0.25">
      <c r="A3485" t="s">
        <v>5843</v>
      </c>
      <c r="B3485" t="str">
        <f>tbl_Facturas[[#This Row],[Factura]] &amp; "|" &amp; tbl_Facturas[[#This Row],[Proyecto OK]] &amp; "|" &amp; TEXT(tbl_Facturas[[#This Row],[Horas o Viaje]],"0.00") &amp; "|" &amp; TEXT(tbl_Facturas[[#This Row],[Costo unitario]],"0.00")</f>
        <v>2709|Montrose Harbor|9.00|126.50</v>
      </c>
      <c r="C3485">
        <v>2709</v>
      </c>
      <c r="D3485">
        <v>302</v>
      </c>
      <c r="E3485" t="s">
        <v>1264</v>
      </c>
      <c r="G3485" t="s">
        <v>2453</v>
      </c>
      <c r="H3485" t="s">
        <v>3562</v>
      </c>
      <c r="I3485" s="134" t="s">
        <v>5401</v>
      </c>
      <c r="J3485" t="s">
        <v>1280</v>
      </c>
      <c r="K3485" s="240" t="s">
        <v>5907</v>
      </c>
      <c r="L3485">
        <v>6228</v>
      </c>
      <c r="M3485" t="s">
        <v>40</v>
      </c>
      <c r="P3485">
        <v>9</v>
      </c>
      <c r="Q3485">
        <v>126.5</v>
      </c>
      <c r="R3485">
        <v>1138.5</v>
      </c>
      <c r="S3485">
        <f>IFERROR(_xlfn.XLOOKUP(tbl_Facturas[[#This Row],[Key_Fact]],tbl_Manifiestos[Key_Manif],tbl_Manifiestos[Pagado a Broker],0),0)</f>
        <v>1058.8050000000001</v>
      </c>
      <c r="T3485">
        <v>2515817.1699999939</v>
      </c>
    </row>
    <row r="3486" spans="1:20" x14ac:dyDescent="0.25">
      <c r="A3486" t="s">
        <v>5843</v>
      </c>
      <c r="B3486" t="str">
        <f>tbl_Facturas[[#This Row],[Factura]] &amp; "|" &amp; tbl_Facturas[[#This Row],[Proyecto OK]] &amp; "|" &amp; TEXT(tbl_Facturas[[#This Row],[Horas o Viaje]],"0.00") &amp; "|" &amp; TEXT(tbl_Facturas[[#This Row],[Costo unitario]],"0.00")</f>
        <v>2710|Glencoe|6.00|115.50</v>
      </c>
      <c r="C3486">
        <v>2710</v>
      </c>
      <c r="D3486">
        <v>108</v>
      </c>
      <c r="E3486" t="s">
        <v>5916</v>
      </c>
      <c r="G3486" t="s">
        <v>99</v>
      </c>
      <c r="H3486" t="s">
        <v>3563</v>
      </c>
      <c r="I3486" s="134" t="s">
        <v>5312</v>
      </c>
      <c r="J3486" t="s">
        <v>591</v>
      </c>
      <c r="K3486" t="s">
        <v>591</v>
      </c>
      <c r="P3486">
        <v>6</v>
      </c>
      <c r="Q3486">
        <v>115.5</v>
      </c>
      <c r="R3486">
        <v>693</v>
      </c>
      <c r="S3486">
        <f>IFERROR(_xlfn.XLOOKUP(tbl_Facturas[[#This Row],[Key_Fact]],tbl_Manifiestos[Key_Manif],tbl_Manifiestos[Pagado a Broker],0),0)</f>
        <v>644.49</v>
      </c>
      <c r="T3486">
        <v>2516510.1699999939</v>
      </c>
    </row>
    <row r="3487" spans="1:20" x14ac:dyDescent="0.25">
      <c r="A3487" t="s">
        <v>5843</v>
      </c>
      <c r="B3487" t="str">
        <f>tbl_Facturas[[#This Row],[Factura]] &amp; "|" &amp; tbl_Facturas[[#This Row],[Proyecto OK]] &amp; "|" &amp; TEXT(tbl_Facturas[[#This Row],[Horas o Viaje]],"0.00") &amp; "|" &amp; TEXT(tbl_Facturas[[#This Row],[Costo unitario]],"0.00")</f>
        <v>2710|Glencoe|7.50|115.50</v>
      </c>
      <c r="C3487">
        <v>2710</v>
      </c>
      <c r="D3487">
        <v>108</v>
      </c>
      <c r="E3487" t="s">
        <v>5916</v>
      </c>
      <c r="G3487" t="s">
        <v>99</v>
      </c>
      <c r="H3487" t="s">
        <v>3564</v>
      </c>
      <c r="I3487" s="134" t="s">
        <v>5312</v>
      </c>
      <c r="J3487" t="s">
        <v>591</v>
      </c>
      <c r="K3487" t="s">
        <v>591</v>
      </c>
      <c r="P3487">
        <v>7.5</v>
      </c>
      <c r="Q3487">
        <v>115.5</v>
      </c>
      <c r="R3487">
        <v>866.25</v>
      </c>
      <c r="S3487">
        <f>IFERROR(_xlfn.XLOOKUP(tbl_Facturas[[#This Row],[Key_Fact]],tbl_Manifiestos[Key_Manif],tbl_Manifiestos[Pagado a Broker],0),0)</f>
        <v>805.61250000000007</v>
      </c>
      <c r="T3487">
        <v>2517376.4199999939</v>
      </c>
    </row>
    <row r="3488" spans="1:20" x14ac:dyDescent="0.25">
      <c r="A3488" t="s">
        <v>5843</v>
      </c>
      <c r="B3488" t="str">
        <f>tbl_Facturas[[#This Row],[Factura]] &amp; "|" &amp; tbl_Facturas[[#This Row],[Proyecto OK]] &amp; "|" &amp; TEXT(tbl_Facturas[[#This Row],[Horas o Viaje]],"0.00") &amp; "|" &amp; TEXT(tbl_Facturas[[#This Row],[Costo unitario]],"0.00")</f>
        <v>2710|Glencoe|9.00|115.50</v>
      </c>
      <c r="C3488">
        <v>2710</v>
      </c>
      <c r="D3488">
        <v>108</v>
      </c>
      <c r="E3488" t="s">
        <v>5916</v>
      </c>
      <c r="G3488" t="s">
        <v>99</v>
      </c>
      <c r="H3488" t="s">
        <v>3565</v>
      </c>
      <c r="I3488" s="134" t="s">
        <v>5312</v>
      </c>
      <c r="J3488" t="s">
        <v>591</v>
      </c>
      <c r="K3488" t="s">
        <v>591</v>
      </c>
      <c r="P3488">
        <v>9</v>
      </c>
      <c r="Q3488">
        <v>115.5</v>
      </c>
      <c r="R3488">
        <v>1039.5</v>
      </c>
      <c r="S3488">
        <f>IFERROR(_xlfn.XLOOKUP(tbl_Facturas[[#This Row],[Key_Fact]],tbl_Manifiestos[Key_Manif],tbl_Manifiestos[Pagado a Broker],0),0)</f>
        <v>966.73500000000001</v>
      </c>
      <c r="T3488">
        <v>2518415.9199999939</v>
      </c>
    </row>
    <row r="3489" spans="1:20" x14ac:dyDescent="0.25">
      <c r="A3489" t="s">
        <v>5843</v>
      </c>
      <c r="B3489" t="str">
        <f>tbl_Facturas[[#This Row],[Factura]] &amp; "|" &amp; tbl_Facturas[[#This Row],[Proyecto OK]] &amp; "|" &amp; TEXT(tbl_Facturas[[#This Row],[Horas o Viaje]],"0.00") &amp; "|" &amp; TEXT(tbl_Facturas[[#This Row],[Costo unitario]],"0.00")</f>
        <v>2710|Glencoe|5.00|115.50</v>
      </c>
      <c r="C3489">
        <v>2710</v>
      </c>
      <c r="D3489">
        <v>108</v>
      </c>
      <c r="E3489" t="s">
        <v>5916</v>
      </c>
      <c r="G3489" t="s">
        <v>99</v>
      </c>
      <c r="H3489" t="s">
        <v>3566</v>
      </c>
      <c r="I3489" s="134" t="s">
        <v>5312</v>
      </c>
      <c r="J3489" t="s">
        <v>591</v>
      </c>
      <c r="K3489" t="s">
        <v>591</v>
      </c>
      <c r="P3489">
        <v>5</v>
      </c>
      <c r="Q3489">
        <v>115.5</v>
      </c>
      <c r="R3489">
        <v>577.5</v>
      </c>
      <c r="S3489">
        <f>IFERROR(_xlfn.XLOOKUP(tbl_Facturas[[#This Row],[Key_Fact]],tbl_Manifiestos[Key_Manif],tbl_Manifiestos[Pagado a Broker],0),0)</f>
        <v>537.07500000000005</v>
      </c>
      <c r="T3489">
        <v>2518993.4199999939</v>
      </c>
    </row>
    <row r="3490" spans="1:20" x14ac:dyDescent="0.25">
      <c r="A3490" t="s">
        <v>5843</v>
      </c>
      <c r="B3490" t="str">
        <f>tbl_Facturas[[#This Row],[Factura]] &amp; "|" &amp; tbl_Facturas[[#This Row],[Proyecto OK]] &amp; "|" &amp; TEXT(tbl_Facturas[[#This Row],[Horas o Viaje]],"0.00") &amp; "|" &amp; TEXT(tbl_Facturas[[#This Row],[Costo unitario]],"0.00")</f>
        <v>2710|Glencoe|8.50|115.50</v>
      </c>
      <c r="C3490">
        <v>2710</v>
      </c>
      <c r="D3490">
        <v>108</v>
      </c>
      <c r="E3490" t="s">
        <v>5916</v>
      </c>
      <c r="G3490" t="s">
        <v>99</v>
      </c>
      <c r="H3490" t="s">
        <v>3567</v>
      </c>
      <c r="I3490" s="134" t="s">
        <v>5312</v>
      </c>
      <c r="J3490" t="s">
        <v>591</v>
      </c>
      <c r="K3490" t="s">
        <v>591</v>
      </c>
      <c r="P3490">
        <v>8.5</v>
      </c>
      <c r="Q3490">
        <v>115.5</v>
      </c>
      <c r="R3490">
        <v>981.75</v>
      </c>
      <c r="S3490">
        <f>IFERROR(_xlfn.XLOOKUP(tbl_Facturas[[#This Row],[Key_Fact]],tbl_Manifiestos[Key_Manif],tbl_Manifiestos[Pagado a Broker],0),0)</f>
        <v>913.02750000000003</v>
      </c>
      <c r="T3490">
        <v>2519975.1699999939</v>
      </c>
    </row>
    <row r="3491" spans="1:20" x14ac:dyDescent="0.25">
      <c r="A3491" t="s">
        <v>5843</v>
      </c>
      <c r="B3491" t="str">
        <f>tbl_Facturas[[#This Row],[Factura]] &amp; "|" &amp; tbl_Facturas[[#This Row],[Proyecto OK]] &amp; "|" &amp; TEXT(tbl_Facturas[[#This Row],[Horas o Viaje]],"0.00") &amp; "|" &amp; TEXT(tbl_Facturas[[#This Row],[Costo unitario]],"0.00")</f>
        <v>2710|Glencoe|8.00|115.50</v>
      </c>
      <c r="C3491">
        <v>2710</v>
      </c>
      <c r="D3491">
        <v>28</v>
      </c>
      <c r="E3491" t="s">
        <v>5309</v>
      </c>
      <c r="G3491" t="s">
        <v>1285</v>
      </c>
      <c r="H3491" t="s">
        <v>3568</v>
      </c>
      <c r="I3491" s="134" t="s">
        <v>5312</v>
      </c>
      <c r="J3491" t="s">
        <v>591</v>
      </c>
      <c r="K3491" t="s">
        <v>591</v>
      </c>
      <c r="P3491">
        <v>8</v>
      </c>
      <c r="Q3491">
        <v>115.5</v>
      </c>
      <c r="R3491">
        <v>924</v>
      </c>
      <c r="S3491">
        <f>IFERROR(_xlfn.XLOOKUP(tbl_Facturas[[#This Row],[Key_Fact]],tbl_Manifiestos[Key_Manif],tbl_Manifiestos[Pagado a Broker],0),0)</f>
        <v>0</v>
      </c>
      <c r="T3491">
        <v>2520899.1699999939</v>
      </c>
    </row>
    <row r="3492" spans="1:20" x14ac:dyDescent="0.25">
      <c r="A3492" t="s">
        <v>5843</v>
      </c>
      <c r="B3492" t="str">
        <f>tbl_Facturas[[#This Row],[Factura]] &amp; "|" &amp; tbl_Facturas[[#This Row],[Proyecto OK]] &amp; "|" &amp; TEXT(tbl_Facturas[[#This Row],[Horas o Viaje]],"0.00") &amp; "|" &amp; TEXT(tbl_Facturas[[#This Row],[Costo unitario]],"0.00")</f>
        <v>2711|Evanston|9.00|115.50</v>
      </c>
      <c r="C3492">
        <v>2711</v>
      </c>
      <c r="D3492">
        <v>308</v>
      </c>
      <c r="E3492" t="s">
        <v>16</v>
      </c>
      <c r="G3492" t="s">
        <v>17</v>
      </c>
      <c r="H3492" t="s">
        <v>3569</v>
      </c>
      <c r="I3492" s="134" t="s">
        <v>5312</v>
      </c>
      <c r="J3492" t="s">
        <v>3172</v>
      </c>
      <c r="K3492" t="s">
        <v>3172</v>
      </c>
      <c r="P3492">
        <v>9</v>
      </c>
      <c r="Q3492">
        <v>115.5</v>
      </c>
      <c r="R3492">
        <v>1039.5</v>
      </c>
      <c r="S3492">
        <f>IFERROR(_xlfn.XLOOKUP(tbl_Facturas[[#This Row],[Key_Fact]],tbl_Manifiestos[Key_Manif],tbl_Manifiestos[Pagado a Broker],0),0)</f>
        <v>966.73500000000001</v>
      </c>
      <c r="T3492">
        <v>2521938.6699999939</v>
      </c>
    </row>
    <row r="3493" spans="1:20" x14ac:dyDescent="0.25">
      <c r="A3493" t="s">
        <v>5843</v>
      </c>
      <c r="B3493" t="str">
        <f>tbl_Facturas[[#This Row],[Factura]] &amp; "|" &amp; tbl_Facturas[[#This Row],[Proyecto OK]] &amp; "|" &amp; TEXT(tbl_Facturas[[#This Row],[Horas o Viaje]],"0.00") &amp; "|" &amp; TEXT(tbl_Facturas[[#This Row],[Costo unitario]],"0.00")</f>
        <v>2711|Evanston|9.00|115.50</v>
      </c>
      <c r="C3493">
        <v>2711</v>
      </c>
      <c r="D3493">
        <v>54</v>
      </c>
      <c r="E3493" t="s">
        <v>19</v>
      </c>
      <c r="G3493" t="s">
        <v>479</v>
      </c>
      <c r="H3493" t="s">
        <v>3570</v>
      </c>
      <c r="I3493" s="134" t="s">
        <v>5312</v>
      </c>
      <c r="J3493" t="s">
        <v>3172</v>
      </c>
      <c r="K3493" t="s">
        <v>3172</v>
      </c>
      <c r="P3493">
        <v>9</v>
      </c>
      <c r="Q3493">
        <v>115.5</v>
      </c>
      <c r="R3493">
        <v>1039.5</v>
      </c>
      <c r="S3493">
        <f>IFERROR(_xlfn.XLOOKUP(tbl_Facturas[[#This Row],[Key_Fact]],tbl_Manifiestos[Key_Manif],tbl_Manifiestos[Pagado a Broker],0),0)</f>
        <v>966.73500000000001</v>
      </c>
      <c r="T3493">
        <v>2522978.1699999939</v>
      </c>
    </row>
    <row r="3494" spans="1:20" x14ac:dyDescent="0.25">
      <c r="A3494" t="s">
        <v>5843</v>
      </c>
      <c r="B3494" t="str">
        <f>tbl_Facturas[[#This Row],[Factura]] &amp; "|" &amp; tbl_Facturas[[#This Row],[Proyecto OK]] &amp; "|" &amp; TEXT(tbl_Facturas[[#This Row],[Horas o Viaje]],"0.00") &amp; "|" &amp; TEXT(tbl_Facturas[[#This Row],[Costo unitario]],"0.00")</f>
        <v>2711|Evanston|9.50|115.50</v>
      </c>
      <c r="C3494">
        <v>2711</v>
      </c>
      <c r="D3494">
        <v>308</v>
      </c>
      <c r="E3494" t="s">
        <v>16</v>
      </c>
      <c r="G3494" t="s">
        <v>17</v>
      </c>
      <c r="H3494" t="s">
        <v>3571</v>
      </c>
      <c r="I3494" s="134" t="s">
        <v>5312</v>
      </c>
      <c r="J3494" t="s">
        <v>3172</v>
      </c>
      <c r="K3494" t="s">
        <v>3172</v>
      </c>
      <c r="P3494">
        <v>9.5</v>
      </c>
      <c r="Q3494">
        <v>115.5</v>
      </c>
      <c r="R3494">
        <v>1097.25</v>
      </c>
      <c r="S3494">
        <f>IFERROR(_xlfn.XLOOKUP(tbl_Facturas[[#This Row],[Key_Fact]],tbl_Manifiestos[Key_Manif],tbl_Manifiestos[Pagado a Broker],0),0)</f>
        <v>1020.4425000000001</v>
      </c>
      <c r="T3494">
        <v>2524075.4199999939</v>
      </c>
    </row>
    <row r="3495" spans="1:20" x14ac:dyDescent="0.25">
      <c r="A3495" t="s">
        <v>5843</v>
      </c>
      <c r="B3495" t="str">
        <f>tbl_Facturas[[#This Row],[Factura]] &amp; "|" &amp; tbl_Facturas[[#This Row],[Proyecto OK]] &amp; "|" &amp; TEXT(tbl_Facturas[[#This Row],[Horas o Viaje]],"0.00") &amp; "|" &amp; TEXT(tbl_Facturas[[#This Row],[Costo unitario]],"0.00")</f>
        <v>2711|Evanston|9.00|115.50</v>
      </c>
      <c r="C3495">
        <v>2711</v>
      </c>
      <c r="D3495">
        <v>54</v>
      </c>
      <c r="E3495" t="s">
        <v>19</v>
      </c>
      <c r="G3495" t="s">
        <v>479</v>
      </c>
      <c r="H3495" t="s">
        <v>3572</v>
      </c>
      <c r="I3495" s="134" t="s">
        <v>5312</v>
      </c>
      <c r="J3495" t="s">
        <v>3172</v>
      </c>
      <c r="K3495" t="s">
        <v>3172</v>
      </c>
      <c r="P3495">
        <v>9</v>
      </c>
      <c r="Q3495">
        <v>115.5</v>
      </c>
      <c r="R3495">
        <v>1039.5</v>
      </c>
      <c r="S3495">
        <f>IFERROR(_xlfn.XLOOKUP(tbl_Facturas[[#This Row],[Key_Fact]],tbl_Manifiestos[Key_Manif],tbl_Manifiestos[Pagado a Broker],0),0)</f>
        <v>966.73500000000001</v>
      </c>
      <c r="T3495">
        <v>2525114.9199999939</v>
      </c>
    </row>
    <row r="3496" spans="1:20" x14ac:dyDescent="0.25">
      <c r="A3496" t="s">
        <v>5843</v>
      </c>
      <c r="B3496" t="str">
        <f>tbl_Facturas[[#This Row],[Factura]] &amp; "|" &amp; tbl_Facturas[[#This Row],[Proyecto OK]] &amp; "|" &amp; TEXT(tbl_Facturas[[#This Row],[Horas o Viaje]],"0.00") &amp; "|" &amp; TEXT(tbl_Facturas[[#This Row],[Costo unitario]],"0.00")</f>
        <v>2711|Evanston|9.00|115.50</v>
      </c>
      <c r="C3496">
        <v>2711</v>
      </c>
      <c r="D3496">
        <v>308</v>
      </c>
      <c r="E3496" t="s">
        <v>16</v>
      </c>
      <c r="G3496" t="s">
        <v>17</v>
      </c>
      <c r="H3496" t="s">
        <v>3573</v>
      </c>
      <c r="I3496" s="134" t="s">
        <v>5312</v>
      </c>
      <c r="J3496" t="s">
        <v>3172</v>
      </c>
      <c r="K3496" t="s">
        <v>3172</v>
      </c>
      <c r="P3496">
        <v>9</v>
      </c>
      <c r="Q3496">
        <v>115.5</v>
      </c>
      <c r="R3496">
        <v>1039.5</v>
      </c>
      <c r="S3496">
        <f>IFERROR(_xlfn.XLOOKUP(tbl_Facturas[[#This Row],[Key_Fact]],tbl_Manifiestos[Key_Manif],tbl_Manifiestos[Pagado a Broker],0),0)</f>
        <v>966.73500000000001</v>
      </c>
      <c r="T3496">
        <v>2526154.4199999939</v>
      </c>
    </row>
    <row r="3497" spans="1:20" x14ac:dyDescent="0.25">
      <c r="A3497" t="s">
        <v>5843</v>
      </c>
      <c r="B3497" t="str">
        <f>tbl_Facturas[[#This Row],[Factura]] &amp; "|" &amp; tbl_Facturas[[#This Row],[Proyecto OK]] &amp; "|" &amp; TEXT(tbl_Facturas[[#This Row],[Horas o Viaje]],"0.00") &amp; "|" &amp; TEXT(tbl_Facturas[[#This Row],[Costo unitario]],"0.00")</f>
        <v>2711|Evanston|9.00|115.50</v>
      </c>
      <c r="C3497">
        <v>2711</v>
      </c>
      <c r="D3497">
        <v>54</v>
      </c>
      <c r="E3497" t="s">
        <v>19</v>
      </c>
      <c r="G3497" t="s">
        <v>479</v>
      </c>
      <c r="H3497" t="s">
        <v>3574</v>
      </c>
      <c r="I3497" s="134" t="s">
        <v>5312</v>
      </c>
      <c r="J3497" t="s">
        <v>3172</v>
      </c>
      <c r="K3497" t="s">
        <v>3172</v>
      </c>
      <c r="P3497">
        <v>9</v>
      </c>
      <c r="Q3497">
        <v>115.5</v>
      </c>
      <c r="R3497">
        <v>1039.5</v>
      </c>
      <c r="S3497">
        <f>IFERROR(_xlfn.XLOOKUP(tbl_Facturas[[#This Row],[Key_Fact]],tbl_Manifiestos[Key_Manif],tbl_Manifiestos[Pagado a Broker],0),0)</f>
        <v>966.73500000000001</v>
      </c>
      <c r="T3497">
        <v>2527193.9199999939</v>
      </c>
    </row>
    <row r="3498" spans="1:20" x14ac:dyDescent="0.25">
      <c r="A3498" t="s">
        <v>5843</v>
      </c>
      <c r="B3498" t="str">
        <f>tbl_Facturas[[#This Row],[Factura]] &amp; "|" &amp; tbl_Facturas[[#This Row],[Proyecto OK]] &amp; "|" &amp; TEXT(tbl_Facturas[[#This Row],[Horas o Viaje]],"0.00") &amp; "|" &amp; TEXT(tbl_Facturas[[#This Row],[Costo unitario]],"0.00")</f>
        <v>2711|Evanston|9.50|115.50</v>
      </c>
      <c r="C3498">
        <v>2711</v>
      </c>
      <c r="D3498">
        <v>308</v>
      </c>
      <c r="E3498" t="s">
        <v>16</v>
      </c>
      <c r="G3498" t="s">
        <v>17</v>
      </c>
      <c r="H3498" t="s">
        <v>3575</v>
      </c>
      <c r="I3498" s="134" t="s">
        <v>5312</v>
      </c>
      <c r="J3498" t="s">
        <v>3172</v>
      </c>
      <c r="K3498" t="s">
        <v>3172</v>
      </c>
      <c r="P3498">
        <v>9.5</v>
      </c>
      <c r="Q3498">
        <v>115.5</v>
      </c>
      <c r="R3498">
        <v>1097.25</v>
      </c>
      <c r="S3498">
        <f>IFERROR(_xlfn.XLOOKUP(tbl_Facturas[[#This Row],[Key_Fact]],tbl_Manifiestos[Key_Manif],tbl_Manifiestos[Pagado a Broker],0),0)</f>
        <v>1020.4425000000001</v>
      </c>
      <c r="T3498">
        <v>2528291.1699999939</v>
      </c>
    </row>
    <row r="3499" spans="1:20" x14ac:dyDescent="0.25">
      <c r="A3499" t="s">
        <v>5843</v>
      </c>
      <c r="B3499" t="str">
        <f>tbl_Facturas[[#This Row],[Factura]] &amp; "|" &amp; tbl_Facturas[[#This Row],[Proyecto OK]] &amp; "|" &amp; TEXT(tbl_Facturas[[#This Row],[Horas o Viaje]],"0.00") &amp; "|" &amp; TEXT(tbl_Facturas[[#This Row],[Costo unitario]],"0.00")</f>
        <v>2711|Evanston|7.00|115.50</v>
      </c>
      <c r="C3499">
        <v>2711</v>
      </c>
      <c r="D3499">
        <v>54</v>
      </c>
      <c r="E3499" t="s">
        <v>19</v>
      </c>
      <c r="G3499" t="s">
        <v>479</v>
      </c>
      <c r="H3499" t="s">
        <v>3576</v>
      </c>
      <c r="I3499" s="134" t="s">
        <v>5312</v>
      </c>
      <c r="J3499" t="s">
        <v>3172</v>
      </c>
      <c r="K3499" t="s">
        <v>3172</v>
      </c>
      <c r="P3499">
        <v>7</v>
      </c>
      <c r="Q3499">
        <v>115.5</v>
      </c>
      <c r="R3499">
        <v>808.5</v>
      </c>
      <c r="S3499">
        <f>IFERROR(_xlfn.XLOOKUP(tbl_Facturas[[#This Row],[Key_Fact]],tbl_Manifiestos[Key_Manif],tbl_Manifiestos[Pagado a Broker],0),0)</f>
        <v>0</v>
      </c>
      <c r="T3499">
        <v>2529099.6699999939</v>
      </c>
    </row>
    <row r="3500" spans="1:20" x14ac:dyDescent="0.25">
      <c r="A3500" t="s">
        <v>5843</v>
      </c>
      <c r="B3500" t="str">
        <f>tbl_Facturas[[#This Row],[Factura]] &amp; "|" &amp; tbl_Facturas[[#This Row],[Proyecto OK]] &amp; "|" &amp; TEXT(tbl_Facturas[[#This Row],[Horas o Viaje]],"0.00") &amp; "|" &amp; TEXT(tbl_Facturas[[#This Row],[Costo unitario]],"0.00")</f>
        <v>2711|Evanston|8.50|115.50</v>
      </c>
      <c r="C3500">
        <v>2711</v>
      </c>
      <c r="D3500">
        <v>229</v>
      </c>
      <c r="E3500" t="s">
        <v>5309</v>
      </c>
      <c r="G3500" t="s">
        <v>1235</v>
      </c>
      <c r="H3500" t="s">
        <v>3577</v>
      </c>
      <c r="I3500" s="134" t="s">
        <v>5312</v>
      </c>
      <c r="J3500" t="s">
        <v>3172</v>
      </c>
      <c r="K3500" t="s">
        <v>3172</v>
      </c>
      <c r="P3500">
        <v>8.5</v>
      </c>
      <c r="Q3500">
        <v>115.5</v>
      </c>
      <c r="R3500">
        <v>981.75</v>
      </c>
      <c r="S3500">
        <f>IFERROR(_xlfn.XLOOKUP(tbl_Facturas[[#This Row],[Key_Fact]],tbl_Manifiestos[Key_Manif],tbl_Manifiestos[Pagado a Broker],0),0)</f>
        <v>0</v>
      </c>
      <c r="T3500">
        <v>2530081.4199999939</v>
      </c>
    </row>
    <row r="3501" spans="1:20" x14ac:dyDescent="0.25">
      <c r="A3501" t="s">
        <v>5843</v>
      </c>
      <c r="B3501" t="str">
        <f>tbl_Facturas[[#This Row],[Factura]] &amp; "|" &amp; tbl_Facturas[[#This Row],[Proyecto OK]] &amp; "|" &amp; TEXT(tbl_Facturas[[#This Row],[Horas o Viaje]],"0.00") &amp; "|" &amp; TEXT(tbl_Facturas[[#This Row],[Costo unitario]],"0.00")</f>
        <v>2712|Lead Replacement Service|8.50|110.00</v>
      </c>
      <c r="C3501">
        <v>2712</v>
      </c>
      <c r="D3501">
        <v>2</v>
      </c>
      <c r="E3501" t="s">
        <v>5305</v>
      </c>
      <c r="G3501" t="s">
        <v>1770</v>
      </c>
      <c r="H3501" t="s">
        <v>3578</v>
      </c>
      <c r="I3501" s="134" t="s">
        <v>5306</v>
      </c>
      <c r="J3501" t="s">
        <v>30</v>
      </c>
      <c r="K3501" t="s">
        <v>5903</v>
      </c>
      <c r="L3501">
        <v>3347</v>
      </c>
      <c r="P3501">
        <v>8.5</v>
      </c>
      <c r="Q3501">
        <v>110</v>
      </c>
      <c r="R3501">
        <v>935</v>
      </c>
      <c r="S3501">
        <f>IFERROR(_xlfn.XLOOKUP(tbl_Facturas[[#This Row],[Key_Fact]],tbl_Manifiestos[Key_Manif],tbl_Manifiestos[Pagado a Broker],0),0)</f>
        <v>0</v>
      </c>
      <c r="T3501">
        <v>2531016.4199999939</v>
      </c>
    </row>
    <row r="3502" spans="1:20" x14ac:dyDescent="0.25">
      <c r="A3502" t="s">
        <v>5843</v>
      </c>
      <c r="B3502" t="str">
        <f>tbl_Facturas[[#This Row],[Factura]] &amp; "|" &amp; tbl_Facturas[[#This Row],[Proyecto OK]] &amp; "|" &amp; TEXT(tbl_Facturas[[#This Row],[Horas o Viaje]],"0.00") &amp; "|" &amp; TEXT(tbl_Facturas[[#This Row],[Costo unitario]],"0.00")</f>
        <v>2712|Lead Replacement Service|8.00|110.00</v>
      </c>
      <c r="C3502">
        <v>2712</v>
      </c>
      <c r="D3502">
        <v>708</v>
      </c>
      <c r="E3502" t="s">
        <v>27</v>
      </c>
      <c r="G3502" t="s">
        <v>841</v>
      </c>
      <c r="H3502" t="s">
        <v>3579</v>
      </c>
      <c r="I3502" s="134" t="s">
        <v>5306</v>
      </c>
      <c r="J3502" t="s">
        <v>30</v>
      </c>
      <c r="K3502" t="s">
        <v>5903</v>
      </c>
      <c r="L3502">
        <v>3347</v>
      </c>
      <c r="P3502">
        <v>8</v>
      </c>
      <c r="Q3502">
        <v>110</v>
      </c>
      <c r="R3502">
        <v>880</v>
      </c>
      <c r="S3502">
        <f>IFERROR(_xlfn.XLOOKUP(tbl_Facturas[[#This Row],[Key_Fact]],tbl_Manifiestos[Key_Manif],tbl_Manifiestos[Pagado a Broker],0),0)</f>
        <v>818.40000000000009</v>
      </c>
      <c r="T3502">
        <v>2531896.4199999939</v>
      </c>
    </row>
    <row r="3503" spans="1:20" x14ac:dyDescent="0.25">
      <c r="A3503" t="s">
        <v>5843</v>
      </c>
      <c r="B3503" t="str">
        <f>tbl_Facturas[[#This Row],[Factura]] &amp; "|" &amp; tbl_Facturas[[#This Row],[Proyecto OK]] &amp; "|" &amp; TEXT(tbl_Facturas[[#This Row],[Horas o Viaje]],"0.00") &amp; "|" &amp; TEXT(tbl_Facturas[[#This Row],[Costo unitario]],"0.00")</f>
        <v>2712|Lead Replacement Service|11.00|110.00</v>
      </c>
      <c r="C3503">
        <v>2712</v>
      </c>
      <c r="D3503">
        <v>708</v>
      </c>
      <c r="E3503" t="s">
        <v>27</v>
      </c>
      <c r="G3503" t="s">
        <v>841</v>
      </c>
      <c r="H3503" t="s">
        <v>3580</v>
      </c>
      <c r="I3503" s="134" t="s">
        <v>5306</v>
      </c>
      <c r="J3503" t="s">
        <v>30</v>
      </c>
      <c r="K3503" t="s">
        <v>5903</v>
      </c>
      <c r="L3503">
        <v>3347</v>
      </c>
      <c r="P3503">
        <v>11</v>
      </c>
      <c r="Q3503">
        <v>110</v>
      </c>
      <c r="R3503">
        <v>1210</v>
      </c>
      <c r="S3503">
        <f>IFERROR(_xlfn.XLOOKUP(tbl_Facturas[[#This Row],[Key_Fact]],tbl_Manifiestos[Key_Manif],tbl_Manifiestos[Pagado a Broker],0),0)</f>
        <v>1125.3</v>
      </c>
      <c r="T3503">
        <v>2533106.4199999939</v>
      </c>
    </row>
    <row r="3504" spans="1:20" x14ac:dyDescent="0.25">
      <c r="A3504" t="s">
        <v>5843</v>
      </c>
      <c r="B3504" t="str">
        <f>tbl_Facturas[[#This Row],[Factura]] &amp; "|" &amp; tbl_Facturas[[#This Row],[Proyecto OK]] &amp; "|" &amp; TEXT(tbl_Facturas[[#This Row],[Horas o Viaje]],"0.00") &amp; "|" &amp; TEXT(tbl_Facturas[[#This Row],[Costo unitario]],"0.00")</f>
        <v>2712|Lead Replacement Service|8.50|110.00</v>
      </c>
      <c r="C3504">
        <v>2712</v>
      </c>
      <c r="D3504">
        <v>54</v>
      </c>
      <c r="E3504" t="s">
        <v>5305</v>
      </c>
      <c r="G3504" t="s">
        <v>479</v>
      </c>
      <c r="H3504" t="s">
        <v>3581</v>
      </c>
      <c r="I3504" s="134" t="s">
        <v>5306</v>
      </c>
      <c r="J3504" t="s">
        <v>30</v>
      </c>
      <c r="K3504" t="s">
        <v>5903</v>
      </c>
      <c r="L3504">
        <v>3347</v>
      </c>
      <c r="P3504">
        <v>8.5</v>
      </c>
      <c r="Q3504">
        <v>110</v>
      </c>
      <c r="R3504">
        <v>935</v>
      </c>
      <c r="S3504">
        <f>IFERROR(_xlfn.XLOOKUP(tbl_Facturas[[#This Row],[Key_Fact]],tbl_Manifiestos[Key_Manif],tbl_Manifiestos[Pagado a Broker],0),0)</f>
        <v>0</v>
      </c>
      <c r="T3504">
        <v>2534041.4199999939</v>
      </c>
    </row>
    <row r="3505" spans="1:20" x14ac:dyDescent="0.25">
      <c r="A3505" t="s">
        <v>5843</v>
      </c>
      <c r="B3505" t="str">
        <f>tbl_Facturas[[#This Row],[Factura]] &amp; "|" &amp; tbl_Facturas[[#This Row],[Proyecto OK]] &amp; "|" &amp; TEXT(tbl_Facturas[[#This Row],[Horas o Viaje]],"0.00") &amp; "|" &amp; TEXT(tbl_Facturas[[#This Row],[Costo unitario]],"0.00")</f>
        <v>2712|Lead Replacement Service|7.25|110.00</v>
      </c>
      <c r="C3505">
        <v>2712</v>
      </c>
      <c r="D3505">
        <v>54</v>
      </c>
      <c r="E3505" t="s">
        <v>5305</v>
      </c>
      <c r="G3505" t="s">
        <v>479</v>
      </c>
      <c r="H3505" t="s">
        <v>3582</v>
      </c>
      <c r="I3505" s="134" t="s">
        <v>5306</v>
      </c>
      <c r="J3505" t="s">
        <v>30</v>
      </c>
      <c r="K3505" t="s">
        <v>5903</v>
      </c>
      <c r="L3505">
        <v>3347</v>
      </c>
      <c r="P3505">
        <v>7.25</v>
      </c>
      <c r="Q3505">
        <v>110</v>
      </c>
      <c r="R3505">
        <v>797.5</v>
      </c>
      <c r="S3505">
        <f>IFERROR(_xlfn.XLOOKUP(tbl_Facturas[[#This Row],[Key_Fact]],tbl_Manifiestos[Key_Manif],tbl_Manifiestos[Pagado a Broker],0),0)</f>
        <v>0</v>
      </c>
      <c r="T3505">
        <v>2534838.9199999939</v>
      </c>
    </row>
    <row r="3506" spans="1:20" x14ac:dyDescent="0.25">
      <c r="A3506" t="s">
        <v>5843</v>
      </c>
      <c r="B3506" t="str">
        <f>tbl_Facturas[[#This Row],[Factura]] &amp; "|" &amp; tbl_Facturas[[#This Row],[Proyecto OK]] &amp; "|" &amp; TEXT(tbl_Facturas[[#This Row],[Horas o Viaje]],"0.00") &amp; "|" &amp; TEXT(tbl_Facturas[[#This Row],[Costo unitario]],"0.00")</f>
        <v>2712|Lead Replacement Service|11.00|110.00</v>
      </c>
      <c r="C3506">
        <v>2712</v>
      </c>
      <c r="D3506">
        <v>708</v>
      </c>
      <c r="E3506" t="s">
        <v>27</v>
      </c>
      <c r="G3506" t="s">
        <v>841</v>
      </c>
      <c r="H3506" t="s">
        <v>3583</v>
      </c>
      <c r="I3506" s="134" t="s">
        <v>5306</v>
      </c>
      <c r="J3506" t="s">
        <v>30</v>
      </c>
      <c r="K3506" t="s">
        <v>5903</v>
      </c>
      <c r="L3506">
        <v>3347</v>
      </c>
      <c r="P3506">
        <v>11</v>
      </c>
      <c r="Q3506">
        <v>110</v>
      </c>
      <c r="R3506">
        <v>1210</v>
      </c>
      <c r="S3506">
        <f>IFERROR(_xlfn.XLOOKUP(tbl_Facturas[[#This Row],[Key_Fact]],tbl_Manifiestos[Key_Manif],tbl_Manifiestos[Pagado a Broker],0),0)</f>
        <v>1125.3</v>
      </c>
      <c r="T3506">
        <v>2536048.9199999939</v>
      </c>
    </row>
    <row r="3507" spans="1:20" x14ac:dyDescent="0.25">
      <c r="A3507" t="s">
        <v>5843</v>
      </c>
      <c r="B3507" t="str">
        <f>tbl_Facturas[[#This Row],[Factura]] &amp; "|" &amp; tbl_Facturas[[#This Row],[Proyecto OK]] &amp; "|" &amp; TEXT(tbl_Facturas[[#This Row],[Horas o Viaje]],"0.00") &amp; "|" &amp; TEXT(tbl_Facturas[[#This Row],[Costo unitario]],"0.00")</f>
        <v>2713|Lead Replacement Service|9.00|110.00</v>
      </c>
      <c r="C3507">
        <v>2713</v>
      </c>
      <c r="D3507">
        <v>20</v>
      </c>
      <c r="E3507" t="s">
        <v>5305</v>
      </c>
      <c r="G3507" t="s">
        <v>1232</v>
      </c>
      <c r="H3507" t="s">
        <v>3584</v>
      </c>
      <c r="I3507" s="134" t="s">
        <v>5306</v>
      </c>
      <c r="J3507" t="s">
        <v>3585</v>
      </c>
      <c r="K3507" t="s">
        <v>5903</v>
      </c>
      <c r="L3507">
        <v>3361</v>
      </c>
      <c r="P3507">
        <v>9</v>
      </c>
      <c r="Q3507">
        <v>110</v>
      </c>
      <c r="R3507">
        <v>990</v>
      </c>
      <c r="S3507">
        <f>IFERROR(_xlfn.XLOOKUP(tbl_Facturas[[#This Row],[Key_Fact]],tbl_Manifiestos[Key_Manif],tbl_Manifiestos[Pagado a Broker],0),0)</f>
        <v>0</v>
      </c>
      <c r="T3507">
        <v>2537038.9199999939</v>
      </c>
    </row>
    <row r="3508" spans="1:20" x14ac:dyDescent="0.25">
      <c r="A3508" t="s">
        <v>5843</v>
      </c>
      <c r="B3508" t="str">
        <f>tbl_Facturas[[#This Row],[Factura]] &amp; "|" &amp; tbl_Facturas[[#This Row],[Proyecto OK]] &amp; "|" &amp; TEXT(tbl_Facturas[[#This Row],[Horas o Viaje]],"0.00") &amp; "|" &amp; TEXT(tbl_Facturas[[#This Row],[Costo unitario]],"0.00")</f>
        <v>2713|Lead Replacement Service|10.00|110.00</v>
      </c>
      <c r="C3508">
        <v>2713</v>
      </c>
      <c r="D3508">
        <v>708</v>
      </c>
      <c r="E3508" t="s">
        <v>27</v>
      </c>
      <c r="G3508" t="s">
        <v>841</v>
      </c>
      <c r="H3508" t="s">
        <v>3586</v>
      </c>
      <c r="I3508" s="134" t="s">
        <v>5306</v>
      </c>
      <c r="J3508" t="s">
        <v>3585</v>
      </c>
      <c r="K3508" t="s">
        <v>5903</v>
      </c>
      <c r="L3508">
        <v>3361</v>
      </c>
      <c r="P3508">
        <v>10</v>
      </c>
      <c r="Q3508">
        <v>110</v>
      </c>
      <c r="R3508">
        <v>1100</v>
      </c>
      <c r="S3508">
        <f>IFERROR(_xlfn.XLOOKUP(tbl_Facturas[[#This Row],[Key_Fact]],tbl_Manifiestos[Key_Manif],tbl_Manifiestos[Pagado a Broker],0),0)</f>
        <v>1023</v>
      </c>
      <c r="T3508">
        <v>2538138.9199999939</v>
      </c>
    </row>
    <row r="3509" spans="1:20" x14ac:dyDescent="0.25">
      <c r="A3509" t="s">
        <v>5843</v>
      </c>
      <c r="B3509" t="str">
        <f>tbl_Facturas[[#This Row],[Factura]] &amp; "|" &amp; tbl_Facturas[[#This Row],[Proyecto OK]] &amp; "|" &amp; TEXT(tbl_Facturas[[#This Row],[Horas o Viaje]],"0.00") &amp; "|" &amp; TEXT(tbl_Facturas[[#This Row],[Costo unitario]],"0.00")</f>
        <v>2714|Lead Replacement Service|10.50|110.00</v>
      </c>
      <c r="C3509">
        <v>2714</v>
      </c>
      <c r="D3509">
        <v>82</v>
      </c>
      <c r="E3509" t="s">
        <v>12</v>
      </c>
      <c r="G3509" t="s">
        <v>792</v>
      </c>
      <c r="H3509" t="s">
        <v>3587</v>
      </c>
      <c r="I3509" s="134" t="s">
        <v>5306</v>
      </c>
      <c r="J3509" t="s">
        <v>828</v>
      </c>
      <c r="K3509" t="s">
        <v>5903</v>
      </c>
      <c r="L3509">
        <v>3365</v>
      </c>
      <c r="P3509">
        <v>10.5</v>
      </c>
      <c r="Q3509">
        <v>110</v>
      </c>
      <c r="R3509">
        <v>1155</v>
      </c>
      <c r="S3509">
        <f>IFERROR(_xlfn.XLOOKUP(tbl_Facturas[[#This Row],[Key_Fact]],tbl_Manifiestos[Key_Manif],tbl_Manifiestos[Pagado a Broker],0),0)</f>
        <v>0</v>
      </c>
      <c r="T3509">
        <v>2539293.9199999939</v>
      </c>
    </row>
    <row r="3510" spans="1:20" x14ac:dyDescent="0.25">
      <c r="A3510" t="s">
        <v>5843</v>
      </c>
      <c r="B3510" t="str">
        <f>tbl_Facturas[[#This Row],[Factura]] &amp; "|" &amp; tbl_Facturas[[#This Row],[Proyecto OK]] &amp; "|" &amp; TEXT(tbl_Facturas[[#This Row],[Horas o Viaje]],"0.00") &amp; "|" &amp; TEXT(tbl_Facturas[[#This Row],[Costo unitario]],"0.00")</f>
        <v>2714|Lead Replacement Service|10.00|110.00</v>
      </c>
      <c r="C3510">
        <v>2714</v>
      </c>
      <c r="D3510">
        <v>67</v>
      </c>
      <c r="E3510" t="s">
        <v>27</v>
      </c>
      <c r="G3510" t="s">
        <v>28</v>
      </c>
      <c r="H3510" t="s">
        <v>3588</v>
      </c>
      <c r="I3510" s="134" t="s">
        <v>5306</v>
      </c>
      <c r="J3510" t="s">
        <v>828</v>
      </c>
      <c r="K3510" t="s">
        <v>5903</v>
      </c>
      <c r="L3510">
        <v>3365</v>
      </c>
      <c r="P3510">
        <v>10</v>
      </c>
      <c r="Q3510">
        <v>110</v>
      </c>
      <c r="R3510">
        <v>1100</v>
      </c>
      <c r="S3510">
        <f>IFERROR(_xlfn.XLOOKUP(tbl_Facturas[[#This Row],[Key_Fact]],tbl_Manifiestos[Key_Manif],tbl_Manifiestos[Pagado a Broker],0),0)</f>
        <v>1023</v>
      </c>
      <c r="T3510">
        <v>2540393.9199999939</v>
      </c>
    </row>
    <row r="3511" spans="1:20" x14ac:dyDescent="0.25">
      <c r="A3511" t="s">
        <v>5843</v>
      </c>
      <c r="B3511" t="str">
        <f>tbl_Facturas[[#This Row],[Factura]] &amp; "|" &amp; tbl_Facturas[[#This Row],[Proyecto OK]] &amp; "|" &amp; TEXT(tbl_Facturas[[#This Row],[Horas o Viaje]],"0.00") &amp; "|" &amp; TEXT(tbl_Facturas[[#This Row],[Costo unitario]],"0.00")</f>
        <v>2714|Lead Replacement Service|9.50|110.00</v>
      </c>
      <c r="C3511">
        <v>2714</v>
      </c>
      <c r="D3511">
        <v>198</v>
      </c>
      <c r="E3511" t="s">
        <v>5916</v>
      </c>
      <c r="G3511" t="s">
        <v>31</v>
      </c>
      <c r="H3511" t="s">
        <v>3589</v>
      </c>
      <c r="I3511" s="134" t="s">
        <v>5306</v>
      </c>
      <c r="J3511" t="s">
        <v>828</v>
      </c>
      <c r="K3511" t="s">
        <v>5903</v>
      </c>
      <c r="L3511">
        <v>3365</v>
      </c>
      <c r="P3511">
        <v>9.5</v>
      </c>
      <c r="Q3511">
        <v>110</v>
      </c>
      <c r="R3511">
        <v>1045</v>
      </c>
      <c r="S3511">
        <f>IFERROR(_xlfn.XLOOKUP(tbl_Facturas[[#This Row],[Key_Fact]],tbl_Manifiestos[Key_Manif],tbl_Manifiestos[Pagado a Broker],0),0)</f>
        <v>971.85</v>
      </c>
      <c r="T3511">
        <v>2541438.9199999939</v>
      </c>
    </row>
    <row r="3512" spans="1:20" x14ac:dyDescent="0.25">
      <c r="A3512" t="s">
        <v>5843</v>
      </c>
      <c r="B3512" t="str">
        <f>tbl_Facturas[[#This Row],[Factura]] &amp; "|" &amp; tbl_Facturas[[#This Row],[Proyecto OK]] &amp; "|" &amp; TEXT(tbl_Facturas[[#This Row],[Horas o Viaje]],"0.00") &amp; "|" &amp; TEXT(tbl_Facturas[[#This Row],[Costo unitario]],"0.00")</f>
        <v>2714|Lead Replacement Service|5.00|110.00</v>
      </c>
      <c r="C3512">
        <v>2714</v>
      </c>
      <c r="D3512">
        <v>380</v>
      </c>
      <c r="E3512" t="s">
        <v>5334</v>
      </c>
      <c r="G3512" t="s">
        <v>1795</v>
      </c>
      <c r="H3512" t="s">
        <v>3590</v>
      </c>
      <c r="I3512" s="134" t="s">
        <v>5306</v>
      </c>
      <c r="J3512" t="s">
        <v>828</v>
      </c>
      <c r="K3512" t="s">
        <v>5903</v>
      </c>
      <c r="L3512">
        <v>3365</v>
      </c>
      <c r="P3512">
        <v>5</v>
      </c>
      <c r="Q3512">
        <v>110</v>
      </c>
      <c r="R3512">
        <v>550</v>
      </c>
      <c r="S3512">
        <f>IFERROR(_xlfn.XLOOKUP(tbl_Facturas[[#This Row],[Key_Fact]],tbl_Manifiestos[Key_Manif],tbl_Manifiestos[Pagado a Broker],0),0)</f>
        <v>0</v>
      </c>
      <c r="T3512">
        <v>2541988.9199999939</v>
      </c>
    </row>
    <row r="3513" spans="1:20" x14ac:dyDescent="0.25">
      <c r="A3513" t="s">
        <v>5843</v>
      </c>
      <c r="B3513" t="str">
        <f>tbl_Facturas[[#This Row],[Factura]] &amp; "|" &amp; tbl_Facturas[[#This Row],[Proyecto OK]] &amp; "|" &amp; TEXT(tbl_Facturas[[#This Row],[Horas o Viaje]],"0.00") &amp; "|" &amp; TEXT(tbl_Facturas[[#This Row],[Costo unitario]],"0.00")</f>
        <v>2714|Lead Replacement Service|8.00|110.00</v>
      </c>
      <c r="C3513">
        <v>2714</v>
      </c>
      <c r="D3513">
        <v>76</v>
      </c>
      <c r="E3513" t="s">
        <v>5309</v>
      </c>
      <c r="G3513" t="s">
        <v>1287</v>
      </c>
      <c r="H3513" t="s">
        <v>3591</v>
      </c>
      <c r="I3513" s="134" t="s">
        <v>5306</v>
      </c>
      <c r="J3513" t="s">
        <v>828</v>
      </c>
      <c r="K3513" t="s">
        <v>5903</v>
      </c>
      <c r="L3513">
        <v>3365</v>
      </c>
      <c r="P3513">
        <v>8</v>
      </c>
      <c r="Q3513">
        <v>110</v>
      </c>
      <c r="R3513">
        <v>880</v>
      </c>
      <c r="S3513">
        <f>IFERROR(_xlfn.XLOOKUP(tbl_Facturas[[#This Row],[Key_Fact]],tbl_Manifiestos[Key_Manif],tbl_Manifiestos[Pagado a Broker],0),0)</f>
        <v>0</v>
      </c>
      <c r="T3513">
        <v>2542868.9199999939</v>
      </c>
    </row>
    <row r="3514" spans="1:20" x14ac:dyDescent="0.25">
      <c r="A3514" t="s">
        <v>5843</v>
      </c>
      <c r="B3514" t="str">
        <f>tbl_Facturas[[#This Row],[Factura]] &amp; "|" &amp; tbl_Facturas[[#This Row],[Proyecto OK]] &amp; "|" &amp; TEXT(tbl_Facturas[[#This Row],[Horas o Viaje]],"0.00") &amp; "|" &amp; TEXT(tbl_Facturas[[#This Row],[Costo unitario]],"0.00")</f>
        <v>2714|Lead Replacement Service|8.50|110.00</v>
      </c>
      <c r="C3514">
        <v>2714</v>
      </c>
      <c r="D3514">
        <v>198</v>
      </c>
      <c r="E3514" t="s">
        <v>5916</v>
      </c>
      <c r="G3514" t="s">
        <v>31</v>
      </c>
      <c r="H3514" t="s">
        <v>3592</v>
      </c>
      <c r="I3514" s="134" t="s">
        <v>5306</v>
      </c>
      <c r="J3514" t="s">
        <v>828</v>
      </c>
      <c r="K3514" t="s">
        <v>5903</v>
      </c>
      <c r="L3514">
        <v>3365</v>
      </c>
      <c r="P3514">
        <v>8.5</v>
      </c>
      <c r="Q3514">
        <v>110</v>
      </c>
      <c r="R3514">
        <v>935</v>
      </c>
      <c r="S3514">
        <f>IFERROR(_xlfn.XLOOKUP(tbl_Facturas[[#This Row],[Key_Fact]],tbl_Manifiestos[Key_Manif],tbl_Manifiestos[Pagado a Broker],0),0)</f>
        <v>869.55000000000007</v>
      </c>
      <c r="T3514">
        <v>2543803.9199999939</v>
      </c>
    </row>
    <row r="3515" spans="1:20" x14ac:dyDescent="0.25">
      <c r="A3515" t="s">
        <v>5843</v>
      </c>
      <c r="B3515" t="str">
        <f>tbl_Facturas[[#This Row],[Factura]] &amp; "|" &amp; tbl_Facturas[[#This Row],[Proyecto OK]] &amp; "|" &amp; TEXT(tbl_Facturas[[#This Row],[Horas o Viaje]],"0.00") &amp; "|" &amp; TEXT(tbl_Facturas[[#This Row],[Costo unitario]],"0.00")</f>
        <v>2715|CDOT S-403|7.00|115.00</v>
      </c>
      <c r="C3515">
        <v>2715</v>
      </c>
      <c r="D3515">
        <v>773</v>
      </c>
      <c r="E3515" t="s">
        <v>1982</v>
      </c>
      <c r="G3515" t="s">
        <v>1545</v>
      </c>
      <c r="H3515" t="s">
        <v>3593</v>
      </c>
      <c r="I3515" s="134" t="s">
        <v>5311</v>
      </c>
      <c r="J3515" t="s">
        <v>2841</v>
      </c>
      <c r="K3515" t="s">
        <v>2841</v>
      </c>
      <c r="P3515">
        <v>7</v>
      </c>
      <c r="Q3515">
        <v>115</v>
      </c>
      <c r="R3515">
        <v>805</v>
      </c>
      <c r="S3515">
        <f>IFERROR(_xlfn.XLOOKUP(tbl_Facturas[[#This Row],[Key_Fact]],tbl_Manifiestos[Key_Manif],tbl_Manifiestos[Pagado a Broker],0),0)</f>
        <v>0</v>
      </c>
      <c r="T3515">
        <v>2544608.9199999939</v>
      </c>
    </row>
    <row r="3516" spans="1:20" x14ac:dyDescent="0.25">
      <c r="A3516" t="s">
        <v>5843</v>
      </c>
      <c r="B3516" t="str">
        <f>tbl_Facturas[[#This Row],[Factura]] &amp; "|" &amp; tbl_Facturas[[#This Row],[Proyecto OK]] &amp; "|" &amp; TEXT(tbl_Facturas[[#This Row],[Horas o Viaje]],"0.00") &amp; "|" &amp; TEXT(tbl_Facturas[[#This Row],[Costo unitario]],"0.00")</f>
        <v>2715|CDOT S-403|9.50|115.00</v>
      </c>
      <c r="C3516">
        <v>2715</v>
      </c>
      <c r="D3516">
        <v>325</v>
      </c>
      <c r="E3516" t="s">
        <v>27</v>
      </c>
      <c r="G3516" t="s">
        <v>34</v>
      </c>
      <c r="H3516" t="s">
        <v>3594</v>
      </c>
      <c r="I3516" s="134" t="s">
        <v>5311</v>
      </c>
      <c r="J3516" t="s">
        <v>2841</v>
      </c>
      <c r="K3516" t="s">
        <v>2841</v>
      </c>
      <c r="P3516">
        <v>9.5</v>
      </c>
      <c r="Q3516">
        <v>115</v>
      </c>
      <c r="R3516">
        <v>1092.5</v>
      </c>
      <c r="S3516">
        <f>IFERROR(_xlfn.XLOOKUP(tbl_Facturas[[#This Row],[Key_Fact]],tbl_Manifiestos[Key_Manif],tbl_Manifiestos[Pagado a Broker],0),0)</f>
        <v>1016.0250000000001</v>
      </c>
      <c r="T3516">
        <v>2545701.4199999939</v>
      </c>
    </row>
    <row r="3517" spans="1:20" x14ac:dyDescent="0.25">
      <c r="A3517" t="s">
        <v>5843</v>
      </c>
      <c r="B3517" t="str">
        <f>tbl_Facturas[[#This Row],[Factura]] &amp; "|" &amp; tbl_Facturas[[#This Row],[Proyecto OK]] &amp; "|" &amp; TEXT(tbl_Facturas[[#This Row],[Horas o Viaje]],"0.00") &amp; "|" &amp; TEXT(tbl_Facturas[[#This Row],[Costo unitario]],"0.00")</f>
        <v>2715|CDOT S-403|8.00|115.00</v>
      </c>
      <c r="C3517">
        <v>2715</v>
      </c>
      <c r="D3517">
        <v>82</v>
      </c>
      <c r="E3517" t="s">
        <v>12</v>
      </c>
      <c r="G3517" t="s">
        <v>792</v>
      </c>
      <c r="H3517" t="s">
        <v>3595</v>
      </c>
      <c r="I3517" s="134" t="s">
        <v>5311</v>
      </c>
      <c r="J3517" t="s">
        <v>2841</v>
      </c>
      <c r="K3517" t="s">
        <v>2841</v>
      </c>
      <c r="P3517">
        <v>8</v>
      </c>
      <c r="Q3517">
        <v>115</v>
      </c>
      <c r="R3517">
        <v>920</v>
      </c>
      <c r="S3517">
        <f>IFERROR(_xlfn.XLOOKUP(tbl_Facturas[[#This Row],[Key_Fact]],tbl_Manifiestos[Key_Manif],tbl_Manifiestos[Pagado a Broker],0),0)</f>
        <v>855.6</v>
      </c>
      <c r="T3517">
        <v>2546621.4199999939</v>
      </c>
    </row>
    <row r="3518" spans="1:20" x14ac:dyDescent="0.25">
      <c r="A3518" t="s">
        <v>5843</v>
      </c>
      <c r="B3518" t="str">
        <f>tbl_Facturas[[#This Row],[Factura]] &amp; "|" &amp; tbl_Facturas[[#This Row],[Proyecto OK]] &amp; "|" &amp; TEXT(tbl_Facturas[[#This Row],[Horas o Viaje]],"0.00") &amp; "|" &amp; TEXT(tbl_Facturas[[#This Row],[Costo unitario]],"0.00")</f>
        <v>2715|CDOT S-403|8.00|115.00</v>
      </c>
      <c r="C3518">
        <v>2715</v>
      </c>
      <c r="D3518">
        <v>325</v>
      </c>
      <c r="E3518" t="s">
        <v>27</v>
      </c>
      <c r="G3518" t="s">
        <v>34</v>
      </c>
      <c r="H3518" t="s">
        <v>3596</v>
      </c>
      <c r="I3518" s="134" t="s">
        <v>5311</v>
      </c>
      <c r="J3518" t="s">
        <v>2841</v>
      </c>
      <c r="K3518" t="s">
        <v>2841</v>
      </c>
      <c r="P3518">
        <v>8</v>
      </c>
      <c r="Q3518">
        <v>115</v>
      </c>
      <c r="R3518">
        <v>920</v>
      </c>
      <c r="S3518">
        <f>IFERROR(_xlfn.XLOOKUP(tbl_Facturas[[#This Row],[Key_Fact]],tbl_Manifiestos[Key_Manif],tbl_Manifiestos[Pagado a Broker],0),0)</f>
        <v>855.6</v>
      </c>
      <c r="T3518">
        <v>2547541.4199999939</v>
      </c>
    </row>
    <row r="3519" spans="1:20" x14ac:dyDescent="0.25">
      <c r="A3519" t="s">
        <v>5843</v>
      </c>
      <c r="B3519" t="str">
        <f>tbl_Facturas[[#This Row],[Factura]] &amp; "|" &amp; tbl_Facturas[[#This Row],[Proyecto OK]] &amp; "|" &amp; TEXT(tbl_Facturas[[#This Row],[Horas o Viaje]],"0.00") &amp; "|" &amp; TEXT(tbl_Facturas[[#This Row],[Costo unitario]],"0.00")</f>
        <v>2715|CDOT S-403|8.00|115.00</v>
      </c>
      <c r="C3519">
        <v>2715</v>
      </c>
      <c r="D3519">
        <v>82</v>
      </c>
      <c r="E3519" t="s">
        <v>12</v>
      </c>
      <c r="G3519" t="s">
        <v>792</v>
      </c>
      <c r="H3519" t="s">
        <v>3597</v>
      </c>
      <c r="I3519" s="134" t="s">
        <v>5311</v>
      </c>
      <c r="J3519" t="s">
        <v>2841</v>
      </c>
      <c r="K3519" t="s">
        <v>2841</v>
      </c>
      <c r="P3519">
        <v>8</v>
      </c>
      <c r="Q3519">
        <v>115</v>
      </c>
      <c r="R3519">
        <v>920</v>
      </c>
      <c r="S3519">
        <f>IFERROR(_xlfn.XLOOKUP(tbl_Facturas[[#This Row],[Key_Fact]],tbl_Manifiestos[Key_Manif],tbl_Manifiestos[Pagado a Broker],0),0)</f>
        <v>855.6</v>
      </c>
      <c r="T3519">
        <v>2548461.4199999939</v>
      </c>
    </row>
    <row r="3520" spans="1:20" x14ac:dyDescent="0.25">
      <c r="A3520" t="s">
        <v>5843</v>
      </c>
      <c r="B3520" t="str">
        <f>tbl_Facturas[[#This Row],[Factura]] &amp; "|" &amp; tbl_Facturas[[#This Row],[Proyecto OK]] &amp; "|" &amp; TEXT(tbl_Facturas[[#This Row],[Horas o Viaje]],"0.00") &amp; "|" &amp; TEXT(tbl_Facturas[[#This Row],[Costo unitario]],"0.00")</f>
        <v>2715|CDOT S-403|9.00|115.00</v>
      </c>
      <c r="C3520">
        <v>2715</v>
      </c>
      <c r="D3520">
        <v>325</v>
      </c>
      <c r="E3520" t="s">
        <v>27</v>
      </c>
      <c r="G3520" t="s">
        <v>34</v>
      </c>
      <c r="H3520" t="s">
        <v>3598</v>
      </c>
      <c r="I3520" s="134" t="s">
        <v>5311</v>
      </c>
      <c r="J3520" t="s">
        <v>2841</v>
      </c>
      <c r="K3520" t="s">
        <v>2841</v>
      </c>
      <c r="P3520">
        <v>9</v>
      </c>
      <c r="Q3520">
        <v>115</v>
      </c>
      <c r="R3520">
        <v>1035</v>
      </c>
      <c r="S3520">
        <f>IFERROR(_xlfn.XLOOKUP(tbl_Facturas[[#This Row],[Key_Fact]],tbl_Manifiestos[Key_Manif],tbl_Manifiestos[Pagado a Broker],0),0)</f>
        <v>962.55000000000007</v>
      </c>
      <c r="T3520">
        <v>2549496.4199999939</v>
      </c>
    </row>
    <row r="3521" spans="1:20" x14ac:dyDescent="0.25">
      <c r="A3521" t="s">
        <v>5843</v>
      </c>
      <c r="B3521" t="str">
        <f>tbl_Facturas[[#This Row],[Factura]] &amp; "|" &amp; tbl_Facturas[[#This Row],[Proyecto OK]] &amp; "|" &amp; TEXT(tbl_Facturas[[#This Row],[Horas o Viaje]],"0.00") &amp; "|" &amp; TEXT(tbl_Facturas[[#This Row],[Costo unitario]],"0.00")</f>
        <v>2715|CDOT S-403|8.50|115.00</v>
      </c>
      <c r="C3521">
        <v>2715</v>
      </c>
      <c r="D3521">
        <v>82</v>
      </c>
      <c r="E3521" t="s">
        <v>12</v>
      </c>
      <c r="G3521" t="s">
        <v>792</v>
      </c>
      <c r="H3521" t="s">
        <v>3599</v>
      </c>
      <c r="I3521" s="134" t="s">
        <v>5311</v>
      </c>
      <c r="J3521" t="s">
        <v>2841</v>
      </c>
      <c r="K3521" t="s">
        <v>2841</v>
      </c>
      <c r="P3521">
        <v>8.5</v>
      </c>
      <c r="Q3521">
        <v>115</v>
      </c>
      <c r="R3521">
        <v>977.5</v>
      </c>
      <c r="S3521">
        <f>IFERROR(_xlfn.XLOOKUP(tbl_Facturas[[#This Row],[Key_Fact]],tbl_Manifiestos[Key_Manif],tbl_Manifiestos[Pagado a Broker],0),0)</f>
        <v>909.07500000000005</v>
      </c>
      <c r="T3521">
        <v>2550473.9199999939</v>
      </c>
    </row>
    <row r="3522" spans="1:20" x14ac:dyDescent="0.25">
      <c r="A3522" t="s">
        <v>5843</v>
      </c>
      <c r="B3522" t="str">
        <f>tbl_Facturas[[#This Row],[Factura]] &amp; "|" &amp; tbl_Facturas[[#This Row],[Proyecto OK]] &amp; "|" &amp; TEXT(tbl_Facturas[[#This Row],[Horas o Viaje]],"0.00") &amp; "|" &amp; TEXT(tbl_Facturas[[#This Row],[Costo unitario]],"0.00")</f>
        <v>2715|CDOT S-403|8.00|115.00</v>
      </c>
      <c r="C3522">
        <v>2715</v>
      </c>
      <c r="D3522">
        <v>7</v>
      </c>
      <c r="E3522" t="s">
        <v>1264</v>
      </c>
      <c r="G3522" t="s">
        <v>2614</v>
      </c>
      <c r="H3522" t="s">
        <v>3600</v>
      </c>
      <c r="I3522" s="134" t="s">
        <v>5311</v>
      </c>
      <c r="J3522" t="s">
        <v>2841</v>
      </c>
      <c r="K3522" t="s">
        <v>2841</v>
      </c>
      <c r="P3522">
        <v>8</v>
      </c>
      <c r="Q3522">
        <v>115</v>
      </c>
      <c r="R3522">
        <v>920</v>
      </c>
      <c r="S3522">
        <f>IFERROR(_xlfn.XLOOKUP(tbl_Facturas[[#This Row],[Key_Fact]],tbl_Manifiestos[Key_Manif],tbl_Manifiestos[Pagado a Broker],0),0)</f>
        <v>855.6</v>
      </c>
      <c r="T3522">
        <v>2551393.9199999939</v>
      </c>
    </row>
    <row r="3523" spans="1:20" x14ac:dyDescent="0.25">
      <c r="A3523" t="s">
        <v>5843</v>
      </c>
      <c r="B3523" t="str">
        <f>tbl_Facturas[[#This Row],[Factura]] &amp; "|" &amp; tbl_Facturas[[#This Row],[Proyecto OK]] &amp; "|" &amp; TEXT(tbl_Facturas[[#This Row],[Horas o Viaje]],"0.00") &amp; "|" &amp; TEXT(tbl_Facturas[[#This Row],[Costo unitario]],"0.00")</f>
        <v>2716|CDOT S-603|10.00|115.00</v>
      </c>
      <c r="C3523">
        <v>2716</v>
      </c>
      <c r="D3523">
        <v>664</v>
      </c>
      <c r="G3523" t="s">
        <v>52</v>
      </c>
      <c r="H3523" t="s">
        <v>3601</v>
      </c>
      <c r="I3523" s="134" t="s">
        <v>5311</v>
      </c>
      <c r="J3523" t="s">
        <v>2693</v>
      </c>
      <c r="K3523" s="240" t="s">
        <v>2693</v>
      </c>
      <c r="P3523">
        <v>10</v>
      </c>
      <c r="Q3523">
        <v>115</v>
      </c>
      <c r="R3523">
        <v>1150</v>
      </c>
      <c r="S3523">
        <f>IFERROR(_xlfn.XLOOKUP(tbl_Facturas[[#This Row],[Key_Fact]],tbl_Manifiestos[Key_Manif],tbl_Manifiestos[Pagado a Broker],0),0)</f>
        <v>0</v>
      </c>
      <c r="T3523">
        <v>2552543.9199999939</v>
      </c>
    </row>
    <row r="3524" spans="1:20" x14ac:dyDescent="0.25">
      <c r="A3524" t="s">
        <v>5843</v>
      </c>
      <c r="B3524" t="str">
        <f>tbl_Facturas[[#This Row],[Factura]] &amp; "|" &amp; tbl_Facturas[[#This Row],[Proyecto OK]] &amp; "|" &amp; TEXT(tbl_Facturas[[#This Row],[Horas o Viaje]],"0.00") &amp; "|" &amp; TEXT(tbl_Facturas[[#This Row],[Costo unitario]],"0.00")</f>
        <v>2716|CDOT S-603|10.50|115.00</v>
      </c>
      <c r="C3524">
        <v>2716</v>
      </c>
      <c r="D3524">
        <v>114</v>
      </c>
      <c r="E3524" t="s">
        <v>27</v>
      </c>
      <c r="G3524" t="s">
        <v>57</v>
      </c>
      <c r="H3524" t="s">
        <v>3602</v>
      </c>
      <c r="I3524" s="134" t="s">
        <v>5311</v>
      </c>
      <c r="J3524" t="s">
        <v>2693</v>
      </c>
      <c r="K3524" s="240" t="s">
        <v>2693</v>
      </c>
      <c r="P3524">
        <v>10.5</v>
      </c>
      <c r="Q3524">
        <v>115</v>
      </c>
      <c r="R3524">
        <v>1207.5</v>
      </c>
      <c r="S3524">
        <f>IFERROR(_xlfn.XLOOKUP(tbl_Facturas[[#This Row],[Key_Fact]],tbl_Manifiestos[Key_Manif],tbl_Manifiestos[Pagado a Broker],0),0)</f>
        <v>1122.9750000000001</v>
      </c>
      <c r="T3524">
        <v>2553751.4199999939</v>
      </c>
    </row>
    <row r="3525" spans="1:20" x14ac:dyDescent="0.25">
      <c r="A3525" t="s">
        <v>5843</v>
      </c>
      <c r="B3525" t="str">
        <f>tbl_Facturas[[#This Row],[Factura]] &amp; "|" &amp; tbl_Facturas[[#This Row],[Proyecto OK]] &amp; "|" &amp; TEXT(tbl_Facturas[[#This Row],[Horas o Viaje]],"0.00") &amp; "|" &amp; TEXT(tbl_Facturas[[#This Row],[Costo unitario]],"0.00")</f>
        <v>2716|CDOT S-603|11.00|115.00</v>
      </c>
      <c r="C3525">
        <v>2716</v>
      </c>
      <c r="D3525">
        <v>114</v>
      </c>
      <c r="E3525" t="s">
        <v>27</v>
      </c>
      <c r="G3525" t="s">
        <v>57</v>
      </c>
      <c r="H3525" t="s">
        <v>3603</v>
      </c>
      <c r="I3525" s="134" t="s">
        <v>5311</v>
      </c>
      <c r="J3525" t="s">
        <v>2693</v>
      </c>
      <c r="K3525" s="240" t="s">
        <v>2693</v>
      </c>
      <c r="P3525">
        <v>11</v>
      </c>
      <c r="Q3525">
        <v>115</v>
      </c>
      <c r="R3525">
        <v>1265</v>
      </c>
      <c r="S3525">
        <f>IFERROR(_xlfn.XLOOKUP(tbl_Facturas[[#This Row],[Key_Fact]],tbl_Manifiestos[Key_Manif],tbl_Manifiestos[Pagado a Broker],0),0)</f>
        <v>1176.45</v>
      </c>
      <c r="T3525">
        <v>2555016.4199999939</v>
      </c>
    </row>
    <row r="3526" spans="1:20" x14ac:dyDescent="0.25">
      <c r="A3526" t="s">
        <v>5843</v>
      </c>
      <c r="B3526" t="str">
        <f>tbl_Facturas[[#This Row],[Factura]] &amp; "|" &amp; tbl_Facturas[[#This Row],[Proyecto OK]] &amp; "|" &amp; TEXT(tbl_Facturas[[#This Row],[Horas o Viaje]],"0.00") &amp; "|" &amp; TEXT(tbl_Facturas[[#This Row],[Costo unitario]],"0.00")</f>
        <v>2716|CDOT S-603|9.00|115.00</v>
      </c>
      <c r="C3526">
        <v>2716</v>
      </c>
      <c r="D3526">
        <v>515</v>
      </c>
      <c r="E3526" t="s">
        <v>27</v>
      </c>
      <c r="G3526" t="s">
        <v>54</v>
      </c>
      <c r="H3526" t="s">
        <v>3604</v>
      </c>
      <c r="I3526" s="134" t="s">
        <v>5311</v>
      </c>
      <c r="J3526" t="s">
        <v>2693</v>
      </c>
      <c r="K3526" s="240" t="s">
        <v>2693</v>
      </c>
      <c r="P3526">
        <v>9</v>
      </c>
      <c r="Q3526">
        <v>115</v>
      </c>
      <c r="R3526">
        <v>1035</v>
      </c>
      <c r="S3526">
        <f>IFERROR(_xlfn.XLOOKUP(tbl_Facturas[[#This Row],[Key_Fact]],tbl_Manifiestos[Key_Manif],tbl_Manifiestos[Pagado a Broker],0),0)</f>
        <v>962.55000000000007</v>
      </c>
      <c r="T3526">
        <v>2556051.4199999939</v>
      </c>
    </row>
    <row r="3527" spans="1:20" x14ac:dyDescent="0.25">
      <c r="A3527" t="s">
        <v>5843</v>
      </c>
      <c r="B3527" t="str">
        <f>tbl_Facturas[[#This Row],[Factura]] &amp; "|" &amp; tbl_Facturas[[#This Row],[Proyecto OK]] &amp; "|" &amp; TEXT(tbl_Facturas[[#This Row],[Horas o Viaje]],"0.00") &amp; "|" &amp; TEXT(tbl_Facturas[[#This Row],[Costo unitario]],"0.00")</f>
        <v>2716|CDOT S-603|8.00|115.00</v>
      </c>
      <c r="C3527">
        <v>2716</v>
      </c>
      <c r="D3527">
        <v>114</v>
      </c>
      <c r="E3527" t="s">
        <v>27</v>
      </c>
      <c r="G3527" t="s">
        <v>57</v>
      </c>
      <c r="H3527" t="s">
        <v>3605</v>
      </c>
      <c r="I3527" s="134" t="s">
        <v>5311</v>
      </c>
      <c r="J3527" t="s">
        <v>2693</v>
      </c>
      <c r="K3527" s="240" t="s">
        <v>2693</v>
      </c>
      <c r="P3527">
        <v>8</v>
      </c>
      <c r="Q3527">
        <v>115</v>
      </c>
      <c r="R3527">
        <v>920</v>
      </c>
      <c r="S3527">
        <f>IFERROR(_xlfn.XLOOKUP(tbl_Facturas[[#This Row],[Key_Fact]],tbl_Manifiestos[Key_Manif],tbl_Manifiestos[Pagado a Broker],0),0)</f>
        <v>855.6</v>
      </c>
      <c r="T3527">
        <v>2556971.4199999939</v>
      </c>
    </row>
    <row r="3528" spans="1:20" x14ac:dyDescent="0.25">
      <c r="A3528" t="s">
        <v>5843</v>
      </c>
      <c r="B3528" t="str">
        <f>tbl_Facturas[[#This Row],[Factura]] &amp; "|" &amp; tbl_Facturas[[#This Row],[Proyecto OK]] &amp; "|" &amp; TEXT(tbl_Facturas[[#This Row],[Horas o Viaje]],"0.00") &amp; "|" &amp; TEXT(tbl_Facturas[[#This Row],[Costo unitario]],"0.00")</f>
        <v>2716|CDOT S-603|8.50|115.00</v>
      </c>
      <c r="C3528">
        <v>2716</v>
      </c>
      <c r="D3528">
        <v>102</v>
      </c>
      <c r="E3528" t="s">
        <v>1264</v>
      </c>
      <c r="G3528" t="s">
        <v>1265</v>
      </c>
      <c r="H3528" t="s">
        <v>3606</v>
      </c>
      <c r="I3528" s="134" t="s">
        <v>5311</v>
      </c>
      <c r="J3528" t="s">
        <v>2693</v>
      </c>
      <c r="K3528" s="240" t="s">
        <v>2693</v>
      </c>
      <c r="P3528">
        <v>8.5</v>
      </c>
      <c r="Q3528">
        <v>115</v>
      </c>
      <c r="R3528">
        <v>977.5</v>
      </c>
      <c r="S3528">
        <f>IFERROR(_xlfn.XLOOKUP(tbl_Facturas[[#This Row],[Key_Fact]],tbl_Manifiestos[Key_Manif],tbl_Manifiestos[Pagado a Broker],0),0)</f>
        <v>909.07500000000005</v>
      </c>
      <c r="T3528">
        <v>2557948.9199999939</v>
      </c>
    </row>
    <row r="3529" spans="1:20" x14ac:dyDescent="0.25">
      <c r="A3529" t="s">
        <v>5843</v>
      </c>
      <c r="B3529" t="str">
        <f>tbl_Facturas[[#This Row],[Factura]] &amp; "|" &amp; tbl_Facturas[[#This Row],[Proyecto OK]] &amp; "|" &amp; TEXT(tbl_Facturas[[#This Row],[Horas o Viaje]],"0.00") &amp; "|" &amp; TEXT(tbl_Facturas[[#This Row],[Costo unitario]],"0.00")</f>
        <v>2716|CDOT S-603|8.50|115.00</v>
      </c>
      <c r="C3529">
        <v>2716</v>
      </c>
      <c r="D3529">
        <v>114</v>
      </c>
      <c r="E3529" t="s">
        <v>27</v>
      </c>
      <c r="G3529" t="s">
        <v>57</v>
      </c>
      <c r="H3529" t="s">
        <v>3607</v>
      </c>
      <c r="I3529" s="134" t="s">
        <v>5311</v>
      </c>
      <c r="J3529" t="s">
        <v>2693</v>
      </c>
      <c r="K3529" s="240" t="s">
        <v>2693</v>
      </c>
      <c r="P3529">
        <v>8.5</v>
      </c>
      <c r="Q3529">
        <v>115</v>
      </c>
      <c r="R3529">
        <v>977.5</v>
      </c>
      <c r="S3529">
        <f>IFERROR(_xlfn.XLOOKUP(tbl_Facturas[[#This Row],[Key_Fact]],tbl_Manifiestos[Key_Manif],tbl_Manifiestos[Pagado a Broker],0),0)</f>
        <v>909.07500000000005</v>
      </c>
      <c r="T3529">
        <v>2558926.4199999939</v>
      </c>
    </row>
    <row r="3530" spans="1:20" x14ac:dyDescent="0.25">
      <c r="A3530" t="s">
        <v>5843</v>
      </c>
      <c r="B3530" t="str">
        <f>tbl_Facturas[[#This Row],[Factura]] &amp; "|" &amp; tbl_Facturas[[#This Row],[Proyecto OK]] &amp; "|" &amp; TEXT(tbl_Facturas[[#This Row],[Horas o Viaje]],"0.00") &amp; "|" &amp; TEXT(tbl_Facturas[[#This Row],[Costo unitario]],"0.00")</f>
        <v>2716|CDOT S-603|7.50|115.00</v>
      </c>
      <c r="C3530">
        <v>2716</v>
      </c>
      <c r="D3530">
        <v>356</v>
      </c>
      <c r="E3530" t="s">
        <v>27</v>
      </c>
      <c r="G3530" t="s">
        <v>122</v>
      </c>
      <c r="H3530" t="s">
        <v>3608</v>
      </c>
      <c r="I3530" s="134" t="s">
        <v>5311</v>
      </c>
      <c r="J3530" t="s">
        <v>2693</v>
      </c>
      <c r="K3530" s="240" t="s">
        <v>2693</v>
      </c>
      <c r="P3530">
        <v>7.5</v>
      </c>
      <c r="Q3530">
        <v>115</v>
      </c>
      <c r="R3530">
        <v>862.5</v>
      </c>
      <c r="S3530">
        <f>IFERROR(_xlfn.XLOOKUP(tbl_Facturas[[#This Row],[Key_Fact]],tbl_Manifiestos[Key_Manif],tbl_Manifiestos[Pagado a Broker],0),0)</f>
        <v>802.125</v>
      </c>
      <c r="T3530">
        <v>2559788.9199999939</v>
      </c>
    </row>
    <row r="3531" spans="1:20" x14ac:dyDescent="0.25">
      <c r="A3531" t="s">
        <v>5843</v>
      </c>
      <c r="B3531" t="str">
        <f>tbl_Facturas[[#This Row],[Factura]] &amp; "|" &amp; tbl_Facturas[[#This Row],[Proyecto OK]] &amp; "|" &amp; TEXT(tbl_Facturas[[#This Row],[Horas o Viaje]],"0.00") &amp; "|" &amp; TEXT(tbl_Facturas[[#This Row],[Costo unitario]],"0.00")</f>
        <v>2716|CDOT S-603|7.50|115.00</v>
      </c>
      <c r="C3531">
        <v>2716</v>
      </c>
      <c r="D3531">
        <v>198</v>
      </c>
      <c r="E3531" t="s">
        <v>5916</v>
      </c>
      <c r="G3531" t="s">
        <v>31</v>
      </c>
      <c r="H3531" t="s">
        <v>3609</v>
      </c>
      <c r="I3531" s="134" t="s">
        <v>5311</v>
      </c>
      <c r="J3531" t="s">
        <v>2693</v>
      </c>
      <c r="K3531" s="240" t="s">
        <v>2693</v>
      </c>
      <c r="P3531">
        <v>7.5</v>
      </c>
      <c r="Q3531">
        <v>115</v>
      </c>
      <c r="R3531">
        <v>862.5</v>
      </c>
      <c r="S3531">
        <f>IFERROR(_xlfn.XLOOKUP(tbl_Facturas[[#This Row],[Key_Fact]],tbl_Manifiestos[Key_Manif],tbl_Manifiestos[Pagado a Broker],0),0)</f>
        <v>802.125</v>
      </c>
      <c r="T3531">
        <v>2560651.4199999939</v>
      </c>
    </row>
    <row r="3532" spans="1:20" x14ac:dyDescent="0.25">
      <c r="A3532" t="s">
        <v>5843</v>
      </c>
      <c r="B3532" t="str">
        <f>tbl_Facturas[[#This Row],[Factura]] &amp; "|" &amp; tbl_Facturas[[#This Row],[Proyecto OK]] &amp; "|" &amp; TEXT(tbl_Facturas[[#This Row],[Horas o Viaje]],"0.00") &amp; "|" &amp; TEXT(tbl_Facturas[[#This Row],[Costo unitario]],"0.00")</f>
        <v>2716|CDOT S-603|5.25|115.00</v>
      </c>
      <c r="C3532">
        <v>2716</v>
      </c>
      <c r="D3532">
        <v>54</v>
      </c>
      <c r="E3532" t="s">
        <v>19</v>
      </c>
      <c r="G3532" t="s">
        <v>479</v>
      </c>
      <c r="H3532" t="s">
        <v>3610</v>
      </c>
      <c r="I3532" s="134" t="s">
        <v>5311</v>
      </c>
      <c r="J3532" t="s">
        <v>2693</v>
      </c>
      <c r="K3532" s="240" t="s">
        <v>2693</v>
      </c>
      <c r="P3532">
        <v>5.25</v>
      </c>
      <c r="Q3532">
        <v>115</v>
      </c>
      <c r="R3532">
        <v>603.75</v>
      </c>
      <c r="S3532">
        <f>IFERROR(_xlfn.XLOOKUP(tbl_Facturas[[#This Row],[Key_Fact]],tbl_Manifiestos[Key_Manif],tbl_Manifiestos[Pagado a Broker],0),0)</f>
        <v>0</v>
      </c>
      <c r="T3532">
        <v>2561255.1699999939</v>
      </c>
    </row>
    <row r="3533" spans="1:20" x14ac:dyDescent="0.25">
      <c r="A3533" t="s">
        <v>5843</v>
      </c>
      <c r="B3533" t="str">
        <f>tbl_Facturas[[#This Row],[Factura]] &amp; "|" &amp; tbl_Facturas[[#This Row],[Proyecto OK]] &amp; "|" &amp; TEXT(tbl_Facturas[[#This Row],[Horas o Viaje]],"0.00") &amp; "|" &amp; TEXT(tbl_Facturas[[#This Row],[Costo unitario]],"0.00")</f>
        <v>2716|CDOT S-603|9.00|115.00</v>
      </c>
      <c r="C3533">
        <v>2716</v>
      </c>
      <c r="D3533">
        <v>28</v>
      </c>
      <c r="E3533" t="s">
        <v>5309</v>
      </c>
      <c r="G3533" t="s">
        <v>1285</v>
      </c>
      <c r="H3533" t="s">
        <v>3611</v>
      </c>
      <c r="I3533" s="134" t="s">
        <v>5311</v>
      </c>
      <c r="J3533" t="s">
        <v>2693</v>
      </c>
      <c r="K3533" s="240" t="s">
        <v>2693</v>
      </c>
      <c r="P3533">
        <v>9</v>
      </c>
      <c r="Q3533">
        <v>115</v>
      </c>
      <c r="R3533">
        <v>1035</v>
      </c>
      <c r="S3533">
        <f>IFERROR(_xlfn.XLOOKUP(tbl_Facturas[[#This Row],[Key_Fact]],tbl_Manifiestos[Key_Manif],tbl_Manifiestos[Pagado a Broker],0),0)</f>
        <v>962.55000000000007</v>
      </c>
      <c r="T3533">
        <v>2562290.1699999939</v>
      </c>
    </row>
    <row r="3534" spans="1:20" x14ac:dyDescent="0.25">
      <c r="A3534" t="s">
        <v>5843</v>
      </c>
      <c r="B3534" t="str">
        <f>tbl_Facturas[[#This Row],[Factura]] &amp; "|" &amp; tbl_Facturas[[#This Row],[Proyecto OK]] &amp; "|" &amp; TEXT(tbl_Facturas[[#This Row],[Horas o Viaje]],"0.00") &amp; "|" &amp; TEXT(tbl_Facturas[[#This Row],[Costo unitario]],"0.00")</f>
        <v>2717|Metra New Auburn|4.00|180.00</v>
      </c>
      <c r="C3534">
        <v>2717</v>
      </c>
      <c r="D3534">
        <v>356</v>
      </c>
      <c r="E3534" t="s">
        <v>27</v>
      </c>
      <c r="G3534" t="s">
        <v>122</v>
      </c>
      <c r="H3534" t="s">
        <v>3612</v>
      </c>
      <c r="I3534" s="134" t="s">
        <v>5330</v>
      </c>
      <c r="J3534" t="s">
        <v>894</v>
      </c>
      <c r="K3534" t="s">
        <v>5360</v>
      </c>
      <c r="L3534">
        <v>2128</v>
      </c>
      <c r="M3534" t="s">
        <v>3126</v>
      </c>
      <c r="P3534">
        <v>4</v>
      </c>
      <c r="Q3534">
        <v>180</v>
      </c>
      <c r="R3534">
        <v>720</v>
      </c>
      <c r="S3534">
        <f>IFERROR(_xlfn.XLOOKUP(tbl_Facturas[[#This Row],[Key_Fact]],tbl_Manifiestos[Key_Manif],tbl_Manifiestos[Pagado a Broker],0),0)</f>
        <v>669.6</v>
      </c>
      <c r="T3534">
        <v>2563010.1699999939</v>
      </c>
    </row>
    <row r="3535" spans="1:20" x14ac:dyDescent="0.25">
      <c r="A3535" t="s">
        <v>5843</v>
      </c>
      <c r="B3535" t="str">
        <f>tbl_Facturas[[#This Row],[Factura]] &amp; "|" &amp; tbl_Facturas[[#This Row],[Proyecto OK]] &amp; "|" &amp; TEXT(tbl_Facturas[[#This Row],[Horas o Viaje]],"0.00") &amp; "|" &amp; TEXT(tbl_Facturas[[#This Row],[Costo unitario]],"0.00")</f>
        <v>2717|Metra New Auburn|1.00|300.00</v>
      </c>
      <c r="C3535">
        <v>2717</v>
      </c>
      <c r="D3535">
        <v>356</v>
      </c>
      <c r="E3535" t="s">
        <v>27</v>
      </c>
      <c r="G3535" t="s">
        <v>122</v>
      </c>
      <c r="H3535" t="s">
        <v>3613</v>
      </c>
      <c r="I3535" s="134" t="s">
        <v>5330</v>
      </c>
      <c r="J3535" t="s">
        <v>894</v>
      </c>
      <c r="K3535" t="s">
        <v>5360</v>
      </c>
      <c r="L3535">
        <v>2128</v>
      </c>
      <c r="M3535" t="s">
        <v>895</v>
      </c>
      <c r="P3535">
        <v>1</v>
      </c>
      <c r="Q3535">
        <v>300</v>
      </c>
      <c r="R3535">
        <v>300</v>
      </c>
      <c r="S3535">
        <f>IFERROR(_xlfn.XLOOKUP(tbl_Facturas[[#This Row],[Key_Fact]],tbl_Manifiestos[Key_Manif],tbl_Manifiestos[Pagado a Broker],0),0)</f>
        <v>279</v>
      </c>
      <c r="T3535">
        <v>2563310.1699999939</v>
      </c>
    </row>
    <row r="3536" spans="1:20" x14ac:dyDescent="0.25">
      <c r="A3536" t="s">
        <v>5843</v>
      </c>
      <c r="B3536" t="str">
        <f>tbl_Facturas[[#This Row],[Factura]] &amp; "|" &amp; tbl_Facturas[[#This Row],[Proyecto OK]] &amp; "|" &amp; TEXT(tbl_Facturas[[#This Row],[Horas o Viaje]],"0.00") &amp; "|" &amp; TEXT(tbl_Facturas[[#This Row],[Costo unitario]],"0.00")</f>
        <v>2717|Metra New Auburn|1.00|410.00</v>
      </c>
      <c r="C3536">
        <v>2717</v>
      </c>
      <c r="D3536">
        <v>356</v>
      </c>
      <c r="E3536" t="s">
        <v>27</v>
      </c>
      <c r="G3536" t="s">
        <v>122</v>
      </c>
      <c r="H3536" t="s">
        <v>3614</v>
      </c>
      <c r="I3536" s="134" t="s">
        <v>5330</v>
      </c>
      <c r="J3536" t="s">
        <v>894</v>
      </c>
      <c r="K3536" t="s">
        <v>5360</v>
      </c>
      <c r="L3536">
        <v>2128</v>
      </c>
      <c r="M3536" t="s">
        <v>3267</v>
      </c>
      <c r="P3536">
        <v>1</v>
      </c>
      <c r="Q3536">
        <v>410</v>
      </c>
      <c r="R3536">
        <v>410</v>
      </c>
      <c r="S3536">
        <f>IFERROR(_xlfn.XLOOKUP(tbl_Facturas[[#This Row],[Key_Fact]],tbl_Manifiestos[Key_Manif],tbl_Manifiestos[Pagado a Broker],0),0)</f>
        <v>381.3</v>
      </c>
      <c r="T3536">
        <v>2563720.1699999939</v>
      </c>
    </row>
    <row r="3537" spans="1:20" x14ac:dyDescent="0.25">
      <c r="A3537" t="s">
        <v>5843</v>
      </c>
      <c r="B3537" t="str">
        <f>tbl_Facturas[[#This Row],[Factura]] &amp; "|" &amp; tbl_Facturas[[#This Row],[Proyecto OK]] &amp; "|" &amp; TEXT(tbl_Facturas[[#This Row],[Horas o Viaje]],"0.00") &amp; "|" &amp; TEXT(tbl_Facturas[[#This Row],[Costo unitario]],"0.00")</f>
        <v>2717|Metra New Auburn|40.81|12.25</v>
      </c>
      <c r="C3537">
        <v>2717</v>
      </c>
      <c r="D3537">
        <v>325</v>
      </c>
      <c r="E3537" t="s">
        <v>27</v>
      </c>
      <c r="G3537" t="s">
        <v>34</v>
      </c>
      <c r="H3537" t="s">
        <v>3615</v>
      </c>
      <c r="I3537" s="134" t="s">
        <v>5330</v>
      </c>
      <c r="J3537" t="s">
        <v>894</v>
      </c>
      <c r="K3537" t="s">
        <v>5360</v>
      </c>
      <c r="L3537">
        <v>2128</v>
      </c>
      <c r="M3537" t="s">
        <v>911</v>
      </c>
      <c r="O3537" t="s">
        <v>1979</v>
      </c>
      <c r="P3537">
        <v>40.81</v>
      </c>
      <c r="Q3537">
        <v>12.25</v>
      </c>
      <c r="R3537">
        <v>499.92</v>
      </c>
      <c r="S3537">
        <f>IFERROR(_xlfn.XLOOKUP(tbl_Facturas[[#This Row],[Key_Fact]],tbl_Manifiestos[Key_Manif],tbl_Manifiestos[Pagado a Broker],0),0)</f>
        <v>0</v>
      </c>
      <c r="T3537">
        <v>2564220.0899999938</v>
      </c>
    </row>
    <row r="3538" spans="1:20" x14ac:dyDescent="0.25">
      <c r="A3538" t="s">
        <v>5843</v>
      </c>
      <c r="B3538" t="str">
        <f>tbl_Facturas[[#This Row],[Factura]] &amp; "|" &amp; tbl_Facturas[[#This Row],[Proyecto OK]] &amp; "|" &amp; TEXT(tbl_Facturas[[#This Row],[Horas o Viaje]],"0.00") &amp; "|" &amp; TEXT(tbl_Facturas[[#This Row],[Costo unitario]],"0.00")</f>
        <v>2717|Metra New Auburn|1.00|410.00</v>
      </c>
      <c r="C3538">
        <v>2717</v>
      </c>
      <c r="D3538">
        <v>325</v>
      </c>
      <c r="E3538" t="s">
        <v>27</v>
      </c>
      <c r="G3538" t="s">
        <v>34</v>
      </c>
      <c r="H3538" t="s">
        <v>3616</v>
      </c>
      <c r="I3538" s="134" t="s">
        <v>5330</v>
      </c>
      <c r="J3538" t="s">
        <v>894</v>
      </c>
      <c r="K3538" t="s">
        <v>5360</v>
      </c>
      <c r="L3538">
        <v>2128</v>
      </c>
      <c r="M3538" t="s">
        <v>3267</v>
      </c>
      <c r="P3538">
        <v>1</v>
      </c>
      <c r="Q3538">
        <v>410</v>
      </c>
      <c r="R3538">
        <v>410</v>
      </c>
      <c r="S3538">
        <f>IFERROR(_xlfn.XLOOKUP(tbl_Facturas[[#This Row],[Key_Fact]],tbl_Manifiestos[Key_Manif],tbl_Manifiestos[Pagado a Broker],0),0)</f>
        <v>381.3</v>
      </c>
      <c r="T3538">
        <v>2564630.0899999938</v>
      </c>
    </row>
    <row r="3539" spans="1:20" x14ac:dyDescent="0.25">
      <c r="A3539" t="s">
        <v>5843</v>
      </c>
      <c r="B3539" t="str">
        <f>tbl_Facturas[[#This Row],[Factura]] &amp; "|" &amp; tbl_Facturas[[#This Row],[Proyecto OK]] &amp; "|" &amp; TEXT(tbl_Facturas[[#This Row],[Horas o Viaje]],"0.00") &amp; "|" &amp; TEXT(tbl_Facturas[[#This Row],[Costo unitario]],"0.00")</f>
        <v>2717|Metra New Auburn|40.81|16.45</v>
      </c>
      <c r="C3539">
        <v>2717</v>
      </c>
      <c r="D3539">
        <v>325</v>
      </c>
      <c r="E3539" t="s">
        <v>27</v>
      </c>
      <c r="G3539" t="s">
        <v>34</v>
      </c>
      <c r="H3539" t="s">
        <v>3615</v>
      </c>
      <c r="I3539" s="134" t="s">
        <v>5330</v>
      </c>
      <c r="J3539" t="s">
        <v>894</v>
      </c>
      <c r="K3539" t="s">
        <v>5360</v>
      </c>
      <c r="L3539">
        <v>2128</v>
      </c>
      <c r="M3539" t="s">
        <v>911</v>
      </c>
      <c r="N3539" t="s">
        <v>3617</v>
      </c>
      <c r="O3539" t="s">
        <v>1979</v>
      </c>
      <c r="P3539">
        <v>40.81</v>
      </c>
      <c r="Q3539">
        <v>16.45</v>
      </c>
      <c r="R3539">
        <v>671.32</v>
      </c>
      <c r="S3539">
        <f>IFERROR(_xlfn.XLOOKUP(tbl_Facturas[[#This Row],[Key_Fact]],tbl_Manifiestos[Key_Manif],tbl_Manifiestos[Pagado a Broker],0),0)</f>
        <v>0</v>
      </c>
      <c r="T3539">
        <v>2565301.4099999941</v>
      </c>
    </row>
    <row r="3540" spans="1:20" x14ac:dyDescent="0.25">
      <c r="A3540" t="s">
        <v>5843</v>
      </c>
      <c r="B3540" t="str">
        <f>tbl_Facturas[[#This Row],[Factura]] &amp; "|" &amp; tbl_Facturas[[#This Row],[Proyecto OK]] &amp; "|" &amp; TEXT(tbl_Facturas[[#This Row],[Horas o Viaje]],"0.00") &amp; "|" &amp; TEXT(tbl_Facturas[[#This Row],[Costo unitario]],"0.00")</f>
        <v>2717||23.02|15.50</v>
      </c>
      <c r="C3540">
        <v>2717</v>
      </c>
      <c r="D3540">
        <v>356</v>
      </c>
      <c r="E3540" t="s">
        <v>27</v>
      </c>
      <c r="G3540" t="s">
        <v>122</v>
      </c>
      <c r="H3540" t="s">
        <v>3613</v>
      </c>
      <c r="I3540" s="134" t="s">
        <v>5330</v>
      </c>
      <c r="M3540" t="s">
        <v>895</v>
      </c>
      <c r="P3540">
        <v>23.02</v>
      </c>
      <c r="Q3540">
        <v>15.5</v>
      </c>
      <c r="R3540">
        <v>356.81</v>
      </c>
      <c r="S3540">
        <f>IFERROR(_xlfn.XLOOKUP(tbl_Facturas[[#This Row],[Key_Fact]],tbl_Manifiestos[Key_Manif],tbl_Manifiestos[Pagado a Broker],0),0)</f>
        <v>0</v>
      </c>
      <c r="T3540">
        <v>2565658.2199999942</v>
      </c>
    </row>
    <row r="3541" spans="1:20" x14ac:dyDescent="0.25">
      <c r="A3541" t="s">
        <v>5843</v>
      </c>
      <c r="B3541" t="str">
        <f>tbl_Facturas[[#This Row],[Factura]] &amp; "|" &amp; tbl_Facturas[[#This Row],[Proyecto OK]] &amp; "|" &amp; TEXT(tbl_Facturas[[#This Row],[Horas o Viaje]],"0.00") &amp; "|" &amp; TEXT(tbl_Facturas[[#This Row],[Costo unitario]],"0.00")</f>
        <v>2718|AR Term|9.00|118.00</v>
      </c>
      <c r="C3541">
        <v>2718</v>
      </c>
      <c r="D3541">
        <v>617</v>
      </c>
      <c r="E3541" t="s">
        <v>27</v>
      </c>
      <c r="G3541" t="s">
        <v>36</v>
      </c>
      <c r="H3541" t="s">
        <v>3618</v>
      </c>
      <c r="I3541" s="134" t="s">
        <v>5324</v>
      </c>
      <c r="J3541" t="s">
        <v>1039</v>
      </c>
      <c r="K3541" s="240" t="s">
        <v>1039</v>
      </c>
      <c r="P3541">
        <v>9</v>
      </c>
      <c r="Q3541">
        <v>118</v>
      </c>
      <c r="R3541">
        <v>1062</v>
      </c>
      <c r="S3541">
        <f>IFERROR(_xlfn.XLOOKUP(tbl_Facturas[[#This Row],[Key_Fact]],tbl_Manifiestos[Key_Manif],tbl_Manifiestos[Pagado a Broker],0),0)</f>
        <v>987.66000000000008</v>
      </c>
      <c r="T3541">
        <v>2566720.2199999942</v>
      </c>
    </row>
    <row r="3542" spans="1:20" x14ac:dyDescent="0.25">
      <c r="A3542" t="s">
        <v>5843</v>
      </c>
      <c r="B3542" t="str">
        <f>tbl_Facturas[[#This Row],[Factura]] &amp; "|" &amp; tbl_Facturas[[#This Row],[Proyecto OK]] &amp; "|" &amp; TEXT(tbl_Facturas[[#This Row],[Horas o Viaje]],"0.00") &amp; "|" &amp; TEXT(tbl_Facturas[[#This Row],[Costo unitario]],"0.00")</f>
        <v>2718|AR Term|9.25|118.00</v>
      </c>
      <c r="C3542">
        <v>2718</v>
      </c>
      <c r="D3542">
        <v>617</v>
      </c>
      <c r="E3542" t="s">
        <v>27</v>
      </c>
      <c r="G3542" t="s">
        <v>36</v>
      </c>
      <c r="H3542" t="s">
        <v>3619</v>
      </c>
      <c r="I3542" s="134" t="s">
        <v>5324</v>
      </c>
      <c r="J3542" t="s">
        <v>1039</v>
      </c>
      <c r="K3542" s="240" t="s">
        <v>1039</v>
      </c>
      <c r="P3542">
        <v>9.25</v>
      </c>
      <c r="Q3542">
        <v>118</v>
      </c>
      <c r="R3542">
        <v>1091.5</v>
      </c>
      <c r="S3542">
        <f>IFERROR(_xlfn.XLOOKUP(tbl_Facturas[[#This Row],[Key_Fact]],tbl_Manifiestos[Key_Manif],tbl_Manifiestos[Pagado a Broker],0),0)</f>
        <v>1015.095</v>
      </c>
      <c r="T3542">
        <v>2567811.7199999942</v>
      </c>
    </row>
    <row r="3543" spans="1:20" x14ac:dyDescent="0.25">
      <c r="A3543" t="s">
        <v>5843</v>
      </c>
      <c r="B3543" t="str">
        <f>tbl_Facturas[[#This Row],[Factura]] &amp; "|" &amp; tbl_Facturas[[#This Row],[Proyecto OK]] &amp; "|" &amp; TEXT(tbl_Facturas[[#This Row],[Horas o Viaje]],"0.00") &amp; "|" &amp; TEXT(tbl_Facturas[[#This Row],[Costo unitario]],"0.00")</f>
        <v>2718|AR Term|9.00|118.00</v>
      </c>
      <c r="C3543">
        <v>2718</v>
      </c>
      <c r="D3543">
        <v>617</v>
      </c>
      <c r="E3543" t="s">
        <v>27</v>
      </c>
      <c r="G3543" t="s">
        <v>36</v>
      </c>
      <c r="H3543" t="s">
        <v>3620</v>
      </c>
      <c r="I3543" s="134" t="s">
        <v>5324</v>
      </c>
      <c r="J3543" t="s">
        <v>1039</v>
      </c>
      <c r="K3543" s="240" t="s">
        <v>1039</v>
      </c>
      <c r="P3543">
        <v>9</v>
      </c>
      <c r="Q3543">
        <v>118</v>
      </c>
      <c r="R3543">
        <v>1062</v>
      </c>
      <c r="S3543">
        <f>IFERROR(_xlfn.XLOOKUP(tbl_Facturas[[#This Row],[Key_Fact]],tbl_Manifiestos[Key_Manif],tbl_Manifiestos[Pagado a Broker],0),0)</f>
        <v>987.66000000000008</v>
      </c>
      <c r="T3543">
        <v>2568873.7199999942</v>
      </c>
    </row>
    <row r="3544" spans="1:20" x14ac:dyDescent="0.25">
      <c r="A3544" t="s">
        <v>5843</v>
      </c>
      <c r="B3544" t="str">
        <f>tbl_Facturas[[#This Row],[Factura]] &amp; "|" &amp; tbl_Facturas[[#This Row],[Proyecto OK]] &amp; "|" &amp; TEXT(tbl_Facturas[[#This Row],[Horas o Viaje]],"0.00") &amp; "|" &amp; TEXT(tbl_Facturas[[#This Row],[Costo unitario]],"0.00")</f>
        <v>2718|AR Term|13.50|118.00</v>
      </c>
      <c r="C3544">
        <v>2718</v>
      </c>
      <c r="D3544">
        <v>617</v>
      </c>
      <c r="E3544" t="s">
        <v>27</v>
      </c>
      <c r="G3544" t="s">
        <v>36</v>
      </c>
      <c r="H3544" t="s">
        <v>3621</v>
      </c>
      <c r="I3544" s="134" t="s">
        <v>5324</v>
      </c>
      <c r="J3544" t="s">
        <v>1039</v>
      </c>
      <c r="K3544" s="240" t="s">
        <v>1039</v>
      </c>
      <c r="P3544">
        <v>13.5</v>
      </c>
      <c r="Q3544">
        <v>118</v>
      </c>
      <c r="R3544">
        <v>1593</v>
      </c>
      <c r="S3544">
        <f>IFERROR(_xlfn.XLOOKUP(tbl_Facturas[[#This Row],[Key_Fact]],tbl_Manifiestos[Key_Manif],tbl_Manifiestos[Pagado a Broker],0),0)</f>
        <v>1481.49</v>
      </c>
      <c r="T3544">
        <v>2570466.7199999942</v>
      </c>
    </row>
    <row r="3545" spans="1:20" x14ac:dyDescent="0.25">
      <c r="A3545" t="s">
        <v>5843</v>
      </c>
      <c r="B3545" t="str">
        <f>tbl_Facturas[[#This Row],[Factura]] &amp; "|" &amp; tbl_Facturas[[#This Row],[Proyecto OK]] &amp; "|" &amp; TEXT(tbl_Facturas[[#This Row],[Horas o Viaje]],"0.00") &amp; "|" &amp; TEXT(tbl_Facturas[[#This Row],[Costo unitario]],"0.00")</f>
        <v>2718|AR Term|8.00|118.00</v>
      </c>
      <c r="C3545">
        <v>2718</v>
      </c>
      <c r="D3545">
        <v>76</v>
      </c>
      <c r="E3545" t="s">
        <v>5309</v>
      </c>
      <c r="G3545" t="s">
        <v>1287</v>
      </c>
      <c r="H3545" t="s">
        <v>3622</v>
      </c>
      <c r="I3545" s="134" t="s">
        <v>5324</v>
      </c>
      <c r="J3545" t="s">
        <v>1039</v>
      </c>
      <c r="K3545" s="240" t="s">
        <v>1039</v>
      </c>
      <c r="P3545">
        <v>8</v>
      </c>
      <c r="Q3545">
        <v>118</v>
      </c>
      <c r="R3545">
        <v>944</v>
      </c>
      <c r="S3545">
        <f>IFERROR(_xlfn.XLOOKUP(tbl_Facturas[[#This Row],[Key_Fact]],tbl_Manifiestos[Key_Manif],tbl_Manifiestos[Pagado a Broker],0),0)</f>
        <v>0</v>
      </c>
      <c r="T3545">
        <v>2571410.7199999942</v>
      </c>
    </row>
    <row r="3546" spans="1:20" x14ac:dyDescent="0.25">
      <c r="A3546" t="s">
        <v>5843</v>
      </c>
      <c r="B3546" t="str">
        <f>tbl_Facturas[[#This Row],[Factura]] &amp; "|" &amp; tbl_Facturas[[#This Row],[Proyecto OK]] &amp; "|" &amp; TEXT(tbl_Facturas[[#This Row],[Horas o Viaje]],"0.00") &amp; "|" &amp; TEXT(tbl_Facturas[[#This Row],[Costo unitario]],"0.00")</f>
        <v>2719|RAC|6.50|105.00</v>
      </c>
      <c r="C3546">
        <v>2719</v>
      </c>
      <c r="D3546">
        <v>25</v>
      </c>
      <c r="E3546" t="s">
        <v>1339</v>
      </c>
      <c r="G3546" t="s">
        <v>1340</v>
      </c>
      <c r="H3546" t="s">
        <v>3623</v>
      </c>
      <c r="I3546" s="134" t="s">
        <v>5328</v>
      </c>
      <c r="J3546" t="s">
        <v>781</v>
      </c>
      <c r="K3546" t="s">
        <v>781</v>
      </c>
      <c r="P3546">
        <v>6.5</v>
      </c>
      <c r="Q3546">
        <v>105</v>
      </c>
      <c r="R3546">
        <v>682.5</v>
      </c>
      <c r="S3546">
        <f>IFERROR(_xlfn.XLOOKUP(tbl_Facturas[[#This Row],[Key_Fact]],tbl_Manifiestos[Key_Manif],tbl_Manifiestos[Pagado a Broker],0),0)</f>
        <v>614.25</v>
      </c>
      <c r="T3546">
        <v>2572093.2199999942</v>
      </c>
    </row>
    <row r="3547" spans="1:20" x14ac:dyDescent="0.25">
      <c r="A3547" t="s">
        <v>5843</v>
      </c>
      <c r="B3547" t="str">
        <f>tbl_Facturas[[#This Row],[Factura]] &amp; "|" &amp; tbl_Facturas[[#This Row],[Proyecto OK]] &amp; "|" &amp; TEXT(tbl_Facturas[[#This Row],[Horas o Viaje]],"0.00") &amp; "|" &amp; TEXT(tbl_Facturas[[#This Row],[Costo unitario]],"0.00")</f>
        <v>2719|RAC|8.25|105.00</v>
      </c>
      <c r="C3547">
        <v>2719</v>
      </c>
      <c r="D3547">
        <v>25</v>
      </c>
      <c r="E3547" t="s">
        <v>1339</v>
      </c>
      <c r="G3547" t="s">
        <v>1340</v>
      </c>
      <c r="H3547" t="s">
        <v>3624</v>
      </c>
      <c r="I3547" s="134" t="s">
        <v>5328</v>
      </c>
      <c r="J3547" t="s">
        <v>781</v>
      </c>
      <c r="K3547" t="s">
        <v>781</v>
      </c>
      <c r="P3547">
        <v>8.25</v>
      </c>
      <c r="Q3547">
        <v>105</v>
      </c>
      <c r="R3547">
        <v>866.25</v>
      </c>
      <c r="S3547">
        <f>IFERROR(_xlfn.XLOOKUP(tbl_Facturas[[#This Row],[Key_Fact]],tbl_Manifiestos[Key_Manif],tbl_Manifiestos[Pagado a Broker],0),0)</f>
        <v>779.625</v>
      </c>
      <c r="T3547">
        <v>2572959.4699999942</v>
      </c>
    </row>
    <row r="3548" spans="1:20" x14ac:dyDescent="0.25">
      <c r="A3548" t="s">
        <v>5843</v>
      </c>
      <c r="B3548" t="str">
        <f>tbl_Facturas[[#This Row],[Factura]] &amp; "|" &amp; tbl_Facturas[[#This Row],[Proyecto OK]] &amp; "|" &amp; TEXT(tbl_Facturas[[#This Row],[Horas o Viaje]],"0.00") &amp; "|" &amp; TEXT(tbl_Facturas[[#This Row],[Costo unitario]],"0.00")</f>
        <v>2719|RAC|8.25|105.00</v>
      </c>
      <c r="C3548">
        <v>2719</v>
      </c>
      <c r="D3548">
        <v>25</v>
      </c>
      <c r="E3548" t="s">
        <v>1339</v>
      </c>
      <c r="G3548" t="s">
        <v>1340</v>
      </c>
      <c r="H3548" t="s">
        <v>3625</v>
      </c>
      <c r="I3548" s="134" t="s">
        <v>5328</v>
      </c>
      <c r="J3548" t="s">
        <v>781</v>
      </c>
      <c r="K3548" t="s">
        <v>781</v>
      </c>
      <c r="P3548">
        <v>8.25</v>
      </c>
      <c r="Q3548">
        <v>105</v>
      </c>
      <c r="R3548">
        <v>866.25</v>
      </c>
      <c r="S3548">
        <f>IFERROR(_xlfn.XLOOKUP(tbl_Facturas[[#This Row],[Key_Fact]],tbl_Manifiestos[Key_Manif],tbl_Manifiestos[Pagado a Broker],0),0)</f>
        <v>779.625</v>
      </c>
      <c r="T3548">
        <v>2573825.7199999942</v>
      </c>
    </row>
    <row r="3549" spans="1:20" x14ac:dyDescent="0.25">
      <c r="A3549" t="s">
        <v>5843</v>
      </c>
      <c r="B3549" t="str">
        <f>tbl_Facturas[[#This Row],[Factura]] &amp; "|" &amp; tbl_Facturas[[#This Row],[Proyecto OK]] &amp; "|" &amp; TEXT(tbl_Facturas[[#This Row],[Horas o Viaje]],"0.00") &amp; "|" &amp; TEXT(tbl_Facturas[[#This Row],[Costo unitario]],"0.00")</f>
        <v>2720|Metra 115th|1.00|250.00</v>
      </c>
      <c r="C3549">
        <v>2720</v>
      </c>
      <c r="D3549">
        <v>67</v>
      </c>
      <c r="E3549" t="s">
        <v>27</v>
      </c>
      <c r="G3549" t="s">
        <v>28</v>
      </c>
      <c r="H3549" t="s">
        <v>3626</v>
      </c>
      <c r="I3549" s="134" t="s">
        <v>5363</v>
      </c>
      <c r="J3549" t="s">
        <v>3627</v>
      </c>
      <c r="K3549" t="s">
        <v>3627</v>
      </c>
      <c r="M3549" t="s">
        <v>895</v>
      </c>
      <c r="P3549">
        <v>1</v>
      </c>
      <c r="Q3549">
        <v>250</v>
      </c>
      <c r="R3549">
        <v>250</v>
      </c>
      <c r="S3549">
        <f>IFERROR(_xlfn.XLOOKUP(tbl_Facturas[[#This Row],[Key_Fact]],tbl_Manifiestos[Key_Manif],tbl_Manifiestos[Pagado a Broker],0),0)</f>
        <v>232.5</v>
      </c>
      <c r="T3549">
        <v>2574075.7199999942</v>
      </c>
    </row>
    <row r="3550" spans="1:20" x14ac:dyDescent="0.25">
      <c r="A3550" t="s">
        <v>5843</v>
      </c>
      <c r="B3550" t="str">
        <f>tbl_Facturas[[#This Row],[Factura]] &amp; "|" &amp; tbl_Facturas[[#This Row],[Proyecto OK]] &amp; "|" &amp; TEXT(tbl_Facturas[[#This Row],[Horas o Viaje]],"0.00") &amp; "|" &amp; TEXT(tbl_Facturas[[#This Row],[Costo unitario]],"0.00")</f>
        <v>2720|Metra 115th|1.00|250.00</v>
      </c>
      <c r="C3550">
        <v>2720</v>
      </c>
      <c r="D3550">
        <v>19</v>
      </c>
      <c r="E3550" t="s">
        <v>12</v>
      </c>
      <c r="G3550" t="s">
        <v>24</v>
      </c>
      <c r="H3550" t="s">
        <v>3628</v>
      </c>
      <c r="I3550" s="134" t="s">
        <v>5363</v>
      </c>
      <c r="J3550" t="s">
        <v>3627</v>
      </c>
      <c r="K3550" t="s">
        <v>3627</v>
      </c>
      <c r="M3550" t="s">
        <v>895</v>
      </c>
      <c r="P3550">
        <v>1</v>
      </c>
      <c r="Q3550">
        <v>250</v>
      </c>
      <c r="R3550">
        <v>250</v>
      </c>
      <c r="S3550">
        <f>IFERROR(_xlfn.XLOOKUP(tbl_Facturas[[#This Row],[Key_Fact]],tbl_Manifiestos[Key_Manif],tbl_Manifiestos[Pagado a Broker],0),0)</f>
        <v>232.5</v>
      </c>
      <c r="T3550">
        <v>2574325.7199999942</v>
      </c>
    </row>
    <row r="3551" spans="1:20" x14ac:dyDescent="0.25">
      <c r="A3551" t="s">
        <v>5843</v>
      </c>
      <c r="B3551" t="str">
        <f>tbl_Facturas[[#This Row],[Factura]] &amp; "|" &amp; tbl_Facturas[[#This Row],[Proyecto OK]] &amp; "|" &amp; TEXT(tbl_Facturas[[#This Row],[Horas o Viaje]],"0.00") &amp; "|" &amp; TEXT(tbl_Facturas[[#This Row],[Costo unitario]],"0.00")</f>
        <v>2720|Metra 115th|1.00|250.00</v>
      </c>
      <c r="C3551">
        <v>2720</v>
      </c>
      <c r="D3551">
        <v>19</v>
      </c>
      <c r="E3551" t="s">
        <v>12</v>
      </c>
      <c r="G3551" t="s">
        <v>24</v>
      </c>
      <c r="H3551" t="s">
        <v>3629</v>
      </c>
      <c r="I3551" s="134" t="s">
        <v>5363</v>
      </c>
      <c r="J3551" t="s">
        <v>3627</v>
      </c>
      <c r="K3551" t="s">
        <v>3627</v>
      </c>
      <c r="M3551" t="s">
        <v>895</v>
      </c>
      <c r="P3551">
        <v>1</v>
      </c>
      <c r="Q3551">
        <v>250</v>
      </c>
      <c r="R3551">
        <v>250</v>
      </c>
      <c r="S3551">
        <f>IFERROR(_xlfn.XLOOKUP(tbl_Facturas[[#This Row],[Key_Fact]],tbl_Manifiestos[Key_Manif],tbl_Manifiestos[Pagado a Broker],0),0)</f>
        <v>232.5</v>
      </c>
      <c r="T3551">
        <v>2574575.7199999942</v>
      </c>
    </row>
    <row r="3552" spans="1:20" x14ac:dyDescent="0.25">
      <c r="A3552" t="s">
        <v>5843</v>
      </c>
      <c r="B3552" t="str">
        <f>tbl_Facturas[[#This Row],[Factura]] &amp; "|" &amp; tbl_Facturas[[#This Row],[Proyecto OK]] &amp; "|" &amp; TEXT(tbl_Facturas[[#This Row],[Horas o Viaje]],"0.00") &amp; "|" &amp; TEXT(tbl_Facturas[[#This Row],[Costo unitario]],"0.00")</f>
        <v>2720|Metra 115th|1.00|250.00</v>
      </c>
      <c r="C3552">
        <v>2720</v>
      </c>
      <c r="D3552">
        <v>19</v>
      </c>
      <c r="E3552" t="s">
        <v>12</v>
      </c>
      <c r="G3552" t="s">
        <v>24</v>
      </c>
      <c r="H3552" t="s">
        <v>3630</v>
      </c>
      <c r="I3552" s="134" t="s">
        <v>5363</v>
      </c>
      <c r="J3552" t="s">
        <v>3627</v>
      </c>
      <c r="K3552" t="s">
        <v>3627</v>
      </c>
      <c r="M3552" t="s">
        <v>895</v>
      </c>
      <c r="P3552">
        <v>1</v>
      </c>
      <c r="Q3552">
        <v>250</v>
      </c>
      <c r="R3552">
        <v>250</v>
      </c>
      <c r="S3552">
        <f>IFERROR(_xlfn.XLOOKUP(tbl_Facturas[[#This Row],[Key_Fact]],tbl_Manifiestos[Key_Manif],tbl_Manifiestos[Pagado a Broker],0),0)</f>
        <v>232.5</v>
      </c>
      <c r="T3552">
        <v>2574825.7199999942</v>
      </c>
    </row>
    <row r="3553" spans="1:20" x14ac:dyDescent="0.25">
      <c r="A3553" t="s">
        <v>5843</v>
      </c>
      <c r="B3553" t="str">
        <f>tbl_Facturas[[#This Row],[Factura]] &amp; "|" &amp; tbl_Facturas[[#This Row],[Proyecto OK]] &amp; "|" &amp; TEXT(tbl_Facturas[[#This Row],[Horas o Viaje]],"0.00") &amp; "|" &amp; TEXT(tbl_Facturas[[#This Row],[Costo unitario]],"0.00")</f>
        <v>2721|JV|0.00|0.00</v>
      </c>
      <c r="C3553">
        <v>2721</v>
      </c>
      <c r="D3553">
        <v>76</v>
      </c>
      <c r="E3553" t="s">
        <v>5309</v>
      </c>
      <c r="G3553" t="s">
        <v>1287</v>
      </c>
      <c r="H3553" t="s">
        <v>3631</v>
      </c>
      <c r="I3553" s="134" t="s">
        <v>5328</v>
      </c>
      <c r="J3553" t="s">
        <v>711</v>
      </c>
      <c r="K3553" t="s">
        <v>711</v>
      </c>
      <c r="P3553">
        <v>0</v>
      </c>
      <c r="R3553">
        <v>0</v>
      </c>
      <c r="S3553">
        <f>IFERROR(_xlfn.XLOOKUP(tbl_Facturas[[#This Row],[Key_Fact]],tbl_Manifiestos[Key_Manif],tbl_Manifiestos[Pagado a Broker],0),0)</f>
        <v>0</v>
      </c>
      <c r="T3553">
        <v>2574825.7199999942</v>
      </c>
    </row>
    <row r="3554" spans="1:20" x14ac:dyDescent="0.25">
      <c r="A3554" t="s">
        <v>5844</v>
      </c>
      <c r="B3554" t="str">
        <f>tbl_Facturas[[#This Row],[Factura]] &amp; "|" &amp; tbl_Facturas[[#This Row],[Proyecto OK]] &amp; "|" &amp; TEXT(tbl_Facturas[[#This Row],[Horas o Viaje]],"0.00") &amp; "|" &amp; TEXT(tbl_Facturas[[#This Row],[Costo unitario]],"0.00")</f>
        <v>2722|Lead Service Replacement|9.50|120.00</v>
      </c>
      <c r="C3554">
        <v>2722</v>
      </c>
      <c r="D3554">
        <v>19</v>
      </c>
      <c r="E3554" t="s">
        <v>12</v>
      </c>
      <c r="G3554" t="s">
        <v>24</v>
      </c>
      <c r="H3554" t="s">
        <v>3633</v>
      </c>
      <c r="I3554" s="134" t="s">
        <v>5322</v>
      </c>
      <c r="J3554" t="s">
        <v>3634</v>
      </c>
      <c r="K3554" t="s">
        <v>5881</v>
      </c>
      <c r="L3554" t="s">
        <v>5886</v>
      </c>
      <c r="P3554">
        <v>9.5</v>
      </c>
      <c r="Q3554">
        <v>120</v>
      </c>
      <c r="R3554">
        <v>1140</v>
      </c>
      <c r="S3554">
        <f>IFERROR(_xlfn.XLOOKUP(tbl_Facturas[[#This Row],[Key_Fact]],tbl_Manifiestos[Key_Manif],tbl_Manifiestos[Pagado a Broker],0),0)</f>
        <v>1060.2</v>
      </c>
      <c r="T3554">
        <v>2577213.7199999942</v>
      </c>
    </row>
    <row r="3555" spans="1:20" x14ac:dyDescent="0.25">
      <c r="A3555" t="s">
        <v>5844</v>
      </c>
      <c r="B3555" t="str">
        <f>tbl_Facturas[[#This Row],[Factura]] &amp; "|" &amp; tbl_Facturas[[#This Row],[Proyecto OK]] &amp; "|" &amp; TEXT(tbl_Facturas[[#This Row],[Horas o Viaje]],"0.00") &amp; "|" &amp; TEXT(tbl_Facturas[[#This Row],[Costo unitario]],"0.00")</f>
        <v>2722|Lead Service Replacement|11.00|120.00</v>
      </c>
      <c r="C3555">
        <v>2722</v>
      </c>
      <c r="D3555">
        <v>19</v>
      </c>
      <c r="E3555" t="s">
        <v>12</v>
      </c>
      <c r="G3555" t="s">
        <v>24</v>
      </c>
      <c r="H3555" t="s">
        <v>3635</v>
      </c>
      <c r="I3555" s="134" t="s">
        <v>5322</v>
      </c>
      <c r="J3555" t="s">
        <v>3634</v>
      </c>
      <c r="K3555" t="s">
        <v>5881</v>
      </c>
      <c r="L3555" t="s">
        <v>5886</v>
      </c>
      <c r="P3555">
        <v>11</v>
      </c>
      <c r="Q3555">
        <v>120</v>
      </c>
      <c r="R3555">
        <v>1320</v>
      </c>
      <c r="S3555">
        <f>IFERROR(_xlfn.XLOOKUP(tbl_Facturas[[#This Row],[Key_Fact]],tbl_Manifiestos[Key_Manif],tbl_Manifiestos[Pagado a Broker],0),0)</f>
        <v>1227.6000000000001</v>
      </c>
      <c r="T3555">
        <v>2578533.7199999942</v>
      </c>
    </row>
    <row r="3556" spans="1:20" x14ac:dyDescent="0.25">
      <c r="A3556" t="s">
        <v>5844</v>
      </c>
      <c r="B3556" t="str">
        <f>tbl_Facturas[[#This Row],[Factura]] &amp; "|" &amp; tbl_Facturas[[#This Row],[Proyecto OK]] &amp; "|" &amp; TEXT(tbl_Facturas[[#This Row],[Horas o Viaje]],"0.00") &amp; "|" &amp; TEXT(tbl_Facturas[[#This Row],[Costo unitario]],"0.00")</f>
        <v>2722|Lead Service Replacement|10.50|120.00</v>
      </c>
      <c r="C3556">
        <v>2722</v>
      </c>
      <c r="D3556">
        <v>19</v>
      </c>
      <c r="E3556" t="s">
        <v>12</v>
      </c>
      <c r="G3556" t="s">
        <v>24</v>
      </c>
      <c r="H3556" t="s">
        <v>3636</v>
      </c>
      <c r="I3556" s="134" t="s">
        <v>5322</v>
      </c>
      <c r="J3556" t="s">
        <v>3634</v>
      </c>
      <c r="K3556" t="s">
        <v>5881</v>
      </c>
      <c r="L3556" t="s">
        <v>5886</v>
      </c>
      <c r="P3556">
        <v>10.5</v>
      </c>
      <c r="Q3556">
        <v>120</v>
      </c>
      <c r="R3556">
        <v>1260</v>
      </c>
      <c r="S3556">
        <f>IFERROR(_xlfn.XLOOKUP(tbl_Facturas[[#This Row],[Key_Fact]],tbl_Manifiestos[Key_Manif],tbl_Manifiestos[Pagado a Broker],0),0)</f>
        <v>1171.8</v>
      </c>
      <c r="T3556">
        <v>2579793.7199999942</v>
      </c>
    </row>
    <row r="3557" spans="1:20" x14ac:dyDescent="0.25">
      <c r="A3557" t="s">
        <v>5844</v>
      </c>
      <c r="B3557" t="str">
        <f>tbl_Facturas[[#This Row],[Factura]] &amp; "|" &amp; tbl_Facturas[[#This Row],[Proyecto OK]] &amp; "|" &amp; TEXT(tbl_Facturas[[#This Row],[Horas o Viaje]],"0.00") &amp; "|" &amp; TEXT(tbl_Facturas[[#This Row],[Costo unitario]],"0.00")</f>
        <v>2722|Lead Service Replacement|9.50|120.00</v>
      </c>
      <c r="C3557">
        <v>2722</v>
      </c>
      <c r="D3557">
        <v>19</v>
      </c>
      <c r="E3557" t="s">
        <v>12</v>
      </c>
      <c r="G3557" t="s">
        <v>24</v>
      </c>
      <c r="H3557" t="s">
        <v>3637</v>
      </c>
      <c r="I3557" s="134" t="s">
        <v>5322</v>
      </c>
      <c r="J3557" t="s">
        <v>3634</v>
      </c>
      <c r="K3557" t="s">
        <v>5881</v>
      </c>
      <c r="L3557" t="s">
        <v>5886</v>
      </c>
      <c r="P3557">
        <v>9.5</v>
      </c>
      <c r="Q3557">
        <v>120</v>
      </c>
      <c r="R3557">
        <v>1140</v>
      </c>
      <c r="S3557">
        <f>IFERROR(_xlfn.XLOOKUP(tbl_Facturas[[#This Row],[Key_Fact]],tbl_Manifiestos[Key_Manif],tbl_Manifiestos[Pagado a Broker],0),0)</f>
        <v>1060.2</v>
      </c>
      <c r="T3557">
        <v>2580933.7199999942</v>
      </c>
    </row>
    <row r="3558" spans="1:20" x14ac:dyDescent="0.25">
      <c r="A3558" t="s">
        <v>5844</v>
      </c>
      <c r="B3558" t="str">
        <f>tbl_Facturas[[#This Row],[Factura]] &amp; "|" &amp; tbl_Facturas[[#This Row],[Proyecto OK]] &amp; "|" &amp; TEXT(tbl_Facturas[[#This Row],[Horas o Viaje]],"0.00") &amp; "|" &amp; TEXT(tbl_Facturas[[#This Row],[Costo unitario]],"0.00")</f>
        <v>2722|Lead Service Replacement|9.50|120.00</v>
      </c>
      <c r="C3558">
        <v>2722</v>
      </c>
      <c r="D3558">
        <v>19</v>
      </c>
      <c r="E3558" t="s">
        <v>12</v>
      </c>
      <c r="G3558" t="s">
        <v>24</v>
      </c>
      <c r="H3558" t="s">
        <v>3638</v>
      </c>
      <c r="I3558" s="134" t="s">
        <v>5322</v>
      </c>
      <c r="J3558" t="s">
        <v>3634</v>
      </c>
      <c r="K3558" t="s">
        <v>5881</v>
      </c>
      <c r="L3558" t="s">
        <v>5886</v>
      </c>
      <c r="P3558">
        <v>9.5</v>
      </c>
      <c r="Q3558">
        <v>120</v>
      </c>
      <c r="R3558">
        <v>1140</v>
      </c>
      <c r="S3558">
        <f>IFERROR(_xlfn.XLOOKUP(tbl_Facturas[[#This Row],[Key_Fact]],tbl_Manifiestos[Key_Manif],tbl_Manifiestos[Pagado a Broker],0),0)</f>
        <v>1060.2</v>
      </c>
      <c r="T3558">
        <v>2582073.7199999942</v>
      </c>
    </row>
    <row r="3559" spans="1:20" x14ac:dyDescent="0.25">
      <c r="A3559" t="s">
        <v>5844</v>
      </c>
      <c r="B3559" t="str">
        <f>tbl_Facturas[[#This Row],[Factura]] &amp; "|" &amp; tbl_Facturas[[#This Row],[Proyecto OK]] &amp; "|" &amp; TEXT(tbl_Facturas[[#This Row],[Horas o Viaje]],"0.00") &amp; "|" &amp; TEXT(tbl_Facturas[[#This Row],[Costo unitario]],"0.00")</f>
        <v>2723|Berry Project|9.00|130.00</v>
      </c>
      <c r="C3559">
        <v>2723</v>
      </c>
      <c r="D3559">
        <v>606</v>
      </c>
      <c r="E3559" t="s">
        <v>5305</v>
      </c>
      <c r="G3559" t="s">
        <v>1291</v>
      </c>
      <c r="H3559" t="s">
        <v>3639</v>
      </c>
      <c r="I3559" s="134" t="s">
        <v>5322</v>
      </c>
      <c r="J3559" t="s">
        <v>1219</v>
      </c>
      <c r="K3559" t="s">
        <v>5883</v>
      </c>
      <c r="L3559">
        <v>2513</v>
      </c>
      <c r="P3559">
        <v>9</v>
      </c>
      <c r="Q3559">
        <v>130</v>
      </c>
      <c r="R3559">
        <v>1170</v>
      </c>
      <c r="S3559">
        <f>IFERROR(_xlfn.XLOOKUP(tbl_Facturas[[#This Row],[Key_Fact]],tbl_Manifiestos[Key_Manif],tbl_Manifiestos[Pagado a Broker],0),0)</f>
        <v>1088.1000000000001</v>
      </c>
      <c r="T3559">
        <v>2583243.7199999942</v>
      </c>
    </row>
    <row r="3560" spans="1:20" x14ac:dyDescent="0.25">
      <c r="A3560" t="s">
        <v>5844</v>
      </c>
      <c r="B3560" t="str">
        <f>tbl_Facturas[[#This Row],[Factura]] &amp; "|" &amp; tbl_Facturas[[#This Row],[Proyecto OK]] &amp; "|" &amp; TEXT(tbl_Facturas[[#This Row],[Horas o Viaje]],"0.00") &amp; "|" &amp; TEXT(tbl_Facturas[[#This Row],[Costo unitario]],"0.00")</f>
        <v>2723|Berry Project|10.50|130.00</v>
      </c>
      <c r="C3560">
        <v>2723</v>
      </c>
      <c r="D3560">
        <v>356</v>
      </c>
      <c r="E3560" t="s">
        <v>27</v>
      </c>
      <c r="G3560" t="s">
        <v>122</v>
      </c>
      <c r="H3560" t="s">
        <v>3640</v>
      </c>
      <c r="I3560" s="134" t="s">
        <v>5322</v>
      </c>
      <c r="J3560" t="s">
        <v>1219</v>
      </c>
      <c r="K3560" t="s">
        <v>5883</v>
      </c>
      <c r="L3560">
        <v>2513</v>
      </c>
      <c r="P3560">
        <v>10.5</v>
      </c>
      <c r="Q3560">
        <v>130</v>
      </c>
      <c r="R3560">
        <v>1365</v>
      </c>
      <c r="S3560">
        <f>IFERROR(_xlfn.XLOOKUP(tbl_Facturas[[#This Row],[Key_Fact]],tbl_Manifiestos[Key_Manif],tbl_Manifiestos[Pagado a Broker],0),0)</f>
        <v>1269.45</v>
      </c>
      <c r="T3560">
        <v>2584608.7199999942</v>
      </c>
    </row>
    <row r="3561" spans="1:20" x14ac:dyDescent="0.25">
      <c r="A3561" t="s">
        <v>5844</v>
      </c>
      <c r="B3561" t="str">
        <f>tbl_Facturas[[#This Row],[Factura]] &amp; "|" &amp; tbl_Facturas[[#This Row],[Proyecto OK]] &amp; "|" &amp; TEXT(tbl_Facturas[[#This Row],[Horas o Viaje]],"0.00") &amp; "|" &amp; TEXT(tbl_Facturas[[#This Row],[Costo unitario]],"0.00")</f>
        <v>2723|Berry Project|10.00|130.00</v>
      </c>
      <c r="C3561">
        <v>2723</v>
      </c>
      <c r="D3561">
        <v>58</v>
      </c>
      <c r="E3561" t="s">
        <v>12</v>
      </c>
      <c r="G3561" t="s">
        <v>539</v>
      </c>
      <c r="H3561" t="s">
        <v>3641</v>
      </c>
      <c r="I3561" s="134" t="s">
        <v>5322</v>
      </c>
      <c r="J3561" t="s">
        <v>1219</v>
      </c>
      <c r="K3561" t="s">
        <v>5883</v>
      </c>
      <c r="L3561">
        <v>2513</v>
      </c>
      <c r="P3561">
        <v>10</v>
      </c>
      <c r="Q3561">
        <v>130</v>
      </c>
      <c r="R3561">
        <v>1300</v>
      </c>
      <c r="S3561">
        <f>IFERROR(_xlfn.XLOOKUP(tbl_Facturas[[#This Row],[Key_Fact]],tbl_Manifiestos[Key_Manif],tbl_Manifiestos[Pagado a Broker],0),0)</f>
        <v>1209</v>
      </c>
      <c r="T3561">
        <v>2585908.7199999942</v>
      </c>
    </row>
    <row r="3562" spans="1:20" x14ac:dyDescent="0.25">
      <c r="A3562" t="s">
        <v>5844</v>
      </c>
      <c r="B3562" t="str">
        <f>tbl_Facturas[[#This Row],[Factura]] &amp; "|" &amp; tbl_Facturas[[#This Row],[Proyecto OK]] &amp; "|" &amp; TEXT(tbl_Facturas[[#This Row],[Horas o Viaje]],"0.00") &amp; "|" &amp; TEXT(tbl_Facturas[[#This Row],[Costo unitario]],"0.00")</f>
        <v>2723|Berry Project|10.00|130.00</v>
      </c>
      <c r="C3562">
        <v>2723</v>
      </c>
      <c r="D3562">
        <v>11</v>
      </c>
      <c r="E3562" t="s">
        <v>12</v>
      </c>
      <c r="G3562" t="s">
        <v>13</v>
      </c>
      <c r="H3562" t="s">
        <v>3642</v>
      </c>
      <c r="I3562" s="134" t="s">
        <v>5322</v>
      </c>
      <c r="J3562" t="s">
        <v>1219</v>
      </c>
      <c r="K3562" t="s">
        <v>5883</v>
      </c>
      <c r="L3562">
        <v>2513</v>
      </c>
      <c r="P3562">
        <v>10</v>
      </c>
      <c r="Q3562">
        <v>130</v>
      </c>
      <c r="R3562">
        <v>1300</v>
      </c>
      <c r="S3562">
        <f>IFERROR(_xlfn.XLOOKUP(tbl_Facturas[[#This Row],[Key_Fact]],tbl_Manifiestos[Key_Manif],tbl_Manifiestos[Pagado a Broker],0),0)</f>
        <v>1209</v>
      </c>
      <c r="T3562">
        <v>2587208.7199999942</v>
      </c>
    </row>
    <row r="3563" spans="1:20" x14ac:dyDescent="0.25">
      <c r="A3563" t="s">
        <v>5844</v>
      </c>
      <c r="B3563" t="str">
        <f>tbl_Facturas[[#This Row],[Factura]] &amp; "|" &amp; tbl_Facturas[[#This Row],[Proyecto OK]] &amp; "|" &amp; TEXT(tbl_Facturas[[#This Row],[Horas o Viaje]],"0.00") &amp; "|" &amp; TEXT(tbl_Facturas[[#This Row],[Costo unitario]],"0.00")</f>
        <v>2723|Berry Project|10.00|130.00</v>
      </c>
      <c r="C3563">
        <v>2723</v>
      </c>
      <c r="D3563">
        <v>661</v>
      </c>
      <c r="E3563" t="s">
        <v>5309</v>
      </c>
      <c r="G3563" t="s">
        <v>649</v>
      </c>
      <c r="H3563" t="s">
        <v>3643</v>
      </c>
      <c r="I3563" s="134" t="s">
        <v>5322</v>
      </c>
      <c r="J3563" t="s">
        <v>1219</v>
      </c>
      <c r="K3563" t="s">
        <v>5883</v>
      </c>
      <c r="L3563">
        <v>2513</v>
      </c>
      <c r="P3563">
        <v>10</v>
      </c>
      <c r="Q3563">
        <v>130</v>
      </c>
      <c r="R3563">
        <v>1300</v>
      </c>
      <c r="S3563">
        <f>IFERROR(_xlfn.XLOOKUP(tbl_Facturas[[#This Row],[Key_Fact]],tbl_Manifiestos[Key_Manif],tbl_Manifiestos[Pagado a Broker],0),0)</f>
        <v>1209</v>
      </c>
      <c r="T3563">
        <v>2588508.7199999942</v>
      </c>
    </row>
    <row r="3564" spans="1:20" x14ac:dyDescent="0.25">
      <c r="A3564" t="s">
        <v>5844</v>
      </c>
      <c r="B3564" t="str">
        <f>tbl_Facturas[[#This Row],[Factura]] &amp; "|" &amp; tbl_Facturas[[#This Row],[Proyecto OK]] &amp; "|" &amp; TEXT(tbl_Facturas[[#This Row],[Horas o Viaje]],"0.00") &amp; "|" &amp; TEXT(tbl_Facturas[[#This Row],[Costo unitario]],"0.00")</f>
        <v>2723|Berry Project|8.00|130.00</v>
      </c>
      <c r="C3564">
        <v>2723</v>
      </c>
      <c r="D3564">
        <v>15</v>
      </c>
      <c r="E3564" t="s">
        <v>5335</v>
      </c>
      <c r="G3564" t="s">
        <v>2077</v>
      </c>
      <c r="H3564" t="s">
        <v>3644</v>
      </c>
      <c r="I3564" s="134" t="s">
        <v>5322</v>
      </c>
      <c r="J3564" t="s">
        <v>1219</v>
      </c>
      <c r="K3564" t="s">
        <v>5883</v>
      </c>
      <c r="L3564">
        <v>2513</v>
      </c>
      <c r="P3564">
        <v>8</v>
      </c>
      <c r="Q3564">
        <v>130</v>
      </c>
      <c r="R3564">
        <v>1040</v>
      </c>
      <c r="S3564">
        <f>IFERROR(_xlfn.XLOOKUP(tbl_Facturas[[#This Row],[Key_Fact]],tbl_Manifiestos[Key_Manif],tbl_Manifiestos[Pagado a Broker],0),0)</f>
        <v>0</v>
      </c>
      <c r="T3564">
        <v>2589548.7199999942</v>
      </c>
    </row>
    <row r="3565" spans="1:20" x14ac:dyDescent="0.25">
      <c r="A3565" t="s">
        <v>5844</v>
      </c>
      <c r="B3565" t="str">
        <f>tbl_Facturas[[#This Row],[Factura]] &amp; "|" &amp; tbl_Facturas[[#This Row],[Proyecto OK]] &amp; "|" &amp; TEXT(tbl_Facturas[[#This Row],[Horas o Viaje]],"0.00") &amp; "|" &amp; TEXT(tbl_Facturas[[#This Row],[Costo unitario]],"0.00")</f>
        <v>2723|Berry Project|9.00|130.00</v>
      </c>
      <c r="C3565">
        <v>2723</v>
      </c>
      <c r="D3565">
        <v>1</v>
      </c>
      <c r="E3565" t="s">
        <v>5335</v>
      </c>
      <c r="G3565" t="s">
        <v>1220</v>
      </c>
      <c r="H3565" t="s">
        <v>3645</v>
      </c>
      <c r="I3565" s="134" t="s">
        <v>5322</v>
      </c>
      <c r="J3565" t="s">
        <v>1219</v>
      </c>
      <c r="K3565" t="s">
        <v>5883</v>
      </c>
      <c r="L3565">
        <v>2513</v>
      </c>
      <c r="P3565">
        <v>9</v>
      </c>
      <c r="Q3565">
        <v>130</v>
      </c>
      <c r="R3565">
        <v>1170</v>
      </c>
      <c r="S3565">
        <f>IFERROR(_xlfn.XLOOKUP(tbl_Facturas[[#This Row],[Key_Fact]],tbl_Manifiestos[Key_Manif],tbl_Manifiestos[Pagado a Broker],0),0)</f>
        <v>1088.1000000000001</v>
      </c>
      <c r="T3565">
        <v>2590718.7199999942</v>
      </c>
    </row>
    <row r="3566" spans="1:20" x14ac:dyDescent="0.25">
      <c r="A3566" t="s">
        <v>5844</v>
      </c>
      <c r="B3566" t="str">
        <f>tbl_Facturas[[#This Row],[Factura]] &amp; "|" &amp; tbl_Facturas[[#This Row],[Proyecto OK]] &amp; "|" &amp; TEXT(tbl_Facturas[[#This Row],[Horas o Viaje]],"0.00") &amp; "|" &amp; TEXT(tbl_Facturas[[#This Row],[Costo unitario]],"0.00")</f>
        <v>2723|Berry Project|10.00|130.00</v>
      </c>
      <c r="C3566">
        <v>2723</v>
      </c>
      <c r="D3566">
        <v>356</v>
      </c>
      <c r="E3566" t="s">
        <v>27</v>
      </c>
      <c r="G3566" t="s">
        <v>122</v>
      </c>
      <c r="H3566" t="s">
        <v>3646</v>
      </c>
      <c r="I3566" s="134" t="s">
        <v>5322</v>
      </c>
      <c r="J3566" t="s">
        <v>1219</v>
      </c>
      <c r="K3566" t="s">
        <v>5883</v>
      </c>
      <c r="L3566">
        <v>2513</v>
      </c>
      <c r="P3566">
        <v>10</v>
      </c>
      <c r="Q3566">
        <v>130</v>
      </c>
      <c r="R3566">
        <v>1300</v>
      </c>
      <c r="S3566">
        <f>IFERROR(_xlfn.XLOOKUP(tbl_Facturas[[#This Row],[Key_Fact]],tbl_Manifiestos[Key_Manif],tbl_Manifiestos[Pagado a Broker],0),0)</f>
        <v>1209</v>
      </c>
      <c r="T3566">
        <v>2592018.7199999942</v>
      </c>
    </row>
    <row r="3567" spans="1:20" x14ac:dyDescent="0.25">
      <c r="A3567" t="s">
        <v>5844</v>
      </c>
      <c r="B3567" t="str">
        <f>tbl_Facturas[[#This Row],[Factura]] &amp; "|" &amp; tbl_Facturas[[#This Row],[Proyecto OK]] &amp; "|" &amp; TEXT(tbl_Facturas[[#This Row],[Horas o Viaje]],"0.00") &amp; "|" &amp; TEXT(tbl_Facturas[[#This Row],[Costo unitario]],"0.00")</f>
        <v>2723|Berry Project|11.00|130.00</v>
      </c>
      <c r="C3567">
        <v>2723</v>
      </c>
      <c r="D3567">
        <v>58</v>
      </c>
      <c r="E3567" t="s">
        <v>12</v>
      </c>
      <c r="G3567" t="s">
        <v>539</v>
      </c>
      <c r="H3567" t="s">
        <v>3647</v>
      </c>
      <c r="I3567" s="134" t="s">
        <v>5322</v>
      </c>
      <c r="J3567" t="s">
        <v>1219</v>
      </c>
      <c r="K3567" t="s">
        <v>5883</v>
      </c>
      <c r="L3567">
        <v>2513</v>
      </c>
      <c r="P3567">
        <v>11</v>
      </c>
      <c r="Q3567">
        <v>130</v>
      </c>
      <c r="R3567">
        <v>1430</v>
      </c>
      <c r="S3567">
        <f>IFERROR(_xlfn.XLOOKUP(tbl_Facturas[[#This Row],[Key_Fact]],tbl_Manifiestos[Key_Manif],tbl_Manifiestos[Pagado a Broker],0),0)</f>
        <v>1329.9</v>
      </c>
      <c r="T3567">
        <v>2593448.7199999942</v>
      </c>
    </row>
    <row r="3568" spans="1:20" x14ac:dyDescent="0.25">
      <c r="A3568" t="s">
        <v>5844</v>
      </c>
      <c r="B3568" t="str">
        <f>tbl_Facturas[[#This Row],[Factura]] &amp; "|" &amp; tbl_Facturas[[#This Row],[Proyecto OK]] &amp; "|" &amp; TEXT(tbl_Facturas[[#This Row],[Horas o Viaje]],"0.00") &amp; "|" &amp; TEXT(tbl_Facturas[[#This Row],[Costo unitario]],"0.00")</f>
        <v>2723|Berry Project|10.00|130.00</v>
      </c>
      <c r="C3568">
        <v>2723</v>
      </c>
      <c r="D3568">
        <v>11</v>
      </c>
      <c r="E3568" t="s">
        <v>12</v>
      </c>
      <c r="G3568" t="s">
        <v>13</v>
      </c>
      <c r="H3568" t="s">
        <v>3648</v>
      </c>
      <c r="I3568" s="134" t="s">
        <v>5322</v>
      </c>
      <c r="J3568" t="s">
        <v>1219</v>
      </c>
      <c r="K3568" t="s">
        <v>5883</v>
      </c>
      <c r="L3568">
        <v>2513</v>
      </c>
      <c r="P3568">
        <v>10</v>
      </c>
      <c r="Q3568">
        <v>130</v>
      </c>
      <c r="R3568">
        <v>1300</v>
      </c>
      <c r="S3568">
        <f>IFERROR(_xlfn.XLOOKUP(tbl_Facturas[[#This Row],[Key_Fact]],tbl_Manifiestos[Key_Manif],tbl_Manifiestos[Pagado a Broker],0),0)</f>
        <v>1209</v>
      </c>
      <c r="T3568">
        <v>2594748.7199999942</v>
      </c>
    </row>
    <row r="3569" spans="1:20" x14ac:dyDescent="0.25">
      <c r="A3569" t="s">
        <v>5844</v>
      </c>
      <c r="B3569" t="str">
        <f>tbl_Facturas[[#This Row],[Factura]] &amp; "|" &amp; tbl_Facturas[[#This Row],[Proyecto OK]] &amp; "|" &amp; TEXT(tbl_Facturas[[#This Row],[Horas o Viaje]],"0.00") &amp; "|" &amp; TEXT(tbl_Facturas[[#This Row],[Costo unitario]],"0.00")</f>
        <v>2723|Berry Project|2.00|420.00</v>
      </c>
      <c r="C3569">
        <v>2723</v>
      </c>
      <c r="D3569">
        <v>58</v>
      </c>
      <c r="E3569" t="s">
        <v>12</v>
      </c>
      <c r="G3569" t="s">
        <v>539</v>
      </c>
      <c r="H3569" t="s">
        <v>3649</v>
      </c>
      <c r="I3569" s="134" t="s">
        <v>5322</v>
      </c>
      <c r="J3569" t="s">
        <v>1219</v>
      </c>
      <c r="K3569" t="s">
        <v>5883</v>
      </c>
      <c r="L3569">
        <v>2513</v>
      </c>
      <c r="M3569" t="s">
        <v>622</v>
      </c>
      <c r="P3569">
        <v>2</v>
      </c>
      <c r="Q3569">
        <v>420</v>
      </c>
      <c r="R3569">
        <v>840</v>
      </c>
      <c r="S3569">
        <f>IFERROR(_xlfn.XLOOKUP(tbl_Facturas[[#This Row],[Key_Fact]],tbl_Manifiestos[Key_Manif],tbl_Manifiestos[Pagado a Broker],0),0)</f>
        <v>781.2</v>
      </c>
      <c r="T3569">
        <v>2595588.7199999942</v>
      </c>
    </row>
    <row r="3570" spans="1:20" x14ac:dyDescent="0.25">
      <c r="A3570" t="s">
        <v>5844</v>
      </c>
      <c r="B3570" t="str">
        <f>tbl_Facturas[[#This Row],[Factura]] &amp; "|" &amp; tbl_Facturas[[#This Row],[Proyecto OK]] &amp; "|" &amp; TEXT(tbl_Facturas[[#This Row],[Horas o Viaje]],"0.00") &amp; "|" &amp; TEXT(tbl_Facturas[[#This Row],[Costo unitario]],"0.00")</f>
        <v>2723|Berry Project|1.00|420.00</v>
      </c>
      <c r="C3570">
        <v>2723</v>
      </c>
      <c r="D3570">
        <v>58</v>
      </c>
      <c r="E3570" t="s">
        <v>12</v>
      </c>
      <c r="G3570" t="s">
        <v>13</v>
      </c>
      <c r="H3570" t="s">
        <v>3651</v>
      </c>
      <c r="I3570" s="134" t="s">
        <v>5322</v>
      </c>
      <c r="J3570" t="s">
        <v>1219</v>
      </c>
      <c r="K3570" t="s">
        <v>5883</v>
      </c>
      <c r="L3570">
        <v>2513</v>
      </c>
      <c r="M3570" t="s">
        <v>622</v>
      </c>
      <c r="P3570">
        <v>1</v>
      </c>
      <c r="Q3570">
        <v>420</v>
      </c>
      <c r="R3570">
        <v>420</v>
      </c>
      <c r="S3570">
        <f>IFERROR(_xlfn.XLOOKUP(tbl_Facturas[[#This Row],[Key_Fact]],tbl_Manifiestos[Key_Manif],tbl_Manifiestos[Pagado a Broker],0),0)</f>
        <v>390.6</v>
      </c>
      <c r="T3570">
        <v>2596203.7199999942</v>
      </c>
    </row>
    <row r="3571" spans="1:20" x14ac:dyDescent="0.25">
      <c r="A3571" t="s">
        <v>5844</v>
      </c>
      <c r="B3571" t="str">
        <f>tbl_Facturas[[#This Row],[Factura]] &amp; "|" &amp; tbl_Facturas[[#This Row],[Proyecto OK]] &amp; "|" &amp; TEXT(tbl_Facturas[[#This Row],[Horas o Viaje]],"0.00") &amp; "|" &amp; TEXT(tbl_Facturas[[#This Row],[Costo unitario]],"0.00")</f>
        <v>2723|Berry Project|1.00|420.00</v>
      </c>
      <c r="C3571">
        <v>2723</v>
      </c>
      <c r="D3571">
        <v>11</v>
      </c>
      <c r="E3571" t="s">
        <v>12</v>
      </c>
      <c r="G3571" t="s">
        <v>13</v>
      </c>
      <c r="H3571" t="s">
        <v>3652</v>
      </c>
      <c r="I3571" s="134" t="s">
        <v>5322</v>
      </c>
      <c r="J3571" t="s">
        <v>1219</v>
      </c>
      <c r="K3571" t="s">
        <v>5883</v>
      </c>
      <c r="L3571">
        <v>2513</v>
      </c>
      <c r="M3571" t="s">
        <v>622</v>
      </c>
      <c r="P3571">
        <v>1</v>
      </c>
      <c r="Q3571">
        <v>420</v>
      </c>
      <c r="R3571">
        <v>420</v>
      </c>
      <c r="S3571">
        <f>IFERROR(_xlfn.XLOOKUP(tbl_Facturas[[#This Row],[Key_Fact]],tbl_Manifiestos[Key_Manif],tbl_Manifiestos[Pagado a Broker],0),0)</f>
        <v>390.6</v>
      </c>
      <c r="T3571">
        <v>2596623.7199999942</v>
      </c>
    </row>
    <row r="3572" spans="1:20" x14ac:dyDescent="0.25">
      <c r="A3572" t="s">
        <v>5844</v>
      </c>
      <c r="B3572" t="str">
        <f>tbl_Facturas[[#This Row],[Factura]] &amp; "|" &amp; tbl_Facturas[[#This Row],[Proyecto OK]] &amp; "|" &amp; TEXT(tbl_Facturas[[#This Row],[Horas o Viaje]],"0.00") &amp; "|" &amp; TEXT(tbl_Facturas[[#This Row],[Costo unitario]],"0.00")</f>
        <v>2723|Berry Project|2.00|130.00</v>
      </c>
      <c r="C3572">
        <v>2723</v>
      </c>
      <c r="D3572">
        <v>11</v>
      </c>
      <c r="E3572" t="s">
        <v>2195</v>
      </c>
      <c r="G3572" t="s">
        <v>2077</v>
      </c>
      <c r="H3572" t="s">
        <v>3653</v>
      </c>
      <c r="I3572" s="134" t="s">
        <v>5322</v>
      </c>
      <c r="J3572" t="s">
        <v>1219</v>
      </c>
      <c r="K3572" t="s">
        <v>5883</v>
      </c>
      <c r="L3572">
        <v>2513</v>
      </c>
      <c r="P3572">
        <v>2</v>
      </c>
      <c r="Q3572">
        <v>130</v>
      </c>
      <c r="R3572">
        <v>260</v>
      </c>
      <c r="S3572">
        <f>IFERROR(_xlfn.XLOOKUP(tbl_Facturas[[#This Row],[Key_Fact]],tbl_Manifiestos[Key_Manif],tbl_Manifiestos[Pagado a Broker],0),0)</f>
        <v>0</v>
      </c>
      <c r="T3572">
        <v>2596883.7199999942</v>
      </c>
    </row>
    <row r="3573" spans="1:20" x14ac:dyDescent="0.25">
      <c r="A3573" t="s">
        <v>5844</v>
      </c>
      <c r="B3573" t="str">
        <f>tbl_Facturas[[#This Row],[Factura]] &amp; "|" &amp; tbl_Facturas[[#This Row],[Proyecto OK]] &amp; "|" &amp; TEXT(tbl_Facturas[[#This Row],[Horas o Viaje]],"0.00") &amp; "|" &amp; TEXT(tbl_Facturas[[#This Row],[Costo unitario]],"0.00")</f>
        <v>2723|Berry Project|1.00|420.00</v>
      </c>
      <c r="C3573">
        <v>2723</v>
      </c>
      <c r="D3573">
        <v>15</v>
      </c>
      <c r="E3573" t="s">
        <v>2195</v>
      </c>
      <c r="G3573" t="s">
        <v>2077</v>
      </c>
      <c r="H3573" t="s">
        <v>3654</v>
      </c>
      <c r="I3573" s="134" t="s">
        <v>5322</v>
      </c>
      <c r="J3573" t="s">
        <v>1219</v>
      </c>
      <c r="K3573" t="s">
        <v>5883</v>
      </c>
      <c r="L3573">
        <v>2513</v>
      </c>
      <c r="M3573" t="s">
        <v>622</v>
      </c>
      <c r="P3573">
        <v>1</v>
      </c>
      <c r="Q3573">
        <v>420</v>
      </c>
      <c r="R3573">
        <v>420</v>
      </c>
      <c r="S3573">
        <f>IFERROR(_xlfn.XLOOKUP(tbl_Facturas[[#This Row],[Key_Fact]],tbl_Manifiestos[Key_Manif],tbl_Manifiestos[Pagado a Broker],0),0)</f>
        <v>390.6</v>
      </c>
      <c r="T3573">
        <v>2597303.7199999942</v>
      </c>
    </row>
    <row r="3574" spans="1:20" x14ac:dyDescent="0.25">
      <c r="A3574" t="s">
        <v>5844</v>
      </c>
      <c r="B3574" t="str">
        <f>tbl_Facturas[[#This Row],[Factura]] &amp; "|" &amp; tbl_Facturas[[#This Row],[Proyecto OK]] &amp; "|" &amp; TEXT(tbl_Facturas[[#This Row],[Horas o Viaje]],"0.00") &amp; "|" &amp; TEXT(tbl_Facturas[[#This Row],[Costo unitario]],"0.00")</f>
        <v>2723|Berry Project|1.00|420.00</v>
      </c>
      <c r="C3574">
        <v>2723</v>
      </c>
      <c r="D3574">
        <v>15</v>
      </c>
      <c r="E3574" t="s">
        <v>5305</v>
      </c>
      <c r="G3574" t="s">
        <v>1291</v>
      </c>
      <c r="H3574" t="s">
        <v>3655</v>
      </c>
      <c r="I3574" s="134" t="s">
        <v>5322</v>
      </c>
      <c r="J3574" t="s">
        <v>1219</v>
      </c>
      <c r="K3574" t="s">
        <v>5883</v>
      </c>
      <c r="L3574">
        <v>2513</v>
      </c>
      <c r="M3574" t="s">
        <v>622</v>
      </c>
      <c r="P3574">
        <v>1</v>
      </c>
      <c r="Q3574">
        <v>420</v>
      </c>
      <c r="R3574">
        <v>420</v>
      </c>
      <c r="S3574">
        <f>IFERROR(_xlfn.XLOOKUP(tbl_Facturas[[#This Row],[Key_Fact]],tbl_Manifiestos[Key_Manif],tbl_Manifiestos[Pagado a Broker],0),0)</f>
        <v>390.6</v>
      </c>
      <c r="T3574">
        <v>2597723.7199999942</v>
      </c>
    </row>
    <row r="3575" spans="1:20" x14ac:dyDescent="0.25">
      <c r="A3575" t="s">
        <v>5844</v>
      </c>
      <c r="B3575" t="str">
        <f>tbl_Facturas[[#This Row],[Factura]] &amp; "|" &amp; tbl_Facturas[[#This Row],[Proyecto OK]] &amp; "|" &amp; TEXT(tbl_Facturas[[#This Row],[Horas o Viaje]],"0.00") &amp; "|" &amp; TEXT(tbl_Facturas[[#This Row],[Costo unitario]],"0.00")</f>
        <v>2723|Berry Project|1.00|420.00</v>
      </c>
      <c r="C3575">
        <v>2723</v>
      </c>
      <c r="D3575">
        <v>606</v>
      </c>
      <c r="E3575" t="s">
        <v>5305</v>
      </c>
      <c r="G3575" t="s">
        <v>1291</v>
      </c>
      <c r="H3575" t="s">
        <v>3656</v>
      </c>
      <c r="I3575" s="134" t="s">
        <v>5322</v>
      </c>
      <c r="J3575" t="s">
        <v>1219</v>
      </c>
      <c r="K3575" t="s">
        <v>5883</v>
      </c>
      <c r="L3575">
        <v>2513</v>
      </c>
      <c r="M3575" t="s">
        <v>622</v>
      </c>
      <c r="P3575">
        <v>1</v>
      </c>
      <c r="Q3575">
        <v>420</v>
      </c>
      <c r="R3575">
        <v>420</v>
      </c>
      <c r="S3575">
        <f>IFERROR(_xlfn.XLOOKUP(tbl_Facturas[[#This Row],[Key_Fact]],tbl_Manifiestos[Key_Manif],tbl_Manifiestos[Pagado a Broker],0),0)</f>
        <v>390.6</v>
      </c>
      <c r="T3575">
        <v>2598306.2199999942</v>
      </c>
    </row>
    <row r="3576" spans="1:20" x14ac:dyDescent="0.25">
      <c r="A3576" t="s">
        <v>5844</v>
      </c>
      <c r="B3576" t="str">
        <f>tbl_Facturas[[#This Row],[Factura]] &amp; "|" &amp; tbl_Facturas[[#This Row],[Proyecto OK]] &amp; "|" &amp; TEXT(tbl_Facturas[[#This Row],[Horas o Viaje]],"0.00") &amp; "|" &amp; TEXT(tbl_Facturas[[#This Row],[Costo unitario]],"0.00")</f>
        <v>2723|Berry Project|2.00|420.00</v>
      </c>
      <c r="C3576">
        <v>2723</v>
      </c>
      <c r="D3576">
        <v>606</v>
      </c>
      <c r="E3576" t="s">
        <v>12</v>
      </c>
      <c r="G3576" t="s">
        <v>539</v>
      </c>
      <c r="H3576" t="s">
        <v>3658</v>
      </c>
      <c r="I3576" s="134" t="s">
        <v>5322</v>
      </c>
      <c r="J3576" t="s">
        <v>1219</v>
      </c>
      <c r="K3576" t="s">
        <v>5883</v>
      </c>
      <c r="L3576">
        <v>2513</v>
      </c>
      <c r="M3576" t="s">
        <v>622</v>
      </c>
      <c r="P3576">
        <v>2</v>
      </c>
      <c r="Q3576">
        <v>420</v>
      </c>
      <c r="R3576">
        <v>840</v>
      </c>
      <c r="S3576">
        <f>IFERROR(_xlfn.XLOOKUP(tbl_Facturas[[#This Row],[Key_Fact]],tbl_Manifiestos[Key_Manif],tbl_Manifiestos[Pagado a Broker],0),0)</f>
        <v>781.2</v>
      </c>
      <c r="T3576">
        <v>2599373.7199999942</v>
      </c>
    </row>
    <row r="3577" spans="1:20" x14ac:dyDescent="0.25">
      <c r="A3577" t="s">
        <v>5844</v>
      </c>
      <c r="B3577" t="str">
        <f>tbl_Facturas[[#This Row],[Factura]] &amp; "|" &amp; tbl_Facturas[[#This Row],[Proyecto OK]] &amp; "|" &amp; TEXT(tbl_Facturas[[#This Row],[Horas o Viaje]],"0.00") &amp; "|" &amp; TEXT(tbl_Facturas[[#This Row],[Costo unitario]],"0.00")</f>
        <v>2723|Berry Project|1.00|420.00</v>
      </c>
      <c r="C3577">
        <v>2723</v>
      </c>
      <c r="D3577">
        <v>606</v>
      </c>
      <c r="E3577" t="s">
        <v>1264</v>
      </c>
      <c r="G3577" t="s">
        <v>2614</v>
      </c>
      <c r="H3577" t="s">
        <v>3659</v>
      </c>
      <c r="I3577" s="134" t="s">
        <v>5322</v>
      </c>
      <c r="J3577" t="s">
        <v>1219</v>
      </c>
      <c r="K3577" t="s">
        <v>5883</v>
      </c>
      <c r="L3577">
        <v>2513</v>
      </c>
      <c r="M3577" t="s">
        <v>622</v>
      </c>
      <c r="P3577">
        <v>1</v>
      </c>
      <c r="Q3577">
        <v>420</v>
      </c>
      <c r="R3577">
        <v>420</v>
      </c>
      <c r="S3577">
        <f>IFERROR(_xlfn.XLOOKUP(tbl_Facturas[[#This Row],[Key_Fact]],tbl_Manifiestos[Key_Manif],tbl_Manifiestos[Pagado a Broker],0),0)</f>
        <v>390.6</v>
      </c>
      <c r="T3577">
        <v>2599793.7199999942</v>
      </c>
    </row>
    <row r="3578" spans="1:20" x14ac:dyDescent="0.25">
      <c r="A3578" t="s">
        <v>5844</v>
      </c>
      <c r="B3578" t="str">
        <f>tbl_Facturas[[#This Row],[Factura]] &amp; "|" &amp; tbl_Facturas[[#This Row],[Proyecto OK]] &amp; "|" &amp; TEXT(tbl_Facturas[[#This Row],[Horas o Viaje]],"0.00") &amp; "|" &amp; TEXT(tbl_Facturas[[#This Row],[Costo unitario]],"0.00")</f>
        <v>2723|Berry Project|1.00|420.00</v>
      </c>
      <c r="C3578">
        <v>2723</v>
      </c>
      <c r="D3578">
        <v>606</v>
      </c>
      <c r="E3578" t="s">
        <v>12</v>
      </c>
      <c r="G3578" t="s">
        <v>13</v>
      </c>
      <c r="H3578" t="s">
        <v>3660</v>
      </c>
      <c r="I3578" s="134" t="s">
        <v>5322</v>
      </c>
      <c r="J3578" t="s">
        <v>1219</v>
      </c>
      <c r="K3578" t="s">
        <v>5883</v>
      </c>
      <c r="L3578">
        <v>2513</v>
      </c>
      <c r="M3578" t="s">
        <v>622</v>
      </c>
      <c r="P3578">
        <v>1</v>
      </c>
      <c r="Q3578">
        <v>420</v>
      </c>
      <c r="R3578">
        <v>420</v>
      </c>
      <c r="S3578">
        <f>IFERROR(_xlfn.XLOOKUP(tbl_Facturas[[#This Row],[Key_Fact]],tbl_Manifiestos[Key_Manif],tbl_Manifiestos[Pagado a Broker],0),0)</f>
        <v>390.6</v>
      </c>
      <c r="T3578">
        <v>2600213.7199999942</v>
      </c>
    </row>
    <row r="3579" spans="1:20" x14ac:dyDescent="0.25">
      <c r="A3579" t="s">
        <v>5844</v>
      </c>
      <c r="B3579" t="str">
        <f>tbl_Facturas[[#This Row],[Factura]] &amp; "|" &amp; tbl_Facturas[[#This Row],[Proyecto OK]] &amp; "|" &amp; TEXT(tbl_Facturas[[#This Row],[Horas o Viaje]],"0.00") &amp; "|" &amp; TEXT(tbl_Facturas[[#This Row],[Costo unitario]],"0.00")</f>
        <v>2723|Berry Project|1.00|420.00</v>
      </c>
      <c r="C3579">
        <v>2723</v>
      </c>
      <c r="D3579">
        <v>58</v>
      </c>
      <c r="E3579" t="s">
        <v>12</v>
      </c>
      <c r="G3579" t="s">
        <v>13</v>
      </c>
      <c r="H3579" t="s">
        <v>3661</v>
      </c>
      <c r="I3579" s="134" t="s">
        <v>5322</v>
      </c>
      <c r="J3579" t="s">
        <v>1219</v>
      </c>
      <c r="K3579" t="s">
        <v>5883</v>
      </c>
      <c r="L3579">
        <v>2513</v>
      </c>
      <c r="M3579" t="s">
        <v>622</v>
      </c>
      <c r="P3579">
        <v>1</v>
      </c>
      <c r="Q3579">
        <v>420</v>
      </c>
      <c r="R3579">
        <v>420</v>
      </c>
      <c r="S3579">
        <f>IFERROR(_xlfn.XLOOKUP(tbl_Facturas[[#This Row],[Key_Fact]],tbl_Manifiestos[Key_Manif],tbl_Manifiestos[Pagado a Broker],0),0)</f>
        <v>390.6</v>
      </c>
      <c r="T3579">
        <v>2600633.7199999942</v>
      </c>
    </row>
    <row r="3580" spans="1:20" x14ac:dyDescent="0.25">
      <c r="A3580" t="s">
        <v>5844</v>
      </c>
      <c r="B3580" t="str">
        <f>tbl_Facturas[[#This Row],[Factura]] &amp; "|" &amp; tbl_Facturas[[#This Row],[Proyecto OK]] &amp; "|" &amp; TEXT(tbl_Facturas[[#This Row],[Horas o Viaje]],"0.00") &amp; "|" &amp; TEXT(tbl_Facturas[[#This Row],[Costo unitario]],"0.00")</f>
        <v>2723|Berry Project|1.00|420.00</v>
      </c>
      <c r="C3580">
        <v>2723</v>
      </c>
      <c r="D3580">
        <v>58</v>
      </c>
      <c r="E3580" t="s">
        <v>12</v>
      </c>
      <c r="G3580" t="s">
        <v>13</v>
      </c>
      <c r="H3580" t="s">
        <v>3662</v>
      </c>
      <c r="I3580" s="134" t="s">
        <v>5322</v>
      </c>
      <c r="J3580" t="s">
        <v>1219</v>
      </c>
      <c r="K3580" t="s">
        <v>5883</v>
      </c>
      <c r="L3580">
        <v>2513</v>
      </c>
      <c r="M3580" t="s">
        <v>622</v>
      </c>
      <c r="P3580">
        <v>1</v>
      </c>
      <c r="Q3580">
        <v>420</v>
      </c>
      <c r="R3580">
        <v>420</v>
      </c>
      <c r="S3580">
        <f>IFERROR(_xlfn.XLOOKUP(tbl_Facturas[[#This Row],[Key_Fact]],tbl_Manifiestos[Key_Manif],tbl_Manifiestos[Pagado a Broker],0),0)</f>
        <v>390.6</v>
      </c>
      <c r="T3580">
        <v>2601053.7199999942</v>
      </c>
    </row>
    <row r="3581" spans="1:20" x14ac:dyDescent="0.25">
      <c r="A3581" t="s">
        <v>5844</v>
      </c>
      <c r="B3581" t="str">
        <f>tbl_Facturas[[#This Row],[Factura]] &amp; "|" &amp; tbl_Facturas[[#This Row],[Proyecto OK]] &amp; "|" &amp; TEXT(tbl_Facturas[[#This Row],[Horas o Viaje]],"0.00") &amp; "|" &amp; TEXT(tbl_Facturas[[#This Row],[Costo unitario]],"0.00")</f>
        <v>2723|Berry Project|1.00|420.00</v>
      </c>
      <c r="C3581">
        <v>2723</v>
      </c>
      <c r="D3581">
        <v>7</v>
      </c>
      <c r="E3581" t="s">
        <v>12</v>
      </c>
      <c r="G3581" t="s">
        <v>13</v>
      </c>
      <c r="H3581" t="s">
        <v>3663</v>
      </c>
      <c r="I3581" s="134" t="s">
        <v>5322</v>
      </c>
      <c r="J3581" t="s">
        <v>1219</v>
      </c>
      <c r="K3581" t="s">
        <v>5883</v>
      </c>
      <c r="L3581">
        <v>2513</v>
      </c>
      <c r="M3581" t="s">
        <v>622</v>
      </c>
      <c r="P3581">
        <v>1</v>
      </c>
      <c r="Q3581">
        <v>420</v>
      </c>
      <c r="R3581">
        <v>420</v>
      </c>
      <c r="S3581">
        <f>IFERROR(_xlfn.XLOOKUP(tbl_Facturas[[#This Row],[Key_Fact]],tbl_Manifiestos[Key_Manif],tbl_Manifiestos[Pagado a Broker],0),0)</f>
        <v>390.6</v>
      </c>
      <c r="T3581">
        <v>2601473.7199999942</v>
      </c>
    </row>
    <row r="3582" spans="1:20" x14ac:dyDescent="0.25">
      <c r="A3582" t="s">
        <v>5844</v>
      </c>
      <c r="B3582" t="str">
        <f>tbl_Facturas[[#This Row],[Factura]] &amp; "|" &amp; tbl_Facturas[[#This Row],[Proyecto OK]] &amp; "|" &amp; TEXT(tbl_Facturas[[#This Row],[Horas o Viaje]],"0.00") &amp; "|" &amp; TEXT(tbl_Facturas[[#This Row],[Costo unitario]],"0.00")</f>
        <v>2723|Berry Project|9.50|130.00</v>
      </c>
      <c r="C3582">
        <v>2723</v>
      </c>
      <c r="D3582">
        <v>11</v>
      </c>
      <c r="E3582" t="s">
        <v>1264</v>
      </c>
      <c r="G3582" t="s">
        <v>2453</v>
      </c>
      <c r="H3582" t="s">
        <v>3664</v>
      </c>
      <c r="I3582" s="134" t="s">
        <v>5322</v>
      </c>
      <c r="J3582" t="s">
        <v>1219</v>
      </c>
      <c r="K3582" t="s">
        <v>5883</v>
      </c>
      <c r="L3582">
        <v>2513</v>
      </c>
      <c r="P3582">
        <v>9.5</v>
      </c>
      <c r="Q3582">
        <v>130</v>
      </c>
      <c r="R3582">
        <v>1235</v>
      </c>
      <c r="S3582">
        <f>IFERROR(_xlfn.XLOOKUP(tbl_Facturas[[#This Row],[Key_Fact]],tbl_Manifiestos[Key_Manif],tbl_Manifiestos[Pagado a Broker],0),0)</f>
        <v>0</v>
      </c>
      <c r="T3582">
        <v>2602708.7199999942</v>
      </c>
    </row>
    <row r="3583" spans="1:20" x14ac:dyDescent="0.25">
      <c r="A3583" t="s">
        <v>5844</v>
      </c>
      <c r="B3583" t="str">
        <f>tbl_Facturas[[#This Row],[Factura]] &amp; "|" &amp; tbl_Facturas[[#This Row],[Proyecto OK]] &amp; "|" &amp; TEXT(tbl_Facturas[[#This Row],[Horas o Viaje]],"0.00") &amp; "|" &amp; TEXT(tbl_Facturas[[#This Row],[Costo unitario]],"0.00")</f>
        <v>2723|Berry Project|8.00|130.00</v>
      </c>
      <c r="C3583">
        <v>2723</v>
      </c>
      <c r="D3583">
        <v>11</v>
      </c>
      <c r="E3583" t="s">
        <v>5309</v>
      </c>
      <c r="G3583" t="s">
        <v>1235</v>
      </c>
      <c r="H3583" t="s">
        <v>3665</v>
      </c>
      <c r="I3583" s="134" t="s">
        <v>5322</v>
      </c>
      <c r="J3583" t="s">
        <v>1219</v>
      </c>
      <c r="K3583" t="s">
        <v>5883</v>
      </c>
      <c r="L3583">
        <v>2513</v>
      </c>
      <c r="P3583">
        <v>8</v>
      </c>
      <c r="Q3583">
        <v>130</v>
      </c>
      <c r="R3583">
        <v>1040</v>
      </c>
      <c r="S3583">
        <f>IFERROR(_xlfn.XLOOKUP(tbl_Facturas[[#This Row],[Key_Fact]],tbl_Manifiestos[Key_Manif],tbl_Manifiestos[Pagado a Broker],0),0)</f>
        <v>0</v>
      </c>
      <c r="T3583">
        <v>2603748.7199999942</v>
      </c>
    </row>
    <row r="3584" spans="1:20" x14ac:dyDescent="0.25">
      <c r="A3584" t="s">
        <v>5844</v>
      </c>
      <c r="B3584" t="str">
        <f>tbl_Facturas[[#This Row],[Factura]] &amp; "|" &amp; tbl_Facturas[[#This Row],[Proyecto OK]] &amp; "|" &amp; TEXT(tbl_Facturas[[#This Row],[Horas o Viaje]],"0.00") &amp; "|" &amp; TEXT(tbl_Facturas[[#This Row],[Costo unitario]],"0.00")</f>
        <v>2723|Berry Project|1.00|420.00</v>
      </c>
      <c r="C3584">
        <v>2723</v>
      </c>
      <c r="D3584">
        <v>11</v>
      </c>
      <c r="E3584" t="s">
        <v>5309</v>
      </c>
      <c r="G3584" t="s">
        <v>1235</v>
      </c>
      <c r="H3584" t="s">
        <v>3666</v>
      </c>
      <c r="I3584" s="134" t="s">
        <v>5322</v>
      </c>
      <c r="J3584" t="s">
        <v>1219</v>
      </c>
      <c r="K3584" t="s">
        <v>5883</v>
      </c>
      <c r="L3584">
        <v>2513</v>
      </c>
      <c r="M3584" t="s">
        <v>622</v>
      </c>
      <c r="P3584">
        <v>1</v>
      </c>
      <c r="Q3584">
        <v>420</v>
      </c>
      <c r="R3584">
        <v>420</v>
      </c>
      <c r="S3584">
        <f>IFERROR(_xlfn.XLOOKUP(tbl_Facturas[[#This Row],[Key_Fact]],tbl_Manifiestos[Key_Manif],tbl_Manifiestos[Pagado a Broker],0),0)</f>
        <v>390.6</v>
      </c>
      <c r="T3584">
        <v>2604168.7199999942</v>
      </c>
    </row>
    <row r="3585" spans="1:20" x14ac:dyDescent="0.25">
      <c r="A3585" t="s">
        <v>5844</v>
      </c>
      <c r="B3585" t="str">
        <f>tbl_Facturas[[#This Row],[Factura]] &amp; "|" &amp; tbl_Facturas[[#This Row],[Proyecto OK]] &amp; "|" &amp; TEXT(tbl_Facturas[[#This Row],[Horas o Viaje]],"0.00") &amp; "|" &amp; TEXT(tbl_Facturas[[#This Row],[Costo unitario]],"0.00")</f>
        <v>2723|Berry Project|3.00|130.00</v>
      </c>
      <c r="C3585">
        <v>2723</v>
      </c>
      <c r="D3585">
        <v>11</v>
      </c>
      <c r="E3585" t="s">
        <v>27</v>
      </c>
      <c r="G3585" t="s">
        <v>284</v>
      </c>
      <c r="H3585" t="s">
        <v>3667</v>
      </c>
      <c r="I3585" s="134" t="s">
        <v>5322</v>
      </c>
      <c r="J3585" t="s">
        <v>1219</v>
      </c>
      <c r="K3585" t="s">
        <v>5883</v>
      </c>
      <c r="L3585">
        <v>2513</v>
      </c>
      <c r="P3585">
        <v>3</v>
      </c>
      <c r="Q3585">
        <v>130</v>
      </c>
      <c r="R3585">
        <v>390</v>
      </c>
      <c r="S3585">
        <f>IFERROR(_xlfn.XLOOKUP(tbl_Facturas[[#This Row],[Key_Fact]],tbl_Manifiestos[Key_Manif],tbl_Manifiestos[Pagado a Broker],0),0)</f>
        <v>362.70000000000005</v>
      </c>
      <c r="T3585">
        <v>2604558.7199999942</v>
      </c>
    </row>
    <row r="3586" spans="1:20" x14ac:dyDescent="0.25">
      <c r="A3586" t="s">
        <v>5844</v>
      </c>
      <c r="B3586" t="str">
        <f>tbl_Facturas[[#This Row],[Factura]] &amp; "|" &amp; tbl_Facturas[[#This Row],[Proyecto OK]] &amp; "|" &amp; TEXT(tbl_Facturas[[#This Row],[Horas o Viaje]],"0.00") &amp; "|" &amp; TEXT(tbl_Facturas[[#This Row],[Costo unitario]],"0.00")</f>
        <v>2723|Berry Project|1.00|420.00</v>
      </c>
      <c r="C3586">
        <v>2723</v>
      </c>
      <c r="D3586">
        <v>302</v>
      </c>
      <c r="E3586" t="s">
        <v>27</v>
      </c>
      <c r="G3586" t="s">
        <v>284</v>
      </c>
      <c r="H3586" t="s">
        <v>3668</v>
      </c>
      <c r="I3586" s="134" t="s">
        <v>5322</v>
      </c>
      <c r="J3586" t="s">
        <v>1219</v>
      </c>
      <c r="K3586" t="s">
        <v>5883</v>
      </c>
      <c r="L3586">
        <v>2513</v>
      </c>
      <c r="M3586" t="s">
        <v>622</v>
      </c>
      <c r="P3586">
        <v>1</v>
      </c>
      <c r="Q3586">
        <v>420</v>
      </c>
      <c r="R3586">
        <v>420</v>
      </c>
      <c r="S3586">
        <f>IFERROR(_xlfn.XLOOKUP(tbl_Facturas[[#This Row],[Key_Fact]],tbl_Manifiestos[Key_Manif],tbl_Manifiestos[Pagado a Broker],0),0)</f>
        <v>390.6</v>
      </c>
      <c r="T3586">
        <v>2604978.7199999942</v>
      </c>
    </row>
    <row r="3587" spans="1:20" x14ac:dyDescent="0.25">
      <c r="A3587" t="s">
        <v>5844</v>
      </c>
      <c r="B3587" t="str">
        <f>tbl_Facturas[[#This Row],[Factura]] &amp; "|" &amp; tbl_Facturas[[#This Row],[Proyecto OK]] &amp; "|" &amp; TEXT(tbl_Facturas[[#This Row],[Horas o Viaje]],"0.00") &amp; "|" &amp; TEXT(tbl_Facturas[[#This Row],[Costo unitario]],"0.00")</f>
        <v>2723|Berry Project|1.00|420.00</v>
      </c>
      <c r="C3587">
        <v>2723</v>
      </c>
      <c r="D3587">
        <v>229</v>
      </c>
      <c r="E3587" t="s">
        <v>1264</v>
      </c>
      <c r="G3587" t="s">
        <v>2614</v>
      </c>
      <c r="H3587" t="s">
        <v>3669</v>
      </c>
      <c r="I3587" s="134" t="s">
        <v>5322</v>
      </c>
      <c r="J3587" t="s">
        <v>1219</v>
      </c>
      <c r="K3587" t="s">
        <v>5883</v>
      </c>
      <c r="L3587">
        <v>2513</v>
      </c>
      <c r="M3587" t="s">
        <v>622</v>
      </c>
      <c r="P3587">
        <v>1</v>
      </c>
      <c r="Q3587">
        <v>420</v>
      </c>
      <c r="R3587">
        <v>420</v>
      </c>
      <c r="S3587">
        <f>IFERROR(_xlfn.XLOOKUP(tbl_Facturas[[#This Row],[Key_Fact]],tbl_Manifiestos[Key_Manif],tbl_Manifiestos[Pagado a Broker],0),0)</f>
        <v>390.6</v>
      </c>
      <c r="T3587">
        <v>2605398.7199999942</v>
      </c>
    </row>
    <row r="3588" spans="1:20" x14ac:dyDescent="0.25">
      <c r="A3588" t="s">
        <v>5844</v>
      </c>
      <c r="B3588" t="str">
        <f>tbl_Facturas[[#This Row],[Factura]] &amp; "|" &amp; tbl_Facturas[[#This Row],[Proyecto OK]] &amp; "|" &amp; TEXT(tbl_Facturas[[#This Row],[Horas o Viaje]],"0.00") &amp; "|" &amp; TEXT(tbl_Facturas[[#This Row],[Costo unitario]],"0.00")</f>
        <v>2723|Berry Project|1.00|420.00</v>
      </c>
      <c r="C3588">
        <v>2723</v>
      </c>
      <c r="D3588">
        <v>229</v>
      </c>
      <c r="E3588" t="s">
        <v>1264</v>
      </c>
      <c r="G3588" t="s">
        <v>2614</v>
      </c>
      <c r="H3588" t="s">
        <v>3670</v>
      </c>
      <c r="I3588" s="134" t="s">
        <v>5322</v>
      </c>
      <c r="J3588" t="s">
        <v>1219</v>
      </c>
      <c r="K3588" t="s">
        <v>5883</v>
      </c>
      <c r="L3588">
        <v>2513</v>
      </c>
      <c r="M3588" t="s">
        <v>622</v>
      </c>
      <c r="P3588">
        <v>1</v>
      </c>
      <c r="Q3588">
        <v>420</v>
      </c>
      <c r="R3588">
        <v>420</v>
      </c>
      <c r="S3588">
        <f>IFERROR(_xlfn.XLOOKUP(tbl_Facturas[[#This Row],[Key_Fact]],tbl_Manifiestos[Key_Manif],tbl_Manifiestos[Pagado a Broker],0),0)</f>
        <v>390.6</v>
      </c>
      <c r="T3588">
        <v>2605818.7199999942</v>
      </c>
    </row>
    <row r="3589" spans="1:20" x14ac:dyDescent="0.25">
      <c r="A3589" t="s">
        <v>5844</v>
      </c>
      <c r="B3589" t="str">
        <f>tbl_Facturas[[#This Row],[Factura]] &amp; "|" &amp; tbl_Facturas[[#This Row],[Proyecto OK]] &amp; "|" &amp; TEXT(tbl_Facturas[[#This Row],[Horas o Viaje]],"0.00") &amp; "|" &amp; TEXT(tbl_Facturas[[#This Row],[Costo unitario]],"0.00")</f>
        <v>2723|Berry Project|1.00|420.00</v>
      </c>
      <c r="C3589">
        <v>2723</v>
      </c>
      <c r="D3589">
        <v>103</v>
      </c>
      <c r="E3589" t="s">
        <v>27</v>
      </c>
      <c r="G3589" t="s">
        <v>284</v>
      </c>
      <c r="H3589" t="s">
        <v>3671</v>
      </c>
      <c r="I3589" s="134" t="s">
        <v>5322</v>
      </c>
      <c r="J3589" t="s">
        <v>1219</v>
      </c>
      <c r="K3589" t="s">
        <v>5883</v>
      </c>
      <c r="L3589">
        <v>2513</v>
      </c>
      <c r="M3589" t="s">
        <v>622</v>
      </c>
      <c r="P3589">
        <v>1</v>
      </c>
      <c r="Q3589">
        <v>420</v>
      </c>
      <c r="R3589">
        <v>420</v>
      </c>
      <c r="S3589">
        <f>IFERROR(_xlfn.XLOOKUP(tbl_Facturas[[#This Row],[Key_Fact]],tbl_Manifiestos[Key_Manif],tbl_Manifiestos[Pagado a Broker],0),0)</f>
        <v>390.6</v>
      </c>
      <c r="T3589">
        <v>2606238.7199999942</v>
      </c>
    </row>
    <row r="3590" spans="1:20" x14ac:dyDescent="0.25">
      <c r="A3590" t="s">
        <v>5844</v>
      </c>
      <c r="B3590" t="str">
        <f>tbl_Facturas[[#This Row],[Factura]] &amp; "|" &amp; tbl_Facturas[[#This Row],[Proyecto OK]] &amp; "|" &amp; TEXT(tbl_Facturas[[#This Row],[Horas o Viaje]],"0.00") &amp; "|" &amp; TEXT(tbl_Facturas[[#This Row],[Costo unitario]],"0.00")</f>
        <v>2723|Berry Project|1.00|420.00</v>
      </c>
      <c r="C3590">
        <v>2723</v>
      </c>
      <c r="D3590">
        <v>103</v>
      </c>
      <c r="E3590" t="s">
        <v>27</v>
      </c>
      <c r="G3590" t="s">
        <v>284</v>
      </c>
      <c r="H3590" t="s">
        <v>3672</v>
      </c>
      <c r="I3590" s="134" t="s">
        <v>5322</v>
      </c>
      <c r="J3590" t="s">
        <v>1219</v>
      </c>
      <c r="K3590" t="s">
        <v>5883</v>
      </c>
      <c r="L3590">
        <v>2513</v>
      </c>
      <c r="M3590" t="s">
        <v>622</v>
      </c>
      <c r="P3590">
        <v>1</v>
      </c>
      <c r="Q3590">
        <v>420</v>
      </c>
      <c r="R3590">
        <v>420</v>
      </c>
      <c r="S3590">
        <f>IFERROR(_xlfn.XLOOKUP(tbl_Facturas[[#This Row],[Key_Fact]],tbl_Manifiestos[Key_Manif],tbl_Manifiestos[Pagado a Broker],0),0)</f>
        <v>390.6</v>
      </c>
      <c r="T3590">
        <v>2606658.7199999942</v>
      </c>
    </row>
    <row r="3591" spans="1:20" x14ac:dyDescent="0.25">
      <c r="A3591" t="s">
        <v>5844</v>
      </c>
      <c r="B3591" t="str">
        <f>tbl_Facturas[[#This Row],[Factura]] &amp; "|" &amp; tbl_Facturas[[#This Row],[Proyecto OK]] &amp; "|" &amp; TEXT(tbl_Facturas[[#This Row],[Horas o Viaje]],"0.00") &amp; "|" &amp; TEXT(tbl_Facturas[[#This Row],[Costo unitario]],"0.00")</f>
        <v>2723|Berry Project|1.00|420.00</v>
      </c>
      <c r="C3591">
        <v>2723</v>
      </c>
      <c r="D3591">
        <v>7</v>
      </c>
      <c r="E3591" t="s">
        <v>27</v>
      </c>
      <c r="G3591" t="s">
        <v>284</v>
      </c>
      <c r="H3591" t="s">
        <v>3673</v>
      </c>
      <c r="I3591" s="134" t="s">
        <v>5322</v>
      </c>
      <c r="J3591" t="s">
        <v>1219</v>
      </c>
      <c r="K3591" t="s">
        <v>5883</v>
      </c>
      <c r="L3591">
        <v>2513</v>
      </c>
      <c r="M3591" t="s">
        <v>622</v>
      </c>
      <c r="P3591">
        <v>1</v>
      </c>
      <c r="Q3591">
        <v>420</v>
      </c>
      <c r="R3591">
        <v>420</v>
      </c>
      <c r="S3591">
        <f>IFERROR(_xlfn.XLOOKUP(tbl_Facturas[[#This Row],[Key_Fact]],tbl_Manifiestos[Key_Manif],tbl_Manifiestos[Pagado a Broker],0),0)</f>
        <v>390.6</v>
      </c>
      <c r="T3591">
        <v>2607078.7199999942</v>
      </c>
    </row>
    <row r="3592" spans="1:20" x14ac:dyDescent="0.25">
      <c r="A3592" t="s">
        <v>5844</v>
      </c>
      <c r="B3592" t="str">
        <f>tbl_Facturas[[#This Row],[Factura]] &amp; "|" &amp; tbl_Facturas[[#This Row],[Proyecto OK]] &amp; "|" &amp; TEXT(tbl_Facturas[[#This Row],[Horas o Viaje]],"0.00") &amp; "|" &amp; TEXT(tbl_Facturas[[#This Row],[Costo unitario]],"0.00")</f>
        <v>2723|Berry Project|1.00|420.00</v>
      </c>
      <c r="C3592">
        <v>2723</v>
      </c>
      <c r="D3592">
        <v>7</v>
      </c>
      <c r="E3592" t="s">
        <v>27</v>
      </c>
      <c r="G3592" t="s">
        <v>284</v>
      </c>
      <c r="H3592" t="s">
        <v>3674</v>
      </c>
      <c r="I3592" s="134" t="s">
        <v>5322</v>
      </c>
      <c r="J3592" t="s">
        <v>1219</v>
      </c>
      <c r="K3592" t="s">
        <v>5883</v>
      </c>
      <c r="L3592">
        <v>2513</v>
      </c>
      <c r="M3592" t="s">
        <v>622</v>
      </c>
      <c r="P3592">
        <v>1</v>
      </c>
      <c r="Q3592">
        <v>420</v>
      </c>
      <c r="R3592">
        <v>420</v>
      </c>
      <c r="S3592">
        <f>IFERROR(_xlfn.XLOOKUP(tbl_Facturas[[#This Row],[Key_Fact]],tbl_Manifiestos[Key_Manif],tbl_Manifiestos[Pagado a Broker],0),0)</f>
        <v>390.6</v>
      </c>
      <c r="T3592">
        <v>2607498.7199999942</v>
      </c>
    </row>
    <row r="3593" spans="1:20" x14ac:dyDescent="0.25">
      <c r="A3593" t="s">
        <v>5844</v>
      </c>
      <c r="B3593" t="str">
        <f>tbl_Facturas[[#This Row],[Factura]] &amp; "|" &amp; tbl_Facturas[[#This Row],[Proyecto OK]] &amp; "|" &amp; TEXT(tbl_Facturas[[#This Row],[Horas o Viaje]],"0.00") &amp; "|" &amp; TEXT(tbl_Facturas[[#This Row],[Costo unitario]],"0.00")</f>
        <v>2723|Berry Project|1.00|420.00</v>
      </c>
      <c r="C3593">
        <v>2723</v>
      </c>
      <c r="D3593">
        <v>103</v>
      </c>
      <c r="E3593" t="s">
        <v>5309</v>
      </c>
      <c r="G3593" t="s">
        <v>1287</v>
      </c>
      <c r="H3593" t="s">
        <v>3675</v>
      </c>
      <c r="I3593" s="134" t="s">
        <v>5322</v>
      </c>
      <c r="J3593" t="s">
        <v>1219</v>
      </c>
      <c r="K3593" t="s">
        <v>5883</v>
      </c>
      <c r="L3593">
        <v>2513</v>
      </c>
      <c r="M3593" t="s">
        <v>622</v>
      </c>
      <c r="P3593">
        <v>1</v>
      </c>
      <c r="Q3593">
        <v>420</v>
      </c>
      <c r="R3593">
        <v>420</v>
      </c>
      <c r="S3593">
        <f>IFERROR(_xlfn.XLOOKUP(tbl_Facturas[[#This Row],[Key_Fact]],tbl_Manifiestos[Key_Manif],tbl_Manifiestos[Pagado a Broker],0),0)</f>
        <v>390.6</v>
      </c>
      <c r="T3593">
        <v>2607918.7199999942</v>
      </c>
    </row>
    <row r="3594" spans="1:20" x14ac:dyDescent="0.25">
      <c r="A3594" t="s">
        <v>5844</v>
      </c>
      <c r="B3594" t="str">
        <f>tbl_Facturas[[#This Row],[Factura]] &amp; "|" &amp; tbl_Facturas[[#This Row],[Proyecto OK]] &amp; "|" &amp; TEXT(tbl_Facturas[[#This Row],[Horas o Viaje]],"0.00") &amp; "|" &amp; TEXT(tbl_Facturas[[#This Row],[Costo unitario]],"0.00")</f>
        <v>2723|Berry Project|4.00|130.00</v>
      </c>
      <c r="C3594">
        <v>2723</v>
      </c>
      <c r="D3594">
        <v>103</v>
      </c>
      <c r="E3594" t="s">
        <v>27</v>
      </c>
      <c r="G3594" t="s">
        <v>284</v>
      </c>
      <c r="H3594" t="s">
        <v>3676</v>
      </c>
      <c r="I3594" s="134" t="s">
        <v>5322</v>
      </c>
      <c r="J3594" t="s">
        <v>1219</v>
      </c>
      <c r="K3594" t="s">
        <v>5883</v>
      </c>
      <c r="L3594">
        <v>2513</v>
      </c>
      <c r="P3594">
        <v>4</v>
      </c>
      <c r="Q3594">
        <v>130</v>
      </c>
      <c r="R3594">
        <v>520</v>
      </c>
      <c r="S3594">
        <f>IFERROR(_xlfn.XLOOKUP(tbl_Facturas[[#This Row],[Key_Fact]],tbl_Manifiestos[Key_Manif],tbl_Manifiestos[Pagado a Broker],0),0)</f>
        <v>483.6</v>
      </c>
      <c r="T3594">
        <v>2608666.2199999942</v>
      </c>
    </row>
    <row r="3595" spans="1:20" x14ac:dyDescent="0.25">
      <c r="A3595" t="s">
        <v>5844</v>
      </c>
      <c r="B3595" t="str">
        <f>tbl_Facturas[[#This Row],[Factura]] &amp; "|" &amp; tbl_Facturas[[#This Row],[Proyecto OK]] &amp; "|" &amp; TEXT(tbl_Facturas[[#This Row],[Horas o Viaje]],"0.00") &amp; "|" &amp; TEXT(tbl_Facturas[[#This Row],[Costo unitario]],"0.00")</f>
        <v>2723|Berry Project|9.50|130.00</v>
      </c>
      <c r="C3595">
        <v>2723</v>
      </c>
      <c r="D3595">
        <v>103</v>
      </c>
      <c r="E3595" t="s">
        <v>1264</v>
      </c>
      <c r="G3595" t="s">
        <v>2614</v>
      </c>
      <c r="H3595" t="s">
        <v>3677</v>
      </c>
      <c r="I3595" s="134" t="s">
        <v>5322</v>
      </c>
      <c r="J3595" t="s">
        <v>1219</v>
      </c>
      <c r="K3595" t="s">
        <v>5883</v>
      </c>
      <c r="L3595">
        <v>2513</v>
      </c>
      <c r="P3595">
        <v>9.5</v>
      </c>
      <c r="Q3595">
        <v>130</v>
      </c>
      <c r="R3595">
        <v>1235</v>
      </c>
      <c r="S3595">
        <f>IFERROR(_xlfn.XLOOKUP(tbl_Facturas[[#This Row],[Key_Fact]],tbl_Manifiestos[Key_Manif],tbl_Manifiestos[Pagado a Broker],0),0)</f>
        <v>0</v>
      </c>
      <c r="T3595">
        <v>2609901.2199999942</v>
      </c>
    </row>
    <row r="3596" spans="1:20" x14ac:dyDescent="0.25">
      <c r="A3596" t="s">
        <v>5844</v>
      </c>
      <c r="B3596" t="str">
        <f>tbl_Facturas[[#This Row],[Factura]] &amp; "|" &amp; tbl_Facturas[[#This Row],[Proyecto OK]] &amp; "|" &amp; TEXT(tbl_Facturas[[#This Row],[Horas o Viaje]],"0.00") &amp; "|" &amp; TEXT(tbl_Facturas[[#This Row],[Costo unitario]],"0.00")</f>
        <v>2723|Berry Project|9.00|130.00</v>
      </c>
      <c r="C3596">
        <v>2723</v>
      </c>
      <c r="D3596">
        <v>103</v>
      </c>
      <c r="E3596" t="s">
        <v>27</v>
      </c>
      <c r="G3596" t="s">
        <v>34</v>
      </c>
      <c r="H3596" t="s">
        <v>3678</v>
      </c>
      <c r="I3596" s="134" t="s">
        <v>5322</v>
      </c>
      <c r="J3596" t="s">
        <v>1219</v>
      </c>
      <c r="K3596" t="s">
        <v>5883</v>
      </c>
      <c r="L3596">
        <v>2513</v>
      </c>
      <c r="P3596">
        <v>9</v>
      </c>
      <c r="Q3596">
        <v>130</v>
      </c>
      <c r="R3596">
        <v>1170</v>
      </c>
      <c r="S3596">
        <f>IFERROR(_xlfn.XLOOKUP(tbl_Facturas[[#This Row],[Key_Fact]],tbl_Manifiestos[Key_Manif],tbl_Manifiestos[Pagado a Broker],0),0)</f>
        <v>1088.1000000000001</v>
      </c>
      <c r="T3596">
        <v>2611071.2199999942</v>
      </c>
    </row>
    <row r="3597" spans="1:20" x14ac:dyDescent="0.25">
      <c r="A3597" t="s">
        <v>5844</v>
      </c>
      <c r="B3597" t="str">
        <f>tbl_Facturas[[#This Row],[Factura]] &amp; "|" &amp; tbl_Facturas[[#This Row],[Proyecto OK]] &amp; "|" &amp; TEXT(tbl_Facturas[[#This Row],[Horas o Viaje]],"0.00") &amp; "|" &amp; TEXT(tbl_Facturas[[#This Row],[Costo unitario]],"0.00")</f>
        <v>2723|Berry Project|11.00|130.00</v>
      </c>
      <c r="C3597">
        <v>2723</v>
      </c>
      <c r="D3597">
        <v>76</v>
      </c>
      <c r="E3597" t="s">
        <v>27</v>
      </c>
      <c r="G3597" t="s">
        <v>34</v>
      </c>
      <c r="H3597" t="s">
        <v>3679</v>
      </c>
      <c r="I3597" s="134" t="s">
        <v>5322</v>
      </c>
      <c r="J3597" t="s">
        <v>1219</v>
      </c>
      <c r="K3597" t="s">
        <v>5883</v>
      </c>
      <c r="L3597">
        <v>2513</v>
      </c>
      <c r="P3597">
        <v>11</v>
      </c>
      <c r="Q3597">
        <v>130</v>
      </c>
      <c r="R3597">
        <v>1430</v>
      </c>
      <c r="S3597">
        <f>IFERROR(_xlfn.XLOOKUP(tbl_Facturas[[#This Row],[Key_Fact]],tbl_Manifiestos[Key_Manif],tbl_Manifiestos[Pagado a Broker],0),0)</f>
        <v>1329.9</v>
      </c>
      <c r="T3597">
        <v>2612501.2199999942</v>
      </c>
    </row>
    <row r="3598" spans="1:20" x14ac:dyDescent="0.25">
      <c r="A3598" t="s">
        <v>5844</v>
      </c>
      <c r="B3598" t="str">
        <f>tbl_Facturas[[#This Row],[Factura]] &amp; "|" &amp; tbl_Facturas[[#This Row],[Proyecto OK]] &amp; "|" &amp; TEXT(tbl_Facturas[[#This Row],[Horas o Viaje]],"0.00") &amp; "|" &amp; TEXT(tbl_Facturas[[#This Row],[Costo unitario]],"0.00")</f>
        <v>2723|Berry Project|1.00|420.00</v>
      </c>
      <c r="C3598">
        <v>2723</v>
      </c>
      <c r="D3598">
        <v>7</v>
      </c>
      <c r="E3598" t="s">
        <v>5309</v>
      </c>
      <c r="G3598" t="s">
        <v>1235</v>
      </c>
      <c r="H3598" t="s">
        <v>3680</v>
      </c>
      <c r="I3598" s="134" t="s">
        <v>5322</v>
      </c>
      <c r="J3598" t="s">
        <v>1219</v>
      </c>
      <c r="K3598" t="s">
        <v>5883</v>
      </c>
      <c r="L3598">
        <v>2513</v>
      </c>
      <c r="M3598" t="s">
        <v>622</v>
      </c>
      <c r="P3598">
        <v>1</v>
      </c>
      <c r="Q3598">
        <v>420</v>
      </c>
      <c r="R3598">
        <v>420</v>
      </c>
      <c r="S3598">
        <f>IFERROR(_xlfn.XLOOKUP(tbl_Facturas[[#This Row],[Key_Fact]],tbl_Manifiestos[Key_Manif],tbl_Manifiestos[Pagado a Broker],0),0)</f>
        <v>390.6</v>
      </c>
      <c r="T3598">
        <v>2612921.2199999942</v>
      </c>
    </row>
    <row r="3599" spans="1:20" x14ac:dyDescent="0.25">
      <c r="A3599" t="s">
        <v>5844</v>
      </c>
      <c r="B3599" t="str">
        <f>tbl_Facturas[[#This Row],[Factura]] &amp; "|" &amp; tbl_Facturas[[#This Row],[Proyecto OK]] &amp; "|" &amp; TEXT(tbl_Facturas[[#This Row],[Horas o Viaje]],"0.00") &amp; "|" &amp; TEXT(tbl_Facturas[[#This Row],[Costo unitario]],"0.00")</f>
        <v>2723|Berry Project|1.00|420.00</v>
      </c>
      <c r="C3599">
        <v>2723</v>
      </c>
      <c r="D3599">
        <v>103</v>
      </c>
      <c r="E3599" t="s">
        <v>5309</v>
      </c>
      <c r="G3599" t="s">
        <v>1235</v>
      </c>
      <c r="H3599" t="s">
        <v>3681</v>
      </c>
      <c r="I3599" s="134" t="s">
        <v>5322</v>
      </c>
      <c r="J3599" t="s">
        <v>1219</v>
      </c>
      <c r="K3599" t="s">
        <v>5883</v>
      </c>
      <c r="L3599">
        <v>2513</v>
      </c>
      <c r="M3599" t="s">
        <v>622</v>
      </c>
      <c r="P3599">
        <v>1</v>
      </c>
      <c r="Q3599">
        <v>420</v>
      </c>
      <c r="R3599">
        <v>420</v>
      </c>
      <c r="S3599">
        <f>IFERROR(_xlfn.XLOOKUP(tbl_Facturas[[#This Row],[Key_Fact]],tbl_Manifiestos[Key_Manif],tbl_Manifiestos[Pagado a Broker],0),0)</f>
        <v>390.6</v>
      </c>
      <c r="T3599">
        <v>2613341.2199999942</v>
      </c>
    </row>
    <row r="3600" spans="1:20" x14ac:dyDescent="0.25">
      <c r="A3600" t="s">
        <v>5844</v>
      </c>
      <c r="B3600" t="str">
        <f>tbl_Facturas[[#This Row],[Factura]] &amp; "|" &amp; tbl_Facturas[[#This Row],[Proyecto OK]] &amp; "|" &amp; TEXT(tbl_Facturas[[#This Row],[Horas o Viaje]],"0.00") &amp; "|" &amp; TEXT(tbl_Facturas[[#This Row],[Costo unitario]],"0.00")</f>
        <v>2723|Berry Project|2.50|130.00</v>
      </c>
      <c r="C3600">
        <v>2723</v>
      </c>
      <c r="D3600">
        <v>7</v>
      </c>
      <c r="E3600" t="s">
        <v>5309</v>
      </c>
      <c r="G3600" t="s">
        <v>1235</v>
      </c>
      <c r="H3600" t="s">
        <v>3683</v>
      </c>
      <c r="I3600" s="134" t="s">
        <v>5322</v>
      </c>
      <c r="J3600" t="s">
        <v>1219</v>
      </c>
      <c r="K3600" t="s">
        <v>5883</v>
      </c>
      <c r="L3600">
        <v>2513</v>
      </c>
      <c r="P3600">
        <v>2.5</v>
      </c>
      <c r="Q3600">
        <v>130</v>
      </c>
      <c r="R3600">
        <v>325</v>
      </c>
      <c r="S3600">
        <f>IFERROR(_xlfn.XLOOKUP(tbl_Facturas[[#This Row],[Key_Fact]],tbl_Manifiestos[Key_Manif],tbl_Manifiestos[Pagado a Broker],0),0)</f>
        <v>0</v>
      </c>
      <c r="T3600">
        <v>2614296.2199999942</v>
      </c>
    </row>
    <row r="3601" spans="1:20" x14ac:dyDescent="0.25">
      <c r="A3601" t="s">
        <v>5844</v>
      </c>
      <c r="B3601" t="str">
        <f>tbl_Facturas[[#This Row],[Factura]] &amp; "|" &amp; tbl_Facturas[[#This Row],[Proyecto OK]] &amp; "|" &amp; TEXT(tbl_Facturas[[#This Row],[Horas o Viaje]],"0.00") &amp; "|" &amp; TEXT(tbl_Facturas[[#This Row],[Costo unitario]],"0.00")</f>
        <v>2723|Berry Project|1.00|420.00</v>
      </c>
      <c r="C3601">
        <v>2723</v>
      </c>
      <c r="D3601">
        <v>325</v>
      </c>
      <c r="E3601" t="s">
        <v>5309</v>
      </c>
      <c r="G3601" t="s">
        <v>1285</v>
      </c>
      <c r="H3601" t="s">
        <v>3684</v>
      </c>
      <c r="I3601" s="134" t="s">
        <v>5322</v>
      </c>
      <c r="J3601" t="s">
        <v>1219</v>
      </c>
      <c r="K3601" t="s">
        <v>5883</v>
      </c>
      <c r="L3601">
        <v>2513</v>
      </c>
      <c r="M3601" t="s">
        <v>622</v>
      </c>
      <c r="P3601">
        <v>1</v>
      </c>
      <c r="Q3601">
        <v>420</v>
      </c>
      <c r="R3601">
        <v>420</v>
      </c>
      <c r="S3601">
        <f>IFERROR(_xlfn.XLOOKUP(tbl_Facturas[[#This Row],[Key_Fact]],tbl_Manifiestos[Key_Manif],tbl_Manifiestos[Pagado a Broker],0),0)</f>
        <v>390.6</v>
      </c>
      <c r="T3601">
        <v>2614716.2199999942</v>
      </c>
    </row>
    <row r="3602" spans="1:20" x14ac:dyDescent="0.25">
      <c r="A3602" t="s">
        <v>5844</v>
      </c>
      <c r="B3602" t="str">
        <f>tbl_Facturas[[#This Row],[Factura]] &amp; "|" &amp; tbl_Facturas[[#This Row],[Proyecto OK]] &amp; "|" &amp; TEXT(tbl_Facturas[[#This Row],[Horas o Viaje]],"0.00") &amp; "|" &amp; TEXT(tbl_Facturas[[#This Row],[Costo unitario]],"0.00")</f>
        <v>2723|Berry Project|2.75|130.00</v>
      </c>
      <c r="C3602">
        <v>2723</v>
      </c>
      <c r="D3602">
        <v>325</v>
      </c>
      <c r="E3602" t="s">
        <v>5309</v>
      </c>
      <c r="G3602" t="s">
        <v>1285</v>
      </c>
      <c r="H3602" t="s">
        <v>3685</v>
      </c>
      <c r="I3602" s="134" t="s">
        <v>5322</v>
      </c>
      <c r="J3602" t="s">
        <v>1219</v>
      </c>
      <c r="K3602" t="s">
        <v>5883</v>
      </c>
      <c r="L3602">
        <v>2513</v>
      </c>
      <c r="P3602">
        <v>2.75</v>
      </c>
      <c r="Q3602">
        <v>130</v>
      </c>
      <c r="R3602">
        <v>357.5</v>
      </c>
      <c r="S3602">
        <f>IFERROR(_xlfn.XLOOKUP(tbl_Facturas[[#This Row],[Key_Fact]],tbl_Manifiestos[Key_Manif],tbl_Manifiestos[Pagado a Broker],0),0)</f>
        <v>0</v>
      </c>
      <c r="T3602">
        <v>2615073.7199999942</v>
      </c>
    </row>
    <row r="3603" spans="1:20" x14ac:dyDescent="0.25">
      <c r="A3603" t="s">
        <v>5844</v>
      </c>
      <c r="B3603" t="str">
        <f>tbl_Facturas[[#This Row],[Factura]] &amp; "|" &amp; tbl_Facturas[[#This Row],[Proyecto OK]] &amp; "|" &amp; TEXT(tbl_Facturas[[#This Row],[Horas o Viaje]],"0.00") &amp; "|" &amp; TEXT(tbl_Facturas[[#This Row],[Costo unitario]],"0.00")</f>
        <v>2723|Berry Project|1.00|420.00</v>
      </c>
      <c r="C3603">
        <v>2723</v>
      </c>
      <c r="D3603">
        <v>229</v>
      </c>
      <c r="E3603" t="s">
        <v>1817</v>
      </c>
      <c r="G3603" t="s">
        <v>1340</v>
      </c>
      <c r="H3603" t="s">
        <v>3686</v>
      </c>
      <c r="I3603" s="134" t="s">
        <v>5322</v>
      </c>
      <c r="J3603" t="s">
        <v>1219</v>
      </c>
      <c r="K3603" t="s">
        <v>5883</v>
      </c>
      <c r="L3603">
        <v>2513</v>
      </c>
      <c r="M3603" t="s">
        <v>622</v>
      </c>
      <c r="P3603">
        <v>1</v>
      </c>
      <c r="Q3603">
        <v>420</v>
      </c>
      <c r="R3603">
        <v>420</v>
      </c>
      <c r="S3603">
        <f>IFERROR(_xlfn.XLOOKUP(tbl_Facturas[[#This Row],[Key_Fact]],tbl_Manifiestos[Key_Manif],tbl_Manifiestos[Pagado a Broker],0),0)</f>
        <v>390.6</v>
      </c>
      <c r="T3603">
        <v>2615816.9199999939</v>
      </c>
    </row>
    <row r="3604" spans="1:20" x14ac:dyDescent="0.25">
      <c r="A3604" t="s">
        <v>5844</v>
      </c>
      <c r="B3604" t="str">
        <f>tbl_Facturas[[#This Row],[Factura]] &amp; "|" &amp; tbl_Facturas[[#This Row],[Proyecto OK]] &amp; "|" &amp; TEXT(tbl_Facturas[[#This Row],[Horas o Viaje]],"0.00") &amp; "|" &amp; TEXT(tbl_Facturas[[#This Row],[Costo unitario]],"0.00")</f>
        <v>2723|Berry Project|2.50|130.00</v>
      </c>
      <c r="C3604">
        <v>2723</v>
      </c>
      <c r="D3604">
        <v>229</v>
      </c>
      <c r="E3604" t="s">
        <v>1817</v>
      </c>
      <c r="G3604" t="s">
        <v>1340</v>
      </c>
      <c r="H3604" t="s">
        <v>3687</v>
      </c>
      <c r="I3604" s="134" t="s">
        <v>5322</v>
      </c>
      <c r="J3604" t="s">
        <v>1219</v>
      </c>
      <c r="K3604" t="s">
        <v>5883</v>
      </c>
      <c r="L3604">
        <v>2513</v>
      </c>
      <c r="P3604">
        <v>2.5</v>
      </c>
      <c r="Q3604">
        <v>130</v>
      </c>
      <c r="R3604">
        <v>325</v>
      </c>
      <c r="S3604">
        <f>IFERROR(_xlfn.XLOOKUP(tbl_Facturas[[#This Row],[Key_Fact]],tbl_Manifiestos[Key_Manif],tbl_Manifiestos[Pagado a Broker],0),0)</f>
        <v>0</v>
      </c>
      <c r="T3604">
        <v>2616141.9199999939</v>
      </c>
    </row>
    <row r="3605" spans="1:20" x14ac:dyDescent="0.25">
      <c r="A3605" t="s">
        <v>5844</v>
      </c>
      <c r="B3605" t="str">
        <f>tbl_Facturas[[#This Row],[Factura]] &amp; "|" &amp; tbl_Facturas[[#This Row],[Proyecto OK]] &amp; "|" &amp; TEXT(tbl_Facturas[[#This Row],[Horas o Viaje]],"0.00") &amp; "|" &amp; TEXT(tbl_Facturas[[#This Row],[Costo unitario]],"0.00")</f>
        <v>2723|Berry Project|1.00|48.95</v>
      </c>
      <c r="C3605">
        <v>2723</v>
      </c>
      <c r="D3605">
        <v>229</v>
      </c>
      <c r="E3605" t="s">
        <v>5305</v>
      </c>
      <c r="G3605" t="s">
        <v>1291</v>
      </c>
      <c r="I3605" s="134" t="s">
        <v>5322</v>
      </c>
      <c r="J3605" t="s">
        <v>5861</v>
      </c>
      <c r="K3605" t="s">
        <v>5883</v>
      </c>
      <c r="L3605">
        <v>2513</v>
      </c>
      <c r="P3605">
        <v>1</v>
      </c>
      <c r="Q3605">
        <v>48.95</v>
      </c>
      <c r="R3605">
        <v>48.95</v>
      </c>
      <c r="S3605">
        <f>IFERROR(_xlfn.XLOOKUP(tbl_Facturas[[#This Row],[Key_Fact]],tbl_Manifiestos[Key_Manif],tbl_Manifiestos[Pagado a Broker],0),0)</f>
        <v>44.055000000000007</v>
      </c>
      <c r="T3605">
        <v>2615122.6699999939</v>
      </c>
    </row>
    <row r="3606" spans="1:20" x14ac:dyDescent="0.25">
      <c r="A3606" t="s">
        <v>5844</v>
      </c>
      <c r="B3606" t="str">
        <f>tbl_Facturas[[#This Row],[Factura]] &amp; "|" &amp; tbl_Facturas[[#This Row],[Proyecto OK]] &amp; "|" &amp; TEXT(tbl_Facturas[[#This Row],[Horas o Viaje]],"0.00") &amp; "|" &amp; TEXT(tbl_Facturas[[#This Row],[Costo unitario]],"0.00")</f>
        <v>2723|Berry Project|1.00|80.55</v>
      </c>
      <c r="C3606">
        <v>2723</v>
      </c>
      <c r="D3606">
        <v>229</v>
      </c>
      <c r="E3606" t="s">
        <v>1264</v>
      </c>
      <c r="G3606" t="s">
        <v>2453</v>
      </c>
      <c r="I3606" s="134" t="s">
        <v>5322</v>
      </c>
      <c r="J3606" t="s">
        <v>5861</v>
      </c>
      <c r="K3606" t="s">
        <v>5883</v>
      </c>
      <c r="L3606">
        <v>2513</v>
      </c>
      <c r="P3606">
        <v>1</v>
      </c>
      <c r="Q3606">
        <v>80.55</v>
      </c>
      <c r="R3606">
        <v>80.55</v>
      </c>
      <c r="S3606">
        <f>IFERROR(_xlfn.XLOOKUP(tbl_Facturas[[#This Row],[Key_Fact]],tbl_Manifiestos[Key_Manif],tbl_Manifiestos[Pagado a Broker],0),0)</f>
        <v>72.495000000000005</v>
      </c>
      <c r="T3606">
        <v>2615203.2199999942</v>
      </c>
    </row>
    <row r="3607" spans="1:20" x14ac:dyDescent="0.25">
      <c r="A3607" t="s">
        <v>5844</v>
      </c>
      <c r="B3607" t="str">
        <f>tbl_Facturas[[#This Row],[Factura]] &amp; "|" &amp; tbl_Facturas[[#This Row],[Proyecto OK]] &amp; "|" &amp; TEXT(tbl_Facturas[[#This Row],[Horas o Viaje]],"0.00") &amp; "|" &amp; TEXT(tbl_Facturas[[#This Row],[Costo unitario]],"0.00")</f>
        <v>2723|Berry Project|1.00|8.50</v>
      </c>
      <c r="C3607">
        <v>2723</v>
      </c>
      <c r="D3607">
        <v>28</v>
      </c>
      <c r="E3607" t="s">
        <v>5309</v>
      </c>
      <c r="G3607" t="s">
        <v>1235</v>
      </c>
      <c r="I3607" s="134" t="s">
        <v>5322</v>
      </c>
      <c r="J3607" t="s">
        <v>5861</v>
      </c>
      <c r="K3607" t="s">
        <v>5883</v>
      </c>
      <c r="L3607">
        <v>2513</v>
      </c>
      <c r="P3607">
        <v>1</v>
      </c>
      <c r="Q3607">
        <v>8.5</v>
      </c>
      <c r="R3607">
        <v>8.5</v>
      </c>
      <c r="S3607">
        <f>IFERROR(_xlfn.XLOOKUP(tbl_Facturas[[#This Row],[Key_Fact]],tbl_Manifiestos[Key_Manif],tbl_Manifiestos[Pagado a Broker],0),0)</f>
        <v>7.65</v>
      </c>
      <c r="T3607">
        <v>2615211.7199999942</v>
      </c>
    </row>
    <row r="3608" spans="1:20" x14ac:dyDescent="0.25">
      <c r="A3608" t="s">
        <v>5844</v>
      </c>
      <c r="B3608" t="str">
        <f>tbl_Facturas[[#This Row],[Factura]] &amp; "|" &amp; tbl_Facturas[[#This Row],[Proyecto OK]] &amp; "|" &amp; TEXT(tbl_Facturas[[#This Row],[Horas o Viaje]],"0.00") &amp; "|" &amp; TEXT(tbl_Facturas[[#This Row],[Costo unitario]],"0.00")</f>
        <v>2723|Berry Project|1.00|73.35</v>
      </c>
      <c r="C3608">
        <v>2723</v>
      </c>
      <c r="D3608">
        <v>28</v>
      </c>
      <c r="E3608" t="s">
        <v>12</v>
      </c>
      <c r="G3608" t="s">
        <v>13</v>
      </c>
      <c r="I3608" s="134" t="s">
        <v>5322</v>
      </c>
      <c r="J3608" t="s">
        <v>5861</v>
      </c>
      <c r="K3608" t="s">
        <v>5883</v>
      </c>
      <c r="L3608">
        <v>2513</v>
      </c>
      <c r="P3608">
        <v>1</v>
      </c>
      <c r="Q3608">
        <v>73.349999999999994</v>
      </c>
      <c r="R3608">
        <v>73.349999999999994</v>
      </c>
      <c r="S3608">
        <f>IFERROR(_xlfn.XLOOKUP(tbl_Facturas[[#This Row],[Key_Fact]],tbl_Manifiestos[Key_Manif],tbl_Manifiestos[Pagado a Broker],0),0)</f>
        <v>73.349999999999994</v>
      </c>
      <c r="T3608">
        <v>2615285.0699999938</v>
      </c>
    </row>
    <row r="3609" spans="1:20" x14ac:dyDescent="0.25">
      <c r="A3609" t="s">
        <v>5844</v>
      </c>
      <c r="B3609" t="str">
        <f>tbl_Facturas[[#This Row],[Factura]] &amp; "|" &amp; tbl_Facturas[[#This Row],[Proyecto OK]] &amp; "|" &amp; TEXT(tbl_Facturas[[#This Row],[Horas o Viaje]],"0.00") &amp; "|" &amp; TEXT(tbl_Facturas[[#This Row],[Costo unitario]],"0.00")</f>
        <v>2723|Berry Project|1.00|111.85</v>
      </c>
      <c r="C3609">
        <v>2723</v>
      </c>
      <c r="D3609">
        <v>606</v>
      </c>
      <c r="E3609" t="s">
        <v>12</v>
      </c>
      <c r="G3609" t="s">
        <v>539</v>
      </c>
      <c r="I3609" s="134" t="s">
        <v>5322</v>
      </c>
      <c r="J3609" t="s">
        <v>5861</v>
      </c>
      <c r="K3609" t="s">
        <v>5883</v>
      </c>
      <c r="L3609">
        <v>2513</v>
      </c>
      <c r="P3609">
        <v>1</v>
      </c>
      <c r="Q3609">
        <v>111.85</v>
      </c>
      <c r="R3609">
        <v>111.85</v>
      </c>
      <c r="S3609">
        <f>IFERROR(_xlfn.XLOOKUP(tbl_Facturas[[#This Row],[Key_Fact]],tbl_Manifiestos[Key_Manif],tbl_Manifiestos[Pagado a Broker],0),0)</f>
        <v>111.85</v>
      </c>
      <c r="T3609">
        <v>2615396.9199999939</v>
      </c>
    </row>
    <row r="3610" spans="1:20" x14ac:dyDescent="0.25">
      <c r="A3610" t="s">
        <v>5844</v>
      </c>
      <c r="B3610" t="str">
        <f>tbl_Facturas[[#This Row],[Factura]] &amp; "|" &amp; tbl_Facturas[[#This Row],[Proyecto OK]] &amp; "|" &amp; TEXT(tbl_Facturas[[#This Row],[Horas o Viaje]],"0.00") &amp; "|" &amp; TEXT(tbl_Facturas[[#This Row],[Costo unitario]],"0.00")</f>
        <v>2723|Berry Project|1.00|83.25</v>
      </c>
      <c r="C3610">
        <v>2723</v>
      </c>
      <c r="D3610">
        <v>302</v>
      </c>
      <c r="E3610" t="s">
        <v>27</v>
      </c>
      <c r="G3610" t="s">
        <v>34</v>
      </c>
      <c r="I3610" s="134" t="s">
        <v>5322</v>
      </c>
      <c r="J3610" t="s">
        <v>5861</v>
      </c>
      <c r="K3610" t="s">
        <v>5883</v>
      </c>
      <c r="L3610">
        <v>2513</v>
      </c>
      <c r="P3610">
        <v>1</v>
      </c>
      <c r="Q3610">
        <v>83.25</v>
      </c>
      <c r="R3610">
        <v>83.25</v>
      </c>
      <c r="S3610">
        <f>IFERROR(_xlfn.XLOOKUP(tbl_Facturas[[#This Row],[Key_Fact]],tbl_Manifiestos[Key_Manif],tbl_Manifiestos[Pagado a Broker],0),0)</f>
        <v>0</v>
      </c>
      <c r="T3610">
        <v>2616225.1699999939</v>
      </c>
    </row>
    <row r="3611" spans="1:20" x14ac:dyDescent="0.25">
      <c r="A3611" t="s">
        <v>5844</v>
      </c>
      <c r="B3611" t="str">
        <f>tbl_Facturas[[#This Row],[Factura]] &amp; "|" &amp; tbl_Facturas[[#This Row],[Proyecto OK]] &amp; "|" &amp; TEXT(tbl_Facturas[[#This Row],[Horas o Viaje]],"0.00") &amp; "|" &amp; TEXT(tbl_Facturas[[#This Row],[Costo unitario]],"0.00")</f>
        <v>2723|Berry Project|1.00|45.85</v>
      </c>
      <c r="C3611">
        <v>2723</v>
      </c>
      <c r="D3611">
        <v>229</v>
      </c>
      <c r="E3611" t="s">
        <v>27</v>
      </c>
      <c r="G3611" t="s">
        <v>284</v>
      </c>
      <c r="I3611" s="134" t="s">
        <v>5322</v>
      </c>
      <c r="J3611" t="s">
        <v>5861</v>
      </c>
      <c r="K3611" t="s">
        <v>5883</v>
      </c>
      <c r="L3611">
        <v>2513</v>
      </c>
      <c r="P3611">
        <v>1</v>
      </c>
      <c r="Q3611">
        <v>45.85</v>
      </c>
      <c r="R3611">
        <v>45.85</v>
      </c>
      <c r="S3611">
        <f>IFERROR(_xlfn.XLOOKUP(tbl_Facturas[[#This Row],[Key_Fact]],tbl_Manifiestos[Key_Manif],tbl_Manifiestos[Pagado a Broker],0),0)</f>
        <v>0</v>
      </c>
      <c r="T3611">
        <v>2616271.019999994</v>
      </c>
    </row>
    <row r="3612" spans="1:20" x14ac:dyDescent="0.25">
      <c r="A3612" t="s">
        <v>5844</v>
      </c>
      <c r="B3612" t="str">
        <f>tbl_Facturas[[#This Row],[Factura]] &amp; "|" &amp; tbl_Facturas[[#This Row],[Proyecto OK]] &amp; "|" &amp; TEXT(tbl_Facturas[[#This Row],[Horas o Viaje]],"0.00") &amp; "|" &amp; TEXT(tbl_Facturas[[#This Row],[Costo unitario]],"0.00")</f>
        <v>2723|Berry Project|1.00|42.80</v>
      </c>
      <c r="C3612">
        <v>2723</v>
      </c>
      <c r="D3612">
        <v>11</v>
      </c>
      <c r="E3612" t="s">
        <v>27</v>
      </c>
      <c r="G3612" t="s">
        <v>122</v>
      </c>
      <c r="I3612" s="134" t="s">
        <v>5322</v>
      </c>
      <c r="J3612" t="s">
        <v>5861</v>
      </c>
      <c r="K3612" t="s">
        <v>5883</v>
      </c>
      <c r="L3612">
        <v>2513</v>
      </c>
      <c r="P3612">
        <v>1</v>
      </c>
      <c r="Q3612">
        <v>42.8</v>
      </c>
      <c r="R3612">
        <v>42.8</v>
      </c>
      <c r="S3612">
        <f>IFERROR(_xlfn.XLOOKUP(tbl_Facturas[[#This Row],[Key_Fact]],tbl_Manifiestos[Key_Manif],tbl_Manifiestos[Pagado a Broker],0),0)</f>
        <v>0</v>
      </c>
      <c r="T3612">
        <v>2616313.8199999938</v>
      </c>
    </row>
    <row r="3613" spans="1:20" x14ac:dyDescent="0.25">
      <c r="A3613" t="s">
        <v>5844</v>
      </c>
      <c r="B3613" t="str">
        <f>tbl_Facturas[[#This Row],[Factura]] &amp; "|" &amp; tbl_Facturas[[#This Row],[Proyecto OK]] &amp; "|" &amp; TEXT(tbl_Facturas[[#This Row],[Horas o Viaje]],"0.00") &amp; "|" &amp; TEXT(tbl_Facturas[[#This Row],[Costo unitario]],"0.00")</f>
        <v>2723|Berry Project|1.50|130.00</v>
      </c>
      <c r="C3613">
        <v>2723</v>
      </c>
      <c r="D3613">
        <v>58</v>
      </c>
      <c r="E3613" t="s">
        <v>12</v>
      </c>
      <c r="G3613" t="s">
        <v>539</v>
      </c>
      <c r="H3613" t="s">
        <v>3650</v>
      </c>
      <c r="I3613" s="134" t="s">
        <v>5322</v>
      </c>
      <c r="J3613" t="s">
        <v>1234</v>
      </c>
      <c r="K3613" t="s">
        <v>5883</v>
      </c>
      <c r="L3613">
        <v>2513</v>
      </c>
      <c r="P3613">
        <v>1.5</v>
      </c>
      <c r="Q3613">
        <v>130</v>
      </c>
      <c r="R3613">
        <v>195</v>
      </c>
      <c r="S3613">
        <f>IFERROR(_xlfn.XLOOKUP(tbl_Facturas[[#This Row],[Key_Fact]],tbl_Manifiestos[Key_Manif],tbl_Manifiestos[Pagado a Broker],0),0)</f>
        <v>181.35000000000002</v>
      </c>
      <c r="T3613">
        <v>2595783.7199999942</v>
      </c>
    </row>
    <row r="3614" spans="1:20" x14ac:dyDescent="0.25">
      <c r="A3614" t="s">
        <v>5844</v>
      </c>
      <c r="B3614" t="str">
        <f>tbl_Facturas[[#This Row],[Factura]] &amp; "|" &amp; tbl_Facturas[[#This Row],[Proyecto OK]] &amp; "|" &amp; TEXT(tbl_Facturas[[#This Row],[Horas o Viaje]],"0.00") &amp; "|" &amp; TEXT(tbl_Facturas[[#This Row],[Costo unitario]],"0.00")</f>
        <v>2723|Berry Project|1.25|130.00</v>
      </c>
      <c r="C3614">
        <v>2723</v>
      </c>
      <c r="D3614">
        <v>25</v>
      </c>
      <c r="E3614" t="s">
        <v>5305</v>
      </c>
      <c r="G3614" t="s">
        <v>1291</v>
      </c>
      <c r="H3614" t="s">
        <v>3655</v>
      </c>
      <c r="I3614" s="134" t="s">
        <v>5322</v>
      </c>
      <c r="J3614" t="s">
        <v>1234</v>
      </c>
      <c r="K3614" t="s">
        <v>5883</v>
      </c>
      <c r="L3614">
        <v>2513</v>
      </c>
      <c r="P3614">
        <v>1.25</v>
      </c>
      <c r="Q3614">
        <v>130</v>
      </c>
      <c r="R3614">
        <v>162.5</v>
      </c>
      <c r="S3614">
        <f>IFERROR(_xlfn.XLOOKUP(tbl_Facturas[[#This Row],[Key_Fact]],tbl_Manifiestos[Key_Manif],tbl_Manifiestos[Pagado a Broker],0),0)</f>
        <v>0</v>
      </c>
      <c r="T3614">
        <v>2597886.2199999942</v>
      </c>
    </row>
    <row r="3615" spans="1:20" x14ac:dyDescent="0.25">
      <c r="A3615" t="s">
        <v>5844</v>
      </c>
      <c r="B3615" t="str">
        <f>tbl_Facturas[[#This Row],[Factura]] &amp; "|" &amp; tbl_Facturas[[#This Row],[Proyecto OK]] &amp; "|" &amp; TEXT(tbl_Facturas[[#This Row],[Horas o Viaje]],"0.00") &amp; "|" &amp; TEXT(tbl_Facturas[[#This Row],[Costo unitario]],"0.00")</f>
        <v>2723|Berry Project|0.75|130.00</v>
      </c>
      <c r="C3615">
        <v>2723</v>
      </c>
      <c r="D3615">
        <v>25</v>
      </c>
      <c r="E3615" t="s">
        <v>5305</v>
      </c>
      <c r="G3615" t="s">
        <v>1291</v>
      </c>
      <c r="H3615" t="s">
        <v>3656</v>
      </c>
      <c r="I3615" s="134" t="s">
        <v>5322</v>
      </c>
      <c r="J3615" t="s">
        <v>1234</v>
      </c>
      <c r="K3615" t="s">
        <v>5883</v>
      </c>
      <c r="L3615">
        <v>2513</v>
      </c>
      <c r="P3615">
        <v>0.75</v>
      </c>
      <c r="Q3615">
        <v>130</v>
      </c>
      <c r="R3615">
        <v>97.5</v>
      </c>
      <c r="S3615">
        <f>IFERROR(_xlfn.XLOOKUP(tbl_Facturas[[#This Row],[Key_Fact]],tbl_Manifiestos[Key_Manif],tbl_Manifiestos[Pagado a Broker],0),0)</f>
        <v>0</v>
      </c>
      <c r="T3615">
        <v>2598403.7199999942</v>
      </c>
    </row>
    <row r="3616" spans="1:20" x14ac:dyDescent="0.25">
      <c r="A3616" t="s">
        <v>5844</v>
      </c>
      <c r="B3616" t="str">
        <f>tbl_Facturas[[#This Row],[Factura]] &amp; "|" &amp; tbl_Facturas[[#This Row],[Proyecto OK]] &amp; "|" &amp; TEXT(tbl_Facturas[[#This Row],[Horas o Viaje]],"0.00") &amp; "|" &amp; TEXT(tbl_Facturas[[#This Row],[Costo unitario]],"0.00")</f>
        <v>2723|Berry Project|1.00|130.00</v>
      </c>
      <c r="C3616">
        <v>2723</v>
      </c>
      <c r="D3616">
        <v>325</v>
      </c>
      <c r="E3616" t="s">
        <v>12</v>
      </c>
      <c r="G3616" t="s">
        <v>539</v>
      </c>
      <c r="H3616" t="s">
        <v>3657</v>
      </c>
      <c r="I3616" s="134" t="s">
        <v>5322</v>
      </c>
      <c r="J3616" t="s">
        <v>1234</v>
      </c>
      <c r="K3616" t="s">
        <v>5883</v>
      </c>
      <c r="L3616">
        <v>2513</v>
      </c>
      <c r="P3616">
        <v>1</v>
      </c>
      <c r="Q3616">
        <v>130</v>
      </c>
      <c r="R3616">
        <v>130</v>
      </c>
      <c r="S3616">
        <f>IFERROR(_xlfn.XLOOKUP(tbl_Facturas[[#This Row],[Key_Fact]],tbl_Manifiestos[Key_Manif],tbl_Manifiestos[Pagado a Broker],0),0)</f>
        <v>120.9</v>
      </c>
      <c r="T3616">
        <v>2598533.7199999942</v>
      </c>
    </row>
    <row r="3617" spans="1:20" x14ac:dyDescent="0.25">
      <c r="A3617" t="s">
        <v>5844</v>
      </c>
      <c r="B3617" t="str">
        <f>tbl_Facturas[[#This Row],[Factura]] &amp; "|" &amp; tbl_Facturas[[#This Row],[Proyecto OK]] &amp; "|" &amp; TEXT(tbl_Facturas[[#This Row],[Horas o Viaje]],"0.00") &amp; "|" &amp; TEXT(tbl_Facturas[[#This Row],[Costo unitario]],"0.00")</f>
        <v>2723|Berry Project|1.75|130.00</v>
      </c>
      <c r="C3617">
        <v>2723</v>
      </c>
      <c r="D3617">
        <v>103</v>
      </c>
      <c r="E3617" t="s">
        <v>1264</v>
      </c>
      <c r="G3617" t="s">
        <v>2614</v>
      </c>
      <c r="H3617" t="s">
        <v>3670</v>
      </c>
      <c r="I3617" s="134" t="s">
        <v>5322</v>
      </c>
      <c r="J3617" t="s">
        <v>1234</v>
      </c>
      <c r="K3617" t="s">
        <v>5883</v>
      </c>
      <c r="L3617">
        <v>2513</v>
      </c>
      <c r="P3617">
        <v>1.75</v>
      </c>
      <c r="Q3617">
        <v>130</v>
      </c>
      <c r="R3617">
        <v>227.5</v>
      </c>
      <c r="S3617">
        <f>IFERROR(_xlfn.XLOOKUP(tbl_Facturas[[#This Row],[Key_Fact]],tbl_Manifiestos[Key_Manif],tbl_Manifiestos[Pagado a Broker],0),0)</f>
        <v>0</v>
      </c>
      <c r="T3617">
        <v>2608146.2199999942</v>
      </c>
    </row>
    <row r="3618" spans="1:20" x14ac:dyDescent="0.25">
      <c r="A3618" t="s">
        <v>5844</v>
      </c>
      <c r="B3618" t="str">
        <f>tbl_Facturas[[#This Row],[Factura]] &amp; "|" &amp; tbl_Facturas[[#This Row],[Proyecto OK]] &amp; "|" &amp; TEXT(tbl_Facturas[[#This Row],[Horas o Viaje]],"0.00") &amp; "|" &amp; TEXT(tbl_Facturas[[#This Row],[Costo unitario]],"0.00")</f>
        <v>2723|Berry Project|1.50|420.00</v>
      </c>
      <c r="C3618">
        <v>2723</v>
      </c>
      <c r="D3618">
        <v>356</v>
      </c>
      <c r="E3618" t="s">
        <v>5309</v>
      </c>
      <c r="G3618" t="s">
        <v>1235</v>
      </c>
      <c r="H3618" t="s">
        <v>3682</v>
      </c>
      <c r="I3618" s="134" t="s">
        <v>5322</v>
      </c>
      <c r="J3618" t="s">
        <v>1234</v>
      </c>
      <c r="K3618" t="s">
        <v>5883</v>
      </c>
      <c r="L3618">
        <v>2513</v>
      </c>
      <c r="P3618">
        <v>1.5</v>
      </c>
      <c r="Q3618">
        <v>420</v>
      </c>
      <c r="R3618">
        <v>630</v>
      </c>
      <c r="S3618">
        <f>IFERROR(_xlfn.XLOOKUP(tbl_Facturas[[#This Row],[Key_Fact]],tbl_Manifiestos[Key_Manif],tbl_Manifiestos[Pagado a Broker],0),0)</f>
        <v>0</v>
      </c>
      <c r="T3618">
        <v>2613971.2199999942</v>
      </c>
    </row>
    <row r="3619" spans="1:20" x14ac:dyDescent="0.25">
      <c r="A3619" t="s">
        <v>5844</v>
      </c>
      <c r="B3619" t="str">
        <f>tbl_Facturas[[#This Row],[Factura]] &amp; "|" &amp; tbl_Facturas[[#This Row],[Proyecto OK]] &amp; "|" &amp; TEXT(tbl_Facturas[[#This Row],[Horas o Viaje]],"0.00") &amp; "|" &amp; TEXT(tbl_Facturas[[#This Row],[Costo unitario]],"0.00")</f>
        <v>2724|Canal #2 |2.00|199.50</v>
      </c>
      <c r="C3619">
        <v>2724</v>
      </c>
      <c r="D3619">
        <v>606</v>
      </c>
      <c r="F3619" t="s">
        <v>5305</v>
      </c>
      <c r="G3619" t="s">
        <v>1291</v>
      </c>
      <c r="H3619" t="s">
        <v>3688</v>
      </c>
      <c r="I3619" s="134" t="s">
        <v>5401</v>
      </c>
      <c r="J3619" t="s">
        <v>577</v>
      </c>
      <c r="K3619" t="s">
        <v>5892</v>
      </c>
      <c r="L3619">
        <v>6227</v>
      </c>
      <c r="M3619" t="s">
        <v>40</v>
      </c>
      <c r="P3619">
        <v>2</v>
      </c>
      <c r="Q3619">
        <v>199.5</v>
      </c>
      <c r="R3619">
        <v>399</v>
      </c>
      <c r="S3619">
        <f>IFERROR(_xlfn.XLOOKUP(tbl_Facturas[[#This Row],[Key_Fact]],tbl_Manifiestos[Key_Manif],tbl_Manifiestos[Pagado a Broker],0),0)</f>
        <v>0</v>
      </c>
      <c r="T3619">
        <v>2616712.8199999938</v>
      </c>
    </row>
    <row r="3620" spans="1:20" x14ac:dyDescent="0.25">
      <c r="A3620" t="s">
        <v>5844</v>
      </c>
      <c r="B3620" t="str">
        <f>tbl_Facturas[[#This Row],[Factura]] &amp; "|" &amp; tbl_Facturas[[#This Row],[Proyecto OK]] &amp; "|" &amp; TEXT(tbl_Facturas[[#This Row],[Horas o Viaje]],"0.00") &amp; "|" &amp; TEXT(tbl_Facturas[[#This Row],[Costo unitario]],"0.00")</f>
        <v>2724|Canal #2 |1.00|357.00</v>
      </c>
      <c r="C3620">
        <v>2724</v>
      </c>
      <c r="D3620">
        <v>380</v>
      </c>
      <c r="F3620" t="s">
        <v>5334</v>
      </c>
      <c r="G3620" t="s">
        <v>1795</v>
      </c>
      <c r="H3620" t="s">
        <v>3689</v>
      </c>
      <c r="I3620" s="134" t="s">
        <v>5401</v>
      </c>
      <c r="J3620" t="s">
        <v>577</v>
      </c>
      <c r="K3620" t="s">
        <v>5892</v>
      </c>
      <c r="L3620">
        <v>6227</v>
      </c>
      <c r="M3620" t="s">
        <v>622</v>
      </c>
      <c r="P3620">
        <v>1</v>
      </c>
      <c r="Q3620">
        <v>357</v>
      </c>
      <c r="R3620">
        <v>357</v>
      </c>
      <c r="S3620">
        <f>IFERROR(_xlfn.XLOOKUP(tbl_Facturas[[#This Row],[Key_Fact]],tbl_Manifiestos[Key_Manif],tbl_Manifiestos[Pagado a Broker],0),0)</f>
        <v>332.01</v>
      </c>
      <c r="T3620">
        <v>2617069.8199999938</v>
      </c>
    </row>
    <row r="3621" spans="1:20" x14ac:dyDescent="0.25">
      <c r="A3621" t="s">
        <v>5844</v>
      </c>
      <c r="B3621" t="str">
        <f>tbl_Facturas[[#This Row],[Factura]] &amp; "|" &amp; tbl_Facturas[[#This Row],[Proyecto OK]] &amp; "|" &amp; TEXT(tbl_Facturas[[#This Row],[Horas o Viaje]],"0.00") &amp; "|" &amp; TEXT(tbl_Facturas[[#This Row],[Costo unitario]],"0.00")</f>
        <v>2724|Canal #2 |1.00|357.00</v>
      </c>
      <c r="C3621">
        <v>2724</v>
      </c>
      <c r="D3621">
        <v>380</v>
      </c>
      <c r="F3621" t="s">
        <v>5334</v>
      </c>
      <c r="G3621" t="s">
        <v>1795</v>
      </c>
      <c r="H3621" t="s">
        <v>3690</v>
      </c>
      <c r="I3621" s="134" t="s">
        <v>5401</v>
      </c>
      <c r="J3621" t="s">
        <v>577</v>
      </c>
      <c r="K3621" t="s">
        <v>5892</v>
      </c>
      <c r="L3621">
        <v>6227</v>
      </c>
      <c r="M3621" t="s">
        <v>622</v>
      </c>
      <c r="P3621">
        <v>1</v>
      </c>
      <c r="Q3621">
        <v>357</v>
      </c>
      <c r="R3621">
        <v>357</v>
      </c>
      <c r="S3621">
        <f>IFERROR(_xlfn.XLOOKUP(tbl_Facturas[[#This Row],[Key_Fact]],tbl_Manifiestos[Key_Manif],tbl_Manifiestos[Pagado a Broker],0),0)</f>
        <v>332.01</v>
      </c>
      <c r="T3621">
        <v>2617426.8199999938</v>
      </c>
    </row>
    <row r="3622" spans="1:20" x14ac:dyDescent="0.25">
      <c r="A3622" t="s">
        <v>5844</v>
      </c>
      <c r="B3622" t="str">
        <f>tbl_Facturas[[#This Row],[Factura]] &amp; "|" &amp; tbl_Facturas[[#This Row],[Proyecto OK]] &amp; "|" &amp; TEXT(tbl_Facturas[[#This Row],[Horas o Viaje]],"0.00") &amp; "|" &amp; TEXT(tbl_Facturas[[#This Row],[Costo unitario]],"0.00")</f>
        <v>2724|Canal #2 |1.00|199.50</v>
      </c>
      <c r="C3622">
        <v>2724</v>
      </c>
      <c r="D3622">
        <v>380</v>
      </c>
      <c r="F3622" t="s">
        <v>5334</v>
      </c>
      <c r="G3622" t="s">
        <v>1795</v>
      </c>
      <c r="H3622" t="s">
        <v>3691</v>
      </c>
      <c r="I3622" s="134" t="s">
        <v>5401</v>
      </c>
      <c r="J3622" t="s">
        <v>577</v>
      </c>
      <c r="K3622" t="s">
        <v>5892</v>
      </c>
      <c r="L3622">
        <v>6227</v>
      </c>
      <c r="M3622" t="s">
        <v>40</v>
      </c>
      <c r="P3622">
        <v>1</v>
      </c>
      <c r="Q3622">
        <v>199.5</v>
      </c>
      <c r="R3622">
        <v>199.5</v>
      </c>
      <c r="S3622">
        <f>IFERROR(_xlfn.XLOOKUP(tbl_Facturas[[#This Row],[Key_Fact]],tbl_Manifiestos[Key_Manif],tbl_Manifiestos[Pagado a Broker],0),0)</f>
        <v>185.535</v>
      </c>
      <c r="T3622">
        <v>2617626.3199999938</v>
      </c>
    </row>
    <row r="3623" spans="1:20" x14ac:dyDescent="0.25">
      <c r="A3623" t="s">
        <v>5844</v>
      </c>
      <c r="B3623" t="str">
        <f>tbl_Facturas[[#This Row],[Factura]] &amp; "|" &amp; tbl_Facturas[[#This Row],[Proyecto OK]] &amp; "|" &amp; TEXT(tbl_Facturas[[#This Row],[Horas o Viaje]],"0.00") &amp; "|" &amp; TEXT(tbl_Facturas[[#This Row],[Costo unitario]],"0.00")</f>
        <v>2724|Canal #2 |1.00|357.00</v>
      </c>
      <c r="C3623">
        <v>2724</v>
      </c>
      <c r="D3623">
        <v>380</v>
      </c>
      <c r="F3623" t="s">
        <v>5334</v>
      </c>
      <c r="G3623" t="s">
        <v>1795</v>
      </c>
      <c r="H3623" t="s">
        <v>3692</v>
      </c>
      <c r="I3623" s="134" t="s">
        <v>5401</v>
      </c>
      <c r="J3623" t="s">
        <v>577</v>
      </c>
      <c r="K3623" t="s">
        <v>5892</v>
      </c>
      <c r="L3623">
        <v>6227</v>
      </c>
      <c r="M3623" t="s">
        <v>622</v>
      </c>
      <c r="P3623">
        <v>1</v>
      </c>
      <c r="Q3623">
        <v>357</v>
      </c>
      <c r="R3623">
        <v>357</v>
      </c>
      <c r="S3623">
        <f>IFERROR(_xlfn.XLOOKUP(tbl_Facturas[[#This Row],[Key_Fact]],tbl_Manifiestos[Key_Manif],tbl_Manifiestos[Pagado a Broker],0),0)</f>
        <v>332.01</v>
      </c>
      <c r="T3623">
        <v>2617983.3199999938</v>
      </c>
    </row>
    <row r="3624" spans="1:20" x14ac:dyDescent="0.25">
      <c r="A3624" t="s">
        <v>5844</v>
      </c>
      <c r="B3624" t="str">
        <f>tbl_Facturas[[#This Row],[Factura]] &amp; "|" &amp; tbl_Facturas[[#This Row],[Proyecto OK]] &amp; "|" &amp; TEXT(tbl_Facturas[[#This Row],[Horas o Viaje]],"0.00") &amp; "|" &amp; TEXT(tbl_Facturas[[#This Row],[Costo unitario]],"0.00")</f>
        <v>2724|Canal #2 |1.00|357.00</v>
      </c>
      <c r="C3624">
        <v>2724</v>
      </c>
      <c r="D3624">
        <v>103</v>
      </c>
      <c r="F3624" t="s">
        <v>27</v>
      </c>
      <c r="G3624" t="s">
        <v>284</v>
      </c>
      <c r="H3624" t="s">
        <v>3693</v>
      </c>
      <c r="I3624" s="134" t="s">
        <v>5401</v>
      </c>
      <c r="J3624" t="s">
        <v>577</v>
      </c>
      <c r="K3624" t="s">
        <v>5892</v>
      </c>
      <c r="L3624">
        <v>6227</v>
      </c>
      <c r="M3624" t="s">
        <v>622</v>
      </c>
      <c r="P3624">
        <v>1</v>
      </c>
      <c r="Q3624">
        <v>357</v>
      </c>
      <c r="R3624">
        <v>357</v>
      </c>
      <c r="S3624">
        <f>IFERROR(_xlfn.XLOOKUP(tbl_Facturas[[#This Row],[Key_Fact]],tbl_Manifiestos[Key_Manif],tbl_Manifiestos[Pagado a Broker],0),0)</f>
        <v>332.01</v>
      </c>
      <c r="T3624">
        <v>2618340.3199999938</v>
      </c>
    </row>
    <row r="3625" spans="1:20" x14ac:dyDescent="0.25">
      <c r="A3625" t="s">
        <v>5844</v>
      </c>
      <c r="B3625" t="str">
        <f>tbl_Facturas[[#This Row],[Factura]] &amp; "|" &amp; tbl_Facturas[[#This Row],[Proyecto OK]] &amp; "|" &amp; TEXT(tbl_Facturas[[#This Row],[Horas o Viaje]],"0.00") &amp; "|" &amp; TEXT(tbl_Facturas[[#This Row],[Costo unitario]],"0.00")</f>
        <v>2724|Canal #2 |1.00|357.00</v>
      </c>
      <c r="C3625">
        <v>2724</v>
      </c>
      <c r="D3625">
        <v>103</v>
      </c>
      <c r="F3625" t="s">
        <v>27</v>
      </c>
      <c r="G3625" t="s">
        <v>284</v>
      </c>
      <c r="H3625" t="s">
        <v>3694</v>
      </c>
      <c r="I3625" s="134" t="s">
        <v>5401</v>
      </c>
      <c r="J3625" t="s">
        <v>577</v>
      </c>
      <c r="K3625" t="s">
        <v>5892</v>
      </c>
      <c r="L3625">
        <v>6227</v>
      </c>
      <c r="M3625" t="s">
        <v>622</v>
      </c>
      <c r="P3625">
        <v>1</v>
      </c>
      <c r="Q3625">
        <v>357</v>
      </c>
      <c r="R3625">
        <v>357</v>
      </c>
      <c r="S3625">
        <f>IFERROR(_xlfn.XLOOKUP(tbl_Facturas[[#This Row],[Key_Fact]],tbl_Manifiestos[Key_Manif],tbl_Manifiestos[Pagado a Broker],0),0)</f>
        <v>332.01</v>
      </c>
      <c r="T3625">
        <v>2618697.3199999938</v>
      </c>
    </row>
    <row r="3626" spans="1:20" x14ac:dyDescent="0.25">
      <c r="A3626" t="s">
        <v>5844</v>
      </c>
      <c r="B3626" t="str">
        <f>tbl_Facturas[[#This Row],[Factura]] &amp; "|" &amp; tbl_Facturas[[#This Row],[Proyecto OK]] &amp; "|" &amp; TEXT(tbl_Facturas[[#This Row],[Horas o Viaje]],"0.00") &amp; "|" &amp; TEXT(tbl_Facturas[[#This Row],[Costo unitario]],"0.00")</f>
        <v>2724|Canal #2 |1.00|357.00</v>
      </c>
      <c r="C3626">
        <v>2724</v>
      </c>
      <c r="D3626">
        <v>103</v>
      </c>
      <c r="F3626" t="s">
        <v>27</v>
      </c>
      <c r="G3626" t="s">
        <v>284</v>
      </c>
      <c r="H3626" t="s">
        <v>3695</v>
      </c>
      <c r="I3626" s="134" t="s">
        <v>5401</v>
      </c>
      <c r="J3626" t="s">
        <v>577</v>
      </c>
      <c r="K3626" t="s">
        <v>5892</v>
      </c>
      <c r="L3626">
        <v>6227</v>
      </c>
      <c r="M3626" t="s">
        <v>622</v>
      </c>
      <c r="P3626">
        <v>1</v>
      </c>
      <c r="Q3626">
        <v>357</v>
      </c>
      <c r="R3626">
        <v>357</v>
      </c>
      <c r="S3626">
        <f>IFERROR(_xlfn.XLOOKUP(tbl_Facturas[[#This Row],[Key_Fact]],tbl_Manifiestos[Key_Manif],tbl_Manifiestos[Pagado a Broker],0),0)</f>
        <v>332.01</v>
      </c>
      <c r="T3626">
        <v>2619054.3199999938</v>
      </c>
    </row>
    <row r="3627" spans="1:20" x14ac:dyDescent="0.25">
      <c r="A3627" t="s">
        <v>5844</v>
      </c>
      <c r="B3627" t="str">
        <f>tbl_Facturas[[#This Row],[Factura]] &amp; "|" &amp; tbl_Facturas[[#This Row],[Proyecto OK]] &amp; "|" &amp; TEXT(tbl_Facturas[[#This Row],[Horas o Viaje]],"0.00") &amp; "|" &amp; TEXT(tbl_Facturas[[#This Row],[Costo unitario]],"0.00")</f>
        <v>2724|Canal #2 |1.00|199.50</v>
      </c>
      <c r="C3627">
        <v>2724</v>
      </c>
      <c r="D3627">
        <v>103</v>
      </c>
      <c r="F3627" t="s">
        <v>27</v>
      </c>
      <c r="G3627" t="s">
        <v>284</v>
      </c>
      <c r="H3627" t="s">
        <v>3696</v>
      </c>
      <c r="I3627" s="134" t="s">
        <v>5401</v>
      </c>
      <c r="J3627" t="s">
        <v>577</v>
      </c>
      <c r="K3627" t="s">
        <v>5892</v>
      </c>
      <c r="L3627">
        <v>6227</v>
      </c>
      <c r="M3627" t="s">
        <v>40</v>
      </c>
      <c r="P3627">
        <v>1</v>
      </c>
      <c r="Q3627">
        <v>199.5</v>
      </c>
      <c r="R3627">
        <v>199.5</v>
      </c>
      <c r="S3627">
        <f>IFERROR(_xlfn.XLOOKUP(tbl_Facturas[[#This Row],[Key_Fact]],tbl_Manifiestos[Key_Manif],tbl_Manifiestos[Pagado a Broker],0),0)</f>
        <v>185.535</v>
      </c>
      <c r="T3627">
        <v>2619253.8199999938</v>
      </c>
    </row>
    <row r="3628" spans="1:20" x14ac:dyDescent="0.25">
      <c r="A3628" t="s">
        <v>5844</v>
      </c>
      <c r="B3628" t="str">
        <f>tbl_Facturas[[#This Row],[Factura]] &amp; "|" &amp; tbl_Facturas[[#This Row],[Proyecto OK]] &amp; "|" &amp; TEXT(tbl_Facturas[[#This Row],[Horas o Viaje]],"0.00") &amp; "|" &amp; TEXT(tbl_Facturas[[#This Row],[Costo unitario]],"0.00")</f>
        <v>2724|Canal #2 |1.00|357.00</v>
      </c>
      <c r="C3628">
        <v>2724</v>
      </c>
      <c r="D3628">
        <v>67</v>
      </c>
      <c r="F3628" t="s">
        <v>27</v>
      </c>
      <c r="G3628" t="s">
        <v>28</v>
      </c>
      <c r="H3628" t="s">
        <v>3697</v>
      </c>
      <c r="I3628" s="134" t="s">
        <v>5401</v>
      </c>
      <c r="J3628" t="s">
        <v>577</v>
      </c>
      <c r="K3628" t="s">
        <v>5892</v>
      </c>
      <c r="L3628">
        <v>6227</v>
      </c>
      <c r="M3628" t="s">
        <v>622</v>
      </c>
      <c r="P3628">
        <v>1</v>
      </c>
      <c r="Q3628">
        <v>357</v>
      </c>
      <c r="R3628">
        <v>357</v>
      </c>
      <c r="S3628">
        <f>IFERROR(_xlfn.XLOOKUP(tbl_Facturas[[#This Row],[Key_Fact]],tbl_Manifiestos[Key_Manif],tbl_Manifiestos[Pagado a Broker],0),0)</f>
        <v>332.01</v>
      </c>
      <c r="T3628">
        <v>2619610.8199999938</v>
      </c>
    </row>
    <row r="3629" spans="1:20" x14ac:dyDescent="0.25">
      <c r="A3629" t="s">
        <v>5844</v>
      </c>
      <c r="B3629" t="str">
        <f>tbl_Facturas[[#This Row],[Factura]] &amp; "|" &amp; tbl_Facturas[[#This Row],[Proyecto OK]] &amp; "|" &amp; TEXT(tbl_Facturas[[#This Row],[Horas o Viaje]],"0.00") &amp; "|" &amp; TEXT(tbl_Facturas[[#This Row],[Costo unitario]],"0.00")</f>
        <v>2724|Canal #2 |1.00|357.00</v>
      </c>
      <c r="C3629">
        <v>2724</v>
      </c>
      <c r="D3629">
        <v>67</v>
      </c>
      <c r="F3629" t="s">
        <v>27</v>
      </c>
      <c r="G3629" t="s">
        <v>28</v>
      </c>
      <c r="H3629" t="s">
        <v>3698</v>
      </c>
      <c r="I3629" s="134" t="s">
        <v>5401</v>
      </c>
      <c r="J3629" t="s">
        <v>577</v>
      </c>
      <c r="K3629" t="s">
        <v>5892</v>
      </c>
      <c r="L3629">
        <v>6227</v>
      </c>
      <c r="M3629" t="s">
        <v>622</v>
      </c>
      <c r="P3629">
        <v>1</v>
      </c>
      <c r="Q3629">
        <v>357</v>
      </c>
      <c r="R3629">
        <v>357</v>
      </c>
      <c r="S3629">
        <f>IFERROR(_xlfn.XLOOKUP(tbl_Facturas[[#This Row],[Key_Fact]],tbl_Manifiestos[Key_Manif],tbl_Manifiestos[Pagado a Broker],0),0)</f>
        <v>332.01</v>
      </c>
      <c r="T3629">
        <v>2619967.8199999938</v>
      </c>
    </row>
    <row r="3630" spans="1:20" x14ac:dyDescent="0.25">
      <c r="A3630" t="s">
        <v>5844</v>
      </c>
      <c r="B3630" t="str">
        <f>tbl_Facturas[[#This Row],[Factura]] &amp; "|" &amp; tbl_Facturas[[#This Row],[Proyecto OK]] &amp; "|" &amp; TEXT(tbl_Facturas[[#This Row],[Horas o Viaje]],"0.00") &amp; "|" &amp; TEXT(tbl_Facturas[[#This Row],[Costo unitario]],"0.00")</f>
        <v>2724|Canal #2 |1.00|357.00</v>
      </c>
      <c r="C3630">
        <v>2724</v>
      </c>
      <c r="D3630">
        <v>67</v>
      </c>
      <c r="F3630" t="s">
        <v>27</v>
      </c>
      <c r="G3630" t="s">
        <v>28</v>
      </c>
      <c r="H3630" t="s">
        <v>3699</v>
      </c>
      <c r="I3630" s="134" t="s">
        <v>5401</v>
      </c>
      <c r="J3630" t="s">
        <v>577</v>
      </c>
      <c r="K3630" t="s">
        <v>5892</v>
      </c>
      <c r="L3630">
        <v>6227</v>
      </c>
      <c r="M3630" t="s">
        <v>622</v>
      </c>
      <c r="P3630">
        <v>1</v>
      </c>
      <c r="Q3630">
        <v>357</v>
      </c>
      <c r="R3630">
        <v>357</v>
      </c>
      <c r="S3630">
        <f>IFERROR(_xlfn.XLOOKUP(tbl_Facturas[[#This Row],[Key_Fact]],tbl_Manifiestos[Key_Manif],tbl_Manifiestos[Pagado a Broker],0),0)</f>
        <v>332.01</v>
      </c>
      <c r="T3630">
        <v>2620324.8199999938</v>
      </c>
    </row>
    <row r="3631" spans="1:20" x14ac:dyDescent="0.25">
      <c r="A3631" t="s">
        <v>5844</v>
      </c>
      <c r="B3631" t="str">
        <f>tbl_Facturas[[#This Row],[Factura]] &amp; "|" &amp; tbl_Facturas[[#This Row],[Proyecto OK]] &amp; "|" &amp; TEXT(tbl_Facturas[[#This Row],[Horas o Viaje]],"0.00") &amp; "|" &amp; TEXT(tbl_Facturas[[#This Row],[Costo unitario]],"0.00")</f>
        <v>2724|Canal #2 |1.00|357.00</v>
      </c>
      <c r="C3631">
        <v>2724</v>
      </c>
      <c r="D3631">
        <v>67</v>
      </c>
      <c r="F3631" t="s">
        <v>27</v>
      </c>
      <c r="G3631" t="s">
        <v>28</v>
      </c>
      <c r="H3631" t="s">
        <v>3700</v>
      </c>
      <c r="I3631" s="134" t="s">
        <v>5401</v>
      </c>
      <c r="J3631" t="s">
        <v>577</v>
      </c>
      <c r="K3631" t="s">
        <v>5892</v>
      </c>
      <c r="L3631">
        <v>6227</v>
      </c>
      <c r="M3631" t="s">
        <v>622</v>
      </c>
      <c r="P3631">
        <v>1</v>
      </c>
      <c r="Q3631">
        <v>357</v>
      </c>
      <c r="R3631">
        <v>357</v>
      </c>
      <c r="S3631">
        <f>IFERROR(_xlfn.XLOOKUP(tbl_Facturas[[#This Row],[Key_Fact]],tbl_Manifiestos[Key_Manif],tbl_Manifiestos[Pagado a Broker],0),0)</f>
        <v>332.01</v>
      </c>
      <c r="T3631">
        <v>2620681.8199999938</v>
      </c>
    </row>
    <row r="3632" spans="1:20" x14ac:dyDescent="0.25">
      <c r="A3632" t="s">
        <v>5844</v>
      </c>
      <c r="B3632" t="str">
        <f>tbl_Facturas[[#This Row],[Factura]] &amp; "|" &amp; tbl_Facturas[[#This Row],[Proyecto OK]] &amp; "|" &amp; TEXT(tbl_Facturas[[#This Row],[Horas o Viaje]],"0.00") &amp; "|" &amp; TEXT(tbl_Facturas[[#This Row],[Costo unitario]],"0.00")</f>
        <v>2724|Canal #2 |1.00|357.00</v>
      </c>
      <c r="C3632">
        <v>2724</v>
      </c>
      <c r="D3632">
        <v>67</v>
      </c>
      <c r="F3632" t="s">
        <v>27</v>
      </c>
      <c r="G3632" t="s">
        <v>28</v>
      </c>
      <c r="H3632" t="s">
        <v>3701</v>
      </c>
      <c r="I3632" s="134" t="s">
        <v>5401</v>
      </c>
      <c r="J3632" t="s">
        <v>577</v>
      </c>
      <c r="K3632" t="s">
        <v>5892</v>
      </c>
      <c r="L3632">
        <v>6227</v>
      </c>
      <c r="M3632" t="s">
        <v>622</v>
      </c>
      <c r="P3632">
        <v>1</v>
      </c>
      <c r="Q3632">
        <v>357</v>
      </c>
      <c r="R3632">
        <v>357</v>
      </c>
      <c r="S3632">
        <f>IFERROR(_xlfn.XLOOKUP(tbl_Facturas[[#This Row],[Key_Fact]],tbl_Manifiestos[Key_Manif],tbl_Manifiestos[Pagado a Broker],0),0)</f>
        <v>332.01</v>
      </c>
      <c r="T3632">
        <v>2621038.8199999938</v>
      </c>
    </row>
    <row r="3633" spans="1:20" x14ac:dyDescent="0.25">
      <c r="A3633" t="s">
        <v>5844</v>
      </c>
      <c r="B3633" t="str">
        <f>tbl_Facturas[[#This Row],[Factura]] &amp; "|" &amp; tbl_Facturas[[#This Row],[Proyecto OK]] &amp; "|" &amp; TEXT(tbl_Facturas[[#This Row],[Horas o Viaje]],"0.00") &amp; "|" &amp; TEXT(tbl_Facturas[[#This Row],[Costo unitario]],"0.00")</f>
        <v>2724|Canal #2 |1.00|357.00</v>
      </c>
      <c r="C3633">
        <v>2724</v>
      </c>
      <c r="D3633">
        <v>67</v>
      </c>
      <c r="F3633" t="s">
        <v>27</v>
      </c>
      <c r="G3633" t="s">
        <v>28</v>
      </c>
      <c r="H3633" t="s">
        <v>3702</v>
      </c>
      <c r="I3633" s="134" t="s">
        <v>5401</v>
      </c>
      <c r="J3633" t="s">
        <v>577</v>
      </c>
      <c r="K3633" t="s">
        <v>5892</v>
      </c>
      <c r="L3633">
        <v>6227</v>
      </c>
      <c r="M3633" t="s">
        <v>622</v>
      </c>
      <c r="P3633">
        <v>1</v>
      </c>
      <c r="Q3633">
        <v>357</v>
      </c>
      <c r="R3633">
        <v>357</v>
      </c>
      <c r="S3633">
        <f>IFERROR(_xlfn.XLOOKUP(tbl_Facturas[[#This Row],[Key_Fact]],tbl_Manifiestos[Key_Manif],tbl_Manifiestos[Pagado a Broker],0),0)</f>
        <v>332.01</v>
      </c>
      <c r="T3633">
        <v>2621395.8199999938</v>
      </c>
    </row>
    <row r="3634" spans="1:20" x14ac:dyDescent="0.25">
      <c r="A3634" t="s">
        <v>5844</v>
      </c>
      <c r="B3634" t="str">
        <f>tbl_Facturas[[#This Row],[Factura]] &amp; "|" &amp; tbl_Facturas[[#This Row],[Proyecto OK]] &amp; "|" &amp; TEXT(tbl_Facturas[[#This Row],[Horas o Viaje]],"0.00") &amp; "|" &amp; TEXT(tbl_Facturas[[#This Row],[Costo unitario]],"0.00")</f>
        <v>2724|Canal #2 |1.00|357.00</v>
      </c>
      <c r="C3634">
        <v>2724</v>
      </c>
      <c r="D3634">
        <v>67</v>
      </c>
      <c r="F3634" t="s">
        <v>27</v>
      </c>
      <c r="G3634" t="s">
        <v>28</v>
      </c>
      <c r="H3634" t="s">
        <v>3703</v>
      </c>
      <c r="I3634" s="134" t="s">
        <v>5401</v>
      </c>
      <c r="J3634" t="s">
        <v>577</v>
      </c>
      <c r="K3634" t="s">
        <v>5892</v>
      </c>
      <c r="L3634">
        <v>6227</v>
      </c>
      <c r="M3634" t="s">
        <v>622</v>
      </c>
      <c r="P3634">
        <v>1</v>
      </c>
      <c r="Q3634">
        <v>357</v>
      </c>
      <c r="R3634">
        <v>357</v>
      </c>
      <c r="S3634">
        <f>IFERROR(_xlfn.XLOOKUP(tbl_Facturas[[#This Row],[Key_Fact]],tbl_Manifiestos[Key_Manif],tbl_Manifiestos[Pagado a Broker],0),0)</f>
        <v>332.01</v>
      </c>
      <c r="T3634">
        <v>2621752.8199999938</v>
      </c>
    </row>
    <row r="3635" spans="1:20" x14ac:dyDescent="0.25">
      <c r="A3635" t="s">
        <v>5844</v>
      </c>
      <c r="B3635" t="str">
        <f>tbl_Facturas[[#This Row],[Factura]] &amp; "|" &amp; tbl_Facturas[[#This Row],[Proyecto OK]] &amp; "|" &amp; TEXT(tbl_Facturas[[#This Row],[Horas o Viaje]],"0.00") &amp; "|" &amp; TEXT(tbl_Facturas[[#This Row],[Costo unitario]],"0.00")</f>
        <v>2724|Canal #2 |1.00|357.00</v>
      </c>
      <c r="C3635">
        <v>2724</v>
      </c>
      <c r="D3635">
        <v>67</v>
      </c>
      <c r="F3635" t="s">
        <v>27</v>
      </c>
      <c r="G3635" t="s">
        <v>28</v>
      </c>
      <c r="H3635" t="s">
        <v>3704</v>
      </c>
      <c r="I3635" s="134" t="s">
        <v>5401</v>
      </c>
      <c r="J3635" t="s">
        <v>577</v>
      </c>
      <c r="K3635" t="s">
        <v>5892</v>
      </c>
      <c r="L3635">
        <v>6227</v>
      </c>
      <c r="M3635" t="s">
        <v>622</v>
      </c>
      <c r="P3635">
        <v>1</v>
      </c>
      <c r="Q3635">
        <v>357</v>
      </c>
      <c r="R3635">
        <v>357</v>
      </c>
      <c r="S3635">
        <f>IFERROR(_xlfn.XLOOKUP(tbl_Facturas[[#This Row],[Key_Fact]],tbl_Manifiestos[Key_Manif],tbl_Manifiestos[Pagado a Broker],0),0)</f>
        <v>332.01</v>
      </c>
      <c r="T3635">
        <v>2622109.8199999938</v>
      </c>
    </row>
    <row r="3636" spans="1:20" x14ac:dyDescent="0.25">
      <c r="A3636" t="s">
        <v>5844</v>
      </c>
      <c r="B3636" t="str">
        <f>tbl_Facturas[[#This Row],[Factura]] &amp; "|" &amp; tbl_Facturas[[#This Row],[Proyecto OK]] &amp; "|" &amp; TEXT(tbl_Facturas[[#This Row],[Horas o Viaje]],"0.00") &amp; "|" &amp; TEXT(tbl_Facturas[[#This Row],[Costo unitario]],"0.00")</f>
        <v>2724|Canal #2 |2.00|364.00</v>
      </c>
      <c r="C3636">
        <v>2724</v>
      </c>
      <c r="D3636">
        <v>606</v>
      </c>
      <c r="F3636" t="s">
        <v>5305</v>
      </c>
      <c r="G3636" t="s">
        <v>1291</v>
      </c>
      <c r="H3636" t="s">
        <v>3688</v>
      </c>
      <c r="I3636" s="134" t="s">
        <v>5401</v>
      </c>
      <c r="J3636" t="s">
        <v>577</v>
      </c>
      <c r="K3636" t="s">
        <v>5892</v>
      </c>
      <c r="L3636">
        <v>6227</v>
      </c>
      <c r="M3636" t="s">
        <v>40</v>
      </c>
      <c r="N3636" t="s">
        <v>3705</v>
      </c>
      <c r="O3636" t="s">
        <v>237</v>
      </c>
      <c r="P3636">
        <v>2</v>
      </c>
      <c r="Q3636">
        <v>364</v>
      </c>
      <c r="R3636">
        <v>728</v>
      </c>
      <c r="S3636">
        <f>IFERROR(_xlfn.XLOOKUP(tbl_Facturas[[#This Row],[Key_Fact]],tbl_Manifiestos[Key_Manif],tbl_Manifiestos[Pagado a Broker],0),0)</f>
        <v>0</v>
      </c>
      <c r="T3636">
        <v>2622837.8199999938</v>
      </c>
    </row>
    <row r="3637" spans="1:20" x14ac:dyDescent="0.25">
      <c r="A3637" t="s">
        <v>5844</v>
      </c>
      <c r="B3637" t="str">
        <f>tbl_Facturas[[#This Row],[Factura]] &amp; "|" &amp; tbl_Facturas[[#This Row],[Proyecto OK]] &amp; "|" &amp; TEXT(tbl_Facturas[[#This Row],[Horas o Viaje]],"0.00") &amp; "|" &amp; TEXT(tbl_Facturas[[#This Row],[Costo unitario]],"0.00")</f>
        <v>2724|Canal #2 |2.00|357.00</v>
      </c>
      <c r="C3637">
        <v>2724</v>
      </c>
      <c r="D3637">
        <v>606</v>
      </c>
      <c r="F3637" t="s">
        <v>5305</v>
      </c>
      <c r="G3637" t="s">
        <v>1291</v>
      </c>
      <c r="H3637" t="s">
        <v>3688</v>
      </c>
      <c r="I3637" s="134" t="s">
        <v>5401</v>
      </c>
      <c r="J3637" t="s">
        <v>577</v>
      </c>
      <c r="K3637" t="s">
        <v>5892</v>
      </c>
      <c r="L3637">
        <v>6227</v>
      </c>
      <c r="M3637" t="s">
        <v>622</v>
      </c>
      <c r="P3637">
        <v>2</v>
      </c>
      <c r="Q3637">
        <v>357</v>
      </c>
      <c r="R3637">
        <v>714</v>
      </c>
      <c r="S3637">
        <f>IFERROR(_xlfn.XLOOKUP(tbl_Facturas[[#This Row],[Key_Fact]],tbl_Manifiestos[Key_Manif],tbl_Manifiestos[Pagado a Broker],0),0)</f>
        <v>0</v>
      </c>
      <c r="T3637">
        <v>2623551.8199999938</v>
      </c>
    </row>
    <row r="3638" spans="1:20" x14ac:dyDescent="0.25">
      <c r="A3638" t="s">
        <v>5844</v>
      </c>
      <c r="B3638" t="str">
        <f>tbl_Facturas[[#This Row],[Factura]] &amp; "|" &amp; tbl_Facturas[[#This Row],[Proyecto OK]] &amp; "|" &amp; TEXT(tbl_Facturas[[#This Row],[Horas o Viaje]],"0.00") &amp; "|" &amp; TEXT(tbl_Facturas[[#This Row],[Costo unitario]],"0.00")</f>
        <v>2724|Canal #2 |38.34|18.50</v>
      </c>
      <c r="C3638">
        <v>2724</v>
      </c>
      <c r="D3638">
        <v>606</v>
      </c>
      <c r="F3638" t="s">
        <v>5305</v>
      </c>
      <c r="G3638" t="s">
        <v>1291</v>
      </c>
      <c r="H3638" t="s">
        <v>3688</v>
      </c>
      <c r="I3638" s="134" t="s">
        <v>5401</v>
      </c>
      <c r="J3638" t="s">
        <v>577</v>
      </c>
      <c r="K3638" t="s">
        <v>5892</v>
      </c>
      <c r="L3638">
        <v>6227</v>
      </c>
      <c r="M3638" t="s">
        <v>622</v>
      </c>
      <c r="N3638" t="s">
        <v>3706</v>
      </c>
      <c r="O3638" t="s">
        <v>3345</v>
      </c>
      <c r="P3638">
        <v>38.340000000000003</v>
      </c>
      <c r="Q3638">
        <v>18.5</v>
      </c>
      <c r="R3638">
        <v>709.29</v>
      </c>
      <c r="S3638">
        <f>IFERROR(_xlfn.XLOOKUP(tbl_Facturas[[#This Row],[Key_Fact]],tbl_Manifiestos[Key_Manif],tbl_Manifiestos[Pagado a Broker],0),0)</f>
        <v>0</v>
      </c>
      <c r="T3638">
        <v>2624261.1099999938</v>
      </c>
    </row>
    <row r="3639" spans="1:20" x14ac:dyDescent="0.25">
      <c r="A3639" t="s">
        <v>5844</v>
      </c>
      <c r="B3639" t="str">
        <f>tbl_Facturas[[#This Row],[Factura]] &amp; "|" &amp; tbl_Facturas[[#This Row],[Proyecto OK]] &amp; "|" &amp; TEXT(tbl_Facturas[[#This Row],[Horas o Viaje]],"0.00") &amp; "|" &amp; TEXT(tbl_Facturas[[#This Row],[Costo unitario]],"0.00")</f>
        <v>2724|Canal #2 |19.19|18.50</v>
      </c>
      <c r="C3639">
        <v>2724</v>
      </c>
      <c r="D3639">
        <v>380</v>
      </c>
      <c r="F3639" t="s">
        <v>5334</v>
      </c>
      <c r="G3639" t="s">
        <v>1795</v>
      </c>
      <c r="H3639" t="s">
        <v>3689</v>
      </c>
      <c r="I3639" s="134" t="s">
        <v>5401</v>
      </c>
      <c r="J3639" t="s">
        <v>577</v>
      </c>
      <c r="K3639" t="s">
        <v>5892</v>
      </c>
      <c r="L3639">
        <v>6227</v>
      </c>
      <c r="M3639" t="s">
        <v>622</v>
      </c>
      <c r="N3639" t="s">
        <v>3707</v>
      </c>
      <c r="O3639" t="s">
        <v>3345</v>
      </c>
      <c r="P3639">
        <v>19.190000000000001</v>
      </c>
      <c r="Q3639">
        <v>18.5</v>
      </c>
      <c r="R3639">
        <v>355.02</v>
      </c>
      <c r="S3639">
        <f>IFERROR(_xlfn.XLOOKUP(tbl_Facturas[[#This Row],[Key_Fact]],tbl_Manifiestos[Key_Manif],tbl_Manifiestos[Pagado a Broker],0),0)</f>
        <v>0</v>
      </c>
      <c r="T3639">
        <v>2624616.1299999938</v>
      </c>
    </row>
    <row r="3640" spans="1:20" x14ac:dyDescent="0.25">
      <c r="A3640" t="s">
        <v>5844</v>
      </c>
      <c r="B3640" t="str">
        <f>tbl_Facturas[[#This Row],[Factura]] &amp; "|" &amp; tbl_Facturas[[#This Row],[Proyecto OK]] &amp; "|" &amp; TEXT(tbl_Facturas[[#This Row],[Horas o Viaje]],"0.00") &amp; "|" &amp; TEXT(tbl_Facturas[[#This Row],[Costo unitario]],"0.00")</f>
        <v>2724|Canal #2 |21.85|18.50</v>
      </c>
      <c r="C3640">
        <v>2724</v>
      </c>
      <c r="D3640">
        <v>380</v>
      </c>
      <c r="F3640" t="s">
        <v>5334</v>
      </c>
      <c r="G3640" t="s">
        <v>1795</v>
      </c>
      <c r="H3640" t="s">
        <v>3690</v>
      </c>
      <c r="I3640" s="134" t="s">
        <v>5401</v>
      </c>
      <c r="J3640" t="s">
        <v>577</v>
      </c>
      <c r="K3640" t="s">
        <v>5892</v>
      </c>
      <c r="L3640">
        <v>6227</v>
      </c>
      <c r="M3640" t="s">
        <v>622</v>
      </c>
      <c r="N3640" t="s">
        <v>3708</v>
      </c>
      <c r="O3640" t="s">
        <v>3345</v>
      </c>
      <c r="P3640">
        <v>21.85</v>
      </c>
      <c r="Q3640">
        <v>18.5</v>
      </c>
      <c r="R3640">
        <v>404.23</v>
      </c>
      <c r="S3640">
        <f>IFERROR(_xlfn.XLOOKUP(tbl_Facturas[[#This Row],[Key_Fact]],tbl_Manifiestos[Key_Manif],tbl_Manifiestos[Pagado a Broker],0),0)</f>
        <v>0</v>
      </c>
      <c r="T3640">
        <v>2625020.3599999938</v>
      </c>
    </row>
    <row r="3641" spans="1:20" x14ac:dyDescent="0.25">
      <c r="A3641" t="s">
        <v>5844</v>
      </c>
      <c r="B3641" t="str">
        <f>tbl_Facturas[[#This Row],[Factura]] &amp; "|" &amp; tbl_Facturas[[#This Row],[Proyecto OK]] &amp; "|" &amp; TEXT(tbl_Facturas[[#This Row],[Horas o Viaje]],"0.00") &amp; "|" &amp; TEXT(tbl_Facturas[[#This Row],[Costo unitario]],"0.00")</f>
        <v>2724|Canal #2 |1.00|56.50</v>
      </c>
      <c r="C3641">
        <v>2724</v>
      </c>
      <c r="D3641">
        <v>380</v>
      </c>
      <c r="F3641" t="s">
        <v>5334</v>
      </c>
      <c r="G3641" t="s">
        <v>1795</v>
      </c>
      <c r="H3641" t="s">
        <v>3691</v>
      </c>
      <c r="I3641" s="134" t="s">
        <v>5401</v>
      </c>
      <c r="J3641" t="s">
        <v>577</v>
      </c>
      <c r="K3641" t="s">
        <v>5892</v>
      </c>
      <c r="L3641">
        <v>6227</v>
      </c>
      <c r="M3641" t="s">
        <v>40</v>
      </c>
      <c r="N3641" t="s">
        <v>3709</v>
      </c>
      <c r="P3641">
        <v>1</v>
      </c>
      <c r="Q3641">
        <v>56.5</v>
      </c>
      <c r="R3641">
        <v>56.5</v>
      </c>
      <c r="S3641">
        <f>IFERROR(_xlfn.XLOOKUP(tbl_Facturas[[#This Row],[Key_Fact]],tbl_Manifiestos[Key_Manif],tbl_Manifiestos[Pagado a Broker],0),0)</f>
        <v>0</v>
      </c>
      <c r="T3641">
        <v>2625076.8599999938</v>
      </c>
    </row>
    <row r="3642" spans="1:20" x14ac:dyDescent="0.25">
      <c r="A3642" t="s">
        <v>5844</v>
      </c>
      <c r="B3642" t="str">
        <f>tbl_Facturas[[#This Row],[Factura]] &amp; "|" &amp; tbl_Facturas[[#This Row],[Proyecto OK]] &amp; "|" &amp; TEXT(tbl_Facturas[[#This Row],[Horas o Viaje]],"0.00") &amp; "|" &amp; TEXT(tbl_Facturas[[#This Row],[Costo unitario]],"0.00")</f>
        <v>2724|Canal #2 |19.64|18.50</v>
      </c>
      <c r="C3642">
        <v>2724</v>
      </c>
      <c r="D3642">
        <v>380</v>
      </c>
      <c r="F3642" t="s">
        <v>5334</v>
      </c>
      <c r="G3642" t="s">
        <v>1795</v>
      </c>
      <c r="H3642" t="s">
        <v>3692</v>
      </c>
      <c r="I3642" s="134" t="s">
        <v>5401</v>
      </c>
      <c r="J3642" t="s">
        <v>577</v>
      </c>
      <c r="K3642" t="s">
        <v>5892</v>
      </c>
      <c r="L3642">
        <v>6227</v>
      </c>
      <c r="M3642" t="s">
        <v>622</v>
      </c>
      <c r="N3642" t="s">
        <v>3710</v>
      </c>
      <c r="O3642" t="s">
        <v>3345</v>
      </c>
      <c r="P3642">
        <v>19.64</v>
      </c>
      <c r="Q3642">
        <v>18.5</v>
      </c>
      <c r="R3642">
        <v>363.34</v>
      </c>
      <c r="S3642">
        <f>IFERROR(_xlfn.XLOOKUP(tbl_Facturas[[#This Row],[Key_Fact]],tbl_Manifiestos[Key_Manif],tbl_Manifiestos[Pagado a Broker],0),0)</f>
        <v>0</v>
      </c>
      <c r="T3642">
        <v>2625440.1999999941</v>
      </c>
    </row>
    <row r="3643" spans="1:20" x14ac:dyDescent="0.25">
      <c r="A3643" t="s">
        <v>5844</v>
      </c>
      <c r="B3643" t="str">
        <f>tbl_Facturas[[#This Row],[Factura]] &amp; "|" &amp; tbl_Facturas[[#This Row],[Proyecto OK]] &amp; "|" &amp; TEXT(tbl_Facturas[[#This Row],[Horas o Viaje]],"0.00") &amp; "|" &amp; TEXT(tbl_Facturas[[#This Row],[Costo unitario]],"0.00")</f>
        <v>2724|Canal #2 |21.56|18.50</v>
      </c>
      <c r="C3643">
        <v>2724</v>
      </c>
      <c r="D3643">
        <v>103</v>
      </c>
      <c r="F3643" t="s">
        <v>27</v>
      </c>
      <c r="G3643" t="s">
        <v>284</v>
      </c>
      <c r="H3643" t="s">
        <v>3693</v>
      </c>
      <c r="I3643" s="134" t="s">
        <v>5401</v>
      </c>
      <c r="J3643" t="s">
        <v>577</v>
      </c>
      <c r="K3643" t="s">
        <v>5892</v>
      </c>
      <c r="L3643">
        <v>6227</v>
      </c>
      <c r="M3643" t="s">
        <v>622</v>
      </c>
      <c r="N3643" t="s">
        <v>3711</v>
      </c>
      <c r="O3643" t="s">
        <v>3345</v>
      </c>
      <c r="P3643">
        <v>21.56</v>
      </c>
      <c r="Q3643">
        <v>18.5</v>
      </c>
      <c r="R3643">
        <v>398.86</v>
      </c>
      <c r="S3643">
        <f>IFERROR(_xlfn.XLOOKUP(tbl_Facturas[[#This Row],[Key_Fact]],tbl_Manifiestos[Key_Manif],tbl_Manifiestos[Pagado a Broker],0),0)</f>
        <v>0</v>
      </c>
      <c r="T3643">
        <v>2625839.059999994</v>
      </c>
    </row>
    <row r="3644" spans="1:20" x14ac:dyDescent="0.25">
      <c r="A3644" t="s">
        <v>5844</v>
      </c>
      <c r="B3644" t="str">
        <f>tbl_Facturas[[#This Row],[Factura]] &amp; "|" &amp; tbl_Facturas[[#This Row],[Proyecto OK]] &amp; "|" &amp; TEXT(tbl_Facturas[[#This Row],[Horas o Viaje]],"0.00") &amp; "|" &amp; TEXT(tbl_Facturas[[#This Row],[Costo unitario]],"0.00")</f>
        <v>2724|Canal #2 |19.78|18.50</v>
      </c>
      <c r="C3644">
        <v>2724</v>
      </c>
      <c r="D3644">
        <v>103</v>
      </c>
      <c r="F3644" t="s">
        <v>27</v>
      </c>
      <c r="G3644" t="s">
        <v>284</v>
      </c>
      <c r="H3644" t="s">
        <v>3694</v>
      </c>
      <c r="I3644" s="134" t="s">
        <v>5401</v>
      </c>
      <c r="J3644" t="s">
        <v>577</v>
      </c>
      <c r="K3644" t="s">
        <v>5892</v>
      </c>
      <c r="L3644">
        <v>6227</v>
      </c>
      <c r="M3644" t="s">
        <v>622</v>
      </c>
      <c r="N3644" t="s">
        <v>3712</v>
      </c>
      <c r="O3644" t="s">
        <v>3345</v>
      </c>
      <c r="P3644">
        <v>19.78</v>
      </c>
      <c r="Q3644">
        <v>18.5</v>
      </c>
      <c r="R3644">
        <v>365.93</v>
      </c>
      <c r="S3644">
        <f>IFERROR(_xlfn.XLOOKUP(tbl_Facturas[[#This Row],[Key_Fact]],tbl_Manifiestos[Key_Manif],tbl_Manifiestos[Pagado a Broker],0),0)</f>
        <v>0</v>
      </c>
      <c r="T3644">
        <v>2626204.9899999942</v>
      </c>
    </row>
    <row r="3645" spans="1:20" x14ac:dyDescent="0.25">
      <c r="A3645" t="s">
        <v>5844</v>
      </c>
      <c r="B3645" t="str">
        <f>tbl_Facturas[[#This Row],[Factura]] &amp; "|" &amp; tbl_Facturas[[#This Row],[Proyecto OK]] &amp; "|" &amp; TEXT(tbl_Facturas[[#This Row],[Horas o Viaje]],"0.00") &amp; "|" &amp; TEXT(tbl_Facturas[[#This Row],[Costo unitario]],"0.00")</f>
        <v>2724|Canal #2 |15.87|18.50</v>
      </c>
      <c r="C3645">
        <v>2724</v>
      </c>
      <c r="D3645">
        <v>103</v>
      </c>
      <c r="F3645" t="s">
        <v>27</v>
      </c>
      <c r="G3645" t="s">
        <v>284</v>
      </c>
      <c r="H3645" t="s">
        <v>3695</v>
      </c>
      <c r="I3645" s="134" t="s">
        <v>5401</v>
      </c>
      <c r="J3645" t="s">
        <v>577</v>
      </c>
      <c r="K3645" t="s">
        <v>5892</v>
      </c>
      <c r="L3645">
        <v>6227</v>
      </c>
      <c r="M3645" t="s">
        <v>622</v>
      </c>
      <c r="N3645" t="s">
        <v>3713</v>
      </c>
      <c r="O3645" t="s">
        <v>3345</v>
      </c>
      <c r="P3645">
        <v>15.87</v>
      </c>
      <c r="Q3645">
        <v>18.5</v>
      </c>
      <c r="R3645">
        <v>293.60000000000002</v>
      </c>
      <c r="S3645">
        <f>IFERROR(_xlfn.XLOOKUP(tbl_Facturas[[#This Row],[Key_Fact]],tbl_Manifiestos[Key_Manif],tbl_Manifiestos[Pagado a Broker],0),0)</f>
        <v>0</v>
      </c>
      <c r="T3645">
        <v>2626498.5899999938</v>
      </c>
    </row>
    <row r="3646" spans="1:20" x14ac:dyDescent="0.25">
      <c r="A3646" t="s">
        <v>5844</v>
      </c>
      <c r="B3646" t="str">
        <f>tbl_Facturas[[#This Row],[Factura]] &amp; "|" &amp; tbl_Facturas[[#This Row],[Proyecto OK]] &amp; "|" &amp; TEXT(tbl_Facturas[[#This Row],[Horas o Viaje]],"0.00") &amp; "|" &amp; TEXT(tbl_Facturas[[#This Row],[Costo unitario]],"0.00")</f>
        <v>2724|Canal #2 |1.00|364.00</v>
      </c>
      <c r="C3646">
        <v>2724</v>
      </c>
      <c r="D3646">
        <v>103</v>
      </c>
      <c r="F3646" t="s">
        <v>27</v>
      </c>
      <c r="G3646" t="s">
        <v>284</v>
      </c>
      <c r="H3646" t="s">
        <v>3696</v>
      </c>
      <c r="I3646" s="134" t="s">
        <v>5401</v>
      </c>
      <c r="J3646" t="s">
        <v>577</v>
      </c>
      <c r="K3646" t="s">
        <v>5892</v>
      </c>
      <c r="L3646">
        <v>6227</v>
      </c>
      <c r="M3646" t="s">
        <v>40</v>
      </c>
      <c r="N3646" t="s">
        <v>3714</v>
      </c>
      <c r="O3646" t="s">
        <v>237</v>
      </c>
      <c r="P3646">
        <v>1</v>
      </c>
      <c r="Q3646">
        <v>364</v>
      </c>
      <c r="R3646">
        <v>364</v>
      </c>
      <c r="S3646">
        <f>IFERROR(_xlfn.XLOOKUP(tbl_Facturas[[#This Row],[Key_Fact]],tbl_Manifiestos[Key_Manif],tbl_Manifiestos[Pagado a Broker],0),0)</f>
        <v>0</v>
      </c>
      <c r="T3646">
        <v>2626862.5899999938</v>
      </c>
    </row>
    <row r="3647" spans="1:20" x14ac:dyDescent="0.25">
      <c r="A3647" t="s">
        <v>5844</v>
      </c>
      <c r="B3647" t="str">
        <f>tbl_Facturas[[#This Row],[Factura]] &amp; "|" &amp; tbl_Facturas[[#This Row],[Proyecto OK]] &amp; "|" &amp; TEXT(tbl_Facturas[[#This Row],[Horas o Viaje]],"0.00") &amp; "|" &amp; TEXT(tbl_Facturas[[#This Row],[Costo unitario]],"0.00")</f>
        <v>2724|Canal #2 |17.96|18.50</v>
      </c>
      <c r="C3647">
        <v>2724</v>
      </c>
      <c r="D3647">
        <v>67</v>
      </c>
      <c r="F3647" t="s">
        <v>27</v>
      </c>
      <c r="G3647" t="s">
        <v>28</v>
      </c>
      <c r="H3647" t="s">
        <v>3697</v>
      </c>
      <c r="I3647" s="134" t="s">
        <v>5401</v>
      </c>
      <c r="J3647" t="s">
        <v>577</v>
      </c>
      <c r="K3647" t="s">
        <v>5892</v>
      </c>
      <c r="L3647">
        <v>6227</v>
      </c>
      <c r="M3647" t="s">
        <v>622</v>
      </c>
      <c r="N3647" t="s">
        <v>3715</v>
      </c>
      <c r="O3647" t="s">
        <v>3345</v>
      </c>
      <c r="P3647">
        <v>17.96</v>
      </c>
      <c r="Q3647">
        <v>18.5</v>
      </c>
      <c r="R3647">
        <v>332.26</v>
      </c>
      <c r="S3647">
        <f>IFERROR(_xlfn.XLOOKUP(tbl_Facturas[[#This Row],[Key_Fact]],tbl_Manifiestos[Key_Manif],tbl_Manifiestos[Pagado a Broker],0),0)</f>
        <v>0</v>
      </c>
      <c r="T3647">
        <v>2627194.849999994</v>
      </c>
    </row>
    <row r="3648" spans="1:20" x14ac:dyDescent="0.25">
      <c r="A3648" t="s">
        <v>5844</v>
      </c>
      <c r="B3648" t="str">
        <f>tbl_Facturas[[#This Row],[Factura]] &amp; "|" &amp; tbl_Facturas[[#This Row],[Proyecto OK]] &amp; "|" &amp; TEXT(tbl_Facturas[[#This Row],[Horas o Viaje]],"0.00") &amp; "|" &amp; TEXT(tbl_Facturas[[#This Row],[Costo unitario]],"0.00")</f>
        <v>2724|Canal #2 |19.46|18.50</v>
      </c>
      <c r="C3648">
        <v>2724</v>
      </c>
      <c r="D3648">
        <v>67</v>
      </c>
      <c r="F3648" t="s">
        <v>27</v>
      </c>
      <c r="G3648" t="s">
        <v>28</v>
      </c>
      <c r="H3648" t="s">
        <v>3698</v>
      </c>
      <c r="I3648" s="134" t="s">
        <v>5401</v>
      </c>
      <c r="J3648" t="s">
        <v>577</v>
      </c>
      <c r="K3648" t="s">
        <v>5892</v>
      </c>
      <c r="L3648">
        <v>6227</v>
      </c>
      <c r="M3648" t="s">
        <v>622</v>
      </c>
      <c r="N3648" t="s">
        <v>3716</v>
      </c>
      <c r="O3648" t="s">
        <v>3345</v>
      </c>
      <c r="P3648">
        <v>19.46</v>
      </c>
      <c r="Q3648">
        <v>18.5</v>
      </c>
      <c r="R3648">
        <v>360.01</v>
      </c>
      <c r="S3648">
        <f>IFERROR(_xlfn.XLOOKUP(tbl_Facturas[[#This Row],[Key_Fact]],tbl_Manifiestos[Key_Manif],tbl_Manifiestos[Pagado a Broker],0),0)</f>
        <v>0</v>
      </c>
      <c r="T3648">
        <v>2627554.8599999938</v>
      </c>
    </row>
    <row r="3649" spans="1:20" x14ac:dyDescent="0.25">
      <c r="A3649" t="s">
        <v>5844</v>
      </c>
      <c r="B3649" t="str">
        <f>tbl_Facturas[[#This Row],[Factura]] &amp; "|" &amp; tbl_Facturas[[#This Row],[Proyecto OK]] &amp; "|" &amp; TEXT(tbl_Facturas[[#This Row],[Horas o Viaje]],"0.00") &amp; "|" &amp; TEXT(tbl_Facturas[[#This Row],[Costo unitario]],"0.00")</f>
        <v>2724|Canal #2 |20.98|18.50</v>
      </c>
      <c r="C3649">
        <v>2724</v>
      </c>
      <c r="D3649">
        <v>67</v>
      </c>
      <c r="F3649" t="s">
        <v>27</v>
      </c>
      <c r="G3649" t="s">
        <v>28</v>
      </c>
      <c r="H3649" t="s">
        <v>3699</v>
      </c>
      <c r="I3649" s="134" t="s">
        <v>5401</v>
      </c>
      <c r="J3649" t="s">
        <v>577</v>
      </c>
      <c r="K3649" t="s">
        <v>5892</v>
      </c>
      <c r="L3649">
        <v>6227</v>
      </c>
      <c r="M3649" t="s">
        <v>622</v>
      </c>
      <c r="N3649" t="s">
        <v>3717</v>
      </c>
      <c r="O3649" t="s">
        <v>3345</v>
      </c>
      <c r="P3649">
        <v>20.98</v>
      </c>
      <c r="Q3649">
        <v>18.5</v>
      </c>
      <c r="R3649">
        <v>388.13</v>
      </c>
      <c r="S3649">
        <f>IFERROR(_xlfn.XLOOKUP(tbl_Facturas[[#This Row],[Key_Fact]],tbl_Manifiestos[Key_Manif],tbl_Manifiestos[Pagado a Broker],0),0)</f>
        <v>0</v>
      </c>
      <c r="T3649">
        <v>2627942.9899999942</v>
      </c>
    </row>
    <row r="3650" spans="1:20" x14ac:dyDescent="0.25">
      <c r="A3650" t="s">
        <v>5844</v>
      </c>
      <c r="B3650" t="str">
        <f>tbl_Facturas[[#This Row],[Factura]] &amp; "|" &amp; tbl_Facturas[[#This Row],[Proyecto OK]] &amp; "|" &amp; TEXT(tbl_Facturas[[#This Row],[Horas o Viaje]],"0.00") &amp; "|" &amp; TEXT(tbl_Facturas[[#This Row],[Costo unitario]],"0.00")</f>
        <v>2724|Canal #2 |21.64|18.50</v>
      </c>
      <c r="C3650">
        <v>2724</v>
      </c>
      <c r="D3650">
        <v>67</v>
      </c>
      <c r="F3650" t="s">
        <v>27</v>
      </c>
      <c r="G3650" t="s">
        <v>28</v>
      </c>
      <c r="H3650" t="s">
        <v>3700</v>
      </c>
      <c r="I3650" s="134" t="s">
        <v>5401</v>
      </c>
      <c r="J3650" t="s">
        <v>577</v>
      </c>
      <c r="K3650" t="s">
        <v>5892</v>
      </c>
      <c r="L3650">
        <v>6227</v>
      </c>
      <c r="M3650" t="s">
        <v>622</v>
      </c>
      <c r="N3650" t="s">
        <v>3718</v>
      </c>
      <c r="O3650" t="s">
        <v>3345</v>
      </c>
      <c r="P3650">
        <v>21.64</v>
      </c>
      <c r="Q3650">
        <v>18.5</v>
      </c>
      <c r="R3650">
        <v>400.34</v>
      </c>
      <c r="S3650">
        <f>IFERROR(_xlfn.XLOOKUP(tbl_Facturas[[#This Row],[Key_Fact]],tbl_Manifiestos[Key_Manif],tbl_Manifiestos[Pagado a Broker],0),0)</f>
        <v>0</v>
      </c>
      <c r="T3650">
        <v>2628343.329999994</v>
      </c>
    </row>
    <row r="3651" spans="1:20" x14ac:dyDescent="0.25">
      <c r="A3651" t="s">
        <v>5844</v>
      </c>
      <c r="B3651" t="str">
        <f>tbl_Facturas[[#This Row],[Factura]] &amp; "|" &amp; tbl_Facturas[[#This Row],[Proyecto OK]] &amp; "|" &amp; TEXT(tbl_Facturas[[#This Row],[Horas o Viaje]],"0.00") &amp; "|" &amp; TEXT(tbl_Facturas[[#This Row],[Costo unitario]],"0.00")</f>
        <v>2724|Canal #2 |16.58|18.50</v>
      </c>
      <c r="C3651">
        <v>2724</v>
      </c>
      <c r="D3651">
        <v>67</v>
      </c>
      <c r="F3651" t="s">
        <v>27</v>
      </c>
      <c r="G3651" t="s">
        <v>28</v>
      </c>
      <c r="H3651" t="s">
        <v>3701</v>
      </c>
      <c r="I3651" s="134" t="s">
        <v>5401</v>
      </c>
      <c r="J3651" t="s">
        <v>577</v>
      </c>
      <c r="K3651" t="s">
        <v>5892</v>
      </c>
      <c r="L3651">
        <v>6227</v>
      </c>
      <c r="M3651" t="s">
        <v>622</v>
      </c>
      <c r="N3651" t="s">
        <v>3719</v>
      </c>
      <c r="O3651" t="s">
        <v>3345</v>
      </c>
      <c r="P3651">
        <v>16.579999999999998</v>
      </c>
      <c r="Q3651">
        <v>18.5</v>
      </c>
      <c r="R3651">
        <v>306.73</v>
      </c>
      <c r="S3651">
        <f>IFERROR(_xlfn.XLOOKUP(tbl_Facturas[[#This Row],[Key_Fact]],tbl_Manifiestos[Key_Manif],tbl_Manifiestos[Pagado a Broker],0),0)</f>
        <v>0</v>
      </c>
      <c r="T3651">
        <v>2628650.059999994</v>
      </c>
    </row>
    <row r="3652" spans="1:20" x14ac:dyDescent="0.25">
      <c r="A3652" t="s">
        <v>5844</v>
      </c>
      <c r="B3652" t="str">
        <f>tbl_Facturas[[#This Row],[Factura]] &amp; "|" &amp; tbl_Facturas[[#This Row],[Proyecto OK]] &amp; "|" &amp; TEXT(tbl_Facturas[[#This Row],[Horas o Viaje]],"0.00") &amp; "|" &amp; TEXT(tbl_Facturas[[#This Row],[Costo unitario]],"0.00")</f>
        <v>2724|Canal #2 |19.68|18.50</v>
      </c>
      <c r="C3652">
        <v>2724</v>
      </c>
      <c r="D3652">
        <v>67</v>
      </c>
      <c r="F3652" t="s">
        <v>27</v>
      </c>
      <c r="G3652" t="s">
        <v>28</v>
      </c>
      <c r="H3652" t="s">
        <v>3702</v>
      </c>
      <c r="I3652" s="134" t="s">
        <v>5401</v>
      </c>
      <c r="J3652" t="s">
        <v>577</v>
      </c>
      <c r="K3652" t="s">
        <v>5892</v>
      </c>
      <c r="L3652">
        <v>6227</v>
      </c>
      <c r="M3652" t="s">
        <v>622</v>
      </c>
      <c r="N3652" t="s">
        <v>3720</v>
      </c>
      <c r="O3652" t="s">
        <v>3345</v>
      </c>
      <c r="P3652">
        <v>19.68</v>
      </c>
      <c r="Q3652">
        <v>18.5</v>
      </c>
      <c r="R3652">
        <v>364.08</v>
      </c>
      <c r="S3652">
        <f>IFERROR(_xlfn.XLOOKUP(tbl_Facturas[[#This Row],[Key_Fact]],tbl_Manifiestos[Key_Manif],tbl_Manifiestos[Pagado a Broker],0),0)</f>
        <v>0</v>
      </c>
      <c r="T3652">
        <v>2629014.1399999941</v>
      </c>
    </row>
    <row r="3653" spans="1:20" x14ac:dyDescent="0.25">
      <c r="A3653" t="s">
        <v>5844</v>
      </c>
      <c r="B3653" t="str">
        <f>tbl_Facturas[[#This Row],[Factura]] &amp; "|" &amp; tbl_Facturas[[#This Row],[Proyecto OK]] &amp; "|" &amp; TEXT(tbl_Facturas[[#This Row],[Horas o Viaje]],"0.00") &amp; "|" &amp; TEXT(tbl_Facturas[[#This Row],[Costo unitario]],"0.00")</f>
        <v>2724|Canal #2 |17.65|18.50</v>
      </c>
      <c r="C3653">
        <v>2724</v>
      </c>
      <c r="D3653">
        <v>67</v>
      </c>
      <c r="F3653" t="s">
        <v>27</v>
      </c>
      <c r="G3653" t="s">
        <v>28</v>
      </c>
      <c r="H3653" t="s">
        <v>3703</v>
      </c>
      <c r="I3653" s="134" t="s">
        <v>5401</v>
      </c>
      <c r="J3653" t="s">
        <v>577</v>
      </c>
      <c r="K3653" t="s">
        <v>5892</v>
      </c>
      <c r="L3653">
        <v>6227</v>
      </c>
      <c r="M3653" t="s">
        <v>622</v>
      </c>
      <c r="N3653" t="s">
        <v>3721</v>
      </c>
      <c r="O3653" t="s">
        <v>3345</v>
      </c>
      <c r="P3653">
        <v>17.649999999999999</v>
      </c>
      <c r="Q3653">
        <v>18.5</v>
      </c>
      <c r="R3653">
        <v>326.52999999999997</v>
      </c>
      <c r="S3653">
        <f>IFERROR(_xlfn.XLOOKUP(tbl_Facturas[[#This Row],[Key_Fact]],tbl_Manifiestos[Key_Manif],tbl_Manifiestos[Pagado a Broker],0),0)</f>
        <v>0</v>
      </c>
      <c r="T3653">
        <v>2629340.6699999929</v>
      </c>
    </row>
    <row r="3654" spans="1:20" x14ac:dyDescent="0.25">
      <c r="A3654" t="s">
        <v>5844</v>
      </c>
      <c r="B3654" t="str">
        <f>tbl_Facturas[[#This Row],[Factura]] &amp; "|" &amp; tbl_Facturas[[#This Row],[Proyecto OK]] &amp; "|" &amp; TEXT(tbl_Facturas[[#This Row],[Horas o Viaje]],"0.00") &amp; "|" &amp; TEXT(tbl_Facturas[[#This Row],[Costo unitario]],"0.00")</f>
        <v>2724|Canal #2 |23.93|28.00</v>
      </c>
      <c r="C3654">
        <v>2724</v>
      </c>
      <c r="D3654">
        <v>67</v>
      </c>
      <c r="F3654" t="s">
        <v>27</v>
      </c>
      <c r="G3654" t="s">
        <v>28</v>
      </c>
      <c r="H3654" t="s">
        <v>3704</v>
      </c>
      <c r="I3654" s="134" t="s">
        <v>5401</v>
      </c>
      <c r="J3654" t="s">
        <v>577</v>
      </c>
      <c r="K3654" t="s">
        <v>5892</v>
      </c>
      <c r="L3654">
        <v>6227</v>
      </c>
      <c r="M3654" t="s">
        <v>622</v>
      </c>
      <c r="N3654" t="s">
        <v>3722</v>
      </c>
      <c r="O3654" t="s">
        <v>3345</v>
      </c>
      <c r="P3654">
        <v>23.93</v>
      </c>
      <c r="Q3654">
        <v>28</v>
      </c>
      <c r="R3654">
        <v>670.04</v>
      </c>
      <c r="S3654">
        <f>IFERROR(_xlfn.XLOOKUP(tbl_Facturas[[#This Row],[Key_Fact]],tbl_Manifiestos[Key_Manif],tbl_Manifiestos[Pagado a Broker],0),0)</f>
        <v>0</v>
      </c>
      <c r="T3654">
        <v>2630010.709999993</v>
      </c>
    </row>
    <row r="3655" spans="1:20" x14ac:dyDescent="0.25">
      <c r="A3655" t="s">
        <v>5844</v>
      </c>
      <c r="B3655" t="str">
        <f>tbl_Facturas[[#This Row],[Factura]] &amp; "|" &amp; tbl_Facturas[[#This Row],[Proyecto OK]] &amp; "|" &amp; TEXT(tbl_Facturas[[#This Row],[Horas o Viaje]],"0.00") &amp; "|" &amp; TEXT(tbl_Facturas[[#This Row],[Costo unitario]],"0.00")</f>
        <v>2725|Montrose Harbor|9.50|126.50</v>
      </c>
      <c r="C3655">
        <v>2725</v>
      </c>
      <c r="D3655">
        <v>67</v>
      </c>
      <c r="E3655" t="s">
        <v>27</v>
      </c>
      <c r="G3655" t="s">
        <v>28</v>
      </c>
      <c r="H3655" t="s">
        <v>3723</v>
      </c>
      <c r="I3655" s="134" t="s">
        <v>5401</v>
      </c>
      <c r="J3655" t="s">
        <v>1280</v>
      </c>
      <c r="K3655" s="240" t="s">
        <v>5907</v>
      </c>
      <c r="L3655">
        <v>6228</v>
      </c>
      <c r="M3655" t="s">
        <v>146</v>
      </c>
      <c r="P3655">
        <v>9.5</v>
      </c>
      <c r="Q3655">
        <v>126.5</v>
      </c>
      <c r="R3655">
        <v>1201.75</v>
      </c>
      <c r="S3655">
        <f>IFERROR(_xlfn.XLOOKUP(tbl_Facturas[[#This Row],[Key_Fact]],tbl_Manifiestos[Key_Manif],tbl_Manifiestos[Pagado a Broker],0),0)</f>
        <v>1117.6275000000001</v>
      </c>
      <c r="T3655">
        <v>2631212.459999993</v>
      </c>
    </row>
    <row r="3656" spans="1:20" x14ac:dyDescent="0.25">
      <c r="A3656" t="s">
        <v>5844</v>
      </c>
      <c r="B3656" t="str">
        <f>tbl_Facturas[[#This Row],[Factura]] &amp; "|" &amp; tbl_Facturas[[#This Row],[Proyecto OK]] &amp; "|" &amp; TEXT(tbl_Facturas[[#This Row],[Horas o Viaje]],"0.00") &amp; "|" &amp; TEXT(tbl_Facturas[[#This Row],[Costo unitario]],"0.00")</f>
        <v>2725|Montrose Harbor|9.25|126.50</v>
      </c>
      <c r="C3656">
        <v>2725</v>
      </c>
      <c r="D3656">
        <v>356</v>
      </c>
      <c r="E3656" t="s">
        <v>27</v>
      </c>
      <c r="G3656" t="s">
        <v>122</v>
      </c>
      <c r="H3656" t="s">
        <v>3724</v>
      </c>
      <c r="I3656" s="134" t="s">
        <v>5401</v>
      </c>
      <c r="J3656" t="s">
        <v>1280</v>
      </c>
      <c r="K3656" s="240" t="s">
        <v>5907</v>
      </c>
      <c r="L3656">
        <v>6228</v>
      </c>
      <c r="M3656" t="s">
        <v>146</v>
      </c>
      <c r="P3656">
        <v>9.25</v>
      </c>
      <c r="Q3656">
        <v>126.5</v>
      </c>
      <c r="R3656">
        <v>1170.1300000000001</v>
      </c>
      <c r="S3656">
        <f>IFERROR(_xlfn.XLOOKUP(tbl_Facturas[[#This Row],[Key_Fact]],tbl_Manifiestos[Key_Manif],tbl_Manifiestos[Pagado a Broker],0),0)</f>
        <v>1088.2162499999999</v>
      </c>
      <c r="T3656">
        <v>2632382.5899999929</v>
      </c>
    </row>
    <row r="3657" spans="1:20" x14ac:dyDescent="0.25">
      <c r="A3657" t="s">
        <v>5844</v>
      </c>
      <c r="B3657" t="str">
        <f>tbl_Facturas[[#This Row],[Factura]] &amp; "|" &amp; tbl_Facturas[[#This Row],[Proyecto OK]] &amp; "|" &amp; TEXT(tbl_Facturas[[#This Row],[Horas o Viaje]],"0.00") &amp; "|" &amp; TEXT(tbl_Facturas[[#This Row],[Costo unitario]],"0.00")</f>
        <v>2725|Montrose Harbor|9.25|126.50</v>
      </c>
      <c r="C3657">
        <v>2725</v>
      </c>
      <c r="D3657">
        <v>54</v>
      </c>
      <c r="E3657" t="s">
        <v>19</v>
      </c>
      <c r="G3657" t="s">
        <v>479</v>
      </c>
      <c r="H3657" t="s">
        <v>3725</v>
      </c>
      <c r="I3657" s="134" t="s">
        <v>5401</v>
      </c>
      <c r="J3657" t="s">
        <v>1280</v>
      </c>
      <c r="K3657" s="240" t="s">
        <v>5907</v>
      </c>
      <c r="L3657">
        <v>6228</v>
      </c>
      <c r="M3657" t="s">
        <v>146</v>
      </c>
      <c r="P3657">
        <v>9.25</v>
      </c>
      <c r="Q3657">
        <v>126.5</v>
      </c>
      <c r="R3657">
        <v>1170.1300000000001</v>
      </c>
      <c r="S3657">
        <f>IFERROR(_xlfn.XLOOKUP(tbl_Facturas[[#This Row],[Key_Fact]],tbl_Manifiestos[Key_Manif],tbl_Manifiestos[Pagado a Broker],0),0)</f>
        <v>1088.2162499999999</v>
      </c>
      <c r="T3657">
        <v>2633552.7199999932</v>
      </c>
    </row>
    <row r="3658" spans="1:20" x14ac:dyDescent="0.25">
      <c r="A3658" t="s">
        <v>5844</v>
      </c>
      <c r="B3658" t="str">
        <f>tbl_Facturas[[#This Row],[Factura]] &amp; "|" &amp; tbl_Facturas[[#This Row],[Proyecto OK]] &amp; "|" &amp; TEXT(tbl_Facturas[[#This Row],[Horas o Viaje]],"0.00") &amp; "|" &amp; TEXT(tbl_Facturas[[#This Row],[Costo unitario]],"0.00")</f>
        <v>2725|Montrose Harbor|8.50|126.50</v>
      </c>
      <c r="C3658">
        <v>2725</v>
      </c>
      <c r="D3658">
        <v>102</v>
      </c>
      <c r="E3658" t="s">
        <v>1264</v>
      </c>
      <c r="G3658" t="s">
        <v>1265</v>
      </c>
      <c r="H3658" t="s">
        <v>3726</v>
      </c>
      <c r="I3658" s="134" t="s">
        <v>5401</v>
      </c>
      <c r="J3658" t="s">
        <v>1280</v>
      </c>
      <c r="K3658" s="240" t="s">
        <v>5907</v>
      </c>
      <c r="L3658">
        <v>6228</v>
      </c>
      <c r="M3658" t="s">
        <v>146</v>
      </c>
      <c r="P3658">
        <v>8.5</v>
      </c>
      <c r="Q3658">
        <v>126.5</v>
      </c>
      <c r="R3658">
        <v>1075.25</v>
      </c>
      <c r="S3658">
        <f>IFERROR(_xlfn.XLOOKUP(tbl_Facturas[[#This Row],[Key_Fact]],tbl_Manifiestos[Key_Manif],tbl_Manifiestos[Pagado a Broker],0),0)</f>
        <v>0</v>
      </c>
      <c r="T3658">
        <v>2634627.9699999932</v>
      </c>
    </row>
    <row r="3659" spans="1:20" x14ac:dyDescent="0.25">
      <c r="A3659" t="s">
        <v>5844</v>
      </c>
      <c r="B3659" t="str">
        <f>tbl_Facturas[[#This Row],[Factura]] &amp; "|" &amp; tbl_Facturas[[#This Row],[Proyecto OK]] &amp; "|" &amp; TEXT(tbl_Facturas[[#This Row],[Horas o Viaje]],"0.00") &amp; "|" &amp; TEXT(tbl_Facturas[[#This Row],[Costo unitario]],"0.00")</f>
        <v>2726|Glencoe|6.50|115.50</v>
      </c>
      <c r="C3659">
        <v>2726</v>
      </c>
      <c r="D3659">
        <v>108</v>
      </c>
      <c r="E3659" t="s">
        <v>5916</v>
      </c>
      <c r="G3659" t="s">
        <v>99</v>
      </c>
      <c r="H3659" t="s">
        <v>3727</v>
      </c>
      <c r="I3659" s="134" t="s">
        <v>5312</v>
      </c>
      <c r="J3659" t="s">
        <v>591</v>
      </c>
      <c r="K3659" t="s">
        <v>591</v>
      </c>
      <c r="P3659">
        <v>6.5</v>
      </c>
      <c r="Q3659">
        <v>115.5</v>
      </c>
      <c r="R3659">
        <v>750.75</v>
      </c>
      <c r="S3659">
        <f>IFERROR(_xlfn.XLOOKUP(tbl_Facturas[[#This Row],[Key_Fact]],tbl_Manifiestos[Key_Manif],tbl_Manifiestos[Pagado a Broker],0),0)</f>
        <v>698.19749999999999</v>
      </c>
      <c r="T3659">
        <v>2635378.7199999932</v>
      </c>
    </row>
    <row r="3660" spans="1:20" x14ac:dyDescent="0.25">
      <c r="A3660" t="s">
        <v>5844</v>
      </c>
      <c r="B3660" t="str">
        <f>tbl_Facturas[[#This Row],[Factura]] &amp; "|" &amp; tbl_Facturas[[#This Row],[Proyecto OK]] &amp; "|" &amp; TEXT(tbl_Facturas[[#This Row],[Horas o Viaje]],"0.00") &amp; "|" &amp; TEXT(tbl_Facturas[[#This Row],[Costo unitario]],"0.00")</f>
        <v>2726|Glencoe|7.00|115.50</v>
      </c>
      <c r="C3660">
        <v>2726</v>
      </c>
      <c r="D3660">
        <v>108</v>
      </c>
      <c r="E3660" t="s">
        <v>5916</v>
      </c>
      <c r="G3660" t="s">
        <v>99</v>
      </c>
      <c r="H3660" t="s">
        <v>3728</v>
      </c>
      <c r="I3660" s="134" t="s">
        <v>5312</v>
      </c>
      <c r="J3660" t="s">
        <v>591</v>
      </c>
      <c r="K3660" t="s">
        <v>591</v>
      </c>
      <c r="P3660">
        <v>7</v>
      </c>
      <c r="Q3660">
        <v>115.5</v>
      </c>
      <c r="R3660">
        <v>808.5</v>
      </c>
      <c r="S3660">
        <f>IFERROR(_xlfn.XLOOKUP(tbl_Facturas[[#This Row],[Key_Fact]],tbl_Manifiestos[Key_Manif],tbl_Manifiestos[Pagado a Broker],0),0)</f>
        <v>751.90500000000009</v>
      </c>
      <c r="T3660">
        <v>2636187.2199999932</v>
      </c>
    </row>
    <row r="3661" spans="1:20" x14ac:dyDescent="0.25">
      <c r="A3661" t="s">
        <v>5844</v>
      </c>
      <c r="B3661" t="str">
        <f>tbl_Facturas[[#This Row],[Factura]] &amp; "|" &amp; tbl_Facturas[[#This Row],[Proyecto OK]] &amp; "|" &amp; TEXT(tbl_Facturas[[#This Row],[Horas o Viaje]],"0.00") &amp; "|" &amp; TEXT(tbl_Facturas[[#This Row],[Costo unitario]],"0.00")</f>
        <v>2726|Glencoe|6.25|115.50</v>
      </c>
      <c r="C3661">
        <v>2726</v>
      </c>
      <c r="D3661">
        <v>1</v>
      </c>
      <c r="E3661" t="s">
        <v>5335</v>
      </c>
      <c r="G3661" t="s">
        <v>1220</v>
      </c>
      <c r="H3661" t="s">
        <v>3729</v>
      </c>
      <c r="I3661" s="134" t="s">
        <v>5312</v>
      </c>
      <c r="J3661" t="s">
        <v>591</v>
      </c>
      <c r="K3661" t="s">
        <v>591</v>
      </c>
      <c r="P3661">
        <v>6.25</v>
      </c>
      <c r="Q3661">
        <v>115.5</v>
      </c>
      <c r="R3661">
        <v>721.88</v>
      </c>
      <c r="S3661">
        <f>IFERROR(_xlfn.XLOOKUP(tbl_Facturas[[#This Row],[Key_Fact]],tbl_Manifiestos[Key_Manif],tbl_Manifiestos[Pagado a Broker],0),0)</f>
        <v>0</v>
      </c>
      <c r="T3661">
        <v>2636909.0999999931</v>
      </c>
    </row>
    <row r="3662" spans="1:20" x14ac:dyDescent="0.25">
      <c r="A3662" t="s">
        <v>5844</v>
      </c>
      <c r="B3662" t="str">
        <f>tbl_Facturas[[#This Row],[Factura]] &amp; "|" &amp; tbl_Facturas[[#This Row],[Proyecto OK]] &amp; "|" &amp; TEXT(tbl_Facturas[[#This Row],[Horas o Viaje]],"0.00") &amp; "|" &amp; TEXT(tbl_Facturas[[#This Row],[Costo unitario]],"0.00")</f>
        <v>2726|Glencoe|9.50|115.50</v>
      </c>
      <c r="C3662">
        <v>2726</v>
      </c>
      <c r="D3662">
        <v>108</v>
      </c>
      <c r="E3662" t="s">
        <v>5916</v>
      </c>
      <c r="G3662" t="s">
        <v>99</v>
      </c>
      <c r="H3662" t="s">
        <v>3730</v>
      </c>
      <c r="I3662" s="134" t="s">
        <v>5312</v>
      </c>
      <c r="J3662" t="s">
        <v>591</v>
      </c>
      <c r="K3662" t="s">
        <v>591</v>
      </c>
      <c r="P3662">
        <v>9.5</v>
      </c>
      <c r="Q3662">
        <v>115.5</v>
      </c>
      <c r="R3662">
        <v>1097.25</v>
      </c>
      <c r="S3662">
        <f>IFERROR(_xlfn.XLOOKUP(tbl_Facturas[[#This Row],[Key_Fact]],tbl_Manifiestos[Key_Manif],tbl_Manifiestos[Pagado a Broker],0),0)</f>
        <v>1020.4425000000001</v>
      </c>
      <c r="T3662">
        <v>2638006.3499999931</v>
      </c>
    </row>
    <row r="3663" spans="1:20" x14ac:dyDescent="0.25">
      <c r="A3663" t="s">
        <v>5844</v>
      </c>
      <c r="B3663" t="str">
        <f>tbl_Facturas[[#This Row],[Factura]] &amp; "|" &amp; tbl_Facturas[[#This Row],[Proyecto OK]] &amp; "|" &amp; TEXT(tbl_Facturas[[#This Row],[Horas o Viaje]],"0.00") &amp; "|" &amp; TEXT(tbl_Facturas[[#This Row],[Costo unitario]],"0.00")</f>
        <v>2726|Glencoe|8.00|115.50</v>
      </c>
      <c r="C3663">
        <v>2726</v>
      </c>
      <c r="D3663">
        <v>108</v>
      </c>
      <c r="E3663" t="s">
        <v>5916</v>
      </c>
      <c r="G3663" t="s">
        <v>99</v>
      </c>
      <c r="H3663" t="s">
        <v>3731</v>
      </c>
      <c r="I3663" s="134" t="s">
        <v>5312</v>
      </c>
      <c r="J3663" t="s">
        <v>591</v>
      </c>
      <c r="K3663" t="s">
        <v>591</v>
      </c>
      <c r="P3663">
        <v>8</v>
      </c>
      <c r="Q3663">
        <v>115.5</v>
      </c>
      <c r="R3663">
        <v>924</v>
      </c>
      <c r="S3663">
        <f>IFERROR(_xlfn.XLOOKUP(tbl_Facturas[[#This Row],[Key_Fact]],tbl_Manifiestos[Key_Manif],tbl_Manifiestos[Pagado a Broker],0),0)</f>
        <v>859.32</v>
      </c>
      <c r="T3663">
        <v>2638930.3499999931</v>
      </c>
    </row>
    <row r="3664" spans="1:20" x14ac:dyDescent="0.25">
      <c r="A3664" t="s">
        <v>5844</v>
      </c>
      <c r="B3664" t="str">
        <f>tbl_Facturas[[#This Row],[Factura]] &amp; "|" &amp; tbl_Facturas[[#This Row],[Proyecto OK]] &amp; "|" &amp; TEXT(tbl_Facturas[[#This Row],[Horas o Viaje]],"0.00") &amp; "|" &amp; TEXT(tbl_Facturas[[#This Row],[Costo unitario]],"0.00")</f>
        <v>2726|Glencoe|9.00|115.50</v>
      </c>
      <c r="C3664">
        <v>2726</v>
      </c>
      <c r="D3664">
        <v>108</v>
      </c>
      <c r="E3664" t="s">
        <v>5916</v>
      </c>
      <c r="G3664" t="s">
        <v>99</v>
      </c>
      <c r="H3664" t="s">
        <v>3732</v>
      </c>
      <c r="I3664" s="134" t="s">
        <v>5312</v>
      </c>
      <c r="J3664" t="s">
        <v>591</v>
      </c>
      <c r="K3664" t="s">
        <v>591</v>
      </c>
      <c r="P3664">
        <v>9</v>
      </c>
      <c r="Q3664">
        <v>115.5</v>
      </c>
      <c r="R3664">
        <v>1039.5</v>
      </c>
      <c r="S3664">
        <f>IFERROR(_xlfn.XLOOKUP(tbl_Facturas[[#This Row],[Key_Fact]],tbl_Manifiestos[Key_Manif],tbl_Manifiestos[Pagado a Broker],0),0)</f>
        <v>966.73500000000001</v>
      </c>
      <c r="T3664">
        <v>2639969.8499999931</v>
      </c>
    </row>
    <row r="3665" spans="1:20" x14ac:dyDescent="0.25">
      <c r="A3665" t="s">
        <v>5844</v>
      </c>
      <c r="B3665" t="str">
        <f>tbl_Facturas[[#This Row],[Factura]] &amp; "|" &amp; tbl_Facturas[[#This Row],[Proyecto OK]] &amp; "|" &amp; TEXT(tbl_Facturas[[#This Row],[Horas o Viaje]],"0.00") &amp; "|" &amp; TEXT(tbl_Facturas[[#This Row],[Costo unitario]],"0.00")</f>
        <v>2727|Evanston|8.00|115.50</v>
      </c>
      <c r="C3665">
        <v>2727</v>
      </c>
      <c r="D3665">
        <v>308</v>
      </c>
      <c r="E3665" t="s">
        <v>16</v>
      </c>
      <c r="G3665" t="s">
        <v>17</v>
      </c>
      <c r="H3665" t="s">
        <v>3733</v>
      </c>
      <c r="I3665" s="134" t="s">
        <v>5312</v>
      </c>
      <c r="J3665" t="s">
        <v>3172</v>
      </c>
      <c r="K3665" t="s">
        <v>3172</v>
      </c>
      <c r="P3665">
        <v>8</v>
      </c>
      <c r="Q3665">
        <v>115.5</v>
      </c>
      <c r="R3665">
        <v>924</v>
      </c>
      <c r="S3665">
        <f>IFERROR(_xlfn.XLOOKUP(tbl_Facturas[[#This Row],[Key_Fact]],tbl_Manifiestos[Key_Manif],tbl_Manifiestos[Pagado a Broker],0),0)</f>
        <v>859.32</v>
      </c>
      <c r="T3665">
        <v>2640893.8499999931</v>
      </c>
    </row>
    <row r="3666" spans="1:20" x14ac:dyDescent="0.25">
      <c r="A3666" t="s">
        <v>5844</v>
      </c>
      <c r="B3666" t="str">
        <f>tbl_Facturas[[#This Row],[Factura]] &amp; "|" &amp; tbl_Facturas[[#This Row],[Proyecto OK]] &amp; "|" &amp; TEXT(tbl_Facturas[[#This Row],[Horas o Viaje]],"0.00") &amp; "|" &amp; TEXT(tbl_Facturas[[#This Row],[Costo unitario]],"0.00")</f>
        <v>2727|Evanston|7.50|115.50</v>
      </c>
      <c r="C3666">
        <v>2727</v>
      </c>
      <c r="D3666">
        <v>76</v>
      </c>
      <c r="E3666" t="s">
        <v>5309</v>
      </c>
      <c r="G3666" t="s">
        <v>1287</v>
      </c>
      <c r="H3666" t="s">
        <v>3734</v>
      </c>
      <c r="I3666" s="134" t="s">
        <v>5312</v>
      </c>
      <c r="J3666" t="s">
        <v>3172</v>
      </c>
      <c r="K3666" t="s">
        <v>3172</v>
      </c>
      <c r="P3666">
        <v>7.5</v>
      </c>
      <c r="Q3666">
        <v>115.5</v>
      </c>
      <c r="R3666">
        <v>866.25</v>
      </c>
      <c r="S3666">
        <f>IFERROR(_xlfn.XLOOKUP(tbl_Facturas[[#This Row],[Key_Fact]],tbl_Manifiestos[Key_Manif],tbl_Manifiestos[Pagado a Broker],0),0)</f>
        <v>0</v>
      </c>
      <c r="T3666">
        <v>2641760.0999999931</v>
      </c>
    </row>
    <row r="3667" spans="1:20" x14ac:dyDescent="0.25">
      <c r="A3667" t="s">
        <v>5844</v>
      </c>
      <c r="B3667" t="str">
        <f>tbl_Facturas[[#This Row],[Factura]] &amp; "|" &amp; tbl_Facturas[[#This Row],[Proyecto OK]] &amp; "|" &amp; TEXT(tbl_Facturas[[#This Row],[Horas o Viaje]],"0.00") &amp; "|" &amp; TEXT(tbl_Facturas[[#This Row],[Costo unitario]],"0.00")</f>
        <v>2727|Evanston|9.00|115.50</v>
      </c>
      <c r="C3667">
        <v>2727</v>
      </c>
      <c r="D3667">
        <v>54</v>
      </c>
      <c r="E3667" t="s">
        <v>19</v>
      </c>
      <c r="G3667" t="s">
        <v>479</v>
      </c>
      <c r="H3667" t="s">
        <v>3735</v>
      </c>
      <c r="I3667" s="134" t="s">
        <v>5312</v>
      </c>
      <c r="J3667" t="s">
        <v>3172</v>
      </c>
      <c r="K3667" t="s">
        <v>3172</v>
      </c>
      <c r="P3667">
        <v>9</v>
      </c>
      <c r="Q3667">
        <v>115.5</v>
      </c>
      <c r="R3667">
        <v>1039.5</v>
      </c>
      <c r="S3667">
        <f>IFERROR(_xlfn.XLOOKUP(tbl_Facturas[[#This Row],[Key_Fact]],tbl_Manifiestos[Key_Manif],tbl_Manifiestos[Pagado a Broker],0),0)</f>
        <v>966.73500000000001</v>
      </c>
      <c r="T3667">
        <v>2642799.5999999931</v>
      </c>
    </row>
    <row r="3668" spans="1:20" x14ac:dyDescent="0.25">
      <c r="A3668" t="s">
        <v>5844</v>
      </c>
      <c r="B3668" t="str">
        <f>tbl_Facturas[[#This Row],[Factura]] &amp; "|" &amp; tbl_Facturas[[#This Row],[Proyecto OK]] &amp; "|" &amp; TEXT(tbl_Facturas[[#This Row],[Horas o Viaje]],"0.00") &amp; "|" &amp; TEXT(tbl_Facturas[[#This Row],[Costo unitario]],"0.00")</f>
        <v>2727|Evanston|10.00|115.50</v>
      </c>
      <c r="C3668">
        <v>2727</v>
      </c>
      <c r="D3668">
        <v>308</v>
      </c>
      <c r="E3668" t="s">
        <v>16</v>
      </c>
      <c r="G3668" t="s">
        <v>17</v>
      </c>
      <c r="H3668" t="s">
        <v>3736</v>
      </c>
      <c r="I3668" s="134" t="s">
        <v>5312</v>
      </c>
      <c r="J3668" t="s">
        <v>3172</v>
      </c>
      <c r="K3668" t="s">
        <v>3172</v>
      </c>
      <c r="P3668">
        <v>10</v>
      </c>
      <c r="Q3668">
        <v>115.5</v>
      </c>
      <c r="R3668">
        <v>1155</v>
      </c>
      <c r="S3668">
        <f>IFERROR(_xlfn.XLOOKUP(tbl_Facturas[[#This Row],[Key_Fact]],tbl_Manifiestos[Key_Manif],tbl_Manifiestos[Pagado a Broker],0),0)</f>
        <v>1074.1500000000001</v>
      </c>
      <c r="T3668">
        <v>2643954.5999999931</v>
      </c>
    </row>
    <row r="3669" spans="1:20" x14ac:dyDescent="0.25">
      <c r="A3669" t="s">
        <v>5844</v>
      </c>
      <c r="B3669" t="str">
        <f>tbl_Facturas[[#This Row],[Factura]] &amp; "|" &amp; tbl_Facturas[[#This Row],[Proyecto OK]] &amp; "|" &amp; TEXT(tbl_Facturas[[#This Row],[Horas o Viaje]],"0.00") &amp; "|" &amp; TEXT(tbl_Facturas[[#This Row],[Costo unitario]],"0.00")</f>
        <v>2727|Evanston|9.50|115.50</v>
      </c>
      <c r="C3669">
        <v>2727</v>
      </c>
      <c r="D3669">
        <v>13</v>
      </c>
      <c r="E3669" t="s">
        <v>1089</v>
      </c>
      <c r="G3669" t="s">
        <v>1090</v>
      </c>
      <c r="H3669" t="s">
        <v>3737</v>
      </c>
      <c r="I3669" s="134" t="s">
        <v>5312</v>
      </c>
      <c r="J3669" t="s">
        <v>3172</v>
      </c>
      <c r="K3669" t="s">
        <v>3172</v>
      </c>
      <c r="P3669">
        <v>9.5</v>
      </c>
      <c r="Q3669">
        <v>115.5</v>
      </c>
      <c r="R3669">
        <v>1097.25</v>
      </c>
      <c r="S3669">
        <f>IFERROR(_xlfn.XLOOKUP(tbl_Facturas[[#This Row],[Key_Fact]],tbl_Manifiestos[Key_Manif],tbl_Manifiestos[Pagado a Broker],0),0)</f>
        <v>0</v>
      </c>
      <c r="T3669">
        <v>2645051.8499999931</v>
      </c>
    </row>
    <row r="3670" spans="1:20" x14ac:dyDescent="0.25">
      <c r="A3670" t="s">
        <v>5844</v>
      </c>
      <c r="B3670" t="str">
        <f>tbl_Facturas[[#This Row],[Factura]] &amp; "|" &amp; tbl_Facturas[[#This Row],[Proyecto OK]] &amp; "|" &amp; TEXT(tbl_Facturas[[#This Row],[Horas o Viaje]],"0.00") &amp; "|" &amp; TEXT(tbl_Facturas[[#This Row],[Costo unitario]],"0.00")</f>
        <v>2727|Evanston|9.00|115.50</v>
      </c>
      <c r="C3670">
        <v>2727</v>
      </c>
      <c r="D3670">
        <v>54</v>
      </c>
      <c r="E3670" t="s">
        <v>19</v>
      </c>
      <c r="G3670" t="s">
        <v>479</v>
      </c>
      <c r="H3670" t="s">
        <v>3738</v>
      </c>
      <c r="I3670" s="134" t="s">
        <v>5312</v>
      </c>
      <c r="J3670" t="s">
        <v>3172</v>
      </c>
      <c r="K3670" t="s">
        <v>3172</v>
      </c>
      <c r="P3670">
        <v>9</v>
      </c>
      <c r="Q3670">
        <v>115.5</v>
      </c>
      <c r="R3670">
        <v>1039.5</v>
      </c>
      <c r="S3670">
        <f>IFERROR(_xlfn.XLOOKUP(tbl_Facturas[[#This Row],[Key_Fact]],tbl_Manifiestos[Key_Manif],tbl_Manifiestos[Pagado a Broker],0),0)</f>
        <v>966.73500000000001</v>
      </c>
      <c r="T3670">
        <v>2646091.3499999931</v>
      </c>
    </row>
    <row r="3671" spans="1:20" x14ac:dyDescent="0.25">
      <c r="A3671" t="s">
        <v>5844</v>
      </c>
      <c r="B3671" t="str">
        <f>tbl_Facturas[[#This Row],[Factura]] &amp; "|" &amp; tbl_Facturas[[#This Row],[Proyecto OK]] &amp; "|" &amp; TEXT(tbl_Facturas[[#This Row],[Horas o Viaje]],"0.00") &amp; "|" &amp; TEXT(tbl_Facturas[[#This Row],[Costo unitario]],"0.00")</f>
        <v>2727|Evanston|10.50|115.50</v>
      </c>
      <c r="C3671">
        <v>2727</v>
      </c>
      <c r="D3671">
        <v>356</v>
      </c>
      <c r="E3671" t="s">
        <v>27</v>
      </c>
      <c r="G3671" t="s">
        <v>122</v>
      </c>
      <c r="H3671" t="s">
        <v>3739</v>
      </c>
      <c r="I3671" s="134" t="s">
        <v>5312</v>
      </c>
      <c r="J3671" t="s">
        <v>3172</v>
      </c>
      <c r="K3671" t="s">
        <v>3172</v>
      </c>
      <c r="P3671">
        <v>10.5</v>
      </c>
      <c r="Q3671">
        <v>115.5</v>
      </c>
      <c r="R3671">
        <v>1212.75</v>
      </c>
      <c r="S3671">
        <f>IFERROR(_xlfn.XLOOKUP(tbl_Facturas[[#This Row],[Key_Fact]],tbl_Manifiestos[Key_Manif],tbl_Manifiestos[Pagado a Broker],0),0)</f>
        <v>1127.8575000000001</v>
      </c>
      <c r="T3671">
        <v>2647304.0999999931</v>
      </c>
    </row>
    <row r="3672" spans="1:20" x14ac:dyDescent="0.25">
      <c r="A3672" t="s">
        <v>5844</v>
      </c>
      <c r="B3672" t="str">
        <f>tbl_Facturas[[#This Row],[Factura]] &amp; "|" &amp; tbl_Facturas[[#This Row],[Proyecto OK]] &amp; "|" &amp; TEXT(tbl_Facturas[[#This Row],[Horas o Viaje]],"0.00") &amp; "|" &amp; TEXT(tbl_Facturas[[#This Row],[Costo unitario]],"0.00")</f>
        <v>2727|Evanston|8.50|115.50</v>
      </c>
      <c r="C3672">
        <v>2727</v>
      </c>
      <c r="D3672">
        <v>13</v>
      </c>
      <c r="E3672" t="s">
        <v>1089</v>
      </c>
      <c r="G3672" t="s">
        <v>1090</v>
      </c>
      <c r="H3672" t="s">
        <v>3740</v>
      </c>
      <c r="I3672" s="134" t="s">
        <v>5312</v>
      </c>
      <c r="J3672" t="s">
        <v>3172</v>
      </c>
      <c r="K3672" t="s">
        <v>3172</v>
      </c>
      <c r="P3672">
        <v>8.5</v>
      </c>
      <c r="Q3672">
        <v>115.5</v>
      </c>
      <c r="R3672">
        <v>981.75</v>
      </c>
      <c r="S3672">
        <f>IFERROR(_xlfn.XLOOKUP(tbl_Facturas[[#This Row],[Key_Fact]],tbl_Manifiestos[Key_Manif],tbl_Manifiestos[Pagado a Broker],0),0)</f>
        <v>913.02750000000003</v>
      </c>
      <c r="T3672">
        <v>2648285.8499999931</v>
      </c>
    </row>
    <row r="3673" spans="1:20" x14ac:dyDescent="0.25">
      <c r="A3673" t="s">
        <v>5844</v>
      </c>
      <c r="B3673" t="str">
        <f>tbl_Facturas[[#This Row],[Factura]] &amp; "|" &amp; tbl_Facturas[[#This Row],[Proyecto OK]] &amp; "|" &amp; TEXT(tbl_Facturas[[#This Row],[Horas o Viaje]],"0.00") &amp; "|" &amp; TEXT(tbl_Facturas[[#This Row],[Costo unitario]],"0.00")</f>
        <v>2727|Evanston|9.00|115.50</v>
      </c>
      <c r="C3673">
        <v>2727</v>
      </c>
      <c r="D3673">
        <v>54</v>
      </c>
      <c r="E3673" t="s">
        <v>19</v>
      </c>
      <c r="G3673" t="s">
        <v>479</v>
      </c>
      <c r="H3673" t="s">
        <v>3741</v>
      </c>
      <c r="I3673" s="134" t="s">
        <v>5312</v>
      </c>
      <c r="J3673" t="s">
        <v>3172</v>
      </c>
      <c r="K3673" t="s">
        <v>3172</v>
      </c>
      <c r="P3673">
        <v>9</v>
      </c>
      <c r="Q3673">
        <v>115.5</v>
      </c>
      <c r="R3673">
        <v>1039.5</v>
      </c>
      <c r="S3673">
        <f>IFERROR(_xlfn.XLOOKUP(tbl_Facturas[[#This Row],[Key_Fact]],tbl_Manifiestos[Key_Manif],tbl_Manifiestos[Pagado a Broker],0),0)</f>
        <v>966.73500000000001</v>
      </c>
      <c r="T3673">
        <v>2649325.3499999931</v>
      </c>
    </row>
    <row r="3674" spans="1:20" x14ac:dyDescent="0.25">
      <c r="A3674" t="s">
        <v>5844</v>
      </c>
      <c r="B3674" t="str">
        <f>tbl_Facturas[[#This Row],[Factura]] &amp; "|" &amp; tbl_Facturas[[#This Row],[Proyecto OK]] &amp; "|" &amp; TEXT(tbl_Facturas[[#This Row],[Horas o Viaje]],"0.00") &amp; "|" &amp; TEXT(tbl_Facturas[[#This Row],[Costo unitario]],"0.00")</f>
        <v>2727|Evanston|8.50|115.50</v>
      </c>
      <c r="C3674">
        <v>2727</v>
      </c>
      <c r="D3674">
        <v>308</v>
      </c>
      <c r="E3674" t="s">
        <v>16</v>
      </c>
      <c r="G3674" t="s">
        <v>17</v>
      </c>
      <c r="H3674" t="s">
        <v>3742</v>
      </c>
      <c r="I3674" s="134" t="s">
        <v>5312</v>
      </c>
      <c r="J3674" t="s">
        <v>3172</v>
      </c>
      <c r="K3674" t="s">
        <v>3172</v>
      </c>
      <c r="P3674">
        <v>8.5</v>
      </c>
      <c r="Q3674">
        <v>115.5</v>
      </c>
      <c r="R3674">
        <v>981.75</v>
      </c>
      <c r="S3674">
        <f>IFERROR(_xlfn.XLOOKUP(tbl_Facturas[[#This Row],[Key_Fact]],tbl_Manifiestos[Key_Manif],tbl_Manifiestos[Pagado a Broker],0),0)</f>
        <v>913.02750000000003</v>
      </c>
      <c r="T3674">
        <v>2650307.0999999931</v>
      </c>
    </row>
    <row r="3675" spans="1:20" x14ac:dyDescent="0.25">
      <c r="A3675" t="s">
        <v>5844</v>
      </c>
      <c r="B3675" t="str">
        <f>tbl_Facturas[[#This Row],[Factura]] &amp; "|" &amp; tbl_Facturas[[#This Row],[Proyecto OK]] &amp; "|" &amp; TEXT(tbl_Facturas[[#This Row],[Horas o Viaje]],"0.00") &amp; "|" &amp; TEXT(tbl_Facturas[[#This Row],[Costo unitario]],"0.00")</f>
        <v>2727|Evanston|8.50|115.50</v>
      </c>
      <c r="C3675">
        <v>2727</v>
      </c>
      <c r="D3675">
        <v>54</v>
      </c>
      <c r="E3675" t="s">
        <v>19</v>
      </c>
      <c r="G3675" t="s">
        <v>479</v>
      </c>
      <c r="H3675" t="s">
        <v>3743</v>
      </c>
      <c r="I3675" s="134" t="s">
        <v>5312</v>
      </c>
      <c r="J3675" t="s">
        <v>3172</v>
      </c>
      <c r="K3675" t="s">
        <v>3172</v>
      </c>
      <c r="P3675">
        <v>8.5</v>
      </c>
      <c r="Q3675">
        <v>115.5</v>
      </c>
      <c r="R3675">
        <v>981.75</v>
      </c>
      <c r="S3675">
        <f>IFERROR(_xlfn.XLOOKUP(tbl_Facturas[[#This Row],[Key_Fact]],tbl_Manifiestos[Key_Manif],tbl_Manifiestos[Pagado a Broker],0),0)</f>
        <v>913.02750000000003</v>
      </c>
      <c r="T3675">
        <v>2651288.8499999931</v>
      </c>
    </row>
    <row r="3676" spans="1:20" x14ac:dyDescent="0.25">
      <c r="A3676" t="s">
        <v>5844</v>
      </c>
      <c r="B3676" t="str">
        <f>tbl_Facturas[[#This Row],[Factura]] &amp; "|" &amp; tbl_Facturas[[#This Row],[Proyecto OK]] &amp; "|" &amp; TEXT(tbl_Facturas[[#This Row],[Horas o Viaje]],"0.00") &amp; "|" &amp; TEXT(tbl_Facturas[[#This Row],[Costo unitario]],"0.00")</f>
        <v>2727|Evanston|9.00|115.50</v>
      </c>
      <c r="C3676">
        <v>2727</v>
      </c>
      <c r="D3676">
        <v>308</v>
      </c>
      <c r="E3676" t="s">
        <v>16</v>
      </c>
      <c r="G3676" t="s">
        <v>17</v>
      </c>
      <c r="H3676" t="s">
        <v>3744</v>
      </c>
      <c r="I3676" s="134" t="s">
        <v>5312</v>
      </c>
      <c r="J3676" t="s">
        <v>3172</v>
      </c>
      <c r="K3676" t="s">
        <v>3172</v>
      </c>
      <c r="P3676">
        <v>9</v>
      </c>
      <c r="Q3676">
        <v>115.5</v>
      </c>
      <c r="R3676">
        <v>1039.5</v>
      </c>
      <c r="S3676">
        <f>IFERROR(_xlfn.XLOOKUP(tbl_Facturas[[#This Row],[Key_Fact]],tbl_Manifiestos[Key_Manif],tbl_Manifiestos[Pagado a Broker],0),0)</f>
        <v>966.73500000000001</v>
      </c>
      <c r="T3676">
        <v>2652328.3499999931</v>
      </c>
    </row>
    <row r="3677" spans="1:20" x14ac:dyDescent="0.25">
      <c r="A3677" t="s">
        <v>5844</v>
      </c>
      <c r="B3677" t="str">
        <f>tbl_Facturas[[#This Row],[Factura]] &amp; "|" &amp; tbl_Facturas[[#This Row],[Proyecto OK]] &amp; "|" &amp; TEXT(tbl_Facturas[[#This Row],[Horas o Viaje]],"0.00") &amp; "|" &amp; TEXT(tbl_Facturas[[#This Row],[Costo unitario]],"0.00")</f>
        <v>2727|Evanston|11.00|115.50</v>
      </c>
      <c r="C3677">
        <v>2727</v>
      </c>
      <c r="D3677">
        <v>308</v>
      </c>
      <c r="E3677" t="s">
        <v>16</v>
      </c>
      <c r="G3677" t="s">
        <v>17</v>
      </c>
      <c r="H3677" t="s">
        <v>3745</v>
      </c>
      <c r="I3677" s="134" t="s">
        <v>5312</v>
      </c>
      <c r="J3677" t="s">
        <v>3172</v>
      </c>
      <c r="K3677" t="s">
        <v>3172</v>
      </c>
      <c r="P3677">
        <v>11</v>
      </c>
      <c r="Q3677">
        <v>115.5</v>
      </c>
      <c r="R3677">
        <v>1270.5</v>
      </c>
      <c r="S3677">
        <f>IFERROR(_xlfn.XLOOKUP(tbl_Facturas[[#This Row],[Key_Fact]],tbl_Manifiestos[Key_Manif],tbl_Manifiestos[Pagado a Broker],0),0)</f>
        <v>1181.5650000000001</v>
      </c>
      <c r="T3677">
        <v>2653598.8499999931</v>
      </c>
    </row>
    <row r="3678" spans="1:20" x14ac:dyDescent="0.25">
      <c r="A3678" t="s">
        <v>5844</v>
      </c>
      <c r="B3678" t="str">
        <f>tbl_Facturas[[#This Row],[Factura]] &amp; "|" &amp; tbl_Facturas[[#This Row],[Proyecto OK]] &amp; "|" &amp; TEXT(tbl_Facturas[[#This Row],[Horas o Viaje]],"0.00") &amp; "|" &amp; TEXT(tbl_Facturas[[#This Row],[Costo unitario]],"0.00")</f>
        <v>2727|Evanston|11.00|115.50</v>
      </c>
      <c r="C3678">
        <v>2727</v>
      </c>
      <c r="D3678">
        <v>13</v>
      </c>
      <c r="E3678" t="s">
        <v>1089</v>
      </c>
      <c r="G3678" t="s">
        <v>1090</v>
      </c>
      <c r="H3678" t="s">
        <v>3746</v>
      </c>
      <c r="I3678" s="134" t="s">
        <v>5312</v>
      </c>
      <c r="J3678" t="s">
        <v>3172</v>
      </c>
      <c r="K3678" t="s">
        <v>3172</v>
      </c>
      <c r="P3678">
        <v>11</v>
      </c>
      <c r="Q3678">
        <v>115.5</v>
      </c>
      <c r="R3678">
        <v>1270.5</v>
      </c>
      <c r="S3678">
        <f>IFERROR(_xlfn.XLOOKUP(tbl_Facturas[[#This Row],[Key_Fact]],tbl_Manifiestos[Key_Manif],tbl_Manifiestos[Pagado a Broker],0),0)</f>
        <v>1181.5650000000001</v>
      </c>
      <c r="T3678">
        <v>2654869.3499999931</v>
      </c>
    </row>
    <row r="3679" spans="1:20" x14ac:dyDescent="0.25">
      <c r="A3679" t="s">
        <v>5844</v>
      </c>
      <c r="B3679" t="str">
        <f>tbl_Facturas[[#This Row],[Factura]] &amp; "|" &amp; tbl_Facturas[[#This Row],[Proyecto OK]] &amp; "|" &amp; TEXT(tbl_Facturas[[#This Row],[Horas o Viaje]],"0.00") &amp; "|" &amp; TEXT(tbl_Facturas[[#This Row],[Costo unitario]],"0.00")</f>
        <v>2728|Lead Service Replacement Project|9.00|115.50</v>
      </c>
      <c r="C3679">
        <v>2728</v>
      </c>
      <c r="D3679">
        <v>708</v>
      </c>
      <c r="E3679" t="s">
        <v>27</v>
      </c>
      <c r="G3679" t="s">
        <v>841</v>
      </c>
      <c r="H3679" t="s">
        <v>3747</v>
      </c>
      <c r="I3679" s="134" t="s">
        <v>5312</v>
      </c>
      <c r="J3679" t="s">
        <v>3021</v>
      </c>
      <c r="K3679" t="s">
        <v>15</v>
      </c>
      <c r="L3679" t="s">
        <v>5585</v>
      </c>
      <c r="P3679">
        <v>9</v>
      </c>
      <c r="Q3679">
        <v>115.5</v>
      </c>
      <c r="R3679">
        <v>1039.5</v>
      </c>
      <c r="S3679">
        <f>IFERROR(_xlfn.XLOOKUP(tbl_Facturas[[#This Row],[Key_Fact]],tbl_Manifiestos[Key_Manif],tbl_Manifiestos[Pagado a Broker],0),0)</f>
        <v>966.73500000000001</v>
      </c>
      <c r="T3679">
        <v>2655908.8499999931</v>
      </c>
    </row>
    <row r="3680" spans="1:20" x14ac:dyDescent="0.25">
      <c r="A3680" t="s">
        <v>5844</v>
      </c>
      <c r="B3680" t="str">
        <f>tbl_Facturas[[#This Row],[Factura]] &amp; "|" &amp; tbl_Facturas[[#This Row],[Proyecto OK]] &amp; "|" &amp; TEXT(tbl_Facturas[[#This Row],[Horas o Viaje]],"0.00") &amp; "|" &amp; TEXT(tbl_Facturas[[#This Row],[Costo unitario]],"0.00")</f>
        <v>2729|Lead Replacement Service|11.50|110.00</v>
      </c>
      <c r="C3680">
        <v>2729</v>
      </c>
      <c r="D3680">
        <v>708</v>
      </c>
      <c r="E3680" t="s">
        <v>27</v>
      </c>
      <c r="G3680" t="s">
        <v>841</v>
      </c>
      <c r="H3680" t="s">
        <v>3748</v>
      </c>
      <c r="I3680" s="134" t="s">
        <v>5306</v>
      </c>
      <c r="J3680" t="s">
        <v>30</v>
      </c>
      <c r="K3680" t="s">
        <v>5903</v>
      </c>
      <c r="L3680">
        <v>3347</v>
      </c>
      <c r="P3680">
        <v>11.5</v>
      </c>
      <c r="Q3680">
        <v>110</v>
      </c>
      <c r="R3680">
        <v>1265</v>
      </c>
      <c r="S3680">
        <f>IFERROR(_xlfn.XLOOKUP(tbl_Facturas[[#This Row],[Key_Fact]],tbl_Manifiestos[Key_Manif],tbl_Manifiestos[Pagado a Broker],0),0)</f>
        <v>1176.45</v>
      </c>
      <c r="T3680">
        <v>2657173.8499999931</v>
      </c>
    </row>
    <row r="3681" spans="1:20" x14ac:dyDescent="0.25">
      <c r="A3681" t="s">
        <v>5844</v>
      </c>
      <c r="B3681" t="str">
        <f>tbl_Facturas[[#This Row],[Factura]] &amp; "|" &amp; tbl_Facturas[[#This Row],[Proyecto OK]] &amp; "|" &amp; TEXT(tbl_Facturas[[#This Row],[Horas o Viaje]],"0.00") &amp; "|" &amp; TEXT(tbl_Facturas[[#This Row],[Costo unitario]],"0.00")</f>
        <v>2730|Lead Replacement Service|8.25|110.00</v>
      </c>
      <c r="C3681">
        <v>2730</v>
      </c>
      <c r="D3681">
        <v>670</v>
      </c>
      <c r="E3681" t="s">
        <v>1982</v>
      </c>
      <c r="G3681" t="s">
        <v>1328</v>
      </c>
      <c r="H3681" t="s">
        <v>3749</v>
      </c>
      <c r="I3681" s="134" t="s">
        <v>5306</v>
      </c>
      <c r="J3681" t="s">
        <v>775</v>
      </c>
      <c r="K3681" t="s">
        <v>5903</v>
      </c>
      <c r="L3681">
        <v>3351</v>
      </c>
      <c r="P3681">
        <v>8.25</v>
      </c>
      <c r="Q3681">
        <v>110</v>
      </c>
      <c r="R3681">
        <v>907.5</v>
      </c>
      <c r="S3681">
        <f>IFERROR(_xlfn.XLOOKUP(tbl_Facturas[[#This Row],[Key_Fact]],tbl_Manifiestos[Key_Manif],tbl_Manifiestos[Pagado a Broker],0),0)</f>
        <v>0</v>
      </c>
      <c r="T3681">
        <v>2658081.3499999931</v>
      </c>
    </row>
    <row r="3682" spans="1:20" x14ac:dyDescent="0.25">
      <c r="A3682" t="s">
        <v>5844</v>
      </c>
      <c r="B3682" t="str">
        <f>tbl_Facturas[[#This Row],[Factura]] &amp; "|" &amp; tbl_Facturas[[#This Row],[Proyecto OK]] &amp; "|" &amp; TEXT(tbl_Facturas[[#This Row],[Horas o Viaje]],"0.00") &amp; "|" &amp; TEXT(tbl_Facturas[[#This Row],[Costo unitario]],"0.00")</f>
        <v>2730|Lead Replacement Service|8.50|110.00</v>
      </c>
      <c r="C3682">
        <v>2730</v>
      </c>
      <c r="D3682">
        <v>708</v>
      </c>
      <c r="E3682" t="s">
        <v>27</v>
      </c>
      <c r="G3682" t="s">
        <v>841</v>
      </c>
      <c r="H3682" t="s">
        <v>3750</v>
      </c>
      <c r="I3682" s="134" t="s">
        <v>5306</v>
      </c>
      <c r="J3682" t="s">
        <v>775</v>
      </c>
      <c r="K3682" t="s">
        <v>5903</v>
      </c>
      <c r="L3682">
        <v>3351</v>
      </c>
      <c r="P3682">
        <v>8.5</v>
      </c>
      <c r="Q3682">
        <v>110</v>
      </c>
      <c r="R3682">
        <v>935</v>
      </c>
      <c r="S3682">
        <f>IFERROR(_xlfn.XLOOKUP(tbl_Facturas[[#This Row],[Key_Fact]],tbl_Manifiestos[Key_Manif],tbl_Manifiestos[Pagado a Broker],0),0)</f>
        <v>869.55000000000007</v>
      </c>
      <c r="T3682">
        <v>2659016.3499999931</v>
      </c>
    </row>
    <row r="3683" spans="1:20" x14ac:dyDescent="0.25">
      <c r="A3683" t="s">
        <v>5844</v>
      </c>
      <c r="B3683" t="str">
        <f>tbl_Facturas[[#This Row],[Factura]] &amp; "|" &amp; tbl_Facturas[[#This Row],[Proyecto OK]] &amp; "|" &amp; TEXT(tbl_Facturas[[#This Row],[Horas o Viaje]],"0.00") &amp; "|" &amp; TEXT(tbl_Facturas[[#This Row],[Costo unitario]],"0.00")</f>
        <v>2730|Lead Replacement Service|8.00|110.00</v>
      </c>
      <c r="C3683">
        <v>2730</v>
      </c>
      <c r="D3683">
        <v>708</v>
      </c>
      <c r="E3683" t="s">
        <v>27</v>
      </c>
      <c r="G3683" t="s">
        <v>841</v>
      </c>
      <c r="H3683" t="s">
        <v>3751</v>
      </c>
      <c r="I3683" s="134" t="s">
        <v>5306</v>
      </c>
      <c r="J3683" t="s">
        <v>775</v>
      </c>
      <c r="K3683" t="s">
        <v>5903</v>
      </c>
      <c r="L3683">
        <v>3351</v>
      </c>
      <c r="P3683">
        <v>8</v>
      </c>
      <c r="Q3683">
        <v>110</v>
      </c>
      <c r="R3683">
        <v>880</v>
      </c>
      <c r="S3683">
        <f>IFERROR(_xlfn.XLOOKUP(tbl_Facturas[[#This Row],[Key_Fact]],tbl_Manifiestos[Key_Manif],tbl_Manifiestos[Pagado a Broker],0),0)</f>
        <v>818.40000000000009</v>
      </c>
      <c r="T3683">
        <v>2659896.3499999931</v>
      </c>
    </row>
    <row r="3684" spans="1:20" x14ac:dyDescent="0.25">
      <c r="A3684" t="s">
        <v>5844</v>
      </c>
      <c r="B3684" t="str">
        <f>tbl_Facturas[[#This Row],[Factura]] &amp; "|" &amp; tbl_Facturas[[#This Row],[Proyecto OK]] &amp; "|" &amp; TEXT(tbl_Facturas[[#This Row],[Horas o Viaje]],"0.00") &amp; "|" &amp; TEXT(tbl_Facturas[[#This Row],[Costo unitario]],"0.00")</f>
        <v>2730|Lead Replacement Service|6.50|110.00</v>
      </c>
      <c r="C3684">
        <v>2730</v>
      </c>
      <c r="D3684">
        <v>20</v>
      </c>
      <c r="E3684" t="s">
        <v>5305</v>
      </c>
      <c r="G3684" t="s">
        <v>1232</v>
      </c>
      <c r="H3684" t="s">
        <v>3752</v>
      </c>
      <c r="I3684" s="134" t="s">
        <v>5306</v>
      </c>
      <c r="J3684" t="s">
        <v>775</v>
      </c>
      <c r="K3684" t="s">
        <v>5903</v>
      </c>
      <c r="L3684">
        <v>3351</v>
      </c>
      <c r="P3684">
        <v>6.5</v>
      </c>
      <c r="Q3684">
        <v>110</v>
      </c>
      <c r="R3684">
        <v>715</v>
      </c>
      <c r="S3684">
        <f>IFERROR(_xlfn.XLOOKUP(tbl_Facturas[[#This Row],[Key_Fact]],tbl_Manifiestos[Key_Manif],tbl_Manifiestos[Pagado a Broker],0),0)</f>
        <v>0</v>
      </c>
      <c r="T3684">
        <v>2660611.3499999931</v>
      </c>
    </row>
    <row r="3685" spans="1:20" x14ac:dyDescent="0.25">
      <c r="A3685" t="s">
        <v>5844</v>
      </c>
      <c r="B3685" t="str">
        <f>tbl_Facturas[[#This Row],[Factura]] &amp; "|" &amp; tbl_Facturas[[#This Row],[Proyecto OK]] &amp; "|" &amp; TEXT(tbl_Facturas[[#This Row],[Horas o Viaje]],"0.00") &amp; "|" &amp; TEXT(tbl_Facturas[[#This Row],[Costo unitario]],"0.00")</f>
        <v>2731|Lead Replacement Service|9.00|110.00</v>
      </c>
      <c r="C3685">
        <v>2731</v>
      </c>
      <c r="D3685">
        <v>67</v>
      </c>
      <c r="E3685" t="s">
        <v>27</v>
      </c>
      <c r="G3685" t="s">
        <v>28</v>
      </c>
      <c r="H3685" t="s">
        <v>3753</v>
      </c>
      <c r="I3685" s="134" t="s">
        <v>5306</v>
      </c>
      <c r="J3685" t="s">
        <v>828</v>
      </c>
      <c r="K3685" t="s">
        <v>5903</v>
      </c>
      <c r="L3685">
        <v>3365</v>
      </c>
      <c r="P3685">
        <v>9</v>
      </c>
      <c r="Q3685">
        <v>110</v>
      </c>
      <c r="R3685">
        <v>990</v>
      </c>
      <c r="S3685">
        <f>IFERROR(_xlfn.XLOOKUP(tbl_Facturas[[#This Row],[Key_Fact]],tbl_Manifiestos[Key_Manif],tbl_Manifiestos[Pagado a Broker],0),0)</f>
        <v>920.7</v>
      </c>
      <c r="T3685">
        <v>2661601.3499999931</v>
      </c>
    </row>
    <row r="3686" spans="1:20" x14ac:dyDescent="0.25">
      <c r="A3686" t="s">
        <v>5844</v>
      </c>
      <c r="B3686" t="str">
        <f>tbl_Facturas[[#This Row],[Factura]] &amp; "|" &amp; tbl_Facturas[[#This Row],[Proyecto OK]] &amp; "|" &amp; TEXT(tbl_Facturas[[#This Row],[Horas o Viaje]],"0.00") &amp; "|" &amp; TEXT(tbl_Facturas[[#This Row],[Costo unitario]],"0.00")</f>
        <v>2731|Lead Replacement Service|8.00|110.00</v>
      </c>
      <c r="C3686">
        <v>2731</v>
      </c>
      <c r="D3686">
        <v>201</v>
      </c>
      <c r="E3686" t="s">
        <v>1264</v>
      </c>
      <c r="G3686" t="s">
        <v>1400</v>
      </c>
      <c r="H3686" t="s">
        <v>3754</v>
      </c>
      <c r="I3686" s="134" t="s">
        <v>5306</v>
      </c>
      <c r="J3686" t="s">
        <v>828</v>
      </c>
      <c r="K3686" t="s">
        <v>5903</v>
      </c>
      <c r="L3686">
        <v>3365</v>
      </c>
      <c r="P3686">
        <v>8</v>
      </c>
      <c r="Q3686">
        <v>110</v>
      </c>
      <c r="R3686">
        <v>880</v>
      </c>
      <c r="S3686">
        <f>IFERROR(_xlfn.XLOOKUP(tbl_Facturas[[#This Row],[Key_Fact]],tbl_Manifiestos[Key_Manif],tbl_Manifiestos[Pagado a Broker],0),0)</f>
        <v>818.40000000000009</v>
      </c>
      <c r="T3686">
        <v>2662481.3499999931</v>
      </c>
    </row>
    <row r="3687" spans="1:20" x14ac:dyDescent="0.25">
      <c r="A3687" t="s">
        <v>5844</v>
      </c>
      <c r="B3687" t="str">
        <f>tbl_Facturas[[#This Row],[Factura]] &amp; "|" &amp; tbl_Facturas[[#This Row],[Proyecto OK]] &amp; "|" &amp; TEXT(tbl_Facturas[[#This Row],[Horas o Viaje]],"0.00") &amp; "|" &amp; TEXT(tbl_Facturas[[#This Row],[Costo unitario]],"0.00")</f>
        <v>2731|Lead Replacement Service|8.50|110.00</v>
      </c>
      <c r="C3687">
        <v>2731</v>
      </c>
      <c r="D3687">
        <v>515</v>
      </c>
      <c r="E3687" t="s">
        <v>27</v>
      </c>
      <c r="G3687" t="s">
        <v>54</v>
      </c>
      <c r="H3687" t="s">
        <v>3755</v>
      </c>
      <c r="I3687" s="134" t="s">
        <v>5306</v>
      </c>
      <c r="J3687" t="s">
        <v>828</v>
      </c>
      <c r="K3687" t="s">
        <v>5903</v>
      </c>
      <c r="L3687">
        <v>3365</v>
      </c>
      <c r="P3687">
        <v>8.5</v>
      </c>
      <c r="Q3687">
        <v>110</v>
      </c>
      <c r="R3687">
        <v>935</v>
      </c>
      <c r="S3687">
        <f>IFERROR(_xlfn.XLOOKUP(tbl_Facturas[[#This Row],[Key_Fact]],tbl_Manifiestos[Key_Manif],tbl_Manifiestos[Pagado a Broker],0),0)</f>
        <v>869.55000000000007</v>
      </c>
      <c r="T3687">
        <v>2663416.3499999931</v>
      </c>
    </row>
    <row r="3688" spans="1:20" x14ac:dyDescent="0.25">
      <c r="A3688" t="s">
        <v>5844</v>
      </c>
      <c r="B3688" t="str">
        <f>tbl_Facturas[[#This Row],[Factura]] &amp; "|" &amp; tbl_Facturas[[#This Row],[Proyecto OK]] &amp; "|" &amp; TEXT(tbl_Facturas[[#This Row],[Horas o Viaje]],"0.00") &amp; "|" &amp; TEXT(tbl_Facturas[[#This Row],[Costo unitario]],"0.00")</f>
        <v>2731|Lead Replacement Service|8.00|110.00</v>
      </c>
      <c r="C3688">
        <v>2731</v>
      </c>
      <c r="D3688">
        <v>58</v>
      </c>
      <c r="E3688" t="s">
        <v>12</v>
      </c>
      <c r="G3688" t="s">
        <v>539</v>
      </c>
      <c r="H3688" t="s">
        <v>3756</v>
      </c>
      <c r="I3688" s="134" t="s">
        <v>5306</v>
      </c>
      <c r="J3688" t="s">
        <v>828</v>
      </c>
      <c r="K3688" t="s">
        <v>5903</v>
      </c>
      <c r="L3688">
        <v>3365</v>
      </c>
      <c r="P3688">
        <v>8</v>
      </c>
      <c r="Q3688">
        <v>110</v>
      </c>
      <c r="R3688">
        <v>880</v>
      </c>
      <c r="S3688">
        <f>IFERROR(_xlfn.XLOOKUP(tbl_Facturas[[#This Row],[Key_Fact]],tbl_Manifiestos[Key_Manif],tbl_Manifiestos[Pagado a Broker],0),0)</f>
        <v>818.40000000000009</v>
      </c>
      <c r="T3688">
        <v>2664296.3499999931</v>
      </c>
    </row>
    <row r="3689" spans="1:20" x14ac:dyDescent="0.25">
      <c r="A3689" t="s">
        <v>5844</v>
      </c>
      <c r="B3689" t="str">
        <f>tbl_Facturas[[#This Row],[Factura]] &amp; "|" &amp; tbl_Facturas[[#This Row],[Proyecto OK]] &amp; "|" &amp; TEXT(tbl_Facturas[[#This Row],[Horas o Viaje]],"0.00") &amp; "|" &amp; TEXT(tbl_Facturas[[#This Row],[Costo unitario]],"0.00")</f>
        <v>2731|Lead Replacement Service|8.00|110.00</v>
      </c>
      <c r="C3689">
        <v>2731</v>
      </c>
      <c r="D3689">
        <v>515</v>
      </c>
      <c r="E3689" t="s">
        <v>27</v>
      </c>
      <c r="G3689" t="s">
        <v>54</v>
      </c>
      <c r="H3689" t="s">
        <v>3757</v>
      </c>
      <c r="I3689" s="134" t="s">
        <v>5306</v>
      </c>
      <c r="J3689" t="s">
        <v>828</v>
      </c>
      <c r="K3689" t="s">
        <v>5903</v>
      </c>
      <c r="L3689">
        <v>3365</v>
      </c>
      <c r="P3689">
        <v>8</v>
      </c>
      <c r="Q3689">
        <v>110</v>
      </c>
      <c r="R3689">
        <v>880</v>
      </c>
      <c r="S3689">
        <f>IFERROR(_xlfn.XLOOKUP(tbl_Facturas[[#This Row],[Key_Fact]],tbl_Manifiestos[Key_Manif],tbl_Manifiestos[Pagado a Broker],0),0)</f>
        <v>818.40000000000009</v>
      </c>
      <c r="T3689">
        <v>2665176.3499999931</v>
      </c>
    </row>
    <row r="3690" spans="1:20" x14ac:dyDescent="0.25">
      <c r="A3690" t="s">
        <v>5844</v>
      </c>
      <c r="B3690" t="str">
        <f>tbl_Facturas[[#This Row],[Factura]] &amp; "|" &amp; tbl_Facturas[[#This Row],[Proyecto OK]] &amp; "|" &amp; TEXT(tbl_Facturas[[#This Row],[Horas o Viaje]],"0.00") &amp; "|" &amp; TEXT(tbl_Facturas[[#This Row],[Costo unitario]],"0.00")</f>
        <v>2732|Lead Replacement Service|10.50|110.00</v>
      </c>
      <c r="C3690">
        <v>2732</v>
      </c>
      <c r="D3690">
        <v>708</v>
      </c>
      <c r="E3690" t="s">
        <v>27</v>
      </c>
      <c r="G3690" t="s">
        <v>841</v>
      </c>
      <c r="H3690" t="s">
        <v>3758</v>
      </c>
      <c r="I3690" s="134" t="s">
        <v>5306</v>
      </c>
      <c r="J3690" t="s">
        <v>3759</v>
      </c>
      <c r="K3690" t="s">
        <v>5903</v>
      </c>
      <c r="L3690">
        <v>3370</v>
      </c>
      <c r="P3690">
        <v>10.5</v>
      </c>
      <c r="Q3690">
        <v>110</v>
      </c>
      <c r="R3690">
        <v>1155</v>
      </c>
      <c r="S3690">
        <f>IFERROR(_xlfn.XLOOKUP(tbl_Facturas[[#This Row],[Key_Fact]],tbl_Manifiestos[Key_Manif],tbl_Manifiestos[Pagado a Broker],0),0)</f>
        <v>1074.1500000000001</v>
      </c>
      <c r="T3690">
        <v>2666331.3499999931</v>
      </c>
    </row>
    <row r="3691" spans="1:20" x14ac:dyDescent="0.25">
      <c r="A3691" t="s">
        <v>5844</v>
      </c>
      <c r="B3691" t="str">
        <f>tbl_Facturas[[#This Row],[Factura]] &amp; "|" &amp; tbl_Facturas[[#This Row],[Proyecto OK]] &amp; "|" &amp; TEXT(tbl_Facturas[[#This Row],[Horas o Viaje]],"0.00") &amp; "|" &amp; TEXT(tbl_Facturas[[#This Row],[Costo unitario]],"0.00")</f>
        <v>2733|CDOT S-403|10.00|115.00</v>
      </c>
      <c r="C3691">
        <v>2733</v>
      </c>
      <c r="D3691">
        <v>198</v>
      </c>
      <c r="E3691" t="s">
        <v>5916</v>
      </c>
      <c r="G3691" t="s">
        <v>31</v>
      </c>
      <c r="H3691" t="s">
        <v>3760</v>
      </c>
      <c r="I3691" s="134" t="s">
        <v>5311</v>
      </c>
      <c r="J3691" t="s">
        <v>2841</v>
      </c>
      <c r="K3691" t="s">
        <v>2841</v>
      </c>
      <c r="P3691">
        <v>10</v>
      </c>
      <c r="Q3691">
        <v>115</v>
      </c>
      <c r="R3691">
        <v>1150</v>
      </c>
      <c r="S3691">
        <f>IFERROR(_xlfn.XLOOKUP(tbl_Facturas[[#This Row],[Key_Fact]],tbl_Manifiestos[Key_Manif],tbl_Manifiestos[Pagado a Broker],0),0)</f>
        <v>1069.5</v>
      </c>
      <c r="T3691">
        <v>2667481.3499999931</v>
      </c>
    </row>
    <row r="3692" spans="1:20" x14ac:dyDescent="0.25">
      <c r="A3692" t="s">
        <v>5844</v>
      </c>
      <c r="B3692" t="str">
        <f>tbl_Facturas[[#This Row],[Factura]] &amp; "|" &amp; tbl_Facturas[[#This Row],[Proyecto OK]] &amp; "|" &amp; TEXT(tbl_Facturas[[#This Row],[Horas o Viaje]],"0.00") &amp; "|" &amp; TEXT(tbl_Facturas[[#This Row],[Costo unitario]],"0.00")</f>
        <v>2733|CDOT S-403|8.50|115.00</v>
      </c>
      <c r="C3692">
        <v>2733</v>
      </c>
      <c r="D3692">
        <v>82</v>
      </c>
      <c r="E3692" t="s">
        <v>12</v>
      </c>
      <c r="G3692" t="s">
        <v>792</v>
      </c>
      <c r="H3692" t="s">
        <v>3761</v>
      </c>
      <c r="I3692" s="134" t="s">
        <v>5311</v>
      </c>
      <c r="J3692" t="s">
        <v>2841</v>
      </c>
      <c r="K3692" t="s">
        <v>2841</v>
      </c>
      <c r="P3692">
        <v>8.5</v>
      </c>
      <c r="Q3692">
        <v>115</v>
      </c>
      <c r="R3692">
        <v>977.5</v>
      </c>
      <c r="S3692">
        <f>IFERROR(_xlfn.XLOOKUP(tbl_Facturas[[#This Row],[Key_Fact]],tbl_Manifiestos[Key_Manif],tbl_Manifiestos[Pagado a Broker],0),0)</f>
        <v>909.07500000000005</v>
      </c>
      <c r="T3692">
        <v>2668458.8499999931</v>
      </c>
    </row>
    <row r="3693" spans="1:20" x14ac:dyDescent="0.25">
      <c r="A3693" t="s">
        <v>5844</v>
      </c>
      <c r="B3693" t="str">
        <f>tbl_Facturas[[#This Row],[Factura]] &amp; "|" &amp; tbl_Facturas[[#This Row],[Proyecto OK]] &amp; "|" &amp; TEXT(tbl_Facturas[[#This Row],[Horas o Viaje]],"0.00") &amp; "|" &amp; TEXT(tbl_Facturas[[#This Row],[Costo unitario]],"0.00")</f>
        <v>2733|CDOT S-403|9.25|115.00</v>
      </c>
      <c r="C3693">
        <v>2733</v>
      </c>
      <c r="D3693">
        <v>1</v>
      </c>
      <c r="E3693" t="s">
        <v>5335</v>
      </c>
      <c r="G3693" t="s">
        <v>1220</v>
      </c>
      <c r="H3693" t="s">
        <v>3762</v>
      </c>
      <c r="I3693" s="134" t="s">
        <v>5311</v>
      </c>
      <c r="J3693" t="s">
        <v>2841</v>
      </c>
      <c r="K3693" t="s">
        <v>2841</v>
      </c>
      <c r="P3693">
        <v>9.25</v>
      </c>
      <c r="Q3693">
        <v>115</v>
      </c>
      <c r="R3693">
        <v>1063.75</v>
      </c>
      <c r="S3693">
        <f>IFERROR(_xlfn.XLOOKUP(tbl_Facturas[[#This Row],[Key_Fact]],tbl_Manifiestos[Key_Manif],tbl_Manifiestos[Pagado a Broker],0),0)</f>
        <v>0</v>
      </c>
      <c r="T3693">
        <v>2669522.5999999931</v>
      </c>
    </row>
    <row r="3694" spans="1:20" x14ac:dyDescent="0.25">
      <c r="A3694" t="s">
        <v>5844</v>
      </c>
      <c r="B3694" t="str">
        <f>tbl_Facturas[[#This Row],[Factura]] &amp; "|" &amp; tbl_Facturas[[#This Row],[Proyecto OK]] &amp; "|" &amp; TEXT(tbl_Facturas[[#This Row],[Horas o Viaje]],"0.00") &amp; "|" &amp; TEXT(tbl_Facturas[[#This Row],[Costo unitario]],"0.00")</f>
        <v>2733|CDOT S-403|11.00|115.00</v>
      </c>
      <c r="C3694">
        <v>2733</v>
      </c>
      <c r="D3694">
        <v>198</v>
      </c>
      <c r="E3694" t="s">
        <v>5916</v>
      </c>
      <c r="G3694" t="s">
        <v>31</v>
      </c>
      <c r="H3694" t="s">
        <v>3763</v>
      </c>
      <c r="I3694" s="134" t="s">
        <v>5311</v>
      </c>
      <c r="J3694" t="s">
        <v>2841</v>
      </c>
      <c r="K3694" t="s">
        <v>2841</v>
      </c>
      <c r="P3694">
        <v>11</v>
      </c>
      <c r="Q3694">
        <v>115</v>
      </c>
      <c r="R3694">
        <v>1265</v>
      </c>
      <c r="S3694">
        <f>IFERROR(_xlfn.XLOOKUP(tbl_Facturas[[#This Row],[Key_Fact]],tbl_Manifiestos[Key_Manif],tbl_Manifiestos[Pagado a Broker],0),0)</f>
        <v>1176.45</v>
      </c>
      <c r="T3694">
        <v>2670787.5999999931</v>
      </c>
    </row>
    <row r="3695" spans="1:20" x14ac:dyDescent="0.25">
      <c r="A3695" t="s">
        <v>5844</v>
      </c>
      <c r="B3695" t="str">
        <f>tbl_Facturas[[#This Row],[Factura]] &amp; "|" &amp; tbl_Facturas[[#This Row],[Proyecto OK]] &amp; "|" &amp; TEXT(tbl_Facturas[[#This Row],[Horas o Viaje]],"0.00") &amp; "|" &amp; TEXT(tbl_Facturas[[#This Row],[Costo unitario]],"0.00")</f>
        <v>2733|CDOT S-403|9.00|115.00</v>
      </c>
      <c r="C3695">
        <v>2733</v>
      </c>
      <c r="D3695">
        <v>198</v>
      </c>
      <c r="E3695" t="s">
        <v>5916</v>
      </c>
      <c r="G3695" t="s">
        <v>31</v>
      </c>
      <c r="H3695" t="s">
        <v>3764</v>
      </c>
      <c r="I3695" s="134" t="s">
        <v>5311</v>
      </c>
      <c r="J3695" t="s">
        <v>2841</v>
      </c>
      <c r="K3695" t="s">
        <v>2841</v>
      </c>
      <c r="P3695">
        <v>9</v>
      </c>
      <c r="Q3695">
        <v>115</v>
      </c>
      <c r="R3695">
        <v>1035</v>
      </c>
      <c r="S3695">
        <f>IFERROR(_xlfn.XLOOKUP(tbl_Facturas[[#This Row],[Key_Fact]],tbl_Manifiestos[Key_Manif],tbl_Manifiestos[Pagado a Broker],0),0)</f>
        <v>962.55000000000007</v>
      </c>
      <c r="T3695">
        <v>2671822.5999999931</v>
      </c>
    </row>
    <row r="3696" spans="1:20" x14ac:dyDescent="0.25">
      <c r="A3696" t="s">
        <v>5844</v>
      </c>
      <c r="B3696" t="str">
        <f>tbl_Facturas[[#This Row],[Factura]] &amp; "|" &amp; tbl_Facturas[[#This Row],[Proyecto OK]] &amp; "|" &amp; TEXT(tbl_Facturas[[#This Row],[Horas o Viaje]],"0.00") &amp; "|" &amp; TEXT(tbl_Facturas[[#This Row],[Costo unitario]],"0.00")</f>
        <v>2733|CDOT S-403|8.00|115.00</v>
      </c>
      <c r="C3696">
        <v>2733</v>
      </c>
      <c r="D3696">
        <v>76</v>
      </c>
      <c r="E3696" t="s">
        <v>5309</v>
      </c>
      <c r="G3696" t="s">
        <v>1287</v>
      </c>
      <c r="H3696" t="s">
        <v>3765</v>
      </c>
      <c r="I3696" s="134" t="s">
        <v>5311</v>
      </c>
      <c r="J3696" t="s">
        <v>2841</v>
      </c>
      <c r="K3696" t="s">
        <v>2841</v>
      </c>
      <c r="P3696">
        <v>8</v>
      </c>
      <c r="Q3696">
        <v>115</v>
      </c>
      <c r="R3696">
        <v>920</v>
      </c>
      <c r="S3696">
        <f>IFERROR(_xlfn.XLOOKUP(tbl_Facturas[[#This Row],[Key_Fact]],tbl_Manifiestos[Key_Manif],tbl_Manifiestos[Pagado a Broker],0),0)</f>
        <v>855.6</v>
      </c>
      <c r="T3696">
        <v>2672742.5999999931</v>
      </c>
    </row>
    <row r="3697" spans="1:20" x14ac:dyDescent="0.25">
      <c r="A3697" t="s">
        <v>5844</v>
      </c>
      <c r="B3697" t="str">
        <f>tbl_Facturas[[#This Row],[Factura]] &amp; "|" &amp; tbl_Facturas[[#This Row],[Proyecto OK]] &amp; "|" &amp; TEXT(tbl_Facturas[[#This Row],[Horas o Viaje]],"0.00") &amp; "|" &amp; TEXT(tbl_Facturas[[#This Row],[Costo unitario]],"0.00")</f>
        <v>2733|CDOT S-403|8.00|115.00</v>
      </c>
      <c r="C3697">
        <v>2733</v>
      </c>
      <c r="D3697">
        <v>325</v>
      </c>
      <c r="E3697" t="s">
        <v>27</v>
      </c>
      <c r="G3697" t="s">
        <v>34</v>
      </c>
      <c r="H3697" t="s">
        <v>3766</v>
      </c>
      <c r="I3697" s="134" t="s">
        <v>5311</v>
      </c>
      <c r="J3697" t="s">
        <v>2841</v>
      </c>
      <c r="K3697" t="s">
        <v>2841</v>
      </c>
      <c r="P3697">
        <v>8</v>
      </c>
      <c r="Q3697">
        <v>115</v>
      </c>
      <c r="R3697">
        <v>920</v>
      </c>
      <c r="S3697">
        <f>IFERROR(_xlfn.XLOOKUP(tbl_Facturas[[#This Row],[Key_Fact]],tbl_Manifiestos[Key_Manif],tbl_Manifiestos[Pagado a Broker],0),0)</f>
        <v>855.6</v>
      </c>
      <c r="T3697">
        <v>2673662.5999999931</v>
      </c>
    </row>
    <row r="3698" spans="1:20" x14ac:dyDescent="0.25">
      <c r="A3698" t="s">
        <v>5844</v>
      </c>
      <c r="B3698" t="str">
        <f>tbl_Facturas[[#This Row],[Factura]] &amp; "|" &amp; tbl_Facturas[[#This Row],[Proyecto OK]] &amp; "|" &amp; TEXT(tbl_Facturas[[#This Row],[Horas o Viaje]],"0.00") &amp; "|" &amp; TEXT(tbl_Facturas[[#This Row],[Costo unitario]],"0.00")</f>
        <v>2733|CDOT S-403|8.50|115.00</v>
      </c>
      <c r="C3698">
        <v>2733</v>
      </c>
      <c r="D3698">
        <v>76</v>
      </c>
      <c r="E3698" t="s">
        <v>5309</v>
      </c>
      <c r="G3698" t="s">
        <v>1287</v>
      </c>
      <c r="H3698" t="s">
        <v>3767</v>
      </c>
      <c r="I3698" s="134" t="s">
        <v>5311</v>
      </c>
      <c r="J3698" t="s">
        <v>2841</v>
      </c>
      <c r="K3698" t="s">
        <v>2841</v>
      </c>
      <c r="P3698">
        <v>8.5</v>
      </c>
      <c r="Q3698">
        <v>115</v>
      </c>
      <c r="R3698">
        <v>977.5</v>
      </c>
      <c r="S3698">
        <f>IFERROR(_xlfn.XLOOKUP(tbl_Facturas[[#This Row],[Key_Fact]],tbl_Manifiestos[Key_Manif],tbl_Manifiestos[Pagado a Broker],0),0)</f>
        <v>909.07500000000005</v>
      </c>
      <c r="T3698">
        <v>2674640.0999999931</v>
      </c>
    </row>
    <row r="3699" spans="1:20" x14ac:dyDescent="0.25">
      <c r="A3699" t="s">
        <v>5844</v>
      </c>
      <c r="B3699" t="str">
        <f>tbl_Facturas[[#This Row],[Factura]] &amp; "|" &amp; tbl_Facturas[[#This Row],[Proyecto OK]] &amp; "|" &amp; TEXT(tbl_Facturas[[#This Row],[Horas o Viaje]],"0.00") &amp; "|" &amp; TEXT(tbl_Facturas[[#This Row],[Costo unitario]],"0.00")</f>
        <v>2733|CDOT S-403|8.00|115.00</v>
      </c>
      <c r="C3699">
        <v>2733</v>
      </c>
      <c r="D3699">
        <v>15</v>
      </c>
      <c r="E3699" t="s">
        <v>2195</v>
      </c>
      <c r="G3699" t="s">
        <v>2077</v>
      </c>
      <c r="H3699" t="s">
        <v>3768</v>
      </c>
      <c r="I3699" s="134" t="s">
        <v>5311</v>
      </c>
      <c r="J3699" t="s">
        <v>2841</v>
      </c>
      <c r="K3699" t="s">
        <v>2841</v>
      </c>
      <c r="P3699">
        <v>8</v>
      </c>
      <c r="Q3699">
        <v>115</v>
      </c>
      <c r="R3699">
        <v>920</v>
      </c>
      <c r="S3699">
        <f>IFERROR(_xlfn.XLOOKUP(tbl_Facturas[[#This Row],[Key_Fact]],tbl_Manifiestos[Key_Manif],tbl_Manifiestos[Pagado a Broker],0),0)</f>
        <v>855.6</v>
      </c>
      <c r="T3699">
        <v>2675560.0999999931</v>
      </c>
    </row>
    <row r="3700" spans="1:20" x14ac:dyDescent="0.25">
      <c r="A3700" t="s">
        <v>5844</v>
      </c>
      <c r="B3700" t="str">
        <f>tbl_Facturas[[#This Row],[Factura]] &amp; "|" &amp; tbl_Facturas[[#This Row],[Proyecto OK]] &amp; "|" &amp; TEXT(tbl_Facturas[[#This Row],[Horas o Viaje]],"0.00") &amp; "|" &amp; TEXT(tbl_Facturas[[#This Row],[Costo unitario]],"0.00")</f>
        <v>2733|CDOT S-403|8.00|115.00</v>
      </c>
      <c r="C3700">
        <v>2733</v>
      </c>
      <c r="D3700">
        <v>325</v>
      </c>
      <c r="E3700" t="s">
        <v>27</v>
      </c>
      <c r="G3700" t="s">
        <v>34</v>
      </c>
      <c r="H3700" t="s">
        <v>3769</v>
      </c>
      <c r="I3700" s="134" t="s">
        <v>5311</v>
      </c>
      <c r="J3700" t="s">
        <v>2841</v>
      </c>
      <c r="K3700" t="s">
        <v>2841</v>
      </c>
      <c r="P3700">
        <v>8</v>
      </c>
      <c r="Q3700">
        <v>115</v>
      </c>
      <c r="R3700">
        <v>920</v>
      </c>
      <c r="S3700">
        <f>IFERROR(_xlfn.XLOOKUP(tbl_Facturas[[#This Row],[Key_Fact]],tbl_Manifiestos[Key_Manif],tbl_Manifiestos[Pagado a Broker],0),0)</f>
        <v>855.6</v>
      </c>
      <c r="T3700">
        <v>2676480.0999999931</v>
      </c>
    </row>
    <row r="3701" spans="1:20" x14ac:dyDescent="0.25">
      <c r="A3701" t="s">
        <v>5844</v>
      </c>
      <c r="B3701" t="str">
        <f>tbl_Facturas[[#This Row],[Factura]] &amp; "|" &amp; tbl_Facturas[[#This Row],[Proyecto OK]] &amp; "|" &amp; TEXT(tbl_Facturas[[#This Row],[Horas o Viaje]],"0.00") &amp; "|" &amp; TEXT(tbl_Facturas[[#This Row],[Costo unitario]],"0.00")</f>
        <v>2734|CDOT S-603|9.50|115.00</v>
      </c>
      <c r="C3701">
        <v>2734</v>
      </c>
      <c r="D3701">
        <v>67</v>
      </c>
      <c r="E3701" t="s">
        <v>27</v>
      </c>
      <c r="G3701" t="s">
        <v>28</v>
      </c>
      <c r="H3701" t="s">
        <v>3770</v>
      </c>
      <c r="I3701" s="134" t="s">
        <v>5311</v>
      </c>
      <c r="J3701" t="s">
        <v>2693</v>
      </c>
      <c r="K3701" s="240" t="s">
        <v>2693</v>
      </c>
      <c r="P3701">
        <v>9.5</v>
      </c>
      <c r="Q3701">
        <v>115</v>
      </c>
      <c r="R3701">
        <v>1092.5</v>
      </c>
      <c r="S3701">
        <f>IFERROR(_xlfn.XLOOKUP(tbl_Facturas[[#This Row],[Key_Fact]],tbl_Manifiestos[Key_Manif],tbl_Manifiestos[Pagado a Broker],0),0)</f>
        <v>1016.0250000000001</v>
      </c>
      <c r="T3701">
        <v>2677572.5999999931</v>
      </c>
    </row>
    <row r="3702" spans="1:20" x14ac:dyDescent="0.25">
      <c r="A3702" t="s">
        <v>5844</v>
      </c>
      <c r="B3702" t="str">
        <f>tbl_Facturas[[#This Row],[Factura]] &amp; "|" &amp; tbl_Facturas[[#This Row],[Proyecto OK]] &amp; "|" &amp; TEXT(tbl_Facturas[[#This Row],[Horas o Viaje]],"0.00") &amp; "|" &amp; TEXT(tbl_Facturas[[#This Row],[Costo unitario]],"0.00")</f>
        <v>2734|CDOT S-603|10.50|115.00</v>
      </c>
      <c r="C3702">
        <v>2734</v>
      </c>
      <c r="D3702">
        <v>114</v>
      </c>
      <c r="E3702" t="s">
        <v>27</v>
      </c>
      <c r="G3702" t="s">
        <v>57</v>
      </c>
      <c r="H3702" t="s">
        <v>3771</v>
      </c>
      <c r="I3702" s="134" t="s">
        <v>5311</v>
      </c>
      <c r="J3702" t="s">
        <v>2693</v>
      </c>
      <c r="K3702" s="240" t="s">
        <v>2693</v>
      </c>
      <c r="P3702">
        <v>10.5</v>
      </c>
      <c r="Q3702">
        <v>115</v>
      </c>
      <c r="R3702">
        <v>1207.5</v>
      </c>
      <c r="S3702">
        <f>IFERROR(_xlfn.XLOOKUP(tbl_Facturas[[#This Row],[Key_Fact]],tbl_Manifiestos[Key_Manif],tbl_Manifiestos[Pagado a Broker],0),0)</f>
        <v>1122.9750000000001</v>
      </c>
      <c r="T3702">
        <v>2678780.0999999931</v>
      </c>
    </row>
    <row r="3703" spans="1:20" x14ac:dyDescent="0.25">
      <c r="A3703" t="s">
        <v>5844</v>
      </c>
      <c r="B3703" t="str">
        <f>tbl_Facturas[[#This Row],[Factura]] &amp; "|" &amp; tbl_Facturas[[#This Row],[Proyecto OK]] &amp; "|" &amp; TEXT(tbl_Facturas[[#This Row],[Horas o Viaje]],"0.00") &amp; "|" &amp; TEXT(tbl_Facturas[[#This Row],[Costo unitario]],"0.00")</f>
        <v>2734|CDOT S-603|9.25|115.00</v>
      </c>
      <c r="C3703">
        <v>2734</v>
      </c>
      <c r="D3703">
        <v>114</v>
      </c>
      <c r="E3703" t="s">
        <v>27</v>
      </c>
      <c r="G3703" t="s">
        <v>57</v>
      </c>
      <c r="H3703" t="s">
        <v>3772</v>
      </c>
      <c r="I3703" s="134" t="s">
        <v>5311</v>
      </c>
      <c r="J3703" t="s">
        <v>2693</v>
      </c>
      <c r="K3703" s="240" t="s">
        <v>2693</v>
      </c>
      <c r="P3703">
        <v>9.25</v>
      </c>
      <c r="Q3703">
        <v>115</v>
      </c>
      <c r="R3703">
        <v>1063.75</v>
      </c>
      <c r="S3703">
        <f>IFERROR(_xlfn.XLOOKUP(tbl_Facturas[[#This Row],[Key_Fact]],tbl_Manifiestos[Key_Manif],tbl_Manifiestos[Pagado a Broker],0),0)</f>
        <v>989.28750000000002</v>
      </c>
      <c r="T3703">
        <v>2679843.8499999931</v>
      </c>
    </row>
    <row r="3704" spans="1:20" x14ac:dyDescent="0.25">
      <c r="A3704" t="s">
        <v>5844</v>
      </c>
      <c r="B3704" t="str">
        <f>tbl_Facturas[[#This Row],[Factura]] &amp; "|" &amp; tbl_Facturas[[#This Row],[Proyecto OK]] &amp; "|" &amp; TEXT(tbl_Facturas[[#This Row],[Horas o Viaje]],"0.00") &amp; "|" &amp; TEXT(tbl_Facturas[[#This Row],[Costo unitario]],"0.00")</f>
        <v>2734|CDOT S-603|10.50|115.00</v>
      </c>
      <c r="C3704">
        <v>2734</v>
      </c>
      <c r="D3704">
        <v>82</v>
      </c>
      <c r="E3704" t="s">
        <v>12</v>
      </c>
      <c r="G3704" t="s">
        <v>792</v>
      </c>
      <c r="H3704" t="s">
        <v>3773</v>
      </c>
      <c r="I3704" s="134" t="s">
        <v>5311</v>
      </c>
      <c r="J3704" t="s">
        <v>2693</v>
      </c>
      <c r="K3704" s="240" t="s">
        <v>2693</v>
      </c>
      <c r="P3704">
        <v>10.5</v>
      </c>
      <c r="Q3704">
        <v>115</v>
      </c>
      <c r="R3704">
        <v>1207.5</v>
      </c>
      <c r="S3704">
        <f>IFERROR(_xlfn.XLOOKUP(tbl_Facturas[[#This Row],[Key_Fact]],tbl_Manifiestos[Key_Manif],tbl_Manifiestos[Pagado a Broker],0),0)</f>
        <v>1122.9750000000001</v>
      </c>
      <c r="T3704">
        <v>2681051.3499999931</v>
      </c>
    </row>
    <row r="3705" spans="1:20" x14ac:dyDescent="0.25">
      <c r="A3705" t="s">
        <v>5844</v>
      </c>
      <c r="B3705" t="str">
        <f>tbl_Facturas[[#This Row],[Factura]] &amp; "|" &amp; tbl_Facturas[[#This Row],[Proyecto OK]] &amp; "|" &amp; TEXT(tbl_Facturas[[#This Row],[Horas o Viaje]],"0.00") &amp; "|" &amp; TEXT(tbl_Facturas[[#This Row],[Costo unitario]],"0.00")</f>
        <v>2734|CDOT S-603|9.25|115.00</v>
      </c>
      <c r="C3705">
        <v>2734</v>
      </c>
      <c r="D3705">
        <v>114</v>
      </c>
      <c r="E3705" t="s">
        <v>27</v>
      </c>
      <c r="G3705" t="s">
        <v>57</v>
      </c>
      <c r="H3705" t="s">
        <v>3774</v>
      </c>
      <c r="I3705" s="134" t="s">
        <v>5311</v>
      </c>
      <c r="J3705" t="s">
        <v>2693</v>
      </c>
      <c r="K3705" s="240" t="s">
        <v>2693</v>
      </c>
      <c r="P3705">
        <v>9.25</v>
      </c>
      <c r="Q3705">
        <v>115</v>
      </c>
      <c r="R3705">
        <v>1063.75</v>
      </c>
      <c r="S3705">
        <f>IFERROR(_xlfn.XLOOKUP(tbl_Facturas[[#This Row],[Key_Fact]],tbl_Manifiestos[Key_Manif],tbl_Manifiestos[Pagado a Broker],0),0)</f>
        <v>989.28750000000002</v>
      </c>
      <c r="T3705">
        <v>2682115.0999999931</v>
      </c>
    </row>
    <row r="3706" spans="1:20" x14ac:dyDescent="0.25">
      <c r="A3706" t="s">
        <v>5844</v>
      </c>
      <c r="B3706" t="str">
        <f>tbl_Facturas[[#This Row],[Factura]] &amp; "|" &amp; tbl_Facturas[[#This Row],[Proyecto OK]] &amp; "|" &amp; TEXT(tbl_Facturas[[#This Row],[Horas o Viaje]],"0.00") &amp; "|" &amp; TEXT(tbl_Facturas[[#This Row],[Costo unitario]],"0.00")</f>
        <v>2734|CDOT S-603|8.50|115.00</v>
      </c>
      <c r="C3706">
        <v>2734</v>
      </c>
      <c r="D3706">
        <v>82</v>
      </c>
      <c r="E3706" t="s">
        <v>12</v>
      </c>
      <c r="G3706" t="s">
        <v>792</v>
      </c>
      <c r="H3706" t="s">
        <v>3775</v>
      </c>
      <c r="I3706" s="134" t="s">
        <v>5311</v>
      </c>
      <c r="J3706" t="s">
        <v>2693</v>
      </c>
      <c r="K3706" s="240" t="s">
        <v>2693</v>
      </c>
      <c r="P3706">
        <v>8.5</v>
      </c>
      <c r="Q3706">
        <v>115</v>
      </c>
      <c r="R3706">
        <v>977.5</v>
      </c>
      <c r="S3706">
        <f>IFERROR(_xlfn.XLOOKUP(tbl_Facturas[[#This Row],[Key_Fact]],tbl_Manifiestos[Key_Manif],tbl_Manifiestos[Pagado a Broker],0),0)</f>
        <v>909.07500000000005</v>
      </c>
      <c r="T3706">
        <v>2683092.5999999931</v>
      </c>
    </row>
    <row r="3707" spans="1:20" x14ac:dyDescent="0.25">
      <c r="A3707" t="s">
        <v>5844</v>
      </c>
      <c r="B3707" t="str">
        <f>tbl_Facturas[[#This Row],[Factura]] &amp; "|" &amp; tbl_Facturas[[#This Row],[Proyecto OK]] &amp; "|" &amp; TEXT(tbl_Facturas[[#This Row],[Horas o Viaje]],"0.00") &amp; "|" &amp; TEXT(tbl_Facturas[[#This Row],[Costo unitario]],"0.00")</f>
        <v>2734|CDOT S-603|9.25|115.00</v>
      </c>
      <c r="C3707">
        <v>2734</v>
      </c>
      <c r="D3707">
        <v>114</v>
      </c>
      <c r="E3707" t="s">
        <v>27</v>
      </c>
      <c r="G3707" t="s">
        <v>57</v>
      </c>
      <c r="H3707" t="s">
        <v>3776</v>
      </c>
      <c r="I3707" s="134" t="s">
        <v>5311</v>
      </c>
      <c r="J3707" t="s">
        <v>2693</v>
      </c>
      <c r="K3707" s="240" t="s">
        <v>2693</v>
      </c>
      <c r="P3707">
        <v>9.25</v>
      </c>
      <c r="Q3707">
        <v>115</v>
      </c>
      <c r="R3707">
        <v>1063.75</v>
      </c>
      <c r="S3707">
        <f>IFERROR(_xlfn.XLOOKUP(tbl_Facturas[[#This Row],[Key_Fact]],tbl_Manifiestos[Key_Manif],tbl_Manifiestos[Pagado a Broker],0),0)</f>
        <v>989.28750000000002</v>
      </c>
      <c r="T3707">
        <v>2684156.3499999931</v>
      </c>
    </row>
    <row r="3708" spans="1:20" x14ac:dyDescent="0.25">
      <c r="A3708" t="s">
        <v>5844</v>
      </c>
      <c r="B3708" t="str">
        <f>tbl_Facturas[[#This Row],[Factura]] &amp; "|" &amp; tbl_Facturas[[#This Row],[Proyecto OK]] &amp; "|" &amp; TEXT(tbl_Facturas[[#This Row],[Horas o Viaje]],"0.00") &amp; "|" &amp; TEXT(tbl_Facturas[[#This Row],[Costo unitario]],"0.00")</f>
        <v>2734|CDOT S-603|8.50|115.00</v>
      </c>
      <c r="C3708">
        <v>2734</v>
      </c>
      <c r="D3708">
        <v>82</v>
      </c>
      <c r="E3708" t="s">
        <v>12</v>
      </c>
      <c r="G3708" t="s">
        <v>792</v>
      </c>
      <c r="H3708" t="s">
        <v>3777</v>
      </c>
      <c r="I3708" s="134" t="s">
        <v>5311</v>
      </c>
      <c r="J3708" t="s">
        <v>2693</v>
      </c>
      <c r="K3708" s="240" t="s">
        <v>2693</v>
      </c>
      <c r="P3708">
        <v>8.5</v>
      </c>
      <c r="Q3708">
        <v>115</v>
      </c>
      <c r="R3708">
        <v>977.5</v>
      </c>
      <c r="S3708">
        <f>IFERROR(_xlfn.XLOOKUP(tbl_Facturas[[#This Row],[Key_Fact]],tbl_Manifiestos[Key_Manif],tbl_Manifiestos[Pagado a Broker],0),0)</f>
        <v>909.07500000000005</v>
      </c>
      <c r="T3708">
        <v>2685133.8499999931</v>
      </c>
    </row>
    <row r="3709" spans="1:20" x14ac:dyDescent="0.25">
      <c r="A3709" t="s">
        <v>5844</v>
      </c>
      <c r="B3709" t="str">
        <f>tbl_Facturas[[#This Row],[Factura]] &amp; "|" &amp; tbl_Facturas[[#This Row],[Proyecto OK]] &amp; "|" &amp; TEXT(tbl_Facturas[[#This Row],[Horas o Viaje]],"0.00") &amp; "|" &amp; TEXT(tbl_Facturas[[#This Row],[Costo unitario]],"0.00")</f>
        <v>2734|CDOT S-603|8.00|115.00</v>
      </c>
      <c r="C3709">
        <v>2734</v>
      </c>
      <c r="D3709">
        <v>606</v>
      </c>
      <c r="E3709" t="s">
        <v>5305</v>
      </c>
      <c r="G3709" t="s">
        <v>1291</v>
      </c>
      <c r="H3709" t="s">
        <v>3778</v>
      </c>
      <c r="I3709" s="134" t="s">
        <v>5311</v>
      </c>
      <c r="J3709" t="s">
        <v>2693</v>
      </c>
      <c r="K3709" s="240" t="s">
        <v>2693</v>
      </c>
      <c r="P3709">
        <v>8</v>
      </c>
      <c r="Q3709">
        <v>115</v>
      </c>
      <c r="R3709">
        <v>920</v>
      </c>
      <c r="S3709">
        <f>IFERROR(_xlfn.XLOOKUP(tbl_Facturas[[#This Row],[Key_Fact]],tbl_Manifiestos[Key_Manif],tbl_Manifiestos[Pagado a Broker],0),0)</f>
        <v>0</v>
      </c>
      <c r="T3709">
        <v>2686053.8499999931</v>
      </c>
    </row>
    <row r="3710" spans="1:20" x14ac:dyDescent="0.25">
      <c r="A3710" t="s">
        <v>5844</v>
      </c>
      <c r="B3710" t="str">
        <f>tbl_Facturas[[#This Row],[Factura]] &amp; "|" &amp; tbl_Facturas[[#This Row],[Proyecto OK]] &amp; "|" &amp; TEXT(tbl_Facturas[[#This Row],[Horas o Viaje]],"0.00") &amp; "|" &amp; TEXT(tbl_Facturas[[#This Row],[Costo unitario]],"0.00")</f>
        <v>2734|CDOT S-603|9.25|115.00</v>
      </c>
      <c r="C3710">
        <v>2734</v>
      </c>
      <c r="D3710">
        <v>82</v>
      </c>
      <c r="E3710" t="s">
        <v>12</v>
      </c>
      <c r="G3710" t="s">
        <v>792</v>
      </c>
      <c r="H3710" t="s">
        <v>3779</v>
      </c>
      <c r="I3710" s="134" t="s">
        <v>5311</v>
      </c>
      <c r="J3710" t="s">
        <v>2693</v>
      </c>
      <c r="K3710" s="240" t="s">
        <v>2693</v>
      </c>
      <c r="P3710">
        <v>9.25</v>
      </c>
      <c r="Q3710">
        <v>115</v>
      </c>
      <c r="R3710">
        <v>1063.75</v>
      </c>
      <c r="S3710">
        <f>IFERROR(_xlfn.XLOOKUP(tbl_Facturas[[#This Row],[Key_Fact]],tbl_Manifiestos[Key_Manif],tbl_Manifiestos[Pagado a Broker],0),0)</f>
        <v>989.28750000000002</v>
      </c>
      <c r="T3710">
        <v>2687117.5999999931</v>
      </c>
    </row>
    <row r="3711" spans="1:20" x14ac:dyDescent="0.25">
      <c r="A3711" t="s">
        <v>5844</v>
      </c>
      <c r="B3711" t="str">
        <f>tbl_Facturas[[#This Row],[Factura]] &amp; "|" &amp; tbl_Facturas[[#This Row],[Proyecto OK]] &amp; "|" &amp; TEXT(tbl_Facturas[[#This Row],[Horas o Viaje]],"0.00") &amp; "|" &amp; TEXT(tbl_Facturas[[#This Row],[Costo unitario]],"0.00")</f>
        <v>2735|Metra New Auburn|20.05|12.25</v>
      </c>
      <c r="C3711">
        <v>2735</v>
      </c>
      <c r="D3711">
        <v>114</v>
      </c>
      <c r="E3711" t="s">
        <v>27</v>
      </c>
      <c r="G3711" t="s">
        <v>57</v>
      </c>
      <c r="H3711" t="s">
        <v>3780</v>
      </c>
      <c r="I3711" s="134" t="s">
        <v>5330</v>
      </c>
      <c r="J3711" t="s">
        <v>894</v>
      </c>
      <c r="K3711" t="s">
        <v>5360</v>
      </c>
      <c r="L3711">
        <v>2128</v>
      </c>
      <c r="M3711" t="s">
        <v>3781</v>
      </c>
      <c r="O3711" t="s">
        <v>1979</v>
      </c>
      <c r="P3711">
        <v>20.05</v>
      </c>
      <c r="Q3711">
        <v>12.25</v>
      </c>
      <c r="R3711">
        <v>245.61</v>
      </c>
      <c r="S3711">
        <f>IFERROR(_xlfn.XLOOKUP(tbl_Facturas[[#This Row],[Key_Fact]],tbl_Manifiestos[Key_Manif],tbl_Manifiestos[Pagado a Broker],0),0)</f>
        <v>0</v>
      </c>
      <c r="T3711">
        <v>2687363.209999993</v>
      </c>
    </row>
    <row r="3712" spans="1:20" x14ac:dyDescent="0.25">
      <c r="A3712" t="s">
        <v>5844</v>
      </c>
      <c r="B3712" t="str">
        <f>tbl_Facturas[[#This Row],[Factura]] &amp; "|" &amp; tbl_Facturas[[#This Row],[Proyecto OK]] &amp; "|" &amp; TEXT(tbl_Facturas[[#This Row],[Horas o Viaje]],"0.00") &amp; "|" &amp; TEXT(tbl_Facturas[[#This Row],[Costo unitario]],"0.00")</f>
        <v>2735|Metra New Auburn|20.05|16.45</v>
      </c>
      <c r="C3712">
        <v>2735</v>
      </c>
      <c r="D3712">
        <v>114</v>
      </c>
      <c r="E3712" t="s">
        <v>27</v>
      </c>
      <c r="G3712" t="s">
        <v>57</v>
      </c>
      <c r="H3712" t="s">
        <v>3780</v>
      </c>
      <c r="I3712" s="134" t="s">
        <v>5330</v>
      </c>
      <c r="J3712" t="s">
        <v>894</v>
      </c>
      <c r="K3712" t="s">
        <v>5360</v>
      </c>
      <c r="L3712">
        <v>2128</v>
      </c>
      <c r="M3712" t="s">
        <v>3781</v>
      </c>
      <c r="N3712" t="s">
        <v>3782</v>
      </c>
      <c r="O3712" t="s">
        <v>1979</v>
      </c>
      <c r="P3712">
        <v>20.05</v>
      </c>
      <c r="Q3712">
        <v>16.45</v>
      </c>
      <c r="R3712">
        <v>329.82</v>
      </c>
      <c r="S3712">
        <f>IFERROR(_xlfn.XLOOKUP(tbl_Facturas[[#This Row],[Key_Fact]],tbl_Manifiestos[Key_Manif],tbl_Manifiestos[Pagado a Broker],0),0)</f>
        <v>0</v>
      </c>
      <c r="T3712">
        <v>2687693.0299999928</v>
      </c>
    </row>
    <row r="3713" spans="1:20" x14ac:dyDescent="0.25">
      <c r="A3713" t="s">
        <v>5844</v>
      </c>
      <c r="B3713" t="str">
        <f>tbl_Facturas[[#This Row],[Factura]] &amp; "|" &amp; tbl_Facturas[[#This Row],[Proyecto OK]] &amp; "|" &amp; TEXT(tbl_Facturas[[#This Row],[Horas o Viaje]],"0.00") &amp; "|" &amp; TEXT(tbl_Facturas[[#This Row],[Costo unitario]],"0.00")</f>
        <v>2736|Metra 115th|1.00|250.00</v>
      </c>
      <c r="C3713">
        <v>2736</v>
      </c>
      <c r="D3713">
        <v>515</v>
      </c>
      <c r="E3713" t="s">
        <v>27</v>
      </c>
      <c r="G3713" t="s">
        <v>54</v>
      </c>
      <c r="H3713" t="s">
        <v>3783</v>
      </c>
      <c r="I3713" s="134" t="s">
        <v>5363</v>
      </c>
      <c r="J3713" t="s">
        <v>3627</v>
      </c>
      <c r="K3713" t="s">
        <v>3627</v>
      </c>
      <c r="M3713" t="s">
        <v>895</v>
      </c>
      <c r="P3713">
        <v>1</v>
      </c>
      <c r="Q3713">
        <v>250</v>
      </c>
      <c r="R3713">
        <v>250</v>
      </c>
      <c r="S3713">
        <f>IFERROR(_xlfn.XLOOKUP(tbl_Facturas[[#This Row],[Key_Fact]],tbl_Manifiestos[Key_Manif],tbl_Manifiestos[Pagado a Broker],0),0)</f>
        <v>232.5</v>
      </c>
      <c r="T3713">
        <v>2687943.0299999928</v>
      </c>
    </row>
    <row r="3714" spans="1:20" x14ac:dyDescent="0.25">
      <c r="A3714" t="s">
        <v>5844</v>
      </c>
      <c r="B3714" t="str">
        <f>tbl_Facturas[[#This Row],[Factura]] &amp; "|" &amp; tbl_Facturas[[#This Row],[Proyecto OK]] &amp; "|" &amp; TEXT(tbl_Facturas[[#This Row],[Horas o Viaje]],"0.00") &amp; "|" &amp; TEXT(tbl_Facturas[[#This Row],[Costo unitario]],"0.00")</f>
        <v>2736|Metra 115th|1.00|250.00</v>
      </c>
      <c r="C3714">
        <v>2736</v>
      </c>
      <c r="D3714">
        <v>515</v>
      </c>
      <c r="E3714" t="s">
        <v>27</v>
      </c>
      <c r="G3714" t="s">
        <v>54</v>
      </c>
      <c r="H3714" t="s">
        <v>3784</v>
      </c>
      <c r="I3714" s="134" t="s">
        <v>5363</v>
      </c>
      <c r="J3714" t="s">
        <v>3627</v>
      </c>
      <c r="K3714" t="s">
        <v>3627</v>
      </c>
      <c r="M3714" t="s">
        <v>895</v>
      </c>
      <c r="P3714">
        <v>1</v>
      </c>
      <c r="Q3714">
        <v>250</v>
      </c>
      <c r="R3714">
        <v>250</v>
      </c>
      <c r="S3714">
        <f>IFERROR(_xlfn.XLOOKUP(tbl_Facturas[[#This Row],[Key_Fact]],tbl_Manifiestos[Key_Manif],tbl_Manifiestos[Pagado a Broker],0),0)</f>
        <v>232.5</v>
      </c>
      <c r="T3714">
        <v>2688193.0299999928</v>
      </c>
    </row>
    <row r="3715" spans="1:20" x14ac:dyDescent="0.25">
      <c r="A3715" t="s">
        <v>5844</v>
      </c>
      <c r="B3715" t="str">
        <f>tbl_Facturas[[#This Row],[Factura]] &amp; "|" &amp; tbl_Facturas[[#This Row],[Proyecto OK]] &amp; "|" &amp; TEXT(tbl_Facturas[[#This Row],[Horas o Viaje]],"0.00") &amp; "|" &amp; TEXT(tbl_Facturas[[#This Row],[Costo unitario]],"0.00")</f>
        <v>2736|Metra 115th|1.00|250.00</v>
      </c>
      <c r="C3715">
        <v>2736</v>
      </c>
      <c r="D3715">
        <v>515</v>
      </c>
      <c r="E3715" t="s">
        <v>27</v>
      </c>
      <c r="G3715" t="s">
        <v>54</v>
      </c>
      <c r="H3715" t="s">
        <v>3785</v>
      </c>
      <c r="I3715" s="134" t="s">
        <v>5363</v>
      </c>
      <c r="J3715" t="s">
        <v>3627</v>
      </c>
      <c r="K3715" t="s">
        <v>3627</v>
      </c>
      <c r="M3715" t="s">
        <v>895</v>
      </c>
      <c r="P3715">
        <v>1</v>
      </c>
      <c r="Q3715">
        <v>250</v>
      </c>
      <c r="R3715">
        <v>250</v>
      </c>
      <c r="S3715">
        <f>IFERROR(_xlfn.XLOOKUP(tbl_Facturas[[#This Row],[Key_Fact]],tbl_Manifiestos[Key_Manif],tbl_Manifiestos[Pagado a Broker],0),0)</f>
        <v>232.5</v>
      </c>
      <c r="T3715">
        <v>2688443.0299999928</v>
      </c>
    </row>
    <row r="3716" spans="1:20" x14ac:dyDescent="0.25">
      <c r="A3716" t="s">
        <v>5844</v>
      </c>
      <c r="B3716" t="str">
        <f>tbl_Facturas[[#This Row],[Factura]] &amp; "|" &amp; tbl_Facturas[[#This Row],[Proyecto OK]] &amp; "|" &amp; TEXT(tbl_Facturas[[#This Row],[Horas o Viaje]],"0.00") &amp; "|" &amp; TEXT(tbl_Facturas[[#This Row],[Costo unitario]],"0.00")</f>
        <v>2736|Metra 115th|1.00|250.00</v>
      </c>
      <c r="C3716">
        <v>2736</v>
      </c>
      <c r="D3716">
        <v>515</v>
      </c>
      <c r="E3716" t="s">
        <v>27</v>
      </c>
      <c r="G3716" t="s">
        <v>54</v>
      </c>
      <c r="H3716" t="s">
        <v>3786</v>
      </c>
      <c r="I3716" s="134" t="s">
        <v>5363</v>
      </c>
      <c r="J3716" t="s">
        <v>3627</v>
      </c>
      <c r="K3716" t="s">
        <v>3627</v>
      </c>
      <c r="M3716" t="s">
        <v>895</v>
      </c>
      <c r="P3716">
        <v>1</v>
      </c>
      <c r="Q3716">
        <v>250</v>
      </c>
      <c r="R3716">
        <v>250</v>
      </c>
      <c r="S3716">
        <f>IFERROR(_xlfn.XLOOKUP(tbl_Facturas[[#This Row],[Key_Fact]],tbl_Manifiestos[Key_Manif],tbl_Manifiestos[Pagado a Broker],0),0)</f>
        <v>232.5</v>
      </c>
      <c r="T3716">
        <v>2688693.0299999928</v>
      </c>
    </row>
    <row r="3717" spans="1:20" x14ac:dyDescent="0.25">
      <c r="A3717" t="s">
        <v>5844</v>
      </c>
      <c r="B3717" t="str">
        <f>tbl_Facturas[[#This Row],[Factura]] &amp; "|" &amp; tbl_Facturas[[#This Row],[Proyecto OK]] &amp; "|" &amp; TEXT(tbl_Facturas[[#This Row],[Horas o Viaje]],"0.00") &amp; "|" &amp; TEXT(tbl_Facturas[[#This Row],[Costo unitario]],"0.00")</f>
        <v>2736|Metra 115th|1.00|250.00</v>
      </c>
      <c r="C3717">
        <v>2736</v>
      </c>
      <c r="D3717">
        <v>515</v>
      </c>
      <c r="E3717" t="s">
        <v>27</v>
      </c>
      <c r="G3717" t="s">
        <v>54</v>
      </c>
      <c r="H3717" t="s">
        <v>3787</v>
      </c>
      <c r="I3717" s="134" t="s">
        <v>5363</v>
      </c>
      <c r="J3717" t="s">
        <v>3627</v>
      </c>
      <c r="K3717" t="s">
        <v>3627</v>
      </c>
      <c r="M3717" t="s">
        <v>895</v>
      </c>
      <c r="P3717">
        <v>1</v>
      </c>
      <c r="Q3717">
        <v>250</v>
      </c>
      <c r="R3717">
        <v>250</v>
      </c>
      <c r="S3717">
        <f>IFERROR(_xlfn.XLOOKUP(tbl_Facturas[[#This Row],[Key_Fact]],tbl_Manifiestos[Key_Manif],tbl_Manifiestos[Pagado a Broker],0),0)</f>
        <v>232.5</v>
      </c>
      <c r="T3717">
        <v>2688943.0299999928</v>
      </c>
    </row>
    <row r="3718" spans="1:20" x14ac:dyDescent="0.25">
      <c r="A3718" t="s">
        <v>5844</v>
      </c>
      <c r="B3718" t="str">
        <f>tbl_Facturas[[#This Row],[Factura]] &amp; "|" &amp; tbl_Facturas[[#This Row],[Proyecto OK]] &amp; "|" &amp; TEXT(tbl_Facturas[[#This Row],[Horas o Viaje]],"0.00") &amp; "|" &amp; TEXT(tbl_Facturas[[#This Row],[Costo unitario]],"0.00")</f>
        <v>2736|Metra 115th|1.00|250.00</v>
      </c>
      <c r="C3718">
        <v>2736</v>
      </c>
      <c r="D3718">
        <v>198</v>
      </c>
      <c r="E3718" t="s">
        <v>5916</v>
      </c>
      <c r="G3718" t="s">
        <v>31</v>
      </c>
      <c r="H3718" t="s">
        <v>3788</v>
      </c>
      <c r="I3718" s="134" t="s">
        <v>5363</v>
      </c>
      <c r="J3718" t="s">
        <v>3627</v>
      </c>
      <c r="K3718" t="s">
        <v>3627</v>
      </c>
      <c r="M3718" t="s">
        <v>895</v>
      </c>
      <c r="P3718">
        <v>1</v>
      </c>
      <c r="Q3718">
        <v>250</v>
      </c>
      <c r="R3718">
        <v>250</v>
      </c>
      <c r="S3718">
        <f>IFERROR(_xlfn.XLOOKUP(tbl_Facturas[[#This Row],[Key_Fact]],tbl_Manifiestos[Key_Manif],tbl_Manifiestos[Pagado a Broker],0),0)</f>
        <v>232.5</v>
      </c>
      <c r="T3718">
        <v>2689193.0299999928</v>
      </c>
    </row>
    <row r="3719" spans="1:20" x14ac:dyDescent="0.25">
      <c r="A3719" t="s">
        <v>5844</v>
      </c>
      <c r="B3719" t="str">
        <f>tbl_Facturas[[#This Row],[Factura]] &amp; "|" &amp; tbl_Facturas[[#This Row],[Proyecto OK]] &amp; "|" &amp; TEXT(tbl_Facturas[[#This Row],[Horas o Viaje]],"0.00") &amp; "|" &amp; TEXT(tbl_Facturas[[#This Row],[Costo unitario]],"0.00")</f>
        <v>2736|Metra 115th|1.00|250.00</v>
      </c>
      <c r="C3719">
        <v>2736</v>
      </c>
      <c r="D3719">
        <v>198</v>
      </c>
      <c r="E3719" t="s">
        <v>5916</v>
      </c>
      <c r="G3719" t="s">
        <v>31</v>
      </c>
      <c r="H3719" t="s">
        <v>3789</v>
      </c>
      <c r="I3719" s="134" t="s">
        <v>5363</v>
      </c>
      <c r="J3719" t="s">
        <v>3627</v>
      </c>
      <c r="K3719" t="s">
        <v>3627</v>
      </c>
      <c r="M3719" t="s">
        <v>895</v>
      </c>
      <c r="P3719">
        <v>1</v>
      </c>
      <c r="Q3719">
        <v>250</v>
      </c>
      <c r="R3719">
        <v>250</v>
      </c>
      <c r="S3719">
        <f>IFERROR(_xlfn.XLOOKUP(tbl_Facturas[[#This Row],[Key_Fact]],tbl_Manifiestos[Key_Manif],tbl_Manifiestos[Pagado a Broker],0),0)</f>
        <v>232.5</v>
      </c>
      <c r="T3719">
        <v>2689443.0299999928</v>
      </c>
    </row>
    <row r="3720" spans="1:20" x14ac:dyDescent="0.25">
      <c r="A3720" t="s">
        <v>5844</v>
      </c>
      <c r="B3720" t="str">
        <f>tbl_Facturas[[#This Row],[Factura]] &amp; "|" &amp; tbl_Facturas[[#This Row],[Proyecto OK]] &amp; "|" &amp; TEXT(tbl_Facturas[[#This Row],[Horas o Viaje]],"0.00") &amp; "|" &amp; TEXT(tbl_Facturas[[#This Row],[Costo unitario]],"0.00")</f>
        <v>2736|Metra 115th|1.00|250.00</v>
      </c>
      <c r="C3720">
        <v>2736</v>
      </c>
      <c r="D3720">
        <v>198</v>
      </c>
      <c r="E3720" t="s">
        <v>5916</v>
      </c>
      <c r="G3720" t="s">
        <v>31</v>
      </c>
      <c r="H3720" t="s">
        <v>3790</v>
      </c>
      <c r="I3720" s="134" t="s">
        <v>5363</v>
      </c>
      <c r="J3720" t="s">
        <v>3627</v>
      </c>
      <c r="K3720" t="s">
        <v>3627</v>
      </c>
      <c r="M3720" t="s">
        <v>895</v>
      </c>
      <c r="P3720">
        <v>1</v>
      </c>
      <c r="Q3720">
        <v>250</v>
      </c>
      <c r="R3720">
        <v>250</v>
      </c>
      <c r="S3720">
        <f>IFERROR(_xlfn.XLOOKUP(tbl_Facturas[[#This Row],[Key_Fact]],tbl_Manifiestos[Key_Manif],tbl_Manifiestos[Pagado a Broker],0),0)</f>
        <v>232.5</v>
      </c>
      <c r="T3720">
        <v>2689693.0299999928</v>
      </c>
    </row>
    <row r="3721" spans="1:20" x14ac:dyDescent="0.25">
      <c r="A3721" t="s">
        <v>5844</v>
      </c>
      <c r="B3721" t="str">
        <f>tbl_Facturas[[#This Row],[Factura]] &amp; "|" &amp; tbl_Facturas[[#This Row],[Proyecto OK]] &amp; "|" &amp; TEXT(tbl_Facturas[[#This Row],[Horas o Viaje]],"0.00") &amp; "|" &amp; TEXT(tbl_Facturas[[#This Row],[Costo unitario]],"0.00")</f>
        <v>2736|Metra 115th|1.00|250.00</v>
      </c>
      <c r="C3721">
        <v>2736</v>
      </c>
      <c r="D3721">
        <v>198</v>
      </c>
      <c r="E3721" t="s">
        <v>5916</v>
      </c>
      <c r="G3721" t="s">
        <v>31</v>
      </c>
      <c r="H3721" t="s">
        <v>3791</v>
      </c>
      <c r="I3721" s="134" t="s">
        <v>5363</v>
      </c>
      <c r="J3721" t="s">
        <v>3627</v>
      </c>
      <c r="K3721" t="s">
        <v>3627</v>
      </c>
      <c r="M3721" t="s">
        <v>895</v>
      </c>
      <c r="P3721">
        <v>1</v>
      </c>
      <c r="Q3721">
        <v>250</v>
      </c>
      <c r="R3721">
        <v>250</v>
      </c>
      <c r="S3721">
        <f>IFERROR(_xlfn.XLOOKUP(tbl_Facturas[[#This Row],[Key_Fact]],tbl_Manifiestos[Key_Manif],tbl_Manifiestos[Pagado a Broker],0),0)</f>
        <v>232.5</v>
      </c>
      <c r="T3721">
        <v>2689943.0299999928</v>
      </c>
    </row>
    <row r="3722" spans="1:20" x14ac:dyDescent="0.25">
      <c r="A3722" t="s">
        <v>5844</v>
      </c>
      <c r="B3722" t="str">
        <f>tbl_Facturas[[#This Row],[Factura]] &amp; "|" &amp; tbl_Facturas[[#This Row],[Proyecto OK]] &amp; "|" &amp; TEXT(tbl_Facturas[[#This Row],[Horas o Viaje]],"0.00") &amp; "|" &amp; TEXT(tbl_Facturas[[#This Row],[Costo unitario]],"0.00")</f>
        <v>2736|Metra 115th|1.00|250.00</v>
      </c>
      <c r="C3722">
        <v>2736</v>
      </c>
      <c r="D3722">
        <v>198</v>
      </c>
      <c r="E3722" t="s">
        <v>5916</v>
      </c>
      <c r="G3722" t="s">
        <v>31</v>
      </c>
      <c r="H3722" t="s">
        <v>3792</v>
      </c>
      <c r="I3722" s="134" t="s">
        <v>5363</v>
      </c>
      <c r="J3722" t="s">
        <v>3627</v>
      </c>
      <c r="K3722" t="s">
        <v>3627</v>
      </c>
      <c r="M3722" t="s">
        <v>895</v>
      </c>
      <c r="P3722">
        <v>1</v>
      </c>
      <c r="Q3722">
        <v>250</v>
      </c>
      <c r="R3722">
        <v>250</v>
      </c>
      <c r="S3722">
        <f>IFERROR(_xlfn.XLOOKUP(tbl_Facturas[[#This Row],[Key_Fact]],tbl_Manifiestos[Key_Manif],tbl_Manifiestos[Pagado a Broker],0),0)</f>
        <v>232.5</v>
      </c>
      <c r="T3722">
        <v>2690193.0299999928</v>
      </c>
    </row>
    <row r="3723" spans="1:20" x14ac:dyDescent="0.25">
      <c r="A3723" t="s">
        <v>5844</v>
      </c>
      <c r="B3723" t="str">
        <f>tbl_Facturas[[#This Row],[Factura]] &amp; "|" &amp; tbl_Facturas[[#This Row],[Proyecto OK]] &amp; "|" &amp; TEXT(tbl_Facturas[[#This Row],[Horas o Viaje]],"0.00") &amp; "|" &amp; TEXT(tbl_Facturas[[#This Row],[Costo unitario]],"0.00")</f>
        <v>2736|Metra 115th|1.00|250.00</v>
      </c>
      <c r="C3723">
        <v>2736</v>
      </c>
      <c r="D3723">
        <v>102</v>
      </c>
      <c r="E3723" t="s">
        <v>1264</v>
      </c>
      <c r="G3723" t="s">
        <v>1265</v>
      </c>
      <c r="H3723" t="s">
        <v>3793</v>
      </c>
      <c r="I3723" s="134" t="s">
        <v>5363</v>
      </c>
      <c r="J3723" t="s">
        <v>3627</v>
      </c>
      <c r="K3723" t="s">
        <v>3627</v>
      </c>
      <c r="M3723" t="s">
        <v>895</v>
      </c>
      <c r="P3723">
        <v>1</v>
      </c>
      <c r="Q3723">
        <v>250</v>
      </c>
      <c r="R3723">
        <v>250</v>
      </c>
      <c r="S3723">
        <f>IFERROR(_xlfn.XLOOKUP(tbl_Facturas[[#This Row],[Key_Fact]],tbl_Manifiestos[Key_Manif],tbl_Manifiestos[Pagado a Broker],0),0)</f>
        <v>232.5</v>
      </c>
      <c r="T3723">
        <v>2690443.0299999928</v>
      </c>
    </row>
    <row r="3724" spans="1:20" x14ac:dyDescent="0.25">
      <c r="A3724" t="s">
        <v>5844</v>
      </c>
      <c r="B3724" t="str">
        <f>tbl_Facturas[[#This Row],[Factura]] &amp; "|" &amp; tbl_Facturas[[#This Row],[Proyecto OK]] &amp; "|" &amp; TEXT(tbl_Facturas[[#This Row],[Horas o Viaje]],"0.00") &amp; "|" &amp; TEXT(tbl_Facturas[[#This Row],[Costo unitario]],"0.00")</f>
        <v>2736|Metra 115th|1.00|250.00</v>
      </c>
      <c r="C3724">
        <v>2736</v>
      </c>
      <c r="D3724">
        <v>102</v>
      </c>
      <c r="E3724" t="s">
        <v>1264</v>
      </c>
      <c r="G3724" t="s">
        <v>1265</v>
      </c>
      <c r="H3724" t="s">
        <v>3794</v>
      </c>
      <c r="I3724" s="134" t="s">
        <v>5363</v>
      </c>
      <c r="J3724" t="s">
        <v>3627</v>
      </c>
      <c r="K3724" t="s">
        <v>3627</v>
      </c>
      <c r="M3724" t="s">
        <v>895</v>
      </c>
      <c r="P3724">
        <v>1</v>
      </c>
      <c r="Q3724">
        <v>250</v>
      </c>
      <c r="R3724">
        <v>250</v>
      </c>
      <c r="S3724">
        <f>IFERROR(_xlfn.XLOOKUP(tbl_Facturas[[#This Row],[Key_Fact]],tbl_Manifiestos[Key_Manif],tbl_Manifiestos[Pagado a Broker],0),0)</f>
        <v>232.5</v>
      </c>
      <c r="T3724">
        <v>2690693.0299999928</v>
      </c>
    </row>
    <row r="3725" spans="1:20" x14ac:dyDescent="0.25">
      <c r="A3725" t="s">
        <v>5844</v>
      </c>
      <c r="B3725" t="str">
        <f>tbl_Facturas[[#This Row],[Factura]] &amp; "|" &amp; tbl_Facturas[[#This Row],[Proyecto OK]] &amp; "|" &amp; TEXT(tbl_Facturas[[#This Row],[Horas o Viaje]],"0.00") &amp; "|" &amp; TEXT(tbl_Facturas[[#This Row],[Costo unitario]],"0.00")</f>
        <v>2736|Metra 115th|1.00|250.00</v>
      </c>
      <c r="C3725">
        <v>2736</v>
      </c>
      <c r="D3725">
        <v>102</v>
      </c>
      <c r="E3725" t="s">
        <v>1264</v>
      </c>
      <c r="G3725" t="s">
        <v>1265</v>
      </c>
      <c r="H3725" t="s">
        <v>3795</v>
      </c>
      <c r="I3725" s="134" t="s">
        <v>5363</v>
      </c>
      <c r="J3725" t="s">
        <v>3627</v>
      </c>
      <c r="K3725" t="s">
        <v>3627</v>
      </c>
      <c r="M3725" t="s">
        <v>895</v>
      </c>
      <c r="P3725">
        <v>1</v>
      </c>
      <c r="Q3725">
        <v>250</v>
      </c>
      <c r="R3725">
        <v>250</v>
      </c>
      <c r="S3725">
        <f>IFERROR(_xlfn.XLOOKUP(tbl_Facturas[[#This Row],[Key_Fact]],tbl_Manifiestos[Key_Manif],tbl_Manifiestos[Pagado a Broker],0),0)</f>
        <v>232.5</v>
      </c>
      <c r="T3725">
        <v>2690943.0299999928</v>
      </c>
    </row>
    <row r="3726" spans="1:20" x14ac:dyDescent="0.25">
      <c r="A3726" t="s">
        <v>5844</v>
      </c>
      <c r="B3726" t="str">
        <f>tbl_Facturas[[#This Row],[Factura]] &amp; "|" &amp; tbl_Facturas[[#This Row],[Proyecto OK]] &amp; "|" &amp; TEXT(tbl_Facturas[[#This Row],[Horas o Viaje]],"0.00") &amp; "|" &amp; TEXT(tbl_Facturas[[#This Row],[Costo unitario]],"0.00")</f>
        <v>2736|Metra 115th|1.00|250.00</v>
      </c>
      <c r="C3726">
        <v>2736</v>
      </c>
      <c r="D3726">
        <v>102</v>
      </c>
      <c r="E3726" t="s">
        <v>1264</v>
      </c>
      <c r="G3726" t="s">
        <v>1265</v>
      </c>
      <c r="H3726" t="s">
        <v>3796</v>
      </c>
      <c r="I3726" s="134" t="s">
        <v>5363</v>
      </c>
      <c r="J3726" t="s">
        <v>3627</v>
      </c>
      <c r="K3726" t="s">
        <v>3627</v>
      </c>
      <c r="M3726" t="s">
        <v>895</v>
      </c>
      <c r="P3726">
        <v>1</v>
      </c>
      <c r="Q3726">
        <v>250</v>
      </c>
      <c r="R3726">
        <v>250</v>
      </c>
      <c r="S3726">
        <f>IFERROR(_xlfn.XLOOKUP(tbl_Facturas[[#This Row],[Key_Fact]],tbl_Manifiestos[Key_Manif],tbl_Manifiestos[Pagado a Broker],0),0)</f>
        <v>232.5</v>
      </c>
      <c r="T3726">
        <v>2691193.0299999928</v>
      </c>
    </row>
    <row r="3727" spans="1:20" x14ac:dyDescent="0.25">
      <c r="A3727" t="s">
        <v>5844</v>
      </c>
      <c r="B3727" t="str">
        <f>tbl_Facturas[[#This Row],[Factura]] &amp; "|" &amp; tbl_Facturas[[#This Row],[Proyecto OK]] &amp; "|" &amp; TEXT(tbl_Facturas[[#This Row],[Horas o Viaje]],"0.00") &amp; "|" &amp; TEXT(tbl_Facturas[[#This Row],[Costo unitario]],"0.00")</f>
        <v>2736|Metra 115th|1.00|250.00</v>
      </c>
      <c r="C3727">
        <v>2736</v>
      </c>
      <c r="D3727">
        <v>102</v>
      </c>
      <c r="E3727" t="s">
        <v>1264</v>
      </c>
      <c r="G3727" t="s">
        <v>1265</v>
      </c>
      <c r="H3727" t="s">
        <v>3797</v>
      </c>
      <c r="I3727" s="134" t="s">
        <v>5363</v>
      </c>
      <c r="J3727" t="s">
        <v>3627</v>
      </c>
      <c r="K3727" t="s">
        <v>3627</v>
      </c>
      <c r="M3727" t="s">
        <v>895</v>
      </c>
      <c r="P3727">
        <v>1</v>
      </c>
      <c r="Q3727">
        <v>250</v>
      </c>
      <c r="R3727">
        <v>250</v>
      </c>
      <c r="S3727">
        <f>IFERROR(_xlfn.XLOOKUP(tbl_Facturas[[#This Row],[Key_Fact]],tbl_Manifiestos[Key_Manif],tbl_Manifiestos[Pagado a Broker],0),0)</f>
        <v>232.5</v>
      </c>
      <c r="T3727">
        <v>2691443.0299999928</v>
      </c>
    </row>
    <row r="3728" spans="1:20" x14ac:dyDescent="0.25">
      <c r="A3728" t="s">
        <v>5844</v>
      </c>
      <c r="B3728" t="str">
        <f>tbl_Facturas[[#This Row],[Factura]] &amp; "|" &amp; tbl_Facturas[[#This Row],[Proyecto OK]] &amp; "|" &amp; TEXT(tbl_Facturas[[#This Row],[Horas o Viaje]],"0.00") &amp; "|" &amp; TEXT(tbl_Facturas[[#This Row],[Costo unitario]],"0.00")</f>
        <v>2736|Metra 115th|1.00|250.00</v>
      </c>
      <c r="C3728">
        <v>2736</v>
      </c>
      <c r="D3728">
        <v>198</v>
      </c>
      <c r="E3728" t="s">
        <v>5916</v>
      </c>
      <c r="G3728" t="s">
        <v>31</v>
      </c>
      <c r="H3728" t="s">
        <v>3798</v>
      </c>
      <c r="I3728" s="134" t="s">
        <v>5363</v>
      </c>
      <c r="J3728" t="s">
        <v>3627</v>
      </c>
      <c r="K3728" t="s">
        <v>3627</v>
      </c>
      <c r="M3728" t="s">
        <v>895</v>
      </c>
      <c r="P3728">
        <v>1</v>
      </c>
      <c r="Q3728">
        <v>250</v>
      </c>
      <c r="R3728">
        <v>250</v>
      </c>
      <c r="S3728">
        <f>IFERROR(_xlfn.XLOOKUP(tbl_Facturas[[#This Row],[Key_Fact]],tbl_Manifiestos[Key_Manif],tbl_Manifiestos[Pagado a Broker],0),0)</f>
        <v>232.5</v>
      </c>
      <c r="T3728">
        <v>2691693.0299999928</v>
      </c>
    </row>
    <row r="3729" spans="1:20" x14ac:dyDescent="0.25">
      <c r="A3729" t="s">
        <v>5844</v>
      </c>
      <c r="B3729" t="str">
        <f>tbl_Facturas[[#This Row],[Factura]] &amp; "|" &amp; tbl_Facturas[[#This Row],[Proyecto OK]] &amp; "|" &amp; TEXT(tbl_Facturas[[#This Row],[Horas o Viaje]],"0.00") &amp; "|" &amp; TEXT(tbl_Facturas[[#This Row],[Costo unitario]],"0.00")</f>
        <v>2736|Metra 115th|1.00|250.00</v>
      </c>
      <c r="C3729">
        <v>2736</v>
      </c>
      <c r="D3729">
        <v>198</v>
      </c>
      <c r="E3729" t="s">
        <v>5916</v>
      </c>
      <c r="G3729" t="s">
        <v>31</v>
      </c>
      <c r="H3729" t="s">
        <v>3799</v>
      </c>
      <c r="I3729" s="134" t="s">
        <v>5363</v>
      </c>
      <c r="J3729" t="s">
        <v>3627</v>
      </c>
      <c r="K3729" t="s">
        <v>3627</v>
      </c>
      <c r="M3729" t="s">
        <v>895</v>
      </c>
      <c r="P3729">
        <v>1</v>
      </c>
      <c r="Q3729">
        <v>250</v>
      </c>
      <c r="R3729">
        <v>250</v>
      </c>
      <c r="S3729">
        <f>IFERROR(_xlfn.XLOOKUP(tbl_Facturas[[#This Row],[Key_Fact]],tbl_Manifiestos[Key_Manif],tbl_Manifiestos[Pagado a Broker],0),0)</f>
        <v>232.5</v>
      </c>
      <c r="T3729">
        <v>2691943.0299999928</v>
      </c>
    </row>
    <row r="3730" spans="1:20" x14ac:dyDescent="0.25">
      <c r="A3730" t="s">
        <v>5844</v>
      </c>
      <c r="B3730" t="str">
        <f>tbl_Facturas[[#This Row],[Factura]] &amp; "|" &amp; tbl_Facturas[[#This Row],[Proyecto OK]] &amp; "|" &amp; TEXT(tbl_Facturas[[#This Row],[Horas o Viaje]],"0.00") &amp; "|" &amp; TEXT(tbl_Facturas[[#This Row],[Costo unitario]],"0.00")</f>
        <v>2736|Metra 115th|1.00|250.00</v>
      </c>
      <c r="C3730">
        <v>2736</v>
      </c>
      <c r="D3730">
        <v>198</v>
      </c>
      <c r="E3730" t="s">
        <v>5916</v>
      </c>
      <c r="G3730" t="s">
        <v>31</v>
      </c>
      <c r="H3730" t="s">
        <v>3800</v>
      </c>
      <c r="I3730" s="134" t="s">
        <v>5363</v>
      </c>
      <c r="J3730" t="s">
        <v>3627</v>
      </c>
      <c r="K3730" t="s">
        <v>3627</v>
      </c>
      <c r="M3730" t="s">
        <v>895</v>
      </c>
      <c r="P3730">
        <v>1</v>
      </c>
      <c r="Q3730">
        <v>250</v>
      </c>
      <c r="R3730">
        <v>250</v>
      </c>
      <c r="S3730">
        <f>IFERROR(_xlfn.XLOOKUP(tbl_Facturas[[#This Row],[Key_Fact]],tbl_Manifiestos[Key_Manif],tbl_Manifiestos[Pagado a Broker],0),0)</f>
        <v>232.5</v>
      </c>
      <c r="T3730">
        <v>2692193.0299999928</v>
      </c>
    </row>
    <row r="3731" spans="1:20" x14ac:dyDescent="0.25">
      <c r="A3731" t="s">
        <v>5844</v>
      </c>
      <c r="B3731" t="str">
        <f>tbl_Facturas[[#This Row],[Factura]] &amp; "|" &amp; tbl_Facturas[[#This Row],[Proyecto OK]] &amp; "|" &amp; TEXT(tbl_Facturas[[#This Row],[Horas o Viaje]],"0.00") &amp; "|" &amp; TEXT(tbl_Facturas[[#This Row],[Costo unitario]],"0.00")</f>
        <v>2736|Metra 115th|1.00|250.00</v>
      </c>
      <c r="C3731">
        <v>2736</v>
      </c>
      <c r="D3731">
        <v>198</v>
      </c>
      <c r="E3731" t="s">
        <v>5916</v>
      </c>
      <c r="G3731" t="s">
        <v>31</v>
      </c>
      <c r="H3731" t="s">
        <v>3801</v>
      </c>
      <c r="I3731" s="134" t="s">
        <v>5363</v>
      </c>
      <c r="J3731" t="s">
        <v>3627</v>
      </c>
      <c r="K3731" t="s">
        <v>3627</v>
      </c>
      <c r="M3731" t="s">
        <v>895</v>
      </c>
      <c r="P3731">
        <v>1</v>
      </c>
      <c r="Q3731">
        <v>250</v>
      </c>
      <c r="R3731">
        <v>250</v>
      </c>
      <c r="S3731">
        <f>IFERROR(_xlfn.XLOOKUP(tbl_Facturas[[#This Row],[Key_Fact]],tbl_Manifiestos[Key_Manif],tbl_Manifiestos[Pagado a Broker],0),0)</f>
        <v>232.5</v>
      </c>
      <c r="T3731">
        <v>2692443.0299999928</v>
      </c>
    </row>
    <row r="3732" spans="1:20" x14ac:dyDescent="0.25">
      <c r="A3732" t="s">
        <v>5844</v>
      </c>
      <c r="B3732" t="str">
        <f>tbl_Facturas[[#This Row],[Factura]] &amp; "|" &amp; tbl_Facturas[[#This Row],[Proyecto OK]] &amp; "|" &amp; TEXT(tbl_Facturas[[#This Row],[Horas o Viaje]],"0.00") &amp; "|" &amp; TEXT(tbl_Facturas[[#This Row],[Costo unitario]],"0.00")</f>
        <v>2737|AR Term|11.00|118.00</v>
      </c>
      <c r="C3732">
        <v>2737</v>
      </c>
      <c r="D3732">
        <v>617</v>
      </c>
      <c r="E3732" t="s">
        <v>27</v>
      </c>
      <c r="G3732" t="s">
        <v>36</v>
      </c>
      <c r="H3732" t="s">
        <v>3802</v>
      </c>
      <c r="I3732" s="134" t="s">
        <v>5324</v>
      </c>
      <c r="J3732" t="s">
        <v>1039</v>
      </c>
      <c r="K3732" s="240" t="s">
        <v>1039</v>
      </c>
      <c r="P3732">
        <v>11</v>
      </c>
      <c r="Q3732">
        <v>118</v>
      </c>
      <c r="R3732">
        <v>1298</v>
      </c>
      <c r="S3732">
        <f>IFERROR(_xlfn.XLOOKUP(tbl_Facturas[[#This Row],[Key_Fact]],tbl_Manifiestos[Key_Manif],tbl_Manifiestos[Pagado a Broker],0),0)</f>
        <v>1207.1400000000001</v>
      </c>
      <c r="T3732">
        <v>2693741.0299999928</v>
      </c>
    </row>
    <row r="3733" spans="1:20" x14ac:dyDescent="0.25">
      <c r="A3733" t="s">
        <v>5844</v>
      </c>
      <c r="B3733" t="str">
        <f>tbl_Facturas[[#This Row],[Factura]] &amp; "|" &amp; tbl_Facturas[[#This Row],[Proyecto OK]] &amp; "|" &amp; TEXT(tbl_Facturas[[#This Row],[Horas o Viaje]],"0.00") &amp; "|" &amp; TEXT(tbl_Facturas[[#This Row],[Costo unitario]],"0.00")</f>
        <v>2737|AR Term|9.00|118.00</v>
      </c>
      <c r="C3733">
        <v>2737</v>
      </c>
      <c r="D3733">
        <v>617</v>
      </c>
      <c r="E3733" t="s">
        <v>27</v>
      </c>
      <c r="G3733" t="s">
        <v>36</v>
      </c>
      <c r="H3733" t="s">
        <v>3803</v>
      </c>
      <c r="I3733" s="134" t="s">
        <v>5324</v>
      </c>
      <c r="J3733" t="s">
        <v>1039</v>
      </c>
      <c r="K3733" s="240" t="s">
        <v>1039</v>
      </c>
      <c r="P3733">
        <v>9</v>
      </c>
      <c r="Q3733">
        <v>118</v>
      </c>
      <c r="R3733">
        <v>1062</v>
      </c>
      <c r="S3733">
        <f>IFERROR(_xlfn.XLOOKUP(tbl_Facturas[[#This Row],[Key_Fact]],tbl_Manifiestos[Key_Manif],tbl_Manifiestos[Pagado a Broker],0),0)</f>
        <v>987.66000000000008</v>
      </c>
      <c r="T3733">
        <v>2694803.0299999928</v>
      </c>
    </row>
    <row r="3734" spans="1:20" x14ac:dyDescent="0.25">
      <c r="A3734" t="s">
        <v>5844</v>
      </c>
      <c r="B3734" t="str">
        <f>tbl_Facturas[[#This Row],[Factura]] &amp; "|" &amp; tbl_Facturas[[#This Row],[Proyecto OK]] &amp; "|" &amp; TEXT(tbl_Facturas[[#This Row],[Horas o Viaje]],"0.00") &amp; "|" &amp; TEXT(tbl_Facturas[[#This Row],[Costo unitario]],"0.00")</f>
        <v>2737|AR Term|8.25|118.00</v>
      </c>
      <c r="C3734">
        <v>2737</v>
      </c>
      <c r="D3734">
        <v>201</v>
      </c>
      <c r="E3734" t="s">
        <v>1264</v>
      </c>
      <c r="G3734" t="s">
        <v>1400</v>
      </c>
      <c r="H3734" t="s">
        <v>3804</v>
      </c>
      <c r="I3734" s="134" t="s">
        <v>5324</v>
      </c>
      <c r="J3734" t="s">
        <v>1039</v>
      </c>
      <c r="K3734" s="240" t="s">
        <v>1039</v>
      </c>
      <c r="P3734">
        <v>8.25</v>
      </c>
      <c r="Q3734">
        <v>118</v>
      </c>
      <c r="R3734">
        <v>973.5</v>
      </c>
      <c r="S3734">
        <f>IFERROR(_xlfn.XLOOKUP(tbl_Facturas[[#This Row],[Key_Fact]],tbl_Manifiestos[Key_Manif],tbl_Manifiestos[Pagado a Broker],0),0)</f>
        <v>0</v>
      </c>
      <c r="T3734">
        <v>2695776.5299999928</v>
      </c>
    </row>
    <row r="3735" spans="1:20" x14ac:dyDescent="0.25">
      <c r="A3735" t="s">
        <v>5844</v>
      </c>
      <c r="B3735" t="str">
        <f>tbl_Facturas[[#This Row],[Factura]] &amp; "|" &amp; tbl_Facturas[[#This Row],[Proyecto OK]] &amp; "|" &amp; TEXT(tbl_Facturas[[#This Row],[Horas o Viaje]],"0.00") &amp; "|" &amp; TEXT(tbl_Facturas[[#This Row],[Costo unitario]],"0.00")</f>
        <v>2737|AR Term|8.50|118.00</v>
      </c>
      <c r="C3735">
        <v>2737</v>
      </c>
      <c r="D3735">
        <v>617</v>
      </c>
      <c r="E3735" t="s">
        <v>27</v>
      </c>
      <c r="G3735" t="s">
        <v>36</v>
      </c>
      <c r="H3735" t="s">
        <v>3805</v>
      </c>
      <c r="I3735" s="134" t="s">
        <v>5324</v>
      </c>
      <c r="J3735" t="s">
        <v>1039</v>
      </c>
      <c r="K3735" s="240" t="s">
        <v>1039</v>
      </c>
      <c r="P3735">
        <v>8.5</v>
      </c>
      <c r="Q3735">
        <v>118</v>
      </c>
      <c r="R3735">
        <v>1003</v>
      </c>
      <c r="S3735">
        <f>IFERROR(_xlfn.XLOOKUP(tbl_Facturas[[#This Row],[Key_Fact]],tbl_Manifiestos[Key_Manif],tbl_Manifiestos[Pagado a Broker],0),0)</f>
        <v>932.79000000000008</v>
      </c>
      <c r="T3735">
        <v>2696779.5299999928</v>
      </c>
    </row>
    <row r="3736" spans="1:20" x14ac:dyDescent="0.25">
      <c r="A3736" t="s">
        <v>5844</v>
      </c>
      <c r="B3736" t="str">
        <f>tbl_Facturas[[#This Row],[Factura]] &amp; "|" &amp; tbl_Facturas[[#This Row],[Proyecto OK]] &amp; "|" &amp; TEXT(tbl_Facturas[[#This Row],[Horas o Viaje]],"0.00") &amp; "|" &amp; TEXT(tbl_Facturas[[#This Row],[Costo unitario]],"0.00")</f>
        <v>2737|AR Term|8.75|118.00</v>
      </c>
      <c r="C3736">
        <v>2737</v>
      </c>
      <c r="D3736">
        <v>617</v>
      </c>
      <c r="E3736" t="s">
        <v>27</v>
      </c>
      <c r="G3736" t="s">
        <v>36</v>
      </c>
      <c r="H3736" t="s">
        <v>3806</v>
      </c>
      <c r="I3736" s="134" t="s">
        <v>5324</v>
      </c>
      <c r="J3736" t="s">
        <v>1039</v>
      </c>
      <c r="K3736" s="240" t="s">
        <v>1039</v>
      </c>
      <c r="P3736">
        <v>8.75</v>
      </c>
      <c r="Q3736">
        <v>118</v>
      </c>
      <c r="R3736">
        <v>1032.5</v>
      </c>
      <c r="S3736">
        <f>IFERROR(_xlfn.XLOOKUP(tbl_Facturas[[#This Row],[Key_Fact]],tbl_Manifiestos[Key_Manif],tbl_Manifiestos[Pagado a Broker],0),0)</f>
        <v>960.22500000000002</v>
      </c>
      <c r="T3736">
        <v>2697812.0299999928</v>
      </c>
    </row>
    <row r="3737" spans="1:20" x14ac:dyDescent="0.25">
      <c r="A3737" t="s">
        <v>5844</v>
      </c>
      <c r="B3737" t="str">
        <f>tbl_Facturas[[#This Row],[Factura]] &amp; "|" &amp; tbl_Facturas[[#This Row],[Proyecto OK]] &amp; "|" &amp; TEXT(tbl_Facturas[[#This Row],[Horas o Viaje]],"0.00") &amp; "|" &amp; TEXT(tbl_Facturas[[#This Row],[Costo unitario]],"0.00")</f>
        <v>2737|AR Term|4.00|118.00</v>
      </c>
      <c r="C3737">
        <v>2737</v>
      </c>
      <c r="D3737">
        <v>617</v>
      </c>
      <c r="E3737" t="s">
        <v>27</v>
      </c>
      <c r="G3737" t="s">
        <v>36</v>
      </c>
      <c r="H3737" t="s">
        <v>3807</v>
      </c>
      <c r="I3737" s="134" t="s">
        <v>5324</v>
      </c>
      <c r="J3737" t="s">
        <v>1039</v>
      </c>
      <c r="K3737" s="240" t="s">
        <v>1039</v>
      </c>
      <c r="P3737">
        <v>4</v>
      </c>
      <c r="Q3737">
        <v>118</v>
      </c>
      <c r="R3737">
        <v>472</v>
      </c>
      <c r="S3737">
        <f>IFERROR(_xlfn.XLOOKUP(tbl_Facturas[[#This Row],[Key_Fact]],tbl_Manifiestos[Key_Manif],tbl_Manifiestos[Pagado a Broker],0),0)</f>
        <v>0</v>
      </c>
      <c r="T3737">
        <v>2698284.0299999928</v>
      </c>
    </row>
    <row r="3738" spans="1:20" x14ac:dyDescent="0.25">
      <c r="A3738" t="s">
        <v>5844</v>
      </c>
      <c r="B3738" t="str">
        <f>tbl_Facturas[[#This Row],[Factura]] &amp; "|" &amp; tbl_Facturas[[#This Row],[Proyecto OK]] &amp; "|" &amp; TEXT(tbl_Facturas[[#This Row],[Horas o Viaje]],"0.00") &amp; "|" &amp; TEXT(tbl_Facturas[[#This Row],[Costo unitario]],"0.00")</f>
        <v>2738|RAC|8.25|105.00</v>
      </c>
      <c r="C3738">
        <v>2738</v>
      </c>
      <c r="D3738">
        <v>25</v>
      </c>
      <c r="E3738" t="s">
        <v>1339</v>
      </c>
      <c r="G3738" t="s">
        <v>1340</v>
      </c>
      <c r="H3738" t="s">
        <v>3808</v>
      </c>
      <c r="I3738" s="134" t="s">
        <v>5328</v>
      </c>
      <c r="J3738" t="s">
        <v>781</v>
      </c>
      <c r="K3738" t="s">
        <v>781</v>
      </c>
      <c r="P3738">
        <v>8.25</v>
      </c>
      <c r="Q3738">
        <v>105</v>
      </c>
      <c r="R3738">
        <v>866.25</v>
      </c>
      <c r="S3738">
        <f>IFERROR(_xlfn.XLOOKUP(tbl_Facturas[[#This Row],[Key_Fact]],tbl_Manifiestos[Key_Manif],tbl_Manifiestos[Pagado a Broker],0),0)</f>
        <v>779.625</v>
      </c>
      <c r="T3738">
        <v>2699150.2799999928</v>
      </c>
    </row>
    <row r="3739" spans="1:20" x14ac:dyDescent="0.25">
      <c r="A3739" t="s">
        <v>5844</v>
      </c>
      <c r="B3739" t="str">
        <f>tbl_Facturas[[#This Row],[Factura]] &amp; "|" &amp; tbl_Facturas[[#This Row],[Proyecto OK]] &amp; "|" &amp; TEXT(tbl_Facturas[[#This Row],[Horas o Viaje]],"0.00") &amp; "|" &amp; TEXT(tbl_Facturas[[#This Row],[Costo unitario]],"0.00")</f>
        <v>2738|RAC|7.75|105.00</v>
      </c>
      <c r="C3739">
        <v>2738</v>
      </c>
      <c r="D3739">
        <v>25</v>
      </c>
      <c r="E3739" t="s">
        <v>1339</v>
      </c>
      <c r="G3739" t="s">
        <v>1340</v>
      </c>
      <c r="H3739" t="s">
        <v>3809</v>
      </c>
      <c r="I3739" s="134" t="s">
        <v>5328</v>
      </c>
      <c r="J3739" t="s">
        <v>781</v>
      </c>
      <c r="K3739" t="s">
        <v>781</v>
      </c>
      <c r="P3739">
        <v>7.75</v>
      </c>
      <c r="Q3739">
        <v>105</v>
      </c>
      <c r="R3739">
        <v>813.75</v>
      </c>
      <c r="S3739">
        <f>IFERROR(_xlfn.XLOOKUP(tbl_Facturas[[#This Row],[Key_Fact]],tbl_Manifiestos[Key_Manif],tbl_Manifiestos[Pagado a Broker],0),0)</f>
        <v>732.375</v>
      </c>
      <c r="T3739">
        <v>2699964.0299999928</v>
      </c>
    </row>
    <row r="3740" spans="1:20" x14ac:dyDescent="0.25">
      <c r="A3740" t="s">
        <v>5844</v>
      </c>
      <c r="B3740" t="str">
        <f>tbl_Facturas[[#This Row],[Factura]] &amp; "|" &amp; tbl_Facturas[[#This Row],[Proyecto OK]] &amp; "|" &amp; TEXT(tbl_Facturas[[#This Row],[Horas o Viaje]],"0.00") &amp; "|" &amp; TEXT(tbl_Facturas[[#This Row],[Costo unitario]],"0.00")</f>
        <v>2738|RAC|10.25|105.00</v>
      </c>
      <c r="C3740">
        <v>2738</v>
      </c>
      <c r="D3740">
        <v>25</v>
      </c>
      <c r="E3740" t="s">
        <v>1339</v>
      </c>
      <c r="G3740" t="s">
        <v>1340</v>
      </c>
      <c r="H3740" t="s">
        <v>3810</v>
      </c>
      <c r="I3740" s="134" t="s">
        <v>5328</v>
      </c>
      <c r="J3740" t="s">
        <v>781</v>
      </c>
      <c r="K3740" t="s">
        <v>781</v>
      </c>
      <c r="P3740">
        <v>10.25</v>
      </c>
      <c r="Q3740">
        <v>105</v>
      </c>
      <c r="R3740">
        <v>1076.25</v>
      </c>
      <c r="S3740">
        <f>IFERROR(_xlfn.XLOOKUP(tbl_Facturas[[#This Row],[Key_Fact]],tbl_Manifiestos[Key_Manif],tbl_Manifiestos[Pagado a Broker],0),0)</f>
        <v>968.625</v>
      </c>
      <c r="T3740">
        <v>2701040.2799999928</v>
      </c>
    </row>
    <row r="3741" spans="1:20" x14ac:dyDescent="0.25">
      <c r="A3741" t="s">
        <v>5844</v>
      </c>
      <c r="B3741" t="str">
        <f>tbl_Facturas[[#This Row],[Factura]] &amp; "|" &amp; tbl_Facturas[[#This Row],[Proyecto OK]] &amp; "|" &amp; TEXT(tbl_Facturas[[#This Row],[Horas o Viaje]],"0.00") &amp; "|" &amp; TEXT(tbl_Facturas[[#This Row],[Costo unitario]],"0.00")</f>
        <v>2738|RAC|9.50|105.00</v>
      </c>
      <c r="C3741">
        <v>2738</v>
      </c>
      <c r="D3741">
        <v>25</v>
      </c>
      <c r="E3741" t="s">
        <v>1339</v>
      </c>
      <c r="G3741" t="s">
        <v>1340</v>
      </c>
      <c r="H3741" t="s">
        <v>3811</v>
      </c>
      <c r="I3741" s="134" t="s">
        <v>5328</v>
      </c>
      <c r="J3741" t="s">
        <v>781</v>
      </c>
      <c r="K3741" t="s">
        <v>781</v>
      </c>
      <c r="P3741">
        <v>9.5</v>
      </c>
      <c r="Q3741">
        <v>105</v>
      </c>
      <c r="R3741">
        <v>997.5</v>
      </c>
      <c r="S3741">
        <f>IFERROR(_xlfn.XLOOKUP(tbl_Facturas[[#This Row],[Key_Fact]],tbl_Manifiestos[Key_Manif],tbl_Manifiestos[Pagado a Broker],0),0)</f>
        <v>897.75</v>
      </c>
      <c r="T3741">
        <v>2702037.7799999928</v>
      </c>
    </row>
    <row r="3742" spans="1:20" x14ac:dyDescent="0.25">
      <c r="A3742" t="s">
        <v>5844</v>
      </c>
      <c r="B3742" t="str">
        <f>tbl_Facturas[[#This Row],[Factura]] &amp; "|" &amp; tbl_Facturas[[#This Row],[Proyecto OK]] &amp; "|" &amp; TEXT(tbl_Facturas[[#This Row],[Horas o Viaje]],"0.00") &amp; "|" &amp; TEXT(tbl_Facturas[[#This Row],[Costo unitario]],"0.00")</f>
        <v>2738|RAC|11.75|105.00</v>
      </c>
      <c r="C3742">
        <v>2738</v>
      </c>
      <c r="D3742">
        <v>25</v>
      </c>
      <c r="E3742" t="s">
        <v>1339</v>
      </c>
      <c r="G3742" t="s">
        <v>1340</v>
      </c>
      <c r="H3742" t="s">
        <v>3812</v>
      </c>
      <c r="I3742" s="134" t="s">
        <v>5328</v>
      </c>
      <c r="J3742" t="s">
        <v>781</v>
      </c>
      <c r="K3742" t="s">
        <v>781</v>
      </c>
      <c r="P3742">
        <v>11.75</v>
      </c>
      <c r="Q3742">
        <v>105</v>
      </c>
      <c r="R3742">
        <v>1233.75</v>
      </c>
      <c r="S3742">
        <f>IFERROR(_xlfn.XLOOKUP(tbl_Facturas[[#This Row],[Key_Fact]],tbl_Manifiestos[Key_Manif],tbl_Manifiestos[Pagado a Broker],0),0)</f>
        <v>1110.375</v>
      </c>
      <c r="T3742">
        <v>2703271.5299999928</v>
      </c>
    </row>
    <row r="3743" spans="1:20" x14ac:dyDescent="0.25">
      <c r="A3743" t="s">
        <v>5845</v>
      </c>
      <c r="B3743" t="str">
        <f>tbl_Facturas[[#This Row],[Factura]] &amp; "|" &amp; tbl_Facturas[[#This Row],[Proyecto OK]] &amp; "|" &amp; TEXT(tbl_Facturas[[#This Row],[Horas o Viaje]],"0.00") &amp; "|" &amp; TEXT(tbl_Facturas[[#This Row],[Costo unitario]],"0.00")</f>
        <v>2739|Lead Service Replacement|9.00|120.00</v>
      </c>
      <c r="C3743">
        <v>2739</v>
      </c>
      <c r="D3743">
        <v>19</v>
      </c>
      <c r="E3743" t="s">
        <v>12</v>
      </c>
      <c r="G3743" t="s">
        <v>24</v>
      </c>
      <c r="H3743" t="s">
        <v>3813</v>
      </c>
      <c r="I3743" s="134" t="s">
        <v>5322</v>
      </c>
      <c r="J3743" t="s">
        <v>3634</v>
      </c>
      <c r="K3743" t="s">
        <v>5881</v>
      </c>
      <c r="L3743" t="s">
        <v>5886</v>
      </c>
      <c r="P3743">
        <v>9</v>
      </c>
      <c r="Q3743">
        <v>120</v>
      </c>
      <c r="R3743">
        <v>1080</v>
      </c>
      <c r="S3743">
        <f>IFERROR(_xlfn.XLOOKUP(tbl_Facturas[[#This Row],[Key_Fact]],tbl_Manifiestos[Key_Manif],tbl_Manifiestos[Pagado a Broker],0),0)</f>
        <v>1004.4000000000001</v>
      </c>
      <c r="T3743">
        <v>2704351.5299999928</v>
      </c>
    </row>
    <row r="3744" spans="1:20" x14ac:dyDescent="0.25">
      <c r="A3744" t="s">
        <v>5845</v>
      </c>
      <c r="B3744" t="str">
        <f>tbl_Facturas[[#This Row],[Factura]] &amp; "|" &amp; tbl_Facturas[[#This Row],[Proyecto OK]] &amp; "|" &amp; TEXT(tbl_Facturas[[#This Row],[Horas o Viaje]],"0.00") &amp; "|" &amp; TEXT(tbl_Facturas[[#This Row],[Costo unitario]],"0.00")</f>
        <v>2739|Lead Service Replacement|10.00|120.00</v>
      </c>
      <c r="C3744">
        <v>2739</v>
      </c>
      <c r="D3744">
        <v>19</v>
      </c>
      <c r="E3744" t="s">
        <v>12</v>
      </c>
      <c r="G3744" t="s">
        <v>24</v>
      </c>
      <c r="H3744" t="s">
        <v>3814</v>
      </c>
      <c r="I3744" s="134" t="s">
        <v>5322</v>
      </c>
      <c r="J3744" t="s">
        <v>3634</v>
      </c>
      <c r="K3744" t="s">
        <v>5881</v>
      </c>
      <c r="L3744" t="s">
        <v>5886</v>
      </c>
      <c r="P3744">
        <v>10</v>
      </c>
      <c r="Q3744">
        <v>120</v>
      </c>
      <c r="R3744">
        <v>1200</v>
      </c>
      <c r="S3744">
        <f>IFERROR(_xlfn.XLOOKUP(tbl_Facturas[[#This Row],[Key_Fact]],tbl_Manifiestos[Key_Manif],tbl_Manifiestos[Pagado a Broker],0),0)</f>
        <v>1116</v>
      </c>
      <c r="T3744">
        <v>2705551.5299999928</v>
      </c>
    </row>
    <row r="3745" spans="1:20" x14ac:dyDescent="0.25">
      <c r="A3745" t="s">
        <v>5845</v>
      </c>
      <c r="B3745" t="str">
        <f>tbl_Facturas[[#This Row],[Factura]] &amp; "|" &amp; tbl_Facturas[[#This Row],[Proyecto OK]] &amp; "|" &amp; TEXT(tbl_Facturas[[#This Row],[Horas o Viaje]],"0.00") &amp; "|" &amp; TEXT(tbl_Facturas[[#This Row],[Costo unitario]],"0.00")</f>
        <v>2739|Lead Service Replacement|8.50|120.00</v>
      </c>
      <c r="C3745">
        <v>2739</v>
      </c>
      <c r="D3745">
        <v>19</v>
      </c>
      <c r="E3745" t="s">
        <v>12</v>
      </c>
      <c r="G3745" t="s">
        <v>24</v>
      </c>
      <c r="H3745" t="s">
        <v>3815</v>
      </c>
      <c r="I3745" s="134" t="s">
        <v>5322</v>
      </c>
      <c r="J3745" t="s">
        <v>3634</v>
      </c>
      <c r="K3745" t="s">
        <v>5881</v>
      </c>
      <c r="L3745" t="s">
        <v>5886</v>
      </c>
      <c r="P3745">
        <v>8.5</v>
      </c>
      <c r="Q3745">
        <v>120</v>
      </c>
      <c r="R3745">
        <v>1020</v>
      </c>
      <c r="S3745">
        <f>IFERROR(_xlfn.XLOOKUP(tbl_Facturas[[#This Row],[Key_Fact]],tbl_Manifiestos[Key_Manif],tbl_Manifiestos[Pagado a Broker],0),0)</f>
        <v>948.6</v>
      </c>
      <c r="T3745">
        <v>2706571.5299999928</v>
      </c>
    </row>
    <row r="3746" spans="1:20" x14ac:dyDescent="0.25">
      <c r="A3746" t="s">
        <v>5845</v>
      </c>
      <c r="B3746" t="str">
        <f>tbl_Facturas[[#This Row],[Factura]] &amp; "|" &amp; tbl_Facturas[[#This Row],[Proyecto OK]] &amp; "|" &amp; TEXT(tbl_Facturas[[#This Row],[Horas o Viaje]],"0.00") &amp; "|" &amp; TEXT(tbl_Facturas[[#This Row],[Costo unitario]],"0.00")</f>
        <v>2739|Lead Service Replacement|9.75|120.00</v>
      </c>
      <c r="C3746">
        <v>2739</v>
      </c>
      <c r="D3746">
        <v>19</v>
      </c>
      <c r="E3746" t="s">
        <v>12</v>
      </c>
      <c r="G3746" t="s">
        <v>24</v>
      </c>
      <c r="H3746" t="s">
        <v>3816</v>
      </c>
      <c r="I3746" s="134" t="s">
        <v>5322</v>
      </c>
      <c r="J3746" t="s">
        <v>3634</v>
      </c>
      <c r="K3746" t="s">
        <v>5881</v>
      </c>
      <c r="L3746" t="s">
        <v>5886</v>
      </c>
      <c r="P3746">
        <v>9.75</v>
      </c>
      <c r="Q3746">
        <v>120</v>
      </c>
      <c r="R3746">
        <v>1170</v>
      </c>
      <c r="S3746">
        <f>IFERROR(_xlfn.XLOOKUP(tbl_Facturas[[#This Row],[Key_Fact]],tbl_Manifiestos[Key_Manif],tbl_Manifiestos[Pagado a Broker],0),0)</f>
        <v>1088.1000000000001</v>
      </c>
      <c r="T3746">
        <v>2707741.5299999928</v>
      </c>
    </row>
    <row r="3747" spans="1:20" x14ac:dyDescent="0.25">
      <c r="A3747" t="s">
        <v>5845</v>
      </c>
      <c r="B3747" t="str">
        <f>tbl_Facturas[[#This Row],[Factura]] &amp; "|" &amp; tbl_Facturas[[#This Row],[Proyecto OK]] &amp; "|" &amp; TEXT(tbl_Facturas[[#This Row],[Horas o Viaje]],"0.00") &amp; "|" &amp; TEXT(tbl_Facturas[[#This Row],[Costo unitario]],"0.00")</f>
        <v>2739|Lead Service Replacement|7.50|120.00</v>
      </c>
      <c r="C3747">
        <v>2739</v>
      </c>
      <c r="D3747">
        <v>19</v>
      </c>
      <c r="E3747" t="s">
        <v>12</v>
      </c>
      <c r="G3747" t="s">
        <v>24</v>
      </c>
      <c r="H3747" t="s">
        <v>3817</v>
      </c>
      <c r="I3747" s="134" t="s">
        <v>5322</v>
      </c>
      <c r="J3747" t="s">
        <v>3634</v>
      </c>
      <c r="K3747" t="s">
        <v>5881</v>
      </c>
      <c r="L3747" t="s">
        <v>5886</v>
      </c>
      <c r="P3747">
        <v>7.5</v>
      </c>
      <c r="Q3747">
        <v>120</v>
      </c>
      <c r="R3747">
        <v>900</v>
      </c>
      <c r="S3747">
        <f>IFERROR(_xlfn.XLOOKUP(tbl_Facturas[[#This Row],[Key_Fact]],tbl_Manifiestos[Key_Manif],tbl_Manifiestos[Pagado a Broker],0),0)</f>
        <v>837</v>
      </c>
      <c r="T3747">
        <v>2708641.5299999928</v>
      </c>
    </row>
    <row r="3748" spans="1:20" x14ac:dyDescent="0.25">
      <c r="A3748" t="s">
        <v>5845</v>
      </c>
      <c r="B3748" t="str">
        <f>tbl_Facturas[[#This Row],[Factura]] &amp; "|" &amp; tbl_Facturas[[#This Row],[Proyecto OK]] &amp; "|" &amp; TEXT(tbl_Facturas[[#This Row],[Horas o Viaje]],"0.00") &amp; "|" &amp; TEXT(tbl_Facturas[[#This Row],[Costo unitario]],"0.00")</f>
        <v>2740|Montrose Harbor|9.50|126.50</v>
      </c>
      <c r="C3748">
        <v>2740</v>
      </c>
      <c r="D3748">
        <v>67</v>
      </c>
      <c r="E3748" t="s">
        <v>27</v>
      </c>
      <c r="G3748" t="s">
        <v>28</v>
      </c>
      <c r="H3748" t="s">
        <v>3818</v>
      </c>
      <c r="I3748" s="134" t="s">
        <v>5401</v>
      </c>
      <c r="J3748" t="s">
        <v>1280</v>
      </c>
      <c r="K3748" s="240" t="s">
        <v>5907</v>
      </c>
      <c r="L3748">
        <v>6228</v>
      </c>
      <c r="M3748" t="s">
        <v>146</v>
      </c>
      <c r="P3748">
        <v>9.5</v>
      </c>
      <c r="Q3748">
        <v>126.5</v>
      </c>
      <c r="R3748">
        <v>1201.75</v>
      </c>
      <c r="S3748">
        <f>IFERROR(_xlfn.XLOOKUP(tbl_Facturas[[#This Row],[Key_Fact]],tbl_Manifiestos[Key_Manif],tbl_Manifiestos[Pagado a Broker],0),0)</f>
        <v>0</v>
      </c>
      <c r="T3748">
        <v>2709843.2799999928</v>
      </c>
    </row>
    <row r="3749" spans="1:20" x14ac:dyDescent="0.25">
      <c r="A3749" t="s">
        <v>5845</v>
      </c>
      <c r="B3749" t="str">
        <f>tbl_Facturas[[#This Row],[Factura]] &amp; "|" &amp; tbl_Facturas[[#This Row],[Proyecto OK]] &amp; "|" &amp; TEXT(tbl_Facturas[[#This Row],[Horas o Viaje]],"0.00") &amp; "|" &amp; TEXT(tbl_Facturas[[#This Row],[Costo unitario]],"0.00")</f>
        <v>2740|Montrose Harbor|9.25|126.50</v>
      </c>
      <c r="C3749">
        <v>2740</v>
      </c>
      <c r="D3749">
        <v>11</v>
      </c>
      <c r="E3749" t="s">
        <v>12</v>
      </c>
      <c r="G3749" t="s">
        <v>13</v>
      </c>
      <c r="H3749" t="s">
        <v>3819</v>
      </c>
      <c r="I3749" s="134" t="s">
        <v>5401</v>
      </c>
      <c r="J3749" t="s">
        <v>1280</v>
      </c>
      <c r="K3749" s="240" t="s">
        <v>5907</v>
      </c>
      <c r="L3749">
        <v>6228</v>
      </c>
      <c r="M3749" t="s">
        <v>146</v>
      </c>
      <c r="P3749">
        <v>9.25</v>
      </c>
      <c r="Q3749">
        <v>126.5</v>
      </c>
      <c r="R3749">
        <v>1170.1300000000001</v>
      </c>
      <c r="S3749">
        <f>IFERROR(_xlfn.XLOOKUP(tbl_Facturas[[#This Row],[Key_Fact]],tbl_Manifiestos[Key_Manif],tbl_Manifiestos[Pagado a Broker],0),0)</f>
        <v>0</v>
      </c>
      <c r="T3749">
        <v>2711013.4099999932</v>
      </c>
    </row>
    <row r="3750" spans="1:20" x14ac:dyDescent="0.25">
      <c r="A3750" t="s">
        <v>5845</v>
      </c>
      <c r="B3750" t="str">
        <f>tbl_Facturas[[#This Row],[Factura]] &amp; "|" &amp; tbl_Facturas[[#This Row],[Proyecto OK]] &amp; "|" &amp; TEXT(tbl_Facturas[[#This Row],[Horas o Viaje]],"0.00") &amp; "|" &amp; TEXT(tbl_Facturas[[#This Row],[Costo unitario]],"0.00")</f>
        <v>2740|Montrose Harbor|9.00|126.50</v>
      </c>
      <c r="C3750">
        <v>2740</v>
      </c>
      <c r="D3750">
        <v>102</v>
      </c>
      <c r="E3750" t="s">
        <v>1264</v>
      </c>
      <c r="G3750" t="s">
        <v>1265</v>
      </c>
      <c r="H3750" t="s">
        <v>3820</v>
      </c>
      <c r="I3750" s="134" t="s">
        <v>5401</v>
      </c>
      <c r="J3750" t="s">
        <v>1280</v>
      </c>
      <c r="K3750" s="240" t="s">
        <v>5907</v>
      </c>
      <c r="L3750">
        <v>6228</v>
      </c>
      <c r="M3750" t="s">
        <v>146</v>
      </c>
      <c r="P3750">
        <v>9</v>
      </c>
      <c r="Q3750">
        <v>126.5</v>
      </c>
      <c r="R3750">
        <v>1138.5</v>
      </c>
      <c r="S3750">
        <f>IFERROR(_xlfn.XLOOKUP(tbl_Facturas[[#This Row],[Key_Fact]],tbl_Manifiestos[Key_Manif],tbl_Manifiestos[Pagado a Broker],0),0)</f>
        <v>0</v>
      </c>
      <c r="T3750">
        <v>2712151.9099999932</v>
      </c>
    </row>
    <row r="3751" spans="1:20" x14ac:dyDescent="0.25">
      <c r="A3751" t="s">
        <v>5845</v>
      </c>
      <c r="B3751" t="str">
        <f>tbl_Facturas[[#This Row],[Factura]] &amp; "|" &amp; tbl_Facturas[[#This Row],[Proyecto OK]] &amp; "|" &amp; TEXT(tbl_Facturas[[#This Row],[Horas o Viaje]],"0.00") &amp; "|" &amp; TEXT(tbl_Facturas[[#This Row],[Costo unitario]],"0.00")</f>
        <v>2740|Montrose Harbor|10.50|126.50</v>
      </c>
      <c r="C3751">
        <v>2740</v>
      </c>
      <c r="D3751">
        <v>67</v>
      </c>
      <c r="E3751" t="s">
        <v>27</v>
      </c>
      <c r="G3751" t="s">
        <v>28</v>
      </c>
      <c r="H3751" t="s">
        <v>3821</v>
      </c>
      <c r="I3751" s="134" t="s">
        <v>5401</v>
      </c>
      <c r="J3751" t="s">
        <v>1280</v>
      </c>
      <c r="K3751" s="240" t="s">
        <v>5907</v>
      </c>
      <c r="L3751">
        <v>6228</v>
      </c>
      <c r="M3751" t="s">
        <v>146</v>
      </c>
      <c r="P3751">
        <v>10.5</v>
      </c>
      <c r="Q3751">
        <v>126.5</v>
      </c>
      <c r="R3751">
        <v>1328.25</v>
      </c>
      <c r="S3751">
        <f>IFERROR(_xlfn.XLOOKUP(tbl_Facturas[[#This Row],[Key_Fact]],tbl_Manifiestos[Key_Manif],tbl_Manifiestos[Pagado a Broker],0),0)</f>
        <v>0</v>
      </c>
      <c r="T3751">
        <v>2713480.1599999932</v>
      </c>
    </row>
    <row r="3752" spans="1:20" x14ac:dyDescent="0.25">
      <c r="A3752" t="s">
        <v>5845</v>
      </c>
      <c r="B3752" t="str">
        <f>tbl_Facturas[[#This Row],[Factura]] &amp; "|" &amp; tbl_Facturas[[#This Row],[Proyecto OK]] &amp; "|" &amp; TEXT(tbl_Facturas[[#This Row],[Horas o Viaje]],"0.00") &amp; "|" &amp; TEXT(tbl_Facturas[[#This Row],[Costo unitario]],"0.00")</f>
        <v>2740|Montrose Harbor|9.50|126.50</v>
      </c>
      <c r="C3752">
        <v>2740</v>
      </c>
      <c r="D3752">
        <v>54</v>
      </c>
      <c r="E3752" t="s">
        <v>19</v>
      </c>
      <c r="G3752" t="s">
        <v>479</v>
      </c>
      <c r="H3752" t="s">
        <v>3822</v>
      </c>
      <c r="I3752" s="134" t="s">
        <v>5401</v>
      </c>
      <c r="J3752" t="s">
        <v>1280</v>
      </c>
      <c r="K3752" s="240" t="s">
        <v>5907</v>
      </c>
      <c r="L3752">
        <v>6228</v>
      </c>
      <c r="M3752" t="s">
        <v>146</v>
      </c>
      <c r="P3752">
        <v>9.5</v>
      </c>
      <c r="Q3752">
        <v>126.5</v>
      </c>
      <c r="R3752">
        <v>1201.75</v>
      </c>
      <c r="S3752">
        <f>IFERROR(_xlfn.XLOOKUP(tbl_Facturas[[#This Row],[Key_Fact]],tbl_Manifiestos[Key_Manif],tbl_Manifiestos[Pagado a Broker],0),0)</f>
        <v>0</v>
      </c>
      <c r="T3752">
        <v>2714681.9099999932</v>
      </c>
    </row>
    <row r="3753" spans="1:20" x14ac:dyDescent="0.25">
      <c r="A3753" t="s">
        <v>5845</v>
      </c>
      <c r="B3753" t="str">
        <f>tbl_Facturas[[#This Row],[Factura]] &amp; "|" &amp; tbl_Facturas[[#This Row],[Proyecto OK]] &amp; "|" &amp; TEXT(tbl_Facturas[[#This Row],[Horas o Viaje]],"0.00") &amp; "|" &amp; TEXT(tbl_Facturas[[#This Row],[Costo unitario]],"0.00")</f>
        <v>2741|Glencoe|9.00|115.50</v>
      </c>
      <c r="C3753">
        <v>2741</v>
      </c>
      <c r="D3753">
        <v>108</v>
      </c>
      <c r="E3753" t="s">
        <v>5916</v>
      </c>
      <c r="G3753" t="s">
        <v>99</v>
      </c>
      <c r="H3753" t="s">
        <v>3823</v>
      </c>
      <c r="I3753" s="134" t="s">
        <v>5312</v>
      </c>
      <c r="J3753" t="s">
        <v>591</v>
      </c>
      <c r="K3753" t="s">
        <v>591</v>
      </c>
      <c r="P3753">
        <v>9</v>
      </c>
      <c r="Q3753">
        <v>115.5</v>
      </c>
      <c r="R3753">
        <v>1039.5</v>
      </c>
      <c r="S3753">
        <f>IFERROR(_xlfn.XLOOKUP(tbl_Facturas[[#This Row],[Key_Fact]],tbl_Manifiestos[Key_Manif],tbl_Manifiestos[Pagado a Broker],0),0)</f>
        <v>966.73500000000001</v>
      </c>
      <c r="T3753">
        <v>2715721.4099999932</v>
      </c>
    </row>
    <row r="3754" spans="1:20" x14ac:dyDescent="0.25">
      <c r="A3754" t="s">
        <v>5845</v>
      </c>
      <c r="B3754" t="str">
        <f>tbl_Facturas[[#This Row],[Factura]] &amp; "|" &amp; tbl_Facturas[[#This Row],[Proyecto OK]] &amp; "|" &amp; TEXT(tbl_Facturas[[#This Row],[Horas o Viaje]],"0.00") &amp; "|" &amp; TEXT(tbl_Facturas[[#This Row],[Costo unitario]],"0.00")</f>
        <v>2741|Glencoe|8.50|115.50</v>
      </c>
      <c r="C3754">
        <v>2741</v>
      </c>
      <c r="D3754">
        <v>108</v>
      </c>
      <c r="E3754" t="s">
        <v>5916</v>
      </c>
      <c r="G3754" t="s">
        <v>99</v>
      </c>
      <c r="H3754" t="s">
        <v>3824</v>
      </c>
      <c r="I3754" s="134" t="s">
        <v>5312</v>
      </c>
      <c r="J3754" t="s">
        <v>591</v>
      </c>
      <c r="K3754" t="s">
        <v>591</v>
      </c>
      <c r="P3754">
        <v>8.5</v>
      </c>
      <c r="Q3754">
        <v>115.5</v>
      </c>
      <c r="R3754">
        <v>981.75</v>
      </c>
      <c r="S3754">
        <f>IFERROR(_xlfn.XLOOKUP(tbl_Facturas[[#This Row],[Key_Fact]],tbl_Manifiestos[Key_Manif],tbl_Manifiestos[Pagado a Broker],0),0)</f>
        <v>913.02750000000003</v>
      </c>
      <c r="T3754">
        <v>2716703.1599999932</v>
      </c>
    </row>
    <row r="3755" spans="1:20" x14ac:dyDescent="0.25">
      <c r="A3755" t="s">
        <v>5845</v>
      </c>
      <c r="B3755" t="str">
        <f>tbl_Facturas[[#This Row],[Factura]] &amp; "|" &amp; tbl_Facturas[[#This Row],[Proyecto OK]] &amp; "|" &amp; TEXT(tbl_Facturas[[#This Row],[Horas o Viaje]],"0.00") &amp; "|" &amp; TEXT(tbl_Facturas[[#This Row],[Costo unitario]],"0.00")</f>
        <v>2741|Glencoe|7.00|115.50</v>
      </c>
      <c r="C3755">
        <v>2741</v>
      </c>
      <c r="D3755">
        <v>108</v>
      </c>
      <c r="E3755" t="s">
        <v>5916</v>
      </c>
      <c r="G3755" t="s">
        <v>99</v>
      </c>
      <c r="H3755" t="s">
        <v>3825</v>
      </c>
      <c r="I3755" s="134" t="s">
        <v>5312</v>
      </c>
      <c r="J3755" t="s">
        <v>591</v>
      </c>
      <c r="K3755" t="s">
        <v>591</v>
      </c>
      <c r="P3755">
        <v>7</v>
      </c>
      <c r="Q3755">
        <v>115.5</v>
      </c>
      <c r="R3755">
        <v>808.5</v>
      </c>
      <c r="S3755">
        <f>IFERROR(_xlfn.XLOOKUP(tbl_Facturas[[#This Row],[Key_Fact]],tbl_Manifiestos[Key_Manif],tbl_Manifiestos[Pagado a Broker],0),0)</f>
        <v>751.90500000000009</v>
      </c>
      <c r="T3755">
        <v>2717511.6599999932</v>
      </c>
    </row>
    <row r="3756" spans="1:20" x14ac:dyDescent="0.25">
      <c r="A3756" t="s">
        <v>5845</v>
      </c>
      <c r="B3756" t="str">
        <f>tbl_Facturas[[#This Row],[Factura]] &amp; "|" &amp; tbl_Facturas[[#This Row],[Proyecto OK]] &amp; "|" &amp; TEXT(tbl_Facturas[[#This Row],[Horas o Viaje]],"0.00") &amp; "|" &amp; TEXT(tbl_Facturas[[#This Row],[Costo unitario]],"0.00")</f>
        <v>2742|Evanston|8.00|115.50</v>
      </c>
      <c r="C3756">
        <v>2742</v>
      </c>
      <c r="D3756">
        <v>308</v>
      </c>
      <c r="E3756" t="s">
        <v>16</v>
      </c>
      <c r="G3756" t="s">
        <v>17</v>
      </c>
      <c r="H3756" t="s">
        <v>3826</v>
      </c>
      <c r="I3756" s="134" t="s">
        <v>5312</v>
      </c>
      <c r="J3756" t="s">
        <v>3172</v>
      </c>
      <c r="K3756" t="s">
        <v>3172</v>
      </c>
      <c r="P3756">
        <v>8</v>
      </c>
      <c r="Q3756">
        <v>115.5</v>
      </c>
      <c r="R3756">
        <v>924</v>
      </c>
      <c r="S3756">
        <f>IFERROR(_xlfn.XLOOKUP(tbl_Facturas[[#This Row],[Key_Fact]],tbl_Manifiestos[Key_Manif],tbl_Manifiestos[Pagado a Broker],0),0)</f>
        <v>859.32</v>
      </c>
      <c r="T3756">
        <v>2718435.6599999932</v>
      </c>
    </row>
    <row r="3757" spans="1:20" x14ac:dyDescent="0.25">
      <c r="A3757" t="s">
        <v>5845</v>
      </c>
      <c r="B3757" t="str">
        <f>tbl_Facturas[[#This Row],[Factura]] &amp; "|" &amp; tbl_Facturas[[#This Row],[Proyecto OK]] &amp; "|" &amp; TEXT(tbl_Facturas[[#This Row],[Horas o Viaje]],"0.00") &amp; "|" &amp; TEXT(tbl_Facturas[[#This Row],[Costo unitario]],"0.00")</f>
        <v>2742|Evanston|9.50|115.50</v>
      </c>
      <c r="C3757">
        <v>2742</v>
      </c>
      <c r="D3757">
        <v>308</v>
      </c>
      <c r="E3757" t="s">
        <v>16</v>
      </c>
      <c r="G3757" t="s">
        <v>17</v>
      </c>
      <c r="H3757" t="s">
        <v>3827</v>
      </c>
      <c r="I3757" s="134" t="s">
        <v>5312</v>
      </c>
      <c r="J3757" t="s">
        <v>3172</v>
      </c>
      <c r="K3757" t="s">
        <v>3172</v>
      </c>
      <c r="P3757">
        <v>9.5</v>
      </c>
      <c r="Q3757">
        <v>115.5</v>
      </c>
      <c r="R3757">
        <v>1097.25</v>
      </c>
      <c r="S3757">
        <f>IFERROR(_xlfn.XLOOKUP(tbl_Facturas[[#This Row],[Key_Fact]],tbl_Manifiestos[Key_Manif],tbl_Manifiestos[Pagado a Broker],0),0)</f>
        <v>1020.4425000000001</v>
      </c>
      <c r="T3757">
        <v>2719532.9099999932</v>
      </c>
    </row>
    <row r="3758" spans="1:20" x14ac:dyDescent="0.25">
      <c r="A3758" t="s">
        <v>5845</v>
      </c>
      <c r="B3758" t="str">
        <f>tbl_Facturas[[#This Row],[Factura]] &amp; "|" &amp; tbl_Facturas[[#This Row],[Proyecto OK]] &amp; "|" &amp; TEXT(tbl_Facturas[[#This Row],[Horas o Viaje]],"0.00") &amp; "|" &amp; TEXT(tbl_Facturas[[#This Row],[Costo unitario]],"0.00")</f>
        <v>2742|Evanston|7.00|115.50</v>
      </c>
      <c r="C3758">
        <v>2742</v>
      </c>
      <c r="D3758">
        <v>15</v>
      </c>
      <c r="E3758" t="s">
        <v>2195</v>
      </c>
      <c r="G3758" t="s">
        <v>2077</v>
      </c>
      <c r="H3758" t="s">
        <v>3828</v>
      </c>
      <c r="I3758" s="134" t="s">
        <v>5312</v>
      </c>
      <c r="J3758" t="s">
        <v>3172</v>
      </c>
      <c r="K3758" t="s">
        <v>3172</v>
      </c>
      <c r="P3758">
        <v>7</v>
      </c>
      <c r="Q3758">
        <v>115.5</v>
      </c>
      <c r="R3758">
        <v>808.5</v>
      </c>
      <c r="S3758">
        <f>IFERROR(_xlfn.XLOOKUP(tbl_Facturas[[#This Row],[Key_Fact]],tbl_Manifiestos[Key_Manif],tbl_Manifiestos[Pagado a Broker],0),0)</f>
        <v>0</v>
      </c>
      <c r="T3758">
        <v>2720341.4099999932</v>
      </c>
    </row>
    <row r="3759" spans="1:20" x14ac:dyDescent="0.25">
      <c r="A3759" t="s">
        <v>5845</v>
      </c>
      <c r="B3759" t="str">
        <f>tbl_Facturas[[#This Row],[Factura]] &amp; "|" &amp; tbl_Facturas[[#This Row],[Proyecto OK]] &amp; "|" &amp; TEXT(tbl_Facturas[[#This Row],[Horas o Viaje]],"0.00") &amp; "|" &amp; TEXT(tbl_Facturas[[#This Row],[Costo unitario]],"0.00")</f>
        <v>2742|Evanston|9.50|115.50</v>
      </c>
      <c r="C3759">
        <v>2742</v>
      </c>
      <c r="D3759">
        <v>308</v>
      </c>
      <c r="E3759" t="s">
        <v>16</v>
      </c>
      <c r="G3759" t="s">
        <v>17</v>
      </c>
      <c r="H3759" t="s">
        <v>3829</v>
      </c>
      <c r="I3759" s="134" t="s">
        <v>5312</v>
      </c>
      <c r="J3759" t="s">
        <v>3172</v>
      </c>
      <c r="K3759" t="s">
        <v>3172</v>
      </c>
      <c r="P3759">
        <v>9.5</v>
      </c>
      <c r="Q3759">
        <v>115.5</v>
      </c>
      <c r="R3759">
        <v>1097.25</v>
      </c>
      <c r="S3759">
        <f>IFERROR(_xlfn.XLOOKUP(tbl_Facturas[[#This Row],[Key_Fact]],tbl_Manifiestos[Key_Manif],tbl_Manifiestos[Pagado a Broker],0),0)</f>
        <v>1020.4425000000001</v>
      </c>
      <c r="T3759">
        <v>2721438.6599999932</v>
      </c>
    </row>
    <row r="3760" spans="1:20" x14ac:dyDescent="0.25">
      <c r="A3760" t="s">
        <v>5845</v>
      </c>
      <c r="B3760" t="str">
        <f>tbl_Facturas[[#This Row],[Factura]] &amp; "|" &amp; tbl_Facturas[[#This Row],[Proyecto OK]] &amp; "|" &amp; TEXT(tbl_Facturas[[#This Row],[Horas o Viaje]],"0.00") &amp; "|" &amp; TEXT(tbl_Facturas[[#This Row],[Costo unitario]],"0.00")</f>
        <v>2742|Evanston|8.00|115.50</v>
      </c>
      <c r="C3760">
        <v>2742</v>
      </c>
      <c r="D3760">
        <v>308</v>
      </c>
      <c r="E3760" t="s">
        <v>16</v>
      </c>
      <c r="G3760" t="s">
        <v>17</v>
      </c>
      <c r="H3760" t="s">
        <v>3830</v>
      </c>
      <c r="I3760" s="134" t="s">
        <v>5312</v>
      </c>
      <c r="J3760" t="s">
        <v>3172</v>
      </c>
      <c r="K3760" t="s">
        <v>3172</v>
      </c>
      <c r="P3760">
        <v>8</v>
      </c>
      <c r="Q3760">
        <v>115.5</v>
      </c>
      <c r="R3760">
        <v>924</v>
      </c>
      <c r="S3760">
        <f>IFERROR(_xlfn.XLOOKUP(tbl_Facturas[[#This Row],[Key_Fact]],tbl_Manifiestos[Key_Manif],tbl_Manifiestos[Pagado a Broker],0),0)</f>
        <v>859.32</v>
      </c>
      <c r="T3760">
        <v>2722362.6599999932</v>
      </c>
    </row>
    <row r="3761" spans="1:20" x14ac:dyDescent="0.25">
      <c r="A3761" t="s">
        <v>5845</v>
      </c>
      <c r="B3761" t="str">
        <f>tbl_Facturas[[#This Row],[Factura]] &amp; "|" &amp; tbl_Facturas[[#This Row],[Proyecto OK]] &amp; "|" &amp; TEXT(tbl_Facturas[[#This Row],[Horas o Viaje]],"0.00") &amp; "|" &amp; TEXT(tbl_Facturas[[#This Row],[Costo unitario]],"0.00")</f>
        <v>2743|Lead Replacement Service|8.00|110.00</v>
      </c>
      <c r="C3761">
        <v>2743</v>
      </c>
      <c r="D3761">
        <v>67</v>
      </c>
      <c r="E3761" t="s">
        <v>27</v>
      </c>
      <c r="G3761" t="s">
        <v>28</v>
      </c>
      <c r="H3761" t="s">
        <v>3831</v>
      </c>
      <c r="I3761" s="134" t="s">
        <v>5306</v>
      </c>
      <c r="J3761" t="s">
        <v>828</v>
      </c>
      <c r="K3761" t="s">
        <v>5903</v>
      </c>
      <c r="L3761">
        <v>3365</v>
      </c>
      <c r="P3761">
        <v>8</v>
      </c>
      <c r="Q3761">
        <v>110</v>
      </c>
      <c r="R3761">
        <v>880</v>
      </c>
      <c r="S3761">
        <f>IFERROR(_xlfn.XLOOKUP(tbl_Facturas[[#This Row],[Key_Fact]],tbl_Manifiestos[Key_Manif],tbl_Manifiestos[Pagado a Broker],0),0)</f>
        <v>818.40000000000009</v>
      </c>
      <c r="T3761">
        <v>2723242.6599999932</v>
      </c>
    </row>
    <row r="3762" spans="1:20" x14ac:dyDescent="0.25">
      <c r="A3762" t="s">
        <v>5845</v>
      </c>
      <c r="B3762" t="str">
        <f>tbl_Facturas[[#This Row],[Factura]] &amp; "|" &amp; tbl_Facturas[[#This Row],[Proyecto OK]] &amp; "|" &amp; TEXT(tbl_Facturas[[#This Row],[Horas o Viaje]],"0.00") &amp; "|" &amp; TEXT(tbl_Facturas[[#This Row],[Costo unitario]],"0.00")</f>
        <v>2743|Lead Replacement Service|10.00|110.00</v>
      </c>
      <c r="C3762">
        <v>2743</v>
      </c>
      <c r="D3762">
        <v>708</v>
      </c>
      <c r="E3762" t="s">
        <v>27</v>
      </c>
      <c r="G3762" t="s">
        <v>841</v>
      </c>
      <c r="H3762" t="s">
        <v>3832</v>
      </c>
      <c r="I3762" s="134" t="s">
        <v>5306</v>
      </c>
      <c r="J3762" t="s">
        <v>828</v>
      </c>
      <c r="K3762" t="s">
        <v>5903</v>
      </c>
      <c r="L3762">
        <v>3365</v>
      </c>
      <c r="P3762">
        <v>10</v>
      </c>
      <c r="Q3762">
        <v>110</v>
      </c>
      <c r="R3762">
        <v>1100</v>
      </c>
      <c r="S3762">
        <f>IFERROR(_xlfn.XLOOKUP(tbl_Facturas[[#This Row],[Key_Fact]],tbl_Manifiestos[Key_Manif],tbl_Manifiestos[Pagado a Broker],0),0)</f>
        <v>1023</v>
      </c>
      <c r="T3762">
        <v>2724342.6599999932</v>
      </c>
    </row>
    <row r="3763" spans="1:20" x14ac:dyDescent="0.25">
      <c r="A3763" t="s">
        <v>5845</v>
      </c>
      <c r="B3763" t="str">
        <f>tbl_Facturas[[#This Row],[Factura]] &amp; "|" &amp; tbl_Facturas[[#This Row],[Proyecto OK]] &amp; "|" &amp; TEXT(tbl_Facturas[[#This Row],[Horas o Viaje]],"0.00") &amp; "|" &amp; TEXT(tbl_Facturas[[#This Row],[Costo unitario]],"0.00")</f>
        <v>2743|Lead Replacement Service|9.00|110.00</v>
      </c>
      <c r="C3763">
        <v>2743</v>
      </c>
      <c r="D3763">
        <v>54</v>
      </c>
      <c r="E3763" t="s">
        <v>19</v>
      </c>
      <c r="G3763" t="s">
        <v>479</v>
      </c>
      <c r="H3763" t="s">
        <v>3833</v>
      </c>
      <c r="I3763" s="134" t="s">
        <v>5306</v>
      </c>
      <c r="J3763" t="s">
        <v>828</v>
      </c>
      <c r="K3763" t="s">
        <v>5903</v>
      </c>
      <c r="L3763">
        <v>3365</v>
      </c>
      <c r="P3763">
        <v>9</v>
      </c>
      <c r="Q3763">
        <v>110</v>
      </c>
      <c r="R3763">
        <v>990</v>
      </c>
      <c r="S3763">
        <f>IFERROR(_xlfn.XLOOKUP(tbl_Facturas[[#This Row],[Key_Fact]],tbl_Manifiestos[Key_Manif],tbl_Manifiestos[Pagado a Broker],0),0)</f>
        <v>0</v>
      </c>
      <c r="T3763">
        <v>2725332.6599999932</v>
      </c>
    </row>
    <row r="3764" spans="1:20" x14ac:dyDescent="0.25">
      <c r="A3764" t="s">
        <v>5845</v>
      </c>
      <c r="B3764" t="str">
        <f>tbl_Facturas[[#This Row],[Factura]] &amp; "|" &amp; tbl_Facturas[[#This Row],[Proyecto OK]] &amp; "|" &amp; TEXT(tbl_Facturas[[#This Row],[Horas o Viaje]],"0.00") &amp; "|" &amp; TEXT(tbl_Facturas[[#This Row],[Costo unitario]],"0.00")</f>
        <v>2743|Lead Replacement Service|9.50|110.00</v>
      </c>
      <c r="C3764">
        <v>2743</v>
      </c>
      <c r="D3764">
        <v>58</v>
      </c>
      <c r="E3764" t="s">
        <v>12</v>
      </c>
      <c r="G3764" t="s">
        <v>539</v>
      </c>
      <c r="H3764" t="s">
        <v>3834</v>
      </c>
      <c r="I3764" s="134" t="s">
        <v>5306</v>
      </c>
      <c r="J3764" t="s">
        <v>828</v>
      </c>
      <c r="K3764" t="s">
        <v>5903</v>
      </c>
      <c r="L3764">
        <v>3365</v>
      </c>
      <c r="P3764">
        <v>9.5</v>
      </c>
      <c r="Q3764">
        <v>110</v>
      </c>
      <c r="R3764">
        <v>1045</v>
      </c>
      <c r="S3764">
        <f>IFERROR(_xlfn.XLOOKUP(tbl_Facturas[[#This Row],[Key_Fact]],tbl_Manifiestos[Key_Manif],tbl_Manifiestos[Pagado a Broker],0),0)</f>
        <v>971.85</v>
      </c>
      <c r="T3764">
        <v>2726377.6599999932</v>
      </c>
    </row>
    <row r="3765" spans="1:20" x14ac:dyDescent="0.25">
      <c r="A3765" t="s">
        <v>5845</v>
      </c>
      <c r="B3765" t="str">
        <f>tbl_Facturas[[#This Row],[Factura]] &amp; "|" &amp; tbl_Facturas[[#This Row],[Proyecto OK]] &amp; "|" &amp; TEXT(tbl_Facturas[[#This Row],[Horas o Viaje]],"0.00") &amp; "|" &amp; TEXT(tbl_Facturas[[#This Row],[Costo unitario]],"0.00")</f>
        <v>2743|Lead Replacement Service|10.00|110.00</v>
      </c>
      <c r="C3765">
        <v>2743</v>
      </c>
      <c r="D3765">
        <v>515</v>
      </c>
      <c r="E3765" t="s">
        <v>27</v>
      </c>
      <c r="G3765" t="s">
        <v>54</v>
      </c>
      <c r="H3765" t="s">
        <v>3835</v>
      </c>
      <c r="I3765" s="134" t="s">
        <v>5306</v>
      </c>
      <c r="J3765" t="s">
        <v>828</v>
      </c>
      <c r="K3765" t="s">
        <v>5903</v>
      </c>
      <c r="L3765">
        <v>3365</v>
      </c>
      <c r="P3765">
        <v>10</v>
      </c>
      <c r="Q3765">
        <v>110</v>
      </c>
      <c r="R3765">
        <v>1100</v>
      </c>
      <c r="S3765">
        <f>IFERROR(_xlfn.XLOOKUP(tbl_Facturas[[#This Row],[Key_Fact]],tbl_Manifiestos[Key_Manif],tbl_Manifiestos[Pagado a Broker],0),0)</f>
        <v>1023</v>
      </c>
      <c r="T3765">
        <v>2727477.6599999932</v>
      </c>
    </row>
    <row r="3766" spans="1:20" x14ac:dyDescent="0.25">
      <c r="A3766" t="s">
        <v>5845</v>
      </c>
      <c r="B3766" t="str">
        <f>tbl_Facturas[[#This Row],[Factura]] &amp; "|" &amp; tbl_Facturas[[#This Row],[Proyecto OK]] &amp; "|" &amp; TEXT(tbl_Facturas[[#This Row],[Horas o Viaje]],"0.00") &amp; "|" &amp; TEXT(tbl_Facturas[[#This Row],[Costo unitario]],"0.00")</f>
        <v>2743|Lead Replacement Service|10.00|110.00</v>
      </c>
      <c r="C3766">
        <v>2743</v>
      </c>
      <c r="D3766">
        <v>708</v>
      </c>
      <c r="E3766" t="s">
        <v>27</v>
      </c>
      <c r="G3766" t="s">
        <v>841</v>
      </c>
      <c r="H3766" t="s">
        <v>3836</v>
      </c>
      <c r="I3766" s="134" t="s">
        <v>5306</v>
      </c>
      <c r="J3766" t="s">
        <v>828</v>
      </c>
      <c r="K3766" t="s">
        <v>5903</v>
      </c>
      <c r="L3766">
        <v>3365</v>
      </c>
      <c r="P3766">
        <v>10</v>
      </c>
      <c r="Q3766">
        <v>110</v>
      </c>
      <c r="R3766">
        <v>1100</v>
      </c>
      <c r="S3766">
        <f>IFERROR(_xlfn.XLOOKUP(tbl_Facturas[[#This Row],[Key_Fact]],tbl_Manifiestos[Key_Manif],tbl_Manifiestos[Pagado a Broker],0),0)</f>
        <v>1023</v>
      </c>
      <c r="T3766">
        <v>2728577.6599999932</v>
      </c>
    </row>
    <row r="3767" spans="1:20" x14ac:dyDescent="0.25">
      <c r="A3767" t="s">
        <v>5845</v>
      </c>
      <c r="B3767" t="str">
        <f>tbl_Facturas[[#This Row],[Factura]] &amp; "|" &amp; tbl_Facturas[[#This Row],[Proyecto OK]] &amp; "|" &amp; TEXT(tbl_Facturas[[#This Row],[Horas o Viaje]],"0.00") &amp; "|" &amp; TEXT(tbl_Facturas[[#This Row],[Costo unitario]],"0.00")</f>
        <v>2743|Lead Replacement Service|10.00|110.00</v>
      </c>
      <c r="C3767">
        <v>2743</v>
      </c>
      <c r="D3767">
        <v>58</v>
      </c>
      <c r="E3767" t="s">
        <v>12</v>
      </c>
      <c r="G3767" t="s">
        <v>539</v>
      </c>
      <c r="H3767" t="s">
        <v>3837</v>
      </c>
      <c r="I3767" s="134" t="s">
        <v>5306</v>
      </c>
      <c r="J3767" t="s">
        <v>828</v>
      </c>
      <c r="K3767" t="s">
        <v>5903</v>
      </c>
      <c r="L3767">
        <v>3365</v>
      </c>
      <c r="P3767">
        <v>10</v>
      </c>
      <c r="Q3767">
        <v>110</v>
      </c>
      <c r="R3767">
        <v>1100</v>
      </c>
      <c r="S3767">
        <f>IFERROR(_xlfn.XLOOKUP(tbl_Facturas[[#This Row],[Key_Fact]],tbl_Manifiestos[Key_Manif],tbl_Manifiestos[Pagado a Broker],0),0)</f>
        <v>1023</v>
      </c>
      <c r="T3767">
        <v>2729677.6599999932</v>
      </c>
    </row>
    <row r="3768" spans="1:20" x14ac:dyDescent="0.25">
      <c r="A3768" t="s">
        <v>5845</v>
      </c>
      <c r="B3768" t="str">
        <f>tbl_Facturas[[#This Row],[Factura]] &amp; "|" &amp; tbl_Facturas[[#This Row],[Proyecto OK]] &amp; "|" &amp; TEXT(tbl_Facturas[[#This Row],[Horas o Viaje]],"0.00") &amp; "|" &amp; TEXT(tbl_Facturas[[#This Row],[Costo unitario]],"0.00")</f>
        <v>2743|Lead Replacement Service|8.00|110.00</v>
      </c>
      <c r="C3768">
        <v>2743</v>
      </c>
      <c r="D3768">
        <v>708</v>
      </c>
      <c r="E3768" t="s">
        <v>27</v>
      </c>
      <c r="G3768" t="s">
        <v>841</v>
      </c>
      <c r="H3768" t="s">
        <v>3838</v>
      </c>
      <c r="I3768" s="134" t="s">
        <v>5306</v>
      </c>
      <c r="J3768" t="s">
        <v>828</v>
      </c>
      <c r="K3768" t="s">
        <v>5903</v>
      </c>
      <c r="L3768">
        <v>3365</v>
      </c>
      <c r="P3768">
        <v>8</v>
      </c>
      <c r="Q3768">
        <v>110</v>
      </c>
      <c r="R3768">
        <v>880</v>
      </c>
      <c r="S3768">
        <f>IFERROR(_xlfn.XLOOKUP(tbl_Facturas[[#This Row],[Key_Fact]],tbl_Manifiestos[Key_Manif],tbl_Manifiestos[Pagado a Broker],0),0)</f>
        <v>818.40000000000009</v>
      </c>
      <c r="T3768">
        <v>2730557.6599999932</v>
      </c>
    </row>
    <row r="3769" spans="1:20" x14ac:dyDescent="0.25">
      <c r="A3769" t="s">
        <v>5845</v>
      </c>
      <c r="B3769" t="str">
        <f>tbl_Facturas[[#This Row],[Factura]] &amp; "|" &amp; tbl_Facturas[[#This Row],[Proyecto OK]] &amp; "|" &amp; TEXT(tbl_Facturas[[#This Row],[Horas o Viaje]],"0.00") &amp; "|" &amp; TEXT(tbl_Facturas[[#This Row],[Costo unitario]],"0.00")</f>
        <v>2743|Lead Replacement Service|8.00|110.00</v>
      </c>
      <c r="C3769">
        <v>2743</v>
      </c>
      <c r="D3769">
        <v>82</v>
      </c>
      <c r="E3769" t="s">
        <v>12</v>
      </c>
      <c r="G3769" t="s">
        <v>792</v>
      </c>
      <c r="H3769" t="s">
        <v>3839</v>
      </c>
      <c r="I3769" s="134" t="s">
        <v>5306</v>
      </c>
      <c r="J3769" t="s">
        <v>828</v>
      </c>
      <c r="K3769" t="s">
        <v>5903</v>
      </c>
      <c r="L3769">
        <v>3365</v>
      </c>
      <c r="P3769">
        <v>8</v>
      </c>
      <c r="Q3769">
        <v>110</v>
      </c>
      <c r="R3769">
        <v>880</v>
      </c>
      <c r="S3769">
        <f>IFERROR(_xlfn.XLOOKUP(tbl_Facturas[[#This Row],[Key_Fact]],tbl_Manifiestos[Key_Manif],tbl_Manifiestos[Pagado a Broker],0),0)</f>
        <v>818.40000000000009</v>
      </c>
      <c r="T3769">
        <v>2731437.6599999932</v>
      </c>
    </row>
    <row r="3770" spans="1:20" x14ac:dyDescent="0.25">
      <c r="A3770" t="s">
        <v>5845</v>
      </c>
      <c r="B3770" t="str">
        <f>tbl_Facturas[[#This Row],[Factura]] &amp; "|" &amp; tbl_Facturas[[#This Row],[Proyecto OK]] &amp; "|" &amp; TEXT(tbl_Facturas[[#This Row],[Horas o Viaje]],"0.00") &amp; "|" &amp; TEXT(tbl_Facturas[[#This Row],[Costo unitario]],"0.00")</f>
        <v>2743|Lead Replacement Service|11.00|110.00</v>
      </c>
      <c r="C3770">
        <v>2743</v>
      </c>
      <c r="D3770">
        <v>708</v>
      </c>
      <c r="E3770" t="s">
        <v>27</v>
      </c>
      <c r="G3770" t="s">
        <v>841</v>
      </c>
      <c r="H3770" t="s">
        <v>3840</v>
      </c>
      <c r="I3770" s="134" t="s">
        <v>5306</v>
      </c>
      <c r="J3770" t="s">
        <v>828</v>
      </c>
      <c r="K3770" t="s">
        <v>5903</v>
      </c>
      <c r="L3770">
        <v>3365</v>
      </c>
      <c r="P3770">
        <v>11</v>
      </c>
      <c r="Q3770">
        <v>110</v>
      </c>
      <c r="R3770">
        <v>1210</v>
      </c>
      <c r="S3770">
        <f>IFERROR(_xlfn.XLOOKUP(tbl_Facturas[[#This Row],[Key_Fact]],tbl_Manifiestos[Key_Manif],tbl_Manifiestos[Pagado a Broker],0),0)</f>
        <v>1125.3</v>
      </c>
      <c r="T3770">
        <v>2732647.6599999932</v>
      </c>
    </row>
    <row r="3771" spans="1:20" x14ac:dyDescent="0.25">
      <c r="A3771" t="s">
        <v>5845</v>
      </c>
      <c r="B3771" t="str">
        <f>tbl_Facturas[[#This Row],[Factura]] &amp; "|" &amp; tbl_Facturas[[#This Row],[Proyecto OK]] &amp; "|" &amp; TEXT(tbl_Facturas[[#This Row],[Horas o Viaje]],"0.00") &amp; "|" &amp; TEXT(tbl_Facturas[[#This Row],[Costo unitario]],"0.00")</f>
        <v>2743|Lead Replacement Service|6.00|110.00</v>
      </c>
      <c r="C3771">
        <v>2743</v>
      </c>
      <c r="D3771">
        <v>670</v>
      </c>
      <c r="E3771" t="s">
        <v>1982</v>
      </c>
      <c r="G3771" t="s">
        <v>1328</v>
      </c>
      <c r="H3771" t="s">
        <v>3841</v>
      </c>
      <c r="I3771" s="134" t="s">
        <v>5306</v>
      </c>
      <c r="J3771" t="s">
        <v>828</v>
      </c>
      <c r="K3771" t="s">
        <v>5903</v>
      </c>
      <c r="L3771">
        <v>3365</v>
      </c>
      <c r="P3771">
        <v>6</v>
      </c>
      <c r="Q3771">
        <v>110</v>
      </c>
      <c r="R3771">
        <v>660</v>
      </c>
      <c r="S3771">
        <f>IFERROR(_xlfn.XLOOKUP(tbl_Facturas[[#This Row],[Key_Fact]],tbl_Manifiestos[Key_Manif],tbl_Manifiestos[Pagado a Broker],0),0)</f>
        <v>0</v>
      </c>
      <c r="T3771">
        <v>2733307.6599999932</v>
      </c>
    </row>
    <row r="3772" spans="1:20" x14ac:dyDescent="0.25">
      <c r="A3772" t="s">
        <v>5845</v>
      </c>
      <c r="B3772" t="str">
        <f>tbl_Facturas[[#This Row],[Factura]] &amp; "|" &amp; tbl_Facturas[[#This Row],[Proyecto OK]] &amp; "|" &amp; TEXT(tbl_Facturas[[#This Row],[Horas o Viaje]],"0.00") &amp; "|" &amp; TEXT(tbl_Facturas[[#This Row],[Costo unitario]],"0.00")</f>
        <v>2743|Lead Replacement Service|7.00|110.00</v>
      </c>
      <c r="C3772">
        <v>2743</v>
      </c>
      <c r="D3772">
        <v>773</v>
      </c>
      <c r="E3772" t="s">
        <v>1982</v>
      </c>
      <c r="G3772" t="s">
        <v>1545</v>
      </c>
      <c r="H3772" t="s">
        <v>3842</v>
      </c>
      <c r="I3772" s="134" t="s">
        <v>5306</v>
      </c>
      <c r="J3772" t="s">
        <v>828</v>
      </c>
      <c r="K3772" t="s">
        <v>5903</v>
      </c>
      <c r="L3772">
        <v>3365</v>
      </c>
      <c r="P3772">
        <v>7</v>
      </c>
      <c r="Q3772">
        <v>110</v>
      </c>
      <c r="R3772">
        <v>770</v>
      </c>
      <c r="S3772">
        <f>IFERROR(_xlfn.XLOOKUP(tbl_Facturas[[#This Row],[Key_Fact]],tbl_Manifiestos[Key_Manif],tbl_Manifiestos[Pagado a Broker],0),0)</f>
        <v>0</v>
      </c>
      <c r="T3772">
        <v>2734077.6599999932</v>
      </c>
    </row>
    <row r="3773" spans="1:20" x14ac:dyDescent="0.25">
      <c r="A3773" t="s">
        <v>5845</v>
      </c>
      <c r="B3773" t="str">
        <f>tbl_Facturas[[#This Row],[Factura]] &amp; "|" &amp; tbl_Facturas[[#This Row],[Proyecto OK]] &amp; "|" &amp; TEXT(tbl_Facturas[[#This Row],[Horas o Viaje]],"0.00") &amp; "|" &amp; TEXT(tbl_Facturas[[#This Row],[Costo unitario]],"0.00")</f>
        <v>2743|Lead Replacement Service|10.00|110.00</v>
      </c>
      <c r="C3773">
        <v>2743</v>
      </c>
      <c r="D3773">
        <v>708</v>
      </c>
      <c r="E3773" t="s">
        <v>27</v>
      </c>
      <c r="G3773" t="s">
        <v>841</v>
      </c>
      <c r="H3773" t="s">
        <v>3843</v>
      </c>
      <c r="I3773" s="134" t="s">
        <v>5306</v>
      </c>
      <c r="J3773" t="s">
        <v>828</v>
      </c>
      <c r="K3773" t="s">
        <v>5903</v>
      </c>
      <c r="L3773">
        <v>3365</v>
      </c>
      <c r="P3773">
        <v>10</v>
      </c>
      <c r="Q3773">
        <v>110</v>
      </c>
      <c r="R3773">
        <v>1100</v>
      </c>
      <c r="S3773">
        <f>IFERROR(_xlfn.XLOOKUP(tbl_Facturas[[#This Row],[Key_Fact]],tbl_Manifiestos[Key_Manif],tbl_Manifiestos[Pagado a Broker],0),0)</f>
        <v>1023</v>
      </c>
      <c r="T3773">
        <v>2735177.6599999932</v>
      </c>
    </row>
    <row r="3774" spans="1:20" x14ac:dyDescent="0.25">
      <c r="A3774" t="s">
        <v>5845</v>
      </c>
      <c r="B3774" t="str">
        <f>tbl_Facturas[[#This Row],[Factura]] &amp; "|" &amp; tbl_Facturas[[#This Row],[Proyecto OK]] &amp; "|" &amp; TEXT(tbl_Facturas[[#This Row],[Horas o Viaje]],"0.00") &amp; "|" &amp; TEXT(tbl_Facturas[[#This Row],[Costo unitario]],"0.00")</f>
        <v>2744|Lead Replacement Service|8.00|110.00</v>
      </c>
      <c r="C3774">
        <v>2744</v>
      </c>
      <c r="D3774">
        <v>82</v>
      </c>
      <c r="E3774" t="s">
        <v>12</v>
      </c>
      <c r="G3774" t="s">
        <v>792</v>
      </c>
      <c r="H3774" t="s">
        <v>3844</v>
      </c>
      <c r="I3774" s="134" t="s">
        <v>5306</v>
      </c>
      <c r="J3774" t="s">
        <v>3759</v>
      </c>
      <c r="K3774" t="s">
        <v>5903</v>
      </c>
      <c r="L3774">
        <v>3370</v>
      </c>
      <c r="P3774">
        <v>8</v>
      </c>
      <c r="Q3774">
        <v>110</v>
      </c>
      <c r="R3774">
        <v>880</v>
      </c>
      <c r="S3774">
        <f>IFERROR(_xlfn.XLOOKUP(tbl_Facturas[[#This Row],[Key_Fact]],tbl_Manifiestos[Key_Manif],tbl_Manifiestos[Pagado a Broker],0),0)</f>
        <v>818.40000000000009</v>
      </c>
      <c r="T3774">
        <v>2736057.6599999932</v>
      </c>
    </row>
    <row r="3775" spans="1:20" x14ac:dyDescent="0.25">
      <c r="A3775" t="s">
        <v>5845</v>
      </c>
      <c r="B3775" t="str">
        <f>tbl_Facturas[[#This Row],[Factura]] &amp; "|" &amp; tbl_Facturas[[#This Row],[Proyecto OK]] &amp; "|" &amp; TEXT(tbl_Facturas[[#This Row],[Horas o Viaje]],"0.00") &amp; "|" &amp; TEXT(tbl_Facturas[[#This Row],[Costo unitario]],"0.00")</f>
        <v>2744|Lead Replacement Service|5.00|110.00</v>
      </c>
      <c r="C3775">
        <v>2744</v>
      </c>
      <c r="D3775">
        <v>515</v>
      </c>
      <c r="E3775" t="s">
        <v>27</v>
      </c>
      <c r="G3775" t="s">
        <v>54</v>
      </c>
      <c r="H3775" t="s">
        <v>3845</v>
      </c>
      <c r="I3775" s="134" t="s">
        <v>5306</v>
      </c>
      <c r="J3775" t="s">
        <v>3759</v>
      </c>
      <c r="K3775" t="s">
        <v>5903</v>
      </c>
      <c r="L3775">
        <v>3370</v>
      </c>
      <c r="P3775">
        <v>5</v>
      </c>
      <c r="Q3775">
        <v>110</v>
      </c>
      <c r="R3775">
        <v>550</v>
      </c>
      <c r="S3775">
        <f>IFERROR(_xlfn.XLOOKUP(tbl_Facturas[[#This Row],[Key_Fact]],tbl_Manifiestos[Key_Manif],tbl_Manifiestos[Pagado a Broker],0),0)</f>
        <v>511.5</v>
      </c>
      <c r="T3775">
        <v>2736607.6599999932</v>
      </c>
    </row>
    <row r="3776" spans="1:20" x14ac:dyDescent="0.25">
      <c r="A3776" t="s">
        <v>5845</v>
      </c>
      <c r="B3776" t="str">
        <f>tbl_Facturas[[#This Row],[Factura]] &amp; "|" &amp; tbl_Facturas[[#This Row],[Proyecto OK]] &amp; "|" &amp; TEXT(tbl_Facturas[[#This Row],[Horas o Viaje]],"0.00") &amp; "|" &amp; TEXT(tbl_Facturas[[#This Row],[Costo unitario]],"0.00")</f>
        <v>2744|Lead Replacement Service|5.50|110.00</v>
      </c>
      <c r="C3776">
        <v>2744</v>
      </c>
      <c r="D3776">
        <v>4</v>
      </c>
      <c r="E3776" t="s">
        <v>1264</v>
      </c>
      <c r="G3776" t="s">
        <v>1750</v>
      </c>
      <c r="H3776" t="s">
        <v>3846</v>
      </c>
      <c r="I3776" s="134" t="s">
        <v>5306</v>
      </c>
      <c r="J3776" t="s">
        <v>3759</v>
      </c>
      <c r="K3776" t="s">
        <v>5903</v>
      </c>
      <c r="L3776">
        <v>3370</v>
      </c>
      <c r="P3776">
        <v>5.5</v>
      </c>
      <c r="Q3776">
        <v>110</v>
      </c>
      <c r="R3776">
        <v>605</v>
      </c>
      <c r="S3776">
        <f>IFERROR(_xlfn.XLOOKUP(tbl_Facturas[[#This Row],[Key_Fact]],tbl_Manifiestos[Key_Manif],tbl_Manifiestos[Pagado a Broker],0),0)</f>
        <v>0</v>
      </c>
      <c r="T3776">
        <v>2737212.6599999932</v>
      </c>
    </row>
    <row r="3777" spans="1:20" x14ac:dyDescent="0.25">
      <c r="A3777" t="s">
        <v>5845</v>
      </c>
      <c r="B3777" t="str">
        <f>tbl_Facturas[[#This Row],[Factura]] &amp; "|" &amp; tbl_Facturas[[#This Row],[Proyecto OK]] &amp; "|" &amp; TEXT(tbl_Facturas[[#This Row],[Horas o Viaje]],"0.00") &amp; "|" &amp; TEXT(tbl_Facturas[[#This Row],[Costo unitario]],"0.00")</f>
        <v>2744|Lead Replacement Service|7.50|110.00</v>
      </c>
      <c r="C3777">
        <v>2744</v>
      </c>
      <c r="D3777">
        <v>617</v>
      </c>
      <c r="E3777" t="s">
        <v>27</v>
      </c>
      <c r="G3777" t="s">
        <v>36</v>
      </c>
      <c r="H3777" t="s">
        <v>3847</v>
      </c>
      <c r="I3777" s="134" t="s">
        <v>5306</v>
      </c>
      <c r="J3777" t="s">
        <v>3759</v>
      </c>
      <c r="K3777" t="s">
        <v>5903</v>
      </c>
      <c r="L3777">
        <v>3370</v>
      </c>
      <c r="P3777">
        <v>7.5</v>
      </c>
      <c r="Q3777">
        <v>110</v>
      </c>
      <c r="R3777">
        <v>825</v>
      </c>
      <c r="S3777">
        <f>IFERROR(_xlfn.XLOOKUP(tbl_Facturas[[#This Row],[Key_Fact]],tbl_Manifiestos[Key_Manif],tbl_Manifiestos[Pagado a Broker],0),0)</f>
        <v>767.25</v>
      </c>
      <c r="T3777">
        <v>2738037.6599999932</v>
      </c>
    </row>
    <row r="3778" spans="1:20" x14ac:dyDescent="0.25">
      <c r="A3778" t="s">
        <v>5845</v>
      </c>
      <c r="B3778" t="str">
        <f>tbl_Facturas[[#This Row],[Factura]] &amp; "|" &amp; tbl_Facturas[[#This Row],[Proyecto OK]] &amp; "|" &amp; TEXT(tbl_Facturas[[#This Row],[Horas o Viaje]],"0.00") &amp; "|" &amp; TEXT(tbl_Facturas[[#This Row],[Costo unitario]],"0.00")</f>
        <v>2744|Lead Replacement Service|7.00|110.00</v>
      </c>
      <c r="C3778">
        <v>2744</v>
      </c>
      <c r="D3778">
        <v>620</v>
      </c>
      <c r="E3778" t="s">
        <v>5309</v>
      </c>
      <c r="G3778" t="s">
        <v>2111</v>
      </c>
      <c r="H3778" t="s">
        <v>3848</v>
      </c>
      <c r="I3778" s="134" t="s">
        <v>5306</v>
      </c>
      <c r="J3778" t="s">
        <v>3759</v>
      </c>
      <c r="K3778" t="s">
        <v>5903</v>
      </c>
      <c r="L3778">
        <v>3370</v>
      </c>
      <c r="P3778">
        <v>7</v>
      </c>
      <c r="Q3778">
        <v>110</v>
      </c>
      <c r="R3778">
        <v>770</v>
      </c>
      <c r="S3778">
        <f>IFERROR(_xlfn.XLOOKUP(tbl_Facturas[[#This Row],[Key_Fact]],tbl_Manifiestos[Key_Manif],tbl_Manifiestos[Pagado a Broker],0),0)</f>
        <v>0</v>
      </c>
      <c r="T3778">
        <v>2738807.6599999932</v>
      </c>
    </row>
    <row r="3779" spans="1:20" x14ac:dyDescent="0.25">
      <c r="A3779" t="s">
        <v>5845</v>
      </c>
      <c r="B3779" t="str">
        <f>tbl_Facturas[[#This Row],[Factura]] &amp; "|" &amp; tbl_Facturas[[#This Row],[Proyecto OK]] &amp; "|" &amp; TEXT(tbl_Facturas[[#This Row],[Horas o Viaje]],"0.00") &amp; "|" &amp; TEXT(tbl_Facturas[[#This Row],[Costo unitario]],"0.00")</f>
        <v>2744|Lead Replacement Service|7.00|110.00</v>
      </c>
      <c r="C3779">
        <v>2744</v>
      </c>
      <c r="D3779">
        <v>661</v>
      </c>
      <c r="E3779" t="s">
        <v>5309</v>
      </c>
      <c r="G3779" t="s">
        <v>649</v>
      </c>
      <c r="H3779" t="s">
        <v>3849</v>
      </c>
      <c r="I3779" s="134" t="s">
        <v>5306</v>
      </c>
      <c r="J3779" t="s">
        <v>3759</v>
      </c>
      <c r="K3779" t="s">
        <v>5903</v>
      </c>
      <c r="L3779">
        <v>3370</v>
      </c>
      <c r="P3779">
        <v>7</v>
      </c>
      <c r="Q3779">
        <v>110</v>
      </c>
      <c r="R3779">
        <v>770</v>
      </c>
      <c r="S3779">
        <f>IFERROR(_xlfn.XLOOKUP(tbl_Facturas[[#This Row],[Key_Fact]],tbl_Manifiestos[Key_Manif],tbl_Manifiestos[Pagado a Broker],0),0)</f>
        <v>0</v>
      </c>
      <c r="T3779">
        <v>2739577.6599999932</v>
      </c>
    </row>
    <row r="3780" spans="1:20" x14ac:dyDescent="0.25">
      <c r="A3780" t="s">
        <v>5845</v>
      </c>
      <c r="B3780" t="str">
        <f>tbl_Facturas[[#This Row],[Factura]] &amp; "|" &amp; tbl_Facturas[[#This Row],[Proyecto OK]] &amp; "|" &amp; TEXT(tbl_Facturas[[#This Row],[Horas o Viaje]],"0.00") &amp; "|" &amp; TEXT(tbl_Facturas[[#This Row],[Costo unitario]],"0.00")</f>
        <v>2744|Lead Replacement Service|8.00|110.00</v>
      </c>
      <c r="C3780">
        <v>2744</v>
      </c>
      <c r="D3780">
        <v>76</v>
      </c>
      <c r="E3780" t="s">
        <v>5309</v>
      </c>
      <c r="G3780" t="s">
        <v>1287</v>
      </c>
      <c r="H3780" t="s">
        <v>3850</v>
      </c>
      <c r="I3780" s="134" t="s">
        <v>5306</v>
      </c>
      <c r="J3780" t="s">
        <v>3759</v>
      </c>
      <c r="K3780" t="s">
        <v>5903</v>
      </c>
      <c r="L3780">
        <v>3370</v>
      </c>
      <c r="P3780">
        <v>8</v>
      </c>
      <c r="Q3780">
        <v>110</v>
      </c>
      <c r="R3780">
        <v>880</v>
      </c>
      <c r="S3780">
        <f>IFERROR(_xlfn.XLOOKUP(tbl_Facturas[[#This Row],[Key_Fact]],tbl_Manifiestos[Key_Manif],tbl_Manifiestos[Pagado a Broker],0),0)</f>
        <v>818.40000000000009</v>
      </c>
      <c r="T3780">
        <v>2740457.6599999932</v>
      </c>
    </row>
    <row r="3781" spans="1:20" x14ac:dyDescent="0.25">
      <c r="A3781" t="s">
        <v>5845</v>
      </c>
      <c r="B3781" t="str">
        <f>tbl_Facturas[[#This Row],[Factura]] &amp; "|" &amp; tbl_Facturas[[#This Row],[Proyecto OK]] &amp; "|" &amp; TEXT(tbl_Facturas[[#This Row],[Horas o Viaje]],"0.00") &amp; "|" &amp; TEXT(tbl_Facturas[[#This Row],[Costo unitario]],"0.00")</f>
        <v>2745|CDOT S-403|8.00|115.00</v>
      </c>
      <c r="C3781">
        <v>2745</v>
      </c>
      <c r="D3781">
        <v>198</v>
      </c>
      <c r="E3781" t="s">
        <v>5916</v>
      </c>
      <c r="G3781" t="s">
        <v>31</v>
      </c>
      <c r="H3781" t="s">
        <v>3851</v>
      </c>
      <c r="I3781" s="134" t="s">
        <v>5311</v>
      </c>
      <c r="J3781" t="s">
        <v>2841</v>
      </c>
      <c r="K3781" t="s">
        <v>2841</v>
      </c>
      <c r="P3781">
        <v>8</v>
      </c>
      <c r="Q3781">
        <v>115</v>
      </c>
      <c r="R3781">
        <v>920</v>
      </c>
      <c r="S3781">
        <f>IFERROR(_xlfn.XLOOKUP(tbl_Facturas[[#This Row],[Key_Fact]],tbl_Manifiestos[Key_Manif],tbl_Manifiestos[Pagado a Broker],0),0)</f>
        <v>855.6</v>
      </c>
      <c r="T3781">
        <v>2741377.6599999932</v>
      </c>
    </row>
    <row r="3782" spans="1:20" x14ac:dyDescent="0.25">
      <c r="A3782" t="s">
        <v>5845</v>
      </c>
      <c r="B3782" t="str">
        <f>tbl_Facturas[[#This Row],[Factura]] &amp; "|" &amp; tbl_Facturas[[#This Row],[Proyecto OK]] &amp; "|" &amp; TEXT(tbl_Facturas[[#This Row],[Horas o Viaje]],"0.00") &amp; "|" &amp; TEXT(tbl_Facturas[[#This Row],[Costo unitario]],"0.00")</f>
        <v>2745|CDOT S-403|8.50|115.00</v>
      </c>
      <c r="C3782">
        <v>2745</v>
      </c>
      <c r="D3782">
        <v>325</v>
      </c>
      <c r="E3782" t="s">
        <v>27</v>
      </c>
      <c r="G3782" t="s">
        <v>34</v>
      </c>
      <c r="H3782" t="s">
        <v>3852</v>
      </c>
      <c r="I3782" s="134" t="s">
        <v>5311</v>
      </c>
      <c r="J3782" t="s">
        <v>2841</v>
      </c>
      <c r="K3782" t="s">
        <v>2841</v>
      </c>
      <c r="P3782">
        <v>8.5</v>
      </c>
      <c r="Q3782">
        <v>115</v>
      </c>
      <c r="R3782">
        <v>977.5</v>
      </c>
      <c r="S3782">
        <f>IFERROR(_xlfn.XLOOKUP(tbl_Facturas[[#This Row],[Key_Fact]],tbl_Manifiestos[Key_Manif],tbl_Manifiestos[Pagado a Broker],0),0)</f>
        <v>909.07500000000005</v>
      </c>
      <c r="T3782">
        <v>2742355.1599999932</v>
      </c>
    </row>
    <row r="3783" spans="1:20" x14ac:dyDescent="0.25">
      <c r="A3783" t="s">
        <v>5845</v>
      </c>
      <c r="B3783" t="str">
        <f>tbl_Facturas[[#This Row],[Factura]] &amp; "|" &amp; tbl_Facturas[[#This Row],[Proyecto OK]] &amp; "|" &amp; TEXT(tbl_Facturas[[#This Row],[Horas o Viaje]],"0.00") &amp; "|" &amp; TEXT(tbl_Facturas[[#This Row],[Costo unitario]],"0.00")</f>
        <v>2745|CDOT S-403|9.25|115.00</v>
      </c>
      <c r="C3783">
        <v>2745</v>
      </c>
      <c r="D3783">
        <v>198</v>
      </c>
      <c r="E3783" t="s">
        <v>5916</v>
      </c>
      <c r="G3783" t="s">
        <v>31</v>
      </c>
      <c r="H3783" t="s">
        <v>3853</v>
      </c>
      <c r="I3783" s="134" t="s">
        <v>5311</v>
      </c>
      <c r="J3783" t="s">
        <v>2841</v>
      </c>
      <c r="K3783" t="s">
        <v>2841</v>
      </c>
      <c r="P3783">
        <v>9.25</v>
      </c>
      <c r="Q3783">
        <v>115</v>
      </c>
      <c r="R3783">
        <v>1063.75</v>
      </c>
      <c r="S3783">
        <f>IFERROR(_xlfn.XLOOKUP(tbl_Facturas[[#This Row],[Key_Fact]],tbl_Manifiestos[Key_Manif],tbl_Manifiestos[Pagado a Broker],0),0)</f>
        <v>989.28750000000002</v>
      </c>
      <c r="T3783">
        <v>2743418.9099999932</v>
      </c>
    </row>
    <row r="3784" spans="1:20" x14ac:dyDescent="0.25">
      <c r="A3784" t="s">
        <v>5845</v>
      </c>
      <c r="B3784" t="str">
        <f>tbl_Facturas[[#This Row],[Factura]] &amp; "|" &amp; tbl_Facturas[[#This Row],[Proyecto OK]] &amp; "|" &amp; TEXT(tbl_Facturas[[#This Row],[Horas o Viaje]],"0.00") &amp; "|" &amp; TEXT(tbl_Facturas[[#This Row],[Costo unitario]],"0.00")</f>
        <v>2745|CDOT S-403|8.50|115.00</v>
      </c>
      <c r="C3784">
        <v>2745</v>
      </c>
      <c r="D3784">
        <v>325</v>
      </c>
      <c r="E3784" t="s">
        <v>27</v>
      </c>
      <c r="G3784" t="s">
        <v>34</v>
      </c>
      <c r="H3784" t="s">
        <v>3854</v>
      </c>
      <c r="I3784" s="134" t="s">
        <v>5311</v>
      </c>
      <c r="J3784" t="s">
        <v>2841</v>
      </c>
      <c r="K3784" t="s">
        <v>2841</v>
      </c>
      <c r="P3784">
        <v>8.5</v>
      </c>
      <c r="Q3784">
        <v>115</v>
      </c>
      <c r="R3784">
        <v>977.5</v>
      </c>
      <c r="S3784">
        <f>IFERROR(_xlfn.XLOOKUP(tbl_Facturas[[#This Row],[Key_Fact]],tbl_Manifiestos[Key_Manif],tbl_Manifiestos[Pagado a Broker],0),0)</f>
        <v>909.07500000000005</v>
      </c>
      <c r="T3784">
        <v>2744396.4099999932</v>
      </c>
    </row>
    <row r="3785" spans="1:20" x14ac:dyDescent="0.25">
      <c r="A3785" t="s">
        <v>5845</v>
      </c>
      <c r="B3785" t="str">
        <f>tbl_Facturas[[#This Row],[Factura]] &amp; "|" &amp; tbl_Facturas[[#This Row],[Proyecto OK]] &amp; "|" &amp; TEXT(tbl_Facturas[[#This Row],[Horas o Viaje]],"0.00") &amp; "|" &amp; TEXT(tbl_Facturas[[#This Row],[Costo unitario]],"0.00")</f>
        <v>2745|CDOT S-403|8.00|115.00</v>
      </c>
      <c r="C3785">
        <v>2745</v>
      </c>
      <c r="D3785">
        <v>356</v>
      </c>
      <c r="E3785" t="s">
        <v>27</v>
      </c>
      <c r="G3785" t="s">
        <v>122</v>
      </c>
      <c r="H3785" t="s">
        <v>3855</v>
      </c>
      <c r="I3785" s="134" t="s">
        <v>5311</v>
      </c>
      <c r="J3785" t="s">
        <v>2841</v>
      </c>
      <c r="K3785" t="s">
        <v>2841</v>
      </c>
      <c r="P3785">
        <v>8</v>
      </c>
      <c r="Q3785">
        <v>115</v>
      </c>
      <c r="R3785">
        <v>920</v>
      </c>
      <c r="S3785">
        <f>IFERROR(_xlfn.XLOOKUP(tbl_Facturas[[#This Row],[Key_Fact]],tbl_Manifiestos[Key_Manif],tbl_Manifiestos[Pagado a Broker],0),0)</f>
        <v>855.6</v>
      </c>
      <c r="T3785">
        <v>2745316.4099999932</v>
      </c>
    </row>
    <row r="3786" spans="1:20" x14ac:dyDescent="0.25">
      <c r="A3786" t="s">
        <v>5845</v>
      </c>
      <c r="B3786" t="str">
        <f>tbl_Facturas[[#This Row],[Factura]] &amp; "|" &amp; tbl_Facturas[[#This Row],[Proyecto OK]] &amp; "|" &amp; TEXT(tbl_Facturas[[#This Row],[Horas o Viaje]],"0.00") &amp; "|" &amp; TEXT(tbl_Facturas[[#This Row],[Costo unitario]],"0.00")</f>
        <v>2745|CDOT S-403|8.00|115.00</v>
      </c>
      <c r="C3786">
        <v>2745</v>
      </c>
      <c r="D3786">
        <v>198</v>
      </c>
      <c r="E3786" t="s">
        <v>5916</v>
      </c>
      <c r="G3786" t="s">
        <v>31</v>
      </c>
      <c r="H3786" t="s">
        <v>3856</v>
      </c>
      <c r="I3786" s="134" t="s">
        <v>5311</v>
      </c>
      <c r="J3786" t="s">
        <v>2841</v>
      </c>
      <c r="K3786" t="s">
        <v>2841</v>
      </c>
      <c r="P3786">
        <v>8</v>
      </c>
      <c r="Q3786">
        <v>115</v>
      </c>
      <c r="R3786">
        <v>920</v>
      </c>
      <c r="S3786">
        <f>IFERROR(_xlfn.XLOOKUP(tbl_Facturas[[#This Row],[Key_Fact]],tbl_Manifiestos[Key_Manif],tbl_Manifiestos[Pagado a Broker],0),0)</f>
        <v>855.6</v>
      </c>
      <c r="T3786">
        <v>2746236.4099999932</v>
      </c>
    </row>
    <row r="3787" spans="1:20" x14ac:dyDescent="0.25">
      <c r="A3787" t="s">
        <v>5845</v>
      </c>
      <c r="B3787" t="str">
        <f>tbl_Facturas[[#This Row],[Factura]] &amp; "|" &amp; tbl_Facturas[[#This Row],[Proyecto OK]] &amp; "|" &amp; TEXT(tbl_Facturas[[#This Row],[Horas o Viaje]],"0.00") &amp; "|" &amp; TEXT(tbl_Facturas[[#This Row],[Costo unitario]],"0.00")</f>
        <v>2745|CDOT S-403|8.75|115.00</v>
      </c>
      <c r="C3787">
        <v>2745</v>
      </c>
      <c r="D3787">
        <v>198</v>
      </c>
      <c r="E3787" t="s">
        <v>5916</v>
      </c>
      <c r="G3787" t="s">
        <v>31</v>
      </c>
      <c r="H3787" t="s">
        <v>3857</v>
      </c>
      <c r="I3787" s="134" t="s">
        <v>5311</v>
      </c>
      <c r="J3787" t="s">
        <v>2841</v>
      </c>
      <c r="K3787" t="s">
        <v>2841</v>
      </c>
      <c r="P3787">
        <v>8.75</v>
      </c>
      <c r="Q3787">
        <v>115</v>
      </c>
      <c r="R3787">
        <v>1006.25</v>
      </c>
      <c r="S3787">
        <f>IFERROR(_xlfn.XLOOKUP(tbl_Facturas[[#This Row],[Key_Fact]],tbl_Manifiestos[Key_Manif],tbl_Manifiestos[Pagado a Broker],0),0)</f>
        <v>935.8125</v>
      </c>
      <c r="T3787">
        <v>2747242.6599999932</v>
      </c>
    </row>
    <row r="3788" spans="1:20" x14ac:dyDescent="0.25">
      <c r="A3788" t="s">
        <v>5845</v>
      </c>
      <c r="B3788" t="str">
        <f>tbl_Facturas[[#This Row],[Factura]] &amp; "|" &amp; tbl_Facturas[[#This Row],[Proyecto OK]] &amp; "|" &amp; TEXT(tbl_Facturas[[#This Row],[Horas o Viaje]],"0.00") &amp; "|" &amp; TEXT(tbl_Facturas[[#This Row],[Costo unitario]],"0.00")</f>
        <v>2745|CDOT S-403|8.50|115.00</v>
      </c>
      <c r="C3788">
        <v>2745</v>
      </c>
      <c r="D3788">
        <v>82</v>
      </c>
      <c r="E3788" t="s">
        <v>12</v>
      </c>
      <c r="G3788" t="s">
        <v>792</v>
      </c>
      <c r="H3788" t="s">
        <v>3858</v>
      </c>
      <c r="I3788" s="134" t="s">
        <v>5311</v>
      </c>
      <c r="J3788" t="s">
        <v>2841</v>
      </c>
      <c r="K3788" t="s">
        <v>2841</v>
      </c>
      <c r="P3788">
        <v>8.5</v>
      </c>
      <c r="Q3788">
        <v>115</v>
      </c>
      <c r="R3788">
        <v>977.5</v>
      </c>
      <c r="S3788">
        <f>IFERROR(_xlfn.XLOOKUP(tbl_Facturas[[#This Row],[Key_Fact]],tbl_Manifiestos[Key_Manif],tbl_Manifiestos[Pagado a Broker],0),0)</f>
        <v>909.07500000000005</v>
      </c>
      <c r="T3788">
        <v>2748220.1599999932</v>
      </c>
    </row>
    <row r="3789" spans="1:20" x14ac:dyDescent="0.25">
      <c r="A3789" t="s">
        <v>5845</v>
      </c>
      <c r="B3789" t="str">
        <f>tbl_Facturas[[#This Row],[Factura]] &amp; "|" &amp; tbl_Facturas[[#This Row],[Proyecto OK]] &amp; "|" &amp; TEXT(tbl_Facturas[[#This Row],[Horas o Viaje]],"0.00") &amp; "|" &amp; TEXT(tbl_Facturas[[#This Row],[Costo unitario]],"0.00")</f>
        <v>2745|CDOT S-403|8.00|115.00</v>
      </c>
      <c r="C3789">
        <v>2745</v>
      </c>
      <c r="D3789">
        <v>82</v>
      </c>
      <c r="E3789" t="s">
        <v>12</v>
      </c>
      <c r="G3789" t="s">
        <v>792</v>
      </c>
      <c r="H3789" t="s">
        <v>3859</v>
      </c>
      <c r="I3789" s="134" t="s">
        <v>5311</v>
      </c>
      <c r="J3789" t="s">
        <v>2841</v>
      </c>
      <c r="K3789" t="s">
        <v>2841</v>
      </c>
      <c r="P3789">
        <v>8</v>
      </c>
      <c r="Q3789">
        <v>115</v>
      </c>
      <c r="R3789">
        <v>920</v>
      </c>
      <c r="S3789">
        <f>IFERROR(_xlfn.XLOOKUP(tbl_Facturas[[#This Row],[Key_Fact]],tbl_Manifiestos[Key_Manif],tbl_Manifiestos[Pagado a Broker],0),0)</f>
        <v>855.6</v>
      </c>
      <c r="T3789">
        <v>2749140.1599999932</v>
      </c>
    </row>
    <row r="3790" spans="1:20" x14ac:dyDescent="0.25">
      <c r="A3790" t="s">
        <v>5845</v>
      </c>
      <c r="B3790" t="str">
        <f>tbl_Facturas[[#This Row],[Factura]] &amp; "|" &amp; tbl_Facturas[[#This Row],[Proyecto OK]] &amp; "|" &amp; TEXT(tbl_Facturas[[#This Row],[Horas o Viaje]],"0.00") &amp; "|" &amp; TEXT(tbl_Facturas[[#This Row],[Costo unitario]],"0.00")</f>
        <v>2745|CDOT S-403|8.50|115.00</v>
      </c>
      <c r="C3790">
        <v>2745</v>
      </c>
      <c r="D3790">
        <v>198</v>
      </c>
      <c r="E3790" t="s">
        <v>5916</v>
      </c>
      <c r="G3790" t="s">
        <v>31</v>
      </c>
      <c r="H3790" t="s">
        <v>3860</v>
      </c>
      <c r="I3790" s="134" t="s">
        <v>5311</v>
      </c>
      <c r="J3790" t="s">
        <v>2841</v>
      </c>
      <c r="K3790" t="s">
        <v>2841</v>
      </c>
      <c r="P3790">
        <v>8.5</v>
      </c>
      <c r="Q3790">
        <v>115</v>
      </c>
      <c r="R3790">
        <v>977.5</v>
      </c>
      <c r="S3790">
        <f>IFERROR(_xlfn.XLOOKUP(tbl_Facturas[[#This Row],[Key_Fact]],tbl_Manifiestos[Key_Manif],tbl_Manifiestos[Pagado a Broker],0),0)</f>
        <v>909.07500000000005</v>
      </c>
      <c r="T3790">
        <v>2750117.6599999932</v>
      </c>
    </row>
    <row r="3791" spans="1:20" x14ac:dyDescent="0.25">
      <c r="A3791" t="s">
        <v>5845</v>
      </c>
      <c r="B3791" t="str">
        <f>tbl_Facturas[[#This Row],[Factura]] &amp; "|" &amp; tbl_Facturas[[#This Row],[Proyecto OK]] &amp; "|" &amp; TEXT(tbl_Facturas[[#This Row],[Horas o Viaje]],"0.00") &amp; "|" &amp; TEXT(tbl_Facturas[[#This Row],[Costo unitario]],"0.00")</f>
        <v>2746|CDOT S-603|9.50|115.00</v>
      </c>
      <c r="C3791">
        <v>2746</v>
      </c>
      <c r="D3791">
        <v>114</v>
      </c>
      <c r="E3791" t="s">
        <v>27</v>
      </c>
      <c r="G3791" t="s">
        <v>57</v>
      </c>
      <c r="H3791" t="s">
        <v>3861</v>
      </c>
      <c r="I3791" s="134" t="s">
        <v>5311</v>
      </c>
      <c r="J3791" t="s">
        <v>2693</v>
      </c>
      <c r="K3791" s="240" t="s">
        <v>2693</v>
      </c>
      <c r="P3791">
        <v>9.5</v>
      </c>
      <c r="Q3791">
        <v>115</v>
      </c>
      <c r="R3791">
        <v>1092.5</v>
      </c>
      <c r="S3791">
        <f>IFERROR(_xlfn.XLOOKUP(tbl_Facturas[[#This Row],[Key_Fact]],tbl_Manifiestos[Key_Manif],tbl_Manifiestos[Pagado a Broker],0),0)</f>
        <v>1016.0250000000001</v>
      </c>
      <c r="T3791">
        <v>2751210.1599999932</v>
      </c>
    </row>
    <row r="3792" spans="1:20" x14ac:dyDescent="0.25">
      <c r="A3792" t="s">
        <v>5845</v>
      </c>
      <c r="B3792" t="str">
        <f>tbl_Facturas[[#This Row],[Factura]] &amp; "|" &amp; tbl_Facturas[[#This Row],[Proyecto OK]] &amp; "|" &amp; TEXT(tbl_Facturas[[#This Row],[Horas o Viaje]],"0.00") &amp; "|" &amp; TEXT(tbl_Facturas[[#This Row],[Costo unitario]],"0.00")</f>
        <v>2746|CDOT S-603|9.00|115.00</v>
      </c>
      <c r="C3792">
        <v>2746</v>
      </c>
      <c r="D3792">
        <v>82</v>
      </c>
      <c r="E3792" t="s">
        <v>12</v>
      </c>
      <c r="G3792" t="s">
        <v>792</v>
      </c>
      <c r="H3792" t="s">
        <v>3862</v>
      </c>
      <c r="I3792" s="134" t="s">
        <v>5311</v>
      </c>
      <c r="J3792" t="s">
        <v>2693</v>
      </c>
      <c r="K3792" s="240" t="s">
        <v>2693</v>
      </c>
      <c r="P3792">
        <v>9</v>
      </c>
      <c r="Q3792">
        <v>115</v>
      </c>
      <c r="R3792">
        <v>1035</v>
      </c>
      <c r="S3792">
        <f>IFERROR(_xlfn.XLOOKUP(tbl_Facturas[[#This Row],[Key_Fact]],tbl_Manifiestos[Key_Manif],tbl_Manifiestos[Pagado a Broker],0),0)</f>
        <v>962.55000000000007</v>
      </c>
      <c r="T3792">
        <v>2752245.1599999932</v>
      </c>
    </row>
    <row r="3793" spans="1:20" x14ac:dyDescent="0.25">
      <c r="A3793" t="s">
        <v>5845</v>
      </c>
      <c r="B3793" t="str">
        <f>tbl_Facturas[[#This Row],[Factura]] &amp; "|" &amp; tbl_Facturas[[#This Row],[Proyecto OK]] &amp; "|" &amp; TEXT(tbl_Facturas[[#This Row],[Horas o Viaje]],"0.00") &amp; "|" &amp; TEXT(tbl_Facturas[[#This Row],[Costo unitario]],"0.00")</f>
        <v>2746|CDOT S-603|12.00|115.00</v>
      </c>
      <c r="C3793">
        <v>2746</v>
      </c>
      <c r="D3793">
        <v>114</v>
      </c>
      <c r="E3793" t="s">
        <v>27</v>
      </c>
      <c r="G3793" t="s">
        <v>57</v>
      </c>
      <c r="H3793" t="s">
        <v>3863</v>
      </c>
      <c r="I3793" s="134" t="s">
        <v>5311</v>
      </c>
      <c r="J3793" t="s">
        <v>2693</v>
      </c>
      <c r="K3793" s="240" t="s">
        <v>2693</v>
      </c>
      <c r="P3793">
        <v>12</v>
      </c>
      <c r="Q3793">
        <v>115</v>
      </c>
      <c r="R3793">
        <v>1380</v>
      </c>
      <c r="S3793">
        <f>IFERROR(_xlfn.XLOOKUP(tbl_Facturas[[#This Row],[Key_Fact]],tbl_Manifiestos[Key_Manif],tbl_Manifiestos[Pagado a Broker],0),0)</f>
        <v>1283.4000000000001</v>
      </c>
      <c r="T3793">
        <v>2753625.1599999932</v>
      </c>
    </row>
    <row r="3794" spans="1:20" x14ac:dyDescent="0.25">
      <c r="A3794" t="s">
        <v>5845</v>
      </c>
      <c r="B3794" t="str">
        <f>tbl_Facturas[[#This Row],[Factura]] &amp; "|" &amp; tbl_Facturas[[#This Row],[Proyecto OK]] &amp; "|" &amp; TEXT(tbl_Facturas[[#This Row],[Horas o Viaje]],"0.00") &amp; "|" &amp; TEXT(tbl_Facturas[[#This Row],[Costo unitario]],"0.00")</f>
        <v>2746|CDOT S-603|9.75|115.00</v>
      </c>
      <c r="C3794">
        <v>2746</v>
      </c>
      <c r="D3794">
        <v>11</v>
      </c>
      <c r="E3794" t="s">
        <v>12</v>
      </c>
      <c r="G3794" t="s">
        <v>13</v>
      </c>
      <c r="H3794" t="s">
        <v>3864</v>
      </c>
      <c r="I3794" s="134" t="s">
        <v>5311</v>
      </c>
      <c r="J3794" t="s">
        <v>2693</v>
      </c>
      <c r="K3794" s="240" t="s">
        <v>2693</v>
      </c>
      <c r="P3794">
        <v>9.75</v>
      </c>
      <c r="Q3794">
        <v>115</v>
      </c>
      <c r="R3794">
        <v>1121.25</v>
      </c>
      <c r="S3794">
        <f>IFERROR(_xlfn.XLOOKUP(tbl_Facturas[[#This Row],[Key_Fact]],tbl_Manifiestos[Key_Manif],tbl_Manifiestos[Pagado a Broker],0),0)</f>
        <v>1042.7625</v>
      </c>
      <c r="T3794">
        <v>2754746.4099999932</v>
      </c>
    </row>
    <row r="3795" spans="1:20" x14ac:dyDescent="0.25">
      <c r="A3795" t="s">
        <v>5845</v>
      </c>
      <c r="B3795" t="str">
        <f>tbl_Facturas[[#This Row],[Factura]] &amp; "|" &amp; tbl_Facturas[[#This Row],[Proyecto OK]] &amp; "|" &amp; TEXT(tbl_Facturas[[#This Row],[Horas o Viaje]],"0.00") &amp; "|" &amp; TEXT(tbl_Facturas[[#This Row],[Costo unitario]],"0.00")</f>
        <v>2746|CDOT S-603|9.50|115.00</v>
      </c>
      <c r="C3795">
        <v>2746</v>
      </c>
      <c r="D3795">
        <v>114</v>
      </c>
      <c r="E3795" t="s">
        <v>27</v>
      </c>
      <c r="G3795" t="s">
        <v>57</v>
      </c>
      <c r="H3795" t="s">
        <v>3865</v>
      </c>
      <c r="I3795" s="134" t="s">
        <v>5311</v>
      </c>
      <c r="J3795" t="s">
        <v>2693</v>
      </c>
      <c r="K3795" s="240" t="s">
        <v>2693</v>
      </c>
      <c r="P3795">
        <v>9.5</v>
      </c>
      <c r="Q3795">
        <v>115</v>
      </c>
      <c r="R3795">
        <v>1092.5</v>
      </c>
      <c r="S3795">
        <f>IFERROR(_xlfn.XLOOKUP(tbl_Facturas[[#This Row],[Key_Fact]],tbl_Manifiestos[Key_Manif],tbl_Manifiestos[Pagado a Broker],0),0)</f>
        <v>1016.0250000000001</v>
      </c>
      <c r="T3795">
        <v>2755838.9099999932</v>
      </c>
    </row>
    <row r="3796" spans="1:20" x14ac:dyDescent="0.25">
      <c r="A3796" t="s">
        <v>5845</v>
      </c>
      <c r="B3796" t="str">
        <f>tbl_Facturas[[#This Row],[Factura]] &amp; "|" &amp; tbl_Facturas[[#This Row],[Proyecto OK]] &amp; "|" &amp; TEXT(tbl_Facturas[[#This Row],[Horas o Viaje]],"0.00") &amp; "|" &amp; TEXT(tbl_Facturas[[#This Row],[Costo unitario]],"0.00")</f>
        <v>2746|CDOT S-603|9.75|115.00</v>
      </c>
      <c r="C3796">
        <v>2746</v>
      </c>
      <c r="D3796">
        <v>11</v>
      </c>
      <c r="E3796" t="s">
        <v>12</v>
      </c>
      <c r="G3796" t="s">
        <v>13</v>
      </c>
      <c r="H3796" t="s">
        <v>3866</v>
      </c>
      <c r="I3796" s="134" t="s">
        <v>5311</v>
      </c>
      <c r="J3796" t="s">
        <v>2693</v>
      </c>
      <c r="K3796" s="240" t="s">
        <v>2693</v>
      </c>
      <c r="P3796">
        <v>9.75</v>
      </c>
      <c r="Q3796">
        <v>115</v>
      </c>
      <c r="R3796">
        <v>1121.25</v>
      </c>
      <c r="S3796">
        <f>IFERROR(_xlfn.XLOOKUP(tbl_Facturas[[#This Row],[Key_Fact]],tbl_Manifiestos[Key_Manif],tbl_Manifiestos[Pagado a Broker],0),0)</f>
        <v>1042.7625</v>
      </c>
      <c r="T3796">
        <v>2756960.1599999932</v>
      </c>
    </row>
    <row r="3797" spans="1:20" x14ac:dyDescent="0.25">
      <c r="A3797" t="s">
        <v>5845</v>
      </c>
      <c r="B3797" t="str">
        <f>tbl_Facturas[[#This Row],[Factura]] &amp; "|" &amp; tbl_Facturas[[#This Row],[Proyecto OK]] &amp; "|" &amp; TEXT(tbl_Facturas[[#This Row],[Horas o Viaje]],"0.00") &amp; "|" &amp; TEXT(tbl_Facturas[[#This Row],[Costo unitario]],"0.00")</f>
        <v>2746|CDOT S-603|9.25|115.00</v>
      </c>
      <c r="C3797">
        <v>2746</v>
      </c>
      <c r="D3797">
        <v>114</v>
      </c>
      <c r="E3797" t="s">
        <v>27</v>
      </c>
      <c r="G3797" t="s">
        <v>57</v>
      </c>
      <c r="H3797" t="s">
        <v>3867</v>
      </c>
      <c r="I3797" s="134" t="s">
        <v>5311</v>
      </c>
      <c r="J3797" t="s">
        <v>2693</v>
      </c>
      <c r="K3797" s="240" t="s">
        <v>2693</v>
      </c>
      <c r="P3797">
        <v>9.25</v>
      </c>
      <c r="Q3797">
        <v>115</v>
      </c>
      <c r="R3797">
        <v>1063.75</v>
      </c>
      <c r="S3797">
        <f>IFERROR(_xlfn.XLOOKUP(tbl_Facturas[[#This Row],[Key_Fact]],tbl_Manifiestos[Key_Manif],tbl_Manifiestos[Pagado a Broker],0),0)</f>
        <v>989.28750000000002</v>
      </c>
      <c r="T3797">
        <v>2758023.9099999932</v>
      </c>
    </row>
    <row r="3798" spans="1:20" x14ac:dyDescent="0.25">
      <c r="A3798" t="s">
        <v>5845</v>
      </c>
      <c r="B3798" t="str">
        <f>tbl_Facturas[[#This Row],[Factura]] &amp; "|" &amp; tbl_Facturas[[#This Row],[Proyecto OK]] &amp; "|" &amp; TEXT(tbl_Facturas[[#This Row],[Horas o Viaje]],"0.00") &amp; "|" &amp; TEXT(tbl_Facturas[[#This Row],[Costo unitario]],"0.00")</f>
        <v>2746|CDOT S-603|8.75|115.00</v>
      </c>
      <c r="C3798">
        <v>2746</v>
      </c>
      <c r="D3798">
        <v>11</v>
      </c>
      <c r="E3798" t="s">
        <v>12</v>
      </c>
      <c r="G3798" t="s">
        <v>13</v>
      </c>
      <c r="H3798" t="s">
        <v>3868</v>
      </c>
      <c r="I3798" s="134" t="s">
        <v>5311</v>
      </c>
      <c r="J3798" t="s">
        <v>2693</v>
      </c>
      <c r="K3798" s="240" t="s">
        <v>2693</v>
      </c>
      <c r="P3798">
        <v>8.75</v>
      </c>
      <c r="Q3798">
        <v>115</v>
      </c>
      <c r="R3798">
        <v>1006.25</v>
      </c>
      <c r="S3798">
        <f>IFERROR(_xlfn.XLOOKUP(tbl_Facturas[[#This Row],[Key_Fact]],tbl_Manifiestos[Key_Manif],tbl_Manifiestos[Pagado a Broker],0),0)</f>
        <v>935.8125</v>
      </c>
      <c r="T3798">
        <v>2759030.1599999932</v>
      </c>
    </row>
    <row r="3799" spans="1:20" x14ac:dyDescent="0.25">
      <c r="A3799" t="s">
        <v>5845</v>
      </c>
      <c r="B3799" t="str">
        <f>tbl_Facturas[[#This Row],[Factura]] &amp; "|" &amp; tbl_Facturas[[#This Row],[Proyecto OK]] &amp; "|" &amp; TEXT(tbl_Facturas[[#This Row],[Horas o Viaje]],"0.00") &amp; "|" &amp; TEXT(tbl_Facturas[[#This Row],[Costo unitario]],"0.00")</f>
        <v>2746|CDOT S-603|7.50|115.00</v>
      </c>
      <c r="C3799">
        <v>2746</v>
      </c>
      <c r="D3799">
        <v>114</v>
      </c>
      <c r="E3799" t="s">
        <v>27</v>
      </c>
      <c r="G3799" t="s">
        <v>57</v>
      </c>
      <c r="H3799" t="s">
        <v>3869</v>
      </c>
      <c r="I3799" s="134" t="s">
        <v>5311</v>
      </c>
      <c r="J3799" t="s">
        <v>2693</v>
      </c>
      <c r="K3799" s="240" t="s">
        <v>2693</v>
      </c>
      <c r="P3799">
        <v>7.5</v>
      </c>
      <c r="Q3799">
        <v>115</v>
      </c>
      <c r="R3799">
        <v>862.5</v>
      </c>
      <c r="S3799">
        <f>IFERROR(_xlfn.XLOOKUP(tbl_Facturas[[#This Row],[Key_Fact]],tbl_Manifiestos[Key_Manif],tbl_Manifiestos[Pagado a Broker],0),0)</f>
        <v>802.125</v>
      </c>
      <c r="T3799">
        <v>2759892.6599999932</v>
      </c>
    </row>
    <row r="3800" spans="1:20" x14ac:dyDescent="0.25">
      <c r="A3800" t="s">
        <v>5845</v>
      </c>
      <c r="B3800" t="str">
        <f>tbl_Facturas[[#This Row],[Factura]] &amp; "|" &amp; tbl_Facturas[[#This Row],[Proyecto OK]] &amp; "|" &amp; TEXT(tbl_Facturas[[#This Row],[Horas o Viaje]],"0.00") &amp; "|" &amp; TEXT(tbl_Facturas[[#This Row],[Costo unitario]],"0.00")</f>
        <v>2746|CDOT S-603|9.50|115.00</v>
      </c>
      <c r="C3800">
        <v>2746</v>
      </c>
      <c r="D3800">
        <v>198</v>
      </c>
      <c r="E3800" t="s">
        <v>5916</v>
      </c>
      <c r="G3800" t="s">
        <v>31</v>
      </c>
      <c r="H3800" t="s">
        <v>3870</v>
      </c>
      <c r="I3800" s="134" t="s">
        <v>5311</v>
      </c>
      <c r="J3800" t="s">
        <v>2693</v>
      </c>
      <c r="K3800" s="240" t="s">
        <v>2693</v>
      </c>
      <c r="P3800">
        <v>9.5</v>
      </c>
      <c r="Q3800">
        <v>115</v>
      </c>
      <c r="R3800">
        <v>1092.5</v>
      </c>
      <c r="S3800">
        <f>IFERROR(_xlfn.XLOOKUP(tbl_Facturas[[#This Row],[Key_Fact]],tbl_Manifiestos[Key_Manif],tbl_Manifiestos[Pagado a Broker],0),0)</f>
        <v>1016.0250000000001</v>
      </c>
      <c r="T3800">
        <v>2760985.1599999932</v>
      </c>
    </row>
    <row r="3801" spans="1:20" x14ac:dyDescent="0.25">
      <c r="A3801" t="s">
        <v>5845</v>
      </c>
      <c r="B3801" t="str">
        <f>tbl_Facturas[[#This Row],[Factura]] &amp; "|" &amp; tbl_Facturas[[#This Row],[Proyecto OK]] &amp; "|" &amp; TEXT(tbl_Facturas[[#This Row],[Horas o Viaje]],"0.00") &amp; "|" &amp; TEXT(tbl_Facturas[[#This Row],[Costo unitario]],"0.00")</f>
        <v>2746|CDOT S-603|7.25|115.00</v>
      </c>
      <c r="C3801">
        <v>2746</v>
      </c>
      <c r="D3801">
        <v>11</v>
      </c>
      <c r="E3801" t="s">
        <v>12</v>
      </c>
      <c r="G3801" t="s">
        <v>13</v>
      </c>
      <c r="H3801" t="s">
        <v>3871</v>
      </c>
      <c r="I3801" s="134" t="s">
        <v>5311</v>
      </c>
      <c r="J3801" t="s">
        <v>2693</v>
      </c>
      <c r="K3801" s="240" t="s">
        <v>2693</v>
      </c>
      <c r="P3801">
        <v>7.25</v>
      </c>
      <c r="Q3801">
        <v>115</v>
      </c>
      <c r="R3801">
        <v>833.75</v>
      </c>
      <c r="S3801">
        <f>IFERROR(_xlfn.XLOOKUP(tbl_Facturas[[#This Row],[Key_Fact]],tbl_Manifiestos[Key_Manif],tbl_Manifiestos[Pagado a Broker],0),0)</f>
        <v>775.38750000000005</v>
      </c>
      <c r="T3801">
        <v>2761818.9099999932</v>
      </c>
    </row>
    <row r="3802" spans="1:20" x14ac:dyDescent="0.25">
      <c r="A3802" t="s">
        <v>5845</v>
      </c>
      <c r="B3802" t="str">
        <f>tbl_Facturas[[#This Row],[Factura]] &amp; "|" &amp; tbl_Facturas[[#This Row],[Proyecto OK]] &amp; "|" &amp; TEXT(tbl_Facturas[[#This Row],[Horas o Viaje]],"0.00") &amp; "|" &amp; TEXT(tbl_Facturas[[#This Row],[Costo unitario]],"0.00")</f>
        <v>2746|CDOT S-603|9.00|115.00</v>
      </c>
      <c r="C3802">
        <v>2746</v>
      </c>
      <c r="D3802">
        <v>54</v>
      </c>
      <c r="E3802" t="s">
        <v>19</v>
      </c>
      <c r="G3802" t="s">
        <v>479</v>
      </c>
      <c r="H3802" t="s">
        <v>3872</v>
      </c>
      <c r="I3802" s="134" t="s">
        <v>5311</v>
      </c>
      <c r="J3802" t="s">
        <v>2693</v>
      </c>
      <c r="K3802" s="240" t="s">
        <v>2693</v>
      </c>
      <c r="P3802">
        <v>9</v>
      </c>
      <c r="Q3802">
        <v>115</v>
      </c>
      <c r="R3802">
        <v>1035</v>
      </c>
      <c r="S3802">
        <f>IFERROR(_xlfn.XLOOKUP(tbl_Facturas[[#This Row],[Key_Fact]],tbl_Manifiestos[Key_Manif],tbl_Manifiestos[Pagado a Broker],0),0)</f>
        <v>962.55000000000007</v>
      </c>
      <c r="T3802">
        <v>2762853.9099999932</v>
      </c>
    </row>
    <row r="3803" spans="1:20" x14ac:dyDescent="0.25">
      <c r="A3803" t="s">
        <v>5845</v>
      </c>
      <c r="B3803" t="str">
        <f>tbl_Facturas[[#This Row],[Factura]] &amp; "|" &amp; tbl_Facturas[[#This Row],[Proyecto OK]] &amp; "|" &amp; TEXT(tbl_Facturas[[#This Row],[Horas o Viaje]],"0.00") &amp; "|" &amp; TEXT(tbl_Facturas[[#This Row],[Costo unitario]],"0.00")</f>
        <v>2746|CDOT S-603|9.25|115.00</v>
      </c>
      <c r="C3803">
        <v>2746</v>
      </c>
      <c r="D3803">
        <v>229</v>
      </c>
      <c r="E3803" t="s">
        <v>5309</v>
      </c>
      <c r="G3803" t="s">
        <v>1235</v>
      </c>
      <c r="H3803" t="s">
        <v>3873</v>
      </c>
      <c r="I3803" s="134" t="s">
        <v>5311</v>
      </c>
      <c r="J3803" t="s">
        <v>2693</v>
      </c>
      <c r="K3803" s="240" t="s">
        <v>2693</v>
      </c>
      <c r="P3803">
        <v>9.25</v>
      </c>
      <c r="Q3803">
        <v>115</v>
      </c>
      <c r="R3803">
        <v>1063.75</v>
      </c>
      <c r="S3803">
        <f>IFERROR(_xlfn.XLOOKUP(tbl_Facturas[[#This Row],[Key_Fact]],tbl_Manifiestos[Key_Manif],tbl_Manifiestos[Pagado a Broker],0),0)</f>
        <v>989.28750000000002</v>
      </c>
      <c r="T3803">
        <v>2763917.6599999932</v>
      </c>
    </row>
    <row r="3804" spans="1:20" x14ac:dyDescent="0.25">
      <c r="A3804" t="s">
        <v>5845</v>
      </c>
      <c r="B3804" t="str">
        <f>tbl_Facturas[[#This Row],[Factura]] &amp; "|" &amp; tbl_Facturas[[#This Row],[Proyecto OK]] &amp; "|" &amp; TEXT(tbl_Facturas[[#This Row],[Horas o Viaje]],"0.00") &amp; "|" &amp; TEXT(tbl_Facturas[[#This Row],[Costo unitario]],"0.00")</f>
        <v>2747|Metra 95th|1.00|231.00</v>
      </c>
      <c r="C3804">
        <v>2747</v>
      </c>
      <c r="D3804">
        <v>103</v>
      </c>
      <c r="E3804" t="s">
        <v>27</v>
      </c>
      <c r="G3804" t="s">
        <v>284</v>
      </c>
      <c r="H3804" t="s">
        <v>3874</v>
      </c>
      <c r="I3804" s="134" t="s">
        <v>5330</v>
      </c>
      <c r="J3804" t="s">
        <v>3875</v>
      </c>
      <c r="K3804" t="s">
        <v>5624</v>
      </c>
      <c r="L3804">
        <v>2516</v>
      </c>
      <c r="M3804" t="s">
        <v>895</v>
      </c>
      <c r="P3804">
        <v>1</v>
      </c>
      <c r="Q3804">
        <v>231</v>
      </c>
      <c r="R3804">
        <v>231</v>
      </c>
      <c r="S3804">
        <f>IFERROR(_xlfn.XLOOKUP(tbl_Facturas[[#This Row],[Key_Fact]],tbl_Manifiestos[Key_Manif],tbl_Manifiestos[Pagado a Broker],0),0)</f>
        <v>0</v>
      </c>
      <c r="T3804">
        <v>2764148.6599999932</v>
      </c>
    </row>
    <row r="3805" spans="1:20" x14ac:dyDescent="0.25">
      <c r="A3805" t="s">
        <v>5845</v>
      </c>
      <c r="B3805" t="str">
        <f>tbl_Facturas[[#This Row],[Factura]] &amp; "|" &amp; tbl_Facturas[[#This Row],[Proyecto OK]] &amp; "|" &amp; TEXT(tbl_Facturas[[#This Row],[Horas o Viaje]],"0.00") &amp; "|" &amp; TEXT(tbl_Facturas[[#This Row],[Costo unitario]],"0.00")</f>
        <v>2747|Metra 95th|19.90|14.33</v>
      </c>
      <c r="C3805">
        <v>2747</v>
      </c>
      <c r="D3805">
        <v>103</v>
      </c>
      <c r="E3805" t="s">
        <v>27</v>
      </c>
      <c r="G3805" t="s">
        <v>284</v>
      </c>
      <c r="H3805" t="s">
        <v>3874</v>
      </c>
      <c r="I3805" s="134" t="s">
        <v>5330</v>
      </c>
      <c r="J3805" t="s">
        <v>3875</v>
      </c>
      <c r="K3805" t="s">
        <v>5624</v>
      </c>
      <c r="L3805">
        <v>2516</v>
      </c>
      <c r="M3805" t="s">
        <v>895</v>
      </c>
      <c r="N3805" t="s">
        <v>3876</v>
      </c>
      <c r="O3805" t="s">
        <v>240</v>
      </c>
      <c r="P3805">
        <v>19.899999999999999</v>
      </c>
      <c r="Q3805">
        <v>14.33</v>
      </c>
      <c r="R3805">
        <v>285.17</v>
      </c>
      <c r="S3805">
        <f>IFERROR(_xlfn.XLOOKUP(tbl_Facturas[[#This Row],[Key_Fact]],tbl_Manifiestos[Key_Manif],tbl_Manifiestos[Pagado a Broker],0),0)</f>
        <v>0</v>
      </c>
      <c r="T3805">
        <v>2764433.8299999931</v>
      </c>
    </row>
    <row r="3806" spans="1:20" x14ac:dyDescent="0.25">
      <c r="A3806" t="s">
        <v>5845</v>
      </c>
      <c r="B3806" t="str">
        <f>tbl_Facturas[[#This Row],[Factura]] &amp; "|" &amp; tbl_Facturas[[#This Row],[Proyecto OK]] &amp; "|" &amp; TEXT(tbl_Facturas[[#This Row],[Horas o Viaje]],"0.00") &amp; "|" &amp; TEXT(tbl_Facturas[[#This Row],[Costo unitario]],"0.00")</f>
        <v>2747|Metra 95th|1.00|210.00</v>
      </c>
      <c r="C3806">
        <v>2747</v>
      </c>
      <c r="D3806">
        <v>103</v>
      </c>
      <c r="E3806" t="s">
        <v>27</v>
      </c>
      <c r="G3806" t="s">
        <v>284</v>
      </c>
      <c r="H3806" t="s">
        <v>3877</v>
      </c>
      <c r="I3806" s="134" t="s">
        <v>5330</v>
      </c>
      <c r="J3806" t="s">
        <v>3875</v>
      </c>
      <c r="K3806" t="s">
        <v>5624</v>
      </c>
      <c r="L3806">
        <v>2516</v>
      </c>
      <c r="M3806" t="s">
        <v>3878</v>
      </c>
      <c r="O3806" t="s">
        <v>1351</v>
      </c>
      <c r="P3806">
        <v>1</v>
      </c>
      <c r="Q3806">
        <v>210</v>
      </c>
      <c r="R3806">
        <v>210</v>
      </c>
      <c r="S3806">
        <f>IFERROR(_xlfn.XLOOKUP(tbl_Facturas[[#This Row],[Key_Fact]],tbl_Manifiestos[Key_Manif],tbl_Manifiestos[Pagado a Broker],0),0)</f>
        <v>0</v>
      </c>
      <c r="T3806">
        <v>2764643.8299999931</v>
      </c>
    </row>
    <row r="3807" spans="1:20" x14ac:dyDescent="0.25">
      <c r="A3807" t="s">
        <v>5845</v>
      </c>
      <c r="B3807" t="str">
        <f>tbl_Facturas[[#This Row],[Factura]] &amp; "|" &amp; tbl_Facturas[[#This Row],[Proyecto OK]] &amp; "|" &amp; TEXT(tbl_Facturas[[#This Row],[Horas o Viaje]],"0.00") &amp; "|" &amp; TEXT(tbl_Facturas[[#This Row],[Costo unitario]],"0.00")</f>
        <v>2747|Metra 95th|18.43|11.00</v>
      </c>
      <c r="C3807">
        <v>2747</v>
      </c>
      <c r="D3807">
        <v>103</v>
      </c>
      <c r="E3807" t="s">
        <v>27</v>
      </c>
      <c r="G3807" t="s">
        <v>284</v>
      </c>
      <c r="H3807" t="s">
        <v>3879</v>
      </c>
      <c r="I3807" s="134" t="s">
        <v>5330</v>
      </c>
      <c r="J3807" t="s">
        <v>3875</v>
      </c>
      <c r="K3807" t="s">
        <v>5624</v>
      </c>
      <c r="L3807">
        <v>2516</v>
      </c>
      <c r="M3807" t="s">
        <v>911</v>
      </c>
      <c r="O3807" t="s">
        <v>1979</v>
      </c>
      <c r="P3807">
        <v>18.43</v>
      </c>
      <c r="Q3807">
        <v>11</v>
      </c>
      <c r="R3807">
        <v>202.73</v>
      </c>
      <c r="S3807">
        <f>IFERROR(_xlfn.XLOOKUP(tbl_Facturas[[#This Row],[Key_Fact]],tbl_Manifiestos[Key_Manif],tbl_Manifiestos[Pagado a Broker],0),0)</f>
        <v>0</v>
      </c>
      <c r="T3807">
        <v>2764846.5599999931</v>
      </c>
    </row>
    <row r="3808" spans="1:20" x14ac:dyDescent="0.25">
      <c r="A3808" t="s">
        <v>5845</v>
      </c>
      <c r="B3808" t="str">
        <f>tbl_Facturas[[#This Row],[Factura]] &amp; "|" &amp; tbl_Facturas[[#This Row],[Proyecto OK]] &amp; "|" &amp; TEXT(tbl_Facturas[[#This Row],[Horas o Viaje]],"0.00") &amp; "|" &amp; TEXT(tbl_Facturas[[#This Row],[Costo unitario]],"0.00")</f>
        <v>2747|Metra 95th|18.43|20.59</v>
      </c>
      <c r="C3808">
        <v>2747</v>
      </c>
      <c r="D3808">
        <v>103</v>
      </c>
      <c r="E3808" t="s">
        <v>27</v>
      </c>
      <c r="G3808" t="s">
        <v>284</v>
      </c>
      <c r="H3808" t="s">
        <v>3879</v>
      </c>
      <c r="I3808" s="134" t="s">
        <v>5330</v>
      </c>
      <c r="J3808" t="s">
        <v>3875</v>
      </c>
      <c r="K3808" t="s">
        <v>5624</v>
      </c>
      <c r="L3808">
        <v>2516</v>
      </c>
      <c r="M3808" t="s">
        <v>911</v>
      </c>
      <c r="N3808" t="s">
        <v>3880</v>
      </c>
      <c r="O3808" t="s">
        <v>1979</v>
      </c>
      <c r="P3808">
        <v>18.43</v>
      </c>
      <c r="Q3808">
        <v>20.59</v>
      </c>
      <c r="R3808">
        <v>379.47</v>
      </c>
      <c r="S3808">
        <f>IFERROR(_xlfn.XLOOKUP(tbl_Facturas[[#This Row],[Key_Fact]],tbl_Manifiestos[Key_Manif],tbl_Manifiestos[Pagado a Broker],0),0)</f>
        <v>0</v>
      </c>
      <c r="T3808">
        <v>2765226.0299999928</v>
      </c>
    </row>
    <row r="3809" spans="1:20" x14ac:dyDescent="0.25">
      <c r="A3809" t="s">
        <v>5845</v>
      </c>
      <c r="B3809" t="str">
        <f>tbl_Facturas[[#This Row],[Factura]] &amp; "|" &amp; tbl_Facturas[[#This Row],[Proyecto OK]] &amp; "|" &amp; TEXT(tbl_Facturas[[#This Row],[Horas o Viaje]],"0.00") &amp; "|" &amp; TEXT(tbl_Facturas[[#This Row],[Costo unitario]],"0.00")</f>
        <v>2747|Metra 95th|1.00|231.00</v>
      </c>
      <c r="C3809">
        <v>2747</v>
      </c>
      <c r="D3809">
        <v>103</v>
      </c>
      <c r="E3809" t="s">
        <v>27</v>
      </c>
      <c r="G3809" t="s">
        <v>284</v>
      </c>
      <c r="H3809" t="s">
        <v>3881</v>
      </c>
      <c r="I3809" s="134" t="s">
        <v>5330</v>
      </c>
      <c r="J3809" t="s">
        <v>3875</v>
      </c>
      <c r="K3809" t="s">
        <v>5624</v>
      </c>
      <c r="L3809">
        <v>2516</v>
      </c>
      <c r="M3809" t="s">
        <v>895</v>
      </c>
      <c r="P3809">
        <v>1</v>
      </c>
      <c r="Q3809">
        <v>231</v>
      </c>
      <c r="R3809">
        <v>231</v>
      </c>
      <c r="S3809">
        <f>IFERROR(_xlfn.XLOOKUP(tbl_Facturas[[#This Row],[Key_Fact]],tbl_Manifiestos[Key_Manif],tbl_Manifiestos[Pagado a Broker],0),0)</f>
        <v>0</v>
      </c>
      <c r="T3809">
        <v>2765457.0299999928</v>
      </c>
    </row>
    <row r="3810" spans="1:20" x14ac:dyDescent="0.25">
      <c r="A3810" t="s">
        <v>5845</v>
      </c>
      <c r="B3810" t="str">
        <f>tbl_Facturas[[#This Row],[Factura]] &amp; "|" &amp; tbl_Facturas[[#This Row],[Proyecto OK]] &amp; "|" &amp; TEXT(tbl_Facturas[[#This Row],[Horas o Viaje]],"0.00") &amp; "|" &amp; TEXT(tbl_Facturas[[#This Row],[Costo unitario]],"0.00")</f>
        <v>2747|Metra 95th|8.99|14.33</v>
      </c>
      <c r="C3810">
        <v>2747</v>
      </c>
      <c r="D3810">
        <v>103</v>
      </c>
      <c r="E3810" t="s">
        <v>27</v>
      </c>
      <c r="G3810" t="s">
        <v>284</v>
      </c>
      <c r="H3810" t="s">
        <v>3881</v>
      </c>
      <c r="I3810" s="134" t="s">
        <v>5330</v>
      </c>
      <c r="J3810" t="s">
        <v>3875</v>
      </c>
      <c r="K3810" t="s">
        <v>5624</v>
      </c>
      <c r="L3810">
        <v>2516</v>
      </c>
      <c r="M3810" t="s">
        <v>895</v>
      </c>
      <c r="N3810" t="s">
        <v>3882</v>
      </c>
      <c r="O3810" t="s">
        <v>240</v>
      </c>
      <c r="P3810">
        <v>8.99</v>
      </c>
      <c r="Q3810">
        <v>14.33</v>
      </c>
      <c r="R3810">
        <v>128.83000000000001</v>
      </c>
      <c r="S3810">
        <f>IFERROR(_xlfn.XLOOKUP(tbl_Facturas[[#This Row],[Key_Fact]],tbl_Manifiestos[Key_Manif],tbl_Manifiestos[Pagado a Broker],0),0)</f>
        <v>0</v>
      </c>
      <c r="T3810">
        <v>2765585.8599999929</v>
      </c>
    </row>
    <row r="3811" spans="1:20" x14ac:dyDescent="0.25">
      <c r="A3811" t="s">
        <v>5845</v>
      </c>
      <c r="B3811" t="str">
        <f>tbl_Facturas[[#This Row],[Factura]] &amp; "|" &amp; tbl_Facturas[[#This Row],[Proyecto OK]] &amp; "|" &amp; TEXT(tbl_Facturas[[#This Row],[Horas o Viaje]],"0.00") &amp; "|" &amp; TEXT(tbl_Facturas[[#This Row],[Costo unitario]],"0.00")</f>
        <v>2747|Metra 95th|1.00|210.00</v>
      </c>
      <c r="C3811">
        <v>2747</v>
      </c>
      <c r="D3811">
        <v>103</v>
      </c>
      <c r="E3811" t="s">
        <v>27</v>
      </c>
      <c r="G3811" t="s">
        <v>284</v>
      </c>
      <c r="H3811" t="s">
        <v>3883</v>
      </c>
      <c r="I3811" s="134" t="s">
        <v>5330</v>
      </c>
      <c r="J3811" t="s">
        <v>3875</v>
      </c>
      <c r="K3811" t="s">
        <v>5624</v>
      </c>
      <c r="L3811">
        <v>2516</v>
      </c>
      <c r="M3811" t="s">
        <v>3878</v>
      </c>
      <c r="O3811" t="s">
        <v>1351</v>
      </c>
      <c r="P3811">
        <v>1</v>
      </c>
      <c r="Q3811">
        <v>210</v>
      </c>
      <c r="R3811">
        <v>210</v>
      </c>
      <c r="S3811">
        <f>IFERROR(_xlfn.XLOOKUP(tbl_Facturas[[#This Row],[Key_Fact]],tbl_Manifiestos[Key_Manif],tbl_Manifiestos[Pagado a Broker],0),0)</f>
        <v>0</v>
      </c>
      <c r="T3811">
        <v>2765795.8599999929</v>
      </c>
    </row>
    <row r="3812" spans="1:20" x14ac:dyDescent="0.25">
      <c r="A3812" t="s">
        <v>5845</v>
      </c>
      <c r="B3812" t="str">
        <f>tbl_Facturas[[#This Row],[Factura]] &amp; "|" &amp; tbl_Facturas[[#This Row],[Proyecto OK]] &amp; "|" &amp; TEXT(tbl_Facturas[[#This Row],[Horas o Viaje]],"0.00") &amp; "|" &amp; TEXT(tbl_Facturas[[#This Row],[Costo unitario]],"0.00")</f>
        <v>2748|Obama Presidential Library|9.50|120.00</v>
      </c>
      <c r="C3812">
        <v>2748</v>
      </c>
      <c r="D3812">
        <v>67</v>
      </c>
      <c r="E3812" t="s">
        <v>27</v>
      </c>
      <c r="G3812" t="s">
        <v>28</v>
      </c>
      <c r="H3812" t="s">
        <v>3884</v>
      </c>
      <c r="I3812" s="134" t="s">
        <v>5344</v>
      </c>
      <c r="J3812" t="s">
        <v>2679</v>
      </c>
      <c r="K3812" t="s">
        <v>2679</v>
      </c>
      <c r="N3812" t="s">
        <v>3885</v>
      </c>
      <c r="P3812">
        <v>9.5</v>
      </c>
      <c r="Q3812">
        <v>120</v>
      </c>
      <c r="R3812">
        <v>1140</v>
      </c>
      <c r="S3812">
        <f>IFERROR(_xlfn.XLOOKUP(tbl_Facturas[[#This Row],[Key_Fact]],tbl_Manifiestos[Key_Manif],tbl_Manifiestos[Pagado a Broker],0),0)</f>
        <v>1060.2</v>
      </c>
      <c r="T3812">
        <v>2766935.8599999929</v>
      </c>
    </row>
    <row r="3813" spans="1:20" x14ac:dyDescent="0.25">
      <c r="A3813" t="s">
        <v>5845</v>
      </c>
      <c r="B3813" t="str">
        <f>tbl_Facturas[[#This Row],[Factura]] &amp; "|" &amp; tbl_Facturas[[#This Row],[Proyecto OK]] &amp; "|" &amp; TEXT(tbl_Facturas[[#This Row],[Horas o Viaje]],"0.00") &amp; "|" &amp; TEXT(tbl_Facturas[[#This Row],[Costo unitario]],"0.00")</f>
        <v>2748|Obama Presidential Library|9.00|120.00</v>
      </c>
      <c r="C3813">
        <v>2748</v>
      </c>
      <c r="D3813">
        <v>103</v>
      </c>
      <c r="E3813" t="s">
        <v>27</v>
      </c>
      <c r="G3813" t="s">
        <v>284</v>
      </c>
      <c r="H3813" t="s">
        <v>3886</v>
      </c>
      <c r="I3813" s="134" t="s">
        <v>5344</v>
      </c>
      <c r="J3813" t="s">
        <v>2679</v>
      </c>
      <c r="K3813" t="s">
        <v>2679</v>
      </c>
      <c r="N3813" t="s">
        <v>3887</v>
      </c>
      <c r="P3813">
        <v>9</v>
      </c>
      <c r="Q3813">
        <v>120</v>
      </c>
      <c r="R3813">
        <v>1080</v>
      </c>
      <c r="S3813">
        <f>IFERROR(_xlfn.XLOOKUP(tbl_Facturas[[#This Row],[Key_Fact]],tbl_Manifiestos[Key_Manif],tbl_Manifiestos[Pagado a Broker],0),0)</f>
        <v>1004.4000000000001</v>
      </c>
      <c r="T3813">
        <v>2768015.8599999929</v>
      </c>
    </row>
    <row r="3814" spans="1:20" x14ac:dyDescent="0.25">
      <c r="A3814" t="s">
        <v>5845</v>
      </c>
      <c r="B3814" t="str">
        <f>tbl_Facturas[[#This Row],[Factura]] &amp; "|" &amp; tbl_Facturas[[#This Row],[Proyecto OK]] &amp; "|" &amp; TEXT(tbl_Facturas[[#This Row],[Horas o Viaje]],"0.00") &amp; "|" &amp; TEXT(tbl_Facturas[[#This Row],[Costo unitario]],"0.00")</f>
        <v>2748|Obama Presidential Library|9.00|120.00</v>
      </c>
      <c r="C3814">
        <v>2748</v>
      </c>
      <c r="D3814">
        <v>54</v>
      </c>
      <c r="E3814" t="s">
        <v>19</v>
      </c>
      <c r="G3814" t="s">
        <v>479</v>
      </c>
      <c r="H3814" t="s">
        <v>3888</v>
      </c>
      <c r="I3814" s="134" t="s">
        <v>5344</v>
      </c>
      <c r="J3814" t="s">
        <v>2679</v>
      </c>
      <c r="K3814" t="s">
        <v>2679</v>
      </c>
      <c r="N3814" t="s">
        <v>3889</v>
      </c>
      <c r="P3814">
        <v>9</v>
      </c>
      <c r="Q3814">
        <v>120</v>
      </c>
      <c r="R3814">
        <v>1080</v>
      </c>
      <c r="S3814">
        <f>IFERROR(_xlfn.XLOOKUP(tbl_Facturas[[#This Row],[Key_Fact]],tbl_Manifiestos[Key_Manif],tbl_Manifiestos[Pagado a Broker],0),0)</f>
        <v>1004.4000000000001</v>
      </c>
      <c r="T3814">
        <v>2769095.8599999929</v>
      </c>
    </row>
    <row r="3815" spans="1:20" x14ac:dyDescent="0.25">
      <c r="A3815" t="s">
        <v>5845</v>
      </c>
      <c r="B3815" t="str">
        <f>tbl_Facturas[[#This Row],[Factura]] &amp; "|" &amp; tbl_Facturas[[#This Row],[Proyecto OK]] &amp; "|" &amp; TEXT(tbl_Facturas[[#This Row],[Horas o Viaje]],"0.00") &amp; "|" &amp; TEXT(tbl_Facturas[[#This Row],[Costo unitario]],"0.00")</f>
        <v>2748|Obama Presidential Library|10.50|120.00</v>
      </c>
      <c r="C3815">
        <v>2748</v>
      </c>
      <c r="D3815">
        <v>67</v>
      </c>
      <c r="E3815" t="s">
        <v>27</v>
      </c>
      <c r="G3815" t="s">
        <v>28</v>
      </c>
      <c r="H3815" t="s">
        <v>3890</v>
      </c>
      <c r="I3815" s="134" t="s">
        <v>5344</v>
      </c>
      <c r="J3815" t="s">
        <v>2679</v>
      </c>
      <c r="K3815" t="s">
        <v>2679</v>
      </c>
      <c r="N3815" t="s">
        <v>3891</v>
      </c>
      <c r="P3815">
        <v>10.5</v>
      </c>
      <c r="Q3815">
        <v>120</v>
      </c>
      <c r="R3815">
        <v>1260</v>
      </c>
      <c r="S3815">
        <f>IFERROR(_xlfn.XLOOKUP(tbl_Facturas[[#This Row],[Key_Fact]],tbl_Manifiestos[Key_Manif],tbl_Manifiestos[Pagado a Broker],0),0)</f>
        <v>1171.8</v>
      </c>
      <c r="T3815">
        <v>2770355.8599999929</v>
      </c>
    </row>
    <row r="3816" spans="1:20" x14ac:dyDescent="0.25">
      <c r="A3816" t="s">
        <v>5845</v>
      </c>
      <c r="B3816" t="str">
        <f>tbl_Facturas[[#This Row],[Factura]] &amp; "|" &amp; tbl_Facturas[[#This Row],[Proyecto OK]] &amp; "|" &amp; TEXT(tbl_Facturas[[#This Row],[Horas o Viaje]],"0.00") &amp; "|" &amp; TEXT(tbl_Facturas[[#This Row],[Costo unitario]],"0.00")</f>
        <v>2748|Obama Presidential Library|10.75|120.00</v>
      </c>
      <c r="C3816">
        <v>2748</v>
      </c>
      <c r="D3816">
        <v>54</v>
      </c>
      <c r="E3816" t="s">
        <v>19</v>
      </c>
      <c r="G3816" t="s">
        <v>479</v>
      </c>
      <c r="H3816" t="s">
        <v>3892</v>
      </c>
      <c r="I3816" s="134" t="s">
        <v>5344</v>
      </c>
      <c r="J3816" t="s">
        <v>2679</v>
      </c>
      <c r="K3816" t="s">
        <v>2679</v>
      </c>
      <c r="N3816" t="s">
        <v>3893</v>
      </c>
      <c r="P3816">
        <v>10.75</v>
      </c>
      <c r="Q3816">
        <v>120</v>
      </c>
      <c r="R3816">
        <v>1290</v>
      </c>
      <c r="S3816">
        <f>IFERROR(_xlfn.XLOOKUP(tbl_Facturas[[#This Row],[Key_Fact]],tbl_Manifiestos[Key_Manif],tbl_Manifiestos[Pagado a Broker],0),0)</f>
        <v>0</v>
      </c>
      <c r="T3816">
        <v>2771645.8599999929</v>
      </c>
    </row>
    <row r="3817" spans="1:20" x14ac:dyDescent="0.25">
      <c r="A3817" t="s">
        <v>5845</v>
      </c>
      <c r="B3817" t="str">
        <f>tbl_Facturas[[#This Row],[Factura]] &amp; "|" &amp; tbl_Facturas[[#This Row],[Proyecto OK]] &amp; "|" &amp; TEXT(tbl_Facturas[[#This Row],[Horas o Viaje]],"0.00") &amp; "|" &amp; TEXT(tbl_Facturas[[#This Row],[Costo unitario]],"0.00")</f>
        <v>2748|Obama Presidential Library|10.25|120.00</v>
      </c>
      <c r="C3817">
        <v>2748</v>
      </c>
      <c r="D3817">
        <v>26</v>
      </c>
      <c r="E3817" t="s">
        <v>3894</v>
      </c>
      <c r="G3817" t="s">
        <v>1492</v>
      </c>
      <c r="H3817" t="s">
        <v>3895</v>
      </c>
      <c r="I3817" s="134" t="s">
        <v>5344</v>
      </c>
      <c r="J3817" t="s">
        <v>2679</v>
      </c>
      <c r="K3817" t="s">
        <v>2679</v>
      </c>
      <c r="N3817" t="s">
        <v>3896</v>
      </c>
      <c r="P3817">
        <v>10.25</v>
      </c>
      <c r="Q3817">
        <v>120</v>
      </c>
      <c r="R3817">
        <v>1230</v>
      </c>
      <c r="S3817">
        <f>IFERROR(_xlfn.XLOOKUP(tbl_Facturas[[#This Row],[Key_Fact]],tbl_Manifiestos[Key_Manif],tbl_Manifiestos[Pagado a Broker],0),0)</f>
        <v>0</v>
      </c>
      <c r="T3817">
        <v>2772875.8599999929</v>
      </c>
    </row>
    <row r="3818" spans="1:20" x14ac:dyDescent="0.25">
      <c r="A3818" t="s">
        <v>5845</v>
      </c>
      <c r="B3818" t="str">
        <f>tbl_Facturas[[#This Row],[Factura]] &amp; "|" &amp; tbl_Facturas[[#This Row],[Proyecto OK]] &amp; "|" &amp; TEXT(tbl_Facturas[[#This Row],[Horas o Viaje]],"0.00") &amp; "|" &amp; TEXT(tbl_Facturas[[#This Row],[Costo unitario]],"0.00")</f>
        <v>2749|Metra 115th|1.00|250.00</v>
      </c>
      <c r="C3818">
        <v>2749</v>
      </c>
      <c r="D3818">
        <v>54</v>
      </c>
      <c r="E3818" t="s">
        <v>19</v>
      </c>
      <c r="G3818" t="s">
        <v>479</v>
      </c>
      <c r="H3818" t="s">
        <v>3897</v>
      </c>
      <c r="I3818" s="134" t="s">
        <v>5363</v>
      </c>
      <c r="J3818" t="s">
        <v>3627</v>
      </c>
      <c r="K3818" t="s">
        <v>3627</v>
      </c>
      <c r="M3818" t="s">
        <v>895</v>
      </c>
      <c r="N3818" t="s">
        <v>3898</v>
      </c>
      <c r="O3818" t="s">
        <v>240</v>
      </c>
      <c r="P3818">
        <v>1</v>
      </c>
      <c r="Q3818">
        <v>250</v>
      </c>
      <c r="R3818">
        <v>250</v>
      </c>
      <c r="S3818">
        <f>IFERROR(_xlfn.XLOOKUP(tbl_Facturas[[#This Row],[Key_Fact]],tbl_Manifiestos[Key_Manif],tbl_Manifiestos[Pagado a Broker],0),0)</f>
        <v>232.5</v>
      </c>
      <c r="T3818">
        <v>2773125.8599999929</v>
      </c>
    </row>
    <row r="3819" spans="1:20" x14ac:dyDescent="0.25">
      <c r="A3819" t="s">
        <v>5845</v>
      </c>
      <c r="B3819" t="str">
        <f>tbl_Facturas[[#This Row],[Factura]] &amp; "|" &amp; tbl_Facturas[[#This Row],[Proyecto OK]] &amp; "|" &amp; TEXT(tbl_Facturas[[#This Row],[Horas o Viaje]],"0.00") &amp; "|" &amp; TEXT(tbl_Facturas[[#This Row],[Costo unitario]],"0.00")</f>
        <v>2749|Metra 115th|1.00|250.00</v>
      </c>
      <c r="C3819">
        <v>2749</v>
      </c>
      <c r="D3819">
        <v>54</v>
      </c>
      <c r="E3819" t="s">
        <v>19</v>
      </c>
      <c r="G3819" t="s">
        <v>479</v>
      </c>
      <c r="H3819" t="s">
        <v>3899</v>
      </c>
      <c r="I3819" s="134" t="s">
        <v>5363</v>
      </c>
      <c r="J3819" t="s">
        <v>3627</v>
      </c>
      <c r="K3819" t="s">
        <v>3627</v>
      </c>
      <c r="M3819" t="s">
        <v>895</v>
      </c>
      <c r="N3819" t="s">
        <v>3900</v>
      </c>
      <c r="O3819" t="s">
        <v>240</v>
      </c>
      <c r="P3819">
        <v>1</v>
      </c>
      <c r="Q3819">
        <v>250</v>
      </c>
      <c r="R3819">
        <v>250</v>
      </c>
      <c r="S3819">
        <f>IFERROR(_xlfn.XLOOKUP(tbl_Facturas[[#This Row],[Key_Fact]],tbl_Manifiestos[Key_Manif],tbl_Manifiestos[Pagado a Broker],0),0)</f>
        <v>232.5</v>
      </c>
      <c r="T3819">
        <v>2773375.8599999929</v>
      </c>
    </row>
    <row r="3820" spans="1:20" x14ac:dyDescent="0.25">
      <c r="A3820" t="s">
        <v>5845</v>
      </c>
      <c r="B3820" t="str">
        <f>tbl_Facturas[[#This Row],[Factura]] &amp; "|" &amp; tbl_Facturas[[#This Row],[Proyecto OK]] &amp; "|" &amp; TEXT(tbl_Facturas[[#This Row],[Horas o Viaje]],"0.00") &amp; "|" &amp; TEXT(tbl_Facturas[[#This Row],[Costo unitario]],"0.00")</f>
        <v>2749|Metra 115th|1.00|250.00</v>
      </c>
      <c r="C3820">
        <v>2749</v>
      </c>
      <c r="D3820">
        <v>54</v>
      </c>
      <c r="E3820" t="s">
        <v>19</v>
      </c>
      <c r="G3820" t="s">
        <v>479</v>
      </c>
      <c r="H3820" t="s">
        <v>3901</v>
      </c>
      <c r="I3820" s="134" t="s">
        <v>5363</v>
      </c>
      <c r="J3820" t="s">
        <v>3627</v>
      </c>
      <c r="K3820" t="s">
        <v>3627</v>
      </c>
      <c r="M3820" t="s">
        <v>895</v>
      </c>
      <c r="N3820" t="s">
        <v>3902</v>
      </c>
      <c r="O3820" t="s">
        <v>240</v>
      </c>
      <c r="P3820">
        <v>1</v>
      </c>
      <c r="Q3820">
        <v>250</v>
      </c>
      <c r="R3820">
        <v>250</v>
      </c>
      <c r="S3820">
        <f>IFERROR(_xlfn.XLOOKUP(tbl_Facturas[[#This Row],[Key_Fact]],tbl_Manifiestos[Key_Manif],tbl_Manifiestos[Pagado a Broker],0),0)</f>
        <v>232.5</v>
      </c>
      <c r="T3820">
        <v>2773625.8599999929</v>
      </c>
    </row>
    <row r="3821" spans="1:20" x14ac:dyDescent="0.25">
      <c r="A3821" t="s">
        <v>5845</v>
      </c>
      <c r="B3821" t="str">
        <f>tbl_Facturas[[#This Row],[Factura]] &amp; "|" &amp; tbl_Facturas[[#This Row],[Proyecto OK]] &amp; "|" &amp; TEXT(tbl_Facturas[[#This Row],[Horas o Viaje]],"0.00") &amp; "|" &amp; TEXT(tbl_Facturas[[#This Row],[Costo unitario]],"0.00")</f>
        <v>2749|Metra 115th|1.00|250.00</v>
      </c>
      <c r="C3821">
        <v>2749</v>
      </c>
      <c r="D3821">
        <v>54</v>
      </c>
      <c r="E3821" t="s">
        <v>19</v>
      </c>
      <c r="G3821" t="s">
        <v>479</v>
      </c>
      <c r="H3821" t="s">
        <v>3903</v>
      </c>
      <c r="I3821" s="134" t="s">
        <v>5363</v>
      </c>
      <c r="J3821" t="s">
        <v>3627</v>
      </c>
      <c r="K3821" t="s">
        <v>3627</v>
      </c>
      <c r="M3821" t="s">
        <v>895</v>
      </c>
      <c r="N3821" t="s">
        <v>3904</v>
      </c>
      <c r="O3821" t="s">
        <v>240</v>
      </c>
      <c r="P3821">
        <v>1</v>
      </c>
      <c r="Q3821">
        <v>250</v>
      </c>
      <c r="R3821">
        <v>250</v>
      </c>
      <c r="S3821">
        <f>IFERROR(_xlfn.XLOOKUP(tbl_Facturas[[#This Row],[Key_Fact]],tbl_Manifiestos[Key_Manif],tbl_Manifiestos[Pagado a Broker],0),0)</f>
        <v>232.5</v>
      </c>
      <c r="T3821">
        <v>2773875.8599999929</v>
      </c>
    </row>
    <row r="3822" spans="1:20" x14ac:dyDescent="0.25">
      <c r="A3822" t="s">
        <v>5845</v>
      </c>
      <c r="B3822" t="str">
        <f>tbl_Facturas[[#This Row],[Factura]] &amp; "|" &amp; tbl_Facturas[[#This Row],[Proyecto OK]] &amp; "|" &amp; TEXT(tbl_Facturas[[#This Row],[Horas o Viaje]],"0.00") &amp; "|" &amp; TEXT(tbl_Facturas[[#This Row],[Costo unitario]],"0.00")</f>
        <v>2749|Metra 115th|1.00|250.00</v>
      </c>
      <c r="C3822">
        <v>2749</v>
      </c>
      <c r="D3822">
        <v>54</v>
      </c>
      <c r="E3822" t="s">
        <v>19</v>
      </c>
      <c r="G3822" t="s">
        <v>479</v>
      </c>
      <c r="H3822" t="s">
        <v>3905</v>
      </c>
      <c r="I3822" s="134" t="s">
        <v>5363</v>
      </c>
      <c r="J3822" t="s">
        <v>3627</v>
      </c>
      <c r="K3822" t="s">
        <v>3627</v>
      </c>
      <c r="M3822" t="s">
        <v>895</v>
      </c>
      <c r="N3822" t="s">
        <v>3906</v>
      </c>
      <c r="O3822" t="s">
        <v>240</v>
      </c>
      <c r="P3822">
        <v>1</v>
      </c>
      <c r="Q3822">
        <v>250</v>
      </c>
      <c r="R3822">
        <v>250</v>
      </c>
      <c r="S3822">
        <f>IFERROR(_xlfn.XLOOKUP(tbl_Facturas[[#This Row],[Key_Fact]],tbl_Manifiestos[Key_Manif],tbl_Manifiestos[Pagado a Broker],0),0)</f>
        <v>232.5</v>
      </c>
      <c r="T3822">
        <v>2774125.8599999929</v>
      </c>
    </row>
    <row r="3823" spans="1:20" x14ac:dyDescent="0.25">
      <c r="A3823" t="s">
        <v>5845</v>
      </c>
      <c r="B3823" t="str">
        <f>tbl_Facturas[[#This Row],[Factura]] &amp; "|" &amp; tbl_Facturas[[#This Row],[Proyecto OK]] &amp; "|" &amp; TEXT(tbl_Facturas[[#This Row],[Horas o Viaje]],"0.00") &amp; "|" &amp; TEXT(tbl_Facturas[[#This Row],[Costo unitario]],"0.00")</f>
        <v>2749|Metra 115th|1.00|250.00</v>
      </c>
      <c r="C3823">
        <v>2749</v>
      </c>
      <c r="D3823">
        <v>54</v>
      </c>
      <c r="E3823" t="s">
        <v>19</v>
      </c>
      <c r="G3823" t="s">
        <v>479</v>
      </c>
      <c r="H3823" t="s">
        <v>3907</v>
      </c>
      <c r="I3823" s="134" t="s">
        <v>5363</v>
      </c>
      <c r="J3823" t="s">
        <v>3627</v>
      </c>
      <c r="K3823" t="s">
        <v>3627</v>
      </c>
      <c r="M3823" t="s">
        <v>895</v>
      </c>
      <c r="N3823" t="s">
        <v>3908</v>
      </c>
      <c r="O3823" t="s">
        <v>240</v>
      </c>
      <c r="P3823">
        <v>1</v>
      </c>
      <c r="Q3823">
        <v>250</v>
      </c>
      <c r="R3823">
        <v>250</v>
      </c>
      <c r="S3823">
        <f>IFERROR(_xlfn.XLOOKUP(tbl_Facturas[[#This Row],[Key_Fact]],tbl_Manifiestos[Key_Manif],tbl_Manifiestos[Pagado a Broker],0),0)</f>
        <v>232.5</v>
      </c>
      <c r="T3823">
        <v>2774375.8599999929</v>
      </c>
    </row>
    <row r="3824" spans="1:20" x14ac:dyDescent="0.25">
      <c r="A3824" t="s">
        <v>5845</v>
      </c>
      <c r="B3824" t="str">
        <f>tbl_Facturas[[#This Row],[Factura]] &amp; "|" &amp; tbl_Facturas[[#This Row],[Proyecto OK]] &amp; "|" &amp; TEXT(tbl_Facturas[[#This Row],[Horas o Viaje]],"0.00") &amp; "|" &amp; TEXT(tbl_Facturas[[#This Row],[Costo unitario]],"0.00")</f>
        <v>2749|Metra 115th|1.00|250.00</v>
      </c>
      <c r="C3824">
        <v>2749</v>
      </c>
      <c r="D3824">
        <v>515</v>
      </c>
      <c r="E3824" t="s">
        <v>27</v>
      </c>
      <c r="G3824" t="s">
        <v>54</v>
      </c>
      <c r="H3824" t="s">
        <v>3909</v>
      </c>
      <c r="I3824" s="134" t="s">
        <v>5363</v>
      </c>
      <c r="J3824" t="s">
        <v>3627</v>
      </c>
      <c r="K3824" t="s">
        <v>3627</v>
      </c>
      <c r="M3824" t="s">
        <v>895</v>
      </c>
      <c r="N3824" t="s">
        <v>3910</v>
      </c>
      <c r="O3824" t="s">
        <v>240</v>
      </c>
      <c r="P3824">
        <v>1</v>
      </c>
      <c r="Q3824">
        <v>250</v>
      </c>
      <c r="R3824">
        <v>250</v>
      </c>
      <c r="S3824">
        <f>IFERROR(_xlfn.XLOOKUP(tbl_Facturas[[#This Row],[Key_Fact]],tbl_Manifiestos[Key_Manif],tbl_Manifiestos[Pagado a Broker],0),0)</f>
        <v>232.5</v>
      </c>
      <c r="T3824">
        <v>2774625.8599999929</v>
      </c>
    </row>
    <row r="3825" spans="1:20" x14ac:dyDescent="0.25">
      <c r="A3825" t="s">
        <v>5845</v>
      </c>
      <c r="B3825" t="str">
        <f>tbl_Facturas[[#This Row],[Factura]] &amp; "|" &amp; tbl_Facturas[[#This Row],[Proyecto OK]] &amp; "|" &amp; TEXT(tbl_Facturas[[#This Row],[Horas o Viaje]],"0.00") &amp; "|" &amp; TEXT(tbl_Facturas[[#This Row],[Costo unitario]],"0.00")</f>
        <v>2749|Metra 115th|1.00|250.00</v>
      </c>
      <c r="C3825">
        <v>2749</v>
      </c>
      <c r="D3825">
        <v>515</v>
      </c>
      <c r="E3825" t="s">
        <v>27</v>
      </c>
      <c r="G3825" t="s">
        <v>54</v>
      </c>
      <c r="H3825" t="s">
        <v>3911</v>
      </c>
      <c r="I3825" s="134" t="s">
        <v>5363</v>
      </c>
      <c r="J3825" t="s">
        <v>3627</v>
      </c>
      <c r="K3825" t="s">
        <v>3627</v>
      </c>
      <c r="M3825" t="s">
        <v>895</v>
      </c>
      <c r="N3825" t="s">
        <v>3912</v>
      </c>
      <c r="O3825" t="s">
        <v>240</v>
      </c>
      <c r="P3825">
        <v>1</v>
      </c>
      <c r="Q3825">
        <v>250</v>
      </c>
      <c r="R3825">
        <v>250</v>
      </c>
      <c r="S3825">
        <f>IFERROR(_xlfn.XLOOKUP(tbl_Facturas[[#This Row],[Key_Fact]],tbl_Manifiestos[Key_Manif],tbl_Manifiestos[Pagado a Broker],0),0)</f>
        <v>232.5</v>
      </c>
      <c r="T3825">
        <v>2774875.8599999929</v>
      </c>
    </row>
    <row r="3826" spans="1:20" x14ac:dyDescent="0.25">
      <c r="A3826" t="s">
        <v>5845</v>
      </c>
      <c r="B3826" t="str">
        <f>tbl_Facturas[[#This Row],[Factura]] &amp; "|" &amp; tbl_Facturas[[#This Row],[Proyecto OK]] &amp; "|" &amp; TEXT(tbl_Facturas[[#This Row],[Horas o Viaje]],"0.00") &amp; "|" &amp; TEXT(tbl_Facturas[[#This Row],[Costo unitario]],"0.00")</f>
        <v>2749|Metra 115th|1.00|250.00</v>
      </c>
      <c r="C3826">
        <v>2749</v>
      </c>
      <c r="D3826">
        <v>515</v>
      </c>
      <c r="E3826" t="s">
        <v>27</v>
      </c>
      <c r="G3826" t="s">
        <v>54</v>
      </c>
      <c r="H3826" t="s">
        <v>3913</v>
      </c>
      <c r="I3826" s="134" t="s">
        <v>5363</v>
      </c>
      <c r="J3826" t="s">
        <v>3627</v>
      </c>
      <c r="K3826" t="s">
        <v>3627</v>
      </c>
      <c r="M3826" t="s">
        <v>895</v>
      </c>
      <c r="N3826" t="s">
        <v>3914</v>
      </c>
      <c r="O3826" t="s">
        <v>240</v>
      </c>
      <c r="P3826">
        <v>1</v>
      </c>
      <c r="Q3826">
        <v>250</v>
      </c>
      <c r="R3826">
        <v>250</v>
      </c>
      <c r="S3826">
        <f>IFERROR(_xlfn.XLOOKUP(tbl_Facturas[[#This Row],[Key_Fact]],tbl_Manifiestos[Key_Manif],tbl_Manifiestos[Pagado a Broker],0),0)</f>
        <v>232.5</v>
      </c>
      <c r="T3826">
        <v>2775125.8599999929</v>
      </c>
    </row>
    <row r="3827" spans="1:20" x14ac:dyDescent="0.25">
      <c r="A3827" t="s">
        <v>5845</v>
      </c>
      <c r="B3827" t="str">
        <f>tbl_Facturas[[#This Row],[Factura]] &amp; "|" &amp; tbl_Facturas[[#This Row],[Proyecto OK]] &amp; "|" &amp; TEXT(tbl_Facturas[[#This Row],[Horas o Viaje]],"0.00") &amp; "|" &amp; TEXT(tbl_Facturas[[#This Row],[Costo unitario]],"0.00")</f>
        <v>2749|Metra 115th|1.00|250.00</v>
      </c>
      <c r="C3827">
        <v>2749</v>
      </c>
      <c r="D3827">
        <v>515</v>
      </c>
      <c r="E3827" t="s">
        <v>27</v>
      </c>
      <c r="G3827" t="s">
        <v>54</v>
      </c>
      <c r="H3827" t="s">
        <v>3915</v>
      </c>
      <c r="I3827" s="134" t="s">
        <v>5363</v>
      </c>
      <c r="J3827" t="s">
        <v>3627</v>
      </c>
      <c r="K3827" t="s">
        <v>3627</v>
      </c>
      <c r="M3827" t="s">
        <v>895</v>
      </c>
      <c r="N3827" t="s">
        <v>3916</v>
      </c>
      <c r="O3827" t="s">
        <v>240</v>
      </c>
      <c r="P3827">
        <v>1</v>
      </c>
      <c r="Q3827">
        <v>250</v>
      </c>
      <c r="R3827">
        <v>250</v>
      </c>
      <c r="S3827">
        <f>IFERROR(_xlfn.XLOOKUP(tbl_Facturas[[#This Row],[Key_Fact]],tbl_Manifiestos[Key_Manif],tbl_Manifiestos[Pagado a Broker],0),0)</f>
        <v>232.5</v>
      </c>
      <c r="T3827">
        <v>2775375.8599999929</v>
      </c>
    </row>
    <row r="3828" spans="1:20" x14ac:dyDescent="0.25">
      <c r="A3828" t="s">
        <v>5845</v>
      </c>
      <c r="B3828" t="str">
        <f>tbl_Facturas[[#This Row],[Factura]] &amp; "|" &amp; tbl_Facturas[[#This Row],[Proyecto OK]] &amp; "|" &amp; TEXT(tbl_Facturas[[#This Row],[Horas o Viaje]],"0.00") &amp; "|" &amp; TEXT(tbl_Facturas[[#This Row],[Costo unitario]],"0.00")</f>
        <v>2749|Metra 115th|1.00|250.00</v>
      </c>
      <c r="C3828">
        <v>2749</v>
      </c>
      <c r="D3828">
        <v>515</v>
      </c>
      <c r="E3828" t="s">
        <v>27</v>
      </c>
      <c r="G3828" t="s">
        <v>54</v>
      </c>
      <c r="H3828" t="s">
        <v>3917</v>
      </c>
      <c r="I3828" s="134" t="s">
        <v>5363</v>
      </c>
      <c r="J3828" t="s">
        <v>3627</v>
      </c>
      <c r="K3828" t="s">
        <v>3627</v>
      </c>
      <c r="M3828" t="s">
        <v>895</v>
      </c>
      <c r="N3828" t="s">
        <v>3918</v>
      </c>
      <c r="O3828" t="s">
        <v>240</v>
      </c>
      <c r="P3828">
        <v>1</v>
      </c>
      <c r="Q3828">
        <v>250</v>
      </c>
      <c r="R3828">
        <v>250</v>
      </c>
      <c r="S3828">
        <f>IFERROR(_xlfn.XLOOKUP(tbl_Facturas[[#This Row],[Key_Fact]],tbl_Manifiestos[Key_Manif],tbl_Manifiestos[Pagado a Broker],0),0)</f>
        <v>232.5</v>
      </c>
      <c r="T3828">
        <v>2775625.8599999929</v>
      </c>
    </row>
    <row r="3829" spans="1:20" x14ac:dyDescent="0.25">
      <c r="A3829" t="s">
        <v>5845</v>
      </c>
      <c r="B3829" t="str">
        <f>tbl_Facturas[[#This Row],[Factura]] &amp; "|" &amp; tbl_Facturas[[#This Row],[Proyecto OK]] &amp; "|" &amp; TEXT(tbl_Facturas[[#This Row],[Horas o Viaje]],"0.00") &amp; "|" &amp; TEXT(tbl_Facturas[[#This Row],[Costo unitario]],"0.00")</f>
        <v>2749|Metra 115th|1.00|250.00</v>
      </c>
      <c r="C3829">
        <v>2749</v>
      </c>
      <c r="D3829">
        <v>515</v>
      </c>
      <c r="E3829" t="s">
        <v>27</v>
      </c>
      <c r="G3829" t="s">
        <v>54</v>
      </c>
      <c r="H3829" t="s">
        <v>3919</v>
      </c>
      <c r="I3829" s="134" t="s">
        <v>5363</v>
      </c>
      <c r="J3829" t="s">
        <v>3627</v>
      </c>
      <c r="K3829" t="s">
        <v>3627</v>
      </c>
      <c r="M3829" t="s">
        <v>895</v>
      </c>
      <c r="N3829" t="s">
        <v>3920</v>
      </c>
      <c r="O3829" t="s">
        <v>240</v>
      </c>
      <c r="P3829">
        <v>1</v>
      </c>
      <c r="Q3829">
        <v>250</v>
      </c>
      <c r="R3829">
        <v>250</v>
      </c>
      <c r="S3829">
        <f>IFERROR(_xlfn.XLOOKUP(tbl_Facturas[[#This Row],[Key_Fact]],tbl_Manifiestos[Key_Manif],tbl_Manifiestos[Pagado a Broker],0),0)</f>
        <v>232.5</v>
      </c>
      <c r="T3829">
        <v>2775875.8599999929</v>
      </c>
    </row>
    <row r="3830" spans="1:20" x14ac:dyDescent="0.25">
      <c r="A3830" t="s">
        <v>5845</v>
      </c>
      <c r="B3830" t="str">
        <f>tbl_Facturas[[#This Row],[Factura]] &amp; "|" &amp; tbl_Facturas[[#This Row],[Proyecto OK]] &amp; "|" &amp; TEXT(tbl_Facturas[[#This Row],[Horas o Viaje]],"0.00") &amp; "|" &amp; TEXT(tbl_Facturas[[#This Row],[Costo unitario]],"0.00")</f>
        <v>2749|Metra 115th|1.00|250.00</v>
      </c>
      <c r="C3830">
        <v>2749</v>
      </c>
      <c r="D3830">
        <v>356</v>
      </c>
      <c r="E3830" t="s">
        <v>27</v>
      </c>
      <c r="G3830" t="s">
        <v>122</v>
      </c>
      <c r="H3830" t="s">
        <v>3921</v>
      </c>
      <c r="I3830" s="134" t="s">
        <v>5363</v>
      </c>
      <c r="J3830" t="s">
        <v>3627</v>
      </c>
      <c r="K3830" t="s">
        <v>3627</v>
      </c>
      <c r="M3830" t="s">
        <v>895</v>
      </c>
      <c r="N3830" t="s">
        <v>3922</v>
      </c>
      <c r="O3830" t="s">
        <v>240</v>
      </c>
      <c r="P3830">
        <v>1</v>
      </c>
      <c r="Q3830">
        <v>250</v>
      </c>
      <c r="R3830">
        <v>250</v>
      </c>
      <c r="S3830">
        <f>IFERROR(_xlfn.XLOOKUP(tbl_Facturas[[#This Row],[Key_Fact]],tbl_Manifiestos[Key_Manif],tbl_Manifiestos[Pagado a Broker],0),0)</f>
        <v>232.5</v>
      </c>
      <c r="T3830">
        <v>2776125.8599999929</v>
      </c>
    </row>
    <row r="3831" spans="1:20" x14ac:dyDescent="0.25">
      <c r="A3831" t="s">
        <v>5845</v>
      </c>
      <c r="B3831" t="str">
        <f>tbl_Facturas[[#This Row],[Factura]] &amp; "|" &amp; tbl_Facturas[[#This Row],[Proyecto OK]] &amp; "|" &amp; TEXT(tbl_Facturas[[#This Row],[Horas o Viaje]],"0.00") &amp; "|" &amp; TEXT(tbl_Facturas[[#This Row],[Costo unitario]],"0.00")</f>
        <v>2749|Metra 115th|1.00|250.00</v>
      </c>
      <c r="C3831">
        <v>2749</v>
      </c>
      <c r="D3831">
        <v>356</v>
      </c>
      <c r="E3831" t="s">
        <v>27</v>
      </c>
      <c r="G3831" t="s">
        <v>122</v>
      </c>
      <c r="H3831" t="s">
        <v>3923</v>
      </c>
      <c r="I3831" s="134" t="s">
        <v>5363</v>
      </c>
      <c r="J3831" t="s">
        <v>3627</v>
      </c>
      <c r="K3831" t="s">
        <v>3627</v>
      </c>
      <c r="M3831" t="s">
        <v>895</v>
      </c>
      <c r="N3831" t="s">
        <v>3924</v>
      </c>
      <c r="O3831" t="s">
        <v>240</v>
      </c>
      <c r="P3831">
        <v>1</v>
      </c>
      <c r="Q3831">
        <v>250</v>
      </c>
      <c r="R3831">
        <v>250</v>
      </c>
      <c r="S3831">
        <f>IFERROR(_xlfn.XLOOKUP(tbl_Facturas[[#This Row],[Key_Fact]],tbl_Manifiestos[Key_Manif],tbl_Manifiestos[Pagado a Broker],0),0)</f>
        <v>232.5</v>
      </c>
      <c r="T3831">
        <v>2776375.8599999929</v>
      </c>
    </row>
    <row r="3832" spans="1:20" x14ac:dyDescent="0.25">
      <c r="A3832" t="s">
        <v>5845</v>
      </c>
      <c r="B3832" t="str">
        <f>tbl_Facturas[[#This Row],[Factura]] &amp; "|" &amp; tbl_Facturas[[#This Row],[Proyecto OK]] &amp; "|" &amp; TEXT(tbl_Facturas[[#This Row],[Horas o Viaje]],"0.00") &amp; "|" &amp; TEXT(tbl_Facturas[[#This Row],[Costo unitario]],"0.00")</f>
        <v>2749|Metra 115th|1.00|250.00</v>
      </c>
      <c r="C3832">
        <v>2749</v>
      </c>
      <c r="D3832">
        <v>356</v>
      </c>
      <c r="E3832" t="s">
        <v>27</v>
      </c>
      <c r="G3832" t="s">
        <v>122</v>
      </c>
      <c r="H3832" t="s">
        <v>3925</v>
      </c>
      <c r="I3832" s="134" t="s">
        <v>5363</v>
      </c>
      <c r="J3832" t="s">
        <v>3627</v>
      </c>
      <c r="K3832" t="s">
        <v>3627</v>
      </c>
      <c r="M3832" t="s">
        <v>895</v>
      </c>
      <c r="N3832" t="s">
        <v>3926</v>
      </c>
      <c r="O3832" t="s">
        <v>240</v>
      </c>
      <c r="P3832">
        <v>1</v>
      </c>
      <c r="Q3832">
        <v>250</v>
      </c>
      <c r="R3832">
        <v>250</v>
      </c>
      <c r="S3832">
        <f>IFERROR(_xlfn.XLOOKUP(tbl_Facturas[[#This Row],[Key_Fact]],tbl_Manifiestos[Key_Manif],tbl_Manifiestos[Pagado a Broker],0),0)</f>
        <v>232.5</v>
      </c>
      <c r="T3832">
        <v>2776625.8599999929</v>
      </c>
    </row>
    <row r="3833" spans="1:20" x14ac:dyDescent="0.25">
      <c r="A3833" t="s">
        <v>5845</v>
      </c>
      <c r="B3833" t="str">
        <f>tbl_Facturas[[#This Row],[Factura]] &amp; "|" &amp; tbl_Facturas[[#This Row],[Proyecto OK]] &amp; "|" &amp; TEXT(tbl_Facturas[[#This Row],[Horas o Viaje]],"0.00") &amp; "|" &amp; TEXT(tbl_Facturas[[#This Row],[Costo unitario]],"0.00")</f>
        <v>2749|Metra 115th|1.00|250.00</v>
      </c>
      <c r="C3833">
        <v>2749</v>
      </c>
      <c r="D3833">
        <v>356</v>
      </c>
      <c r="E3833" t="s">
        <v>27</v>
      </c>
      <c r="G3833" t="s">
        <v>122</v>
      </c>
      <c r="H3833" t="s">
        <v>3927</v>
      </c>
      <c r="I3833" s="134" t="s">
        <v>5363</v>
      </c>
      <c r="J3833" t="s">
        <v>3627</v>
      </c>
      <c r="K3833" t="s">
        <v>3627</v>
      </c>
      <c r="M3833" t="s">
        <v>895</v>
      </c>
      <c r="N3833" t="s">
        <v>3928</v>
      </c>
      <c r="O3833" t="s">
        <v>240</v>
      </c>
      <c r="P3833">
        <v>1</v>
      </c>
      <c r="Q3833">
        <v>250</v>
      </c>
      <c r="R3833">
        <v>250</v>
      </c>
      <c r="S3833">
        <f>IFERROR(_xlfn.XLOOKUP(tbl_Facturas[[#This Row],[Key_Fact]],tbl_Manifiestos[Key_Manif],tbl_Manifiestos[Pagado a Broker],0),0)</f>
        <v>232.5</v>
      </c>
      <c r="T3833">
        <v>2776875.8599999929</v>
      </c>
    </row>
    <row r="3834" spans="1:20" x14ac:dyDescent="0.25">
      <c r="A3834" t="s">
        <v>5845</v>
      </c>
      <c r="B3834" t="str">
        <f>tbl_Facturas[[#This Row],[Factura]] &amp; "|" &amp; tbl_Facturas[[#This Row],[Proyecto OK]] &amp; "|" &amp; TEXT(tbl_Facturas[[#This Row],[Horas o Viaje]],"0.00") &amp; "|" &amp; TEXT(tbl_Facturas[[#This Row],[Costo unitario]],"0.00")</f>
        <v>2749|Metra 115th|1.00|250.00</v>
      </c>
      <c r="C3834">
        <v>2749</v>
      </c>
      <c r="D3834">
        <v>356</v>
      </c>
      <c r="E3834" t="s">
        <v>27</v>
      </c>
      <c r="G3834" t="s">
        <v>122</v>
      </c>
      <c r="H3834" t="s">
        <v>3929</v>
      </c>
      <c r="I3834" s="134" t="s">
        <v>5363</v>
      </c>
      <c r="J3834" t="s">
        <v>3627</v>
      </c>
      <c r="K3834" t="s">
        <v>3627</v>
      </c>
      <c r="M3834" t="s">
        <v>895</v>
      </c>
      <c r="N3834" t="s">
        <v>3930</v>
      </c>
      <c r="O3834" t="s">
        <v>240</v>
      </c>
      <c r="P3834">
        <v>1</v>
      </c>
      <c r="Q3834">
        <v>250</v>
      </c>
      <c r="R3834">
        <v>250</v>
      </c>
      <c r="S3834">
        <f>IFERROR(_xlfn.XLOOKUP(tbl_Facturas[[#This Row],[Key_Fact]],tbl_Manifiestos[Key_Manif],tbl_Manifiestos[Pagado a Broker],0),0)</f>
        <v>232.5</v>
      </c>
      <c r="T3834">
        <v>2777125.8599999929</v>
      </c>
    </row>
    <row r="3835" spans="1:20" x14ac:dyDescent="0.25">
      <c r="A3835" t="s">
        <v>5845</v>
      </c>
      <c r="B3835" t="str">
        <f>tbl_Facturas[[#This Row],[Factura]] &amp; "|" &amp; tbl_Facturas[[#This Row],[Proyecto OK]] &amp; "|" &amp; TEXT(tbl_Facturas[[#This Row],[Horas o Viaje]],"0.00") &amp; "|" &amp; TEXT(tbl_Facturas[[#This Row],[Costo unitario]],"0.00")</f>
        <v>2749|Metra 115th|1.00|250.00</v>
      </c>
      <c r="C3835">
        <v>2749</v>
      </c>
      <c r="D3835">
        <v>356</v>
      </c>
      <c r="E3835" t="s">
        <v>27</v>
      </c>
      <c r="G3835" t="s">
        <v>122</v>
      </c>
      <c r="H3835" t="s">
        <v>3931</v>
      </c>
      <c r="I3835" s="134" t="s">
        <v>5363</v>
      </c>
      <c r="J3835" t="s">
        <v>3627</v>
      </c>
      <c r="K3835" t="s">
        <v>3627</v>
      </c>
      <c r="M3835" t="s">
        <v>895</v>
      </c>
      <c r="N3835" t="s">
        <v>3932</v>
      </c>
      <c r="O3835" t="s">
        <v>240</v>
      </c>
      <c r="P3835">
        <v>1</v>
      </c>
      <c r="Q3835">
        <v>250</v>
      </c>
      <c r="R3835">
        <v>250</v>
      </c>
      <c r="S3835">
        <f>IFERROR(_xlfn.XLOOKUP(tbl_Facturas[[#This Row],[Key_Fact]],tbl_Manifiestos[Key_Manif],tbl_Manifiestos[Pagado a Broker],0),0)</f>
        <v>232.5</v>
      </c>
      <c r="T3835">
        <v>2777375.8599999929</v>
      </c>
    </row>
    <row r="3836" spans="1:20" x14ac:dyDescent="0.25">
      <c r="A3836" t="s">
        <v>5845</v>
      </c>
      <c r="B3836" t="str">
        <f>tbl_Facturas[[#This Row],[Factura]] &amp; "|" &amp; tbl_Facturas[[#This Row],[Proyecto OK]] &amp; "|" &amp; TEXT(tbl_Facturas[[#This Row],[Horas o Viaje]],"0.00") &amp; "|" &amp; TEXT(tbl_Facturas[[#This Row],[Costo unitario]],"0.00")</f>
        <v>2749|Metra 115th|1.00|250.00</v>
      </c>
      <c r="C3836">
        <v>2749</v>
      </c>
      <c r="D3836">
        <v>308</v>
      </c>
      <c r="E3836" t="s">
        <v>16</v>
      </c>
      <c r="G3836" t="s">
        <v>17</v>
      </c>
      <c r="H3836" t="s">
        <v>3933</v>
      </c>
      <c r="I3836" s="134" t="s">
        <v>5363</v>
      </c>
      <c r="J3836" t="s">
        <v>3627</v>
      </c>
      <c r="K3836" t="s">
        <v>3627</v>
      </c>
      <c r="M3836" t="s">
        <v>895</v>
      </c>
      <c r="N3836" t="s">
        <v>3934</v>
      </c>
      <c r="O3836" t="s">
        <v>240</v>
      </c>
      <c r="P3836">
        <v>1</v>
      </c>
      <c r="Q3836">
        <v>250</v>
      </c>
      <c r="R3836">
        <v>250</v>
      </c>
      <c r="S3836">
        <f>IFERROR(_xlfn.XLOOKUP(tbl_Facturas[[#This Row],[Key_Fact]],tbl_Manifiestos[Key_Manif],tbl_Manifiestos[Pagado a Broker],0),0)</f>
        <v>232.5</v>
      </c>
      <c r="T3836">
        <v>2777625.8599999929</v>
      </c>
    </row>
    <row r="3837" spans="1:20" x14ac:dyDescent="0.25">
      <c r="A3837" t="s">
        <v>5845</v>
      </c>
      <c r="B3837" t="str">
        <f>tbl_Facturas[[#This Row],[Factura]] &amp; "|" &amp; tbl_Facturas[[#This Row],[Proyecto OK]] &amp; "|" &amp; TEXT(tbl_Facturas[[#This Row],[Horas o Viaje]],"0.00") &amp; "|" &amp; TEXT(tbl_Facturas[[#This Row],[Costo unitario]],"0.00")</f>
        <v>2749|Metra 115th|1.00|250.00</v>
      </c>
      <c r="C3837">
        <v>2749</v>
      </c>
      <c r="D3837">
        <v>308</v>
      </c>
      <c r="E3837" t="s">
        <v>16</v>
      </c>
      <c r="G3837" t="s">
        <v>17</v>
      </c>
      <c r="H3837" t="s">
        <v>3935</v>
      </c>
      <c r="I3837" s="134" t="s">
        <v>5363</v>
      </c>
      <c r="J3837" t="s">
        <v>3627</v>
      </c>
      <c r="K3837" t="s">
        <v>3627</v>
      </c>
      <c r="M3837" t="s">
        <v>895</v>
      </c>
      <c r="N3837" t="s">
        <v>3936</v>
      </c>
      <c r="O3837" t="s">
        <v>240</v>
      </c>
      <c r="P3837">
        <v>1</v>
      </c>
      <c r="Q3837">
        <v>250</v>
      </c>
      <c r="R3837">
        <v>250</v>
      </c>
      <c r="S3837">
        <f>IFERROR(_xlfn.XLOOKUP(tbl_Facturas[[#This Row],[Key_Fact]],tbl_Manifiestos[Key_Manif],tbl_Manifiestos[Pagado a Broker],0),0)</f>
        <v>232.5</v>
      </c>
      <c r="T3837">
        <v>2777875.8599999929</v>
      </c>
    </row>
    <row r="3838" spans="1:20" x14ac:dyDescent="0.25">
      <c r="A3838" t="s">
        <v>5845</v>
      </c>
      <c r="B3838" t="str">
        <f>tbl_Facturas[[#This Row],[Factura]] &amp; "|" &amp; tbl_Facturas[[#This Row],[Proyecto OK]] &amp; "|" &amp; TEXT(tbl_Facturas[[#This Row],[Horas o Viaje]],"0.00") &amp; "|" &amp; TEXT(tbl_Facturas[[#This Row],[Costo unitario]],"0.00")</f>
        <v>2749|Metra 115th|1.00|250.00</v>
      </c>
      <c r="C3838">
        <v>2749</v>
      </c>
      <c r="D3838">
        <v>308</v>
      </c>
      <c r="E3838" t="s">
        <v>16</v>
      </c>
      <c r="G3838" t="s">
        <v>17</v>
      </c>
      <c r="H3838" t="s">
        <v>3937</v>
      </c>
      <c r="I3838" s="134" t="s">
        <v>5363</v>
      </c>
      <c r="J3838" t="s">
        <v>3627</v>
      </c>
      <c r="K3838" t="s">
        <v>3627</v>
      </c>
      <c r="M3838" t="s">
        <v>895</v>
      </c>
      <c r="N3838" t="s">
        <v>3938</v>
      </c>
      <c r="O3838" t="s">
        <v>240</v>
      </c>
      <c r="P3838">
        <v>1</v>
      </c>
      <c r="Q3838">
        <v>250</v>
      </c>
      <c r="R3838">
        <v>250</v>
      </c>
      <c r="S3838">
        <f>IFERROR(_xlfn.XLOOKUP(tbl_Facturas[[#This Row],[Key_Fact]],tbl_Manifiestos[Key_Manif],tbl_Manifiestos[Pagado a Broker],0),0)</f>
        <v>232.5</v>
      </c>
      <c r="T3838">
        <v>2778125.8599999929</v>
      </c>
    </row>
    <row r="3839" spans="1:20" x14ac:dyDescent="0.25">
      <c r="A3839" t="s">
        <v>5845</v>
      </c>
      <c r="B3839" t="str">
        <f>tbl_Facturas[[#This Row],[Factura]] &amp; "|" &amp; tbl_Facturas[[#This Row],[Proyecto OK]] &amp; "|" &amp; TEXT(tbl_Facturas[[#This Row],[Horas o Viaje]],"0.00") &amp; "|" &amp; TEXT(tbl_Facturas[[#This Row],[Costo unitario]],"0.00")</f>
        <v>2749|Metra 115th|1.00|250.00</v>
      </c>
      <c r="C3839">
        <v>2749</v>
      </c>
      <c r="D3839">
        <v>308</v>
      </c>
      <c r="E3839" t="s">
        <v>16</v>
      </c>
      <c r="G3839" t="s">
        <v>17</v>
      </c>
      <c r="H3839" t="s">
        <v>3939</v>
      </c>
      <c r="I3839" s="134" t="s">
        <v>5363</v>
      </c>
      <c r="J3839" t="s">
        <v>3627</v>
      </c>
      <c r="K3839" t="s">
        <v>3627</v>
      </c>
      <c r="M3839" t="s">
        <v>895</v>
      </c>
      <c r="N3839" t="s">
        <v>3940</v>
      </c>
      <c r="O3839" t="s">
        <v>240</v>
      </c>
      <c r="P3839">
        <v>1</v>
      </c>
      <c r="Q3839">
        <v>250</v>
      </c>
      <c r="R3839">
        <v>250</v>
      </c>
      <c r="S3839">
        <f>IFERROR(_xlfn.XLOOKUP(tbl_Facturas[[#This Row],[Key_Fact]],tbl_Manifiestos[Key_Manif],tbl_Manifiestos[Pagado a Broker],0),0)</f>
        <v>232.5</v>
      </c>
      <c r="T3839">
        <v>2778375.8599999929</v>
      </c>
    </row>
    <row r="3840" spans="1:20" x14ac:dyDescent="0.25">
      <c r="A3840" t="s">
        <v>5845</v>
      </c>
      <c r="B3840" t="str">
        <f>tbl_Facturas[[#This Row],[Factura]] &amp; "|" &amp; tbl_Facturas[[#This Row],[Proyecto OK]] &amp; "|" &amp; TEXT(tbl_Facturas[[#This Row],[Horas o Viaje]],"0.00") &amp; "|" &amp; TEXT(tbl_Facturas[[#This Row],[Costo unitario]],"0.00")</f>
        <v>2749|Metra 115th|1.00|250.00</v>
      </c>
      <c r="C3840">
        <v>2749</v>
      </c>
      <c r="D3840">
        <v>308</v>
      </c>
      <c r="E3840" t="s">
        <v>16</v>
      </c>
      <c r="G3840" t="s">
        <v>17</v>
      </c>
      <c r="H3840" t="s">
        <v>3941</v>
      </c>
      <c r="I3840" s="134" t="s">
        <v>5363</v>
      </c>
      <c r="J3840" t="s">
        <v>3627</v>
      </c>
      <c r="K3840" t="s">
        <v>3627</v>
      </c>
      <c r="M3840" t="s">
        <v>895</v>
      </c>
      <c r="N3840" t="s">
        <v>3942</v>
      </c>
      <c r="O3840" t="s">
        <v>240</v>
      </c>
      <c r="P3840">
        <v>1</v>
      </c>
      <c r="Q3840">
        <v>250</v>
      </c>
      <c r="R3840">
        <v>250</v>
      </c>
      <c r="S3840">
        <f>IFERROR(_xlfn.XLOOKUP(tbl_Facturas[[#This Row],[Key_Fact]],tbl_Manifiestos[Key_Manif],tbl_Manifiestos[Pagado a Broker],0),0)</f>
        <v>232.5</v>
      </c>
      <c r="T3840">
        <v>2778625.8599999929</v>
      </c>
    </row>
    <row r="3841" spans="1:20" x14ac:dyDescent="0.25">
      <c r="A3841" t="s">
        <v>5845</v>
      </c>
      <c r="B3841" t="str">
        <f>tbl_Facturas[[#This Row],[Factura]] &amp; "|" &amp; tbl_Facturas[[#This Row],[Proyecto OK]] &amp; "|" &amp; TEXT(tbl_Facturas[[#This Row],[Horas o Viaje]],"0.00") &amp; "|" &amp; TEXT(tbl_Facturas[[#This Row],[Costo unitario]],"0.00")</f>
        <v>2749|Metra 115th|1.00|250.00</v>
      </c>
      <c r="C3841">
        <v>2749</v>
      </c>
      <c r="D3841">
        <v>308</v>
      </c>
      <c r="E3841" t="s">
        <v>16</v>
      </c>
      <c r="G3841" t="s">
        <v>17</v>
      </c>
      <c r="H3841" t="s">
        <v>3943</v>
      </c>
      <c r="I3841" s="134" t="s">
        <v>5363</v>
      </c>
      <c r="J3841" t="s">
        <v>3627</v>
      </c>
      <c r="K3841" t="s">
        <v>3627</v>
      </c>
      <c r="M3841" t="s">
        <v>895</v>
      </c>
      <c r="N3841" t="s">
        <v>3944</v>
      </c>
      <c r="O3841" t="s">
        <v>240</v>
      </c>
      <c r="P3841">
        <v>1</v>
      </c>
      <c r="Q3841">
        <v>250</v>
      </c>
      <c r="R3841">
        <v>250</v>
      </c>
      <c r="S3841">
        <f>IFERROR(_xlfn.XLOOKUP(tbl_Facturas[[#This Row],[Key_Fact]],tbl_Manifiestos[Key_Manif],tbl_Manifiestos[Pagado a Broker],0),0)</f>
        <v>232.5</v>
      </c>
      <c r="T3841">
        <v>2778875.8599999929</v>
      </c>
    </row>
    <row r="3842" spans="1:20" x14ac:dyDescent="0.25">
      <c r="A3842" t="s">
        <v>5845</v>
      </c>
      <c r="B3842" t="str">
        <f>tbl_Facturas[[#This Row],[Factura]] &amp; "|" &amp; tbl_Facturas[[#This Row],[Proyecto OK]] &amp; "|" &amp; TEXT(tbl_Facturas[[#This Row],[Horas o Viaje]],"0.00") &amp; "|" &amp; TEXT(tbl_Facturas[[#This Row],[Costo unitario]],"0.00")</f>
        <v>2749|Metra 115th|1.00|250.00</v>
      </c>
      <c r="C3842">
        <v>2749</v>
      </c>
      <c r="D3842">
        <v>201</v>
      </c>
      <c r="E3842" t="s">
        <v>1264</v>
      </c>
      <c r="G3842" t="s">
        <v>1400</v>
      </c>
      <c r="H3842" t="s">
        <v>3945</v>
      </c>
      <c r="I3842" s="134" t="s">
        <v>5363</v>
      </c>
      <c r="J3842" t="s">
        <v>3627</v>
      </c>
      <c r="K3842" t="s">
        <v>3627</v>
      </c>
      <c r="M3842" t="s">
        <v>895</v>
      </c>
      <c r="N3842" t="s">
        <v>3946</v>
      </c>
      <c r="O3842" t="s">
        <v>240</v>
      </c>
      <c r="P3842">
        <v>1</v>
      </c>
      <c r="Q3842">
        <v>250</v>
      </c>
      <c r="R3842">
        <v>250</v>
      </c>
      <c r="S3842">
        <f>IFERROR(_xlfn.XLOOKUP(tbl_Facturas[[#This Row],[Key_Fact]],tbl_Manifiestos[Key_Manif],tbl_Manifiestos[Pagado a Broker],0),0)</f>
        <v>232.5</v>
      </c>
      <c r="T3842">
        <v>2779125.8599999929</v>
      </c>
    </row>
    <row r="3843" spans="1:20" x14ac:dyDescent="0.25">
      <c r="A3843" t="s">
        <v>5845</v>
      </c>
      <c r="B3843" t="str">
        <f>tbl_Facturas[[#This Row],[Factura]] &amp; "|" &amp; tbl_Facturas[[#This Row],[Proyecto OK]] &amp; "|" &amp; TEXT(tbl_Facturas[[#This Row],[Horas o Viaje]],"0.00") &amp; "|" &amp; TEXT(tbl_Facturas[[#This Row],[Costo unitario]],"0.00")</f>
        <v>2749|Metra 115th|1.00|250.00</v>
      </c>
      <c r="C3843">
        <v>2749</v>
      </c>
      <c r="D3843">
        <v>201</v>
      </c>
      <c r="E3843" t="s">
        <v>1264</v>
      </c>
      <c r="G3843" t="s">
        <v>1400</v>
      </c>
      <c r="H3843" t="s">
        <v>3947</v>
      </c>
      <c r="I3843" s="134" t="s">
        <v>5363</v>
      </c>
      <c r="J3843" t="s">
        <v>3627</v>
      </c>
      <c r="K3843" t="s">
        <v>3627</v>
      </c>
      <c r="M3843" t="s">
        <v>895</v>
      </c>
      <c r="N3843" t="s">
        <v>3948</v>
      </c>
      <c r="O3843" t="s">
        <v>240</v>
      </c>
      <c r="P3843">
        <v>1</v>
      </c>
      <c r="Q3843">
        <v>250</v>
      </c>
      <c r="R3843">
        <v>250</v>
      </c>
      <c r="S3843">
        <f>IFERROR(_xlfn.XLOOKUP(tbl_Facturas[[#This Row],[Key_Fact]],tbl_Manifiestos[Key_Manif],tbl_Manifiestos[Pagado a Broker],0),0)</f>
        <v>232.5</v>
      </c>
      <c r="T3843">
        <v>2779375.8599999929</v>
      </c>
    </row>
    <row r="3844" spans="1:20" x14ac:dyDescent="0.25">
      <c r="A3844" t="s">
        <v>5845</v>
      </c>
      <c r="B3844" t="str">
        <f>tbl_Facturas[[#This Row],[Factura]] &amp; "|" &amp; tbl_Facturas[[#This Row],[Proyecto OK]] &amp; "|" &amp; TEXT(tbl_Facturas[[#This Row],[Horas o Viaje]],"0.00") &amp; "|" &amp; TEXT(tbl_Facturas[[#This Row],[Costo unitario]],"0.00")</f>
        <v>2749|Metra 115th|1.00|250.00</v>
      </c>
      <c r="C3844">
        <v>2749</v>
      </c>
      <c r="D3844">
        <v>201</v>
      </c>
      <c r="E3844" t="s">
        <v>1264</v>
      </c>
      <c r="G3844" t="s">
        <v>1400</v>
      </c>
      <c r="H3844" t="s">
        <v>3949</v>
      </c>
      <c r="I3844" s="134" t="s">
        <v>5363</v>
      </c>
      <c r="J3844" t="s">
        <v>3627</v>
      </c>
      <c r="K3844" t="s">
        <v>3627</v>
      </c>
      <c r="M3844" t="s">
        <v>895</v>
      </c>
      <c r="N3844" t="s">
        <v>3950</v>
      </c>
      <c r="O3844" t="s">
        <v>240</v>
      </c>
      <c r="P3844">
        <v>1</v>
      </c>
      <c r="Q3844">
        <v>250</v>
      </c>
      <c r="R3844">
        <v>250</v>
      </c>
      <c r="S3844">
        <f>IFERROR(_xlfn.XLOOKUP(tbl_Facturas[[#This Row],[Key_Fact]],tbl_Manifiestos[Key_Manif],tbl_Manifiestos[Pagado a Broker],0),0)</f>
        <v>232.5</v>
      </c>
      <c r="T3844">
        <v>2779625.8599999929</v>
      </c>
    </row>
    <row r="3845" spans="1:20" x14ac:dyDescent="0.25">
      <c r="A3845" t="s">
        <v>5845</v>
      </c>
      <c r="B3845" t="str">
        <f>tbl_Facturas[[#This Row],[Factura]] &amp; "|" &amp; tbl_Facturas[[#This Row],[Proyecto OK]] &amp; "|" &amp; TEXT(tbl_Facturas[[#This Row],[Horas o Viaje]],"0.00") &amp; "|" &amp; TEXT(tbl_Facturas[[#This Row],[Costo unitario]],"0.00")</f>
        <v>2749|Metra 115th|1.00|250.00</v>
      </c>
      <c r="C3845">
        <v>2749</v>
      </c>
      <c r="D3845">
        <v>201</v>
      </c>
      <c r="E3845" t="s">
        <v>1264</v>
      </c>
      <c r="G3845" t="s">
        <v>1400</v>
      </c>
      <c r="H3845" t="s">
        <v>3951</v>
      </c>
      <c r="I3845" s="134" t="s">
        <v>5363</v>
      </c>
      <c r="J3845" t="s">
        <v>3627</v>
      </c>
      <c r="K3845" t="s">
        <v>3627</v>
      </c>
      <c r="M3845" t="s">
        <v>895</v>
      </c>
      <c r="N3845" t="s">
        <v>3952</v>
      </c>
      <c r="O3845" t="s">
        <v>240</v>
      </c>
      <c r="P3845">
        <v>1</v>
      </c>
      <c r="Q3845">
        <v>250</v>
      </c>
      <c r="R3845">
        <v>250</v>
      </c>
      <c r="S3845">
        <f>IFERROR(_xlfn.XLOOKUP(tbl_Facturas[[#This Row],[Key_Fact]],tbl_Manifiestos[Key_Manif],tbl_Manifiestos[Pagado a Broker],0),0)</f>
        <v>232.5</v>
      </c>
      <c r="T3845">
        <v>2779875.8599999929</v>
      </c>
    </row>
    <row r="3846" spans="1:20" x14ac:dyDescent="0.25">
      <c r="A3846" t="s">
        <v>5845</v>
      </c>
      <c r="B3846" t="str">
        <f>tbl_Facturas[[#This Row],[Factura]] &amp; "|" &amp; tbl_Facturas[[#This Row],[Proyecto OK]] &amp; "|" &amp; TEXT(tbl_Facturas[[#This Row],[Horas o Viaje]],"0.00") &amp; "|" &amp; TEXT(tbl_Facturas[[#This Row],[Costo unitario]],"0.00")</f>
        <v>2749|Metra 115th|1.00|250.00</v>
      </c>
      <c r="C3846">
        <v>2749</v>
      </c>
      <c r="D3846">
        <v>201</v>
      </c>
      <c r="E3846" t="s">
        <v>1264</v>
      </c>
      <c r="G3846" t="s">
        <v>1400</v>
      </c>
      <c r="H3846" t="s">
        <v>3953</v>
      </c>
      <c r="I3846" s="134" t="s">
        <v>5363</v>
      </c>
      <c r="J3846" t="s">
        <v>3627</v>
      </c>
      <c r="K3846" t="s">
        <v>3627</v>
      </c>
      <c r="M3846" t="s">
        <v>895</v>
      </c>
      <c r="N3846" t="s">
        <v>3954</v>
      </c>
      <c r="O3846" t="s">
        <v>240</v>
      </c>
      <c r="P3846">
        <v>1</v>
      </c>
      <c r="Q3846">
        <v>250</v>
      </c>
      <c r="R3846">
        <v>250</v>
      </c>
      <c r="S3846">
        <f>IFERROR(_xlfn.XLOOKUP(tbl_Facturas[[#This Row],[Key_Fact]],tbl_Manifiestos[Key_Manif],tbl_Manifiestos[Pagado a Broker],0),0)</f>
        <v>232.5</v>
      </c>
      <c r="T3846">
        <v>2780125.8599999929</v>
      </c>
    </row>
    <row r="3847" spans="1:20" x14ac:dyDescent="0.25">
      <c r="A3847" t="s">
        <v>5845</v>
      </c>
      <c r="B3847" t="str">
        <f>tbl_Facturas[[#This Row],[Factura]] &amp; "|" &amp; tbl_Facturas[[#This Row],[Proyecto OK]] &amp; "|" &amp; TEXT(tbl_Facturas[[#This Row],[Horas o Viaje]],"0.00") &amp; "|" &amp; TEXT(tbl_Facturas[[#This Row],[Costo unitario]],"0.00")</f>
        <v>2749|Metra 115th|1.00|250.00</v>
      </c>
      <c r="C3847">
        <v>2749</v>
      </c>
      <c r="D3847">
        <v>103</v>
      </c>
      <c r="E3847" t="s">
        <v>27</v>
      </c>
      <c r="G3847" t="s">
        <v>284</v>
      </c>
      <c r="H3847" t="s">
        <v>3955</v>
      </c>
      <c r="I3847" s="134" t="s">
        <v>5363</v>
      </c>
      <c r="J3847" t="s">
        <v>3627</v>
      </c>
      <c r="K3847" t="s">
        <v>3627</v>
      </c>
      <c r="M3847" t="s">
        <v>895</v>
      </c>
      <c r="N3847" t="s">
        <v>3956</v>
      </c>
      <c r="O3847" t="s">
        <v>240</v>
      </c>
      <c r="P3847">
        <v>1</v>
      </c>
      <c r="Q3847">
        <v>250</v>
      </c>
      <c r="R3847">
        <v>250</v>
      </c>
      <c r="S3847">
        <f>IFERROR(_xlfn.XLOOKUP(tbl_Facturas[[#This Row],[Key_Fact]],tbl_Manifiestos[Key_Manif],tbl_Manifiestos[Pagado a Broker],0),0)</f>
        <v>232.5</v>
      </c>
      <c r="T3847">
        <v>2780375.8599999929</v>
      </c>
    </row>
    <row r="3848" spans="1:20" x14ac:dyDescent="0.25">
      <c r="A3848" t="s">
        <v>5845</v>
      </c>
      <c r="B3848" t="str">
        <f>tbl_Facturas[[#This Row],[Factura]] &amp; "|" &amp; tbl_Facturas[[#This Row],[Proyecto OK]] &amp; "|" &amp; TEXT(tbl_Facturas[[#This Row],[Horas o Viaje]],"0.00") &amp; "|" &amp; TEXT(tbl_Facturas[[#This Row],[Costo unitario]],"0.00")</f>
        <v>2749|Metra 115th|1.00|250.00</v>
      </c>
      <c r="C3848">
        <v>2749</v>
      </c>
      <c r="D3848">
        <v>103</v>
      </c>
      <c r="E3848" t="s">
        <v>27</v>
      </c>
      <c r="G3848" t="s">
        <v>284</v>
      </c>
      <c r="H3848" t="s">
        <v>3957</v>
      </c>
      <c r="I3848" s="134" t="s">
        <v>5363</v>
      </c>
      <c r="J3848" t="s">
        <v>3627</v>
      </c>
      <c r="K3848" t="s">
        <v>3627</v>
      </c>
      <c r="M3848" t="s">
        <v>895</v>
      </c>
      <c r="N3848" t="s">
        <v>3958</v>
      </c>
      <c r="O3848" t="s">
        <v>240</v>
      </c>
      <c r="P3848">
        <v>1</v>
      </c>
      <c r="Q3848">
        <v>250</v>
      </c>
      <c r="R3848">
        <v>250</v>
      </c>
      <c r="S3848">
        <f>IFERROR(_xlfn.XLOOKUP(tbl_Facturas[[#This Row],[Key_Fact]],tbl_Manifiestos[Key_Manif],tbl_Manifiestos[Pagado a Broker],0),0)</f>
        <v>232.5</v>
      </c>
      <c r="T3848">
        <v>2780625.8599999929</v>
      </c>
    </row>
    <row r="3849" spans="1:20" x14ac:dyDescent="0.25">
      <c r="A3849" t="s">
        <v>5845</v>
      </c>
      <c r="B3849" t="str">
        <f>tbl_Facturas[[#This Row],[Factura]] &amp; "|" &amp; tbl_Facturas[[#This Row],[Proyecto OK]] &amp; "|" &amp; TEXT(tbl_Facturas[[#This Row],[Horas o Viaje]],"0.00") &amp; "|" &amp; TEXT(tbl_Facturas[[#This Row],[Costo unitario]],"0.00")</f>
        <v>2749|Metra 115th|1.00|250.00</v>
      </c>
      <c r="C3849">
        <v>2749</v>
      </c>
      <c r="D3849">
        <v>103</v>
      </c>
      <c r="E3849" t="s">
        <v>27</v>
      </c>
      <c r="G3849" t="s">
        <v>284</v>
      </c>
      <c r="H3849" t="s">
        <v>3959</v>
      </c>
      <c r="I3849" s="134" t="s">
        <v>5363</v>
      </c>
      <c r="J3849" t="s">
        <v>3627</v>
      </c>
      <c r="K3849" t="s">
        <v>3627</v>
      </c>
      <c r="M3849" t="s">
        <v>895</v>
      </c>
      <c r="N3849" t="s">
        <v>3960</v>
      </c>
      <c r="O3849" t="s">
        <v>240</v>
      </c>
      <c r="P3849">
        <v>1</v>
      </c>
      <c r="Q3849">
        <v>250</v>
      </c>
      <c r="R3849">
        <v>250</v>
      </c>
      <c r="S3849">
        <f>IFERROR(_xlfn.XLOOKUP(tbl_Facturas[[#This Row],[Key_Fact]],tbl_Manifiestos[Key_Manif],tbl_Manifiestos[Pagado a Broker],0),0)</f>
        <v>232.5</v>
      </c>
      <c r="T3849">
        <v>2780875.8599999929</v>
      </c>
    </row>
    <row r="3850" spans="1:20" x14ac:dyDescent="0.25">
      <c r="A3850" t="s">
        <v>5845</v>
      </c>
      <c r="B3850" t="str">
        <f>tbl_Facturas[[#This Row],[Factura]] &amp; "|" &amp; tbl_Facturas[[#This Row],[Proyecto OK]] &amp; "|" &amp; TEXT(tbl_Facturas[[#This Row],[Horas o Viaje]],"0.00") &amp; "|" &amp; TEXT(tbl_Facturas[[#This Row],[Costo unitario]],"0.00")</f>
        <v>2749|Metra 115th|1.00|250.00</v>
      </c>
      <c r="C3850">
        <v>2749</v>
      </c>
      <c r="D3850">
        <v>103</v>
      </c>
      <c r="E3850" t="s">
        <v>27</v>
      </c>
      <c r="G3850" t="s">
        <v>284</v>
      </c>
      <c r="H3850" t="s">
        <v>3961</v>
      </c>
      <c r="I3850" s="134" t="s">
        <v>5363</v>
      </c>
      <c r="J3850" t="s">
        <v>3627</v>
      </c>
      <c r="K3850" t="s">
        <v>3627</v>
      </c>
      <c r="M3850" t="s">
        <v>895</v>
      </c>
      <c r="N3850" t="s">
        <v>3962</v>
      </c>
      <c r="O3850" t="s">
        <v>240</v>
      </c>
      <c r="P3850">
        <v>1</v>
      </c>
      <c r="Q3850">
        <v>250</v>
      </c>
      <c r="R3850">
        <v>250</v>
      </c>
      <c r="S3850">
        <f>IFERROR(_xlfn.XLOOKUP(tbl_Facturas[[#This Row],[Key_Fact]],tbl_Manifiestos[Key_Manif],tbl_Manifiestos[Pagado a Broker],0),0)</f>
        <v>232.5</v>
      </c>
      <c r="T3850">
        <v>2781125.8599999929</v>
      </c>
    </row>
    <row r="3851" spans="1:20" x14ac:dyDescent="0.25">
      <c r="A3851" t="s">
        <v>5845</v>
      </c>
      <c r="B3851" t="str">
        <f>tbl_Facturas[[#This Row],[Factura]] &amp; "|" &amp; tbl_Facturas[[#This Row],[Proyecto OK]] &amp; "|" &amp; TEXT(tbl_Facturas[[#This Row],[Horas o Viaje]],"0.00") &amp; "|" &amp; TEXT(tbl_Facturas[[#This Row],[Costo unitario]],"0.00")</f>
        <v>2749|Metra 115th|1.00|250.00</v>
      </c>
      <c r="C3851">
        <v>2749</v>
      </c>
      <c r="D3851">
        <v>103</v>
      </c>
      <c r="E3851" t="s">
        <v>27</v>
      </c>
      <c r="G3851" t="s">
        <v>284</v>
      </c>
      <c r="H3851" t="s">
        <v>3963</v>
      </c>
      <c r="I3851" s="134" t="s">
        <v>5363</v>
      </c>
      <c r="J3851" t="s">
        <v>3627</v>
      </c>
      <c r="K3851" t="s">
        <v>3627</v>
      </c>
      <c r="M3851" t="s">
        <v>895</v>
      </c>
      <c r="N3851" t="s">
        <v>3964</v>
      </c>
      <c r="O3851" t="s">
        <v>240</v>
      </c>
      <c r="P3851">
        <v>1</v>
      </c>
      <c r="Q3851">
        <v>250</v>
      </c>
      <c r="R3851">
        <v>250</v>
      </c>
      <c r="S3851">
        <f>IFERROR(_xlfn.XLOOKUP(tbl_Facturas[[#This Row],[Key_Fact]],tbl_Manifiestos[Key_Manif],tbl_Manifiestos[Pagado a Broker],0),0)</f>
        <v>232.5</v>
      </c>
      <c r="T3851">
        <v>2781375.8599999929</v>
      </c>
    </row>
    <row r="3852" spans="1:20" x14ac:dyDescent="0.25">
      <c r="A3852" t="s">
        <v>5845</v>
      </c>
      <c r="B3852" t="str">
        <f>tbl_Facturas[[#This Row],[Factura]] &amp; "|" &amp; tbl_Facturas[[#This Row],[Proyecto OK]] &amp; "|" &amp; TEXT(tbl_Facturas[[#This Row],[Horas o Viaje]],"0.00") &amp; "|" &amp; TEXT(tbl_Facturas[[#This Row],[Costo unitario]],"0.00")</f>
        <v>2749|Metra 115th|1.00|250.00</v>
      </c>
      <c r="C3852">
        <v>2749</v>
      </c>
      <c r="D3852">
        <v>103</v>
      </c>
      <c r="E3852" t="s">
        <v>27</v>
      </c>
      <c r="G3852" t="s">
        <v>284</v>
      </c>
      <c r="H3852" t="s">
        <v>3965</v>
      </c>
      <c r="I3852" s="134" t="s">
        <v>5363</v>
      </c>
      <c r="J3852" t="s">
        <v>3627</v>
      </c>
      <c r="K3852" t="s">
        <v>3627</v>
      </c>
      <c r="M3852" t="s">
        <v>895</v>
      </c>
      <c r="N3852" t="s">
        <v>3966</v>
      </c>
      <c r="O3852" t="s">
        <v>240</v>
      </c>
      <c r="P3852">
        <v>1</v>
      </c>
      <c r="Q3852">
        <v>250</v>
      </c>
      <c r="R3852">
        <v>250</v>
      </c>
      <c r="S3852">
        <f>IFERROR(_xlfn.XLOOKUP(tbl_Facturas[[#This Row],[Key_Fact]],tbl_Manifiestos[Key_Manif],tbl_Manifiestos[Pagado a Broker],0),0)</f>
        <v>232.5</v>
      </c>
      <c r="T3852">
        <v>2781625.8599999929</v>
      </c>
    </row>
    <row r="3853" spans="1:20" x14ac:dyDescent="0.25">
      <c r="A3853" t="s">
        <v>5845</v>
      </c>
      <c r="B3853" t="str">
        <f>tbl_Facturas[[#This Row],[Factura]] &amp; "|" &amp; tbl_Facturas[[#This Row],[Proyecto OK]] &amp; "|" &amp; TEXT(tbl_Facturas[[#This Row],[Horas o Viaje]],"0.00") &amp; "|" &amp; TEXT(tbl_Facturas[[#This Row],[Costo unitario]],"0.00")</f>
        <v>2749|Metra 115th|1.00|250.00</v>
      </c>
      <c r="C3853">
        <v>2749</v>
      </c>
      <c r="D3853">
        <v>7</v>
      </c>
      <c r="E3853" t="s">
        <v>1264</v>
      </c>
      <c r="G3853" t="s">
        <v>2614</v>
      </c>
      <c r="H3853" t="s">
        <v>3967</v>
      </c>
      <c r="I3853" s="134" t="s">
        <v>5363</v>
      </c>
      <c r="J3853" t="s">
        <v>3627</v>
      </c>
      <c r="K3853" t="s">
        <v>3627</v>
      </c>
      <c r="M3853" t="s">
        <v>895</v>
      </c>
      <c r="N3853" t="s">
        <v>3968</v>
      </c>
      <c r="O3853" t="s">
        <v>240</v>
      </c>
      <c r="P3853">
        <v>1</v>
      </c>
      <c r="Q3853">
        <v>250</v>
      </c>
      <c r="R3853">
        <v>250</v>
      </c>
      <c r="S3853">
        <f>IFERROR(_xlfn.XLOOKUP(tbl_Facturas[[#This Row],[Key_Fact]],tbl_Manifiestos[Key_Manif],tbl_Manifiestos[Pagado a Broker],0),0)</f>
        <v>232.5</v>
      </c>
      <c r="T3853">
        <v>2781875.8599999929</v>
      </c>
    </row>
    <row r="3854" spans="1:20" x14ac:dyDescent="0.25">
      <c r="A3854" t="s">
        <v>5845</v>
      </c>
      <c r="B3854" t="str">
        <f>tbl_Facturas[[#This Row],[Factura]] &amp; "|" &amp; tbl_Facturas[[#This Row],[Proyecto OK]] &amp; "|" &amp; TEXT(tbl_Facturas[[#This Row],[Horas o Viaje]],"0.00") &amp; "|" &amp; TEXT(tbl_Facturas[[#This Row],[Costo unitario]],"0.00")</f>
        <v>2749|Metra 115th|1.00|250.00</v>
      </c>
      <c r="C3854">
        <v>2749</v>
      </c>
      <c r="D3854">
        <v>7</v>
      </c>
      <c r="E3854" t="s">
        <v>1264</v>
      </c>
      <c r="G3854" t="s">
        <v>2614</v>
      </c>
      <c r="H3854" t="s">
        <v>3969</v>
      </c>
      <c r="I3854" s="134" t="s">
        <v>5363</v>
      </c>
      <c r="J3854" t="s">
        <v>3627</v>
      </c>
      <c r="K3854" t="s">
        <v>3627</v>
      </c>
      <c r="M3854" t="s">
        <v>895</v>
      </c>
      <c r="N3854" t="s">
        <v>3970</v>
      </c>
      <c r="O3854" t="s">
        <v>240</v>
      </c>
      <c r="P3854">
        <v>1</v>
      </c>
      <c r="Q3854">
        <v>250</v>
      </c>
      <c r="R3854">
        <v>250</v>
      </c>
      <c r="S3854">
        <f>IFERROR(_xlfn.XLOOKUP(tbl_Facturas[[#This Row],[Key_Fact]],tbl_Manifiestos[Key_Manif],tbl_Manifiestos[Pagado a Broker],0),0)</f>
        <v>232.5</v>
      </c>
      <c r="T3854">
        <v>2782125.8599999929</v>
      </c>
    </row>
    <row r="3855" spans="1:20" x14ac:dyDescent="0.25">
      <c r="A3855" t="s">
        <v>5845</v>
      </c>
      <c r="B3855" t="str">
        <f>tbl_Facturas[[#This Row],[Factura]] &amp; "|" &amp; tbl_Facturas[[#This Row],[Proyecto OK]] &amp; "|" &amp; TEXT(tbl_Facturas[[#This Row],[Horas o Viaje]],"0.00") &amp; "|" &amp; TEXT(tbl_Facturas[[#This Row],[Costo unitario]],"0.00")</f>
        <v>2749|Metra 115th|1.00|250.00</v>
      </c>
      <c r="C3855">
        <v>2749</v>
      </c>
      <c r="D3855">
        <v>7</v>
      </c>
      <c r="E3855" t="s">
        <v>1264</v>
      </c>
      <c r="G3855" t="s">
        <v>2614</v>
      </c>
      <c r="H3855" t="s">
        <v>3971</v>
      </c>
      <c r="I3855" s="134" t="s">
        <v>5363</v>
      </c>
      <c r="J3855" t="s">
        <v>3627</v>
      </c>
      <c r="K3855" t="s">
        <v>3627</v>
      </c>
      <c r="M3855" t="s">
        <v>895</v>
      </c>
      <c r="N3855" t="s">
        <v>3972</v>
      </c>
      <c r="O3855" t="s">
        <v>240</v>
      </c>
      <c r="P3855">
        <v>1</v>
      </c>
      <c r="Q3855">
        <v>250</v>
      </c>
      <c r="R3855">
        <v>250</v>
      </c>
      <c r="S3855">
        <f>IFERROR(_xlfn.XLOOKUP(tbl_Facturas[[#This Row],[Key_Fact]],tbl_Manifiestos[Key_Manif],tbl_Manifiestos[Pagado a Broker],0),0)</f>
        <v>232.5</v>
      </c>
      <c r="T3855">
        <v>2782375.8599999929</v>
      </c>
    </row>
    <row r="3856" spans="1:20" x14ac:dyDescent="0.25">
      <c r="A3856" t="s">
        <v>5845</v>
      </c>
      <c r="B3856" t="str">
        <f>tbl_Facturas[[#This Row],[Factura]] &amp; "|" &amp; tbl_Facturas[[#This Row],[Proyecto OK]] &amp; "|" &amp; TEXT(tbl_Facturas[[#This Row],[Horas o Viaje]],"0.00") &amp; "|" &amp; TEXT(tbl_Facturas[[#This Row],[Costo unitario]],"0.00")</f>
        <v>2749|Metra 115th|1.00|250.00</v>
      </c>
      <c r="C3856">
        <v>2749</v>
      </c>
      <c r="D3856">
        <v>7</v>
      </c>
      <c r="E3856" t="s">
        <v>1264</v>
      </c>
      <c r="G3856" t="s">
        <v>2614</v>
      </c>
      <c r="H3856" t="s">
        <v>3973</v>
      </c>
      <c r="I3856" s="134" t="s">
        <v>5363</v>
      </c>
      <c r="J3856" t="s">
        <v>3627</v>
      </c>
      <c r="K3856" t="s">
        <v>3627</v>
      </c>
      <c r="M3856" t="s">
        <v>895</v>
      </c>
      <c r="N3856" t="s">
        <v>3974</v>
      </c>
      <c r="O3856" t="s">
        <v>240</v>
      </c>
      <c r="P3856">
        <v>1</v>
      </c>
      <c r="Q3856">
        <v>250</v>
      </c>
      <c r="R3856">
        <v>250</v>
      </c>
      <c r="S3856">
        <f>IFERROR(_xlfn.XLOOKUP(tbl_Facturas[[#This Row],[Key_Fact]],tbl_Manifiestos[Key_Manif],tbl_Manifiestos[Pagado a Broker],0),0)</f>
        <v>232.5</v>
      </c>
      <c r="T3856">
        <v>2782625.8599999929</v>
      </c>
    </row>
    <row r="3857" spans="1:20" x14ac:dyDescent="0.25">
      <c r="A3857" t="s">
        <v>5845</v>
      </c>
      <c r="B3857" t="str">
        <f>tbl_Facturas[[#This Row],[Factura]] &amp; "|" &amp; tbl_Facturas[[#This Row],[Proyecto OK]] &amp; "|" &amp; TEXT(tbl_Facturas[[#This Row],[Horas o Viaje]],"0.00") &amp; "|" &amp; TEXT(tbl_Facturas[[#This Row],[Costo unitario]],"0.00")</f>
        <v>2749|Metra 115th|1.00|250.00</v>
      </c>
      <c r="C3857">
        <v>2749</v>
      </c>
      <c r="D3857">
        <v>7</v>
      </c>
      <c r="E3857" t="s">
        <v>1264</v>
      </c>
      <c r="G3857" t="s">
        <v>2614</v>
      </c>
      <c r="H3857" t="s">
        <v>3975</v>
      </c>
      <c r="I3857" s="134" t="s">
        <v>5363</v>
      </c>
      <c r="J3857" t="s">
        <v>3627</v>
      </c>
      <c r="K3857" t="s">
        <v>3627</v>
      </c>
      <c r="M3857" t="s">
        <v>895</v>
      </c>
      <c r="N3857" t="s">
        <v>3974</v>
      </c>
      <c r="O3857" t="s">
        <v>240</v>
      </c>
      <c r="P3857">
        <v>1</v>
      </c>
      <c r="Q3857">
        <v>250</v>
      </c>
      <c r="R3857">
        <v>250</v>
      </c>
      <c r="S3857">
        <f>IFERROR(_xlfn.XLOOKUP(tbl_Facturas[[#This Row],[Key_Fact]],tbl_Manifiestos[Key_Manif],tbl_Manifiestos[Pagado a Broker],0),0)</f>
        <v>232.5</v>
      </c>
      <c r="T3857">
        <v>2782875.8599999929</v>
      </c>
    </row>
    <row r="3858" spans="1:20" x14ac:dyDescent="0.25">
      <c r="A3858" t="s">
        <v>5845</v>
      </c>
      <c r="B3858" t="str">
        <f>tbl_Facturas[[#This Row],[Factura]] &amp; "|" &amp; tbl_Facturas[[#This Row],[Proyecto OK]] &amp; "|" &amp; TEXT(tbl_Facturas[[#This Row],[Horas o Viaje]],"0.00") &amp; "|" &amp; TEXT(tbl_Facturas[[#This Row],[Costo unitario]],"0.00")</f>
        <v>2749|Metra 115th|1.00|250.00</v>
      </c>
      <c r="C3858">
        <v>2749</v>
      </c>
      <c r="D3858">
        <v>7</v>
      </c>
      <c r="E3858" t="s">
        <v>1264</v>
      </c>
      <c r="G3858" t="s">
        <v>2614</v>
      </c>
      <c r="H3858" t="s">
        <v>3976</v>
      </c>
      <c r="I3858" s="134" t="s">
        <v>5363</v>
      </c>
      <c r="J3858" t="s">
        <v>3627</v>
      </c>
      <c r="K3858" t="s">
        <v>3627</v>
      </c>
      <c r="M3858" t="s">
        <v>895</v>
      </c>
      <c r="N3858" t="s">
        <v>3977</v>
      </c>
      <c r="O3858" t="s">
        <v>240</v>
      </c>
      <c r="P3858">
        <v>1</v>
      </c>
      <c r="Q3858">
        <v>250</v>
      </c>
      <c r="R3858">
        <v>250</v>
      </c>
      <c r="S3858">
        <f>IFERROR(_xlfn.XLOOKUP(tbl_Facturas[[#This Row],[Key_Fact]],tbl_Manifiestos[Key_Manif],tbl_Manifiestos[Pagado a Broker],0),0)</f>
        <v>232.5</v>
      </c>
      <c r="T3858">
        <v>2783125.8599999929</v>
      </c>
    </row>
    <row r="3859" spans="1:20" x14ac:dyDescent="0.25">
      <c r="A3859" t="s">
        <v>5845</v>
      </c>
      <c r="B3859" t="str">
        <f>tbl_Facturas[[#This Row],[Factura]] &amp; "|" &amp; tbl_Facturas[[#This Row],[Proyecto OK]] &amp; "|" &amp; TEXT(tbl_Facturas[[#This Row],[Horas o Viaje]],"0.00") &amp; "|" &amp; TEXT(tbl_Facturas[[#This Row],[Costo unitario]],"0.00")</f>
        <v>2750|Sport Construction|21.02|19.00</v>
      </c>
      <c r="C3859">
        <v>2750</v>
      </c>
      <c r="D3859">
        <v>201</v>
      </c>
      <c r="E3859" t="s">
        <v>1264</v>
      </c>
      <c r="G3859" t="s">
        <v>1400</v>
      </c>
      <c r="H3859" t="s">
        <v>3978</v>
      </c>
      <c r="I3859" s="134" t="s">
        <v>5364</v>
      </c>
      <c r="J3859" t="s">
        <v>3979</v>
      </c>
      <c r="K3859" t="s">
        <v>3979</v>
      </c>
      <c r="M3859" t="s">
        <v>3980</v>
      </c>
      <c r="N3859" t="s">
        <v>3981</v>
      </c>
      <c r="P3859">
        <v>21.02</v>
      </c>
      <c r="Q3859">
        <v>19</v>
      </c>
      <c r="R3859">
        <v>399.38</v>
      </c>
      <c r="S3859">
        <f>IFERROR(_xlfn.XLOOKUP(tbl_Facturas[[#This Row],[Key_Fact]],tbl_Manifiestos[Key_Manif],tbl_Manifiestos[Pagado a Broker],0),0)</f>
        <v>0</v>
      </c>
      <c r="T3859">
        <v>2783525.2399999928</v>
      </c>
    </row>
    <row r="3860" spans="1:20" x14ac:dyDescent="0.25">
      <c r="A3860" t="s">
        <v>5845</v>
      </c>
      <c r="B3860" t="str">
        <f>tbl_Facturas[[#This Row],[Factura]] &amp; "|" &amp; tbl_Facturas[[#This Row],[Proyecto OK]] &amp; "|" &amp; TEXT(tbl_Facturas[[#This Row],[Horas o Viaje]],"0.00") &amp; "|" &amp; TEXT(tbl_Facturas[[#This Row],[Costo unitario]],"0.00")</f>
        <v>2750|Sport Construction|20.86|19.00</v>
      </c>
      <c r="C3860">
        <v>2750</v>
      </c>
      <c r="D3860">
        <v>201</v>
      </c>
      <c r="E3860" t="s">
        <v>1264</v>
      </c>
      <c r="G3860" t="s">
        <v>1400</v>
      </c>
      <c r="H3860" t="s">
        <v>3982</v>
      </c>
      <c r="I3860" s="134" t="s">
        <v>5364</v>
      </c>
      <c r="J3860" t="s">
        <v>3979</v>
      </c>
      <c r="K3860" t="s">
        <v>3979</v>
      </c>
      <c r="M3860" t="s">
        <v>3980</v>
      </c>
      <c r="N3860" t="s">
        <v>3983</v>
      </c>
      <c r="P3860">
        <v>20.86</v>
      </c>
      <c r="Q3860">
        <v>19</v>
      </c>
      <c r="R3860">
        <v>396.34</v>
      </c>
      <c r="S3860">
        <f>IFERROR(_xlfn.XLOOKUP(tbl_Facturas[[#This Row],[Key_Fact]],tbl_Manifiestos[Key_Manif],tbl_Manifiestos[Pagado a Broker],0),0)</f>
        <v>0</v>
      </c>
      <c r="T3860">
        <v>2783921.5799999931</v>
      </c>
    </row>
    <row r="3861" spans="1:20" x14ac:dyDescent="0.25">
      <c r="A3861" t="s">
        <v>5845</v>
      </c>
      <c r="B3861" t="str">
        <f>tbl_Facturas[[#This Row],[Factura]] &amp; "|" &amp; tbl_Facturas[[#This Row],[Proyecto OK]] &amp; "|" &amp; TEXT(tbl_Facturas[[#This Row],[Horas o Viaje]],"0.00") &amp; "|" &amp; TEXT(tbl_Facturas[[#This Row],[Costo unitario]],"0.00")</f>
        <v>2750|Sport Construction|20.77|19.00</v>
      </c>
      <c r="C3861">
        <v>2750</v>
      </c>
      <c r="D3861">
        <v>201</v>
      </c>
      <c r="E3861" t="s">
        <v>1264</v>
      </c>
      <c r="G3861" t="s">
        <v>1400</v>
      </c>
      <c r="H3861" t="s">
        <v>3984</v>
      </c>
      <c r="I3861" s="134" t="s">
        <v>5364</v>
      </c>
      <c r="J3861" t="s">
        <v>3979</v>
      </c>
      <c r="K3861" t="s">
        <v>3979</v>
      </c>
      <c r="M3861" t="s">
        <v>3980</v>
      </c>
      <c r="N3861" t="s">
        <v>3985</v>
      </c>
      <c r="P3861">
        <v>20.77</v>
      </c>
      <c r="Q3861">
        <v>19</v>
      </c>
      <c r="R3861">
        <v>394.63</v>
      </c>
      <c r="S3861">
        <f>IFERROR(_xlfn.XLOOKUP(tbl_Facturas[[#This Row],[Key_Fact]],tbl_Manifiestos[Key_Manif],tbl_Manifiestos[Pagado a Broker],0),0)</f>
        <v>0</v>
      </c>
      <c r="T3861">
        <v>2784316.209999993</v>
      </c>
    </row>
    <row r="3862" spans="1:20" x14ac:dyDescent="0.25">
      <c r="A3862" t="s">
        <v>5845</v>
      </c>
      <c r="B3862" t="str">
        <f>tbl_Facturas[[#This Row],[Factura]] &amp; "|" &amp; tbl_Facturas[[#This Row],[Proyecto OK]] &amp; "|" &amp; TEXT(tbl_Facturas[[#This Row],[Horas o Viaje]],"0.00") &amp; "|" &amp; TEXT(tbl_Facturas[[#This Row],[Costo unitario]],"0.00")</f>
        <v>2750|Sport Construction|20.18|19.00</v>
      </c>
      <c r="C3862">
        <v>2750</v>
      </c>
      <c r="D3862">
        <v>201</v>
      </c>
      <c r="E3862" t="s">
        <v>1264</v>
      </c>
      <c r="G3862" t="s">
        <v>1400</v>
      </c>
      <c r="H3862" t="s">
        <v>3986</v>
      </c>
      <c r="I3862" s="134" t="s">
        <v>5364</v>
      </c>
      <c r="J3862" t="s">
        <v>3979</v>
      </c>
      <c r="K3862" t="s">
        <v>3979</v>
      </c>
      <c r="M3862" t="s">
        <v>3980</v>
      </c>
      <c r="N3862" t="s">
        <v>3987</v>
      </c>
      <c r="P3862">
        <v>20.18</v>
      </c>
      <c r="Q3862">
        <v>19</v>
      </c>
      <c r="R3862">
        <v>383.42</v>
      </c>
      <c r="S3862">
        <f>IFERROR(_xlfn.XLOOKUP(tbl_Facturas[[#This Row],[Key_Fact]],tbl_Manifiestos[Key_Manif],tbl_Manifiestos[Pagado a Broker],0),0)</f>
        <v>0</v>
      </c>
      <c r="T3862">
        <v>2784699.629999992</v>
      </c>
    </row>
    <row r="3863" spans="1:20" x14ac:dyDescent="0.25">
      <c r="A3863" t="s">
        <v>5845</v>
      </c>
      <c r="B3863" t="str">
        <f>tbl_Facturas[[#This Row],[Factura]] &amp; "|" &amp; tbl_Facturas[[#This Row],[Proyecto OK]] &amp; "|" &amp; TEXT(tbl_Facturas[[#This Row],[Horas o Viaje]],"0.00") &amp; "|" &amp; TEXT(tbl_Facturas[[#This Row],[Costo unitario]],"0.00")</f>
        <v>2750|Sport Construction|20.13|19.00</v>
      </c>
      <c r="C3863">
        <v>2750</v>
      </c>
      <c r="D3863">
        <v>515</v>
      </c>
      <c r="E3863" t="s">
        <v>27</v>
      </c>
      <c r="G3863" t="s">
        <v>54</v>
      </c>
      <c r="H3863" t="s">
        <v>3988</v>
      </c>
      <c r="I3863" s="134" t="s">
        <v>5364</v>
      </c>
      <c r="J3863" t="s">
        <v>3979</v>
      </c>
      <c r="K3863" t="s">
        <v>3979</v>
      </c>
      <c r="M3863" t="s">
        <v>3980</v>
      </c>
      <c r="N3863" t="s">
        <v>3989</v>
      </c>
      <c r="P3863">
        <v>20.13</v>
      </c>
      <c r="Q3863">
        <v>19</v>
      </c>
      <c r="R3863">
        <v>382.47</v>
      </c>
      <c r="S3863">
        <f>IFERROR(_xlfn.XLOOKUP(tbl_Facturas[[#This Row],[Key_Fact]],tbl_Manifiestos[Key_Manif],tbl_Manifiestos[Pagado a Broker],0),0)</f>
        <v>355.69709999999998</v>
      </c>
      <c r="T3863">
        <v>2785082.0999999931</v>
      </c>
    </row>
    <row r="3864" spans="1:20" x14ac:dyDescent="0.25">
      <c r="A3864" t="s">
        <v>5845</v>
      </c>
      <c r="B3864" t="str">
        <f>tbl_Facturas[[#This Row],[Factura]] &amp; "|" &amp; tbl_Facturas[[#This Row],[Proyecto OK]] &amp; "|" &amp; TEXT(tbl_Facturas[[#This Row],[Horas o Viaje]],"0.00") &amp; "|" &amp; TEXT(tbl_Facturas[[#This Row],[Costo unitario]],"0.00")</f>
        <v>2750|Sport Construction|19.24|19.00</v>
      </c>
      <c r="C3864">
        <v>2750</v>
      </c>
      <c r="D3864">
        <v>515</v>
      </c>
      <c r="E3864" t="s">
        <v>27</v>
      </c>
      <c r="G3864" t="s">
        <v>54</v>
      </c>
      <c r="H3864" t="s">
        <v>3990</v>
      </c>
      <c r="I3864" s="134" t="s">
        <v>5364</v>
      </c>
      <c r="J3864" t="s">
        <v>3979</v>
      </c>
      <c r="K3864" t="s">
        <v>3979</v>
      </c>
      <c r="M3864" t="s">
        <v>3980</v>
      </c>
      <c r="N3864" t="s">
        <v>3991</v>
      </c>
      <c r="P3864">
        <v>19.239999999999998</v>
      </c>
      <c r="Q3864">
        <v>19</v>
      </c>
      <c r="R3864">
        <v>365.56</v>
      </c>
      <c r="S3864">
        <f>IFERROR(_xlfn.XLOOKUP(tbl_Facturas[[#This Row],[Key_Fact]],tbl_Manifiestos[Key_Manif],tbl_Manifiestos[Pagado a Broker],0),0)</f>
        <v>339.97079999999994</v>
      </c>
      <c r="T3864">
        <v>2785447.6599999932</v>
      </c>
    </row>
    <row r="3865" spans="1:20" x14ac:dyDescent="0.25">
      <c r="A3865" t="s">
        <v>5845</v>
      </c>
      <c r="B3865" t="str">
        <f>tbl_Facturas[[#This Row],[Factura]] &amp; "|" &amp; tbl_Facturas[[#This Row],[Proyecto OK]] &amp; "|" &amp; TEXT(tbl_Facturas[[#This Row],[Horas o Viaje]],"0.00") &amp; "|" &amp; TEXT(tbl_Facturas[[#This Row],[Costo unitario]],"0.00")</f>
        <v>2750|Sport Construction|19.45|19.00</v>
      </c>
      <c r="C3865">
        <v>2750</v>
      </c>
      <c r="D3865">
        <v>515</v>
      </c>
      <c r="E3865" t="s">
        <v>27</v>
      </c>
      <c r="G3865" t="s">
        <v>54</v>
      </c>
      <c r="H3865" t="s">
        <v>3992</v>
      </c>
      <c r="I3865" s="134" t="s">
        <v>5364</v>
      </c>
      <c r="J3865" t="s">
        <v>3979</v>
      </c>
      <c r="K3865" t="s">
        <v>3979</v>
      </c>
      <c r="M3865" t="s">
        <v>3980</v>
      </c>
      <c r="N3865" t="s">
        <v>3993</v>
      </c>
      <c r="P3865">
        <v>19.45</v>
      </c>
      <c r="Q3865">
        <v>19</v>
      </c>
      <c r="R3865">
        <v>369.55</v>
      </c>
      <c r="S3865">
        <f>IFERROR(_xlfn.XLOOKUP(tbl_Facturas[[#This Row],[Key_Fact]],tbl_Manifiestos[Key_Manif],tbl_Manifiestos[Pagado a Broker],0),0)</f>
        <v>343.68150000000003</v>
      </c>
      <c r="T3865">
        <v>2785817.209999993</v>
      </c>
    </row>
    <row r="3866" spans="1:20" x14ac:dyDescent="0.25">
      <c r="A3866" t="s">
        <v>5845</v>
      </c>
      <c r="B3866" t="str">
        <f>tbl_Facturas[[#This Row],[Factura]] &amp; "|" &amp; tbl_Facturas[[#This Row],[Proyecto OK]] &amp; "|" &amp; TEXT(tbl_Facturas[[#This Row],[Horas o Viaje]],"0.00") &amp; "|" &amp; TEXT(tbl_Facturas[[#This Row],[Costo unitario]],"0.00")</f>
        <v>2750|Sport Construction|19.26|19.00</v>
      </c>
      <c r="C3866">
        <v>2750</v>
      </c>
      <c r="D3866">
        <v>515</v>
      </c>
      <c r="E3866" t="s">
        <v>27</v>
      </c>
      <c r="G3866" t="s">
        <v>54</v>
      </c>
      <c r="H3866" t="s">
        <v>3994</v>
      </c>
      <c r="I3866" s="134" t="s">
        <v>5364</v>
      </c>
      <c r="J3866" t="s">
        <v>3979</v>
      </c>
      <c r="K3866" t="s">
        <v>3979</v>
      </c>
      <c r="M3866" t="s">
        <v>3980</v>
      </c>
      <c r="N3866" t="s">
        <v>3995</v>
      </c>
      <c r="P3866">
        <v>19.260000000000002</v>
      </c>
      <c r="Q3866">
        <v>19</v>
      </c>
      <c r="R3866">
        <v>365.94</v>
      </c>
      <c r="S3866">
        <f>IFERROR(_xlfn.XLOOKUP(tbl_Facturas[[#This Row],[Key_Fact]],tbl_Manifiestos[Key_Manif],tbl_Manifiestos[Pagado a Broker],0),0)</f>
        <v>340.32420000000008</v>
      </c>
      <c r="T3866">
        <v>2786183.149999992</v>
      </c>
    </row>
    <row r="3867" spans="1:20" x14ac:dyDescent="0.25">
      <c r="A3867" t="s">
        <v>5845</v>
      </c>
      <c r="B3867" t="str">
        <f>tbl_Facturas[[#This Row],[Factura]] &amp; "|" &amp; tbl_Facturas[[#This Row],[Proyecto OK]] &amp; "|" &amp; TEXT(tbl_Facturas[[#This Row],[Horas o Viaje]],"0.00") &amp; "|" &amp; TEXT(tbl_Facturas[[#This Row],[Costo unitario]],"0.00")</f>
        <v>2750|Sport Construction|19.59|19.00</v>
      </c>
      <c r="C3867">
        <v>2750</v>
      </c>
      <c r="D3867">
        <v>58</v>
      </c>
      <c r="E3867" t="s">
        <v>12</v>
      </c>
      <c r="G3867" t="s">
        <v>539</v>
      </c>
      <c r="H3867" t="s">
        <v>3996</v>
      </c>
      <c r="I3867" s="134" t="s">
        <v>5364</v>
      </c>
      <c r="J3867" t="s">
        <v>3979</v>
      </c>
      <c r="K3867" t="s">
        <v>3979</v>
      </c>
      <c r="M3867" t="s">
        <v>3980</v>
      </c>
      <c r="N3867" t="s">
        <v>3997</v>
      </c>
      <c r="P3867">
        <v>19.59</v>
      </c>
      <c r="Q3867">
        <v>19</v>
      </c>
      <c r="R3867">
        <v>372.21</v>
      </c>
      <c r="S3867">
        <f>IFERROR(_xlfn.XLOOKUP(tbl_Facturas[[#This Row],[Key_Fact]],tbl_Manifiestos[Key_Manif],tbl_Manifiestos[Pagado a Broker],0),0)</f>
        <v>346.15530000000001</v>
      </c>
      <c r="T3867">
        <v>2786555.359999992</v>
      </c>
    </row>
    <row r="3868" spans="1:20" x14ac:dyDescent="0.25">
      <c r="A3868" t="s">
        <v>5845</v>
      </c>
      <c r="B3868" t="str">
        <f>tbl_Facturas[[#This Row],[Factura]] &amp; "|" &amp; tbl_Facturas[[#This Row],[Proyecto OK]] &amp; "|" &amp; TEXT(tbl_Facturas[[#This Row],[Horas o Viaje]],"0.00") &amp; "|" &amp; TEXT(tbl_Facturas[[#This Row],[Costo unitario]],"0.00")</f>
        <v>2750|Sport Construction|20.00|19.00</v>
      </c>
      <c r="C3868">
        <v>2750</v>
      </c>
      <c r="D3868">
        <v>58</v>
      </c>
      <c r="E3868" t="s">
        <v>12</v>
      </c>
      <c r="G3868" t="s">
        <v>539</v>
      </c>
      <c r="H3868" t="s">
        <v>3998</v>
      </c>
      <c r="I3868" s="134" t="s">
        <v>5364</v>
      </c>
      <c r="J3868" t="s">
        <v>3979</v>
      </c>
      <c r="K3868" t="s">
        <v>3979</v>
      </c>
      <c r="M3868" t="s">
        <v>3980</v>
      </c>
      <c r="N3868" t="s">
        <v>3999</v>
      </c>
      <c r="P3868">
        <v>20</v>
      </c>
      <c r="Q3868">
        <v>19</v>
      </c>
      <c r="R3868">
        <v>380</v>
      </c>
      <c r="S3868">
        <f>IFERROR(_xlfn.XLOOKUP(tbl_Facturas[[#This Row],[Key_Fact]],tbl_Manifiestos[Key_Manif],tbl_Manifiestos[Pagado a Broker],0),0)</f>
        <v>353.40000000000003</v>
      </c>
      <c r="T3868">
        <v>2786935.359999992</v>
      </c>
    </row>
    <row r="3869" spans="1:20" x14ac:dyDescent="0.25">
      <c r="A3869" t="s">
        <v>5845</v>
      </c>
      <c r="B3869" t="str">
        <f>tbl_Facturas[[#This Row],[Factura]] &amp; "|" &amp; tbl_Facturas[[#This Row],[Proyecto OK]] &amp; "|" &amp; TEXT(tbl_Facturas[[#This Row],[Horas o Viaje]],"0.00") &amp; "|" &amp; TEXT(tbl_Facturas[[#This Row],[Costo unitario]],"0.00")</f>
        <v>2750|Sport Construction|20.12|19.00</v>
      </c>
      <c r="C3869">
        <v>2750</v>
      </c>
      <c r="D3869">
        <v>58</v>
      </c>
      <c r="E3869" t="s">
        <v>12</v>
      </c>
      <c r="G3869" t="s">
        <v>539</v>
      </c>
      <c r="H3869" t="s">
        <v>4000</v>
      </c>
      <c r="I3869" s="134" t="s">
        <v>5364</v>
      </c>
      <c r="J3869" t="s">
        <v>3979</v>
      </c>
      <c r="K3869" t="s">
        <v>3979</v>
      </c>
      <c r="M3869" t="s">
        <v>3980</v>
      </c>
      <c r="N3869" t="s">
        <v>4001</v>
      </c>
      <c r="P3869">
        <v>20.12</v>
      </c>
      <c r="Q3869">
        <v>19</v>
      </c>
      <c r="R3869">
        <v>382.28</v>
      </c>
      <c r="S3869">
        <f>IFERROR(_xlfn.XLOOKUP(tbl_Facturas[[#This Row],[Key_Fact]],tbl_Manifiestos[Key_Manif],tbl_Manifiestos[Pagado a Broker],0),0)</f>
        <v>355.52040000000005</v>
      </c>
      <c r="T3869">
        <v>2787317.6399999922</v>
      </c>
    </row>
    <row r="3870" spans="1:20" x14ac:dyDescent="0.25">
      <c r="A3870" t="s">
        <v>5845</v>
      </c>
      <c r="B3870" t="str">
        <f>tbl_Facturas[[#This Row],[Factura]] &amp; "|" &amp; tbl_Facturas[[#This Row],[Proyecto OK]] &amp; "|" &amp; TEXT(tbl_Facturas[[#This Row],[Horas o Viaje]],"0.00") &amp; "|" &amp; TEXT(tbl_Facturas[[#This Row],[Costo unitario]],"0.00")</f>
        <v>2750|Sport Construction|20.28|19.00</v>
      </c>
      <c r="C3870">
        <v>2750</v>
      </c>
      <c r="D3870">
        <v>58</v>
      </c>
      <c r="E3870" t="s">
        <v>12</v>
      </c>
      <c r="G3870" t="s">
        <v>539</v>
      </c>
      <c r="H3870" t="s">
        <v>4002</v>
      </c>
      <c r="I3870" s="134" t="s">
        <v>5364</v>
      </c>
      <c r="J3870" t="s">
        <v>3979</v>
      </c>
      <c r="K3870" t="s">
        <v>3979</v>
      </c>
      <c r="M3870" t="s">
        <v>3980</v>
      </c>
      <c r="N3870" t="s">
        <v>4003</v>
      </c>
      <c r="P3870">
        <v>20.28</v>
      </c>
      <c r="Q3870">
        <v>19</v>
      </c>
      <c r="R3870">
        <v>385.32</v>
      </c>
      <c r="S3870">
        <f>IFERROR(_xlfn.XLOOKUP(tbl_Facturas[[#This Row],[Key_Fact]],tbl_Manifiestos[Key_Manif],tbl_Manifiestos[Pagado a Broker],0),0)</f>
        <v>358.34760000000006</v>
      </c>
      <c r="T3870">
        <v>2787702.959999992</v>
      </c>
    </row>
    <row r="3871" spans="1:20" x14ac:dyDescent="0.25">
      <c r="A3871" t="s">
        <v>5845</v>
      </c>
      <c r="B3871" t="str">
        <f>tbl_Facturas[[#This Row],[Factura]] &amp; "|" &amp; tbl_Facturas[[#This Row],[Proyecto OK]] &amp; "|" &amp; TEXT(tbl_Facturas[[#This Row],[Horas o Viaje]],"0.00") &amp; "|" &amp; TEXT(tbl_Facturas[[#This Row],[Costo unitario]],"0.00")</f>
        <v>2751|AR Term|9.50|118.00</v>
      </c>
      <c r="C3871">
        <v>2751</v>
      </c>
      <c r="D3871">
        <v>617</v>
      </c>
      <c r="E3871" t="s">
        <v>27</v>
      </c>
      <c r="G3871" t="s">
        <v>36</v>
      </c>
      <c r="H3871" t="s">
        <v>4004</v>
      </c>
      <c r="I3871" s="134" t="s">
        <v>5324</v>
      </c>
      <c r="J3871" t="s">
        <v>1039</v>
      </c>
      <c r="K3871" s="240" t="s">
        <v>1039</v>
      </c>
      <c r="P3871">
        <v>9.5</v>
      </c>
      <c r="Q3871">
        <v>118</v>
      </c>
      <c r="R3871">
        <v>1121</v>
      </c>
      <c r="S3871">
        <f>IFERROR(_xlfn.XLOOKUP(tbl_Facturas[[#This Row],[Key_Fact]],tbl_Manifiestos[Key_Manif],tbl_Manifiestos[Pagado a Broker],0),0)</f>
        <v>1042.53</v>
      </c>
      <c r="T3871">
        <v>2788823.959999992</v>
      </c>
    </row>
    <row r="3872" spans="1:20" x14ac:dyDescent="0.25">
      <c r="A3872" t="s">
        <v>5845</v>
      </c>
      <c r="B3872" t="str">
        <f>tbl_Facturas[[#This Row],[Factura]] &amp; "|" &amp; tbl_Facturas[[#This Row],[Proyecto OK]] &amp; "|" &amp; TEXT(tbl_Facturas[[#This Row],[Horas o Viaje]],"0.00") &amp; "|" &amp; TEXT(tbl_Facturas[[#This Row],[Costo unitario]],"0.00")</f>
        <v>2751|AR Term|10.00|118.00</v>
      </c>
      <c r="C3872">
        <v>2751</v>
      </c>
      <c r="D3872">
        <v>58</v>
      </c>
      <c r="E3872" t="s">
        <v>12</v>
      </c>
      <c r="G3872" t="s">
        <v>539</v>
      </c>
      <c r="H3872" t="s">
        <v>4005</v>
      </c>
      <c r="I3872" s="134" t="s">
        <v>5324</v>
      </c>
      <c r="J3872" t="s">
        <v>1039</v>
      </c>
      <c r="K3872" s="240" t="s">
        <v>1039</v>
      </c>
      <c r="P3872">
        <v>10</v>
      </c>
      <c r="Q3872">
        <v>118</v>
      </c>
      <c r="R3872">
        <v>1180</v>
      </c>
      <c r="S3872">
        <f>IFERROR(_xlfn.XLOOKUP(tbl_Facturas[[#This Row],[Key_Fact]],tbl_Manifiestos[Key_Manif],tbl_Manifiestos[Pagado a Broker],0),0)</f>
        <v>1097.4000000000001</v>
      </c>
      <c r="T3872">
        <v>2790003.959999992</v>
      </c>
    </row>
    <row r="3873" spans="1:20" x14ac:dyDescent="0.25">
      <c r="A3873" t="s">
        <v>5845</v>
      </c>
      <c r="B3873" t="str">
        <f>tbl_Facturas[[#This Row],[Factura]] &amp; "|" &amp; tbl_Facturas[[#This Row],[Proyecto OK]] &amp; "|" &amp; TEXT(tbl_Facturas[[#This Row],[Horas o Viaje]],"0.00") &amp; "|" &amp; TEXT(tbl_Facturas[[#This Row],[Costo unitario]],"0.00")</f>
        <v>2751|AR Term|9.50|118.00</v>
      </c>
      <c r="C3873">
        <v>2751</v>
      </c>
      <c r="D3873">
        <v>103</v>
      </c>
      <c r="E3873" t="s">
        <v>27</v>
      </c>
      <c r="G3873" t="s">
        <v>284</v>
      </c>
      <c r="H3873" t="s">
        <v>4006</v>
      </c>
      <c r="I3873" s="134" t="s">
        <v>5324</v>
      </c>
      <c r="J3873" t="s">
        <v>1039</v>
      </c>
      <c r="K3873" s="240" t="s">
        <v>1039</v>
      </c>
      <c r="P3873">
        <v>9.5</v>
      </c>
      <c r="Q3873">
        <v>118</v>
      </c>
      <c r="R3873">
        <v>1121</v>
      </c>
      <c r="S3873">
        <f>IFERROR(_xlfn.XLOOKUP(tbl_Facturas[[#This Row],[Key_Fact]],tbl_Manifiestos[Key_Manif],tbl_Manifiestos[Pagado a Broker],0),0)</f>
        <v>1042.53</v>
      </c>
      <c r="T3873">
        <v>2791124.959999992</v>
      </c>
    </row>
    <row r="3874" spans="1:20" x14ac:dyDescent="0.25">
      <c r="A3874" t="s">
        <v>5845</v>
      </c>
      <c r="B3874" t="str">
        <f>tbl_Facturas[[#This Row],[Factura]] &amp; "|" &amp; tbl_Facturas[[#This Row],[Proyecto OK]] &amp; "|" &amp; TEXT(tbl_Facturas[[#This Row],[Horas o Viaje]],"0.00") &amp; "|" &amp; TEXT(tbl_Facturas[[#This Row],[Costo unitario]],"0.00")</f>
        <v>2751|AR Term|8.00|118.00</v>
      </c>
      <c r="C3874">
        <v>2751</v>
      </c>
      <c r="D3874">
        <v>2</v>
      </c>
      <c r="E3874" t="s">
        <v>5305</v>
      </c>
      <c r="G3874" t="s">
        <v>1770</v>
      </c>
      <c r="H3874" t="s">
        <v>4007</v>
      </c>
      <c r="I3874" s="134" t="s">
        <v>5324</v>
      </c>
      <c r="J3874" t="s">
        <v>1039</v>
      </c>
      <c r="K3874" s="240" t="s">
        <v>1039</v>
      </c>
      <c r="P3874">
        <v>8</v>
      </c>
      <c r="Q3874">
        <v>118</v>
      </c>
      <c r="R3874">
        <v>944</v>
      </c>
      <c r="S3874">
        <f>IFERROR(_xlfn.XLOOKUP(tbl_Facturas[[#This Row],[Key_Fact]],tbl_Manifiestos[Key_Manif],tbl_Manifiestos[Pagado a Broker],0),0)</f>
        <v>0</v>
      </c>
      <c r="T3874">
        <v>2792068.959999992</v>
      </c>
    </row>
    <row r="3875" spans="1:20" x14ac:dyDescent="0.25">
      <c r="A3875" t="s">
        <v>5845</v>
      </c>
      <c r="B3875" t="str">
        <f>tbl_Facturas[[#This Row],[Factura]] &amp; "|" &amp; tbl_Facturas[[#This Row],[Proyecto OK]] &amp; "|" &amp; TEXT(tbl_Facturas[[#This Row],[Horas o Viaje]],"0.00") &amp; "|" &amp; TEXT(tbl_Facturas[[#This Row],[Costo unitario]],"0.00")</f>
        <v>2751|AR Term|2.00|118.00</v>
      </c>
      <c r="C3875">
        <v>2751</v>
      </c>
      <c r="D3875">
        <v>617</v>
      </c>
      <c r="E3875" t="s">
        <v>27</v>
      </c>
      <c r="G3875" t="s">
        <v>36</v>
      </c>
      <c r="H3875" t="s">
        <v>4008</v>
      </c>
      <c r="I3875" s="134" t="s">
        <v>5324</v>
      </c>
      <c r="J3875" t="s">
        <v>1039</v>
      </c>
      <c r="K3875" s="240" t="s">
        <v>1039</v>
      </c>
      <c r="P3875">
        <v>2</v>
      </c>
      <c r="Q3875">
        <v>118</v>
      </c>
      <c r="R3875">
        <v>236</v>
      </c>
      <c r="S3875">
        <f>IFERROR(_xlfn.XLOOKUP(tbl_Facturas[[#This Row],[Key_Fact]],tbl_Manifiestos[Key_Manif],tbl_Manifiestos[Pagado a Broker],0),0)</f>
        <v>219.48000000000002</v>
      </c>
      <c r="T3875">
        <v>2792304.959999992</v>
      </c>
    </row>
    <row r="3876" spans="1:20" x14ac:dyDescent="0.25">
      <c r="A3876" t="s">
        <v>5845</v>
      </c>
      <c r="B3876" t="str">
        <f>tbl_Facturas[[#This Row],[Factura]] &amp; "|" &amp; tbl_Facturas[[#This Row],[Proyecto OK]] &amp; "|" &amp; TEXT(tbl_Facturas[[#This Row],[Horas o Viaje]],"0.00") &amp; "|" &amp; TEXT(tbl_Facturas[[#This Row],[Costo unitario]],"0.00")</f>
        <v>2751|AR Term|7.50|118.00</v>
      </c>
      <c r="C3876">
        <v>2751</v>
      </c>
      <c r="D3876">
        <v>356</v>
      </c>
      <c r="E3876" t="s">
        <v>27</v>
      </c>
      <c r="G3876" t="s">
        <v>122</v>
      </c>
      <c r="H3876" t="s">
        <v>4009</v>
      </c>
      <c r="I3876" s="134" t="s">
        <v>5324</v>
      </c>
      <c r="J3876" t="s">
        <v>1039</v>
      </c>
      <c r="K3876" s="240" t="s">
        <v>1039</v>
      </c>
      <c r="P3876">
        <v>7.5</v>
      </c>
      <c r="Q3876">
        <v>118</v>
      </c>
      <c r="R3876">
        <v>885</v>
      </c>
      <c r="S3876">
        <f>IFERROR(_xlfn.XLOOKUP(tbl_Facturas[[#This Row],[Key_Fact]],tbl_Manifiestos[Key_Manif],tbl_Manifiestos[Pagado a Broker],0),0)</f>
        <v>823.05000000000007</v>
      </c>
      <c r="T3876">
        <v>2793189.959999992</v>
      </c>
    </row>
    <row r="3877" spans="1:20" x14ac:dyDescent="0.25">
      <c r="A3877" t="s">
        <v>5845</v>
      </c>
      <c r="B3877" t="str">
        <f>tbl_Facturas[[#This Row],[Factura]] &amp; "|" &amp; tbl_Facturas[[#This Row],[Proyecto OK]] &amp; "|" &amp; TEXT(tbl_Facturas[[#This Row],[Horas o Viaje]],"0.00") &amp; "|" &amp; TEXT(tbl_Facturas[[#This Row],[Costo unitario]],"0.00")</f>
        <v>2751|AR Term|7.50|118.00</v>
      </c>
      <c r="C3877">
        <v>2751</v>
      </c>
      <c r="D3877">
        <v>617</v>
      </c>
      <c r="E3877" t="s">
        <v>27</v>
      </c>
      <c r="G3877" t="s">
        <v>36</v>
      </c>
      <c r="H3877" t="s">
        <v>4010</v>
      </c>
      <c r="I3877" s="134" t="s">
        <v>5324</v>
      </c>
      <c r="J3877" t="s">
        <v>1039</v>
      </c>
      <c r="K3877" s="240" t="s">
        <v>1039</v>
      </c>
      <c r="P3877">
        <v>7.5</v>
      </c>
      <c r="Q3877">
        <v>118</v>
      </c>
      <c r="R3877">
        <v>885</v>
      </c>
      <c r="S3877">
        <f>IFERROR(_xlfn.XLOOKUP(tbl_Facturas[[#This Row],[Key_Fact]],tbl_Manifiestos[Key_Manif],tbl_Manifiestos[Pagado a Broker],0),0)</f>
        <v>823.05000000000007</v>
      </c>
      <c r="T3877">
        <v>2794074.959999992</v>
      </c>
    </row>
    <row r="3878" spans="1:20" x14ac:dyDescent="0.25">
      <c r="A3878" t="s">
        <v>5845</v>
      </c>
      <c r="B3878" t="str">
        <f>tbl_Facturas[[#This Row],[Factura]] &amp; "|" &amp; tbl_Facturas[[#This Row],[Proyecto OK]] &amp; "|" &amp; TEXT(tbl_Facturas[[#This Row],[Horas o Viaje]],"0.00") &amp; "|" &amp; TEXT(tbl_Facturas[[#This Row],[Costo unitario]],"0.00")</f>
        <v>2751|AR Term|8.00|118.00</v>
      </c>
      <c r="C3878">
        <v>2751</v>
      </c>
      <c r="D3878">
        <v>76</v>
      </c>
      <c r="E3878" t="s">
        <v>5309</v>
      </c>
      <c r="G3878" t="s">
        <v>1287</v>
      </c>
      <c r="H3878" t="s">
        <v>4011</v>
      </c>
      <c r="I3878" s="134" t="s">
        <v>5324</v>
      </c>
      <c r="J3878" t="s">
        <v>1039</v>
      </c>
      <c r="K3878" s="240" t="s">
        <v>1039</v>
      </c>
      <c r="P3878">
        <v>8</v>
      </c>
      <c r="Q3878">
        <v>118</v>
      </c>
      <c r="R3878">
        <v>944</v>
      </c>
      <c r="S3878">
        <f>IFERROR(_xlfn.XLOOKUP(tbl_Facturas[[#This Row],[Key_Fact]],tbl_Manifiestos[Key_Manif],tbl_Manifiestos[Pagado a Broker],0),0)</f>
        <v>0</v>
      </c>
      <c r="T3878">
        <v>2795018.959999992</v>
      </c>
    </row>
    <row r="3879" spans="1:20" x14ac:dyDescent="0.25">
      <c r="A3879" t="s">
        <v>5845</v>
      </c>
      <c r="B3879" t="str">
        <f>tbl_Facturas[[#This Row],[Factura]] &amp; "|" &amp; tbl_Facturas[[#This Row],[Proyecto OK]] &amp; "|" &amp; TEXT(tbl_Facturas[[#This Row],[Horas o Viaje]],"0.00") &amp; "|" &amp; TEXT(tbl_Facturas[[#This Row],[Costo unitario]],"0.00")</f>
        <v>2752|JV|6.25|105.00</v>
      </c>
      <c r="C3879">
        <v>2752</v>
      </c>
      <c r="D3879">
        <v>108</v>
      </c>
      <c r="E3879" t="s">
        <v>5916</v>
      </c>
      <c r="G3879" t="s">
        <v>99</v>
      </c>
      <c r="H3879" t="s">
        <v>4012</v>
      </c>
      <c r="I3879" s="134" t="s">
        <v>5328</v>
      </c>
      <c r="J3879" t="s">
        <v>711</v>
      </c>
      <c r="K3879" t="s">
        <v>711</v>
      </c>
      <c r="P3879">
        <v>6.25</v>
      </c>
      <c r="Q3879">
        <v>105</v>
      </c>
      <c r="R3879">
        <v>656.25</v>
      </c>
      <c r="S3879">
        <f>IFERROR(_xlfn.XLOOKUP(tbl_Facturas[[#This Row],[Key_Fact]],tbl_Manifiestos[Key_Manif],tbl_Manifiestos[Pagado a Broker],0),0)</f>
        <v>610.3125</v>
      </c>
      <c r="T3879">
        <v>2795675.209999992</v>
      </c>
    </row>
    <row r="3880" spans="1:20" x14ac:dyDescent="0.25">
      <c r="A3880" t="s">
        <v>5845</v>
      </c>
      <c r="B3880" t="str">
        <f>tbl_Facturas[[#This Row],[Factura]] &amp; "|" &amp; tbl_Facturas[[#This Row],[Proyecto OK]] &amp; "|" &amp; TEXT(tbl_Facturas[[#This Row],[Horas o Viaje]],"0.00") &amp; "|" &amp; TEXT(tbl_Facturas[[#This Row],[Costo unitario]],"0.00")</f>
        <v>2753|RAC|8.50|105.00</v>
      </c>
      <c r="C3880">
        <v>2753</v>
      </c>
      <c r="D3880">
        <v>25</v>
      </c>
      <c r="E3880" t="s">
        <v>1339</v>
      </c>
      <c r="G3880" t="s">
        <v>1340</v>
      </c>
      <c r="H3880" t="s">
        <v>4013</v>
      </c>
      <c r="I3880" s="134" t="s">
        <v>5328</v>
      </c>
      <c r="J3880" t="s">
        <v>781</v>
      </c>
      <c r="K3880" t="s">
        <v>781</v>
      </c>
      <c r="P3880">
        <v>8.5</v>
      </c>
      <c r="Q3880">
        <v>105</v>
      </c>
      <c r="R3880">
        <v>892.5</v>
      </c>
      <c r="S3880">
        <f>IFERROR(_xlfn.XLOOKUP(tbl_Facturas[[#This Row],[Key_Fact]],tbl_Manifiestos[Key_Manif],tbl_Manifiestos[Pagado a Broker],0),0)</f>
        <v>803.25</v>
      </c>
      <c r="T3880">
        <v>2796567.709999992</v>
      </c>
    </row>
    <row r="3881" spans="1:20" x14ac:dyDescent="0.25">
      <c r="A3881" t="s">
        <v>5845</v>
      </c>
      <c r="B3881" t="str">
        <f>tbl_Facturas[[#This Row],[Factura]] &amp; "|" &amp; tbl_Facturas[[#This Row],[Proyecto OK]] &amp; "|" &amp; TEXT(tbl_Facturas[[#This Row],[Horas o Viaje]],"0.00") &amp; "|" &amp; TEXT(tbl_Facturas[[#This Row],[Costo unitario]],"0.00")</f>
        <v>2753|RAC|6.25|105.00</v>
      </c>
      <c r="C3881">
        <v>2753</v>
      </c>
      <c r="D3881">
        <v>25</v>
      </c>
      <c r="E3881" t="s">
        <v>1339</v>
      </c>
      <c r="G3881" t="s">
        <v>1340</v>
      </c>
      <c r="H3881" t="s">
        <v>4014</v>
      </c>
      <c r="I3881" s="134" t="s">
        <v>5328</v>
      </c>
      <c r="J3881" t="s">
        <v>781</v>
      </c>
      <c r="K3881" t="s">
        <v>781</v>
      </c>
      <c r="P3881">
        <v>6.25</v>
      </c>
      <c r="Q3881">
        <v>105</v>
      </c>
      <c r="R3881">
        <v>656.25</v>
      </c>
      <c r="S3881">
        <f>IFERROR(_xlfn.XLOOKUP(tbl_Facturas[[#This Row],[Key_Fact]],tbl_Manifiestos[Key_Manif],tbl_Manifiestos[Pagado a Broker],0),0)</f>
        <v>590.625</v>
      </c>
      <c r="T3881">
        <v>2797223.959999992</v>
      </c>
    </row>
    <row r="3882" spans="1:20" x14ac:dyDescent="0.25">
      <c r="A3882" t="s">
        <v>5845</v>
      </c>
      <c r="B3882" t="str">
        <f>tbl_Facturas[[#This Row],[Factura]] &amp; "|" &amp; tbl_Facturas[[#This Row],[Proyecto OK]] &amp; "|" &amp; TEXT(tbl_Facturas[[#This Row],[Horas o Viaje]],"0.00") &amp; "|" &amp; TEXT(tbl_Facturas[[#This Row],[Costo unitario]],"0.00")</f>
        <v>2753|RAC|6.00|105.00</v>
      </c>
      <c r="C3882">
        <v>2753</v>
      </c>
      <c r="D3882">
        <v>25</v>
      </c>
      <c r="E3882" t="s">
        <v>1339</v>
      </c>
      <c r="G3882" t="s">
        <v>1340</v>
      </c>
      <c r="H3882" t="s">
        <v>4015</v>
      </c>
      <c r="I3882" s="134" t="s">
        <v>5328</v>
      </c>
      <c r="J3882" t="s">
        <v>781</v>
      </c>
      <c r="K3882" t="s">
        <v>781</v>
      </c>
      <c r="P3882">
        <v>6</v>
      </c>
      <c r="Q3882">
        <v>105</v>
      </c>
      <c r="R3882">
        <v>630</v>
      </c>
      <c r="S3882">
        <f>IFERROR(_xlfn.XLOOKUP(tbl_Facturas[[#This Row],[Key_Fact]],tbl_Manifiestos[Key_Manif],tbl_Manifiestos[Pagado a Broker],0),0)</f>
        <v>567</v>
      </c>
      <c r="T3882">
        <v>2797853.959999992</v>
      </c>
    </row>
    <row r="3883" spans="1:20" x14ac:dyDescent="0.25">
      <c r="A3883" t="s">
        <v>5845</v>
      </c>
      <c r="B3883" t="str">
        <f>tbl_Facturas[[#This Row],[Factura]] &amp; "|" &amp; tbl_Facturas[[#This Row],[Proyecto OK]] &amp; "|" &amp; TEXT(tbl_Facturas[[#This Row],[Horas o Viaje]],"0.00") &amp; "|" &amp; TEXT(tbl_Facturas[[#This Row],[Costo unitario]],"0.00")</f>
        <v>2753|RAC|6.25|105.00</v>
      </c>
      <c r="C3883">
        <v>2753</v>
      </c>
      <c r="D3883">
        <v>25</v>
      </c>
      <c r="E3883" t="s">
        <v>1339</v>
      </c>
      <c r="G3883" t="s">
        <v>1340</v>
      </c>
      <c r="H3883" t="s">
        <v>4016</v>
      </c>
      <c r="I3883" s="134" t="s">
        <v>5328</v>
      </c>
      <c r="J3883" t="s">
        <v>781</v>
      </c>
      <c r="K3883" t="s">
        <v>781</v>
      </c>
      <c r="P3883">
        <v>6.25</v>
      </c>
      <c r="Q3883">
        <v>105</v>
      </c>
      <c r="R3883">
        <v>656.25</v>
      </c>
      <c r="S3883">
        <f>IFERROR(_xlfn.XLOOKUP(tbl_Facturas[[#This Row],[Key_Fact]],tbl_Manifiestos[Key_Manif],tbl_Manifiestos[Pagado a Broker],0),0)</f>
        <v>590.625</v>
      </c>
      <c r="T3883">
        <v>2798510.209999992</v>
      </c>
    </row>
    <row r="3884" spans="1:20" x14ac:dyDescent="0.25">
      <c r="A3884" t="s">
        <v>5845</v>
      </c>
      <c r="B3884" t="str">
        <f>tbl_Facturas[[#This Row],[Factura]] &amp; "|" &amp; tbl_Facturas[[#This Row],[Proyecto OK]] &amp; "|" &amp; TEXT(tbl_Facturas[[#This Row],[Horas o Viaje]],"0.00") &amp; "|" &amp; TEXT(tbl_Facturas[[#This Row],[Costo unitario]],"0.00")</f>
        <v>2753|RAC|9.50|105.00</v>
      </c>
      <c r="C3884">
        <v>2753</v>
      </c>
      <c r="D3884">
        <v>58</v>
      </c>
      <c r="E3884" t="s">
        <v>12</v>
      </c>
      <c r="G3884" t="s">
        <v>539</v>
      </c>
      <c r="H3884" t="s">
        <v>4017</v>
      </c>
      <c r="I3884" s="134" t="s">
        <v>5328</v>
      </c>
      <c r="J3884" t="s">
        <v>781</v>
      </c>
      <c r="K3884" t="s">
        <v>781</v>
      </c>
      <c r="P3884">
        <v>9.5</v>
      </c>
      <c r="Q3884">
        <v>105</v>
      </c>
      <c r="R3884">
        <v>997.5</v>
      </c>
      <c r="S3884">
        <f>IFERROR(_xlfn.XLOOKUP(tbl_Facturas[[#This Row],[Key_Fact]],tbl_Manifiestos[Key_Manif],tbl_Manifiestos[Pagado a Broker],0),0)</f>
        <v>927.67500000000007</v>
      </c>
      <c r="T3884">
        <v>2799507.709999992</v>
      </c>
    </row>
    <row r="3885" spans="1:20" x14ac:dyDescent="0.25">
      <c r="A3885" t="s">
        <v>5845</v>
      </c>
      <c r="B3885" t="str">
        <f>tbl_Facturas[[#This Row],[Factura]] &amp; "|" &amp; tbl_Facturas[[#This Row],[Proyecto OK]] &amp; "|" &amp; TEXT(tbl_Facturas[[#This Row],[Horas o Viaje]],"0.00") &amp; "|" &amp; TEXT(tbl_Facturas[[#This Row],[Costo unitario]],"0.00")</f>
        <v>2753|RAC|9.75|105.00</v>
      </c>
      <c r="C3885">
        <v>2753</v>
      </c>
      <c r="D3885">
        <v>25</v>
      </c>
      <c r="E3885" t="s">
        <v>1339</v>
      </c>
      <c r="G3885" t="s">
        <v>1340</v>
      </c>
      <c r="H3885" t="s">
        <v>4018</v>
      </c>
      <c r="I3885" s="134" t="s">
        <v>5328</v>
      </c>
      <c r="J3885" t="s">
        <v>781</v>
      </c>
      <c r="K3885" t="s">
        <v>781</v>
      </c>
      <c r="P3885">
        <v>9.75</v>
      </c>
      <c r="Q3885">
        <v>105</v>
      </c>
      <c r="R3885">
        <v>1023.75</v>
      </c>
      <c r="S3885">
        <f>IFERROR(_xlfn.XLOOKUP(tbl_Facturas[[#This Row],[Key_Fact]],tbl_Manifiestos[Key_Manif],tbl_Manifiestos[Pagado a Broker],0),0)</f>
        <v>921.375</v>
      </c>
      <c r="T3885">
        <v>2800531.459999992</v>
      </c>
    </row>
    <row r="3886" spans="1:20" x14ac:dyDescent="0.25">
      <c r="A3886" t="s">
        <v>5843</v>
      </c>
      <c r="B3886" t="str">
        <f>tbl_Facturas[[#This Row],[Factura]] &amp; "|" &amp; tbl_Facturas[[#This Row],[Proyecto OK]] &amp; "|" &amp; TEXT(tbl_Facturas[[#This Row],[Horas o Viaje]],"0.00") &amp; "|" &amp; TEXT(tbl_Facturas[[#This Row],[Costo unitario]],"0.00")</f>
        <v>2754|Chicago Heights|9.75|128.00</v>
      </c>
      <c r="C3886">
        <v>2754</v>
      </c>
      <c r="D3886">
        <v>28</v>
      </c>
      <c r="E3886" t="s">
        <v>5309</v>
      </c>
      <c r="G3886" t="s">
        <v>1285</v>
      </c>
      <c r="H3886" t="s">
        <v>3632</v>
      </c>
      <c r="I3886" s="134" t="s">
        <v>5310</v>
      </c>
      <c r="J3886" t="s">
        <v>2818</v>
      </c>
      <c r="K3886" s="240" t="s">
        <v>956</v>
      </c>
      <c r="P3886">
        <v>9.75</v>
      </c>
      <c r="Q3886">
        <v>128</v>
      </c>
      <c r="R3886">
        <v>1248</v>
      </c>
      <c r="S3886">
        <f>IFERROR(_xlfn.XLOOKUP(tbl_Facturas[[#This Row],[Key_Fact]],tbl_Manifiestos[Key_Manif],tbl_Manifiestos[Pagado a Broker],0),0)</f>
        <v>0</v>
      </c>
      <c r="T3886">
        <v>2576073.7199999942</v>
      </c>
    </row>
    <row r="3887" spans="1:20" x14ac:dyDescent="0.25">
      <c r="A3887" t="s">
        <v>5847</v>
      </c>
      <c r="B3887" t="str">
        <f>tbl_Facturas[[#This Row],[Factura]] &amp; "|" &amp; tbl_Facturas[[#This Row],[Proyecto OK]] &amp; "|" &amp; TEXT(tbl_Facturas[[#This Row],[Horas o Viaje]],"0.00") &amp; "|" &amp; TEXT(tbl_Facturas[[#This Row],[Costo unitario]],"0.00")</f>
        <v>2755||2.00|525.00</v>
      </c>
      <c r="C3887">
        <v>2755</v>
      </c>
      <c r="G3887" t="s">
        <v>52</v>
      </c>
      <c r="P3887">
        <v>2</v>
      </c>
      <c r="Q3887">
        <v>525</v>
      </c>
      <c r="R3887">
        <v>1050</v>
      </c>
      <c r="S3887">
        <f>IFERROR(_xlfn.XLOOKUP(tbl_Facturas[[#This Row],[Key_Fact]],tbl_Manifiestos[Key_Manif],tbl_Manifiestos[Pagado a Broker],0),0)</f>
        <v>0</v>
      </c>
      <c r="T3887">
        <v>2933644.0599999931</v>
      </c>
    </row>
    <row r="3888" spans="1:20" x14ac:dyDescent="0.25">
      <c r="A3888" t="s">
        <v>5846</v>
      </c>
      <c r="B3888" t="str">
        <f>tbl_Facturas[[#This Row],[Factura]] &amp; "|" &amp; tbl_Facturas[[#This Row],[Proyecto OK]] &amp; "|" &amp; TEXT(tbl_Facturas[[#This Row],[Horas o Viaje]],"0.00") &amp; "|" &amp; TEXT(tbl_Facturas[[#This Row],[Costo unitario]],"0.00")</f>
        <v>2756|Lead Service Replacement|8.50|120.00</v>
      </c>
      <c r="C3888">
        <v>2756</v>
      </c>
      <c r="D3888">
        <v>19</v>
      </c>
      <c r="E3888" t="s">
        <v>12</v>
      </c>
      <c r="G3888" t="s">
        <v>24</v>
      </c>
      <c r="H3888" t="s">
        <v>4019</v>
      </c>
      <c r="I3888" s="134" t="s">
        <v>5322</v>
      </c>
      <c r="J3888" t="s">
        <v>3634</v>
      </c>
      <c r="K3888" t="s">
        <v>5881</v>
      </c>
      <c r="L3888" t="s">
        <v>5886</v>
      </c>
      <c r="P3888">
        <v>8.5</v>
      </c>
      <c r="Q3888">
        <v>120</v>
      </c>
      <c r="R3888">
        <v>1020</v>
      </c>
      <c r="S3888">
        <f>IFERROR(_xlfn.XLOOKUP(tbl_Facturas[[#This Row],[Key_Fact]],tbl_Manifiestos[Key_Manif],tbl_Manifiestos[Pagado a Broker],0),0)</f>
        <v>948.6</v>
      </c>
      <c r="T3888">
        <v>2801551.459999992</v>
      </c>
    </row>
    <row r="3889" spans="1:20" x14ac:dyDescent="0.25">
      <c r="A3889" t="s">
        <v>5846</v>
      </c>
      <c r="B3889" t="str">
        <f>tbl_Facturas[[#This Row],[Factura]] &amp; "|" &amp; tbl_Facturas[[#This Row],[Proyecto OK]] &amp; "|" &amp; TEXT(tbl_Facturas[[#This Row],[Horas o Viaje]],"0.00") &amp; "|" &amp; TEXT(tbl_Facturas[[#This Row],[Costo unitario]],"0.00")</f>
        <v>2756|Lead Service Replacement|10.00|120.00</v>
      </c>
      <c r="C3889">
        <v>2756</v>
      </c>
      <c r="D3889">
        <v>19</v>
      </c>
      <c r="E3889" t="s">
        <v>12</v>
      </c>
      <c r="G3889" t="s">
        <v>24</v>
      </c>
      <c r="H3889" t="s">
        <v>4020</v>
      </c>
      <c r="I3889" s="134" t="s">
        <v>5322</v>
      </c>
      <c r="J3889" t="s">
        <v>3634</v>
      </c>
      <c r="K3889" t="s">
        <v>5881</v>
      </c>
      <c r="L3889" t="s">
        <v>5886</v>
      </c>
      <c r="P3889">
        <v>10</v>
      </c>
      <c r="Q3889">
        <v>120</v>
      </c>
      <c r="R3889">
        <v>1200</v>
      </c>
      <c r="S3889">
        <f>IFERROR(_xlfn.XLOOKUP(tbl_Facturas[[#This Row],[Key_Fact]],tbl_Manifiestos[Key_Manif],tbl_Manifiestos[Pagado a Broker],0),0)</f>
        <v>1116</v>
      </c>
      <c r="T3889">
        <v>2802751.459999992</v>
      </c>
    </row>
    <row r="3890" spans="1:20" x14ac:dyDescent="0.25">
      <c r="A3890" t="s">
        <v>5846</v>
      </c>
      <c r="B3890" t="str">
        <f>tbl_Facturas[[#This Row],[Factura]] &amp; "|" &amp; tbl_Facturas[[#This Row],[Proyecto OK]] &amp; "|" &amp; TEXT(tbl_Facturas[[#This Row],[Horas o Viaje]],"0.00") &amp; "|" &amp; TEXT(tbl_Facturas[[#This Row],[Costo unitario]],"0.00")</f>
        <v>2756|Lead Service Replacement|9.50|120.00</v>
      </c>
      <c r="C3890">
        <v>2756</v>
      </c>
      <c r="D3890">
        <v>19</v>
      </c>
      <c r="E3890" t="s">
        <v>12</v>
      </c>
      <c r="G3890" t="s">
        <v>24</v>
      </c>
      <c r="H3890" t="s">
        <v>4021</v>
      </c>
      <c r="I3890" s="134" t="s">
        <v>5322</v>
      </c>
      <c r="J3890" t="s">
        <v>3634</v>
      </c>
      <c r="K3890" t="s">
        <v>5881</v>
      </c>
      <c r="L3890" t="s">
        <v>5886</v>
      </c>
      <c r="P3890">
        <v>9.5</v>
      </c>
      <c r="Q3890">
        <v>120</v>
      </c>
      <c r="R3890">
        <v>1140</v>
      </c>
      <c r="S3890">
        <f>IFERROR(_xlfn.XLOOKUP(tbl_Facturas[[#This Row],[Key_Fact]],tbl_Manifiestos[Key_Manif],tbl_Manifiestos[Pagado a Broker],0),0)</f>
        <v>1060.2</v>
      </c>
      <c r="T3890">
        <v>2803891.459999992</v>
      </c>
    </row>
    <row r="3891" spans="1:20" x14ac:dyDescent="0.25">
      <c r="A3891" t="s">
        <v>5846</v>
      </c>
      <c r="B3891" t="str">
        <f>tbl_Facturas[[#This Row],[Factura]] &amp; "|" &amp; tbl_Facturas[[#This Row],[Proyecto OK]] &amp; "|" &amp; TEXT(tbl_Facturas[[#This Row],[Horas o Viaje]],"0.00") &amp; "|" &amp; TEXT(tbl_Facturas[[#This Row],[Costo unitario]],"0.00")</f>
        <v>2756|Lead Service Replacement|8.50|120.00</v>
      </c>
      <c r="C3891">
        <v>2756</v>
      </c>
      <c r="D3891">
        <v>19</v>
      </c>
      <c r="E3891" t="s">
        <v>12</v>
      </c>
      <c r="G3891" t="s">
        <v>24</v>
      </c>
      <c r="H3891" t="s">
        <v>4022</v>
      </c>
      <c r="I3891" s="134" t="s">
        <v>5322</v>
      </c>
      <c r="J3891" t="s">
        <v>3634</v>
      </c>
      <c r="K3891" t="s">
        <v>5881</v>
      </c>
      <c r="L3891" t="s">
        <v>5886</v>
      </c>
      <c r="P3891">
        <v>8.5</v>
      </c>
      <c r="Q3891">
        <v>120</v>
      </c>
      <c r="R3891">
        <v>1020</v>
      </c>
      <c r="S3891">
        <f>IFERROR(_xlfn.XLOOKUP(tbl_Facturas[[#This Row],[Key_Fact]],tbl_Manifiestos[Key_Manif],tbl_Manifiestos[Pagado a Broker],0),0)</f>
        <v>948.6</v>
      </c>
      <c r="T3891">
        <v>2804911.459999992</v>
      </c>
    </row>
    <row r="3892" spans="1:20" x14ac:dyDescent="0.25">
      <c r="A3892" t="s">
        <v>5846</v>
      </c>
      <c r="B3892" t="str">
        <f>tbl_Facturas[[#This Row],[Factura]] &amp; "|" &amp; tbl_Facturas[[#This Row],[Proyecto OK]] &amp; "|" &amp; TEXT(tbl_Facturas[[#This Row],[Horas o Viaje]],"0.00") &amp; "|" &amp; TEXT(tbl_Facturas[[#This Row],[Costo unitario]],"0.00")</f>
        <v>2756|Lead Service Replacement|8.00|120.00</v>
      </c>
      <c r="C3892">
        <v>2756</v>
      </c>
      <c r="D3892">
        <v>19</v>
      </c>
      <c r="E3892" t="s">
        <v>12</v>
      </c>
      <c r="G3892" t="s">
        <v>24</v>
      </c>
      <c r="H3892" t="s">
        <v>4023</v>
      </c>
      <c r="I3892" s="134" t="s">
        <v>5322</v>
      </c>
      <c r="J3892" t="s">
        <v>3634</v>
      </c>
      <c r="K3892" t="s">
        <v>5881</v>
      </c>
      <c r="L3892" t="s">
        <v>5886</v>
      </c>
      <c r="P3892">
        <v>8</v>
      </c>
      <c r="Q3892">
        <v>120</v>
      </c>
      <c r="R3892">
        <v>960</v>
      </c>
      <c r="S3892">
        <f>IFERROR(_xlfn.XLOOKUP(tbl_Facturas[[#This Row],[Key_Fact]],tbl_Manifiestos[Key_Manif],tbl_Manifiestos[Pagado a Broker],0),0)</f>
        <v>892.80000000000007</v>
      </c>
      <c r="T3892">
        <v>2805871.459999992</v>
      </c>
    </row>
    <row r="3893" spans="1:20" x14ac:dyDescent="0.25">
      <c r="A3893" t="s">
        <v>5846</v>
      </c>
      <c r="B3893" t="str">
        <f>tbl_Facturas[[#This Row],[Factura]] &amp; "|" &amp; tbl_Facturas[[#This Row],[Proyecto OK]] &amp; "|" &amp; TEXT(tbl_Facturas[[#This Row],[Horas o Viaje]],"0.00") &amp; "|" &amp; TEXT(tbl_Facturas[[#This Row],[Costo unitario]],"0.00")</f>
        <v>2757|Berry Project|9.00|130.00</v>
      </c>
      <c r="C3893">
        <v>2757</v>
      </c>
      <c r="D3893">
        <v>103</v>
      </c>
      <c r="E3893" t="s">
        <v>27</v>
      </c>
      <c r="G3893" t="s">
        <v>284</v>
      </c>
      <c r="H3893" t="s">
        <v>4024</v>
      </c>
      <c r="I3893" s="134" t="s">
        <v>5322</v>
      </c>
      <c r="J3893" t="s">
        <v>1219</v>
      </c>
      <c r="K3893" t="s">
        <v>5883</v>
      </c>
      <c r="L3893">
        <v>2513</v>
      </c>
      <c r="P3893">
        <v>9</v>
      </c>
      <c r="Q3893">
        <v>130</v>
      </c>
      <c r="R3893">
        <v>1170</v>
      </c>
      <c r="S3893">
        <f>IFERROR(_xlfn.XLOOKUP(tbl_Facturas[[#This Row],[Key_Fact]],tbl_Manifiestos[Key_Manif],tbl_Manifiestos[Pagado a Broker],0),0)</f>
        <v>1088.1000000000001</v>
      </c>
      <c r="T3893">
        <v>2807041.459999992</v>
      </c>
    </row>
    <row r="3894" spans="1:20" x14ac:dyDescent="0.25">
      <c r="A3894" t="s">
        <v>5846</v>
      </c>
      <c r="B3894" t="str">
        <f>tbl_Facturas[[#This Row],[Factura]] &amp; "|" &amp; tbl_Facturas[[#This Row],[Proyecto OK]] &amp; "|" &amp; TEXT(tbl_Facturas[[#This Row],[Horas o Viaje]],"0.00") &amp; "|" &amp; TEXT(tbl_Facturas[[#This Row],[Costo unitario]],"0.00")</f>
        <v>2757|Berry Project|8.00|130.00</v>
      </c>
      <c r="C3894">
        <v>2757</v>
      </c>
      <c r="D3894">
        <v>11</v>
      </c>
      <c r="E3894" t="s">
        <v>12</v>
      </c>
      <c r="G3894" t="s">
        <v>13</v>
      </c>
      <c r="H3894" t="s">
        <v>4025</v>
      </c>
      <c r="I3894" s="134" t="s">
        <v>5322</v>
      </c>
      <c r="J3894" t="s">
        <v>1219</v>
      </c>
      <c r="K3894" t="s">
        <v>5883</v>
      </c>
      <c r="L3894">
        <v>2513</v>
      </c>
      <c r="P3894">
        <v>8</v>
      </c>
      <c r="Q3894">
        <v>130</v>
      </c>
      <c r="R3894">
        <v>1040</v>
      </c>
      <c r="S3894">
        <f>IFERROR(_xlfn.XLOOKUP(tbl_Facturas[[#This Row],[Key_Fact]],tbl_Manifiestos[Key_Manif],tbl_Manifiestos[Pagado a Broker],0),0)</f>
        <v>967.2</v>
      </c>
      <c r="T3894">
        <v>2808081.459999992</v>
      </c>
    </row>
    <row r="3895" spans="1:20" x14ac:dyDescent="0.25">
      <c r="A3895" t="s">
        <v>5846</v>
      </c>
      <c r="B3895" t="str">
        <f>tbl_Facturas[[#This Row],[Factura]] &amp; "|" &amp; tbl_Facturas[[#This Row],[Proyecto OK]] &amp; "|" &amp; TEXT(tbl_Facturas[[#This Row],[Horas o Viaje]],"0.00") &amp; "|" &amp; TEXT(tbl_Facturas[[#This Row],[Costo unitario]],"0.00")</f>
        <v>2757|Berry Project|8.50|130.00</v>
      </c>
      <c r="C3895">
        <v>2757</v>
      </c>
      <c r="D3895">
        <v>103</v>
      </c>
      <c r="E3895" t="s">
        <v>27</v>
      </c>
      <c r="G3895" t="s">
        <v>284</v>
      </c>
      <c r="H3895" t="s">
        <v>4026</v>
      </c>
      <c r="I3895" s="134" t="s">
        <v>5322</v>
      </c>
      <c r="J3895" t="s">
        <v>1219</v>
      </c>
      <c r="K3895" t="s">
        <v>5883</v>
      </c>
      <c r="L3895">
        <v>2513</v>
      </c>
      <c r="P3895">
        <v>8.5</v>
      </c>
      <c r="Q3895">
        <v>130</v>
      </c>
      <c r="R3895">
        <v>1105</v>
      </c>
      <c r="S3895">
        <f>IFERROR(_xlfn.XLOOKUP(tbl_Facturas[[#This Row],[Key_Fact]],tbl_Manifiestos[Key_Manif],tbl_Manifiestos[Pagado a Broker],0),0)</f>
        <v>1027.6500000000001</v>
      </c>
      <c r="T3895">
        <v>2809186.459999992</v>
      </c>
    </row>
    <row r="3896" spans="1:20" x14ac:dyDescent="0.25">
      <c r="A3896" t="s">
        <v>5846</v>
      </c>
      <c r="B3896" t="str">
        <f>tbl_Facturas[[#This Row],[Factura]] &amp; "|" &amp; tbl_Facturas[[#This Row],[Proyecto OK]] &amp; "|" &amp; TEXT(tbl_Facturas[[#This Row],[Horas o Viaje]],"0.00") &amp; "|" &amp; TEXT(tbl_Facturas[[#This Row],[Costo unitario]],"0.00")</f>
        <v>2757|Berry Project|8.00|130.00</v>
      </c>
      <c r="C3896">
        <v>2757</v>
      </c>
      <c r="D3896">
        <v>11</v>
      </c>
      <c r="E3896" t="s">
        <v>12</v>
      </c>
      <c r="G3896" t="s">
        <v>13</v>
      </c>
      <c r="H3896" t="s">
        <v>4027</v>
      </c>
      <c r="I3896" s="134" t="s">
        <v>5322</v>
      </c>
      <c r="J3896" t="s">
        <v>1219</v>
      </c>
      <c r="K3896" t="s">
        <v>5883</v>
      </c>
      <c r="L3896">
        <v>2513</v>
      </c>
      <c r="P3896">
        <v>8</v>
      </c>
      <c r="Q3896">
        <v>130</v>
      </c>
      <c r="R3896">
        <v>1040</v>
      </c>
      <c r="S3896">
        <f>IFERROR(_xlfn.XLOOKUP(tbl_Facturas[[#This Row],[Key_Fact]],tbl_Manifiestos[Key_Manif],tbl_Manifiestos[Pagado a Broker],0),0)</f>
        <v>967.2</v>
      </c>
      <c r="T3896">
        <v>2810226.459999992</v>
      </c>
    </row>
    <row r="3897" spans="1:20" x14ac:dyDescent="0.25">
      <c r="A3897" t="s">
        <v>5846</v>
      </c>
      <c r="B3897" t="str">
        <f>tbl_Facturas[[#This Row],[Factura]] &amp; "|" &amp; tbl_Facturas[[#This Row],[Proyecto OK]] &amp; "|" &amp; TEXT(tbl_Facturas[[#This Row],[Horas o Viaje]],"0.00") &amp; "|" &amp; TEXT(tbl_Facturas[[#This Row],[Costo unitario]],"0.00")</f>
        <v>2757|Berry Project|9.00|130.00</v>
      </c>
      <c r="C3897">
        <v>2757</v>
      </c>
      <c r="D3897">
        <v>103</v>
      </c>
      <c r="E3897" t="s">
        <v>27</v>
      </c>
      <c r="G3897" t="s">
        <v>284</v>
      </c>
      <c r="H3897" t="s">
        <v>4028</v>
      </c>
      <c r="I3897" s="134" t="s">
        <v>5322</v>
      </c>
      <c r="J3897" t="s">
        <v>1219</v>
      </c>
      <c r="K3897" t="s">
        <v>5883</v>
      </c>
      <c r="L3897">
        <v>2513</v>
      </c>
      <c r="P3897">
        <v>9</v>
      </c>
      <c r="Q3897">
        <v>130</v>
      </c>
      <c r="R3897">
        <v>1170</v>
      </c>
      <c r="S3897">
        <f>IFERROR(_xlfn.XLOOKUP(tbl_Facturas[[#This Row],[Key_Fact]],tbl_Manifiestos[Key_Manif],tbl_Manifiestos[Pagado a Broker],0),0)</f>
        <v>1088.1000000000001</v>
      </c>
      <c r="T3897">
        <v>2811396.459999992</v>
      </c>
    </row>
    <row r="3898" spans="1:20" x14ac:dyDescent="0.25">
      <c r="A3898" t="s">
        <v>5846</v>
      </c>
      <c r="B3898" t="str">
        <f>tbl_Facturas[[#This Row],[Factura]] &amp; "|" &amp; tbl_Facturas[[#This Row],[Proyecto OK]] &amp; "|" &amp; TEXT(tbl_Facturas[[#This Row],[Horas o Viaje]],"0.00") &amp; "|" &amp; TEXT(tbl_Facturas[[#This Row],[Costo unitario]],"0.00")</f>
        <v>2757|Berry Project|9.00|130.00</v>
      </c>
      <c r="C3898">
        <v>2757</v>
      </c>
      <c r="D3898">
        <v>11</v>
      </c>
      <c r="E3898" t="s">
        <v>12</v>
      </c>
      <c r="G3898" t="s">
        <v>13</v>
      </c>
      <c r="H3898" t="s">
        <v>4029</v>
      </c>
      <c r="I3898" s="134" t="s">
        <v>5322</v>
      </c>
      <c r="J3898" t="s">
        <v>1219</v>
      </c>
      <c r="K3898" t="s">
        <v>5883</v>
      </c>
      <c r="L3898">
        <v>2513</v>
      </c>
      <c r="P3898">
        <v>9</v>
      </c>
      <c r="Q3898">
        <v>130</v>
      </c>
      <c r="R3898">
        <v>1170</v>
      </c>
      <c r="S3898">
        <f>IFERROR(_xlfn.XLOOKUP(tbl_Facturas[[#This Row],[Key_Fact]],tbl_Manifiestos[Key_Manif],tbl_Manifiestos[Pagado a Broker],0),0)</f>
        <v>1088.1000000000001</v>
      </c>
      <c r="T3898">
        <v>2812566.459999992</v>
      </c>
    </row>
    <row r="3899" spans="1:20" x14ac:dyDescent="0.25">
      <c r="A3899" t="s">
        <v>5846</v>
      </c>
      <c r="B3899" t="str">
        <f>tbl_Facturas[[#This Row],[Factura]] &amp; "|" &amp; tbl_Facturas[[#This Row],[Proyecto OK]] &amp; "|" &amp; TEXT(tbl_Facturas[[#This Row],[Horas o Viaje]],"0.00") &amp; "|" &amp; TEXT(tbl_Facturas[[#This Row],[Costo unitario]],"0.00")</f>
        <v>2757|Berry Project|1.00|137.55</v>
      </c>
      <c r="C3899">
        <v>2757</v>
      </c>
      <c r="D3899">
        <v>103</v>
      </c>
      <c r="E3899" t="s">
        <v>27</v>
      </c>
      <c r="G3899" t="s">
        <v>284</v>
      </c>
      <c r="I3899" s="134" t="s">
        <v>5322</v>
      </c>
      <c r="J3899" t="s">
        <v>5861</v>
      </c>
      <c r="K3899" t="s">
        <v>5883</v>
      </c>
      <c r="L3899">
        <v>2513</v>
      </c>
      <c r="P3899">
        <v>1</v>
      </c>
      <c r="Q3899">
        <v>137.55000000000001</v>
      </c>
      <c r="R3899">
        <v>137.55000000000001</v>
      </c>
      <c r="S3899">
        <f>IFERROR(_xlfn.XLOOKUP(tbl_Facturas[[#This Row],[Key_Fact]],tbl_Manifiestos[Key_Manif],tbl_Manifiestos[Pagado a Broker],0),0)</f>
        <v>137.55000000000001</v>
      </c>
      <c r="T3899">
        <v>2812704.0099999919</v>
      </c>
    </row>
    <row r="3900" spans="1:20" x14ac:dyDescent="0.25">
      <c r="A3900" t="s">
        <v>5846</v>
      </c>
      <c r="B3900" t="str">
        <f>tbl_Facturas[[#This Row],[Factura]] &amp; "|" &amp; tbl_Facturas[[#This Row],[Proyecto OK]] &amp; "|" &amp; TEXT(tbl_Facturas[[#This Row],[Horas o Viaje]],"0.00") &amp; "|" &amp; TEXT(tbl_Facturas[[#This Row],[Costo unitario]],"0.00")</f>
        <v>2757|Berry Project|1.00|121.15</v>
      </c>
      <c r="C3900">
        <v>2757</v>
      </c>
      <c r="D3900">
        <v>11</v>
      </c>
      <c r="E3900" t="s">
        <v>12</v>
      </c>
      <c r="G3900" t="s">
        <v>13</v>
      </c>
      <c r="I3900" s="134" t="s">
        <v>5322</v>
      </c>
      <c r="J3900" t="s">
        <v>5861</v>
      </c>
      <c r="K3900" t="s">
        <v>5883</v>
      </c>
      <c r="L3900">
        <v>2513</v>
      </c>
      <c r="P3900">
        <v>1</v>
      </c>
      <c r="Q3900">
        <v>121.15</v>
      </c>
      <c r="R3900">
        <v>121.15</v>
      </c>
      <c r="S3900">
        <f>IFERROR(_xlfn.XLOOKUP(tbl_Facturas[[#This Row],[Key_Fact]],tbl_Manifiestos[Key_Manif],tbl_Manifiestos[Pagado a Broker],0),0)</f>
        <v>0</v>
      </c>
      <c r="T3900">
        <v>2812825.1599999922</v>
      </c>
    </row>
    <row r="3901" spans="1:20" x14ac:dyDescent="0.25">
      <c r="A3901" t="s">
        <v>5846</v>
      </c>
      <c r="B3901" t="str">
        <f>tbl_Facturas[[#This Row],[Factura]] &amp; "|" &amp; tbl_Facturas[[#This Row],[Proyecto OK]] &amp; "|" &amp; TEXT(tbl_Facturas[[#This Row],[Horas o Viaje]],"0.00") &amp; "|" &amp; TEXT(tbl_Facturas[[#This Row],[Costo unitario]],"0.00")</f>
        <v>2758|Montrose Harbor|10.00|126.50</v>
      </c>
      <c r="C3901">
        <v>2758</v>
      </c>
      <c r="D3901">
        <v>114</v>
      </c>
      <c r="E3901" t="s">
        <v>27</v>
      </c>
      <c r="G3901" t="s">
        <v>57</v>
      </c>
      <c r="H3901" t="s">
        <v>4030</v>
      </c>
      <c r="I3901" s="134" t="s">
        <v>5401</v>
      </c>
      <c r="J3901" t="s">
        <v>1280</v>
      </c>
      <c r="K3901" s="240" t="s">
        <v>5907</v>
      </c>
      <c r="L3901">
        <v>6228</v>
      </c>
      <c r="M3901" t="s">
        <v>146</v>
      </c>
      <c r="P3901">
        <v>10</v>
      </c>
      <c r="Q3901">
        <v>126.5</v>
      </c>
      <c r="R3901">
        <v>1265</v>
      </c>
      <c r="S3901">
        <f>IFERROR(_xlfn.XLOOKUP(tbl_Facturas[[#This Row],[Key_Fact]],tbl_Manifiestos[Key_Manif],tbl_Manifiestos[Pagado a Broker],0),0)</f>
        <v>0</v>
      </c>
      <c r="T3901">
        <v>2814090.1599999922</v>
      </c>
    </row>
    <row r="3902" spans="1:20" x14ac:dyDescent="0.25">
      <c r="A3902" t="s">
        <v>5846</v>
      </c>
      <c r="B3902" t="str">
        <f>tbl_Facturas[[#This Row],[Factura]] &amp; "|" &amp; tbl_Facturas[[#This Row],[Proyecto OK]] &amp; "|" &amp; TEXT(tbl_Facturas[[#This Row],[Horas o Viaje]],"0.00") &amp; "|" &amp; TEXT(tbl_Facturas[[#This Row],[Costo unitario]],"0.00")</f>
        <v>2758|Montrose Harbor|8.00|126.50</v>
      </c>
      <c r="C3902">
        <v>2758</v>
      </c>
      <c r="D3902">
        <v>67</v>
      </c>
      <c r="E3902" t="s">
        <v>27</v>
      </c>
      <c r="G3902" t="s">
        <v>28</v>
      </c>
      <c r="H3902" t="s">
        <v>4031</v>
      </c>
      <c r="I3902" s="134" t="s">
        <v>5401</v>
      </c>
      <c r="J3902" t="s">
        <v>1280</v>
      </c>
      <c r="K3902" s="240" t="s">
        <v>5907</v>
      </c>
      <c r="L3902">
        <v>6228</v>
      </c>
      <c r="M3902" t="s">
        <v>146</v>
      </c>
      <c r="P3902">
        <v>8</v>
      </c>
      <c r="Q3902">
        <v>126.5</v>
      </c>
      <c r="R3902">
        <v>1012</v>
      </c>
      <c r="S3902">
        <f>IFERROR(_xlfn.XLOOKUP(tbl_Facturas[[#This Row],[Key_Fact]],tbl_Manifiestos[Key_Manif],tbl_Manifiestos[Pagado a Broker],0),0)</f>
        <v>0</v>
      </c>
      <c r="T3902">
        <v>2815102.1599999922</v>
      </c>
    </row>
    <row r="3903" spans="1:20" x14ac:dyDescent="0.25">
      <c r="A3903" t="s">
        <v>5846</v>
      </c>
      <c r="B3903" t="str">
        <f>tbl_Facturas[[#This Row],[Factura]] &amp; "|" &amp; tbl_Facturas[[#This Row],[Proyecto OK]] &amp; "|" &amp; TEXT(tbl_Facturas[[#This Row],[Horas o Viaje]],"0.00") &amp; "|" &amp; TEXT(tbl_Facturas[[#This Row],[Costo unitario]],"0.00")</f>
        <v>2759|Evanston|9.50|115.50</v>
      </c>
      <c r="C3903">
        <v>2759</v>
      </c>
      <c r="D3903">
        <v>308</v>
      </c>
      <c r="E3903" t="s">
        <v>16</v>
      </c>
      <c r="G3903" t="s">
        <v>17</v>
      </c>
      <c r="H3903" t="s">
        <v>4032</v>
      </c>
      <c r="I3903" s="134" t="s">
        <v>5312</v>
      </c>
      <c r="J3903" t="s">
        <v>3172</v>
      </c>
      <c r="K3903" t="s">
        <v>3172</v>
      </c>
      <c r="P3903">
        <v>9.5</v>
      </c>
      <c r="Q3903">
        <v>115.5</v>
      </c>
      <c r="R3903">
        <v>1097.25</v>
      </c>
      <c r="S3903">
        <f>IFERROR(_xlfn.XLOOKUP(tbl_Facturas[[#This Row],[Key_Fact]],tbl_Manifiestos[Key_Manif],tbl_Manifiestos[Pagado a Broker],0),0)</f>
        <v>1020.4425000000001</v>
      </c>
      <c r="T3903">
        <v>2816199.4099999922</v>
      </c>
    </row>
    <row r="3904" spans="1:20" x14ac:dyDescent="0.25">
      <c r="A3904" t="s">
        <v>5846</v>
      </c>
      <c r="B3904" t="str">
        <f>tbl_Facturas[[#This Row],[Factura]] &amp; "|" &amp; tbl_Facturas[[#This Row],[Proyecto OK]] &amp; "|" &amp; TEXT(tbl_Facturas[[#This Row],[Horas o Viaje]],"0.00") &amp; "|" &amp; TEXT(tbl_Facturas[[#This Row],[Costo unitario]],"0.00")</f>
        <v>2759|Evanston|8.00|115.50</v>
      </c>
      <c r="C3904">
        <v>2759</v>
      </c>
      <c r="D3904">
        <v>308</v>
      </c>
      <c r="E3904" t="s">
        <v>16</v>
      </c>
      <c r="G3904" t="s">
        <v>17</v>
      </c>
      <c r="H3904" t="s">
        <v>4033</v>
      </c>
      <c r="I3904" s="134" t="s">
        <v>5312</v>
      </c>
      <c r="J3904" t="s">
        <v>3172</v>
      </c>
      <c r="K3904" t="s">
        <v>3172</v>
      </c>
      <c r="P3904">
        <v>8</v>
      </c>
      <c r="Q3904">
        <v>115.5</v>
      </c>
      <c r="R3904">
        <v>924</v>
      </c>
      <c r="S3904">
        <f>IFERROR(_xlfn.XLOOKUP(tbl_Facturas[[#This Row],[Key_Fact]],tbl_Manifiestos[Key_Manif],tbl_Manifiestos[Pagado a Broker],0),0)</f>
        <v>859.32</v>
      </c>
      <c r="T3904">
        <v>2817123.4099999922</v>
      </c>
    </row>
    <row r="3905" spans="1:20" x14ac:dyDescent="0.25">
      <c r="A3905" t="s">
        <v>5846</v>
      </c>
      <c r="B3905" t="str">
        <f>tbl_Facturas[[#This Row],[Factura]] &amp; "|" &amp; tbl_Facturas[[#This Row],[Proyecto OK]] &amp; "|" &amp; TEXT(tbl_Facturas[[#This Row],[Horas o Viaje]],"0.00") &amp; "|" &amp; TEXT(tbl_Facturas[[#This Row],[Costo unitario]],"0.00")</f>
        <v>2759|Evanston|7.00|115.50</v>
      </c>
      <c r="C3905">
        <v>2759</v>
      </c>
      <c r="D3905">
        <v>308</v>
      </c>
      <c r="E3905" t="s">
        <v>16</v>
      </c>
      <c r="G3905" t="s">
        <v>17</v>
      </c>
      <c r="H3905" t="s">
        <v>4034</v>
      </c>
      <c r="I3905" s="134" t="s">
        <v>5312</v>
      </c>
      <c r="J3905" t="s">
        <v>3172</v>
      </c>
      <c r="K3905" t="s">
        <v>3172</v>
      </c>
      <c r="P3905">
        <v>7</v>
      </c>
      <c r="Q3905">
        <v>115.5</v>
      </c>
      <c r="R3905">
        <v>808.5</v>
      </c>
      <c r="S3905">
        <f>IFERROR(_xlfn.XLOOKUP(tbl_Facturas[[#This Row],[Key_Fact]],tbl_Manifiestos[Key_Manif],tbl_Manifiestos[Pagado a Broker],0),0)</f>
        <v>751.90500000000009</v>
      </c>
      <c r="T3905">
        <v>2817931.9099999922</v>
      </c>
    </row>
    <row r="3906" spans="1:20" x14ac:dyDescent="0.25">
      <c r="A3906" t="s">
        <v>5846</v>
      </c>
      <c r="B3906" t="str">
        <f>tbl_Facturas[[#This Row],[Factura]] &amp; "|" &amp; tbl_Facturas[[#This Row],[Proyecto OK]] &amp; "|" &amp; TEXT(tbl_Facturas[[#This Row],[Horas o Viaje]],"0.00") &amp; "|" &amp; TEXT(tbl_Facturas[[#This Row],[Costo unitario]],"0.00")</f>
        <v>2759|Evanston|9.50|115.50</v>
      </c>
      <c r="C3906">
        <v>2759</v>
      </c>
      <c r="D3906">
        <v>308</v>
      </c>
      <c r="E3906" t="s">
        <v>16</v>
      </c>
      <c r="G3906" t="s">
        <v>17</v>
      </c>
      <c r="H3906" t="s">
        <v>4035</v>
      </c>
      <c r="I3906" s="134" t="s">
        <v>5312</v>
      </c>
      <c r="J3906" t="s">
        <v>3172</v>
      </c>
      <c r="K3906" t="s">
        <v>3172</v>
      </c>
      <c r="P3906">
        <v>9.5</v>
      </c>
      <c r="Q3906">
        <v>115.5</v>
      </c>
      <c r="R3906">
        <v>1097.25</v>
      </c>
      <c r="S3906">
        <f>IFERROR(_xlfn.XLOOKUP(tbl_Facturas[[#This Row],[Key_Fact]],tbl_Manifiestos[Key_Manif],tbl_Manifiestos[Pagado a Broker],0),0)</f>
        <v>1020.4425000000001</v>
      </c>
      <c r="T3906">
        <v>2819029.1599999922</v>
      </c>
    </row>
    <row r="3907" spans="1:20" x14ac:dyDescent="0.25">
      <c r="A3907" t="s">
        <v>5846</v>
      </c>
      <c r="B3907" t="str">
        <f>tbl_Facturas[[#This Row],[Factura]] &amp; "|" &amp; tbl_Facturas[[#This Row],[Proyecto OK]] &amp; "|" &amp; TEXT(tbl_Facturas[[#This Row],[Horas o Viaje]],"0.00") &amp; "|" &amp; TEXT(tbl_Facturas[[#This Row],[Costo unitario]],"0.00")</f>
        <v>2760|Lead Replacement Service|11.00|110.00</v>
      </c>
      <c r="C3907">
        <v>2760</v>
      </c>
      <c r="D3907">
        <v>708</v>
      </c>
      <c r="E3907" t="s">
        <v>27</v>
      </c>
      <c r="G3907" t="s">
        <v>841</v>
      </c>
      <c r="H3907" t="s">
        <v>4036</v>
      </c>
      <c r="I3907" s="134" t="s">
        <v>5306</v>
      </c>
      <c r="J3907" t="s">
        <v>775</v>
      </c>
      <c r="K3907" t="s">
        <v>5903</v>
      </c>
      <c r="L3907">
        <v>3351</v>
      </c>
      <c r="P3907">
        <v>11</v>
      </c>
      <c r="Q3907">
        <v>110</v>
      </c>
      <c r="R3907">
        <v>1210</v>
      </c>
      <c r="S3907">
        <f>IFERROR(_xlfn.XLOOKUP(tbl_Facturas[[#This Row],[Key_Fact]],tbl_Manifiestos[Key_Manif],tbl_Manifiestos[Pagado a Broker],0),0)</f>
        <v>1125.3</v>
      </c>
      <c r="T3907">
        <v>2820239.1599999922</v>
      </c>
    </row>
    <row r="3908" spans="1:20" x14ac:dyDescent="0.25">
      <c r="A3908" t="s">
        <v>5846</v>
      </c>
      <c r="B3908" t="str">
        <f>tbl_Facturas[[#This Row],[Factura]] &amp; "|" &amp; tbl_Facturas[[#This Row],[Proyecto OK]] &amp; "|" &amp; TEXT(tbl_Facturas[[#This Row],[Horas o Viaje]],"0.00") &amp; "|" &amp; TEXT(tbl_Facturas[[#This Row],[Costo unitario]],"0.00")</f>
        <v>2761|Lead Replacement Service|4.50|110.00</v>
      </c>
      <c r="C3908">
        <v>2761</v>
      </c>
      <c r="D3908">
        <v>19</v>
      </c>
      <c r="E3908" t="s">
        <v>1261</v>
      </c>
      <c r="G3908" t="s">
        <v>24</v>
      </c>
      <c r="H3908" t="s">
        <v>4037</v>
      </c>
      <c r="I3908" s="134" t="s">
        <v>5306</v>
      </c>
      <c r="J3908" t="s">
        <v>828</v>
      </c>
      <c r="K3908" t="s">
        <v>5903</v>
      </c>
      <c r="L3908">
        <v>3365</v>
      </c>
      <c r="P3908">
        <v>4.5</v>
      </c>
      <c r="Q3908">
        <v>110</v>
      </c>
      <c r="R3908">
        <v>495</v>
      </c>
      <c r="S3908">
        <f>IFERROR(_xlfn.XLOOKUP(tbl_Facturas[[#This Row],[Key_Fact]],tbl_Manifiestos[Key_Manif],tbl_Manifiestos[Pagado a Broker],0),0)</f>
        <v>0</v>
      </c>
      <c r="T3908">
        <v>2820734.1599999922</v>
      </c>
    </row>
    <row r="3909" spans="1:20" x14ac:dyDescent="0.25">
      <c r="A3909" t="s">
        <v>5846</v>
      </c>
      <c r="B3909" t="str">
        <f>tbl_Facturas[[#This Row],[Factura]] &amp; "|" &amp; tbl_Facturas[[#This Row],[Proyecto OK]] &amp; "|" &amp; TEXT(tbl_Facturas[[#This Row],[Horas o Viaje]],"0.00") &amp; "|" &amp; TEXT(tbl_Facturas[[#This Row],[Costo unitario]],"0.00")</f>
        <v>2761|Lead Replacement Service|10.00|110.00</v>
      </c>
      <c r="C3909">
        <v>2761</v>
      </c>
      <c r="D3909">
        <v>708</v>
      </c>
      <c r="E3909" t="s">
        <v>27</v>
      </c>
      <c r="G3909" t="s">
        <v>841</v>
      </c>
      <c r="H3909" t="s">
        <v>4038</v>
      </c>
      <c r="I3909" s="134" t="s">
        <v>5306</v>
      </c>
      <c r="J3909" t="s">
        <v>828</v>
      </c>
      <c r="K3909" t="s">
        <v>5903</v>
      </c>
      <c r="L3909">
        <v>3365</v>
      </c>
      <c r="P3909">
        <v>10</v>
      </c>
      <c r="Q3909">
        <v>110</v>
      </c>
      <c r="R3909">
        <v>1100</v>
      </c>
      <c r="S3909">
        <f>IFERROR(_xlfn.XLOOKUP(tbl_Facturas[[#This Row],[Key_Fact]],tbl_Manifiestos[Key_Manif],tbl_Manifiestos[Pagado a Broker],0),0)</f>
        <v>1023</v>
      </c>
      <c r="T3909">
        <v>2821834.1599999922</v>
      </c>
    </row>
    <row r="3910" spans="1:20" x14ac:dyDescent="0.25">
      <c r="A3910" t="s">
        <v>5846</v>
      </c>
      <c r="B3910" t="str">
        <f>tbl_Facturas[[#This Row],[Factura]] &amp; "|" &amp; tbl_Facturas[[#This Row],[Proyecto OK]] &amp; "|" &amp; TEXT(tbl_Facturas[[#This Row],[Horas o Viaje]],"0.00") &amp; "|" &amp; TEXT(tbl_Facturas[[#This Row],[Costo unitario]],"0.00")</f>
        <v>2761|Lead Replacement Service|10.50|110.00</v>
      </c>
      <c r="C3910">
        <v>2761</v>
      </c>
      <c r="D3910">
        <v>708</v>
      </c>
      <c r="E3910" t="s">
        <v>27</v>
      </c>
      <c r="G3910" t="s">
        <v>841</v>
      </c>
      <c r="H3910" t="s">
        <v>4039</v>
      </c>
      <c r="I3910" s="134" t="s">
        <v>5306</v>
      </c>
      <c r="J3910" t="s">
        <v>828</v>
      </c>
      <c r="K3910" t="s">
        <v>5903</v>
      </c>
      <c r="L3910">
        <v>3365</v>
      </c>
      <c r="P3910">
        <v>10.5</v>
      </c>
      <c r="Q3910">
        <v>110</v>
      </c>
      <c r="R3910">
        <v>1155</v>
      </c>
      <c r="S3910">
        <f>IFERROR(_xlfn.XLOOKUP(tbl_Facturas[[#This Row],[Key_Fact]],tbl_Manifiestos[Key_Manif],tbl_Manifiestos[Pagado a Broker],0),0)</f>
        <v>1074.1500000000001</v>
      </c>
      <c r="T3910">
        <v>2822989.1599999922</v>
      </c>
    </row>
    <row r="3911" spans="1:20" x14ac:dyDescent="0.25">
      <c r="A3911" t="s">
        <v>5846</v>
      </c>
      <c r="B3911" t="str">
        <f>tbl_Facturas[[#This Row],[Factura]] &amp; "|" &amp; tbl_Facturas[[#This Row],[Proyecto OK]] &amp; "|" &amp; TEXT(tbl_Facturas[[#This Row],[Horas o Viaje]],"0.00") &amp; "|" &amp; TEXT(tbl_Facturas[[#This Row],[Costo unitario]],"0.00")</f>
        <v>2761|Lead Replacement Service|8.50|110.00</v>
      </c>
      <c r="C3911">
        <v>2761</v>
      </c>
      <c r="D3911">
        <v>82</v>
      </c>
      <c r="E3911" t="s">
        <v>12</v>
      </c>
      <c r="G3911" t="s">
        <v>792</v>
      </c>
      <c r="H3911" t="s">
        <v>4040</v>
      </c>
      <c r="I3911" s="134" t="s">
        <v>5306</v>
      </c>
      <c r="J3911" t="s">
        <v>828</v>
      </c>
      <c r="K3911" t="s">
        <v>5903</v>
      </c>
      <c r="L3911">
        <v>3365</v>
      </c>
      <c r="P3911">
        <v>8.5</v>
      </c>
      <c r="Q3911">
        <v>110</v>
      </c>
      <c r="R3911">
        <v>935</v>
      </c>
      <c r="S3911">
        <f>IFERROR(_xlfn.XLOOKUP(tbl_Facturas[[#This Row],[Key_Fact]],tbl_Manifiestos[Key_Manif],tbl_Manifiestos[Pagado a Broker],0),0)</f>
        <v>0</v>
      </c>
      <c r="T3911">
        <v>2823924.1599999922</v>
      </c>
    </row>
    <row r="3912" spans="1:20" x14ac:dyDescent="0.25">
      <c r="A3912" t="s">
        <v>5846</v>
      </c>
      <c r="B3912" t="str">
        <f>tbl_Facturas[[#This Row],[Factura]] &amp; "|" &amp; tbl_Facturas[[#This Row],[Proyecto OK]] &amp; "|" &amp; TEXT(tbl_Facturas[[#This Row],[Horas o Viaje]],"0.00") &amp; "|" &amp; TEXT(tbl_Facturas[[#This Row],[Costo unitario]],"0.00")</f>
        <v>2761|Lead Replacement Service|7.25|110.00</v>
      </c>
      <c r="C3912">
        <v>2761</v>
      </c>
      <c r="D3912">
        <v>606</v>
      </c>
      <c r="E3912" t="s">
        <v>5305</v>
      </c>
      <c r="G3912" t="s">
        <v>1291</v>
      </c>
      <c r="H3912" t="s">
        <v>4041</v>
      </c>
      <c r="I3912" s="134" t="s">
        <v>5306</v>
      </c>
      <c r="J3912" t="s">
        <v>828</v>
      </c>
      <c r="K3912" t="s">
        <v>5903</v>
      </c>
      <c r="L3912">
        <v>3365</v>
      </c>
      <c r="P3912">
        <v>7.25</v>
      </c>
      <c r="Q3912">
        <v>110</v>
      </c>
      <c r="R3912">
        <v>797.5</v>
      </c>
      <c r="S3912">
        <f>IFERROR(_xlfn.XLOOKUP(tbl_Facturas[[#This Row],[Key_Fact]],tbl_Manifiestos[Key_Manif],tbl_Manifiestos[Pagado a Broker],0),0)</f>
        <v>0</v>
      </c>
      <c r="T3912">
        <v>2824721.6599999922</v>
      </c>
    </row>
    <row r="3913" spans="1:20" x14ac:dyDescent="0.25">
      <c r="A3913" t="s">
        <v>5846</v>
      </c>
      <c r="B3913" t="str">
        <f>tbl_Facturas[[#This Row],[Factura]] &amp; "|" &amp; tbl_Facturas[[#This Row],[Proyecto OK]] &amp; "|" &amp; TEXT(tbl_Facturas[[#This Row],[Horas o Viaje]],"0.00") &amp; "|" &amp; TEXT(tbl_Facturas[[#This Row],[Costo unitario]],"0.00")</f>
        <v>2761|Lead Replacement Service|10.00|110.00</v>
      </c>
      <c r="C3913">
        <v>2761</v>
      </c>
      <c r="D3913">
        <v>708</v>
      </c>
      <c r="E3913" t="s">
        <v>27</v>
      </c>
      <c r="G3913" t="s">
        <v>841</v>
      </c>
      <c r="H3913" t="s">
        <v>4042</v>
      </c>
      <c r="I3913" s="134" t="s">
        <v>5306</v>
      </c>
      <c r="J3913" t="s">
        <v>828</v>
      </c>
      <c r="K3913" t="s">
        <v>5903</v>
      </c>
      <c r="L3913">
        <v>3365</v>
      </c>
      <c r="P3913">
        <v>10</v>
      </c>
      <c r="Q3913">
        <v>110</v>
      </c>
      <c r="R3913">
        <v>1100</v>
      </c>
      <c r="S3913">
        <f>IFERROR(_xlfn.XLOOKUP(tbl_Facturas[[#This Row],[Key_Fact]],tbl_Manifiestos[Key_Manif],tbl_Manifiestos[Pagado a Broker],0),0)</f>
        <v>1023</v>
      </c>
      <c r="T3913">
        <v>2825821.6599999922</v>
      </c>
    </row>
    <row r="3914" spans="1:20" x14ac:dyDescent="0.25">
      <c r="A3914" t="s">
        <v>5846</v>
      </c>
      <c r="B3914" t="str">
        <f>tbl_Facturas[[#This Row],[Factura]] &amp; "|" &amp; tbl_Facturas[[#This Row],[Proyecto OK]] &amp; "|" &amp; TEXT(tbl_Facturas[[#This Row],[Horas o Viaje]],"0.00") &amp; "|" &amp; TEXT(tbl_Facturas[[#This Row],[Costo unitario]],"0.00")</f>
        <v>2761|Lead Replacement Service|12.00|110.00</v>
      </c>
      <c r="C3914">
        <v>2761</v>
      </c>
      <c r="D3914">
        <v>708</v>
      </c>
      <c r="E3914" t="s">
        <v>27</v>
      </c>
      <c r="G3914" t="s">
        <v>841</v>
      </c>
      <c r="H3914" t="s">
        <v>4043</v>
      </c>
      <c r="I3914" s="134" t="s">
        <v>5306</v>
      </c>
      <c r="J3914" t="s">
        <v>828</v>
      </c>
      <c r="K3914" t="s">
        <v>5903</v>
      </c>
      <c r="L3914">
        <v>3365</v>
      </c>
      <c r="P3914">
        <v>12</v>
      </c>
      <c r="Q3914">
        <v>110</v>
      </c>
      <c r="R3914">
        <v>1320</v>
      </c>
      <c r="S3914">
        <f>IFERROR(_xlfn.XLOOKUP(tbl_Facturas[[#This Row],[Key_Fact]],tbl_Manifiestos[Key_Manif],tbl_Manifiestos[Pagado a Broker],0),0)</f>
        <v>1227.6000000000001</v>
      </c>
      <c r="T3914">
        <v>2827141.6599999922</v>
      </c>
    </row>
    <row r="3915" spans="1:20" x14ac:dyDescent="0.25">
      <c r="A3915" t="s">
        <v>5846</v>
      </c>
      <c r="B3915" t="str">
        <f>tbl_Facturas[[#This Row],[Factura]] &amp; "|" &amp; tbl_Facturas[[#This Row],[Proyecto OK]] &amp; "|" &amp; TEXT(tbl_Facturas[[#This Row],[Horas o Viaje]],"0.00") &amp; "|" &amp; TEXT(tbl_Facturas[[#This Row],[Costo unitario]],"0.00")</f>
        <v>2761|Lead Replacement Service|7.50|110.00</v>
      </c>
      <c r="C3915">
        <v>2761</v>
      </c>
      <c r="D3915">
        <v>515</v>
      </c>
      <c r="E3915" t="s">
        <v>27</v>
      </c>
      <c r="G3915" t="s">
        <v>54</v>
      </c>
      <c r="H3915" t="s">
        <v>4044</v>
      </c>
      <c r="I3915" s="134" t="s">
        <v>5306</v>
      </c>
      <c r="J3915" t="s">
        <v>828</v>
      </c>
      <c r="K3915" t="s">
        <v>5903</v>
      </c>
      <c r="L3915">
        <v>3365</v>
      </c>
      <c r="P3915">
        <v>7.5</v>
      </c>
      <c r="Q3915">
        <v>110</v>
      </c>
      <c r="R3915">
        <v>825</v>
      </c>
      <c r="S3915">
        <f>IFERROR(_xlfn.XLOOKUP(tbl_Facturas[[#This Row],[Key_Fact]],tbl_Manifiestos[Key_Manif],tbl_Manifiestos[Pagado a Broker],0),0)</f>
        <v>767.25</v>
      </c>
      <c r="T3915">
        <v>2827966.6599999922</v>
      </c>
    </row>
    <row r="3916" spans="1:20" x14ac:dyDescent="0.25">
      <c r="A3916" t="s">
        <v>5846</v>
      </c>
      <c r="B3916" t="str">
        <f>tbl_Facturas[[#This Row],[Factura]] &amp; "|" &amp; tbl_Facturas[[#This Row],[Proyecto OK]] &amp; "|" &amp; TEXT(tbl_Facturas[[#This Row],[Horas o Viaje]],"0.00") &amp; "|" &amp; TEXT(tbl_Facturas[[#This Row],[Costo unitario]],"0.00")</f>
        <v>2761|Lead Replacement Service|7.50|110.00</v>
      </c>
      <c r="C3916">
        <v>2761</v>
      </c>
      <c r="D3916">
        <v>82</v>
      </c>
      <c r="E3916" t="s">
        <v>12</v>
      </c>
      <c r="G3916" t="s">
        <v>792</v>
      </c>
      <c r="H3916" t="s">
        <v>4045</v>
      </c>
      <c r="I3916" s="134" t="s">
        <v>5306</v>
      </c>
      <c r="J3916" t="s">
        <v>828</v>
      </c>
      <c r="K3916" t="s">
        <v>5903</v>
      </c>
      <c r="L3916">
        <v>3365</v>
      </c>
      <c r="P3916">
        <v>7.5</v>
      </c>
      <c r="Q3916">
        <v>110</v>
      </c>
      <c r="R3916">
        <v>825</v>
      </c>
      <c r="S3916">
        <f>IFERROR(_xlfn.XLOOKUP(tbl_Facturas[[#This Row],[Key_Fact]],tbl_Manifiestos[Key_Manif],tbl_Manifiestos[Pagado a Broker],0),0)</f>
        <v>767.25</v>
      </c>
      <c r="T3916">
        <v>2828791.6599999922</v>
      </c>
    </row>
    <row r="3917" spans="1:20" x14ac:dyDescent="0.25">
      <c r="A3917" t="s">
        <v>5846</v>
      </c>
      <c r="B3917" t="str">
        <f>tbl_Facturas[[#This Row],[Factura]] &amp; "|" &amp; tbl_Facturas[[#This Row],[Proyecto OK]] &amp; "|" &amp; TEXT(tbl_Facturas[[#This Row],[Horas o Viaje]],"0.00") &amp; "|" &amp; TEXT(tbl_Facturas[[#This Row],[Costo unitario]],"0.00")</f>
        <v>2761|Lead Replacement Service|8.50|110.00</v>
      </c>
      <c r="C3917">
        <v>2761</v>
      </c>
      <c r="D3917">
        <v>54</v>
      </c>
      <c r="E3917" t="s">
        <v>5305</v>
      </c>
      <c r="G3917" t="s">
        <v>479</v>
      </c>
      <c r="H3917" t="s">
        <v>4046</v>
      </c>
      <c r="I3917" s="134" t="s">
        <v>5306</v>
      </c>
      <c r="J3917" t="s">
        <v>828</v>
      </c>
      <c r="K3917" t="s">
        <v>5903</v>
      </c>
      <c r="L3917">
        <v>3365</v>
      </c>
      <c r="P3917">
        <v>8.5</v>
      </c>
      <c r="Q3917">
        <v>110</v>
      </c>
      <c r="R3917">
        <v>935</v>
      </c>
      <c r="S3917">
        <f>IFERROR(_xlfn.XLOOKUP(tbl_Facturas[[#This Row],[Key_Fact]],tbl_Manifiestos[Key_Manif],tbl_Manifiestos[Pagado a Broker],0),0)</f>
        <v>0</v>
      </c>
      <c r="T3917">
        <v>2829726.6599999922</v>
      </c>
    </row>
    <row r="3918" spans="1:20" x14ac:dyDescent="0.25">
      <c r="A3918" t="s">
        <v>5846</v>
      </c>
      <c r="B3918" t="str">
        <f>tbl_Facturas[[#This Row],[Factura]] &amp; "|" &amp; tbl_Facturas[[#This Row],[Proyecto OK]] &amp; "|" &amp; TEXT(tbl_Facturas[[#This Row],[Horas o Viaje]],"0.00") &amp; "|" &amp; TEXT(tbl_Facturas[[#This Row],[Costo unitario]],"0.00")</f>
        <v>2762|CDOT S-403|8.00|115.00</v>
      </c>
      <c r="C3918">
        <v>2762</v>
      </c>
      <c r="D3918">
        <v>54</v>
      </c>
      <c r="E3918" t="s">
        <v>19</v>
      </c>
      <c r="G3918" t="s">
        <v>479</v>
      </c>
      <c r="H3918" t="s">
        <v>4047</v>
      </c>
      <c r="I3918" s="134" t="s">
        <v>5311</v>
      </c>
      <c r="J3918" t="s">
        <v>2841</v>
      </c>
      <c r="K3918" t="s">
        <v>2841</v>
      </c>
      <c r="P3918">
        <v>8</v>
      </c>
      <c r="Q3918">
        <v>115</v>
      </c>
      <c r="R3918">
        <v>920</v>
      </c>
      <c r="S3918">
        <f>IFERROR(_xlfn.XLOOKUP(tbl_Facturas[[#This Row],[Key_Fact]],tbl_Manifiestos[Key_Manif],tbl_Manifiestos[Pagado a Broker],0),0)</f>
        <v>855.6</v>
      </c>
      <c r="T3918">
        <v>2830646.6599999922</v>
      </c>
    </row>
    <row r="3919" spans="1:20" x14ac:dyDescent="0.25">
      <c r="A3919" t="s">
        <v>5846</v>
      </c>
      <c r="B3919" t="str">
        <f>tbl_Facturas[[#This Row],[Factura]] &amp; "|" &amp; tbl_Facturas[[#This Row],[Proyecto OK]] &amp; "|" &amp; TEXT(tbl_Facturas[[#This Row],[Horas o Viaje]],"0.00") &amp; "|" &amp; TEXT(tbl_Facturas[[#This Row],[Costo unitario]],"0.00")</f>
        <v>2762|CDOT S-403|8.25|115.00</v>
      </c>
      <c r="C3919">
        <v>2762</v>
      </c>
      <c r="D3919">
        <v>198</v>
      </c>
      <c r="E3919" t="s">
        <v>5916</v>
      </c>
      <c r="G3919" t="s">
        <v>31</v>
      </c>
      <c r="H3919" t="s">
        <v>4048</v>
      </c>
      <c r="I3919" s="134" t="s">
        <v>5311</v>
      </c>
      <c r="J3919" t="s">
        <v>2841</v>
      </c>
      <c r="K3919" t="s">
        <v>2841</v>
      </c>
      <c r="P3919">
        <v>8.25</v>
      </c>
      <c r="Q3919">
        <v>115</v>
      </c>
      <c r="R3919">
        <v>948.75</v>
      </c>
      <c r="S3919">
        <f>IFERROR(_xlfn.XLOOKUP(tbl_Facturas[[#This Row],[Key_Fact]],tbl_Manifiestos[Key_Manif],tbl_Manifiestos[Pagado a Broker],0),0)</f>
        <v>882.33750000000009</v>
      </c>
      <c r="T3919">
        <v>2831595.4099999922</v>
      </c>
    </row>
    <row r="3920" spans="1:20" x14ac:dyDescent="0.25">
      <c r="A3920" t="s">
        <v>5846</v>
      </c>
      <c r="B3920" t="str">
        <f>tbl_Facturas[[#This Row],[Factura]] &amp; "|" &amp; tbl_Facturas[[#This Row],[Proyecto OK]] &amp; "|" &amp; TEXT(tbl_Facturas[[#This Row],[Horas o Viaje]],"0.00") &amp; "|" &amp; TEXT(tbl_Facturas[[#This Row],[Costo unitario]],"0.00")</f>
        <v>2762|CDOT S-403|8.00|115.00</v>
      </c>
      <c r="C3920">
        <v>2762</v>
      </c>
      <c r="D3920">
        <v>20</v>
      </c>
      <c r="E3920" t="s">
        <v>1261</v>
      </c>
      <c r="G3920" t="s">
        <v>1232</v>
      </c>
      <c r="H3920" t="s">
        <v>4049</v>
      </c>
      <c r="I3920" s="134" t="s">
        <v>5311</v>
      </c>
      <c r="J3920" t="s">
        <v>2841</v>
      </c>
      <c r="K3920" t="s">
        <v>2841</v>
      </c>
      <c r="P3920">
        <v>8</v>
      </c>
      <c r="Q3920">
        <v>115</v>
      </c>
      <c r="R3920">
        <v>920</v>
      </c>
      <c r="S3920">
        <f>IFERROR(_xlfn.XLOOKUP(tbl_Facturas[[#This Row],[Key_Fact]],tbl_Manifiestos[Key_Manif],tbl_Manifiestos[Pagado a Broker],0),0)</f>
        <v>855.6</v>
      </c>
      <c r="T3920">
        <v>2832515.4099999922</v>
      </c>
    </row>
    <row r="3921" spans="1:20" x14ac:dyDescent="0.25">
      <c r="A3921" t="s">
        <v>5846</v>
      </c>
      <c r="B3921" t="str">
        <f>tbl_Facturas[[#This Row],[Factura]] &amp; "|" &amp; tbl_Facturas[[#This Row],[Proyecto OK]] &amp; "|" &amp; TEXT(tbl_Facturas[[#This Row],[Horas o Viaje]],"0.00") &amp; "|" &amp; TEXT(tbl_Facturas[[#This Row],[Costo unitario]],"0.00")</f>
        <v>2762|CDOT S-403|8.50|115.00</v>
      </c>
      <c r="C3921">
        <v>2762</v>
      </c>
      <c r="D3921">
        <v>198</v>
      </c>
      <c r="E3921" t="s">
        <v>5916</v>
      </c>
      <c r="G3921" t="s">
        <v>31</v>
      </c>
      <c r="H3921" t="s">
        <v>4050</v>
      </c>
      <c r="I3921" s="134" t="s">
        <v>5311</v>
      </c>
      <c r="J3921" t="s">
        <v>2841</v>
      </c>
      <c r="K3921" t="s">
        <v>2841</v>
      </c>
      <c r="P3921">
        <v>8.5</v>
      </c>
      <c r="Q3921">
        <v>115</v>
      </c>
      <c r="R3921">
        <v>977.5</v>
      </c>
      <c r="S3921">
        <f>IFERROR(_xlfn.XLOOKUP(tbl_Facturas[[#This Row],[Key_Fact]],tbl_Manifiestos[Key_Manif],tbl_Manifiestos[Pagado a Broker],0),0)</f>
        <v>909.07500000000005</v>
      </c>
      <c r="T3921">
        <v>2833492.9099999922</v>
      </c>
    </row>
    <row r="3922" spans="1:20" x14ac:dyDescent="0.25">
      <c r="A3922" t="s">
        <v>5846</v>
      </c>
      <c r="B3922" t="str">
        <f>tbl_Facturas[[#This Row],[Factura]] &amp; "|" &amp; tbl_Facturas[[#This Row],[Proyecto OK]] &amp; "|" &amp; TEXT(tbl_Facturas[[#This Row],[Horas o Viaje]],"0.00") &amp; "|" &amp; TEXT(tbl_Facturas[[#This Row],[Costo unitario]],"0.00")</f>
        <v>2762|CDOT S-403|10.00|115.00</v>
      </c>
      <c r="C3922">
        <v>2762</v>
      </c>
      <c r="D3922">
        <v>670</v>
      </c>
      <c r="E3922" t="s">
        <v>1982</v>
      </c>
      <c r="G3922" t="s">
        <v>1328</v>
      </c>
      <c r="H3922" t="s">
        <v>4051</v>
      </c>
      <c r="I3922" s="134" t="s">
        <v>5311</v>
      </c>
      <c r="J3922" t="s">
        <v>2841</v>
      </c>
      <c r="K3922" t="s">
        <v>2841</v>
      </c>
      <c r="P3922">
        <v>10</v>
      </c>
      <c r="Q3922">
        <v>115</v>
      </c>
      <c r="R3922">
        <v>1150</v>
      </c>
      <c r="S3922">
        <f>IFERROR(_xlfn.XLOOKUP(tbl_Facturas[[#This Row],[Key_Fact]],tbl_Manifiestos[Key_Manif],tbl_Manifiestos[Pagado a Broker],0),0)</f>
        <v>0</v>
      </c>
      <c r="T3922">
        <v>2834642.9099999922</v>
      </c>
    </row>
    <row r="3923" spans="1:20" x14ac:dyDescent="0.25">
      <c r="A3923" t="s">
        <v>5846</v>
      </c>
      <c r="B3923" t="str">
        <f>tbl_Facturas[[#This Row],[Factura]] &amp; "|" &amp; tbl_Facturas[[#This Row],[Proyecto OK]] &amp; "|" &amp; TEXT(tbl_Facturas[[#This Row],[Horas o Viaje]],"0.00") &amp; "|" &amp; TEXT(tbl_Facturas[[#This Row],[Costo unitario]],"0.00")</f>
        <v>2762|CDOT S-403|8.00|115.00</v>
      </c>
      <c r="C3923">
        <v>2762</v>
      </c>
      <c r="D3923">
        <v>198</v>
      </c>
      <c r="E3923" t="s">
        <v>5916</v>
      </c>
      <c r="G3923" t="s">
        <v>31</v>
      </c>
      <c r="H3923" t="s">
        <v>4052</v>
      </c>
      <c r="I3923" s="134" t="s">
        <v>5311</v>
      </c>
      <c r="J3923" t="s">
        <v>2841</v>
      </c>
      <c r="K3923" t="s">
        <v>2841</v>
      </c>
      <c r="P3923">
        <v>8</v>
      </c>
      <c r="Q3923">
        <v>115</v>
      </c>
      <c r="R3923">
        <v>920</v>
      </c>
      <c r="S3923">
        <f>IFERROR(_xlfn.XLOOKUP(tbl_Facturas[[#This Row],[Key_Fact]],tbl_Manifiestos[Key_Manif],tbl_Manifiestos[Pagado a Broker],0),0)</f>
        <v>855.6</v>
      </c>
      <c r="T3923">
        <v>2835562.9099999922</v>
      </c>
    </row>
    <row r="3924" spans="1:20" x14ac:dyDescent="0.25">
      <c r="A3924" t="s">
        <v>5846</v>
      </c>
      <c r="B3924" t="str">
        <f>tbl_Facturas[[#This Row],[Factura]] &amp; "|" &amp; tbl_Facturas[[#This Row],[Proyecto OK]] &amp; "|" &amp; TEXT(tbl_Facturas[[#This Row],[Horas o Viaje]],"0.00") &amp; "|" &amp; TEXT(tbl_Facturas[[#This Row],[Costo unitario]],"0.00")</f>
        <v>2762|CDOT S-403|7.75|115.00</v>
      </c>
      <c r="C3924">
        <v>2762</v>
      </c>
      <c r="D3924">
        <v>82</v>
      </c>
      <c r="E3924" t="s">
        <v>12</v>
      </c>
      <c r="G3924" t="s">
        <v>792</v>
      </c>
      <c r="H3924" t="s">
        <v>4053</v>
      </c>
      <c r="I3924" s="134" t="s">
        <v>5311</v>
      </c>
      <c r="J3924" t="s">
        <v>2841</v>
      </c>
      <c r="K3924" t="s">
        <v>2841</v>
      </c>
      <c r="P3924">
        <v>7.75</v>
      </c>
      <c r="Q3924">
        <v>115</v>
      </c>
      <c r="R3924">
        <v>891.25</v>
      </c>
      <c r="S3924">
        <f>IFERROR(_xlfn.XLOOKUP(tbl_Facturas[[#This Row],[Key_Fact]],tbl_Manifiestos[Key_Manif],tbl_Manifiestos[Pagado a Broker],0),0)</f>
        <v>828.86250000000007</v>
      </c>
      <c r="T3924">
        <v>2836454.1599999922</v>
      </c>
    </row>
    <row r="3925" spans="1:20" x14ac:dyDescent="0.25">
      <c r="A3925" t="s">
        <v>5846</v>
      </c>
      <c r="B3925" t="str">
        <f>tbl_Facturas[[#This Row],[Factura]] &amp; "|" &amp; tbl_Facturas[[#This Row],[Proyecto OK]] &amp; "|" &amp; TEXT(tbl_Facturas[[#This Row],[Horas o Viaje]],"0.00") &amp; "|" &amp; TEXT(tbl_Facturas[[#This Row],[Costo unitario]],"0.00")</f>
        <v>2762|CDOT S-403|8.00|115.00</v>
      </c>
      <c r="C3925">
        <v>2762</v>
      </c>
      <c r="D3925">
        <v>198</v>
      </c>
      <c r="E3925" t="s">
        <v>5916</v>
      </c>
      <c r="G3925" t="s">
        <v>31</v>
      </c>
      <c r="H3925" t="s">
        <v>4054</v>
      </c>
      <c r="I3925" s="134" t="s">
        <v>5311</v>
      </c>
      <c r="J3925" t="s">
        <v>2841</v>
      </c>
      <c r="K3925" t="s">
        <v>2841</v>
      </c>
      <c r="P3925">
        <v>8</v>
      </c>
      <c r="Q3925">
        <v>115</v>
      </c>
      <c r="R3925">
        <v>920</v>
      </c>
      <c r="S3925">
        <f>IFERROR(_xlfn.XLOOKUP(tbl_Facturas[[#This Row],[Key_Fact]],tbl_Manifiestos[Key_Manif],tbl_Manifiestos[Pagado a Broker],0),0)</f>
        <v>855.6</v>
      </c>
      <c r="T3925">
        <v>2837374.1599999922</v>
      </c>
    </row>
    <row r="3926" spans="1:20" x14ac:dyDescent="0.25">
      <c r="A3926" t="s">
        <v>5846</v>
      </c>
      <c r="B3926" t="str">
        <f>tbl_Facturas[[#This Row],[Factura]] &amp; "|" &amp; tbl_Facturas[[#This Row],[Proyecto OK]] &amp; "|" &amp; TEXT(tbl_Facturas[[#This Row],[Horas o Viaje]],"0.00") &amp; "|" &amp; TEXT(tbl_Facturas[[#This Row],[Costo unitario]],"0.00")</f>
        <v>2762|CDOT S-403|8.00|115.00</v>
      </c>
      <c r="C3926">
        <v>2762</v>
      </c>
      <c r="D3926">
        <v>198</v>
      </c>
      <c r="E3926" t="s">
        <v>5916</v>
      </c>
      <c r="G3926" t="s">
        <v>31</v>
      </c>
      <c r="H3926" t="s">
        <v>4055</v>
      </c>
      <c r="I3926" s="134" t="s">
        <v>5311</v>
      </c>
      <c r="J3926" t="s">
        <v>2841</v>
      </c>
      <c r="K3926" t="s">
        <v>2841</v>
      </c>
      <c r="P3926">
        <v>8</v>
      </c>
      <c r="Q3926">
        <v>115</v>
      </c>
      <c r="R3926">
        <v>920</v>
      </c>
      <c r="S3926">
        <f>IFERROR(_xlfn.XLOOKUP(tbl_Facturas[[#This Row],[Key_Fact]],tbl_Manifiestos[Key_Manif],tbl_Manifiestos[Pagado a Broker],0),0)</f>
        <v>855.6</v>
      </c>
      <c r="T3926">
        <v>2838294.1599999922</v>
      </c>
    </row>
    <row r="3927" spans="1:20" x14ac:dyDescent="0.25">
      <c r="A3927" t="s">
        <v>5846</v>
      </c>
      <c r="B3927" t="str">
        <f>tbl_Facturas[[#This Row],[Factura]] &amp; "|" &amp; tbl_Facturas[[#This Row],[Proyecto OK]] &amp; "|" &amp; TEXT(tbl_Facturas[[#This Row],[Horas o Viaje]],"0.00") &amp; "|" &amp; TEXT(tbl_Facturas[[#This Row],[Costo unitario]],"0.00")</f>
        <v>2762|CDOT S-403|8.50|115.00</v>
      </c>
      <c r="C3927">
        <v>2762</v>
      </c>
      <c r="D3927">
        <v>58</v>
      </c>
      <c r="E3927" t="s">
        <v>12</v>
      </c>
      <c r="G3927" t="s">
        <v>539</v>
      </c>
      <c r="H3927" t="s">
        <v>4056</v>
      </c>
      <c r="I3927" s="134" t="s">
        <v>5311</v>
      </c>
      <c r="J3927" t="s">
        <v>2841</v>
      </c>
      <c r="K3927" t="s">
        <v>2841</v>
      </c>
      <c r="P3927">
        <v>8.5</v>
      </c>
      <c r="Q3927">
        <v>115</v>
      </c>
      <c r="R3927">
        <v>977.5</v>
      </c>
      <c r="S3927">
        <f>IFERROR(_xlfn.XLOOKUP(tbl_Facturas[[#This Row],[Key_Fact]],tbl_Manifiestos[Key_Manif],tbl_Manifiestos[Pagado a Broker],0),0)</f>
        <v>909.07500000000005</v>
      </c>
      <c r="T3927">
        <v>2839271.6599999922</v>
      </c>
    </row>
    <row r="3928" spans="1:20" x14ac:dyDescent="0.25">
      <c r="A3928" t="s">
        <v>5846</v>
      </c>
      <c r="B3928" t="str">
        <f>tbl_Facturas[[#This Row],[Factura]] &amp; "|" &amp; tbl_Facturas[[#This Row],[Proyecto OK]] &amp; "|" &amp; TEXT(tbl_Facturas[[#This Row],[Horas o Viaje]],"0.00") &amp; "|" &amp; TEXT(tbl_Facturas[[#This Row],[Costo unitario]],"0.00")</f>
        <v>2763|CDOT S-603|9.50|115.00</v>
      </c>
      <c r="C3928">
        <v>2763</v>
      </c>
      <c r="D3928">
        <v>11</v>
      </c>
      <c r="E3928" t="s">
        <v>12</v>
      </c>
      <c r="G3928" t="s">
        <v>13</v>
      </c>
      <c r="H3928" t="s">
        <v>4057</v>
      </c>
      <c r="I3928" s="134" t="s">
        <v>5311</v>
      </c>
      <c r="J3928" t="s">
        <v>2693</v>
      </c>
      <c r="K3928" s="240" t="s">
        <v>2693</v>
      </c>
      <c r="P3928">
        <v>9.5</v>
      </c>
      <c r="Q3928">
        <v>115</v>
      </c>
      <c r="R3928">
        <v>1092.5</v>
      </c>
      <c r="S3928">
        <f>IFERROR(_xlfn.XLOOKUP(tbl_Facturas[[#This Row],[Key_Fact]],tbl_Manifiestos[Key_Manif],tbl_Manifiestos[Pagado a Broker],0),0)</f>
        <v>1016.0250000000001</v>
      </c>
      <c r="T3928">
        <v>2840364.1599999922</v>
      </c>
    </row>
    <row r="3929" spans="1:20" x14ac:dyDescent="0.25">
      <c r="A3929" t="s">
        <v>5846</v>
      </c>
      <c r="B3929" t="str">
        <f>tbl_Facturas[[#This Row],[Factura]] &amp; "|" &amp; tbl_Facturas[[#This Row],[Proyecto OK]] &amp; "|" &amp; TEXT(tbl_Facturas[[#This Row],[Horas o Viaje]],"0.00") &amp; "|" &amp; TEXT(tbl_Facturas[[#This Row],[Costo unitario]],"0.00")</f>
        <v>2763|CDOT S-603|9.00|115.00</v>
      </c>
      <c r="C3929">
        <v>2763</v>
      </c>
      <c r="D3929">
        <v>82</v>
      </c>
      <c r="E3929" t="s">
        <v>12</v>
      </c>
      <c r="G3929" t="s">
        <v>792</v>
      </c>
      <c r="H3929" t="s">
        <v>4058</v>
      </c>
      <c r="I3929" s="134" t="s">
        <v>5311</v>
      </c>
      <c r="J3929" t="s">
        <v>2693</v>
      </c>
      <c r="K3929" s="240" t="s">
        <v>2693</v>
      </c>
      <c r="P3929">
        <v>9</v>
      </c>
      <c r="Q3929">
        <v>115</v>
      </c>
      <c r="R3929">
        <v>1035</v>
      </c>
      <c r="S3929">
        <f>IFERROR(_xlfn.XLOOKUP(tbl_Facturas[[#This Row],[Key_Fact]],tbl_Manifiestos[Key_Manif],tbl_Manifiestos[Pagado a Broker],0),0)</f>
        <v>962.55000000000007</v>
      </c>
      <c r="T3929">
        <v>2841399.1599999922</v>
      </c>
    </row>
    <row r="3930" spans="1:20" x14ac:dyDescent="0.25">
      <c r="A3930" t="s">
        <v>5846</v>
      </c>
      <c r="B3930" t="str">
        <f>tbl_Facturas[[#This Row],[Factura]] &amp; "|" &amp; tbl_Facturas[[#This Row],[Proyecto OK]] &amp; "|" &amp; TEXT(tbl_Facturas[[#This Row],[Horas o Viaje]],"0.00") &amp; "|" &amp; TEXT(tbl_Facturas[[#This Row],[Costo unitario]],"0.00")</f>
        <v>2763|CDOT S-603|9.25|115.00</v>
      </c>
      <c r="C3930">
        <v>2763</v>
      </c>
      <c r="D3930">
        <v>670</v>
      </c>
      <c r="E3930" t="s">
        <v>1982</v>
      </c>
      <c r="G3930" t="s">
        <v>1328</v>
      </c>
      <c r="H3930" t="s">
        <v>4059</v>
      </c>
      <c r="I3930" s="134" t="s">
        <v>5311</v>
      </c>
      <c r="J3930" t="s">
        <v>2693</v>
      </c>
      <c r="K3930" s="240" t="s">
        <v>2693</v>
      </c>
      <c r="P3930">
        <v>9.25</v>
      </c>
      <c r="Q3930">
        <v>115</v>
      </c>
      <c r="R3930">
        <v>1063.75</v>
      </c>
      <c r="S3930">
        <f>IFERROR(_xlfn.XLOOKUP(tbl_Facturas[[#This Row],[Key_Fact]],tbl_Manifiestos[Key_Manif],tbl_Manifiestos[Pagado a Broker],0),0)</f>
        <v>0</v>
      </c>
      <c r="T3930">
        <v>2842462.9099999922</v>
      </c>
    </row>
    <row r="3931" spans="1:20" x14ac:dyDescent="0.25">
      <c r="A3931" t="s">
        <v>5846</v>
      </c>
      <c r="B3931" t="str">
        <f>tbl_Facturas[[#This Row],[Factura]] &amp; "|" &amp; tbl_Facturas[[#This Row],[Proyecto OK]] &amp; "|" &amp; TEXT(tbl_Facturas[[#This Row],[Horas o Viaje]],"0.00") &amp; "|" &amp; TEXT(tbl_Facturas[[#This Row],[Costo unitario]],"0.00")</f>
        <v>2763|CDOT S-603|8.50|115.00</v>
      </c>
      <c r="C3931">
        <v>2763</v>
      </c>
      <c r="D3931">
        <v>11</v>
      </c>
      <c r="E3931" t="s">
        <v>12</v>
      </c>
      <c r="G3931" t="s">
        <v>13</v>
      </c>
      <c r="H3931" t="s">
        <v>4060</v>
      </c>
      <c r="I3931" s="134" t="s">
        <v>5311</v>
      </c>
      <c r="J3931" t="s">
        <v>2693</v>
      </c>
      <c r="K3931" s="240" t="s">
        <v>2693</v>
      </c>
      <c r="P3931">
        <v>8.5</v>
      </c>
      <c r="Q3931">
        <v>115</v>
      </c>
      <c r="R3931">
        <v>977.5</v>
      </c>
      <c r="S3931">
        <f>IFERROR(_xlfn.XLOOKUP(tbl_Facturas[[#This Row],[Key_Fact]],tbl_Manifiestos[Key_Manif],tbl_Manifiestos[Pagado a Broker],0),0)</f>
        <v>909.07500000000005</v>
      </c>
      <c r="T3931">
        <v>2843440.4099999922</v>
      </c>
    </row>
    <row r="3932" spans="1:20" x14ac:dyDescent="0.25">
      <c r="A3932" t="s">
        <v>5846</v>
      </c>
      <c r="B3932" t="str">
        <f>tbl_Facturas[[#This Row],[Factura]] &amp; "|" &amp; tbl_Facturas[[#This Row],[Proyecto OK]] &amp; "|" &amp; TEXT(tbl_Facturas[[#This Row],[Horas o Viaje]],"0.00") &amp; "|" &amp; TEXT(tbl_Facturas[[#This Row],[Costo unitario]],"0.00")</f>
        <v>2763|CDOT S-603|11.00|115.00</v>
      </c>
      <c r="C3932">
        <v>2763</v>
      </c>
      <c r="D3932">
        <v>642</v>
      </c>
      <c r="E3932" t="s">
        <v>1982</v>
      </c>
      <c r="G3932" t="s">
        <v>1422</v>
      </c>
      <c r="H3932" t="s">
        <v>4061</v>
      </c>
      <c r="I3932" s="134" t="s">
        <v>5311</v>
      </c>
      <c r="J3932" t="s">
        <v>2693</v>
      </c>
      <c r="K3932" s="240" t="s">
        <v>2693</v>
      </c>
      <c r="P3932">
        <v>11</v>
      </c>
      <c r="Q3932">
        <v>115</v>
      </c>
      <c r="R3932">
        <v>1265</v>
      </c>
      <c r="S3932">
        <f>IFERROR(_xlfn.XLOOKUP(tbl_Facturas[[#This Row],[Key_Fact]],tbl_Manifiestos[Key_Manif],tbl_Manifiestos[Pagado a Broker],0),0)</f>
        <v>0</v>
      </c>
      <c r="T3932">
        <v>2844705.4099999922</v>
      </c>
    </row>
    <row r="3933" spans="1:20" x14ac:dyDescent="0.25">
      <c r="A3933" t="s">
        <v>5846</v>
      </c>
      <c r="B3933" t="str">
        <f>tbl_Facturas[[#This Row],[Factura]] &amp; "|" &amp; tbl_Facturas[[#This Row],[Proyecto OK]] &amp; "|" &amp; TEXT(tbl_Facturas[[#This Row],[Horas o Viaje]],"0.00") &amp; "|" &amp; TEXT(tbl_Facturas[[#This Row],[Costo unitario]],"0.00")</f>
        <v>2763|CDOT S-603|10.75|115.00</v>
      </c>
      <c r="C3933">
        <v>2763</v>
      </c>
      <c r="D3933">
        <v>114</v>
      </c>
      <c r="E3933" t="s">
        <v>27</v>
      </c>
      <c r="G3933" t="s">
        <v>57</v>
      </c>
      <c r="H3933" t="s">
        <v>4062</v>
      </c>
      <c r="I3933" s="134" t="s">
        <v>5311</v>
      </c>
      <c r="J3933" t="s">
        <v>2693</v>
      </c>
      <c r="K3933" s="240" t="s">
        <v>2693</v>
      </c>
      <c r="P3933">
        <v>10.75</v>
      </c>
      <c r="Q3933">
        <v>115</v>
      </c>
      <c r="R3933">
        <v>1236.25</v>
      </c>
      <c r="S3933">
        <f>IFERROR(_xlfn.XLOOKUP(tbl_Facturas[[#This Row],[Key_Fact]],tbl_Manifiestos[Key_Manif],tbl_Manifiestos[Pagado a Broker],0),0)</f>
        <v>1149.7125000000001</v>
      </c>
      <c r="T3933">
        <v>2845941.6599999922</v>
      </c>
    </row>
    <row r="3934" spans="1:20" x14ac:dyDescent="0.25">
      <c r="A3934" t="s">
        <v>5846</v>
      </c>
      <c r="B3934" t="str">
        <f>tbl_Facturas[[#This Row],[Factura]] &amp; "|" &amp; tbl_Facturas[[#This Row],[Proyecto OK]] &amp; "|" &amp; TEXT(tbl_Facturas[[#This Row],[Horas o Viaje]],"0.00") &amp; "|" &amp; TEXT(tbl_Facturas[[#This Row],[Costo unitario]],"0.00")</f>
        <v>2763|CDOT S-603|9.50|115.00</v>
      </c>
      <c r="C3934">
        <v>2763</v>
      </c>
      <c r="D3934">
        <v>670</v>
      </c>
      <c r="E3934" t="s">
        <v>1982</v>
      </c>
      <c r="G3934" t="s">
        <v>1328</v>
      </c>
      <c r="H3934" t="s">
        <v>4063</v>
      </c>
      <c r="I3934" s="134" t="s">
        <v>5311</v>
      </c>
      <c r="J3934" t="s">
        <v>2693</v>
      </c>
      <c r="K3934" s="240" t="s">
        <v>2693</v>
      </c>
      <c r="P3934">
        <v>9.5</v>
      </c>
      <c r="Q3934">
        <v>115</v>
      </c>
      <c r="R3934">
        <v>1092.5</v>
      </c>
      <c r="S3934">
        <f>IFERROR(_xlfn.XLOOKUP(tbl_Facturas[[#This Row],[Key_Fact]],tbl_Manifiestos[Key_Manif],tbl_Manifiestos[Pagado a Broker],0),0)</f>
        <v>1016.0250000000001</v>
      </c>
      <c r="T3934">
        <v>2847034.1599999922</v>
      </c>
    </row>
    <row r="3935" spans="1:20" x14ac:dyDescent="0.25">
      <c r="A3935" t="s">
        <v>5846</v>
      </c>
      <c r="B3935" t="str">
        <f>tbl_Facturas[[#This Row],[Factura]] &amp; "|" &amp; tbl_Facturas[[#This Row],[Proyecto OK]] &amp; "|" &amp; TEXT(tbl_Facturas[[#This Row],[Horas o Viaje]],"0.00") &amp; "|" &amp; TEXT(tbl_Facturas[[#This Row],[Costo unitario]],"0.00")</f>
        <v>2763|CDOT S-603|9.50|115.00</v>
      </c>
      <c r="C3935">
        <v>2763</v>
      </c>
      <c r="D3935">
        <v>114</v>
      </c>
      <c r="E3935" t="s">
        <v>27</v>
      </c>
      <c r="G3935" t="s">
        <v>57</v>
      </c>
      <c r="H3935" t="s">
        <v>4064</v>
      </c>
      <c r="I3935" s="134" t="s">
        <v>5311</v>
      </c>
      <c r="J3935" t="s">
        <v>2693</v>
      </c>
      <c r="K3935" s="240" t="s">
        <v>2693</v>
      </c>
      <c r="P3935">
        <v>9.5</v>
      </c>
      <c r="Q3935">
        <v>115</v>
      </c>
      <c r="R3935">
        <v>1092.5</v>
      </c>
      <c r="S3935">
        <f>IFERROR(_xlfn.XLOOKUP(tbl_Facturas[[#This Row],[Key_Fact]],tbl_Manifiestos[Key_Manif],tbl_Manifiestos[Pagado a Broker],0),0)</f>
        <v>1016.0250000000001</v>
      </c>
      <c r="T3935">
        <v>2848126.6599999922</v>
      </c>
    </row>
    <row r="3936" spans="1:20" x14ac:dyDescent="0.25">
      <c r="A3936" t="s">
        <v>5846</v>
      </c>
      <c r="B3936" t="str">
        <f>tbl_Facturas[[#This Row],[Factura]] &amp; "|" &amp; tbl_Facturas[[#This Row],[Proyecto OK]] &amp; "|" &amp; TEXT(tbl_Facturas[[#This Row],[Horas o Viaje]],"0.00") &amp; "|" &amp; TEXT(tbl_Facturas[[#This Row],[Costo unitario]],"0.00")</f>
        <v>2763|CDOT S-603|8.50|115.00</v>
      </c>
      <c r="C3936">
        <v>2763</v>
      </c>
      <c r="D3936">
        <v>356</v>
      </c>
      <c r="E3936" t="s">
        <v>27</v>
      </c>
      <c r="G3936" t="s">
        <v>122</v>
      </c>
      <c r="H3936" t="s">
        <v>4065</v>
      </c>
      <c r="I3936" s="134" t="s">
        <v>5311</v>
      </c>
      <c r="J3936" t="s">
        <v>2693</v>
      </c>
      <c r="K3936" s="240" t="s">
        <v>2693</v>
      </c>
      <c r="P3936">
        <v>8.5</v>
      </c>
      <c r="Q3936">
        <v>115</v>
      </c>
      <c r="R3936">
        <v>977.5</v>
      </c>
      <c r="S3936">
        <f>IFERROR(_xlfn.XLOOKUP(tbl_Facturas[[#This Row],[Key_Fact]],tbl_Manifiestos[Key_Manif],tbl_Manifiestos[Pagado a Broker],0),0)</f>
        <v>909.07500000000005</v>
      </c>
      <c r="T3936">
        <v>2849104.1599999922</v>
      </c>
    </row>
    <row r="3937" spans="1:20" x14ac:dyDescent="0.25">
      <c r="A3937" t="s">
        <v>5846</v>
      </c>
      <c r="B3937" t="str">
        <f>tbl_Facturas[[#This Row],[Factura]] &amp; "|" &amp; tbl_Facturas[[#This Row],[Proyecto OK]] &amp; "|" &amp; TEXT(tbl_Facturas[[#This Row],[Horas o Viaje]],"0.00") &amp; "|" &amp; TEXT(tbl_Facturas[[#This Row],[Costo unitario]],"0.00")</f>
        <v>2763|CDOT S-603|8.50|115.00</v>
      </c>
      <c r="C3937">
        <v>2763</v>
      </c>
      <c r="D3937">
        <v>114</v>
      </c>
      <c r="E3937" t="s">
        <v>27</v>
      </c>
      <c r="G3937" t="s">
        <v>57</v>
      </c>
      <c r="H3937" t="s">
        <v>4066</v>
      </c>
      <c r="I3937" s="134" t="s">
        <v>5311</v>
      </c>
      <c r="J3937" t="s">
        <v>2693</v>
      </c>
      <c r="K3937" s="240" t="s">
        <v>2693</v>
      </c>
      <c r="P3937">
        <v>8.5</v>
      </c>
      <c r="Q3937">
        <v>115</v>
      </c>
      <c r="R3937">
        <v>977.5</v>
      </c>
      <c r="S3937">
        <f>IFERROR(_xlfn.XLOOKUP(tbl_Facturas[[#This Row],[Key_Fact]],tbl_Manifiestos[Key_Manif],tbl_Manifiestos[Pagado a Broker],0),0)</f>
        <v>909.07500000000005</v>
      </c>
      <c r="T3937">
        <v>2850081.6599999922</v>
      </c>
    </row>
    <row r="3938" spans="1:20" x14ac:dyDescent="0.25">
      <c r="A3938" t="s">
        <v>5846</v>
      </c>
      <c r="B3938" t="str">
        <f>tbl_Facturas[[#This Row],[Factura]] &amp; "|" &amp; tbl_Facturas[[#This Row],[Proyecto OK]] &amp; "|" &amp; TEXT(tbl_Facturas[[#This Row],[Horas o Viaje]],"0.00") &amp; "|" &amp; TEXT(tbl_Facturas[[#This Row],[Costo unitario]],"0.00")</f>
        <v>2763|CDOT S-603|1.00|250.00</v>
      </c>
      <c r="C3938">
        <v>2763</v>
      </c>
      <c r="D3938">
        <v>11</v>
      </c>
      <c r="E3938" t="s">
        <v>12</v>
      </c>
      <c r="G3938" t="s">
        <v>13</v>
      </c>
      <c r="H3938" t="s">
        <v>4067</v>
      </c>
      <c r="I3938" s="134" t="s">
        <v>5311</v>
      </c>
      <c r="J3938" t="s">
        <v>4068</v>
      </c>
      <c r="K3938" s="240" t="s">
        <v>2693</v>
      </c>
      <c r="P3938">
        <v>1</v>
      </c>
      <c r="Q3938">
        <v>250</v>
      </c>
      <c r="R3938">
        <v>250</v>
      </c>
      <c r="S3938">
        <f>IFERROR(_xlfn.XLOOKUP(tbl_Facturas[[#This Row],[Key_Fact]],tbl_Manifiestos[Key_Manif],tbl_Manifiestos[Pagado a Broker],0),0)</f>
        <v>0</v>
      </c>
      <c r="T3938">
        <v>2850331.6599999922</v>
      </c>
    </row>
    <row r="3939" spans="1:20" x14ac:dyDescent="0.25">
      <c r="A3939" t="s">
        <v>5846</v>
      </c>
      <c r="B3939" t="str">
        <f>tbl_Facturas[[#This Row],[Factura]] &amp; "|" &amp; tbl_Facturas[[#This Row],[Proyecto OK]] &amp; "|" &amp; TEXT(tbl_Facturas[[#This Row],[Horas o Viaje]],"0.00") &amp; "|" &amp; TEXT(tbl_Facturas[[#This Row],[Costo unitario]],"0.00")</f>
        <v>2764|Metra 95th|19.78|11.00</v>
      </c>
      <c r="C3939">
        <v>2764</v>
      </c>
      <c r="D3939">
        <v>308</v>
      </c>
      <c r="E3939" t="s">
        <v>16</v>
      </c>
      <c r="G3939" t="s">
        <v>17</v>
      </c>
      <c r="H3939" t="s">
        <v>4069</v>
      </c>
      <c r="I3939" s="134" t="s">
        <v>5330</v>
      </c>
      <c r="J3939" t="s">
        <v>3875</v>
      </c>
      <c r="K3939" t="s">
        <v>5624</v>
      </c>
      <c r="L3939">
        <v>2516</v>
      </c>
      <c r="M3939" t="s">
        <v>911</v>
      </c>
      <c r="O3939" t="s">
        <v>1979</v>
      </c>
      <c r="P3939">
        <v>19.78</v>
      </c>
      <c r="Q3939">
        <v>11</v>
      </c>
      <c r="R3939">
        <v>217.58</v>
      </c>
      <c r="S3939">
        <f>IFERROR(_xlfn.XLOOKUP(tbl_Facturas[[#This Row],[Key_Fact]],tbl_Manifiestos[Key_Manif],tbl_Manifiestos[Pagado a Broker],0),0)</f>
        <v>0</v>
      </c>
      <c r="T3939">
        <v>2850549.2399999918</v>
      </c>
    </row>
    <row r="3940" spans="1:20" x14ac:dyDescent="0.25">
      <c r="A3940" t="s">
        <v>5846</v>
      </c>
      <c r="B3940" t="str">
        <f>tbl_Facturas[[#This Row],[Factura]] &amp; "|" &amp; tbl_Facturas[[#This Row],[Proyecto OK]] &amp; "|" &amp; TEXT(tbl_Facturas[[#This Row],[Horas o Viaje]],"0.00") &amp; "|" &amp; TEXT(tbl_Facturas[[#This Row],[Costo unitario]],"0.00")</f>
        <v>2764|Metra 95th|19.78|20.59</v>
      </c>
      <c r="C3940">
        <v>2764</v>
      </c>
      <c r="D3940">
        <v>308</v>
      </c>
      <c r="E3940" t="s">
        <v>16</v>
      </c>
      <c r="G3940" t="s">
        <v>17</v>
      </c>
      <c r="H3940" t="s">
        <v>4069</v>
      </c>
      <c r="I3940" s="134" t="s">
        <v>5330</v>
      </c>
      <c r="J3940" t="s">
        <v>3875</v>
      </c>
      <c r="K3940" t="s">
        <v>5624</v>
      </c>
      <c r="L3940">
        <v>2516</v>
      </c>
      <c r="M3940" t="s">
        <v>911</v>
      </c>
      <c r="N3940" t="s">
        <v>4070</v>
      </c>
      <c r="O3940" t="s">
        <v>1979</v>
      </c>
      <c r="P3940">
        <v>19.78</v>
      </c>
      <c r="Q3940">
        <v>20.59</v>
      </c>
      <c r="R3940">
        <v>407.27</v>
      </c>
      <c r="S3940">
        <f>IFERROR(_xlfn.XLOOKUP(tbl_Facturas[[#This Row],[Key_Fact]],tbl_Manifiestos[Key_Manif],tbl_Manifiestos[Pagado a Broker],0),0)</f>
        <v>0</v>
      </c>
      <c r="T3940">
        <v>2850956.5099999919</v>
      </c>
    </row>
    <row r="3941" spans="1:20" x14ac:dyDescent="0.25">
      <c r="A3941" t="s">
        <v>5846</v>
      </c>
      <c r="B3941" t="str">
        <f>tbl_Facturas[[#This Row],[Factura]] &amp; "|" &amp; tbl_Facturas[[#This Row],[Proyecto OK]] &amp; "|" &amp; TEXT(tbl_Facturas[[#This Row],[Horas o Viaje]],"0.00") &amp; "|" &amp; TEXT(tbl_Facturas[[#This Row],[Costo unitario]],"0.00")</f>
        <v>2764|Metra 95th|19.85|11.00</v>
      </c>
      <c r="C3941">
        <v>2764</v>
      </c>
      <c r="D3941">
        <v>103</v>
      </c>
      <c r="E3941" t="s">
        <v>27</v>
      </c>
      <c r="G3941" t="s">
        <v>284</v>
      </c>
      <c r="H3941" t="s">
        <v>4071</v>
      </c>
      <c r="I3941" s="134" t="s">
        <v>5330</v>
      </c>
      <c r="J3941" t="s">
        <v>3875</v>
      </c>
      <c r="K3941" t="s">
        <v>5624</v>
      </c>
      <c r="L3941">
        <v>2516</v>
      </c>
      <c r="M3941" t="s">
        <v>911</v>
      </c>
      <c r="O3941" t="s">
        <v>1979</v>
      </c>
      <c r="P3941">
        <v>19.850000000000001</v>
      </c>
      <c r="Q3941">
        <v>11</v>
      </c>
      <c r="R3941">
        <v>218.35</v>
      </c>
      <c r="S3941">
        <f>IFERROR(_xlfn.XLOOKUP(tbl_Facturas[[#This Row],[Key_Fact]],tbl_Manifiestos[Key_Manif],tbl_Manifiestos[Pagado a Broker],0),0)</f>
        <v>0</v>
      </c>
      <c r="T3941">
        <v>2851174.859999992</v>
      </c>
    </row>
    <row r="3942" spans="1:20" x14ac:dyDescent="0.25">
      <c r="A3942" t="s">
        <v>5846</v>
      </c>
      <c r="B3942" t="str">
        <f>tbl_Facturas[[#This Row],[Factura]] &amp; "|" &amp; tbl_Facturas[[#This Row],[Proyecto OK]] &amp; "|" &amp; TEXT(tbl_Facturas[[#This Row],[Horas o Viaje]],"0.00") &amp; "|" &amp; TEXT(tbl_Facturas[[#This Row],[Costo unitario]],"0.00")</f>
        <v>2764|Metra 95th|19.85|20.59</v>
      </c>
      <c r="C3942">
        <v>2764</v>
      </c>
      <c r="D3942">
        <v>103</v>
      </c>
      <c r="E3942" t="s">
        <v>27</v>
      </c>
      <c r="G3942" t="s">
        <v>284</v>
      </c>
      <c r="H3942" t="s">
        <v>4071</v>
      </c>
      <c r="I3942" s="134" t="s">
        <v>5330</v>
      </c>
      <c r="J3942" t="s">
        <v>3875</v>
      </c>
      <c r="K3942" t="s">
        <v>5624</v>
      </c>
      <c r="L3942">
        <v>2516</v>
      </c>
      <c r="M3942" t="s">
        <v>911</v>
      </c>
      <c r="N3942" t="s">
        <v>4072</v>
      </c>
      <c r="O3942" t="s">
        <v>1979</v>
      </c>
      <c r="P3942">
        <v>19.850000000000001</v>
      </c>
      <c r="Q3942">
        <v>20.59</v>
      </c>
      <c r="R3942">
        <v>408.71</v>
      </c>
      <c r="S3942">
        <f>IFERROR(_xlfn.XLOOKUP(tbl_Facturas[[#This Row],[Key_Fact]],tbl_Manifiestos[Key_Manif],tbl_Manifiestos[Pagado a Broker],0),0)</f>
        <v>0</v>
      </c>
      <c r="T3942">
        <v>2851583.5699999919</v>
      </c>
    </row>
    <row r="3943" spans="1:20" x14ac:dyDescent="0.25">
      <c r="A3943" t="s">
        <v>5846</v>
      </c>
      <c r="B3943" t="str">
        <f>tbl_Facturas[[#This Row],[Factura]] &amp; "|" &amp; tbl_Facturas[[#This Row],[Proyecto OK]] &amp; "|" &amp; TEXT(tbl_Facturas[[#This Row],[Horas o Viaje]],"0.00") &amp; "|" &amp; TEXT(tbl_Facturas[[#This Row],[Costo unitario]],"0.00")</f>
        <v>2765|Obama Presidential Library|9.00|120.00</v>
      </c>
      <c r="C3943">
        <v>2765</v>
      </c>
      <c r="D3943">
        <v>54</v>
      </c>
      <c r="E3943" t="s">
        <v>19</v>
      </c>
      <c r="G3943" t="s">
        <v>479</v>
      </c>
      <c r="H3943" t="s">
        <v>4073</v>
      </c>
      <c r="I3943" s="134" t="s">
        <v>5344</v>
      </c>
      <c r="J3943" t="s">
        <v>2679</v>
      </c>
      <c r="K3943" t="s">
        <v>2679</v>
      </c>
      <c r="N3943" t="s">
        <v>4074</v>
      </c>
      <c r="P3943">
        <v>9</v>
      </c>
      <c r="Q3943">
        <v>120</v>
      </c>
      <c r="R3943">
        <v>1080</v>
      </c>
      <c r="S3943">
        <f>IFERROR(_xlfn.XLOOKUP(tbl_Facturas[[#This Row],[Key_Fact]],tbl_Manifiestos[Key_Manif],tbl_Manifiestos[Pagado a Broker],0),0)</f>
        <v>0</v>
      </c>
      <c r="T3943">
        <v>2852663.5699999919</v>
      </c>
    </row>
    <row r="3944" spans="1:20" x14ac:dyDescent="0.25">
      <c r="A3944" t="s">
        <v>5846</v>
      </c>
      <c r="B3944" t="str">
        <f>tbl_Facturas[[#This Row],[Factura]] &amp; "|" &amp; tbl_Facturas[[#This Row],[Proyecto OK]] &amp; "|" &amp; TEXT(tbl_Facturas[[#This Row],[Horas o Viaje]],"0.00") &amp; "|" &amp; TEXT(tbl_Facturas[[#This Row],[Costo unitario]],"0.00")</f>
        <v>2766|First Nations Garden|8.00|120.00</v>
      </c>
      <c r="C3944">
        <v>2766</v>
      </c>
      <c r="D3944">
        <v>617</v>
      </c>
      <c r="E3944" t="s">
        <v>27</v>
      </c>
      <c r="G3944" t="s">
        <v>36</v>
      </c>
      <c r="H3944" t="s">
        <v>4075</v>
      </c>
      <c r="I3944" s="134" t="s">
        <v>5344</v>
      </c>
      <c r="J3944" t="s">
        <v>4076</v>
      </c>
      <c r="K3944" t="s">
        <v>4076</v>
      </c>
      <c r="P3944">
        <v>8</v>
      </c>
      <c r="Q3944">
        <v>120</v>
      </c>
      <c r="R3944">
        <v>960</v>
      </c>
      <c r="S3944">
        <f>IFERROR(_xlfn.XLOOKUP(tbl_Facturas[[#This Row],[Key_Fact]],tbl_Manifiestos[Key_Manif],tbl_Manifiestos[Pagado a Broker],0),0)</f>
        <v>892.80000000000007</v>
      </c>
      <c r="T3944">
        <v>2853623.5699999919</v>
      </c>
    </row>
    <row r="3945" spans="1:20" x14ac:dyDescent="0.25">
      <c r="A3945" t="s">
        <v>5846</v>
      </c>
      <c r="B3945" t="str">
        <f>tbl_Facturas[[#This Row],[Factura]] &amp; "|" &amp; tbl_Facturas[[#This Row],[Proyecto OK]] &amp; "|" &amp; TEXT(tbl_Facturas[[#This Row],[Horas o Viaje]],"0.00") &amp; "|" &amp; TEXT(tbl_Facturas[[#This Row],[Costo unitario]],"0.00")</f>
        <v>2766|First Nations Garden|8.00|120.00</v>
      </c>
      <c r="C3945">
        <v>2766</v>
      </c>
      <c r="D3945">
        <v>54</v>
      </c>
      <c r="E3945" t="s">
        <v>19</v>
      </c>
      <c r="G3945" t="s">
        <v>479</v>
      </c>
      <c r="H3945" t="s">
        <v>4077</v>
      </c>
      <c r="I3945" s="134" t="s">
        <v>5344</v>
      </c>
      <c r="J3945" t="s">
        <v>4076</v>
      </c>
      <c r="K3945" t="s">
        <v>4076</v>
      </c>
      <c r="P3945">
        <v>8</v>
      </c>
      <c r="Q3945">
        <v>120</v>
      </c>
      <c r="R3945">
        <v>960</v>
      </c>
      <c r="S3945">
        <f>IFERROR(_xlfn.XLOOKUP(tbl_Facturas[[#This Row],[Key_Fact]],tbl_Manifiestos[Key_Manif],tbl_Manifiestos[Pagado a Broker],0),0)</f>
        <v>892.80000000000007</v>
      </c>
      <c r="T3945">
        <v>2854583.5699999919</v>
      </c>
    </row>
    <row r="3946" spans="1:20" ht="27" x14ac:dyDescent="0.25">
      <c r="A3946" t="s">
        <v>5846</v>
      </c>
      <c r="B3946" t="str">
        <f>tbl_Facturas[[#This Row],[Factura]] &amp; "|" &amp; tbl_Facturas[[#This Row],[Proyecto OK]] &amp; "|" &amp; TEXT(tbl_Facturas[[#This Row],[Horas o Viaje]],"0.00") &amp; "|" &amp; TEXT(tbl_Facturas[[#This Row],[Costo unitario]],"0.00")</f>
        <v>2767||1.00|180.00</v>
      </c>
      <c r="C3946">
        <v>2767</v>
      </c>
      <c r="D3946">
        <v>67</v>
      </c>
      <c r="E3946" t="s">
        <v>27</v>
      </c>
      <c r="G3946" t="s">
        <v>28</v>
      </c>
      <c r="H3946" t="s">
        <v>4078</v>
      </c>
      <c r="I3946" s="134" t="s">
        <v>5319</v>
      </c>
      <c r="P3946">
        <v>1</v>
      </c>
      <c r="Q3946">
        <v>180</v>
      </c>
      <c r="R3946">
        <v>180</v>
      </c>
      <c r="S3946">
        <f>IFERROR(_xlfn.XLOOKUP(tbl_Facturas[[#This Row],[Key_Fact]],tbl_Manifiestos[Key_Manif],tbl_Manifiestos[Pagado a Broker],0),0)</f>
        <v>167.4</v>
      </c>
      <c r="T3946">
        <v>2854763.5699999919</v>
      </c>
    </row>
    <row r="3947" spans="1:20" ht="27" x14ac:dyDescent="0.25">
      <c r="A3947" t="s">
        <v>5846</v>
      </c>
      <c r="B3947" t="str">
        <f>tbl_Facturas[[#This Row],[Factura]] &amp; "|" &amp; tbl_Facturas[[#This Row],[Proyecto OK]] &amp; "|" &amp; TEXT(tbl_Facturas[[#This Row],[Horas o Viaje]],"0.00") &amp; "|" &amp; TEXT(tbl_Facturas[[#This Row],[Costo unitario]],"0.00")</f>
        <v>2767||1.00|113.10</v>
      </c>
      <c r="C3947">
        <v>2767</v>
      </c>
      <c r="D3947">
        <v>67</v>
      </c>
      <c r="E3947" t="s">
        <v>27</v>
      </c>
      <c r="G3947" t="s">
        <v>28</v>
      </c>
      <c r="H3947" t="s">
        <v>4078</v>
      </c>
      <c r="I3947" s="134" t="s">
        <v>5319</v>
      </c>
      <c r="N3947" t="s">
        <v>4079</v>
      </c>
      <c r="P3947">
        <v>1</v>
      </c>
      <c r="Q3947">
        <v>113.1</v>
      </c>
      <c r="R3947">
        <v>113.1</v>
      </c>
      <c r="S3947">
        <f>IFERROR(_xlfn.XLOOKUP(tbl_Facturas[[#This Row],[Key_Fact]],tbl_Manifiestos[Key_Manif],tbl_Manifiestos[Pagado a Broker],0),0)</f>
        <v>0</v>
      </c>
      <c r="T3947">
        <v>2854876.669999992</v>
      </c>
    </row>
    <row r="3948" spans="1:20" ht="27" x14ac:dyDescent="0.25">
      <c r="A3948" t="s">
        <v>5846</v>
      </c>
      <c r="B3948" t="str">
        <f>tbl_Facturas[[#This Row],[Factura]] &amp; "|" &amp; tbl_Facturas[[#This Row],[Proyecto OK]] &amp; "|" &amp; TEXT(tbl_Facturas[[#This Row],[Horas o Viaje]],"0.00") &amp; "|" &amp; TEXT(tbl_Facturas[[#This Row],[Costo unitario]],"0.00")</f>
        <v>2767||1.00|180.00</v>
      </c>
      <c r="C3948">
        <v>2767</v>
      </c>
      <c r="D3948">
        <v>67</v>
      </c>
      <c r="E3948" t="s">
        <v>27</v>
      </c>
      <c r="G3948" t="s">
        <v>28</v>
      </c>
      <c r="H3948" t="s">
        <v>4080</v>
      </c>
      <c r="I3948" s="134" t="s">
        <v>5319</v>
      </c>
      <c r="P3948">
        <v>1</v>
      </c>
      <c r="Q3948">
        <v>180</v>
      </c>
      <c r="R3948">
        <v>180</v>
      </c>
      <c r="S3948">
        <f>IFERROR(_xlfn.XLOOKUP(tbl_Facturas[[#This Row],[Key_Fact]],tbl_Manifiestos[Key_Manif],tbl_Manifiestos[Pagado a Broker],0),0)</f>
        <v>167.4</v>
      </c>
      <c r="T3948">
        <v>2855056.669999992</v>
      </c>
    </row>
    <row r="3949" spans="1:20" ht="27" x14ac:dyDescent="0.25">
      <c r="A3949" t="s">
        <v>5846</v>
      </c>
      <c r="B3949" t="str">
        <f>tbl_Facturas[[#This Row],[Factura]] &amp; "|" &amp; tbl_Facturas[[#This Row],[Proyecto OK]] &amp; "|" &amp; TEXT(tbl_Facturas[[#This Row],[Horas o Viaje]],"0.00") &amp; "|" &amp; TEXT(tbl_Facturas[[#This Row],[Costo unitario]],"0.00")</f>
        <v>2767||1.00|113.10</v>
      </c>
      <c r="C3949">
        <v>2767</v>
      </c>
      <c r="D3949">
        <v>67</v>
      </c>
      <c r="E3949" t="s">
        <v>27</v>
      </c>
      <c r="G3949" t="s">
        <v>28</v>
      </c>
      <c r="H3949" t="s">
        <v>4080</v>
      </c>
      <c r="I3949" s="134" t="s">
        <v>5319</v>
      </c>
      <c r="N3949" t="s">
        <v>4081</v>
      </c>
      <c r="P3949">
        <v>1</v>
      </c>
      <c r="Q3949">
        <v>113.1</v>
      </c>
      <c r="R3949">
        <v>113.1</v>
      </c>
      <c r="S3949">
        <f>IFERROR(_xlfn.XLOOKUP(tbl_Facturas[[#This Row],[Key_Fact]],tbl_Manifiestos[Key_Manif],tbl_Manifiestos[Pagado a Broker],0),0)</f>
        <v>0</v>
      </c>
      <c r="T3949">
        <v>2855169.7699999921</v>
      </c>
    </row>
    <row r="3950" spans="1:20" ht="27" x14ac:dyDescent="0.25">
      <c r="A3950" t="s">
        <v>5846</v>
      </c>
      <c r="B3950" t="str">
        <f>tbl_Facturas[[#This Row],[Factura]] &amp; "|" &amp; tbl_Facturas[[#This Row],[Proyecto OK]] &amp; "|" &amp; TEXT(tbl_Facturas[[#This Row],[Horas o Viaje]],"0.00") &amp; "|" &amp; TEXT(tbl_Facturas[[#This Row],[Costo unitario]],"0.00")</f>
        <v>2767||1.00|180.00</v>
      </c>
      <c r="C3950">
        <v>2767</v>
      </c>
      <c r="D3950">
        <v>67</v>
      </c>
      <c r="E3950" t="s">
        <v>27</v>
      </c>
      <c r="G3950" t="s">
        <v>28</v>
      </c>
      <c r="H3950" t="s">
        <v>4082</v>
      </c>
      <c r="I3950" s="134" t="s">
        <v>5319</v>
      </c>
      <c r="P3950">
        <v>1</v>
      </c>
      <c r="Q3950">
        <v>180</v>
      </c>
      <c r="R3950">
        <v>180</v>
      </c>
      <c r="S3950">
        <f>IFERROR(_xlfn.XLOOKUP(tbl_Facturas[[#This Row],[Key_Fact]],tbl_Manifiestos[Key_Manif],tbl_Manifiestos[Pagado a Broker],0),0)</f>
        <v>167.4</v>
      </c>
      <c r="T3950">
        <v>2855349.7699999921</v>
      </c>
    </row>
    <row r="3951" spans="1:20" ht="27" x14ac:dyDescent="0.25">
      <c r="A3951" t="s">
        <v>5846</v>
      </c>
      <c r="B3951" t="str">
        <f>tbl_Facturas[[#This Row],[Factura]] &amp; "|" &amp; tbl_Facturas[[#This Row],[Proyecto OK]] &amp; "|" &amp; TEXT(tbl_Facturas[[#This Row],[Horas o Viaje]],"0.00") &amp; "|" &amp; TEXT(tbl_Facturas[[#This Row],[Costo unitario]],"0.00")</f>
        <v>2767||1.00|113.10</v>
      </c>
      <c r="C3951">
        <v>2767</v>
      </c>
      <c r="D3951">
        <v>67</v>
      </c>
      <c r="E3951" t="s">
        <v>27</v>
      </c>
      <c r="G3951" t="s">
        <v>28</v>
      </c>
      <c r="H3951" t="s">
        <v>4082</v>
      </c>
      <c r="I3951" s="134" t="s">
        <v>5319</v>
      </c>
      <c r="N3951" t="s">
        <v>4083</v>
      </c>
      <c r="P3951">
        <v>1</v>
      </c>
      <c r="Q3951">
        <v>113.1</v>
      </c>
      <c r="R3951">
        <v>113.1</v>
      </c>
      <c r="S3951">
        <f>IFERROR(_xlfn.XLOOKUP(tbl_Facturas[[#This Row],[Key_Fact]],tbl_Manifiestos[Key_Manif],tbl_Manifiestos[Pagado a Broker],0),0)</f>
        <v>0</v>
      </c>
      <c r="T3951">
        <v>2855462.8699999922</v>
      </c>
    </row>
    <row r="3952" spans="1:20" ht="27" x14ac:dyDescent="0.25">
      <c r="A3952" t="s">
        <v>5846</v>
      </c>
      <c r="B3952" t="str">
        <f>tbl_Facturas[[#This Row],[Factura]] &amp; "|" &amp; tbl_Facturas[[#This Row],[Proyecto OK]] &amp; "|" &amp; TEXT(tbl_Facturas[[#This Row],[Horas o Viaje]],"0.00") &amp; "|" &amp; TEXT(tbl_Facturas[[#This Row],[Costo unitario]],"0.00")</f>
        <v>2767||1.00|180.00</v>
      </c>
      <c r="C3952">
        <v>2767</v>
      </c>
      <c r="D3952">
        <v>67</v>
      </c>
      <c r="E3952" t="s">
        <v>27</v>
      </c>
      <c r="G3952" t="s">
        <v>28</v>
      </c>
      <c r="H3952" t="s">
        <v>4084</v>
      </c>
      <c r="I3952" s="134" t="s">
        <v>5319</v>
      </c>
      <c r="P3952">
        <v>1</v>
      </c>
      <c r="Q3952">
        <v>180</v>
      </c>
      <c r="R3952">
        <v>180</v>
      </c>
      <c r="S3952">
        <f>IFERROR(_xlfn.XLOOKUP(tbl_Facturas[[#This Row],[Key_Fact]],tbl_Manifiestos[Key_Manif],tbl_Manifiestos[Pagado a Broker],0),0)</f>
        <v>167.4</v>
      </c>
      <c r="T3952">
        <v>2855642.8699999922</v>
      </c>
    </row>
    <row r="3953" spans="1:20" ht="27" x14ac:dyDescent="0.25">
      <c r="A3953" t="s">
        <v>5846</v>
      </c>
      <c r="B3953" t="str">
        <f>tbl_Facturas[[#This Row],[Factura]] &amp; "|" &amp; tbl_Facturas[[#This Row],[Proyecto OK]] &amp; "|" &amp; TEXT(tbl_Facturas[[#This Row],[Horas o Viaje]],"0.00") &amp; "|" &amp; TEXT(tbl_Facturas[[#This Row],[Costo unitario]],"0.00")</f>
        <v>2767||1.00|113.10</v>
      </c>
      <c r="C3953">
        <v>2767</v>
      </c>
      <c r="D3953">
        <v>67</v>
      </c>
      <c r="E3953" t="s">
        <v>27</v>
      </c>
      <c r="G3953" t="s">
        <v>28</v>
      </c>
      <c r="H3953" t="s">
        <v>4084</v>
      </c>
      <c r="I3953" s="134" t="s">
        <v>5319</v>
      </c>
      <c r="N3953" t="s">
        <v>4085</v>
      </c>
      <c r="P3953">
        <v>1</v>
      </c>
      <c r="Q3953">
        <v>113.1</v>
      </c>
      <c r="R3953">
        <v>113.1</v>
      </c>
      <c r="S3953">
        <f>IFERROR(_xlfn.XLOOKUP(tbl_Facturas[[#This Row],[Key_Fact]],tbl_Manifiestos[Key_Manif],tbl_Manifiestos[Pagado a Broker],0),0)</f>
        <v>0</v>
      </c>
      <c r="T3953">
        <v>2855755.9699999918</v>
      </c>
    </row>
    <row r="3954" spans="1:20" ht="27" x14ac:dyDescent="0.25">
      <c r="A3954" t="s">
        <v>5846</v>
      </c>
      <c r="B3954" t="str">
        <f>tbl_Facturas[[#This Row],[Factura]] &amp; "|" &amp; tbl_Facturas[[#This Row],[Proyecto OK]] &amp; "|" &amp; TEXT(tbl_Facturas[[#This Row],[Horas o Viaje]],"0.00") &amp; "|" &amp; TEXT(tbl_Facturas[[#This Row],[Costo unitario]],"0.00")</f>
        <v>2767||1.00|180.00</v>
      </c>
      <c r="C3954">
        <v>2767</v>
      </c>
      <c r="D3954">
        <v>67</v>
      </c>
      <c r="E3954" t="s">
        <v>27</v>
      </c>
      <c r="G3954" t="s">
        <v>28</v>
      </c>
      <c r="H3954" t="s">
        <v>4086</v>
      </c>
      <c r="I3954" s="134" t="s">
        <v>5319</v>
      </c>
      <c r="P3954">
        <v>1</v>
      </c>
      <c r="Q3954">
        <v>180</v>
      </c>
      <c r="R3954">
        <v>180</v>
      </c>
      <c r="S3954">
        <f>IFERROR(_xlfn.XLOOKUP(tbl_Facturas[[#This Row],[Key_Fact]],tbl_Manifiestos[Key_Manif],tbl_Manifiestos[Pagado a Broker],0),0)</f>
        <v>167.4</v>
      </c>
      <c r="T3954">
        <v>2855935.9699999918</v>
      </c>
    </row>
    <row r="3955" spans="1:20" ht="27" x14ac:dyDescent="0.25">
      <c r="A3955" t="s">
        <v>5846</v>
      </c>
      <c r="B3955" t="str">
        <f>tbl_Facturas[[#This Row],[Factura]] &amp; "|" &amp; tbl_Facturas[[#This Row],[Proyecto OK]] &amp; "|" &amp; TEXT(tbl_Facturas[[#This Row],[Horas o Viaje]],"0.00") &amp; "|" &amp; TEXT(tbl_Facturas[[#This Row],[Costo unitario]],"0.00")</f>
        <v>2767||1.00|113.10</v>
      </c>
      <c r="C3955">
        <v>2767</v>
      </c>
      <c r="D3955">
        <v>67</v>
      </c>
      <c r="E3955" t="s">
        <v>27</v>
      </c>
      <c r="G3955" t="s">
        <v>28</v>
      </c>
      <c r="H3955" t="s">
        <v>4086</v>
      </c>
      <c r="I3955" s="134" t="s">
        <v>5319</v>
      </c>
      <c r="N3955" t="s">
        <v>4087</v>
      </c>
      <c r="P3955">
        <v>1</v>
      </c>
      <c r="Q3955">
        <v>113.1</v>
      </c>
      <c r="R3955">
        <v>113.1</v>
      </c>
      <c r="S3955">
        <f>IFERROR(_xlfn.XLOOKUP(tbl_Facturas[[#This Row],[Key_Fact]],tbl_Manifiestos[Key_Manif],tbl_Manifiestos[Pagado a Broker],0),0)</f>
        <v>0</v>
      </c>
      <c r="T3955">
        <v>2856049.0699999919</v>
      </c>
    </row>
    <row r="3956" spans="1:20" ht="27" x14ac:dyDescent="0.25">
      <c r="A3956" t="s">
        <v>5846</v>
      </c>
      <c r="B3956" t="str">
        <f>tbl_Facturas[[#This Row],[Factura]] &amp; "|" &amp; tbl_Facturas[[#This Row],[Proyecto OK]] &amp; "|" &amp; TEXT(tbl_Facturas[[#This Row],[Horas o Viaje]],"0.00") &amp; "|" &amp; TEXT(tbl_Facturas[[#This Row],[Costo unitario]],"0.00")</f>
        <v>2767||1.00|180.00</v>
      </c>
      <c r="C3956">
        <v>2767</v>
      </c>
      <c r="D3956">
        <v>67</v>
      </c>
      <c r="E3956" t="s">
        <v>27</v>
      </c>
      <c r="G3956" t="s">
        <v>28</v>
      </c>
      <c r="H3956" t="s">
        <v>4088</v>
      </c>
      <c r="I3956" s="134" t="s">
        <v>5319</v>
      </c>
      <c r="P3956">
        <v>1</v>
      </c>
      <c r="Q3956">
        <v>180</v>
      </c>
      <c r="R3956">
        <v>180</v>
      </c>
      <c r="S3956">
        <f>IFERROR(_xlfn.XLOOKUP(tbl_Facturas[[#This Row],[Key_Fact]],tbl_Manifiestos[Key_Manif],tbl_Manifiestos[Pagado a Broker],0),0)</f>
        <v>167.4</v>
      </c>
      <c r="T3956">
        <v>2856229.0699999919</v>
      </c>
    </row>
    <row r="3957" spans="1:20" ht="27" x14ac:dyDescent="0.25">
      <c r="A3957" t="s">
        <v>5846</v>
      </c>
      <c r="B3957" t="str">
        <f>tbl_Facturas[[#This Row],[Factura]] &amp; "|" &amp; tbl_Facturas[[#This Row],[Proyecto OK]] &amp; "|" &amp; TEXT(tbl_Facturas[[#This Row],[Horas o Viaje]],"0.00") &amp; "|" &amp; TEXT(tbl_Facturas[[#This Row],[Costo unitario]],"0.00")</f>
        <v>2767||1.00|113.10</v>
      </c>
      <c r="C3957">
        <v>2767</v>
      </c>
      <c r="D3957">
        <v>67</v>
      </c>
      <c r="E3957" t="s">
        <v>27</v>
      </c>
      <c r="G3957" t="s">
        <v>28</v>
      </c>
      <c r="H3957" t="s">
        <v>4088</v>
      </c>
      <c r="I3957" s="134" t="s">
        <v>5319</v>
      </c>
      <c r="N3957" t="s">
        <v>4089</v>
      </c>
      <c r="P3957">
        <v>1</v>
      </c>
      <c r="Q3957">
        <v>113.1</v>
      </c>
      <c r="R3957">
        <v>113.1</v>
      </c>
      <c r="S3957">
        <f>IFERROR(_xlfn.XLOOKUP(tbl_Facturas[[#This Row],[Key_Fact]],tbl_Manifiestos[Key_Manif],tbl_Manifiestos[Pagado a Broker],0),0)</f>
        <v>0</v>
      </c>
      <c r="T3957">
        <v>2856342.169999992</v>
      </c>
    </row>
    <row r="3958" spans="1:20" ht="27" x14ac:dyDescent="0.25">
      <c r="A3958" t="s">
        <v>5846</v>
      </c>
      <c r="B3958" t="str">
        <f>tbl_Facturas[[#This Row],[Factura]] &amp; "|" &amp; tbl_Facturas[[#This Row],[Proyecto OK]] &amp; "|" &amp; TEXT(tbl_Facturas[[#This Row],[Horas o Viaje]],"0.00") &amp; "|" &amp; TEXT(tbl_Facturas[[#This Row],[Costo unitario]],"0.00")</f>
        <v>2767||1.00|180.00</v>
      </c>
      <c r="C3958">
        <v>2767</v>
      </c>
      <c r="D3958">
        <v>67</v>
      </c>
      <c r="E3958" t="s">
        <v>27</v>
      </c>
      <c r="G3958" t="s">
        <v>28</v>
      </c>
      <c r="H3958" t="s">
        <v>4090</v>
      </c>
      <c r="I3958" s="134" t="s">
        <v>5319</v>
      </c>
      <c r="P3958">
        <v>1</v>
      </c>
      <c r="Q3958">
        <v>180</v>
      </c>
      <c r="R3958">
        <v>180</v>
      </c>
      <c r="S3958">
        <f>IFERROR(_xlfn.XLOOKUP(tbl_Facturas[[#This Row],[Key_Fact]],tbl_Manifiestos[Key_Manif],tbl_Manifiestos[Pagado a Broker],0),0)</f>
        <v>167.4</v>
      </c>
      <c r="T3958">
        <v>2856522.169999992</v>
      </c>
    </row>
    <row r="3959" spans="1:20" ht="27" x14ac:dyDescent="0.25">
      <c r="A3959" t="s">
        <v>5846</v>
      </c>
      <c r="B3959" t="str">
        <f>tbl_Facturas[[#This Row],[Factura]] &amp; "|" &amp; tbl_Facturas[[#This Row],[Proyecto OK]] &amp; "|" &amp; TEXT(tbl_Facturas[[#This Row],[Horas o Viaje]],"0.00") &amp; "|" &amp; TEXT(tbl_Facturas[[#This Row],[Costo unitario]],"0.00")</f>
        <v>2767||1.00|113.10</v>
      </c>
      <c r="C3959">
        <v>2767</v>
      </c>
      <c r="D3959">
        <v>67</v>
      </c>
      <c r="E3959" t="s">
        <v>27</v>
      </c>
      <c r="G3959" t="s">
        <v>28</v>
      </c>
      <c r="H3959" t="s">
        <v>4090</v>
      </c>
      <c r="I3959" s="134" t="s">
        <v>5319</v>
      </c>
      <c r="N3959" t="s">
        <v>4091</v>
      </c>
      <c r="P3959">
        <v>1</v>
      </c>
      <c r="Q3959">
        <v>113.1</v>
      </c>
      <c r="R3959">
        <v>113.1</v>
      </c>
      <c r="S3959">
        <f>IFERROR(_xlfn.XLOOKUP(tbl_Facturas[[#This Row],[Key_Fact]],tbl_Manifiestos[Key_Manif],tbl_Manifiestos[Pagado a Broker],0),0)</f>
        <v>0</v>
      </c>
      <c r="T3959">
        <v>2856635.269999993</v>
      </c>
    </row>
    <row r="3960" spans="1:20" ht="27" x14ac:dyDescent="0.25">
      <c r="A3960" t="s">
        <v>5846</v>
      </c>
      <c r="B3960" t="str">
        <f>tbl_Facturas[[#This Row],[Factura]] &amp; "|" &amp; tbl_Facturas[[#This Row],[Proyecto OK]] &amp; "|" &amp; TEXT(tbl_Facturas[[#This Row],[Horas o Viaje]],"0.00") &amp; "|" &amp; TEXT(tbl_Facturas[[#This Row],[Costo unitario]],"0.00")</f>
        <v>2767||1.00|180.00</v>
      </c>
      <c r="C3960">
        <v>2767</v>
      </c>
      <c r="D3960">
        <v>108</v>
      </c>
      <c r="E3960" t="s">
        <v>5916</v>
      </c>
      <c r="G3960" t="s">
        <v>99</v>
      </c>
      <c r="H3960" t="s">
        <v>4092</v>
      </c>
      <c r="I3960" s="134" t="s">
        <v>5319</v>
      </c>
      <c r="P3960">
        <v>1</v>
      </c>
      <c r="Q3960">
        <v>180</v>
      </c>
      <c r="R3960">
        <v>180</v>
      </c>
      <c r="S3960">
        <f>IFERROR(_xlfn.XLOOKUP(tbl_Facturas[[#This Row],[Key_Fact]],tbl_Manifiestos[Key_Manif],tbl_Manifiestos[Pagado a Broker],0),0)</f>
        <v>167.4</v>
      </c>
      <c r="T3960">
        <v>2856815.269999993</v>
      </c>
    </row>
    <row r="3961" spans="1:20" ht="27" x14ac:dyDescent="0.25">
      <c r="A3961" t="s">
        <v>5846</v>
      </c>
      <c r="B3961" t="str">
        <f>tbl_Facturas[[#This Row],[Factura]] &amp; "|" &amp; tbl_Facturas[[#This Row],[Proyecto OK]] &amp; "|" &amp; TEXT(tbl_Facturas[[#This Row],[Horas o Viaje]],"0.00") &amp; "|" &amp; TEXT(tbl_Facturas[[#This Row],[Costo unitario]],"0.00")</f>
        <v>2767||1.00|113.10</v>
      </c>
      <c r="C3961">
        <v>2767</v>
      </c>
      <c r="D3961">
        <v>108</v>
      </c>
      <c r="E3961" t="s">
        <v>5916</v>
      </c>
      <c r="G3961" t="s">
        <v>99</v>
      </c>
      <c r="H3961" t="s">
        <v>4092</v>
      </c>
      <c r="I3961" s="134" t="s">
        <v>5319</v>
      </c>
      <c r="N3961" t="s">
        <v>4093</v>
      </c>
      <c r="P3961">
        <v>1</v>
      </c>
      <c r="Q3961">
        <v>113.1</v>
      </c>
      <c r="R3961">
        <v>113.1</v>
      </c>
      <c r="S3961">
        <f>IFERROR(_xlfn.XLOOKUP(tbl_Facturas[[#This Row],[Key_Fact]],tbl_Manifiestos[Key_Manif],tbl_Manifiestos[Pagado a Broker],0),0)</f>
        <v>0</v>
      </c>
      <c r="T3961">
        <v>2856928.3699999931</v>
      </c>
    </row>
    <row r="3962" spans="1:20" ht="27" x14ac:dyDescent="0.25">
      <c r="A3962" t="s">
        <v>5846</v>
      </c>
      <c r="B3962" t="str">
        <f>tbl_Facturas[[#This Row],[Factura]] &amp; "|" &amp; tbl_Facturas[[#This Row],[Proyecto OK]] &amp; "|" &amp; TEXT(tbl_Facturas[[#This Row],[Horas o Viaje]],"0.00") &amp; "|" &amp; TEXT(tbl_Facturas[[#This Row],[Costo unitario]],"0.00")</f>
        <v>2767||1.00|180.00</v>
      </c>
      <c r="C3962">
        <v>2767</v>
      </c>
      <c r="D3962">
        <v>108</v>
      </c>
      <c r="E3962" t="s">
        <v>5916</v>
      </c>
      <c r="G3962" t="s">
        <v>99</v>
      </c>
      <c r="H3962" t="s">
        <v>4094</v>
      </c>
      <c r="I3962" s="134" t="s">
        <v>5319</v>
      </c>
      <c r="P3962">
        <v>1</v>
      </c>
      <c r="Q3962">
        <v>180</v>
      </c>
      <c r="R3962">
        <v>180</v>
      </c>
      <c r="S3962">
        <f>IFERROR(_xlfn.XLOOKUP(tbl_Facturas[[#This Row],[Key_Fact]],tbl_Manifiestos[Key_Manif],tbl_Manifiestos[Pagado a Broker],0),0)</f>
        <v>167.4</v>
      </c>
      <c r="T3962">
        <v>2857108.3699999931</v>
      </c>
    </row>
    <row r="3963" spans="1:20" ht="27" x14ac:dyDescent="0.25">
      <c r="A3963" t="s">
        <v>5846</v>
      </c>
      <c r="B3963" t="str">
        <f>tbl_Facturas[[#This Row],[Factura]] &amp; "|" &amp; tbl_Facturas[[#This Row],[Proyecto OK]] &amp; "|" &amp; TEXT(tbl_Facturas[[#This Row],[Horas o Viaje]],"0.00") &amp; "|" &amp; TEXT(tbl_Facturas[[#This Row],[Costo unitario]],"0.00")</f>
        <v>2767||1.00|113.10</v>
      </c>
      <c r="C3963">
        <v>2767</v>
      </c>
      <c r="D3963">
        <v>108</v>
      </c>
      <c r="E3963" t="s">
        <v>5916</v>
      </c>
      <c r="G3963" t="s">
        <v>99</v>
      </c>
      <c r="H3963" t="s">
        <v>4094</v>
      </c>
      <c r="I3963" s="134" t="s">
        <v>5319</v>
      </c>
      <c r="N3963" t="s">
        <v>4095</v>
      </c>
      <c r="P3963">
        <v>1</v>
      </c>
      <c r="Q3963">
        <v>113.1</v>
      </c>
      <c r="R3963">
        <v>113.1</v>
      </c>
      <c r="S3963">
        <f>IFERROR(_xlfn.XLOOKUP(tbl_Facturas[[#This Row],[Key_Fact]],tbl_Manifiestos[Key_Manif],tbl_Manifiestos[Pagado a Broker],0),0)</f>
        <v>0</v>
      </c>
      <c r="T3963">
        <v>2857221.4699999932</v>
      </c>
    </row>
    <row r="3964" spans="1:20" ht="27" x14ac:dyDescent="0.25">
      <c r="A3964" t="s">
        <v>5846</v>
      </c>
      <c r="B3964" t="str">
        <f>tbl_Facturas[[#This Row],[Factura]] &amp; "|" &amp; tbl_Facturas[[#This Row],[Proyecto OK]] &amp; "|" &amp; TEXT(tbl_Facturas[[#This Row],[Horas o Viaje]],"0.00") &amp; "|" &amp; TEXT(tbl_Facturas[[#This Row],[Costo unitario]],"0.00")</f>
        <v>2767||1.00|180.00</v>
      </c>
      <c r="C3964">
        <v>2767</v>
      </c>
      <c r="D3964">
        <v>108</v>
      </c>
      <c r="E3964" t="s">
        <v>5916</v>
      </c>
      <c r="G3964" t="s">
        <v>99</v>
      </c>
      <c r="H3964" t="s">
        <v>4096</v>
      </c>
      <c r="I3964" s="134" t="s">
        <v>5319</v>
      </c>
      <c r="P3964">
        <v>1</v>
      </c>
      <c r="Q3964">
        <v>180</v>
      </c>
      <c r="R3964">
        <v>180</v>
      </c>
      <c r="S3964">
        <f>IFERROR(_xlfn.XLOOKUP(tbl_Facturas[[#This Row],[Key_Fact]],tbl_Manifiestos[Key_Manif],tbl_Manifiestos[Pagado a Broker],0),0)</f>
        <v>167.4</v>
      </c>
      <c r="T3964">
        <v>2857401.4699999932</v>
      </c>
    </row>
    <row r="3965" spans="1:20" ht="27" x14ac:dyDescent="0.25">
      <c r="A3965" t="s">
        <v>5846</v>
      </c>
      <c r="B3965" t="str">
        <f>tbl_Facturas[[#This Row],[Factura]] &amp; "|" &amp; tbl_Facturas[[#This Row],[Proyecto OK]] &amp; "|" &amp; TEXT(tbl_Facturas[[#This Row],[Horas o Viaje]],"0.00") &amp; "|" &amp; TEXT(tbl_Facturas[[#This Row],[Costo unitario]],"0.00")</f>
        <v>2767||1.00|113.10</v>
      </c>
      <c r="C3965">
        <v>2767</v>
      </c>
      <c r="D3965">
        <v>108</v>
      </c>
      <c r="E3965" t="s">
        <v>5916</v>
      </c>
      <c r="G3965" t="s">
        <v>99</v>
      </c>
      <c r="H3965" t="s">
        <v>4096</v>
      </c>
      <c r="I3965" s="134" t="s">
        <v>5319</v>
      </c>
      <c r="N3965" t="s">
        <v>4097</v>
      </c>
      <c r="P3965">
        <v>1</v>
      </c>
      <c r="Q3965">
        <v>113.1</v>
      </c>
      <c r="R3965">
        <v>113.1</v>
      </c>
      <c r="S3965">
        <f>IFERROR(_xlfn.XLOOKUP(tbl_Facturas[[#This Row],[Key_Fact]],tbl_Manifiestos[Key_Manif],tbl_Manifiestos[Pagado a Broker],0),0)</f>
        <v>0</v>
      </c>
      <c r="T3965">
        <v>2857514.5699999928</v>
      </c>
    </row>
    <row r="3966" spans="1:20" ht="27" x14ac:dyDescent="0.25">
      <c r="A3966" t="s">
        <v>5846</v>
      </c>
      <c r="B3966" t="str">
        <f>tbl_Facturas[[#This Row],[Factura]] &amp; "|" &amp; tbl_Facturas[[#This Row],[Proyecto OK]] &amp; "|" &amp; TEXT(tbl_Facturas[[#This Row],[Horas o Viaje]],"0.00") &amp; "|" &amp; TEXT(tbl_Facturas[[#This Row],[Costo unitario]],"0.00")</f>
        <v>2767||1.00|180.00</v>
      </c>
      <c r="C3966">
        <v>2767</v>
      </c>
      <c r="D3966">
        <v>108</v>
      </c>
      <c r="E3966" t="s">
        <v>5916</v>
      </c>
      <c r="G3966" t="s">
        <v>99</v>
      </c>
      <c r="H3966" t="s">
        <v>4098</v>
      </c>
      <c r="I3966" s="134" t="s">
        <v>5319</v>
      </c>
      <c r="P3966">
        <v>1</v>
      </c>
      <c r="Q3966">
        <v>180</v>
      </c>
      <c r="R3966">
        <v>180</v>
      </c>
      <c r="S3966">
        <f>IFERROR(_xlfn.XLOOKUP(tbl_Facturas[[#This Row],[Key_Fact]],tbl_Manifiestos[Key_Manif],tbl_Manifiestos[Pagado a Broker],0),0)</f>
        <v>167.4</v>
      </c>
      <c r="T3966">
        <v>2857694.5699999928</v>
      </c>
    </row>
    <row r="3967" spans="1:20" ht="27" x14ac:dyDescent="0.25">
      <c r="A3967" t="s">
        <v>5846</v>
      </c>
      <c r="B3967" t="str">
        <f>tbl_Facturas[[#This Row],[Factura]] &amp; "|" &amp; tbl_Facturas[[#This Row],[Proyecto OK]] &amp; "|" &amp; TEXT(tbl_Facturas[[#This Row],[Horas o Viaje]],"0.00") &amp; "|" &amp; TEXT(tbl_Facturas[[#This Row],[Costo unitario]],"0.00")</f>
        <v>2767||1.00|113.10</v>
      </c>
      <c r="C3967">
        <v>2767</v>
      </c>
      <c r="D3967">
        <v>108</v>
      </c>
      <c r="E3967" t="s">
        <v>5916</v>
      </c>
      <c r="G3967" t="s">
        <v>99</v>
      </c>
      <c r="H3967" t="s">
        <v>4098</v>
      </c>
      <c r="I3967" s="134" t="s">
        <v>5319</v>
      </c>
      <c r="N3967" t="s">
        <v>4099</v>
      </c>
      <c r="P3967">
        <v>1</v>
      </c>
      <c r="Q3967">
        <v>113.1</v>
      </c>
      <c r="R3967">
        <v>113.1</v>
      </c>
      <c r="S3967">
        <f>IFERROR(_xlfn.XLOOKUP(tbl_Facturas[[#This Row],[Key_Fact]],tbl_Manifiestos[Key_Manif],tbl_Manifiestos[Pagado a Broker],0),0)</f>
        <v>0</v>
      </c>
      <c r="T3967">
        <v>2857807.6699999929</v>
      </c>
    </row>
    <row r="3968" spans="1:20" ht="27" x14ac:dyDescent="0.25">
      <c r="A3968" t="s">
        <v>5846</v>
      </c>
      <c r="B3968" t="str">
        <f>tbl_Facturas[[#This Row],[Factura]] &amp; "|" &amp; tbl_Facturas[[#This Row],[Proyecto OK]] &amp; "|" &amp; TEXT(tbl_Facturas[[#This Row],[Horas o Viaje]],"0.00") &amp; "|" &amp; TEXT(tbl_Facturas[[#This Row],[Costo unitario]],"0.00")</f>
        <v>2767||1.00|180.00</v>
      </c>
      <c r="C3968">
        <v>2767</v>
      </c>
      <c r="D3968">
        <v>108</v>
      </c>
      <c r="E3968" t="s">
        <v>5916</v>
      </c>
      <c r="G3968" t="s">
        <v>99</v>
      </c>
      <c r="H3968" t="s">
        <v>4100</v>
      </c>
      <c r="I3968" s="134" t="s">
        <v>5319</v>
      </c>
      <c r="P3968">
        <v>1</v>
      </c>
      <c r="Q3968">
        <v>180</v>
      </c>
      <c r="R3968">
        <v>180</v>
      </c>
      <c r="S3968">
        <f>IFERROR(_xlfn.XLOOKUP(tbl_Facturas[[#This Row],[Key_Fact]],tbl_Manifiestos[Key_Manif],tbl_Manifiestos[Pagado a Broker],0),0)</f>
        <v>167.4</v>
      </c>
      <c r="T3968">
        <v>2857987.6699999929</v>
      </c>
    </row>
    <row r="3969" spans="1:20" ht="27" x14ac:dyDescent="0.25">
      <c r="A3969" t="s">
        <v>5846</v>
      </c>
      <c r="B3969" t="str">
        <f>tbl_Facturas[[#This Row],[Factura]] &amp; "|" &amp; tbl_Facturas[[#This Row],[Proyecto OK]] &amp; "|" &amp; TEXT(tbl_Facturas[[#This Row],[Horas o Viaje]],"0.00") &amp; "|" &amp; TEXT(tbl_Facturas[[#This Row],[Costo unitario]],"0.00")</f>
        <v>2767||1.00|113.10</v>
      </c>
      <c r="C3969">
        <v>2767</v>
      </c>
      <c r="D3969">
        <v>108</v>
      </c>
      <c r="E3969" t="s">
        <v>5916</v>
      </c>
      <c r="G3969" t="s">
        <v>99</v>
      </c>
      <c r="H3969" t="s">
        <v>4100</v>
      </c>
      <c r="I3969" s="134" t="s">
        <v>5319</v>
      </c>
      <c r="N3969" t="s">
        <v>4101</v>
      </c>
      <c r="P3969">
        <v>1</v>
      </c>
      <c r="Q3969">
        <v>113.1</v>
      </c>
      <c r="R3969">
        <v>113.1</v>
      </c>
      <c r="S3969">
        <f>IFERROR(_xlfn.XLOOKUP(tbl_Facturas[[#This Row],[Key_Fact]],tbl_Manifiestos[Key_Manif],tbl_Manifiestos[Pagado a Broker],0),0)</f>
        <v>0</v>
      </c>
      <c r="T3969">
        <v>2858100.769999993</v>
      </c>
    </row>
    <row r="3970" spans="1:20" ht="27" x14ac:dyDescent="0.25">
      <c r="A3970" t="s">
        <v>5846</v>
      </c>
      <c r="B3970" t="str">
        <f>tbl_Facturas[[#This Row],[Factura]] &amp; "|" &amp; tbl_Facturas[[#This Row],[Proyecto OK]] &amp; "|" &amp; TEXT(tbl_Facturas[[#This Row],[Horas o Viaje]],"0.00") &amp; "|" &amp; TEXT(tbl_Facturas[[#This Row],[Costo unitario]],"0.00")</f>
        <v>2767||1.00|180.00</v>
      </c>
      <c r="C3970">
        <v>2767</v>
      </c>
      <c r="D3970">
        <v>108</v>
      </c>
      <c r="E3970" t="s">
        <v>5916</v>
      </c>
      <c r="G3970" t="s">
        <v>99</v>
      </c>
      <c r="H3970" t="s">
        <v>4102</v>
      </c>
      <c r="I3970" s="134" t="s">
        <v>5319</v>
      </c>
      <c r="P3970">
        <v>1</v>
      </c>
      <c r="Q3970">
        <v>180</v>
      </c>
      <c r="R3970">
        <v>180</v>
      </c>
      <c r="S3970">
        <f>IFERROR(_xlfn.XLOOKUP(tbl_Facturas[[#This Row],[Key_Fact]],tbl_Manifiestos[Key_Manif],tbl_Manifiestos[Pagado a Broker],0),0)</f>
        <v>167.4</v>
      </c>
      <c r="T3970">
        <v>2858280.769999993</v>
      </c>
    </row>
    <row r="3971" spans="1:20" ht="27" x14ac:dyDescent="0.25">
      <c r="A3971" t="s">
        <v>5846</v>
      </c>
      <c r="B3971" t="str">
        <f>tbl_Facturas[[#This Row],[Factura]] &amp; "|" &amp; tbl_Facturas[[#This Row],[Proyecto OK]] &amp; "|" &amp; TEXT(tbl_Facturas[[#This Row],[Horas o Viaje]],"0.00") &amp; "|" &amp; TEXT(tbl_Facturas[[#This Row],[Costo unitario]],"0.00")</f>
        <v>2767||1.00|113.10</v>
      </c>
      <c r="C3971">
        <v>2767</v>
      </c>
      <c r="D3971">
        <v>108</v>
      </c>
      <c r="E3971" t="s">
        <v>5916</v>
      </c>
      <c r="G3971" t="s">
        <v>99</v>
      </c>
      <c r="H3971" t="s">
        <v>4102</v>
      </c>
      <c r="I3971" s="134" t="s">
        <v>5319</v>
      </c>
      <c r="N3971" t="s">
        <v>4103</v>
      </c>
      <c r="P3971">
        <v>1</v>
      </c>
      <c r="Q3971">
        <v>113.1</v>
      </c>
      <c r="R3971">
        <v>113.1</v>
      </c>
      <c r="S3971">
        <f>IFERROR(_xlfn.XLOOKUP(tbl_Facturas[[#This Row],[Key_Fact]],tbl_Manifiestos[Key_Manif],tbl_Manifiestos[Pagado a Broker],0),0)</f>
        <v>0</v>
      </c>
      <c r="T3971">
        <v>2858393.8699999931</v>
      </c>
    </row>
    <row r="3972" spans="1:20" ht="27" x14ac:dyDescent="0.25">
      <c r="A3972" t="s">
        <v>5846</v>
      </c>
      <c r="B3972" t="str">
        <f>tbl_Facturas[[#This Row],[Factura]] &amp; "|" &amp; tbl_Facturas[[#This Row],[Proyecto OK]] &amp; "|" &amp; TEXT(tbl_Facturas[[#This Row],[Horas o Viaje]],"0.00") &amp; "|" &amp; TEXT(tbl_Facturas[[#This Row],[Costo unitario]],"0.00")</f>
        <v>2767||1.00|180.00</v>
      </c>
      <c r="C3972">
        <v>2767</v>
      </c>
      <c r="D3972">
        <v>108</v>
      </c>
      <c r="E3972" t="s">
        <v>5916</v>
      </c>
      <c r="G3972" t="s">
        <v>99</v>
      </c>
      <c r="H3972" t="s">
        <v>4104</v>
      </c>
      <c r="I3972" s="134" t="s">
        <v>5319</v>
      </c>
      <c r="P3972">
        <v>1</v>
      </c>
      <c r="Q3972">
        <v>180</v>
      </c>
      <c r="R3972">
        <v>180</v>
      </c>
      <c r="S3972">
        <f>IFERROR(_xlfn.XLOOKUP(tbl_Facturas[[#This Row],[Key_Fact]],tbl_Manifiestos[Key_Manif],tbl_Manifiestos[Pagado a Broker],0),0)</f>
        <v>167.4</v>
      </c>
      <c r="T3972">
        <v>2858573.8699999931</v>
      </c>
    </row>
    <row r="3973" spans="1:20" ht="27" x14ac:dyDescent="0.25">
      <c r="A3973" t="s">
        <v>5846</v>
      </c>
      <c r="B3973" t="str">
        <f>tbl_Facturas[[#This Row],[Factura]] &amp; "|" &amp; tbl_Facturas[[#This Row],[Proyecto OK]] &amp; "|" &amp; TEXT(tbl_Facturas[[#This Row],[Horas o Viaje]],"0.00") &amp; "|" &amp; TEXT(tbl_Facturas[[#This Row],[Costo unitario]],"0.00")</f>
        <v>2767||1.00|113.10</v>
      </c>
      <c r="C3973">
        <v>2767</v>
      </c>
      <c r="D3973">
        <v>108</v>
      </c>
      <c r="E3973" t="s">
        <v>5916</v>
      </c>
      <c r="G3973" t="s">
        <v>99</v>
      </c>
      <c r="H3973" t="s">
        <v>4104</v>
      </c>
      <c r="I3973" s="134" t="s">
        <v>5319</v>
      </c>
      <c r="N3973" t="s">
        <v>4105</v>
      </c>
      <c r="P3973">
        <v>1</v>
      </c>
      <c r="Q3973">
        <v>113.1</v>
      </c>
      <c r="R3973">
        <v>113.1</v>
      </c>
      <c r="S3973">
        <f>IFERROR(_xlfn.XLOOKUP(tbl_Facturas[[#This Row],[Key_Fact]],tbl_Manifiestos[Key_Manif],tbl_Manifiestos[Pagado a Broker],0),0)</f>
        <v>0</v>
      </c>
      <c r="T3973">
        <v>2858686.9699999932</v>
      </c>
    </row>
    <row r="3974" spans="1:20" x14ac:dyDescent="0.25">
      <c r="A3974" t="s">
        <v>5846</v>
      </c>
      <c r="B3974" t="str">
        <f>tbl_Facturas[[#This Row],[Factura]] &amp; "|" &amp; tbl_Facturas[[#This Row],[Proyecto OK]] &amp; "|" &amp; TEXT(tbl_Facturas[[#This Row],[Horas o Viaje]],"0.00") &amp; "|" &amp; TEXT(tbl_Facturas[[#This Row],[Costo unitario]],"0.00")</f>
        <v>2768|Metra 115th|1.00|250.00</v>
      </c>
      <c r="C3974">
        <v>2768</v>
      </c>
      <c r="D3974">
        <v>356</v>
      </c>
      <c r="E3974" t="s">
        <v>27</v>
      </c>
      <c r="G3974" t="s">
        <v>122</v>
      </c>
      <c r="H3974" t="s">
        <v>4106</v>
      </c>
      <c r="I3974" s="134" t="s">
        <v>5363</v>
      </c>
      <c r="J3974" t="s">
        <v>3627</v>
      </c>
      <c r="K3974" t="s">
        <v>3627</v>
      </c>
      <c r="M3974" t="s">
        <v>895</v>
      </c>
      <c r="N3974" t="s">
        <v>4107</v>
      </c>
      <c r="O3974" t="s">
        <v>240</v>
      </c>
      <c r="P3974">
        <v>1</v>
      </c>
      <c r="Q3974">
        <v>250</v>
      </c>
      <c r="R3974">
        <v>250</v>
      </c>
      <c r="S3974">
        <f>IFERROR(_xlfn.XLOOKUP(tbl_Facturas[[#This Row],[Key_Fact]],tbl_Manifiestos[Key_Manif],tbl_Manifiestos[Pagado a Broker],0),0)</f>
        <v>232.5</v>
      </c>
      <c r="T3974">
        <v>2858936.9699999932</v>
      </c>
    </row>
    <row r="3975" spans="1:20" x14ac:dyDescent="0.25">
      <c r="A3975" t="s">
        <v>5846</v>
      </c>
      <c r="B3975" t="str">
        <f>tbl_Facturas[[#This Row],[Factura]] &amp; "|" &amp; tbl_Facturas[[#This Row],[Proyecto OK]] &amp; "|" &amp; TEXT(tbl_Facturas[[#This Row],[Horas o Viaje]],"0.00") &amp; "|" &amp; TEXT(tbl_Facturas[[#This Row],[Costo unitario]],"0.00")</f>
        <v>2768|Metra 115th|1.00|250.00</v>
      </c>
      <c r="C3975">
        <v>2768</v>
      </c>
      <c r="D3975">
        <v>308</v>
      </c>
      <c r="E3975" t="s">
        <v>16</v>
      </c>
      <c r="G3975" t="s">
        <v>17</v>
      </c>
      <c r="H3975" t="s">
        <v>4108</v>
      </c>
      <c r="I3975" s="134" t="s">
        <v>5363</v>
      </c>
      <c r="J3975" t="s">
        <v>3627</v>
      </c>
      <c r="K3975" t="s">
        <v>3627</v>
      </c>
      <c r="M3975" t="s">
        <v>895</v>
      </c>
      <c r="N3975" t="s">
        <v>4109</v>
      </c>
      <c r="O3975" t="s">
        <v>240</v>
      </c>
      <c r="P3975">
        <v>1</v>
      </c>
      <c r="Q3975">
        <v>250</v>
      </c>
      <c r="R3975">
        <v>250</v>
      </c>
      <c r="S3975">
        <f>IFERROR(_xlfn.XLOOKUP(tbl_Facturas[[#This Row],[Key_Fact]],tbl_Manifiestos[Key_Manif],tbl_Manifiestos[Pagado a Broker],0),0)</f>
        <v>232.5</v>
      </c>
      <c r="T3975">
        <v>2859186.9699999932</v>
      </c>
    </row>
    <row r="3976" spans="1:20" x14ac:dyDescent="0.25">
      <c r="A3976" t="s">
        <v>5846</v>
      </c>
      <c r="B3976" t="str">
        <f>tbl_Facturas[[#This Row],[Factura]] &amp; "|" &amp; tbl_Facturas[[#This Row],[Proyecto OK]] &amp; "|" &amp; TEXT(tbl_Facturas[[#This Row],[Horas o Viaje]],"0.00") &amp; "|" &amp; TEXT(tbl_Facturas[[#This Row],[Costo unitario]],"0.00")</f>
        <v>2768|Metra 115th|1.00|250.00</v>
      </c>
      <c r="C3976">
        <v>2768</v>
      </c>
      <c r="D3976">
        <v>308</v>
      </c>
      <c r="E3976" t="s">
        <v>16</v>
      </c>
      <c r="G3976" t="s">
        <v>17</v>
      </c>
      <c r="H3976" t="s">
        <v>4110</v>
      </c>
      <c r="I3976" s="134" t="s">
        <v>5363</v>
      </c>
      <c r="J3976" t="s">
        <v>3627</v>
      </c>
      <c r="K3976" t="s">
        <v>3627</v>
      </c>
      <c r="M3976" t="s">
        <v>895</v>
      </c>
      <c r="N3976" t="s">
        <v>4111</v>
      </c>
      <c r="O3976" t="s">
        <v>240</v>
      </c>
      <c r="P3976">
        <v>1</v>
      </c>
      <c r="Q3976">
        <v>250</v>
      </c>
      <c r="R3976">
        <v>250</v>
      </c>
      <c r="S3976">
        <f>IFERROR(_xlfn.XLOOKUP(tbl_Facturas[[#This Row],[Key_Fact]],tbl_Manifiestos[Key_Manif],tbl_Manifiestos[Pagado a Broker],0),0)</f>
        <v>232.5</v>
      </c>
      <c r="T3976">
        <v>2859436.9699999932</v>
      </c>
    </row>
    <row r="3977" spans="1:20" x14ac:dyDescent="0.25">
      <c r="A3977" t="s">
        <v>5846</v>
      </c>
      <c r="B3977" t="str">
        <f>tbl_Facturas[[#This Row],[Factura]] &amp; "|" &amp; tbl_Facturas[[#This Row],[Proyecto OK]] &amp; "|" &amp; TEXT(tbl_Facturas[[#This Row],[Horas o Viaje]],"0.00") &amp; "|" &amp; TEXT(tbl_Facturas[[#This Row],[Costo unitario]],"0.00")</f>
        <v>2768|Metra 115th|1.00|250.00</v>
      </c>
      <c r="C3977">
        <v>2768</v>
      </c>
      <c r="D3977">
        <v>308</v>
      </c>
      <c r="E3977" t="s">
        <v>16</v>
      </c>
      <c r="G3977" t="s">
        <v>17</v>
      </c>
      <c r="H3977" t="s">
        <v>4112</v>
      </c>
      <c r="I3977" s="134" t="s">
        <v>5363</v>
      </c>
      <c r="J3977" t="s">
        <v>3627</v>
      </c>
      <c r="K3977" t="s">
        <v>3627</v>
      </c>
      <c r="M3977" t="s">
        <v>895</v>
      </c>
      <c r="N3977" t="s">
        <v>4113</v>
      </c>
      <c r="O3977" t="s">
        <v>240</v>
      </c>
      <c r="P3977">
        <v>1</v>
      </c>
      <c r="Q3977">
        <v>250</v>
      </c>
      <c r="R3977">
        <v>250</v>
      </c>
      <c r="S3977">
        <f>IFERROR(_xlfn.XLOOKUP(tbl_Facturas[[#This Row],[Key_Fact]],tbl_Manifiestos[Key_Manif],tbl_Manifiestos[Pagado a Broker],0),0)</f>
        <v>232.5</v>
      </c>
      <c r="T3977">
        <v>2859686.9699999932</v>
      </c>
    </row>
    <row r="3978" spans="1:20" x14ac:dyDescent="0.25">
      <c r="A3978" t="s">
        <v>5846</v>
      </c>
      <c r="B3978" t="str">
        <f>tbl_Facturas[[#This Row],[Factura]] &amp; "|" &amp; tbl_Facturas[[#This Row],[Proyecto OK]] &amp; "|" &amp; TEXT(tbl_Facturas[[#This Row],[Horas o Viaje]],"0.00") &amp; "|" &amp; TEXT(tbl_Facturas[[#This Row],[Costo unitario]],"0.00")</f>
        <v>2768|Metra 115th|1.00|250.00</v>
      </c>
      <c r="C3978">
        <v>2768</v>
      </c>
      <c r="D3978">
        <v>308</v>
      </c>
      <c r="E3978" t="s">
        <v>16</v>
      </c>
      <c r="G3978" t="s">
        <v>17</v>
      </c>
      <c r="H3978" t="s">
        <v>4114</v>
      </c>
      <c r="I3978" s="134" t="s">
        <v>5363</v>
      </c>
      <c r="J3978" t="s">
        <v>3627</v>
      </c>
      <c r="K3978" t="s">
        <v>3627</v>
      </c>
      <c r="M3978" t="s">
        <v>895</v>
      </c>
      <c r="N3978" t="s">
        <v>4115</v>
      </c>
      <c r="O3978" t="s">
        <v>240</v>
      </c>
      <c r="P3978">
        <v>1</v>
      </c>
      <c r="Q3978">
        <v>250</v>
      </c>
      <c r="R3978">
        <v>250</v>
      </c>
      <c r="S3978">
        <f>IFERROR(_xlfn.XLOOKUP(tbl_Facturas[[#This Row],[Key_Fact]],tbl_Manifiestos[Key_Manif],tbl_Manifiestos[Pagado a Broker],0),0)</f>
        <v>232.5</v>
      </c>
      <c r="T3978">
        <v>2859936.9699999932</v>
      </c>
    </row>
    <row r="3979" spans="1:20" x14ac:dyDescent="0.25">
      <c r="A3979" t="s">
        <v>5846</v>
      </c>
      <c r="B3979" t="str">
        <f>tbl_Facturas[[#This Row],[Factura]] &amp; "|" &amp; tbl_Facturas[[#This Row],[Proyecto OK]] &amp; "|" &amp; TEXT(tbl_Facturas[[#This Row],[Horas o Viaje]],"0.00") &amp; "|" &amp; TEXT(tbl_Facturas[[#This Row],[Costo unitario]],"0.00")</f>
        <v>2768|Metra 115th|1.00|250.00</v>
      </c>
      <c r="C3979">
        <v>2768</v>
      </c>
      <c r="D3979">
        <v>308</v>
      </c>
      <c r="E3979" t="s">
        <v>16</v>
      </c>
      <c r="G3979" t="s">
        <v>17</v>
      </c>
      <c r="H3979" t="s">
        <v>4116</v>
      </c>
      <c r="I3979" s="134" t="s">
        <v>5363</v>
      </c>
      <c r="J3979" t="s">
        <v>3627</v>
      </c>
      <c r="K3979" t="s">
        <v>3627</v>
      </c>
      <c r="M3979" t="s">
        <v>895</v>
      </c>
      <c r="N3979" t="s">
        <v>4117</v>
      </c>
      <c r="O3979" t="s">
        <v>240</v>
      </c>
      <c r="P3979">
        <v>1</v>
      </c>
      <c r="Q3979">
        <v>250</v>
      </c>
      <c r="R3979">
        <v>250</v>
      </c>
      <c r="S3979">
        <f>IFERROR(_xlfn.XLOOKUP(tbl_Facturas[[#This Row],[Key_Fact]],tbl_Manifiestos[Key_Manif],tbl_Manifiestos[Pagado a Broker],0),0)</f>
        <v>232.5</v>
      </c>
      <c r="T3979">
        <v>2860186.9699999932</v>
      </c>
    </row>
    <row r="3980" spans="1:20" x14ac:dyDescent="0.25">
      <c r="A3980" t="s">
        <v>5846</v>
      </c>
      <c r="B3980" t="str">
        <f>tbl_Facturas[[#This Row],[Factura]] &amp; "|" &amp; tbl_Facturas[[#This Row],[Proyecto OK]] &amp; "|" &amp; TEXT(tbl_Facturas[[#This Row],[Horas o Viaje]],"0.00") &amp; "|" &amp; TEXT(tbl_Facturas[[#This Row],[Costo unitario]],"0.00")</f>
        <v>2768|Metra 115th|1.00|250.00</v>
      </c>
      <c r="C3980">
        <v>2768</v>
      </c>
      <c r="D3980">
        <v>103</v>
      </c>
      <c r="E3980" t="s">
        <v>27</v>
      </c>
      <c r="G3980" t="s">
        <v>284</v>
      </c>
      <c r="H3980" t="s">
        <v>4118</v>
      </c>
      <c r="I3980" s="134" t="s">
        <v>5363</v>
      </c>
      <c r="J3980" t="s">
        <v>3627</v>
      </c>
      <c r="K3980" t="s">
        <v>3627</v>
      </c>
      <c r="M3980" t="s">
        <v>895</v>
      </c>
      <c r="N3980" t="s">
        <v>4119</v>
      </c>
      <c r="O3980" t="s">
        <v>240</v>
      </c>
      <c r="P3980">
        <v>1</v>
      </c>
      <c r="Q3980">
        <v>250</v>
      </c>
      <c r="R3980">
        <v>250</v>
      </c>
      <c r="S3980">
        <f>IFERROR(_xlfn.XLOOKUP(tbl_Facturas[[#This Row],[Key_Fact]],tbl_Manifiestos[Key_Manif],tbl_Manifiestos[Pagado a Broker],0),0)</f>
        <v>232.5</v>
      </c>
      <c r="T3980">
        <v>2860436.9699999932</v>
      </c>
    </row>
    <row r="3981" spans="1:20" x14ac:dyDescent="0.25">
      <c r="A3981" t="s">
        <v>5846</v>
      </c>
      <c r="B3981" t="str">
        <f>tbl_Facturas[[#This Row],[Factura]] &amp; "|" &amp; tbl_Facturas[[#This Row],[Proyecto OK]] &amp; "|" &amp; TEXT(tbl_Facturas[[#This Row],[Horas o Viaje]],"0.00") &amp; "|" &amp; TEXT(tbl_Facturas[[#This Row],[Costo unitario]],"0.00")</f>
        <v>2768|Metra 115th|1.00|250.00</v>
      </c>
      <c r="C3981">
        <v>2768</v>
      </c>
      <c r="D3981">
        <v>103</v>
      </c>
      <c r="E3981" t="s">
        <v>27</v>
      </c>
      <c r="G3981" t="s">
        <v>284</v>
      </c>
      <c r="H3981" t="s">
        <v>4120</v>
      </c>
      <c r="I3981" s="134" t="s">
        <v>5363</v>
      </c>
      <c r="J3981" t="s">
        <v>3627</v>
      </c>
      <c r="K3981" t="s">
        <v>3627</v>
      </c>
      <c r="M3981" t="s">
        <v>895</v>
      </c>
      <c r="N3981" t="s">
        <v>4121</v>
      </c>
      <c r="O3981" t="s">
        <v>240</v>
      </c>
      <c r="P3981">
        <v>1</v>
      </c>
      <c r="Q3981">
        <v>250</v>
      </c>
      <c r="R3981">
        <v>250</v>
      </c>
      <c r="S3981">
        <f>IFERROR(_xlfn.XLOOKUP(tbl_Facturas[[#This Row],[Key_Fact]],tbl_Manifiestos[Key_Manif],tbl_Manifiestos[Pagado a Broker],0),0)</f>
        <v>232.5</v>
      </c>
      <c r="T3981">
        <v>2860686.9699999932</v>
      </c>
    </row>
    <row r="3982" spans="1:20" x14ac:dyDescent="0.25">
      <c r="A3982" t="s">
        <v>5846</v>
      </c>
      <c r="B3982" t="str">
        <f>tbl_Facturas[[#This Row],[Factura]] &amp; "|" &amp; tbl_Facturas[[#This Row],[Proyecto OK]] &amp; "|" &amp; TEXT(tbl_Facturas[[#This Row],[Horas o Viaje]],"0.00") &amp; "|" &amp; TEXT(tbl_Facturas[[#This Row],[Costo unitario]],"0.00")</f>
        <v>2768|Metra 115th|1.00|250.00</v>
      </c>
      <c r="C3982">
        <v>2768</v>
      </c>
      <c r="D3982">
        <v>103</v>
      </c>
      <c r="E3982" t="s">
        <v>27</v>
      </c>
      <c r="G3982" t="s">
        <v>284</v>
      </c>
      <c r="H3982" t="s">
        <v>4122</v>
      </c>
      <c r="I3982" s="134" t="s">
        <v>5363</v>
      </c>
      <c r="J3982" t="s">
        <v>3627</v>
      </c>
      <c r="K3982" t="s">
        <v>3627</v>
      </c>
      <c r="M3982" t="s">
        <v>895</v>
      </c>
      <c r="N3982" t="s">
        <v>4123</v>
      </c>
      <c r="O3982" t="s">
        <v>240</v>
      </c>
      <c r="P3982">
        <v>1</v>
      </c>
      <c r="Q3982">
        <v>250</v>
      </c>
      <c r="R3982">
        <v>250</v>
      </c>
      <c r="S3982">
        <f>IFERROR(_xlfn.XLOOKUP(tbl_Facturas[[#This Row],[Key_Fact]],tbl_Manifiestos[Key_Manif],tbl_Manifiestos[Pagado a Broker],0),0)</f>
        <v>232.5</v>
      </c>
      <c r="T3982">
        <v>2860936.9699999932</v>
      </c>
    </row>
    <row r="3983" spans="1:20" x14ac:dyDescent="0.25">
      <c r="A3983" t="s">
        <v>5846</v>
      </c>
      <c r="B3983" t="str">
        <f>tbl_Facturas[[#This Row],[Factura]] &amp; "|" &amp; tbl_Facturas[[#This Row],[Proyecto OK]] &amp; "|" &amp; TEXT(tbl_Facturas[[#This Row],[Horas o Viaje]],"0.00") &amp; "|" &amp; TEXT(tbl_Facturas[[#This Row],[Costo unitario]],"0.00")</f>
        <v>2768|Metra 115th|1.00|250.00</v>
      </c>
      <c r="C3983">
        <v>2768</v>
      </c>
      <c r="D3983">
        <v>103</v>
      </c>
      <c r="E3983" t="s">
        <v>27</v>
      </c>
      <c r="G3983" t="s">
        <v>284</v>
      </c>
      <c r="H3983" t="s">
        <v>4124</v>
      </c>
      <c r="I3983" s="134" t="s">
        <v>5363</v>
      </c>
      <c r="J3983" t="s">
        <v>3627</v>
      </c>
      <c r="K3983" t="s">
        <v>3627</v>
      </c>
      <c r="M3983" t="s">
        <v>895</v>
      </c>
      <c r="N3983" t="s">
        <v>4125</v>
      </c>
      <c r="O3983" t="s">
        <v>240</v>
      </c>
      <c r="P3983">
        <v>1</v>
      </c>
      <c r="Q3983">
        <v>250</v>
      </c>
      <c r="R3983">
        <v>250</v>
      </c>
      <c r="S3983">
        <f>IFERROR(_xlfn.XLOOKUP(tbl_Facturas[[#This Row],[Key_Fact]],tbl_Manifiestos[Key_Manif],tbl_Manifiestos[Pagado a Broker],0),0)</f>
        <v>232.5</v>
      </c>
      <c r="T3983">
        <v>2861186.9699999932</v>
      </c>
    </row>
    <row r="3984" spans="1:20" x14ac:dyDescent="0.25">
      <c r="A3984" t="s">
        <v>5846</v>
      </c>
      <c r="B3984" t="str">
        <f>tbl_Facturas[[#This Row],[Factura]] &amp; "|" &amp; tbl_Facturas[[#This Row],[Proyecto OK]] &amp; "|" &amp; TEXT(tbl_Facturas[[#This Row],[Horas o Viaje]],"0.00") &amp; "|" &amp; TEXT(tbl_Facturas[[#This Row],[Costo unitario]],"0.00")</f>
        <v>2768|Metra 115th|1.00|250.00</v>
      </c>
      <c r="C3984">
        <v>2768</v>
      </c>
      <c r="D3984">
        <v>103</v>
      </c>
      <c r="E3984" t="s">
        <v>27</v>
      </c>
      <c r="G3984" t="s">
        <v>284</v>
      </c>
      <c r="H3984" t="s">
        <v>4126</v>
      </c>
      <c r="I3984" s="134" t="s">
        <v>5363</v>
      </c>
      <c r="J3984" t="s">
        <v>3627</v>
      </c>
      <c r="K3984" t="s">
        <v>3627</v>
      </c>
      <c r="M3984" t="s">
        <v>895</v>
      </c>
      <c r="N3984" t="s">
        <v>4127</v>
      </c>
      <c r="O3984" t="s">
        <v>240</v>
      </c>
      <c r="P3984">
        <v>1</v>
      </c>
      <c r="Q3984">
        <v>250</v>
      </c>
      <c r="R3984">
        <v>250</v>
      </c>
      <c r="S3984">
        <f>IFERROR(_xlfn.XLOOKUP(tbl_Facturas[[#This Row],[Key_Fact]],tbl_Manifiestos[Key_Manif],tbl_Manifiestos[Pagado a Broker],0),0)</f>
        <v>232.5</v>
      </c>
      <c r="T3984">
        <v>2861436.9699999932</v>
      </c>
    </row>
    <row r="3985" spans="1:20" x14ac:dyDescent="0.25">
      <c r="A3985" t="s">
        <v>5846</v>
      </c>
      <c r="B3985" t="str">
        <f>tbl_Facturas[[#This Row],[Factura]] &amp; "|" &amp; tbl_Facturas[[#This Row],[Proyecto OK]] &amp; "|" &amp; TEXT(tbl_Facturas[[#This Row],[Horas o Viaje]],"0.00") &amp; "|" &amp; TEXT(tbl_Facturas[[#This Row],[Costo unitario]],"0.00")</f>
        <v>2768|Metra 115th|6.00|250.00</v>
      </c>
      <c r="C3985">
        <v>2768</v>
      </c>
      <c r="D3985">
        <v>356</v>
      </c>
      <c r="E3985" t="s">
        <v>27</v>
      </c>
      <c r="G3985" t="s">
        <v>122</v>
      </c>
      <c r="H3985" t="s">
        <v>4128</v>
      </c>
      <c r="I3985" s="134" t="s">
        <v>5363</v>
      </c>
      <c r="J3985" t="s">
        <v>3627</v>
      </c>
      <c r="K3985" t="s">
        <v>3627</v>
      </c>
      <c r="M3985" t="s">
        <v>895</v>
      </c>
      <c r="O3985" t="s">
        <v>240</v>
      </c>
      <c r="P3985">
        <v>6</v>
      </c>
      <c r="Q3985">
        <v>250</v>
      </c>
      <c r="R3985">
        <v>1500</v>
      </c>
      <c r="S3985">
        <f>IFERROR(_xlfn.XLOOKUP(tbl_Facturas[[#This Row],[Key_Fact]],tbl_Manifiestos[Key_Manif],tbl_Manifiestos[Pagado a Broker],0),0)</f>
        <v>1395</v>
      </c>
      <c r="T3985">
        <v>2862936.9699999932</v>
      </c>
    </row>
    <row r="3986" spans="1:20" x14ac:dyDescent="0.25">
      <c r="A3986" t="s">
        <v>5846</v>
      </c>
      <c r="B3986" t="str">
        <f>tbl_Facturas[[#This Row],[Factura]] &amp; "|" &amp; tbl_Facturas[[#This Row],[Proyecto OK]] &amp; "|" &amp; TEXT(tbl_Facturas[[#This Row],[Horas o Viaje]],"0.00") &amp; "|" &amp; TEXT(tbl_Facturas[[#This Row],[Costo unitario]],"0.00")</f>
        <v>2768|Metra 115th|6.00|250.00</v>
      </c>
      <c r="C3986">
        <v>2768</v>
      </c>
      <c r="D3986">
        <v>103</v>
      </c>
      <c r="E3986" t="s">
        <v>27</v>
      </c>
      <c r="G3986" t="s">
        <v>284</v>
      </c>
      <c r="H3986" t="s">
        <v>4129</v>
      </c>
      <c r="I3986" s="134" t="s">
        <v>5363</v>
      </c>
      <c r="J3986" t="s">
        <v>3627</v>
      </c>
      <c r="K3986" t="s">
        <v>3627</v>
      </c>
      <c r="M3986" t="s">
        <v>895</v>
      </c>
      <c r="O3986" t="s">
        <v>240</v>
      </c>
      <c r="P3986">
        <v>6</v>
      </c>
      <c r="Q3986">
        <v>250</v>
      </c>
      <c r="R3986">
        <v>1500</v>
      </c>
      <c r="S3986">
        <f>IFERROR(_xlfn.XLOOKUP(tbl_Facturas[[#This Row],[Key_Fact]],tbl_Manifiestos[Key_Manif],tbl_Manifiestos[Pagado a Broker],0),0)</f>
        <v>1395</v>
      </c>
      <c r="T3986">
        <v>2864436.9699999932</v>
      </c>
    </row>
    <row r="3987" spans="1:20" x14ac:dyDescent="0.25">
      <c r="A3987" t="s">
        <v>5846</v>
      </c>
      <c r="B3987" t="str">
        <f>tbl_Facturas[[#This Row],[Factura]] &amp; "|" &amp; tbl_Facturas[[#This Row],[Proyecto OK]] &amp; "|" &amp; TEXT(tbl_Facturas[[#This Row],[Horas o Viaje]],"0.00") &amp; "|" &amp; TEXT(tbl_Facturas[[#This Row],[Costo unitario]],"0.00")</f>
        <v>2768|Metra 115th|1.00|250.00</v>
      </c>
      <c r="C3987">
        <v>2768</v>
      </c>
      <c r="D3987">
        <v>82</v>
      </c>
      <c r="E3987" t="s">
        <v>12</v>
      </c>
      <c r="G3987" t="s">
        <v>792</v>
      </c>
      <c r="H3987" t="s">
        <v>4130</v>
      </c>
      <c r="I3987" s="134" t="s">
        <v>5363</v>
      </c>
      <c r="J3987" t="s">
        <v>3627</v>
      </c>
      <c r="K3987" t="s">
        <v>3627</v>
      </c>
      <c r="M3987" t="s">
        <v>895</v>
      </c>
      <c r="N3987" t="s">
        <v>4131</v>
      </c>
      <c r="O3987" t="s">
        <v>240</v>
      </c>
      <c r="P3987">
        <v>1</v>
      </c>
      <c r="Q3987">
        <v>250</v>
      </c>
      <c r="R3987">
        <v>250</v>
      </c>
      <c r="S3987">
        <f>IFERROR(_xlfn.XLOOKUP(tbl_Facturas[[#This Row],[Key_Fact]],tbl_Manifiestos[Key_Manif],tbl_Manifiestos[Pagado a Broker],0),0)</f>
        <v>232.5</v>
      </c>
      <c r="T3987">
        <v>2864686.9699999932</v>
      </c>
    </row>
    <row r="3988" spans="1:20" x14ac:dyDescent="0.25">
      <c r="A3988" t="s">
        <v>5846</v>
      </c>
      <c r="B3988" t="str">
        <f>tbl_Facturas[[#This Row],[Factura]] &amp; "|" &amp; tbl_Facturas[[#This Row],[Proyecto OK]] &amp; "|" &amp; TEXT(tbl_Facturas[[#This Row],[Horas o Viaje]],"0.00") &amp; "|" &amp; TEXT(tbl_Facturas[[#This Row],[Costo unitario]],"0.00")</f>
        <v>2768|Metra 115th|1.00|250.00</v>
      </c>
      <c r="C3988">
        <v>2768</v>
      </c>
      <c r="D3988">
        <v>82</v>
      </c>
      <c r="E3988" t="s">
        <v>12</v>
      </c>
      <c r="G3988" t="s">
        <v>792</v>
      </c>
      <c r="H3988" t="s">
        <v>4132</v>
      </c>
      <c r="I3988" s="134" t="s">
        <v>5363</v>
      </c>
      <c r="J3988" t="s">
        <v>3627</v>
      </c>
      <c r="K3988" t="s">
        <v>3627</v>
      </c>
      <c r="M3988" t="s">
        <v>895</v>
      </c>
      <c r="N3988" t="s">
        <v>4133</v>
      </c>
      <c r="O3988" t="s">
        <v>240</v>
      </c>
      <c r="P3988">
        <v>1</v>
      </c>
      <c r="Q3988">
        <v>250</v>
      </c>
      <c r="R3988">
        <v>250</v>
      </c>
      <c r="S3988">
        <f>IFERROR(_xlfn.XLOOKUP(tbl_Facturas[[#This Row],[Key_Fact]],tbl_Manifiestos[Key_Manif],tbl_Manifiestos[Pagado a Broker],0),0)</f>
        <v>232.5</v>
      </c>
      <c r="T3988">
        <v>2864936.9699999932</v>
      </c>
    </row>
    <row r="3989" spans="1:20" x14ac:dyDescent="0.25">
      <c r="A3989" t="s">
        <v>5846</v>
      </c>
      <c r="B3989" t="str">
        <f>tbl_Facturas[[#This Row],[Factura]] &amp; "|" &amp; tbl_Facturas[[#This Row],[Proyecto OK]] &amp; "|" &amp; TEXT(tbl_Facturas[[#This Row],[Horas o Viaje]],"0.00") &amp; "|" &amp; TEXT(tbl_Facturas[[#This Row],[Costo unitario]],"0.00")</f>
        <v>2768|Metra 115th|1.00|250.00</v>
      </c>
      <c r="C3989">
        <v>2768</v>
      </c>
      <c r="D3989">
        <v>82</v>
      </c>
      <c r="E3989" t="s">
        <v>12</v>
      </c>
      <c r="G3989" t="s">
        <v>792</v>
      </c>
      <c r="H3989" t="s">
        <v>4134</v>
      </c>
      <c r="I3989" s="134" t="s">
        <v>5363</v>
      </c>
      <c r="J3989" t="s">
        <v>3627</v>
      </c>
      <c r="K3989" t="s">
        <v>3627</v>
      </c>
      <c r="M3989" t="s">
        <v>895</v>
      </c>
      <c r="N3989" t="s">
        <v>4135</v>
      </c>
      <c r="O3989" t="s">
        <v>240</v>
      </c>
      <c r="P3989">
        <v>1</v>
      </c>
      <c r="Q3989">
        <v>250</v>
      </c>
      <c r="R3989">
        <v>250</v>
      </c>
      <c r="S3989">
        <f>IFERROR(_xlfn.XLOOKUP(tbl_Facturas[[#This Row],[Key_Fact]],tbl_Manifiestos[Key_Manif],tbl_Manifiestos[Pagado a Broker],0),0)</f>
        <v>232.5</v>
      </c>
      <c r="T3989">
        <v>2865186.9699999932</v>
      </c>
    </row>
    <row r="3990" spans="1:20" x14ac:dyDescent="0.25">
      <c r="A3990" t="s">
        <v>5846</v>
      </c>
      <c r="B3990" t="str">
        <f>tbl_Facturas[[#This Row],[Factura]] &amp; "|" &amp; tbl_Facturas[[#This Row],[Proyecto OK]] &amp; "|" &amp; TEXT(tbl_Facturas[[#This Row],[Horas o Viaje]],"0.00") &amp; "|" &amp; TEXT(tbl_Facturas[[#This Row],[Costo unitario]],"0.00")</f>
        <v>2768|Metra 115th|1.00|250.00</v>
      </c>
      <c r="C3990">
        <v>2768</v>
      </c>
      <c r="D3990">
        <v>82</v>
      </c>
      <c r="E3990" t="s">
        <v>12</v>
      </c>
      <c r="G3990" t="s">
        <v>792</v>
      </c>
      <c r="H3990" t="s">
        <v>4136</v>
      </c>
      <c r="I3990" s="134" t="s">
        <v>5363</v>
      </c>
      <c r="J3990" t="s">
        <v>3627</v>
      </c>
      <c r="K3990" t="s">
        <v>3627</v>
      </c>
      <c r="M3990" t="s">
        <v>895</v>
      </c>
      <c r="N3990" t="s">
        <v>4137</v>
      </c>
      <c r="O3990" t="s">
        <v>240</v>
      </c>
      <c r="P3990">
        <v>1</v>
      </c>
      <c r="Q3990">
        <v>250</v>
      </c>
      <c r="R3990">
        <v>250</v>
      </c>
      <c r="S3990">
        <f>IFERROR(_xlfn.XLOOKUP(tbl_Facturas[[#This Row],[Key_Fact]],tbl_Manifiestos[Key_Manif],tbl_Manifiestos[Pagado a Broker],0),0)</f>
        <v>232.5</v>
      </c>
      <c r="T3990">
        <v>2865436.9699999932</v>
      </c>
    </row>
    <row r="3991" spans="1:20" x14ac:dyDescent="0.25">
      <c r="A3991" t="s">
        <v>5846</v>
      </c>
      <c r="B3991" t="str">
        <f>tbl_Facturas[[#This Row],[Factura]] &amp; "|" &amp; tbl_Facturas[[#This Row],[Proyecto OK]] &amp; "|" &amp; TEXT(tbl_Facturas[[#This Row],[Horas o Viaje]],"0.00") &amp; "|" &amp; TEXT(tbl_Facturas[[#This Row],[Costo unitario]],"0.00")</f>
        <v>2768|Metra 115th|1.00|250.00</v>
      </c>
      <c r="C3991">
        <v>2768</v>
      </c>
      <c r="D3991">
        <v>82</v>
      </c>
      <c r="E3991" t="s">
        <v>12</v>
      </c>
      <c r="G3991" t="s">
        <v>792</v>
      </c>
      <c r="H3991" t="s">
        <v>4138</v>
      </c>
      <c r="I3991" s="134" t="s">
        <v>5363</v>
      </c>
      <c r="J3991" t="s">
        <v>3627</v>
      </c>
      <c r="K3991" t="s">
        <v>3627</v>
      </c>
      <c r="M3991" t="s">
        <v>895</v>
      </c>
      <c r="N3991" t="s">
        <v>4139</v>
      </c>
      <c r="O3991" t="s">
        <v>240</v>
      </c>
      <c r="P3991">
        <v>1</v>
      </c>
      <c r="Q3991">
        <v>250</v>
      </c>
      <c r="R3991">
        <v>250</v>
      </c>
      <c r="S3991">
        <f>IFERROR(_xlfn.XLOOKUP(tbl_Facturas[[#This Row],[Key_Fact]],tbl_Manifiestos[Key_Manif],tbl_Manifiestos[Pagado a Broker],0),0)</f>
        <v>232.5</v>
      </c>
      <c r="T3991">
        <v>2865686.9699999932</v>
      </c>
    </row>
    <row r="3992" spans="1:20" x14ac:dyDescent="0.25">
      <c r="A3992" t="s">
        <v>5846</v>
      </c>
      <c r="B3992" t="str">
        <f>tbl_Facturas[[#This Row],[Factura]] &amp; "|" &amp; tbl_Facturas[[#This Row],[Proyecto OK]] &amp; "|" &amp; TEXT(tbl_Facturas[[#This Row],[Horas o Viaje]],"0.00") &amp; "|" &amp; TEXT(tbl_Facturas[[#This Row],[Costo unitario]],"0.00")</f>
        <v>2768|Metra 115th|1.00|250.00</v>
      </c>
      <c r="C3992">
        <v>2768</v>
      </c>
      <c r="D3992">
        <v>82</v>
      </c>
      <c r="E3992" t="s">
        <v>12</v>
      </c>
      <c r="G3992" t="s">
        <v>792</v>
      </c>
      <c r="H3992" t="s">
        <v>4140</v>
      </c>
      <c r="I3992" s="134" t="s">
        <v>5363</v>
      </c>
      <c r="J3992" t="s">
        <v>3627</v>
      </c>
      <c r="K3992" t="s">
        <v>3627</v>
      </c>
      <c r="M3992" t="s">
        <v>895</v>
      </c>
      <c r="N3992" t="s">
        <v>4141</v>
      </c>
      <c r="O3992" t="s">
        <v>240</v>
      </c>
      <c r="P3992">
        <v>1</v>
      </c>
      <c r="Q3992">
        <v>250</v>
      </c>
      <c r="R3992">
        <v>250</v>
      </c>
      <c r="S3992">
        <f>IFERROR(_xlfn.XLOOKUP(tbl_Facturas[[#This Row],[Key_Fact]],tbl_Manifiestos[Key_Manif],tbl_Manifiestos[Pagado a Broker],0),0)</f>
        <v>232.5</v>
      </c>
      <c r="T3992">
        <v>2865936.9699999932</v>
      </c>
    </row>
    <row r="3993" spans="1:20" x14ac:dyDescent="0.25">
      <c r="A3993" t="s">
        <v>5846</v>
      </c>
      <c r="B3993" t="str">
        <f>tbl_Facturas[[#This Row],[Factura]] &amp; "|" &amp; tbl_Facturas[[#This Row],[Proyecto OK]] &amp; "|" &amp; TEXT(tbl_Facturas[[#This Row],[Horas o Viaje]],"0.00") &amp; "|" &amp; TEXT(tbl_Facturas[[#This Row],[Costo unitario]],"0.00")</f>
        <v>2768|Metra 115th|6.00|250.00</v>
      </c>
      <c r="C3993">
        <v>2768</v>
      </c>
      <c r="D3993">
        <v>515</v>
      </c>
      <c r="E3993" t="s">
        <v>27</v>
      </c>
      <c r="G3993" t="s">
        <v>54</v>
      </c>
      <c r="H3993" t="s">
        <v>4142</v>
      </c>
      <c r="I3993" s="134" t="s">
        <v>5363</v>
      </c>
      <c r="J3993" t="s">
        <v>3627</v>
      </c>
      <c r="K3993" t="s">
        <v>3627</v>
      </c>
      <c r="M3993" t="s">
        <v>895</v>
      </c>
      <c r="O3993" t="s">
        <v>240</v>
      </c>
      <c r="P3993">
        <v>6</v>
      </c>
      <c r="Q3993">
        <v>250</v>
      </c>
      <c r="R3993">
        <v>1500</v>
      </c>
      <c r="S3993">
        <f>IFERROR(_xlfn.XLOOKUP(tbl_Facturas[[#This Row],[Key_Fact]],tbl_Manifiestos[Key_Manif],tbl_Manifiestos[Pagado a Broker],0),0)</f>
        <v>1395</v>
      </c>
      <c r="T3993">
        <v>2867436.9699999932</v>
      </c>
    </row>
    <row r="3994" spans="1:20" x14ac:dyDescent="0.25">
      <c r="A3994" t="s">
        <v>5846</v>
      </c>
      <c r="B3994" t="str">
        <f>tbl_Facturas[[#This Row],[Factura]] &amp; "|" &amp; tbl_Facturas[[#This Row],[Proyecto OK]] &amp; "|" &amp; TEXT(tbl_Facturas[[#This Row],[Horas o Viaje]],"0.00") &amp; "|" &amp; TEXT(tbl_Facturas[[#This Row],[Costo unitario]],"0.00")</f>
        <v>2768|Metra 115th|6.00|250.00</v>
      </c>
      <c r="C3994">
        <v>2768</v>
      </c>
      <c r="D3994">
        <v>108</v>
      </c>
      <c r="E3994" t="s">
        <v>5916</v>
      </c>
      <c r="G3994" t="s">
        <v>99</v>
      </c>
      <c r="H3994" t="s">
        <v>4143</v>
      </c>
      <c r="I3994" s="134" t="s">
        <v>5363</v>
      </c>
      <c r="J3994" t="s">
        <v>3627</v>
      </c>
      <c r="K3994" t="s">
        <v>3627</v>
      </c>
      <c r="M3994" t="s">
        <v>895</v>
      </c>
      <c r="O3994" t="s">
        <v>240</v>
      </c>
      <c r="P3994">
        <v>6</v>
      </c>
      <c r="Q3994">
        <v>250</v>
      </c>
      <c r="R3994">
        <v>1500</v>
      </c>
      <c r="S3994">
        <f>IFERROR(_xlfn.XLOOKUP(tbl_Facturas[[#This Row],[Key_Fact]],tbl_Manifiestos[Key_Manif],tbl_Manifiestos[Pagado a Broker],0),0)</f>
        <v>1395</v>
      </c>
      <c r="T3994">
        <v>2868936.9699999932</v>
      </c>
    </row>
    <row r="3995" spans="1:20" x14ac:dyDescent="0.25">
      <c r="A3995" t="s">
        <v>5846</v>
      </c>
      <c r="B3995" t="str">
        <f>tbl_Facturas[[#This Row],[Factura]] &amp; "|" &amp; tbl_Facturas[[#This Row],[Proyecto OK]] &amp; "|" &amp; TEXT(tbl_Facturas[[#This Row],[Horas o Viaje]],"0.00") &amp; "|" &amp; TEXT(tbl_Facturas[[#This Row],[Costo unitario]],"0.00")</f>
        <v>2768|Metra 115th|4.00|250.00</v>
      </c>
      <c r="C3995">
        <v>2768</v>
      </c>
      <c r="D3995">
        <v>184</v>
      </c>
      <c r="E3995" t="s">
        <v>5354</v>
      </c>
      <c r="G3995" t="s">
        <v>3118</v>
      </c>
      <c r="H3995" t="s">
        <v>4144</v>
      </c>
      <c r="I3995" s="134" t="s">
        <v>5363</v>
      </c>
      <c r="J3995" t="s">
        <v>3627</v>
      </c>
      <c r="K3995" t="s">
        <v>3627</v>
      </c>
      <c r="M3995" t="s">
        <v>895</v>
      </c>
      <c r="O3995" t="s">
        <v>240</v>
      </c>
      <c r="P3995">
        <v>4</v>
      </c>
      <c r="Q3995">
        <v>250</v>
      </c>
      <c r="R3995">
        <v>1000</v>
      </c>
      <c r="S3995">
        <f>IFERROR(_xlfn.XLOOKUP(tbl_Facturas[[#This Row],[Key_Fact]],tbl_Manifiestos[Key_Manif],tbl_Manifiestos[Pagado a Broker],0),0)</f>
        <v>930</v>
      </c>
      <c r="T3995">
        <v>2869936.9699999932</v>
      </c>
    </row>
    <row r="3996" spans="1:20" x14ac:dyDescent="0.25">
      <c r="A3996" t="s">
        <v>5846</v>
      </c>
      <c r="B3996" t="str">
        <f>tbl_Facturas[[#This Row],[Factura]] &amp; "|" &amp; tbl_Facturas[[#This Row],[Proyecto OK]] &amp; "|" &amp; TEXT(tbl_Facturas[[#This Row],[Horas o Viaje]],"0.00") &amp; "|" &amp; TEXT(tbl_Facturas[[#This Row],[Costo unitario]],"0.00")</f>
        <v>2768|Metra 115th|1.00|250.00</v>
      </c>
      <c r="C3996">
        <v>2768</v>
      </c>
      <c r="D3996">
        <v>356</v>
      </c>
      <c r="E3996" t="s">
        <v>27</v>
      </c>
      <c r="G3996" t="s">
        <v>122</v>
      </c>
      <c r="H3996" t="s">
        <v>4145</v>
      </c>
      <c r="I3996" s="134" t="s">
        <v>5363</v>
      </c>
      <c r="J3996" t="s">
        <v>3627</v>
      </c>
      <c r="K3996" t="s">
        <v>3627</v>
      </c>
      <c r="M3996" t="s">
        <v>895</v>
      </c>
      <c r="O3996" t="s">
        <v>240</v>
      </c>
      <c r="P3996">
        <v>1</v>
      </c>
      <c r="Q3996">
        <v>250</v>
      </c>
      <c r="R3996">
        <v>250</v>
      </c>
      <c r="S3996">
        <f>IFERROR(_xlfn.XLOOKUP(tbl_Facturas[[#This Row],[Key_Fact]],tbl_Manifiestos[Key_Manif],tbl_Manifiestos[Pagado a Broker],0),0)</f>
        <v>232.5</v>
      </c>
      <c r="T3996">
        <v>2870186.9699999932</v>
      </c>
    </row>
    <row r="3997" spans="1:20" x14ac:dyDescent="0.25">
      <c r="A3997" t="s">
        <v>5846</v>
      </c>
      <c r="B3997" t="str">
        <f>tbl_Facturas[[#This Row],[Factura]] &amp; "|" &amp; tbl_Facturas[[#This Row],[Proyecto OK]] &amp; "|" &amp; TEXT(tbl_Facturas[[#This Row],[Horas o Viaje]],"0.00") &amp; "|" &amp; TEXT(tbl_Facturas[[#This Row],[Costo unitario]],"0.00")</f>
        <v>2768|Metra 115th|6.00|250.00</v>
      </c>
      <c r="C3997">
        <v>2768</v>
      </c>
      <c r="D3997">
        <v>7</v>
      </c>
      <c r="E3997" t="s">
        <v>1264</v>
      </c>
      <c r="G3997" t="s">
        <v>2614</v>
      </c>
      <c r="H3997" t="s">
        <v>4146</v>
      </c>
      <c r="I3997" s="134" t="s">
        <v>5363</v>
      </c>
      <c r="J3997" t="s">
        <v>3627</v>
      </c>
      <c r="K3997" t="s">
        <v>3627</v>
      </c>
      <c r="M3997" t="s">
        <v>895</v>
      </c>
      <c r="O3997" t="s">
        <v>240</v>
      </c>
      <c r="P3997">
        <v>6</v>
      </c>
      <c r="Q3997">
        <v>250</v>
      </c>
      <c r="R3997">
        <v>1500</v>
      </c>
      <c r="S3997">
        <f>IFERROR(_xlfn.XLOOKUP(tbl_Facturas[[#This Row],[Key_Fact]],tbl_Manifiestos[Key_Manif],tbl_Manifiestos[Pagado a Broker],0),0)</f>
        <v>1395</v>
      </c>
      <c r="T3997">
        <v>2871686.9699999932</v>
      </c>
    </row>
    <row r="3998" spans="1:20" x14ac:dyDescent="0.25">
      <c r="A3998" t="s">
        <v>5846</v>
      </c>
      <c r="B3998" t="str">
        <f>tbl_Facturas[[#This Row],[Factura]] &amp; "|" &amp; tbl_Facturas[[#This Row],[Proyecto OK]] &amp; "|" &amp; TEXT(tbl_Facturas[[#This Row],[Horas o Viaje]],"0.00") &amp; "|" &amp; TEXT(tbl_Facturas[[#This Row],[Costo unitario]],"0.00")</f>
        <v>2768|Metra 115th|5.00|250.00</v>
      </c>
      <c r="C3998">
        <v>2768</v>
      </c>
      <c r="D3998">
        <v>201</v>
      </c>
      <c r="E3998" t="s">
        <v>1264</v>
      </c>
      <c r="G3998" t="s">
        <v>1400</v>
      </c>
      <c r="H3998" t="s">
        <v>4147</v>
      </c>
      <c r="I3998" s="134" t="s">
        <v>5363</v>
      </c>
      <c r="J3998" t="s">
        <v>3627</v>
      </c>
      <c r="K3998" t="s">
        <v>3627</v>
      </c>
      <c r="M3998" t="s">
        <v>895</v>
      </c>
      <c r="O3998" t="s">
        <v>240</v>
      </c>
      <c r="P3998">
        <v>5</v>
      </c>
      <c r="Q3998">
        <v>250</v>
      </c>
      <c r="R3998">
        <v>1250</v>
      </c>
      <c r="S3998">
        <f>IFERROR(_xlfn.XLOOKUP(tbl_Facturas[[#This Row],[Key_Fact]],tbl_Manifiestos[Key_Manif],tbl_Manifiestos[Pagado a Broker],0),0)</f>
        <v>1162.5</v>
      </c>
      <c r="T3998">
        <v>2872936.9699999932</v>
      </c>
    </row>
    <row r="3999" spans="1:20" x14ac:dyDescent="0.25">
      <c r="A3999" t="s">
        <v>5846</v>
      </c>
      <c r="B3999" t="str">
        <f>tbl_Facturas[[#This Row],[Factura]] &amp; "|" &amp; tbl_Facturas[[#This Row],[Proyecto OK]] &amp; "|" &amp; TEXT(tbl_Facturas[[#This Row],[Horas o Viaje]],"0.00") &amp; "|" &amp; TEXT(tbl_Facturas[[#This Row],[Costo unitario]],"0.00")</f>
        <v>2768|Metra 115th|6.00|250.00</v>
      </c>
      <c r="C3999">
        <v>2768</v>
      </c>
      <c r="D3999">
        <v>515</v>
      </c>
      <c r="E3999" t="s">
        <v>27</v>
      </c>
      <c r="G3999" t="s">
        <v>54</v>
      </c>
      <c r="H3999" t="s">
        <v>4148</v>
      </c>
      <c r="I3999" s="134" t="s">
        <v>5363</v>
      </c>
      <c r="J3999" t="s">
        <v>3627</v>
      </c>
      <c r="K3999" t="s">
        <v>3627</v>
      </c>
      <c r="M3999" t="s">
        <v>895</v>
      </c>
      <c r="O3999" t="s">
        <v>240</v>
      </c>
      <c r="P3999">
        <v>6</v>
      </c>
      <c r="Q3999">
        <v>250</v>
      </c>
      <c r="R3999">
        <v>1500</v>
      </c>
      <c r="S3999">
        <f>IFERROR(_xlfn.XLOOKUP(tbl_Facturas[[#This Row],[Key_Fact]],tbl_Manifiestos[Key_Manif],tbl_Manifiestos[Pagado a Broker],0),0)</f>
        <v>1395</v>
      </c>
      <c r="T3999">
        <v>2874436.9699999932</v>
      </c>
    </row>
    <row r="4000" spans="1:20" x14ac:dyDescent="0.25">
      <c r="A4000" t="s">
        <v>5846</v>
      </c>
      <c r="B4000" t="str">
        <f>tbl_Facturas[[#This Row],[Factura]] &amp; "|" &amp; tbl_Facturas[[#This Row],[Proyecto OK]] &amp; "|" &amp; TEXT(tbl_Facturas[[#This Row],[Horas o Viaje]],"0.00") &amp; "|" &amp; TEXT(tbl_Facturas[[#This Row],[Costo unitario]],"0.00")</f>
        <v>2768|Metra 115th|6.00|250.00</v>
      </c>
      <c r="C4000">
        <v>2768</v>
      </c>
      <c r="D4000">
        <v>67</v>
      </c>
      <c r="E4000" t="s">
        <v>27</v>
      </c>
      <c r="G4000" t="s">
        <v>28</v>
      </c>
      <c r="H4000" t="s">
        <v>4149</v>
      </c>
      <c r="I4000" s="134" t="s">
        <v>5363</v>
      </c>
      <c r="J4000" t="s">
        <v>3627</v>
      </c>
      <c r="K4000" t="s">
        <v>3627</v>
      </c>
      <c r="M4000" t="s">
        <v>895</v>
      </c>
      <c r="O4000" t="s">
        <v>240</v>
      </c>
      <c r="P4000">
        <v>6</v>
      </c>
      <c r="Q4000">
        <v>250</v>
      </c>
      <c r="R4000">
        <v>1500</v>
      </c>
      <c r="S4000">
        <f>IFERROR(_xlfn.XLOOKUP(tbl_Facturas[[#This Row],[Key_Fact]],tbl_Manifiestos[Key_Manif],tbl_Manifiestos[Pagado a Broker],0),0)</f>
        <v>1395</v>
      </c>
      <c r="T4000">
        <v>2875936.9699999932</v>
      </c>
    </row>
    <row r="4001" spans="1:20" x14ac:dyDescent="0.25">
      <c r="A4001" t="s">
        <v>5846</v>
      </c>
      <c r="B4001" t="str">
        <f>tbl_Facturas[[#This Row],[Factura]] &amp; "|" &amp; tbl_Facturas[[#This Row],[Proyecto OK]] &amp; "|" &amp; TEXT(tbl_Facturas[[#This Row],[Horas o Viaje]],"0.00") &amp; "|" &amp; TEXT(tbl_Facturas[[#This Row],[Costo unitario]],"0.00")</f>
        <v>2768|Metra 115th|5.00|250.00</v>
      </c>
      <c r="C4001">
        <v>2768</v>
      </c>
      <c r="D4001">
        <v>108</v>
      </c>
      <c r="E4001" t="s">
        <v>5916</v>
      </c>
      <c r="G4001" t="s">
        <v>99</v>
      </c>
      <c r="H4001" t="s">
        <v>4150</v>
      </c>
      <c r="I4001" s="134" t="s">
        <v>5363</v>
      </c>
      <c r="J4001" t="s">
        <v>3627</v>
      </c>
      <c r="K4001" t="s">
        <v>3627</v>
      </c>
      <c r="M4001" t="s">
        <v>895</v>
      </c>
      <c r="O4001" t="s">
        <v>240</v>
      </c>
      <c r="P4001">
        <v>5</v>
      </c>
      <c r="Q4001">
        <v>250</v>
      </c>
      <c r="R4001">
        <v>1250</v>
      </c>
      <c r="S4001">
        <f>IFERROR(_xlfn.XLOOKUP(tbl_Facturas[[#This Row],[Key_Fact]],tbl_Manifiestos[Key_Manif],tbl_Manifiestos[Pagado a Broker],0),0)</f>
        <v>1162.5</v>
      </c>
      <c r="T4001">
        <v>2877186.9699999932</v>
      </c>
    </row>
    <row r="4002" spans="1:20" x14ac:dyDescent="0.25">
      <c r="A4002" t="s">
        <v>5846</v>
      </c>
      <c r="B4002" t="str">
        <f>tbl_Facturas[[#This Row],[Factura]] &amp; "|" &amp; tbl_Facturas[[#This Row],[Proyecto OK]] &amp; "|" &amp; TEXT(tbl_Facturas[[#This Row],[Horas o Viaje]],"0.00") &amp; "|" &amp; TEXT(tbl_Facturas[[#This Row],[Costo unitario]],"0.00")</f>
        <v>2768|Metra 115th|4.00|250.00</v>
      </c>
      <c r="C4002">
        <v>2768</v>
      </c>
      <c r="D4002">
        <v>184</v>
      </c>
      <c r="E4002" t="s">
        <v>5354</v>
      </c>
      <c r="G4002" t="s">
        <v>3118</v>
      </c>
      <c r="H4002" t="s">
        <v>4151</v>
      </c>
      <c r="I4002" s="134" t="s">
        <v>5363</v>
      </c>
      <c r="J4002" t="s">
        <v>3627</v>
      </c>
      <c r="K4002" t="s">
        <v>3627</v>
      </c>
      <c r="M4002" t="s">
        <v>895</v>
      </c>
      <c r="O4002" t="s">
        <v>240</v>
      </c>
      <c r="P4002">
        <v>4</v>
      </c>
      <c r="Q4002">
        <v>250</v>
      </c>
      <c r="R4002">
        <v>1000</v>
      </c>
      <c r="S4002">
        <f>IFERROR(_xlfn.XLOOKUP(tbl_Facturas[[#This Row],[Key_Fact]],tbl_Manifiestos[Key_Manif],tbl_Manifiestos[Pagado a Broker],0),0)</f>
        <v>930</v>
      </c>
      <c r="T4002">
        <v>2878186.9699999932</v>
      </c>
    </row>
    <row r="4003" spans="1:20" x14ac:dyDescent="0.25">
      <c r="A4003" t="s">
        <v>5846</v>
      </c>
      <c r="B4003" t="str">
        <f>tbl_Facturas[[#This Row],[Factura]] &amp; "|" &amp; tbl_Facturas[[#This Row],[Proyecto OK]] &amp; "|" &amp; TEXT(tbl_Facturas[[#This Row],[Horas o Viaje]],"0.00") &amp; "|" &amp; TEXT(tbl_Facturas[[#This Row],[Costo unitario]],"0.00")</f>
        <v>2768|Metra 115th|1.00|130.00</v>
      </c>
      <c r="C4003">
        <v>2768</v>
      </c>
      <c r="D4003">
        <v>58</v>
      </c>
      <c r="E4003" t="s">
        <v>4152</v>
      </c>
      <c r="G4003" t="s">
        <v>539</v>
      </c>
      <c r="H4003" t="s">
        <v>4153</v>
      </c>
      <c r="I4003" s="134" t="s">
        <v>5363</v>
      </c>
      <c r="J4003" t="s">
        <v>3627</v>
      </c>
      <c r="K4003" t="s">
        <v>3627</v>
      </c>
      <c r="M4003" t="s">
        <v>895</v>
      </c>
      <c r="O4003" t="s">
        <v>240</v>
      </c>
      <c r="P4003">
        <v>1</v>
      </c>
      <c r="Q4003">
        <v>130</v>
      </c>
      <c r="R4003">
        <v>130</v>
      </c>
      <c r="S4003">
        <f>IFERROR(_xlfn.XLOOKUP(tbl_Facturas[[#This Row],[Key_Fact]],tbl_Manifiestos[Key_Manif],tbl_Manifiestos[Pagado a Broker],0),0)</f>
        <v>0</v>
      </c>
      <c r="T4003">
        <v>2878316.9699999932</v>
      </c>
    </row>
    <row r="4004" spans="1:20" x14ac:dyDescent="0.25">
      <c r="A4004" t="s">
        <v>5846</v>
      </c>
      <c r="B4004" t="str">
        <f>tbl_Facturas[[#This Row],[Factura]] &amp; "|" &amp; tbl_Facturas[[#This Row],[Proyecto OK]] &amp; "|" &amp; TEXT(tbl_Facturas[[#This Row],[Horas o Viaje]],"0.00") &amp; "|" &amp; TEXT(tbl_Facturas[[#This Row],[Costo unitario]],"0.00")</f>
        <v>2768|Metra 115th|4.00|250.00</v>
      </c>
      <c r="C4004">
        <v>2768</v>
      </c>
      <c r="D4004">
        <v>108</v>
      </c>
      <c r="E4004" t="s">
        <v>5916</v>
      </c>
      <c r="G4004" t="s">
        <v>99</v>
      </c>
      <c r="H4004" t="s">
        <v>4154</v>
      </c>
      <c r="I4004" s="134" t="s">
        <v>5363</v>
      </c>
      <c r="J4004" t="s">
        <v>3627</v>
      </c>
      <c r="K4004" t="s">
        <v>3627</v>
      </c>
      <c r="M4004" t="s">
        <v>895</v>
      </c>
      <c r="O4004" t="s">
        <v>240</v>
      </c>
      <c r="P4004">
        <v>4</v>
      </c>
      <c r="Q4004">
        <v>250</v>
      </c>
      <c r="R4004">
        <v>1000</v>
      </c>
      <c r="S4004">
        <f>IFERROR(_xlfn.XLOOKUP(tbl_Facturas[[#This Row],[Key_Fact]],tbl_Manifiestos[Key_Manif],tbl_Manifiestos[Pagado a Broker],0),0)</f>
        <v>930</v>
      </c>
      <c r="T4004">
        <v>2879316.9699999932</v>
      </c>
    </row>
    <row r="4005" spans="1:20" x14ac:dyDescent="0.25">
      <c r="A4005" t="s">
        <v>5846</v>
      </c>
      <c r="B4005" t="str">
        <f>tbl_Facturas[[#This Row],[Factura]] &amp; "|" &amp; tbl_Facturas[[#This Row],[Proyecto OK]] &amp; "|" &amp; TEXT(tbl_Facturas[[#This Row],[Horas o Viaje]],"0.00") &amp; "|" &amp; TEXT(tbl_Facturas[[#This Row],[Costo unitario]],"0.00")</f>
        <v>2768|Metra 115th|5.00|250.00</v>
      </c>
      <c r="C4005">
        <v>2768</v>
      </c>
      <c r="D4005">
        <v>67</v>
      </c>
      <c r="E4005" t="s">
        <v>27</v>
      </c>
      <c r="G4005" t="s">
        <v>28</v>
      </c>
      <c r="H4005" t="s">
        <v>4155</v>
      </c>
      <c r="I4005" s="134" t="s">
        <v>5363</v>
      </c>
      <c r="J4005" t="s">
        <v>3627</v>
      </c>
      <c r="K4005" t="s">
        <v>3627</v>
      </c>
      <c r="M4005" t="s">
        <v>895</v>
      </c>
      <c r="O4005" t="s">
        <v>240</v>
      </c>
      <c r="P4005">
        <v>5</v>
      </c>
      <c r="Q4005">
        <v>250</v>
      </c>
      <c r="R4005">
        <v>1250</v>
      </c>
      <c r="S4005">
        <f>IFERROR(_xlfn.XLOOKUP(tbl_Facturas[[#This Row],[Key_Fact]],tbl_Manifiestos[Key_Manif],tbl_Manifiestos[Pagado a Broker],0),0)</f>
        <v>1162.5</v>
      </c>
      <c r="T4005">
        <v>2880566.9699999932</v>
      </c>
    </row>
    <row r="4006" spans="1:20" x14ac:dyDescent="0.25">
      <c r="A4006" t="s">
        <v>5846</v>
      </c>
      <c r="B4006" t="str">
        <f>tbl_Facturas[[#This Row],[Factura]] &amp; "|" &amp; tbl_Facturas[[#This Row],[Proyecto OK]] &amp; "|" &amp; TEXT(tbl_Facturas[[#This Row],[Horas o Viaje]],"0.00") &amp; "|" &amp; TEXT(tbl_Facturas[[#This Row],[Costo unitario]],"0.00")</f>
        <v>2768|Metra 115th|5.00|250.00</v>
      </c>
      <c r="C4006">
        <v>2768</v>
      </c>
      <c r="D4006">
        <v>356</v>
      </c>
      <c r="E4006" t="s">
        <v>27</v>
      </c>
      <c r="G4006" t="s">
        <v>122</v>
      </c>
      <c r="H4006" t="s">
        <v>4156</v>
      </c>
      <c r="I4006" s="134" t="s">
        <v>5363</v>
      </c>
      <c r="J4006" t="s">
        <v>3627</v>
      </c>
      <c r="K4006" t="s">
        <v>3627</v>
      </c>
      <c r="M4006" t="s">
        <v>895</v>
      </c>
      <c r="O4006" t="s">
        <v>240</v>
      </c>
      <c r="P4006">
        <v>5</v>
      </c>
      <c r="Q4006">
        <v>250</v>
      </c>
      <c r="R4006">
        <v>1250</v>
      </c>
      <c r="S4006">
        <f>IFERROR(_xlfn.XLOOKUP(tbl_Facturas[[#This Row],[Key_Fact]],tbl_Manifiestos[Key_Manif],tbl_Manifiestos[Pagado a Broker],0),0)</f>
        <v>1162.5</v>
      </c>
      <c r="T4006">
        <v>2881816.9699999932</v>
      </c>
    </row>
    <row r="4007" spans="1:20" x14ac:dyDescent="0.25">
      <c r="A4007" t="s">
        <v>5846</v>
      </c>
      <c r="B4007" t="str">
        <f>tbl_Facturas[[#This Row],[Factura]] &amp; "|" &amp; tbl_Facturas[[#This Row],[Proyecto OK]] &amp; "|" &amp; TEXT(tbl_Facturas[[#This Row],[Horas o Viaje]],"0.00") &amp; "|" &amp; TEXT(tbl_Facturas[[#This Row],[Costo unitario]],"0.00")</f>
        <v>2768|Metra 115th|1.00|250.00</v>
      </c>
      <c r="C4007">
        <v>2768</v>
      </c>
      <c r="D4007">
        <v>515</v>
      </c>
      <c r="E4007" t="s">
        <v>27</v>
      </c>
      <c r="G4007" t="s">
        <v>54</v>
      </c>
      <c r="H4007" t="s">
        <v>4157</v>
      </c>
      <c r="I4007" s="134" t="s">
        <v>5363</v>
      </c>
      <c r="J4007" t="s">
        <v>3627</v>
      </c>
      <c r="K4007" t="s">
        <v>3627</v>
      </c>
      <c r="M4007" t="s">
        <v>895</v>
      </c>
      <c r="N4007" t="s">
        <v>4158</v>
      </c>
      <c r="O4007" t="s">
        <v>240</v>
      </c>
      <c r="P4007">
        <v>1</v>
      </c>
      <c r="Q4007">
        <v>250</v>
      </c>
      <c r="R4007">
        <v>250</v>
      </c>
      <c r="S4007">
        <f>IFERROR(_xlfn.XLOOKUP(tbl_Facturas[[#This Row],[Key_Fact]],tbl_Manifiestos[Key_Manif],tbl_Manifiestos[Pagado a Broker],0),0)</f>
        <v>232.5</v>
      </c>
      <c r="T4007">
        <v>2882066.9699999932</v>
      </c>
    </row>
    <row r="4008" spans="1:20" x14ac:dyDescent="0.25">
      <c r="A4008" t="s">
        <v>5846</v>
      </c>
      <c r="B4008" t="str">
        <f>tbl_Facturas[[#This Row],[Factura]] &amp; "|" &amp; tbl_Facturas[[#This Row],[Proyecto OK]] &amp; "|" &amp; TEXT(tbl_Facturas[[#This Row],[Horas o Viaje]],"0.00") &amp; "|" &amp; TEXT(tbl_Facturas[[#This Row],[Costo unitario]],"0.00")</f>
        <v>2768|Metra 115th|5.00|250.00</v>
      </c>
      <c r="C4008">
        <v>2768</v>
      </c>
      <c r="D4008">
        <v>617</v>
      </c>
      <c r="E4008" t="s">
        <v>27</v>
      </c>
      <c r="G4008" t="s">
        <v>36</v>
      </c>
      <c r="H4008" t="s">
        <v>4159</v>
      </c>
      <c r="I4008" s="134" t="s">
        <v>5363</v>
      </c>
      <c r="J4008" t="s">
        <v>3627</v>
      </c>
      <c r="K4008" t="s">
        <v>3627</v>
      </c>
      <c r="M4008" t="s">
        <v>895</v>
      </c>
      <c r="O4008" t="s">
        <v>240</v>
      </c>
      <c r="P4008">
        <v>5</v>
      </c>
      <c r="Q4008">
        <v>250</v>
      </c>
      <c r="R4008">
        <v>1250</v>
      </c>
      <c r="S4008">
        <f>IFERROR(_xlfn.XLOOKUP(tbl_Facturas[[#This Row],[Key_Fact]],tbl_Manifiestos[Key_Manif],tbl_Manifiestos[Pagado a Broker],0),0)</f>
        <v>1162.5</v>
      </c>
      <c r="T4008">
        <v>2883316.9699999932</v>
      </c>
    </row>
    <row r="4009" spans="1:20" x14ac:dyDescent="0.25">
      <c r="A4009" t="s">
        <v>5846</v>
      </c>
      <c r="B4009" t="str">
        <f>tbl_Facturas[[#This Row],[Factura]] &amp; "|" &amp; tbl_Facturas[[#This Row],[Proyecto OK]] &amp; "|" &amp; TEXT(tbl_Facturas[[#This Row],[Horas o Viaje]],"0.00") &amp; "|" &amp; TEXT(tbl_Facturas[[#This Row],[Costo unitario]],"0.00")</f>
        <v>2768|Metra 115th|5.00|250.00</v>
      </c>
      <c r="C4009">
        <v>2768</v>
      </c>
      <c r="D4009">
        <v>184</v>
      </c>
      <c r="E4009" t="s">
        <v>5354</v>
      </c>
      <c r="G4009" t="s">
        <v>3118</v>
      </c>
      <c r="H4009" t="s">
        <v>4160</v>
      </c>
      <c r="I4009" s="134" t="s">
        <v>5363</v>
      </c>
      <c r="J4009" t="s">
        <v>3627</v>
      </c>
      <c r="K4009" t="s">
        <v>3627</v>
      </c>
      <c r="M4009" t="s">
        <v>895</v>
      </c>
      <c r="O4009" t="s">
        <v>240</v>
      </c>
      <c r="P4009">
        <v>5</v>
      </c>
      <c r="Q4009">
        <v>250</v>
      </c>
      <c r="R4009">
        <v>1250</v>
      </c>
      <c r="S4009">
        <f>IFERROR(_xlfn.XLOOKUP(tbl_Facturas[[#This Row],[Key_Fact]],tbl_Manifiestos[Key_Manif],tbl_Manifiestos[Pagado a Broker],0),0)</f>
        <v>1162.5</v>
      </c>
      <c r="T4009">
        <v>2884566.9699999932</v>
      </c>
    </row>
    <row r="4010" spans="1:20" x14ac:dyDescent="0.25">
      <c r="A4010" t="s">
        <v>5846</v>
      </c>
      <c r="B4010" t="str">
        <f>tbl_Facturas[[#This Row],[Factura]] &amp; "|" &amp; tbl_Facturas[[#This Row],[Proyecto OK]] &amp; "|" &amp; TEXT(tbl_Facturas[[#This Row],[Horas o Viaje]],"0.00") &amp; "|" &amp; TEXT(tbl_Facturas[[#This Row],[Costo unitario]],"0.00")</f>
        <v>2768|Metra 115th|6.00|250.00</v>
      </c>
      <c r="C4010">
        <v>2768</v>
      </c>
      <c r="D4010">
        <v>54</v>
      </c>
      <c r="E4010" t="s">
        <v>19</v>
      </c>
      <c r="G4010" t="s">
        <v>479</v>
      </c>
      <c r="H4010" t="s">
        <v>4161</v>
      </c>
      <c r="I4010" s="134" t="s">
        <v>5363</v>
      </c>
      <c r="J4010" t="s">
        <v>3627</v>
      </c>
      <c r="K4010" t="s">
        <v>3627</v>
      </c>
      <c r="M4010" t="s">
        <v>895</v>
      </c>
      <c r="O4010" t="s">
        <v>240</v>
      </c>
      <c r="P4010">
        <v>6</v>
      </c>
      <c r="Q4010">
        <v>250</v>
      </c>
      <c r="R4010">
        <v>1500</v>
      </c>
      <c r="S4010">
        <f>IFERROR(_xlfn.XLOOKUP(tbl_Facturas[[#This Row],[Key_Fact]],tbl_Manifiestos[Key_Manif],tbl_Manifiestos[Pagado a Broker],0),0)</f>
        <v>1395</v>
      </c>
      <c r="T4010">
        <v>2886066.9699999932</v>
      </c>
    </row>
    <row r="4011" spans="1:20" x14ac:dyDescent="0.25">
      <c r="A4011" t="s">
        <v>5846</v>
      </c>
      <c r="B4011" t="str">
        <f>tbl_Facturas[[#This Row],[Factura]] &amp; "|" &amp; tbl_Facturas[[#This Row],[Proyecto OK]] &amp; "|" &amp; TEXT(tbl_Facturas[[#This Row],[Horas o Viaje]],"0.00") &amp; "|" &amp; TEXT(tbl_Facturas[[#This Row],[Costo unitario]],"0.00")</f>
        <v>2768|Metra 115th|6.00|250.00</v>
      </c>
      <c r="C4011">
        <v>2768</v>
      </c>
      <c r="D4011">
        <v>54</v>
      </c>
      <c r="E4011" t="s">
        <v>19</v>
      </c>
      <c r="G4011" t="s">
        <v>479</v>
      </c>
      <c r="H4011" t="s">
        <v>4162</v>
      </c>
      <c r="I4011" s="134" t="s">
        <v>5363</v>
      </c>
      <c r="J4011" t="s">
        <v>3627</v>
      </c>
      <c r="K4011" t="s">
        <v>3627</v>
      </c>
      <c r="M4011" t="s">
        <v>895</v>
      </c>
      <c r="O4011" t="s">
        <v>240</v>
      </c>
      <c r="P4011">
        <v>6</v>
      </c>
      <c r="Q4011">
        <v>250</v>
      </c>
      <c r="R4011">
        <v>1500</v>
      </c>
      <c r="S4011">
        <f>IFERROR(_xlfn.XLOOKUP(tbl_Facturas[[#This Row],[Key_Fact]],tbl_Manifiestos[Key_Manif],tbl_Manifiestos[Pagado a Broker],0),0)</f>
        <v>1395</v>
      </c>
      <c r="T4011">
        <v>2887566.9699999932</v>
      </c>
    </row>
    <row r="4012" spans="1:20" x14ac:dyDescent="0.25">
      <c r="A4012" t="s">
        <v>5846</v>
      </c>
      <c r="B4012" t="str">
        <f>tbl_Facturas[[#This Row],[Factura]] &amp; "|" &amp; tbl_Facturas[[#This Row],[Proyecto OK]] &amp; "|" &amp; TEXT(tbl_Facturas[[#This Row],[Horas o Viaje]],"0.00") &amp; "|" &amp; TEXT(tbl_Facturas[[#This Row],[Costo unitario]],"0.00")</f>
        <v>2768|Metra 115th|6.00|250.00</v>
      </c>
      <c r="C4012">
        <v>2768</v>
      </c>
      <c r="D4012">
        <v>7</v>
      </c>
      <c r="E4012" t="s">
        <v>1264</v>
      </c>
      <c r="G4012" t="s">
        <v>2614</v>
      </c>
      <c r="H4012" t="s">
        <v>4163</v>
      </c>
      <c r="I4012" s="134" t="s">
        <v>5363</v>
      </c>
      <c r="J4012" t="s">
        <v>3627</v>
      </c>
      <c r="K4012" t="s">
        <v>3627</v>
      </c>
      <c r="M4012" t="s">
        <v>895</v>
      </c>
      <c r="O4012" t="s">
        <v>240</v>
      </c>
      <c r="P4012">
        <v>6</v>
      </c>
      <c r="Q4012">
        <v>250</v>
      </c>
      <c r="R4012">
        <v>1500</v>
      </c>
      <c r="S4012">
        <f>IFERROR(_xlfn.XLOOKUP(tbl_Facturas[[#This Row],[Key_Fact]],tbl_Manifiestos[Key_Manif],tbl_Manifiestos[Pagado a Broker],0),0)</f>
        <v>1395</v>
      </c>
      <c r="T4012">
        <v>2889066.9699999932</v>
      </c>
    </row>
    <row r="4013" spans="1:20" x14ac:dyDescent="0.25">
      <c r="A4013" t="s">
        <v>5846</v>
      </c>
      <c r="B4013" t="str">
        <f>tbl_Facturas[[#This Row],[Factura]] &amp; "|" &amp; tbl_Facturas[[#This Row],[Proyecto OK]] &amp; "|" &amp; TEXT(tbl_Facturas[[#This Row],[Horas o Viaje]],"0.00") &amp; "|" &amp; TEXT(tbl_Facturas[[#This Row],[Costo unitario]],"0.00")</f>
        <v>2768|Metra 115th|5.00|250.00</v>
      </c>
      <c r="C4013">
        <v>2768</v>
      </c>
      <c r="D4013">
        <v>51</v>
      </c>
      <c r="E4013" t="s">
        <v>4152</v>
      </c>
      <c r="G4013" t="s">
        <v>1872</v>
      </c>
      <c r="H4013" t="s">
        <v>4164</v>
      </c>
      <c r="I4013" s="134" t="s">
        <v>5363</v>
      </c>
      <c r="J4013" t="s">
        <v>3627</v>
      </c>
      <c r="K4013" t="s">
        <v>3627</v>
      </c>
      <c r="M4013" t="s">
        <v>895</v>
      </c>
      <c r="O4013" t="s">
        <v>240</v>
      </c>
      <c r="P4013">
        <v>5</v>
      </c>
      <c r="Q4013">
        <v>250</v>
      </c>
      <c r="R4013">
        <v>1250</v>
      </c>
      <c r="S4013">
        <f>IFERROR(_xlfn.XLOOKUP(tbl_Facturas[[#This Row],[Key_Fact]],tbl_Manifiestos[Key_Manif],tbl_Manifiestos[Pagado a Broker],0),0)</f>
        <v>1162.5</v>
      </c>
      <c r="T4013">
        <v>2890316.9699999932</v>
      </c>
    </row>
    <row r="4014" spans="1:20" x14ac:dyDescent="0.25">
      <c r="A4014" t="s">
        <v>5846</v>
      </c>
      <c r="B4014" t="str">
        <f>tbl_Facturas[[#This Row],[Factura]] &amp; "|" &amp; tbl_Facturas[[#This Row],[Proyecto OK]] &amp; "|" &amp; TEXT(tbl_Facturas[[#This Row],[Horas o Viaje]],"0.00") &amp; "|" &amp; TEXT(tbl_Facturas[[#This Row],[Costo unitario]],"0.00")</f>
        <v>2768|Metra 115th|4.00|250.00</v>
      </c>
      <c r="C4014">
        <v>2768</v>
      </c>
      <c r="D4014">
        <v>371</v>
      </c>
      <c r="E4014" t="s">
        <v>1817</v>
      </c>
      <c r="G4014" t="s">
        <v>1940</v>
      </c>
      <c r="H4014" t="s">
        <v>4165</v>
      </c>
      <c r="I4014" s="134" t="s">
        <v>5363</v>
      </c>
      <c r="J4014" t="s">
        <v>3627</v>
      </c>
      <c r="K4014" t="s">
        <v>3627</v>
      </c>
      <c r="M4014" t="s">
        <v>895</v>
      </c>
      <c r="O4014" t="s">
        <v>240</v>
      </c>
      <c r="P4014">
        <v>4</v>
      </c>
      <c r="Q4014">
        <v>250</v>
      </c>
      <c r="R4014">
        <v>1000</v>
      </c>
      <c r="S4014">
        <f>IFERROR(_xlfn.XLOOKUP(tbl_Facturas[[#This Row],[Key_Fact]],tbl_Manifiestos[Key_Manif],tbl_Manifiestos[Pagado a Broker],0),0)</f>
        <v>930</v>
      </c>
      <c r="T4014">
        <v>2891316.9699999932</v>
      </c>
    </row>
    <row r="4015" spans="1:20" x14ac:dyDescent="0.25">
      <c r="A4015" t="s">
        <v>5846</v>
      </c>
      <c r="B4015" t="str">
        <f>tbl_Facturas[[#This Row],[Factura]] &amp; "|" &amp; tbl_Facturas[[#This Row],[Proyecto OK]] &amp; "|" &amp; TEXT(tbl_Facturas[[#This Row],[Horas o Viaje]],"0.00") &amp; "|" &amp; TEXT(tbl_Facturas[[#This Row],[Costo unitario]],"0.00")</f>
        <v>2768|Metra 115th|5.00|250.00</v>
      </c>
      <c r="C4015">
        <v>2768</v>
      </c>
      <c r="D4015">
        <v>784</v>
      </c>
      <c r="E4015" t="s">
        <v>5346</v>
      </c>
      <c r="G4015" t="s">
        <v>2773</v>
      </c>
      <c r="H4015" t="s">
        <v>4166</v>
      </c>
      <c r="I4015" s="134" t="s">
        <v>5363</v>
      </c>
      <c r="J4015" t="s">
        <v>3627</v>
      </c>
      <c r="K4015" t="s">
        <v>3627</v>
      </c>
      <c r="M4015" t="s">
        <v>895</v>
      </c>
      <c r="O4015" t="s">
        <v>240</v>
      </c>
      <c r="P4015">
        <v>5</v>
      </c>
      <c r="Q4015">
        <v>250</v>
      </c>
      <c r="R4015">
        <v>1250</v>
      </c>
      <c r="S4015">
        <f>IFERROR(_xlfn.XLOOKUP(tbl_Facturas[[#This Row],[Key_Fact]],tbl_Manifiestos[Key_Manif],tbl_Manifiestos[Pagado a Broker],0),0)</f>
        <v>1162.5</v>
      </c>
      <c r="T4015">
        <v>2892566.9699999932</v>
      </c>
    </row>
    <row r="4016" spans="1:20" x14ac:dyDescent="0.25">
      <c r="A4016" t="s">
        <v>5846</v>
      </c>
      <c r="B4016" t="str">
        <f>tbl_Facturas[[#This Row],[Factura]] &amp; "|" &amp; tbl_Facturas[[#This Row],[Proyecto OK]] &amp; "|" &amp; TEXT(tbl_Facturas[[#This Row],[Horas o Viaje]],"0.00") &amp; "|" &amp; TEXT(tbl_Facturas[[#This Row],[Costo unitario]],"0.00")</f>
        <v>2768|Metra 115th|5.00|250.00</v>
      </c>
      <c r="C4016">
        <v>2768</v>
      </c>
      <c r="D4016">
        <v>47</v>
      </c>
      <c r="E4016" t="s">
        <v>1261</v>
      </c>
      <c r="G4016" t="s">
        <v>4167</v>
      </c>
      <c r="H4016" t="s">
        <v>4168</v>
      </c>
      <c r="I4016" s="134" t="s">
        <v>5363</v>
      </c>
      <c r="J4016" t="s">
        <v>3627</v>
      </c>
      <c r="K4016" t="s">
        <v>3627</v>
      </c>
      <c r="M4016" t="s">
        <v>895</v>
      </c>
      <c r="O4016" t="s">
        <v>240</v>
      </c>
      <c r="P4016">
        <v>5</v>
      </c>
      <c r="Q4016">
        <v>250</v>
      </c>
      <c r="R4016">
        <v>1250</v>
      </c>
      <c r="S4016">
        <f>IFERROR(_xlfn.XLOOKUP(tbl_Facturas[[#This Row],[Key_Fact]],tbl_Manifiestos[Key_Manif],tbl_Manifiestos[Pagado a Broker],0),0)</f>
        <v>1162.5</v>
      </c>
      <c r="T4016">
        <v>2893816.9699999932</v>
      </c>
    </row>
    <row r="4017" spans="1:20" x14ac:dyDescent="0.25">
      <c r="A4017" t="s">
        <v>5846</v>
      </c>
      <c r="B4017" t="str">
        <f>tbl_Facturas[[#This Row],[Factura]] &amp; "|" &amp; tbl_Facturas[[#This Row],[Proyecto OK]] &amp; "|" &amp; TEXT(tbl_Facturas[[#This Row],[Horas o Viaje]],"0.00") &amp; "|" &amp; TEXT(tbl_Facturas[[#This Row],[Costo unitario]],"0.00")</f>
        <v>2768|Metra 115th|5.00|250.00</v>
      </c>
      <c r="C4017">
        <v>2768</v>
      </c>
      <c r="D4017">
        <v>30</v>
      </c>
      <c r="E4017" t="s">
        <v>1261</v>
      </c>
      <c r="G4017" t="s">
        <v>3538</v>
      </c>
      <c r="H4017" t="s">
        <v>4169</v>
      </c>
      <c r="I4017" s="134" t="s">
        <v>5363</v>
      </c>
      <c r="J4017" t="s">
        <v>3627</v>
      </c>
      <c r="K4017" t="s">
        <v>3627</v>
      </c>
      <c r="M4017" t="s">
        <v>895</v>
      </c>
      <c r="O4017" t="s">
        <v>240</v>
      </c>
      <c r="P4017">
        <v>5</v>
      </c>
      <c r="Q4017">
        <v>250</v>
      </c>
      <c r="R4017">
        <v>1250</v>
      </c>
      <c r="S4017">
        <f>IFERROR(_xlfn.XLOOKUP(tbl_Facturas[[#This Row],[Key_Fact]],tbl_Manifiestos[Key_Manif],tbl_Manifiestos[Pagado a Broker],0),0)</f>
        <v>1162.5</v>
      </c>
      <c r="T4017">
        <v>2895066.9699999932</v>
      </c>
    </row>
    <row r="4018" spans="1:20" x14ac:dyDescent="0.25">
      <c r="A4018" t="s">
        <v>5846</v>
      </c>
      <c r="B4018" t="str">
        <f>tbl_Facturas[[#This Row],[Factura]] &amp; "|" &amp; tbl_Facturas[[#This Row],[Proyecto OK]] &amp; "|" &amp; TEXT(tbl_Facturas[[#This Row],[Horas o Viaje]],"0.00") &amp; "|" &amp; TEXT(tbl_Facturas[[#This Row],[Costo unitario]],"0.00")</f>
        <v>2768|Metra 115th|5.00|250.00</v>
      </c>
      <c r="C4018">
        <v>2768</v>
      </c>
      <c r="D4018">
        <v>102</v>
      </c>
      <c r="E4018" t="s">
        <v>1264</v>
      </c>
      <c r="G4018" t="s">
        <v>1265</v>
      </c>
      <c r="H4018" t="s">
        <v>4170</v>
      </c>
      <c r="I4018" s="134" t="s">
        <v>5363</v>
      </c>
      <c r="J4018" t="s">
        <v>3627</v>
      </c>
      <c r="K4018" t="s">
        <v>3627</v>
      </c>
      <c r="M4018" t="s">
        <v>895</v>
      </c>
      <c r="O4018" t="s">
        <v>240</v>
      </c>
      <c r="P4018">
        <v>5</v>
      </c>
      <c r="Q4018">
        <v>250</v>
      </c>
      <c r="R4018">
        <v>1250</v>
      </c>
      <c r="S4018">
        <f>IFERROR(_xlfn.XLOOKUP(tbl_Facturas[[#This Row],[Key_Fact]],tbl_Manifiestos[Key_Manif],tbl_Manifiestos[Pagado a Broker],0),0)</f>
        <v>1162.5</v>
      </c>
      <c r="T4018">
        <v>2896316.9699999932</v>
      </c>
    </row>
    <row r="4019" spans="1:20" x14ac:dyDescent="0.25">
      <c r="A4019" t="s">
        <v>5846</v>
      </c>
      <c r="B4019" t="str">
        <f>tbl_Facturas[[#This Row],[Factura]] &amp; "|" &amp; tbl_Facturas[[#This Row],[Proyecto OK]] &amp; "|" &amp; TEXT(tbl_Facturas[[#This Row],[Horas o Viaje]],"0.00") &amp; "|" &amp; TEXT(tbl_Facturas[[#This Row],[Costo unitario]],"0.00")</f>
        <v>2768|Metra 115th|4.00|250.00</v>
      </c>
      <c r="C4019">
        <v>2768</v>
      </c>
      <c r="D4019">
        <v>51</v>
      </c>
      <c r="E4019" t="s">
        <v>4152</v>
      </c>
      <c r="G4019" t="s">
        <v>1872</v>
      </c>
      <c r="H4019" t="s">
        <v>4171</v>
      </c>
      <c r="I4019" s="134" t="s">
        <v>5363</v>
      </c>
      <c r="J4019" t="s">
        <v>3627</v>
      </c>
      <c r="K4019" t="s">
        <v>3627</v>
      </c>
      <c r="M4019" t="s">
        <v>895</v>
      </c>
      <c r="O4019" t="s">
        <v>240</v>
      </c>
      <c r="P4019">
        <v>4</v>
      </c>
      <c r="Q4019">
        <v>250</v>
      </c>
      <c r="R4019">
        <v>1000</v>
      </c>
      <c r="S4019">
        <f>IFERROR(_xlfn.XLOOKUP(tbl_Facturas[[#This Row],[Key_Fact]],tbl_Manifiestos[Key_Manif],tbl_Manifiestos[Pagado a Broker],0),0)</f>
        <v>930</v>
      </c>
      <c r="T4019">
        <v>2897316.9699999932</v>
      </c>
    </row>
    <row r="4020" spans="1:20" x14ac:dyDescent="0.25">
      <c r="A4020" t="s">
        <v>5846</v>
      </c>
      <c r="B4020" t="str">
        <f>tbl_Facturas[[#This Row],[Factura]] &amp; "|" &amp; tbl_Facturas[[#This Row],[Proyecto OK]] &amp; "|" &amp; TEXT(tbl_Facturas[[#This Row],[Horas o Viaje]],"0.00") &amp; "|" &amp; TEXT(tbl_Facturas[[#This Row],[Costo unitario]],"0.00")</f>
        <v>2768|Metra 115th|4.00|250.00</v>
      </c>
      <c r="C4020">
        <v>2768</v>
      </c>
      <c r="D4020">
        <v>371</v>
      </c>
      <c r="E4020" t="s">
        <v>1817</v>
      </c>
      <c r="G4020" t="s">
        <v>1940</v>
      </c>
      <c r="H4020" t="s">
        <v>4172</v>
      </c>
      <c r="I4020" s="134" t="s">
        <v>5363</v>
      </c>
      <c r="J4020" t="s">
        <v>3627</v>
      </c>
      <c r="K4020" t="s">
        <v>3627</v>
      </c>
      <c r="M4020" t="s">
        <v>895</v>
      </c>
      <c r="O4020" t="s">
        <v>240</v>
      </c>
      <c r="P4020">
        <v>4</v>
      </c>
      <c r="Q4020">
        <v>250</v>
      </c>
      <c r="R4020">
        <v>1000</v>
      </c>
      <c r="S4020">
        <f>IFERROR(_xlfn.XLOOKUP(tbl_Facturas[[#This Row],[Key_Fact]],tbl_Manifiestos[Key_Manif],tbl_Manifiestos[Pagado a Broker],0),0)</f>
        <v>930</v>
      </c>
      <c r="T4020">
        <v>2898316.9699999932</v>
      </c>
    </row>
    <row r="4021" spans="1:20" x14ac:dyDescent="0.25">
      <c r="A4021" t="s">
        <v>5846</v>
      </c>
      <c r="B4021" t="str">
        <f>tbl_Facturas[[#This Row],[Factura]] &amp; "|" &amp; tbl_Facturas[[#This Row],[Proyecto OK]] &amp; "|" &amp; TEXT(tbl_Facturas[[#This Row],[Horas o Viaje]],"0.00") &amp; "|" &amp; TEXT(tbl_Facturas[[#This Row],[Costo unitario]],"0.00")</f>
        <v>2768|Metra 115th|4.00|250.00</v>
      </c>
      <c r="C4021">
        <v>2768</v>
      </c>
      <c r="D4021">
        <v>47</v>
      </c>
      <c r="E4021" t="s">
        <v>1261</v>
      </c>
      <c r="G4021" t="s">
        <v>4167</v>
      </c>
      <c r="H4021" t="s">
        <v>4173</v>
      </c>
      <c r="I4021" s="134" t="s">
        <v>5363</v>
      </c>
      <c r="J4021" t="s">
        <v>3627</v>
      </c>
      <c r="K4021" t="s">
        <v>3627</v>
      </c>
      <c r="M4021" t="s">
        <v>895</v>
      </c>
      <c r="O4021" t="s">
        <v>240</v>
      </c>
      <c r="P4021">
        <v>4</v>
      </c>
      <c r="Q4021">
        <v>250</v>
      </c>
      <c r="R4021">
        <v>1000</v>
      </c>
      <c r="S4021">
        <f>IFERROR(_xlfn.XLOOKUP(tbl_Facturas[[#This Row],[Key_Fact]],tbl_Manifiestos[Key_Manif],tbl_Manifiestos[Pagado a Broker],0),0)</f>
        <v>930</v>
      </c>
      <c r="T4021">
        <v>2899316.9699999932</v>
      </c>
    </row>
    <row r="4022" spans="1:20" x14ac:dyDescent="0.25">
      <c r="A4022" t="s">
        <v>5846</v>
      </c>
      <c r="B4022" t="str">
        <f>tbl_Facturas[[#This Row],[Factura]] &amp; "|" &amp; tbl_Facturas[[#This Row],[Proyecto OK]] &amp; "|" &amp; TEXT(tbl_Facturas[[#This Row],[Horas o Viaje]],"0.00") &amp; "|" &amp; TEXT(tbl_Facturas[[#This Row],[Costo unitario]],"0.00")</f>
        <v>2768|Metra 115th|4.00|250.00</v>
      </c>
      <c r="C4022">
        <v>2768</v>
      </c>
      <c r="D4022">
        <v>23</v>
      </c>
      <c r="E4022" t="s">
        <v>1261</v>
      </c>
      <c r="G4022" t="s">
        <v>4174</v>
      </c>
      <c r="H4022" t="s">
        <v>4175</v>
      </c>
      <c r="I4022" s="134" t="s">
        <v>5363</v>
      </c>
      <c r="J4022" t="s">
        <v>3627</v>
      </c>
      <c r="K4022" t="s">
        <v>3627</v>
      </c>
      <c r="M4022" t="s">
        <v>895</v>
      </c>
      <c r="O4022" t="s">
        <v>240</v>
      </c>
      <c r="P4022">
        <v>4</v>
      </c>
      <c r="Q4022">
        <v>250</v>
      </c>
      <c r="R4022">
        <v>1000</v>
      </c>
      <c r="S4022">
        <f>IFERROR(_xlfn.XLOOKUP(tbl_Facturas[[#This Row],[Key_Fact]],tbl_Manifiestos[Key_Manif],tbl_Manifiestos[Pagado a Broker],0),0)</f>
        <v>930</v>
      </c>
      <c r="T4022">
        <v>2900316.9699999932</v>
      </c>
    </row>
    <row r="4023" spans="1:20" x14ac:dyDescent="0.25">
      <c r="A4023" t="s">
        <v>5846</v>
      </c>
      <c r="B4023" t="str">
        <f>tbl_Facturas[[#This Row],[Factura]] &amp; "|" &amp; tbl_Facturas[[#This Row],[Proyecto OK]] &amp; "|" &amp; TEXT(tbl_Facturas[[#This Row],[Horas o Viaje]],"0.00") &amp; "|" &amp; TEXT(tbl_Facturas[[#This Row],[Costo unitario]],"0.00")</f>
        <v>2768|Metra 115th|4.00|250.00</v>
      </c>
      <c r="C4023">
        <v>2768</v>
      </c>
      <c r="D4023">
        <v>30</v>
      </c>
      <c r="E4023" t="s">
        <v>1261</v>
      </c>
      <c r="G4023" t="s">
        <v>3538</v>
      </c>
      <c r="H4023" t="s">
        <v>4176</v>
      </c>
      <c r="I4023" s="134" t="s">
        <v>5363</v>
      </c>
      <c r="J4023" t="s">
        <v>3627</v>
      </c>
      <c r="K4023" t="s">
        <v>3627</v>
      </c>
      <c r="M4023" t="s">
        <v>895</v>
      </c>
      <c r="O4023" t="s">
        <v>240</v>
      </c>
      <c r="P4023">
        <v>4</v>
      </c>
      <c r="Q4023">
        <v>250</v>
      </c>
      <c r="R4023">
        <v>1000</v>
      </c>
      <c r="S4023">
        <f>IFERROR(_xlfn.XLOOKUP(tbl_Facturas[[#This Row],[Key_Fact]],tbl_Manifiestos[Key_Manif],tbl_Manifiestos[Pagado a Broker],0),0)</f>
        <v>930</v>
      </c>
      <c r="T4023">
        <v>2901316.9699999932</v>
      </c>
    </row>
    <row r="4024" spans="1:20" x14ac:dyDescent="0.25">
      <c r="A4024" t="s">
        <v>5846</v>
      </c>
      <c r="B4024" t="str">
        <f>tbl_Facturas[[#This Row],[Factura]] &amp; "|" &amp; tbl_Facturas[[#This Row],[Proyecto OK]] &amp; "|" &amp; TEXT(tbl_Facturas[[#This Row],[Horas o Viaje]],"0.00") &amp; "|" &amp; TEXT(tbl_Facturas[[#This Row],[Costo unitario]],"0.00")</f>
        <v>2768|Metra 115th|6.00|250.00</v>
      </c>
      <c r="C4024">
        <v>2768</v>
      </c>
      <c r="D4024">
        <v>325</v>
      </c>
      <c r="E4024" t="s">
        <v>27</v>
      </c>
      <c r="G4024" t="s">
        <v>34</v>
      </c>
      <c r="H4024" t="s">
        <v>4177</v>
      </c>
      <c r="I4024" s="134" t="s">
        <v>5363</v>
      </c>
      <c r="J4024" t="s">
        <v>3627</v>
      </c>
      <c r="K4024" t="s">
        <v>3627</v>
      </c>
      <c r="M4024" t="s">
        <v>895</v>
      </c>
      <c r="O4024" t="s">
        <v>240</v>
      </c>
      <c r="P4024">
        <v>6</v>
      </c>
      <c r="Q4024">
        <v>250</v>
      </c>
      <c r="R4024">
        <v>1500</v>
      </c>
      <c r="S4024">
        <f>IFERROR(_xlfn.XLOOKUP(tbl_Facturas[[#This Row],[Key_Fact]],tbl_Manifiestos[Key_Manif],tbl_Manifiestos[Pagado a Broker],0),0)</f>
        <v>1395</v>
      </c>
      <c r="T4024">
        <v>2902816.9699999932</v>
      </c>
    </row>
    <row r="4025" spans="1:20" x14ac:dyDescent="0.25">
      <c r="A4025" t="s">
        <v>5846</v>
      </c>
      <c r="B4025" t="str">
        <f>tbl_Facturas[[#This Row],[Factura]] &amp; "|" &amp; tbl_Facturas[[#This Row],[Proyecto OK]] &amp; "|" &amp; TEXT(tbl_Facturas[[#This Row],[Horas o Viaje]],"0.00") &amp; "|" &amp; TEXT(tbl_Facturas[[#This Row],[Costo unitario]],"0.00")</f>
        <v>2768|Metra 115th|5.00|250.00</v>
      </c>
      <c r="C4025">
        <v>2768</v>
      </c>
      <c r="D4025">
        <v>23</v>
      </c>
      <c r="E4025" t="s">
        <v>1261</v>
      </c>
      <c r="G4025" t="s">
        <v>4174</v>
      </c>
      <c r="H4025" t="s">
        <v>4178</v>
      </c>
      <c r="I4025" s="134" t="s">
        <v>5363</v>
      </c>
      <c r="J4025" t="s">
        <v>3627</v>
      </c>
      <c r="K4025" t="s">
        <v>3627</v>
      </c>
      <c r="M4025" t="s">
        <v>895</v>
      </c>
      <c r="O4025" t="s">
        <v>240</v>
      </c>
      <c r="P4025">
        <v>5</v>
      </c>
      <c r="Q4025">
        <v>250</v>
      </c>
      <c r="R4025">
        <v>1250</v>
      </c>
      <c r="S4025">
        <f>IFERROR(_xlfn.XLOOKUP(tbl_Facturas[[#This Row],[Key_Fact]],tbl_Manifiestos[Key_Manif],tbl_Manifiestos[Pagado a Broker],0),0)</f>
        <v>1162.5</v>
      </c>
      <c r="T4025">
        <v>2904066.9699999932</v>
      </c>
    </row>
    <row r="4026" spans="1:20" x14ac:dyDescent="0.25">
      <c r="A4026" t="s">
        <v>5846</v>
      </c>
      <c r="B4026" t="str">
        <f>tbl_Facturas[[#This Row],[Factura]] &amp; "|" &amp; tbl_Facturas[[#This Row],[Proyecto OK]] &amp; "|" &amp; TEXT(tbl_Facturas[[#This Row],[Horas o Viaje]],"0.00") &amp; "|" &amp; TEXT(tbl_Facturas[[#This Row],[Costo unitario]],"0.00")</f>
        <v>2768|Metra 115th|6.00|250.00</v>
      </c>
      <c r="C4026">
        <v>2768</v>
      </c>
      <c r="D4026">
        <v>2</v>
      </c>
      <c r="E4026" t="s">
        <v>5305</v>
      </c>
      <c r="G4026" t="s">
        <v>1770</v>
      </c>
      <c r="H4026" t="s">
        <v>4179</v>
      </c>
      <c r="I4026" s="134" t="s">
        <v>5363</v>
      </c>
      <c r="J4026" t="s">
        <v>3627</v>
      </c>
      <c r="K4026" t="s">
        <v>3627</v>
      </c>
      <c r="M4026" t="s">
        <v>895</v>
      </c>
      <c r="N4026" t="s">
        <v>4180</v>
      </c>
      <c r="O4026" t="s">
        <v>240</v>
      </c>
      <c r="P4026">
        <v>6</v>
      </c>
      <c r="Q4026">
        <v>250</v>
      </c>
      <c r="R4026">
        <v>1500</v>
      </c>
      <c r="S4026">
        <f>IFERROR(_xlfn.XLOOKUP(tbl_Facturas[[#This Row],[Key_Fact]],tbl_Manifiestos[Key_Manif],tbl_Manifiestos[Pagado a Broker],0),0)</f>
        <v>1395</v>
      </c>
      <c r="T4026">
        <v>2905566.9699999932</v>
      </c>
    </row>
    <row r="4027" spans="1:20" x14ac:dyDescent="0.25">
      <c r="A4027" t="s">
        <v>5846</v>
      </c>
      <c r="B4027" t="str">
        <f>tbl_Facturas[[#This Row],[Factura]] &amp; "|" &amp; tbl_Facturas[[#This Row],[Proyecto OK]] &amp; "|" &amp; TEXT(tbl_Facturas[[#This Row],[Horas o Viaje]],"0.00") &amp; "|" &amp; TEXT(tbl_Facturas[[#This Row],[Costo unitario]],"0.00")</f>
        <v>2768|Metra 115th|5.00|250.00</v>
      </c>
      <c r="C4027">
        <v>2768</v>
      </c>
      <c r="D4027">
        <v>7</v>
      </c>
      <c r="E4027" t="s">
        <v>1264</v>
      </c>
      <c r="G4027" t="s">
        <v>2614</v>
      </c>
      <c r="H4027" t="s">
        <v>4181</v>
      </c>
      <c r="I4027" s="134" t="s">
        <v>5363</v>
      </c>
      <c r="J4027" t="s">
        <v>3627</v>
      </c>
      <c r="K4027" t="s">
        <v>3627</v>
      </c>
      <c r="M4027" t="s">
        <v>895</v>
      </c>
      <c r="O4027" t="s">
        <v>240</v>
      </c>
      <c r="P4027">
        <v>5</v>
      </c>
      <c r="Q4027">
        <v>250</v>
      </c>
      <c r="R4027">
        <v>1250</v>
      </c>
      <c r="S4027">
        <f>IFERROR(_xlfn.XLOOKUP(tbl_Facturas[[#This Row],[Key_Fact]],tbl_Manifiestos[Key_Manif],tbl_Manifiestos[Pagado a Broker],0),0)</f>
        <v>1162.5</v>
      </c>
      <c r="T4027">
        <v>2906816.9699999932</v>
      </c>
    </row>
    <row r="4028" spans="1:20" x14ac:dyDescent="0.25">
      <c r="A4028" t="s">
        <v>5846</v>
      </c>
      <c r="B4028" t="str">
        <f>tbl_Facturas[[#This Row],[Factura]] &amp; "|" &amp; tbl_Facturas[[#This Row],[Proyecto OK]] &amp; "|" &amp; TEXT(tbl_Facturas[[#This Row],[Horas o Viaje]],"0.00") &amp; "|" &amp; TEXT(tbl_Facturas[[#This Row],[Costo unitario]],"0.00")</f>
        <v>2768|Metra 115th|1.00|250.00</v>
      </c>
      <c r="C4028">
        <v>2768</v>
      </c>
      <c r="D4028">
        <v>7</v>
      </c>
      <c r="E4028" t="s">
        <v>1264</v>
      </c>
      <c r="G4028" t="s">
        <v>2614</v>
      </c>
      <c r="H4028" t="s">
        <v>4182</v>
      </c>
      <c r="I4028" s="134" t="s">
        <v>5363</v>
      </c>
      <c r="J4028" t="s">
        <v>3627</v>
      </c>
      <c r="K4028" t="s">
        <v>3627</v>
      </c>
      <c r="M4028" t="s">
        <v>895</v>
      </c>
      <c r="N4028" t="s">
        <v>4183</v>
      </c>
      <c r="O4028" t="s">
        <v>240</v>
      </c>
      <c r="P4028">
        <v>1</v>
      </c>
      <c r="Q4028">
        <v>250</v>
      </c>
      <c r="R4028">
        <v>250</v>
      </c>
      <c r="S4028">
        <f>IFERROR(_xlfn.XLOOKUP(tbl_Facturas[[#This Row],[Key_Fact]],tbl_Manifiestos[Key_Manif],tbl_Manifiestos[Pagado a Broker],0),0)</f>
        <v>232.5</v>
      </c>
      <c r="T4028">
        <v>2907066.9699999932</v>
      </c>
    </row>
    <row r="4029" spans="1:20" x14ac:dyDescent="0.25">
      <c r="A4029" t="s">
        <v>5846</v>
      </c>
      <c r="B4029" t="str">
        <f>tbl_Facturas[[#This Row],[Factura]] &amp; "|" &amp; tbl_Facturas[[#This Row],[Proyecto OK]] &amp; "|" &amp; TEXT(tbl_Facturas[[#This Row],[Horas o Viaje]],"0.00") &amp; "|" &amp; TEXT(tbl_Facturas[[#This Row],[Costo unitario]],"0.00")</f>
        <v>2768|Metra 115th|5.00|250.00</v>
      </c>
      <c r="C4029">
        <v>2768</v>
      </c>
      <c r="D4029">
        <v>325</v>
      </c>
      <c r="E4029" t="s">
        <v>27</v>
      </c>
      <c r="G4029" t="s">
        <v>34</v>
      </c>
      <c r="H4029" t="s">
        <v>4184</v>
      </c>
      <c r="I4029" s="134" t="s">
        <v>5363</v>
      </c>
      <c r="J4029" t="s">
        <v>3627</v>
      </c>
      <c r="K4029" t="s">
        <v>3627</v>
      </c>
      <c r="M4029" t="s">
        <v>895</v>
      </c>
      <c r="O4029" t="s">
        <v>240</v>
      </c>
      <c r="P4029">
        <v>5</v>
      </c>
      <c r="Q4029">
        <v>250</v>
      </c>
      <c r="R4029">
        <v>1250</v>
      </c>
      <c r="S4029">
        <f>IFERROR(_xlfn.XLOOKUP(tbl_Facturas[[#This Row],[Key_Fact]],tbl_Manifiestos[Key_Manif],tbl_Manifiestos[Pagado a Broker],0),0)</f>
        <v>1162.5</v>
      </c>
      <c r="T4029">
        <v>2908316.9699999932</v>
      </c>
    </row>
    <row r="4030" spans="1:20" x14ac:dyDescent="0.25">
      <c r="A4030" t="s">
        <v>5846</v>
      </c>
      <c r="B4030" t="str">
        <f>tbl_Facturas[[#This Row],[Factura]] &amp; "|" &amp; tbl_Facturas[[#This Row],[Proyecto OK]] &amp; "|" &amp; TEXT(tbl_Facturas[[#This Row],[Horas o Viaje]],"0.00") &amp; "|" &amp; TEXT(tbl_Facturas[[#This Row],[Costo unitario]],"0.00")</f>
        <v>2768|Metra 115th|4.00|250.00</v>
      </c>
      <c r="C4030">
        <v>2768</v>
      </c>
      <c r="D4030">
        <v>830</v>
      </c>
      <c r="E4030" t="s">
        <v>1261</v>
      </c>
      <c r="G4030" t="s">
        <v>4185</v>
      </c>
      <c r="H4030" t="s">
        <v>4186</v>
      </c>
      <c r="I4030" s="134" t="s">
        <v>5363</v>
      </c>
      <c r="J4030" t="s">
        <v>3627</v>
      </c>
      <c r="K4030" t="s">
        <v>3627</v>
      </c>
      <c r="M4030" t="s">
        <v>895</v>
      </c>
      <c r="O4030" t="s">
        <v>240</v>
      </c>
      <c r="P4030">
        <v>4</v>
      </c>
      <c r="Q4030">
        <v>250</v>
      </c>
      <c r="R4030">
        <v>1000</v>
      </c>
      <c r="S4030">
        <f>IFERROR(_xlfn.XLOOKUP(tbl_Facturas[[#This Row],[Key_Fact]],tbl_Manifiestos[Key_Manif],tbl_Manifiestos[Pagado a Broker],0),0)</f>
        <v>930</v>
      </c>
      <c r="T4030">
        <v>2909316.9699999932</v>
      </c>
    </row>
    <row r="4031" spans="1:20" x14ac:dyDescent="0.25">
      <c r="A4031" t="s">
        <v>5846</v>
      </c>
      <c r="B4031" t="str">
        <f>tbl_Facturas[[#This Row],[Factura]] &amp; "|" &amp; tbl_Facturas[[#This Row],[Proyecto OK]] &amp; "|" &amp; TEXT(tbl_Facturas[[#This Row],[Horas o Viaje]],"0.00") &amp; "|" &amp; TEXT(tbl_Facturas[[#This Row],[Costo unitario]],"0.00")</f>
        <v>2768|Metra 115th|6.00|250.00</v>
      </c>
      <c r="C4031">
        <v>2768</v>
      </c>
      <c r="D4031">
        <v>325</v>
      </c>
      <c r="E4031" t="s">
        <v>27</v>
      </c>
      <c r="G4031" t="s">
        <v>34</v>
      </c>
      <c r="H4031" t="s">
        <v>4187</v>
      </c>
      <c r="I4031" s="134" t="s">
        <v>5363</v>
      </c>
      <c r="J4031" t="s">
        <v>3627</v>
      </c>
      <c r="K4031" t="s">
        <v>3627</v>
      </c>
      <c r="M4031" t="s">
        <v>895</v>
      </c>
      <c r="O4031" t="s">
        <v>240</v>
      </c>
      <c r="P4031">
        <v>6</v>
      </c>
      <c r="Q4031">
        <v>250</v>
      </c>
      <c r="R4031">
        <v>1500</v>
      </c>
      <c r="S4031">
        <f>IFERROR(_xlfn.XLOOKUP(tbl_Facturas[[#This Row],[Key_Fact]],tbl_Manifiestos[Key_Manif],tbl_Manifiestos[Pagado a Broker],0),0)</f>
        <v>1395</v>
      </c>
      <c r="T4031">
        <v>2910816.9699999932</v>
      </c>
    </row>
    <row r="4032" spans="1:20" x14ac:dyDescent="0.25">
      <c r="A4032" t="s">
        <v>5846</v>
      </c>
      <c r="B4032" t="str">
        <f>tbl_Facturas[[#This Row],[Factura]] &amp; "|" &amp; tbl_Facturas[[#This Row],[Proyecto OK]] &amp; "|" &amp; TEXT(tbl_Facturas[[#This Row],[Horas o Viaje]],"0.00") &amp; "|" &amp; TEXT(tbl_Facturas[[#This Row],[Costo unitario]],"0.00")</f>
        <v>2768|Metra 115th|2.00|250.00</v>
      </c>
      <c r="C4032">
        <v>2768</v>
      </c>
      <c r="D4032">
        <v>58</v>
      </c>
      <c r="E4032" t="s">
        <v>12</v>
      </c>
      <c r="G4032" t="s">
        <v>539</v>
      </c>
      <c r="H4032" t="s">
        <v>4188</v>
      </c>
      <c r="I4032" s="134" t="s">
        <v>5363</v>
      </c>
      <c r="J4032" t="s">
        <v>3627</v>
      </c>
      <c r="K4032" t="s">
        <v>3627</v>
      </c>
      <c r="M4032" t="s">
        <v>895</v>
      </c>
      <c r="N4032" t="s">
        <v>4189</v>
      </c>
      <c r="O4032" t="s">
        <v>240</v>
      </c>
      <c r="P4032">
        <v>2</v>
      </c>
      <c r="Q4032">
        <v>250</v>
      </c>
      <c r="R4032">
        <v>500</v>
      </c>
      <c r="S4032">
        <f>IFERROR(_xlfn.XLOOKUP(tbl_Facturas[[#This Row],[Key_Fact]],tbl_Manifiestos[Key_Manif],tbl_Manifiestos[Pagado a Broker],0),0)</f>
        <v>465</v>
      </c>
      <c r="T4032">
        <v>2911316.9699999932</v>
      </c>
    </row>
    <row r="4033" spans="1:20" x14ac:dyDescent="0.25">
      <c r="A4033" t="s">
        <v>5846</v>
      </c>
      <c r="B4033" t="str">
        <f>tbl_Facturas[[#This Row],[Factura]] &amp; "|" &amp; tbl_Facturas[[#This Row],[Proyecto OK]] &amp; "|" &amp; TEXT(tbl_Facturas[[#This Row],[Horas o Viaje]],"0.00") &amp; "|" &amp; TEXT(tbl_Facturas[[#This Row],[Costo unitario]],"0.00")</f>
        <v>2768|Metra 115th|6.00|250.00</v>
      </c>
      <c r="C4033">
        <v>2768</v>
      </c>
      <c r="D4033">
        <v>58</v>
      </c>
      <c r="E4033" t="s">
        <v>12</v>
      </c>
      <c r="G4033" t="s">
        <v>539</v>
      </c>
      <c r="H4033" t="s">
        <v>4190</v>
      </c>
      <c r="I4033" s="134" t="s">
        <v>5363</v>
      </c>
      <c r="J4033" t="s">
        <v>3627</v>
      </c>
      <c r="K4033" t="s">
        <v>3627</v>
      </c>
      <c r="M4033" t="s">
        <v>895</v>
      </c>
      <c r="O4033" t="s">
        <v>240</v>
      </c>
      <c r="P4033">
        <v>6</v>
      </c>
      <c r="Q4033">
        <v>250</v>
      </c>
      <c r="R4033">
        <v>1500</v>
      </c>
      <c r="S4033">
        <f>IFERROR(_xlfn.XLOOKUP(tbl_Facturas[[#This Row],[Key_Fact]],tbl_Manifiestos[Key_Manif],tbl_Manifiestos[Pagado a Broker],0),0)</f>
        <v>1395</v>
      </c>
      <c r="T4033">
        <v>2912816.9699999932</v>
      </c>
    </row>
    <row r="4034" spans="1:20" x14ac:dyDescent="0.25">
      <c r="A4034" t="s">
        <v>5846</v>
      </c>
      <c r="B4034" t="str">
        <f>tbl_Facturas[[#This Row],[Factura]] &amp; "|" &amp; tbl_Facturas[[#This Row],[Proyecto OK]] &amp; "|" &amp; TEXT(tbl_Facturas[[#This Row],[Horas o Viaje]],"0.00") &amp; "|" &amp; TEXT(tbl_Facturas[[#This Row],[Costo unitario]],"0.00")</f>
        <v>2768|Metra 115th|5.00|250.00</v>
      </c>
      <c r="C4034">
        <v>2768</v>
      </c>
      <c r="D4034">
        <v>58</v>
      </c>
      <c r="E4034" t="s">
        <v>12</v>
      </c>
      <c r="G4034" t="s">
        <v>539</v>
      </c>
      <c r="H4034" t="s">
        <v>4191</v>
      </c>
      <c r="I4034" s="134" t="s">
        <v>5363</v>
      </c>
      <c r="J4034" t="s">
        <v>3627</v>
      </c>
      <c r="K4034" t="s">
        <v>3627</v>
      </c>
      <c r="M4034" t="s">
        <v>895</v>
      </c>
      <c r="O4034" t="s">
        <v>240</v>
      </c>
      <c r="P4034">
        <v>5</v>
      </c>
      <c r="Q4034">
        <v>250</v>
      </c>
      <c r="R4034">
        <v>1250</v>
      </c>
      <c r="S4034">
        <f>IFERROR(_xlfn.XLOOKUP(tbl_Facturas[[#This Row],[Key_Fact]],tbl_Manifiestos[Key_Manif],tbl_Manifiestos[Pagado a Broker],0),0)</f>
        <v>1162.5</v>
      </c>
      <c r="T4034">
        <v>2914066.9699999932</v>
      </c>
    </row>
    <row r="4035" spans="1:20" x14ac:dyDescent="0.25">
      <c r="A4035" t="s">
        <v>5846</v>
      </c>
      <c r="B4035" t="str">
        <f>tbl_Facturas[[#This Row],[Factura]] &amp; "|" &amp; tbl_Facturas[[#This Row],[Proyecto OK]] &amp; "|" &amp; TEXT(tbl_Facturas[[#This Row],[Horas o Viaje]],"0.00") &amp; "|" &amp; TEXT(tbl_Facturas[[#This Row],[Costo unitario]],"0.00")</f>
        <v>2768|Metra 115th|5.00|250.00</v>
      </c>
      <c r="C4035">
        <v>2768</v>
      </c>
      <c r="D4035">
        <v>686</v>
      </c>
      <c r="E4035" t="s">
        <v>1261</v>
      </c>
      <c r="G4035" t="s">
        <v>3103</v>
      </c>
      <c r="H4035" t="s">
        <v>4192</v>
      </c>
      <c r="I4035" s="134" t="s">
        <v>5363</v>
      </c>
      <c r="J4035" t="s">
        <v>3627</v>
      </c>
      <c r="K4035" t="s">
        <v>3627</v>
      </c>
      <c r="M4035" t="s">
        <v>895</v>
      </c>
      <c r="O4035" t="s">
        <v>240</v>
      </c>
      <c r="P4035">
        <v>5</v>
      </c>
      <c r="Q4035">
        <v>250</v>
      </c>
      <c r="R4035">
        <v>1250</v>
      </c>
      <c r="S4035">
        <f>IFERROR(_xlfn.XLOOKUP(tbl_Facturas[[#This Row],[Key_Fact]],tbl_Manifiestos[Key_Manif],tbl_Manifiestos[Pagado a Broker],0),0)</f>
        <v>1162.5</v>
      </c>
      <c r="T4035">
        <v>2915316.9699999932</v>
      </c>
    </row>
    <row r="4036" spans="1:20" x14ac:dyDescent="0.25">
      <c r="A4036" t="s">
        <v>5846</v>
      </c>
      <c r="B4036" t="str">
        <f>tbl_Facturas[[#This Row],[Factura]] &amp; "|" &amp; tbl_Facturas[[#This Row],[Proyecto OK]] &amp; "|" &amp; TEXT(tbl_Facturas[[#This Row],[Horas o Viaje]],"0.00") &amp; "|" &amp; TEXT(tbl_Facturas[[#This Row],[Costo unitario]],"0.00")</f>
        <v>2768|Metra 115th|5.00|250.00</v>
      </c>
      <c r="C4036">
        <v>2768</v>
      </c>
      <c r="D4036">
        <v>686</v>
      </c>
      <c r="E4036" t="s">
        <v>1261</v>
      </c>
      <c r="G4036" t="s">
        <v>3103</v>
      </c>
      <c r="H4036" t="s">
        <v>4193</v>
      </c>
      <c r="I4036" s="134" t="s">
        <v>5363</v>
      </c>
      <c r="J4036" t="s">
        <v>3627</v>
      </c>
      <c r="K4036" t="s">
        <v>3627</v>
      </c>
      <c r="M4036" t="s">
        <v>895</v>
      </c>
      <c r="O4036" t="s">
        <v>240</v>
      </c>
      <c r="P4036">
        <v>5</v>
      </c>
      <c r="Q4036">
        <v>250</v>
      </c>
      <c r="R4036">
        <v>1250</v>
      </c>
      <c r="S4036">
        <f>IFERROR(_xlfn.XLOOKUP(tbl_Facturas[[#This Row],[Key_Fact]],tbl_Manifiestos[Key_Manif],tbl_Manifiestos[Pagado a Broker],0),0)</f>
        <v>1162.5</v>
      </c>
      <c r="T4036">
        <v>2916566.9699999932</v>
      </c>
    </row>
    <row r="4037" spans="1:20" x14ac:dyDescent="0.25">
      <c r="A4037" t="s">
        <v>5846</v>
      </c>
      <c r="B4037" t="str">
        <f>tbl_Facturas[[#This Row],[Factura]] &amp; "|" &amp; tbl_Facturas[[#This Row],[Proyecto OK]] &amp; "|" &amp; TEXT(tbl_Facturas[[#This Row],[Horas o Viaje]],"0.00") &amp; "|" &amp; TEXT(tbl_Facturas[[#This Row],[Costo unitario]],"0.00")</f>
        <v>2768|Metra 115th|5.00|250.00</v>
      </c>
      <c r="C4037">
        <v>2768</v>
      </c>
      <c r="D4037">
        <v>51</v>
      </c>
      <c r="E4037" t="s">
        <v>4152</v>
      </c>
      <c r="G4037" t="s">
        <v>1872</v>
      </c>
      <c r="H4037" t="s">
        <v>4194</v>
      </c>
      <c r="I4037" s="134" t="s">
        <v>5363</v>
      </c>
      <c r="J4037" t="s">
        <v>3627</v>
      </c>
      <c r="K4037" t="s">
        <v>3627</v>
      </c>
      <c r="M4037" t="s">
        <v>895</v>
      </c>
      <c r="O4037" t="s">
        <v>240</v>
      </c>
      <c r="P4037">
        <v>5</v>
      </c>
      <c r="Q4037">
        <v>250</v>
      </c>
      <c r="R4037">
        <v>1250</v>
      </c>
      <c r="S4037">
        <f>IFERROR(_xlfn.XLOOKUP(tbl_Facturas[[#This Row],[Key_Fact]],tbl_Manifiestos[Key_Manif],tbl_Manifiestos[Pagado a Broker],0),0)</f>
        <v>1162.5</v>
      </c>
      <c r="T4037">
        <v>2917816.9699999932</v>
      </c>
    </row>
    <row r="4038" spans="1:20" x14ac:dyDescent="0.25">
      <c r="A4038" t="s">
        <v>5846</v>
      </c>
      <c r="B4038" t="str">
        <f>tbl_Facturas[[#This Row],[Factura]] &amp; "|" &amp; tbl_Facturas[[#This Row],[Proyecto OK]] &amp; "|" &amp; TEXT(tbl_Facturas[[#This Row],[Horas o Viaje]],"0.00") &amp; "|" &amp; TEXT(tbl_Facturas[[#This Row],[Costo unitario]],"0.00")</f>
        <v>2768|Metra 115th|5.00|250.00</v>
      </c>
      <c r="C4038">
        <v>2768</v>
      </c>
      <c r="D4038">
        <v>54</v>
      </c>
      <c r="E4038" t="s">
        <v>5305</v>
      </c>
      <c r="G4038" t="s">
        <v>479</v>
      </c>
      <c r="H4038" t="s">
        <v>4195</v>
      </c>
      <c r="I4038" s="134" t="s">
        <v>5363</v>
      </c>
      <c r="J4038" t="s">
        <v>3627</v>
      </c>
      <c r="K4038" t="s">
        <v>3627</v>
      </c>
      <c r="M4038" t="s">
        <v>895</v>
      </c>
      <c r="N4038" t="s">
        <v>4196</v>
      </c>
      <c r="O4038" t="s">
        <v>240</v>
      </c>
      <c r="P4038">
        <v>5</v>
      </c>
      <c r="Q4038">
        <v>250</v>
      </c>
      <c r="R4038">
        <v>1250</v>
      </c>
      <c r="S4038">
        <f>IFERROR(_xlfn.XLOOKUP(tbl_Facturas[[#This Row],[Key_Fact]],tbl_Manifiestos[Key_Manif],tbl_Manifiestos[Pagado a Broker],0),0)</f>
        <v>1162.5</v>
      </c>
      <c r="T4038">
        <v>2919066.9699999932</v>
      </c>
    </row>
    <row r="4039" spans="1:20" x14ac:dyDescent="0.25">
      <c r="A4039" t="s">
        <v>5846</v>
      </c>
      <c r="B4039" t="str">
        <f>tbl_Facturas[[#This Row],[Factura]] &amp; "|" &amp; tbl_Facturas[[#This Row],[Proyecto OK]] &amp; "|" &amp; TEXT(tbl_Facturas[[#This Row],[Horas o Viaje]],"0.00") &amp; "|" &amp; TEXT(tbl_Facturas[[#This Row],[Costo unitario]],"0.00")</f>
        <v>2768|Metra 115th|1.00|250.00</v>
      </c>
      <c r="C4039">
        <v>2768</v>
      </c>
      <c r="D4039">
        <v>58</v>
      </c>
      <c r="E4039" t="s">
        <v>4152</v>
      </c>
      <c r="G4039" t="s">
        <v>539</v>
      </c>
      <c r="H4039" t="s">
        <v>4153</v>
      </c>
      <c r="I4039" s="134" t="s">
        <v>5363</v>
      </c>
      <c r="J4039" t="s">
        <v>3627</v>
      </c>
      <c r="K4039" t="s">
        <v>3627</v>
      </c>
      <c r="M4039" t="s">
        <v>895</v>
      </c>
      <c r="O4039" t="s">
        <v>240</v>
      </c>
      <c r="P4039">
        <v>1</v>
      </c>
      <c r="Q4039">
        <v>250</v>
      </c>
      <c r="R4039">
        <v>250</v>
      </c>
      <c r="S4039">
        <f>IFERROR(_xlfn.XLOOKUP(tbl_Facturas[[#This Row],[Key_Fact]],tbl_Manifiestos[Key_Manif],tbl_Manifiestos[Pagado a Broker],0),0)</f>
        <v>232.5</v>
      </c>
      <c r="T4039">
        <v>2919316.9699999932</v>
      </c>
    </row>
    <row r="4040" spans="1:20" x14ac:dyDescent="0.25">
      <c r="A4040" t="s">
        <v>5846</v>
      </c>
      <c r="B4040" t="str">
        <f>tbl_Facturas[[#This Row],[Factura]] &amp; "|" &amp; tbl_Facturas[[#This Row],[Proyecto OK]] &amp; "|" &amp; TEXT(tbl_Facturas[[#This Row],[Horas o Viaje]],"0.00") &amp; "|" &amp; TEXT(tbl_Facturas[[#This Row],[Costo unitario]],"0.00")</f>
        <v>2768|Metra 115th|4.00|250.00</v>
      </c>
      <c r="C4040">
        <v>2768</v>
      </c>
      <c r="D4040">
        <v>371</v>
      </c>
      <c r="E4040" t="s">
        <v>1808</v>
      </c>
      <c r="G4040" t="s">
        <v>1940</v>
      </c>
      <c r="H4040" t="s">
        <v>4197</v>
      </c>
      <c r="I4040" s="134" t="s">
        <v>5363</v>
      </c>
      <c r="J4040" t="s">
        <v>3627</v>
      </c>
      <c r="K4040" t="s">
        <v>3627</v>
      </c>
      <c r="M4040" t="s">
        <v>895</v>
      </c>
      <c r="O4040" t="s">
        <v>240</v>
      </c>
      <c r="P4040">
        <v>4</v>
      </c>
      <c r="Q4040">
        <v>250</v>
      </c>
      <c r="R4040">
        <v>1000</v>
      </c>
      <c r="S4040">
        <f>IFERROR(_xlfn.XLOOKUP(tbl_Facturas[[#This Row],[Key_Fact]],tbl_Manifiestos[Key_Manif],tbl_Manifiestos[Pagado a Broker],0),0)</f>
        <v>930</v>
      </c>
      <c r="T4040">
        <v>2920316.9699999932</v>
      </c>
    </row>
    <row r="4041" spans="1:20" x14ac:dyDescent="0.25">
      <c r="A4041" t="s">
        <v>5846</v>
      </c>
      <c r="B4041" t="str">
        <f>tbl_Facturas[[#This Row],[Factura]] &amp; "|" &amp; tbl_Facturas[[#This Row],[Proyecto OK]] &amp; "|" &amp; TEXT(tbl_Facturas[[#This Row],[Horas o Viaje]],"0.00") &amp; "|" &amp; TEXT(tbl_Facturas[[#This Row],[Costo unitario]],"0.00")</f>
        <v>2769|Sport Construction|19.84|19.00</v>
      </c>
      <c r="C4041">
        <v>2769</v>
      </c>
      <c r="D4041">
        <v>515</v>
      </c>
      <c r="E4041" t="s">
        <v>27</v>
      </c>
      <c r="G4041" t="s">
        <v>54</v>
      </c>
      <c r="H4041" t="s">
        <v>4198</v>
      </c>
      <c r="I4041" s="134" t="s">
        <v>5364</v>
      </c>
      <c r="J4041" t="s">
        <v>3979</v>
      </c>
      <c r="K4041" t="s">
        <v>3979</v>
      </c>
      <c r="M4041" t="s">
        <v>3980</v>
      </c>
      <c r="N4041" t="s">
        <v>4199</v>
      </c>
      <c r="P4041">
        <v>19.84</v>
      </c>
      <c r="Q4041">
        <v>19</v>
      </c>
      <c r="R4041">
        <v>376.96</v>
      </c>
      <c r="S4041">
        <f>IFERROR(_xlfn.XLOOKUP(tbl_Facturas[[#This Row],[Key_Fact]],tbl_Manifiestos[Key_Manif],tbl_Manifiestos[Pagado a Broker],0),0)</f>
        <v>350.57279999999997</v>
      </c>
      <c r="T4041">
        <v>2920693.9299999932</v>
      </c>
    </row>
    <row r="4042" spans="1:20" x14ac:dyDescent="0.25">
      <c r="A4042" t="s">
        <v>5846</v>
      </c>
      <c r="B4042" t="str">
        <f>tbl_Facturas[[#This Row],[Factura]] &amp; "|" &amp; tbl_Facturas[[#This Row],[Proyecto OK]] &amp; "|" &amp; TEXT(tbl_Facturas[[#This Row],[Horas o Viaje]],"0.00") &amp; "|" &amp; TEXT(tbl_Facturas[[#This Row],[Costo unitario]],"0.00")</f>
        <v>2769|Sport Construction|19.34|19.00</v>
      </c>
      <c r="C4042">
        <v>2769</v>
      </c>
      <c r="D4042">
        <v>515</v>
      </c>
      <c r="E4042" t="s">
        <v>27</v>
      </c>
      <c r="G4042" t="s">
        <v>54</v>
      </c>
      <c r="H4042" t="s">
        <v>4200</v>
      </c>
      <c r="I4042" s="134" t="s">
        <v>5364</v>
      </c>
      <c r="J4042" t="s">
        <v>3979</v>
      </c>
      <c r="K4042" t="s">
        <v>3979</v>
      </c>
      <c r="M4042" t="s">
        <v>3980</v>
      </c>
      <c r="N4042" t="s">
        <v>4201</v>
      </c>
      <c r="P4042">
        <v>19.34</v>
      </c>
      <c r="Q4042">
        <v>19</v>
      </c>
      <c r="R4042">
        <v>367.46</v>
      </c>
      <c r="S4042">
        <f>IFERROR(_xlfn.XLOOKUP(tbl_Facturas[[#This Row],[Key_Fact]],tbl_Manifiestos[Key_Manif],tbl_Manifiestos[Pagado a Broker],0),0)</f>
        <v>341.73779999999999</v>
      </c>
      <c r="T4042">
        <v>2921061.3899999931</v>
      </c>
    </row>
    <row r="4043" spans="1:20" x14ac:dyDescent="0.25">
      <c r="A4043" t="s">
        <v>5846</v>
      </c>
      <c r="B4043" t="str">
        <f>tbl_Facturas[[#This Row],[Factura]] &amp; "|" &amp; tbl_Facturas[[#This Row],[Proyecto OK]] &amp; "|" &amp; TEXT(tbl_Facturas[[#This Row],[Horas o Viaje]],"0.00") &amp; "|" &amp; TEXT(tbl_Facturas[[#This Row],[Costo unitario]],"0.00")</f>
        <v>2769|Sport Construction|19.44|19.00</v>
      </c>
      <c r="C4043">
        <v>2769</v>
      </c>
      <c r="D4043">
        <v>515</v>
      </c>
      <c r="E4043" t="s">
        <v>27</v>
      </c>
      <c r="G4043" t="s">
        <v>54</v>
      </c>
      <c r="H4043" t="s">
        <v>4202</v>
      </c>
      <c r="I4043" s="134" t="s">
        <v>5364</v>
      </c>
      <c r="J4043" t="s">
        <v>3979</v>
      </c>
      <c r="K4043" t="s">
        <v>3979</v>
      </c>
      <c r="M4043" t="s">
        <v>3980</v>
      </c>
      <c r="N4043" t="s">
        <v>4203</v>
      </c>
      <c r="P4043">
        <v>19.440000000000001</v>
      </c>
      <c r="Q4043">
        <v>19</v>
      </c>
      <c r="R4043">
        <v>369.36</v>
      </c>
      <c r="S4043">
        <f>IFERROR(_xlfn.XLOOKUP(tbl_Facturas[[#This Row],[Key_Fact]],tbl_Manifiestos[Key_Manif],tbl_Manifiestos[Pagado a Broker],0),0)</f>
        <v>343.50480000000005</v>
      </c>
      <c r="T4043">
        <v>2921430.749999993</v>
      </c>
    </row>
    <row r="4044" spans="1:20" x14ac:dyDescent="0.25">
      <c r="A4044" t="s">
        <v>5846</v>
      </c>
      <c r="B4044" t="str">
        <f>tbl_Facturas[[#This Row],[Factura]] &amp; "|" &amp; tbl_Facturas[[#This Row],[Proyecto OK]] &amp; "|" &amp; TEXT(tbl_Facturas[[#This Row],[Horas o Viaje]],"0.00") &amp; "|" &amp; TEXT(tbl_Facturas[[#This Row],[Costo unitario]],"0.00")</f>
        <v>2769|Sport Construction|19.48|19.00</v>
      </c>
      <c r="C4044">
        <v>2769</v>
      </c>
      <c r="D4044">
        <v>515</v>
      </c>
      <c r="E4044" t="s">
        <v>27</v>
      </c>
      <c r="G4044" t="s">
        <v>54</v>
      </c>
      <c r="H4044" t="s">
        <v>4204</v>
      </c>
      <c r="I4044" s="134" t="s">
        <v>5364</v>
      </c>
      <c r="J4044" t="s">
        <v>3979</v>
      </c>
      <c r="K4044" t="s">
        <v>3979</v>
      </c>
      <c r="M4044" t="s">
        <v>3980</v>
      </c>
      <c r="N4044" t="s">
        <v>4205</v>
      </c>
      <c r="P4044">
        <v>19.48</v>
      </c>
      <c r="Q4044">
        <v>19</v>
      </c>
      <c r="R4044">
        <v>370.12</v>
      </c>
      <c r="S4044">
        <f>IFERROR(_xlfn.XLOOKUP(tbl_Facturas[[#This Row],[Key_Fact]],tbl_Manifiestos[Key_Manif],tbl_Manifiestos[Pagado a Broker],0),0)</f>
        <v>344.21160000000003</v>
      </c>
      <c r="T4044">
        <v>2921800.8699999931</v>
      </c>
    </row>
    <row r="4045" spans="1:20" x14ac:dyDescent="0.25">
      <c r="A4045" t="s">
        <v>5846</v>
      </c>
      <c r="B4045" t="str">
        <f>tbl_Facturas[[#This Row],[Factura]] &amp; "|" &amp; tbl_Facturas[[#This Row],[Proyecto OK]] &amp; "|" &amp; TEXT(tbl_Facturas[[#This Row],[Horas o Viaje]],"0.00") &amp; "|" &amp; TEXT(tbl_Facturas[[#This Row],[Costo unitario]],"0.00")</f>
        <v>2769|Sport Construction|19.36|19.00</v>
      </c>
      <c r="C4045">
        <v>2769</v>
      </c>
      <c r="D4045">
        <v>58</v>
      </c>
      <c r="E4045" t="s">
        <v>12</v>
      </c>
      <c r="G4045" t="s">
        <v>539</v>
      </c>
      <c r="H4045" t="s">
        <v>4206</v>
      </c>
      <c r="I4045" s="134" t="s">
        <v>5364</v>
      </c>
      <c r="J4045" t="s">
        <v>3979</v>
      </c>
      <c r="K4045" t="s">
        <v>3979</v>
      </c>
      <c r="M4045" t="s">
        <v>3980</v>
      </c>
      <c r="N4045" t="s">
        <v>4207</v>
      </c>
      <c r="P4045">
        <v>19.36</v>
      </c>
      <c r="Q4045">
        <v>19</v>
      </c>
      <c r="R4045">
        <v>367.84</v>
      </c>
      <c r="S4045">
        <f>IFERROR(_xlfn.XLOOKUP(tbl_Facturas[[#This Row],[Key_Fact]],tbl_Manifiestos[Key_Manif],tbl_Manifiestos[Pagado a Broker],0),0)</f>
        <v>342.09120000000001</v>
      </c>
      <c r="T4045">
        <v>2922168.709999993</v>
      </c>
    </row>
    <row r="4046" spans="1:20" x14ac:dyDescent="0.25">
      <c r="A4046" t="s">
        <v>5846</v>
      </c>
      <c r="B4046" t="str">
        <f>tbl_Facturas[[#This Row],[Factura]] &amp; "|" &amp; tbl_Facturas[[#This Row],[Proyecto OK]] &amp; "|" &amp; TEXT(tbl_Facturas[[#This Row],[Horas o Viaje]],"0.00") &amp; "|" &amp; TEXT(tbl_Facturas[[#This Row],[Costo unitario]],"0.00")</f>
        <v>2769|Sport Construction|19.44|19.00</v>
      </c>
      <c r="C4046">
        <v>2769</v>
      </c>
      <c r="D4046">
        <v>58</v>
      </c>
      <c r="E4046" t="s">
        <v>12</v>
      </c>
      <c r="G4046" t="s">
        <v>539</v>
      </c>
      <c r="H4046" t="s">
        <v>4208</v>
      </c>
      <c r="I4046" s="134" t="s">
        <v>5364</v>
      </c>
      <c r="J4046" t="s">
        <v>3979</v>
      </c>
      <c r="K4046" t="s">
        <v>3979</v>
      </c>
      <c r="M4046" t="s">
        <v>3980</v>
      </c>
      <c r="N4046" t="s">
        <v>4209</v>
      </c>
      <c r="P4046">
        <v>19.440000000000001</v>
      </c>
      <c r="Q4046">
        <v>19</v>
      </c>
      <c r="R4046">
        <v>369.36</v>
      </c>
      <c r="S4046">
        <f>IFERROR(_xlfn.XLOOKUP(tbl_Facturas[[#This Row],[Key_Fact]],tbl_Manifiestos[Key_Manif],tbl_Manifiestos[Pagado a Broker],0),0)</f>
        <v>343.50480000000005</v>
      </c>
      <c r="T4046">
        <v>2922538.0699999928</v>
      </c>
    </row>
    <row r="4047" spans="1:20" x14ac:dyDescent="0.25">
      <c r="A4047" t="s">
        <v>5846</v>
      </c>
      <c r="B4047" t="str">
        <f>tbl_Facturas[[#This Row],[Factura]] &amp; "|" &amp; tbl_Facturas[[#This Row],[Proyecto OK]] &amp; "|" &amp; TEXT(tbl_Facturas[[#This Row],[Horas o Viaje]],"0.00") &amp; "|" &amp; TEXT(tbl_Facturas[[#This Row],[Costo unitario]],"0.00")</f>
        <v>2769|Sport Construction|20.92|19.00</v>
      </c>
      <c r="C4047">
        <v>2769</v>
      </c>
      <c r="D4047">
        <v>58</v>
      </c>
      <c r="E4047" t="s">
        <v>12</v>
      </c>
      <c r="G4047" t="s">
        <v>539</v>
      </c>
      <c r="H4047" t="s">
        <v>4210</v>
      </c>
      <c r="I4047" s="134" t="s">
        <v>5364</v>
      </c>
      <c r="J4047" t="s">
        <v>3979</v>
      </c>
      <c r="K4047" t="s">
        <v>3979</v>
      </c>
      <c r="M4047" t="s">
        <v>3980</v>
      </c>
      <c r="N4047" t="s">
        <v>4211</v>
      </c>
      <c r="P4047">
        <v>20.92</v>
      </c>
      <c r="Q4047">
        <v>19</v>
      </c>
      <c r="R4047">
        <v>397.48</v>
      </c>
      <c r="S4047">
        <f>IFERROR(_xlfn.XLOOKUP(tbl_Facturas[[#This Row],[Key_Fact]],tbl_Manifiestos[Key_Manif],tbl_Manifiestos[Pagado a Broker],0),0)</f>
        <v>369.65640000000002</v>
      </c>
      <c r="T4047">
        <v>2922935.5499999928</v>
      </c>
    </row>
    <row r="4048" spans="1:20" x14ac:dyDescent="0.25">
      <c r="A4048" t="s">
        <v>5846</v>
      </c>
      <c r="B4048" t="str">
        <f>tbl_Facturas[[#This Row],[Factura]] &amp; "|" &amp; tbl_Facturas[[#This Row],[Proyecto OK]] &amp; "|" &amp; TEXT(tbl_Facturas[[#This Row],[Horas o Viaje]],"0.00") &amp; "|" &amp; TEXT(tbl_Facturas[[#This Row],[Costo unitario]],"0.00")</f>
        <v>2769|Sport Construction|20.28|19.00</v>
      </c>
      <c r="C4048">
        <v>2769</v>
      </c>
      <c r="D4048">
        <v>58</v>
      </c>
      <c r="E4048" t="s">
        <v>12</v>
      </c>
      <c r="G4048" t="s">
        <v>539</v>
      </c>
      <c r="H4048" t="s">
        <v>4212</v>
      </c>
      <c r="I4048" s="134" t="s">
        <v>5364</v>
      </c>
      <c r="J4048" t="s">
        <v>3979</v>
      </c>
      <c r="K4048" t="s">
        <v>3979</v>
      </c>
      <c r="M4048" t="s">
        <v>3980</v>
      </c>
      <c r="N4048" t="s">
        <v>4213</v>
      </c>
      <c r="P4048">
        <v>20.28</v>
      </c>
      <c r="Q4048">
        <v>19</v>
      </c>
      <c r="R4048">
        <v>385.32</v>
      </c>
      <c r="S4048">
        <f>IFERROR(_xlfn.XLOOKUP(tbl_Facturas[[#This Row],[Key_Fact]],tbl_Manifiestos[Key_Manif],tbl_Manifiestos[Pagado a Broker],0),0)</f>
        <v>358.34760000000006</v>
      </c>
      <c r="T4048">
        <v>2923320.8699999931</v>
      </c>
    </row>
    <row r="4049" spans="1:20" x14ac:dyDescent="0.25">
      <c r="A4049" t="s">
        <v>5846</v>
      </c>
      <c r="B4049" t="str">
        <f>tbl_Facturas[[#This Row],[Factura]] &amp; "|" &amp; tbl_Facturas[[#This Row],[Proyecto OK]] &amp; "|" &amp; TEXT(tbl_Facturas[[#This Row],[Horas o Viaje]],"0.00") &amp; "|" &amp; TEXT(tbl_Facturas[[#This Row],[Costo unitario]],"0.00")</f>
        <v>2769|Sport Construction|20.16|19.00</v>
      </c>
      <c r="C4049">
        <v>2769</v>
      </c>
      <c r="D4049">
        <v>58</v>
      </c>
      <c r="E4049" t="s">
        <v>12</v>
      </c>
      <c r="G4049" t="s">
        <v>539</v>
      </c>
      <c r="H4049" t="s">
        <v>4214</v>
      </c>
      <c r="I4049" s="134" t="s">
        <v>5364</v>
      </c>
      <c r="J4049" t="s">
        <v>3979</v>
      </c>
      <c r="K4049" t="s">
        <v>3979</v>
      </c>
      <c r="M4049" t="s">
        <v>3980</v>
      </c>
      <c r="N4049" t="s">
        <v>4215</v>
      </c>
      <c r="P4049">
        <v>20.16</v>
      </c>
      <c r="Q4049">
        <v>19</v>
      </c>
      <c r="R4049">
        <v>383.04</v>
      </c>
      <c r="S4049">
        <f>IFERROR(_xlfn.XLOOKUP(tbl_Facturas[[#This Row],[Key_Fact]],tbl_Manifiestos[Key_Manif],tbl_Manifiestos[Pagado a Broker],0),0)</f>
        <v>356.22720000000004</v>
      </c>
      <c r="T4049">
        <v>2923703.9099999932</v>
      </c>
    </row>
    <row r="4050" spans="1:20" x14ac:dyDescent="0.25">
      <c r="A4050" t="s">
        <v>5846</v>
      </c>
      <c r="B4050" t="str">
        <f>tbl_Facturas[[#This Row],[Factura]] &amp; "|" &amp; tbl_Facturas[[#This Row],[Proyecto OK]] &amp; "|" &amp; TEXT(tbl_Facturas[[#This Row],[Horas o Viaje]],"0.00") &amp; "|" &amp; TEXT(tbl_Facturas[[#This Row],[Costo unitario]],"0.00")</f>
        <v>2769|Sport Construction|20.34|19.00</v>
      </c>
      <c r="C4050">
        <v>2769</v>
      </c>
      <c r="D4050">
        <v>58</v>
      </c>
      <c r="E4050" t="s">
        <v>12</v>
      </c>
      <c r="G4050" t="s">
        <v>539</v>
      </c>
      <c r="H4050" t="s">
        <v>4216</v>
      </c>
      <c r="I4050" s="134" t="s">
        <v>5364</v>
      </c>
      <c r="J4050" t="s">
        <v>3979</v>
      </c>
      <c r="K4050" t="s">
        <v>3979</v>
      </c>
      <c r="M4050" t="s">
        <v>3980</v>
      </c>
      <c r="N4050" t="s">
        <v>4217</v>
      </c>
      <c r="P4050">
        <v>20.34</v>
      </c>
      <c r="Q4050">
        <v>19</v>
      </c>
      <c r="R4050">
        <v>386.46</v>
      </c>
      <c r="S4050">
        <f>IFERROR(_xlfn.XLOOKUP(tbl_Facturas[[#This Row],[Key_Fact]],tbl_Manifiestos[Key_Manif],tbl_Manifiestos[Pagado a Broker],0),0)</f>
        <v>359.40780000000001</v>
      </c>
      <c r="T4050">
        <v>2924090.3699999931</v>
      </c>
    </row>
    <row r="4051" spans="1:20" x14ac:dyDescent="0.25">
      <c r="A4051" t="s">
        <v>5846</v>
      </c>
      <c r="B4051" t="str">
        <f>tbl_Facturas[[#This Row],[Factura]] &amp; "|" &amp; tbl_Facturas[[#This Row],[Proyecto OK]] &amp; "|" &amp; TEXT(tbl_Facturas[[#This Row],[Horas o Viaje]],"0.00") &amp; "|" &amp; TEXT(tbl_Facturas[[#This Row],[Costo unitario]],"0.00")</f>
        <v>2769|Sport Construction|20.51|19.00</v>
      </c>
      <c r="C4051">
        <v>2769</v>
      </c>
      <c r="D4051">
        <v>58</v>
      </c>
      <c r="E4051" t="s">
        <v>12</v>
      </c>
      <c r="G4051" t="s">
        <v>539</v>
      </c>
      <c r="H4051" t="s">
        <v>4218</v>
      </c>
      <c r="I4051" s="134" t="s">
        <v>5364</v>
      </c>
      <c r="J4051" t="s">
        <v>3979</v>
      </c>
      <c r="K4051" t="s">
        <v>3979</v>
      </c>
      <c r="M4051" t="s">
        <v>3980</v>
      </c>
      <c r="N4051" t="s">
        <v>4219</v>
      </c>
      <c r="P4051">
        <v>20.51</v>
      </c>
      <c r="Q4051">
        <v>19</v>
      </c>
      <c r="R4051">
        <v>389.69</v>
      </c>
      <c r="S4051">
        <f>IFERROR(_xlfn.XLOOKUP(tbl_Facturas[[#This Row],[Key_Fact]],tbl_Manifiestos[Key_Manif],tbl_Manifiestos[Pagado a Broker],0),0)</f>
        <v>362.41170000000005</v>
      </c>
      <c r="T4051">
        <v>2924480.0599999931</v>
      </c>
    </row>
    <row r="4052" spans="1:20" x14ac:dyDescent="0.25">
      <c r="A4052" t="s">
        <v>5846</v>
      </c>
      <c r="B4052" t="str">
        <f>tbl_Facturas[[#This Row],[Factura]] &amp; "|" &amp; tbl_Facturas[[#This Row],[Proyecto OK]] &amp; "|" &amp; TEXT(tbl_Facturas[[#This Row],[Horas o Viaje]],"0.00") &amp; "|" &amp; TEXT(tbl_Facturas[[#This Row],[Costo unitario]],"0.00")</f>
        <v>2770|AR Term|10.50|118.00</v>
      </c>
      <c r="C4052">
        <v>2770</v>
      </c>
      <c r="D4052">
        <v>617</v>
      </c>
      <c r="E4052" t="s">
        <v>27</v>
      </c>
      <c r="G4052" t="s">
        <v>36</v>
      </c>
      <c r="H4052" t="s">
        <v>4220</v>
      </c>
      <c r="I4052" s="134" t="s">
        <v>5324</v>
      </c>
      <c r="J4052" t="s">
        <v>1039</v>
      </c>
      <c r="K4052" s="240" t="s">
        <v>1039</v>
      </c>
      <c r="P4052">
        <v>10.5</v>
      </c>
      <c r="Q4052">
        <v>118</v>
      </c>
      <c r="R4052">
        <v>1239</v>
      </c>
      <c r="S4052">
        <f>IFERROR(_xlfn.XLOOKUP(tbl_Facturas[[#This Row],[Key_Fact]],tbl_Manifiestos[Key_Manif],tbl_Manifiestos[Pagado a Broker],0),0)</f>
        <v>1152.27</v>
      </c>
      <c r="T4052">
        <v>2925719.0599999931</v>
      </c>
    </row>
    <row r="4053" spans="1:20" x14ac:dyDescent="0.25">
      <c r="A4053" t="s">
        <v>5846</v>
      </c>
      <c r="B4053" t="str">
        <f>tbl_Facturas[[#This Row],[Factura]] &amp; "|" &amp; tbl_Facturas[[#This Row],[Proyecto OK]] &amp; "|" &amp; TEXT(tbl_Facturas[[#This Row],[Horas o Viaje]],"0.00") &amp; "|" &amp; TEXT(tbl_Facturas[[#This Row],[Costo unitario]],"0.00")</f>
        <v>2770|AR Term|10.50|118.00</v>
      </c>
      <c r="C4053">
        <v>2770</v>
      </c>
      <c r="D4053">
        <v>617</v>
      </c>
      <c r="E4053" t="s">
        <v>27</v>
      </c>
      <c r="G4053" t="s">
        <v>36</v>
      </c>
      <c r="H4053" t="s">
        <v>4221</v>
      </c>
      <c r="I4053" s="134" t="s">
        <v>5324</v>
      </c>
      <c r="J4053" t="s">
        <v>1039</v>
      </c>
      <c r="K4053" s="240" t="s">
        <v>1039</v>
      </c>
      <c r="P4053">
        <v>10.5</v>
      </c>
      <c r="Q4053">
        <v>118</v>
      </c>
      <c r="R4053">
        <v>1239</v>
      </c>
      <c r="S4053">
        <f>IFERROR(_xlfn.XLOOKUP(tbl_Facturas[[#This Row],[Key_Fact]],tbl_Manifiestos[Key_Manif],tbl_Manifiestos[Pagado a Broker],0),0)</f>
        <v>1152.27</v>
      </c>
      <c r="T4053">
        <v>2926958.0599999931</v>
      </c>
    </row>
    <row r="4054" spans="1:20" x14ac:dyDescent="0.25">
      <c r="A4054" t="s">
        <v>5846</v>
      </c>
      <c r="B4054" t="str">
        <f>tbl_Facturas[[#This Row],[Factura]] &amp; "|" &amp; tbl_Facturas[[#This Row],[Proyecto OK]] &amp; "|" &amp; TEXT(tbl_Facturas[[#This Row],[Horas o Viaje]],"0.00") &amp; "|" &amp; TEXT(tbl_Facturas[[#This Row],[Costo unitario]],"0.00")</f>
        <v>2770|AR Term|9.50|118.00</v>
      </c>
      <c r="C4054">
        <v>2770</v>
      </c>
      <c r="D4054">
        <v>617</v>
      </c>
      <c r="E4054" t="s">
        <v>27</v>
      </c>
      <c r="G4054" t="s">
        <v>36</v>
      </c>
      <c r="H4054" t="s">
        <v>4222</v>
      </c>
      <c r="I4054" s="134" t="s">
        <v>5324</v>
      </c>
      <c r="J4054" t="s">
        <v>1039</v>
      </c>
      <c r="K4054" s="240" t="s">
        <v>1039</v>
      </c>
      <c r="P4054">
        <v>9.5</v>
      </c>
      <c r="Q4054">
        <v>118</v>
      </c>
      <c r="R4054">
        <v>1121</v>
      </c>
      <c r="S4054">
        <f>IFERROR(_xlfn.XLOOKUP(tbl_Facturas[[#This Row],[Key_Fact]],tbl_Manifiestos[Key_Manif],tbl_Manifiestos[Pagado a Broker],0),0)</f>
        <v>1042.53</v>
      </c>
      <c r="T4054">
        <v>2928079.0599999931</v>
      </c>
    </row>
    <row r="4055" spans="1:20" x14ac:dyDescent="0.25">
      <c r="A4055" t="s">
        <v>5846</v>
      </c>
      <c r="B4055" t="str">
        <f>tbl_Facturas[[#This Row],[Factura]] &amp; "|" &amp; tbl_Facturas[[#This Row],[Proyecto OK]] &amp; "|" &amp; TEXT(tbl_Facturas[[#This Row],[Horas o Viaje]],"0.00") &amp; "|" &amp; TEXT(tbl_Facturas[[#This Row],[Costo unitario]],"0.00")</f>
        <v>2772|RAC|9.50|105.00</v>
      </c>
      <c r="C4055">
        <v>2772</v>
      </c>
      <c r="D4055">
        <v>25</v>
      </c>
      <c r="E4055" t="s">
        <v>1339</v>
      </c>
      <c r="G4055" t="s">
        <v>1340</v>
      </c>
      <c r="H4055" t="s">
        <v>4223</v>
      </c>
      <c r="I4055" s="134" t="s">
        <v>5328</v>
      </c>
      <c r="J4055" t="s">
        <v>781</v>
      </c>
      <c r="K4055" t="s">
        <v>781</v>
      </c>
      <c r="P4055">
        <v>9.5</v>
      </c>
      <c r="Q4055">
        <v>105</v>
      </c>
      <c r="R4055">
        <v>997.5</v>
      </c>
      <c r="S4055">
        <f>IFERROR(_xlfn.XLOOKUP(tbl_Facturas[[#This Row],[Key_Fact]],tbl_Manifiestos[Key_Manif],tbl_Manifiestos[Pagado a Broker],0),0)</f>
        <v>897.75</v>
      </c>
      <c r="T4055">
        <v>2929076.5599999931</v>
      </c>
    </row>
    <row r="4056" spans="1:20" x14ac:dyDescent="0.25">
      <c r="A4056" t="s">
        <v>5846</v>
      </c>
      <c r="B4056" t="str">
        <f>tbl_Facturas[[#This Row],[Factura]] &amp; "|" &amp; tbl_Facturas[[#This Row],[Proyecto OK]] &amp; "|" &amp; TEXT(tbl_Facturas[[#This Row],[Horas o Viaje]],"0.00") &amp; "|" &amp; TEXT(tbl_Facturas[[#This Row],[Costo unitario]],"0.00")</f>
        <v>2772|RAC|7.75|105.00</v>
      </c>
      <c r="C4056">
        <v>2772</v>
      </c>
      <c r="D4056">
        <v>25</v>
      </c>
      <c r="E4056" t="s">
        <v>1339</v>
      </c>
      <c r="G4056" t="s">
        <v>1340</v>
      </c>
      <c r="H4056" t="s">
        <v>4224</v>
      </c>
      <c r="I4056" s="134" t="s">
        <v>5328</v>
      </c>
      <c r="J4056" t="s">
        <v>781</v>
      </c>
      <c r="K4056" t="s">
        <v>781</v>
      </c>
      <c r="P4056">
        <v>7.75</v>
      </c>
      <c r="Q4056">
        <v>105</v>
      </c>
      <c r="R4056">
        <v>813.75</v>
      </c>
      <c r="S4056">
        <f>IFERROR(_xlfn.XLOOKUP(tbl_Facturas[[#This Row],[Key_Fact]],tbl_Manifiestos[Key_Manif],tbl_Manifiestos[Pagado a Broker],0),0)</f>
        <v>732.375</v>
      </c>
      <c r="T4056">
        <v>2929890.3099999931</v>
      </c>
    </row>
    <row r="4057" spans="1:20" x14ac:dyDescent="0.25">
      <c r="A4057" t="s">
        <v>5846</v>
      </c>
      <c r="B4057" t="str">
        <f>tbl_Facturas[[#This Row],[Factura]] &amp; "|" &amp; tbl_Facturas[[#This Row],[Proyecto OK]] &amp; "|" &amp; TEXT(tbl_Facturas[[#This Row],[Horas o Viaje]],"0.00") &amp; "|" &amp; TEXT(tbl_Facturas[[#This Row],[Costo unitario]],"0.00")</f>
        <v>2772|RAC|7.00|105.00</v>
      </c>
      <c r="C4057">
        <v>2772</v>
      </c>
      <c r="D4057">
        <v>25</v>
      </c>
      <c r="E4057" t="s">
        <v>1339</v>
      </c>
      <c r="G4057" t="s">
        <v>1340</v>
      </c>
      <c r="H4057" t="s">
        <v>4225</v>
      </c>
      <c r="I4057" s="134" t="s">
        <v>5328</v>
      </c>
      <c r="J4057" t="s">
        <v>781</v>
      </c>
      <c r="K4057" t="s">
        <v>781</v>
      </c>
      <c r="P4057">
        <v>7</v>
      </c>
      <c r="Q4057">
        <v>105</v>
      </c>
      <c r="R4057">
        <v>735</v>
      </c>
      <c r="S4057">
        <f>IFERROR(_xlfn.XLOOKUP(tbl_Facturas[[#This Row],[Key_Fact]],tbl_Manifiestos[Key_Manif],tbl_Manifiestos[Pagado a Broker],0),0)</f>
        <v>661.5</v>
      </c>
      <c r="T4057">
        <v>2930625.3099999931</v>
      </c>
    </row>
    <row r="4058" spans="1:20" x14ac:dyDescent="0.25">
      <c r="A4058" t="s">
        <v>5846</v>
      </c>
      <c r="B4058" t="str">
        <f>tbl_Facturas[[#This Row],[Factura]] &amp; "|" &amp; tbl_Facturas[[#This Row],[Proyecto OK]] &amp; "|" &amp; TEXT(tbl_Facturas[[#This Row],[Horas o Viaje]],"0.00") &amp; "|" &amp; TEXT(tbl_Facturas[[#This Row],[Costo unitario]],"0.00")</f>
        <v>2772|RAC|9.25|105.00</v>
      </c>
      <c r="C4058">
        <v>2772</v>
      </c>
      <c r="D4058">
        <v>25</v>
      </c>
      <c r="E4058" t="s">
        <v>1339</v>
      </c>
      <c r="G4058" t="s">
        <v>1340</v>
      </c>
      <c r="H4058" t="s">
        <v>4226</v>
      </c>
      <c r="I4058" s="134" t="s">
        <v>5328</v>
      </c>
      <c r="J4058" t="s">
        <v>781</v>
      </c>
      <c r="K4058" t="s">
        <v>781</v>
      </c>
      <c r="P4058">
        <v>9.25</v>
      </c>
      <c r="Q4058">
        <v>105</v>
      </c>
      <c r="R4058">
        <v>971.25</v>
      </c>
      <c r="S4058">
        <f>IFERROR(_xlfn.XLOOKUP(tbl_Facturas[[#This Row],[Key_Fact]],tbl_Manifiestos[Key_Manif],tbl_Manifiestos[Pagado a Broker],0),0)</f>
        <v>874.125</v>
      </c>
      <c r="T4058">
        <v>2931596.5599999931</v>
      </c>
    </row>
    <row r="4059" spans="1:20" x14ac:dyDescent="0.25">
      <c r="A4059" t="s">
        <v>5846</v>
      </c>
      <c r="B4059" t="str">
        <f>tbl_Facturas[[#This Row],[Factura]] &amp; "|" &amp; tbl_Facturas[[#This Row],[Proyecto OK]] &amp; "|" &amp; TEXT(tbl_Facturas[[#This Row],[Horas o Viaje]],"0.00") &amp; "|" &amp; TEXT(tbl_Facturas[[#This Row],[Costo unitario]],"0.00")</f>
        <v>2772|RAC|9.50|105.00</v>
      </c>
      <c r="C4059">
        <v>2772</v>
      </c>
      <c r="D4059">
        <v>25</v>
      </c>
      <c r="E4059" t="s">
        <v>1339</v>
      </c>
      <c r="G4059" t="s">
        <v>1340</v>
      </c>
      <c r="H4059" t="s">
        <v>4227</v>
      </c>
      <c r="I4059" s="134" t="s">
        <v>5328</v>
      </c>
      <c r="J4059" t="s">
        <v>781</v>
      </c>
      <c r="K4059" t="s">
        <v>781</v>
      </c>
      <c r="P4059">
        <v>9.5</v>
      </c>
      <c r="Q4059">
        <v>105</v>
      </c>
      <c r="R4059">
        <v>997.5</v>
      </c>
      <c r="S4059">
        <f>IFERROR(_xlfn.XLOOKUP(tbl_Facturas[[#This Row],[Key_Fact]],tbl_Manifiestos[Key_Manif],tbl_Manifiestos[Pagado a Broker],0),0)</f>
        <v>897.75</v>
      </c>
      <c r="T4059">
        <v>2932594.0599999931</v>
      </c>
    </row>
    <row r="4060" spans="1:20" x14ac:dyDescent="0.25">
      <c r="A4060" t="s">
        <v>5848</v>
      </c>
      <c r="B4060" t="str">
        <f>tbl_Facturas[[#This Row],[Factura]] &amp; "|" &amp; tbl_Facturas[[#This Row],[Proyecto OK]] &amp; "|" &amp; TEXT(tbl_Facturas[[#This Row],[Horas o Viaje]],"0.00") &amp; "|" &amp; TEXT(tbl_Facturas[[#This Row],[Costo unitario]],"0.00")</f>
        <v>2773|Lead Service Replacement|9.00|120.00</v>
      </c>
      <c r="C4060">
        <v>2773</v>
      </c>
      <c r="D4060">
        <v>19</v>
      </c>
      <c r="E4060" t="s">
        <v>12</v>
      </c>
      <c r="G4060" t="s">
        <v>24</v>
      </c>
      <c r="H4060" t="s">
        <v>4228</v>
      </c>
      <c r="I4060" s="134" t="s">
        <v>5322</v>
      </c>
      <c r="J4060" t="s">
        <v>3634</v>
      </c>
      <c r="K4060" t="s">
        <v>5881</v>
      </c>
      <c r="L4060" t="s">
        <v>5886</v>
      </c>
      <c r="P4060">
        <v>9</v>
      </c>
      <c r="Q4060">
        <v>120</v>
      </c>
      <c r="R4060">
        <v>1080</v>
      </c>
      <c r="S4060">
        <f>IFERROR(_xlfn.XLOOKUP(tbl_Facturas[[#This Row],[Key_Fact]],tbl_Manifiestos[Key_Manif],tbl_Manifiestos[Pagado a Broker],0),0)</f>
        <v>1004.4000000000001</v>
      </c>
      <c r="T4060">
        <v>2934724.0599999931</v>
      </c>
    </row>
    <row r="4061" spans="1:20" x14ac:dyDescent="0.25">
      <c r="A4061" t="s">
        <v>5848</v>
      </c>
      <c r="B4061" t="str">
        <f>tbl_Facturas[[#This Row],[Factura]] &amp; "|" &amp; tbl_Facturas[[#This Row],[Proyecto OK]] &amp; "|" &amp; TEXT(tbl_Facturas[[#This Row],[Horas o Viaje]],"0.00") &amp; "|" &amp; TEXT(tbl_Facturas[[#This Row],[Costo unitario]],"0.00")</f>
        <v>2773|Lead Service Replacement|10.50|120.00</v>
      </c>
      <c r="C4061">
        <v>2773</v>
      </c>
      <c r="D4061">
        <v>19</v>
      </c>
      <c r="E4061" t="s">
        <v>12</v>
      </c>
      <c r="G4061" t="s">
        <v>24</v>
      </c>
      <c r="H4061" t="s">
        <v>4229</v>
      </c>
      <c r="I4061" s="134" t="s">
        <v>5322</v>
      </c>
      <c r="J4061" t="s">
        <v>3634</v>
      </c>
      <c r="K4061" t="s">
        <v>5881</v>
      </c>
      <c r="L4061" t="s">
        <v>5886</v>
      </c>
      <c r="P4061">
        <v>10.5</v>
      </c>
      <c r="Q4061">
        <v>120</v>
      </c>
      <c r="R4061">
        <v>1260</v>
      </c>
      <c r="S4061">
        <f>IFERROR(_xlfn.XLOOKUP(tbl_Facturas[[#This Row],[Key_Fact]],tbl_Manifiestos[Key_Manif],tbl_Manifiestos[Pagado a Broker],0),0)</f>
        <v>1171.8</v>
      </c>
      <c r="T4061">
        <v>2935984.0599999931</v>
      </c>
    </row>
    <row r="4062" spans="1:20" x14ac:dyDescent="0.25">
      <c r="A4062" t="s">
        <v>5848</v>
      </c>
      <c r="B4062" t="str">
        <f>tbl_Facturas[[#This Row],[Factura]] &amp; "|" &amp; tbl_Facturas[[#This Row],[Proyecto OK]] &amp; "|" &amp; TEXT(tbl_Facturas[[#This Row],[Horas o Viaje]],"0.00") &amp; "|" &amp; TEXT(tbl_Facturas[[#This Row],[Costo unitario]],"0.00")</f>
        <v>2773|Lead Service Replacement|9.00|120.00</v>
      </c>
      <c r="C4062">
        <v>2773</v>
      </c>
      <c r="D4062">
        <v>19</v>
      </c>
      <c r="E4062" t="s">
        <v>12</v>
      </c>
      <c r="G4062" t="s">
        <v>24</v>
      </c>
      <c r="H4062" t="s">
        <v>4230</v>
      </c>
      <c r="I4062" s="134" t="s">
        <v>5322</v>
      </c>
      <c r="J4062" t="s">
        <v>3634</v>
      </c>
      <c r="K4062" t="s">
        <v>5881</v>
      </c>
      <c r="L4062" t="s">
        <v>5886</v>
      </c>
      <c r="P4062">
        <v>9</v>
      </c>
      <c r="Q4062">
        <v>120</v>
      </c>
      <c r="R4062">
        <v>1080</v>
      </c>
      <c r="S4062">
        <f>IFERROR(_xlfn.XLOOKUP(tbl_Facturas[[#This Row],[Key_Fact]],tbl_Manifiestos[Key_Manif],tbl_Manifiestos[Pagado a Broker],0),0)</f>
        <v>1004.4000000000001</v>
      </c>
      <c r="T4062">
        <v>2937064.0599999931</v>
      </c>
    </row>
    <row r="4063" spans="1:20" x14ac:dyDescent="0.25">
      <c r="A4063" t="s">
        <v>5848</v>
      </c>
      <c r="B4063" t="str">
        <f>tbl_Facturas[[#This Row],[Factura]] &amp; "|" &amp; tbl_Facturas[[#This Row],[Proyecto OK]] &amp; "|" &amp; TEXT(tbl_Facturas[[#This Row],[Horas o Viaje]],"0.00") &amp; "|" &amp; TEXT(tbl_Facturas[[#This Row],[Costo unitario]],"0.00")</f>
        <v>2773|Lead Service Replacement|8.50|120.00</v>
      </c>
      <c r="C4063">
        <v>2773</v>
      </c>
      <c r="D4063">
        <v>19</v>
      </c>
      <c r="E4063" t="s">
        <v>12</v>
      </c>
      <c r="G4063" t="s">
        <v>24</v>
      </c>
      <c r="H4063" t="s">
        <v>4231</v>
      </c>
      <c r="I4063" s="134" t="s">
        <v>5322</v>
      </c>
      <c r="J4063" t="s">
        <v>3634</v>
      </c>
      <c r="K4063" t="s">
        <v>5881</v>
      </c>
      <c r="L4063" t="s">
        <v>5886</v>
      </c>
      <c r="P4063">
        <v>8.5</v>
      </c>
      <c r="Q4063">
        <v>120</v>
      </c>
      <c r="R4063">
        <v>1020</v>
      </c>
      <c r="S4063">
        <f>IFERROR(_xlfn.XLOOKUP(tbl_Facturas[[#This Row],[Key_Fact]],tbl_Manifiestos[Key_Manif],tbl_Manifiestos[Pagado a Broker],0),0)</f>
        <v>948.6</v>
      </c>
      <c r="T4063">
        <v>2938084.0599999931</v>
      </c>
    </row>
    <row r="4064" spans="1:20" x14ac:dyDescent="0.25">
      <c r="A4064" t="s">
        <v>5848</v>
      </c>
      <c r="B4064" t="str">
        <f>tbl_Facturas[[#This Row],[Factura]] &amp; "|" &amp; tbl_Facturas[[#This Row],[Proyecto OK]] &amp; "|" &amp; TEXT(tbl_Facturas[[#This Row],[Horas o Viaje]],"0.00") &amp; "|" &amp; TEXT(tbl_Facturas[[#This Row],[Costo unitario]],"0.00")</f>
        <v>2773|Lead Service Replacement|8.00|120.00</v>
      </c>
      <c r="C4064">
        <v>2773</v>
      </c>
      <c r="D4064">
        <v>19</v>
      </c>
      <c r="E4064" t="s">
        <v>12</v>
      </c>
      <c r="G4064" t="s">
        <v>24</v>
      </c>
      <c r="H4064" t="s">
        <v>4232</v>
      </c>
      <c r="I4064" s="134" t="s">
        <v>5322</v>
      </c>
      <c r="J4064" t="s">
        <v>3634</v>
      </c>
      <c r="K4064" t="s">
        <v>5881</v>
      </c>
      <c r="L4064" t="s">
        <v>5886</v>
      </c>
      <c r="P4064">
        <v>8</v>
      </c>
      <c r="Q4064">
        <v>120</v>
      </c>
      <c r="R4064">
        <v>960</v>
      </c>
      <c r="S4064">
        <f>IFERROR(_xlfn.XLOOKUP(tbl_Facturas[[#This Row],[Key_Fact]],tbl_Manifiestos[Key_Manif],tbl_Manifiestos[Pagado a Broker],0),0)</f>
        <v>0</v>
      </c>
      <c r="T4064">
        <v>2939044.0599999931</v>
      </c>
    </row>
    <row r="4065" spans="1:20" x14ac:dyDescent="0.25">
      <c r="A4065" t="s">
        <v>5848</v>
      </c>
      <c r="B4065" t="str">
        <f>tbl_Facturas[[#This Row],[Factura]] &amp; "|" &amp; tbl_Facturas[[#This Row],[Proyecto OK]] &amp; "|" &amp; TEXT(tbl_Facturas[[#This Row],[Horas o Viaje]],"0.00") &amp; "|" &amp; TEXT(tbl_Facturas[[#This Row],[Costo unitario]],"0.00")</f>
        <v>2774|Berry Project|9.00|130.00</v>
      </c>
      <c r="C4065">
        <v>2774</v>
      </c>
      <c r="D4065">
        <v>11</v>
      </c>
      <c r="E4065" t="s">
        <v>12</v>
      </c>
      <c r="G4065" t="s">
        <v>13</v>
      </c>
      <c r="H4065" t="s">
        <v>4233</v>
      </c>
      <c r="I4065" s="134" t="s">
        <v>5322</v>
      </c>
      <c r="J4065" t="s">
        <v>1219</v>
      </c>
      <c r="K4065" t="s">
        <v>5883</v>
      </c>
      <c r="L4065">
        <v>2513</v>
      </c>
      <c r="P4065">
        <v>9</v>
      </c>
      <c r="Q4065">
        <v>130</v>
      </c>
      <c r="R4065">
        <v>1170</v>
      </c>
      <c r="S4065">
        <f>IFERROR(_xlfn.XLOOKUP(tbl_Facturas[[#This Row],[Key_Fact]],tbl_Manifiestos[Key_Manif],tbl_Manifiestos[Pagado a Broker],0),0)</f>
        <v>1088.1000000000001</v>
      </c>
      <c r="T4065">
        <v>2940214.0599999931</v>
      </c>
    </row>
    <row r="4066" spans="1:20" x14ac:dyDescent="0.25">
      <c r="A4066" t="s">
        <v>5848</v>
      </c>
      <c r="B4066" t="str">
        <f>tbl_Facturas[[#This Row],[Factura]] &amp; "|" &amp; tbl_Facturas[[#This Row],[Proyecto OK]] &amp; "|" &amp; TEXT(tbl_Facturas[[#This Row],[Horas o Viaje]],"0.00") &amp; "|" &amp; TEXT(tbl_Facturas[[#This Row],[Costo unitario]],"0.00")</f>
        <v>2774|Berry Project|6.50|130.00</v>
      </c>
      <c r="C4066">
        <v>2774</v>
      </c>
      <c r="D4066">
        <v>103</v>
      </c>
      <c r="E4066" t="s">
        <v>27</v>
      </c>
      <c r="G4066" t="s">
        <v>284</v>
      </c>
      <c r="H4066" t="s">
        <v>4234</v>
      </c>
      <c r="I4066" s="134" t="s">
        <v>5322</v>
      </c>
      <c r="J4066" t="s">
        <v>1219</v>
      </c>
      <c r="K4066" t="s">
        <v>5883</v>
      </c>
      <c r="L4066">
        <v>2513</v>
      </c>
      <c r="P4066">
        <v>6.5</v>
      </c>
      <c r="Q4066">
        <v>130</v>
      </c>
      <c r="R4066">
        <v>845</v>
      </c>
      <c r="S4066">
        <f>IFERROR(_xlfn.XLOOKUP(tbl_Facturas[[#This Row],[Key_Fact]],tbl_Manifiestos[Key_Manif],tbl_Manifiestos[Pagado a Broker],0),0)</f>
        <v>785.85</v>
      </c>
      <c r="T4066">
        <v>2941059.0599999931</v>
      </c>
    </row>
    <row r="4067" spans="1:20" x14ac:dyDescent="0.25">
      <c r="A4067" t="s">
        <v>5848</v>
      </c>
      <c r="B4067" t="str">
        <f>tbl_Facturas[[#This Row],[Factura]] &amp; "|" &amp; tbl_Facturas[[#This Row],[Proyecto OK]] &amp; "|" &amp; TEXT(tbl_Facturas[[#This Row],[Horas o Viaje]],"0.00") &amp; "|" &amp; TEXT(tbl_Facturas[[#This Row],[Costo unitario]],"0.00")</f>
        <v>2774|Berry Project|9.00|130.00</v>
      </c>
      <c r="C4067">
        <v>2774</v>
      </c>
      <c r="D4067">
        <v>103</v>
      </c>
      <c r="E4067" t="s">
        <v>27</v>
      </c>
      <c r="G4067" t="s">
        <v>284</v>
      </c>
      <c r="H4067" t="s">
        <v>4235</v>
      </c>
      <c r="I4067" s="134" t="s">
        <v>5322</v>
      </c>
      <c r="J4067" t="s">
        <v>1219</v>
      </c>
      <c r="K4067" t="s">
        <v>5883</v>
      </c>
      <c r="L4067">
        <v>2513</v>
      </c>
      <c r="P4067">
        <v>9</v>
      </c>
      <c r="Q4067">
        <v>130</v>
      </c>
      <c r="R4067">
        <v>1170</v>
      </c>
      <c r="S4067">
        <f>IFERROR(_xlfn.XLOOKUP(tbl_Facturas[[#This Row],[Key_Fact]],tbl_Manifiestos[Key_Manif],tbl_Manifiestos[Pagado a Broker],0),0)</f>
        <v>1088.1000000000001</v>
      </c>
      <c r="T4067">
        <v>2942229.0599999931</v>
      </c>
    </row>
    <row r="4068" spans="1:20" x14ac:dyDescent="0.25">
      <c r="A4068" t="s">
        <v>5848</v>
      </c>
      <c r="B4068" t="str">
        <f>tbl_Facturas[[#This Row],[Factura]] &amp; "|" &amp; tbl_Facturas[[#This Row],[Proyecto OK]] &amp; "|" &amp; TEXT(tbl_Facturas[[#This Row],[Horas o Viaje]],"0.00") &amp; "|" &amp; TEXT(tbl_Facturas[[#This Row],[Costo unitario]],"0.00")</f>
        <v>2774|Berry Project|10.50|130.00</v>
      </c>
      <c r="C4068">
        <v>2774</v>
      </c>
      <c r="D4068">
        <v>103</v>
      </c>
      <c r="E4068" t="s">
        <v>27</v>
      </c>
      <c r="G4068" t="s">
        <v>284</v>
      </c>
      <c r="H4068" t="s">
        <v>4236</v>
      </c>
      <c r="I4068" s="134" t="s">
        <v>5322</v>
      </c>
      <c r="J4068" t="s">
        <v>1219</v>
      </c>
      <c r="K4068" t="s">
        <v>5883</v>
      </c>
      <c r="L4068">
        <v>2513</v>
      </c>
      <c r="P4068">
        <v>10.5</v>
      </c>
      <c r="Q4068">
        <v>130</v>
      </c>
      <c r="R4068">
        <v>1365</v>
      </c>
      <c r="S4068">
        <f>IFERROR(_xlfn.XLOOKUP(tbl_Facturas[[#This Row],[Key_Fact]],tbl_Manifiestos[Key_Manif],tbl_Manifiestos[Pagado a Broker],0),0)</f>
        <v>1269.45</v>
      </c>
      <c r="T4068">
        <v>2943594.0599999931</v>
      </c>
    </row>
    <row r="4069" spans="1:20" x14ac:dyDescent="0.25">
      <c r="A4069" t="s">
        <v>5848</v>
      </c>
      <c r="B4069" t="str">
        <f>tbl_Facturas[[#This Row],[Factura]] &amp; "|" &amp; tbl_Facturas[[#This Row],[Proyecto OK]] &amp; "|" &amp; TEXT(tbl_Facturas[[#This Row],[Horas o Viaje]],"0.00") &amp; "|" &amp; TEXT(tbl_Facturas[[#This Row],[Costo unitario]],"0.00")</f>
        <v>2774|Berry Project|11.00|130.00</v>
      </c>
      <c r="C4069">
        <v>2774</v>
      </c>
      <c r="D4069">
        <v>108</v>
      </c>
      <c r="E4069" t="s">
        <v>5916</v>
      </c>
      <c r="G4069" t="s">
        <v>99</v>
      </c>
      <c r="H4069" t="s">
        <v>4237</v>
      </c>
      <c r="I4069" s="134" t="s">
        <v>5322</v>
      </c>
      <c r="J4069" t="s">
        <v>1219</v>
      </c>
      <c r="K4069" t="s">
        <v>5883</v>
      </c>
      <c r="L4069">
        <v>2513</v>
      </c>
      <c r="P4069">
        <v>11</v>
      </c>
      <c r="Q4069">
        <v>130</v>
      </c>
      <c r="R4069">
        <v>1430</v>
      </c>
      <c r="S4069">
        <f>IFERROR(_xlfn.XLOOKUP(tbl_Facturas[[#This Row],[Key_Fact]],tbl_Manifiestos[Key_Manif],tbl_Manifiestos[Pagado a Broker],0),0)</f>
        <v>1329.9</v>
      </c>
      <c r="T4069">
        <v>2945024.0599999931</v>
      </c>
    </row>
    <row r="4070" spans="1:20" x14ac:dyDescent="0.25">
      <c r="A4070" t="s">
        <v>5848</v>
      </c>
      <c r="B4070" t="str">
        <f>tbl_Facturas[[#This Row],[Factura]] &amp; "|" &amp; tbl_Facturas[[#This Row],[Proyecto OK]] &amp; "|" &amp; TEXT(tbl_Facturas[[#This Row],[Horas o Viaje]],"0.00") &amp; "|" &amp; TEXT(tbl_Facturas[[#This Row],[Costo unitario]],"0.00")</f>
        <v>2774|Berry Project|11.00|130.00</v>
      </c>
      <c r="C4070">
        <v>2774</v>
      </c>
      <c r="D4070">
        <v>103</v>
      </c>
      <c r="E4070" t="s">
        <v>27</v>
      </c>
      <c r="G4070" t="s">
        <v>284</v>
      </c>
      <c r="H4070" t="s">
        <v>4238</v>
      </c>
      <c r="I4070" s="134" t="s">
        <v>5322</v>
      </c>
      <c r="J4070" t="s">
        <v>1219</v>
      </c>
      <c r="K4070" t="s">
        <v>5883</v>
      </c>
      <c r="L4070">
        <v>2513</v>
      </c>
      <c r="P4070">
        <v>11</v>
      </c>
      <c r="Q4070">
        <v>130</v>
      </c>
      <c r="R4070">
        <v>1430</v>
      </c>
      <c r="S4070">
        <f>IFERROR(_xlfn.XLOOKUP(tbl_Facturas[[#This Row],[Key_Fact]],tbl_Manifiestos[Key_Manif],tbl_Manifiestos[Pagado a Broker],0),0)</f>
        <v>1329.9</v>
      </c>
      <c r="T4070">
        <v>2946454.0599999931</v>
      </c>
    </row>
    <row r="4071" spans="1:20" x14ac:dyDescent="0.25">
      <c r="A4071" t="s">
        <v>5848</v>
      </c>
      <c r="B4071" t="str">
        <f>tbl_Facturas[[#This Row],[Factura]] &amp; "|" &amp; tbl_Facturas[[#This Row],[Proyecto OK]] &amp; "|" &amp; TEXT(tbl_Facturas[[#This Row],[Horas o Viaje]],"0.00") &amp; "|" &amp; TEXT(tbl_Facturas[[#This Row],[Costo unitario]],"0.00")</f>
        <v>2774|Berry Project|1.00|43.80</v>
      </c>
      <c r="C4071">
        <v>2774</v>
      </c>
      <c r="D4071">
        <v>11</v>
      </c>
      <c r="E4071" t="s">
        <v>12</v>
      </c>
      <c r="G4071" t="s">
        <v>13</v>
      </c>
      <c r="I4071" s="134" t="s">
        <v>5322</v>
      </c>
      <c r="J4071" t="s">
        <v>5861</v>
      </c>
      <c r="K4071" t="s">
        <v>5883</v>
      </c>
      <c r="L4071">
        <v>2513</v>
      </c>
      <c r="P4071">
        <v>1</v>
      </c>
      <c r="Q4071">
        <v>43.8</v>
      </c>
      <c r="R4071">
        <v>43.8</v>
      </c>
      <c r="S4071">
        <f>IFERROR(_xlfn.XLOOKUP(tbl_Facturas[[#This Row],[Key_Fact]],tbl_Manifiestos[Key_Manif],tbl_Manifiestos[Pagado a Broker],0),0)</f>
        <v>43.8</v>
      </c>
      <c r="T4071">
        <v>2946497.859999992</v>
      </c>
    </row>
    <row r="4072" spans="1:20" x14ac:dyDescent="0.25">
      <c r="A4072" t="s">
        <v>5848</v>
      </c>
      <c r="B4072" t="str">
        <f>tbl_Facturas[[#This Row],[Factura]] &amp; "|" &amp; tbl_Facturas[[#This Row],[Proyecto OK]] &amp; "|" &amp; TEXT(tbl_Facturas[[#This Row],[Horas o Viaje]],"0.00") &amp; "|" &amp; TEXT(tbl_Facturas[[#This Row],[Costo unitario]],"0.00")</f>
        <v>2774|Berry Project|1.00|64.20</v>
      </c>
      <c r="C4072">
        <v>2774</v>
      </c>
      <c r="D4072">
        <v>108</v>
      </c>
      <c r="E4072" t="s">
        <v>5916</v>
      </c>
      <c r="G4072" t="s">
        <v>99</v>
      </c>
      <c r="I4072" s="134" t="s">
        <v>5322</v>
      </c>
      <c r="J4072" t="s">
        <v>5861</v>
      </c>
      <c r="K4072" t="s">
        <v>5883</v>
      </c>
      <c r="L4072">
        <v>2513</v>
      </c>
      <c r="P4072">
        <v>1</v>
      </c>
      <c r="Q4072">
        <v>64.2</v>
      </c>
      <c r="R4072">
        <v>64.2</v>
      </c>
      <c r="S4072">
        <f>IFERROR(_xlfn.XLOOKUP(tbl_Facturas[[#This Row],[Key_Fact]],tbl_Manifiestos[Key_Manif],tbl_Manifiestos[Pagado a Broker],0),0)</f>
        <v>0</v>
      </c>
      <c r="T4072">
        <v>2946562.0599999931</v>
      </c>
    </row>
    <row r="4073" spans="1:20" x14ac:dyDescent="0.25">
      <c r="A4073" t="s">
        <v>5848</v>
      </c>
      <c r="B4073" t="str">
        <f>tbl_Facturas[[#This Row],[Factura]] &amp; "|" &amp; tbl_Facturas[[#This Row],[Proyecto OK]] &amp; "|" &amp; TEXT(tbl_Facturas[[#This Row],[Horas o Viaje]],"0.00") &amp; "|" &amp; TEXT(tbl_Facturas[[#This Row],[Costo unitario]],"0.00")</f>
        <v>2774|Berry Project|1.00|114.10</v>
      </c>
      <c r="C4073">
        <v>2774</v>
      </c>
      <c r="D4073">
        <v>103</v>
      </c>
      <c r="E4073" t="s">
        <v>27</v>
      </c>
      <c r="G4073" t="s">
        <v>284</v>
      </c>
      <c r="I4073" s="134" t="s">
        <v>5322</v>
      </c>
      <c r="J4073" t="s">
        <v>5861</v>
      </c>
      <c r="K4073" t="s">
        <v>5883</v>
      </c>
      <c r="L4073">
        <v>2513</v>
      </c>
      <c r="P4073">
        <v>1</v>
      </c>
      <c r="Q4073">
        <v>114.1</v>
      </c>
      <c r="R4073">
        <v>114.1</v>
      </c>
      <c r="S4073">
        <f>IFERROR(_xlfn.XLOOKUP(tbl_Facturas[[#This Row],[Key_Fact]],tbl_Manifiestos[Key_Manif],tbl_Manifiestos[Pagado a Broker],0),0)</f>
        <v>114.1</v>
      </c>
      <c r="T4073">
        <v>2946676.1599999932</v>
      </c>
    </row>
    <row r="4074" spans="1:20" x14ac:dyDescent="0.25">
      <c r="A4074" t="s">
        <v>5848</v>
      </c>
      <c r="B4074" t="str">
        <f>tbl_Facturas[[#This Row],[Factura]] &amp; "|" &amp; tbl_Facturas[[#This Row],[Proyecto OK]] &amp; "|" &amp; TEXT(tbl_Facturas[[#This Row],[Horas o Viaje]],"0.00") &amp; "|" &amp; TEXT(tbl_Facturas[[#This Row],[Costo unitario]],"0.00")</f>
        <v>2775|UIC|9.50|120.00</v>
      </c>
      <c r="C4074">
        <v>2775</v>
      </c>
      <c r="D4074">
        <v>54</v>
      </c>
      <c r="E4074" t="s">
        <v>19</v>
      </c>
      <c r="G4074" t="s">
        <v>479</v>
      </c>
      <c r="H4074" t="s">
        <v>4239</v>
      </c>
      <c r="I4074" s="134" t="s">
        <v>5322</v>
      </c>
      <c r="J4074" t="s">
        <v>4240</v>
      </c>
      <c r="K4074" t="s">
        <v>5891</v>
      </c>
      <c r="L4074">
        <v>2522</v>
      </c>
      <c r="P4074">
        <v>9.5</v>
      </c>
      <c r="Q4074">
        <v>120</v>
      </c>
      <c r="R4074">
        <v>1140</v>
      </c>
      <c r="S4074">
        <f>IFERROR(_xlfn.XLOOKUP(tbl_Facturas[[#This Row],[Key_Fact]],tbl_Manifiestos[Key_Manif],tbl_Manifiestos[Pagado a Broker],0),0)</f>
        <v>0</v>
      </c>
      <c r="T4074">
        <v>2947816.1599999932</v>
      </c>
    </row>
    <row r="4075" spans="1:20" x14ac:dyDescent="0.25">
      <c r="A4075" t="s">
        <v>5848</v>
      </c>
      <c r="B4075" t="str">
        <f>tbl_Facturas[[#This Row],[Factura]] &amp; "|" &amp; tbl_Facturas[[#This Row],[Proyecto OK]] &amp; "|" &amp; TEXT(tbl_Facturas[[#This Row],[Horas o Viaje]],"0.00") &amp; "|" &amp; TEXT(tbl_Facturas[[#This Row],[Costo unitario]],"0.00")</f>
        <v>2776|Canal #2 |7.00|199.50</v>
      </c>
      <c r="C4075">
        <v>2776</v>
      </c>
      <c r="D4075">
        <v>67</v>
      </c>
      <c r="F4075" t="s">
        <v>27</v>
      </c>
      <c r="G4075" t="s">
        <v>28</v>
      </c>
      <c r="H4075" t="s">
        <v>4241</v>
      </c>
      <c r="I4075" s="134" t="s">
        <v>5401</v>
      </c>
      <c r="J4075" t="s">
        <v>577</v>
      </c>
      <c r="K4075" t="s">
        <v>5892</v>
      </c>
      <c r="L4075">
        <v>6227</v>
      </c>
      <c r="M4075" t="s">
        <v>40</v>
      </c>
      <c r="P4075">
        <v>7</v>
      </c>
      <c r="Q4075">
        <v>199.5</v>
      </c>
      <c r="R4075">
        <v>1396.5</v>
      </c>
      <c r="S4075">
        <f>IFERROR(_xlfn.XLOOKUP(tbl_Facturas[[#This Row],[Key_Fact]],tbl_Manifiestos[Key_Manif],tbl_Manifiestos[Pagado a Broker],0),0)</f>
        <v>1298.7450000000001</v>
      </c>
      <c r="T4075">
        <v>2949212.6599999932</v>
      </c>
    </row>
    <row r="4076" spans="1:20" x14ac:dyDescent="0.25">
      <c r="A4076" t="s">
        <v>5848</v>
      </c>
      <c r="B4076" t="str">
        <f>tbl_Facturas[[#This Row],[Factura]] &amp; "|" &amp; tbl_Facturas[[#This Row],[Proyecto OK]] &amp; "|" &amp; TEXT(tbl_Facturas[[#This Row],[Horas o Viaje]],"0.00") &amp; "|" &amp; TEXT(tbl_Facturas[[#This Row],[Costo unitario]],"0.00")</f>
        <v>2776|Canal #2 |142.23|17.20</v>
      </c>
      <c r="C4076">
        <v>2776</v>
      </c>
      <c r="D4076">
        <v>67</v>
      </c>
      <c r="F4076" t="s">
        <v>27</v>
      </c>
      <c r="G4076" t="s">
        <v>28</v>
      </c>
      <c r="H4076" t="s">
        <v>4241</v>
      </c>
      <c r="I4076" s="134" t="s">
        <v>5401</v>
      </c>
      <c r="J4076" t="s">
        <v>577</v>
      </c>
      <c r="K4076" t="s">
        <v>5892</v>
      </c>
      <c r="L4076">
        <v>6227</v>
      </c>
      <c r="M4076" t="s">
        <v>40</v>
      </c>
      <c r="N4076" t="s">
        <v>4242</v>
      </c>
      <c r="P4076">
        <v>142.22999999999999</v>
      </c>
      <c r="Q4076">
        <v>17.2</v>
      </c>
      <c r="R4076">
        <v>2446.36</v>
      </c>
      <c r="S4076">
        <f>IFERROR(_xlfn.XLOOKUP(tbl_Facturas[[#This Row],[Key_Fact]],tbl_Manifiestos[Key_Manif],tbl_Manifiestos[Pagado a Broker],0),0)</f>
        <v>0</v>
      </c>
      <c r="T4076">
        <v>2951659.019999993</v>
      </c>
    </row>
    <row r="4077" spans="1:20" x14ac:dyDescent="0.25">
      <c r="A4077" t="s">
        <v>5848</v>
      </c>
      <c r="B4077" t="str">
        <f>tbl_Facturas[[#This Row],[Factura]] &amp; "|" &amp; tbl_Facturas[[#This Row],[Proyecto OK]] &amp; "|" &amp; TEXT(tbl_Facturas[[#This Row],[Horas o Viaje]],"0.00") &amp; "|" &amp; TEXT(tbl_Facturas[[#This Row],[Costo unitario]],"0.00")</f>
        <v>2776|Canal #2 |4.00|199.50</v>
      </c>
      <c r="C4077">
        <v>2776</v>
      </c>
      <c r="D4077">
        <v>67</v>
      </c>
      <c r="F4077" t="s">
        <v>27</v>
      </c>
      <c r="G4077" t="s">
        <v>28</v>
      </c>
      <c r="H4077" t="s">
        <v>4243</v>
      </c>
      <c r="I4077" s="134" t="s">
        <v>5401</v>
      </c>
      <c r="J4077" t="s">
        <v>577</v>
      </c>
      <c r="K4077" t="s">
        <v>5892</v>
      </c>
      <c r="L4077">
        <v>6227</v>
      </c>
      <c r="M4077" t="s">
        <v>40</v>
      </c>
      <c r="P4077">
        <v>4</v>
      </c>
      <c r="Q4077">
        <v>199.5</v>
      </c>
      <c r="R4077">
        <v>798</v>
      </c>
      <c r="S4077">
        <f>IFERROR(_xlfn.XLOOKUP(tbl_Facturas[[#This Row],[Key_Fact]],tbl_Manifiestos[Key_Manif],tbl_Manifiestos[Pagado a Broker],0),0)</f>
        <v>742.14</v>
      </c>
      <c r="T4077">
        <v>2952457.019999993</v>
      </c>
    </row>
    <row r="4078" spans="1:20" x14ac:dyDescent="0.25">
      <c r="A4078" t="s">
        <v>5848</v>
      </c>
      <c r="B4078" t="str">
        <f>tbl_Facturas[[#This Row],[Factura]] &amp; "|" &amp; tbl_Facturas[[#This Row],[Proyecto OK]] &amp; "|" &amp; TEXT(tbl_Facturas[[#This Row],[Horas o Viaje]],"0.00") &amp; "|" &amp; TEXT(tbl_Facturas[[#This Row],[Costo unitario]],"0.00")</f>
        <v>2776|Canal #2 |81.79|17.20</v>
      </c>
      <c r="C4078">
        <v>2776</v>
      </c>
      <c r="D4078">
        <v>67</v>
      </c>
      <c r="F4078" t="s">
        <v>27</v>
      </c>
      <c r="G4078" t="s">
        <v>28</v>
      </c>
      <c r="H4078" t="s">
        <v>4243</v>
      </c>
      <c r="I4078" s="134" t="s">
        <v>5401</v>
      </c>
      <c r="J4078" t="s">
        <v>577</v>
      </c>
      <c r="K4078" t="s">
        <v>5892</v>
      </c>
      <c r="L4078">
        <v>6227</v>
      </c>
      <c r="M4078" t="s">
        <v>40</v>
      </c>
      <c r="N4078" t="s">
        <v>4244</v>
      </c>
      <c r="P4078">
        <v>81.790000000000006</v>
      </c>
      <c r="Q4078">
        <v>17.2</v>
      </c>
      <c r="R4078">
        <v>1406.79</v>
      </c>
      <c r="S4078">
        <f>IFERROR(_xlfn.XLOOKUP(tbl_Facturas[[#This Row],[Key_Fact]],tbl_Manifiestos[Key_Manif],tbl_Manifiestos[Pagado a Broker],0),0)</f>
        <v>0</v>
      </c>
      <c r="T4078">
        <v>2953863.8099999931</v>
      </c>
    </row>
    <row r="4079" spans="1:20" x14ac:dyDescent="0.25">
      <c r="A4079" t="s">
        <v>5848</v>
      </c>
      <c r="B4079" t="str">
        <f>tbl_Facturas[[#This Row],[Factura]] &amp; "|" &amp; tbl_Facturas[[#This Row],[Proyecto OK]] &amp; "|" &amp; TEXT(tbl_Facturas[[#This Row],[Horas o Viaje]],"0.00") &amp; "|" &amp; TEXT(tbl_Facturas[[#This Row],[Costo unitario]],"0.00")</f>
        <v>2777|Glencoe|8.00|115.50</v>
      </c>
      <c r="C4079">
        <v>2777</v>
      </c>
      <c r="D4079">
        <v>108</v>
      </c>
      <c r="E4079" t="s">
        <v>5916</v>
      </c>
      <c r="G4079" t="s">
        <v>99</v>
      </c>
      <c r="H4079" t="s">
        <v>4245</v>
      </c>
      <c r="I4079" s="134" t="s">
        <v>5312</v>
      </c>
      <c r="J4079" t="s">
        <v>591</v>
      </c>
      <c r="K4079" t="s">
        <v>591</v>
      </c>
      <c r="P4079">
        <v>8</v>
      </c>
      <c r="Q4079">
        <v>115.5</v>
      </c>
      <c r="R4079">
        <v>924</v>
      </c>
      <c r="S4079">
        <f>IFERROR(_xlfn.XLOOKUP(tbl_Facturas[[#This Row],[Key_Fact]],tbl_Manifiestos[Key_Manif],tbl_Manifiestos[Pagado a Broker],0),0)</f>
        <v>859.32</v>
      </c>
      <c r="T4079">
        <v>2954787.8099999931</v>
      </c>
    </row>
    <row r="4080" spans="1:20" x14ac:dyDescent="0.25">
      <c r="A4080" t="s">
        <v>5848</v>
      </c>
      <c r="B4080" t="str">
        <f>tbl_Facturas[[#This Row],[Factura]] &amp; "|" &amp; tbl_Facturas[[#This Row],[Proyecto OK]] &amp; "|" &amp; TEXT(tbl_Facturas[[#This Row],[Horas o Viaje]],"0.00") &amp; "|" &amp; TEXT(tbl_Facturas[[#This Row],[Costo unitario]],"0.00")</f>
        <v>2778|Evanston|8.50|115.50</v>
      </c>
      <c r="C4080">
        <v>2778</v>
      </c>
      <c r="D4080">
        <v>308</v>
      </c>
      <c r="E4080" t="s">
        <v>16</v>
      </c>
      <c r="G4080" t="s">
        <v>17</v>
      </c>
      <c r="H4080" t="s">
        <v>4246</v>
      </c>
      <c r="I4080" s="134" t="s">
        <v>5312</v>
      </c>
      <c r="J4080" t="s">
        <v>3172</v>
      </c>
      <c r="K4080" t="s">
        <v>3172</v>
      </c>
      <c r="P4080">
        <v>8.5</v>
      </c>
      <c r="Q4080">
        <v>115.5</v>
      </c>
      <c r="R4080">
        <v>981.75</v>
      </c>
      <c r="S4080">
        <f>IFERROR(_xlfn.XLOOKUP(tbl_Facturas[[#This Row],[Key_Fact]],tbl_Manifiestos[Key_Manif],tbl_Manifiestos[Pagado a Broker],0),0)</f>
        <v>913.02750000000003</v>
      </c>
      <c r="T4080">
        <v>2955769.5599999931</v>
      </c>
    </row>
    <row r="4081" spans="1:20" x14ac:dyDescent="0.25">
      <c r="A4081" t="s">
        <v>5848</v>
      </c>
      <c r="B4081" t="str">
        <f>tbl_Facturas[[#This Row],[Factura]] &amp; "|" &amp; tbl_Facturas[[#This Row],[Proyecto OK]] &amp; "|" &amp; TEXT(tbl_Facturas[[#This Row],[Horas o Viaje]],"0.00") &amp; "|" &amp; TEXT(tbl_Facturas[[#This Row],[Costo unitario]],"0.00")</f>
        <v>2778|Evanston|11.00|115.50</v>
      </c>
      <c r="C4081">
        <v>2778</v>
      </c>
      <c r="D4081">
        <v>308</v>
      </c>
      <c r="E4081" t="s">
        <v>16</v>
      </c>
      <c r="G4081" t="s">
        <v>17</v>
      </c>
      <c r="H4081" t="s">
        <v>4247</v>
      </c>
      <c r="I4081" s="134" t="s">
        <v>5312</v>
      </c>
      <c r="J4081" t="s">
        <v>3172</v>
      </c>
      <c r="K4081" t="s">
        <v>3172</v>
      </c>
      <c r="P4081">
        <v>11</v>
      </c>
      <c r="Q4081">
        <v>115.5</v>
      </c>
      <c r="R4081">
        <v>1270.5</v>
      </c>
      <c r="S4081">
        <f>IFERROR(_xlfn.XLOOKUP(tbl_Facturas[[#This Row],[Key_Fact]],tbl_Manifiestos[Key_Manif],tbl_Manifiestos[Pagado a Broker],0),0)</f>
        <v>1181.5650000000001</v>
      </c>
      <c r="T4081">
        <v>2957040.0599999931</v>
      </c>
    </row>
    <row r="4082" spans="1:20" x14ac:dyDescent="0.25">
      <c r="A4082" t="s">
        <v>5848</v>
      </c>
      <c r="B4082" t="str">
        <f>tbl_Facturas[[#This Row],[Factura]] &amp; "|" &amp; tbl_Facturas[[#This Row],[Proyecto OK]] &amp; "|" &amp; TEXT(tbl_Facturas[[#This Row],[Horas o Viaje]],"0.00") &amp; "|" &amp; TEXT(tbl_Facturas[[#This Row],[Costo unitario]],"0.00")</f>
        <v>2778|Evanston|10.50|115.50</v>
      </c>
      <c r="C4082">
        <v>2778</v>
      </c>
      <c r="D4082">
        <v>54</v>
      </c>
      <c r="E4082" t="s">
        <v>19</v>
      </c>
      <c r="G4082" t="s">
        <v>479</v>
      </c>
      <c r="H4082" t="s">
        <v>4248</v>
      </c>
      <c r="I4082" s="134" t="s">
        <v>5312</v>
      </c>
      <c r="J4082" t="s">
        <v>3172</v>
      </c>
      <c r="K4082" t="s">
        <v>3172</v>
      </c>
      <c r="P4082">
        <v>10.5</v>
      </c>
      <c r="Q4082">
        <v>115.5</v>
      </c>
      <c r="R4082">
        <v>1212.75</v>
      </c>
      <c r="S4082">
        <f>IFERROR(_xlfn.XLOOKUP(tbl_Facturas[[#This Row],[Key_Fact]],tbl_Manifiestos[Key_Manif],tbl_Manifiestos[Pagado a Broker],0),0)</f>
        <v>0</v>
      </c>
      <c r="T4082">
        <v>2958252.8099999931</v>
      </c>
    </row>
    <row r="4083" spans="1:20" x14ac:dyDescent="0.25">
      <c r="A4083" t="s">
        <v>5848</v>
      </c>
      <c r="B4083" t="str">
        <f>tbl_Facturas[[#This Row],[Factura]] &amp; "|" &amp; tbl_Facturas[[#This Row],[Proyecto OK]] &amp; "|" &amp; TEXT(tbl_Facturas[[#This Row],[Horas o Viaje]],"0.00") &amp; "|" &amp; TEXT(tbl_Facturas[[#This Row],[Costo unitario]],"0.00")</f>
        <v>2778|Evanston|8.00|115.50</v>
      </c>
      <c r="C4083">
        <v>2778</v>
      </c>
      <c r="D4083">
        <v>515</v>
      </c>
      <c r="E4083" t="s">
        <v>27</v>
      </c>
      <c r="G4083" t="s">
        <v>54</v>
      </c>
      <c r="H4083" t="s">
        <v>4249</v>
      </c>
      <c r="I4083" s="134" t="s">
        <v>5312</v>
      </c>
      <c r="J4083" t="s">
        <v>3172</v>
      </c>
      <c r="K4083" t="s">
        <v>3172</v>
      </c>
      <c r="P4083">
        <v>8</v>
      </c>
      <c r="Q4083">
        <v>115.5</v>
      </c>
      <c r="R4083">
        <v>924</v>
      </c>
      <c r="S4083">
        <f>IFERROR(_xlfn.XLOOKUP(tbl_Facturas[[#This Row],[Key_Fact]],tbl_Manifiestos[Key_Manif],tbl_Manifiestos[Pagado a Broker],0),0)</f>
        <v>859.32</v>
      </c>
      <c r="T4083">
        <v>2959176.8099999931</v>
      </c>
    </row>
    <row r="4084" spans="1:20" x14ac:dyDescent="0.25">
      <c r="A4084" t="s">
        <v>5848</v>
      </c>
      <c r="B4084" t="str">
        <f>tbl_Facturas[[#This Row],[Factura]] &amp; "|" &amp; tbl_Facturas[[#This Row],[Proyecto OK]] &amp; "|" &amp; TEXT(tbl_Facturas[[#This Row],[Horas o Viaje]],"0.00") &amp; "|" &amp; TEXT(tbl_Facturas[[#This Row],[Costo unitario]],"0.00")</f>
        <v>2778|Evanston|9.50|115.50</v>
      </c>
      <c r="C4084">
        <v>2778</v>
      </c>
      <c r="D4084">
        <v>308</v>
      </c>
      <c r="E4084" t="s">
        <v>16</v>
      </c>
      <c r="G4084" t="s">
        <v>17</v>
      </c>
      <c r="H4084" t="s">
        <v>4250</v>
      </c>
      <c r="I4084" s="134" t="s">
        <v>5312</v>
      </c>
      <c r="J4084" t="s">
        <v>3172</v>
      </c>
      <c r="K4084" t="s">
        <v>3172</v>
      </c>
      <c r="P4084">
        <v>9.5</v>
      </c>
      <c r="Q4084">
        <v>115.5</v>
      </c>
      <c r="R4084">
        <v>1097.25</v>
      </c>
      <c r="S4084">
        <f>IFERROR(_xlfn.XLOOKUP(tbl_Facturas[[#This Row],[Key_Fact]],tbl_Manifiestos[Key_Manif],tbl_Manifiestos[Pagado a Broker],0),0)</f>
        <v>1020.4425000000001</v>
      </c>
      <c r="T4084">
        <v>2960274.0599999931</v>
      </c>
    </row>
    <row r="4085" spans="1:20" x14ac:dyDescent="0.25">
      <c r="A4085" t="s">
        <v>5848</v>
      </c>
      <c r="B4085" t="str">
        <f>tbl_Facturas[[#This Row],[Factura]] &amp; "|" &amp; tbl_Facturas[[#This Row],[Proyecto OK]] &amp; "|" &amp; TEXT(tbl_Facturas[[#This Row],[Horas o Viaje]],"0.00") &amp; "|" &amp; TEXT(tbl_Facturas[[#This Row],[Costo unitario]],"0.00")</f>
        <v>2778|Evanston|12.00|115.50</v>
      </c>
      <c r="C4085">
        <v>2778</v>
      </c>
      <c r="D4085">
        <v>54</v>
      </c>
      <c r="E4085" t="s">
        <v>19</v>
      </c>
      <c r="G4085" t="s">
        <v>479</v>
      </c>
      <c r="H4085" t="s">
        <v>4251</v>
      </c>
      <c r="I4085" s="134" t="s">
        <v>5312</v>
      </c>
      <c r="J4085" t="s">
        <v>3172</v>
      </c>
      <c r="K4085" t="s">
        <v>3172</v>
      </c>
      <c r="P4085">
        <v>12</v>
      </c>
      <c r="Q4085">
        <v>115.5</v>
      </c>
      <c r="R4085">
        <v>1386</v>
      </c>
      <c r="S4085">
        <f>IFERROR(_xlfn.XLOOKUP(tbl_Facturas[[#This Row],[Key_Fact]],tbl_Manifiestos[Key_Manif],tbl_Manifiestos[Pagado a Broker],0),0)</f>
        <v>0</v>
      </c>
      <c r="T4085">
        <v>2961660.0599999931</v>
      </c>
    </row>
    <row r="4086" spans="1:20" x14ac:dyDescent="0.25">
      <c r="A4086" t="s">
        <v>5848</v>
      </c>
      <c r="B4086" t="str">
        <f>tbl_Facturas[[#This Row],[Factura]] &amp; "|" &amp; tbl_Facturas[[#This Row],[Proyecto OK]] &amp; "|" &amp; TEXT(tbl_Facturas[[#This Row],[Horas o Viaje]],"0.00") &amp; "|" &amp; TEXT(tbl_Facturas[[#This Row],[Costo unitario]],"0.00")</f>
        <v>2778|Evanston|10.00|115.50</v>
      </c>
      <c r="C4086">
        <v>2778</v>
      </c>
      <c r="D4086">
        <v>308</v>
      </c>
      <c r="E4086" t="s">
        <v>16</v>
      </c>
      <c r="G4086" t="s">
        <v>17</v>
      </c>
      <c r="H4086" t="s">
        <v>4252</v>
      </c>
      <c r="I4086" s="134" t="s">
        <v>5312</v>
      </c>
      <c r="J4086" t="s">
        <v>3172</v>
      </c>
      <c r="K4086" t="s">
        <v>3172</v>
      </c>
      <c r="P4086">
        <v>10</v>
      </c>
      <c r="Q4086">
        <v>115.5</v>
      </c>
      <c r="R4086">
        <v>1155</v>
      </c>
      <c r="S4086">
        <f>IFERROR(_xlfn.XLOOKUP(tbl_Facturas[[#This Row],[Key_Fact]],tbl_Manifiestos[Key_Manif],tbl_Manifiestos[Pagado a Broker],0),0)</f>
        <v>1074.1500000000001</v>
      </c>
      <c r="T4086">
        <v>2962815.0599999931</v>
      </c>
    </row>
    <row r="4087" spans="1:20" x14ac:dyDescent="0.25">
      <c r="A4087" t="s">
        <v>5848</v>
      </c>
      <c r="B4087" t="str">
        <f>tbl_Facturas[[#This Row],[Factura]] &amp; "|" &amp; tbl_Facturas[[#This Row],[Proyecto OK]] &amp; "|" &amp; TEXT(tbl_Facturas[[#This Row],[Horas o Viaje]],"0.00") &amp; "|" &amp; TEXT(tbl_Facturas[[#This Row],[Costo unitario]],"0.00")</f>
        <v>2778|Evanston|7.00|115.50</v>
      </c>
      <c r="C4087">
        <v>2778</v>
      </c>
      <c r="D4087">
        <v>54</v>
      </c>
      <c r="E4087" t="s">
        <v>19</v>
      </c>
      <c r="G4087" t="s">
        <v>479</v>
      </c>
      <c r="H4087" t="s">
        <v>4253</v>
      </c>
      <c r="I4087" s="134" t="s">
        <v>5312</v>
      </c>
      <c r="J4087" t="s">
        <v>3172</v>
      </c>
      <c r="K4087" t="s">
        <v>3172</v>
      </c>
      <c r="P4087">
        <v>7</v>
      </c>
      <c r="Q4087">
        <v>115.5</v>
      </c>
      <c r="R4087">
        <v>808.5</v>
      </c>
      <c r="S4087">
        <f>IFERROR(_xlfn.XLOOKUP(tbl_Facturas[[#This Row],[Key_Fact]],tbl_Manifiestos[Key_Manif],tbl_Manifiestos[Pagado a Broker],0),0)</f>
        <v>0</v>
      </c>
      <c r="T4087">
        <v>2963623.5599999931</v>
      </c>
    </row>
    <row r="4088" spans="1:20" x14ac:dyDescent="0.25">
      <c r="A4088" t="s">
        <v>5848</v>
      </c>
      <c r="B4088" t="str">
        <f>tbl_Facturas[[#This Row],[Factura]] &amp; "|" &amp; tbl_Facturas[[#This Row],[Proyecto OK]] &amp; "|" &amp; TEXT(tbl_Facturas[[#This Row],[Horas o Viaje]],"0.00") &amp; "|" &amp; TEXT(tbl_Facturas[[#This Row],[Costo unitario]],"0.00")</f>
        <v>2778|Evanston|8.00|115.50</v>
      </c>
      <c r="C4088">
        <v>2778</v>
      </c>
      <c r="D4088">
        <v>308</v>
      </c>
      <c r="E4088" t="s">
        <v>16</v>
      </c>
      <c r="G4088" t="s">
        <v>17</v>
      </c>
      <c r="H4088" t="s">
        <v>4254</v>
      </c>
      <c r="I4088" s="134" t="s">
        <v>5312</v>
      </c>
      <c r="J4088" t="s">
        <v>3172</v>
      </c>
      <c r="K4088" t="s">
        <v>3172</v>
      </c>
      <c r="P4088">
        <v>8</v>
      </c>
      <c r="Q4088">
        <v>115.5</v>
      </c>
      <c r="R4088">
        <v>924</v>
      </c>
      <c r="S4088">
        <f>IFERROR(_xlfn.XLOOKUP(tbl_Facturas[[#This Row],[Key_Fact]],tbl_Manifiestos[Key_Manif],tbl_Manifiestos[Pagado a Broker],0),0)</f>
        <v>859.32</v>
      </c>
      <c r="T4088">
        <v>2964547.5599999931</v>
      </c>
    </row>
    <row r="4089" spans="1:20" x14ac:dyDescent="0.25">
      <c r="A4089" t="s">
        <v>5848</v>
      </c>
      <c r="B4089" t="str">
        <f>tbl_Facturas[[#This Row],[Factura]] &amp; "|" &amp; tbl_Facturas[[#This Row],[Proyecto OK]] &amp; "|" &amp; TEXT(tbl_Facturas[[#This Row],[Horas o Viaje]],"0.00") &amp; "|" &amp; TEXT(tbl_Facturas[[#This Row],[Costo unitario]],"0.00")</f>
        <v>2779|Lead Replacement Service|10.50|110.00</v>
      </c>
      <c r="C4089">
        <v>2779</v>
      </c>
      <c r="D4089">
        <v>708</v>
      </c>
      <c r="E4089" t="s">
        <v>27</v>
      </c>
      <c r="G4089" t="s">
        <v>841</v>
      </c>
      <c r="H4089" t="s">
        <v>4255</v>
      </c>
      <c r="I4089" s="134" t="s">
        <v>5306</v>
      </c>
      <c r="J4089" t="s">
        <v>30</v>
      </c>
      <c r="K4089" t="s">
        <v>5903</v>
      </c>
      <c r="L4089">
        <v>3347</v>
      </c>
      <c r="P4089">
        <v>10.5</v>
      </c>
      <c r="Q4089">
        <v>110</v>
      </c>
      <c r="R4089">
        <v>1155</v>
      </c>
      <c r="S4089">
        <f>IFERROR(_xlfn.XLOOKUP(tbl_Facturas[[#This Row],[Key_Fact]],tbl_Manifiestos[Key_Manif],tbl_Manifiestos[Pagado a Broker],0),0)</f>
        <v>1074.1500000000001</v>
      </c>
      <c r="T4089">
        <v>2965702.5599999931</v>
      </c>
    </row>
    <row r="4090" spans="1:20" x14ac:dyDescent="0.25">
      <c r="A4090" t="s">
        <v>5848</v>
      </c>
      <c r="B4090" t="str">
        <f>tbl_Facturas[[#This Row],[Factura]] &amp; "|" &amp; tbl_Facturas[[#This Row],[Proyecto OK]] &amp; "|" &amp; TEXT(tbl_Facturas[[#This Row],[Horas o Viaje]],"0.00") &amp; "|" &amp; TEXT(tbl_Facturas[[#This Row],[Costo unitario]],"0.00")</f>
        <v>2779|Lead Replacement Service|8.50|110.00</v>
      </c>
      <c r="C4090">
        <v>2779</v>
      </c>
      <c r="D4090">
        <v>11</v>
      </c>
      <c r="E4090" t="s">
        <v>12</v>
      </c>
      <c r="G4090" t="s">
        <v>13</v>
      </c>
      <c r="H4090" t="s">
        <v>4256</v>
      </c>
      <c r="I4090" s="134" t="s">
        <v>5306</v>
      </c>
      <c r="J4090" t="s">
        <v>30</v>
      </c>
      <c r="K4090" t="s">
        <v>5903</v>
      </c>
      <c r="L4090">
        <v>3347</v>
      </c>
      <c r="P4090">
        <v>8.5</v>
      </c>
      <c r="Q4090">
        <v>110</v>
      </c>
      <c r="R4090">
        <v>935</v>
      </c>
      <c r="S4090">
        <f>IFERROR(_xlfn.XLOOKUP(tbl_Facturas[[#This Row],[Key_Fact]],tbl_Manifiestos[Key_Manif],tbl_Manifiestos[Pagado a Broker],0),0)</f>
        <v>869.55000000000007</v>
      </c>
      <c r="T4090">
        <v>2966637.5599999931</v>
      </c>
    </row>
    <row r="4091" spans="1:20" x14ac:dyDescent="0.25">
      <c r="A4091" t="s">
        <v>5848</v>
      </c>
      <c r="B4091" t="str">
        <f>tbl_Facturas[[#This Row],[Factura]] &amp; "|" &amp; tbl_Facturas[[#This Row],[Proyecto OK]] &amp; "|" &amp; TEXT(tbl_Facturas[[#This Row],[Horas o Viaje]],"0.00") &amp; "|" &amp; TEXT(tbl_Facturas[[#This Row],[Costo unitario]],"0.00")</f>
        <v>2780|Lead Replacement Service|9.00|110.00</v>
      </c>
      <c r="C4091">
        <v>2780</v>
      </c>
      <c r="D4091">
        <v>708</v>
      </c>
      <c r="E4091" t="s">
        <v>27</v>
      </c>
      <c r="G4091" t="s">
        <v>841</v>
      </c>
      <c r="H4091" t="s">
        <v>4257</v>
      </c>
      <c r="I4091" s="134" t="s">
        <v>5306</v>
      </c>
      <c r="J4091" t="s">
        <v>828</v>
      </c>
      <c r="K4091" t="s">
        <v>5903</v>
      </c>
      <c r="L4091">
        <v>3365</v>
      </c>
      <c r="P4091">
        <v>9</v>
      </c>
      <c r="Q4091">
        <v>110</v>
      </c>
      <c r="R4091">
        <v>990</v>
      </c>
      <c r="S4091">
        <f>IFERROR(_xlfn.XLOOKUP(tbl_Facturas[[#This Row],[Key_Fact]],tbl_Manifiestos[Key_Manif],tbl_Manifiestos[Pagado a Broker],0),0)</f>
        <v>920.7</v>
      </c>
      <c r="T4091">
        <v>2967627.5599999931</v>
      </c>
    </row>
    <row r="4092" spans="1:20" x14ac:dyDescent="0.25">
      <c r="A4092" t="s">
        <v>5848</v>
      </c>
      <c r="B4092" t="str">
        <f>tbl_Facturas[[#This Row],[Factura]] &amp; "|" &amp; tbl_Facturas[[#This Row],[Proyecto OK]] &amp; "|" &amp; TEXT(tbl_Facturas[[#This Row],[Horas o Viaje]],"0.00") &amp; "|" &amp; TEXT(tbl_Facturas[[#This Row],[Costo unitario]],"0.00")</f>
        <v>2780|Lead Replacement Service|7.00|110.00</v>
      </c>
      <c r="C4092">
        <v>2780</v>
      </c>
      <c r="D4092">
        <v>58</v>
      </c>
      <c r="E4092" t="s">
        <v>12</v>
      </c>
      <c r="G4092" t="s">
        <v>539</v>
      </c>
      <c r="H4092" t="s">
        <v>4258</v>
      </c>
      <c r="I4092" s="134" t="s">
        <v>5306</v>
      </c>
      <c r="J4092" t="s">
        <v>828</v>
      </c>
      <c r="K4092" t="s">
        <v>5903</v>
      </c>
      <c r="L4092">
        <v>3365</v>
      </c>
      <c r="P4092">
        <v>7</v>
      </c>
      <c r="Q4092">
        <v>110</v>
      </c>
      <c r="R4092">
        <v>770</v>
      </c>
      <c r="S4092">
        <f>IFERROR(_xlfn.XLOOKUP(tbl_Facturas[[#This Row],[Key_Fact]],tbl_Manifiestos[Key_Manif],tbl_Manifiestos[Pagado a Broker],0),0)</f>
        <v>716.1</v>
      </c>
      <c r="T4092">
        <v>2968397.5599999931</v>
      </c>
    </row>
    <row r="4093" spans="1:20" x14ac:dyDescent="0.25">
      <c r="A4093" t="s">
        <v>5848</v>
      </c>
      <c r="B4093" t="str">
        <f>tbl_Facturas[[#This Row],[Factura]] &amp; "|" &amp; tbl_Facturas[[#This Row],[Proyecto OK]] &amp; "|" &amp; TEXT(tbl_Facturas[[#This Row],[Horas o Viaje]],"0.00") &amp; "|" &amp; TEXT(tbl_Facturas[[#This Row],[Costo unitario]],"0.00")</f>
        <v>2780|Lead Replacement Service|8.50|110.00</v>
      </c>
      <c r="C4093">
        <v>2780</v>
      </c>
      <c r="D4093">
        <v>708</v>
      </c>
      <c r="E4093" t="s">
        <v>27</v>
      </c>
      <c r="G4093" t="s">
        <v>841</v>
      </c>
      <c r="H4093" t="s">
        <v>4259</v>
      </c>
      <c r="I4093" s="134" t="s">
        <v>5306</v>
      </c>
      <c r="J4093" t="s">
        <v>828</v>
      </c>
      <c r="K4093" t="s">
        <v>5903</v>
      </c>
      <c r="L4093">
        <v>3365</v>
      </c>
      <c r="P4093">
        <v>8.5</v>
      </c>
      <c r="Q4093">
        <v>110</v>
      </c>
      <c r="R4093">
        <v>935</v>
      </c>
      <c r="S4093">
        <f>IFERROR(_xlfn.XLOOKUP(tbl_Facturas[[#This Row],[Key_Fact]],tbl_Manifiestos[Key_Manif],tbl_Manifiestos[Pagado a Broker],0),0)</f>
        <v>869.55000000000007</v>
      </c>
      <c r="T4093">
        <v>2969332.5599999931</v>
      </c>
    </row>
    <row r="4094" spans="1:20" x14ac:dyDescent="0.25">
      <c r="A4094" t="s">
        <v>5848</v>
      </c>
      <c r="B4094" t="str">
        <f>tbl_Facturas[[#This Row],[Factura]] &amp; "|" &amp; tbl_Facturas[[#This Row],[Proyecto OK]] &amp; "|" &amp; TEXT(tbl_Facturas[[#This Row],[Horas o Viaje]],"0.00") &amp; "|" &amp; TEXT(tbl_Facturas[[#This Row],[Costo unitario]],"0.00")</f>
        <v>2780|Lead Replacement Service|8.50|110.00</v>
      </c>
      <c r="C4094">
        <v>2780</v>
      </c>
      <c r="D4094">
        <v>58</v>
      </c>
      <c r="E4094" t="s">
        <v>12</v>
      </c>
      <c r="G4094" t="s">
        <v>539</v>
      </c>
      <c r="H4094" t="s">
        <v>4260</v>
      </c>
      <c r="I4094" s="134" t="s">
        <v>5306</v>
      </c>
      <c r="J4094" t="s">
        <v>828</v>
      </c>
      <c r="K4094" t="s">
        <v>5903</v>
      </c>
      <c r="L4094">
        <v>3365</v>
      </c>
      <c r="P4094">
        <v>8.5</v>
      </c>
      <c r="Q4094">
        <v>110</v>
      </c>
      <c r="R4094">
        <v>935</v>
      </c>
      <c r="S4094">
        <f>IFERROR(_xlfn.XLOOKUP(tbl_Facturas[[#This Row],[Key_Fact]],tbl_Manifiestos[Key_Manif],tbl_Manifiestos[Pagado a Broker],0),0)</f>
        <v>869.55000000000007</v>
      </c>
      <c r="T4094">
        <v>2970267.5599999931</v>
      </c>
    </row>
    <row r="4095" spans="1:20" x14ac:dyDescent="0.25">
      <c r="A4095" t="s">
        <v>5848</v>
      </c>
      <c r="B4095" t="str">
        <f>tbl_Facturas[[#This Row],[Factura]] &amp; "|" &amp; tbl_Facturas[[#This Row],[Proyecto OK]] &amp; "|" &amp; TEXT(tbl_Facturas[[#This Row],[Horas o Viaje]],"0.00") &amp; "|" &amp; TEXT(tbl_Facturas[[#This Row],[Costo unitario]],"0.00")</f>
        <v>2780|Lead Replacement Service|7.50|110.00</v>
      </c>
      <c r="C4095">
        <v>2780</v>
      </c>
      <c r="D4095">
        <v>617</v>
      </c>
      <c r="E4095" t="s">
        <v>27</v>
      </c>
      <c r="G4095" t="s">
        <v>36</v>
      </c>
      <c r="H4095" t="s">
        <v>4261</v>
      </c>
      <c r="I4095" s="134" t="s">
        <v>5306</v>
      </c>
      <c r="J4095" t="s">
        <v>828</v>
      </c>
      <c r="K4095" t="s">
        <v>5903</v>
      </c>
      <c r="L4095">
        <v>3365</v>
      </c>
      <c r="P4095">
        <v>7.5</v>
      </c>
      <c r="Q4095">
        <v>110</v>
      </c>
      <c r="R4095">
        <v>825</v>
      </c>
      <c r="S4095">
        <f>IFERROR(_xlfn.XLOOKUP(tbl_Facturas[[#This Row],[Key_Fact]],tbl_Manifiestos[Key_Manif],tbl_Manifiestos[Pagado a Broker],0),0)</f>
        <v>767.25</v>
      </c>
      <c r="T4095">
        <v>2971092.5599999931</v>
      </c>
    </row>
    <row r="4096" spans="1:20" x14ac:dyDescent="0.25">
      <c r="A4096" t="s">
        <v>5848</v>
      </c>
      <c r="B4096" t="str">
        <f>tbl_Facturas[[#This Row],[Factura]] &amp; "|" &amp; tbl_Facturas[[#This Row],[Proyecto OK]] &amp; "|" &amp; TEXT(tbl_Facturas[[#This Row],[Horas o Viaje]],"0.00") &amp; "|" &amp; TEXT(tbl_Facturas[[#This Row],[Costo unitario]],"0.00")</f>
        <v>2780|Lead Replacement Service|9.50|110.00</v>
      </c>
      <c r="C4096">
        <v>2780</v>
      </c>
      <c r="D4096">
        <v>708</v>
      </c>
      <c r="E4096" t="s">
        <v>27</v>
      </c>
      <c r="G4096" t="s">
        <v>841</v>
      </c>
      <c r="H4096" t="s">
        <v>4262</v>
      </c>
      <c r="I4096" s="134" t="s">
        <v>5306</v>
      </c>
      <c r="J4096" t="s">
        <v>828</v>
      </c>
      <c r="K4096" t="s">
        <v>5903</v>
      </c>
      <c r="L4096">
        <v>3365</v>
      </c>
      <c r="P4096">
        <v>9.5</v>
      </c>
      <c r="Q4096">
        <v>110</v>
      </c>
      <c r="R4096">
        <v>1045</v>
      </c>
      <c r="S4096">
        <f>IFERROR(_xlfn.XLOOKUP(tbl_Facturas[[#This Row],[Key_Fact]],tbl_Manifiestos[Key_Manif],tbl_Manifiestos[Pagado a Broker],0),0)</f>
        <v>971.85</v>
      </c>
      <c r="T4096">
        <v>2972137.5599999931</v>
      </c>
    </row>
    <row r="4097" spans="1:20" x14ac:dyDescent="0.25">
      <c r="A4097" t="s">
        <v>5848</v>
      </c>
      <c r="B4097" t="str">
        <f>tbl_Facturas[[#This Row],[Factura]] &amp; "|" &amp; tbl_Facturas[[#This Row],[Proyecto OK]] &amp; "|" &amp; TEXT(tbl_Facturas[[#This Row],[Horas o Viaje]],"0.00") &amp; "|" &amp; TEXT(tbl_Facturas[[#This Row],[Costo unitario]],"0.00")</f>
        <v>2780|Lead Replacement Service|8.50|110.00</v>
      </c>
      <c r="C4097">
        <v>2780</v>
      </c>
      <c r="D4097">
        <v>11</v>
      </c>
      <c r="E4097" t="s">
        <v>12</v>
      </c>
      <c r="G4097" t="s">
        <v>13</v>
      </c>
      <c r="H4097" t="s">
        <v>4263</v>
      </c>
      <c r="I4097" s="134" t="s">
        <v>5306</v>
      </c>
      <c r="J4097" t="s">
        <v>828</v>
      </c>
      <c r="K4097" t="s">
        <v>5903</v>
      </c>
      <c r="L4097">
        <v>3365</v>
      </c>
      <c r="P4097">
        <v>8.5</v>
      </c>
      <c r="Q4097">
        <v>110</v>
      </c>
      <c r="R4097">
        <v>935</v>
      </c>
      <c r="S4097">
        <f>IFERROR(_xlfn.XLOOKUP(tbl_Facturas[[#This Row],[Key_Fact]],tbl_Manifiestos[Key_Manif],tbl_Manifiestos[Pagado a Broker],0),0)</f>
        <v>869.55000000000007</v>
      </c>
      <c r="T4097">
        <v>2973072.5599999931</v>
      </c>
    </row>
    <row r="4098" spans="1:20" x14ac:dyDescent="0.25">
      <c r="A4098" t="s">
        <v>5848</v>
      </c>
      <c r="B4098" t="str">
        <f>tbl_Facturas[[#This Row],[Factura]] &amp; "|" &amp; tbl_Facturas[[#This Row],[Proyecto OK]] &amp; "|" &amp; TEXT(tbl_Facturas[[#This Row],[Horas o Viaje]],"0.00") &amp; "|" &amp; TEXT(tbl_Facturas[[#This Row],[Costo unitario]],"0.00")</f>
        <v>2780|Lead Replacement Service|8.50|110.00</v>
      </c>
      <c r="C4098">
        <v>2780</v>
      </c>
      <c r="D4098">
        <v>708</v>
      </c>
      <c r="E4098" t="s">
        <v>27</v>
      </c>
      <c r="G4098" t="s">
        <v>841</v>
      </c>
      <c r="H4098" t="s">
        <v>4264</v>
      </c>
      <c r="I4098" s="134" t="s">
        <v>5306</v>
      </c>
      <c r="J4098" t="s">
        <v>828</v>
      </c>
      <c r="K4098" t="s">
        <v>5903</v>
      </c>
      <c r="L4098">
        <v>3365</v>
      </c>
      <c r="P4098">
        <v>8.5</v>
      </c>
      <c r="Q4098">
        <v>110</v>
      </c>
      <c r="R4098">
        <v>935</v>
      </c>
      <c r="S4098">
        <f>IFERROR(_xlfn.XLOOKUP(tbl_Facturas[[#This Row],[Key_Fact]],tbl_Manifiestos[Key_Manif],tbl_Manifiestos[Pagado a Broker],0),0)</f>
        <v>869.55000000000007</v>
      </c>
      <c r="T4098">
        <v>2974007.5599999931</v>
      </c>
    </row>
    <row r="4099" spans="1:20" x14ac:dyDescent="0.25">
      <c r="A4099" t="s">
        <v>5848</v>
      </c>
      <c r="B4099" t="str">
        <f>tbl_Facturas[[#This Row],[Factura]] &amp; "|" &amp; tbl_Facturas[[#This Row],[Proyecto OK]] &amp; "|" &amp; TEXT(tbl_Facturas[[#This Row],[Horas o Viaje]],"0.00") &amp; "|" &amp; TEXT(tbl_Facturas[[#This Row],[Costo unitario]],"0.00")</f>
        <v>2780|Lead Replacement Service|8.50|110.00</v>
      </c>
      <c r="C4099">
        <v>2780</v>
      </c>
      <c r="D4099">
        <v>11</v>
      </c>
      <c r="E4099" t="s">
        <v>12</v>
      </c>
      <c r="G4099" t="s">
        <v>13</v>
      </c>
      <c r="H4099" t="s">
        <v>4265</v>
      </c>
      <c r="I4099" s="134" t="s">
        <v>5306</v>
      </c>
      <c r="J4099" t="s">
        <v>828</v>
      </c>
      <c r="K4099" t="s">
        <v>5903</v>
      </c>
      <c r="L4099">
        <v>3365</v>
      </c>
      <c r="P4099">
        <v>8.5</v>
      </c>
      <c r="Q4099">
        <v>110</v>
      </c>
      <c r="R4099">
        <v>935</v>
      </c>
      <c r="S4099">
        <f>IFERROR(_xlfn.XLOOKUP(tbl_Facturas[[#This Row],[Key_Fact]],tbl_Manifiestos[Key_Manif],tbl_Manifiestos[Pagado a Broker],0),0)</f>
        <v>869.55000000000007</v>
      </c>
      <c r="T4099">
        <v>2974942.5599999931</v>
      </c>
    </row>
    <row r="4100" spans="1:20" x14ac:dyDescent="0.25">
      <c r="A4100" t="s">
        <v>5848</v>
      </c>
      <c r="B4100" t="str">
        <f>tbl_Facturas[[#This Row],[Factura]] &amp; "|" &amp; tbl_Facturas[[#This Row],[Proyecto OK]] &amp; "|" &amp; TEXT(tbl_Facturas[[#This Row],[Horas o Viaje]],"0.00") &amp; "|" &amp; TEXT(tbl_Facturas[[#This Row],[Costo unitario]],"0.00")</f>
        <v>2781|CDOT S-403|9.00|115.00</v>
      </c>
      <c r="C4100">
        <v>2781</v>
      </c>
      <c r="D4100">
        <v>82</v>
      </c>
      <c r="E4100" t="s">
        <v>12</v>
      </c>
      <c r="G4100" t="s">
        <v>792</v>
      </c>
      <c r="H4100" t="s">
        <v>4266</v>
      </c>
      <c r="I4100" s="134" t="s">
        <v>5311</v>
      </c>
      <c r="J4100" t="s">
        <v>2841</v>
      </c>
      <c r="K4100" t="s">
        <v>2841</v>
      </c>
      <c r="P4100">
        <v>9</v>
      </c>
      <c r="Q4100">
        <v>115</v>
      </c>
      <c r="R4100">
        <v>1035</v>
      </c>
      <c r="S4100">
        <f>IFERROR(_xlfn.XLOOKUP(tbl_Facturas[[#This Row],[Key_Fact]],tbl_Manifiestos[Key_Manif],tbl_Manifiestos[Pagado a Broker],0),0)</f>
        <v>962.55000000000007</v>
      </c>
      <c r="T4100">
        <v>2975977.5599999931</v>
      </c>
    </row>
    <row r="4101" spans="1:20" x14ac:dyDescent="0.25">
      <c r="A4101" t="s">
        <v>5848</v>
      </c>
      <c r="B4101" t="str">
        <f>tbl_Facturas[[#This Row],[Factura]] &amp; "|" &amp; tbl_Facturas[[#This Row],[Proyecto OK]] &amp; "|" &amp; TEXT(tbl_Facturas[[#This Row],[Horas o Viaje]],"0.00") &amp; "|" &amp; TEXT(tbl_Facturas[[#This Row],[Costo unitario]],"0.00")</f>
        <v>2781|CDOT S-403|9.00|115.00</v>
      </c>
      <c r="C4101">
        <v>2781</v>
      </c>
      <c r="D4101">
        <v>198</v>
      </c>
      <c r="E4101" t="s">
        <v>5916</v>
      </c>
      <c r="G4101" t="s">
        <v>31</v>
      </c>
      <c r="H4101" t="s">
        <v>4267</v>
      </c>
      <c r="I4101" s="134" t="s">
        <v>5311</v>
      </c>
      <c r="J4101" t="s">
        <v>2841</v>
      </c>
      <c r="K4101" t="s">
        <v>2841</v>
      </c>
      <c r="P4101">
        <v>9</v>
      </c>
      <c r="Q4101">
        <v>115</v>
      </c>
      <c r="R4101">
        <v>1035</v>
      </c>
      <c r="S4101">
        <f>IFERROR(_xlfn.XLOOKUP(tbl_Facturas[[#This Row],[Key_Fact]],tbl_Manifiestos[Key_Manif],tbl_Manifiestos[Pagado a Broker],0),0)</f>
        <v>962.55000000000007</v>
      </c>
      <c r="T4101">
        <v>2977012.5599999931</v>
      </c>
    </row>
    <row r="4102" spans="1:20" x14ac:dyDescent="0.25">
      <c r="A4102" t="s">
        <v>5848</v>
      </c>
      <c r="B4102" t="str">
        <f>tbl_Facturas[[#This Row],[Factura]] &amp; "|" &amp; tbl_Facturas[[#This Row],[Proyecto OK]] &amp; "|" &amp; TEXT(tbl_Facturas[[#This Row],[Horas o Viaje]],"0.00") &amp; "|" &amp; TEXT(tbl_Facturas[[#This Row],[Costo unitario]],"0.00")</f>
        <v>2781|CDOT S-403|10.25|115.00</v>
      </c>
      <c r="C4102">
        <v>2781</v>
      </c>
      <c r="D4102">
        <v>670</v>
      </c>
      <c r="E4102" t="s">
        <v>1982</v>
      </c>
      <c r="G4102" t="s">
        <v>1328</v>
      </c>
      <c r="H4102" t="s">
        <v>4268</v>
      </c>
      <c r="I4102" s="134" t="s">
        <v>5311</v>
      </c>
      <c r="J4102" t="s">
        <v>2841</v>
      </c>
      <c r="K4102" t="s">
        <v>2841</v>
      </c>
      <c r="P4102">
        <v>10.25</v>
      </c>
      <c r="Q4102">
        <v>115</v>
      </c>
      <c r="R4102">
        <v>1178.75</v>
      </c>
      <c r="S4102">
        <f>IFERROR(_xlfn.XLOOKUP(tbl_Facturas[[#This Row],[Key_Fact]],tbl_Manifiestos[Key_Manif],tbl_Manifiestos[Pagado a Broker],0),0)</f>
        <v>0</v>
      </c>
      <c r="T4102">
        <v>2978191.3099999931</v>
      </c>
    </row>
    <row r="4103" spans="1:20" x14ac:dyDescent="0.25">
      <c r="A4103" t="s">
        <v>5848</v>
      </c>
      <c r="B4103" t="str">
        <f>tbl_Facturas[[#This Row],[Factura]] &amp; "|" &amp; tbl_Facturas[[#This Row],[Proyecto OK]] &amp; "|" &amp; TEXT(tbl_Facturas[[#This Row],[Horas o Viaje]],"0.00") &amp; "|" &amp; TEXT(tbl_Facturas[[#This Row],[Costo unitario]],"0.00")</f>
        <v>2781|CDOT S-403|9.00|115.00</v>
      </c>
      <c r="C4103">
        <v>2781</v>
      </c>
      <c r="D4103">
        <v>82</v>
      </c>
      <c r="E4103" t="s">
        <v>12</v>
      </c>
      <c r="G4103" t="s">
        <v>792</v>
      </c>
      <c r="H4103" t="s">
        <v>4269</v>
      </c>
      <c r="I4103" s="134" t="s">
        <v>5311</v>
      </c>
      <c r="J4103" t="s">
        <v>2841</v>
      </c>
      <c r="K4103" t="s">
        <v>2841</v>
      </c>
      <c r="P4103">
        <v>9</v>
      </c>
      <c r="Q4103">
        <v>115</v>
      </c>
      <c r="R4103">
        <v>1035</v>
      </c>
      <c r="S4103">
        <f>IFERROR(_xlfn.XLOOKUP(tbl_Facturas[[#This Row],[Key_Fact]],tbl_Manifiestos[Key_Manif],tbl_Manifiestos[Pagado a Broker],0),0)</f>
        <v>962.55000000000007</v>
      </c>
      <c r="T4103">
        <v>2979226.3099999931</v>
      </c>
    </row>
    <row r="4104" spans="1:20" x14ac:dyDescent="0.25">
      <c r="A4104" t="s">
        <v>5848</v>
      </c>
      <c r="B4104" t="str">
        <f>tbl_Facturas[[#This Row],[Factura]] &amp; "|" &amp; tbl_Facturas[[#This Row],[Proyecto OK]] &amp; "|" &amp; TEXT(tbl_Facturas[[#This Row],[Horas o Viaje]],"0.00") &amp; "|" &amp; TEXT(tbl_Facturas[[#This Row],[Costo unitario]],"0.00")</f>
        <v>2781|CDOT S-403|9.00|115.00</v>
      </c>
      <c r="C4104">
        <v>2781</v>
      </c>
      <c r="D4104">
        <v>198</v>
      </c>
      <c r="E4104" t="s">
        <v>5916</v>
      </c>
      <c r="G4104" t="s">
        <v>31</v>
      </c>
      <c r="H4104" t="s">
        <v>4270</v>
      </c>
      <c r="I4104" s="134" t="s">
        <v>5311</v>
      </c>
      <c r="J4104" t="s">
        <v>2841</v>
      </c>
      <c r="K4104" t="s">
        <v>2841</v>
      </c>
      <c r="P4104">
        <v>9</v>
      </c>
      <c r="Q4104">
        <v>115</v>
      </c>
      <c r="R4104">
        <v>1035</v>
      </c>
      <c r="S4104">
        <f>IFERROR(_xlfn.XLOOKUP(tbl_Facturas[[#This Row],[Key_Fact]],tbl_Manifiestos[Key_Manif],tbl_Manifiestos[Pagado a Broker],0),0)</f>
        <v>962.55000000000007</v>
      </c>
      <c r="T4104">
        <v>2980261.3099999931</v>
      </c>
    </row>
    <row r="4105" spans="1:20" x14ac:dyDescent="0.25">
      <c r="A4105" t="s">
        <v>5848</v>
      </c>
      <c r="B4105" t="str">
        <f>tbl_Facturas[[#This Row],[Factura]] &amp; "|" &amp; tbl_Facturas[[#This Row],[Proyecto OK]] &amp; "|" &amp; TEXT(tbl_Facturas[[#This Row],[Horas o Viaje]],"0.00") &amp; "|" &amp; TEXT(tbl_Facturas[[#This Row],[Costo unitario]],"0.00")</f>
        <v>2781|CDOT S-403|9.50|115.00</v>
      </c>
      <c r="C4105">
        <v>2781</v>
      </c>
      <c r="D4105">
        <v>67</v>
      </c>
      <c r="E4105" t="s">
        <v>27</v>
      </c>
      <c r="G4105" t="s">
        <v>28</v>
      </c>
      <c r="H4105" t="s">
        <v>4271</v>
      </c>
      <c r="I4105" s="134" t="s">
        <v>5311</v>
      </c>
      <c r="J4105" t="s">
        <v>2841</v>
      </c>
      <c r="K4105" t="s">
        <v>2841</v>
      </c>
      <c r="P4105">
        <v>9.5</v>
      </c>
      <c r="Q4105">
        <v>115</v>
      </c>
      <c r="R4105">
        <v>1092.5</v>
      </c>
      <c r="S4105">
        <f>IFERROR(_xlfn.XLOOKUP(tbl_Facturas[[#This Row],[Key_Fact]],tbl_Manifiestos[Key_Manif],tbl_Manifiestos[Pagado a Broker],0),0)</f>
        <v>0</v>
      </c>
      <c r="T4105">
        <v>2981353.8099999931</v>
      </c>
    </row>
    <row r="4106" spans="1:20" x14ac:dyDescent="0.25">
      <c r="A4106" t="s">
        <v>5848</v>
      </c>
      <c r="B4106" t="str">
        <f>tbl_Facturas[[#This Row],[Factura]] &amp; "|" &amp; tbl_Facturas[[#This Row],[Proyecto OK]] &amp; "|" &amp; TEXT(tbl_Facturas[[#This Row],[Horas o Viaje]],"0.00") &amp; "|" &amp; TEXT(tbl_Facturas[[#This Row],[Costo unitario]],"0.00")</f>
        <v>2781|CDOT S-403|8.00|115.00</v>
      </c>
      <c r="C4106">
        <v>2781</v>
      </c>
      <c r="D4106">
        <v>108</v>
      </c>
      <c r="E4106" t="s">
        <v>5916</v>
      </c>
      <c r="G4106" t="s">
        <v>99</v>
      </c>
      <c r="H4106" t="s">
        <v>4272</v>
      </c>
      <c r="I4106" s="134" t="s">
        <v>5311</v>
      </c>
      <c r="J4106" t="s">
        <v>2841</v>
      </c>
      <c r="K4106" t="s">
        <v>2841</v>
      </c>
      <c r="P4106">
        <v>8</v>
      </c>
      <c r="Q4106">
        <v>115</v>
      </c>
      <c r="R4106">
        <v>920</v>
      </c>
      <c r="S4106">
        <f>IFERROR(_xlfn.XLOOKUP(tbl_Facturas[[#This Row],[Key_Fact]],tbl_Manifiestos[Key_Manif],tbl_Manifiestos[Pagado a Broker],0),0)</f>
        <v>855.6</v>
      </c>
      <c r="T4106">
        <v>2982273.8099999931</v>
      </c>
    </row>
    <row r="4107" spans="1:20" x14ac:dyDescent="0.25">
      <c r="A4107" t="s">
        <v>5848</v>
      </c>
      <c r="B4107" t="str">
        <f>tbl_Facturas[[#This Row],[Factura]] &amp; "|" &amp; tbl_Facturas[[#This Row],[Proyecto OK]] &amp; "|" &amp; TEXT(tbl_Facturas[[#This Row],[Horas o Viaje]],"0.00") &amp; "|" &amp; TEXT(tbl_Facturas[[#This Row],[Costo unitario]],"0.00")</f>
        <v>2781|CDOT S-403|8.50|115.00</v>
      </c>
      <c r="C4107">
        <v>2781</v>
      </c>
      <c r="D4107">
        <v>198</v>
      </c>
      <c r="E4107" t="s">
        <v>5916</v>
      </c>
      <c r="G4107" t="s">
        <v>31</v>
      </c>
      <c r="H4107" t="s">
        <v>4273</v>
      </c>
      <c r="I4107" s="134" t="s">
        <v>5311</v>
      </c>
      <c r="J4107" t="s">
        <v>2841</v>
      </c>
      <c r="K4107" t="s">
        <v>2841</v>
      </c>
      <c r="P4107">
        <v>8.5</v>
      </c>
      <c r="Q4107">
        <v>115</v>
      </c>
      <c r="R4107">
        <v>977.5</v>
      </c>
      <c r="S4107">
        <f>IFERROR(_xlfn.XLOOKUP(tbl_Facturas[[#This Row],[Key_Fact]],tbl_Manifiestos[Key_Manif],tbl_Manifiestos[Pagado a Broker],0),0)</f>
        <v>909.07500000000005</v>
      </c>
      <c r="T4107">
        <v>2983251.3099999931</v>
      </c>
    </row>
    <row r="4108" spans="1:20" x14ac:dyDescent="0.25">
      <c r="A4108" t="s">
        <v>5848</v>
      </c>
      <c r="B4108" t="str">
        <f>tbl_Facturas[[#This Row],[Factura]] &amp; "|" &amp; tbl_Facturas[[#This Row],[Proyecto OK]] &amp; "|" &amp; TEXT(tbl_Facturas[[#This Row],[Horas o Viaje]],"0.00") &amp; "|" &amp; TEXT(tbl_Facturas[[#This Row],[Costo unitario]],"0.00")</f>
        <v>2781|CDOT S-403|8.00|115.00</v>
      </c>
      <c r="C4108">
        <v>2781</v>
      </c>
      <c r="D4108">
        <v>82</v>
      </c>
      <c r="E4108" t="s">
        <v>12</v>
      </c>
      <c r="G4108" t="s">
        <v>792</v>
      </c>
      <c r="H4108" t="s">
        <v>4274</v>
      </c>
      <c r="I4108" s="134" t="s">
        <v>5311</v>
      </c>
      <c r="J4108" t="s">
        <v>2841</v>
      </c>
      <c r="K4108" t="s">
        <v>2841</v>
      </c>
      <c r="P4108">
        <v>8</v>
      </c>
      <c r="Q4108">
        <v>115</v>
      </c>
      <c r="R4108">
        <v>920</v>
      </c>
      <c r="S4108">
        <f>IFERROR(_xlfn.XLOOKUP(tbl_Facturas[[#This Row],[Key_Fact]],tbl_Manifiestos[Key_Manif],tbl_Manifiestos[Pagado a Broker],0),0)</f>
        <v>855.6</v>
      </c>
      <c r="T4108">
        <v>2984171.3099999931</v>
      </c>
    </row>
    <row r="4109" spans="1:20" x14ac:dyDescent="0.25">
      <c r="A4109" t="s">
        <v>5848</v>
      </c>
      <c r="B4109" t="str">
        <f>tbl_Facturas[[#This Row],[Factura]] &amp; "|" &amp; tbl_Facturas[[#This Row],[Proyecto OK]] &amp; "|" &amp; TEXT(tbl_Facturas[[#This Row],[Horas o Viaje]],"0.00") &amp; "|" &amp; TEXT(tbl_Facturas[[#This Row],[Costo unitario]],"0.00")</f>
        <v>2781|CDOT S-403|8.50|115.00</v>
      </c>
      <c r="C4109">
        <v>2781</v>
      </c>
      <c r="D4109">
        <v>198</v>
      </c>
      <c r="E4109" t="s">
        <v>5916</v>
      </c>
      <c r="G4109" t="s">
        <v>31</v>
      </c>
      <c r="H4109" t="s">
        <v>4275</v>
      </c>
      <c r="I4109" s="134" t="s">
        <v>5311</v>
      </c>
      <c r="J4109" t="s">
        <v>2841</v>
      </c>
      <c r="K4109" t="s">
        <v>2841</v>
      </c>
      <c r="P4109">
        <v>8.5</v>
      </c>
      <c r="Q4109">
        <v>115</v>
      </c>
      <c r="R4109">
        <v>977.5</v>
      </c>
      <c r="S4109">
        <f>IFERROR(_xlfn.XLOOKUP(tbl_Facturas[[#This Row],[Key_Fact]],tbl_Manifiestos[Key_Manif],tbl_Manifiestos[Pagado a Broker],0),0)</f>
        <v>909.07500000000005</v>
      </c>
      <c r="T4109">
        <v>2985148.8099999931</v>
      </c>
    </row>
    <row r="4110" spans="1:20" x14ac:dyDescent="0.25">
      <c r="A4110" t="s">
        <v>5848</v>
      </c>
      <c r="B4110" t="str">
        <f>tbl_Facturas[[#This Row],[Factura]] &amp; "|" &amp; tbl_Facturas[[#This Row],[Proyecto OK]] &amp; "|" &amp; TEXT(tbl_Facturas[[#This Row],[Horas o Viaje]],"0.00") &amp; "|" &amp; TEXT(tbl_Facturas[[#This Row],[Costo unitario]],"0.00")</f>
        <v>2781|CDOT S-403|10.00|115.00</v>
      </c>
      <c r="C4110">
        <v>2781</v>
      </c>
      <c r="D4110">
        <v>82</v>
      </c>
      <c r="E4110" t="s">
        <v>12</v>
      </c>
      <c r="G4110" t="s">
        <v>792</v>
      </c>
      <c r="H4110" t="s">
        <v>4276</v>
      </c>
      <c r="I4110" s="134" t="s">
        <v>5311</v>
      </c>
      <c r="J4110" t="s">
        <v>2841</v>
      </c>
      <c r="K4110" t="s">
        <v>2841</v>
      </c>
      <c r="P4110">
        <v>10</v>
      </c>
      <c r="Q4110">
        <v>115</v>
      </c>
      <c r="R4110">
        <v>1150</v>
      </c>
      <c r="S4110">
        <f>IFERROR(_xlfn.XLOOKUP(tbl_Facturas[[#This Row],[Key_Fact]],tbl_Manifiestos[Key_Manif],tbl_Manifiestos[Pagado a Broker],0),0)</f>
        <v>0</v>
      </c>
      <c r="T4110">
        <v>2986298.8099999931</v>
      </c>
    </row>
    <row r="4111" spans="1:20" x14ac:dyDescent="0.25">
      <c r="A4111" t="s">
        <v>5848</v>
      </c>
      <c r="B4111" t="str">
        <f>tbl_Facturas[[#This Row],[Factura]] &amp; "|" &amp; tbl_Facturas[[#This Row],[Proyecto OK]] &amp; "|" &amp; TEXT(tbl_Facturas[[#This Row],[Horas o Viaje]],"0.00") &amp; "|" &amp; TEXT(tbl_Facturas[[#This Row],[Costo unitario]],"0.00")</f>
        <v>2782|CDOT S-603|9.50|115.00</v>
      </c>
      <c r="C4111">
        <v>2782</v>
      </c>
      <c r="D4111">
        <v>108</v>
      </c>
      <c r="E4111" t="s">
        <v>5916</v>
      </c>
      <c r="G4111" t="s">
        <v>99</v>
      </c>
      <c r="H4111" t="s">
        <v>4277</v>
      </c>
      <c r="I4111" s="134" t="s">
        <v>5311</v>
      </c>
      <c r="J4111" t="s">
        <v>2693</v>
      </c>
      <c r="K4111" s="240" t="s">
        <v>2693</v>
      </c>
      <c r="P4111">
        <v>9.5</v>
      </c>
      <c r="Q4111">
        <v>115</v>
      </c>
      <c r="R4111">
        <v>1092.5</v>
      </c>
      <c r="S4111">
        <f>IFERROR(_xlfn.XLOOKUP(tbl_Facturas[[#This Row],[Key_Fact]],tbl_Manifiestos[Key_Manif],tbl_Manifiestos[Pagado a Broker],0),0)</f>
        <v>1016.0250000000001</v>
      </c>
      <c r="T4111">
        <v>2987391.3099999931</v>
      </c>
    </row>
    <row r="4112" spans="1:20" x14ac:dyDescent="0.25">
      <c r="A4112" t="s">
        <v>5848</v>
      </c>
      <c r="B4112" t="str">
        <f>tbl_Facturas[[#This Row],[Factura]] &amp; "|" &amp; tbl_Facturas[[#This Row],[Proyecto OK]] &amp; "|" &amp; TEXT(tbl_Facturas[[#This Row],[Horas o Viaje]],"0.00") &amp; "|" &amp; TEXT(tbl_Facturas[[#This Row],[Costo unitario]],"0.00")</f>
        <v>2782|CDOT S-603|9.50|115.00</v>
      </c>
      <c r="C4112">
        <v>2782</v>
      </c>
      <c r="D4112">
        <v>114</v>
      </c>
      <c r="E4112" t="s">
        <v>27</v>
      </c>
      <c r="G4112" t="s">
        <v>57</v>
      </c>
      <c r="H4112" t="s">
        <v>4278</v>
      </c>
      <c r="I4112" s="134" t="s">
        <v>5311</v>
      </c>
      <c r="J4112" t="s">
        <v>2693</v>
      </c>
      <c r="K4112" s="240" t="s">
        <v>2693</v>
      </c>
      <c r="P4112">
        <v>9.5</v>
      </c>
      <c r="Q4112">
        <v>115</v>
      </c>
      <c r="R4112">
        <v>1092.5</v>
      </c>
      <c r="S4112">
        <f>IFERROR(_xlfn.XLOOKUP(tbl_Facturas[[#This Row],[Key_Fact]],tbl_Manifiestos[Key_Manif],tbl_Manifiestos[Pagado a Broker],0),0)</f>
        <v>1016.0250000000001</v>
      </c>
      <c r="T4112">
        <v>2988483.8099999931</v>
      </c>
    </row>
    <row r="4113" spans="1:20" x14ac:dyDescent="0.25">
      <c r="A4113" t="s">
        <v>5848</v>
      </c>
      <c r="B4113" t="str">
        <f>tbl_Facturas[[#This Row],[Factura]] &amp; "|" &amp; tbl_Facturas[[#This Row],[Proyecto OK]] &amp; "|" &amp; TEXT(tbl_Facturas[[#This Row],[Horas o Viaje]],"0.00") &amp; "|" &amp; TEXT(tbl_Facturas[[#This Row],[Costo unitario]],"0.00")</f>
        <v>2782|CDOT S-603|9.50|115.00</v>
      </c>
      <c r="C4113">
        <v>2782</v>
      </c>
      <c r="D4113">
        <v>114</v>
      </c>
      <c r="E4113" t="s">
        <v>27</v>
      </c>
      <c r="G4113" t="s">
        <v>57</v>
      </c>
      <c r="H4113" t="s">
        <v>4279</v>
      </c>
      <c r="I4113" s="134" t="s">
        <v>5311</v>
      </c>
      <c r="J4113" t="s">
        <v>2693</v>
      </c>
      <c r="K4113" s="240" t="s">
        <v>2693</v>
      </c>
      <c r="P4113">
        <v>9.5</v>
      </c>
      <c r="Q4113">
        <v>115</v>
      </c>
      <c r="R4113">
        <v>1092.5</v>
      </c>
      <c r="S4113">
        <f>IFERROR(_xlfn.XLOOKUP(tbl_Facturas[[#This Row],[Key_Fact]],tbl_Manifiestos[Key_Manif],tbl_Manifiestos[Pagado a Broker],0),0)</f>
        <v>1016.0250000000001</v>
      </c>
      <c r="T4113">
        <v>2989576.3099999931</v>
      </c>
    </row>
    <row r="4114" spans="1:20" x14ac:dyDescent="0.25">
      <c r="A4114" t="s">
        <v>5848</v>
      </c>
      <c r="B4114" t="str">
        <f>tbl_Facturas[[#This Row],[Factura]] &amp; "|" &amp; tbl_Facturas[[#This Row],[Proyecto OK]] &amp; "|" &amp; TEXT(tbl_Facturas[[#This Row],[Horas o Viaje]],"0.00") &amp; "|" &amp; TEXT(tbl_Facturas[[#This Row],[Costo unitario]],"0.00")</f>
        <v>2782|CDOT S-603|8.00|115.00</v>
      </c>
      <c r="C4114">
        <v>2782</v>
      </c>
      <c r="D4114">
        <v>103</v>
      </c>
      <c r="E4114" t="s">
        <v>27</v>
      </c>
      <c r="G4114" t="s">
        <v>284</v>
      </c>
      <c r="H4114" t="s">
        <v>4280</v>
      </c>
      <c r="I4114" s="134" t="s">
        <v>5311</v>
      </c>
      <c r="J4114" t="s">
        <v>2693</v>
      </c>
      <c r="K4114" s="240" t="s">
        <v>2693</v>
      </c>
      <c r="P4114">
        <v>8</v>
      </c>
      <c r="Q4114">
        <v>115</v>
      </c>
      <c r="R4114">
        <v>920</v>
      </c>
      <c r="S4114">
        <f>IFERROR(_xlfn.XLOOKUP(tbl_Facturas[[#This Row],[Key_Fact]],tbl_Manifiestos[Key_Manif],tbl_Manifiestos[Pagado a Broker],0),0)</f>
        <v>855.6</v>
      </c>
      <c r="T4114">
        <v>2990496.3099999931</v>
      </c>
    </row>
    <row r="4115" spans="1:20" x14ac:dyDescent="0.25">
      <c r="A4115" t="s">
        <v>5848</v>
      </c>
      <c r="B4115" t="str">
        <f>tbl_Facturas[[#This Row],[Factura]] &amp; "|" &amp; tbl_Facturas[[#This Row],[Proyecto OK]] &amp; "|" &amp; TEXT(tbl_Facturas[[#This Row],[Horas o Viaje]],"0.00") &amp; "|" &amp; TEXT(tbl_Facturas[[#This Row],[Costo unitario]],"0.00")</f>
        <v>2782|CDOT S-603|9.25|115.00</v>
      </c>
      <c r="C4115">
        <v>2782</v>
      </c>
      <c r="D4115">
        <v>114</v>
      </c>
      <c r="E4115" t="s">
        <v>27</v>
      </c>
      <c r="G4115" t="s">
        <v>57</v>
      </c>
      <c r="H4115" t="s">
        <v>4281</v>
      </c>
      <c r="I4115" s="134" t="s">
        <v>5311</v>
      </c>
      <c r="J4115" t="s">
        <v>2693</v>
      </c>
      <c r="K4115" s="240" t="s">
        <v>2693</v>
      </c>
      <c r="P4115">
        <v>9.25</v>
      </c>
      <c r="Q4115">
        <v>115</v>
      </c>
      <c r="R4115">
        <v>1063.75</v>
      </c>
      <c r="S4115">
        <f>IFERROR(_xlfn.XLOOKUP(tbl_Facturas[[#This Row],[Key_Fact]],tbl_Manifiestos[Key_Manif],tbl_Manifiestos[Pagado a Broker],0),0)</f>
        <v>989.28750000000002</v>
      </c>
      <c r="T4115">
        <v>2991560.0599999931</v>
      </c>
    </row>
    <row r="4116" spans="1:20" x14ac:dyDescent="0.25">
      <c r="A4116" t="s">
        <v>5848</v>
      </c>
      <c r="B4116" t="str">
        <f>tbl_Facturas[[#This Row],[Factura]] &amp; "|" &amp; tbl_Facturas[[#This Row],[Proyecto OK]] &amp; "|" &amp; TEXT(tbl_Facturas[[#This Row],[Horas o Viaje]],"0.00") &amp; "|" &amp; TEXT(tbl_Facturas[[#This Row],[Costo unitario]],"0.00")</f>
        <v>2782|CDOT S-603|8.00|115.00</v>
      </c>
      <c r="C4116">
        <v>2782</v>
      </c>
      <c r="D4116">
        <v>198</v>
      </c>
      <c r="E4116" t="s">
        <v>5916</v>
      </c>
      <c r="G4116" t="s">
        <v>31</v>
      </c>
      <c r="H4116" t="s">
        <v>4282</v>
      </c>
      <c r="I4116" s="134" t="s">
        <v>5311</v>
      </c>
      <c r="J4116" t="s">
        <v>2693</v>
      </c>
      <c r="K4116" s="240" t="s">
        <v>2693</v>
      </c>
      <c r="P4116">
        <v>8</v>
      </c>
      <c r="Q4116">
        <v>115</v>
      </c>
      <c r="R4116">
        <v>920</v>
      </c>
      <c r="S4116">
        <f>IFERROR(_xlfn.XLOOKUP(tbl_Facturas[[#This Row],[Key_Fact]],tbl_Manifiestos[Key_Manif],tbl_Manifiestos[Pagado a Broker],0),0)</f>
        <v>855.6</v>
      </c>
      <c r="T4116">
        <v>2992480.0599999931</v>
      </c>
    </row>
    <row r="4117" spans="1:20" x14ac:dyDescent="0.25">
      <c r="A4117" t="s">
        <v>5848</v>
      </c>
      <c r="B4117" t="str">
        <f>tbl_Facturas[[#This Row],[Factura]] &amp; "|" &amp; tbl_Facturas[[#This Row],[Proyecto OK]] &amp; "|" &amp; TEXT(tbl_Facturas[[#This Row],[Horas o Viaje]],"0.00") &amp; "|" &amp; TEXT(tbl_Facturas[[#This Row],[Costo unitario]],"0.00")</f>
        <v>2782|CDOT S-603|10.50|115.00</v>
      </c>
      <c r="C4117">
        <v>2782</v>
      </c>
      <c r="D4117">
        <v>114</v>
      </c>
      <c r="E4117" t="s">
        <v>27</v>
      </c>
      <c r="G4117" t="s">
        <v>57</v>
      </c>
      <c r="H4117" t="s">
        <v>4283</v>
      </c>
      <c r="I4117" s="134" t="s">
        <v>5311</v>
      </c>
      <c r="J4117" t="s">
        <v>2693</v>
      </c>
      <c r="K4117" s="240" t="s">
        <v>2693</v>
      </c>
      <c r="P4117">
        <v>10.5</v>
      </c>
      <c r="Q4117">
        <v>115</v>
      </c>
      <c r="R4117">
        <v>1207.5</v>
      </c>
      <c r="S4117">
        <f>IFERROR(_xlfn.XLOOKUP(tbl_Facturas[[#This Row],[Key_Fact]],tbl_Manifiestos[Key_Manif],tbl_Manifiestos[Pagado a Broker],0),0)</f>
        <v>1122.9750000000001</v>
      </c>
      <c r="T4117">
        <v>2993687.5599999931</v>
      </c>
    </row>
    <row r="4118" spans="1:20" x14ac:dyDescent="0.25">
      <c r="A4118" t="s">
        <v>5848</v>
      </c>
      <c r="B4118" t="str">
        <f>tbl_Facturas[[#This Row],[Factura]] &amp; "|" &amp; tbl_Facturas[[#This Row],[Proyecto OK]] &amp; "|" &amp; TEXT(tbl_Facturas[[#This Row],[Horas o Viaje]],"0.00") &amp; "|" &amp; TEXT(tbl_Facturas[[#This Row],[Costo unitario]],"0.00")</f>
        <v>2782|CDOT S-603|8.50|115.00</v>
      </c>
      <c r="C4118">
        <v>2782</v>
      </c>
      <c r="D4118">
        <v>58</v>
      </c>
      <c r="E4118" t="s">
        <v>12</v>
      </c>
      <c r="G4118" t="s">
        <v>539</v>
      </c>
      <c r="H4118" t="s">
        <v>4284</v>
      </c>
      <c r="I4118" s="134" t="s">
        <v>5311</v>
      </c>
      <c r="J4118" t="s">
        <v>2693</v>
      </c>
      <c r="K4118" s="240" t="s">
        <v>2693</v>
      </c>
      <c r="P4118">
        <v>8.5</v>
      </c>
      <c r="Q4118">
        <v>115</v>
      </c>
      <c r="R4118">
        <v>977.5</v>
      </c>
      <c r="S4118">
        <f>IFERROR(_xlfn.XLOOKUP(tbl_Facturas[[#This Row],[Key_Fact]],tbl_Manifiestos[Key_Manif],tbl_Manifiestos[Pagado a Broker],0),0)</f>
        <v>909.07500000000005</v>
      </c>
      <c r="T4118">
        <v>2994665.0599999931</v>
      </c>
    </row>
    <row r="4119" spans="1:20" x14ac:dyDescent="0.25">
      <c r="A4119" t="s">
        <v>5848</v>
      </c>
      <c r="B4119" t="str">
        <f>tbl_Facturas[[#This Row],[Factura]] &amp; "|" &amp; tbl_Facturas[[#This Row],[Proyecto OK]] &amp; "|" &amp; TEXT(tbl_Facturas[[#This Row],[Horas o Viaje]],"0.00") &amp; "|" &amp; TEXT(tbl_Facturas[[#This Row],[Costo unitario]],"0.00")</f>
        <v>2782|CDOT S-603|9.25|115.00</v>
      </c>
      <c r="C4119">
        <v>2782</v>
      </c>
      <c r="D4119">
        <v>114</v>
      </c>
      <c r="E4119" t="s">
        <v>27</v>
      </c>
      <c r="G4119" t="s">
        <v>57</v>
      </c>
      <c r="H4119" t="s">
        <v>4285</v>
      </c>
      <c r="I4119" s="134" t="s">
        <v>5311</v>
      </c>
      <c r="J4119" t="s">
        <v>2693</v>
      </c>
      <c r="K4119" s="240" t="s">
        <v>2693</v>
      </c>
      <c r="P4119">
        <v>9.25</v>
      </c>
      <c r="Q4119">
        <v>115</v>
      </c>
      <c r="R4119">
        <v>1063.75</v>
      </c>
      <c r="S4119">
        <f>IFERROR(_xlfn.XLOOKUP(tbl_Facturas[[#This Row],[Key_Fact]],tbl_Manifiestos[Key_Manif],tbl_Manifiestos[Pagado a Broker],0),0)</f>
        <v>989.28750000000002</v>
      </c>
      <c r="T4119">
        <v>2995728.8099999931</v>
      </c>
    </row>
    <row r="4120" spans="1:20" x14ac:dyDescent="0.25">
      <c r="A4120" t="s">
        <v>5848</v>
      </c>
      <c r="B4120" t="str">
        <f>tbl_Facturas[[#This Row],[Factura]] &amp; "|" &amp; tbl_Facturas[[#This Row],[Proyecto OK]] &amp; "|" &amp; TEXT(tbl_Facturas[[#This Row],[Horas o Viaje]],"0.00") &amp; "|" &amp; TEXT(tbl_Facturas[[#This Row],[Costo unitario]],"0.00")</f>
        <v>2782|CDOT S-603|9.25|115.00</v>
      </c>
      <c r="C4120">
        <v>2782</v>
      </c>
      <c r="D4120">
        <v>54</v>
      </c>
      <c r="E4120" t="s">
        <v>19</v>
      </c>
      <c r="G4120" t="s">
        <v>479</v>
      </c>
      <c r="H4120" t="s">
        <v>4286</v>
      </c>
      <c r="I4120" s="134" t="s">
        <v>5311</v>
      </c>
      <c r="J4120" t="s">
        <v>2693</v>
      </c>
      <c r="K4120" s="240" t="s">
        <v>2693</v>
      </c>
      <c r="P4120">
        <v>9.25</v>
      </c>
      <c r="Q4120">
        <v>115</v>
      </c>
      <c r="R4120">
        <v>1063.75</v>
      </c>
      <c r="S4120">
        <f>IFERROR(_xlfn.XLOOKUP(tbl_Facturas[[#This Row],[Key_Fact]],tbl_Manifiestos[Key_Manif],tbl_Manifiestos[Pagado a Broker],0),0)</f>
        <v>989.28750000000002</v>
      </c>
      <c r="T4120">
        <v>2996792.5599999931</v>
      </c>
    </row>
    <row r="4121" spans="1:20" x14ac:dyDescent="0.25">
      <c r="A4121" t="s">
        <v>5848</v>
      </c>
      <c r="B4121" t="str">
        <f>tbl_Facturas[[#This Row],[Factura]] &amp; "|" &amp; tbl_Facturas[[#This Row],[Proyecto OK]] &amp; "|" &amp; TEXT(tbl_Facturas[[#This Row],[Horas o Viaje]],"0.00") &amp; "|" &amp; TEXT(tbl_Facturas[[#This Row],[Costo unitario]],"0.00")</f>
        <v>2782|CDOT S-603|8.00|115.00</v>
      </c>
      <c r="C4121">
        <v>2782</v>
      </c>
      <c r="D4121">
        <v>325</v>
      </c>
      <c r="E4121" t="s">
        <v>27</v>
      </c>
      <c r="G4121" t="s">
        <v>34</v>
      </c>
      <c r="H4121" t="s">
        <v>4287</v>
      </c>
      <c r="I4121" s="134" t="s">
        <v>5311</v>
      </c>
      <c r="J4121" t="s">
        <v>2693</v>
      </c>
      <c r="K4121" s="240" t="s">
        <v>2693</v>
      </c>
      <c r="P4121">
        <v>8</v>
      </c>
      <c r="Q4121">
        <v>115</v>
      </c>
      <c r="R4121">
        <v>920</v>
      </c>
      <c r="S4121">
        <f>IFERROR(_xlfn.XLOOKUP(tbl_Facturas[[#This Row],[Key_Fact]],tbl_Manifiestos[Key_Manif],tbl_Manifiestos[Pagado a Broker],0),0)</f>
        <v>855.6</v>
      </c>
      <c r="T4121">
        <v>2997712.5599999931</v>
      </c>
    </row>
    <row r="4122" spans="1:20" x14ac:dyDescent="0.25">
      <c r="A4122" t="s">
        <v>5848</v>
      </c>
      <c r="B4122" t="str">
        <f>tbl_Facturas[[#This Row],[Factura]] &amp; "|" &amp; tbl_Facturas[[#This Row],[Proyecto OK]] &amp; "|" &amp; TEXT(tbl_Facturas[[#This Row],[Horas o Viaje]],"0.00") &amp; "|" &amp; TEXT(tbl_Facturas[[#This Row],[Costo unitario]],"0.00")</f>
        <v>2782|CDOT S-603|8.50|115.00</v>
      </c>
      <c r="C4122">
        <v>2782</v>
      </c>
      <c r="D4122">
        <v>28</v>
      </c>
      <c r="E4122" t="s">
        <v>5309</v>
      </c>
      <c r="G4122" t="s">
        <v>1285</v>
      </c>
      <c r="H4122" t="s">
        <v>4288</v>
      </c>
      <c r="I4122" s="134" t="s">
        <v>5311</v>
      </c>
      <c r="J4122" t="s">
        <v>2693</v>
      </c>
      <c r="K4122" s="240" t="s">
        <v>2693</v>
      </c>
      <c r="P4122">
        <v>8.5</v>
      </c>
      <c r="Q4122">
        <v>115</v>
      </c>
      <c r="R4122">
        <v>977.5</v>
      </c>
      <c r="S4122">
        <f>IFERROR(_xlfn.XLOOKUP(tbl_Facturas[[#This Row],[Key_Fact]],tbl_Manifiestos[Key_Manif],tbl_Manifiestos[Pagado a Broker],0),0)</f>
        <v>909.07500000000005</v>
      </c>
      <c r="T4122">
        <v>2998690.0599999931</v>
      </c>
    </row>
    <row r="4123" spans="1:20" x14ac:dyDescent="0.25">
      <c r="A4123" t="s">
        <v>5848</v>
      </c>
      <c r="B4123" t="str">
        <f>tbl_Facturas[[#This Row],[Factura]] &amp; "|" &amp; tbl_Facturas[[#This Row],[Proyecto OK]] &amp; "|" &amp; TEXT(tbl_Facturas[[#This Row],[Horas o Viaje]],"0.00") &amp; "|" &amp; TEXT(tbl_Facturas[[#This Row],[Costo unitario]],"0.00")</f>
        <v>2783|Metra New Auburn|8.00|130.00</v>
      </c>
      <c r="C4123">
        <v>2783</v>
      </c>
      <c r="D4123">
        <v>50</v>
      </c>
      <c r="E4123" t="s">
        <v>5329</v>
      </c>
      <c r="G4123" t="s">
        <v>2384</v>
      </c>
      <c r="H4123" t="s">
        <v>4289</v>
      </c>
      <c r="I4123" s="134" t="s">
        <v>5330</v>
      </c>
      <c r="J4123" t="s">
        <v>894</v>
      </c>
      <c r="K4123" t="s">
        <v>5360</v>
      </c>
      <c r="L4123">
        <v>2128</v>
      </c>
      <c r="M4123" t="s">
        <v>4290</v>
      </c>
      <c r="P4123">
        <v>8</v>
      </c>
      <c r="Q4123">
        <v>130</v>
      </c>
      <c r="R4123">
        <v>1040</v>
      </c>
      <c r="S4123">
        <f>IFERROR(_xlfn.XLOOKUP(tbl_Facturas[[#This Row],[Key_Fact]],tbl_Manifiestos[Key_Manif],tbl_Manifiestos[Pagado a Broker],0),0)</f>
        <v>0</v>
      </c>
      <c r="T4123">
        <v>2999730.0599999931</v>
      </c>
    </row>
    <row r="4124" spans="1:20" x14ac:dyDescent="0.25">
      <c r="A4124" t="s">
        <v>5848</v>
      </c>
      <c r="B4124" t="str">
        <f>tbl_Facturas[[#This Row],[Factura]] &amp; "|" &amp; tbl_Facturas[[#This Row],[Proyecto OK]] &amp; "|" &amp; TEXT(tbl_Facturas[[#This Row],[Horas o Viaje]],"0.00") &amp; "|" &amp; TEXT(tbl_Facturas[[#This Row],[Costo unitario]],"0.00")</f>
        <v>2783|Metra New Auburn|8.00|130.00</v>
      </c>
      <c r="C4124">
        <v>2783</v>
      </c>
      <c r="D4124">
        <v>51</v>
      </c>
      <c r="E4124" t="s">
        <v>5329</v>
      </c>
      <c r="G4124" t="s">
        <v>1872</v>
      </c>
      <c r="H4124" t="s">
        <v>4291</v>
      </c>
      <c r="I4124" s="134" t="s">
        <v>5330</v>
      </c>
      <c r="J4124" t="s">
        <v>894</v>
      </c>
      <c r="K4124" t="s">
        <v>5360</v>
      </c>
      <c r="L4124">
        <v>2128</v>
      </c>
      <c r="M4124" t="s">
        <v>895</v>
      </c>
      <c r="P4124">
        <v>8</v>
      </c>
      <c r="Q4124">
        <v>130</v>
      </c>
      <c r="R4124">
        <v>1040</v>
      </c>
      <c r="S4124">
        <f>IFERROR(_xlfn.XLOOKUP(tbl_Facturas[[#This Row],[Key_Fact]],tbl_Manifiestos[Key_Manif],tbl_Manifiestos[Pagado a Broker],0),0)</f>
        <v>0</v>
      </c>
      <c r="T4124">
        <v>3000770.0599999931</v>
      </c>
    </row>
    <row r="4125" spans="1:20" x14ac:dyDescent="0.25">
      <c r="A4125" t="s">
        <v>5848</v>
      </c>
      <c r="B4125" t="str">
        <f>tbl_Facturas[[#This Row],[Factura]] &amp; "|" &amp; tbl_Facturas[[#This Row],[Proyecto OK]] &amp; "|" &amp; TEXT(tbl_Facturas[[#This Row],[Horas o Viaje]],"0.00") &amp; "|" &amp; TEXT(tbl_Facturas[[#This Row],[Costo unitario]],"0.00")</f>
        <v>2783|Metra New Auburn|8.00|130.00</v>
      </c>
      <c r="C4125">
        <v>2783</v>
      </c>
      <c r="D4125">
        <v>52</v>
      </c>
      <c r="E4125" t="s">
        <v>5329</v>
      </c>
      <c r="G4125" t="s">
        <v>1869</v>
      </c>
      <c r="H4125" t="s">
        <v>4292</v>
      </c>
      <c r="I4125" s="134" t="s">
        <v>5330</v>
      </c>
      <c r="J4125" t="s">
        <v>894</v>
      </c>
      <c r="K4125" t="s">
        <v>5360</v>
      </c>
      <c r="L4125">
        <v>2128</v>
      </c>
      <c r="M4125" t="s">
        <v>895</v>
      </c>
      <c r="P4125">
        <v>8</v>
      </c>
      <c r="Q4125">
        <v>130</v>
      </c>
      <c r="R4125">
        <v>1040</v>
      </c>
      <c r="S4125">
        <f>IFERROR(_xlfn.XLOOKUP(tbl_Facturas[[#This Row],[Key_Fact]],tbl_Manifiestos[Key_Manif],tbl_Manifiestos[Pagado a Broker],0),0)</f>
        <v>0</v>
      </c>
      <c r="T4125">
        <v>3001810.0599999931</v>
      </c>
    </row>
    <row r="4126" spans="1:20" x14ac:dyDescent="0.25">
      <c r="A4126" t="s">
        <v>5848</v>
      </c>
      <c r="B4126" t="str">
        <f>tbl_Facturas[[#This Row],[Factura]] &amp; "|" &amp; tbl_Facturas[[#This Row],[Proyecto OK]] &amp; "|" &amp; TEXT(tbl_Facturas[[#This Row],[Horas o Viaje]],"0.00") &amp; "|" &amp; TEXT(tbl_Facturas[[#This Row],[Costo unitario]],"0.00")</f>
        <v>2783|Metra New Auburn|8.00|130.00</v>
      </c>
      <c r="C4126">
        <v>2783</v>
      </c>
      <c r="D4126">
        <v>4</v>
      </c>
      <c r="E4126" t="s">
        <v>1875</v>
      </c>
      <c r="G4126" t="s">
        <v>1750</v>
      </c>
      <c r="H4126" t="s">
        <v>4293</v>
      </c>
      <c r="I4126" s="134" t="s">
        <v>5330</v>
      </c>
      <c r="J4126" t="s">
        <v>894</v>
      </c>
      <c r="K4126" t="s">
        <v>5360</v>
      </c>
      <c r="L4126">
        <v>2128</v>
      </c>
      <c r="M4126" t="s">
        <v>4294</v>
      </c>
      <c r="P4126">
        <v>8</v>
      </c>
      <c r="Q4126">
        <v>130</v>
      </c>
      <c r="R4126">
        <v>1040</v>
      </c>
      <c r="S4126">
        <f>IFERROR(_xlfn.XLOOKUP(tbl_Facturas[[#This Row],[Key_Fact]],tbl_Manifiestos[Key_Manif],tbl_Manifiestos[Pagado a Broker],0),0)</f>
        <v>0</v>
      </c>
      <c r="T4126">
        <v>3002850.0599999931</v>
      </c>
    </row>
    <row r="4127" spans="1:20" x14ac:dyDescent="0.25">
      <c r="A4127" t="s">
        <v>5848</v>
      </c>
      <c r="B4127" t="str">
        <f>tbl_Facturas[[#This Row],[Factura]] &amp; "|" &amp; tbl_Facturas[[#This Row],[Proyecto OK]] &amp; "|" &amp; TEXT(tbl_Facturas[[#This Row],[Horas o Viaje]],"0.00") &amp; "|" &amp; TEXT(tbl_Facturas[[#This Row],[Costo unitario]],"0.00")</f>
        <v>2783|Metra New Auburn|4.00|300.00</v>
      </c>
      <c r="C4127">
        <v>2783</v>
      </c>
      <c r="D4127">
        <v>380</v>
      </c>
      <c r="E4127" t="s">
        <v>5334</v>
      </c>
      <c r="G4127" t="s">
        <v>1795</v>
      </c>
      <c r="H4127" t="s">
        <v>4295</v>
      </c>
      <c r="I4127" s="134" t="s">
        <v>5330</v>
      </c>
      <c r="J4127" t="s">
        <v>894</v>
      </c>
      <c r="K4127" t="s">
        <v>5360</v>
      </c>
      <c r="L4127">
        <v>2128</v>
      </c>
      <c r="M4127" t="s">
        <v>895</v>
      </c>
      <c r="P4127">
        <v>4</v>
      </c>
      <c r="Q4127">
        <v>300</v>
      </c>
      <c r="R4127">
        <v>1200</v>
      </c>
      <c r="S4127">
        <f>IFERROR(_xlfn.XLOOKUP(tbl_Facturas[[#This Row],[Key_Fact]],tbl_Manifiestos[Key_Manif],tbl_Manifiestos[Pagado a Broker],0),0)</f>
        <v>1116</v>
      </c>
      <c r="T4127">
        <v>3004050.0599999931</v>
      </c>
    </row>
    <row r="4128" spans="1:20" x14ac:dyDescent="0.25">
      <c r="A4128" t="s">
        <v>5848</v>
      </c>
      <c r="B4128" t="str">
        <f>tbl_Facturas[[#This Row],[Factura]] &amp; "|" &amp; tbl_Facturas[[#This Row],[Proyecto OK]] &amp; "|" &amp; TEXT(tbl_Facturas[[#This Row],[Horas o Viaje]],"0.00") &amp; "|" &amp; TEXT(tbl_Facturas[[#This Row],[Costo unitario]],"0.00")</f>
        <v>2783|Metra New Auburn|80.89|15.50</v>
      </c>
      <c r="C4128">
        <v>2783</v>
      </c>
      <c r="D4128">
        <v>380</v>
      </c>
      <c r="E4128" t="s">
        <v>5334</v>
      </c>
      <c r="G4128" t="s">
        <v>1795</v>
      </c>
      <c r="H4128" t="s">
        <v>4295</v>
      </c>
      <c r="I4128" s="134" t="s">
        <v>5330</v>
      </c>
      <c r="J4128" t="s">
        <v>894</v>
      </c>
      <c r="K4128" t="s">
        <v>5360</v>
      </c>
      <c r="L4128">
        <v>2128</v>
      </c>
      <c r="M4128" t="s">
        <v>895</v>
      </c>
      <c r="O4128" t="s">
        <v>240</v>
      </c>
      <c r="P4128">
        <v>80.89</v>
      </c>
      <c r="Q4128">
        <v>15.5</v>
      </c>
      <c r="R4128">
        <v>1253.8</v>
      </c>
      <c r="S4128">
        <f>IFERROR(_xlfn.XLOOKUP(tbl_Facturas[[#This Row],[Key_Fact]],tbl_Manifiestos[Key_Manif],tbl_Manifiestos[Pagado a Broker],0),0)</f>
        <v>0</v>
      </c>
      <c r="T4128">
        <v>3005303.859999992</v>
      </c>
    </row>
    <row r="4129" spans="1:20" x14ac:dyDescent="0.25">
      <c r="A4129" t="s">
        <v>5848</v>
      </c>
      <c r="B4129" t="str">
        <f>tbl_Facturas[[#This Row],[Factura]] &amp; "|" &amp; tbl_Facturas[[#This Row],[Proyecto OK]] &amp; "|" &amp; TEXT(tbl_Facturas[[#This Row],[Horas o Viaje]],"0.00") &amp; "|" &amp; TEXT(tbl_Facturas[[#This Row],[Costo unitario]],"0.00")</f>
        <v>2783|Metra New Auburn|4.00|300.00</v>
      </c>
      <c r="C4129">
        <v>2783</v>
      </c>
      <c r="D4129">
        <v>356</v>
      </c>
      <c r="E4129" t="s">
        <v>27</v>
      </c>
      <c r="G4129" t="s">
        <v>122</v>
      </c>
      <c r="H4129" t="s">
        <v>4296</v>
      </c>
      <c r="I4129" s="134" t="s">
        <v>5330</v>
      </c>
      <c r="J4129" t="s">
        <v>894</v>
      </c>
      <c r="K4129" t="s">
        <v>5360</v>
      </c>
      <c r="L4129">
        <v>2128</v>
      </c>
      <c r="M4129" t="s">
        <v>895</v>
      </c>
      <c r="P4129">
        <v>4</v>
      </c>
      <c r="Q4129">
        <v>300</v>
      </c>
      <c r="R4129">
        <v>1200</v>
      </c>
      <c r="S4129">
        <f>IFERROR(_xlfn.XLOOKUP(tbl_Facturas[[#This Row],[Key_Fact]],tbl_Manifiestos[Key_Manif],tbl_Manifiestos[Pagado a Broker],0),0)</f>
        <v>1116</v>
      </c>
      <c r="T4129">
        <v>3006503.859999992</v>
      </c>
    </row>
    <row r="4130" spans="1:20" x14ac:dyDescent="0.25">
      <c r="A4130" t="s">
        <v>5848</v>
      </c>
      <c r="B4130" t="str">
        <f>tbl_Facturas[[#This Row],[Factura]] &amp; "|" &amp; tbl_Facturas[[#This Row],[Proyecto OK]] &amp; "|" &amp; TEXT(tbl_Facturas[[#This Row],[Horas o Viaje]],"0.00") &amp; "|" &amp; TEXT(tbl_Facturas[[#This Row],[Costo unitario]],"0.00")</f>
        <v>2783|Metra New Auburn|85.85|15.50</v>
      </c>
      <c r="C4130">
        <v>2783</v>
      </c>
      <c r="D4130">
        <v>356</v>
      </c>
      <c r="E4130" t="s">
        <v>27</v>
      </c>
      <c r="G4130" t="s">
        <v>122</v>
      </c>
      <c r="H4130" t="s">
        <v>4296</v>
      </c>
      <c r="I4130" s="134" t="s">
        <v>5330</v>
      </c>
      <c r="J4130" t="s">
        <v>894</v>
      </c>
      <c r="K4130" t="s">
        <v>5360</v>
      </c>
      <c r="L4130">
        <v>2128</v>
      </c>
      <c r="M4130" t="s">
        <v>895</v>
      </c>
      <c r="O4130" t="s">
        <v>240</v>
      </c>
      <c r="P4130">
        <v>85.85</v>
      </c>
      <c r="Q4130">
        <v>15.5</v>
      </c>
      <c r="R4130">
        <v>1330.68</v>
      </c>
      <c r="S4130">
        <f>IFERROR(_xlfn.XLOOKUP(tbl_Facturas[[#This Row],[Key_Fact]],tbl_Manifiestos[Key_Manif],tbl_Manifiestos[Pagado a Broker],0),0)</f>
        <v>0</v>
      </c>
      <c r="T4130">
        <v>3007834.5399999931</v>
      </c>
    </row>
    <row r="4131" spans="1:20" x14ac:dyDescent="0.25">
      <c r="A4131" t="s">
        <v>5848</v>
      </c>
      <c r="B4131" t="str">
        <f>tbl_Facturas[[#This Row],[Factura]] &amp; "|" &amp; tbl_Facturas[[#This Row],[Proyecto OK]] &amp; "|" &amp; TEXT(tbl_Facturas[[#This Row],[Horas o Viaje]],"0.00") &amp; "|" &amp; TEXT(tbl_Facturas[[#This Row],[Costo unitario]],"0.00")</f>
        <v>2783|Metra New Auburn|0.50|130.00</v>
      </c>
      <c r="C4131">
        <v>2783</v>
      </c>
      <c r="D4131">
        <v>356</v>
      </c>
      <c r="E4131" t="s">
        <v>27</v>
      </c>
      <c r="G4131" t="s">
        <v>122</v>
      </c>
      <c r="H4131" t="s">
        <v>4297</v>
      </c>
      <c r="I4131" s="134" t="s">
        <v>5330</v>
      </c>
      <c r="J4131" t="s">
        <v>894</v>
      </c>
      <c r="K4131" t="s">
        <v>5360</v>
      </c>
      <c r="L4131">
        <v>2128</v>
      </c>
      <c r="M4131" t="s">
        <v>895</v>
      </c>
      <c r="P4131">
        <v>0.5</v>
      </c>
      <c r="Q4131">
        <v>130</v>
      </c>
      <c r="R4131">
        <v>65</v>
      </c>
      <c r="S4131">
        <f>IFERROR(_xlfn.XLOOKUP(tbl_Facturas[[#This Row],[Key_Fact]],tbl_Manifiestos[Key_Manif],tbl_Manifiestos[Pagado a Broker],0),0)</f>
        <v>60.45</v>
      </c>
      <c r="T4131">
        <v>3007899.5399999931</v>
      </c>
    </row>
    <row r="4132" spans="1:20" x14ac:dyDescent="0.25">
      <c r="A4132" t="s">
        <v>5848</v>
      </c>
      <c r="B4132" t="str">
        <f>tbl_Facturas[[#This Row],[Factura]] &amp; "|" &amp; tbl_Facturas[[#This Row],[Proyecto OK]] &amp; "|" &amp; TEXT(tbl_Facturas[[#This Row],[Horas o Viaje]],"0.00") &amp; "|" &amp; TEXT(tbl_Facturas[[#This Row],[Costo unitario]],"0.00")</f>
        <v>2783|Metra New Auburn|4.00|300.00</v>
      </c>
      <c r="C4132">
        <v>2783</v>
      </c>
      <c r="D4132">
        <v>7</v>
      </c>
      <c r="E4132" t="s">
        <v>1264</v>
      </c>
      <c r="G4132" t="s">
        <v>2614</v>
      </c>
      <c r="H4132" t="s">
        <v>4298</v>
      </c>
      <c r="I4132" s="134" t="s">
        <v>5330</v>
      </c>
      <c r="J4132" t="s">
        <v>894</v>
      </c>
      <c r="K4132" t="s">
        <v>5360</v>
      </c>
      <c r="L4132">
        <v>2128</v>
      </c>
      <c r="M4132" t="s">
        <v>895</v>
      </c>
      <c r="P4132">
        <v>4</v>
      </c>
      <c r="Q4132">
        <v>300</v>
      </c>
      <c r="R4132">
        <v>1200</v>
      </c>
      <c r="S4132">
        <f>IFERROR(_xlfn.XLOOKUP(tbl_Facturas[[#This Row],[Key_Fact]],tbl_Manifiestos[Key_Manif],tbl_Manifiestos[Pagado a Broker],0),0)</f>
        <v>1116</v>
      </c>
      <c r="T4132">
        <v>3009099.5399999931</v>
      </c>
    </row>
    <row r="4133" spans="1:20" x14ac:dyDescent="0.25">
      <c r="A4133" t="s">
        <v>5848</v>
      </c>
      <c r="B4133" t="str">
        <f>tbl_Facturas[[#This Row],[Factura]] &amp; "|" &amp; tbl_Facturas[[#This Row],[Proyecto OK]] &amp; "|" &amp; TEXT(tbl_Facturas[[#This Row],[Horas o Viaje]],"0.00") &amp; "|" &amp; TEXT(tbl_Facturas[[#This Row],[Costo unitario]],"0.00")</f>
        <v>2783|Metra New Auburn|83.99|15.50</v>
      </c>
      <c r="C4133">
        <v>2783</v>
      </c>
      <c r="D4133">
        <v>7</v>
      </c>
      <c r="E4133" t="s">
        <v>1264</v>
      </c>
      <c r="G4133" t="s">
        <v>2614</v>
      </c>
      <c r="H4133" t="s">
        <v>4298</v>
      </c>
      <c r="I4133" s="134" t="s">
        <v>5330</v>
      </c>
      <c r="J4133" t="s">
        <v>894</v>
      </c>
      <c r="K4133" t="s">
        <v>5360</v>
      </c>
      <c r="L4133">
        <v>2128</v>
      </c>
      <c r="M4133" t="s">
        <v>895</v>
      </c>
      <c r="O4133" t="s">
        <v>240</v>
      </c>
      <c r="P4133">
        <v>83.99</v>
      </c>
      <c r="Q4133">
        <v>15.5</v>
      </c>
      <c r="R4133">
        <v>1301.8499999999999</v>
      </c>
      <c r="S4133">
        <f>IFERROR(_xlfn.XLOOKUP(tbl_Facturas[[#This Row],[Key_Fact]],tbl_Manifiestos[Key_Manif],tbl_Manifiestos[Pagado a Broker],0),0)</f>
        <v>0</v>
      </c>
      <c r="T4133">
        <v>3010401.3899999931</v>
      </c>
    </row>
    <row r="4134" spans="1:20" x14ac:dyDescent="0.25">
      <c r="A4134" t="s">
        <v>5848</v>
      </c>
      <c r="B4134" t="str">
        <f>tbl_Facturas[[#This Row],[Factura]] &amp; "|" &amp; tbl_Facturas[[#This Row],[Proyecto OK]] &amp; "|" &amp; TEXT(tbl_Facturas[[#This Row],[Horas o Viaje]],"0.00") &amp; "|" &amp; TEXT(tbl_Facturas[[#This Row],[Costo unitario]],"0.00")</f>
        <v>2783|Metra New Auburn|4.00|300.00</v>
      </c>
      <c r="C4134">
        <v>2783</v>
      </c>
      <c r="D4134">
        <v>201</v>
      </c>
      <c r="E4134" t="s">
        <v>1264</v>
      </c>
      <c r="G4134" t="s">
        <v>1400</v>
      </c>
      <c r="H4134" t="s">
        <v>4299</v>
      </c>
      <c r="I4134" s="134" t="s">
        <v>5330</v>
      </c>
      <c r="J4134" t="s">
        <v>894</v>
      </c>
      <c r="K4134" t="s">
        <v>5360</v>
      </c>
      <c r="L4134">
        <v>2128</v>
      </c>
      <c r="M4134" t="s">
        <v>895</v>
      </c>
      <c r="P4134">
        <v>4</v>
      </c>
      <c r="Q4134">
        <v>300</v>
      </c>
      <c r="R4134">
        <v>1200</v>
      </c>
      <c r="S4134">
        <f>IFERROR(_xlfn.XLOOKUP(tbl_Facturas[[#This Row],[Key_Fact]],tbl_Manifiestos[Key_Manif],tbl_Manifiestos[Pagado a Broker],0),0)</f>
        <v>1116</v>
      </c>
      <c r="T4134">
        <v>3011601.3899999931</v>
      </c>
    </row>
    <row r="4135" spans="1:20" x14ac:dyDescent="0.25">
      <c r="A4135" t="s">
        <v>5848</v>
      </c>
      <c r="B4135" t="str">
        <f>tbl_Facturas[[#This Row],[Factura]] &amp; "|" &amp; tbl_Facturas[[#This Row],[Proyecto OK]] &amp; "|" &amp; TEXT(tbl_Facturas[[#This Row],[Horas o Viaje]],"0.00") &amp; "|" &amp; TEXT(tbl_Facturas[[#This Row],[Costo unitario]],"0.00")</f>
        <v>2783|Metra New Auburn|82.20|15.50</v>
      </c>
      <c r="C4135">
        <v>2783</v>
      </c>
      <c r="D4135">
        <v>201</v>
      </c>
      <c r="E4135" t="s">
        <v>1264</v>
      </c>
      <c r="G4135" t="s">
        <v>1400</v>
      </c>
      <c r="H4135" t="s">
        <v>4299</v>
      </c>
      <c r="I4135" s="134" t="s">
        <v>5330</v>
      </c>
      <c r="J4135" t="s">
        <v>894</v>
      </c>
      <c r="K4135" t="s">
        <v>5360</v>
      </c>
      <c r="L4135">
        <v>2128</v>
      </c>
      <c r="M4135" t="s">
        <v>895</v>
      </c>
      <c r="O4135" t="s">
        <v>240</v>
      </c>
      <c r="P4135">
        <v>82.2</v>
      </c>
      <c r="Q4135">
        <v>15.5</v>
      </c>
      <c r="R4135">
        <v>1274.0999999999999</v>
      </c>
      <c r="S4135">
        <f>IFERROR(_xlfn.XLOOKUP(tbl_Facturas[[#This Row],[Key_Fact]],tbl_Manifiestos[Key_Manif],tbl_Manifiestos[Pagado a Broker],0),0)</f>
        <v>0</v>
      </c>
      <c r="T4135">
        <v>3012875.4899999928</v>
      </c>
    </row>
    <row r="4136" spans="1:20" x14ac:dyDescent="0.25">
      <c r="A4136" t="s">
        <v>5848</v>
      </c>
      <c r="B4136" t="str">
        <f>tbl_Facturas[[#This Row],[Factura]] &amp; "|" &amp; tbl_Facturas[[#This Row],[Proyecto OK]] &amp; "|" &amp; TEXT(tbl_Facturas[[#This Row],[Horas o Viaje]],"0.00") &amp; "|" &amp; TEXT(tbl_Facturas[[#This Row],[Costo unitario]],"0.00")</f>
        <v>2783|Metra New Auburn|4.00|300.00</v>
      </c>
      <c r="C4136">
        <v>2783</v>
      </c>
      <c r="D4136">
        <v>325</v>
      </c>
      <c r="E4136" t="s">
        <v>27</v>
      </c>
      <c r="G4136" t="s">
        <v>34</v>
      </c>
      <c r="H4136" t="s">
        <v>4300</v>
      </c>
      <c r="I4136" s="134" t="s">
        <v>5330</v>
      </c>
      <c r="J4136" t="s">
        <v>894</v>
      </c>
      <c r="K4136" t="s">
        <v>5360</v>
      </c>
      <c r="L4136">
        <v>2128</v>
      </c>
      <c r="M4136" t="s">
        <v>895</v>
      </c>
      <c r="P4136">
        <v>4</v>
      </c>
      <c r="Q4136">
        <v>300</v>
      </c>
      <c r="R4136">
        <v>1200</v>
      </c>
      <c r="S4136">
        <f>IFERROR(_xlfn.XLOOKUP(tbl_Facturas[[#This Row],[Key_Fact]],tbl_Manifiestos[Key_Manif],tbl_Manifiestos[Pagado a Broker],0),0)</f>
        <v>1116</v>
      </c>
      <c r="T4136">
        <v>3014075.4899999928</v>
      </c>
    </row>
    <row r="4137" spans="1:20" x14ac:dyDescent="0.25">
      <c r="A4137" t="s">
        <v>5848</v>
      </c>
      <c r="B4137" t="str">
        <f>tbl_Facturas[[#This Row],[Factura]] &amp; "|" &amp; tbl_Facturas[[#This Row],[Proyecto OK]] &amp; "|" &amp; TEXT(tbl_Facturas[[#This Row],[Horas o Viaje]],"0.00") &amp; "|" &amp; TEXT(tbl_Facturas[[#This Row],[Costo unitario]],"0.00")</f>
        <v>2783|Metra New Auburn|89.67|15.50</v>
      </c>
      <c r="C4137">
        <v>2783</v>
      </c>
      <c r="D4137">
        <v>325</v>
      </c>
      <c r="E4137" t="s">
        <v>27</v>
      </c>
      <c r="G4137" t="s">
        <v>34</v>
      </c>
      <c r="H4137" t="s">
        <v>4300</v>
      </c>
      <c r="I4137" s="134" t="s">
        <v>5330</v>
      </c>
      <c r="J4137" t="s">
        <v>894</v>
      </c>
      <c r="K4137" t="s">
        <v>5360</v>
      </c>
      <c r="L4137">
        <v>2128</v>
      </c>
      <c r="M4137" t="s">
        <v>895</v>
      </c>
      <c r="O4137" t="s">
        <v>240</v>
      </c>
      <c r="P4137">
        <v>89.67</v>
      </c>
      <c r="Q4137">
        <v>15.5</v>
      </c>
      <c r="R4137">
        <v>1389.89</v>
      </c>
      <c r="S4137">
        <f>IFERROR(_xlfn.XLOOKUP(tbl_Facturas[[#This Row],[Key_Fact]],tbl_Manifiestos[Key_Manif],tbl_Manifiestos[Pagado a Broker],0),0)</f>
        <v>0</v>
      </c>
      <c r="T4137">
        <v>3015465.3799999929</v>
      </c>
    </row>
    <row r="4138" spans="1:20" x14ac:dyDescent="0.25">
      <c r="A4138" t="s">
        <v>5848</v>
      </c>
      <c r="B4138" t="str">
        <f>tbl_Facturas[[#This Row],[Factura]] &amp; "|" &amp; tbl_Facturas[[#This Row],[Proyecto OK]] &amp; "|" &amp; TEXT(tbl_Facturas[[#This Row],[Horas o Viaje]],"0.00") &amp; "|" &amp; TEXT(tbl_Facturas[[#This Row],[Costo unitario]],"0.00")</f>
        <v>2783|Metra New Auburn|4.00|300.00</v>
      </c>
      <c r="C4138">
        <v>2783</v>
      </c>
      <c r="D4138">
        <v>701</v>
      </c>
      <c r="E4138" t="s">
        <v>5335</v>
      </c>
      <c r="G4138" t="s">
        <v>2115</v>
      </c>
      <c r="H4138" t="s">
        <v>4301</v>
      </c>
      <c r="I4138" s="134" t="s">
        <v>5330</v>
      </c>
      <c r="J4138" t="s">
        <v>894</v>
      </c>
      <c r="K4138" t="s">
        <v>5360</v>
      </c>
      <c r="L4138">
        <v>2128</v>
      </c>
      <c r="M4138" t="s">
        <v>895</v>
      </c>
      <c r="P4138">
        <v>4</v>
      </c>
      <c r="Q4138">
        <v>300</v>
      </c>
      <c r="R4138">
        <v>1200</v>
      </c>
      <c r="S4138">
        <f>IFERROR(_xlfn.XLOOKUP(tbl_Facturas[[#This Row],[Key_Fact]],tbl_Manifiestos[Key_Manif],tbl_Manifiestos[Pagado a Broker],0),0)</f>
        <v>1116</v>
      </c>
      <c r="T4138">
        <v>3016665.3799999929</v>
      </c>
    </row>
    <row r="4139" spans="1:20" x14ac:dyDescent="0.25">
      <c r="A4139" t="s">
        <v>5848</v>
      </c>
      <c r="B4139" t="str">
        <f>tbl_Facturas[[#This Row],[Factura]] &amp; "|" &amp; tbl_Facturas[[#This Row],[Proyecto OK]] &amp; "|" &amp; TEXT(tbl_Facturas[[#This Row],[Horas o Viaje]],"0.00") &amp; "|" &amp; TEXT(tbl_Facturas[[#This Row],[Costo unitario]],"0.00")</f>
        <v>2783|Metra New Auburn|86.67|15.50</v>
      </c>
      <c r="C4139">
        <v>2783</v>
      </c>
      <c r="D4139">
        <v>701</v>
      </c>
      <c r="E4139" t="s">
        <v>5335</v>
      </c>
      <c r="G4139" t="s">
        <v>2115</v>
      </c>
      <c r="H4139" t="s">
        <v>4301</v>
      </c>
      <c r="I4139" s="134" t="s">
        <v>5330</v>
      </c>
      <c r="J4139" t="s">
        <v>894</v>
      </c>
      <c r="K4139" t="s">
        <v>5360</v>
      </c>
      <c r="L4139">
        <v>2128</v>
      </c>
      <c r="M4139" t="s">
        <v>895</v>
      </c>
      <c r="O4139" t="s">
        <v>240</v>
      </c>
      <c r="P4139">
        <v>86.67</v>
      </c>
      <c r="Q4139">
        <v>15.5</v>
      </c>
      <c r="R4139">
        <v>1343.39</v>
      </c>
      <c r="S4139">
        <f>IFERROR(_xlfn.XLOOKUP(tbl_Facturas[[#This Row],[Key_Fact]],tbl_Manifiestos[Key_Manif],tbl_Manifiestos[Pagado a Broker],0),0)</f>
        <v>0</v>
      </c>
      <c r="T4139">
        <v>3018008.769999993</v>
      </c>
    </row>
    <row r="4140" spans="1:20" x14ac:dyDescent="0.25">
      <c r="A4140" t="s">
        <v>5848</v>
      </c>
      <c r="B4140" t="str">
        <f>tbl_Facturas[[#This Row],[Factura]] &amp; "|" &amp; tbl_Facturas[[#This Row],[Proyecto OK]] &amp; "|" &amp; TEXT(tbl_Facturas[[#This Row],[Horas o Viaje]],"0.00") &amp; "|" &amp; TEXT(tbl_Facturas[[#This Row],[Costo unitario]],"0.00")</f>
        <v>2784|Metra 95th|1.00|210.00</v>
      </c>
      <c r="C4140">
        <v>2784</v>
      </c>
      <c r="D4140">
        <v>11</v>
      </c>
      <c r="E4140" t="s">
        <v>12</v>
      </c>
      <c r="G4140" t="s">
        <v>13</v>
      </c>
      <c r="H4140" t="s">
        <v>4302</v>
      </c>
      <c r="I4140" s="134" t="s">
        <v>5330</v>
      </c>
      <c r="J4140" t="s">
        <v>3875</v>
      </c>
      <c r="K4140" t="s">
        <v>5624</v>
      </c>
      <c r="L4140">
        <v>2516</v>
      </c>
      <c r="M4140" t="s">
        <v>3126</v>
      </c>
      <c r="P4140">
        <v>1</v>
      </c>
      <c r="Q4140">
        <v>210</v>
      </c>
      <c r="R4140">
        <v>210</v>
      </c>
      <c r="S4140">
        <f>IFERROR(_xlfn.XLOOKUP(tbl_Facturas[[#This Row],[Key_Fact]],tbl_Manifiestos[Key_Manif],tbl_Manifiestos[Pagado a Broker],0),0)</f>
        <v>195.3</v>
      </c>
      <c r="T4140">
        <v>3018218.769999993</v>
      </c>
    </row>
    <row r="4141" spans="1:20" x14ac:dyDescent="0.25">
      <c r="A4141" t="s">
        <v>5848</v>
      </c>
      <c r="B4141" t="str">
        <f>tbl_Facturas[[#This Row],[Factura]] &amp; "|" &amp; tbl_Facturas[[#This Row],[Proyecto OK]] &amp; "|" &amp; TEXT(tbl_Facturas[[#This Row],[Horas o Viaje]],"0.00") &amp; "|" &amp; TEXT(tbl_Facturas[[#This Row],[Costo unitario]],"0.00")</f>
        <v>2784|Metra 95th|1.00|210.00</v>
      </c>
      <c r="C4141">
        <v>2784</v>
      </c>
      <c r="D4141">
        <v>11</v>
      </c>
      <c r="E4141" t="s">
        <v>12</v>
      </c>
      <c r="G4141" t="s">
        <v>13</v>
      </c>
      <c r="H4141" t="s">
        <v>4303</v>
      </c>
      <c r="I4141" s="134" t="s">
        <v>5330</v>
      </c>
      <c r="J4141" t="s">
        <v>3875</v>
      </c>
      <c r="K4141" t="s">
        <v>5624</v>
      </c>
      <c r="L4141">
        <v>2516</v>
      </c>
      <c r="M4141" t="s">
        <v>3126</v>
      </c>
      <c r="P4141">
        <v>1</v>
      </c>
      <c r="Q4141">
        <v>210</v>
      </c>
      <c r="R4141">
        <v>210</v>
      </c>
      <c r="S4141">
        <f>IFERROR(_xlfn.XLOOKUP(tbl_Facturas[[#This Row],[Key_Fact]],tbl_Manifiestos[Key_Manif],tbl_Manifiestos[Pagado a Broker],0),0)</f>
        <v>195.3</v>
      </c>
      <c r="T4141">
        <v>3018428.769999993</v>
      </c>
    </row>
    <row r="4142" spans="1:20" x14ac:dyDescent="0.25">
      <c r="A4142" t="s">
        <v>5848</v>
      </c>
      <c r="B4142" t="str">
        <f>tbl_Facturas[[#This Row],[Factura]] &amp; "|" &amp; tbl_Facturas[[#This Row],[Proyecto OK]] &amp; "|" &amp; TEXT(tbl_Facturas[[#This Row],[Horas o Viaje]],"0.00") &amp; "|" &amp; TEXT(tbl_Facturas[[#This Row],[Costo unitario]],"0.00")</f>
        <v>2784|Metra 95th|19.22|11.00</v>
      </c>
      <c r="C4142">
        <v>2784</v>
      </c>
      <c r="D4142">
        <v>515</v>
      </c>
      <c r="E4142" t="s">
        <v>27</v>
      </c>
      <c r="G4142" t="s">
        <v>54</v>
      </c>
      <c r="H4142" t="s">
        <v>4304</v>
      </c>
      <c r="I4142" s="134" t="s">
        <v>5330</v>
      </c>
      <c r="J4142" t="s">
        <v>3875</v>
      </c>
      <c r="K4142" t="s">
        <v>5624</v>
      </c>
      <c r="L4142">
        <v>2516</v>
      </c>
      <c r="M4142" t="s">
        <v>911</v>
      </c>
      <c r="O4142" t="s">
        <v>1979</v>
      </c>
      <c r="P4142">
        <v>19.22</v>
      </c>
      <c r="Q4142">
        <v>11</v>
      </c>
      <c r="R4142">
        <v>211.42</v>
      </c>
      <c r="S4142">
        <f>IFERROR(_xlfn.XLOOKUP(tbl_Facturas[[#This Row],[Key_Fact]],tbl_Manifiestos[Key_Manif],tbl_Manifiestos[Pagado a Broker],0),0)</f>
        <v>0</v>
      </c>
      <c r="T4142">
        <v>3018640.189999993</v>
      </c>
    </row>
    <row r="4143" spans="1:20" x14ac:dyDescent="0.25">
      <c r="A4143" t="s">
        <v>5848</v>
      </c>
      <c r="B4143" t="str">
        <f>tbl_Facturas[[#This Row],[Factura]] &amp; "|" &amp; tbl_Facturas[[#This Row],[Proyecto OK]] &amp; "|" &amp; TEXT(tbl_Facturas[[#This Row],[Horas o Viaje]],"0.00") &amp; "|" &amp; TEXT(tbl_Facturas[[#This Row],[Costo unitario]],"0.00")</f>
        <v>2784|Metra 95th|19.22|20.59</v>
      </c>
      <c r="C4143">
        <v>2784</v>
      </c>
      <c r="D4143">
        <v>515</v>
      </c>
      <c r="E4143" t="s">
        <v>27</v>
      </c>
      <c r="G4143" t="s">
        <v>54</v>
      </c>
      <c r="H4143" t="s">
        <v>4304</v>
      </c>
      <c r="I4143" s="134" t="s">
        <v>5330</v>
      </c>
      <c r="J4143" t="s">
        <v>3875</v>
      </c>
      <c r="K4143" t="s">
        <v>5624</v>
      </c>
      <c r="L4143">
        <v>2516</v>
      </c>
      <c r="M4143" t="s">
        <v>911</v>
      </c>
      <c r="N4143" t="s">
        <v>4305</v>
      </c>
      <c r="O4143" t="s">
        <v>1979</v>
      </c>
      <c r="P4143">
        <v>19.22</v>
      </c>
      <c r="Q4143">
        <v>20.59</v>
      </c>
      <c r="R4143">
        <v>395.74</v>
      </c>
      <c r="S4143">
        <f>IFERROR(_xlfn.XLOOKUP(tbl_Facturas[[#This Row],[Key_Fact]],tbl_Manifiestos[Key_Manif],tbl_Manifiestos[Pagado a Broker],0),0)</f>
        <v>368.03801399999998</v>
      </c>
      <c r="T4143">
        <v>3019035.9299999932</v>
      </c>
    </row>
    <row r="4144" spans="1:20" x14ac:dyDescent="0.25">
      <c r="A4144" t="s">
        <v>5848</v>
      </c>
      <c r="B4144" t="str">
        <f>tbl_Facturas[[#This Row],[Factura]] &amp; "|" &amp; tbl_Facturas[[#This Row],[Proyecto OK]] &amp; "|" &amp; TEXT(tbl_Facturas[[#This Row],[Horas o Viaje]],"0.00") &amp; "|" &amp; TEXT(tbl_Facturas[[#This Row],[Costo unitario]],"0.00")</f>
        <v>2784|Metra 95th|20.07|11.00</v>
      </c>
      <c r="C4144">
        <v>2784</v>
      </c>
      <c r="D4144">
        <v>11</v>
      </c>
      <c r="E4144" t="s">
        <v>12</v>
      </c>
      <c r="G4144" t="s">
        <v>13</v>
      </c>
      <c r="H4144" t="s">
        <v>4306</v>
      </c>
      <c r="I4144" s="134" t="s">
        <v>5330</v>
      </c>
      <c r="J4144" t="s">
        <v>3875</v>
      </c>
      <c r="K4144" t="s">
        <v>5624</v>
      </c>
      <c r="L4144">
        <v>2516</v>
      </c>
      <c r="M4144" t="s">
        <v>911</v>
      </c>
      <c r="O4144" t="s">
        <v>1979</v>
      </c>
      <c r="P4144">
        <v>20.07</v>
      </c>
      <c r="Q4144">
        <v>11</v>
      </c>
      <c r="R4144">
        <v>220.77</v>
      </c>
      <c r="S4144">
        <f>IFERROR(_xlfn.XLOOKUP(tbl_Facturas[[#This Row],[Key_Fact]],tbl_Manifiestos[Key_Manif],tbl_Manifiestos[Pagado a Broker],0),0)</f>
        <v>0</v>
      </c>
      <c r="T4144">
        <v>3019256.6999999932</v>
      </c>
    </row>
    <row r="4145" spans="1:20" x14ac:dyDescent="0.25">
      <c r="A4145" t="s">
        <v>5848</v>
      </c>
      <c r="B4145" t="str">
        <f>tbl_Facturas[[#This Row],[Factura]] &amp; "|" &amp; tbl_Facturas[[#This Row],[Proyecto OK]] &amp; "|" &amp; TEXT(tbl_Facturas[[#This Row],[Horas o Viaje]],"0.00") &amp; "|" &amp; TEXT(tbl_Facturas[[#This Row],[Costo unitario]],"0.00")</f>
        <v>2784|Metra 95th|20.07|20.59</v>
      </c>
      <c r="C4145">
        <v>2784</v>
      </c>
      <c r="D4145">
        <v>11</v>
      </c>
      <c r="E4145" t="s">
        <v>12</v>
      </c>
      <c r="G4145" t="s">
        <v>13</v>
      </c>
      <c r="H4145" t="s">
        <v>4306</v>
      </c>
      <c r="I4145" s="134" t="s">
        <v>5330</v>
      </c>
      <c r="J4145" t="s">
        <v>3875</v>
      </c>
      <c r="K4145" t="s">
        <v>5624</v>
      </c>
      <c r="L4145">
        <v>2516</v>
      </c>
      <c r="M4145" t="s">
        <v>911</v>
      </c>
      <c r="N4145" t="s">
        <v>4307</v>
      </c>
      <c r="O4145" t="s">
        <v>1979</v>
      </c>
      <c r="P4145">
        <v>20.07</v>
      </c>
      <c r="Q4145">
        <v>20.59</v>
      </c>
      <c r="R4145">
        <v>413.24</v>
      </c>
      <c r="S4145">
        <f>IFERROR(_xlfn.XLOOKUP(tbl_Facturas[[#This Row],[Key_Fact]],tbl_Manifiestos[Key_Manif],tbl_Manifiestos[Pagado a Broker],0),0)</f>
        <v>384.31440900000007</v>
      </c>
      <c r="T4145">
        <v>3019669.939999993</v>
      </c>
    </row>
    <row r="4146" spans="1:20" x14ac:dyDescent="0.25">
      <c r="A4146" t="s">
        <v>5848</v>
      </c>
      <c r="B4146" t="str">
        <f>tbl_Facturas[[#This Row],[Factura]] &amp; "|" &amp; tbl_Facturas[[#This Row],[Proyecto OK]] &amp; "|" &amp; TEXT(tbl_Facturas[[#This Row],[Horas o Viaje]],"0.00") &amp; "|" &amp; TEXT(tbl_Facturas[[#This Row],[Costo unitario]],"0.00")</f>
        <v>2784|Metra 95th|20.02|11.00</v>
      </c>
      <c r="C4146">
        <v>2784</v>
      </c>
      <c r="D4146">
        <v>58</v>
      </c>
      <c r="E4146" t="s">
        <v>12</v>
      </c>
      <c r="G4146" t="s">
        <v>539</v>
      </c>
      <c r="H4146" t="s">
        <v>4308</v>
      </c>
      <c r="I4146" s="134" t="s">
        <v>5330</v>
      </c>
      <c r="J4146" t="s">
        <v>3875</v>
      </c>
      <c r="K4146" t="s">
        <v>5624</v>
      </c>
      <c r="L4146">
        <v>2516</v>
      </c>
      <c r="M4146" t="s">
        <v>911</v>
      </c>
      <c r="O4146" t="s">
        <v>1979</v>
      </c>
      <c r="P4146">
        <v>20.02</v>
      </c>
      <c r="Q4146">
        <v>11</v>
      </c>
      <c r="R4146">
        <v>220.22</v>
      </c>
      <c r="S4146">
        <f>IFERROR(_xlfn.XLOOKUP(tbl_Facturas[[#This Row],[Key_Fact]],tbl_Manifiestos[Key_Manif],tbl_Manifiestos[Pagado a Broker],0),0)</f>
        <v>0</v>
      </c>
      <c r="T4146">
        <v>3019890.1599999941</v>
      </c>
    </row>
    <row r="4147" spans="1:20" x14ac:dyDescent="0.25">
      <c r="A4147" t="s">
        <v>5848</v>
      </c>
      <c r="B4147" t="str">
        <f>tbl_Facturas[[#This Row],[Factura]] &amp; "|" &amp; tbl_Facturas[[#This Row],[Proyecto OK]] &amp; "|" &amp; TEXT(tbl_Facturas[[#This Row],[Horas o Viaje]],"0.00") &amp; "|" &amp; TEXT(tbl_Facturas[[#This Row],[Costo unitario]],"0.00")</f>
        <v>2784|Metra 95th|20.02|20.59</v>
      </c>
      <c r="C4147">
        <v>2784</v>
      </c>
      <c r="D4147">
        <v>58</v>
      </c>
      <c r="E4147" t="s">
        <v>12</v>
      </c>
      <c r="G4147" t="s">
        <v>539</v>
      </c>
      <c r="H4147" t="s">
        <v>4308</v>
      </c>
      <c r="I4147" s="134" t="s">
        <v>5330</v>
      </c>
      <c r="J4147" t="s">
        <v>3875</v>
      </c>
      <c r="K4147" t="s">
        <v>5624</v>
      </c>
      <c r="L4147">
        <v>2516</v>
      </c>
      <c r="M4147" t="s">
        <v>911</v>
      </c>
      <c r="N4147" t="s">
        <v>4309</v>
      </c>
      <c r="O4147" t="s">
        <v>1979</v>
      </c>
      <c r="P4147">
        <v>20.02</v>
      </c>
      <c r="Q4147">
        <v>20.59</v>
      </c>
      <c r="R4147">
        <v>412.21</v>
      </c>
      <c r="S4147">
        <f>IFERROR(_xlfn.XLOOKUP(tbl_Facturas[[#This Row],[Key_Fact]],tbl_Manifiestos[Key_Manif],tbl_Manifiestos[Pagado a Broker],0),0)</f>
        <v>383.35697399999998</v>
      </c>
      <c r="T4147">
        <v>3020302.3699999941</v>
      </c>
    </row>
    <row r="4148" spans="1:20" x14ac:dyDescent="0.25">
      <c r="A4148" t="s">
        <v>5848</v>
      </c>
      <c r="B4148" t="str">
        <f>tbl_Facturas[[#This Row],[Factura]] &amp; "|" &amp; tbl_Facturas[[#This Row],[Proyecto OK]] &amp; "|" &amp; TEXT(tbl_Facturas[[#This Row],[Horas o Viaje]],"0.00") &amp; "|" &amp; TEXT(tbl_Facturas[[#This Row],[Costo unitario]],"0.00")</f>
        <v>2784|Metra 95th|19.23|11.00</v>
      </c>
      <c r="C4148">
        <v>2784</v>
      </c>
      <c r="D4148">
        <v>11</v>
      </c>
      <c r="E4148" t="s">
        <v>12</v>
      </c>
      <c r="G4148" t="s">
        <v>13</v>
      </c>
      <c r="H4148" t="s">
        <v>4310</v>
      </c>
      <c r="I4148" s="134" t="s">
        <v>5330</v>
      </c>
      <c r="J4148" t="s">
        <v>3875</v>
      </c>
      <c r="K4148" t="s">
        <v>5624</v>
      </c>
      <c r="L4148">
        <v>2516</v>
      </c>
      <c r="M4148" t="s">
        <v>911</v>
      </c>
      <c r="O4148" t="s">
        <v>1979</v>
      </c>
      <c r="P4148">
        <v>19.23</v>
      </c>
      <c r="Q4148">
        <v>11</v>
      </c>
      <c r="R4148">
        <v>211.53</v>
      </c>
      <c r="S4148">
        <f>IFERROR(_xlfn.XLOOKUP(tbl_Facturas[[#This Row],[Key_Fact]],tbl_Manifiestos[Key_Manif],tbl_Manifiestos[Pagado a Broker],0),0)</f>
        <v>0</v>
      </c>
      <c r="T4148">
        <v>3020513.8999999929</v>
      </c>
    </row>
    <row r="4149" spans="1:20" x14ac:dyDescent="0.25">
      <c r="A4149" t="s">
        <v>5848</v>
      </c>
      <c r="B4149" t="str">
        <f>tbl_Facturas[[#This Row],[Factura]] &amp; "|" &amp; tbl_Facturas[[#This Row],[Proyecto OK]] &amp; "|" &amp; TEXT(tbl_Facturas[[#This Row],[Horas o Viaje]],"0.00") &amp; "|" &amp; TEXT(tbl_Facturas[[#This Row],[Costo unitario]],"0.00")</f>
        <v>2784|Metra 95th|19.23|20.59</v>
      </c>
      <c r="C4149">
        <v>2784</v>
      </c>
      <c r="D4149">
        <v>11</v>
      </c>
      <c r="E4149" t="s">
        <v>12</v>
      </c>
      <c r="G4149" t="s">
        <v>13</v>
      </c>
      <c r="H4149" t="s">
        <v>4310</v>
      </c>
      <c r="I4149" s="134" t="s">
        <v>5330</v>
      </c>
      <c r="J4149" t="s">
        <v>3875</v>
      </c>
      <c r="K4149" t="s">
        <v>5624</v>
      </c>
      <c r="L4149">
        <v>2516</v>
      </c>
      <c r="M4149" t="s">
        <v>911</v>
      </c>
      <c r="N4149" t="s">
        <v>4311</v>
      </c>
      <c r="O4149" t="s">
        <v>1979</v>
      </c>
      <c r="P4149">
        <v>19.23</v>
      </c>
      <c r="Q4149">
        <v>20.59</v>
      </c>
      <c r="R4149">
        <v>395.95</v>
      </c>
      <c r="S4149">
        <f>IFERROR(_xlfn.XLOOKUP(tbl_Facturas[[#This Row],[Key_Fact]],tbl_Manifiestos[Key_Manif],tbl_Manifiestos[Pagado a Broker],0),0)</f>
        <v>368.22950100000003</v>
      </c>
      <c r="T4149">
        <v>3020909.849999994</v>
      </c>
    </row>
    <row r="4150" spans="1:20" ht="27" x14ac:dyDescent="0.25">
      <c r="A4150" t="s">
        <v>5848</v>
      </c>
      <c r="B4150" t="str">
        <f>tbl_Facturas[[#This Row],[Factura]] &amp; "|" &amp; tbl_Facturas[[#This Row],[Proyecto OK]] &amp; "|" &amp; TEXT(tbl_Facturas[[#This Row],[Horas o Viaje]],"0.00") &amp; "|" &amp; TEXT(tbl_Facturas[[#This Row],[Costo unitario]],"0.00")</f>
        <v>2785||1.00|325.00</v>
      </c>
      <c r="C4150">
        <v>2785</v>
      </c>
      <c r="D4150">
        <v>67</v>
      </c>
      <c r="E4150" t="s">
        <v>27</v>
      </c>
      <c r="G4150" t="s">
        <v>28</v>
      </c>
      <c r="H4150" t="s">
        <v>4312</v>
      </c>
      <c r="I4150" s="134" t="s">
        <v>5319</v>
      </c>
      <c r="P4150">
        <v>1</v>
      </c>
      <c r="Q4150">
        <v>325</v>
      </c>
      <c r="R4150">
        <v>325</v>
      </c>
      <c r="S4150">
        <f>IFERROR(_xlfn.XLOOKUP(tbl_Facturas[[#This Row],[Key_Fact]],tbl_Manifiestos[Key_Manif],tbl_Manifiestos[Pagado a Broker],0),0)</f>
        <v>302.25</v>
      </c>
      <c r="T4150">
        <v>3021234.849999994</v>
      </c>
    </row>
    <row r="4151" spans="1:20" ht="27" x14ac:dyDescent="0.25">
      <c r="A4151" t="s">
        <v>5848</v>
      </c>
      <c r="B4151" t="str">
        <f>tbl_Facturas[[#This Row],[Factura]] &amp; "|" &amp; tbl_Facturas[[#This Row],[Proyecto OK]] &amp; "|" &amp; TEXT(tbl_Facturas[[#This Row],[Horas o Viaje]],"0.00") &amp; "|" &amp; TEXT(tbl_Facturas[[#This Row],[Costo unitario]],"0.00")</f>
        <v>2785||1.00|325.00</v>
      </c>
      <c r="C4151">
        <v>2785</v>
      </c>
      <c r="D4151">
        <v>67</v>
      </c>
      <c r="E4151" t="s">
        <v>27</v>
      </c>
      <c r="G4151" t="s">
        <v>28</v>
      </c>
      <c r="H4151" t="s">
        <v>4313</v>
      </c>
      <c r="I4151" s="134" t="s">
        <v>5319</v>
      </c>
      <c r="P4151">
        <v>1</v>
      </c>
      <c r="Q4151">
        <v>325</v>
      </c>
      <c r="R4151">
        <v>325</v>
      </c>
      <c r="S4151">
        <f>IFERROR(_xlfn.XLOOKUP(tbl_Facturas[[#This Row],[Key_Fact]],tbl_Manifiestos[Key_Manif],tbl_Manifiestos[Pagado a Broker],0),0)</f>
        <v>302.25</v>
      </c>
      <c r="T4151">
        <v>3021559.849999994</v>
      </c>
    </row>
    <row r="4152" spans="1:20" ht="27" x14ac:dyDescent="0.25">
      <c r="A4152" t="s">
        <v>5848</v>
      </c>
      <c r="B4152" t="str">
        <f>tbl_Facturas[[#This Row],[Factura]] &amp; "|" &amp; tbl_Facturas[[#This Row],[Proyecto OK]] &amp; "|" &amp; TEXT(tbl_Facturas[[#This Row],[Horas o Viaje]],"0.00") &amp; "|" &amp; TEXT(tbl_Facturas[[#This Row],[Costo unitario]],"0.00")</f>
        <v>2785||1.00|325.00</v>
      </c>
      <c r="C4152">
        <v>2785</v>
      </c>
      <c r="D4152">
        <v>67</v>
      </c>
      <c r="E4152" t="s">
        <v>27</v>
      </c>
      <c r="G4152" t="s">
        <v>28</v>
      </c>
      <c r="H4152" t="s">
        <v>4314</v>
      </c>
      <c r="I4152" s="134" t="s">
        <v>5319</v>
      </c>
      <c r="P4152">
        <v>1</v>
      </c>
      <c r="Q4152">
        <v>325</v>
      </c>
      <c r="R4152">
        <v>325</v>
      </c>
      <c r="S4152">
        <f>IFERROR(_xlfn.XLOOKUP(tbl_Facturas[[#This Row],[Key_Fact]],tbl_Manifiestos[Key_Manif],tbl_Manifiestos[Pagado a Broker],0),0)</f>
        <v>302.25</v>
      </c>
      <c r="T4152">
        <v>3021884.849999994</v>
      </c>
    </row>
    <row r="4153" spans="1:20" ht="27" x14ac:dyDescent="0.25">
      <c r="A4153" t="s">
        <v>5848</v>
      </c>
      <c r="B4153" t="str">
        <f>tbl_Facturas[[#This Row],[Factura]] &amp; "|" &amp; tbl_Facturas[[#This Row],[Proyecto OK]] &amp; "|" &amp; TEXT(tbl_Facturas[[#This Row],[Horas o Viaje]],"0.00") &amp; "|" &amp; TEXT(tbl_Facturas[[#This Row],[Costo unitario]],"0.00")</f>
        <v>2785||1.00|325.00</v>
      </c>
      <c r="C4153">
        <v>2785</v>
      </c>
      <c r="D4153">
        <v>67</v>
      </c>
      <c r="E4153" t="s">
        <v>27</v>
      </c>
      <c r="G4153" t="s">
        <v>28</v>
      </c>
      <c r="H4153" t="s">
        <v>4315</v>
      </c>
      <c r="I4153" s="134" t="s">
        <v>5319</v>
      </c>
      <c r="P4153">
        <v>1</v>
      </c>
      <c r="Q4153">
        <v>325</v>
      </c>
      <c r="R4153">
        <v>325</v>
      </c>
      <c r="S4153">
        <f>IFERROR(_xlfn.XLOOKUP(tbl_Facturas[[#This Row],[Key_Fact]],tbl_Manifiestos[Key_Manif],tbl_Manifiestos[Pagado a Broker],0),0)</f>
        <v>302.25</v>
      </c>
      <c r="T4153">
        <v>3022209.849999994</v>
      </c>
    </row>
    <row r="4154" spans="1:20" ht="27" x14ac:dyDescent="0.25">
      <c r="A4154" t="s">
        <v>5848</v>
      </c>
      <c r="B4154" t="str">
        <f>tbl_Facturas[[#This Row],[Factura]] &amp; "|" &amp; tbl_Facturas[[#This Row],[Proyecto OK]] &amp; "|" &amp; TEXT(tbl_Facturas[[#This Row],[Horas o Viaje]],"0.00") &amp; "|" &amp; TEXT(tbl_Facturas[[#This Row],[Costo unitario]],"0.00")</f>
        <v>2785||1.00|325.00</v>
      </c>
      <c r="C4154">
        <v>2785</v>
      </c>
      <c r="D4154">
        <v>1</v>
      </c>
      <c r="E4154" t="s">
        <v>5354</v>
      </c>
      <c r="G4154" t="s">
        <v>1220</v>
      </c>
      <c r="H4154" t="s">
        <v>4316</v>
      </c>
      <c r="I4154" s="134" t="s">
        <v>5319</v>
      </c>
      <c r="P4154">
        <v>1</v>
      </c>
      <c r="Q4154">
        <v>325</v>
      </c>
      <c r="R4154">
        <v>325</v>
      </c>
      <c r="S4154">
        <f>IFERROR(_xlfn.XLOOKUP(tbl_Facturas[[#This Row],[Key_Fact]],tbl_Manifiestos[Key_Manif],tbl_Manifiestos[Pagado a Broker],0),0)</f>
        <v>302.25</v>
      </c>
      <c r="T4154">
        <v>3022534.849999994</v>
      </c>
    </row>
    <row r="4155" spans="1:20" ht="27" x14ac:dyDescent="0.25">
      <c r="A4155" t="s">
        <v>5848</v>
      </c>
      <c r="B4155" t="str">
        <f>tbl_Facturas[[#This Row],[Factura]] &amp; "|" &amp; tbl_Facturas[[#This Row],[Proyecto OK]] &amp; "|" &amp; TEXT(tbl_Facturas[[#This Row],[Horas o Viaje]],"0.00") &amp; "|" &amp; TEXT(tbl_Facturas[[#This Row],[Costo unitario]],"0.00")</f>
        <v>2785||1.00|325.00</v>
      </c>
      <c r="C4155">
        <v>2785</v>
      </c>
      <c r="D4155">
        <v>1</v>
      </c>
      <c r="E4155" t="s">
        <v>5354</v>
      </c>
      <c r="G4155" t="s">
        <v>1220</v>
      </c>
      <c r="H4155" t="s">
        <v>4317</v>
      </c>
      <c r="I4155" s="134" t="s">
        <v>5319</v>
      </c>
      <c r="P4155">
        <v>1</v>
      </c>
      <c r="Q4155">
        <v>325</v>
      </c>
      <c r="R4155">
        <v>325</v>
      </c>
      <c r="S4155">
        <f>IFERROR(_xlfn.XLOOKUP(tbl_Facturas[[#This Row],[Key_Fact]],tbl_Manifiestos[Key_Manif],tbl_Manifiestos[Pagado a Broker],0),0)</f>
        <v>302.25</v>
      </c>
      <c r="T4155">
        <v>3022859.849999994</v>
      </c>
    </row>
    <row r="4156" spans="1:20" ht="27" x14ac:dyDescent="0.25">
      <c r="A4156" t="s">
        <v>5848</v>
      </c>
      <c r="B4156" t="str">
        <f>tbl_Facturas[[#This Row],[Factura]] &amp; "|" &amp; tbl_Facturas[[#This Row],[Proyecto OK]] &amp; "|" &amp; TEXT(tbl_Facturas[[#This Row],[Horas o Viaje]],"0.00") &amp; "|" &amp; TEXT(tbl_Facturas[[#This Row],[Costo unitario]],"0.00")</f>
        <v>2785||1.00|325.00</v>
      </c>
      <c r="C4156">
        <v>2785</v>
      </c>
      <c r="D4156">
        <v>1</v>
      </c>
      <c r="E4156" t="s">
        <v>5354</v>
      </c>
      <c r="G4156" t="s">
        <v>1220</v>
      </c>
      <c r="H4156" t="s">
        <v>4318</v>
      </c>
      <c r="I4156" s="134" t="s">
        <v>5319</v>
      </c>
      <c r="P4156">
        <v>1</v>
      </c>
      <c r="Q4156">
        <v>325</v>
      </c>
      <c r="R4156">
        <v>325</v>
      </c>
      <c r="S4156">
        <f>IFERROR(_xlfn.XLOOKUP(tbl_Facturas[[#This Row],[Key_Fact]],tbl_Manifiestos[Key_Manif],tbl_Manifiestos[Pagado a Broker],0),0)</f>
        <v>302.25</v>
      </c>
      <c r="T4156">
        <v>3023184.849999994</v>
      </c>
    </row>
    <row r="4157" spans="1:20" ht="27" x14ac:dyDescent="0.25">
      <c r="A4157" t="s">
        <v>5848</v>
      </c>
      <c r="B4157" t="str">
        <f>tbl_Facturas[[#This Row],[Factura]] &amp; "|" &amp; tbl_Facturas[[#This Row],[Proyecto OK]] &amp; "|" &amp; TEXT(tbl_Facturas[[#This Row],[Horas o Viaje]],"0.00") &amp; "|" &amp; TEXT(tbl_Facturas[[#This Row],[Costo unitario]],"0.00")</f>
        <v>2785||1.00|325.00</v>
      </c>
      <c r="C4157">
        <v>2785</v>
      </c>
      <c r="D4157">
        <v>1</v>
      </c>
      <c r="E4157" t="s">
        <v>5354</v>
      </c>
      <c r="G4157" t="s">
        <v>1220</v>
      </c>
      <c r="H4157" t="s">
        <v>4319</v>
      </c>
      <c r="I4157" s="134" t="s">
        <v>5319</v>
      </c>
      <c r="P4157">
        <v>1</v>
      </c>
      <c r="Q4157">
        <v>325</v>
      </c>
      <c r="R4157">
        <v>325</v>
      </c>
      <c r="S4157">
        <f>IFERROR(_xlfn.XLOOKUP(tbl_Facturas[[#This Row],[Key_Fact]],tbl_Manifiestos[Key_Manif],tbl_Manifiestos[Pagado a Broker],0),0)</f>
        <v>302.25</v>
      </c>
      <c r="T4157">
        <v>3023509.849999994</v>
      </c>
    </row>
    <row r="4158" spans="1:20" ht="27" x14ac:dyDescent="0.25">
      <c r="A4158" t="s">
        <v>5848</v>
      </c>
      <c r="B4158" t="str">
        <f>tbl_Facturas[[#This Row],[Factura]] &amp; "|" &amp; tbl_Facturas[[#This Row],[Proyecto OK]] &amp; "|" &amp; TEXT(tbl_Facturas[[#This Row],[Horas o Viaje]],"0.00") &amp; "|" &amp; TEXT(tbl_Facturas[[#This Row],[Costo unitario]],"0.00")</f>
        <v>2785||1.00|325.00</v>
      </c>
      <c r="C4158">
        <v>2785</v>
      </c>
      <c r="D4158">
        <v>51</v>
      </c>
      <c r="E4158" t="s">
        <v>4152</v>
      </c>
      <c r="G4158" t="s">
        <v>1872</v>
      </c>
      <c r="H4158" t="s">
        <v>4320</v>
      </c>
      <c r="I4158" s="134" t="s">
        <v>5319</v>
      </c>
      <c r="P4158">
        <v>1</v>
      </c>
      <c r="Q4158">
        <v>325</v>
      </c>
      <c r="R4158">
        <v>325</v>
      </c>
      <c r="S4158">
        <f>IFERROR(_xlfn.XLOOKUP(tbl_Facturas[[#This Row],[Key_Fact]],tbl_Manifiestos[Key_Manif],tbl_Manifiestos[Pagado a Broker],0),0)</f>
        <v>302.25</v>
      </c>
      <c r="T4158">
        <v>3023834.849999994</v>
      </c>
    </row>
    <row r="4159" spans="1:20" ht="27" x14ac:dyDescent="0.25">
      <c r="A4159" t="s">
        <v>5848</v>
      </c>
      <c r="B4159" t="str">
        <f>tbl_Facturas[[#This Row],[Factura]] &amp; "|" &amp; tbl_Facturas[[#This Row],[Proyecto OK]] &amp; "|" &amp; TEXT(tbl_Facturas[[#This Row],[Horas o Viaje]],"0.00") &amp; "|" &amp; TEXT(tbl_Facturas[[#This Row],[Costo unitario]],"0.00")</f>
        <v>2785||1.00|325.00</v>
      </c>
      <c r="C4159">
        <v>2785</v>
      </c>
      <c r="D4159">
        <v>51</v>
      </c>
      <c r="E4159" t="s">
        <v>4152</v>
      </c>
      <c r="G4159" t="s">
        <v>1872</v>
      </c>
      <c r="H4159" t="s">
        <v>4321</v>
      </c>
      <c r="I4159" s="134" t="s">
        <v>5319</v>
      </c>
      <c r="P4159">
        <v>1</v>
      </c>
      <c r="Q4159">
        <v>325</v>
      </c>
      <c r="R4159">
        <v>325</v>
      </c>
      <c r="S4159">
        <f>IFERROR(_xlfn.XLOOKUP(tbl_Facturas[[#This Row],[Key_Fact]],tbl_Manifiestos[Key_Manif],tbl_Manifiestos[Pagado a Broker],0),0)</f>
        <v>302.25</v>
      </c>
      <c r="T4159">
        <v>3024159.849999994</v>
      </c>
    </row>
    <row r="4160" spans="1:20" ht="27" x14ac:dyDescent="0.25">
      <c r="A4160" t="s">
        <v>5848</v>
      </c>
      <c r="B4160" t="str">
        <f>tbl_Facturas[[#This Row],[Factura]] &amp; "|" &amp; tbl_Facturas[[#This Row],[Proyecto OK]] &amp; "|" &amp; TEXT(tbl_Facturas[[#This Row],[Horas o Viaje]],"0.00") &amp; "|" &amp; TEXT(tbl_Facturas[[#This Row],[Costo unitario]],"0.00")</f>
        <v>2785||1.00|325.00</v>
      </c>
      <c r="C4160">
        <v>2785</v>
      </c>
      <c r="D4160">
        <v>51</v>
      </c>
      <c r="E4160" t="s">
        <v>4152</v>
      </c>
      <c r="G4160" t="s">
        <v>1872</v>
      </c>
      <c r="H4160" t="s">
        <v>4322</v>
      </c>
      <c r="I4160" s="134" t="s">
        <v>5319</v>
      </c>
      <c r="P4160">
        <v>1</v>
      </c>
      <c r="Q4160">
        <v>325</v>
      </c>
      <c r="R4160">
        <v>325</v>
      </c>
      <c r="S4160">
        <f>IFERROR(_xlfn.XLOOKUP(tbl_Facturas[[#This Row],[Key_Fact]],tbl_Manifiestos[Key_Manif],tbl_Manifiestos[Pagado a Broker],0),0)</f>
        <v>302.25</v>
      </c>
      <c r="T4160">
        <v>3024484.849999994</v>
      </c>
    </row>
    <row r="4161" spans="1:20" ht="27" x14ac:dyDescent="0.25">
      <c r="A4161" t="s">
        <v>5848</v>
      </c>
      <c r="B4161" t="str">
        <f>tbl_Facturas[[#This Row],[Factura]] &amp; "|" &amp; tbl_Facturas[[#This Row],[Proyecto OK]] &amp; "|" &amp; TEXT(tbl_Facturas[[#This Row],[Horas o Viaje]],"0.00") &amp; "|" &amp; TEXT(tbl_Facturas[[#This Row],[Costo unitario]],"0.00")</f>
        <v>2785||1.00|325.00</v>
      </c>
      <c r="C4161">
        <v>2785</v>
      </c>
      <c r="D4161">
        <v>67</v>
      </c>
      <c r="E4161" t="s">
        <v>27</v>
      </c>
      <c r="G4161" t="s">
        <v>28</v>
      </c>
      <c r="H4161" t="s">
        <v>4323</v>
      </c>
      <c r="I4161" s="134" t="s">
        <v>5319</v>
      </c>
      <c r="P4161">
        <v>1</v>
      </c>
      <c r="Q4161">
        <v>325</v>
      </c>
      <c r="R4161">
        <v>325</v>
      </c>
      <c r="S4161">
        <f>IFERROR(_xlfn.XLOOKUP(tbl_Facturas[[#This Row],[Key_Fact]],tbl_Manifiestos[Key_Manif],tbl_Manifiestos[Pagado a Broker],0),0)</f>
        <v>302.25</v>
      </c>
      <c r="T4161">
        <v>3024809.849999994</v>
      </c>
    </row>
    <row r="4162" spans="1:20" ht="27" x14ac:dyDescent="0.25">
      <c r="A4162" t="s">
        <v>5848</v>
      </c>
      <c r="B4162" t="str">
        <f>tbl_Facturas[[#This Row],[Factura]] &amp; "|" &amp; tbl_Facturas[[#This Row],[Proyecto OK]] &amp; "|" &amp; TEXT(tbl_Facturas[[#This Row],[Horas o Viaje]],"0.00") &amp; "|" &amp; TEXT(tbl_Facturas[[#This Row],[Costo unitario]],"0.00")</f>
        <v>2785||1.00|325.00</v>
      </c>
      <c r="C4162">
        <v>2785</v>
      </c>
      <c r="D4162">
        <v>67</v>
      </c>
      <c r="E4162" t="s">
        <v>27</v>
      </c>
      <c r="G4162" t="s">
        <v>28</v>
      </c>
      <c r="H4162" t="s">
        <v>4324</v>
      </c>
      <c r="I4162" s="134" t="s">
        <v>5319</v>
      </c>
      <c r="P4162">
        <v>1</v>
      </c>
      <c r="Q4162">
        <v>325</v>
      </c>
      <c r="R4162">
        <v>325</v>
      </c>
      <c r="S4162">
        <f>IFERROR(_xlfn.XLOOKUP(tbl_Facturas[[#This Row],[Key_Fact]],tbl_Manifiestos[Key_Manif],tbl_Manifiestos[Pagado a Broker],0),0)</f>
        <v>302.25</v>
      </c>
      <c r="T4162">
        <v>3025134.849999994</v>
      </c>
    </row>
    <row r="4163" spans="1:20" ht="27" x14ac:dyDescent="0.25">
      <c r="A4163" t="s">
        <v>5848</v>
      </c>
      <c r="B4163" t="str">
        <f>tbl_Facturas[[#This Row],[Factura]] &amp; "|" &amp; tbl_Facturas[[#This Row],[Proyecto OK]] &amp; "|" &amp; TEXT(tbl_Facturas[[#This Row],[Horas o Viaje]],"0.00") &amp; "|" &amp; TEXT(tbl_Facturas[[#This Row],[Costo unitario]],"0.00")</f>
        <v>2785||1.00|325.00</v>
      </c>
      <c r="C4163">
        <v>2785</v>
      </c>
      <c r="D4163">
        <v>67</v>
      </c>
      <c r="E4163" t="s">
        <v>27</v>
      </c>
      <c r="G4163" t="s">
        <v>28</v>
      </c>
      <c r="H4163" t="s">
        <v>4325</v>
      </c>
      <c r="I4163" s="134" t="s">
        <v>5319</v>
      </c>
      <c r="P4163">
        <v>1</v>
      </c>
      <c r="Q4163">
        <v>325</v>
      </c>
      <c r="R4163">
        <v>325</v>
      </c>
      <c r="S4163">
        <f>IFERROR(_xlfn.XLOOKUP(tbl_Facturas[[#This Row],[Key_Fact]],tbl_Manifiestos[Key_Manif],tbl_Manifiestos[Pagado a Broker],0),0)</f>
        <v>302.25</v>
      </c>
      <c r="T4163">
        <v>3025459.849999994</v>
      </c>
    </row>
    <row r="4164" spans="1:20" ht="27" x14ac:dyDescent="0.25">
      <c r="A4164" t="s">
        <v>5848</v>
      </c>
      <c r="B4164" t="str">
        <f>tbl_Facturas[[#This Row],[Factura]] &amp; "|" &amp; tbl_Facturas[[#This Row],[Proyecto OK]] &amp; "|" &amp; TEXT(tbl_Facturas[[#This Row],[Horas o Viaje]],"0.00") &amp; "|" &amp; TEXT(tbl_Facturas[[#This Row],[Costo unitario]],"0.00")</f>
        <v>2785||1.00|325.00</v>
      </c>
      <c r="C4164">
        <v>2785</v>
      </c>
      <c r="D4164">
        <v>67</v>
      </c>
      <c r="E4164" t="s">
        <v>27</v>
      </c>
      <c r="G4164" t="s">
        <v>28</v>
      </c>
      <c r="H4164" t="s">
        <v>4326</v>
      </c>
      <c r="I4164" s="134" t="s">
        <v>5319</v>
      </c>
      <c r="P4164">
        <v>1</v>
      </c>
      <c r="Q4164">
        <v>325</v>
      </c>
      <c r="R4164">
        <v>325</v>
      </c>
      <c r="S4164">
        <f>IFERROR(_xlfn.XLOOKUP(tbl_Facturas[[#This Row],[Key_Fact]],tbl_Manifiestos[Key_Manif],tbl_Manifiestos[Pagado a Broker],0),0)</f>
        <v>302.25</v>
      </c>
      <c r="T4164">
        <v>3025784.849999994</v>
      </c>
    </row>
    <row r="4165" spans="1:20" ht="27" x14ac:dyDescent="0.25">
      <c r="A4165" t="s">
        <v>5848</v>
      </c>
      <c r="B4165" t="str">
        <f>tbl_Facturas[[#This Row],[Factura]] &amp; "|" &amp; tbl_Facturas[[#This Row],[Proyecto OK]] &amp; "|" &amp; TEXT(tbl_Facturas[[#This Row],[Horas o Viaje]],"0.00") &amp; "|" &amp; TEXT(tbl_Facturas[[#This Row],[Costo unitario]],"0.00")</f>
        <v>2785||1.00|325.00</v>
      </c>
      <c r="C4165">
        <v>2785</v>
      </c>
      <c r="D4165">
        <v>67</v>
      </c>
      <c r="E4165" t="s">
        <v>27</v>
      </c>
      <c r="G4165" t="s">
        <v>28</v>
      </c>
      <c r="H4165" t="s">
        <v>4327</v>
      </c>
      <c r="I4165" s="134" t="s">
        <v>5319</v>
      </c>
      <c r="P4165">
        <v>1</v>
      </c>
      <c r="Q4165">
        <v>325</v>
      </c>
      <c r="R4165">
        <v>325</v>
      </c>
      <c r="S4165">
        <f>IFERROR(_xlfn.XLOOKUP(tbl_Facturas[[#This Row],[Key_Fact]],tbl_Manifiestos[Key_Manif],tbl_Manifiestos[Pagado a Broker],0),0)</f>
        <v>302.25</v>
      </c>
      <c r="T4165">
        <v>3026109.849999994</v>
      </c>
    </row>
    <row r="4166" spans="1:20" ht="27" x14ac:dyDescent="0.25">
      <c r="A4166" t="s">
        <v>5848</v>
      </c>
      <c r="B4166" t="str">
        <f>tbl_Facturas[[#This Row],[Factura]] &amp; "|" &amp; tbl_Facturas[[#This Row],[Proyecto OK]] &amp; "|" &amp; TEXT(tbl_Facturas[[#This Row],[Horas o Viaje]],"0.00") &amp; "|" &amp; TEXT(tbl_Facturas[[#This Row],[Costo unitario]],"0.00")</f>
        <v>2785||1.00|180.00</v>
      </c>
      <c r="C4166">
        <v>2785</v>
      </c>
      <c r="D4166">
        <v>1</v>
      </c>
      <c r="E4166" t="s">
        <v>5305</v>
      </c>
      <c r="G4166" t="s">
        <v>1220</v>
      </c>
      <c r="H4166" t="s">
        <v>4328</v>
      </c>
      <c r="I4166" s="134" t="s">
        <v>5319</v>
      </c>
      <c r="P4166">
        <v>1</v>
      </c>
      <c r="Q4166">
        <v>180</v>
      </c>
      <c r="R4166">
        <v>180</v>
      </c>
      <c r="S4166">
        <f>IFERROR(_xlfn.XLOOKUP(tbl_Facturas[[#This Row],[Key_Fact]],tbl_Manifiestos[Key_Manif],tbl_Manifiestos[Pagado a Broker],0),0)</f>
        <v>167.4</v>
      </c>
      <c r="T4166">
        <v>3026289.849999994</v>
      </c>
    </row>
    <row r="4167" spans="1:20" ht="27" x14ac:dyDescent="0.25">
      <c r="A4167" t="s">
        <v>5848</v>
      </c>
      <c r="B4167" t="str">
        <f>tbl_Facturas[[#This Row],[Factura]] &amp; "|" &amp; tbl_Facturas[[#This Row],[Proyecto OK]] &amp; "|" &amp; TEXT(tbl_Facturas[[#This Row],[Horas o Viaje]],"0.00") &amp; "|" &amp; TEXT(tbl_Facturas[[#This Row],[Costo unitario]],"0.00")</f>
        <v>2785||1.00|325.00</v>
      </c>
      <c r="C4167">
        <v>2785</v>
      </c>
      <c r="D4167">
        <v>1</v>
      </c>
      <c r="E4167" t="s">
        <v>5305</v>
      </c>
      <c r="G4167" t="s">
        <v>1220</v>
      </c>
      <c r="H4167" t="s">
        <v>4329</v>
      </c>
      <c r="I4167" s="134" t="s">
        <v>5319</v>
      </c>
      <c r="P4167">
        <v>1</v>
      </c>
      <c r="Q4167">
        <v>325</v>
      </c>
      <c r="R4167">
        <v>325</v>
      </c>
      <c r="S4167">
        <f>IFERROR(_xlfn.XLOOKUP(tbl_Facturas[[#This Row],[Key_Fact]],tbl_Manifiestos[Key_Manif],tbl_Manifiestos[Pagado a Broker],0),0)</f>
        <v>302.25</v>
      </c>
      <c r="T4167">
        <v>3026614.849999994</v>
      </c>
    </row>
    <row r="4168" spans="1:20" ht="27" x14ac:dyDescent="0.25">
      <c r="A4168" t="s">
        <v>5848</v>
      </c>
      <c r="B4168" t="str">
        <f>tbl_Facturas[[#This Row],[Factura]] &amp; "|" &amp; tbl_Facturas[[#This Row],[Proyecto OK]] &amp; "|" &amp; TEXT(tbl_Facturas[[#This Row],[Horas o Viaje]],"0.00") &amp; "|" &amp; TEXT(tbl_Facturas[[#This Row],[Costo unitario]],"0.00")</f>
        <v>2785||1.00|325.00</v>
      </c>
      <c r="C4168">
        <v>2785</v>
      </c>
      <c r="D4168">
        <v>1</v>
      </c>
      <c r="E4168" t="s">
        <v>5305</v>
      </c>
      <c r="G4168" t="s">
        <v>1220</v>
      </c>
      <c r="H4168" t="s">
        <v>4330</v>
      </c>
      <c r="I4168" s="134" t="s">
        <v>5319</v>
      </c>
      <c r="P4168">
        <v>1</v>
      </c>
      <c r="Q4168">
        <v>325</v>
      </c>
      <c r="R4168">
        <v>325</v>
      </c>
      <c r="S4168">
        <f>IFERROR(_xlfn.XLOOKUP(tbl_Facturas[[#This Row],[Key_Fact]],tbl_Manifiestos[Key_Manif],tbl_Manifiestos[Pagado a Broker],0),0)</f>
        <v>302.25</v>
      </c>
      <c r="T4168">
        <v>3026939.849999994</v>
      </c>
    </row>
    <row r="4169" spans="1:20" ht="27" x14ac:dyDescent="0.25">
      <c r="A4169" t="s">
        <v>5848</v>
      </c>
      <c r="B4169" t="str">
        <f>tbl_Facturas[[#This Row],[Factura]] &amp; "|" &amp; tbl_Facturas[[#This Row],[Proyecto OK]] &amp; "|" &amp; TEXT(tbl_Facturas[[#This Row],[Horas o Viaje]],"0.00") &amp; "|" &amp; TEXT(tbl_Facturas[[#This Row],[Costo unitario]],"0.00")</f>
        <v>2785||1.00|325.00</v>
      </c>
      <c r="C4169">
        <v>2785</v>
      </c>
      <c r="D4169">
        <v>1</v>
      </c>
      <c r="E4169" t="s">
        <v>5305</v>
      </c>
      <c r="G4169" t="s">
        <v>1220</v>
      </c>
      <c r="H4169" t="s">
        <v>4331</v>
      </c>
      <c r="I4169" s="134" t="s">
        <v>5319</v>
      </c>
      <c r="P4169">
        <v>1</v>
      </c>
      <c r="Q4169">
        <v>325</v>
      </c>
      <c r="R4169">
        <v>325</v>
      </c>
      <c r="S4169">
        <f>IFERROR(_xlfn.XLOOKUP(tbl_Facturas[[#This Row],[Key_Fact]],tbl_Manifiestos[Key_Manif],tbl_Manifiestos[Pagado a Broker],0),0)</f>
        <v>302.25</v>
      </c>
      <c r="T4169">
        <v>3027264.849999994</v>
      </c>
    </row>
    <row r="4170" spans="1:20" ht="27" x14ac:dyDescent="0.25">
      <c r="A4170" t="s">
        <v>5848</v>
      </c>
      <c r="B4170" t="str">
        <f>tbl_Facturas[[#This Row],[Factura]] &amp; "|" &amp; tbl_Facturas[[#This Row],[Proyecto OK]] &amp; "|" &amp; TEXT(tbl_Facturas[[#This Row],[Horas o Viaje]],"0.00") &amp; "|" &amp; TEXT(tbl_Facturas[[#This Row],[Costo unitario]],"0.00")</f>
        <v>2785||1.00|325.00</v>
      </c>
      <c r="C4170">
        <v>2785</v>
      </c>
      <c r="D4170">
        <v>1</v>
      </c>
      <c r="E4170" t="s">
        <v>5305</v>
      </c>
      <c r="G4170" t="s">
        <v>1220</v>
      </c>
      <c r="H4170" t="s">
        <v>4332</v>
      </c>
      <c r="I4170" s="134" t="s">
        <v>5319</v>
      </c>
      <c r="P4170">
        <v>1</v>
      </c>
      <c r="Q4170">
        <v>325</v>
      </c>
      <c r="R4170">
        <v>325</v>
      </c>
      <c r="S4170">
        <f>IFERROR(_xlfn.XLOOKUP(tbl_Facturas[[#This Row],[Key_Fact]],tbl_Manifiestos[Key_Manif],tbl_Manifiestos[Pagado a Broker],0),0)</f>
        <v>302.25</v>
      </c>
      <c r="T4170">
        <v>3027589.849999994</v>
      </c>
    </row>
    <row r="4171" spans="1:20" ht="27" x14ac:dyDescent="0.25">
      <c r="A4171" t="s">
        <v>5848</v>
      </c>
      <c r="B4171" t="str">
        <f>tbl_Facturas[[#This Row],[Factura]] &amp; "|" &amp; tbl_Facturas[[#This Row],[Proyecto OK]] &amp; "|" &amp; TEXT(tbl_Facturas[[#This Row],[Horas o Viaje]],"0.00") &amp; "|" &amp; TEXT(tbl_Facturas[[#This Row],[Costo unitario]],"0.00")</f>
        <v>2785||1.00|325.00</v>
      </c>
      <c r="C4171">
        <v>2785</v>
      </c>
      <c r="D4171">
        <v>606</v>
      </c>
      <c r="E4171" t="s">
        <v>5305</v>
      </c>
      <c r="G4171" t="s">
        <v>1291</v>
      </c>
      <c r="H4171" t="s">
        <v>4333</v>
      </c>
      <c r="I4171" s="134" t="s">
        <v>5319</v>
      </c>
      <c r="P4171">
        <v>1</v>
      </c>
      <c r="Q4171">
        <v>325</v>
      </c>
      <c r="R4171">
        <v>325</v>
      </c>
      <c r="S4171">
        <f>IFERROR(_xlfn.XLOOKUP(tbl_Facturas[[#This Row],[Key_Fact]],tbl_Manifiestos[Key_Manif],tbl_Manifiestos[Pagado a Broker],0),0)</f>
        <v>302.25</v>
      </c>
      <c r="T4171">
        <v>3027914.849999994</v>
      </c>
    </row>
    <row r="4172" spans="1:20" ht="27" x14ac:dyDescent="0.25">
      <c r="A4172" t="s">
        <v>5848</v>
      </c>
      <c r="B4172" t="str">
        <f>tbl_Facturas[[#This Row],[Factura]] &amp; "|" &amp; tbl_Facturas[[#This Row],[Proyecto OK]] &amp; "|" &amp; TEXT(tbl_Facturas[[#This Row],[Horas o Viaje]],"0.00") &amp; "|" &amp; TEXT(tbl_Facturas[[#This Row],[Costo unitario]],"0.00")</f>
        <v>2785||1.00|325.00</v>
      </c>
      <c r="C4172">
        <v>2785</v>
      </c>
      <c r="D4172">
        <v>606</v>
      </c>
      <c r="E4172" t="s">
        <v>5305</v>
      </c>
      <c r="G4172" t="s">
        <v>1291</v>
      </c>
      <c r="H4172" t="s">
        <v>4334</v>
      </c>
      <c r="I4172" s="134" t="s">
        <v>5319</v>
      </c>
      <c r="P4172">
        <v>1</v>
      </c>
      <c r="Q4172">
        <v>325</v>
      </c>
      <c r="R4172">
        <v>325</v>
      </c>
      <c r="S4172">
        <f>IFERROR(_xlfn.XLOOKUP(tbl_Facturas[[#This Row],[Key_Fact]],tbl_Manifiestos[Key_Manif],tbl_Manifiestos[Pagado a Broker],0),0)</f>
        <v>302.25</v>
      </c>
      <c r="T4172">
        <v>3028239.849999994</v>
      </c>
    </row>
    <row r="4173" spans="1:20" ht="27" x14ac:dyDescent="0.25">
      <c r="A4173" t="s">
        <v>5848</v>
      </c>
      <c r="B4173" t="str">
        <f>tbl_Facturas[[#This Row],[Factura]] &amp; "|" &amp; tbl_Facturas[[#This Row],[Proyecto OK]] &amp; "|" &amp; TEXT(tbl_Facturas[[#This Row],[Horas o Viaje]],"0.00") &amp; "|" &amp; TEXT(tbl_Facturas[[#This Row],[Costo unitario]],"0.00")</f>
        <v>2785||1.00|180.00</v>
      </c>
      <c r="C4173">
        <v>2785</v>
      </c>
      <c r="D4173">
        <v>606</v>
      </c>
      <c r="E4173" t="s">
        <v>5305</v>
      </c>
      <c r="G4173" t="s">
        <v>1291</v>
      </c>
      <c r="H4173" t="s">
        <v>4335</v>
      </c>
      <c r="I4173" s="134" t="s">
        <v>5319</v>
      </c>
      <c r="P4173">
        <v>1</v>
      </c>
      <c r="Q4173">
        <v>180</v>
      </c>
      <c r="R4173">
        <v>180</v>
      </c>
      <c r="S4173">
        <f>IFERROR(_xlfn.XLOOKUP(tbl_Facturas[[#This Row],[Key_Fact]],tbl_Manifiestos[Key_Manif],tbl_Manifiestos[Pagado a Broker],0),0)</f>
        <v>167.4</v>
      </c>
      <c r="T4173">
        <v>3028419.849999994</v>
      </c>
    </row>
    <row r="4174" spans="1:20" ht="27" x14ac:dyDescent="0.25">
      <c r="A4174" t="s">
        <v>5848</v>
      </c>
      <c r="B4174" t="str">
        <f>tbl_Facturas[[#This Row],[Factura]] &amp; "|" &amp; tbl_Facturas[[#This Row],[Proyecto OK]] &amp; "|" &amp; TEXT(tbl_Facturas[[#This Row],[Horas o Viaje]],"0.00") &amp; "|" &amp; TEXT(tbl_Facturas[[#This Row],[Costo unitario]],"0.00")</f>
        <v>2785||1.00|325.00</v>
      </c>
      <c r="C4174">
        <v>2785</v>
      </c>
      <c r="D4174">
        <v>617</v>
      </c>
      <c r="E4174" t="s">
        <v>27</v>
      </c>
      <c r="G4174" t="s">
        <v>36</v>
      </c>
      <c r="H4174" t="s">
        <v>4336</v>
      </c>
      <c r="I4174" s="134" t="s">
        <v>5319</v>
      </c>
      <c r="P4174">
        <v>1</v>
      </c>
      <c r="Q4174">
        <v>325</v>
      </c>
      <c r="R4174">
        <v>325</v>
      </c>
      <c r="S4174">
        <f>IFERROR(_xlfn.XLOOKUP(tbl_Facturas[[#This Row],[Key_Fact]],tbl_Manifiestos[Key_Manif],tbl_Manifiestos[Pagado a Broker],0),0)</f>
        <v>302.25</v>
      </c>
      <c r="T4174">
        <v>3028744.849999994</v>
      </c>
    </row>
    <row r="4175" spans="1:20" ht="27" x14ac:dyDescent="0.25">
      <c r="A4175" t="s">
        <v>5848</v>
      </c>
      <c r="B4175" t="str">
        <f>tbl_Facturas[[#This Row],[Factura]] &amp; "|" &amp; tbl_Facturas[[#This Row],[Proyecto OK]] &amp; "|" &amp; TEXT(tbl_Facturas[[#This Row],[Horas o Viaje]],"0.00") &amp; "|" &amp; TEXT(tbl_Facturas[[#This Row],[Costo unitario]],"0.00")</f>
        <v>2785||3.00|325.00</v>
      </c>
      <c r="C4175">
        <v>2785</v>
      </c>
      <c r="D4175">
        <v>650</v>
      </c>
      <c r="E4175" t="s">
        <v>5334</v>
      </c>
      <c r="G4175" t="s">
        <v>4337</v>
      </c>
      <c r="H4175" t="s">
        <v>4338</v>
      </c>
      <c r="I4175" s="134" t="s">
        <v>5319</v>
      </c>
      <c r="P4175">
        <v>3</v>
      </c>
      <c r="Q4175">
        <v>325</v>
      </c>
      <c r="R4175">
        <v>975</v>
      </c>
      <c r="S4175">
        <f>IFERROR(_xlfn.XLOOKUP(tbl_Facturas[[#This Row],[Key_Fact]],tbl_Manifiestos[Key_Manif],tbl_Manifiestos[Pagado a Broker],0),0)</f>
        <v>0</v>
      </c>
      <c r="T4175">
        <v>3029719.849999994</v>
      </c>
    </row>
    <row r="4176" spans="1:20" ht="27" x14ac:dyDescent="0.25">
      <c r="A4176" t="s">
        <v>5848</v>
      </c>
      <c r="B4176" t="str">
        <f>tbl_Facturas[[#This Row],[Factura]] &amp; "|" &amp; tbl_Facturas[[#This Row],[Proyecto OK]] &amp; "|" &amp; TEXT(tbl_Facturas[[#This Row],[Horas o Viaje]],"0.00") &amp; "|" &amp; TEXT(tbl_Facturas[[#This Row],[Costo unitario]],"0.00")</f>
        <v>2785||3.00|325.00</v>
      </c>
      <c r="C4176">
        <v>2785</v>
      </c>
      <c r="D4176">
        <v>380</v>
      </c>
      <c r="E4176" t="s">
        <v>5334</v>
      </c>
      <c r="G4176" t="s">
        <v>1795</v>
      </c>
      <c r="H4176" t="s">
        <v>4339</v>
      </c>
      <c r="I4176" s="134" t="s">
        <v>5319</v>
      </c>
      <c r="P4176">
        <v>3</v>
      </c>
      <c r="Q4176">
        <v>325</v>
      </c>
      <c r="R4176">
        <v>975</v>
      </c>
      <c r="S4176">
        <f>IFERROR(_xlfn.XLOOKUP(tbl_Facturas[[#This Row],[Key_Fact]],tbl_Manifiestos[Key_Manif],tbl_Manifiestos[Pagado a Broker],0),0)</f>
        <v>0</v>
      </c>
      <c r="T4176">
        <v>3030694.849999994</v>
      </c>
    </row>
    <row r="4177" spans="1:20" ht="27" x14ac:dyDescent="0.25">
      <c r="A4177" t="s">
        <v>5848</v>
      </c>
      <c r="B4177" t="str">
        <f>tbl_Facturas[[#This Row],[Factura]] &amp; "|" &amp; tbl_Facturas[[#This Row],[Proyecto OK]] &amp; "|" &amp; TEXT(tbl_Facturas[[#This Row],[Horas o Viaje]],"0.00") &amp; "|" &amp; TEXT(tbl_Facturas[[#This Row],[Costo unitario]],"0.00")</f>
        <v>2785||1.00|325.00</v>
      </c>
      <c r="C4177">
        <v>2785</v>
      </c>
      <c r="D4177">
        <v>617</v>
      </c>
      <c r="E4177" t="s">
        <v>27</v>
      </c>
      <c r="G4177" t="s">
        <v>36</v>
      </c>
      <c r="H4177" t="s">
        <v>4340</v>
      </c>
      <c r="I4177" s="134" t="s">
        <v>5319</v>
      </c>
      <c r="P4177">
        <v>1</v>
      </c>
      <c r="Q4177">
        <v>325</v>
      </c>
      <c r="R4177">
        <v>325</v>
      </c>
      <c r="S4177">
        <f>IFERROR(_xlfn.XLOOKUP(tbl_Facturas[[#This Row],[Key_Fact]],tbl_Manifiestos[Key_Manif],tbl_Manifiestos[Pagado a Broker],0),0)</f>
        <v>302.25</v>
      </c>
      <c r="T4177">
        <v>3031019.849999994</v>
      </c>
    </row>
    <row r="4178" spans="1:20" ht="27" x14ac:dyDescent="0.25">
      <c r="A4178" t="s">
        <v>5848</v>
      </c>
      <c r="B4178" t="str">
        <f>tbl_Facturas[[#This Row],[Factura]] &amp; "|" &amp; tbl_Facturas[[#This Row],[Proyecto OK]] &amp; "|" &amp; TEXT(tbl_Facturas[[#This Row],[Horas o Viaje]],"0.00") &amp; "|" &amp; TEXT(tbl_Facturas[[#This Row],[Costo unitario]],"0.00")</f>
        <v>2785||1.00|325.00</v>
      </c>
      <c r="C4178">
        <v>2785</v>
      </c>
      <c r="D4178">
        <v>617</v>
      </c>
      <c r="E4178" t="s">
        <v>27</v>
      </c>
      <c r="G4178" t="s">
        <v>36</v>
      </c>
      <c r="H4178" t="s">
        <v>4341</v>
      </c>
      <c r="I4178" s="134" t="s">
        <v>5319</v>
      </c>
      <c r="P4178">
        <v>1</v>
      </c>
      <c r="Q4178">
        <v>325</v>
      </c>
      <c r="R4178">
        <v>325</v>
      </c>
      <c r="S4178">
        <f>IFERROR(_xlfn.XLOOKUP(tbl_Facturas[[#This Row],[Key_Fact]],tbl_Manifiestos[Key_Manif],tbl_Manifiestos[Pagado a Broker],0),0)</f>
        <v>302.25</v>
      </c>
      <c r="T4178">
        <v>3031344.849999994</v>
      </c>
    </row>
    <row r="4179" spans="1:20" ht="27" x14ac:dyDescent="0.25">
      <c r="A4179" t="s">
        <v>5848</v>
      </c>
      <c r="B4179" t="str">
        <f>tbl_Facturas[[#This Row],[Factura]] &amp; "|" &amp; tbl_Facturas[[#This Row],[Proyecto OK]] &amp; "|" &amp; TEXT(tbl_Facturas[[#This Row],[Horas o Viaje]],"0.00") &amp; "|" &amp; TEXT(tbl_Facturas[[#This Row],[Costo unitario]],"0.00")</f>
        <v>2785||1.00|325.00</v>
      </c>
      <c r="C4179">
        <v>2785</v>
      </c>
      <c r="D4179">
        <v>617</v>
      </c>
      <c r="E4179" t="s">
        <v>27</v>
      </c>
      <c r="G4179" t="s">
        <v>36</v>
      </c>
      <c r="H4179" t="s">
        <v>4342</v>
      </c>
      <c r="I4179" s="134" t="s">
        <v>5319</v>
      </c>
      <c r="P4179">
        <v>1</v>
      </c>
      <c r="Q4179">
        <v>325</v>
      </c>
      <c r="R4179">
        <v>325</v>
      </c>
      <c r="S4179">
        <f>IFERROR(_xlfn.XLOOKUP(tbl_Facturas[[#This Row],[Key_Fact]],tbl_Manifiestos[Key_Manif],tbl_Manifiestos[Pagado a Broker],0),0)</f>
        <v>302.25</v>
      </c>
      <c r="T4179">
        <v>3031669.849999994</v>
      </c>
    </row>
    <row r="4180" spans="1:20" ht="27" x14ac:dyDescent="0.25">
      <c r="A4180" t="s">
        <v>5848</v>
      </c>
      <c r="B4180" t="str">
        <f>tbl_Facturas[[#This Row],[Factura]] &amp; "|" &amp; tbl_Facturas[[#This Row],[Proyecto OK]] &amp; "|" &amp; TEXT(tbl_Facturas[[#This Row],[Horas o Viaje]],"0.00") &amp; "|" &amp; TEXT(tbl_Facturas[[#This Row],[Costo unitario]],"0.00")</f>
        <v>2785||1.00|325.00</v>
      </c>
      <c r="C4180">
        <v>2785</v>
      </c>
      <c r="D4180">
        <v>617</v>
      </c>
      <c r="E4180" t="s">
        <v>27</v>
      </c>
      <c r="G4180" t="s">
        <v>36</v>
      </c>
      <c r="H4180" t="s">
        <v>4343</v>
      </c>
      <c r="I4180" s="134" t="s">
        <v>5319</v>
      </c>
      <c r="P4180">
        <v>1</v>
      </c>
      <c r="Q4180">
        <v>325</v>
      </c>
      <c r="R4180">
        <v>325</v>
      </c>
      <c r="S4180">
        <f>IFERROR(_xlfn.XLOOKUP(tbl_Facturas[[#This Row],[Key_Fact]],tbl_Manifiestos[Key_Manif],tbl_Manifiestos[Pagado a Broker],0),0)</f>
        <v>302.25</v>
      </c>
      <c r="T4180">
        <v>3031994.849999994</v>
      </c>
    </row>
    <row r="4181" spans="1:20" ht="27" x14ac:dyDescent="0.25">
      <c r="A4181" t="s">
        <v>5848</v>
      </c>
      <c r="B4181" t="str">
        <f>tbl_Facturas[[#This Row],[Factura]] &amp; "|" &amp; tbl_Facturas[[#This Row],[Proyecto OK]] &amp; "|" &amp; TEXT(tbl_Facturas[[#This Row],[Horas o Viaje]],"0.00") &amp; "|" &amp; TEXT(tbl_Facturas[[#This Row],[Costo unitario]],"0.00")</f>
        <v>2785||1.00|325.00</v>
      </c>
      <c r="C4181">
        <v>2785</v>
      </c>
      <c r="D4181">
        <v>617</v>
      </c>
      <c r="E4181" t="s">
        <v>27</v>
      </c>
      <c r="G4181" t="s">
        <v>36</v>
      </c>
      <c r="H4181" t="s">
        <v>4344</v>
      </c>
      <c r="I4181" s="134" t="s">
        <v>5319</v>
      </c>
      <c r="P4181">
        <v>1</v>
      </c>
      <c r="Q4181">
        <v>325</v>
      </c>
      <c r="R4181">
        <v>325</v>
      </c>
      <c r="S4181">
        <f>IFERROR(_xlfn.XLOOKUP(tbl_Facturas[[#This Row],[Key_Fact]],tbl_Manifiestos[Key_Manif],tbl_Manifiestos[Pagado a Broker],0),0)</f>
        <v>302.25</v>
      </c>
      <c r="T4181">
        <v>3032319.849999994</v>
      </c>
    </row>
    <row r="4182" spans="1:20" ht="27" x14ac:dyDescent="0.25">
      <c r="A4182" t="s">
        <v>5848</v>
      </c>
      <c r="B4182" t="str">
        <f>tbl_Facturas[[#This Row],[Factura]] &amp; "|" &amp; tbl_Facturas[[#This Row],[Proyecto OK]] &amp; "|" &amp; TEXT(tbl_Facturas[[#This Row],[Horas o Viaje]],"0.00") &amp; "|" &amp; TEXT(tbl_Facturas[[#This Row],[Costo unitario]],"0.00")</f>
        <v>2785||4.00|325.00</v>
      </c>
      <c r="C4182">
        <v>2785</v>
      </c>
      <c r="D4182">
        <v>380</v>
      </c>
      <c r="E4182" t="s">
        <v>5334</v>
      </c>
      <c r="G4182" t="s">
        <v>1795</v>
      </c>
      <c r="H4182" t="s">
        <v>4345</v>
      </c>
      <c r="I4182" s="134" t="s">
        <v>5319</v>
      </c>
      <c r="P4182">
        <v>4</v>
      </c>
      <c r="Q4182">
        <v>325</v>
      </c>
      <c r="R4182">
        <v>1300</v>
      </c>
      <c r="S4182">
        <f>IFERROR(_xlfn.XLOOKUP(tbl_Facturas[[#This Row],[Key_Fact]],tbl_Manifiestos[Key_Manif],tbl_Manifiestos[Pagado a Broker],0),0)</f>
        <v>0</v>
      </c>
      <c r="T4182">
        <v>3033619.849999994</v>
      </c>
    </row>
    <row r="4183" spans="1:20" ht="27" x14ac:dyDescent="0.25">
      <c r="A4183" t="s">
        <v>5848</v>
      </c>
      <c r="B4183" t="str">
        <f>tbl_Facturas[[#This Row],[Factura]] &amp; "|" &amp; tbl_Facturas[[#This Row],[Proyecto OK]] &amp; "|" &amp; TEXT(tbl_Facturas[[#This Row],[Horas o Viaje]],"0.00") &amp; "|" &amp; TEXT(tbl_Facturas[[#This Row],[Costo unitario]],"0.00")</f>
        <v>2785||1.00|325.00</v>
      </c>
      <c r="C4183">
        <v>2785</v>
      </c>
      <c r="D4183">
        <v>606</v>
      </c>
      <c r="E4183" t="s">
        <v>5305</v>
      </c>
      <c r="G4183" t="s">
        <v>1291</v>
      </c>
      <c r="H4183" t="s">
        <v>4346</v>
      </c>
      <c r="I4183" s="134" t="s">
        <v>5319</v>
      </c>
      <c r="P4183">
        <v>1</v>
      </c>
      <c r="Q4183">
        <v>325</v>
      </c>
      <c r="R4183">
        <v>325</v>
      </c>
      <c r="S4183">
        <f>IFERROR(_xlfn.XLOOKUP(tbl_Facturas[[#This Row],[Key_Fact]],tbl_Manifiestos[Key_Manif],tbl_Manifiestos[Pagado a Broker],0),0)</f>
        <v>302.25</v>
      </c>
      <c r="T4183">
        <v>3033944.849999994</v>
      </c>
    </row>
    <row r="4184" spans="1:20" ht="27" x14ac:dyDescent="0.25">
      <c r="A4184" t="s">
        <v>5848</v>
      </c>
      <c r="B4184" t="str">
        <f>tbl_Facturas[[#This Row],[Factura]] &amp; "|" &amp; tbl_Facturas[[#This Row],[Proyecto OK]] &amp; "|" &amp; TEXT(tbl_Facturas[[#This Row],[Horas o Viaje]],"0.00") &amp; "|" &amp; TEXT(tbl_Facturas[[#This Row],[Costo unitario]],"0.00")</f>
        <v>2785||1.00|325.00</v>
      </c>
      <c r="C4184">
        <v>2785</v>
      </c>
      <c r="D4184">
        <v>356</v>
      </c>
      <c r="E4184" t="s">
        <v>27</v>
      </c>
      <c r="G4184" t="s">
        <v>122</v>
      </c>
      <c r="H4184" t="s">
        <v>4347</v>
      </c>
      <c r="I4184" s="134" t="s">
        <v>5319</v>
      </c>
      <c r="P4184">
        <v>1</v>
      </c>
      <c r="Q4184">
        <v>325</v>
      </c>
      <c r="R4184">
        <v>325</v>
      </c>
      <c r="S4184">
        <f>IFERROR(_xlfn.XLOOKUP(tbl_Facturas[[#This Row],[Key_Fact]],tbl_Manifiestos[Key_Manif],tbl_Manifiestos[Pagado a Broker],0),0)</f>
        <v>302.25</v>
      </c>
      <c r="T4184">
        <v>3034269.849999994</v>
      </c>
    </row>
    <row r="4185" spans="1:20" ht="27" x14ac:dyDescent="0.25">
      <c r="A4185" t="s">
        <v>5848</v>
      </c>
      <c r="B4185" t="str">
        <f>tbl_Facturas[[#This Row],[Factura]] &amp; "|" &amp; tbl_Facturas[[#This Row],[Proyecto OK]] &amp; "|" &amp; TEXT(tbl_Facturas[[#This Row],[Horas o Viaje]],"0.00") &amp; "|" &amp; TEXT(tbl_Facturas[[#This Row],[Costo unitario]],"0.00")</f>
        <v>2785||1.00|325.00</v>
      </c>
      <c r="C4185">
        <v>2785</v>
      </c>
      <c r="D4185">
        <v>356</v>
      </c>
      <c r="E4185" t="s">
        <v>27</v>
      </c>
      <c r="G4185" t="s">
        <v>122</v>
      </c>
      <c r="H4185" t="s">
        <v>4348</v>
      </c>
      <c r="I4185" s="134" t="s">
        <v>5319</v>
      </c>
      <c r="P4185">
        <v>1</v>
      </c>
      <c r="Q4185">
        <v>325</v>
      </c>
      <c r="R4185">
        <v>325</v>
      </c>
      <c r="S4185">
        <f>IFERROR(_xlfn.XLOOKUP(tbl_Facturas[[#This Row],[Key_Fact]],tbl_Manifiestos[Key_Manif],tbl_Manifiestos[Pagado a Broker],0),0)</f>
        <v>302.25</v>
      </c>
      <c r="T4185">
        <v>3034594.849999994</v>
      </c>
    </row>
    <row r="4186" spans="1:20" ht="27" x14ac:dyDescent="0.25">
      <c r="A4186" t="s">
        <v>5848</v>
      </c>
      <c r="B4186" t="str">
        <f>tbl_Facturas[[#This Row],[Factura]] &amp; "|" &amp; tbl_Facturas[[#This Row],[Proyecto OK]] &amp; "|" &amp; TEXT(tbl_Facturas[[#This Row],[Horas o Viaje]],"0.00") &amp; "|" &amp; TEXT(tbl_Facturas[[#This Row],[Costo unitario]],"0.00")</f>
        <v>2785||1.00|325.00</v>
      </c>
      <c r="C4186">
        <v>2785</v>
      </c>
      <c r="D4186">
        <v>356</v>
      </c>
      <c r="E4186" t="s">
        <v>27</v>
      </c>
      <c r="G4186" t="s">
        <v>122</v>
      </c>
      <c r="H4186" t="s">
        <v>4349</v>
      </c>
      <c r="I4186" s="134" t="s">
        <v>5319</v>
      </c>
      <c r="P4186">
        <v>1</v>
      </c>
      <c r="Q4186">
        <v>325</v>
      </c>
      <c r="R4186">
        <v>325</v>
      </c>
      <c r="S4186">
        <f>IFERROR(_xlfn.XLOOKUP(tbl_Facturas[[#This Row],[Key_Fact]],tbl_Manifiestos[Key_Manif],tbl_Manifiestos[Pagado a Broker],0),0)</f>
        <v>302.25</v>
      </c>
      <c r="T4186">
        <v>3034919.849999994</v>
      </c>
    </row>
    <row r="4187" spans="1:20" ht="27" x14ac:dyDescent="0.25">
      <c r="A4187" t="s">
        <v>5848</v>
      </c>
      <c r="B4187" t="str">
        <f>tbl_Facturas[[#This Row],[Factura]] &amp; "|" &amp; tbl_Facturas[[#This Row],[Proyecto OK]] &amp; "|" &amp; TEXT(tbl_Facturas[[#This Row],[Horas o Viaje]],"0.00") &amp; "|" &amp; TEXT(tbl_Facturas[[#This Row],[Costo unitario]],"0.00")</f>
        <v>2785||1.00|325.00</v>
      </c>
      <c r="C4187">
        <v>2785</v>
      </c>
      <c r="D4187">
        <v>617</v>
      </c>
      <c r="E4187" t="s">
        <v>27</v>
      </c>
      <c r="G4187" t="s">
        <v>36</v>
      </c>
      <c r="H4187" t="s">
        <v>4350</v>
      </c>
      <c r="I4187" s="134" t="s">
        <v>5319</v>
      </c>
      <c r="P4187">
        <v>1</v>
      </c>
      <c r="Q4187">
        <v>325</v>
      </c>
      <c r="R4187">
        <v>325</v>
      </c>
      <c r="S4187">
        <f>IFERROR(_xlfn.XLOOKUP(tbl_Facturas[[#This Row],[Key_Fact]],tbl_Manifiestos[Key_Manif],tbl_Manifiestos[Pagado a Broker],0),0)</f>
        <v>302.25</v>
      </c>
      <c r="T4187">
        <v>3035244.849999994</v>
      </c>
    </row>
    <row r="4188" spans="1:20" ht="27" x14ac:dyDescent="0.25">
      <c r="A4188" t="s">
        <v>5848</v>
      </c>
      <c r="B4188" t="str">
        <f>tbl_Facturas[[#This Row],[Factura]] &amp; "|" &amp; tbl_Facturas[[#This Row],[Proyecto OK]] &amp; "|" &amp; TEXT(tbl_Facturas[[#This Row],[Horas o Viaje]],"0.00") &amp; "|" &amp; TEXT(tbl_Facturas[[#This Row],[Costo unitario]],"0.00")</f>
        <v>2785||1.00|325.00</v>
      </c>
      <c r="C4188">
        <v>2785</v>
      </c>
      <c r="D4188">
        <v>617</v>
      </c>
      <c r="E4188" t="s">
        <v>27</v>
      </c>
      <c r="G4188" t="s">
        <v>36</v>
      </c>
      <c r="H4188" t="s">
        <v>4351</v>
      </c>
      <c r="I4188" s="134" t="s">
        <v>5319</v>
      </c>
      <c r="P4188">
        <v>1</v>
      </c>
      <c r="Q4188">
        <v>325</v>
      </c>
      <c r="R4188">
        <v>325</v>
      </c>
      <c r="S4188">
        <f>IFERROR(_xlfn.XLOOKUP(tbl_Facturas[[#This Row],[Key_Fact]],tbl_Manifiestos[Key_Manif],tbl_Manifiestos[Pagado a Broker],0),0)</f>
        <v>302.25</v>
      </c>
      <c r="T4188">
        <v>3035569.849999994</v>
      </c>
    </row>
    <row r="4189" spans="1:20" ht="27" x14ac:dyDescent="0.25">
      <c r="A4189" t="s">
        <v>5848</v>
      </c>
      <c r="B4189" t="str">
        <f>tbl_Facturas[[#This Row],[Factura]] &amp; "|" &amp; tbl_Facturas[[#This Row],[Proyecto OK]] &amp; "|" &amp; TEXT(tbl_Facturas[[#This Row],[Horas o Viaje]],"0.00") &amp; "|" &amp; TEXT(tbl_Facturas[[#This Row],[Costo unitario]],"0.00")</f>
        <v>2785||1.00|325.00</v>
      </c>
      <c r="C4189">
        <v>2785</v>
      </c>
      <c r="D4189">
        <v>617</v>
      </c>
      <c r="E4189" t="s">
        <v>27</v>
      </c>
      <c r="G4189" t="s">
        <v>36</v>
      </c>
      <c r="H4189" t="s">
        <v>4352</v>
      </c>
      <c r="I4189" s="134" t="s">
        <v>5319</v>
      </c>
      <c r="P4189">
        <v>1</v>
      </c>
      <c r="Q4189">
        <v>325</v>
      </c>
      <c r="R4189">
        <v>325</v>
      </c>
      <c r="S4189">
        <f>IFERROR(_xlfn.XLOOKUP(tbl_Facturas[[#This Row],[Key_Fact]],tbl_Manifiestos[Key_Manif],tbl_Manifiestos[Pagado a Broker],0),0)</f>
        <v>302.25</v>
      </c>
      <c r="T4189">
        <v>3035894.849999994</v>
      </c>
    </row>
    <row r="4190" spans="1:20" ht="27" x14ac:dyDescent="0.25">
      <c r="A4190" t="s">
        <v>5848</v>
      </c>
      <c r="B4190" t="str">
        <f>tbl_Facturas[[#This Row],[Factura]] &amp; "|" &amp; tbl_Facturas[[#This Row],[Proyecto OK]] &amp; "|" &amp; TEXT(tbl_Facturas[[#This Row],[Horas o Viaje]],"0.00") &amp; "|" &amp; TEXT(tbl_Facturas[[#This Row],[Costo unitario]],"0.00")</f>
        <v>2785||1.00|325.00</v>
      </c>
      <c r="C4190">
        <v>2785</v>
      </c>
      <c r="D4190">
        <v>617</v>
      </c>
      <c r="E4190" t="s">
        <v>27</v>
      </c>
      <c r="G4190" t="s">
        <v>36</v>
      </c>
      <c r="H4190" t="s">
        <v>4353</v>
      </c>
      <c r="I4190" s="134" t="s">
        <v>5319</v>
      </c>
      <c r="P4190">
        <v>1</v>
      </c>
      <c r="Q4190">
        <v>325</v>
      </c>
      <c r="R4190">
        <v>325</v>
      </c>
      <c r="S4190">
        <f>IFERROR(_xlfn.XLOOKUP(tbl_Facturas[[#This Row],[Key_Fact]],tbl_Manifiestos[Key_Manif],tbl_Manifiestos[Pagado a Broker],0),0)</f>
        <v>302.25</v>
      </c>
      <c r="T4190">
        <v>3036219.849999994</v>
      </c>
    </row>
    <row r="4191" spans="1:20" ht="27" x14ac:dyDescent="0.25">
      <c r="A4191" t="s">
        <v>5848</v>
      </c>
      <c r="B4191" t="str">
        <f>tbl_Facturas[[#This Row],[Factura]] &amp; "|" &amp; tbl_Facturas[[#This Row],[Proyecto OK]] &amp; "|" &amp; TEXT(tbl_Facturas[[#This Row],[Horas o Viaje]],"0.00") &amp; "|" &amp; TEXT(tbl_Facturas[[#This Row],[Costo unitario]],"0.00")</f>
        <v>2785||1.00|325.00</v>
      </c>
      <c r="C4191">
        <v>2785</v>
      </c>
      <c r="D4191">
        <v>302</v>
      </c>
      <c r="E4191" t="s">
        <v>1264</v>
      </c>
      <c r="G4191" t="s">
        <v>2453</v>
      </c>
      <c r="H4191" t="s">
        <v>4354</v>
      </c>
      <c r="I4191" s="134" t="s">
        <v>5319</v>
      </c>
      <c r="P4191">
        <v>1</v>
      </c>
      <c r="Q4191">
        <v>325</v>
      </c>
      <c r="R4191">
        <v>325</v>
      </c>
      <c r="S4191">
        <f>IFERROR(_xlfn.XLOOKUP(tbl_Facturas[[#This Row],[Key_Fact]],tbl_Manifiestos[Key_Manif],tbl_Manifiestos[Pagado a Broker],0),0)</f>
        <v>302.25</v>
      </c>
      <c r="T4191">
        <v>3036544.849999994</v>
      </c>
    </row>
    <row r="4192" spans="1:20" ht="27" x14ac:dyDescent="0.25">
      <c r="A4192" t="s">
        <v>5848</v>
      </c>
      <c r="B4192" t="str">
        <f>tbl_Facturas[[#This Row],[Factura]] &amp; "|" &amp; tbl_Facturas[[#This Row],[Proyecto OK]] &amp; "|" &amp; TEXT(tbl_Facturas[[#This Row],[Horas o Viaje]],"0.00") &amp; "|" &amp; TEXT(tbl_Facturas[[#This Row],[Costo unitario]],"0.00")</f>
        <v>2785||1.00|325.00</v>
      </c>
      <c r="C4192">
        <v>2785</v>
      </c>
      <c r="D4192">
        <v>302</v>
      </c>
      <c r="E4192" t="s">
        <v>1264</v>
      </c>
      <c r="G4192" t="s">
        <v>2453</v>
      </c>
      <c r="H4192" t="s">
        <v>4355</v>
      </c>
      <c r="I4192" s="134" t="s">
        <v>5319</v>
      </c>
      <c r="P4192">
        <v>1</v>
      </c>
      <c r="Q4192">
        <v>325</v>
      </c>
      <c r="R4192">
        <v>325</v>
      </c>
      <c r="S4192">
        <f>IFERROR(_xlfn.XLOOKUP(tbl_Facturas[[#This Row],[Key_Fact]],tbl_Manifiestos[Key_Manif],tbl_Manifiestos[Pagado a Broker],0),0)</f>
        <v>302.25</v>
      </c>
      <c r="T4192">
        <v>3036869.849999994</v>
      </c>
    </row>
    <row r="4193" spans="1:20" ht="27" x14ac:dyDescent="0.25">
      <c r="A4193" t="s">
        <v>5848</v>
      </c>
      <c r="B4193" t="str">
        <f>tbl_Facturas[[#This Row],[Factura]] &amp; "|" &amp; tbl_Facturas[[#This Row],[Proyecto OK]] &amp; "|" &amp; TEXT(tbl_Facturas[[#This Row],[Horas o Viaje]],"0.00") &amp; "|" &amp; TEXT(tbl_Facturas[[#This Row],[Costo unitario]],"0.00")</f>
        <v>2785||1.00|325.00</v>
      </c>
      <c r="C4193">
        <v>2785</v>
      </c>
      <c r="D4193">
        <v>302</v>
      </c>
      <c r="E4193" t="s">
        <v>1264</v>
      </c>
      <c r="G4193" t="s">
        <v>2453</v>
      </c>
      <c r="H4193" t="s">
        <v>4356</v>
      </c>
      <c r="I4193" s="134" t="s">
        <v>5319</v>
      </c>
      <c r="P4193">
        <v>1</v>
      </c>
      <c r="Q4193">
        <v>325</v>
      </c>
      <c r="R4193">
        <v>325</v>
      </c>
      <c r="S4193">
        <f>IFERROR(_xlfn.XLOOKUP(tbl_Facturas[[#This Row],[Key_Fact]],tbl_Manifiestos[Key_Manif],tbl_Manifiestos[Pagado a Broker],0),0)</f>
        <v>302.25</v>
      </c>
      <c r="T4193">
        <v>3037194.849999994</v>
      </c>
    </row>
    <row r="4194" spans="1:20" ht="27" x14ac:dyDescent="0.25">
      <c r="A4194" t="s">
        <v>5848</v>
      </c>
      <c r="B4194" t="str">
        <f>tbl_Facturas[[#This Row],[Factura]] &amp; "|" &amp; tbl_Facturas[[#This Row],[Proyecto OK]] &amp; "|" &amp; TEXT(tbl_Facturas[[#This Row],[Horas o Viaje]],"0.00") &amp; "|" &amp; TEXT(tbl_Facturas[[#This Row],[Costo unitario]],"0.00")</f>
        <v>2785||1.00|325.00</v>
      </c>
      <c r="C4194">
        <v>2785</v>
      </c>
      <c r="D4194">
        <v>302</v>
      </c>
      <c r="E4194" t="s">
        <v>1264</v>
      </c>
      <c r="G4194" t="s">
        <v>2453</v>
      </c>
      <c r="H4194" t="s">
        <v>4357</v>
      </c>
      <c r="I4194" s="134" t="s">
        <v>5319</v>
      </c>
      <c r="P4194">
        <v>1</v>
      </c>
      <c r="Q4194">
        <v>325</v>
      </c>
      <c r="R4194">
        <v>325</v>
      </c>
      <c r="S4194">
        <f>IFERROR(_xlfn.XLOOKUP(tbl_Facturas[[#This Row],[Key_Fact]],tbl_Manifiestos[Key_Manif],tbl_Manifiestos[Pagado a Broker],0),0)</f>
        <v>302.25</v>
      </c>
      <c r="T4194">
        <v>3037519.849999994</v>
      </c>
    </row>
    <row r="4195" spans="1:20" ht="27" x14ac:dyDescent="0.25">
      <c r="A4195" t="s">
        <v>5848</v>
      </c>
      <c r="B4195" t="str">
        <f>tbl_Facturas[[#This Row],[Factura]] &amp; "|" &amp; tbl_Facturas[[#This Row],[Proyecto OK]] &amp; "|" &amp; TEXT(tbl_Facturas[[#This Row],[Horas o Viaje]],"0.00") &amp; "|" &amp; TEXT(tbl_Facturas[[#This Row],[Costo unitario]],"0.00")</f>
        <v>2785||1.00|325.00</v>
      </c>
      <c r="C4195">
        <v>2785</v>
      </c>
      <c r="D4195">
        <v>302</v>
      </c>
      <c r="E4195" t="s">
        <v>1264</v>
      </c>
      <c r="G4195" t="s">
        <v>2453</v>
      </c>
      <c r="H4195" t="s">
        <v>4358</v>
      </c>
      <c r="I4195" s="134" t="s">
        <v>5319</v>
      </c>
      <c r="P4195">
        <v>1</v>
      </c>
      <c r="Q4195">
        <v>325</v>
      </c>
      <c r="R4195">
        <v>325</v>
      </c>
      <c r="S4195">
        <f>IFERROR(_xlfn.XLOOKUP(tbl_Facturas[[#This Row],[Key_Fact]],tbl_Manifiestos[Key_Manif],tbl_Manifiestos[Pagado a Broker],0),0)</f>
        <v>302.25</v>
      </c>
      <c r="T4195">
        <v>3037844.849999994</v>
      </c>
    </row>
    <row r="4196" spans="1:20" ht="27" x14ac:dyDescent="0.25">
      <c r="A4196" t="s">
        <v>5848</v>
      </c>
      <c r="B4196" t="str">
        <f>tbl_Facturas[[#This Row],[Factura]] &amp; "|" &amp; tbl_Facturas[[#This Row],[Proyecto OK]] &amp; "|" &amp; TEXT(tbl_Facturas[[#This Row],[Horas o Viaje]],"0.00") &amp; "|" &amp; TEXT(tbl_Facturas[[#This Row],[Costo unitario]],"0.00")</f>
        <v>2785||1.00|325.00</v>
      </c>
      <c r="C4196">
        <v>2785</v>
      </c>
      <c r="D4196">
        <v>325</v>
      </c>
      <c r="E4196" t="s">
        <v>27</v>
      </c>
      <c r="G4196" t="s">
        <v>34</v>
      </c>
      <c r="H4196" t="s">
        <v>4359</v>
      </c>
      <c r="I4196" s="134" t="s">
        <v>5319</v>
      </c>
      <c r="P4196">
        <v>1</v>
      </c>
      <c r="Q4196">
        <v>325</v>
      </c>
      <c r="R4196">
        <v>325</v>
      </c>
      <c r="S4196">
        <f>IFERROR(_xlfn.XLOOKUP(tbl_Facturas[[#This Row],[Key_Fact]],tbl_Manifiestos[Key_Manif],tbl_Manifiestos[Pagado a Broker],0),0)</f>
        <v>302.25</v>
      </c>
      <c r="T4196">
        <v>3038169.849999994</v>
      </c>
    </row>
    <row r="4197" spans="1:20" ht="27" x14ac:dyDescent="0.25">
      <c r="A4197" t="s">
        <v>5848</v>
      </c>
      <c r="B4197" t="str">
        <f>tbl_Facturas[[#This Row],[Factura]] &amp; "|" &amp; tbl_Facturas[[#This Row],[Proyecto OK]] &amp; "|" &amp; TEXT(tbl_Facturas[[#This Row],[Horas o Viaje]],"0.00") &amp; "|" &amp; TEXT(tbl_Facturas[[#This Row],[Costo unitario]],"0.00")</f>
        <v>2785||1.00|325.00</v>
      </c>
      <c r="C4197">
        <v>2785</v>
      </c>
      <c r="D4197">
        <v>356</v>
      </c>
      <c r="E4197" t="s">
        <v>27</v>
      </c>
      <c r="G4197" t="s">
        <v>122</v>
      </c>
      <c r="H4197" t="s">
        <v>4360</v>
      </c>
      <c r="I4197" s="134" t="s">
        <v>5319</v>
      </c>
      <c r="P4197">
        <v>1</v>
      </c>
      <c r="Q4197">
        <v>325</v>
      </c>
      <c r="R4197">
        <v>325</v>
      </c>
      <c r="S4197">
        <f>IFERROR(_xlfn.XLOOKUP(tbl_Facturas[[#This Row],[Key_Fact]],tbl_Manifiestos[Key_Manif],tbl_Manifiestos[Pagado a Broker],0),0)</f>
        <v>302.25</v>
      </c>
      <c r="T4197">
        <v>3038494.849999994</v>
      </c>
    </row>
    <row r="4198" spans="1:20" ht="27" x14ac:dyDescent="0.25">
      <c r="A4198" t="s">
        <v>5848</v>
      </c>
      <c r="B4198" t="str">
        <f>tbl_Facturas[[#This Row],[Factura]] &amp; "|" &amp; tbl_Facturas[[#This Row],[Proyecto OK]] &amp; "|" &amp; TEXT(tbl_Facturas[[#This Row],[Horas o Viaje]],"0.00") &amp; "|" &amp; TEXT(tbl_Facturas[[#This Row],[Costo unitario]],"0.00")</f>
        <v>2785||1.00|180.00</v>
      </c>
      <c r="C4198">
        <v>2785</v>
      </c>
      <c r="D4198">
        <v>356</v>
      </c>
      <c r="E4198" t="s">
        <v>27</v>
      </c>
      <c r="G4198" t="s">
        <v>122</v>
      </c>
      <c r="H4198" t="s">
        <v>4361</v>
      </c>
      <c r="I4198" s="134" t="s">
        <v>5319</v>
      </c>
      <c r="P4198">
        <v>1</v>
      </c>
      <c r="Q4198">
        <v>180</v>
      </c>
      <c r="R4198">
        <v>180</v>
      </c>
      <c r="S4198">
        <f>IFERROR(_xlfn.XLOOKUP(tbl_Facturas[[#This Row],[Key_Fact]],tbl_Manifiestos[Key_Manif],tbl_Manifiestos[Pagado a Broker],0),0)</f>
        <v>167.4</v>
      </c>
      <c r="T4198">
        <v>3038674.849999994</v>
      </c>
    </row>
    <row r="4199" spans="1:20" ht="27" x14ac:dyDescent="0.25">
      <c r="A4199" t="s">
        <v>5848</v>
      </c>
      <c r="B4199" t="str">
        <f>tbl_Facturas[[#This Row],[Factura]] &amp; "|" &amp; tbl_Facturas[[#This Row],[Proyecto OK]] &amp; "|" &amp; TEXT(tbl_Facturas[[#This Row],[Horas o Viaje]],"0.00") &amp; "|" &amp; TEXT(tbl_Facturas[[#This Row],[Costo unitario]],"0.00")</f>
        <v>2785||1.00|325.00</v>
      </c>
      <c r="C4199">
        <v>2785</v>
      </c>
      <c r="D4199">
        <v>7</v>
      </c>
      <c r="E4199" t="s">
        <v>1264</v>
      </c>
      <c r="G4199" t="s">
        <v>2614</v>
      </c>
      <c r="H4199" t="s">
        <v>4362</v>
      </c>
      <c r="I4199" s="134" t="s">
        <v>5319</v>
      </c>
      <c r="P4199">
        <v>1</v>
      </c>
      <c r="Q4199">
        <v>325</v>
      </c>
      <c r="R4199">
        <v>325</v>
      </c>
      <c r="S4199">
        <f>IFERROR(_xlfn.XLOOKUP(tbl_Facturas[[#This Row],[Key_Fact]],tbl_Manifiestos[Key_Manif],tbl_Manifiestos[Pagado a Broker],0),0)</f>
        <v>302.25</v>
      </c>
      <c r="T4199">
        <v>3038999.849999994</v>
      </c>
    </row>
    <row r="4200" spans="1:20" ht="27" x14ac:dyDescent="0.25">
      <c r="A4200" t="s">
        <v>5848</v>
      </c>
      <c r="B4200" t="str">
        <f>tbl_Facturas[[#This Row],[Factura]] &amp; "|" &amp; tbl_Facturas[[#This Row],[Proyecto OK]] &amp; "|" &amp; TEXT(tbl_Facturas[[#This Row],[Horas o Viaje]],"0.00") &amp; "|" &amp; TEXT(tbl_Facturas[[#This Row],[Costo unitario]],"0.00")</f>
        <v>2785||1.00|180.00</v>
      </c>
      <c r="C4200">
        <v>2785</v>
      </c>
      <c r="D4200">
        <v>7</v>
      </c>
      <c r="E4200" t="s">
        <v>1264</v>
      </c>
      <c r="G4200" t="s">
        <v>2614</v>
      </c>
      <c r="H4200" t="s">
        <v>4363</v>
      </c>
      <c r="I4200" s="134" t="s">
        <v>5319</v>
      </c>
      <c r="P4200">
        <v>1</v>
      </c>
      <c r="Q4200">
        <v>180</v>
      </c>
      <c r="R4200">
        <v>180</v>
      </c>
      <c r="S4200">
        <f>IFERROR(_xlfn.XLOOKUP(tbl_Facturas[[#This Row],[Key_Fact]],tbl_Manifiestos[Key_Manif],tbl_Manifiestos[Pagado a Broker],0),0)</f>
        <v>167.4</v>
      </c>
      <c r="T4200">
        <v>3039179.849999994</v>
      </c>
    </row>
    <row r="4201" spans="1:20" ht="27" x14ac:dyDescent="0.25">
      <c r="A4201" t="s">
        <v>5848</v>
      </c>
      <c r="B4201" t="str">
        <f>tbl_Facturas[[#This Row],[Factura]] &amp; "|" &amp; tbl_Facturas[[#This Row],[Proyecto OK]] &amp; "|" &amp; TEXT(tbl_Facturas[[#This Row],[Horas o Viaje]],"0.00") &amp; "|" &amp; TEXT(tbl_Facturas[[#This Row],[Costo unitario]],"0.00")</f>
        <v>2785||1.00|325.00</v>
      </c>
      <c r="C4201">
        <v>2785</v>
      </c>
      <c r="D4201">
        <v>7</v>
      </c>
      <c r="E4201" t="s">
        <v>1264</v>
      </c>
      <c r="G4201" t="s">
        <v>2614</v>
      </c>
      <c r="H4201" t="s">
        <v>4364</v>
      </c>
      <c r="I4201" s="134" t="s">
        <v>5319</v>
      </c>
      <c r="P4201">
        <v>1</v>
      </c>
      <c r="Q4201">
        <v>325</v>
      </c>
      <c r="R4201">
        <v>325</v>
      </c>
      <c r="S4201">
        <f>IFERROR(_xlfn.XLOOKUP(tbl_Facturas[[#This Row],[Key_Fact]],tbl_Manifiestos[Key_Manif],tbl_Manifiestos[Pagado a Broker],0),0)</f>
        <v>302.25</v>
      </c>
      <c r="T4201">
        <v>3039504.849999994</v>
      </c>
    </row>
    <row r="4202" spans="1:20" ht="27" x14ac:dyDescent="0.25">
      <c r="A4202" t="s">
        <v>5848</v>
      </c>
      <c r="B4202" t="str">
        <f>tbl_Facturas[[#This Row],[Factura]] &amp; "|" &amp; tbl_Facturas[[#This Row],[Proyecto OK]] &amp; "|" &amp; TEXT(tbl_Facturas[[#This Row],[Horas o Viaje]],"0.00") &amp; "|" &amp; TEXT(tbl_Facturas[[#This Row],[Costo unitario]],"0.00")</f>
        <v>2785||1.00|325.00</v>
      </c>
      <c r="C4202">
        <v>2785</v>
      </c>
      <c r="D4202">
        <v>7</v>
      </c>
      <c r="E4202" t="s">
        <v>1264</v>
      </c>
      <c r="G4202" t="s">
        <v>2614</v>
      </c>
      <c r="H4202" t="s">
        <v>4365</v>
      </c>
      <c r="I4202" s="134" t="s">
        <v>5319</v>
      </c>
      <c r="P4202">
        <v>1</v>
      </c>
      <c r="Q4202">
        <v>325</v>
      </c>
      <c r="R4202">
        <v>325</v>
      </c>
      <c r="S4202">
        <f>IFERROR(_xlfn.XLOOKUP(tbl_Facturas[[#This Row],[Key_Fact]],tbl_Manifiestos[Key_Manif],tbl_Manifiestos[Pagado a Broker],0),0)</f>
        <v>302.25</v>
      </c>
      <c r="T4202">
        <v>3039829.849999994</v>
      </c>
    </row>
    <row r="4203" spans="1:20" ht="27" x14ac:dyDescent="0.25">
      <c r="A4203" t="s">
        <v>5848</v>
      </c>
      <c r="B4203" t="str">
        <f>tbl_Facturas[[#This Row],[Factura]] &amp; "|" &amp; tbl_Facturas[[#This Row],[Proyecto OK]] &amp; "|" &amp; TEXT(tbl_Facturas[[#This Row],[Horas o Viaje]],"0.00") &amp; "|" &amp; TEXT(tbl_Facturas[[#This Row],[Costo unitario]],"0.00")</f>
        <v>2785||1.00|325.00</v>
      </c>
      <c r="C4203">
        <v>2785</v>
      </c>
      <c r="D4203">
        <v>7</v>
      </c>
      <c r="E4203" t="s">
        <v>1264</v>
      </c>
      <c r="G4203" t="s">
        <v>2614</v>
      </c>
      <c r="H4203" t="s">
        <v>4366</v>
      </c>
      <c r="I4203" s="134" t="s">
        <v>5319</v>
      </c>
      <c r="P4203">
        <v>1</v>
      </c>
      <c r="Q4203">
        <v>325</v>
      </c>
      <c r="R4203">
        <v>325</v>
      </c>
      <c r="S4203">
        <f>IFERROR(_xlfn.XLOOKUP(tbl_Facturas[[#This Row],[Key_Fact]],tbl_Manifiestos[Key_Manif],tbl_Manifiestos[Pagado a Broker],0),0)</f>
        <v>302.25</v>
      </c>
      <c r="T4203">
        <v>3040154.849999994</v>
      </c>
    </row>
    <row r="4204" spans="1:20" ht="27" x14ac:dyDescent="0.25">
      <c r="A4204" t="s">
        <v>5848</v>
      </c>
      <c r="B4204" t="str">
        <f>tbl_Facturas[[#This Row],[Factura]] &amp; "|" &amp; tbl_Facturas[[#This Row],[Proyecto OK]] &amp; "|" &amp; TEXT(tbl_Facturas[[#This Row],[Horas o Viaje]],"0.00") &amp; "|" &amp; TEXT(tbl_Facturas[[#This Row],[Costo unitario]],"0.00")</f>
        <v>2785||1.00|325.00</v>
      </c>
      <c r="C4204">
        <v>2785</v>
      </c>
      <c r="D4204">
        <v>54</v>
      </c>
      <c r="E4204" t="s">
        <v>19</v>
      </c>
      <c r="G4204" t="s">
        <v>479</v>
      </c>
      <c r="H4204" t="s">
        <v>4367</v>
      </c>
      <c r="I4204" s="134" t="s">
        <v>5319</v>
      </c>
      <c r="P4204">
        <v>1</v>
      </c>
      <c r="Q4204">
        <v>325</v>
      </c>
      <c r="R4204">
        <v>325</v>
      </c>
      <c r="S4204">
        <f>IFERROR(_xlfn.XLOOKUP(tbl_Facturas[[#This Row],[Key_Fact]],tbl_Manifiestos[Key_Manif],tbl_Manifiestos[Pagado a Broker],0),0)</f>
        <v>302.25</v>
      </c>
      <c r="T4204">
        <v>3040479.849999994</v>
      </c>
    </row>
    <row r="4205" spans="1:20" ht="27" x14ac:dyDescent="0.25">
      <c r="A4205" t="s">
        <v>5848</v>
      </c>
      <c r="B4205" t="str">
        <f>tbl_Facturas[[#This Row],[Factura]] &amp; "|" &amp; tbl_Facturas[[#This Row],[Proyecto OK]] &amp; "|" &amp; TEXT(tbl_Facturas[[#This Row],[Horas o Viaje]],"0.00") &amp; "|" &amp; TEXT(tbl_Facturas[[#This Row],[Costo unitario]],"0.00")</f>
        <v>2785||1.00|325.00</v>
      </c>
      <c r="C4205">
        <v>2785</v>
      </c>
      <c r="D4205">
        <v>54</v>
      </c>
      <c r="E4205" t="s">
        <v>19</v>
      </c>
      <c r="G4205" t="s">
        <v>479</v>
      </c>
      <c r="H4205" t="s">
        <v>4368</v>
      </c>
      <c r="I4205" s="134" t="s">
        <v>5319</v>
      </c>
      <c r="P4205">
        <v>1</v>
      </c>
      <c r="Q4205">
        <v>325</v>
      </c>
      <c r="R4205">
        <v>325</v>
      </c>
      <c r="S4205">
        <f>IFERROR(_xlfn.XLOOKUP(tbl_Facturas[[#This Row],[Key_Fact]],tbl_Manifiestos[Key_Manif],tbl_Manifiestos[Pagado a Broker],0),0)</f>
        <v>302.25</v>
      </c>
      <c r="T4205">
        <v>3040804.849999994</v>
      </c>
    </row>
    <row r="4206" spans="1:20" ht="27" x14ac:dyDescent="0.25">
      <c r="A4206" t="s">
        <v>5848</v>
      </c>
      <c r="B4206" t="str">
        <f>tbl_Facturas[[#This Row],[Factura]] &amp; "|" &amp; tbl_Facturas[[#This Row],[Proyecto OK]] &amp; "|" &amp; TEXT(tbl_Facturas[[#This Row],[Horas o Viaje]],"0.00") &amp; "|" &amp; TEXT(tbl_Facturas[[#This Row],[Costo unitario]],"0.00")</f>
        <v>2785||1.00|325.00</v>
      </c>
      <c r="C4206">
        <v>2785</v>
      </c>
      <c r="D4206">
        <v>54</v>
      </c>
      <c r="E4206" t="s">
        <v>19</v>
      </c>
      <c r="G4206" t="s">
        <v>479</v>
      </c>
      <c r="H4206" t="s">
        <v>4369</v>
      </c>
      <c r="I4206" s="134" t="s">
        <v>5319</v>
      </c>
      <c r="P4206">
        <v>1</v>
      </c>
      <c r="Q4206">
        <v>325</v>
      </c>
      <c r="R4206">
        <v>325</v>
      </c>
      <c r="S4206">
        <f>IFERROR(_xlfn.XLOOKUP(tbl_Facturas[[#This Row],[Key_Fact]],tbl_Manifiestos[Key_Manif],tbl_Manifiestos[Pagado a Broker],0),0)</f>
        <v>302.25</v>
      </c>
      <c r="T4206">
        <v>3041129.849999994</v>
      </c>
    </row>
    <row r="4207" spans="1:20" ht="27" x14ac:dyDescent="0.25">
      <c r="A4207" t="s">
        <v>5848</v>
      </c>
      <c r="B4207" t="str">
        <f>tbl_Facturas[[#This Row],[Factura]] &amp; "|" &amp; tbl_Facturas[[#This Row],[Proyecto OK]] &amp; "|" &amp; TEXT(tbl_Facturas[[#This Row],[Horas o Viaje]],"0.00") &amp; "|" &amp; TEXT(tbl_Facturas[[#This Row],[Costo unitario]],"0.00")</f>
        <v>2785||1.00|325.00</v>
      </c>
      <c r="C4207">
        <v>2785</v>
      </c>
      <c r="D4207">
        <v>54</v>
      </c>
      <c r="E4207" t="s">
        <v>19</v>
      </c>
      <c r="G4207" t="s">
        <v>479</v>
      </c>
      <c r="H4207" t="s">
        <v>4370</v>
      </c>
      <c r="I4207" s="134" t="s">
        <v>5319</v>
      </c>
      <c r="P4207">
        <v>1</v>
      </c>
      <c r="Q4207">
        <v>325</v>
      </c>
      <c r="R4207">
        <v>325</v>
      </c>
      <c r="S4207">
        <f>IFERROR(_xlfn.XLOOKUP(tbl_Facturas[[#This Row],[Key_Fact]],tbl_Manifiestos[Key_Manif],tbl_Manifiestos[Pagado a Broker],0),0)</f>
        <v>302.25</v>
      </c>
      <c r="T4207">
        <v>3041454.849999994</v>
      </c>
    </row>
    <row r="4208" spans="1:20" ht="27" x14ac:dyDescent="0.25">
      <c r="A4208" t="s">
        <v>5848</v>
      </c>
      <c r="B4208" t="str">
        <f>tbl_Facturas[[#This Row],[Factura]] &amp; "|" &amp; tbl_Facturas[[#This Row],[Proyecto OK]] &amp; "|" &amp; TEXT(tbl_Facturas[[#This Row],[Horas o Viaje]],"0.00") &amp; "|" &amp; TEXT(tbl_Facturas[[#This Row],[Costo unitario]],"0.00")</f>
        <v>2785||1.00|180.00</v>
      </c>
      <c r="C4208">
        <v>2785</v>
      </c>
      <c r="D4208">
        <v>54</v>
      </c>
      <c r="E4208" t="s">
        <v>19</v>
      </c>
      <c r="G4208" t="s">
        <v>479</v>
      </c>
      <c r="H4208" t="s">
        <v>4371</v>
      </c>
      <c r="I4208" s="134" t="s">
        <v>5319</v>
      </c>
      <c r="P4208">
        <v>1</v>
      </c>
      <c r="Q4208">
        <v>180</v>
      </c>
      <c r="R4208">
        <v>180</v>
      </c>
      <c r="S4208">
        <f>IFERROR(_xlfn.XLOOKUP(tbl_Facturas[[#This Row],[Key_Fact]],tbl_Manifiestos[Key_Manif],tbl_Manifiestos[Pagado a Broker],0),0)</f>
        <v>167.4</v>
      </c>
      <c r="T4208">
        <v>3041634.849999994</v>
      </c>
    </row>
    <row r="4209" spans="1:20" ht="27" x14ac:dyDescent="0.25">
      <c r="A4209" t="s">
        <v>5848</v>
      </c>
      <c r="B4209" t="str">
        <f>tbl_Facturas[[#This Row],[Factura]] &amp; "|" &amp; tbl_Facturas[[#This Row],[Proyecto OK]] &amp; "|" &amp; TEXT(tbl_Facturas[[#This Row],[Horas o Viaje]],"0.00") &amp; "|" &amp; TEXT(tbl_Facturas[[#This Row],[Costo unitario]],"0.00")</f>
        <v>2785||1.00|180.00</v>
      </c>
      <c r="C4209">
        <v>2785</v>
      </c>
      <c r="D4209">
        <v>54</v>
      </c>
      <c r="E4209" t="s">
        <v>19</v>
      </c>
      <c r="G4209" t="s">
        <v>479</v>
      </c>
      <c r="H4209" t="s">
        <v>4372</v>
      </c>
      <c r="I4209" s="134" t="s">
        <v>5319</v>
      </c>
      <c r="P4209">
        <v>1</v>
      </c>
      <c r="Q4209">
        <v>180</v>
      </c>
      <c r="R4209">
        <v>180</v>
      </c>
      <c r="S4209">
        <f>IFERROR(_xlfn.XLOOKUP(tbl_Facturas[[#This Row],[Key_Fact]],tbl_Manifiestos[Key_Manif],tbl_Manifiestos[Pagado a Broker],0),0)</f>
        <v>167.4</v>
      </c>
      <c r="T4209">
        <v>3041814.849999994</v>
      </c>
    </row>
    <row r="4210" spans="1:20" ht="27" x14ac:dyDescent="0.25">
      <c r="A4210" t="s">
        <v>5848</v>
      </c>
      <c r="B4210" t="str">
        <f>tbl_Facturas[[#This Row],[Factura]] &amp; "|" &amp; tbl_Facturas[[#This Row],[Proyecto OK]] &amp; "|" &amp; TEXT(tbl_Facturas[[#This Row],[Horas o Viaje]],"0.00") &amp; "|" &amp; TEXT(tbl_Facturas[[#This Row],[Costo unitario]],"0.00")</f>
        <v>2785||1.00|325.00</v>
      </c>
      <c r="C4210">
        <v>2785</v>
      </c>
      <c r="D4210">
        <v>102</v>
      </c>
      <c r="E4210" t="s">
        <v>1264</v>
      </c>
      <c r="G4210" t="s">
        <v>1265</v>
      </c>
      <c r="H4210" t="s">
        <v>4373</v>
      </c>
      <c r="I4210" s="134" t="s">
        <v>5319</v>
      </c>
      <c r="P4210">
        <v>1</v>
      </c>
      <c r="Q4210">
        <v>325</v>
      </c>
      <c r="R4210">
        <v>325</v>
      </c>
      <c r="S4210">
        <f>IFERROR(_xlfn.XLOOKUP(tbl_Facturas[[#This Row],[Key_Fact]],tbl_Manifiestos[Key_Manif],tbl_Manifiestos[Pagado a Broker],0),0)</f>
        <v>302.25</v>
      </c>
      <c r="T4210">
        <v>3042139.849999994</v>
      </c>
    </row>
    <row r="4211" spans="1:20" ht="27" x14ac:dyDescent="0.25">
      <c r="A4211" t="s">
        <v>5848</v>
      </c>
      <c r="B4211" t="str">
        <f>tbl_Facturas[[#This Row],[Factura]] &amp; "|" &amp; tbl_Facturas[[#This Row],[Proyecto OK]] &amp; "|" &amp; TEXT(tbl_Facturas[[#This Row],[Horas o Viaje]],"0.00") &amp; "|" &amp; TEXT(tbl_Facturas[[#This Row],[Costo unitario]],"0.00")</f>
        <v>2785||1.00|325.00</v>
      </c>
      <c r="C4211">
        <v>2785</v>
      </c>
      <c r="D4211">
        <v>102</v>
      </c>
      <c r="E4211" t="s">
        <v>1264</v>
      </c>
      <c r="G4211" t="s">
        <v>1265</v>
      </c>
      <c r="H4211" t="s">
        <v>4374</v>
      </c>
      <c r="I4211" s="134" t="s">
        <v>5319</v>
      </c>
      <c r="P4211">
        <v>1</v>
      </c>
      <c r="Q4211">
        <v>325</v>
      </c>
      <c r="R4211">
        <v>325</v>
      </c>
      <c r="S4211">
        <f>IFERROR(_xlfn.XLOOKUP(tbl_Facturas[[#This Row],[Key_Fact]],tbl_Manifiestos[Key_Manif],tbl_Manifiestos[Pagado a Broker],0),0)</f>
        <v>302.25</v>
      </c>
      <c r="T4211">
        <v>3042464.849999994</v>
      </c>
    </row>
    <row r="4212" spans="1:20" ht="27" x14ac:dyDescent="0.25">
      <c r="A4212" t="s">
        <v>5848</v>
      </c>
      <c r="B4212" t="str">
        <f>tbl_Facturas[[#This Row],[Factura]] &amp; "|" &amp; tbl_Facturas[[#This Row],[Proyecto OK]] &amp; "|" &amp; TEXT(tbl_Facturas[[#This Row],[Horas o Viaje]],"0.00") &amp; "|" &amp; TEXT(tbl_Facturas[[#This Row],[Costo unitario]],"0.00")</f>
        <v>2785||1.00|325.00</v>
      </c>
      <c r="C4212">
        <v>2785</v>
      </c>
      <c r="D4212">
        <v>102</v>
      </c>
      <c r="E4212" t="s">
        <v>1264</v>
      </c>
      <c r="G4212" t="s">
        <v>1265</v>
      </c>
      <c r="H4212" t="s">
        <v>4375</v>
      </c>
      <c r="I4212" s="134" t="s">
        <v>5319</v>
      </c>
      <c r="P4212">
        <v>1</v>
      </c>
      <c r="Q4212">
        <v>325</v>
      </c>
      <c r="R4212">
        <v>325</v>
      </c>
      <c r="S4212">
        <f>IFERROR(_xlfn.XLOOKUP(tbl_Facturas[[#This Row],[Key_Fact]],tbl_Manifiestos[Key_Manif],tbl_Manifiestos[Pagado a Broker],0),0)</f>
        <v>302.25</v>
      </c>
      <c r="T4212">
        <v>3042789.849999994</v>
      </c>
    </row>
    <row r="4213" spans="1:20" ht="27" x14ac:dyDescent="0.25">
      <c r="A4213" t="s">
        <v>5848</v>
      </c>
      <c r="B4213" t="str">
        <f>tbl_Facturas[[#This Row],[Factura]] &amp; "|" &amp; tbl_Facturas[[#This Row],[Proyecto OK]] &amp; "|" &amp; TEXT(tbl_Facturas[[#This Row],[Horas o Viaje]],"0.00") &amp; "|" &amp; TEXT(tbl_Facturas[[#This Row],[Costo unitario]],"0.00")</f>
        <v>2785||1.00|325.00</v>
      </c>
      <c r="C4213">
        <v>2785</v>
      </c>
      <c r="D4213">
        <v>102</v>
      </c>
      <c r="E4213" t="s">
        <v>1264</v>
      </c>
      <c r="G4213" t="s">
        <v>1265</v>
      </c>
      <c r="H4213" t="s">
        <v>4376</v>
      </c>
      <c r="I4213" s="134" t="s">
        <v>5319</v>
      </c>
      <c r="P4213">
        <v>1</v>
      </c>
      <c r="Q4213">
        <v>325</v>
      </c>
      <c r="R4213">
        <v>325</v>
      </c>
      <c r="S4213">
        <f>IFERROR(_xlfn.XLOOKUP(tbl_Facturas[[#This Row],[Key_Fact]],tbl_Manifiestos[Key_Manif],tbl_Manifiestos[Pagado a Broker],0),0)</f>
        <v>302.25</v>
      </c>
      <c r="T4213">
        <v>3043114.849999994</v>
      </c>
    </row>
    <row r="4214" spans="1:20" ht="27" x14ac:dyDescent="0.25">
      <c r="A4214" t="s">
        <v>5848</v>
      </c>
      <c r="B4214" t="str">
        <f>tbl_Facturas[[#This Row],[Factura]] &amp; "|" &amp; tbl_Facturas[[#This Row],[Proyecto OK]] &amp; "|" &amp; TEXT(tbl_Facturas[[#This Row],[Horas o Viaje]],"0.00") &amp; "|" &amp; TEXT(tbl_Facturas[[#This Row],[Costo unitario]],"0.00")</f>
        <v>2785||1.00|180.00</v>
      </c>
      <c r="C4214">
        <v>2785</v>
      </c>
      <c r="D4214">
        <v>325</v>
      </c>
      <c r="E4214" t="s">
        <v>27</v>
      </c>
      <c r="G4214" t="s">
        <v>34</v>
      </c>
      <c r="H4214" t="s">
        <v>4377</v>
      </c>
      <c r="I4214" s="134" t="s">
        <v>5319</v>
      </c>
      <c r="P4214">
        <v>1</v>
      </c>
      <c r="Q4214">
        <v>180</v>
      </c>
      <c r="R4214">
        <v>180</v>
      </c>
      <c r="S4214">
        <f>IFERROR(_xlfn.XLOOKUP(tbl_Facturas[[#This Row],[Key_Fact]],tbl_Manifiestos[Key_Manif],tbl_Manifiestos[Pagado a Broker],0),0)</f>
        <v>167.4</v>
      </c>
      <c r="T4214">
        <v>3043294.849999994</v>
      </c>
    </row>
    <row r="4215" spans="1:20" ht="27" x14ac:dyDescent="0.25">
      <c r="A4215" t="s">
        <v>5848</v>
      </c>
      <c r="B4215" t="str">
        <f>tbl_Facturas[[#This Row],[Factura]] &amp; "|" &amp; tbl_Facturas[[#This Row],[Proyecto OK]] &amp; "|" &amp; TEXT(tbl_Facturas[[#This Row],[Horas o Viaje]],"0.00") &amp; "|" &amp; TEXT(tbl_Facturas[[#This Row],[Costo unitario]],"0.00")</f>
        <v>2785||1.00|325.00</v>
      </c>
      <c r="C4215">
        <v>2785</v>
      </c>
      <c r="D4215">
        <v>325</v>
      </c>
      <c r="E4215" t="s">
        <v>27</v>
      </c>
      <c r="G4215" t="s">
        <v>34</v>
      </c>
      <c r="H4215" t="s">
        <v>4378</v>
      </c>
      <c r="I4215" s="134" t="s">
        <v>5319</v>
      </c>
      <c r="P4215">
        <v>1</v>
      </c>
      <c r="Q4215">
        <v>325</v>
      </c>
      <c r="R4215">
        <v>325</v>
      </c>
      <c r="S4215">
        <f>IFERROR(_xlfn.XLOOKUP(tbl_Facturas[[#This Row],[Key_Fact]],tbl_Manifiestos[Key_Manif],tbl_Manifiestos[Pagado a Broker],0),0)</f>
        <v>302.25</v>
      </c>
      <c r="T4215">
        <v>3043619.849999994</v>
      </c>
    </row>
    <row r="4216" spans="1:20" ht="27" x14ac:dyDescent="0.25">
      <c r="A4216" t="s">
        <v>5848</v>
      </c>
      <c r="B4216" t="str">
        <f>tbl_Facturas[[#This Row],[Factura]] &amp; "|" &amp; tbl_Facturas[[#This Row],[Proyecto OK]] &amp; "|" &amp; TEXT(tbl_Facturas[[#This Row],[Horas o Viaje]],"0.00") &amp; "|" &amp; TEXT(tbl_Facturas[[#This Row],[Costo unitario]],"0.00")</f>
        <v>2785||1.00|325.00</v>
      </c>
      <c r="C4216">
        <v>2785</v>
      </c>
      <c r="D4216">
        <v>325</v>
      </c>
      <c r="E4216" t="s">
        <v>27</v>
      </c>
      <c r="G4216" t="s">
        <v>34</v>
      </c>
      <c r="H4216" t="s">
        <v>4379</v>
      </c>
      <c r="I4216" s="134" t="s">
        <v>5319</v>
      </c>
      <c r="P4216">
        <v>1</v>
      </c>
      <c r="Q4216">
        <v>325</v>
      </c>
      <c r="R4216">
        <v>325</v>
      </c>
      <c r="S4216">
        <f>IFERROR(_xlfn.XLOOKUP(tbl_Facturas[[#This Row],[Key_Fact]],tbl_Manifiestos[Key_Manif],tbl_Manifiestos[Pagado a Broker],0),0)</f>
        <v>302.25</v>
      </c>
      <c r="T4216">
        <v>3043944.849999994</v>
      </c>
    </row>
    <row r="4217" spans="1:20" ht="27" x14ac:dyDescent="0.25">
      <c r="A4217" t="s">
        <v>5848</v>
      </c>
      <c r="B4217" t="str">
        <f>tbl_Facturas[[#This Row],[Factura]] &amp; "|" &amp; tbl_Facturas[[#This Row],[Proyecto OK]] &amp; "|" &amp; TEXT(tbl_Facturas[[#This Row],[Horas o Viaje]],"0.00") &amp; "|" &amp; TEXT(tbl_Facturas[[#This Row],[Costo unitario]],"0.00")</f>
        <v>2785||1.00|325.00</v>
      </c>
      <c r="C4217">
        <v>2785</v>
      </c>
      <c r="D4217">
        <v>325</v>
      </c>
      <c r="E4217" t="s">
        <v>27</v>
      </c>
      <c r="G4217" t="s">
        <v>34</v>
      </c>
      <c r="H4217" t="s">
        <v>4380</v>
      </c>
      <c r="I4217" s="134" t="s">
        <v>5319</v>
      </c>
      <c r="P4217">
        <v>1</v>
      </c>
      <c r="Q4217">
        <v>325</v>
      </c>
      <c r="R4217">
        <v>325</v>
      </c>
      <c r="S4217">
        <f>IFERROR(_xlfn.XLOOKUP(tbl_Facturas[[#This Row],[Key_Fact]],tbl_Manifiestos[Key_Manif],tbl_Manifiestos[Pagado a Broker],0),0)</f>
        <v>302.25</v>
      </c>
      <c r="T4217">
        <v>3044269.849999994</v>
      </c>
    </row>
    <row r="4218" spans="1:20" ht="27" x14ac:dyDescent="0.25">
      <c r="A4218" t="s">
        <v>5848</v>
      </c>
      <c r="B4218" t="str">
        <f>tbl_Facturas[[#This Row],[Factura]] &amp; "|" &amp; tbl_Facturas[[#This Row],[Proyecto OK]] &amp; "|" &amp; TEXT(tbl_Facturas[[#This Row],[Horas o Viaje]],"0.00") &amp; "|" &amp; TEXT(tbl_Facturas[[#This Row],[Costo unitario]],"0.00")</f>
        <v>2785||1.00|325.00</v>
      </c>
      <c r="C4218">
        <v>2785</v>
      </c>
      <c r="D4218">
        <v>325</v>
      </c>
      <c r="E4218" t="s">
        <v>27</v>
      </c>
      <c r="G4218" t="s">
        <v>34</v>
      </c>
      <c r="H4218" t="s">
        <v>4381</v>
      </c>
      <c r="I4218" s="134" t="s">
        <v>5319</v>
      </c>
      <c r="P4218">
        <v>1</v>
      </c>
      <c r="Q4218">
        <v>325</v>
      </c>
      <c r="R4218">
        <v>325</v>
      </c>
      <c r="S4218">
        <f>IFERROR(_xlfn.XLOOKUP(tbl_Facturas[[#This Row],[Key_Fact]],tbl_Manifiestos[Key_Manif],tbl_Manifiestos[Pagado a Broker],0),0)</f>
        <v>302.25</v>
      </c>
      <c r="T4218">
        <v>3044594.849999994</v>
      </c>
    </row>
    <row r="4219" spans="1:20" ht="27" x14ac:dyDescent="0.25">
      <c r="A4219" t="s">
        <v>5848</v>
      </c>
      <c r="B4219" t="str">
        <f>tbl_Facturas[[#This Row],[Factura]] &amp; "|" &amp; tbl_Facturas[[#This Row],[Proyecto OK]] &amp; "|" &amp; TEXT(tbl_Facturas[[#This Row],[Horas o Viaje]],"0.00") &amp; "|" &amp; TEXT(tbl_Facturas[[#This Row],[Costo unitario]],"0.00")</f>
        <v>2785||1.00|325.00</v>
      </c>
      <c r="C4219">
        <v>2785</v>
      </c>
      <c r="D4219">
        <v>325</v>
      </c>
      <c r="E4219" t="s">
        <v>27</v>
      </c>
      <c r="G4219" t="s">
        <v>34</v>
      </c>
      <c r="H4219" t="s">
        <v>4382</v>
      </c>
      <c r="I4219" s="134" t="s">
        <v>5319</v>
      </c>
      <c r="P4219">
        <v>1</v>
      </c>
      <c r="Q4219">
        <v>325</v>
      </c>
      <c r="R4219">
        <v>325</v>
      </c>
      <c r="S4219">
        <f>IFERROR(_xlfn.XLOOKUP(tbl_Facturas[[#This Row],[Key_Fact]],tbl_Manifiestos[Key_Manif],tbl_Manifiestos[Pagado a Broker],0),0)</f>
        <v>302.25</v>
      </c>
      <c r="T4219">
        <v>3044919.849999994</v>
      </c>
    </row>
    <row r="4220" spans="1:20" ht="27" x14ac:dyDescent="0.25">
      <c r="A4220" t="s">
        <v>5848</v>
      </c>
      <c r="B4220" t="str">
        <f>tbl_Facturas[[#This Row],[Factura]] &amp; "|" &amp; tbl_Facturas[[#This Row],[Proyecto OK]] &amp; "|" &amp; TEXT(tbl_Facturas[[#This Row],[Horas o Viaje]],"0.00") &amp; "|" &amp; TEXT(tbl_Facturas[[#This Row],[Costo unitario]],"0.00")</f>
        <v>2785||1.00|325.00</v>
      </c>
      <c r="C4220">
        <v>2785</v>
      </c>
      <c r="D4220">
        <v>325</v>
      </c>
      <c r="E4220" t="s">
        <v>27</v>
      </c>
      <c r="G4220" t="s">
        <v>34</v>
      </c>
      <c r="H4220" t="s">
        <v>4383</v>
      </c>
      <c r="I4220" s="134" t="s">
        <v>5319</v>
      </c>
      <c r="P4220">
        <v>1</v>
      </c>
      <c r="Q4220">
        <v>325</v>
      </c>
      <c r="R4220">
        <v>325</v>
      </c>
      <c r="S4220">
        <f>IFERROR(_xlfn.XLOOKUP(tbl_Facturas[[#This Row],[Key_Fact]],tbl_Manifiestos[Key_Manif],tbl_Manifiestos[Pagado a Broker],0),0)</f>
        <v>302.25</v>
      </c>
      <c r="T4220">
        <v>3045244.849999994</v>
      </c>
    </row>
    <row r="4221" spans="1:20" ht="27" x14ac:dyDescent="0.25">
      <c r="A4221" t="s">
        <v>5848</v>
      </c>
      <c r="B4221" t="str">
        <f>tbl_Facturas[[#This Row],[Factura]] &amp; "|" &amp; tbl_Facturas[[#This Row],[Proyecto OK]] &amp; "|" &amp; TEXT(tbl_Facturas[[#This Row],[Horas o Viaje]],"0.00") &amp; "|" &amp; TEXT(tbl_Facturas[[#This Row],[Costo unitario]],"0.00")</f>
        <v>2785||1.00|325.00</v>
      </c>
      <c r="C4221">
        <v>2785</v>
      </c>
      <c r="D4221">
        <v>325</v>
      </c>
      <c r="E4221" t="s">
        <v>27</v>
      </c>
      <c r="G4221" t="s">
        <v>34</v>
      </c>
      <c r="H4221" t="s">
        <v>4384</v>
      </c>
      <c r="I4221" s="134" t="s">
        <v>5319</v>
      </c>
      <c r="P4221">
        <v>1</v>
      </c>
      <c r="Q4221">
        <v>325</v>
      </c>
      <c r="R4221">
        <v>325</v>
      </c>
      <c r="S4221">
        <f>IFERROR(_xlfn.XLOOKUP(tbl_Facturas[[#This Row],[Key_Fact]],tbl_Manifiestos[Key_Manif],tbl_Manifiestos[Pagado a Broker],0),0)</f>
        <v>302.25</v>
      </c>
      <c r="T4221">
        <v>3045569.849999994</v>
      </c>
    </row>
    <row r="4222" spans="1:20" ht="27" x14ac:dyDescent="0.25">
      <c r="A4222" t="s">
        <v>5848</v>
      </c>
      <c r="B4222" t="str">
        <f>tbl_Facturas[[#This Row],[Factura]] &amp; "|" &amp; tbl_Facturas[[#This Row],[Proyecto OK]] &amp; "|" &amp; TEXT(tbl_Facturas[[#This Row],[Horas o Viaje]],"0.00") &amp; "|" &amp; TEXT(tbl_Facturas[[#This Row],[Costo unitario]],"0.00")</f>
        <v>2785||1.00|180.00</v>
      </c>
      <c r="C4222">
        <v>2785</v>
      </c>
      <c r="D4222">
        <v>52</v>
      </c>
      <c r="E4222" t="s">
        <v>4152</v>
      </c>
      <c r="G4222" t="s">
        <v>1869</v>
      </c>
      <c r="H4222" t="s">
        <v>4385</v>
      </c>
      <c r="I4222" s="134" t="s">
        <v>5319</v>
      </c>
      <c r="P4222">
        <v>1</v>
      </c>
      <c r="Q4222">
        <v>180</v>
      </c>
      <c r="R4222">
        <v>180</v>
      </c>
      <c r="S4222">
        <f>IFERROR(_xlfn.XLOOKUP(tbl_Facturas[[#This Row],[Key_Fact]],tbl_Manifiestos[Key_Manif],tbl_Manifiestos[Pagado a Broker],0),0)</f>
        <v>167.4</v>
      </c>
      <c r="T4222">
        <v>3045749.849999994</v>
      </c>
    </row>
    <row r="4223" spans="1:20" ht="27" x14ac:dyDescent="0.25">
      <c r="A4223" t="s">
        <v>5848</v>
      </c>
      <c r="B4223" t="str">
        <f>tbl_Facturas[[#This Row],[Factura]] &amp; "|" &amp; tbl_Facturas[[#This Row],[Proyecto OK]] &amp; "|" &amp; TEXT(tbl_Facturas[[#This Row],[Horas o Viaje]],"0.00") &amp; "|" &amp; TEXT(tbl_Facturas[[#This Row],[Costo unitario]],"0.00")</f>
        <v>2785||4.00|325.00</v>
      </c>
      <c r="C4223">
        <v>2785</v>
      </c>
      <c r="D4223">
        <v>51</v>
      </c>
      <c r="E4223" t="s">
        <v>4152</v>
      </c>
      <c r="G4223" t="s">
        <v>1872</v>
      </c>
      <c r="H4223" t="s">
        <v>4386</v>
      </c>
      <c r="I4223" s="134" t="s">
        <v>5319</v>
      </c>
      <c r="P4223">
        <v>4</v>
      </c>
      <c r="Q4223">
        <v>325</v>
      </c>
      <c r="R4223">
        <v>1300</v>
      </c>
      <c r="S4223">
        <f>IFERROR(_xlfn.XLOOKUP(tbl_Facturas[[#This Row],[Key_Fact]],tbl_Manifiestos[Key_Manif],tbl_Manifiestos[Pagado a Broker],0),0)</f>
        <v>0</v>
      </c>
      <c r="T4223">
        <v>3047049.849999994</v>
      </c>
    </row>
    <row r="4224" spans="1:20" ht="27" x14ac:dyDescent="0.25">
      <c r="A4224" t="s">
        <v>5848</v>
      </c>
      <c r="B4224" t="str">
        <f>tbl_Facturas[[#This Row],[Factura]] &amp; "|" &amp; tbl_Facturas[[#This Row],[Proyecto OK]] &amp; "|" &amp; TEXT(tbl_Facturas[[#This Row],[Horas o Viaje]],"0.00") &amp; "|" &amp; TEXT(tbl_Facturas[[#This Row],[Costo unitario]],"0.00")</f>
        <v>2785||1.00|325.00</v>
      </c>
      <c r="C4224">
        <v>2785</v>
      </c>
      <c r="D4224">
        <v>52</v>
      </c>
      <c r="E4224" t="s">
        <v>4152</v>
      </c>
      <c r="G4224" t="s">
        <v>1869</v>
      </c>
      <c r="H4224" t="s">
        <v>4387</v>
      </c>
      <c r="I4224" s="134" t="s">
        <v>5319</v>
      </c>
      <c r="P4224">
        <v>1</v>
      </c>
      <c r="Q4224">
        <v>325</v>
      </c>
      <c r="R4224">
        <v>325</v>
      </c>
      <c r="S4224">
        <f>IFERROR(_xlfn.XLOOKUP(tbl_Facturas[[#This Row],[Key_Fact]],tbl_Manifiestos[Key_Manif],tbl_Manifiestos[Pagado a Broker],0),0)</f>
        <v>302.25</v>
      </c>
      <c r="T4224">
        <v>3047374.849999994</v>
      </c>
    </row>
    <row r="4225" spans="1:20" ht="27" x14ac:dyDescent="0.25">
      <c r="A4225" t="s">
        <v>5848</v>
      </c>
      <c r="B4225" t="str">
        <f>tbl_Facturas[[#This Row],[Factura]] &amp; "|" &amp; tbl_Facturas[[#This Row],[Proyecto OK]] &amp; "|" &amp; TEXT(tbl_Facturas[[#This Row],[Horas o Viaje]],"0.00") &amp; "|" &amp; TEXT(tbl_Facturas[[#This Row],[Costo unitario]],"0.00")</f>
        <v>2785||1.00|325.00</v>
      </c>
      <c r="C4225">
        <v>2785</v>
      </c>
      <c r="D4225">
        <v>52</v>
      </c>
      <c r="E4225" t="s">
        <v>4152</v>
      </c>
      <c r="G4225" t="s">
        <v>1869</v>
      </c>
      <c r="H4225" t="s">
        <v>4388</v>
      </c>
      <c r="I4225" s="134" t="s">
        <v>5319</v>
      </c>
      <c r="P4225">
        <v>1</v>
      </c>
      <c r="Q4225">
        <v>325</v>
      </c>
      <c r="R4225">
        <v>325</v>
      </c>
      <c r="S4225">
        <f>IFERROR(_xlfn.XLOOKUP(tbl_Facturas[[#This Row],[Key_Fact]],tbl_Manifiestos[Key_Manif],tbl_Manifiestos[Pagado a Broker],0),0)</f>
        <v>302.25</v>
      </c>
      <c r="T4225">
        <v>3047699.849999994</v>
      </c>
    </row>
    <row r="4226" spans="1:20" ht="27" x14ac:dyDescent="0.25">
      <c r="A4226" t="s">
        <v>5848</v>
      </c>
      <c r="B4226" t="str">
        <f>tbl_Facturas[[#This Row],[Factura]] &amp; "|" &amp; tbl_Facturas[[#This Row],[Proyecto OK]] &amp; "|" &amp; TEXT(tbl_Facturas[[#This Row],[Horas o Viaje]],"0.00") &amp; "|" &amp; TEXT(tbl_Facturas[[#This Row],[Costo unitario]],"0.00")</f>
        <v>2785||1.00|325.00</v>
      </c>
      <c r="C4226">
        <v>2785</v>
      </c>
      <c r="D4226">
        <v>52</v>
      </c>
      <c r="E4226" t="s">
        <v>4152</v>
      </c>
      <c r="G4226" t="s">
        <v>1869</v>
      </c>
      <c r="H4226" t="s">
        <v>4389</v>
      </c>
      <c r="I4226" s="134" t="s">
        <v>5319</v>
      </c>
      <c r="P4226">
        <v>1</v>
      </c>
      <c r="Q4226">
        <v>325</v>
      </c>
      <c r="R4226">
        <v>325</v>
      </c>
      <c r="S4226">
        <f>IFERROR(_xlfn.XLOOKUP(tbl_Facturas[[#This Row],[Key_Fact]],tbl_Manifiestos[Key_Manif],tbl_Manifiestos[Pagado a Broker],0),0)</f>
        <v>302.25</v>
      </c>
      <c r="T4226">
        <v>3048024.849999994</v>
      </c>
    </row>
    <row r="4227" spans="1:20" ht="27" x14ac:dyDescent="0.25">
      <c r="A4227" t="s">
        <v>5848</v>
      </c>
      <c r="B4227" t="str">
        <f>tbl_Facturas[[#This Row],[Factura]] &amp; "|" &amp; tbl_Facturas[[#This Row],[Proyecto OK]] &amp; "|" &amp; TEXT(tbl_Facturas[[#This Row],[Horas o Viaje]],"0.00") &amp; "|" &amp; TEXT(tbl_Facturas[[#This Row],[Costo unitario]],"0.00")</f>
        <v>2785||1.00|180.00</v>
      </c>
      <c r="C4227">
        <v>2785</v>
      </c>
      <c r="D4227">
        <v>555</v>
      </c>
      <c r="E4227" t="s">
        <v>4152</v>
      </c>
      <c r="G4227" t="s">
        <v>4390</v>
      </c>
      <c r="H4227" t="s">
        <v>4391</v>
      </c>
      <c r="I4227" s="134" t="s">
        <v>5319</v>
      </c>
      <c r="P4227">
        <v>1</v>
      </c>
      <c r="Q4227">
        <v>180</v>
      </c>
      <c r="R4227">
        <v>180</v>
      </c>
      <c r="S4227">
        <f>IFERROR(_xlfn.XLOOKUP(tbl_Facturas[[#This Row],[Key_Fact]],tbl_Manifiestos[Key_Manif],tbl_Manifiestos[Pagado a Broker],0),0)</f>
        <v>167.4</v>
      </c>
      <c r="T4227">
        <v>3048204.849999994</v>
      </c>
    </row>
    <row r="4228" spans="1:20" ht="27" x14ac:dyDescent="0.25">
      <c r="A4228" t="s">
        <v>5848</v>
      </c>
      <c r="B4228" t="str">
        <f>tbl_Facturas[[#This Row],[Factura]] &amp; "|" &amp; tbl_Facturas[[#This Row],[Proyecto OK]] &amp; "|" &amp; TEXT(tbl_Facturas[[#This Row],[Horas o Viaje]],"0.00") &amp; "|" &amp; TEXT(tbl_Facturas[[#This Row],[Costo unitario]],"0.00")</f>
        <v>2785||1.00|325.00</v>
      </c>
      <c r="C4228">
        <v>2785</v>
      </c>
      <c r="D4228">
        <v>613</v>
      </c>
      <c r="E4228" t="s">
        <v>4392</v>
      </c>
      <c r="G4228" t="s">
        <v>4393</v>
      </c>
      <c r="H4228" t="s">
        <v>4394</v>
      </c>
      <c r="I4228" s="134" t="s">
        <v>5319</v>
      </c>
      <c r="P4228">
        <v>1</v>
      </c>
      <c r="Q4228">
        <v>325</v>
      </c>
      <c r="R4228">
        <v>325</v>
      </c>
      <c r="S4228">
        <f>IFERROR(_xlfn.XLOOKUP(tbl_Facturas[[#This Row],[Key_Fact]],tbl_Manifiestos[Key_Manif],tbl_Manifiestos[Pagado a Broker],0),0)</f>
        <v>302.25</v>
      </c>
      <c r="T4228">
        <v>3048529.849999994</v>
      </c>
    </row>
    <row r="4229" spans="1:20" ht="27" x14ac:dyDescent="0.25">
      <c r="A4229" t="s">
        <v>5848</v>
      </c>
      <c r="B4229" t="str">
        <f>tbl_Facturas[[#This Row],[Factura]] &amp; "|" &amp; tbl_Facturas[[#This Row],[Proyecto OK]] &amp; "|" &amp; TEXT(tbl_Facturas[[#This Row],[Horas o Viaje]],"0.00") &amp; "|" &amp; TEXT(tbl_Facturas[[#This Row],[Costo unitario]],"0.00")</f>
        <v>2785||1.00|325.00</v>
      </c>
      <c r="C4229">
        <v>2785</v>
      </c>
      <c r="D4229">
        <v>613</v>
      </c>
      <c r="E4229" t="s">
        <v>4392</v>
      </c>
      <c r="G4229" t="s">
        <v>4393</v>
      </c>
      <c r="H4229" t="s">
        <v>4395</v>
      </c>
      <c r="I4229" s="134" t="s">
        <v>5319</v>
      </c>
      <c r="P4229">
        <v>1</v>
      </c>
      <c r="Q4229">
        <v>325</v>
      </c>
      <c r="R4229">
        <v>325</v>
      </c>
      <c r="S4229">
        <f>IFERROR(_xlfn.XLOOKUP(tbl_Facturas[[#This Row],[Key_Fact]],tbl_Manifiestos[Key_Manif],tbl_Manifiestos[Pagado a Broker],0),0)</f>
        <v>302.25</v>
      </c>
      <c r="T4229">
        <v>3048854.849999994</v>
      </c>
    </row>
    <row r="4230" spans="1:20" ht="27" x14ac:dyDescent="0.25">
      <c r="A4230" t="s">
        <v>5848</v>
      </c>
      <c r="B4230" t="str">
        <f>tbl_Facturas[[#This Row],[Factura]] &amp; "|" &amp; tbl_Facturas[[#This Row],[Proyecto OK]] &amp; "|" &amp; TEXT(tbl_Facturas[[#This Row],[Horas o Viaje]],"0.00") &amp; "|" &amp; TEXT(tbl_Facturas[[#This Row],[Costo unitario]],"0.00")</f>
        <v>2785||1.00|325.00</v>
      </c>
      <c r="C4230">
        <v>2785</v>
      </c>
      <c r="D4230">
        <v>613</v>
      </c>
      <c r="E4230" t="s">
        <v>4392</v>
      </c>
      <c r="G4230" t="s">
        <v>4393</v>
      </c>
      <c r="H4230" t="s">
        <v>4396</v>
      </c>
      <c r="I4230" s="134" t="s">
        <v>5319</v>
      </c>
      <c r="P4230">
        <v>1</v>
      </c>
      <c r="Q4230">
        <v>325</v>
      </c>
      <c r="R4230">
        <v>325</v>
      </c>
      <c r="S4230">
        <f>IFERROR(_xlfn.XLOOKUP(tbl_Facturas[[#This Row],[Key_Fact]],tbl_Manifiestos[Key_Manif],tbl_Manifiestos[Pagado a Broker],0),0)</f>
        <v>302.25</v>
      </c>
      <c r="T4230">
        <v>3049179.849999994</v>
      </c>
    </row>
    <row r="4231" spans="1:20" ht="27" x14ac:dyDescent="0.25">
      <c r="A4231" t="s">
        <v>5848</v>
      </c>
      <c r="B4231" t="str">
        <f>tbl_Facturas[[#This Row],[Factura]] &amp; "|" &amp; tbl_Facturas[[#This Row],[Proyecto OK]] &amp; "|" &amp; TEXT(tbl_Facturas[[#This Row],[Horas o Viaje]],"0.00") &amp; "|" &amp; TEXT(tbl_Facturas[[#This Row],[Costo unitario]],"0.00")</f>
        <v>2785||1.00|325.00</v>
      </c>
      <c r="C4231">
        <v>2785</v>
      </c>
      <c r="D4231">
        <v>613</v>
      </c>
      <c r="E4231" t="s">
        <v>4392</v>
      </c>
      <c r="G4231" t="s">
        <v>4393</v>
      </c>
      <c r="H4231" t="s">
        <v>4397</v>
      </c>
      <c r="I4231" s="134" t="s">
        <v>5319</v>
      </c>
      <c r="P4231">
        <v>1</v>
      </c>
      <c r="Q4231">
        <v>325</v>
      </c>
      <c r="R4231">
        <v>325</v>
      </c>
      <c r="S4231">
        <f>IFERROR(_xlfn.XLOOKUP(tbl_Facturas[[#This Row],[Key_Fact]],tbl_Manifiestos[Key_Manif],tbl_Manifiestos[Pagado a Broker],0),0)</f>
        <v>302.25</v>
      </c>
      <c r="T4231">
        <v>3049504.849999994</v>
      </c>
    </row>
    <row r="4232" spans="1:20" ht="27" x14ac:dyDescent="0.25">
      <c r="A4232" t="s">
        <v>5848</v>
      </c>
      <c r="B4232" t="str">
        <f>tbl_Facturas[[#This Row],[Factura]] &amp; "|" &amp; tbl_Facturas[[#This Row],[Proyecto OK]] &amp; "|" &amp; TEXT(tbl_Facturas[[#This Row],[Horas o Viaje]],"0.00") &amp; "|" &amp; TEXT(tbl_Facturas[[#This Row],[Costo unitario]],"0.00")</f>
        <v>2785||1.00|113.10</v>
      </c>
      <c r="C4232">
        <v>2785</v>
      </c>
      <c r="D4232">
        <v>1</v>
      </c>
      <c r="E4232" t="s">
        <v>5305</v>
      </c>
      <c r="G4232" t="s">
        <v>1220</v>
      </c>
      <c r="H4232" t="s">
        <v>4328</v>
      </c>
      <c r="I4232" s="134" t="s">
        <v>5319</v>
      </c>
      <c r="N4232" t="s">
        <v>4398</v>
      </c>
      <c r="P4232">
        <v>1</v>
      </c>
      <c r="Q4232">
        <v>113.1</v>
      </c>
      <c r="R4232">
        <v>113.1</v>
      </c>
      <c r="S4232">
        <f>IFERROR(_xlfn.XLOOKUP(tbl_Facturas[[#This Row],[Key_Fact]],tbl_Manifiestos[Key_Manif],tbl_Manifiestos[Pagado a Broker],0),0)</f>
        <v>0</v>
      </c>
      <c r="T4232">
        <v>3049617.9499999941</v>
      </c>
    </row>
    <row r="4233" spans="1:20" ht="27" x14ac:dyDescent="0.25">
      <c r="A4233" t="s">
        <v>5848</v>
      </c>
      <c r="B4233" t="str">
        <f>tbl_Facturas[[#This Row],[Factura]] &amp; "|" &amp; tbl_Facturas[[#This Row],[Proyecto OK]] &amp; "|" &amp; TEXT(tbl_Facturas[[#This Row],[Horas o Viaje]],"0.00") &amp; "|" &amp; TEXT(tbl_Facturas[[#This Row],[Costo unitario]],"0.00")</f>
        <v>2785||1.00|113.10</v>
      </c>
      <c r="C4233">
        <v>2785</v>
      </c>
      <c r="D4233">
        <v>606</v>
      </c>
      <c r="E4233" t="s">
        <v>5305</v>
      </c>
      <c r="G4233" t="s">
        <v>1291</v>
      </c>
      <c r="H4233" t="s">
        <v>4335</v>
      </c>
      <c r="I4233" s="134" t="s">
        <v>5319</v>
      </c>
      <c r="N4233" t="s">
        <v>4399</v>
      </c>
      <c r="P4233">
        <v>1</v>
      </c>
      <c r="Q4233">
        <v>113.1</v>
      </c>
      <c r="R4233">
        <v>113.1</v>
      </c>
      <c r="S4233">
        <f>IFERROR(_xlfn.XLOOKUP(tbl_Facturas[[#This Row],[Key_Fact]],tbl_Manifiestos[Key_Manif],tbl_Manifiestos[Pagado a Broker],0),0)</f>
        <v>0</v>
      </c>
      <c r="T4233">
        <v>3049731.0499999942</v>
      </c>
    </row>
    <row r="4234" spans="1:20" ht="27" x14ac:dyDescent="0.25">
      <c r="A4234" t="s">
        <v>5848</v>
      </c>
      <c r="B4234" t="str">
        <f>tbl_Facturas[[#This Row],[Factura]] &amp; "|" &amp; tbl_Facturas[[#This Row],[Proyecto OK]] &amp; "|" &amp; TEXT(tbl_Facturas[[#This Row],[Horas o Viaje]],"0.00") &amp; "|" &amp; TEXT(tbl_Facturas[[#This Row],[Costo unitario]],"0.00")</f>
        <v>2785||1.00|113.10</v>
      </c>
      <c r="C4234">
        <v>2785</v>
      </c>
      <c r="D4234">
        <v>356</v>
      </c>
      <c r="E4234" t="s">
        <v>27</v>
      </c>
      <c r="G4234" t="s">
        <v>122</v>
      </c>
      <c r="H4234" t="s">
        <v>4361</v>
      </c>
      <c r="I4234" s="134" t="s">
        <v>5319</v>
      </c>
      <c r="N4234" t="s">
        <v>4400</v>
      </c>
      <c r="P4234">
        <v>1</v>
      </c>
      <c r="Q4234">
        <v>113.1</v>
      </c>
      <c r="R4234">
        <v>113.1</v>
      </c>
      <c r="S4234">
        <f>IFERROR(_xlfn.XLOOKUP(tbl_Facturas[[#This Row],[Key_Fact]],tbl_Manifiestos[Key_Manif],tbl_Manifiestos[Pagado a Broker],0),0)</f>
        <v>0</v>
      </c>
      <c r="T4234">
        <v>3049844.1499999939</v>
      </c>
    </row>
    <row r="4235" spans="1:20" ht="27" x14ac:dyDescent="0.25">
      <c r="A4235" t="s">
        <v>5848</v>
      </c>
      <c r="B4235" t="str">
        <f>tbl_Facturas[[#This Row],[Factura]] &amp; "|" &amp; tbl_Facturas[[#This Row],[Proyecto OK]] &amp; "|" &amp; TEXT(tbl_Facturas[[#This Row],[Horas o Viaje]],"0.00") &amp; "|" &amp; TEXT(tbl_Facturas[[#This Row],[Costo unitario]],"0.00")</f>
        <v>2785||1.00|113.10</v>
      </c>
      <c r="C4235">
        <v>2785</v>
      </c>
      <c r="D4235">
        <v>7</v>
      </c>
      <c r="E4235" t="s">
        <v>1264</v>
      </c>
      <c r="G4235" t="s">
        <v>2614</v>
      </c>
      <c r="H4235" t="s">
        <v>4363</v>
      </c>
      <c r="I4235" s="134" t="s">
        <v>5319</v>
      </c>
      <c r="N4235" t="s">
        <v>4401</v>
      </c>
      <c r="P4235">
        <v>1</v>
      </c>
      <c r="Q4235">
        <v>113.1</v>
      </c>
      <c r="R4235">
        <v>113.1</v>
      </c>
      <c r="S4235">
        <f>IFERROR(_xlfn.XLOOKUP(tbl_Facturas[[#This Row],[Key_Fact]],tbl_Manifiestos[Key_Manif],tbl_Manifiestos[Pagado a Broker],0),0)</f>
        <v>0</v>
      </c>
      <c r="T4235">
        <v>3049957.2499999939</v>
      </c>
    </row>
    <row r="4236" spans="1:20" ht="27" x14ac:dyDescent="0.25">
      <c r="A4236" t="s">
        <v>5848</v>
      </c>
      <c r="B4236" t="str">
        <f>tbl_Facturas[[#This Row],[Factura]] &amp; "|" &amp; tbl_Facturas[[#This Row],[Proyecto OK]] &amp; "|" &amp; TEXT(tbl_Facturas[[#This Row],[Horas o Viaje]],"0.00") &amp; "|" &amp; TEXT(tbl_Facturas[[#This Row],[Costo unitario]],"0.00")</f>
        <v>2785||1.00|113.10</v>
      </c>
      <c r="C4236">
        <v>2785</v>
      </c>
      <c r="D4236">
        <v>54</v>
      </c>
      <c r="E4236" t="s">
        <v>19</v>
      </c>
      <c r="G4236" t="s">
        <v>479</v>
      </c>
      <c r="H4236" t="s">
        <v>4371</v>
      </c>
      <c r="I4236" s="134" t="s">
        <v>5319</v>
      </c>
      <c r="N4236" t="s">
        <v>4402</v>
      </c>
      <c r="P4236">
        <v>1</v>
      </c>
      <c r="Q4236">
        <v>113.1</v>
      </c>
      <c r="R4236">
        <v>113.1</v>
      </c>
      <c r="S4236">
        <f>IFERROR(_xlfn.XLOOKUP(tbl_Facturas[[#This Row],[Key_Fact]],tbl_Manifiestos[Key_Manif],tbl_Manifiestos[Pagado a Broker],0),0)</f>
        <v>0</v>
      </c>
      <c r="T4236">
        <v>3050070.349999994</v>
      </c>
    </row>
    <row r="4237" spans="1:20" ht="27" x14ac:dyDescent="0.25">
      <c r="A4237" t="s">
        <v>5848</v>
      </c>
      <c r="B4237" t="str">
        <f>tbl_Facturas[[#This Row],[Factura]] &amp; "|" &amp; tbl_Facturas[[#This Row],[Proyecto OK]] &amp; "|" &amp; TEXT(tbl_Facturas[[#This Row],[Horas o Viaje]],"0.00") &amp; "|" &amp; TEXT(tbl_Facturas[[#This Row],[Costo unitario]],"0.00")</f>
        <v>2785||1.00|113.10</v>
      </c>
      <c r="C4237">
        <v>2785</v>
      </c>
      <c r="D4237">
        <v>54</v>
      </c>
      <c r="E4237" t="s">
        <v>19</v>
      </c>
      <c r="G4237" t="s">
        <v>479</v>
      </c>
      <c r="H4237" t="s">
        <v>4372</v>
      </c>
      <c r="I4237" s="134" t="s">
        <v>5319</v>
      </c>
      <c r="N4237" t="s">
        <v>4403</v>
      </c>
      <c r="P4237">
        <v>1</v>
      </c>
      <c r="Q4237">
        <v>113.1</v>
      </c>
      <c r="R4237">
        <v>113.1</v>
      </c>
      <c r="S4237">
        <f>IFERROR(_xlfn.XLOOKUP(tbl_Facturas[[#This Row],[Key_Fact]],tbl_Manifiestos[Key_Manif],tbl_Manifiestos[Pagado a Broker],0),0)</f>
        <v>0</v>
      </c>
      <c r="T4237">
        <v>3050183.4499999941</v>
      </c>
    </row>
    <row r="4238" spans="1:20" ht="27" x14ac:dyDescent="0.25">
      <c r="A4238" t="s">
        <v>5848</v>
      </c>
      <c r="B4238" t="str">
        <f>tbl_Facturas[[#This Row],[Factura]] &amp; "|" &amp; tbl_Facturas[[#This Row],[Proyecto OK]] &amp; "|" &amp; TEXT(tbl_Facturas[[#This Row],[Horas o Viaje]],"0.00") &amp; "|" &amp; TEXT(tbl_Facturas[[#This Row],[Costo unitario]],"0.00")</f>
        <v>2785||1.00|113.10</v>
      </c>
      <c r="C4238">
        <v>2785</v>
      </c>
      <c r="D4238">
        <v>325</v>
      </c>
      <c r="E4238" t="s">
        <v>27</v>
      </c>
      <c r="G4238" t="s">
        <v>34</v>
      </c>
      <c r="H4238" t="s">
        <v>4377</v>
      </c>
      <c r="I4238" s="134" t="s">
        <v>5319</v>
      </c>
      <c r="N4238" t="s">
        <v>4404</v>
      </c>
      <c r="P4238">
        <v>1</v>
      </c>
      <c r="Q4238">
        <v>113.1</v>
      </c>
      <c r="R4238">
        <v>113.1</v>
      </c>
      <c r="S4238">
        <f>IFERROR(_xlfn.XLOOKUP(tbl_Facturas[[#This Row],[Key_Fact]],tbl_Manifiestos[Key_Manif],tbl_Manifiestos[Pagado a Broker],0),0)</f>
        <v>0</v>
      </c>
      <c r="T4238">
        <v>3050296.5499999942</v>
      </c>
    </row>
    <row r="4239" spans="1:20" ht="27" x14ac:dyDescent="0.25">
      <c r="A4239" t="s">
        <v>5848</v>
      </c>
      <c r="B4239" t="str">
        <f>tbl_Facturas[[#This Row],[Factura]] &amp; "|" &amp; tbl_Facturas[[#This Row],[Proyecto OK]] &amp; "|" &amp; TEXT(tbl_Facturas[[#This Row],[Horas o Viaje]],"0.00") &amp; "|" &amp; TEXT(tbl_Facturas[[#This Row],[Costo unitario]],"0.00")</f>
        <v>2785||1.00|113.10</v>
      </c>
      <c r="C4239">
        <v>2785</v>
      </c>
      <c r="D4239">
        <v>52</v>
      </c>
      <c r="E4239" t="s">
        <v>4152</v>
      </c>
      <c r="G4239" t="s">
        <v>1869</v>
      </c>
      <c r="H4239" t="s">
        <v>4385</v>
      </c>
      <c r="I4239" s="134" t="s">
        <v>5319</v>
      </c>
      <c r="N4239" t="s">
        <v>4405</v>
      </c>
      <c r="P4239">
        <v>1</v>
      </c>
      <c r="Q4239">
        <v>113.1</v>
      </c>
      <c r="R4239">
        <v>113.1</v>
      </c>
      <c r="S4239">
        <f>IFERROR(_xlfn.XLOOKUP(tbl_Facturas[[#This Row],[Key_Fact]],tbl_Manifiestos[Key_Manif],tbl_Manifiestos[Pagado a Broker],0),0)</f>
        <v>0</v>
      </c>
      <c r="T4239">
        <v>3050409.6499999939</v>
      </c>
    </row>
    <row r="4240" spans="1:20" ht="27" x14ac:dyDescent="0.25">
      <c r="A4240" t="s">
        <v>5848</v>
      </c>
      <c r="B4240" t="str">
        <f>tbl_Facturas[[#This Row],[Factura]] &amp; "|" &amp; tbl_Facturas[[#This Row],[Proyecto OK]] &amp; "|" &amp; TEXT(tbl_Facturas[[#This Row],[Horas o Viaje]],"0.00") &amp; "|" &amp; TEXT(tbl_Facturas[[#This Row],[Costo unitario]],"0.00")</f>
        <v>2785||1.00|113.10</v>
      </c>
      <c r="C4240">
        <v>2785</v>
      </c>
      <c r="D4240">
        <v>555</v>
      </c>
      <c r="E4240" t="s">
        <v>4152</v>
      </c>
      <c r="G4240" t="s">
        <v>4390</v>
      </c>
      <c r="H4240" t="s">
        <v>4391</v>
      </c>
      <c r="I4240" s="134" t="s">
        <v>5319</v>
      </c>
      <c r="N4240" t="s">
        <v>4406</v>
      </c>
      <c r="P4240">
        <v>1</v>
      </c>
      <c r="Q4240">
        <v>113.1</v>
      </c>
      <c r="R4240">
        <v>113.1</v>
      </c>
      <c r="S4240">
        <f>IFERROR(_xlfn.XLOOKUP(tbl_Facturas[[#This Row],[Key_Fact]],tbl_Manifiestos[Key_Manif],tbl_Manifiestos[Pagado a Broker],0),0)</f>
        <v>0</v>
      </c>
      <c r="T4240">
        <v>3050522.7499999939</v>
      </c>
    </row>
    <row r="4241" spans="1:20" x14ac:dyDescent="0.25">
      <c r="A4241" t="s">
        <v>5848</v>
      </c>
      <c r="B4241" t="str">
        <f>tbl_Facturas[[#This Row],[Factura]] &amp; "|" &amp; tbl_Facturas[[#This Row],[Proyecto OK]] &amp; "|" &amp; TEXT(tbl_Facturas[[#This Row],[Horas o Viaje]],"0.00") &amp; "|" &amp; TEXT(tbl_Facturas[[#This Row],[Costo unitario]],"0.00")</f>
        <v>2786|AR Term|9.50|118.00</v>
      </c>
      <c r="C4241">
        <v>2786</v>
      </c>
      <c r="D4241">
        <v>356</v>
      </c>
      <c r="E4241" t="s">
        <v>27</v>
      </c>
      <c r="G4241" t="s">
        <v>122</v>
      </c>
      <c r="H4241" t="s">
        <v>4407</v>
      </c>
      <c r="I4241" s="134" t="s">
        <v>5324</v>
      </c>
      <c r="J4241" t="s">
        <v>1039</v>
      </c>
      <c r="K4241" s="240" t="s">
        <v>1039</v>
      </c>
      <c r="P4241">
        <v>9.5</v>
      </c>
      <c r="Q4241">
        <v>118</v>
      </c>
      <c r="R4241">
        <v>1121</v>
      </c>
      <c r="S4241">
        <f>IFERROR(_xlfn.XLOOKUP(tbl_Facturas[[#This Row],[Key_Fact]],tbl_Manifiestos[Key_Manif],tbl_Manifiestos[Pagado a Broker],0),0)</f>
        <v>1042.53</v>
      </c>
      <c r="T4241">
        <v>3051643.7499999939</v>
      </c>
    </row>
    <row r="4242" spans="1:20" x14ac:dyDescent="0.25">
      <c r="A4242" t="s">
        <v>5848</v>
      </c>
      <c r="B4242" t="str">
        <f>tbl_Facturas[[#This Row],[Factura]] &amp; "|" &amp; tbl_Facturas[[#This Row],[Proyecto OK]] &amp; "|" &amp; TEXT(tbl_Facturas[[#This Row],[Horas o Viaje]],"0.00") &amp; "|" &amp; TEXT(tbl_Facturas[[#This Row],[Costo unitario]],"0.00")</f>
        <v>2786|AR Term|8.75|118.00</v>
      </c>
      <c r="C4242">
        <v>2786</v>
      </c>
      <c r="D4242">
        <v>617</v>
      </c>
      <c r="E4242" t="s">
        <v>27</v>
      </c>
      <c r="G4242" t="s">
        <v>36</v>
      </c>
      <c r="H4242" t="s">
        <v>4408</v>
      </c>
      <c r="I4242" s="134" t="s">
        <v>5324</v>
      </c>
      <c r="J4242" t="s">
        <v>1039</v>
      </c>
      <c r="K4242" s="240" t="s">
        <v>1039</v>
      </c>
      <c r="P4242">
        <v>8.75</v>
      </c>
      <c r="Q4242">
        <v>118</v>
      </c>
      <c r="R4242">
        <v>1032.5</v>
      </c>
      <c r="S4242">
        <f>IFERROR(_xlfn.XLOOKUP(tbl_Facturas[[#This Row],[Key_Fact]],tbl_Manifiestos[Key_Manif],tbl_Manifiestos[Pagado a Broker],0),0)</f>
        <v>960.22500000000002</v>
      </c>
      <c r="T4242">
        <v>3052676.2499999939</v>
      </c>
    </row>
    <row r="4243" spans="1:20" x14ac:dyDescent="0.25">
      <c r="A4243" t="s">
        <v>5848</v>
      </c>
      <c r="B4243" t="str">
        <f>tbl_Facturas[[#This Row],[Factura]] &amp; "|" &amp; tbl_Facturas[[#This Row],[Proyecto OK]] &amp; "|" &amp; TEXT(tbl_Facturas[[#This Row],[Horas o Viaje]],"0.00") &amp; "|" &amp; TEXT(tbl_Facturas[[#This Row],[Costo unitario]],"0.00")</f>
        <v>2787|JV|7.50|105.00</v>
      </c>
      <c r="C4243">
        <v>2787</v>
      </c>
      <c r="D4243">
        <v>25</v>
      </c>
      <c r="E4243" t="s">
        <v>1339</v>
      </c>
      <c r="G4243" t="s">
        <v>1340</v>
      </c>
      <c r="H4243" t="s">
        <v>4409</v>
      </c>
      <c r="I4243" s="134" t="s">
        <v>5328</v>
      </c>
      <c r="J4243" t="s">
        <v>711</v>
      </c>
      <c r="K4243" t="s">
        <v>711</v>
      </c>
      <c r="P4243">
        <v>7.5</v>
      </c>
      <c r="Q4243">
        <v>105</v>
      </c>
      <c r="R4243">
        <v>787.5</v>
      </c>
      <c r="S4243">
        <f>IFERROR(_xlfn.XLOOKUP(tbl_Facturas[[#This Row],[Key_Fact]],tbl_Manifiestos[Key_Manif],tbl_Manifiestos[Pagado a Broker],0),0)</f>
        <v>708.75</v>
      </c>
      <c r="T4243">
        <v>3053463.7499999939</v>
      </c>
    </row>
    <row r="4244" spans="1:20" x14ac:dyDescent="0.25">
      <c r="A4244" t="s">
        <v>5848</v>
      </c>
      <c r="B4244" t="str">
        <f>tbl_Facturas[[#This Row],[Factura]] &amp; "|" &amp; tbl_Facturas[[#This Row],[Proyecto OK]] &amp; "|" &amp; TEXT(tbl_Facturas[[#This Row],[Horas o Viaje]],"0.00") &amp; "|" &amp; TEXT(tbl_Facturas[[#This Row],[Costo unitario]],"0.00")</f>
        <v>2787|JV|7.00|105.00</v>
      </c>
      <c r="C4244">
        <v>2787</v>
      </c>
      <c r="D4244">
        <v>25</v>
      </c>
      <c r="E4244" t="s">
        <v>1339</v>
      </c>
      <c r="G4244" t="s">
        <v>1340</v>
      </c>
      <c r="H4244" t="s">
        <v>4410</v>
      </c>
      <c r="I4244" s="134" t="s">
        <v>5328</v>
      </c>
      <c r="J4244" t="s">
        <v>711</v>
      </c>
      <c r="K4244" t="s">
        <v>711</v>
      </c>
      <c r="P4244">
        <v>7</v>
      </c>
      <c r="Q4244">
        <v>105</v>
      </c>
      <c r="R4244">
        <v>735</v>
      </c>
      <c r="S4244">
        <f>IFERROR(_xlfn.XLOOKUP(tbl_Facturas[[#This Row],[Key_Fact]],tbl_Manifiestos[Key_Manif],tbl_Manifiestos[Pagado a Broker],0),0)</f>
        <v>661.5</v>
      </c>
      <c r="T4244">
        <v>3054198.7499999939</v>
      </c>
    </row>
    <row r="4245" spans="1:20" x14ac:dyDescent="0.25">
      <c r="A4245" t="s">
        <v>5848</v>
      </c>
      <c r="B4245" t="str">
        <f>tbl_Facturas[[#This Row],[Factura]] &amp; "|" &amp; tbl_Facturas[[#This Row],[Proyecto OK]] &amp; "|" &amp; TEXT(tbl_Facturas[[#This Row],[Horas o Viaje]],"0.00") &amp; "|" &amp; TEXT(tbl_Facturas[[#This Row],[Costo unitario]],"0.00")</f>
        <v>2787|JV|6.50|105.00</v>
      </c>
      <c r="C4245">
        <v>2787</v>
      </c>
      <c r="D4245">
        <v>25</v>
      </c>
      <c r="E4245" t="s">
        <v>1339</v>
      </c>
      <c r="G4245" t="s">
        <v>1340</v>
      </c>
      <c r="H4245" t="s">
        <v>4411</v>
      </c>
      <c r="I4245" s="134" t="s">
        <v>5328</v>
      </c>
      <c r="J4245" t="s">
        <v>711</v>
      </c>
      <c r="K4245" t="s">
        <v>711</v>
      </c>
      <c r="P4245">
        <v>6.5</v>
      </c>
      <c r="Q4245">
        <v>105</v>
      </c>
      <c r="R4245">
        <v>682.5</v>
      </c>
      <c r="S4245">
        <f>IFERROR(_xlfn.XLOOKUP(tbl_Facturas[[#This Row],[Key_Fact]],tbl_Manifiestos[Key_Manif],tbl_Manifiestos[Pagado a Broker],0),0)</f>
        <v>614.25</v>
      </c>
      <c r="T4245">
        <v>3054881.2499999939</v>
      </c>
    </row>
    <row r="4246" spans="1:20" x14ac:dyDescent="0.25">
      <c r="A4246" t="s">
        <v>5848</v>
      </c>
      <c r="B4246" t="str">
        <f>tbl_Facturas[[#This Row],[Factura]] &amp; "|" &amp; tbl_Facturas[[#This Row],[Proyecto OK]] &amp; "|" &amp; TEXT(tbl_Facturas[[#This Row],[Horas o Viaje]],"0.00") &amp; "|" &amp; TEXT(tbl_Facturas[[#This Row],[Costo unitario]],"0.00")</f>
        <v>2787|JV|6.00|105.00</v>
      </c>
      <c r="C4246">
        <v>2787</v>
      </c>
      <c r="D4246">
        <v>25</v>
      </c>
      <c r="E4246" t="s">
        <v>1339</v>
      </c>
      <c r="G4246" t="s">
        <v>1340</v>
      </c>
      <c r="H4246" t="s">
        <v>4412</v>
      </c>
      <c r="I4246" s="134" t="s">
        <v>5328</v>
      </c>
      <c r="J4246" t="s">
        <v>711</v>
      </c>
      <c r="K4246" t="s">
        <v>711</v>
      </c>
      <c r="P4246">
        <v>6</v>
      </c>
      <c r="Q4246">
        <v>105</v>
      </c>
      <c r="R4246">
        <v>630</v>
      </c>
      <c r="S4246">
        <f>IFERROR(_xlfn.XLOOKUP(tbl_Facturas[[#This Row],[Key_Fact]],tbl_Manifiestos[Key_Manif],tbl_Manifiestos[Pagado a Broker],0),0)</f>
        <v>567</v>
      </c>
      <c r="T4246">
        <v>3055511.2499999939</v>
      </c>
    </row>
    <row r="4247" spans="1:20" x14ac:dyDescent="0.25">
      <c r="A4247" t="s">
        <v>5848</v>
      </c>
      <c r="B4247" t="str">
        <f>tbl_Facturas[[#This Row],[Factura]] &amp; "|" &amp; tbl_Facturas[[#This Row],[Proyecto OK]] &amp; "|" &amp; TEXT(tbl_Facturas[[#This Row],[Horas o Viaje]],"0.00") &amp; "|" &amp; TEXT(tbl_Facturas[[#This Row],[Costo unitario]],"0.00")</f>
        <v>2788|RAC|8.75|105.00</v>
      </c>
      <c r="C4247">
        <v>2788</v>
      </c>
      <c r="D4247">
        <v>25</v>
      </c>
      <c r="E4247" t="s">
        <v>1339</v>
      </c>
      <c r="G4247" t="s">
        <v>1340</v>
      </c>
      <c r="H4247" t="s">
        <v>4413</v>
      </c>
      <c r="I4247" s="134" t="s">
        <v>5869</v>
      </c>
      <c r="J4247" t="s">
        <v>781</v>
      </c>
      <c r="K4247" t="s">
        <v>781</v>
      </c>
      <c r="P4247">
        <v>8.75</v>
      </c>
      <c r="Q4247">
        <v>105</v>
      </c>
      <c r="R4247">
        <v>918.75</v>
      </c>
      <c r="S4247">
        <f>IFERROR(_xlfn.XLOOKUP(tbl_Facturas[[#This Row],[Key_Fact]],tbl_Manifiestos[Key_Manif],tbl_Manifiestos[Pagado a Broker],0),0)</f>
        <v>826.875</v>
      </c>
      <c r="T4247">
        <v>3056429.9999999939</v>
      </c>
    </row>
    <row r="4248" spans="1:20" x14ac:dyDescent="0.25">
      <c r="A4248" t="s">
        <v>5848</v>
      </c>
      <c r="B4248" t="str">
        <f>tbl_Facturas[[#This Row],[Factura]] &amp; "|" &amp; tbl_Facturas[[#This Row],[Proyecto OK]] &amp; "|" &amp; TEXT(tbl_Facturas[[#This Row],[Horas o Viaje]],"0.00") &amp; "|" &amp; TEXT(tbl_Facturas[[#This Row],[Costo unitario]],"0.00")</f>
        <v>2788|RAC|8.50|105.00</v>
      </c>
      <c r="C4248">
        <v>2788</v>
      </c>
      <c r="D4248">
        <v>108</v>
      </c>
      <c r="E4248" t="s">
        <v>5916</v>
      </c>
      <c r="G4248" t="s">
        <v>99</v>
      </c>
      <c r="H4248" t="s">
        <v>4414</v>
      </c>
      <c r="I4248" s="134" t="s">
        <v>5869</v>
      </c>
      <c r="J4248" t="s">
        <v>781</v>
      </c>
      <c r="K4248" t="s">
        <v>781</v>
      </c>
      <c r="P4248">
        <v>8.5</v>
      </c>
      <c r="Q4248">
        <v>105</v>
      </c>
      <c r="R4248">
        <v>892.5</v>
      </c>
      <c r="S4248">
        <f>IFERROR(_xlfn.XLOOKUP(tbl_Facturas[[#This Row],[Key_Fact]],tbl_Manifiestos[Key_Manif],tbl_Manifiestos[Pagado a Broker],0),0)</f>
        <v>830.02500000000009</v>
      </c>
      <c r="T4248">
        <v>3057322.4999999939</v>
      </c>
    </row>
    <row r="4249" spans="1:20" x14ac:dyDescent="0.25">
      <c r="A4249" t="s">
        <v>5848</v>
      </c>
      <c r="B4249" t="str">
        <f>tbl_Facturas[[#This Row],[Factura]] &amp; "|" &amp; tbl_Facturas[[#This Row],[Proyecto OK]] &amp; "|" &amp; TEXT(tbl_Facturas[[#This Row],[Horas o Viaje]],"0.00") &amp; "|" &amp; TEXT(tbl_Facturas[[#This Row],[Costo unitario]],"0.00")</f>
        <v>2788|RAC|9.50|105.00</v>
      </c>
      <c r="C4249">
        <v>2788</v>
      </c>
      <c r="D4249">
        <v>58</v>
      </c>
      <c r="E4249" t="s">
        <v>12</v>
      </c>
      <c r="G4249" t="s">
        <v>539</v>
      </c>
      <c r="H4249" t="s">
        <v>4415</v>
      </c>
      <c r="I4249" s="134" t="s">
        <v>5869</v>
      </c>
      <c r="J4249" t="s">
        <v>781</v>
      </c>
      <c r="K4249" t="s">
        <v>781</v>
      </c>
      <c r="P4249">
        <v>9.5</v>
      </c>
      <c r="Q4249">
        <v>105</v>
      </c>
      <c r="R4249">
        <v>997.5</v>
      </c>
      <c r="S4249">
        <f>IFERROR(_xlfn.XLOOKUP(tbl_Facturas[[#This Row],[Key_Fact]],tbl_Manifiestos[Key_Manif],tbl_Manifiestos[Pagado a Broker],0),0)</f>
        <v>927.67500000000007</v>
      </c>
      <c r="T4249">
        <v>3058319.9999999939</v>
      </c>
    </row>
    <row r="4250" spans="1:20" x14ac:dyDescent="0.25">
      <c r="A4250" t="s">
        <v>5848</v>
      </c>
      <c r="B4250" t="str">
        <f>tbl_Facturas[[#This Row],[Factura]] &amp; "|" &amp; tbl_Facturas[[#This Row],[Proyecto OK]] &amp; "|" &amp; TEXT(tbl_Facturas[[#This Row],[Horas o Viaje]],"0.00") &amp; "|" &amp; TEXT(tbl_Facturas[[#This Row],[Costo unitario]],"0.00")</f>
        <v>2788|RAC|11.50|105.00</v>
      </c>
      <c r="C4250">
        <v>2788</v>
      </c>
      <c r="D4250">
        <v>617</v>
      </c>
      <c r="E4250" t="s">
        <v>27</v>
      </c>
      <c r="G4250" t="s">
        <v>36</v>
      </c>
      <c r="H4250" t="s">
        <v>4416</v>
      </c>
      <c r="I4250" s="134" t="s">
        <v>5869</v>
      </c>
      <c r="J4250" t="s">
        <v>781</v>
      </c>
      <c r="K4250" t="s">
        <v>781</v>
      </c>
      <c r="P4250">
        <v>11.5</v>
      </c>
      <c r="Q4250">
        <v>105</v>
      </c>
      <c r="R4250">
        <v>1207.5</v>
      </c>
      <c r="S4250">
        <f>IFERROR(_xlfn.XLOOKUP(tbl_Facturas[[#This Row],[Key_Fact]],tbl_Manifiestos[Key_Manif],tbl_Manifiestos[Pagado a Broker],0),0)</f>
        <v>1122.9750000000001</v>
      </c>
      <c r="T4250">
        <v>3059527.4999999939</v>
      </c>
    </row>
    <row r="4251" spans="1:20" x14ac:dyDescent="0.25">
      <c r="A4251" t="s">
        <v>5848</v>
      </c>
      <c r="B4251" t="str">
        <f>tbl_Facturas[[#This Row],[Factura]] &amp; "|" &amp; tbl_Facturas[[#This Row],[Proyecto OK]] &amp; "|" &amp; TEXT(tbl_Facturas[[#This Row],[Horas o Viaje]],"0.00") &amp; "|" &amp; TEXT(tbl_Facturas[[#This Row],[Costo unitario]],"0.00")</f>
        <v>2788|RAC|9.25|105.00</v>
      </c>
      <c r="C4251">
        <v>2788</v>
      </c>
      <c r="D4251">
        <v>58</v>
      </c>
      <c r="E4251" t="s">
        <v>12</v>
      </c>
      <c r="G4251" t="s">
        <v>539</v>
      </c>
      <c r="H4251" t="s">
        <v>4417</v>
      </c>
      <c r="I4251" s="134" t="s">
        <v>5869</v>
      </c>
      <c r="J4251" t="s">
        <v>781</v>
      </c>
      <c r="K4251" t="s">
        <v>781</v>
      </c>
      <c r="P4251">
        <v>9.25</v>
      </c>
      <c r="Q4251">
        <v>105</v>
      </c>
      <c r="R4251">
        <v>971.25</v>
      </c>
      <c r="S4251">
        <f>IFERROR(_xlfn.XLOOKUP(tbl_Facturas[[#This Row],[Key_Fact]],tbl_Manifiestos[Key_Manif],tbl_Manifiestos[Pagado a Broker],0),0)</f>
        <v>903.26250000000005</v>
      </c>
      <c r="T4251">
        <v>3060498.7499999939</v>
      </c>
    </row>
    <row r="4252" spans="1:20" x14ac:dyDescent="0.25">
      <c r="A4252" t="s">
        <v>5848</v>
      </c>
      <c r="B4252" t="str">
        <f>tbl_Facturas[[#This Row],[Factura]] &amp; "|" &amp; tbl_Facturas[[#This Row],[Proyecto OK]] &amp; "|" &amp; TEXT(tbl_Facturas[[#This Row],[Horas o Viaje]],"0.00") &amp; "|" &amp; TEXT(tbl_Facturas[[#This Row],[Costo unitario]],"0.00")</f>
        <v>2789|Metra 115th|4.00|250.00</v>
      </c>
      <c r="C4252">
        <v>2789</v>
      </c>
      <c r="D4252">
        <v>380</v>
      </c>
      <c r="E4252" t="s">
        <v>5334</v>
      </c>
      <c r="G4252" t="s">
        <v>1795</v>
      </c>
      <c r="H4252" t="s">
        <v>4418</v>
      </c>
      <c r="I4252" s="134" t="s">
        <v>5363</v>
      </c>
      <c r="J4252" t="s">
        <v>3627</v>
      </c>
      <c r="K4252" t="s">
        <v>3627</v>
      </c>
      <c r="M4252" t="s">
        <v>895</v>
      </c>
      <c r="O4252" t="s">
        <v>240</v>
      </c>
      <c r="P4252">
        <v>4</v>
      </c>
      <c r="Q4252">
        <v>250</v>
      </c>
      <c r="R4252">
        <v>1000</v>
      </c>
      <c r="S4252">
        <f>IFERROR(_xlfn.XLOOKUP(tbl_Facturas[[#This Row],[Key_Fact]],tbl_Manifiestos[Key_Manif],tbl_Manifiestos[Pagado a Broker],0),0)</f>
        <v>0</v>
      </c>
      <c r="T4252">
        <v>3061498.7499999939</v>
      </c>
    </row>
    <row r="4253" spans="1:20" x14ac:dyDescent="0.25">
      <c r="A4253" t="s">
        <v>5849</v>
      </c>
      <c r="B4253" t="str">
        <f>tbl_Facturas[[#This Row],[Factura]] &amp; "|" &amp; tbl_Facturas[[#This Row],[Proyecto OK]] &amp; "|" &amp; TEXT(tbl_Facturas[[#This Row],[Horas o Viaje]],"0.00") &amp; "|" &amp; TEXT(tbl_Facturas[[#This Row],[Costo unitario]],"0.00")</f>
        <v>2790|Lead Service Replacement|8.50|120.00</v>
      </c>
      <c r="C4253">
        <v>2790</v>
      </c>
      <c r="D4253">
        <v>19</v>
      </c>
      <c r="E4253" t="s">
        <v>12</v>
      </c>
      <c r="G4253" t="s">
        <v>24</v>
      </c>
      <c r="H4253" t="s">
        <v>4419</v>
      </c>
      <c r="I4253" s="134" t="s">
        <v>5322</v>
      </c>
      <c r="J4253" t="s">
        <v>3634</v>
      </c>
      <c r="K4253" t="s">
        <v>5881</v>
      </c>
      <c r="L4253" t="s">
        <v>5886</v>
      </c>
      <c r="P4253">
        <v>8.5</v>
      </c>
      <c r="Q4253">
        <v>120</v>
      </c>
      <c r="R4253">
        <v>1020</v>
      </c>
      <c r="S4253">
        <f>IFERROR(_xlfn.XLOOKUP(tbl_Facturas[[#This Row],[Key_Fact]],tbl_Manifiestos[Key_Manif],tbl_Manifiestos[Pagado a Broker],0),0)</f>
        <v>948.6</v>
      </c>
      <c r="T4253">
        <v>3062518.7499999939</v>
      </c>
    </row>
    <row r="4254" spans="1:20" x14ac:dyDescent="0.25">
      <c r="A4254" t="s">
        <v>5849</v>
      </c>
      <c r="B4254" t="str">
        <f>tbl_Facturas[[#This Row],[Factura]] &amp; "|" &amp; tbl_Facturas[[#This Row],[Proyecto OK]] &amp; "|" &amp; TEXT(tbl_Facturas[[#This Row],[Horas o Viaje]],"0.00") &amp; "|" &amp; TEXT(tbl_Facturas[[#This Row],[Costo unitario]],"0.00")</f>
        <v>2790|Lead Service Replacement|8.50|120.00</v>
      </c>
      <c r="C4254">
        <v>2790</v>
      </c>
      <c r="D4254">
        <v>19</v>
      </c>
      <c r="E4254" t="s">
        <v>12</v>
      </c>
      <c r="G4254" t="s">
        <v>24</v>
      </c>
      <c r="H4254" t="s">
        <v>4420</v>
      </c>
      <c r="I4254" s="134" t="s">
        <v>5322</v>
      </c>
      <c r="J4254" t="s">
        <v>3634</v>
      </c>
      <c r="K4254" t="s">
        <v>5881</v>
      </c>
      <c r="L4254" t="s">
        <v>5886</v>
      </c>
      <c r="P4254">
        <v>8.5</v>
      </c>
      <c r="Q4254">
        <v>120</v>
      </c>
      <c r="R4254">
        <v>1020</v>
      </c>
      <c r="S4254">
        <f>IFERROR(_xlfn.XLOOKUP(tbl_Facturas[[#This Row],[Key_Fact]],tbl_Manifiestos[Key_Manif],tbl_Manifiestos[Pagado a Broker],0),0)</f>
        <v>948.6</v>
      </c>
      <c r="T4254">
        <v>3063538.7499999939</v>
      </c>
    </row>
    <row r="4255" spans="1:20" x14ac:dyDescent="0.25">
      <c r="A4255" t="s">
        <v>5849</v>
      </c>
      <c r="B4255" t="str">
        <f>tbl_Facturas[[#This Row],[Factura]] &amp; "|" &amp; tbl_Facturas[[#This Row],[Proyecto OK]] &amp; "|" &amp; TEXT(tbl_Facturas[[#This Row],[Horas o Viaje]],"0.00") &amp; "|" &amp; TEXT(tbl_Facturas[[#This Row],[Costo unitario]],"0.00")</f>
        <v>2790|Lead Service Replacement|8.00|120.00</v>
      </c>
      <c r="C4255">
        <v>2790</v>
      </c>
      <c r="D4255">
        <v>19</v>
      </c>
      <c r="E4255" t="s">
        <v>12</v>
      </c>
      <c r="G4255" t="s">
        <v>24</v>
      </c>
      <c r="H4255" t="s">
        <v>4421</v>
      </c>
      <c r="I4255" s="134" t="s">
        <v>5322</v>
      </c>
      <c r="J4255" t="s">
        <v>3634</v>
      </c>
      <c r="K4255" t="s">
        <v>5881</v>
      </c>
      <c r="L4255" t="s">
        <v>5886</v>
      </c>
      <c r="P4255">
        <v>8</v>
      </c>
      <c r="Q4255">
        <v>120</v>
      </c>
      <c r="R4255">
        <v>960</v>
      </c>
      <c r="S4255">
        <f>IFERROR(_xlfn.XLOOKUP(tbl_Facturas[[#This Row],[Key_Fact]],tbl_Manifiestos[Key_Manif],tbl_Manifiestos[Pagado a Broker],0),0)</f>
        <v>892.80000000000007</v>
      </c>
      <c r="T4255">
        <v>3064498.7499999939</v>
      </c>
    </row>
    <row r="4256" spans="1:20" x14ac:dyDescent="0.25">
      <c r="A4256" t="s">
        <v>5849</v>
      </c>
      <c r="B4256" t="str">
        <f>tbl_Facturas[[#This Row],[Factura]] &amp; "|" &amp; tbl_Facturas[[#This Row],[Proyecto OK]] &amp; "|" &amp; TEXT(tbl_Facturas[[#This Row],[Horas o Viaje]],"0.00") &amp; "|" &amp; TEXT(tbl_Facturas[[#This Row],[Costo unitario]],"0.00")</f>
        <v>2790|Lead Service Replacement|9.00|120.00</v>
      </c>
      <c r="C4256">
        <v>2790</v>
      </c>
      <c r="D4256">
        <v>19</v>
      </c>
      <c r="E4256" t="s">
        <v>12</v>
      </c>
      <c r="G4256" t="s">
        <v>24</v>
      </c>
      <c r="H4256" t="s">
        <v>4422</v>
      </c>
      <c r="I4256" s="134" t="s">
        <v>5322</v>
      </c>
      <c r="J4256" t="s">
        <v>3634</v>
      </c>
      <c r="K4256" t="s">
        <v>5881</v>
      </c>
      <c r="L4256" t="s">
        <v>5886</v>
      </c>
      <c r="P4256">
        <v>9</v>
      </c>
      <c r="Q4256">
        <v>120</v>
      </c>
      <c r="R4256">
        <v>1080</v>
      </c>
      <c r="S4256">
        <f>IFERROR(_xlfn.XLOOKUP(tbl_Facturas[[#This Row],[Key_Fact]],tbl_Manifiestos[Key_Manif],tbl_Manifiestos[Pagado a Broker],0),0)</f>
        <v>1004.4000000000001</v>
      </c>
      <c r="T4256">
        <v>3065578.7499999939</v>
      </c>
    </row>
    <row r="4257" spans="1:20" x14ac:dyDescent="0.25">
      <c r="A4257" t="s">
        <v>5849</v>
      </c>
      <c r="B4257" t="str">
        <f>tbl_Facturas[[#This Row],[Factura]] &amp; "|" &amp; tbl_Facturas[[#This Row],[Proyecto OK]] &amp; "|" &amp; TEXT(tbl_Facturas[[#This Row],[Horas o Viaje]],"0.00") &amp; "|" &amp; TEXT(tbl_Facturas[[#This Row],[Costo unitario]],"0.00")</f>
        <v>2790|Lead Service Replacement|8.00|120.00</v>
      </c>
      <c r="C4257">
        <v>2790</v>
      </c>
      <c r="D4257">
        <v>19</v>
      </c>
      <c r="E4257" t="s">
        <v>12</v>
      </c>
      <c r="G4257" t="s">
        <v>24</v>
      </c>
      <c r="H4257" t="s">
        <v>4423</v>
      </c>
      <c r="I4257" s="134" t="s">
        <v>5322</v>
      </c>
      <c r="J4257" t="s">
        <v>3634</v>
      </c>
      <c r="K4257" t="s">
        <v>5881</v>
      </c>
      <c r="L4257" t="s">
        <v>5886</v>
      </c>
      <c r="P4257">
        <v>8</v>
      </c>
      <c r="Q4257">
        <v>120</v>
      </c>
      <c r="R4257">
        <v>960</v>
      </c>
      <c r="S4257">
        <f>IFERROR(_xlfn.XLOOKUP(tbl_Facturas[[#This Row],[Key_Fact]],tbl_Manifiestos[Key_Manif],tbl_Manifiestos[Pagado a Broker],0),0)</f>
        <v>892.80000000000007</v>
      </c>
      <c r="T4257">
        <v>3066538.7499999939</v>
      </c>
    </row>
    <row r="4258" spans="1:20" x14ac:dyDescent="0.25">
      <c r="A4258" t="s">
        <v>5849</v>
      </c>
      <c r="B4258" t="str">
        <f>tbl_Facturas[[#This Row],[Factura]] &amp; "|" &amp; tbl_Facturas[[#This Row],[Proyecto OK]] &amp; "|" &amp; TEXT(tbl_Facturas[[#This Row],[Horas o Viaje]],"0.00") &amp; "|" &amp; TEXT(tbl_Facturas[[#This Row],[Costo unitario]],"0.00")</f>
        <v>2791|Berry Project|8.00|130.00</v>
      </c>
      <c r="C4258">
        <v>2791</v>
      </c>
      <c r="D4258">
        <v>73</v>
      </c>
      <c r="E4258" t="s">
        <v>19</v>
      </c>
      <c r="G4258" t="s">
        <v>20</v>
      </c>
      <c r="H4258" t="s">
        <v>4424</v>
      </c>
      <c r="I4258" s="134" t="s">
        <v>5322</v>
      </c>
      <c r="J4258" t="s">
        <v>1219</v>
      </c>
      <c r="K4258" t="s">
        <v>5883</v>
      </c>
      <c r="L4258">
        <v>2513</v>
      </c>
      <c r="P4258">
        <v>8</v>
      </c>
      <c r="Q4258">
        <v>130</v>
      </c>
      <c r="R4258">
        <v>1040</v>
      </c>
      <c r="S4258">
        <f>IFERROR(_xlfn.XLOOKUP(tbl_Facturas[[#This Row],[Key_Fact]],tbl_Manifiestos[Key_Manif],tbl_Manifiestos[Pagado a Broker],0),0)</f>
        <v>0</v>
      </c>
      <c r="T4258">
        <v>3067578.7499999939</v>
      </c>
    </row>
    <row r="4259" spans="1:20" x14ac:dyDescent="0.25">
      <c r="A4259" t="s">
        <v>5849</v>
      </c>
      <c r="B4259" t="str">
        <f>tbl_Facturas[[#This Row],[Factura]] &amp; "|" &amp; tbl_Facturas[[#This Row],[Proyecto OK]] &amp; "|" &amp; TEXT(tbl_Facturas[[#This Row],[Horas o Viaje]],"0.00") &amp; "|" &amp; TEXT(tbl_Facturas[[#This Row],[Costo unitario]],"0.00")</f>
        <v>2791|Berry Project|1.00|16.30</v>
      </c>
      <c r="C4259">
        <v>2791</v>
      </c>
      <c r="D4259">
        <v>73</v>
      </c>
      <c r="E4259" t="s">
        <v>19</v>
      </c>
      <c r="G4259" t="s">
        <v>20</v>
      </c>
      <c r="I4259" s="134" t="s">
        <v>5322</v>
      </c>
      <c r="J4259" t="s">
        <v>5861</v>
      </c>
      <c r="K4259" t="s">
        <v>5883</v>
      </c>
      <c r="L4259">
        <v>2513</v>
      </c>
      <c r="P4259">
        <v>1</v>
      </c>
      <c r="Q4259">
        <v>16.3</v>
      </c>
      <c r="R4259">
        <v>16.3</v>
      </c>
      <c r="S4259">
        <f>IFERROR(_xlfn.XLOOKUP(tbl_Facturas[[#This Row],[Key_Fact]],tbl_Manifiestos[Key_Manif],tbl_Manifiestos[Pagado a Broker],0),0)</f>
        <v>0</v>
      </c>
      <c r="T4259">
        <v>3067595.0499999942</v>
      </c>
    </row>
    <row r="4260" spans="1:20" x14ac:dyDescent="0.25">
      <c r="A4260" t="s">
        <v>5849</v>
      </c>
      <c r="B4260" t="str">
        <f>tbl_Facturas[[#This Row],[Factura]] &amp; "|" &amp; tbl_Facturas[[#This Row],[Proyecto OK]] &amp; "|" &amp; TEXT(tbl_Facturas[[#This Row],[Horas o Viaje]],"0.00") &amp; "|" &amp; TEXT(tbl_Facturas[[#This Row],[Costo unitario]],"0.00")</f>
        <v>2792|UIC|8.00|120.00</v>
      </c>
      <c r="C4260">
        <v>2792</v>
      </c>
      <c r="D4260">
        <v>67</v>
      </c>
      <c r="E4260" t="s">
        <v>27</v>
      </c>
      <c r="G4260" t="s">
        <v>28</v>
      </c>
      <c r="H4260" t="s">
        <v>4425</v>
      </c>
      <c r="I4260" s="134" t="s">
        <v>5322</v>
      </c>
      <c r="J4260" t="s">
        <v>4240</v>
      </c>
      <c r="K4260" t="s">
        <v>5891</v>
      </c>
      <c r="L4260">
        <v>2522</v>
      </c>
      <c r="P4260">
        <v>8</v>
      </c>
      <c r="Q4260">
        <v>120</v>
      </c>
      <c r="R4260">
        <v>960</v>
      </c>
      <c r="S4260">
        <f>IFERROR(_xlfn.XLOOKUP(tbl_Facturas[[#This Row],[Key_Fact]],tbl_Manifiestos[Key_Manif],tbl_Manifiestos[Pagado a Broker],0),0)</f>
        <v>892.80000000000007</v>
      </c>
      <c r="T4260">
        <v>3068555.0499999942</v>
      </c>
    </row>
    <row r="4261" spans="1:20" x14ac:dyDescent="0.25">
      <c r="A4261" t="s">
        <v>5849</v>
      </c>
      <c r="B4261" t="str">
        <f>tbl_Facturas[[#This Row],[Factura]] &amp; "|" &amp; tbl_Facturas[[#This Row],[Proyecto OK]] &amp; "|" &amp; TEXT(tbl_Facturas[[#This Row],[Horas o Viaje]],"0.00") &amp; "|" &amp; TEXT(tbl_Facturas[[#This Row],[Costo unitario]],"0.00")</f>
        <v>2792|UIC|8.00|120.00</v>
      </c>
      <c r="C4261">
        <v>2792</v>
      </c>
      <c r="D4261">
        <v>67</v>
      </c>
      <c r="E4261" t="s">
        <v>27</v>
      </c>
      <c r="G4261" t="s">
        <v>28</v>
      </c>
      <c r="H4261" t="s">
        <v>4426</v>
      </c>
      <c r="I4261" s="134" t="s">
        <v>5322</v>
      </c>
      <c r="J4261" t="s">
        <v>4240</v>
      </c>
      <c r="K4261" t="s">
        <v>5891</v>
      </c>
      <c r="L4261">
        <v>2522</v>
      </c>
      <c r="P4261">
        <v>8</v>
      </c>
      <c r="Q4261">
        <v>120</v>
      </c>
      <c r="R4261">
        <v>960</v>
      </c>
      <c r="S4261">
        <f>IFERROR(_xlfn.XLOOKUP(tbl_Facturas[[#This Row],[Key_Fact]],tbl_Manifiestos[Key_Manif],tbl_Manifiestos[Pagado a Broker],0),0)</f>
        <v>892.80000000000007</v>
      </c>
      <c r="T4261">
        <v>3069515.0499999942</v>
      </c>
    </row>
    <row r="4262" spans="1:20" x14ac:dyDescent="0.25">
      <c r="A4262" t="s">
        <v>5849</v>
      </c>
      <c r="B4262" t="str">
        <f>tbl_Facturas[[#This Row],[Factura]] &amp; "|" &amp; tbl_Facturas[[#This Row],[Proyecto OK]] &amp; "|" &amp; TEXT(tbl_Facturas[[#This Row],[Horas o Viaje]],"0.00") &amp; "|" &amp; TEXT(tbl_Facturas[[#This Row],[Costo unitario]],"0.00")</f>
        <v>2792|UIC|8.00|120.00</v>
      </c>
      <c r="C4262">
        <v>2792</v>
      </c>
      <c r="D4262">
        <v>67</v>
      </c>
      <c r="E4262" t="s">
        <v>27</v>
      </c>
      <c r="G4262" t="s">
        <v>28</v>
      </c>
      <c r="H4262" t="s">
        <v>4427</v>
      </c>
      <c r="I4262" s="134" t="s">
        <v>5322</v>
      </c>
      <c r="J4262" t="s">
        <v>4240</v>
      </c>
      <c r="K4262" t="s">
        <v>5891</v>
      </c>
      <c r="L4262">
        <v>2522</v>
      </c>
      <c r="P4262">
        <v>8</v>
      </c>
      <c r="Q4262">
        <v>120</v>
      </c>
      <c r="R4262">
        <v>960</v>
      </c>
      <c r="S4262">
        <f>IFERROR(_xlfn.XLOOKUP(tbl_Facturas[[#This Row],[Key_Fact]],tbl_Manifiestos[Key_Manif],tbl_Manifiestos[Pagado a Broker],0),0)</f>
        <v>892.80000000000007</v>
      </c>
      <c r="T4262">
        <v>3070475.0499999942</v>
      </c>
    </row>
    <row r="4263" spans="1:20" x14ac:dyDescent="0.25">
      <c r="A4263" t="s">
        <v>5849</v>
      </c>
      <c r="B4263" t="str">
        <f>tbl_Facturas[[#This Row],[Factura]] &amp; "|" &amp; tbl_Facturas[[#This Row],[Proyecto OK]] &amp; "|" &amp; TEXT(tbl_Facturas[[#This Row],[Horas o Viaje]],"0.00") &amp; "|" &amp; TEXT(tbl_Facturas[[#This Row],[Costo unitario]],"0.00")</f>
        <v>2792|UIC|8.00|120.00</v>
      </c>
      <c r="C4263">
        <v>2792</v>
      </c>
      <c r="D4263">
        <v>54</v>
      </c>
      <c r="E4263" t="s">
        <v>19</v>
      </c>
      <c r="G4263" t="s">
        <v>479</v>
      </c>
      <c r="H4263" t="s">
        <v>4428</v>
      </c>
      <c r="I4263" s="134" t="s">
        <v>5322</v>
      </c>
      <c r="J4263" t="s">
        <v>4240</v>
      </c>
      <c r="K4263" t="s">
        <v>5891</v>
      </c>
      <c r="L4263">
        <v>2522</v>
      </c>
      <c r="P4263">
        <v>8</v>
      </c>
      <c r="Q4263">
        <v>120</v>
      </c>
      <c r="R4263">
        <v>960</v>
      </c>
      <c r="S4263">
        <f>IFERROR(_xlfn.XLOOKUP(tbl_Facturas[[#This Row],[Key_Fact]],tbl_Manifiestos[Key_Manif],tbl_Manifiestos[Pagado a Broker],0),0)</f>
        <v>892.80000000000007</v>
      </c>
      <c r="T4263">
        <v>3071435.0499999942</v>
      </c>
    </row>
    <row r="4264" spans="1:20" x14ac:dyDescent="0.25">
      <c r="A4264" t="s">
        <v>5849</v>
      </c>
      <c r="B4264" t="str">
        <f>tbl_Facturas[[#This Row],[Factura]] &amp; "|" &amp; tbl_Facturas[[#This Row],[Proyecto OK]] &amp; "|" &amp; TEXT(tbl_Facturas[[#This Row],[Horas o Viaje]],"0.00") &amp; "|" &amp; TEXT(tbl_Facturas[[#This Row],[Costo unitario]],"0.00")</f>
        <v>2793|Montrose Harbor|9.00|126.50</v>
      </c>
      <c r="C4264">
        <v>2793</v>
      </c>
      <c r="D4264">
        <v>67</v>
      </c>
      <c r="E4264" t="s">
        <v>27</v>
      </c>
      <c r="G4264" t="s">
        <v>28</v>
      </c>
      <c r="H4264" t="s">
        <v>4429</v>
      </c>
      <c r="I4264" s="134" t="s">
        <v>5401</v>
      </c>
      <c r="J4264" t="s">
        <v>1280</v>
      </c>
      <c r="K4264" s="240" t="s">
        <v>5907</v>
      </c>
      <c r="L4264">
        <v>6228</v>
      </c>
      <c r="M4264" t="s">
        <v>146</v>
      </c>
      <c r="P4264">
        <v>9</v>
      </c>
      <c r="Q4264">
        <v>126.5</v>
      </c>
      <c r="R4264">
        <v>1138.5</v>
      </c>
      <c r="S4264">
        <f>IFERROR(_xlfn.XLOOKUP(tbl_Facturas[[#This Row],[Key_Fact]],tbl_Manifiestos[Key_Manif],tbl_Manifiestos[Pagado a Broker],0),0)</f>
        <v>0</v>
      </c>
      <c r="T4264">
        <v>3072573.5499999942</v>
      </c>
    </row>
    <row r="4265" spans="1:20" x14ac:dyDescent="0.25">
      <c r="A4265" t="s">
        <v>5849</v>
      </c>
      <c r="B4265" t="str">
        <f>tbl_Facturas[[#This Row],[Factura]] &amp; "|" &amp; tbl_Facturas[[#This Row],[Proyecto OK]] &amp; "|" &amp; TEXT(tbl_Facturas[[#This Row],[Horas o Viaje]],"0.00") &amp; "|" &amp; TEXT(tbl_Facturas[[#This Row],[Costo unitario]],"0.00")</f>
        <v>2794|Evanston|8.00|115.50</v>
      </c>
      <c r="C4265">
        <v>2794</v>
      </c>
      <c r="D4265">
        <v>617</v>
      </c>
      <c r="E4265" t="s">
        <v>27</v>
      </c>
      <c r="G4265" t="s">
        <v>36</v>
      </c>
      <c r="H4265" t="s">
        <v>4430</v>
      </c>
      <c r="I4265" s="134" t="s">
        <v>5312</v>
      </c>
      <c r="J4265" t="s">
        <v>3172</v>
      </c>
      <c r="K4265" t="s">
        <v>3172</v>
      </c>
      <c r="P4265">
        <v>8</v>
      </c>
      <c r="Q4265">
        <v>115.5</v>
      </c>
      <c r="R4265">
        <v>924</v>
      </c>
      <c r="S4265">
        <f>IFERROR(_xlfn.XLOOKUP(tbl_Facturas[[#This Row],[Key_Fact]],tbl_Manifiestos[Key_Manif],tbl_Manifiestos[Pagado a Broker],0),0)</f>
        <v>859.32</v>
      </c>
      <c r="T4265">
        <v>3073497.5499999942</v>
      </c>
    </row>
    <row r="4266" spans="1:20" x14ac:dyDescent="0.25">
      <c r="A4266" t="s">
        <v>5849</v>
      </c>
      <c r="B4266" t="str">
        <f>tbl_Facturas[[#This Row],[Factura]] &amp; "|" &amp; tbl_Facturas[[#This Row],[Proyecto OK]] &amp; "|" &amp; TEXT(tbl_Facturas[[#This Row],[Horas o Viaje]],"0.00") &amp; "|" &amp; TEXT(tbl_Facturas[[#This Row],[Costo unitario]],"0.00")</f>
        <v>2794|Evanston|9.75|115.50</v>
      </c>
      <c r="C4266">
        <v>2794</v>
      </c>
      <c r="D4266">
        <v>54</v>
      </c>
      <c r="E4266" t="s">
        <v>19</v>
      </c>
      <c r="G4266" t="s">
        <v>479</v>
      </c>
      <c r="H4266" t="s">
        <v>4431</v>
      </c>
      <c r="I4266" s="134" t="s">
        <v>5312</v>
      </c>
      <c r="J4266" t="s">
        <v>3172</v>
      </c>
      <c r="K4266" t="s">
        <v>3172</v>
      </c>
      <c r="P4266">
        <v>9.75</v>
      </c>
      <c r="Q4266">
        <v>115.5</v>
      </c>
      <c r="R4266">
        <v>1126.1300000000001</v>
      </c>
      <c r="S4266">
        <f>IFERROR(_xlfn.XLOOKUP(tbl_Facturas[[#This Row],[Key_Fact]],tbl_Manifiestos[Key_Manif],tbl_Manifiestos[Pagado a Broker],0),0)</f>
        <v>0</v>
      </c>
      <c r="T4266">
        <v>3074623.6799999941</v>
      </c>
    </row>
    <row r="4267" spans="1:20" x14ac:dyDescent="0.25">
      <c r="A4267" t="s">
        <v>5849</v>
      </c>
      <c r="B4267" t="str">
        <f>tbl_Facturas[[#This Row],[Factura]] &amp; "|" &amp; tbl_Facturas[[#This Row],[Proyecto OK]] &amp; "|" &amp; TEXT(tbl_Facturas[[#This Row],[Horas o Viaje]],"0.00") &amp; "|" &amp; TEXT(tbl_Facturas[[#This Row],[Costo unitario]],"0.00")</f>
        <v>2794|Evanston|10.00|115.50</v>
      </c>
      <c r="C4267">
        <v>2794</v>
      </c>
      <c r="D4267">
        <v>54</v>
      </c>
      <c r="E4267" t="s">
        <v>19</v>
      </c>
      <c r="G4267" t="s">
        <v>479</v>
      </c>
      <c r="H4267" t="s">
        <v>4432</v>
      </c>
      <c r="I4267" s="134" t="s">
        <v>5312</v>
      </c>
      <c r="J4267" t="s">
        <v>3172</v>
      </c>
      <c r="K4267" t="s">
        <v>3172</v>
      </c>
      <c r="P4267">
        <v>10</v>
      </c>
      <c r="Q4267">
        <v>115.5</v>
      </c>
      <c r="R4267">
        <v>1155</v>
      </c>
      <c r="S4267">
        <f>IFERROR(_xlfn.XLOOKUP(tbl_Facturas[[#This Row],[Key_Fact]],tbl_Manifiestos[Key_Manif],tbl_Manifiestos[Pagado a Broker],0),0)</f>
        <v>1074.1500000000001</v>
      </c>
      <c r="T4267">
        <v>3075778.6799999941</v>
      </c>
    </row>
    <row r="4268" spans="1:20" x14ac:dyDescent="0.25">
      <c r="A4268" t="s">
        <v>5849</v>
      </c>
      <c r="B4268" t="str">
        <f>tbl_Facturas[[#This Row],[Factura]] &amp; "|" &amp; tbl_Facturas[[#This Row],[Proyecto OK]] &amp; "|" &amp; TEXT(tbl_Facturas[[#This Row],[Horas o Viaje]],"0.00") &amp; "|" &amp; TEXT(tbl_Facturas[[#This Row],[Costo unitario]],"0.00")</f>
        <v>2794|Evanston|9.00|115.50</v>
      </c>
      <c r="C4268">
        <v>2794</v>
      </c>
      <c r="D4268">
        <v>308</v>
      </c>
      <c r="E4268" t="s">
        <v>16</v>
      </c>
      <c r="G4268" t="s">
        <v>17</v>
      </c>
      <c r="H4268" t="s">
        <v>4433</v>
      </c>
      <c r="I4268" s="134" t="s">
        <v>5312</v>
      </c>
      <c r="J4268" t="s">
        <v>3172</v>
      </c>
      <c r="K4268" t="s">
        <v>3172</v>
      </c>
      <c r="P4268">
        <v>9</v>
      </c>
      <c r="Q4268">
        <v>115.5</v>
      </c>
      <c r="R4268">
        <v>1039.5</v>
      </c>
      <c r="S4268">
        <f>IFERROR(_xlfn.XLOOKUP(tbl_Facturas[[#This Row],[Key_Fact]],tbl_Manifiestos[Key_Manif],tbl_Manifiestos[Pagado a Broker],0),0)</f>
        <v>966.73500000000001</v>
      </c>
      <c r="T4268">
        <v>3076818.1799999941</v>
      </c>
    </row>
    <row r="4269" spans="1:20" x14ac:dyDescent="0.25">
      <c r="A4269" t="s">
        <v>5849</v>
      </c>
      <c r="B4269" t="str">
        <f>tbl_Facturas[[#This Row],[Factura]] &amp; "|" &amp; tbl_Facturas[[#This Row],[Proyecto OK]] &amp; "|" &amp; TEXT(tbl_Facturas[[#This Row],[Horas o Viaje]],"0.00") &amp; "|" &amp; TEXT(tbl_Facturas[[#This Row],[Costo unitario]],"0.00")</f>
        <v>2794|Evanston|9.00|115.50</v>
      </c>
      <c r="C4269">
        <v>2794</v>
      </c>
      <c r="D4269">
        <v>54</v>
      </c>
      <c r="E4269" t="s">
        <v>19</v>
      </c>
      <c r="G4269" t="s">
        <v>479</v>
      </c>
      <c r="H4269" t="s">
        <v>4434</v>
      </c>
      <c r="I4269" s="134" t="s">
        <v>5312</v>
      </c>
      <c r="J4269" t="s">
        <v>3172</v>
      </c>
      <c r="K4269" t="s">
        <v>3172</v>
      </c>
      <c r="P4269">
        <v>9</v>
      </c>
      <c r="Q4269">
        <v>115.5</v>
      </c>
      <c r="R4269">
        <v>1039.5</v>
      </c>
      <c r="S4269">
        <f>IFERROR(_xlfn.XLOOKUP(tbl_Facturas[[#This Row],[Key_Fact]],tbl_Manifiestos[Key_Manif],tbl_Manifiestos[Pagado a Broker],0),0)</f>
        <v>966.73500000000001</v>
      </c>
      <c r="T4269">
        <v>3077857.6799999941</v>
      </c>
    </row>
    <row r="4270" spans="1:20" x14ac:dyDescent="0.25">
      <c r="A4270" t="s">
        <v>5849</v>
      </c>
      <c r="B4270" t="str">
        <f>tbl_Facturas[[#This Row],[Factura]] &amp; "|" &amp; tbl_Facturas[[#This Row],[Proyecto OK]] &amp; "|" &amp; TEXT(tbl_Facturas[[#This Row],[Horas o Viaje]],"0.00") &amp; "|" &amp; TEXT(tbl_Facturas[[#This Row],[Costo unitario]],"0.00")</f>
        <v>2794|Evanston|12.00|115.50</v>
      </c>
      <c r="C4270">
        <v>2794</v>
      </c>
      <c r="D4270">
        <v>308</v>
      </c>
      <c r="E4270" t="s">
        <v>16</v>
      </c>
      <c r="G4270" t="s">
        <v>17</v>
      </c>
      <c r="H4270" t="s">
        <v>4435</v>
      </c>
      <c r="I4270" s="134" t="s">
        <v>5312</v>
      </c>
      <c r="J4270" t="s">
        <v>3172</v>
      </c>
      <c r="K4270" t="s">
        <v>3172</v>
      </c>
      <c r="P4270">
        <v>12</v>
      </c>
      <c r="Q4270">
        <v>115.5</v>
      </c>
      <c r="R4270">
        <v>1386</v>
      </c>
      <c r="S4270">
        <f>IFERROR(_xlfn.XLOOKUP(tbl_Facturas[[#This Row],[Key_Fact]],tbl_Manifiestos[Key_Manif],tbl_Manifiestos[Pagado a Broker],0),0)</f>
        <v>1288.98</v>
      </c>
      <c r="T4270">
        <v>3079243.6799999941</v>
      </c>
    </row>
    <row r="4271" spans="1:20" x14ac:dyDescent="0.25">
      <c r="A4271" t="s">
        <v>5849</v>
      </c>
      <c r="B4271" t="str">
        <f>tbl_Facturas[[#This Row],[Factura]] &amp; "|" &amp; tbl_Facturas[[#This Row],[Proyecto OK]] &amp; "|" &amp; TEXT(tbl_Facturas[[#This Row],[Horas o Viaje]],"0.00") &amp; "|" &amp; TEXT(tbl_Facturas[[#This Row],[Costo unitario]],"0.00")</f>
        <v>2794|Evanston|9.50|115.50</v>
      </c>
      <c r="C4271">
        <v>2794</v>
      </c>
      <c r="D4271">
        <v>54</v>
      </c>
      <c r="E4271" t="s">
        <v>19</v>
      </c>
      <c r="G4271" t="s">
        <v>479</v>
      </c>
      <c r="H4271" t="s">
        <v>4436</v>
      </c>
      <c r="I4271" s="134" t="s">
        <v>5312</v>
      </c>
      <c r="J4271" t="s">
        <v>3172</v>
      </c>
      <c r="K4271" t="s">
        <v>3172</v>
      </c>
      <c r="P4271">
        <v>9.5</v>
      </c>
      <c r="Q4271">
        <v>115.5</v>
      </c>
      <c r="R4271">
        <v>1097.25</v>
      </c>
      <c r="S4271">
        <f>IFERROR(_xlfn.XLOOKUP(tbl_Facturas[[#This Row],[Key_Fact]],tbl_Manifiestos[Key_Manif],tbl_Manifiestos[Pagado a Broker],0),0)</f>
        <v>0</v>
      </c>
      <c r="T4271">
        <v>3080340.9299999941</v>
      </c>
    </row>
    <row r="4272" spans="1:20" x14ac:dyDescent="0.25">
      <c r="A4272" t="s">
        <v>5849</v>
      </c>
      <c r="B4272" t="str">
        <f>tbl_Facturas[[#This Row],[Factura]] &amp; "|" &amp; tbl_Facturas[[#This Row],[Proyecto OK]] &amp; "|" &amp; TEXT(tbl_Facturas[[#This Row],[Horas o Viaje]],"0.00") &amp; "|" &amp; TEXT(tbl_Facturas[[#This Row],[Costo unitario]],"0.00")</f>
        <v>2794|Evanston|10.00|115.50</v>
      </c>
      <c r="C4272">
        <v>2794</v>
      </c>
      <c r="D4272">
        <v>308</v>
      </c>
      <c r="E4272" t="s">
        <v>16</v>
      </c>
      <c r="G4272" t="s">
        <v>17</v>
      </c>
      <c r="H4272" t="s">
        <v>4437</v>
      </c>
      <c r="I4272" s="134" t="s">
        <v>5312</v>
      </c>
      <c r="J4272" t="s">
        <v>3172</v>
      </c>
      <c r="K4272" t="s">
        <v>3172</v>
      </c>
      <c r="P4272">
        <v>10</v>
      </c>
      <c r="Q4272">
        <v>115.5</v>
      </c>
      <c r="R4272">
        <v>1155</v>
      </c>
      <c r="S4272">
        <f>IFERROR(_xlfn.XLOOKUP(tbl_Facturas[[#This Row],[Key_Fact]],tbl_Manifiestos[Key_Manif],tbl_Manifiestos[Pagado a Broker],0),0)</f>
        <v>1074.1500000000001</v>
      </c>
      <c r="T4272">
        <v>3081495.9299999941</v>
      </c>
    </row>
    <row r="4273" spans="1:20" x14ac:dyDescent="0.25">
      <c r="A4273" t="s">
        <v>5849</v>
      </c>
      <c r="B4273" t="str">
        <f>tbl_Facturas[[#This Row],[Factura]] &amp; "|" &amp; tbl_Facturas[[#This Row],[Proyecto OK]] &amp; "|" &amp; TEXT(tbl_Facturas[[#This Row],[Horas o Viaje]],"0.00") &amp; "|" &amp; TEXT(tbl_Facturas[[#This Row],[Costo unitario]],"0.00")</f>
        <v>2794|Evanston|8.00|115.50</v>
      </c>
      <c r="C4273">
        <v>2794</v>
      </c>
      <c r="D4273">
        <v>308</v>
      </c>
      <c r="E4273" t="s">
        <v>16</v>
      </c>
      <c r="G4273" t="s">
        <v>17</v>
      </c>
      <c r="H4273" t="s">
        <v>4438</v>
      </c>
      <c r="I4273" s="134" t="s">
        <v>5312</v>
      </c>
      <c r="J4273" t="s">
        <v>3172</v>
      </c>
      <c r="K4273" t="s">
        <v>3172</v>
      </c>
      <c r="P4273">
        <v>8</v>
      </c>
      <c r="Q4273">
        <v>115.5</v>
      </c>
      <c r="R4273">
        <v>924</v>
      </c>
      <c r="S4273">
        <f>IFERROR(_xlfn.XLOOKUP(tbl_Facturas[[#This Row],[Key_Fact]],tbl_Manifiestos[Key_Manif],tbl_Manifiestos[Pagado a Broker],0),0)</f>
        <v>859.32</v>
      </c>
      <c r="T4273">
        <v>3082419.9299999941</v>
      </c>
    </row>
    <row r="4274" spans="1:20" x14ac:dyDescent="0.25">
      <c r="A4274" t="s">
        <v>5849</v>
      </c>
      <c r="B4274" t="str">
        <f>tbl_Facturas[[#This Row],[Factura]] &amp; "|" &amp; tbl_Facturas[[#This Row],[Proyecto OK]] &amp; "|" &amp; TEXT(tbl_Facturas[[#This Row],[Horas o Viaje]],"0.00") &amp; "|" &amp; TEXT(tbl_Facturas[[#This Row],[Costo unitario]],"0.00")</f>
        <v>2795|Lead Replacement Service|10.00|110.00</v>
      </c>
      <c r="C4274">
        <v>2795</v>
      </c>
      <c r="D4274">
        <v>708</v>
      </c>
      <c r="E4274" t="s">
        <v>27</v>
      </c>
      <c r="G4274" t="s">
        <v>841</v>
      </c>
      <c r="H4274" t="s">
        <v>4439</v>
      </c>
      <c r="I4274" s="134" t="s">
        <v>5306</v>
      </c>
      <c r="J4274" t="s">
        <v>828</v>
      </c>
      <c r="K4274" t="s">
        <v>5903</v>
      </c>
      <c r="L4274">
        <v>3365</v>
      </c>
      <c r="P4274">
        <v>10</v>
      </c>
      <c r="Q4274">
        <v>110</v>
      </c>
      <c r="R4274">
        <v>1100</v>
      </c>
      <c r="S4274">
        <f>IFERROR(_xlfn.XLOOKUP(tbl_Facturas[[#This Row],[Key_Fact]],tbl_Manifiestos[Key_Manif],tbl_Manifiestos[Pagado a Broker],0),0)</f>
        <v>1023</v>
      </c>
      <c r="T4274">
        <v>3083519.9299999941</v>
      </c>
    </row>
    <row r="4275" spans="1:20" x14ac:dyDescent="0.25">
      <c r="A4275" t="s">
        <v>5849</v>
      </c>
      <c r="B4275" t="str">
        <f>tbl_Facturas[[#This Row],[Factura]] &amp; "|" &amp; tbl_Facturas[[#This Row],[Proyecto OK]] &amp; "|" &amp; TEXT(tbl_Facturas[[#This Row],[Horas o Viaje]],"0.00") &amp; "|" &amp; TEXT(tbl_Facturas[[#This Row],[Costo unitario]],"0.00")</f>
        <v>2795|Lead Replacement Service|4.00|110.00</v>
      </c>
      <c r="C4275">
        <v>2795</v>
      </c>
      <c r="D4275">
        <v>708</v>
      </c>
      <c r="E4275" t="s">
        <v>27</v>
      </c>
      <c r="G4275" t="s">
        <v>841</v>
      </c>
      <c r="H4275" t="s">
        <v>4440</v>
      </c>
      <c r="I4275" s="134" t="s">
        <v>5306</v>
      </c>
      <c r="J4275" t="s">
        <v>828</v>
      </c>
      <c r="K4275" t="s">
        <v>5903</v>
      </c>
      <c r="L4275">
        <v>3365</v>
      </c>
      <c r="P4275">
        <v>4</v>
      </c>
      <c r="Q4275">
        <v>110</v>
      </c>
      <c r="R4275">
        <v>440</v>
      </c>
      <c r="S4275">
        <f>IFERROR(_xlfn.XLOOKUP(tbl_Facturas[[#This Row],[Key_Fact]],tbl_Manifiestos[Key_Manif],tbl_Manifiestos[Pagado a Broker],0),0)</f>
        <v>409.20000000000005</v>
      </c>
      <c r="T4275">
        <v>3083959.9299999941</v>
      </c>
    </row>
    <row r="4276" spans="1:20" x14ac:dyDescent="0.25">
      <c r="A4276" t="s">
        <v>5849</v>
      </c>
      <c r="B4276" t="str">
        <f>tbl_Facturas[[#This Row],[Factura]] &amp; "|" &amp; tbl_Facturas[[#This Row],[Proyecto OK]] &amp; "|" &amp; TEXT(tbl_Facturas[[#This Row],[Horas o Viaje]],"0.00") &amp; "|" &amp; TEXT(tbl_Facturas[[#This Row],[Costo unitario]],"0.00")</f>
        <v>2795|Lead Replacement Service|6.50|110.00</v>
      </c>
      <c r="C4276">
        <v>2795</v>
      </c>
      <c r="D4276">
        <v>617</v>
      </c>
      <c r="E4276" t="s">
        <v>27</v>
      </c>
      <c r="G4276" t="s">
        <v>36</v>
      </c>
      <c r="H4276" t="s">
        <v>4441</v>
      </c>
      <c r="I4276" s="134" t="s">
        <v>5306</v>
      </c>
      <c r="J4276" t="s">
        <v>828</v>
      </c>
      <c r="K4276" t="s">
        <v>5903</v>
      </c>
      <c r="L4276">
        <v>3365</v>
      </c>
      <c r="P4276">
        <v>6.5</v>
      </c>
      <c r="Q4276">
        <v>110</v>
      </c>
      <c r="R4276">
        <v>715</v>
      </c>
      <c r="S4276">
        <f>IFERROR(_xlfn.XLOOKUP(tbl_Facturas[[#This Row],[Key_Fact]],tbl_Manifiestos[Key_Manif],tbl_Manifiestos[Pagado a Broker],0),0)</f>
        <v>664.95</v>
      </c>
      <c r="T4276">
        <v>3084674.9299999941</v>
      </c>
    </row>
    <row r="4277" spans="1:20" x14ac:dyDescent="0.25">
      <c r="A4277" t="s">
        <v>5849</v>
      </c>
      <c r="B4277" t="str">
        <f>tbl_Facturas[[#This Row],[Factura]] &amp; "|" &amp; tbl_Facturas[[#This Row],[Proyecto OK]] &amp; "|" &amp; TEXT(tbl_Facturas[[#This Row],[Horas o Viaje]],"0.00") &amp; "|" &amp; TEXT(tbl_Facturas[[#This Row],[Costo unitario]],"0.00")</f>
        <v>2795|Lead Replacement Service|7.00|110.00</v>
      </c>
      <c r="C4277">
        <v>2795</v>
      </c>
      <c r="D4277">
        <v>617</v>
      </c>
      <c r="E4277" t="s">
        <v>27</v>
      </c>
      <c r="G4277" t="s">
        <v>36</v>
      </c>
      <c r="H4277" t="s">
        <v>4442</v>
      </c>
      <c r="I4277" s="134" t="s">
        <v>5306</v>
      </c>
      <c r="J4277" t="s">
        <v>828</v>
      </c>
      <c r="K4277" t="s">
        <v>5903</v>
      </c>
      <c r="L4277">
        <v>3365</v>
      </c>
      <c r="P4277">
        <v>7</v>
      </c>
      <c r="Q4277">
        <v>110</v>
      </c>
      <c r="R4277">
        <v>770</v>
      </c>
      <c r="S4277">
        <f>IFERROR(_xlfn.XLOOKUP(tbl_Facturas[[#This Row],[Key_Fact]],tbl_Manifiestos[Key_Manif],tbl_Manifiestos[Pagado a Broker],0),0)</f>
        <v>716.1</v>
      </c>
      <c r="T4277">
        <v>3085444.9299999941</v>
      </c>
    </row>
    <row r="4278" spans="1:20" x14ac:dyDescent="0.25">
      <c r="A4278" t="s">
        <v>5849</v>
      </c>
      <c r="B4278" t="str">
        <f>tbl_Facturas[[#This Row],[Factura]] &amp; "|" &amp; tbl_Facturas[[#This Row],[Proyecto OK]] &amp; "|" &amp; TEXT(tbl_Facturas[[#This Row],[Horas o Viaje]],"0.00") &amp; "|" &amp; TEXT(tbl_Facturas[[#This Row],[Costo unitario]],"0.00")</f>
        <v>2795|Lead Replacement Service|8.00|110.00</v>
      </c>
      <c r="C4278">
        <v>2795</v>
      </c>
      <c r="D4278">
        <v>617</v>
      </c>
      <c r="E4278" t="s">
        <v>27</v>
      </c>
      <c r="G4278" t="s">
        <v>36</v>
      </c>
      <c r="H4278" t="s">
        <v>4443</v>
      </c>
      <c r="I4278" s="134" t="s">
        <v>5306</v>
      </c>
      <c r="J4278" t="s">
        <v>828</v>
      </c>
      <c r="K4278" t="s">
        <v>5903</v>
      </c>
      <c r="L4278">
        <v>3365</v>
      </c>
      <c r="P4278">
        <v>8</v>
      </c>
      <c r="Q4278">
        <v>110</v>
      </c>
      <c r="R4278">
        <v>880</v>
      </c>
      <c r="S4278">
        <f>IFERROR(_xlfn.XLOOKUP(tbl_Facturas[[#This Row],[Key_Fact]],tbl_Manifiestos[Key_Manif],tbl_Manifiestos[Pagado a Broker],0),0)</f>
        <v>818.40000000000009</v>
      </c>
      <c r="T4278">
        <v>3086324.9299999941</v>
      </c>
    </row>
    <row r="4279" spans="1:20" x14ac:dyDescent="0.25">
      <c r="A4279" t="s">
        <v>5849</v>
      </c>
      <c r="B4279" t="str">
        <f>tbl_Facturas[[#This Row],[Factura]] &amp; "|" &amp; tbl_Facturas[[#This Row],[Proyecto OK]] &amp; "|" &amp; TEXT(tbl_Facturas[[#This Row],[Horas o Viaje]],"0.00") &amp; "|" &amp; TEXT(tbl_Facturas[[#This Row],[Costo unitario]],"0.00")</f>
        <v>2795|Lead Replacement Service|6.75|110.00</v>
      </c>
      <c r="C4279">
        <v>2795</v>
      </c>
      <c r="D4279">
        <v>11</v>
      </c>
      <c r="E4279" t="s">
        <v>12</v>
      </c>
      <c r="G4279" t="s">
        <v>13</v>
      </c>
      <c r="H4279" t="s">
        <v>4444</v>
      </c>
      <c r="I4279" s="134" t="s">
        <v>5306</v>
      </c>
      <c r="J4279" t="s">
        <v>828</v>
      </c>
      <c r="K4279" t="s">
        <v>5903</v>
      </c>
      <c r="L4279">
        <v>3365</v>
      </c>
      <c r="P4279">
        <v>6.75</v>
      </c>
      <c r="Q4279">
        <v>110</v>
      </c>
      <c r="R4279">
        <v>742.5</v>
      </c>
      <c r="S4279">
        <f>IFERROR(_xlfn.XLOOKUP(tbl_Facturas[[#This Row],[Key_Fact]],tbl_Manifiestos[Key_Manif],tbl_Manifiestos[Pagado a Broker],0),0)</f>
        <v>690.52500000000009</v>
      </c>
      <c r="T4279">
        <v>3087067.4299999941</v>
      </c>
    </row>
    <row r="4280" spans="1:20" x14ac:dyDescent="0.25">
      <c r="A4280" t="s">
        <v>5849</v>
      </c>
      <c r="B4280" t="str">
        <f>tbl_Facturas[[#This Row],[Factura]] &amp; "|" &amp; tbl_Facturas[[#This Row],[Proyecto OK]] &amp; "|" &amp; TEXT(tbl_Facturas[[#This Row],[Horas o Viaje]],"0.00") &amp; "|" &amp; TEXT(tbl_Facturas[[#This Row],[Costo unitario]],"0.00")</f>
        <v>2795|Lead Replacement Service|8.50|110.00</v>
      </c>
      <c r="C4280">
        <v>2795</v>
      </c>
      <c r="D4280">
        <v>114</v>
      </c>
      <c r="E4280" t="s">
        <v>27</v>
      </c>
      <c r="G4280" t="s">
        <v>57</v>
      </c>
      <c r="H4280" t="s">
        <v>4445</v>
      </c>
      <c r="I4280" s="134" t="s">
        <v>5306</v>
      </c>
      <c r="J4280" t="s">
        <v>828</v>
      </c>
      <c r="K4280" t="s">
        <v>5903</v>
      </c>
      <c r="L4280">
        <v>3365</v>
      </c>
      <c r="P4280">
        <v>8.5</v>
      </c>
      <c r="Q4280">
        <v>110</v>
      </c>
      <c r="R4280">
        <v>935</v>
      </c>
      <c r="S4280">
        <f>IFERROR(_xlfn.XLOOKUP(tbl_Facturas[[#This Row],[Key_Fact]],tbl_Manifiestos[Key_Manif],tbl_Manifiestos[Pagado a Broker],0),0)</f>
        <v>869.55000000000007</v>
      </c>
      <c r="T4280">
        <v>3088002.4299999941</v>
      </c>
    </row>
    <row r="4281" spans="1:20" x14ac:dyDescent="0.25">
      <c r="A4281" t="s">
        <v>5849</v>
      </c>
      <c r="B4281" t="str">
        <f>tbl_Facturas[[#This Row],[Factura]] &amp; "|" &amp; tbl_Facturas[[#This Row],[Proyecto OK]] &amp; "|" &amp; TEXT(tbl_Facturas[[#This Row],[Horas o Viaje]],"0.00") &amp; "|" &amp; TEXT(tbl_Facturas[[#This Row],[Costo unitario]],"0.00")</f>
        <v>2795|Lead Replacement Service|7.50|110.00</v>
      </c>
      <c r="C4281">
        <v>2795</v>
      </c>
      <c r="D4281">
        <v>82</v>
      </c>
      <c r="E4281" t="s">
        <v>12</v>
      </c>
      <c r="G4281" t="s">
        <v>792</v>
      </c>
      <c r="H4281" t="s">
        <v>4446</v>
      </c>
      <c r="I4281" s="134" t="s">
        <v>5306</v>
      </c>
      <c r="J4281" t="s">
        <v>828</v>
      </c>
      <c r="K4281" t="s">
        <v>5903</v>
      </c>
      <c r="L4281">
        <v>3365</v>
      </c>
      <c r="P4281">
        <v>7.5</v>
      </c>
      <c r="Q4281">
        <v>110</v>
      </c>
      <c r="R4281">
        <v>825</v>
      </c>
      <c r="S4281">
        <f>IFERROR(_xlfn.XLOOKUP(tbl_Facturas[[#This Row],[Key_Fact]],tbl_Manifiestos[Key_Manif],tbl_Manifiestos[Pagado a Broker],0),0)</f>
        <v>0</v>
      </c>
      <c r="T4281">
        <v>3088827.4299999941</v>
      </c>
    </row>
    <row r="4282" spans="1:20" x14ac:dyDescent="0.25">
      <c r="A4282" t="s">
        <v>5849</v>
      </c>
      <c r="B4282" t="str">
        <f>tbl_Facturas[[#This Row],[Factura]] &amp; "|" &amp; tbl_Facturas[[#This Row],[Proyecto OK]] &amp; "|" &amp; TEXT(tbl_Facturas[[#This Row],[Horas o Viaje]],"0.00") &amp; "|" &amp; TEXT(tbl_Facturas[[#This Row],[Costo unitario]],"0.00")</f>
        <v>2795|Lead Replacement Service|12.00|110.00</v>
      </c>
      <c r="C4282">
        <v>2795</v>
      </c>
      <c r="D4282">
        <v>708</v>
      </c>
      <c r="E4282" t="s">
        <v>27</v>
      </c>
      <c r="G4282" t="s">
        <v>841</v>
      </c>
      <c r="H4282" t="s">
        <v>4447</v>
      </c>
      <c r="I4282" s="134" t="s">
        <v>5306</v>
      </c>
      <c r="J4282" t="s">
        <v>828</v>
      </c>
      <c r="K4282" t="s">
        <v>5903</v>
      </c>
      <c r="L4282">
        <v>3365</v>
      </c>
      <c r="P4282">
        <v>12</v>
      </c>
      <c r="Q4282">
        <v>110</v>
      </c>
      <c r="R4282">
        <v>1320</v>
      </c>
      <c r="S4282">
        <f>IFERROR(_xlfn.XLOOKUP(tbl_Facturas[[#This Row],[Key_Fact]],tbl_Manifiestos[Key_Manif],tbl_Manifiestos[Pagado a Broker],0),0)</f>
        <v>1227.6000000000001</v>
      </c>
      <c r="T4282">
        <v>3090147.4299999941</v>
      </c>
    </row>
    <row r="4283" spans="1:20" x14ac:dyDescent="0.25">
      <c r="A4283" t="s">
        <v>5849</v>
      </c>
      <c r="B4283" t="str">
        <f>tbl_Facturas[[#This Row],[Factura]] &amp; "|" &amp; tbl_Facturas[[#This Row],[Proyecto OK]] &amp; "|" &amp; TEXT(tbl_Facturas[[#This Row],[Horas o Viaje]],"0.00") &amp; "|" &amp; TEXT(tbl_Facturas[[#This Row],[Costo unitario]],"0.00")</f>
        <v>2795|Lead Replacement Service|7.75|110.00</v>
      </c>
      <c r="C4283">
        <v>2795</v>
      </c>
      <c r="D4283">
        <v>11</v>
      </c>
      <c r="E4283" t="s">
        <v>12</v>
      </c>
      <c r="G4283" t="s">
        <v>13</v>
      </c>
      <c r="H4283" t="s">
        <v>4448</v>
      </c>
      <c r="I4283" s="134" t="s">
        <v>5306</v>
      </c>
      <c r="J4283" t="s">
        <v>828</v>
      </c>
      <c r="K4283" t="s">
        <v>5903</v>
      </c>
      <c r="L4283">
        <v>3365</v>
      </c>
      <c r="P4283">
        <v>7.75</v>
      </c>
      <c r="Q4283">
        <v>110</v>
      </c>
      <c r="R4283">
        <v>852.5</v>
      </c>
      <c r="S4283">
        <f>IFERROR(_xlfn.XLOOKUP(tbl_Facturas[[#This Row],[Key_Fact]],tbl_Manifiestos[Key_Manif],tbl_Manifiestos[Pagado a Broker],0),0)</f>
        <v>792.82500000000005</v>
      </c>
      <c r="T4283">
        <v>3090999.9299999941</v>
      </c>
    </row>
    <row r="4284" spans="1:20" x14ac:dyDescent="0.25">
      <c r="A4284" t="s">
        <v>5849</v>
      </c>
      <c r="B4284" t="str">
        <f>tbl_Facturas[[#This Row],[Factura]] &amp; "|" &amp; tbl_Facturas[[#This Row],[Proyecto OK]] &amp; "|" &amp; TEXT(tbl_Facturas[[#This Row],[Horas o Viaje]],"0.00") &amp; "|" &amp; TEXT(tbl_Facturas[[#This Row],[Costo unitario]],"0.00")</f>
        <v>2795|Lead Replacement Service|10.50|110.00</v>
      </c>
      <c r="C4284">
        <v>2795</v>
      </c>
      <c r="D4284">
        <v>708</v>
      </c>
      <c r="E4284" t="s">
        <v>27</v>
      </c>
      <c r="G4284" t="s">
        <v>841</v>
      </c>
      <c r="H4284" t="s">
        <v>4449</v>
      </c>
      <c r="I4284" s="134" t="s">
        <v>5306</v>
      </c>
      <c r="J4284" t="s">
        <v>828</v>
      </c>
      <c r="K4284" t="s">
        <v>5903</v>
      </c>
      <c r="L4284">
        <v>3365</v>
      </c>
      <c r="P4284">
        <v>10.5</v>
      </c>
      <c r="Q4284">
        <v>110</v>
      </c>
      <c r="R4284">
        <v>1155</v>
      </c>
      <c r="S4284">
        <f>IFERROR(_xlfn.XLOOKUP(tbl_Facturas[[#This Row],[Key_Fact]],tbl_Manifiestos[Key_Manif],tbl_Manifiestos[Pagado a Broker],0),0)</f>
        <v>1074.1500000000001</v>
      </c>
      <c r="T4284">
        <v>3092154.9299999941</v>
      </c>
    </row>
    <row r="4285" spans="1:20" x14ac:dyDescent="0.25">
      <c r="A4285" t="s">
        <v>5849</v>
      </c>
      <c r="B4285" t="str">
        <f>tbl_Facturas[[#This Row],[Factura]] &amp; "|" &amp; tbl_Facturas[[#This Row],[Proyecto OK]] &amp; "|" &amp; TEXT(tbl_Facturas[[#This Row],[Horas o Viaje]],"0.00") &amp; "|" &amp; TEXT(tbl_Facturas[[#This Row],[Costo unitario]],"0.00")</f>
        <v>2795|Lead Replacement Service|8.50|110.00</v>
      </c>
      <c r="C4285">
        <v>2795</v>
      </c>
      <c r="D4285">
        <v>11</v>
      </c>
      <c r="E4285" t="s">
        <v>12</v>
      </c>
      <c r="G4285" t="s">
        <v>13</v>
      </c>
      <c r="H4285" t="s">
        <v>4450</v>
      </c>
      <c r="I4285" s="134" t="s">
        <v>5306</v>
      </c>
      <c r="J4285" t="s">
        <v>828</v>
      </c>
      <c r="K4285" t="s">
        <v>5903</v>
      </c>
      <c r="L4285">
        <v>3365</v>
      </c>
      <c r="P4285">
        <v>8.5</v>
      </c>
      <c r="Q4285">
        <v>110</v>
      </c>
      <c r="R4285">
        <v>935</v>
      </c>
      <c r="S4285">
        <f>IFERROR(_xlfn.XLOOKUP(tbl_Facturas[[#This Row],[Key_Fact]],tbl_Manifiestos[Key_Manif],tbl_Manifiestos[Pagado a Broker],0),0)</f>
        <v>869.55000000000007</v>
      </c>
      <c r="T4285">
        <v>3093089.9299999941</v>
      </c>
    </row>
    <row r="4286" spans="1:20" x14ac:dyDescent="0.25">
      <c r="A4286" t="s">
        <v>5849</v>
      </c>
      <c r="B4286" t="str">
        <f>tbl_Facturas[[#This Row],[Factura]] &amp; "|" &amp; tbl_Facturas[[#This Row],[Proyecto OK]] &amp; "|" &amp; TEXT(tbl_Facturas[[#This Row],[Horas o Viaje]],"0.00") &amp; "|" &amp; TEXT(tbl_Facturas[[#This Row],[Costo unitario]],"0.00")</f>
        <v>2795|Lead Replacement Service|9.50|110.00</v>
      </c>
      <c r="C4286">
        <v>2795</v>
      </c>
      <c r="D4286">
        <v>708</v>
      </c>
      <c r="E4286" t="s">
        <v>27</v>
      </c>
      <c r="G4286" t="s">
        <v>841</v>
      </c>
      <c r="H4286" t="s">
        <v>4451</v>
      </c>
      <c r="I4286" s="134" t="s">
        <v>5306</v>
      </c>
      <c r="J4286" t="s">
        <v>828</v>
      </c>
      <c r="K4286" t="s">
        <v>5903</v>
      </c>
      <c r="L4286">
        <v>3365</v>
      </c>
      <c r="P4286">
        <v>9.5</v>
      </c>
      <c r="Q4286">
        <v>110</v>
      </c>
      <c r="R4286">
        <v>1045</v>
      </c>
      <c r="S4286">
        <f>IFERROR(_xlfn.XLOOKUP(tbl_Facturas[[#This Row],[Key_Fact]],tbl_Manifiestos[Key_Manif],tbl_Manifiestos[Pagado a Broker],0),0)</f>
        <v>971.85</v>
      </c>
      <c r="T4286">
        <v>3094134.9299999941</v>
      </c>
    </row>
    <row r="4287" spans="1:20" x14ac:dyDescent="0.25">
      <c r="A4287" t="s">
        <v>5849</v>
      </c>
      <c r="B4287" t="str">
        <f>tbl_Facturas[[#This Row],[Factura]] &amp; "|" &amp; tbl_Facturas[[#This Row],[Proyecto OK]] &amp; "|" &amp; TEXT(tbl_Facturas[[#This Row],[Horas o Viaje]],"0.00") &amp; "|" &amp; TEXT(tbl_Facturas[[#This Row],[Costo unitario]],"0.00")</f>
        <v>2796|CDOT S-403|9.00|115.00</v>
      </c>
      <c r="C4287">
        <v>2796</v>
      </c>
      <c r="D4287">
        <v>11</v>
      </c>
      <c r="E4287" t="s">
        <v>12</v>
      </c>
      <c r="G4287" t="s">
        <v>13</v>
      </c>
      <c r="H4287" t="s">
        <v>4452</v>
      </c>
      <c r="I4287" s="134" t="s">
        <v>5311</v>
      </c>
      <c r="J4287" t="s">
        <v>2841</v>
      </c>
      <c r="K4287" t="s">
        <v>2841</v>
      </c>
      <c r="P4287">
        <v>9</v>
      </c>
      <c r="Q4287">
        <v>115</v>
      </c>
      <c r="R4287">
        <v>1035</v>
      </c>
      <c r="S4287">
        <f>IFERROR(_xlfn.XLOOKUP(tbl_Facturas[[#This Row],[Key_Fact]],tbl_Manifiestos[Key_Manif],tbl_Manifiestos[Pagado a Broker],0),0)</f>
        <v>962.55000000000007</v>
      </c>
      <c r="T4287">
        <v>3095169.9299999941</v>
      </c>
    </row>
    <row r="4288" spans="1:20" x14ac:dyDescent="0.25">
      <c r="A4288" t="s">
        <v>5849</v>
      </c>
      <c r="B4288" t="str">
        <f>tbl_Facturas[[#This Row],[Factura]] &amp; "|" &amp; tbl_Facturas[[#This Row],[Proyecto OK]] &amp; "|" &amp; TEXT(tbl_Facturas[[#This Row],[Horas o Viaje]],"0.00") &amp; "|" &amp; TEXT(tbl_Facturas[[#This Row],[Costo unitario]],"0.00")</f>
        <v>2796|CDOT S-403|8.00|115.00</v>
      </c>
      <c r="C4288">
        <v>2796</v>
      </c>
      <c r="D4288">
        <v>198</v>
      </c>
      <c r="E4288" t="s">
        <v>5916</v>
      </c>
      <c r="G4288" t="s">
        <v>31</v>
      </c>
      <c r="H4288" t="s">
        <v>4453</v>
      </c>
      <c r="I4288" s="134" t="s">
        <v>5311</v>
      </c>
      <c r="J4288" t="s">
        <v>2841</v>
      </c>
      <c r="K4288" t="s">
        <v>2841</v>
      </c>
      <c r="P4288">
        <v>8</v>
      </c>
      <c r="Q4288">
        <v>115</v>
      </c>
      <c r="R4288">
        <v>920</v>
      </c>
      <c r="S4288">
        <f>IFERROR(_xlfn.XLOOKUP(tbl_Facturas[[#This Row],[Key_Fact]],tbl_Manifiestos[Key_Manif],tbl_Manifiestos[Pagado a Broker],0),0)</f>
        <v>855.6</v>
      </c>
      <c r="T4288">
        <v>3096089.9299999941</v>
      </c>
    </row>
    <row r="4289" spans="1:20" x14ac:dyDescent="0.25">
      <c r="A4289" t="s">
        <v>5849</v>
      </c>
      <c r="B4289" t="str">
        <f>tbl_Facturas[[#This Row],[Factura]] &amp; "|" &amp; tbl_Facturas[[#This Row],[Proyecto OK]] &amp; "|" &amp; TEXT(tbl_Facturas[[#This Row],[Horas o Viaje]],"0.00") &amp; "|" &amp; TEXT(tbl_Facturas[[#This Row],[Costo unitario]],"0.00")</f>
        <v>2796|CDOT S-403|8.00|115.00</v>
      </c>
      <c r="C4289">
        <v>2796</v>
      </c>
      <c r="D4289">
        <v>82</v>
      </c>
      <c r="E4289" t="s">
        <v>12</v>
      </c>
      <c r="G4289" t="s">
        <v>792</v>
      </c>
      <c r="H4289" t="s">
        <v>4454</v>
      </c>
      <c r="I4289" s="134" t="s">
        <v>5311</v>
      </c>
      <c r="J4289" t="s">
        <v>2841</v>
      </c>
      <c r="K4289" t="s">
        <v>2841</v>
      </c>
      <c r="P4289">
        <v>8</v>
      </c>
      <c r="Q4289">
        <v>115</v>
      </c>
      <c r="R4289">
        <v>920</v>
      </c>
      <c r="S4289">
        <f>IFERROR(_xlfn.XLOOKUP(tbl_Facturas[[#This Row],[Key_Fact]],tbl_Manifiestos[Key_Manif],tbl_Manifiestos[Pagado a Broker],0),0)</f>
        <v>855.6</v>
      </c>
      <c r="T4289">
        <v>3097009.9299999941</v>
      </c>
    </row>
    <row r="4290" spans="1:20" x14ac:dyDescent="0.25">
      <c r="A4290" t="s">
        <v>5849</v>
      </c>
      <c r="B4290" t="str">
        <f>tbl_Facturas[[#This Row],[Factura]] &amp; "|" &amp; tbl_Facturas[[#This Row],[Proyecto OK]] &amp; "|" &amp; TEXT(tbl_Facturas[[#This Row],[Horas o Viaje]],"0.00") &amp; "|" &amp; TEXT(tbl_Facturas[[#This Row],[Costo unitario]],"0.00")</f>
        <v>2796|CDOT S-403|8.75|115.00</v>
      </c>
      <c r="C4290">
        <v>2796</v>
      </c>
      <c r="D4290">
        <v>198</v>
      </c>
      <c r="E4290" t="s">
        <v>5916</v>
      </c>
      <c r="G4290" t="s">
        <v>31</v>
      </c>
      <c r="H4290" t="s">
        <v>4455</v>
      </c>
      <c r="I4290" s="134" t="s">
        <v>5311</v>
      </c>
      <c r="J4290" t="s">
        <v>2841</v>
      </c>
      <c r="K4290" t="s">
        <v>2841</v>
      </c>
      <c r="P4290">
        <v>8.75</v>
      </c>
      <c r="Q4290">
        <v>115</v>
      </c>
      <c r="R4290">
        <v>1006.25</v>
      </c>
      <c r="S4290">
        <f>IFERROR(_xlfn.XLOOKUP(tbl_Facturas[[#This Row],[Key_Fact]],tbl_Manifiestos[Key_Manif],tbl_Manifiestos[Pagado a Broker],0),0)</f>
        <v>935.8125</v>
      </c>
      <c r="T4290">
        <v>3098016.1799999941</v>
      </c>
    </row>
    <row r="4291" spans="1:20" x14ac:dyDescent="0.25">
      <c r="A4291" t="s">
        <v>5849</v>
      </c>
      <c r="B4291" t="str">
        <f>tbl_Facturas[[#This Row],[Factura]] &amp; "|" &amp; tbl_Facturas[[#This Row],[Proyecto OK]] &amp; "|" &amp; TEXT(tbl_Facturas[[#This Row],[Horas o Viaje]],"0.00") &amp; "|" &amp; TEXT(tbl_Facturas[[#This Row],[Costo unitario]],"0.00")</f>
        <v>2796|CDOT S-403|8.00|115.00</v>
      </c>
      <c r="C4291">
        <v>2796</v>
      </c>
      <c r="D4291">
        <v>82</v>
      </c>
      <c r="E4291" t="s">
        <v>12</v>
      </c>
      <c r="G4291" t="s">
        <v>792</v>
      </c>
      <c r="H4291" t="s">
        <v>4456</v>
      </c>
      <c r="I4291" s="134" t="s">
        <v>5311</v>
      </c>
      <c r="J4291" t="s">
        <v>2841</v>
      </c>
      <c r="K4291" t="s">
        <v>2841</v>
      </c>
      <c r="P4291">
        <v>8</v>
      </c>
      <c r="Q4291">
        <v>115</v>
      </c>
      <c r="R4291">
        <v>920</v>
      </c>
      <c r="S4291">
        <f>IFERROR(_xlfn.XLOOKUP(tbl_Facturas[[#This Row],[Key_Fact]],tbl_Manifiestos[Key_Manif],tbl_Manifiestos[Pagado a Broker],0),0)</f>
        <v>855.6</v>
      </c>
      <c r="T4291">
        <v>3098936.1799999941</v>
      </c>
    </row>
    <row r="4292" spans="1:20" x14ac:dyDescent="0.25">
      <c r="A4292" t="s">
        <v>5849</v>
      </c>
      <c r="B4292" t="str">
        <f>tbl_Facturas[[#This Row],[Factura]] &amp; "|" &amp; tbl_Facturas[[#This Row],[Proyecto OK]] &amp; "|" &amp; TEXT(tbl_Facturas[[#This Row],[Horas o Viaje]],"0.00") &amp; "|" &amp; TEXT(tbl_Facturas[[#This Row],[Costo unitario]],"0.00")</f>
        <v>2796|CDOT S-403|8.00|115.00</v>
      </c>
      <c r="C4292">
        <v>2796</v>
      </c>
      <c r="D4292">
        <v>198</v>
      </c>
      <c r="E4292" t="s">
        <v>5916</v>
      </c>
      <c r="G4292" t="s">
        <v>31</v>
      </c>
      <c r="H4292" t="s">
        <v>4457</v>
      </c>
      <c r="I4292" s="134" t="s">
        <v>5311</v>
      </c>
      <c r="J4292" t="s">
        <v>2841</v>
      </c>
      <c r="K4292" t="s">
        <v>2841</v>
      </c>
      <c r="P4292">
        <v>8</v>
      </c>
      <c r="Q4292">
        <v>115</v>
      </c>
      <c r="R4292">
        <v>920</v>
      </c>
      <c r="S4292">
        <f>IFERROR(_xlfn.XLOOKUP(tbl_Facturas[[#This Row],[Key_Fact]],tbl_Manifiestos[Key_Manif],tbl_Manifiestos[Pagado a Broker],0),0)</f>
        <v>855.6</v>
      </c>
      <c r="T4292">
        <v>3099856.1799999941</v>
      </c>
    </row>
    <row r="4293" spans="1:20" x14ac:dyDescent="0.25">
      <c r="A4293" t="s">
        <v>5849</v>
      </c>
      <c r="B4293" t="str">
        <f>tbl_Facturas[[#This Row],[Factura]] &amp; "|" &amp; tbl_Facturas[[#This Row],[Proyecto OK]] &amp; "|" &amp; TEXT(tbl_Facturas[[#This Row],[Horas o Viaje]],"0.00") &amp; "|" &amp; TEXT(tbl_Facturas[[#This Row],[Costo unitario]],"0.00")</f>
        <v>2796|CDOT S-403|8.00|115.00</v>
      </c>
      <c r="C4293">
        <v>2796</v>
      </c>
      <c r="D4293">
        <v>82</v>
      </c>
      <c r="E4293" t="s">
        <v>12</v>
      </c>
      <c r="G4293" t="s">
        <v>792</v>
      </c>
      <c r="H4293" t="s">
        <v>4458</v>
      </c>
      <c r="I4293" s="134" t="s">
        <v>5311</v>
      </c>
      <c r="J4293" t="s">
        <v>2841</v>
      </c>
      <c r="K4293" t="s">
        <v>2841</v>
      </c>
      <c r="P4293">
        <v>8</v>
      </c>
      <c r="Q4293">
        <v>115</v>
      </c>
      <c r="R4293">
        <v>920</v>
      </c>
      <c r="S4293">
        <f>IFERROR(_xlfn.XLOOKUP(tbl_Facturas[[#This Row],[Key_Fact]],tbl_Manifiestos[Key_Manif],tbl_Manifiestos[Pagado a Broker],0),0)</f>
        <v>855.6</v>
      </c>
      <c r="T4293">
        <v>3100776.1799999941</v>
      </c>
    </row>
    <row r="4294" spans="1:20" x14ac:dyDescent="0.25">
      <c r="A4294" t="s">
        <v>5849</v>
      </c>
      <c r="B4294" t="str">
        <f>tbl_Facturas[[#This Row],[Factura]] &amp; "|" &amp; tbl_Facturas[[#This Row],[Proyecto OK]] &amp; "|" &amp; TEXT(tbl_Facturas[[#This Row],[Horas o Viaje]],"0.00") &amp; "|" &amp; TEXT(tbl_Facturas[[#This Row],[Costo unitario]],"0.00")</f>
        <v>2796|CDOT S-403|9.25|115.00</v>
      </c>
      <c r="C4294">
        <v>2796</v>
      </c>
      <c r="D4294">
        <v>198</v>
      </c>
      <c r="E4294" t="s">
        <v>5916</v>
      </c>
      <c r="G4294" t="s">
        <v>31</v>
      </c>
      <c r="H4294" t="s">
        <v>4459</v>
      </c>
      <c r="I4294" s="134" t="s">
        <v>5311</v>
      </c>
      <c r="J4294" t="s">
        <v>2841</v>
      </c>
      <c r="K4294" t="s">
        <v>2841</v>
      </c>
      <c r="P4294">
        <v>9.25</v>
      </c>
      <c r="Q4294">
        <v>115</v>
      </c>
      <c r="R4294">
        <v>1063.75</v>
      </c>
      <c r="S4294">
        <f>IFERROR(_xlfn.XLOOKUP(tbl_Facturas[[#This Row],[Key_Fact]],tbl_Manifiestos[Key_Manif],tbl_Manifiestos[Pagado a Broker],0),0)</f>
        <v>989.28750000000002</v>
      </c>
      <c r="T4294">
        <v>3101839.9299999941</v>
      </c>
    </row>
    <row r="4295" spans="1:20" x14ac:dyDescent="0.25">
      <c r="A4295" t="s">
        <v>5849</v>
      </c>
      <c r="B4295" t="str">
        <f>tbl_Facturas[[#This Row],[Factura]] &amp; "|" &amp; tbl_Facturas[[#This Row],[Proyecto OK]] &amp; "|" &amp; TEXT(tbl_Facturas[[#This Row],[Horas o Viaje]],"0.00") &amp; "|" &amp; TEXT(tbl_Facturas[[#This Row],[Costo unitario]],"0.00")</f>
        <v>2797|CDOT S-603|10.50|115.00</v>
      </c>
      <c r="C4295">
        <v>2797</v>
      </c>
      <c r="D4295">
        <v>67</v>
      </c>
      <c r="E4295" t="s">
        <v>27</v>
      </c>
      <c r="G4295" t="s">
        <v>28</v>
      </c>
      <c r="H4295" t="s">
        <v>4460</v>
      </c>
      <c r="I4295" s="134" t="s">
        <v>5311</v>
      </c>
      <c r="J4295" t="s">
        <v>2693</v>
      </c>
      <c r="K4295" s="240" t="s">
        <v>2693</v>
      </c>
      <c r="P4295">
        <v>10.5</v>
      </c>
      <c r="Q4295">
        <v>115</v>
      </c>
      <c r="R4295">
        <v>1207.5</v>
      </c>
      <c r="S4295">
        <f>IFERROR(_xlfn.XLOOKUP(tbl_Facturas[[#This Row],[Key_Fact]],tbl_Manifiestos[Key_Manif],tbl_Manifiestos[Pagado a Broker],0),0)</f>
        <v>1122.9750000000001</v>
      </c>
      <c r="T4295">
        <v>3103047.4299999941</v>
      </c>
    </row>
    <row r="4296" spans="1:20" x14ac:dyDescent="0.25">
      <c r="A4296" t="s">
        <v>5849</v>
      </c>
      <c r="B4296" t="str">
        <f>tbl_Facturas[[#This Row],[Factura]] &amp; "|" &amp; tbl_Facturas[[#This Row],[Proyecto OK]] &amp; "|" &amp; TEXT(tbl_Facturas[[#This Row],[Horas o Viaje]],"0.00") &amp; "|" &amp; TEXT(tbl_Facturas[[#This Row],[Costo unitario]],"0.00")</f>
        <v>2797|CDOT S-603|10.50|115.00</v>
      </c>
      <c r="C4296">
        <v>2797</v>
      </c>
      <c r="D4296">
        <v>58</v>
      </c>
      <c r="E4296" t="s">
        <v>12</v>
      </c>
      <c r="G4296" t="s">
        <v>539</v>
      </c>
      <c r="H4296" t="s">
        <v>4461</v>
      </c>
      <c r="I4296" s="134" t="s">
        <v>5311</v>
      </c>
      <c r="J4296" t="s">
        <v>2693</v>
      </c>
      <c r="K4296" s="240" t="s">
        <v>2693</v>
      </c>
      <c r="P4296">
        <v>10.5</v>
      </c>
      <c r="Q4296">
        <v>115</v>
      </c>
      <c r="R4296">
        <v>1207.5</v>
      </c>
      <c r="S4296">
        <f>IFERROR(_xlfn.XLOOKUP(tbl_Facturas[[#This Row],[Key_Fact]],tbl_Manifiestos[Key_Manif],tbl_Manifiestos[Pagado a Broker],0),0)</f>
        <v>1122.9750000000001</v>
      </c>
      <c r="T4296">
        <v>3104254.9299999941</v>
      </c>
    </row>
    <row r="4297" spans="1:20" x14ac:dyDescent="0.25">
      <c r="A4297" t="s">
        <v>5849</v>
      </c>
      <c r="B4297" t="str">
        <f>tbl_Facturas[[#This Row],[Factura]] &amp; "|" &amp; tbl_Facturas[[#This Row],[Proyecto OK]] &amp; "|" &amp; TEXT(tbl_Facturas[[#This Row],[Horas o Viaje]],"0.00") &amp; "|" &amp; TEXT(tbl_Facturas[[#This Row],[Costo unitario]],"0.00")</f>
        <v>2797|CDOT S-603|10.00|115.00</v>
      </c>
      <c r="C4297">
        <v>2797</v>
      </c>
      <c r="D4297">
        <v>114</v>
      </c>
      <c r="E4297" t="s">
        <v>27</v>
      </c>
      <c r="G4297" t="s">
        <v>57</v>
      </c>
      <c r="H4297" t="s">
        <v>4462</v>
      </c>
      <c r="I4297" s="134" t="s">
        <v>5311</v>
      </c>
      <c r="J4297" t="s">
        <v>2693</v>
      </c>
      <c r="K4297" s="240" t="s">
        <v>2693</v>
      </c>
      <c r="P4297">
        <v>10</v>
      </c>
      <c r="Q4297">
        <v>115</v>
      </c>
      <c r="R4297">
        <v>1150</v>
      </c>
      <c r="S4297">
        <f>IFERROR(_xlfn.XLOOKUP(tbl_Facturas[[#This Row],[Key_Fact]],tbl_Manifiestos[Key_Manif],tbl_Manifiestos[Pagado a Broker],0),0)</f>
        <v>1069.5</v>
      </c>
      <c r="T4297">
        <v>3105404.9299999941</v>
      </c>
    </row>
    <row r="4298" spans="1:20" x14ac:dyDescent="0.25">
      <c r="A4298" t="s">
        <v>5849</v>
      </c>
      <c r="B4298" t="str">
        <f>tbl_Facturas[[#This Row],[Factura]] &amp; "|" &amp; tbl_Facturas[[#This Row],[Proyecto OK]] &amp; "|" &amp; TEXT(tbl_Facturas[[#This Row],[Horas o Viaje]],"0.00") &amp; "|" &amp; TEXT(tbl_Facturas[[#This Row],[Costo unitario]],"0.00")</f>
        <v>2797|CDOT S-603|8.50|115.00</v>
      </c>
      <c r="C4298">
        <v>2797</v>
      </c>
      <c r="D4298">
        <v>58</v>
      </c>
      <c r="E4298" t="s">
        <v>12</v>
      </c>
      <c r="G4298" t="s">
        <v>539</v>
      </c>
      <c r="H4298" t="s">
        <v>4463</v>
      </c>
      <c r="I4298" s="134" t="s">
        <v>5311</v>
      </c>
      <c r="J4298" t="s">
        <v>2693</v>
      </c>
      <c r="K4298" s="240" t="s">
        <v>2693</v>
      </c>
      <c r="P4298">
        <v>8.5</v>
      </c>
      <c r="Q4298">
        <v>115</v>
      </c>
      <c r="R4298">
        <v>977.5</v>
      </c>
      <c r="S4298">
        <f>IFERROR(_xlfn.XLOOKUP(tbl_Facturas[[#This Row],[Key_Fact]],tbl_Manifiestos[Key_Manif],tbl_Manifiestos[Pagado a Broker],0),0)</f>
        <v>909.07500000000005</v>
      </c>
      <c r="T4298">
        <v>3106382.4299999941</v>
      </c>
    </row>
    <row r="4299" spans="1:20" x14ac:dyDescent="0.25">
      <c r="A4299" t="s">
        <v>5849</v>
      </c>
      <c r="B4299" t="str">
        <f>tbl_Facturas[[#This Row],[Factura]] &amp; "|" &amp; tbl_Facturas[[#This Row],[Proyecto OK]] &amp; "|" &amp; TEXT(tbl_Facturas[[#This Row],[Horas o Viaje]],"0.00") &amp; "|" &amp; TEXT(tbl_Facturas[[#This Row],[Costo unitario]],"0.00")</f>
        <v>2797|CDOT S-603|9.50|115.00</v>
      </c>
      <c r="C4299">
        <v>2797</v>
      </c>
      <c r="D4299">
        <v>114</v>
      </c>
      <c r="E4299" t="s">
        <v>27</v>
      </c>
      <c r="G4299" t="s">
        <v>57</v>
      </c>
      <c r="H4299" t="s">
        <v>4464</v>
      </c>
      <c r="I4299" s="134" t="s">
        <v>5311</v>
      </c>
      <c r="J4299" t="s">
        <v>2693</v>
      </c>
      <c r="K4299" s="240" t="s">
        <v>2693</v>
      </c>
      <c r="P4299">
        <v>9.5</v>
      </c>
      <c r="Q4299">
        <v>115</v>
      </c>
      <c r="R4299">
        <v>1092.5</v>
      </c>
      <c r="S4299">
        <f>IFERROR(_xlfn.XLOOKUP(tbl_Facturas[[#This Row],[Key_Fact]],tbl_Manifiestos[Key_Manif],tbl_Manifiestos[Pagado a Broker],0),0)</f>
        <v>1016.0250000000001</v>
      </c>
      <c r="T4299">
        <v>3107474.9299999941</v>
      </c>
    </row>
    <row r="4300" spans="1:20" x14ac:dyDescent="0.25">
      <c r="A4300" t="s">
        <v>5849</v>
      </c>
      <c r="B4300" t="str">
        <f>tbl_Facturas[[#This Row],[Factura]] &amp; "|" &amp; tbl_Facturas[[#This Row],[Proyecto OK]] &amp; "|" &amp; TEXT(tbl_Facturas[[#This Row],[Horas o Viaje]],"0.00") &amp; "|" &amp; TEXT(tbl_Facturas[[#This Row],[Costo unitario]],"0.00")</f>
        <v>2797|CDOT S-603|9.00|115.00</v>
      </c>
      <c r="C4300">
        <v>2797</v>
      </c>
      <c r="D4300">
        <v>58</v>
      </c>
      <c r="E4300" t="s">
        <v>12</v>
      </c>
      <c r="G4300" t="s">
        <v>539</v>
      </c>
      <c r="H4300" t="s">
        <v>3597</v>
      </c>
      <c r="I4300" s="134" t="s">
        <v>5311</v>
      </c>
      <c r="J4300" t="s">
        <v>2693</v>
      </c>
      <c r="K4300" s="240" t="s">
        <v>2693</v>
      </c>
      <c r="P4300">
        <v>9</v>
      </c>
      <c r="Q4300">
        <v>115</v>
      </c>
      <c r="R4300">
        <v>1035</v>
      </c>
      <c r="S4300">
        <f>IFERROR(_xlfn.XLOOKUP(tbl_Facturas[[#This Row],[Key_Fact]],tbl_Manifiestos[Key_Manif],tbl_Manifiestos[Pagado a Broker],0),0)</f>
        <v>962.55000000000007</v>
      </c>
      <c r="T4300">
        <v>3108509.9299999941</v>
      </c>
    </row>
    <row r="4301" spans="1:20" x14ac:dyDescent="0.25">
      <c r="A4301" t="s">
        <v>5849</v>
      </c>
      <c r="B4301" t="str">
        <f>tbl_Facturas[[#This Row],[Factura]] &amp; "|" &amp; tbl_Facturas[[#This Row],[Proyecto OK]] &amp; "|" &amp; TEXT(tbl_Facturas[[#This Row],[Horas o Viaje]],"0.00") &amp; "|" &amp; TEXT(tbl_Facturas[[#This Row],[Costo unitario]],"0.00")</f>
        <v>2797|CDOT S-603|9.00|115.00</v>
      </c>
      <c r="C4301">
        <v>2797</v>
      </c>
      <c r="D4301">
        <v>108</v>
      </c>
      <c r="E4301" t="s">
        <v>5916</v>
      </c>
      <c r="G4301" t="s">
        <v>99</v>
      </c>
      <c r="H4301" t="s">
        <v>4465</v>
      </c>
      <c r="I4301" s="134" t="s">
        <v>5311</v>
      </c>
      <c r="J4301" t="s">
        <v>2693</v>
      </c>
      <c r="K4301" s="240" t="s">
        <v>2693</v>
      </c>
      <c r="P4301">
        <v>9</v>
      </c>
      <c r="Q4301">
        <v>115</v>
      </c>
      <c r="R4301">
        <v>1035</v>
      </c>
      <c r="S4301">
        <f>IFERROR(_xlfn.XLOOKUP(tbl_Facturas[[#This Row],[Key_Fact]],tbl_Manifiestos[Key_Manif],tbl_Manifiestos[Pagado a Broker],0),0)</f>
        <v>962.55000000000007</v>
      </c>
      <c r="T4301">
        <v>3109544.9299999941</v>
      </c>
    </row>
    <row r="4302" spans="1:20" x14ac:dyDescent="0.25">
      <c r="A4302" t="s">
        <v>5849</v>
      </c>
      <c r="B4302" t="str">
        <f>tbl_Facturas[[#This Row],[Factura]] &amp; "|" &amp; tbl_Facturas[[#This Row],[Proyecto OK]] &amp; "|" &amp; TEXT(tbl_Facturas[[#This Row],[Horas o Viaje]],"0.00") &amp; "|" &amp; TEXT(tbl_Facturas[[#This Row],[Costo unitario]],"0.00")</f>
        <v>2797|CDOT S-603|8.00|115.00</v>
      </c>
      <c r="C4302">
        <v>2797</v>
      </c>
      <c r="D4302">
        <v>114</v>
      </c>
      <c r="E4302" t="s">
        <v>27</v>
      </c>
      <c r="G4302" t="s">
        <v>57</v>
      </c>
      <c r="H4302" t="s">
        <v>4466</v>
      </c>
      <c r="I4302" s="134" t="s">
        <v>5311</v>
      </c>
      <c r="J4302" t="s">
        <v>2693</v>
      </c>
      <c r="K4302" s="240" t="s">
        <v>2693</v>
      </c>
      <c r="P4302">
        <v>8</v>
      </c>
      <c r="Q4302">
        <v>115</v>
      </c>
      <c r="R4302">
        <v>920</v>
      </c>
      <c r="S4302">
        <f>IFERROR(_xlfn.XLOOKUP(tbl_Facturas[[#This Row],[Key_Fact]],tbl_Manifiestos[Key_Manif],tbl_Manifiestos[Pagado a Broker],0),0)</f>
        <v>855.6</v>
      </c>
      <c r="T4302">
        <v>3110464.9299999941</v>
      </c>
    </row>
    <row r="4303" spans="1:20" x14ac:dyDescent="0.25">
      <c r="A4303" t="s">
        <v>5849</v>
      </c>
      <c r="B4303" t="str">
        <f>tbl_Facturas[[#This Row],[Factura]] &amp; "|" &amp; tbl_Facturas[[#This Row],[Proyecto OK]] &amp; "|" &amp; TEXT(tbl_Facturas[[#This Row],[Horas o Viaje]],"0.00") &amp; "|" &amp; TEXT(tbl_Facturas[[#This Row],[Costo unitario]],"0.00")</f>
        <v>2798|Metra New Auburn|8.00|130.00</v>
      </c>
      <c r="C4303">
        <v>2798</v>
      </c>
      <c r="D4303">
        <v>52</v>
      </c>
      <c r="E4303" t="s">
        <v>5329</v>
      </c>
      <c r="G4303" t="s">
        <v>1869</v>
      </c>
      <c r="H4303" t="s">
        <v>4467</v>
      </c>
      <c r="I4303" s="134" t="s">
        <v>5330</v>
      </c>
      <c r="J4303" t="s">
        <v>894</v>
      </c>
      <c r="K4303" t="s">
        <v>5360</v>
      </c>
      <c r="L4303">
        <v>2128</v>
      </c>
      <c r="M4303" t="s">
        <v>4290</v>
      </c>
      <c r="P4303">
        <v>8</v>
      </c>
      <c r="Q4303">
        <v>130</v>
      </c>
      <c r="R4303">
        <v>1040</v>
      </c>
      <c r="S4303">
        <f>IFERROR(_xlfn.XLOOKUP(tbl_Facturas[[#This Row],[Key_Fact]],tbl_Manifiestos[Key_Manif],tbl_Manifiestos[Pagado a Broker],0),0)</f>
        <v>0</v>
      </c>
      <c r="T4303">
        <v>3111504.9299999941</v>
      </c>
    </row>
    <row r="4304" spans="1:20" x14ac:dyDescent="0.25">
      <c r="A4304" t="s">
        <v>5849</v>
      </c>
      <c r="B4304" t="str">
        <f>tbl_Facturas[[#This Row],[Factura]] &amp; "|" &amp; tbl_Facturas[[#This Row],[Proyecto OK]] &amp; "|" &amp; TEXT(tbl_Facturas[[#This Row],[Horas o Viaje]],"0.00") &amp; "|" &amp; TEXT(tbl_Facturas[[#This Row],[Costo unitario]],"0.00")</f>
        <v>2798|Metra New Auburn|6.00|130.00</v>
      </c>
      <c r="C4304">
        <v>2798</v>
      </c>
      <c r="D4304">
        <v>678</v>
      </c>
      <c r="E4304" t="s">
        <v>1982</v>
      </c>
      <c r="G4304" t="s">
        <v>1056</v>
      </c>
      <c r="H4304" t="s">
        <v>4468</v>
      </c>
      <c r="I4304" s="134" t="s">
        <v>5330</v>
      </c>
      <c r="J4304" t="s">
        <v>894</v>
      </c>
      <c r="K4304" t="s">
        <v>5360</v>
      </c>
      <c r="L4304">
        <v>2128</v>
      </c>
      <c r="M4304" t="s">
        <v>4290</v>
      </c>
      <c r="P4304">
        <v>6</v>
      </c>
      <c r="Q4304">
        <v>130</v>
      </c>
      <c r="R4304">
        <v>780</v>
      </c>
      <c r="S4304">
        <f>IFERROR(_xlfn.XLOOKUP(tbl_Facturas[[#This Row],[Key_Fact]],tbl_Manifiestos[Key_Manif],tbl_Manifiestos[Pagado a Broker],0),0)</f>
        <v>0</v>
      </c>
      <c r="T4304">
        <v>3112284.9299999941</v>
      </c>
    </row>
    <row r="4305" spans="1:20" x14ac:dyDescent="0.25">
      <c r="A4305" t="s">
        <v>5849</v>
      </c>
      <c r="B4305" t="str">
        <f>tbl_Facturas[[#This Row],[Factura]] &amp; "|" &amp; tbl_Facturas[[#This Row],[Proyecto OK]] &amp; "|" &amp; TEXT(tbl_Facturas[[#This Row],[Horas o Viaje]],"0.00") &amp; "|" &amp; TEXT(tbl_Facturas[[#This Row],[Costo unitario]],"0.00")</f>
        <v>2798|Metra New Auburn|8.00|130.00</v>
      </c>
      <c r="C4305">
        <v>2798</v>
      </c>
      <c r="D4305">
        <v>4</v>
      </c>
      <c r="E4305" t="s">
        <v>1875</v>
      </c>
      <c r="G4305" t="s">
        <v>1750</v>
      </c>
      <c r="H4305" t="s">
        <v>4469</v>
      </c>
      <c r="I4305" s="134" t="s">
        <v>5330</v>
      </c>
      <c r="J4305" t="s">
        <v>894</v>
      </c>
      <c r="K4305" t="s">
        <v>5360</v>
      </c>
      <c r="L4305">
        <v>2128</v>
      </c>
      <c r="M4305" t="s">
        <v>4290</v>
      </c>
      <c r="P4305">
        <v>8</v>
      </c>
      <c r="Q4305">
        <v>130</v>
      </c>
      <c r="R4305">
        <v>1040</v>
      </c>
      <c r="S4305">
        <f>IFERROR(_xlfn.XLOOKUP(tbl_Facturas[[#This Row],[Key_Fact]],tbl_Manifiestos[Key_Manif],tbl_Manifiestos[Pagado a Broker],0),0)</f>
        <v>0</v>
      </c>
      <c r="T4305">
        <v>3113324.9299999941</v>
      </c>
    </row>
    <row r="4306" spans="1:20" x14ac:dyDescent="0.25">
      <c r="A4306" t="s">
        <v>5849</v>
      </c>
      <c r="B4306" t="str">
        <f>tbl_Facturas[[#This Row],[Factura]] &amp; "|" &amp; tbl_Facturas[[#This Row],[Proyecto OK]] &amp; "|" &amp; TEXT(tbl_Facturas[[#This Row],[Horas o Viaje]],"0.00") &amp; "|" &amp; TEXT(tbl_Facturas[[#This Row],[Costo unitario]],"0.00")</f>
        <v>2798|Metra New Auburn|8.00|130.00</v>
      </c>
      <c r="C4306">
        <v>2798</v>
      </c>
      <c r="D4306">
        <v>56</v>
      </c>
      <c r="E4306" t="s">
        <v>5329</v>
      </c>
      <c r="G4306" t="s">
        <v>1878</v>
      </c>
      <c r="H4306" t="s">
        <v>4470</v>
      </c>
      <c r="I4306" s="134" t="s">
        <v>5330</v>
      </c>
      <c r="J4306" t="s">
        <v>894</v>
      </c>
      <c r="K4306" t="s">
        <v>5360</v>
      </c>
      <c r="L4306">
        <v>2128</v>
      </c>
      <c r="M4306" t="s">
        <v>4290</v>
      </c>
      <c r="P4306">
        <v>8</v>
      </c>
      <c r="Q4306">
        <v>130</v>
      </c>
      <c r="R4306">
        <v>1040</v>
      </c>
      <c r="S4306">
        <f>IFERROR(_xlfn.XLOOKUP(tbl_Facturas[[#This Row],[Key_Fact]],tbl_Manifiestos[Key_Manif],tbl_Manifiestos[Pagado a Broker],0),0)</f>
        <v>0</v>
      </c>
      <c r="T4306">
        <v>3114364.9299999941</v>
      </c>
    </row>
    <row r="4307" spans="1:20" x14ac:dyDescent="0.25">
      <c r="A4307" t="s">
        <v>5849</v>
      </c>
      <c r="B4307" t="str">
        <f>tbl_Facturas[[#This Row],[Factura]] &amp; "|" &amp; tbl_Facturas[[#This Row],[Proyecto OK]] &amp; "|" &amp; TEXT(tbl_Facturas[[#This Row],[Horas o Viaje]],"0.00") &amp; "|" &amp; TEXT(tbl_Facturas[[#This Row],[Costo unitario]],"0.00")</f>
        <v>2798|Metra New Auburn|8.00|130.00</v>
      </c>
      <c r="C4307">
        <v>2798</v>
      </c>
      <c r="D4307">
        <v>51</v>
      </c>
      <c r="E4307" t="s">
        <v>5329</v>
      </c>
      <c r="G4307" t="s">
        <v>1872</v>
      </c>
      <c r="H4307" t="s">
        <v>4471</v>
      </c>
      <c r="I4307" s="134" t="s">
        <v>5330</v>
      </c>
      <c r="J4307" t="s">
        <v>894</v>
      </c>
      <c r="K4307" t="s">
        <v>5360</v>
      </c>
      <c r="L4307">
        <v>2128</v>
      </c>
      <c r="M4307" t="s">
        <v>4290</v>
      </c>
      <c r="P4307">
        <v>8</v>
      </c>
      <c r="Q4307">
        <v>130</v>
      </c>
      <c r="R4307">
        <v>1040</v>
      </c>
      <c r="S4307">
        <f>IFERROR(_xlfn.XLOOKUP(tbl_Facturas[[#This Row],[Key_Fact]],tbl_Manifiestos[Key_Manif],tbl_Manifiestos[Pagado a Broker],0),0)</f>
        <v>0</v>
      </c>
      <c r="T4307">
        <v>3115404.9299999941</v>
      </c>
    </row>
    <row r="4308" spans="1:20" x14ac:dyDescent="0.25">
      <c r="A4308" t="s">
        <v>5849</v>
      </c>
      <c r="B4308" t="str">
        <f>tbl_Facturas[[#This Row],[Factura]] &amp; "|" &amp; tbl_Facturas[[#This Row],[Proyecto OK]] &amp; "|" &amp; TEXT(tbl_Facturas[[#This Row],[Horas o Viaje]],"0.00") &amp; "|" &amp; TEXT(tbl_Facturas[[#This Row],[Costo unitario]],"0.00")</f>
        <v>2798|Metra New Auburn|5.00|300.00</v>
      </c>
      <c r="C4308">
        <v>2798</v>
      </c>
      <c r="D4308">
        <v>108</v>
      </c>
      <c r="E4308" t="s">
        <v>5916</v>
      </c>
      <c r="G4308" t="s">
        <v>99</v>
      </c>
      <c r="H4308" t="s">
        <v>4472</v>
      </c>
      <c r="I4308" s="134" t="s">
        <v>5330</v>
      </c>
      <c r="J4308" t="s">
        <v>894</v>
      </c>
      <c r="K4308" t="s">
        <v>5360</v>
      </c>
      <c r="L4308">
        <v>2128</v>
      </c>
      <c r="M4308" t="s">
        <v>895</v>
      </c>
      <c r="P4308">
        <v>5</v>
      </c>
      <c r="Q4308">
        <v>300</v>
      </c>
      <c r="R4308">
        <v>1500</v>
      </c>
      <c r="S4308">
        <f>IFERROR(_xlfn.XLOOKUP(tbl_Facturas[[#This Row],[Key_Fact]],tbl_Manifiestos[Key_Manif],tbl_Manifiestos[Pagado a Broker],0),0)</f>
        <v>1395</v>
      </c>
      <c r="T4308">
        <v>3116904.9299999941</v>
      </c>
    </row>
    <row r="4309" spans="1:20" x14ac:dyDescent="0.25">
      <c r="A4309" t="s">
        <v>5849</v>
      </c>
      <c r="B4309" t="str">
        <f>tbl_Facturas[[#This Row],[Factura]] &amp; "|" &amp; tbl_Facturas[[#This Row],[Proyecto OK]] &amp; "|" &amp; TEXT(tbl_Facturas[[#This Row],[Horas o Viaje]],"0.00") &amp; "|" &amp; TEXT(tbl_Facturas[[#This Row],[Costo unitario]],"0.00")</f>
        <v>2798|Metra New Auburn|100.00|15.50</v>
      </c>
      <c r="C4309">
        <v>2798</v>
      </c>
      <c r="D4309">
        <v>108</v>
      </c>
      <c r="E4309" t="s">
        <v>5916</v>
      </c>
      <c r="G4309" t="s">
        <v>99</v>
      </c>
      <c r="H4309" t="s">
        <v>4472</v>
      </c>
      <c r="I4309" s="134" t="s">
        <v>5330</v>
      </c>
      <c r="J4309" t="s">
        <v>894</v>
      </c>
      <c r="K4309" t="s">
        <v>5360</v>
      </c>
      <c r="L4309">
        <v>2128</v>
      </c>
      <c r="M4309" t="s">
        <v>895</v>
      </c>
      <c r="O4309" t="s">
        <v>240</v>
      </c>
      <c r="P4309">
        <v>100</v>
      </c>
      <c r="Q4309">
        <v>15.5</v>
      </c>
      <c r="R4309">
        <v>1550</v>
      </c>
      <c r="S4309">
        <f>IFERROR(_xlfn.XLOOKUP(tbl_Facturas[[#This Row],[Key_Fact]],tbl_Manifiestos[Key_Manif],tbl_Manifiestos[Pagado a Broker],0),0)</f>
        <v>0</v>
      </c>
      <c r="T4309">
        <v>3118454.9299999941</v>
      </c>
    </row>
    <row r="4310" spans="1:20" x14ac:dyDescent="0.25">
      <c r="A4310" t="s">
        <v>5849</v>
      </c>
      <c r="B4310" t="str">
        <f>tbl_Facturas[[#This Row],[Factura]] &amp; "|" &amp; tbl_Facturas[[#This Row],[Proyecto OK]] &amp; "|" &amp; TEXT(tbl_Facturas[[#This Row],[Horas o Viaje]],"0.00") &amp; "|" &amp; TEXT(tbl_Facturas[[#This Row],[Costo unitario]],"0.00")</f>
        <v>2798|Metra New Auburn|5.00|300.00</v>
      </c>
      <c r="C4310">
        <v>2798</v>
      </c>
      <c r="D4310">
        <v>73</v>
      </c>
      <c r="E4310" t="s">
        <v>19</v>
      </c>
      <c r="G4310" t="s">
        <v>20</v>
      </c>
      <c r="H4310" t="s">
        <v>4473</v>
      </c>
      <c r="I4310" s="134" t="s">
        <v>5330</v>
      </c>
      <c r="J4310" t="s">
        <v>894</v>
      </c>
      <c r="K4310" t="s">
        <v>5360</v>
      </c>
      <c r="L4310">
        <v>2128</v>
      </c>
      <c r="M4310" t="s">
        <v>895</v>
      </c>
      <c r="P4310">
        <v>5</v>
      </c>
      <c r="Q4310">
        <v>300</v>
      </c>
      <c r="R4310">
        <v>1500</v>
      </c>
      <c r="S4310">
        <f>IFERROR(_xlfn.XLOOKUP(tbl_Facturas[[#This Row],[Key_Fact]],tbl_Manifiestos[Key_Manif],tbl_Manifiestos[Pagado a Broker],0),0)</f>
        <v>1395</v>
      </c>
      <c r="T4310">
        <v>3119954.9299999941</v>
      </c>
    </row>
    <row r="4311" spans="1:20" x14ac:dyDescent="0.25">
      <c r="A4311" t="s">
        <v>5849</v>
      </c>
      <c r="B4311" t="str">
        <f>tbl_Facturas[[#This Row],[Factura]] &amp; "|" &amp; tbl_Facturas[[#This Row],[Proyecto OK]] &amp; "|" &amp; TEXT(tbl_Facturas[[#This Row],[Horas o Viaje]],"0.00") &amp; "|" &amp; TEXT(tbl_Facturas[[#This Row],[Costo unitario]],"0.00")</f>
        <v>2798|Metra New Auburn|105.89|15.50</v>
      </c>
      <c r="C4311">
        <v>2798</v>
      </c>
      <c r="D4311">
        <v>73</v>
      </c>
      <c r="E4311" t="s">
        <v>19</v>
      </c>
      <c r="G4311" t="s">
        <v>20</v>
      </c>
      <c r="H4311" t="s">
        <v>4473</v>
      </c>
      <c r="I4311" s="134" t="s">
        <v>5330</v>
      </c>
      <c r="J4311" t="s">
        <v>894</v>
      </c>
      <c r="K4311" t="s">
        <v>5360</v>
      </c>
      <c r="L4311">
        <v>2128</v>
      </c>
      <c r="M4311" t="s">
        <v>895</v>
      </c>
      <c r="O4311" t="s">
        <v>240</v>
      </c>
      <c r="P4311">
        <v>105.89</v>
      </c>
      <c r="Q4311">
        <v>15.5</v>
      </c>
      <c r="R4311">
        <v>1641.3</v>
      </c>
      <c r="S4311">
        <f>IFERROR(_xlfn.XLOOKUP(tbl_Facturas[[#This Row],[Key_Fact]],tbl_Manifiestos[Key_Manif],tbl_Manifiestos[Pagado a Broker],0),0)</f>
        <v>0</v>
      </c>
      <c r="T4311">
        <v>3121596.2299999939</v>
      </c>
    </row>
    <row r="4312" spans="1:20" x14ac:dyDescent="0.25">
      <c r="A4312" t="s">
        <v>5849</v>
      </c>
      <c r="B4312" t="str">
        <f>tbl_Facturas[[#This Row],[Factura]] &amp; "|" &amp; tbl_Facturas[[#This Row],[Proyecto OK]] &amp; "|" &amp; TEXT(tbl_Facturas[[#This Row],[Horas o Viaje]],"0.00") &amp; "|" &amp; TEXT(tbl_Facturas[[#This Row],[Costo unitario]],"0.00")</f>
        <v>2798|Metra New Auburn|5.00|300.00</v>
      </c>
      <c r="C4312">
        <v>2798</v>
      </c>
      <c r="D4312">
        <v>108</v>
      </c>
      <c r="E4312" t="s">
        <v>5916</v>
      </c>
      <c r="G4312" t="s">
        <v>99</v>
      </c>
      <c r="H4312" t="s">
        <v>4474</v>
      </c>
      <c r="I4312" s="134" t="s">
        <v>5330</v>
      </c>
      <c r="J4312" t="s">
        <v>894</v>
      </c>
      <c r="K4312" t="s">
        <v>5360</v>
      </c>
      <c r="L4312">
        <v>2128</v>
      </c>
      <c r="M4312" t="s">
        <v>895</v>
      </c>
      <c r="P4312">
        <v>5</v>
      </c>
      <c r="Q4312">
        <v>300</v>
      </c>
      <c r="R4312">
        <v>1500</v>
      </c>
      <c r="S4312">
        <f>IFERROR(_xlfn.XLOOKUP(tbl_Facturas[[#This Row],[Key_Fact]],tbl_Manifiestos[Key_Manif],tbl_Manifiestos[Pagado a Broker],0),0)</f>
        <v>1395</v>
      </c>
      <c r="T4312">
        <v>3123096.2299999939</v>
      </c>
    </row>
    <row r="4313" spans="1:20" x14ac:dyDescent="0.25">
      <c r="A4313" t="s">
        <v>5849</v>
      </c>
      <c r="B4313" t="str">
        <f>tbl_Facturas[[#This Row],[Factura]] &amp; "|" &amp; tbl_Facturas[[#This Row],[Proyecto OK]] &amp; "|" &amp; TEXT(tbl_Facturas[[#This Row],[Horas o Viaje]],"0.00") &amp; "|" &amp; TEXT(tbl_Facturas[[#This Row],[Costo unitario]],"0.00")</f>
        <v>2798|Metra New Auburn|102.15|15.50</v>
      </c>
      <c r="C4313">
        <v>2798</v>
      </c>
      <c r="D4313">
        <v>108</v>
      </c>
      <c r="E4313" t="s">
        <v>5916</v>
      </c>
      <c r="G4313" t="s">
        <v>99</v>
      </c>
      <c r="H4313" t="s">
        <v>4474</v>
      </c>
      <c r="I4313" s="134" t="s">
        <v>5330</v>
      </c>
      <c r="J4313" t="s">
        <v>894</v>
      </c>
      <c r="K4313" t="s">
        <v>5360</v>
      </c>
      <c r="L4313">
        <v>2128</v>
      </c>
      <c r="M4313" t="s">
        <v>895</v>
      </c>
      <c r="O4313" t="s">
        <v>240</v>
      </c>
      <c r="P4313">
        <v>102.15</v>
      </c>
      <c r="Q4313">
        <v>15.5</v>
      </c>
      <c r="R4313">
        <v>1583.33</v>
      </c>
      <c r="S4313">
        <f>IFERROR(_xlfn.XLOOKUP(tbl_Facturas[[#This Row],[Key_Fact]],tbl_Manifiestos[Key_Manif],tbl_Manifiestos[Pagado a Broker],0),0)</f>
        <v>0</v>
      </c>
      <c r="T4313">
        <v>3124679.559999994</v>
      </c>
    </row>
    <row r="4314" spans="1:20" x14ac:dyDescent="0.25">
      <c r="A4314" t="s">
        <v>5849</v>
      </c>
      <c r="B4314" t="str">
        <f>tbl_Facturas[[#This Row],[Factura]] &amp; "|" &amp; tbl_Facturas[[#This Row],[Proyecto OK]] &amp; "|" &amp; TEXT(tbl_Facturas[[#This Row],[Horas o Viaje]],"0.00") &amp; "|" &amp; TEXT(tbl_Facturas[[#This Row],[Costo unitario]],"0.00")</f>
        <v>2798|Metra New Auburn|5.00|300.00</v>
      </c>
      <c r="C4314">
        <v>2798</v>
      </c>
      <c r="D4314">
        <v>229</v>
      </c>
      <c r="E4314" t="s">
        <v>5309</v>
      </c>
      <c r="G4314" t="s">
        <v>1235</v>
      </c>
      <c r="H4314" t="s">
        <v>4475</v>
      </c>
      <c r="I4314" s="134" t="s">
        <v>5330</v>
      </c>
      <c r="J4314" t="s">
        <v>894</v>
      </c>
      <c r="K4314" t="s">
        <v>5360</v>
      </c>
      <c r="L4314">
        <v>2128</v>
      </c>
      <c r="M4314" t="s">
        <v>895</v>
      </c>
      <c r="P4314">
        <v>5</v>
      </c>
      <c r="Q4314">
        <v>300</v>
      </c>
      <c r="R4314">
        <v>1500</v>
      </c>
      <c r="S4314">
        <f>IFERROR(_xlfn.XLOOKUP(tbl_Facturas[[#This Row],[Key_Fact]],tbl_Manifiestos[Key_Manif],tbl_Manifiestos[Pagado a Broker],0),0)</f>
        <v>1395</v>
      </c>
      <c r="T4314">
        <v>3126179.559999994</v>
      </c>
    </row>
    <row r="4315" spans="1:20" x14ac:dyDescent="0.25">
      <c r="A4315" t="s">
        <v>5849</v>
      </c>
      <c r="B4315" t="str">
        <f>tbl_Facturas[[#This Row],[Factura]] &amp; "|" &amp; tbl_Facturas[[#This Row],[Proyecto OK]] &amp; "|" &amp; TEXT(tbl_Facturas[[#This Row],[Horas o Viaje]],"0.00") &amp; "|" &amp; TEXT(tbl_Facturas[[#This Row],[Costo unitario]],"0.00")</f>
        <v>2798|Metra New Auburn|103.95|15.50</v>
      </c>
      <c r="C4315">
        <v>2798</v>
      </c>
      <c r="D4315">
        <v>229</v>
      </c>
      <c r="E4315" t="s">
        <v>5309</v>
      </c>
      <c r="G4315" t="s">
        <v>1235</v>
      </c>
      <c r="H4315" t="s">
        <v>4475</v>
      </c>
      <c r="I4315" s="134" t="s">
        <v>5330</v>
      </c>
      <c r="J4315" t="s">
        <v>894</v>
      </c>
      <c r="K4315" t="s">
        <v>5360</v>
      </c>
      <c r="L4315">
        <v>2128</v>
      </c>
      <c r="M4315" t="s">
        <v>895</v>
      </c>
      <c r="O4315" t="s">
        <v>240</v>
      </c>
      <c r="P4315">
        <v>103.95</v>
      </c>
      <c r="Q4315">
        <v>15.5</v>
      </c>
      <c r="R4315">
        <v>1611.23</v>
      </c>
      <c r="S4315">
        <f>IFERROR(_xlfn.XLOOKUP(tbl_Facturas[[#This Row],[Key_Fact]],tbl_Manifiestos[Key_Manif],tbl_Manifiestos[Pagado a Broker],0),0)</f>
        <v>0</v>
      </c>
      <c r="T4315">
        <v>3127790.789999994</v>
      </c>
    </row>
    <row r="4316" spans="1:20" x14ac:dyDescent="0.25">
      <c r="A4316" t="s">
        <v>5849</v>
      </c>
      <c r="B4316" t="str">
        <f>tbl_Facturas[[#This Row],[Factura]] &amp; "|" &amp; tbl_Facturas[[#This Row],[Proyecto OK]] &amp; "|" &amp; TEXT(tbl_Facturas[[#This Row],[Horas o Viaje]],"0.00") &amp; "|" &amp; TEXT(tbl_Facturas[[#This Row],[Costo unitario]],"0.00")</f>
        <v>2798|Metra New Auburn|5.00|300.00</v>
      </c>
      <c r="C4316">
        <v>2798</v>
      </c>
      <c r="D4316">
        <v>73</v>
      </c>
      <c r="E4316" t="s">
        <v>19</v>
      </c>
      <c r="G4316" t="s">
        <v>20</v>
      </c>
      <c r="H4316" t="s">
        <v>4476</v>
      </c>
      <c r="I4316" s="134" t="s">
        <v>5330</v>
      </c>
      <c r="J4316" t="s">
        <v>894</v>
      </c>
      <c r="K4316" t="s">
        <v>5360</v>
      </c>
      <c r="L4316">
        <v>2128</v>
      </c>
      <c r="M4316" t="s">
        <v>895</v>
      </c>
      <c r="P4316">
        <v>5</v>
      </c>
      <c r="Q4316">
        <v>300</v>
      </c>
      <c r="R4316">
        <v>1500</v>
      </c>
      <c r="S4316">
        <f>IFERROR(_xlfn.XLOOKUP(tbl_Facturas[[#This Row],[Key_Fact]],tbl_Manifiestos[Key_Manif],tbl_Manifiestos[Pagado a Broker],0),0)</f>
        <v>1395</v>
      </c>
      <c r="T4316">
        <v>3129290.789999994</v>
      </c>
    </row>
    <row r="4317" spans="1:20" x14ac:dyDescent="0.25">
      <c r="A4317" t="s">
        <v>5849</v>
      </c>
      <c r="B4317" t="str">
        <f>tbl_Facturas[[#This Row],[Factura]] &amp; "|" &amp; tbl_Facturas[[#This Row],[Proyecto OK]] &amp; "|" &amp; TEXT(tbl_Facturas[[#This Row],[Horas o Viaje]],"0.00") &amp; "|" &amp; TEXT(tbl_Facturas[[#This Row],[Costo unitario]],"0.00")</f>
        <v>2798|Metra New Auburn|103.94|15.50</v>
      </c>
      <c r="C4317">
        <v>2798</v>
      </c>
      <c r="D4317">
        <v>73</v>
      </c>
      <c r="E4317" t="s">
        <v>19</v>
      </c>
      <c r="G4317" t="s">
        <v>20</v>
      </c>
      <c r="H4317" t="s">
        <v>4476</v>
      </c>
      <c r="I4317" s="134" t="s">
        <v>5330</v>
      </c>
      <c r="J4317" t="s">
        <v>894</v>
      </c>
      <c r="K4317" t="s">
        <v>5360</v>
      </c>
      <c r="L4317">
        <v>2128</v>
      </c>
      <c r="M4317" t="s">
        <v>895</v>
      </c>
      <c r="O4317" t="s">
        <v>240</v>
      </c>
      <c r="P4317">
        <v>103.94</v>
      </c>
      <c r="Q4317">
        <v>15.5</v>
      </c>
      <c r="R4317">
        <v>1611.07</v>
      </c>
      <c r="S4317">
        <f>IFERROR(_xlfn.XLOOKUP(tbl_Facturas[[#This Row],[Key_Fact]],tbl_Manifiestos[Key_Manif],tbl_Manifiestos[Pagado a Broker],0),0)</f>
        <v>0</v>
      </c>
      <c r="T4317">
        <v>3130901.8599999938</v>
      </c>
    </row>
    <row r="4318" spans="1:20" x14ac:dyDescent="0.25">
      <c r="A4318" t="s">
        <v>5849</v>
      </c>
      <c r="B4318" t="str">
        <f>tbl_Facturas[[#This Row],[Factura]] &amp; "|" &amp; tbl_Facturas[[#This Row],[Proyecto OK]] &amp; "|" &amp; TEXT(tbl_Facturas[[#This Row],[Horas o Viaje]],"0.00") &amp; "|" &amp; TEXT(tbl_Facturas[[#This Row],[Costo unitario]],"0.00")</f>
        <v>2798|Metra New Auburn|1.00|300.00</v>
      </c>
      <c r="C4318">
        <v>2798</v>
      </c>
      <c r="D4318">
        <v>229</v>
      </c>
      <c r="E4318" t="s">
        <v>5309</v>
      </c>
      <c r="G4318" t="s">
        <v>1235</v>
      </c>
      <c r="H4318" t="s">
        <v>2537</v>
      </c>
      <c r="I4318" s="134" t="s">
        <v>5330</v>
      </c>
      <c r="J4318" t="s">
        <v>894</v>
      </c>
      <c r="K4318" t="s">
        <v>5360</v>
      </c>
      <c r="L4318">
        <v>2128</v>
      </c>
      <c r="M4318" t="s">
        <v>895</v>
      </c>
      <c r="P4318">
        <v>1</v>
      </c>
      <c r="Q4318">
        <v>300</v>
      </c>
      <c r="R4318">
        <v>300</v>
      </c>
      <c r="S4318">
        <f>IFERROR(_xlfn.XLOOKUP(tbl_Facturas[[#This Row],[Key_Fact]],tbl_Manifiestos[Key_Manif],tbl_Manifiestos[Pagado a Broker],0),0)</f>
        <v>0</v>
      </c>
      <c r="T4318">
        <v>3131201.8599999938</v>
      </c>
    </row>
    <row r="4319" spans="1:20" x14ac:dyDescent="0.25">
      <c r="A4319" t="s">
        <v>5849</v>
      </c>
      <c r="B4319" t="str">
        <f>tbl_Facturas[[#This Row],[Factura]] &amp; "|" &amp; tbl_Facturas[[#This Row],[Proyecto OK]] &amp; "|" &amp; TEXT(tbl_Facturas[[#This Row],[Horas o Viaje]],"0.00") &amp; "|" &amp; TEXT(tbl_Facturas[[#This Row],[Costo unitario]],"0.00")</f>
        <v>2798|Metra New Auburn|20.07|15.50</v>
      </c>
      <c r="C4319">
        <v>2798</v>
      </c>
      <c r="D4319">
        <v>229</v>
      </c>
      <c r="E4319" t="s">
        <v>5309</v>
      </c>
      <c r="G4319" t="s">
        <v>1235</v>
      </c>
      <c r="H4319" t="s">
        <v>2537</v>
      </c>
      <c r="I4319" s="134" t="s">
        <v>5330</v>
      </c>
      <c r="J4319" t="s">
        <v>894</v>
      </c>
      <c r="K4319" t="s">
        <v>5360</v>
      </c>
      <c r="L4319">
        <v>2128</v>
      </c>
      <c r="M4319" t="s">
        <v>895</v>
      </c>
      <c r="N4319" t="s">
        <v>4477</v>
      </c>
      <c r="O4319" t="s">
        <v>240</v>
      </c>
      <c r="P4319">
        <v>20.07</v>
      </c>
      <c r="Q4319">
        <v>15.5</v>
      </c>
      <c r="R4319">
        <v>311.08999999999997</v>
      </c>
      <c r="S4319">
        <f>IFERROR(_xlfn.XLOOKUP(tbl_Facturas[[#This Row],[Key_Fact]],tbl_Manifiestos[Key_Manif],tbl_Manifiestos[Pagado a Broker],0),0)</f>
        <v>0</v>
      </c>
      <c r="T4319">
        <v>3131512.9499999941</v>
      </c>
    </row>
    <row r="4320" spans="1:20" x14ac:dyDescent="0.25">
      <c r="A4320" t="s">
        <v>5849</v>
      </c>
      <c r="B4320" t="str">
        <f>tbl_Facturas[[#This Row],[Factura]] &amp; "|" &amp; tbl_Facturas[[#This Row],[Proyecto OK]] &amp; "|" &amp; TEXT(tbl_Facturas[[#This Row],[Horas o Viaje]],"0.00") &amp; "|" &amp; TEXT(tbl_Facturas[[#This Row],[Costo unitario]],"0.00")</f>
        <v>2798|Metra New Auburn|1.00|300.00</v>
      </c>
      <c r="C4320">
        <v>2798</v>
      </c>
      <c r="D4320">
        <v>229</v>
      </c>
      <c r="E4320" t="s">
        <v>5309</v>
      </c>
      <c r="G4320" t="s">
        <v>1235</v>
      </c>
      <c r="H4320" t="s">
        <v>2895</v>
      </c>
      <c r="I4320" s="134" t="s">
        <v>5330</v>
      </c>
      <c r="J4320" t="s">
        <v>894</v>
      </c>
      <c r="K4320" t="s">
        <v>5360</v>
      </c>
      <c r="L4320">
        <v>2128</v>
      </c>
      <c r="M4320" t="s">
        <v>895</v>
      </c>
      <c r="P4320">
        <v>1</v>
      </c>
      <c r="Q4320">
        <v>300</v>
      </c>
      <c r="R4320">
        <v>300</v>
      </c>
      <c r="S4320">
        <f>IFERROR(_xlfn.XLOOKUP(tbl_Facturas[[#This Row],[Key_Fact]],tbl_Manifiestos[Key_Manif],tbl_Manifiestos[Pagado a Broker],0),0)</f>
        <v>0</v>
      </c>
      <c r="T4320">
        <v>3131812.9499999941</v>
      </c>
    </row>
    <row r="4321" spans="1:20" x14ac:dyDescent="0.25">
      <c r="A4321" t="s">
        <v>5849</v>
      </c>
      <c r="B4321" t="str">
        <f>tbl_Facturas[[#This Row],[Factura]] &amp; "|" &amp; tbl_Facturas[[#This Row],[Proyecto OK]] &amp; "|" &amp; TEXT(tbl_Facturas[[#This Row],[Horas o Viaje]],"0.00") &amp; "|" &amp; TEXT(tbl_Facturas[[#This Row],[Costo unitario]],"0.00")</f>
        <v>2798|Metra New Auburn|21.97|15.50</v>
      </c>
      <c r="C4321">
        <v>2798</v>
      </c>
      <c r="D4321">
        <v>229</v>
      </c>
      <c r="E4321" t="s">
        <v>5309</v>
      </c>
      <c r="G4321" t="s">
        <v>1235</v>
      </c>
      <c r="H4321" t="s">
        <v>2895</v>
      </c>
      <c r="I4321" s="134" t="s">
        <v>5330</v>
      </c>
      <c r="J4321" t="s">
        <v>894</v>
      </c>
      <c r="K4321" t="s">
        <v>5360</v>
      </c>
      <c r="L4321">
        <v>2128</v>
      </c>
      <c r="M4321" t="s">
        <v>895</v>
      </c>
      <c r="N4321" t="s">
        <v>4478</v>
      </c>
      <c r="O4321" t="s">
        <v>240</v>
      </c>
      <c r="P4321">
        <v>21.97</v>
      </c>
      <c r="Q4321">
        <v>15.5</v>
      </c>
      <c r="R4321">
        <v>340.54</v>
      </c>
      <c r="S4321">
        <f>IFERROR(_xlfn.XLOOKUP(tbl_Facturas[[#This Row],[Key_Fact]],tbl_Manifiestos[Key_Manif],tbl_Manifiestos[Pagado a Broker],0),0)</f>
        <v>0</v>
      </c>
      <c r="T4321">
        <v>3132153.4899999942</v>
      </c>
    </row>
    <row r="4322" spans="1:20" x14ac:dyDescent="0.25">
      <c r="A4322" t="s">
        <v>5849</v>
      </c>
      <c r="B4322" t="str">
        <f>tbl_Facturas[[#This Row],[Factura]] &amp; "|" &amp; tbl_Facturas[[#This Row],[Proyecto OK]] &amp; "|" &amp; TEXT(tbl_Facturas[[#This Row],[Horas o Viaje]],"0.00") &amp; "|" &amp; TEXT(tbl_Facturas[[#This Row],[Costo unitario]],"0.00")</f>
        <v>2798|Metra New Auburn|1.00|300.00</v>
      </c>
      <c r="C4322">
        <v>2798</v>
      </c>
      <c r="D4322">
        <v>229</v>
      </c>
      <c r="E4322" t="s">
        <v>5309</v>
      </c>
      <c r="G4322" t="s">
        <v>1235</v>
      </c>
      <c r="H4322" t="s">
        <v>2897</v>
      </c>
      <c r="I4322" s="134" t="s">
        <v>5330</v>
      </c>
      <c r="J4322" t="s">
        <v>894</v>
      </c>
      <c r="K4322" t="s">
        <v>5360</v>
      </c>
      <c r="L4322">
        <v>2128</v>
      </c>
      <c r="M4322" t="s">
        <v>895</v>
      </c>
      <c r="P4322">
        <v>1</v>
      </c>
      <c r="Q4322">
        <v>300</v>
      </c>
      <c r="R4322">
        <v>300</v>
      </c>
      <c r="S4322">
        <f>IFERROR(_xlfn.XLOOKUP(tbl_Facturas[[#This Row],[Key_Fact]],tbl_Manifiestos[Key_Manif],tbl_Manifiestos[Pagado a Broker],0),0)</f>
        <v>0</v>
      </c>
      <c r="T4322">
        <v>3132453.4899999942</v>
      </c>
    </row>
    <row r="4323" spans="1:20" x14ac:dyDescent="0.25">
      <c r="A4323" t="s">
        <v>5849</v>
      </c>
      <c r="B4323" t="str">
        <f>tbl_Facturas[[#This Row],[Factura]] &amp; "|" &amp; tbl_Facturas[[#This Row],[Proyecto OK]] &amp; "|" &amp; TEXT(tbl_Facturas[[#This Row],[Horas o Viaje]],"0.00") &amp; "|" &amp; TEXT(tbl_Facturas[[#This Row],[Costo unitario]],"0.00")</f>
        <v>2798|Metra New Auburn|22.62|15.50</v>
      </c>
      <c r="C4323">
        <v>2798</v>
      </c>
      <c r="D4323">
        <v>229</v>
      </c>
      <c r="E4323" t="s">
        <v>5309</v>
      </c>
      <c r="G4323" t="s">
        <v>1235</v>
      </c>
      <c r="H4323" t="s">
        <v>2897</v>
      </c>
      <c r="I4323" s="134" t="s">
        <v>5330</v>
      </c>
      <c r="J4323" t="s">
        <v>894</v>
      </c>
      <c r="K4323" t="s">
        <v>5360</v>
      </c>
      <c r="L4323">
        <v>2128</v>
      </c>
      <c r="M4323" t="s">
        <v>895</v>
      </c>
      <c r="N4323" t="s">
        <v>4479</v>
      </c>
      <c r="O4323" t="s">
        <v>240</v>
      </c>
      <c r="P4323">
        <v>22.62</v>
      </c>
      <c r="Q4323">
        <v>15.5</v>
      </c>
      <c r="R4323">
        <v>350.61</v>
      </c>
      <c r="S4323">
        <f>IFERROR(_xlfn.XLOOKUP(tbl_Facturas[[#This Row],[Key_Fact]],tbl_Manifiestos[Key_Manif],tbl_Manifiestos[Pagado a Broker],0),0)</f>
        <v>0</v>
      </c>
      <c r="T4323">
        <v>3132804.099999994</v>
      </c>
    </row>
    <row r="4324" spans="1:20" x14ac:dyDescent="0.25">
      <c r="A4324" t="s">
        <v>5849</v>
      </c>
      <c r="B4324" t="str">
        <f>tbl_Facturas[[#This Row],[Factura]] &amp; "|" &amp; tbl_Facturas[[#This Row],[Proyecto OK]] &amp; "|" &amp; TEXT(tbl_Facturas[[#This Row],[Horas o Viaje]],"0.00") &amp; "|" &amp; TEXT(tbl_Facturas[[#This Row],[Costo unitario]],"0.00")</f>
        <v>2798|Metra New Auburn|1.00|300.00</v>
      </c>
      <c r="C4324">
        <v>2798</v>
      </c>
      <c r="D4324">
        <v>229</v>
      </c>
      <c r="E4324" t="s">
        <v>5309</v>
      </c>
      <c r="G4324" t="s">
        <v>1235</v>
      </c>
      <c r="H4324" t="s">
        <v>2906</v>
      </c>
      <c r="I4324" s="134" t="s">
        <v>5330</v>
      </c>
      <c r="J4324" t="s">
        <v>894</v>
      </c>
      <c r="K4324" t="s">
        <v>5360</v>
      </c>
      <c r="L4324">
        <v>2128</v>
      </c>
      <c r="M4324" t="s">
        <v>895</v>
      </c>
      <c r="P4324">
        <v>1</v>
      </c>
      <c r="Q4324">
        <v>300</v>
      </c>
      <c r="R4324">
        <v>300</v>
      </c>
      <c r="S4324">
        <f>IFERROR(_xlfn.XLOOKUP(tbl_Facturas[[#This Row],[Key_Fact]],tbl_Manifiestos[Key_Manif],tbl_Manifiestos[Pagado a Broker],0),0)</f>
        <v>0</v>
      </c>
      <c r="T4324">
        <v>3133104.099999994</v>
      </c>
    </row>
    <row r="4325" spans="1:20" x14ac:dyDescent="0.25">
      <c r="A4325" t="s">
        <v>5849</v>
      </c>
      <c r="B4325" t="str">
        <f>tbl_Facturas[[#This Row],[Factura]] &amp; "|" &amp; tbl_Facturas[[#This Row],[Proyecto OK]] &amp; "|" &amp; TEXT(tbl_Facturas[[#This Row],[Horas o Viaje]],"0.00") &amp; "|" &amp; TEXT(tbl_Facturas[[#This Row],[Costo unitario]],"0.00")</f>
        <v>2798|Metra New Auburn|20.87|15.50</v>
      </c>
      <c r="C4325">
        <v>2798</v>
      </c>
      <c r="D4325">
        <v>229</v>
      </c>
      <c r="E4325" t="s">
        <v>5309</v>
      </c>
      <c r="G4325" t="s">
        <v>1235</v>
      </c>
      <c r="H4325" t="s">
        <v>2906</v>
      </c>
      <c r="I4325" s="134" t="s">
        <v>5330</v>
      </c>
      <c r="J4325" t="s">
        <v>894</v>
      </c>
      <c r="K4325" t="s">
        <v>5360</v>
      </c>
      <c r="L4325">
        <v>2128</v>
      </c>
      <c r="M4325" t="s">
        <v>895</v>
      </c>
      <c r="N4325" t="s">
        <v>4480</v>
      </c>
      <c r="O4325" t="s">
        <v>240</v>
      </c>
      <c r="P4325">
        <v>20.87</v>
      </c>
      <c r="Q4325">
        <v>15.5</v>
      </c>
      <c r="R4325">
        <v>323.49</v>
      </c>
      <c r="S4325">
        <f>IFERROR(_xlfn.XLOOKUP(tbl_Facturas[[#This Row],[Key_Fact]],tbl_Manifiestos[Key_Manif],tbl_Manifiestos[Pagado a Broker],0),0)</f>
        <v>0</v>
      </c>
      <c r="T4325">
        <v>3133427.5899999938</v>
      </c>
    </row>
    <row r="4326" spans="1:20" x14ac:dyDescent="0.25">
      <c r="A4326" t="s">
        <v>5849</v>
      </c>
      <c r="B4326" t="str">
        <f>tbl_Facturas[[#This Row],[Factura]] &amp; "|" &amp; tbl_Facturas[[#This Row],[Proyecto OK]] &amp; "|" &amp; TEXT(tbl_Facturas[[#This Row],[Horas o Viaje]],"0.00") &amp; "|" &amp; TEXT(tbl_Facturas[[#This Row],[Costo unitario]],"0.00")</f>
        <v>2798|Metra New Auburn|5.00|300.00</v>
      </c>
      <c r="C4326">
        <v>2798</v>
      </c>
      <c r="D4326">
        <v>184</v>
      </c>
      <c r="E4326" t="s">
        <v>5354</v>
      </c>
      <c r="G4326" t="s">
        <v>3118</v>
      </c>
      <c r="H4326" t="s">
        <v>4481</v>
      </c>
      <c r="I4326" s="134" t="s">
        <v>5330</v>
      </c>
      <c r="J4326" t="s">
        <v>894</v>
      </c>
      <c r="K4326" t="s">
        <v>5360</v>
      </c>
      <c r="L4326">
        <v>2128</v>
      </c>
      <c r="M4326" t="s">
        <v>895</v>
      </c>
      <c r="P4326">
        <v>5</v>
      </c>
      <c r="Q4326">
        <v>300</v>
      </c>
      <c r="R4326">
        <v>1500</v>
      </c>
      <c r="S4326">
        <f>IFERROR(_xlfn.XLOOKUP(tbl_Facturas[[#This Row],[Key_Fact]],tbl_Manifiestos[Key_Manif],tbl_Manifiestos[Pagado a Broker],0),0)</f>
        <v>1395</v>
      </c>
      <c r="T4326">
        <v>3134927.5899999938</v>
      </c>
    </row>
    <row r="4327" spans="1:20" x14ac:dyDescent="0.25">
      <c r="A4327" t="s">
        <v>5849</v>
      </c>
      <c r="B4327" t="str">
        <f>tbl_Facturas[[#This Row],[Factura]] &amp; "|" &amp; tbl_Facturas[[#This Row],[Proyecto OK]] &amp; "|" &amp; TEXT(tbl_Facturas[[#This Row],[Horas o Viaje]],"0.00") &amp; "|" &amp; TEXT(tbl_Facturas[[#This Row],[Costo unitario]],"0.00")</f>
        <v>2798|Metra New Auburn|97.26|15.50</v>
      </c>
      <c r="C4327">
        <v>2798</v>
      </c>
      <c r="D4327">
        <v>184</v>
      </c>
      <c r="E4327" t="s">
        <v>5354</v>
      </c>
      <c r="G4327" t="s">
        <v>3118</v>
      </c>
      <c r="H4327" t="s">
        <v>4481</v>
      </c>
      <c r="I4327" s="134" t="s">
        <v>5330</v>
      </c>
      <c r="J4327" t="s">
        <v>894</v>
      </c>
      <c r="K4327" t="s">
        <v>5360</v>
      </c>
      <c r="L4327">
        <v>2128</v>
      </c>
      <c r="M4327" t="s">
        <v>895</v>
      </c>
      <c r="O4327" t="s">
        <v>240</v>
      </c>
      <c r="P4327">
        <v>97.26</v>
      </c>
      <c r="Q4327">
        <v>15.5</v>
      </c>
      <c r="R4327">
        <v>1507.53</v>
      </c>
      <c r="S4327">
        <f>IFERROR(_xlfn.XLOOKUP(tbl_Facturas[[#This Row],[Key_Fact]],tbl_Manifiestos[Key_Manif],tbl_Manifiestos[Pagado a Broker],0),0)</f>
        <v>0</v>
      </c>
      <c r="T4327">
        <v>3136435.1199999941</v>
      </c>
    </row>
    <row r="4328" spans="1:20" x14ac:dyDescent="0.25">
      <c r="A4328" t="s">
        <v>5849</v>
      </c>
      <c r="B4328" t="str">
        <f>tbl_Facturas[[#This Row],[Factura]] &amp; "|" &amp; tbl_Facturas[[#This Row],[Proyecto OK]] &amp; "|" &amp; TEXT(tbl_Facturas[[#This Row],[Horas o Viaje]],"0.00") &amp; "|" &amp; TEXT(tbl_Facturas[[#This Row],[Costo unitario]],"0.00")</f>
        <v>2798|Metra New Auburn|5.00|300.00</v>
      </c>
      <c r="C4328">
        <v>2798</v>
      </c>
      <c r="D4328">
        <v>102</v>
      </c>
      <c r="E4328" t="s">
        <v>1264</v>
      </c>
      <c r="G4328" t="s">
        <v>1265</v>
      </c>
      <c r="H4328" t="s">
        <v>3381</v>
      </c>
      <c r="I4328" s="134" t="s">
        <v>5330</v>
      </c>
      <c r="J4328" t="s">
        <v>894</v>
      </c>
      <c r="K4328" t="s">
        <v>5360</v>
      </c>
      <c r="L4328">
        <v>2128</v>
      </c>
      <c r="M4328" t="s">
        <v>895</v>
      </c>
      <c r="P4328">
        <v>5</v>
      </c>
      <c r="Q4328">
        <v>300</v>
      </c>
      <c r="R4328">
        <v>1500</v>
      </c>
      <c r="S4328">
        <f>IFERROR(_xlfn.XLOOKUP(tbl_Facturas[[#This Row],[Key_Fact]],tbl_Manifiestos[Key_Manif],tbl_Manifiestos[Pagado a Broker],0),0)</f>
        <v>1395</v>
      </c>
      <c r="T4328">
        <v>3137935.1199999941</v>
      </c>
    </row>
    <row r="4329" spans="1:20" x14ac:dyDescent="0.25">
      <c r="A4329" t="s">
        <v>5849</v>
      </c>
      <c r="B4329" t="str">
        <f>tbl_Facturas[[#This Row],[Factura]] &amp; "|" &amp; tbl_Facturas[[#This Row],[Proyecto OK]] &amp; "|" &amp; TEXT(tbl_Facturas[[#This Row],[Horas o Viaje]],"0.00") &amp; "|" &amp; TEXT(tbl_Facturas[[#This Row],[Costo unitario]],"0.00")</f>
        <v>2798|Metra New Auburn|105.54|15.50</v>
      </c>
      <c r="C4329">
        <v>2798</v>
      </c>
      <c r="D4329">
        <v>102</v>
      </c>
      <c r="E4329" t="s">
        <v>1264</v>
      </c>
      <c r="G4329" t="s">
        <v>1265</v>
      </c>
      <c r="H4329" t="s">
        <v>3381</v>
      </c>
      <c r="I4329" s="134" t="s">
        <v>5330</v>
      </c>
      <c r="J4329" t="s">
        <v>894</v>
      </c>
      <c r="K4329" t="s">
        <v>5360</v>
      </c>
      <c r="L4329">
        <v>2128</v>
      </c>
      <c r="M4329" t="s">
        <v>895</v>
      </c>
      <c r="O4329" t="s">
        <v>240</v>
      </c>
      <c r="P4329">
        <v>105.54</v>
      </c>
      <c r="Q4329">
        <v>15.5</v>
      </c>
      <c r="R4329">
        <v>1635.87</v>
      </c>
      <c r="S4329">
        <f>IFERROR(_xlfn.XLOOKUP(tbl_Facturas[[#This Row],[Key_Fact]],tbl_Manifiestos[Key_Manif],tbl_Manifiestos[Pagado a Broker],0),0)</f>
        <v>0</v>
      </c>
      <c r="T4329">
        <v>3139570.9899999942</v>
      </c>
    </row>
    <row r="4330" spans="1:20" x14ac:dyDescent="0.25">
      <c r="A4330" t="s">
        <v>5849</v>
      </c>
      <c r="B4330" t="str">
        <f>tbl_Facturas[[#This Row],[Factura]] &amp; "|" &amp; tbl_Facturas[[#This Row],[Proyecto OK]] &amp; "|" &amp; TEXT(tbl_Facturas[[#This Row],[Horas o Viaje]],"0.00") &amp; "|" &amp; TEXT(tbl_Facturas[[#This Row],[Costo unitario]],"0.00")</f>
        <v>2798|Metra New Auburn|5.00|300.00</v>
      </c>
      <c r="C4330">
        <v>2798</v>
      </c>
      <c r="D4330">
        <v>54</v>
      </c>
      <c r="E4330" t="s">
        <v>5305</v>
      </c>
      <c r="G4330" t="s">
        <v>479</v>
      </c>
      <c r="H4330" t="s">
        <v>4482</v>
      </c>
      <c r="I4330" s="134" t="s">
        <v>5330</v>
      </c>
      <c r="J4330" t="s">
        <v>894</v>
      </c>
      <c r="K4330" t="s">
        <v>5360</v>
      </c>
      <c r="L4330">
        <v>2128</v>
      </c>
      <c r="M4330" t="s">
        <v>895</v>
      </c>
      <c r="P4330">
        <v>5</v>
      </c>
      <c r="Q4330">
        <v>300</v>
      </c>
      <c r="R4330">
        <v>1500</v>
      </c>
      <c r="S4330">
        <f>IFERROR(_xlfn.XLOOKUP(tbl_Facturas[[#This Row],[Key_Fact]],tbl_Manifiestos[Key_Manif],tbl_Manifiestos[Pagado a Broker],0),0)</f>
        <v>1395</v>
      </c>
      <c r="T4330">
        <v>3141070.9899999942</v>
      </c>
    </row>
    <row r="4331" spans="1:20" x14ac:dyDescent="0.25">
      <c r="A4331" t="s">
        <v>5849</v>
      </c>
      <c r="B4331" t="str">
        <f>tbl_Facturas[[#This Row],[Factura]] &amp; "|" &amp; tbl_Facturas[[#This Row],[Proyecto OK]] &amp; "|" &amp; TEXT(tbl_Facturas[[#This Row],[Horas o Viaje]],"0.00") &amp; "|" &amp; TEXT(tbl_Facturas[[#This Row],[Costo unitario]],"0.00")</f>
        <v>2798|Metra New Auburn|99.38|15.50</v>
      </c>
      <c r="C4331">
        <v>2798</v>
      </c>
      <c r="D4331">
        <v>54</v>
      </c>
      <c r="E4331" t="s">
        <v>5305</v>
      </c>
      <c r="G4331" t="s">
        <v>479</v>
      </c>
      <c r="H4331" t="s">
        <v>4482</v>
      </c>
      <c r="I4331" s="134" t="s">
        <v>5330</v>
      </c>
      <c r="J4331" t="s">
        <v>894</v>
      </c>
      <c r="K4331" t="s">
        <v>5360</v>
      </c>
      <c r="L4331">
        <v>2128</v>
      </c>
      <c r="M4331" t="s">
        <v>895</v>
      </c>
      <c r="O4331" t="s">
        <v>240</v>
      </c>
      <c r="P4331">
        <v>99.38</v>
      </c>
      <c r="Q4331">
        <v>15.5</v>
      </c>
      <c r="R4331">
        <v>1540.39</v>
      </c>
      <c r="S4331">
        <f>IFERROR(_xlfn.XLOOKUP(tbl_Facturas[[#This Row],[Key_Fact]],tbl_Manifiestos[Key_Manif],tbl_Manifiestos[Pagado a Broker],0),0)</f>
        <v>0</v>
      </c>
      <c r="T4331">
        <v>3142611.3799999938</v>
      </c>
    </row>
    <row r="4332" spans="1:20" x14ac:dyDescent="0.25">
      <c r="A4332" t="s">
        <v>5849</v>
      </c>
      <c r="B4332" t="str">
        <f>tbl_Facturas[[#This Row],[Factura]] &amp; "|" &amp; tbl_Facturas[[#This Row],[Proyecto OK]] &amp; "|" &amp; TEXT(tbl_Facturas[[#This Row],[Horas o Viaje]],"0.00") &amp; "|" &amp; TEXT(tbl_Facturas[[#This Row],[Costo unitario]],"0.00")</f>
        <v>2798|Metra New Auburn|5.00|300.00</v>
      </c>
      <c r="C4332">
        <v>2798</v>
      </c>
      <c r="D4332">
        <v>15</v>
      </c>
      <c r="E4332" t="s">
        <v>4152</v>
      </c>
      <c r="G4332" t="s">
        <v>2077</v>
      </c>
      <c r="H4332" t="s">
        <v>3988</v>
      </c>
      <c r="I4332" s="134" t="s">
        <v>5330</v>
      </c>
      <c r="J4332" t="s">
        <v>894</v>
      </c>
      <c r="K4332" t="s">
        <v>5360</v>
      </c>
      <c r="L4332">
        <v>2128</v>
      </c>
      <c r="M4332" t="s">
        <v>895</v>
      </c>
      <c r="P4332">
        <v>5</v>
      </c>
      <c r="Q4332">
        <v>300</v>
      </c>
      <c r="R4332">
        <v>1500</v>
      </c>
      <c r="S4332">
        <f>IFERROR(_xlfn.XLOOKUP(tbl_Facturas[[#This Row],[Key_Fact]],tbl_Manifiestos[Key_Manif],tbl_Manifiestos[Pagado a Broker],0),0)</f>
        <v>1395</v>
      </c>
      <c r="T4332">
        <v>3144111.3799999938</v>
      </c>
    </row>
    <row r="4333" spans="1:20" x14ac:dyDescent="0.25">
      <c r="A4333" t="s">
        <v>5849</v>
      </c>
      <c r="B4333" t="str">
        <f>tbl_Facturas[[#This Row],[Factura]] &amp; "|" &amp; tbl_Facturas[[#This Row],[Proyecto OK]] &amp; "|" &amp; TEXT(tbl_Facturas[[#This Row],[Horas o Viaje]],"0.00") &amp; "|" &amp; TEXT(tbl_Facturas[[#This Row],[Costo unitario]],"0.00")</f>
        <v>2798|Metra New Auburn|98.27|15.50</v>
      </c>
      <c r="C4333">
        <v>2798</v>
      </c>
      <c r="D4333">
        <v>15</v>
      </c>
      <c r="E4333" t="s">
        <v>4152</v>
      </c>
      <c r="G4333" t="s">
        <v>2077</v>
      </c>
      <c r="H4333" t="s">
        <v>3988</v>
      </c>
      <c r="I4333" s="134" t="s">
        <v>5330</v>
      </c>
      <c r="J4333" t="s">
        <v>894</v>
      </c>
      <c r="K4333" t="s">
        <v>5360</v>
      </c>
      <c r="L4333">
        <v>2128</v>
      </c>
      <c r="M4333" t="s">
        <v>895</v>
      </c>
      <c r="O4333" t="s">
        <v>240</v>
      </c>
      <c r="P4333">
        <v>98.27</v>
      </c>
      <c r="Q4333">
        <v>15.5</v>
      </c>
      <c r="R4333">
        <v>1523.19</v>
      </c>
      <c r="S4333">
        <f>IFERROR(_xlfn.XLOOKUP(tbl_Facturas[[#This Row],[Key_Fact]],tbl_Manifiestos[Key_Manif],tbl_Manifiestos[Pagado a Broker],0),0)</f>
        <v>0</v>
      </c>
      <c r="T4333">
        <v>3145634.5699999938</v>
      </c>
    </row>
    <row r="4334" spans="1:20" x14ac:dyDescent="0.25">
      <c r="A4334" t="s">
        <v>5849</v>
      </c>
      <c r="B4334" t="str">
        <f>tbl_Facturas[[#This Row],[Factura]] &amp; "|" &amp; tbl_Facturas[[#This Row],[Proyecto OK]] &amp; "|" &amp; TEXT(tbl_Facturas[[#This Row],[Horas o Viaje]],"0.00") &amp; "|" &amp; TEXT(tbl_Facturas[[#This Row],[Costo unitario]],"0.00")</f>
        <v>2798|Metra New Auburn|4.00|300.00</v>
      </c>
      <c r="C4334">
        <v>2798</v>
      </c>
      <c r="D4334">
        <v>701</v>
      </c>
      <c r="E4334" t="s">
        <v>5335</v>
      </c>
      <c r="G4334" t="s">
        <v>2115</v>
      </c>
      <c r="H4334" t="s">
        <v>3911</v>
      </c>
      <c r="I4334" s="134" t="s">
        <v>5330</v>
      </c>
      <c r="J4334" t="s">
        <v>894</v>
      </c>
      <c r="K4334" t="s">
        <v>5360</v>
      </c>
      <c r="L4334">
        <v>2128</v>
      </c>
      <c r="M4334" t="s">
        <v>895</v>
      </c>
      <c r="P4334">
        <v>4</v>
      </c>
      <c r="Q4334">
        <v>300</v>
      </c>
      <c r="R4334">
        <v>1200</v>
      </c>
      <c r="S4334">
        <f>IFERROR(_xlfn.XLOOKUP(tbl_Facturas[[#This Row],[Key_Fact]],tbl_Manifiestos[Key_Manif],tbl_Manifiestos[Pagado a Broker],0),0)</f>
        <v>0</v>
      </c>
      <c r="T4334">
        <v>3146834.5699999938</v>
      </c>
    </row>
    <row r="4335" spans="1:20" x14ac:dyDescent="0.25">
      <c r="A4335" t="s">
        <v>5849</v>
      </c>
      <c r="B4335" t="str">
        <f>tbl_Facturas[[#This Row],[Factura]] &amp; "|" &amp; tbl_Facturas[[#This Row],[Proyecto OK]] &amp; "|" &amp; TEXT(tbl_Facturas[[#This Row],[Horas o Viaje]],"0.00") &amp; "|" &amp; TEXT(tbl_Facturas[[#This Row],[Costo unitario]],"0.00")</f>
        <v>2798|Metra New Auburn|90.93|15.50</v>
      </c>
      <c r="C4335">
        <v>2798</v>
      </c>
      <c r="D4335">
        <v>701</v>
      </c>
      <c r="E4335" t="s">
        <v>5335</v>
      </c>
      <c r="G4335" t="s">
        <v>2115</v>
      </c>
      <c r="H4335" t="s">
        <v>3911</v>
      </c>
      <c r="I4335" s="134" t="s">
        <v>5330</v>
      </c>
      <c r="J4335" t="s">
        <v>894</v>
      </c>
      <c r="K4335" t="s">
        <v>5360</v>
      </c>
      <c r="L4335">
        <v>2128</v>
      </c>
      <c r="M4335" t="s">
        <v>895</v>
      </c>
      <c r="O4335" t="s">
        <v>240</v>
      </c>
      <c r="P4335">
        <v>90.93</v>
      </c>
      <c r="Q4335">
        <v>15.5</v>
      </c>
      <c r="R4335">
        <v>1409.42</v>
      </c>
      <c r="S4335">
        <f>IFERROR(_xlfn.XLOOKUP(tbl_Facturas[[#This Row],[Key_Fact]],tbl_Manifiestos[Key_Manif],tbl_Manifiestos[Pagado a Broker],0),0)</f>
        <v>0</v>
      </c>
      <c r="T4335">
        <v>3148243.9899999942</v>
      </c>
    </row>
    <row r="4336" spans="1:20" x14ac:dyDescent="0.25">
      <c r="A4336" t="s">
        <v>5849</v>
      </c>
      <c r="B4336" t="str">
        <f>tbl_Facturas[[#This Row],[Factura]] &amp; "|" &amp; tbl_Facturas[[#This Row],[Proyecto OK]] &amp; "|" &amp; TEXT(tbl_Facturas[[#This Row],[Horas o Viaje]],"0.00") &amp; "|" &amp; TEXT(tbl_Facturas[[#This Row],[Costo unitario]],"0.00")</f>
        <v>2798|Metra New Auburn|5.00|300.00</v>
      </c>
      <c r="C4336">
        <v>2798</v>
      </c>
      <c r="D4336">
        <v>20</v>
      </c>
      <c r="E4336" t="s">
        <v>5305</v>
      </c>
      <c r="G4336" t="s">
        <v>1232</v>
      </c>
      <c r="H4336" t="s">
        <v>2999</v>
      </c>
      <c r="I4336" s="134" t="s">
        <v>5330</v>
      </c>
      <c r="J4336" t="s">
        <v>894</v>
      </c>
      <c r="K4336" t="s">
        <v>5360</v>
      </c>
      <c r="L4336">
        <v>2128</v>
      </c>
      <c r="M4336" t="s">
        <v>895</v>
      </c>
      <c r="P4336">
        <v>5</v>
      </c>
      <c r="Q4336">
        <v>300</v>
      </c>
      <c r="R4336">
        <v>1500</v>
      </c>
      <c r="S4336">
        <f>IFERROR(_xlfn.XLOOKUP(tbl_Facturas[[#This Row],[Key_Fact]],tbl_Manifiestos[Key_Manif],tbl_Manifiestos[Pagado a Broker],0),0)</f>
        <v>1395</v>
      </c>
      <c r="T4336">
        <v>3149743.9899999942</v>
      </c>
    </row>
    <row r="4337" spans="1:20" x14ac:dyDescent="0.25">
      <c r="A4337" t="s">
        <v>5849</v>
      </c>
      <c r="B4337" t="str">
        <f>tbl_Facturas[[#This Row],[Factura]] &amp; "|" &amp; tbl_Facturas[[#This Row],[Proyecto OK]] &amp; "|" &amp; TEXT(tbl_Facturas[[#This Row],[Horas o Viaje]],"0.00") &amp; "|" &amp; TEXT(tbl_Facturas[[#This Row],[Costo unitario]],"0.00")</f>
        <v>2798|Metra New Auburn|98.31|15.50</v>
      </c>
      <c r="C4337">
        <v>2798</v>
      </c>
      <c r="D4337">
        <v>20</v>
      </c>
      <c r="E4337" t="s">
        <v>5305</v>
      </c>
      <c r="G4337" t="s">
        <v>1232</v>
      </c>
      <c r="H4337" t="s">
        <v>2999</v>
      </c>
      <c r="I4337" s="134" t="s">
        <v>5330</v>
      </c>
      <c r="J4337" t="s">
        <v>894</v>
      </c>
      <c r="K4337" t="s">
        <v>5360</v>
      </c>
      <c r="L4337">
        <v>2128</v>
      </c>
      <c r="M4337" t="s">
        <v>895</v>
      </c>
      <c r="O4337" t="s">
        <v>240</v>
      </c>
      <c r="P4337">
        <v>98.31</v>
      </c>
      <c r="Q4337">
        <v>15.5</v>
      </c>
      <c r="R4337">
        <v>1523.81</v>
      </c>
      <c r="S4337">
        <f>IFERROR(_xlfn.XLOOKUP(tbl_Facturas[[#This Row],[Key_Fact]],tbl_Manifiestos[Key_Manif],tbl_Manifiestos[Pagado a Broker],0),0)</f>
        <v>0</v>
      </c>
      <c r="T4337">
        <v>3151267.7999999942</v>
      </c>
    </row>
    <row r="4338" spans="1:20" x14ac:dyDescent="0.25">
      <c r="A4338" t="s">
        <v>5849</v>
      </c>
      <c r="B4338" t="str">
        <f>tbl_Facturas[[#This Row],[Factura]] &amp; "|" &amp; tbl_Facturas[[#This Row],[Proyecto OK]] &amp; "|" &amp; TEXT(tbl_Facturas[[#This Row],[Horas o Viaje]],"0.00") &amp; "|" &amp; TEXT(tbl_Facturas[[#This Row],[Costo unitario]],"0.00")</f>
        <v>2798|Metra New Auburn|8.00|130.00</v>
      </c>
      <c r="C4338">
        <v>2798</v>
      </c>
      <c r="D4338">
        <v>4</v>
      </c>
      <c r="E4338" t="s">
        <v>1875</v>
      </c>
      <c r="G4338" t="s">
        <v>1750</v>
      </c>
      <c r="H4338" t="s">
        <v>4483</v>
      </c>
      <c r="I4338" s="134" t="s">
        <v>5330</v>
      </c>
      <c r="J4338" t="s">
        <v>894</v>
      </c>
      <c r="K4338" t="s">
        <v>5360</v>
      </c>
      <c r="L4338">
        <v>2128</v>
      </c>
      <c r="M4338" t="s">
        <v>4290</v>
      </c>
      <c r="P4338">
        <v>8</v>
      </c>
      <c r="Q4338">
        <v>130</v>
      </c>
      <c r="R4338">
        <v>1040</v>
      </c>
      <c r="S4338">
        <f>IFERROR(_xlfn.XLOOKUP(tbl_Facturas[[#This Row],[Key_Fact]],tbl_Manifiestos[Key_Manif],tbl_Manifiestos[Pagado a Broker],0),0)</f>
        <v>0</v>
      </c>
      <c r="T4338">
        <v>3152307.7999999942</v>
      </c>
    </row>
    <row r="4339" spans="1:20" x14ac:dyDescent="0.25">
      <c r="A4339" t="s">
        <v>5849</v>
      </c>
      <c r="B4339" t="str">
        <f>tbl_Facturas[[#This Row],[Factura]] &amp; "|" &amp; tbl_Facturas[[#This Row],[Proyecto OK]] &amp; "|" &amp; TEXT(tbl_Facturas[[#This Row],[Horas o Viaje]],"0.00") &amp; "|" &amp; TEXT(tbl_Facturas[[#This Row],[Costo unitario]],"0.00")</f>
        <v>2798|Metra New Auburn|6.85|16.45</v>
      </c>
      <c r="C4339">
        <v>2798</v>
      </c>
      <c r="D4339">
        <v>4</v>
      </c>
      <c r="E4339" t="s">
        <v>1875</v>
      </c>
      <c r="G4339" t="s">
        <v>1750</v>
      </c>
      <c r="H4339" t="s">
        <v>4483</v>
      </c>
      <c r="I4339" s="134" t="s">
        <v>5330</v>
      </c>
      <c r="J4339" t="s">
        <v>894</v>
      </c>
      <c r="K4339" t="s">
        <v>5360</v>
      </c>
      <c r="L4339">
        <v>2128</v>
      </c>
      <c r="N4339" t="s">
        <v>4484</v>
      </c>
      <c r="O4339" t="s">
        <v>1979</v>
      </c>
      <c r="P4339">
        <v>6.85</v>
      </c>
      <c r="Q4339">
        <v>16.45</v>
      </c>
      <c r="R4339">
        <v>112.68</v>
      </c>
      <c r="S4339">
        <f>IFERROR(_xlfn.XLOOKUP(tbl_Facturas[[#This Row],[Key_Fact]],tbl_Manifiestos[Key_Manif],tbl_Manifiestos[Pagado a Broker],0),0)</f>
        <v>0</v>
      </c>
      <c r="T4339">
        <v>3152420.4799999939</v>
      </c>
    </row>
    <row r="4340" spans="1:20" x14ac:dyDescent="0.25">
      <c r="A4340" t="s">
        <v>5849</v>
      </c>
      <c r="B4340" t="str">
        <f>tbl_Facturas[[#This Row],[Factura]] &amp; "|" &amp; tbl_Facturas[[#This Row],[Proyecto OK]] &amp; "|" &amp; TEXT(tbl_Facturas[[#This Row],[Horas o Viaje]],"0.00") &amp; "|" &amp; TEXT(tbl_Facturas[[#This Row],[Costo unitario]],"0.00")</f>
        <v>2798|Metra New Auburn|5.00|300.00</v>
      </c>
      <c r="C4340">
        <v>2798</v>
      </c>
      <c r="D4340">
        <v>103</v>
      </c>
      <c r="E4340" t="s">
        <v>27</v>
      </c>
      <c r="G4340" t="s">
        <v>284</v>
      </c>
      <c r="H4340" t="s">
        <v>4485</v>
      </c>
      <c r="I4340" s="134" t="s">
        <v>5330</v>
      </c>
      <c r="J4340" t="s">
        <v>894</v>
      </c>
      <c r="K4340" t="s">
        <v>5360</v>
      </c>
      <c r="L4340">
        <v>2128</v>
      </c>
      <c r="M4340" t="s">
        <v>895</v>
      </c>
      <c r="P4340">
        <v>5</v>
      </c>
      <c r="Q4340">
        <v>300</v>
      </c>
      <c r="R4340">
        <v>1500</v>
      </c>
      <c r="S4340">
        <f>IFERROR(_xlfn.XLOOKUP(tbl_Facturas[[#This Row],[Key_Fact]],tbl_Manifiestos[Key_Manif],tbl_Manifiestos[Pagado a Broker],0),0)</f>
        <v>1395</v>
      </c>
      <c r="T4340">
        <v>3153920.4799999939</v>
      </c>
    </row>
    <row r="4341" spans="1:20" x14ac:dyDescent="0.25">
      <c r="A4341" t="s">
        <v>5849</v>
      </c>
      <c r="B4341" t="str">
        <f>tbl_Facturas[[#This Row],[Factura]] &amp; "|" &amp; tbl_Facturas[[#This Row],[Proyecto OK]] &amp; "|" &amp; TEXT(tbl_Facturas[[#This Row],[Horas o Viaje]],"0.00") &amp; "|" &amp; TEXT(tbl_Facturas[[#This Row],[Costo unitario]],"0.00")</f>
        <v>2798|Metra New Auburn|108.21|15.50</v>
      </c>
      <c r="C4341">
        <v>2798</v>
      </c>
      <c r="D4341">
        <v>103</v>
      </c>
      <c r="E4341" t="s">
        <v>27</v>
      </c>
      <c r="G4341" t="s">
        <v>284</v>
      </c>
      <c r="H4341" t="s">
        <v>4485</v>
      </c>
      <c r="I4341" s="134" t="s">
        <v>5330</v>
      </c>
      <c r="J4341" t="s">
        <v>894</v>
      </c>
      <c r="K4341" t="s">
        <v>5360</v>
      </c>
      <c r="L4341">
        <v>2128</v>
      </c>
      <c r="M4341" t="s">
        <v>895</v>
      </c>
      <c r="O4341" t="s">
        <v>240</v>
      </c>
      <c r="P4341">
        <v>108.21</v>
      </c>
      <c r="Q4341">
        <v>15.5</v>
      </c>
      <c r="R4341">
        <v>1677.26</v>
      </c>
      <c r="S4341">
        <f>IFERROR(_xlfn.XLOOKUP(tbl_Facturas[[#This Row],[Key_Fact]],tbl_Manifiestos[Key_Manif],tbl_Manifiestos[Pagado a Broker],0),0)</f>
        <v>0</v>
      </c>
      <c r="T4341">
        <v>3155597.7399999942</v>
      </c>
    </row>
    <row r="4342" spans="1:20" x14ac:dyDescent="0.25">
      <c r="A4342" t="s">
        <v>5849</v>
      </c>
      <c r="B4342" t="str">
        <f>tbl_Facturas[[#This Row],[Factura]] &amp; "|" &amp; tbl_Facturas[[#This Row],[Proyecto OK]] &amp; "|" &amp; TEXT(tbl_Facturas[[#This Row],[Horas o Viaje]],"0.00") &amp; "|" &amp; TEXT(tbl_Facturas[[#This Row],[Costo unitario]],"0.00")</f>
        <v>2798|Metra New Auburn|8.00|130.00</v>
      </c>
      <c r="C4342">
        <v>2798</v>
      </c>
      <c r="D4342">
        <v>4</v>
      </c>
      <c r="E4342" t="s">
        <v>1875</v>
      </c>
      <c r="G4342" t="s">
        <v>1750</v>
      </c>
      <c r="H4342" t="s">
        <v>4486</v>
      </c>
      <c r="I4342" s="134" t="s">
        <v>5330</v>
      </c>
      <c r="J4342" t="s">
        <v>894</v>
      </c>
      <c r="K4342" t="s">
        <v>5360</v>
      </c>
      <c r="L4342">
        <v>2128</v>
      </c>
      <c r="M4342" t="s">
        <v>4294</v>
      </c>
      <c r="P4342">
        <v>8</v>
      </c>
      <c r="Q4342">
        <v>130</v>
      </c>
      <c r="R4342">
        <v>1040</v>
      </c>
      <c r="S4342">
        <f>IFERROR(_xlfn.XLOOKUP(tbl_Facturas[[#This Row],[Key_Fact]],tbl_Manifiestos[Key_Manif],tbl_Manifiestos[Pagado a Broker],0),0)</f>
        <v>0</v>
      </c>
      <c r="T4342">
        <v>3156637.7399999942</v>
      </c>
    </row>
    <row r="4343" spans="1:20" x14ac:dyDescent="0.25">
      <c r="A4343" t="s">
        <v>5849</v>
      </c>
      <c r="B4343" t="str">
        <f>tbl_Facturas[[#This Row],[Factura]] &amp; "|" &amp; tbl_Facturas[[#This Row],[Proyecto OK]] &amp; "|" &amp; TEXT(tbl_Facturas[[#This Row],[Horas o Viaje]],"0.00") &amp; "|" &amp; TEXT(tbl_Facturas[[#This Row],[Costo unitario]],"0.00")</f>
        <v>2798|Metra New Auburn|5.00|300.00</v>
      </c>
      <c r="C4343">
        <v>2798</v>
      </c>
      <c r="D4343">
        <v>103</v>
      </c>
      <c r="E4343" t="s">
        <v>27</v>
      </c>
      <c r="G4343" t="s">
        <v>284</v>
      </c>
      <c r="H4343" t="s">
        <v>4487</v>
      </c>
      <c r="I4343" s="134" t="s">
        <v>5330</v>
      </c>
      <c r="J4343" t="s">
        <v>894</v>
      </c>
      <c r="K4343" t="s">
        <v>5360</v>
      </c>
      <c r="L4343">
        <v>2128</v>
      </c>
      <c r="M4343" t="s">
        <v>895</v>
      </c>
      <c r="P4343">
        <v>5</v>
      </c>
      <c r="Q4343">
        <v>300</v>
      </c>
      <c r="R4343">
        <v>1500</v>
      </c>
      <c r="S4343">
        <f>IFERROR(_xlfn.XLOOKUP(tbl_Facturas[[#This Row],[Key_Fact]],tbl_Manifiestos[Key_Manif],tbl_Manifiestos[Pagado a Broker],0),0)</f>
        <v>1395</v>
      </c>
      <c r="T4343">
        <v>3158137.7399999942</v>
      </c>
    </row>
    <row r="4344" spans="1:20" x14ac:dyDescent="0.25">
      <c r="A4344" t="s">
        <v>5849</v>
      </c>
      <c r="B4344" t="str">
        <f>tbl_Facturas[[#This Row],[Factura]] &amp; "|" &amp; tbl_Facturas[[#This Row],[Proyecto OK]] &amp; "|" &amp; TEXT(tbl_Facturas[[#This Row],[Horas o Viaje]],"0.00") &amp; "|" &amp; TEXT(tbl_Facturas[[#This Row],[Costo unitario]],"0.00")</f>
        <v>2798|Metra New Auburn|108.64|15.50</v>
      </c>
      <c r="C4344">
        <v>2798</v>
      </c>
      <c r="D4344">
        <v>103</v>
      </c>
      <c r="E4344" t="s">
        <v>27</v>
      </c>
      <c r="G4344" t="s">
        <v>284</v>
      </c>
      <c r="H4344" t="s">
        <v>4487</v>
      </c>
      <c r="I4344" s="134" t="s">
        <v>5330</v>
      </c>
      <c r="J4344" t="s">
        <v>894</v>
      </c>
      <c r="K4344" t="s">
        <v>5360</v>
      </c>
      <c r="L4344">
        <v>2128</v>
      </c>
      <c r="M4344" t="s">
        <v>895</v>
      </c>
      <c r="O4344" t="s">
        <v>240</v>
      </c>
      <c r="P4344">
        <v>108.64</v>
      </c>
      <c r="Q4344">
        <v>15.5</v>
      </c>
      <c r="R4344">
        <v>1683.92</v>
      </c>
      <c r="S4344">
        <f>IFERROR(_xlfn.XLOOKUP(tbl_Facturas[[#This Row],[Key_Fact]],tbl_Manifiestos[Key_Manif],tbl_Manifiestos[Pagado a Broker],0),0)</f>
        <v>0</v>
      </c>
      <c r="T4344">
        <v>3159821.6599999941</v>
      </c>
    </row>
    <row r="4345" spans="1:20" x14ac:dyDescent="0.25">
      <c r="A4345" t="s">
        <v>5849</v>
      </c>
      <c r="B4345" t="str">
        <f>tbl_Facturas[[#This Row],[Factura]] &amp; "|" &amp; tbl_Facturas[[#This Row],[Proyecto OK]] &amp; "|" &amp; TEXT(tbl_Facturas[[#This Row],[Horas o Viaje]],"0.00") &amp; "|" &amp; TEXT(tbl_Facturas[[#This Row],[Costo unitario]],"0.00")</f>
        <v>2798|Metra New Auburn|5.00|300.00</v>
      </c>
      <c r="C4345">
        <v>2798</v>
      </c>
      <c r="D4345">
        <v>201</v>
      </c>
      <c r="E4345" t="s">
        <v>1264</v>
      </c>
      <c r="G4345" t="s">
        <v>1400</v>
      </c>
      <c r="H4345" t="s">
        <v>4488</v>
      </c>
      <c r="I4345" s="134" t="s">
        <v>5330</v>
      </c>
      <c r="J4345" t="s">
        <v>894</v>
      </c>
      <c r="K4345" t="s">
        <v>5360</v>
      </c>
      <c r="L4345">
        <v>2128</v>
      </c>
      <c r="M4345" t="s">
        <v>895</v>
      </c>
      <c r="P4345">
        <v>5</v>
      </c>
      <c r="Q4345">
        <v>300</v>
      </c>
      <c r="R4345">
        <v>1500</v>
      </c>
      <c r="S4345">
        <f>IFERROR(_xlfn.XLOOKUP(tbl_Facturas[[#This Row],[Key_Fact]],tbl_Manifiestos[Key_Manif],tbl_Manifiestos[Pagado a Broker],0),0)</f>
        <v>1395</v>
      </c>
      <c r="T4345">
        <v>3161321.6599999941</v>
      </c>
    </row>
    <row r="4346" spans="1:20" x14ac:dyDescent="0.25">
      <c r="A4346" t="s">
        <v>5849</v>
      </c>
      <c r="B4346" t="str">
        <f>tbl_Facturas[[#This Row],[Factura]] &amp; "|" &amp; tbl_Facturas[[#This Row],[Proyecto OK]] &amp; "|" &amp; TEXT(tbl_Facturas[[#This Row],[Horas o Viaje]],"0.00") &amp; "|" &amp; TEXT(tbl_Facturas[[#This Row],[Costo unitario]],"0.00")</f>
        <v>2798|Metra New Auburn|97.10|15.50</v>
      </c>
      <c r="C4346">
        <v>2798</v>
      </c>
      <c r="D4346">
        <v>201</v>
      </c>
      <c r="E4346" t="s">
        <v>1264</v>
      </c>
      <c r="G4346" t="s">
        <v>1400</v>
      </c>
      <c r="H4346" t="s">
        <v>4488</v>
      </c>
      <c r="I4346" s="134" t="s">
        <v>5330</v>
      </c>
      <c r="J4346" t="s">
        <v>894</v>
      </c>
      <c r="K4346" t="s">
        <v>5360</v>
      </c>
      <c r="L4346">
        <v>2128</v>
      </c>
      <c r="M4346" t="s">
        <v>895</v>
      </c>
      <c r="O4346" t="s">
        <v>240</v>
      </c>
      <c r="P4346">
        <v>97.1</v>
      </c>
      <c r="Q4346">
        <v>15.5</v>
      </c>
      <c r="R4346">
        <v>1505.05</v>
      </c>
      <c r="S4346">
        <f>IFERROR(_xlfn.XLOOKUP(tbl_Facturas[[#This Row],[Key_Fact]],tbl_Manifiestos[Key_Manif],tbl_Manifiestos[Pagado a Broker],0),0)</f>
        <v>0</v>
      </c>
      <c r="T4346">
        <v>3162826.709999993</v>
      </c>
    </row>
    <row r="4347" spans="1:20" x14ac:dyDescent="0.25">
      <c r="A4347" t="s">
        <v>5849</v>
      </c>
      <c r="B4347" t="str">
        <f>tbl_Facturas[[#This Row],[Factura]] &amp; "|" &amp; tbl_Facturas[[#This Row],[Proyecto OK]] &amp; "|" &amp; TEXT(tbl_Facturas[[#This Row],[Horas o Viaje]],"0.00") &amp; "|" &amp; TEXT(tbl_Facturas[[#This Row],[Costo unitario]],"0.00")</f>
        <v>2799|PBC CDOT|3.00|315.00</v>
      </c>
      <c r="C4347">
        <v>2799</v>
      </c>
      <c r="D4347">
        <v>26</v>
      </c>
      <c r="E4347" t="s">
        <v>3894</v>
      </c>
      <c r="G4347" t="s">
        <v>1492</v>
      </c>
      <c r="H4347" t="s">
        <v>4489</v>
      </c>
      <c r="I4347" s="134" t="s">
        <v>5870</v>
      </c>
      <c r="J4347" t="s">
        <v>4490</v>
      </c>
      <c r="K4347" t="s">
        <v>4490</v>
      </c>
      <c r="L4347" t="s">
        <v>5908</v>
      </c>
      <c r="M4347" t="s">
        <v>4491</v>
      </c>
      <c r="N4347" t="s">
        <v>4492</v>
      </c>
      <c r="P4347">
        <v>3</v>
      </c>
      <c r="Q4347">
        <v>315</v>
      </c>
      <c r="R4347">
        <v>945</v>
      </c>
      <c r="S4347">
        <f>IFERROR(_xlfn.XLOOKUP(tbl_Facturas[[#This Row],[Key_Fact]],tbl_Manifiestos[Key_Manif],tbl_Manifiestos[Pagado a Broker],0),0)</f>
        <v>878.85</v>
      </c>
      <c r="T4347">
        <v>3163771.709999993</v>
      </c>
    </row>
    <row r="4348" spans="1:20" x14ac:dyDescent="0.25">
      <c r="A4348" t="s">
        <v>5849</v>
      </c>
      <c r="B4348" t="str">
        <f>tbl_Facturas[[#This Row],[Factura]] &amp; "|" &amp; tbl_Facturas[[#This Row],[Proyecto OK]] &amp; "|" &amp; TEXT(tbl_Facturas[[#This Row],[Horas o Viaje]],"0.00") &amp; "|" &amp; TEXT(tbl_Facturas[[#This Row],[Costo unitario]],"0.00")</f>
        <v>2799|PBC CDOT|3.00|315.00</v>
      </c>
      <c r="C4348">
        <v>2799</v>
      </c>
      <c r="D4348">
        <v>356</v>
      </c>
      <c r="E4348" t="s">
        <v>27</v>
      </c>
      <c r="G4348" t="s">
        <v>122</v>
      </c>
      <c r="H4348" t="s">
        <v>4493</v>
      </c>
      <c r="I4348" s="134" t="s">
        <v>5870</v>
      </c>
      <c r="J4348" t="s">
        <v>4490</v>
      </c>
      <c r="K4348" t="s">
        <v>4490</v>
      </c>
      <c r="L4348" t="s">
        <v>5908</v>
      </c>
      <c r="M4348" t="s">
        <v>4491</v>
      </c>
      <c r="N4348" t="s">
        <v>4494</v>
      </c>
      <c r="P4348">
        <v>3</v>
      </c>
      <c r="Q4348">
        <v>315</v>
      </c>
      <c r="R4348">
        <v>945</v>
      </c>
      <c r="S4348">
        <f>IFERROR(_xlfn.XLOOKUP(tbl_Facturas[[#This Row],[Key_Fact]],tbl_Manifiestos[Key_Manif],tbl_Manifiestos[Pagado a Broker],0),0)</f>
        <v>878.85</v>
      </c>
      <c r="T4348">
        <v>3164716.709999993</v>
      </c>
    </row>
    <row r="4349" spans="1:20" x14ac:dyDescent="0.25">
      <c r="A4349" t="s">
        <v>5849</v>
      </c>
      <c r="B4349" t="str">
        <f>tbl_Facturas[[#This Row],[Factura]] &amp; "|" &amp; tbl_Facturas[[#This Row],[Proyecto OK]] &amp; "|" &amp; TEXT(tbl_Facturas[[#This Row],[Horas o Viaje]],"0.00") &amp; "|" &amp; TEXT(tbl_Facturas[[#This Row],[Costo unitario]],"0.00")</f>
        <v>2799|PBC CDOT|3.00|315.00</v>
      </c>
      <c r="C4349">
        <v>2799</v>
      </c>
      <c r="D4349">
        <v>708</v>
      </c>
      <c r="E4349" t="s">
        <v>1982</v>
      </c>
      <c r="G4349" t="s">
        <v>841</v>
      </c>
      <c r="H4349" t="s">
        <v>4495</v>
      </c>
      <c r="I4349" s="134" t="s">
        <v>5870</v>
      </c>
      <c r="J4349" t="s">
        <v>4490</v>
      </c>
      <c r="K4349" t="s">
        <v>4490</v>
      </c>
      <c r="L4349" t="s">
        <v>5908</v>
      </c>
      <c r="M4349" t="s">
        <v>4491</v>
      </c>
      <c r="N4349" t="s">
        <v>4496</v>
      </c>
      <c r="P4349">
        <v>3</v>
      </c>
      <c r="Q4349">
        <v>315</v>
      </c>
      <c r="R4349">
        <v>945</v>
      </c>
      <c r="S4349">
        <f>IFERROR(_xlfn.XLOOKUP(tbl_Facturas[[#This Row],[Key_Fact]],tbl_Manifiestos[Key_Manif],tbl_Manifiestos[Pagado a Broker],0),0)</f>
        <v>878.85</v>
      </c>
      <c r="T4349">
        <v>3165661.709999993</v>
      </c>
    </row>
    <row r="4350" spans="1:20" x14ac:dyDescent="0.25">
      <c r="A4350" t="s">
        <v>5849</v>
      </c>
      <c r="B4350" t="str">
        <f>tbl_Facturas[[#This Row],[Factura]] &amp; "|" &amp; tbl_Facturas[[#This Row],[Proyecto OK]] &amp; "|" &amp; TEXT(tbl_Facturas[[#This Row],[Horas o Viaje]],"0.00") &amp; "|" &amp; TEXT(tbl_Facturas[[#This Row],[Costo unitario]],"0.00")</f>
        <v>2799|PBC CDOT|1.00|315.00</v>
      </c>
      <c r="C4350">
        <v>2799</v>
      </c>
      <c r="D4350">
        <v>661</v>
      </c>
      <c r="E4350" t="s">
        <v>5309</v>
      </c>
      <c r="G4350" t="s">
        <v>649</v>
      </c>
      <c r="H4350" t="s">
        <v>4497</v>
      </c>
      <c r="I4350" s="134" t="s">
        <v>5870</v>
      </c>
      <c r="J4350" t="s">
        <v>4490</v>
      </c>
      <c r="K4350" t="s">
        <v>4490</v>
      </c>
      <c r="L4350" t="s">
        <v>5908</v>
      </c>
      <c r="M4350" t="s">
        <v>4491</v>
      </c>
      <c r="N4350" t="s">
        <v>4498</v>
      </c>
      <c r="P4350">
        <v>1</v>
      </c>
      <c r="Q4350">
        <v>315</v>
      </c>
      <c r="R4350">
        <v>315</v>
      </c>
      <c r="S4350">
        <f>IFERROR(_xlfn.XLOOKUP(tbl_Facturas[[#This Row],[Key_Fact]],tbl_Manifiestos[Key_Manif],tbl_Manifiestos[Pagado a Broker],0),0)</f>
        <v>0</v>
      </c>
      <c r="T4350">
        <v>3165976.709999993</v>
      </c>
    </row>
    <row r="4351" spans="1:20" x14ac:dyDescent="0.25">
      <c r="A4351" t="s">
        <v>5849</v>
      </c>
      <c r="B4351" t="str">
        <f>tbl_Facturas[[#This Row],[Factura]] &amp; "|" &amp; tbl_Facturas[[#This Row],[Proyecto OK]] &amp; "|" &amp; TEXT(tbl_Facturas[[#This Row],[Horas o Viaje]],"0.00") &amp; "|" &amp; TEXT(tbl_Facturas[[#This Row],[Costo unitario]],"0.00")</f>
        <v>2799|PBC CDOT|1.00|315.00</v>
      </c>
      <c r="C4351">
        <v>2799</v>
      </c>
      <c r="D4351">
        <v>661</v>
      </c>
      <c r="E4351" t="s">
        <v>5309</v>
      </c>
      <c r="G4351" t="s">
        <v>649</v>
      </c>
      <c r="H4351" t="s">
        <v>4499</v>
      </c>
      <c r="I4351" s="134" t="s">
        <v>5870</v>
      </c>
      <c r="J4351" t="s">
        <v>4490</v>
      </c>
      <c r="K4351" t="s">
        <v>4490</v>
      </c>
      <c r="L4351" t="s">
        <v>5908</v>
      </c>
      <c r="M4351" t="s">
        <v>4491</v>
      </c>
      <c r="N4351" t="s">
        <v>4500</v>
      </c>
      <c r="P4351">
        <v>1</v>
      </c>
      <c r="Q4351">
        <v>315</v>
      </c>
      <c r="R4351">
        <v>315</v>
      </c>
      <c r="S4351">
        <f>IFERROR(_xlfn.XLOOKUP(tbl_Facturas[[#This Row],[Key_Fact]],tbl_Manifiestos[Key_Manif],tbl_Manifiestos[Pagado a Broker],0),0)</f>
        <v>0</v>
      </c>
      <c r="T4351">
        <v>3166291.709999993</v>
      </c>
    </row>
    <row r="4352" spans="1:20" x14ac:dyDescent="0.25">
      <c r="A4352" t="s">
        <v>5849</v>
      </c>
      <c r="B4352" t="str">
        <f>tbl_Facturas[[#This Row],[Factura]] &amp; "|" &amp; tbl_Facturas[[#This Row],[Proyecto OK]] &amp; "|" &amp; TEXT(tbl_Facturas[[#This Row],[Horas o Viaje]],"0.00") &amp; "|" &amp; TEXT(tbl_Facturas[[#This Row],[Costo unitario]],"0.00")</f>
        <v>2799|PBC CDOT|2.00|315.00</v>
      </c>
      <c r="C4352">
        <v>2799</v>
      </c>
      <c r="D4352">
        <v>21</v>
      </c>
      <c r="E4352" t="s">
        <v>5335</v>
      </c>
      <c r="G4352" t="s">
        <v>3123</v>
      </c>
      <c r="H4352" t="s">
        <v>3687</v>
      </c>
      <c r="I4352" s="134" t="s">
        <v>5870</v>
      </c>
      <c r="J4352" t="s">
        <v>4490</v>
      </c>
      <c r="K4352" t="s">
        <v>4490</v>
      </c>
      <c r="L4352" t="s">
        <v>5908</v>
      </c>
      <c r="M4352" t="s">
        <v>4491</v>
      </c>
      <c r="N4352" t="s">
        <v>4501</v>
      </c>
      <c r="P4352">
        <v>2</v>
      </c>
      <c r="Q4352">
        <v>315</v>
      </c>
      <c r="R4352">
        <v>630</v>
      </c>
      <c r="S4352">
        <f>IFERROR(_xlfn.XLOOKUP(tbl_Facturas[[#This Row],[Key_Fact]],tbl_Manifiestos[Key_Manif],tbl_Manifiestos[Pagado a Broker],0),0)</f>
        <v>0</v>
      </c>
      <c r="T4352">
        <v>3166921.709999993</v>
      </c>
    </row>
    <row r="4353" spans="1:20" x14ac:dyDescent="0.25">
      <c r="A4353" t="s">
        <v>5849</v>
      </c>
      <c r="B4353" t="str">
        <f>tbl_Facturas[[#This Row],[Factura]] &amp; "|" &amp; tbl_Facturas[[#This Row],[Proyecto OK]] &amp; "|" &amp; TEXT(tbl_Facturas[[#This Row],[Horas o Viaje]],"0.00") &amp; "|" &amp; TEXT(tbl_Facturas[[#This Row],[Costo unitario]],"0.00")</f>
        <v>2799|PBC CDOT|2.00|315.00</v>
      </c>
      <c r="C4353">
        <v>2799</v>
      </c>
      <c r="D4353">
        <v>2</v>
      </c>
      <c r="E4353" t="s">
        <v>5305</v>
      </c>
      <c r="G4353" t="s">
        <v>1770</v>
      </c>
      <c r="H4353" t="s">
        <v>2749</v>
      </c>
      <c r="I4353" s="134" t="s">
        <v>5870</v>
      </c>
      <c r="J4353" t="s">
        <v>4490</v>
      </c>
      <c r="K4353" t="s">
        <v>4490</v>
      </c>
      <c r="L4353" t="s">
        <v>5908</v>
      </c>
      <c r="M4353" t="s">
        <v>4491</v>
      </c>
      <c r="N4353" t="s">
        <v>4502</v>
      </c>
      <c r="P4353">
        <v>2</v>
      </c>
      <c r="Q4353">
        <v>315</v>
      </c>
      <c r="R4353">
        <v>630</v>
      </c>
      <c r="S4353">
        <f>IFERROR(_xlfn.XLOOKUP(tbl_Facturas[[#This Row],[Key_Fact]],tbl_Manifiestos[Key_Manif],tbl_Manifiestos[Pagado a Broker],0),0)</f>
        <v>0</v>
      </c>
      <c r="T4353">
        <v>3167551.709999993</v>
      </c>
    </row>
    <row r="4354" spans="1:20" x14ac:dyDescent="0.25">
      <c r="A4354" t="s">
        <v>5849</v>
      </c>
      <c r="B4354" t="str">
        <f>tbl_Facturas[[#This Row],[Factura]] &amp; "|" &amp; tbl_Facturas[[#This Row],[Proyecto OK]] &amp; "|" &amp; TEXT(tbl_Facturas[[#This Row],[Horas o Viaje]],"0.00") &amp; "|" &amp; TEXT(tbl_Facturas[[#This Row],[Costo unitario]],"0.00")</f>
        <v>2799|PBC CDOT|2.00|315.00</v>
      </c>
      <c r="C4354">
        <v>2799</v>
      </c>
      <c r="D4354">
        <v>75</v>
      </c>
      <c r="E4354" t="s">
        <v>4152</v>
      </c>
      <c r="G4354" t="s">
        <v>4503</v>
      </c>
      <c r="H4354" t="s">
        <v>2874</v>
      </c>
      <c r="I4354" s="134" t="s">
        <v>5870</v>
      </c>
      <c r="J4354" t="s">
        <v>4490</v>
      </c>
      <c r="K4354" t="s">
        <v>4490</v>
      </c>
      <c r="L4354" t="s">
        <v>5908</v>
      </c>
      <c r="M4354" t="s">
        <v>4491</v>
      </c>
      <c r="N4354" t="s">
        <v>4504</v>
      </c>
      <c r="P4354">
        <v>2</v>
      </c>
      <c r="Q4354">
        <v>315</v>
      </c>
      <c r="R4354">
        <v>630</v>
      </c>
      <c r="S4354">
        <f>IFERROR(_xlfn.XLOOKUP(tbl_Facturas[[#This Row],[Key_Fact]],tbl_Manifiestos[Key_Manif],tbl_Manifiestos[Pagado a Broker],0),0)</f>
        <v>0</v>
      </c>
      <c r="T4354">
        <v>3168181.709999993</v>
      </c>
    </row>
    <row r="4355" spans="1:20" x14ac:dyDescent="0.25">
      <c r="A4355" t="s">
        <v>5849</v>
      </c>
      <c r="B4355" t="str">
        <f>tbl_Facturas[[#This Row],[Factura]] &amp; "|" &amp; tbl_Facturas[[#This Row],[Proyecto OK]] &amp; "|" &amp; TEXT(tbl_Facturas[[#This Row],[Horas o Viaje]],"0.00") &amp; "|" &amp; TEXT(tbl_Facturas[[#This Row],[Costo unitario]],"0.00")</f>
        <v>2799|PBC CDOT|3.00|315.00</v>
      </c>
      <c r="C4355">
        <v>2799</v>
      </c>
      <c r="D4355">
        <v>7</v>
      </c>
      <c r="E4355" t="s">
        <v>1264</v>
      </c>
      <c r="G4355" t="s">
        <v>2614</v>
      </c>
      <c r="H4355" t="s">
        <v>4505</v>
      </c>
      <c r="I4355" s="134" t="s">
        <v>5870</v>
      </c>
      <c r="J4355" t="s">
        <v>4490</v>
      </c>
      <c r="K4355" t="s">
        <v>4490</v>
      </c>
      <c r="L4355" t="s">
        <v>5908</v>
      </c>
      <c r="M4355" t="s">
        <v>4491</v>
      </c>
      <c r="N4355" t="s">
        <v>4506</v>
      </c>
      <c r="P4355">
        <v>3</v>
      </c>
      <c r="Q4355">
        <v>315</v>
      </c>
      <c r="R4355">
        <v>945</v>
      </c>
      <c r="S4355">
        <f>IFERROR(_xlfn.XLOOKUP(tbl_Facturas[[#This Row],[Key_Fact]],tbl_Manifiestos[Key_Manif],tbl_Manifiestos[Pagado a Broker],0),0)</f>
        <v>878.85</v>
      </c>
      <c r="T4355">
        <v>3169126.709999993</v>
      </c>
    </row>
    <row r="4356" spans="1:20" x14ac:dyDescent="0.25">
      <c r="A4356" t="s">
        <v>5849</v>
      </c>
      <c r="B4356" t="str">
        <f>tbl_Facturas[[#This Row],[Factura]] &amp; "|" &amp; tbl_Facturas[[#This Row],[Proyecto OK]] &amp; "|" &amp; TEXT(tbl_Facturas[[#This Row],[Horas o Viaje]],"0.00") &amp; "|" &amp; TEXT(tbl_Facturas[[#This Row],[Costo unitario]],"0.00")</f>
        <v>2799|PBC CDOT|2.00|315.00</v>
      </c>
      <c r="C4356">
        <v>2799</v>
      </c>
      <c r="D4356">
        <v>26</v>
      </c>
      <c r="E4356" t="s">
        <v>3894</v>
      </c>
      <c r="G4356" t="s">
        <v>1492</v>
      </c>
      <c r="H4356" t="s">
        <v>4507</v>
      </c>
      <c r="I4356" s="134" t="s">
        <v>5870</v>
      </c>
      <c r="J4356" t="s">
        <v>4490</v>
      </c>
      <c r="K4356" t="s">
        <v>4490</v>
      </c>
      <c r="L4356" t="s">
        <v>5908</v>
      </c>
      <c r="M4356" t="s">
        <v>4491</v>
      </c>
      <c r="N4356" t="s">
        <v>4508</v>
      </c>
      <c r="P4356">
        <v>2</v>
      </c>
      <c r="Q4356">
        <v>315</v>
      </c>
      <c r="R4356">
        <v>630</v>
      </c>
      <c r="S4356">
        <f>IFERROR(_xlfn.XLOOKUP(tbl_Facturas[[#This Row],[Key_Fact]],tbl_Manifiestos[Key_Manif],tbl_Manifiestos[Pagado a Broker],0),0)</f>
        <v>0</v>
      </c>
      <c r="T4356">
        <v>3169756.709999993</v>
      </c>
    </row>
    <row r="4357" spans="1:20" x14ac:dyDescent="0.25">
      <c r="A4357" t="s">
        <v>5849</v>
      </c>
      <c r="B4357" t="str">
        <f>tbl_Facturas[[#This Row],[Factura]] &amp; "|" &amp; tbl_Facturas[[#This Row],[Proyecto OK]] &amp; "|" &amp; TEXT(tbl_Facturas[[#This Row],[Horas o Viaje]],"0.00") &amp; "|" &amp; TEXT(tbl_Facturas[[#This Row],[Costo unitario]],"0.00")</f>
        <v>2799|PBC CDOT|3.00|315.00</v>
      </c>
      <c r="C4357">
        <v>2799</v>
      </c>
      <c r="D4357">
        <v>356</v>
      </c>
      <c r="E4357" t="s">
        <v>27</v>
      </c>
      <c r="G4357" t="s">
        <v>122</v>
      </c>
      <c r="H4357" t="s">
        <v>4509</v>
      </c>
      <c r="I4357" s="134" t="s">
        <v>5870</v>
      </c>
      <c r="J4357" t="s">
        <v>4490</v>
      </c>
      <c r="K4357" t="s">
        <v>4490</v>
      </c>
      <c r="L4357" t="s">
        <v>5908</v>
      </c>
      <c r="M4357" t="s">
        <v>4491</v>
      </c>
      <c r="N4357" t="s">
        <v>4510</v>
      </c>
      <c r="P4357">
        <v>3</v>
      </c>
      <c r="Q4357">
        <v>315</v>
      </c>
      <c r="R4357">
        <v>945</v>
      </c>
      <c r="S4357">
        <f>IFERROR(_xlfn.XLOOKUP(tbl_Facturas[[#This Row],[Key_Fact]],tbl_Manifiestos[Key_Manif],tbl_Manifiestos[Pagado a Broker],0),0)</f>
        <v>878.85</v>
      </c>
      <c r="T4357">
        <v>3170701.709999993</v>
      </c>
    </row>
    <row r="4358" spans="1:20" x14ac:dyDescent="0.25">
      <c r="A4358" t="s">
        <v>5849</v>
      </c>
      <c r="B4358" t="str">
        <f>tbl_Facturas[[#This Row],[Factura]] &amp; "|" &amp; tbl_Facturas[[#This Row],[Proyecto OK]] &amp; "|" &amp; TEXT(tbl_Facturas[[#This Row],[Horas o Viaje]],"0.00") &amp; "|" &amp; TEXT(tbl_Facturas[[#This Row],[Costo unitario]],"0.00")</f>
        <v>2799|PBC CDOT|2.00|315.00</v>
      </c>
      <c r="C4358">
        <v>2799</v>
      </c>
      <c r="D4358">
        <v>306</v>
      </c>
      <c r="E4358" t="s">
        <v>5354</v>
      </c>
      <c r="G4358" t="s">
        <v>4511</v>
      </c>
      <c r="H4358" t="s">
        <v>3009</v>
      </c>
      <c r="I4358" s="134" t="s">
        <v>5870</v>
      </c>
      <c r="J4358" t="s">
        <v>4490</v>
      </c>
      <c r="K4358" t="s">
        <v>4490</v>
      </c>
      <c r="L4358" t="s">
        <v>5908</v>
      </c>
      <c r="M4358" t="s">
        <v>4491</v>
      </c>
      <c r="N4358" t="s">
        <v>4512</v>
      </c>
      <c r="P4358">
        <v>2</v>
      </c>
      <c r="Q4358">
        <v>315</v>
      </c>
      <c r="R4358">
        <v>630</v>
      </c>
      <c r="S4358">
        <f>IFERROR(_xlfn.XLOOKUP(tbl_Facturas[[#This Row],[Key_Fact]],tbl_Manifiestos[Key_Manif],tbl_Manifiestos[Pagado a Broker],0),0)</f>
        <v>0</v>
      </c>
      <c r="T4358">
        <v>3171331.709999993</v>
      </c>
    </row>
    <row r="4359" spans="1:20" x14ac:dyDescent="0.25">
      <c r="A4359" t="s">
        <v>5849</v>
      </c>
      <c r="B4359" t="str">
        <f>tbl_Facturas[[#This Row],[Factura]] &amp; "|" &amp; tbl_Facturas[[#This Row],[Proyecto OK]] &amp; "|" &amp; TEXT(tbl_Facturas[[#This Row],[Horas o Viaje]],"0.00") &amp; "|" &amp; TEXT(tbl_Facturas[[#This Row],[Costo unitario]],"0.00")</f>
        <v>2799|PBC CDOT|3.00|315.00</v>
      </c>
      <c r="C4359">
        <v>2799</v>
      </c>
      <c r="D4359">
        <v>708</v>
      </c>
      <c r="E4359" t="s">
        <v>1982</v>
      </c>
      <c r="G4359" t="s">
        <v>841</v>
      </c>
      <c r="H4359" t="s">
        <v>4513</v>
      </c>
      <c r="I4359" s="134" t="s">
        <v>5870</v>
      </c>
      <c r="J4359" t="s">
        <v>4490</v>
      </c>
      <c r="K4359" t="s">
        <v>4490</v>
      </c>
      <c r="L4359" t="s">
        <v>5908</v>
      </c>
      <c r="M4359" t="s">
        <v>4491</v>
      </c>
      <c r="N4359" t="s">
        <v>4514</v>
      </c>
      <c r="P4359">
        <v>3</v>
      </c>
      <c r="Q4359">
        <v>315</v>
      </c>
      <c r="R4359">
        <v>945</v>
      </c>
      <c r="S4359">
        <f>IFERROR(_xlfn.XLOOKUP(tbl_Facturas[[#This Row],[Key_Fact]],tbl_Manifiestos[Key_Manif],tbl_Manifiestos[Pagado a Broker],0),0)</f>
        <v>878.85</v>
      </c>
      <c r="T4359">
        <v>3172276.709999993</v>
      </c>
    </row>
    <row r="4360" spans="1:20" x14ac:dyDescent="0.25">
      <c r="A4360" t="s">
        <v>5849</v>
      </c>
      <c r="B4360" t="str">
        <f>tbl_Facturas[[#This Row],[Factura]] &amp; "|" &amp; tbl_Facturas[[#This Row],[Proyecto OK]] &amp; "|" &amp; TEXT(tbl_Facturas[[#This Row],[Horas o Viaje]],"0.00") &amp; "|" &amp; TEXT(tbl_Facturas[[#This Row],[Costo unitario]],"0.00")</f>
        <v>2799|PBC CDOT|3.00|315.00</v>
      </c>
      <c r="C4360">
        <v>2799</v>
      </c>
      <c r="D4360">
        <v>54</v>
      </c>
      <c r="E4360" t="s">
        <v>5305</v>
      </c>
      <c r="G4360" t="s">
        <v>479</v>
      </c>
      <c r="H4360" t="s">
        <v>3001</v>
      </c>
      <c r="I4360" s="134" t="s">
        <v>5870</v>
      </c>
      <c r="J4360" t="s">
        <v>4490</v>
      </c>
      <c r="K4360" t="s">
        <v>4490</v>
      </c>
      <c r="L4360" t="s">
        <v>5908</v>
      </c>
      <c r="M4360" t="s">
        <v>4491</v>
      </c>
      <c r="N4360" t="s">
        <v>4515</v>
      </c>
      <c r="P4360">
        <v>3</v>
      </c>
      <c r="Q4360">
        <v>315</v>
      </c>
      <c r="R4360">
        <v>945</v>
      </c>
      <c r="S4360">
        <f>IFERROR(_xlfn.XLOOKUP(tbl_Facturas[[#This Row],[Key_Fact]],tbl_Manifiestos[Key_Manif],tbl_Manifiestos[Pagado a Broker],0),0)</f>
        <v>878.85</v>
      </c>
      <c r="T4360">
        <v>3173221.709999993</v>
      </c>
    </row>
    <row r="4361" spans="1:20" x14ac:dyDescent="0.25">
      <c r="A4361" t="s">
        <v>5849</v>
      </c>
      <c r="B4361" t="str">
        <f>tbl_Facturas[[#This Row],[Factura]] &amp; "|" &amp; tbl_Facturas[[#This Row],[Proyecto OK]] &amp; "|" &amp; TEXT(tbl_Facturas[[#This Row],[Horas o Viaje]],"0.00") &amp; "|" &amp; TEXT(tbl_Facturas[[#This Row],[Costo unitario]],"0.00")</f>
        <v>2799|PBC CDOT|3.00|315.00</v>
      </c>
      <c r="C4361">
        <v>2799</v>
      </c>
      <c r="D4361">
        <v>606</v>
      </c>
      <c r="E4361" t="s">
        <v>5305</v>
      </c>
      <c r="G4361" t="s">
        <v>1291</v>
      </c>
      <c r="H4361" t="s">
        <v>3154</v>
      </c>
      <c r="I4361" s="134" t="s">
        <v>5870</v>
      </c>
      <c r="J4361" t="s">
        <v>4490</v>
      </c>
      <c r="K4361" t="s">
        <v>4490</v>
      </c>
      <c r="L4361" t="s">
        <v>5908</v>
      </c>
      <c r="M4361" t="s">
        <v>4491</v>
      </c>
      <c r="N4361" t="s">
        <v>4516</v>
      </c>
      <c r="P4361">
        <v>3</v>
      </c>
      <c r="Q4361">
        <v>315</v>
      </c>
      <c r="R4361">
        <v>945</v>
      </c>
      <c r="S4361">
        <f>IFERROR(_xlfn.XLOOKUP(tbl_Facturas[[#This Row],[Key_Fact]],tbl_Manifiestos[Key_Manif],tbl_Manifiestos[Pagado a Broker],0),0)</f>
        <v>878.85</v>
      </c>
      <c r="T4361">
        <v>3174166.709999993</v>
      </c>
    </row>
    <row r="4362" spans="1:20" x14ac:dyDescent="0.25">
      <c r="A4362" t="s">
        <v>5849</v>
      </c>
      <c r="B4362" t="str">
        <f>tbl_Facturas[[#This Row],[Factura]] &amp; "|" &amp; tbl_Facturas[[#This Row],[Proyecto OK]] &amp; "|" &amp; TEXT(tbl_Facturas[[#This Row],[Horas o Viaje]],"0.00") &amp; "|" &amp; TEXT(tbl_Facturas[[#This Row],[Costo unitario]],"0.00")</f>
        <v>2799|PBC CDOT|2.00|315.00</v>
      </c>
      <c r="C4362">
        <v>2799</v>
      </c>
      <c r="D4362">
        <v>12</v>
      </c>
      <c r="E4362" t="s">
        <v>3894</v>
      </c>
      <c r="G4362" t="s">
        <v>4517</v>
      </c>
      <c r="H4362" t="s">
        <v>3298</v>
      </c>
      <c r="I4362" s="134" t="s">
        <v>5870</v>
      </c>
      <c r="J4362" t="s">
        <v>4490</v>
      </c>
      <c r="K4362" t="s">
        <v>4490</v>
      </c>
      <c r="L4362" t="s">
        <v>5908</v>
      </c>
      <c r="M4362" t="s">
        <v>4491</v>
      </c>
      <c r="N4362" t="s">
        <v>4518</v>
      </c>
      <c r="P4362">
        <v>2</v>
      </c>
      <c r="Q4362">
        <v>315</v>
      </c>
      <c r="R4362">
        <v>630</v>
      </c>
      <c r="S4362">
        <f>IFERROR(_xlfn.XLOOKUP(tbl_Facturas[[#This Row],[Key_Fact]],tbl_Manifiestos[Key_Manif],tbl_Manifiestos[Pagado a Broker],0),0)</f>
        <v>0</v>
      </c>
      <c r="T4362">
        <v>3174796.709999993</v>
      </c>
    </row>
    <row r="4363" spans="1:20" x14ac:dyDescent="0.25">
      <c r="A4363" t="s">
        <v>5849</v>
      </c>
      <c r="B4363" t="str">
        <f>tbl_Facturas[[#This Row],[Factura]] &amp; "|" &amp; tbl_Facturas[[#This Row],[Proyecto OK]] &amp; "|" &amp; TEXT(tbl_Facturas[[#This Row],[Horas o Viaje]],"0.00") &amp; "|" &amp; TEXT(tbl_Facturas[[#This Row],[Costo unitario]],"0.00")</f>
        <v>2799|PBC CDOT|3.00|315.00</v>
      </c>
      <c r="C4363">
        <v>2799</v>
      </c>
      <c r="D4363">
        <v>7</v>
      </c>
      <c r="E4363" t="s">
        <v>1264</v>
      </c>
      <c r="G4363" t="s">
        <v>2614</v>
      </c>
      <c r="H4363" t="s">
        <v>4519</v>
      </c>
      <c r="I4363" s="134" t="s">
        <v>5870</v>
      </c>
      <c r="J4363" t="s">
        <v>4490</v>
      </c>
      <c r="K4363" t="s">
        <v>4490</v>
      </c>
      <c r="L4363" t="s">
        <v>5908</v>
      </c>
      <c r="M4363" t="s">
        <v>4491</v>
      </c>
      <c r="N4363" t="s">
        <v>4520</v>
      </c>
      <c r="P4363">
        <v>3</v>
      </c>
      <c r="Q4363">
        <v>315</v>
      </c>
      <c r="R4363">
        <v>945</v>
      </c>
      <c r="S4363">
        <f>IFERROR(_xlfn.XLOOKUP(tbl_Facturas[[#This Row],[Key_Fact]],tbl_Manifiestos[Key_Manif],tbl_Manifiestos[Pagado a Broker],0),0)</f>
        <v>878.85</v>
      </c>
      <c r="T4363">
        <v>3175741.709999993</v>
      </c>
    </row>
    <row r="4364" spans="1:20" x14ac:dyDescent="0.25">
      <c r="A4364" t="s">
        <v>5849</v>
      </c>
      <c r="B4364" t="str">
        <f>tbl_Facturas[[#This Row],[Factura]] &amp; "|" &amp; tbl_Facturas[[#This Row],[Proyecto OK]] &amp; "|" &amp; TEXT(tbl_Facturas[[#This Row],[Horas o Viaje]],"0.00") &amp; "|" &amp; TEXT(tbl_Facturas[[#This Row],[Costo unitario]],"0.00")</f>
        <v>2799|PBC CDOT|3.00|315.00</v>
      </c>
      <c r="C4364">
        <v>2799</v>
      </c>
      <c r="D4364">
        <v>325</v>
      </c>
      <c r="E4364" t="s">
        <v>27</v>
      </c>
      <c r="G4364" t="s">
        <v>34</v>
      </c>
      <c r="H4364" t="s">
        <v>4521</v>
      </c>
      <c r="I4364" s="134" t="s">
        <v>5870</v>
      </c>
      <c r="J4364" t="s">
        <v>4490</v>
      </c>
      <c r="K4364" t="s">
        <v>4490</v>
      </c>
      <c r="L4364" t="s">
        <v>5908</v>
      </c>
      <c r="M4364" t="s">
        <v>4491</v>
      </c>
      <c r="N4364" t="s">
        <v>4522</v>
      </c>
      <c r="P4364">
        <v>3</v>
      </c>
      <c r="Q4364">
        <v>315</v>
      </c>
      <c r="R4364">
        <v>945</v>
      </c>
      <c r="S4364">
        <f>IFERROR(_xlfn.XLOOKUP(tbl_Facturas[[#This Row],[Key_Fact]],tbl_Manifiestos[Key_Manif],tbl_Manifiestos[Pagado a Broker],0),0)</f>
        <v>878.85</v>
      </c>
      <c r="T4364">
        <v>3176686.709999993</v>
      </c>
    </row>
    <row r="4365" spans="1:20" x14ac:dyDescent="0.25">
      <c r="A4365" t="s">
        <v>5849</v>
      </c>
      <c r="B4365" t="str">
        <f>tbl_Facturas[[#This Row],[Factura]] &amp; "|" &amp; tbl_Facturas[[#This Row],[Proyecto OK]] &amp; "|" &amp; TEXT(tbl_Facturas[[#This Row],[Horas o Viaje]],"0.00") &amp; "|" &amp; TEXT(tbl_Facturas[[#This Row],[Costo unitario]],"0.00")</f>
        <v>2799|PBC CDOT|3.00|315.00</v>
      </c>
      <c r="C4365">
        <v>2799</v>
      </c>
      <c r="D4365">
        <v>356</v>
      </c>
      <c r="E4365" t="s">
        <v>27</v>
      </c>
      <c r="G4365" t="s">
        <v>122</v>
      </c>
      <c r="H4365" t="s">
        <v>4523</v>
      </c>
      <c r="I4365" s="134" t="s">
        <v>5870</v>
      </c>
      <c r="J4365" t="s">
        <v>4490</v>
      </c>
      <c r="K4365" t="s">
        <v>4490</v>
      </c>
      <c r="L4365" t="s">
        <v>5908</v>
      </c>
      <c r="M4365" t="s">
        <v>4491</v>
      </c>
      <c r="N4365" t="s">
        <v>4524</v>
      </c>
      <c r="P4365">
        <v>3</v>
      </c>
      <c r="Q4365">
        <v>315</v>
      </c>
      <c r="R4365">
        <v>945</v>
      </c>
      <c r="S4365">
        <f>IFERROR(_xlfn.XLOOKUP(tbl_Facturas[[#This Row],[Key_Fact]],tbl_Manifiestos[Key_Manif],tbl_Manifiestos[Pagado a Broker],0),0)</f>
        <v>878.85</v>
      </c>
      <c r="T4365">
        <v>3177631.709999993</v>
      </c>
    </row>
    <row r="4366" spans="1:20" x14ac:dyDescent="0.25">
      <c r="A4366" t="s">
        <v>5849</v>
      </c>
      <c r="B4366" t="str">
        <f>tbl_Facturas[[#This Row],[Factura]] &amp; "|" &amp; tbl_Facturas[[#This Row],[Proyecto OK]] &amp; "|" &amp; TEXT(tbl_Facturas[[#This Row],[Horas o Viaje]],"0.00") &amp; "|" &amp; TEXT(tbl_Facturas[[#This Row],[Costo unitario]],"0.00")</f>
        <v>2799|PBC CDOT|3.00|315.00</v>
      </c>
      <c r="C4366">
        <v>2799</v>
      </c>
      <c r="D4366">
        <v>58</v>
      </c>
      <c r="E4366" t="s">
        <v>12</v>
      </c>
      <c r="G4366" t="s">
        <v>539</v>
      </c>
      <c r="H4366" t="s">
        <v>3761</v>
      </c>
      <c r="I4366" s="134" t="s">
        <v>5870</v>
      </c>
      <c r="J4366" t="s">
        <v>4490</v>
      </c>
      <c r="K4366" t="s">
        <v>4490</v>
      </c>
      <c r="L4366" t="s">
        <v>5908</v>
      </c>
      <c r="M4366" t="s">
        <v>4491</v>
      </c>
      <c r="N4366" t="s">
        <v>4525</v>
      </c>
      <c r="P4366">
        <v>3</v>
      </c>
      <c r="Q4366">
        <v>315</v>
      </c>
      <c r="R4366">
        <v>945</v>
      </c>
      <c r="S4366">
        <f>IFERROR(_xlfn.XLOOKUP(tbl_Facturas[[#This Row],[Key_Fact]],tbl_Manifiestos[Key_Manif],tbl_Manifiestos[Pagado a Broker],0),0)</f>
        <v>878.85</v>
      </c>
      <c r="T4366">
        <v>3178576.709999993</v>
      </c>
    </row>
    <row r="4367" spans="1:20" x14ac:dyDescent="0.25">
      <c r="A4367" t="s">
        <v>5849</v>
      </c>
      <c r="B4367" t="str">
        <f>tbl_Facturas[[#This Row],[Factura]] &amp; "|" &amp; tbl_Facturas[[#This Row],[Proyecto OK]] &amp; "|" &amp; TEXT(tbl_Facturas[[#This Row],[Horas o Viaje]],"0.00") &amp; "|" &amp; TEXT(tbl_Facturas[[#This Row],[Costo unitario]],"0.00")</f>
        <v>2799|PBC CDOT|3.00|315.00</v>
      </c>
      <c r="C4367">
        <v>2799</v>
      </c>
      <c r="D4367">
        <v>325</v>
      </c>
      <c r="E4367" t="s">
        <v>27</v>
      </c>
      <c r="G4367" t="s">
        <v>34</v>
      </c>
      <c r="H4367" t="s">
        <v>4526</v>
      </c>
      <c r="I4367" s="134" t="s">
        <v>5870</v>
      </c>
      <c r="J4367" t="s">
        <v>4490</v>
      </c>
      <c r="K4367" t="s">
        <v>4490</v>
      </c>
      <c r="L4367" t="s">
        <v>5908</v>
      </c>
      <c r="M4367" t="s">
        <v>4491</v>
      </c>
      <c r="N4367" t="s">
        <v>4527</v>
      </c>
      <c r="P4367">
        <v>3</v>
      </c>
      <c r="Q4367">
        <v>315</v>
      </c>
      <c r="R4367">
        <v>945</v>
      </c>
      <c r="S4367">
        <f>IFERROR(_xlfn.XLOOKUP(tbl_Facturas[[#This Row],[Key_Fact]],tbl_Manifiestos[Key_Manif],tbl_Manifiestos[Pagado a Broker],0),0)</f>
        <v>878.85</v>
      </c>
      <c r="T4367">
        <v>3179521.709999993</v>
      </c>
    </row>
    <row r="4368" spans="1:20" x14ac:dyDescent="0.25">
      <c r="A4368" t="s">
        <v>5849</v>
      </c>
      <c r="B4368" t="str">
        <f>tbl_Facturas[[#This Row],[Factura]] &amp; "|" &amp; tbl_Facturas[[#This Row],[Proyecto OK]] &amp; "|" &amp; TEXT(tbl_Facturas[[#This Row],[Horas o Viaje]],"0.00") &amp; "|" &amp; TEXT(tbl_Facturas[[#This Row],[Costo unitario]],"0.00")</f>
        <v>2799|PBC CDOT|1.00|315.00</v>
      </c>
      <c r="C4368">
        <v>2799</v>
      </c>
      <c r="D4368">
        <v>1</v>
      </c>
      <c r="E4368" t="s">
        <v>5335</v>
      </c>
      <c r="G4368" t="s">
        <v>1220</v>
      </c>
      <c r="H4368" t="s">
        <v>3304</v>
      </c>
      <c r="I4368" s="134" t="s">
        <v>5870</v>
      </c>
      <c r="J4368" t="s">
        <v>4490</v>
      </c>
      <c r="K4368" t="s">
        <v>4490</v>
      </c>
      <c r="L4368" t="s">
        <v>5908</v>
      </c>
      <c r="M4368" t="s">
        <v>4491</v>
      </c>
      <c r="N4368" t="s">
        <v>4528</v>
      </c>
      <c r="P4368">
        <v>1</v>
      </c>
      <c r="Q4368">
        <v>315</v>
      </c>
      <c r="R4368">
        <v>315</v>
      </c>
      <c r="S4368">
        <f>IFERROR(_xlfn.XLOOKUP(tbl_Facturas[[#This Row],[Key_Fact]],tbl_Manifiestos[Key_Manif],tbl_Manifiestos[Pagado a Broker],0),0)</f>
        <v>0</v>
      </c>
      <c r="T4368">
        <v>3179836.709999993</v>
      </c>
    </row>
    <row r="4369" spans="1:20" x14ac:dyDescent="0.25">
      <c r="A4369" t="s">
        <v>5849</v>
      </c>
      <c r="B4369" t="str">
        <f>tbl_Facturas[[#This Row],[Factura]] &amp; "|" &amp; tbl_Facturas[[#This Row],[Proyecto OK]] &amp; "|" &amp; TEXT(tbl_Facturas[[#This Row],[Horas o Viaje]],"0.00") &amp; "|" &amp; TEXT(tbl_Facturas[[#This Row],[Costo unitario]],"0.00")</f>
        <v>2800|AR Term|8.75|118.00</v>
      </c>
      <c r="C4369">
        <v>2800</v>
      </c>
      <c r="D4369">
        <v>515</v>
      </c>
      <c r="E4369" t="s">
        <v>27</v>
      </c>
      <c r="G4369" t="s">
        <v>54</v>
      </c>
      <c r="H4369" t="s">
        <v>4529</v>
      </c>
      <c r="I4369" s="134" t="s">
        <v>5324</v>
      </c>
      <c r="J4369" t="s">
        <v>1039</v>
      </c>
      <c r="K4369" s="240" t="s">
        <v>1039</v>
      </c>
      <c r="P4369">
        <v>8.75</v>
      </c>
      <c r="Q4369">
        <v>118</v>
      </c>
      <c r="R4369">
        <v>1032.5</v>
      </c>
      <c r="S4369">
        <f>IFERROR(_xlfn.XLOOKUP(tbl_Facturas[[#This Row],[Key_Fact]],tbl_Manifiestos[Key_Manif],tbl_Manifiestos[Pagado a Broker],0),0)</f>
        <v>960.22500000000002</v>
      </c>
      <c r="T4369">
        <v>3180869.209999993</v>
      </c>
    </row>
    <row r="4370" spans="1:20" x14ac:dyDescent="0.25">
      <c r="A4370" t="s">
        <v>5849</v>
      </c>
      <c r="B4370" t="str">
        <f>tbl_Facturas[[#This Row],[Factura]] &amp; "|" &amp; tbl_Facturas[[#This Row],[Proyecto OK]] &amp; "|" &amp; TEXT(tbl_Facturas[[#This Row],[Horas o Viaje]],"0.00") &amp; "|" &amp; TEXT(tbl_Facturas[[#This Row],[Costo unitario]],"0.00")</f>
        <v>2801|RAC|9.50|105.00</v>
      </c>
      <c r="C4370">
        <v>2801</v>
      </c>
      <c r="D4370">
        <v>25</v>
      </c>
      <c r="E4370" t="s">
        <v>1339</v>
      </c>
      <c r="G4370" t="s">
        <v>1340</v>
      </c>
      <c r="H4370" t="s">
        <v>4530</v>
      </c>
      <c r="I4370" s="134" t="s">
        <v>5869</v>
      </c>
      <c r="J4370" t="s">
        <v>781</v>
      </c>
      <c r="K4370" t="s">
        <v>781</v>
      </c>
      <c r="P4370">
        <v>9.5</v>
      </c>
      <c r="Q4370">
        <v>105</v>
      </c>
      <c r="R4370">
        <v>997.5</v>
      </c>
      <c r="S4370">
        <f>IFERROR(_xlfn.XLOOKUP(tbl_Facturas[[#This Row],[Key_Fact]],tbl_Manifiestos[Key_Manif],tbl_Manifiestos[Pagado a Broker],0),0)</f>
        <v>897.75</v>
      </c>
      <c r="T4370">
        <v>3181866.709999993</v>
      </c>
    </row>
    <row r="4371" spans="1:20" x14ac:dyDescent="0.25">
      <c r="A4371" t="s">
        <v>5849</v>
      </c>
      <c r="B4371" t="str">
        <f>tbl_Facturas[[#This Row],[Factura]] &amp; "|" &amp; tbl_Facturas[[#This Row],[Proyecto OK]] &amp; "|" &amp; TEXT(tbl_Facturas[[#This Row],[Horas o Viaje]],"0.00") &amp; "|" &amp; TEXT(tbl_Facturas[[#This Row],[Costo unitario]],"0.00")</f>
        <v>2801|RAC|9.00|105.00</v>
      </c>
      <c r="C4371">
        <v>2801</v>
      </c>
      <c r="D4371">
        <v>108</v>
      </c>
      <c r="E4371" t="s">
        <v>5916</v>
      </c>
      <c r="G4371" s="2">
        <v>108</v>
      </c>
      <c r="H4371" t="s">
        <v>4531</v>
      </c>
      <c r="I4371" s="134" t="s">
        <v>5869</v>
      </c>
      <c r="J4371" t="s">
        <v>781</v>
      </c>
      <c r="K4371" t="s">
        <v>781</v>
      </c>
      <c r="P4371">
        <v>9</v>
      </c>
      <c r="Q4371">
        <v>105</v>
      </c>
      <c r="R4371">
        <v>945</v>
      </c>
      <c r="S4371">
        <f>IFERROR(_xlfn.XLOOKUP(tbl_Facturas[[#This Row],[Key_Fact]],tbl_Manifiestos[Key_Manif],tbl_Manifiestos[Pagado a Broker],0),0)</f>
        <v>0</v>
      </c>
      <c r="T4371">
        <v>3182811.709999993</v>
      </c>
    </row>
    <row r="4372" spans="1:20" x14ac:dyDescent="0.25">
      <c r="A4372" t="s">
        <v>5849</v>
      </c>
      <c r="B4372" t="str">
        <f>tbl_Facturas[[#This Row],[Factura]] &amp; "|" &amp; tbl_Facturas[[#This Row],[Proyecto OK]] &amp; "|" &amp; TEXT(tbl_Facturas[[#This Row],[Horas o Viaje]],"0.00") &amp; "|" &amp; TEXT(tbl_Facturas[[#This Row],[Costo unitario]],"0.00")</f>
        <v>2801|RAC|7.75|105.00</v>
      </c>
      <c r="C4372">
        <v>2801</v>
      </c>
      <c r="D4372">
        <v>25</v>
      </c>
      <c r="E4372" t="s">
        <v>1339</v>
      </c>
      <c r="G4372" t="s">
        <v>1340</v>
      </c>
      <c r="H4372" t="s">
        <v>4532</v>
      </c>
      <c r="I4372" s="134" t="s">
        <v>5869</v>
      </c>
      <c r="J4372" t="s">
        <v>781</v>
      </c>
      <c r="K4372" t="s">
        <v>781</v>
      </c>
      <c r="P4372">
        <v>7.75</v>
      </c>
      <c r="Q4372">
        <v>105</v>
      </c>
      <c r="R4372">
        <v>813.75</v>
      </c>
      <c r="S4372">
        <f>IFERROR(_xlfn.XLOOKUP(tbl_Facturas[[#This Row],[Key_Fact]],tbl_Manifiestos[Key_Manif],tbl_Manifiestos[Pagado a Broker],0),0)</f>
        <v>732.375</v>
      </c>
      <c r="T4372">
        <v>3183625.459999993</v>
      </c>
    </row>
    <row r="4373" spans="1:20" x14ac:dyDescent="0.25">
      <c r="A4373" t="s">
        <v>5849</v>
      </c>
      <c r="B4373" t="str">
        <f>tbl_Facturas[[#This Row],[Factura]] &amp; "|" &amp; tbl_Facturas[[#This Row],[Proyecto OK]] &amp; "|" &amp; TEXT(tbl_Facturas[[#This Row],[Horas o Viaje]],"0.00") &amp; "|" &amp; TEXT(tbl_Facturas[[#This Row],[Costo unitario]],"0.00")</f>
        <v>2801|RAC|8.00|105.00</v>
      </c>
      <c r="C4373">
        <v>2801</v>
      </c>
      <c r="D4373">
        <v>25</v>
      </c>
      <c r="E4373" t="s">
        <v>1339</v>
      </c>
      <c r="G4373" t="s">
        <v>1340</v>
      </c>
      <c r="H4373" t="s">
        <v>4533</v>
      </c>
      <c r="I4373" s="134" t="s">
        <v>5869</v>
      </c>
      <c r="J4373" t="s">
        <v>781</v>
      </c>
      <c r="K4373" t="s">
        <v>781</v>
      </c>
      <c r="P4373">
        <v>8</v>
      </c>
      <c r="Q4373">
        <v>105</v>
      </c>
      <c r="R4373">
        <v>840</v>
      </c>
      <c r="S4373">
        <f>IFERROR(_xlfn.XLOOKUP(tbl_Facturas[[#This Row],[Key_Fact]],tbl_Manifiestos[Key_Manif],tbl_Manifiestos[Pagado a Broker],0),0)</f>
        <v>756</v>
      </c>
      <c r="T4373">
        <v>3184465.459999993</v>
      </c>
    </row>
    <row r="4374" spans="1:20" x14ac:dyDescent="0.25">
      <c r="A4374" t="s">
        <v>5849</v>
      </c>
      <c r="B4374" t="str">
        <f>tbl_Facturas[[#This Row],[Factura]] &amp; "|" &amp; tbl_Facturas[[#This Row],[Proyecto OK]] &amp; "|" &amp; TEXT(tbl_Facturas[[#This Row],[Horas o Viaje]],"0.00") &amp; "|" &amp; TEXT(tbl_Facturas[[#This Row],[Costo unitario]],"0.00")</f>
        <v>2801|RAC|6.50|105.00</v>
      </c>
      <c r="C4374">
        <v>2801</v>
      </c>
      <c r="D4374">
        <v>25</v>
      </c>
      <c r="E4374" t="s">
        <v>1339</v>
      </c>
      <c r="G4374" t="s">
        <v>1340</v>
      </c>
      <c r="H4374" t="s">
        <v>4534</v>
      </c>
      <c r="I4374" s="134" t="s">
        <v>5869</v>
      </c>
      <c r="J4374" t="s">
        <v>781</v>
      </c>
      <c r="K4374" t="s">
        <v>781</v>
      </c>
      <c r="P4374">
        <v>6.5</v>
      </c>
      <c r="Q4374">
        <v>105</v>
      </c>
      <c r="R4374">
        <v>682.5</v>
      </c>
      <c r="S4374">
        <f>IFERROR(_xlfn.XLOOKUP(tbl_Facturas[[#This Row],[Key_Fact]],tbl_Manifiestos[Key_Manif],tbl_Manifiestos[Pagado a Broker],0),0)</f>
        <v>614.25</v>
      </c>
      <c r="T4374">
        <v>3185147.959999993</v>
      </c>
    </row>
    <row r="4375" spans="1:20" x14ac:dyDescent="0.25">
      <c r="A4375" t="s">
        <v>5850</v>
      </c>
      <c r="B4375" t="str">
        <f>tbl_Facturas[[#This Row],[Factura]] &amp; "|" &amp; tbl_Facturas[[#This Row],[Proyecto OK]] &amp; "|" &amp; TEXT(tbl_Facturas[[#This Row],[Horas o Viaje]],"0.00") &amp; "|" &amp; TEXT(tbl_Facturas[[#This Row],[Costo unitario]],"0.00")</f>
        <v>2802||1.00|420.00</v>
      </c>
      <c r="C4375">
        <v>2802</v>
      </c>
      <c r="D4375">
        <v>73</v>
      </c>
      <c r="E4375" t="s">
        <v>4535</v>
      </c>
      <c r="G4375" s="2">
        <v>73</v>
      </c>
      <c r="H4375" t="s">
        <v>4536</v>
      </c>
      <c r="I4375" s="134" t="s">
        <v>27</v>
      </c>
      <c r="P4375">
        <v>1</v>
      </c>
      <c r="Q4375">
        <v>420</v>
      </c>
      <c r="R4375">
        <v>420</v>
      </c>
      <c r="S4375">
        <f>IFERROR(_xlfn.XLOOKUP(tbl_Facturas[[#This Row],[Key_Fact]],tbl_Manifiestos[Key_Manif],tbl_Manifiestos[Pagado a Broker],0),0)</f>
        <v>0</v>
      </c>
      <c r="T4375">
        <v>3185567.959999993</v>
      </c>
    </row>
    <row r="4376" spans="1:20" x14ac:dyDescent="0.25">
      <c r="A4376" t="s">
        <v>5850</v>
      </c>
      <c r="B4376" t="str">
        <f>tbl_Facturas[[#This Row],[Factura]] &amp; "|" &amp; tbl_Facturas[[#This Row],[Proyecto OK]] &amp; "|" &amp; TEXT(tbl_Facturas[[#This Row],[Horas o Viaje]],"0.00") &amp; "|" &amp; TEXT(tbl_Facturas[[#This Row],[Costo unitario]],"0.00")</f>
        <v>2802||8.00|420.00</v>
      </c>
      <c r="C4376">
        <v>2802</v>
      </c>
      <c r="D4376">
        <v>54</v>
      </c>
      <c r="E4376" t="s">
        <v>4535</v>
      </c>
      <c r="G4376" s="2">
        <v>54</v>
      </c>
      <c r="H4376" t="s">
        <v>4537</v>
      </c>
      <c r="I4376" s="134" t="s">
        <v>27</v>
      </c>
      <c r="P4376">
        <v>8</v>
      </c>
      <c r="Q4376">
        <v>420</v>
      </c>
      <c r="R4376">
        <v>3360</v>
      </c>
      <c r="S4376">
        <f>IFERROR(_xlfn.XLOOKUP(tbl_Facturas[[#This Row],[Key_Fact]],tbl_Manifiestos[Key_Manif],tbl_Manifiestos[Pagado a Broker],0),0)</f>
        <v>0</v>
      </c>
      <c r="T4376">
        <v>3188927.959999993</v>
      </c>
    </row>
    <row r="4377" spans="1:20" x14ac:dyDescent="0.25">
      <c r="A4377" t="s">
        <v>5850</v>
      </c>
      <c r="B4377" t="str">
        <f>tbl_Facturas[[#This Row],[Factura]] &amp; "|" &amp; tbl_Facturas[[#This Row],[Proyecto OK]] &amp; "|" &amp; TEXT(tbl_Facturas[[#This Row],[Horas o Viaje]],"0.00") &amp; "|" &amp; TEXT(tbl_Facturas[[#This Row],[Costo unitario]],"0.00")</f>
        <v>2802||-5040.00|0.07</v>
      </c>
      <c r="C4377">
        <v>2802</v>
      </c>
      <c r="G4377" t="s">
        <v>52</v>
      </c>
      <c r="I4377" s="134" t="s">
        <v>27</v>
      </c>
      <c r="P4377">
        <v>-5040</v>
      </c>
      <c r="Q4377">
        <v>7.0000000000000007E-2</v>
      </c>
      <c r="R4377">
        <v>-352.8</v>
      </c>
      <c r="S4377">
        <f>IFERROR(_xlfn.XLOOKUP(tbl_Facturas[[#This Row],[Key_Fact]],tbl_Manifiestos[Key_Manif],tbl_Manifiestos[Pagado a Broker],0),0)</f>
        <v>0</v>
      </c>
      <c r="T4377">
        <v>3188575.1599999941</v>
      </c>
    </row>
    <row r="4378" spans="1:20" x14ac:dyDescent="0.25">
      <c r="A4378" t="s">
        <v>5850</v>
      </c>
      <c r="B4378" t="str">
        <f>tbl_Facturas[[#This Row],[Factura]] &amp; "|" &amp; tbl_Facturas[[#This Row],[Proyecto OK]] &amp; "|" &amp; TEXT(tbl_Facturas[[#This Row],[Horas o Viaje]],"0.00") &amp; "|" &amp; TEXT(tbl_Facturas[[#This Row],[Costo unitario]],"0.00")</f>
        <v>2802||3.00|420.00</v>
      </c>
      <c r="C4378">
        <v>2802</v>
      </c>
      <c r="D4378">
        <v>54</v>
      </c>
      <c r="E4378" t="s">
        <v>4535</v>
      </c>
      <c r="G4378" s="2">
        <v>54</v>
      </c>
      <c r="H4378" t="s">
        <v>4538</v>
      </c>
      <c r="I4378" s="134" t="s">
        <v>27</v>
      </c>
      <c r="P4378">
        <v>3</v>
      </c>
      <c r="Q4378">
        <v>420</v>
      </c>
      <c r="R4378">
        <v>1260</v>
      </c>
      <c r="S4378">
        <f>IFERROR(_xlfn.XLOOKUP(tbl_Facturas[[#This Row],[Key_Fact]],tbl_Manifiestos[Key_Manif],tbl_Manifiestos[Pagado a Broker],0),0)</f>
        <v>0</v>
      </c>
      <c r="T4378">
        <v>3189835.1599999941</v>
      </c>
    </row>
    <row r="4379" spans="1:20" x14ac:dyDescent="0.25">
      <c r="A4379" t="s">
        <v>5850</v>
      </c>
      <c r="B4379" t="str">
        <f>tbl_Facturas[[#This Row],[Factura]] &amp; "|" &amp; tbl_Facturas[[#This Row],[Proyecto OK]] &amp; "|" &amp; TEXT(tbl_Facturas[[#This Row],[Horas o Viaje]],"0.00") &amp; "|" &amp; TEXT(tbl_Facturas[[#This Row],[Costo unitario]],"0.00")</f>
        <v>2803|Lead Service Replacement|8.50|120.00</v>
      </c>
      <c r="C4379">
        <v>2803</v>
      </c>
      <c r="D4379">
        <v>19</v>
      </c>
      <c r="E4379" t="s">
        <v>12</v>
      </c>
      <c r="G4379" t="s">
        <v>24</v>
      </c>
      <c r="H4379" t="s">
        <v>4539</v>
      </c>
      <c r="I4379" s="134" t="s">
        <v>5322</v>
      </c>
      <c r="J4379" t="s">
        <v>3634</v>
      </c>
      <c r="K4379" t="s">
        <v>5881</v>
      </c>
      <c r="L4379" t="s">
        <v>5886</v>
      </c>
      <c r="P4379">
        <v>8.5</v>
      </c>
      <c r="Q4379">
        <v>120</v>
      </c>
      <c r="R4379">
        <v>1020</v>
      </c>
      <c r="S4379">
        <f>IFERROR(_xlfn.XLOOKUP(tbl_Facturas[[#This Row],[Key_Fact]],tbl_Manifiestos[Key_Manif],tbl_Manifiestos[Pagado a Broker],0),0)</f>
        <v>948.6</v>
      </c>
      <c r="T4379">
        <v>3190855.1599999941</v>
      </c>
    </row>
    <row r="4380" spans="1:20" x14ac:dyDescent="0.25">
      <c r="A4380" t="s">
        <v>5850</v>
      </c>
      <c r="B4380" t="str">
        <f>tbl_Facturas[[#This Row],[Factura]] &amp; "|" &amp; tbl_Facturas[[#This Row],[Proyecto OK]] &amp; "|" &amp; TEXT(tbl_Facturas[[#This Row],[Horas o Viaje]],"0.00") &amp; "|" &amp; TEXT(tbl_Facturas[[#This Row],[Costo unitario]],"0.00")</f>
        <v>2803|Lead Service Replacement|10.00|120.00</v>
      </c>
      <c r="C4380">
        <v>2803</v>
      </c>
      <c r="D4380">
        <v>19</v>
      </c>
      <c r="E4380" t="s">
        <v>12</v>
      </c>
      <c r="G4380" t="s">
        <v>24</v>
      </c>
      <c r="H4380" t="s">
        <v>4540</v>
      </c>
      <c r="I4380" s="134" t="s">
        <v>5322</v>
      </c>
      <c r="J4380" t="s">
        <v>3634</v>
      </c>
      <c r="K4380" t="s">
        <v>5881</v>
      </c>
      <c r="L4380" t="s">
        <v>5886</v>
      </c>
      <c r="P4380">
        <v>10</v>
      </c>
      <c r="Q4380">
        <v>120</v>
      </c>
      <c r="R4380">
        <v>1200</v>
      </c>
      <c r="S4380">
        <f>IFERROR(_xlfn.XLOOKUP(tbl_Facturas[[#This Row],[Key_Fact]],tbl_Manifiestos[Key_Manif],tbl_Manifiestos[Pagado a Broker],0),0)</f>
        <v>1116</v>
      </c>
      <c r="T4380">
        <v>3192055.1599999941</v>
      </c>
    </row>
    <row r="4381" spans="1:20" x14ac:dyDescent="0.25">
      <c r="A4381" t="s">
        <v>5850</v>
      </c>
      <c r="B4381" t="str">
        <f>tbl_Facturas[[#This Row],[Factura]] &amp; "|" &amp; tbl_Facturas[[#This Row],[Proyecto OK]] &amp; "|" &amp; TEXT(tbl_Facturas[[#This Row],[Horas o Viaje]],"0.00") &amp; "|" &amp; TEXT(tbl_Facturas[[#This Row],[Costo unitario]],"0.00")</f>
        <v>2803|Lead Service Replacement|8.50|120.00</v>
      </c>
      <c r="C4381">
        <v>2803</v>
      </c>
      <c r="D4381">
        <v>19</v>
      </c>
      <c r="E4381" t="s">
        <v>12</v>
      </c>
      <c r="G4381" t="s">
        <v>24</v>
      </c>
      <c r="H4381" t="s">
        <v>4541</v>
      </c>
      <c r="I4381" s="134" t="s">
        <v>5322</v>
      </c>
      <c r="J4381" t="s">
        <v>3634</v>
      </c>
      <c r="K4381" t="s">
        <v>5881</v>
      </c>
      <c r="L4381" t="s">
        <v>5886</v>
      </c>
      <c r="P4381">
        <v>8.5</v>
      </c>
      <c r="Q4381">
        <v>120</v>
      </c>
      <c r="R4381">
        <v>1020</v>
      </c>
      <c r="S4381">
        <f>IFERROR(_xlfn.XLOOKUP(tbl_Facturas[[#This Row],[Key_Fact]],tbl_Manifiestos[Key_Manif],tbl_Manifiestos[Pagado a Broker],0),0)</f>
        <v>948.6</v>
      </c>
      <c r="T4381">
        <v>3193075.1599999941</v>
      </c>
    </row>
    <row r="4382" spans="1:20" x14ac:dyDescent="0.25">
      <c r="A4382" t="s">
        <v>5850</v>
      </c>
      <c r="B4382" t="str">
        <f>tbl_Facturas[[#This Row],[Factura]] &amp; "|" &amp; tbl_Facturas[[#This Row],[Proyecto OK]] &amp; "|" &amp; TEXT(tbl_Facturas[[#This Row],[Horas o Viaje]],"0.00") &amp; "|" &amp; TEXT(tbl_Facturas[[#This Row],[Costo unitario]],"0.00")</f>
        <v>2803|Lead Service Replacement|8.00|120.00</v>
      </c>
      <c r="C4382">
        <v>2803</v>
      </c>
      <c r="D4382">
        <v>19</v>
      </c>
      <c r="E4382" t="s">
        <v>12</v>
      </c>
      <c r="G4382" t="s">
        <v>24</v>
      </c>
      <c r="H4382" t="s">
        <v>4542</v>
      </c>
      <c r="I4382" s="134" t="s">
        <v>5322</v>
      </c>
      <c r="J4382" t="s">
        <v>3634</v>
      </c>
      <c r="K4382" t="s">
        <v>5881</v>
      </c>
      <c r="L4382" t="s">
        <v>5886</v>
      </c>
      <c r="P4382">
        <v>8</v>
      </c>
      <c r="Q4382">
        <v>120</v>
      </c>
      <c r="R4382">
        <v>960</v>
      </c>
      <c r="S4382">
        <f>IFERROR(_xlfn.XLOOKUP(tbl_Facturas[[#This Row],[Key_Fact]],tbl_Manifiestos[Key_Manif],tbl_Manifiestos[Pagado a Broker],0),0)</f>
        <v>892.80000000000007</v>
      </c>
      <c r="T4382">
        <v>3194035.1599999941</v>
      </c>
    </row>
    <row r="4383" spans="1:20" x14ac:dyDescent="0.25">
      <c r="A4383" t="s">
        <v>5850</v>
      </c>
      <c r="B4383" t="str">
        <f>tbl_Facturas[[#This Row],[Factura]] &amp; "|" &amp; tbl_Facturas[[#This Row],[Proyecto OK]] &amp; "|" &amp; TEXT(tbl_Facturas[[#This Row],[Horas o Viaje]],"0.00") &amp; "|" &amp; TEXT(tbl_Facturas[[#This Row],[Costo unitario]],"0.00")</f>
        <v>2804|Berry Project|9.50|130.00</v>
      </c>
      <c r="C4383">
        <v>2804</v>
      </c>
      <c r="D4383">
        <v>73</v>
      </c>
      <c r="E4383" t="s">
        <v>19</v>
      </c>
      <c r="G4383" t="s">
        <v>20</v>
      </c>
      <c r="H4383" t="s">
        <v>4543</v>
      </c>
      <c r="I4383" s="134" t="s">
        <v>5322</v>
      </c>
      <c r="J4383" t="s">
        <v>1219</v>
      </c>
      <c r="K4383" t="s">
        <v>5883</v>
      </c>
      <c r="L4383">
        <v>2513</v>
      </c>
      <c r="P4383">
        <v>9.5</v>
      </c>
      <c r="Q4383">
        <v>130</v>
      </c>
      <c r="R4383">
        <v>1235</v>
      </c>
      <c r="S4383">
        <f>IFERROR(_xlfn.XLOOKUP(tbl_Facturas[[#This Row],[Key_Fact]],tbl_Manifiestos[Key_Manif],tbl_Manifiestos[Pagado a Broker],0),0)</f>
        <v>0</v>
      </c>
      <c r="T4383">
        <v>3195270.1599999941</v>
      </c>
    </row>
    <row r="4384" spans="1:20" x14ac:dyDescent="0.25">
      <c r="A4384" t="s">
        <v>5850</v>
      </c>
      <c r="B4384" t="str">
        <f>tbl_Facturas[[#This Row],[Factura]] &amp; "|" &amp; tbl_Facturas[[#This Row],[Proyecto OK]] &amp; "|" &amp; TEXT(tbl_Facturas[[#This Row],[Horas o Viaje]],"0.00") &amp; "|" &amp; TEXT(tbl_Facturas[[#This Row],[Costo unitario]],"0.00")</f>
        <v>2804|Berry Project|6.00|130.00</v>
      </c>
      <c r="C4384">
        <v>2804</v>
      </c>
      <c r="D4384">
        <v>617</v>
      </c>
      <c r="E4384" t="s">
        <v>27</v>
      </c>
      <c r="G4384" t="s">
        <v>36</v>
      </c>
      <c r="H4384" t="s">
        <v>4544</v>
      </c>
      <c r="I4384" s="134" t="s">
        <v>5322</v>
      </c>
      <c r="J4384" t="s">
        <v>1219</v>
      </c>
      <c r="K4384" t="s">
        <v>5883</v>
      </c>
      <c r="L4384">
        <v>2513</v>
      </c>
      <c r="P4384">
        <v>6</v>
      </c>
      <c r="Q4384">
        <v>130</v>
      </c>
      <c r="R4384">
        <v>780</v>
      </c>
      <c r="S4384">
        <f>IFERROR(_xlfn.XLOOKUP(tbl_Facturas[[#This Row],[Key_Fact]],tbl_Manifiestos[Key_Manif],tbl_Manifiestos[Pagado a Broker],0),0)</f>
        <v>725.40000000000009</v>
      </c>
      <c r="T4384">
        <v>3196050.1599999941</v>
      </c>
    </row>
    <row r="4385" spans="1:20" x14ac:dyDescent="0.25">
      <c r="A4385" t="s">
        <v>5850</v>
      </c>
      <c r="B4385" t="str">
        <f>tbl_Facturas[[#This Row],[Factura]] &amp; "|" &amp; tbl_Facturas[[#This Row],[Proyecto OK]] &amp; "|" &amp; TEXT(tbl_Facturas[[#This Row],[Horas o Viaje]],"0.00") &amp; "|" &amp; TEXT(tbl_Facturas[[#This Row],[Costo unitario]],"0.00")</f>
        <v>2804|Berry Project|9.00|130.00</v>
      </c>
      <c r="C4385">
        <v>2804</v>
      </c>
      <c r="D4385">
        <v>73</v>
      </c>
      <c r="E4385" t="s">
        <v>19</v>
      </c>
      <c r="G4385" t="s">
        <v>20</v>
      </c>
      <c r="H4385" t="s">
        <v>4545</v>
      </c>
      <c r="I4385" s="134" t="s">
        <v>5322</v>
      </c>
      <c r="J4385" t="s">
        <v>1219</v>
      </c>
      <c r="K4385" t="s">
        <v>5883</v>
      </c>
      <c r="L4385">
        <v>2513</v>
      </c>
      <c r="P4385">
        <v>9</v>
      </c>
      <c r="Q4385">
        <v>130</v>
      </c>
      <c r="R4385">
        <v>1170</v>
      </c>
      <c r="S4385">
        <f>IFERROR(_xlfn.XLOOKUP(tbl_Facturas[[#This Row],[Key_Fact]],tbl_Manifiestos[Key_Manif],tbl_Manifiestos[Pagado a Broker],0),0)</f>
        <v>0</v>
      </c>
      <c r="T4385">
        <v>3197220.1599999941</v>
      </c>
    </row>
    <row r="4386" spans="1:20" x14ac:dyDescent="0.25">
      <c r="A4386" t="s">
        <v>5850</v>
      </c>
      <c r="B4386" t="str">
        <f>tbl_Facturas[[#This Row],[Factura]] &amp; "|" &amp; tbl_Facturas[[#This Row],[Proyecto OK]] &amp; "|" &amp; TEXT(tbl_Facturas[[#This Row],[Horas o Viaje]],"0.00") &amp; "|" &amp; TEXT(tbl_Facturas[[#This Row],[Costo unitario]],"0.00")</f>
        <v>2804|Berry Project|1.00|420.00</v>
      </c>
      <c r="C4386">
        <v>2804</v>
      </c>
      <c r="D4386">
        <v>325</v>
      </c>
      <c r="E4386" t="s">
        <v>27</v>
      </c>
      <c r="G4386" t="s">
        <v>34</v>
      </c>
      <c r="H4386" t="s">
        <v>4546</v>
      </c>
      <c r="I4386" s="134" t="s">
        <v>5322</v>
      </c>
      <c r="J4386" t="s">
        <v>1219</v>
      </c>
      <c r="K4386" t="s">
        <v>5883</v>
      </c>
      <c r="L4386">
        <v>2513</v>
      </c>
      <c r="M4386" t="s">
        <v>622</v>
      </c>
      <c r="P4386">
        <v>1</v>
      </c>
      <c r="Q4386">
        <v>420</v>
      </c>
      <c r="R4386">
        <v>420</v>
      </c>
      <c r="S4386">
        <f>IFERROR(_xlfn.XLOOKUP(tbl_Facturas[[#This Row],[Key_Fact]],tbl_Manifiestos[Key_Manif],tbl_Manifiestos[Pagado a Broker],0),0)</f>
        <v>390.6</v>
      </c>
      <c r="T4386">
        <v>3197640.1599999941</v>
      </c>
    </row>
    <row r="4387" spans="1:20" x14ac:dyDescent="0.25">
      <c r="A4387" t="s">
        <v>5850</v>
      </c>
      <c r="B4387" t="str">
        <f>tbl_Facturas[[#This Row],[Factura]] &amp; "|" &amp; tbl_Facturas[[#This Row],[Proyecto OK]] &amp; "|" &amp; TEXT(tbl_Facturas[[#This Row],[Horas o Viaje]],"0.00") &amp; "|" &amp; TEXT(tbl_Facturas[[#This Row],[Costo unitario]],"0.00")</f>
        <v>2804|Berry Project|1.00|420.00</v>
      </c>
      <c r="C4387">
        <v>2804</v>
      </c>
      <c r="D4387">
        <v>325</v>
      </c>
      <c r="E4387" t="s">
        <v>27</v>
      </c>
      <c r="G4387" t="s">
        <v>34</v>
      </c>
      <c r="H4387" t="s">
        <v>4547</v>
      </c>
      <c r="I4387" s="134" t="s">
        <v>5322</v>
      </c>
      <c r="J4387" t="s">
        <v>1219</v>
      </c>
      <c r="K4387" t="s">
        <v>5883</v>
      </c>
      <c r="L4387">
        <v>2513</v>
      </c>
      <c r="M4387" t="s">
        <v>622</v>
      </c>
      <c r="P4387">
        <v>1</v>
      </c>
      <c r="Q4387">
        <v>420</v>
      </c>
      <c r="R4387">
        <v>420</v>
      </c>
      <c r="S4387">
        <f>IFERROR(_xlfn.XLOOKUP(tbl_Facturas[[#This Row],[Key_Fact]],tbl_Manifiestos[Key_Manif],tbl_Manifiestos[Pagado a Broker],0),0)</f>
        <v>390.6</v>
      </c>
      <c r="T4387">
        <v>3198060.1599999941</v>
      </c>
    </row>
    <row r="4388" spans="1:20" x14ac:dyDescent="0.25">
      <c r="A4388" t="s">
        <v>5850</v>
      </c>
      <c r="B4388" t="str">
        <f>tbl_Facturas[[#This Row],[Factura]] &amp; "|" &amp; tbl_Facturas[[#This Row],[Proyecto OK]] &amp; "|" &amp; TEXT(tbl_Facturas[[#This Row],[Horas o Viaje]],"0.00") &amp; "|" &amp; TEXT(tbl_Facturas[[#This Row],[Costo unitario]],"0.00")</f>
        <v>2804|Berry Project|1.00|420.00</v>
      </c>
      <c r="C4388">
        <v>2804</v>
      </c>
      <c r="D4388">
        <v>73</v>
      </c>
      <c r="E4388" t="s">
        <v>19</v>
      </c>
      <c r="G4388" t="s">
        <v>20</v>
      </c>
      <c r="H4388" t="s">
        <v>4548</v>
      </c>
      <c r="I4388" s="134" t="s">
        <v>5322</v>
      </c>
      <c r="J4388" t="s">
        <v>1219</v>
      </c>
      <c r="K4388" t="s">
        <v>5883</v>
      </c>
      <c r="L4388">
        <v>2513</v>
      </c>
      <c r="M4388" t="s">
        <v>622</v>
      </c>
      <c r="P4388">
        <v>1</v>
      </c>
      <c r="Q4388">
        <v>420</v>
      </c>
      <c r="R4388">
        <v>420</v>
      </c>
      <c r="S4388">
        <f>IFERROR(_xlfn.XLOOKUP(tbl_Facturas[[#This Row],[Key_Fact]],tbl_Manifiestos[Key_Manif],tbl_Manifiestos[Pagado a Broker],0),0)</f>
        <v>390.6</v>
      </c>
      <c r="T4388">
        <v>3198480.1599999941</v>
      </c>
    </row>
    <row r="4389" spans="1:20" x14ac:dyDescent="0.25">
      <c r="A4389" t="s">
        <v>5850</v>
      </c>
      <c r="B4389" t="str">
        <f>tbl_Facturas[[#This Row],[Factura]] &amp; "|" &amp; tbl_Facturas[[#This Row],[Proyecto OK]] &amp; "|" &amp; TEXT(tbl_Facturas[[#This Row],[Horas o Viaje]],"0.00") &amp; "|" &amp; TEXT(tbl_Facturas[[#This Row],[Costo unitario]],"0.00")</f>
        <v>2804|Berry Project|1.00|420.00</v>
      </c>
      <c r="C4389">
        <v>2804</v>
      </c>
      <c r="D4389">
        <v>73</v>
      </c>
      <c r="E4389" t="s">
        <v>19</v>
      </c>
      <c r="G4389" t="s">
        <v>20</v>
      </c>
      <c r="H4389" t="s">
        <v>4549</v>
      </c>
      <c r="I4389" s="134" t="s">
        <v>5322</v>
      </c>
      <c r="J4389" t="s">
        <v>1219</v>
      </c>
      <c r="K4389" t="s">
        <v>5883</v>
      </c>
      <c r="L4389">
        <v>2513</v>
      </c>
      <c r="M4389" t="s">
        <v>622</v>
      </c>
      <c r="P4389">
        <v>1</v>
      </c>
      <c r="Q4389">
        <v>420</v>
      </c>
      <c r="R4389">
        <v>420</v>
      </c>
      <c r="S4389">
        <f>IFERROR(_xlfn.XLOOKUP(tbl_Facturas[[#This Row],[Key_Fact]],tbl_Manifiestos[Key_Manif],tbl_Manifiestos[Pagado a Broker],0),0)</f>
        <v>390.6</v>
      </c>
      <c r="T4389">
        <v>3198900.1599999941</v>
      </c>
    </row>
    <row r="4390" spans="1:20" x14ac:dyDescent="0.25">
      <c r="A4390" t="s">
        <v>5850</v>
      </c>
      <c r="B4390" t="str">
        <f>tbl_Facturas[[#This Row],[Factura]] &amp; "|" &amp; tbl_Facturas[[#This Row],[Proyecto OK]] &amp; "|" &amp; TEXT(tbl_Facturas[[#This Row],[Horas o Viaje]],"0.00") &amp; "|" &amp; TEXT(tbl_Facturas[[#This Row],[Costo unitario]],"0.00")</f>
        <v>2804|Berry Project|3.00|420.00</v>
      </c>
      <c r="C4390">
        <v>2804</v>
      </c>
      <c r="D4390">
        <v>7</v>
      </c>
      <c r="E4390" t="s">
        <v>1264</v>
      </c>
      <c r="G4390" t="s">
        <v>2614</v>
      </c>
      <c r="H4390" t="s">
        <v>4550</v>
      </c>
      <c r="I4390" s="134" t="s">
        <v>5322</v>
      </c>
      <c r="J4390" t="s">
        <v>1219</v>
      </c>
      <c r="K4390" t="s">
        <v>5883</v>
      </c>
      <c r="L4390">
        <v>2513</v>
      </c>
      <c r="M4390" t="s">
        <v>622</v>
      </c>
      <c r="P4390">
        <v>3</v>
      </c>
      <c r="Q4390">
        <v>420</v>
      </c>
      <c r="R4390">
        <v>1260</v>
      </c>
      <c r="S4390">
        <f>IFERROR(_xlfn.XLOOKUP(tbl_Facturas[[#This Row],[Key_Fact]],tbl_Manifiestos[Key_Manif],tbl_Manifiestos[Pagado a Broker],0),0)</f>
        <v>0</v>
      </c>
      <c r="T4390">
        <v>3200160.1599999941</v>
      </c>
    </row>
    <row r="4391" spans="1:20" x14ac:dyDescent="0.25">
      <c r="A4391" t="s">
        <v>5850</v>
      </c>
      <c r="B4391" t="str">
        <f>tbl_Facturas[[#This Row],[Factura]] &amp; "|" &amp; tbl_Facturas[[#This Row],[Proyecto OK]] &amp; "|" &amp; TEXT(tbl_Facturas[[#This Row],[Horas o Viaje]],"0.00") &amp; "|" &amp; TEXT(tbl_Facturas[[#This Row],[Costo unitario]],"0.00")</f>
        <v>2804|Berry Project|1.00|420.00</v>
      </c>
      <c r="C4391">
        <v>2804</v>
      </c>
      <c r="D4391">
        <v>73</v>
      </c>
      <c r="E4391" t="s">
        <v>5309</v>
      </c>
      <c r="G4391" t="s">
        <v>1235</v>
      </c>
      <c r="H4391" t="s">
        <v>2994</v>
      </c>
      <c r="I4391" s="134" t="s">
        <v>5322</v>
      </c>
      <c r="J4391" t="s">
        <v>1219</v>
      </c>
      <c r="K4391" t="s">
        <v>5883</v>
      </c>
      <c r="L4391">
        <v>2513</v>
      </c>
      <c r="M4391" t="s">
        <v>622</v>
      </c>
      <c r="P4391">
        <v>1</v>
      </c>
      <c r="Q4391">
        <v>420</v>
      </c>
      <c r="R4391">
        <v>420</v>
      </c>
      <c r="S4391">
        <f>IFERROR(_xlfn.XLOOKUP(tbl_Facturas[[#This Row],[Key_Fact]],tbl_Manifiestos[Key_Manif],tbl_Manifiestos[Pagado a Broker],0),0)</f>
        <v>390.6</v>
      </c>
      <c r="T4391">
        <v>3200666.7599999942</v>
      </c>
    </row>
    <row r="4392" spans="1:20" x14ac:dyDescent="0.25">
      <c r="A4392" t="s">
        <v>5850</v>
      </c>
      <c r="B4392" t="str">
        <f>tbl_Facturas[[#This Row],[Factura]] &amp; "|" &amp; tbl_Facturas[[#This Row],[Proyecto OK]] &amp; "|" &amp; TEXT(tbl_Facturas[[#This Row],[Horas o Viaje]],"0.00") &amp; "|" &amp; TEXT(tbl_Facturas[[#This Row],[Costo unitario]],"0.00")</f>
        <v>2804|Berry Project|1.00|420.00</v>
      </c>
      <c r="C4392">
        <v>2804</v>
      </c>
      <c r="D4392">
        <v>229</v>
      </c>
      <c r="E4392" t="s">
        <v>5309</v>
      </c>
      <c r="G4392" t="s">
        <v>1235</v>
      </c>
      <c r="H4392" t="s">
        <v>3486</v>
      </c>
      <c r="I4392" s="134" t="s">
        <v>5322</v>
      </c>
      <c r="J4392" t="s">
        <v>1219</v>
      </c>
      <c r="K4392" t="s">
        <v>5883</v>
      </c>
      <c r="L4392">
        <v>2513</v>
      </c>
      <c r="M4392" t="s">
        <v>622</v>
      </c>
      <c r="P4392">
        <v>1</v>
      </c>
      <c r="Q4392">
        <v>420</v>
      </c>
      <c r="R4392">
        <v>420</v>
      </c>
      <c r="S4392">
        <f>IFERROR(_xlfn.XLOOKUP(tbl_Facturas[[#This Row],[Key_Fact]],tbl_Manifiestos[Key_Manif],tbl_Manifiestos[Pagado a Broker],0),0)</f>
        <v>390.6</v>
      </c>
      <c r="T4392">
        <v>3201086.7599999942</v>
      </c>
    </row>
    <row r="4393" spans="1:20" x14ac:dyDescent="0.25">
      <c r="A4393" t="s">
        <v>5850</v>
      </c>
      <c r="B4393" t="str">
        <f>tbl_Facturas[[#This Row],[Factura]] &amp; "|" &amp; tbl_Facturas[[#This Row],[Proyecto OK]] &amp; "|" &amp; TEXT(tbl_Facturas[[#This Row],[Horas o Viaje]],"0.00") &amp; "|" &amp; TEXT(tbl_Facturas[[#This Row],[Costo unitario]],"0.00")</f>
        <v>2804|Berry Project|1.00|86.60</v>
      </c>
      <c r="C4393">
        <v>2804</v>
      </c>
      <c r="D4393">
        <v>229</v>
      </c>
      <c r="E4393" t="s">
        <v>19</v>
      </c>
      <c r="G4393" t="s">
        <v>20</v>
      </c>
      <c r="I4393" s="134" t="s">
        <v>5322</v>
      </c>
      <c r="J4393" t="s">
        <v>5861</v>
      </c>
      <c r="K4393" t="s">
        <v>5883</v>
      </c>
      <c r="L4393">
        <v>2513</v>
      </c>
      <c r="P4393">
        <v>1</v>
      </c>
      <c r="Q4393">
        <v>86.6</v>
      </c>
      <c r="R4393">
        <v>86.6</v>
      </c>
      <c r="S4393">
        <f>IFERROR(_xlfn.XLOOKUP(tbl_Facturas[[#This Row],[Key_Fact]],tbl_Manifiestos[Key_Manif],tbl_Manifiestos[Pagado a Broker],0),0)</f>
        <v>0</v>
      </c>
      <c r="T4393">
        <v>3200246.7599999942</v>
      </c>
    </row>
    <row r="4394" spans="1:20" x14ac:dyDescent="0.25">
      <c r="A4394" t="s">
        <v>5850</v>
      </c>
      <c r="B4394" t="str">
        <f>tbl_Facturas[[#This Row],[Factura]] &amp; "|" &amp; tbl_Facturas[[#This Row],[Proyecto OK]] &amp; "|" &amp; TEXT(tbl_Facturas[[#This Row],[Horas o Viaje]],"0.00") &amp; "|" &amp; TEXT(tbl_Facturas[[#This Row],[Costo unitario]],"0.00")</f>
        <v>2805|Canal #2 |1.00|357.00</v>
      </c>
      <c r="C4394">
        <v>2805</v>
      </c>
      <c r="D4394">
        <v>67</v>
      </c>
      <c r="F4394" t="s">
        <v>27</v>
      </c>
      <c r="G4394" t="s">
        <v>28</v>
      </c>
      <c r="H4394" t="s">
        <v>4551</v>
      </c>
      <c r="I4394" s="134" t="s">
        <v>5401</v>
      </c>
      <c r="J4394" t="s">
        <v>577</v>
      </c>
      <c r="K4394" t="s">
        <v>5892</v>
      </c>
      <c r="L4394">
        <v>6227</v>
      </c>
      <c r="M4394" t="s">
        <v>622</v>
      </c>
      <c r="P4394">
        <v>1</v>
      </c>
      <c r="Q4394">
        <v>357</v>
      </c>
      <c r="R4394">
        <v>357</v>
      </c>
      <c r="S4394">
        <f>IFERROR(_xlfn.XLOOKUP(tbl_Facturas[[#This Row],[Key_Fact]],tbl_Manifiestos[Key_Manif],tbl_Manifiestos[Pagado a Broker],0),0)</f>
        <v>332.01</v>
      </c>
      <c r="T4394">
        <v>3201443.7599999942</v>
      </c>
    </row>
    <row r="4395" spans="1:20" x14ac:dyDescent="0.25">
      <c r="A4395" t="s">
        <v>5850</v>
      </c>
      <c r="B4395" t="str">
        <f>tbl_Facturas[[#This Row],[Factura]] &amp; "|" &amp; tbl_Facturas[[#This Row],[Proyecto OK]] &amp; "|" &amp; TEXT(tbl_Facturas[[#This Row],[Horas o Viaje]],"0.00") &amp; "|" &amp; TEXT(tbl_Facturas[[#This Row],[Costo unitario]],"0.00")</f>
        <v>2805|Canal #2 |21.11|28.00</v>
      </c>
      <c r="C4395">
        <v>2805</v>
      </c>
      <c r="D4395">
        <v>67</v>
      </c>
      <c r="F4395" t="s">
        <v>27</v>
      </c>
      <c r="G4395" t="s">
        <v>28</v>
      </c>
      <c r="H4395" t="s">
        <v>4551</v>
      </c>
      <c r="I4395" s="134" t="s">
        <v>5401</v>
      </c>
      <c r="J4395" t="s">
        <v>577</v>
      </c>
      <c r="K4395" t="s">
        <v>5892</v>
      </c>
      <c r="L4395">
        <v>6227</v>
      </c>
      <c r="M4395" t="s">
        <v>622</v>
      </c>
      <c r="N4395" t="s">
        <v>4552</v>
      </c>
      <c r="O4395" t="s">
        <v>3345</v>
      </c>
      <c r="P4395">
        <v>21.11</v>
      </c>
      <c r="Q4395">
        <v>28</v>
      </c>
      <c r="R4395">
        <v>591.08000000000004</v>
      </c>
      <c r="S4395">
        <f>IFERROR(_xlfn.XLOOKUP(tbl_Facturas[[#This Row],[Key_Fact]],tbl_Manifiestos[Key_Manif],tbl_Manifiestos[Pagado a Broker],0),0)</f>
        <v>0</v>
      </c>
      <c r="T4395">
        <v>3202034.8399999938</v>
      </c>
    </row>
    <row r="4396" spans="1:20" x14ac:dyDescent="0.25">
      <c r="A4396" t="s">
        <v>5850</v>
      </c>
      <c r="B4396" t="str">
        <f>tbl_Facturas[[#This Row],[Factura]] &amp; "|" &amp; tbl_Facturas[[#This Row],[Proyecto OK]] &amp; "|" &amp; TEXT(tbl_Facturas[[#This Row],[Horas o Viaje]],"0.00") &amp; "|" &amp; TEXT(tbl_Facturas[[#This Row],[Costo unitario]],"0.00")</f>
        <v>2805|Canal #2 |1.00|357.00</v>
      </c>
      <c r="C4396">
        <v>2805</v>
      </c>
      <c r="D4396">
        <v>67</v>
      </c>
      <c r="F4396" t="s">
        <v>27</v>
      </c>
      <c r="G4396" t="s">
        <v>28</v>
      </c>
      <c r="H4396" t="s">
        <v>4553</v>
      </c>
      <c r="I4396" s="134" t="s">
        <v>5401</v>
      </c>
      <c r="J4396" t="s">
        <v>577</v>
      </c>
      <c r="K4396" t="s">
        <v>5892</v>
      </c>
      <c r="L4396">
        <v>6227</v>
      </c>
      <c r="M4396" t="s">
        <v>622</v>
      </c>
      <c r="P4396">
        <v>1</v>
      </c>
      <c r="Q4396">
        <v>357</v>
      </c>
      <c r="R4396">
        <v>357</v>
      </c>
      <c r="S4396">
        <f>IFERROR(_xlfn.XLOOKUP(tbl_Facturas[[#This Row],[Key_Fact]],tbl_Manifiestos[Key_Manif],tbl_Manifiestos[Pagado a Broker],0),0)</f>
        <v>332.01</v>
      </c>
      <c r="T4396">
        <v>3202391.8399999938</v>
      </c>
    </row>
    <row r="4397" spans="1:20" x14ac:dyDescent="0.25">
      <c r="A4397" t="s">
        <v>5850</v>
      </c>
      <c r="B4397" t="str">
        <f>tbl_Facturas[[#This Row],[Factura]] &amp; "|" &amp; tbl_Facturas[[#This Row],[Proyecto OK]] &amp; "|" &amp; TEXT(tbl_Facturas[[#This Row],[Horas o Viaje]],"0.00") &amp; "|" &amp; TEXT(tbl_Facturas[[#This Row],[Costo unitario]],"0.00")</f>
        <v>2805|Canal #2 |22.03|28.00</v>
      </c>
      <c r="C4397">
        <v>2805</v>
      </c>
      <c r="D4397">
        <v>67</v>
      </c>
      <c r="F4397" t="s">
        <v>27</v>
      </c>
      <c r="G4397" t="s">
        <v>28</v>
      </c>
      <c r="H4397" t="s">
        <v>4553</v>
      </c>
      <c r="I4397" s="134" t="s">
        <v>5401</v>
      </c>
      <c r="J4397" t="s">
        <v>577</v>
      </c>
      <c r="K4397" t="s">
        <v>5892</v>
      </c>
      <c r="L4397">
        <v>6227</v>
      </c>
      <c r="M4397" t="s">
        <v>622</v>
      </c>
      <c r="N4397" t="s">
        <v>4554</v>
      </c>
      <c r="O4397" t="s">
        <v>3345</v>
      </c>
      <c r="P4397">
        <v>22.03</v>
      </c>
      <c r="Q4397">
        <v>28</v>
      </c>
      <c r="R4397">
        <v>616.84</v>
      </c>
      <c r="S4397">
        <f>IFERROR(_xlfn.XLOOKUP(tbl_Facturas[[#This Row],[Key_Fact]],tbl_Manifiestos[Key_Manif],tbl_Manifiestos[Pagado a Broker],0),0)</f>
        <v>0</v>
      </c>
      <c r="T4397">
        <v>3203008.6799999941</v>
      </c>
    </row>
    <row r="4398" spans="1:20" x14ac:dyDescent="0.25">
      <c r="A4398" t="s">
        <v>5850</v>
      </c>
      <c r="B4398" t="str">
        <f>tbl_Facturas[[#This Row],[Factura]] &amp; "|" &amp; tbl_Facturas[[#This Row],[Proyecto OK]] &amp; "|" &amp; TEXT(tbl_Facturas[[#This Row],[Horas o Viaje]],"0.00") &amp; "|" &amp; TEXT(tbl_Facturas[[#This Row],[Costo unitario]],"0.00")</f>
        <v>2805|Canal #2 |1.00|357.00</v>
      </c>
      <c r="C4398">
        <v>2805</v>
      </c>
      <c r="D4398">
        <v>67</v>
      </c>
      <c r="F4398" t="s">
        <v>27</v>
      </c>
      <c r="G4398" t="s">
        <v>28</v>
      </c>
      <c r="H4398" t="s">
        <v>4555</v>
      </c>
      <c r="I4398" s="134" t="s">
        <v>5401</v>
      </c>
      <c r="J4398" t="s">
        <v>577</v>
      </c>
      <c r="K4398" t="s">
        <v>5892</v>
      </c>
      <c r="L4398">
        <v>6227</v>
      </c>
      <c r="M4398" t="s">
        <v>622</v>
      </c>
      <c r="P4398">
        <v>1</v>
      </c>
      <c r="Q4398">
        <v>357</v>
      </c>
      <c r="R4398">
        <v>357</v>
      </c>
      <c r="S4398">
        <f>IFERROR(_xlfn.XLOOKUP(tbl_Facturas[[#This Row],[Key_Fact]],tbl_Manifiestos[Key_Manif],tbl_Manifiestos[Pagado a Broker],0),0)</f>
        <v>332.01</v>
      </c>
      <c r="T4398">
        <v>3203365.6799999941</v>
      </c>
    </row>
    <row r="4399" spans="1:20" x14ac:dyDescent="0.25">
      <c r="A4399" t="s">
        <v>5850</v>
      </c>
      <c r="B4399" t="str">
        <f>tbl_Facturas[[#This Row],[Factura]] &amp; "|" &amp; tbl_Facturas[[#This Row],[Proyecto OK]] &amp; "|" &amp; TEXT(tbl_Facturas[[#This Row],[Horas o Viaje]],"0.00") &amp; "|" &amp; TEXT(tbl_Facturas[[#This Row],[Costo unitario]],"0.00")</f>
        <v>2805|Canal #2 |22.82|18.50</v>
      </c>
      <c r="C4399">
        <v>2805</v>
      </c>
      <c r="D4399">
        <v>67</v>
      </c>
      <c r="F4399" t="s">
        <v>27</v>
      </c>
      <c r="G4399" t="s">
        <v>28</v>
      </c>
      <c r="H4399" t="s">
        <v>4555</v>
      </c>
      <c r="I4399" s="134" t="s">
        <v>5401</v>
      </c>
      <c r="J4399" t="s">
        <v>577</v>
      </c>
      <c r="K4399" t="s">
        <v>5892</v>
      </c>
      <c r="L4399">
        <v>6227</v>
      </c>
      <c r="M4399" t="s">
        <v>622</v>
      </c>
      <c r="N4399" t="s">
        <v>1040</v>
      </c>
      <c r="O4399" t="s">
        <v>3345</v>
      </c>
      <c r="P4399">
        <v>22.82</v>
      </c>
      <c r="Q4399">
        <v>18.5</v>
      </c>
      <c r="R4399">
        <v>422.17</v>
      </c>
      <c r="S4399">
        <f>IFERROR(_xlfn.XLOOKUP(tbl_Facturas[[#This Row],[Key_Fact]],tbl_Manifiestos[Key_Manif],tbl_Manifiestos[Pagado a Broker],0),0)</f>
        <v>0</v>
      </c>
      <c r="T4399">
        <v>3203787.849999994</v>
      </c>
    </row>
    <row r="4400" spans="1:20" x14ac:dyDescent="0.25">
      <c r="A4400" t="s">
        <v>5850</v>
      </c>
      <c r="B4400" t="str">
        <f>tbl_Facturas[[#This Row],[Factura]] &amp; "|" &amp; tbl_Facturas[[#This Row],[Proyecto OK]] &amp; "|" &amp; TEXT(tbl_Facturas[[#This Row],[Horas o Viaje]],"0.00") &amp; "|" &amp; TEXT(tbl_Facturas[[#This Row],[Costo unitario]],"0.00")</f>
        <v>2805|Canal #2 |1.00|357.00</v>
      </c>
      <c r="C4400">
        <v>2805</v>
      </c>
      <c r="D4400">
        <v>67</v>
      </c>
      <c r="F4400" t="s">
        <v>27</v>
      </c>
      <c r="G4400" t="s">
        <v>28</v>
      </c>
      <c r="H4400" t="s">
        <v>4556</v>
      </c>
      <c r="I4400" s="134" t="s">
        <v>5401</v>
      </c>
      <c r="J4400" t="s">
        <v>577</v>
      </c>
      <c r="K4400" t="s">
        <v>5892</v>
      </c>
      <c r="L4400">
        <v>6227</v>
      </c>
      <c r="M4400" t="s">
        <v>622</v>
      </c>
      <c r="P4400">
        <v>1</v>
      </c>
      <c r="Q4400">
        <v>357</v>
      </c>
      <c r="R4400">
        <v>357</v>
      </c>
      <c r="S4400">
        <f>IFERROR(_xlfn.XLOOKUP(tbl_Facturas[[#This Row],[Key_Fact]],tbl_Manifiestos[Key_Manif],tbl_Manifiestos[Pagado a Broker],0),0)</f>
        <v>332.01</v>
      </c>
      <c r="T4400">
        <v>3204144.849999994</v>
      </c>
    </row>
    <row r="4401" spans="1:20" x14ac:dyDescent="0.25">
      <c r="A4401" t="s">
        <v>5850</v>
      </c>
      <c r="B4401" t="str">
        <f>tbl_Facturas[[#This Row],[Factura]] &amp; "|" &amp; tbl_Facturas[[#This Row],[Proyecto OK]] &amp; "|" &amp; TEXT(tbl_Facturas[[#This Row],[Horas o Viaje]],"0.00") &amp; "|" &amp; TEXT(tbl_Facturas[[#This Row],[Costo unitario]],"0.00")</f>
        <v>2805|Canal #2 |21.76|18.50</v>
      </c>
      <c r="C4401">
        <v>2805</v>
      </c>
      <c r="D4401">
        <v>67</v>
      </c>
      <c r="F4401" t="s">
        <v>27</v>
      </c>
      <c r="G4401" t="s">
        <v>28</v>
      </c>
      <c r="H4401" t="s">
        <v>4556</v>
      </c>
      <c r="I4401" s="134" t="s">
        <v>5401</v>
      </c>
      <c r="J4401" t="s">
        <v>577</v>
      </c>
      <c r="K4401" t="s">
        <v>5892</v>
      </c>
      <c r="L4401">
        <v>6227</v>
      </c>
      <c r="M4401" t="s">
        <v>622</v>
      </c>
      <c r="N4401" t="s">
        <v>4557</v>
      </c>
      <c r="O4401" t="s">
        <v>3345</v>
      </c>
      <c r="P4401">
        <v>21.76</v>
      </c>
      <c r="Q4401">
        <v>18.5</v>
      </c>
      <c r="R4401">
        <v>402.56</v>
      </c>
      <c r="S4401">
        <f>IFERROR(_xlfn.XLOOKUP(tbl_Facturas[[#This Row],[Key_Fact]],tbl_Manifiestos[Key_Manif],tbl_Manifiestos[Pagado a Broker],0),0)</f>
        <v>0</v>
      </c>
      <c r="T4401">
        <v>3204547.4099999941</v>
      </c>
    </row>
    <row r="4402" spans="1:20" x14ac:dyDescent="0.25">
      <c r="A4402" t="s">
        <v>5850</v>
      </c>
      <c r="B4402" t="str">
        <f>tbl_Facturas[[#This Row],[Factura]] &amp; "|" &amp; tbl_Facturas[[#This Row],[Proyecto OK]] &amp; "|" &amp; TEXT(tbl_Facturas[[#This Row],[Horas o Viaje]],"0.00") &amp; "|" &amp; TEXT(tbl_Facturas[[#This Row],[Costo unitario]],"0.00")</f>
        <v>2805|Canal #2 |1.00|357.00</v>
      </c>
      <c r="C4402">
        <v>2805</v>
      </c>
      <c r="D4402">
        <v>67</v>
      </c>
      <c r="F4402" t="s">
        <v>27</v>
      </c>
      <c r="G4402" t="s">
        <v>28</v>
      </c>
      <c r="H4402" t="s">
        <v>4558</v>
      </c>
      <c r="I4402" s="134" t="s">
        <v>5401</v>
      </c>
      <c r="J4402" t="s">
        <v>577</v>
      </c>
      <c r="K4402" t="s">
        <v>5892</v>
      </c>
      <c r="L4402">
        <v>6227</v>
      </c>
      <c r="M4402" t="s">
        <v>622</v>
      </c>
      <c r="P4402">
        <v>1</v>
      </c>
      <c r="Q4402">
        <v>357</v>
      </c>
      <c r="R4402">
        <v>357</v>
      </c>
      <c r="S4402">
        <f>IFERROR(_xlfn.XLOOKUP(tbl_Facturas[[#This Row],[Key_Fact]],tbl_Manifiestos[Key_Manif],tbl_Manifiestos[Pagado a Broker],0),0)</f>
        <v>332.01</v>
      </c>
      <c r="T4402">
        <v>3204904.4099999941</v>
      </c>
    </row>
    <row r="4403" spans="1:20" x14ac:dyDescent="0.25">
      <c r="A4403" t="s">
        <v>5850</v>
      </c>
      <c r="B4403" t="str">
        <f>tbl_Facturas[[#This Row],[Factura]] &amp; "|" &amp; tbl_Facturas[[#This Row],[Proyecto OK]] &amp; "|" &amp; TEXT(tbl_Facturas[[#This Row],[Horas o Viaje]],"0.00") &amp; "|" &amp; TEXT(tbl_Facturas[[#This Row],[Costo unitario]],"0.00")</f>
        <v>2805|Canal #2 |19.42|28.00</v>
      </c>
      <c r="C4403">
        <v>2805</v>
      </c>
      <c r="D4403">
        <v>67</v>
      </c>
      <c r="F4403" t="s">
        <v>27</v>
      </c>
      <c r="G4403" t="s">
        <v>28</v>
      </c>
      <c r="H4403" t="s">
        <v>4558</v>
      </c>
      <c r="I4403" s="134" t="s">
        <v>5401</v>
      </c>
      <c r="J4403" t="s">
        <v>577</v>
      </c>
      <c r="K4403" t="s">
        <v>5892</v>
      </c>
      <c r="L4403">
        <v>6227</v>
      </c>
      <c r="M4403" t="s">
        <v>622</v>
      </c>
      <c r="N4403" t="s">
        <v>4559</v>
      </c>
      <c r="O4403" t="s">
        <v>3345</v>
      </c>
      <c r="P4403">
        <v>19.420000000000002</v>
      </c>
      <c r="Q4403">
        <v>28</v>
      </c>
      <c r="R4403">
        <v>543.76</v>
      </c>
      <c r="S4403">
        <f>IFERROR(_xlfn.XLOOKUP(tbl_Facturas[[#This Row],[Key_Fact]],tbl_Manifiestos[Key_Manif],tbl_Manifiestos[Pagado a Broker],0),0)</f>
        <v>0</v>
      </c>
      <c r="T4403">
        <v>3205448.1699999929</v>
      </c>
    </row>
    <row r="4404" spans="1:20" x14ac:dyDescent="0.25">
      <c r="A4404" t="s">
        <v>5850</v>
      </c>
      <c r="B4404" t="str">
        <f>tbl_Facturas[[#This Row],[Factura]] &amp; "|" &amp; tbl_Facturas[[#This Row],[Proyecto OK]] &amp; "|" &amp; TEXT(tbl_Facturas[[#This Row],[Horas o Viaje]],"0.00") &amp; "|" &amp; TEXT(tbl_Facturas[[#This Row],[Costo unitario]],"0.00")</f>
        <v>2805|Canal #2 |1.00|357.00</v>
      </c>
      <c r="C4404">
        <v>2805</v>
      </c>
      <c r="D4404">
        <v>67</v>
      </c>
      <c r="F4404" t="s">
        <v>27</v>
      </c>
      <c r="G4404" t="s">
        <v>28</v>
      </c>
      <c r="H4404" t="s">
        <v>4560</v>
      </c>
      <c r="I4404" s="134" t="s">
        <v>5401</v>
      </c>
      <c r="J4404" t="s">
        <v>577</v>
      </c>
      <c r="K4404" t="s">
        <v>5892</v>
      </c>
      <c r="L4404">
        <v>6227</v>
      </c>
      <c r="M4404" t="s">
        <v>622</v>
      </c>
      <c r="P4404">
        <v>1</v>
      </c>
      <c r="Q4404">
        <v>357</v>
      </c>
      <c r="R4404">
        <v>357</v>
      </c>
      <c r="S4404">
        <f>IFERROR(_xlfn.XLOOKUP(tbl_Facturas[[#This Row],[Key_Fact]],tbl_Manifiestos[Key_Manif],tbl_Manifiestos[Pagado a Broker],0),0)</f>
        <v>332.01</v>
      </c>
      <c r="T4404">
        <v>3205805.1699999929</v>
      </c>
    </row>
    <row r="4405" spans="1:20" x14ac:dyDescent="0.25">
      <c r="A4405" t="s">
        <v>5850</v>
      </c>
      <c r="B4405" t="str">
        <f>tbl_Facturas[[#This Row],[Factura]] &amp; "|" &amp; tbl_Facturas[[#This Row],[Proyecto OK]] &amp; "|" &amp; TEXT(tbl_Facturas[[#This Row],[Horas o Viaje]],"0.00") &amp; "|" &amp; TEXT(tbl_Facturas[[#This Row],[Costo unitario]],"0.00")</f>
        <v>2805|Canal #2 |20.58|28.00</v>
      </c>
      <c r="C4405">
        <v>2805</v>
      </c>
      <c r="D4405">
        <v>67</v>
      </c>
      <c r="F4405" t="s">
        <v>27</v>
      </c>
      <c r="G4405" t="s">
        <v>28</v>
      </c>
      <c r="H4405" t="s">
        <v>4560</v>
      </c>
      <c r="I4405" s="134" t="s">
        <v>5401</v>
      </c>
      <c r="J4405" t="s">
        <v>577</v>
      </c>
      <c r="K4405" t="s">
        <v>5892</v>
      </c>
      <c r="L4405">
        <v>6227</v>
      </c>
      <c r="M4405" t="s">
        <v>622</v>
      </c>
      <c r="N4405" t="s">
        <v>4561</v>
      </c>
      <c r="O4405" t="s">
        <v>3345</v>
      </c>
      <c r="P4405">
        <v>20.58</v>
      </c>
      <c r="Q4405">
        <v>28</v>
      </c>
      <c r="R4405">
        <v>576.24</v>
      </c>
      <c r="S4405">
        <f>IFERROR(_xlfn.XLOOKUP(tbl_Facturas[[#This Row],[Key_Fact]],tbl_Manifiestos[Key_Manif],tbl_Manifiestos[Pagado a Broker],0),0)</f>
        <v>0</v>
      </c>
      <c r="T4405">
        <v>3206381.4099999941</v>
      </c>
    </row>
    <row r="4406" spans="1:20" x14ac:dyDescent="0.25">
      <c r="A4406" t="s">
        <v>5850</v>
      </c>
      <c r="B4406" t="str">
        <f>tbl_Facturas[[#This Row],[Factura]] &amp; "|" &amp; tbl_Facturas[[#This Row],[Proyecto OK]] &amp; "|" &amp; TEXT(tbl_Facturas[[#This Row],[Horas o Viaje]],"0.00") &amp; "|" &amp; TEXT(tbl_Facturas[[#This Row],[Costo unitario]],"0.00")</f>
        <v>2806|Montrose Harbor|10.25|126.50</v>
      </c>
      <c r="C4406">
        <v>2806</v>
      </c>
      <c r="D4406">
        <v>108</v>
      </c>
      <c r="E4406" t="s">
        <v>5916</v>
      </c>
      <c r="G4406" t="s">
        <v>99</v>
      </c>
      <c r="H4406" t="s">
        <v>4562</v>
      </c>
      <c r="I4406" s="134" t="s">
        <v>5401</v>
      </c>
      <c r="J4406" t="s">
        <v>1280</v>
      </c>
      <c r="K4406" s="240" t="s">
        <v>5907</v>
      </c>
      <c r="L4406">
        <v>6228</v>
      </c>
      <c r="M4406" t="s">
        <v>146</v>
      </c>
      <c r="P4406">
        <v>10.25</v>
      </c>
      <c r="Q4406">
        <v>126.5</v>
      </c>
      <c r="R4406">
        <v>1296.6300000000001</v>
      </c>
      <c r="S4406">
        <f>IFERROR(_xlfn.XLOOKUP(tbl_Facturas[[#This Row],[Key_Fact]],tbl_Manifiestos[Key_Manif],tbl_Manifiestos[Pagado a Broker],0),0)</f>
        <v>0</v>
      </c>
      <c r="T4406">
        <v>3207678.039999994</v>
      </c>
    </row>
    <row r="4407" spans="1:20" x14ac:dyDescent="0.25">
      <c r="A4407" t="s">
        <v>5850</v>
      </c>
      <c r="B4407" t="str">
        <f>tbl_Facturas[[#This Row],[Factura]] &amp; "|" &amp; tbl_Facturas[[#This Row],[Proyecto OK]] &amp; "|" &amp; TEXT(tbl_Facturas[[#This Row],[Horas o Viaje]],"0.00") &amp; "|" &amp; TEXT(tbl_Facturas[[#This Row],[Costo unitario]],"0.00")</f>
        <v>2806|Montrose Harbor|8.00|126.50</v>
      </c>
      <c r="C4407">
        <v>2806</v>
      </c>
      <c r="D4407">
        <v>67</v>
      </c>
      <c r="E4407" t="s">
        <v>27</v>
      </c>
      <c r="G4407" t="s">
        <v>28</v>
      </c>
      <c r="H4407" t="s">
        <v>4563</v>
      </c>
      <c r="I4407" s="134" t="s">
        <v>5401</v>
      </c>
      <c r="J4407" t="s">
        <v>1280</v>
      </c>
      <c r="K4407" s="240" t="s">
        <v>5907</v>
      </c>
      <c r="L4407">
        <v>6228</v>
      </c>
      <c r="M4407" t="s">
        <v>146</v>
      </c>
      <c r="P4407">
        <v>8</v>
      </c>
      <c r="Q4407">
        <v>126.5</v>
      </c>
      <c r="R4407">
        <v>1012</v>
      </c>
      <c r="S4407">
        <f>IFERROR(_xlfn.XLOOKUP(tbl_Facturas[[#This Row],[Key_Fact]],tbl_Manifiestos[Key_Manif],tbl_Manifiestos[Pagado a Broker],0),0)</f>
        <v>0</v>
      </c>
      <c r="T4407">
        <v>3208690.039999994</v>
      </c>
    </row>
    <row r="4408" spans="1:20" x14ac:dyDescent="0.25">
      <c r="A4408" t="s">
        <v>5850</v>
      </c>
      <c r="B4408" t="str">
        <f>tbl_Facturas[[#This Row],[Factura]] &amp; "|" &amp; tbl_Facturas[[#This Row],[Proyecto OK]] &amp; "|" &amp; TEXT(tbl_Facturas[[#This Row],[Horas o Viaje]],"0.00") &amp; "|" &amp; TEXT(tbl_Facturas[[#This Row],[Costo unitario]],"0.00")</f>
        <v>2807|Lead Service Replacement Project|9.00|115.50</v>
      </c>
      <c r="C4408">
        <v>2807</v>
      </c>
      <c r="D4408">
        <v>708</v>
      </c>
      <c r="E4408" t="s">
        <v>27</v>
      </c>
      <c r="G4408" t="s">
        <v>841</v>
      </c>
      <c r="H4408" t="s">
        <v>4564</v>
      </c>
      <c r="I4408" s="134" t="s">
        <v>5312</v>
      </c>
      <c r="J4408" t="s">
        <v>1078</v>
      </c>
      <c r="K4408" t="s">
        <v>15</v>
      </c>
      <c r="L4408" t="s">
        <v>5640</v>
      </c>
      <c r="P4408">
        <v>9</v>
      </c>
      <c r="Q4408">
        <v>115.5</v>
      </c>
      <c r="R4408">
        <v>1039.5</v>
      </c>
      <c r="S4408">
        <f>IFERROR(_xlfn.XLOOKUP(tbl_Facturas[[#This Row],[Key_Fact]],tbl_Manifiestos[Key_Manif],tbl_Manifiestos[Pagado a Broker],0),0)</f>
        <v>966.73500000000001</v>
      </c>
      <c r="T4408">
        <v>3209729.539999994</v>
      </c>
    </row>
    <row r="4409" spans="1:20" x14ac:dyDescent="0.25">
      <c r="A4409" t="s">
        <v>5850</v>
      </c>
      <c r="B4409" t="str">
        <f>tbl_Facturas[[#This Row],[Factura]] &amp; "|" &amp; tbl_Facturas[[#This Row],[Proyecto OK]] &amp; "|" &amp; TEXT(tbl_Facturas[[#This Row],[Horas o Viaje]],"0.00") &amp; "|" &amp; TEXT(tbl_Facturas[[#This Row],[Costo unitario]],"0.00")</f>
        <v>2807|Lead Service Replacement Project|11.00|115.50</v>
      </c>
      <c r="C4409">
        <v>2807</v>
      </c>
      <c r="D4409">
        <v>708</v>
      </c>
      <c r="E4409" t="s">
        <v>27</v>
      </c>
      <c r="G4409" t="s">
        <v>841</v>
      </c>
      <c r="H4409" t="s">
        <v>4565</v>
      </c>
      <c r="I4409" s="134" t="s">
        <v>5312</v>
      </c>
      <c r="J4409" t="s">
        <v>1078</v>
      </c>
      <c r="K4409" t="s">
        <v>15</v>
      </c>
      <c r="L4409" t="s">
        <v>5640</v>
      </c>
      <c r="P4409">
        <v>11</v>
      </c>
      <c r="Q4409">
        <v>115.5</v>
      </c>
      <c r="R4409">
        <v>1270.5</v>
      </c>
      <c r="S4409">
        <f>IFERROR(_xlfn.XLOOKUP(tbl_Facturas[[#This Row],[Key_Fact]],tbl_Manifiestos[Key_Manif],tbl_Manifiestos[Pagado a Broker],0),0)</f>
        <v>1181.5650000000001</v>
      </c>
      <c r="T4409">
        <v>3211000.039999994</v>
      </c>
    </row>
    <row r="4410" spans="1:20" x14ac:dyDescent="0.25">
      <c r="A4410" t="s">
        <v>5850</v>
      </c>
      <c r="B4410" t="str">
        <f>tbl_Facturas[[#This Row],[Factura]] &amp; "|" &amp; tbl_Facturas[[#This Row],[Proyecto OK]] &amp; "|" &amp; TEXT(tbl_Facturas[[#This Row],[Horas o Viaje]],"0.00") &amp; "|" &amp; TEXT(tbl_Facturas[[#This Row],[Costo unitario]],"0.00")</f>
        <v>2807|Lead Service Replacement Project|8.50|115.50</v>
      </c>
      <c r="C4410">
        <v>2807</v>
      </c>
      <c r="D4410">
        <v>73</v>
      </c>
      <c r="E4410" t="s">
        <v>19</v>
      </c>
      <c r="G4410" t="s">
        <v>20</v>
      </c>
      <c r="H4410" t="s">
        <v>4566</v>
      </c>
      <c r="I4410" s="134" t="s">
        <v>5312</v>
      </c>
      <c r="J4410" t="s">
        <v>1078</v>
      </c>
      <c r="K4410" t="s">
        <v>15</v>
      </c>
      <c r="L4410" t="s">
        <v>5640</v>
      </c>
      <c r="P4410">
        <v>8.5</v>
      </c>
      <c r="Q4410">
        <v>115.5</v>
      </c>
      <c r="R4410">
        <v>981.75</v>
      </c>
      <c r="S4410">
        <f>IFERROR(_xlfn.XLOOKUP(tbl_Facturas[[#This Row],[Key_Fact]],tbl_Manifiestos[Key_Manif],tbl_Manifiestos[Pagado a Broker],0),0)</f>
        <v>0</v>
      </c>
      <c r="T4410">
        <v>3211981.789999994</v>
      </c>
    </row>
    <row r="4411" spans="1:20" x14ac:dyDescent="0.25">
      <c r="A4411" t="s">
        <v>5850</v>
      </c>
      <c r="B4411" t="str">
        <f>tbl_Facturas[[#This Row],[Factura]] &amp; "|" &amp; tbl_Facturas[[#This Row],[Proyecto OK]] &amp; "|" &amp; TEXT(tbl_Facturas[[#This Row],[Horas o Viaje]],"0.00") &amp; "|" &amp; TEXT(tbl_Facturas[[#This Row],[Costo unitario]],"0.00")</f>
        <v>2807|Lead Service Replacement Project|9.00|115.50</v>
      </c>
      <c r="C4411">
        <v>2807</v>
      </c>
      <c r="D4411">
        <v>54</v>
      </c>
      <c r="E4411" t="s">
        <v>19</v>
      </c>
      <c r="G4411" t="s">
        <v>479</v>
      </c>
      <c r="H4411" t="s">
        <v>4567</v>
      </c>
      <c r="I4411" s="134" t="s">
        <v>5312</v>
      </c>
      <c r="J4411" t="s">
        <v>1078</v>
      </c>
      <c r="K4411" t="s">
        <v>15</v>
      </c>
      <c r="L4411" t="s">
        <v>5640</v>
      </c>
      <c r="P4411">
        <v>9</v>
      </c>
      <c r="Q4411">
        <v>115.5</v>
      </c>
      <c r="R4411">
        <v>1039.5</v>
      </c>
      <c r="S4411">
        <f>IFERROR(_xlfn.XLOOKUP(tbl_Facturas[[#This Row],[Key_Fact]],tbl_Manifiestos[Key_Manif],tbl_Manifiestos[Pagado a Broker],0),0)</f>
        <v>966.73500000000001</v>
      </c>
      <c r="T4411">
        <v>3213021.289999994</v>
      </c>
    </row>
    <row r="4412" spans="1:20" x14ac:dyDescent="0.25">
      <c r="A4412" t="s">
        <v>5850</v>
      </c>
      <c r="B4412" t="str">
        <f>tbl_Facturas[[#This Row],[Factura]] &amp; "|" &amp; tbl_Facturas[[#This Row],[Proyecto OK]] &amp; "|" &amp; TEXT(tbl_Facturas[[#This Row],[Horas o Viaje]],"0.00") &amp; "|" &amp; TEXT(tbl_Facturas[[#This Row],[Costo unitario]],"0.00")</f>
        <v>2808|Evanston|9.00|115.50</v>
      </c>
      <c r="C4412">
        <v>2808</v>
      </c>
      <c r="D4412">
        <v>54</v>
      </c>
      <c r="E4412" t="s">
        <v>19</v>
      </c>
      <c r="G4412" t="s">
        <v>479</v>
      </c>
      <c r="H4412" t="s">
        <v>4568</v>
      </c>
      <c r="I4412" s="134" t="s">
        <v>5312</v>
      </c>
      <c r="J4412" t="s">
        <v>3172</v>
      </c>
      <c r="K4412" t="s">
        <v>3172</v>
      </c>
      <c r="P4412">
        <v>9</v>
      </c>
      <c r="Q4412">
        <v>115.5</v>
      </c>
      <c r="R4412">
        <v>1039.5</v>
      </c>
      <c r="S4412">
        <f>IFERROR(_xlfn.XLOOKUP(tbl_Facturas[[#This Row],[Key_Fact]],tbl_Manifiestos[Key_Manif],tbl_Manifiestos[Pagado a Broker],0),0)</f>
        <v>966.73500000000001</v>
      </c>
      <c r="T4412">
        <v>3214060.789999994</v>
      </c>
    </row>
    <row r="4413" spans="1:20" x14ac:dyDescent="0.25">
      <c r="A4413" t="s">
        <v>5850</v>
      </c>
      <c r="B4413" t="str">
        <f>tbl_Facturas[[#This Row],[Factura]] &amp; "|" &amp; tbl_Facturas[[#This Row],[Proyecto OK]] &amp; "|" &amp; TEXT(tbl_Facturas[[#This Row],[Horas o Viaje]],"0.00") &amp; "|" &amp; TEXT(tbl_Facturas[[#This Row],[Costo unitario]],"0.00")</f>
        <v>2808|Evanston|9.00|115.50</v>
      </c>
      <c r="C4413">
        <v>2808</v>
      </c>
      <c r="D4413">
        <v>308</v>
      </c>
      <c r="E4413" t="s">
        <v>16</v>
      </c>
      <c r="G4413" t="s">
        <v>17</v>
      </c>
      <c r="H4413" t="s">
        <v>4569</v>
      </c>
      <c r="I4413" s="134" t="s">
        <v>5312</v>
      </c>
      <c r="J4413" t="s">
        <v>3172</v>
      </c>
      <c r="K4413" t="s">
        <v>3172</v>
      </c>
      <c r="P4413">
        <v>9</v>
      </c>
      <c r="Q4413">
        <v>115.5</v>
      </c>
      <c r="R4413">
        <v>1039.5</v>
      </c>
      <c r="S4413">
        <f>IFERROR(_xlfn.XLOOKUP(tbl_Facturas[[#This Row],[Key_Fact]],tbl_Manifiestos[Key_Manif],tbl_Manifiestos[Pagado a Broker],0),0)</f>
        <v>966.73500000000001</v>
      </c>
      <c r="T4413">
        <v>3215100.289999994</v>
      </c>
    </row>
    <row r="4414" spans="1:20" x14ac:dyDescent="0.25">
      <c r="A4414" t="s">
        <v>5850</v>
      </c>
      <c r="B4414" t="str">
        <f>tbl_Facturas[[#This Row],[Factura]] &amp; "|" &amp; tbl_Facturas[[#This Row],[Proyecto OK]] &amp; "|" &amp; TEXT(tbl_Facturas[[#This Row],[Horas o Viaje]],"0.00") &amp; "|" &amp; TEXT(tbl_Facturas[[#This Row],[Costo unitario]],"0.00")</f>
        <v>2808|Evanston|9.50|115.50</v>
      </c>
      <c r="C4414">
        <v>2808</v>
      </c>
      <c r="D4414">
        <v>54</v>
      </c>
      <c r="E4414" t="s">
        <v>19</v>
      </c>
      <c r="G4414" t="s">
        <v>479</v>
      </c>
      <c r="H4414" t="s">
        <v>4570</v>
      </c>
      <c r="I4414" s="134" t="s">
        <v>5312</v>
      </c>
      <c r="J4414" t="s">
        <v>3172</v>
      </c>
      <c r="K4414" t="s">
        <v>3172</v>
      </c>
      <c r="P4414">
        <v>9.5</v>
      </c>
      <c r="Q4414">
        <v>115.5</v>
      </c>
      <c r="R4414">
        <v>1097.25</v>
      </c>
      <c r="S4414">
        <f>IFERROR(_xlfn.XLOOKUP(tbl_Facturas[[#This Row],[Key_Fact]],tbl_Manifiestos[Key_Manif],tbl_Manifiestos[Pagado a Broker],0),0)</f>
        <v>1020.4425000000001</v>
      </c>
      <c r="T4414">
        <v>3216197.539999994</v>
      </c>
    </row>
    <row r="4415" spans="1:20" x14ac:dyDescent="0.25">
      <c r="A4415" t="s">
        <v>5850</v>
      </c>
      <c r="B4415" t="str">
        <f>tbl_Facturas[[#This Row],[Factura]] &amp; "|" &amp; tbl_Facturas[[#This Row],[Proyecto OK]] &amp; "|" &amp; TEXT(tbl_Facturas[[#This Row],[Horas o Viaje]],"0.00") &amp; "|" &amp; TEXT(tbl_Facturas[[#This Row],[Costo unitario]],"0.00")</f>
        <v>2808|Evanston|9.00|115.50</v>
      </c>
      <c r="C4415">
        <v>2808</v>
      </c>
      <c r="D4415">
        <v>308</v>
      </c>
      <c r="E4415" t="s">
        <v>16</v>
      </c>
      <c r="G4415" t="s">
        <v>17</v>
      </c>
      <c r="H4415" t="s">
        <v>4571</v>
      </c>
      <c r="I4415" s="134" t="s">
        <v>5312</v>
      </c>
      <c r="J4415" t="s">
        <v>3172</v>
      </c>
      <c r="K4415" t="s">
        <v>3172</v>
      </c>
      <c r="P4415">
        <v>9</v>
      </c>
      <c r="Q4415">
        <v>115.5</v>
      </c>
      <c r="R4415">
        <v>1039.5</v>
      </c>
      <c r="S4415">
        <f>IFERROR(_xlfn.XLOOKUP(tbl_Facturas[[#This Row],[Key_Fact]],tbl_Manifiestos[Key_Manif],tbl_Manifiestos[Pagado a Broker],0),0)</f>
        <v>966.73500000000001</v>
      </c>
      <c r="T4415">
        <v>3217237.039999994</v>
      </c>
    </row>
    <row r="4416" spans="1:20" x14ac:dyDescent="0.25">
      <c r="A4416" t="s">
        <v>5850</v>
      </c>
      <c r="B4416" t="str">
        <f>tbl_Facturas[[#This Row],[Factura]] &amp; "|" &amp; tbl_Facturas[[#This Row],[Proyecto OK]] &amp; "|" &amp; TEXT(tbl_Facturas[[#This Row],[Horas o Viaje]],"0.00") &amp; "|" &amp; TEXT(tbl_Facturas[[#This Row],[Costo unitario]],"0.00")</f>
        <v>2808|Evanston|8.50|115.50</v>
      </c>
      <c r="C4416">
        <v>2808</v>
      </c>
      <c r="D4416">
        <v>54</v>
      </c>
      <c r="E4416" t="s">
        <v>19</v>
      </c>
      <c r="G4416" t="s">
        <v>479</v>
      </c>
      <c r="H4416" t="s">
        <v>4572</v>
      </c>
      <c r="I4416" s="134" t="s">
        <v>5312</v>
      </c>
      <c r="J4416" t="s">
        <v>3172</v>
      </c>
      <c r="K4416" t="s">
        <v>3172</v>
      </c>
      <c r="P4416">
        <v>8.5</v>
      </c>
      <c r="Q4416">
        <v>115.5</v>
      </c>
      <c r="R4416">
        <v>981.75</v>
      </c>
      <c r="S4416">
        <f>IFERROR(_xlfn.XLOOKUP(tbl_Facturas[[#This Row],[Key_Fact]],tbl_Manifiestos[Key_Manif],tbl_Manifiestos[Pagado a Broker],0),0)</f>
        <v>0</v>
      </c>
      <c r="T4416">
        <v>3218218.789999994</v>
      </c>
    </row>
    <row r="4417" spans="1:20" x14ac:dyDescent="0.25">
      <c r="A4417" t="s">
        <v>5850</v>
      </c>
      <c r="B4417" t="str">
        <f>tbl_Facturas[[#This Row],[Factura]] &amp; "|" &amp; tbl_Facturas[[#This Row],[Proyecto OK]] &amp; "|" &amp; TEXT(tbl_Facturas[[#This Row],[Horas o Viaje]],"0.00") &amp; "|" &amp; TEXT(tbl_Facturas[[#This Row],[Costo unitario]],"0.00")</f>
        <v>2808|Evanston|9.50|115.50</v>
      </c>
      <c r="C4417">
        <v>2808</v>
      </c>
      <c r="D4417">
        <v>308</v>
      </c>
      <c r="E4417" t="s">
        <v>16</v>
      </c>
      <c r="G4417" t="s">
        <v>17</v>
      </c>
      <c r="H4417" t="s">
        <v>4573</v>
      </c>
      <c r="I4417" s="134" t="s">
        <v>5312</v>
      </c>
      <c r="J4417" t="s">
        <v>3172</v>
      </c>
      <c r="K4417" t="s">
        <v>3172</v>
      </c>
      <c r="P4417">
        <v>9.5</v>
      </c>
      <c r="Q4417">
        <v>115.5</v>
      </c>
      <c r="R4417">
        <v>1097.25</v>
      </c>
      <c r="S4417">
        <f>IFERROR(_xlfn.XLOOKUP(tbl_Facturas[[#This Row],[Key_Fact]],tbl_Manifiestos[Key_Manif],tbl_Manifiestos[Pagado a Broker],0),0)</f>
        <v>1020.4425000000001</v>
      </c>
      <c r="T4417">
        <v>3219316.039999994</v>
      </c>
    </row>
    <row r="4418" spans="1:20" x14ac:dyDescent="0.25">
      <c r="A4418" t="s">
        <v>5850</v>
      </c>
      <c r="B4418" t="str">
        <f>tbl_Facturas[[#This Row],[Factura]] &amp; "|" &amp; tbl_Facturas[[#This Row],[Proyecto OK]] &amp; "|" &amp; TEXT(tbl_Facturas[[#This Row],[Horas o Viaje]],"0.00") &amp; "|" &amp; TEXT(tbl_Facturas[[#This Row],[Costo unitario]],"0.00")</f>
        <v>2808|Evanston|9.50|115.50</v>
      </c>
      <c r="C4418">
        <v>2808</v>
      </c>
      <c r="D4418">
        <v>308</v>
      </c>
      <c r="E4418" t="s">
        <v>16</v>
      </c>
      <c r="G4418" t="s">
        <v>17</v>
      </c>
      <c r="H4418" t="s">
        <v>4574</v>
      </c>
      <c r="I4418" s="134" t="s">
        <v>5312</v>
      </c>
      <c r="J4418" t="s">
        <v>3172</v>
      </c>
      <c r="K4418" t="s">
        <v>3172</v>
      </c>
      <c r="P4418">
        <v>9.5</v>
      </c>
      <c r="Q4418">
        <v>115.5</v>
      </c>
      <c r="R4418">
        <v>1097.25</v>
      </c>
      <c r="S4418">
        <f>IFERROR(_xlfn.XLOOKUP(tbl_Facturas[[#This Row],[Key_Fact]],tbl_Manifiestos[Key_Manif],tbl_Manifiestos[Pagado a Broker],0),0)</f>
        <v>1020.4425000000001</v>
      </c>
      <c r="T4418">
        <v>3220413.289999994</v>
      </c>
    </row>
    <row r="4419" spans="1:20" x14ac:dyDescent="0.25">
      <c r="A4419" t="s">
        <v>5850</v>
      </c>
      <c r="B4419" t="str">
        <f>tbl_Facturas[[#This Row],[Factura]] &amp; "|" &amp; tbl_Facturas[[#This Row],[Proyecto OK]] &amp; "|" &amp; TEXT(tbl_Facturas[[#This Row],[Horas o Viaje]],"0.00") &amp; "|" &amp; TEXT(tbl_Facturas[[#This Row],[Costo unitario]],"0.00")</f>
        <v>2808|Evanston|11.00|115.50</v>
      </c>
      <c r="C4419">
        <v>2808</v>
      </c>
      <c r="D4419">
        <v>308</v>
      </c>
      <c r="E4419" t="s">
        <v>16</v>
      </c>
      <c r="G4419" t="s">
        <v>17</v>
      </c>
      <c r="H4419" t="s">
        <v>4575</v>
      </c>
      <c r="I4419" s="134" t="s">
        <v>5312</v>
      </c>
      <c r="J4419" t="s">
        <v>3172</v>
      </c>
      <c r="K4419" t="s">
        <v>3172</v>
      </c>
      <c r="P4419">
        <v>11</v>
      </c>
      <c r="Q4419">
        <v>115.5</v>
      </c>
      <c r="R4419">
        <v>1270.5</v>
      </c>
      <c r="S4419">
        <f>IFERROR(_xlfn.XLOOKUP(tbl_Facturas[[#This Row],[Key_Fact]],tbl_Manifiestos[Key_Manif],tbl_Manifiestos[Pagado a Broker],0),0)</f>
        <v>1181.5650000000001</v>
      </c>
      <c r="T4419">
        <v>3221683.789999994</v>
      </c>
    </row>
    <row r="4420" spans="1:20" x14ac:dyDescent="0.25">
      <c r="A4420" t="s">
        <v>5850</v>
      </c>
      <c r="B4420" t="str">
        <f>tbl_Facturas[[#This Row],[Factura]] &amp; "|" &amp; tbl_Facturas[[#This Row],[Proyecto OK]] &amp; "|" &amp; TEXT(tbl_Facturas[[#This Row],[Horas o Viaje]],"0.00") &amp; "|" &amp; TEXT(tbl_Facturas[[#This Row],[Costo unitario]],"0.00")</f>
        <v>2809|Drain Program|11.00|115.50</v>
      </c>
      <c r="C4420">
        <v>2809</v>
      </c>
      <c r="D4420">
        <v>11</v>
      </c>
      <c r="E4420" t="s">
        <v>12</v>
      </c>
      <c r="G4420" t="s">
        <v>13</v>
      </c>
      <c r="H4420" t="s">
        <v>4576</v>
      </c>
      <c r="I4420" s="134" t="s">
        <v>5312</v>
      </c>
      <c r="J4420" t="s">
        <v>4577</v>
      </c>
      <c r="K4420" t="s">
        <v>4577</v>
      </c>
      <c r="P4420">
        <v>11</v>
      </c>
      <c r="Q4420">
        <v>115.5</v>
      </c>
      <c r="R4420">
        <v>1270.5</v>
      </c>
      <c r="S4420">
        <f>IFERROR(_xlfn.XLOOKUP(tbl_Facturas[[#This Row],[Key_Fact]],tbl_Manifiestos[Key_Manif],tbl_Manifiestos[Pagado a Broker],0),0)</f>
        <v>1181.5650000000001</v>
      </c>
      <c r="T4420">
        <v>3222954.289999994</v>
      </c>
    </row>
    <row r="4421" spans="1:20" x14ac:dyDescent="0.25">
      <c r="A4421" t="s">
        <v>5850</v>
      </c>
      <c r="B4421" t="str">
        <f>tbl_Facturas[[#This Row],[Factura]] &amp; "|" &amp; tbl_Facturas[[#This Row],[Proyecto OK]] &amp; "|" &amp; TEXT(tbl_Facturas[[#This Row],[Horas o Viaje]],"0.00") &amp; "|" &amp; TEXT(tbl_Facturas[[#This Row],[Costo unitario]],"0.00")</f>
        <v>2809|Drain Program|10.00|115.50</v>
      </c>
      <c r="C4421">
        <v>2809</v>
      </c>
      <c r="D4421">
        <v>11</v>
      </c>
      <c r="E4421" t="s">
        <v>12</v>
      </c>
      <c r="G4421" t="s">
        <v>13</v>
      </c>
      <c r="H4421" t="s">
        <v>4578</v>
      </c>
      <c r="I4421" s="134" t="s">
        <v>5312</v>
      </c>
      <c r="J4421" t="s">
        <v>4577</v>
      </c>
      <c r="K4421" t="s">
        <v>4577</v>
      </c>
      <c r="P4421">
        <v>10</v>
      </c>
      <c r="Q4421">
        <v>115.5</v>
      </c>
      <c r="R4421">
        <v>1155</v>
      </c>
      <c r="S4421">
        <f>IFERROR(_xlfn.XLOOKUP(tbl_Facturas[[#This Row],[Key_Fact]],tbl_Manifiestos[Key_Manif],tbl_Manifiestos[Pagado a Broker],0),0)</f>
        <v>1074.1500000000001</v>
      </c>
      <c r="T4421">
        <v>3224109.289999994</v>
      </c>
    </row>
    <row r="4422" spans="1:20" x14ac:dyDescent="0.25">
      <c r="A4422" t="s">
        <v>5850</v>
      </c>
      <c r="B4422" t="str">
        <f>tbl_Facturas[[#This Row],[Factura]] &amp; "|" &amp; tbl_Facturas[[#This Row],[Proyecto OK]] &amp; "|" &amp; TEXT(tbl_Facturas[[#This Row],[Horas o Viaje]],"0.00") &amp; "|" &amp; TEXT(tbl_Facturas[[#This Row],[Costo unitario]],"0.00")</f>
        <v>2809|Drain Program|10.00|115.50</v>
      </c>
      <c r="C4422">
        <v>2809</v>
      </c>
      <c r="D4422">
        <v>11</v>
      </c>
      <c r="E4422" t="s">
        <v>12</v>
      </c>
      <c r="G4422" t="s">
        <v>13</v>
      </c>
      <c r="H4422" t="s">
        <v>4579</v>
      </c>
      <c r="I4422" s="134" t="s">
        <v>5312</v>
      </c>
      <c r="J4422" t="s">
        <v>4577</v>
      </c>
      <c r="K4422" t="s">
        <v>4577</v>
      </c>
      <c r="P4422">
        <v>10</v>
      </c>
      <c r="Q4422">
        <v>115.5</v>
      </c>
      <c r="R4422">
        <v>1155</v>
      </c>
      <c r="S4422">
        <f>IFERROR(_xlfn.XLOOKUP(tbl_Facturas[[#This Row],[Key_Fact]],tbl_Manifiestos[Key_Manif],tbl_Manifiestos[Pagado a Broker],0),0)</f>
        <v>1074.1500000000001</v>
      </c>
      <c r="T4422">
        <v>3225264.289999994</v>
      </c>
    </row>
    <row r="4423" spans="1:20" x14ac:dyDescent="0.25">
      <c r="A4423" t="s">
        <v>5850</v>
      </c>
      <c r="B4423" t="str">
        <f>tbl_Facturas[[#This Row],[Factura]] &amp; "|" &amp; tbl_Facturas[[#This Row],[Proyecto OK]] &amp; "|" &amp; TEXT(tbl_Facturas[[#This Row],[Horas o Viaje]],"0.00") &amp; "|" &amp; TEXT(tbl_Facturas[[#This Row],[Costo unitario]],"0.00")</f>
        <v>2809|Drain Program|9.00|115.50</v>
      </c>
      <c r="C4423">
        <v>2809</v>
      </c>
      <c r="D4423">
        <v>11</v>
      </c>
      <c r="E4423" t="s">
        <v>12</v>
      </c>
      <c r="G4423" t="s">
        <v>13</v>
      </c>
      <c r="H4423" t="s">
        <v>4580</v>
      </c>
      <c r="I4423" s="134" t="s">
        <v>5312</v>
      </c>
      <c r="J4423" t="s">
        <v>4577</v>
      </c>
      <c r="K4423" t="s">
        <v>4577</v>
      </c>
      <c r="P4423">
        <v>9</v>
      </c>
      <c r="Q4423">
        <v>115.5</v>
      </c>
      <c r="R4423">
        <v>1039.5</v>
      </c>
      <c r="S4423">
        <f>IFERROR(_xlfn.XLOOKUP(tbl_Facturas[[#This Row],[Key_Fact]],tbl_Manifiestos[Key_Manif],tbl_Manifiestos[Pagado a Broker],0),0)</f>
        <v>966.73500000000001</v>
      </c>
      <c r="T4423">
        <v>3226303.789999994</v>
      </c>
    </row>
    <row r="4424" spans="1:20" x14ac:dyDescent="0.25">
      <c r="A4424" t="s">
        <v>5850</v>
      </c>
      <c r="B4424" t="str">
        <f>tbl_Facturas[[#This Row],[Factura]] &amp; "|" &amp; tbl_Facturas[[#This Row],[Proyecto OK]] &amp; "|" &amp; TEXT(tbl_Facturas[[#This Row],[Horas o Viaje]],"0.00") &amp; "|" &amp; TEXT(tbl_Facturas[[#This Row],[Costo unitario]],"0.00")</f>
        <v>2809|Drain Program|8.50|115.50</v>
      </c>
      <c r="C4424">
        <v>2809</v>
      </c>
      <c r="D4424">
        <v>11</v>
      </c>
      <c r="E4424" t="s">
        <v>12</v>
      </c>
      <c r="G4424" t="s">
        <v>13</v>
      </c>
      <c r="H4424" t="s">
        <v>4581</v>
      </c>
      <c r="I4424" s="134" t="s">
        <v>5312</v>
      </c>
      <c r="J4424" t="s">
        <v>4577</v>
      </c>
      <c r="K4424" t="s">
        <v>4577</v>
      </c>
      <c r="P4424">
        <v>8.5</v>
      </c>
      <c r="Q4424">
        <v>115.5</v>
      </c>
      <c r="R4424">
        <v>981.75</v>
      </c>
      <c r="S4424">
        <f>IFERROR(_xlfn.XLOOKUP(tbl_Facturas[[#This Row],[Key_Fact]],tbl_Manifiestos[Key_Manif],tbl_Manifiestos[Pagado a Broker],0),0)</f>
        <v>913.02750000000003</v>
      </c>
      <c r="T4424">
        <v>3227285.539999994</v>
      </c>
    </row>
    <row r="4425" spans="1:20" x14ac:dyDescent="0.25">
      <c r="A4425" t="s">
        <v>5850</v>
      </c>
      <c r="B4425" t="str">
        <f>tbl_Facturas[[#This Row],[Factura]] &amp; "|" &amp; tbl_Facturas[[#This Row],[Proyecto OK]] &amp; "|" &amp; TEXT(tbl_Facturas[[#This Row],[Horas o Viaje]],"0.00") &amp; "|" &amp; TEXT(tbl_Facturas[[#This Row],[Costo unitario]],"0.00")</f>
        <v>2809|Drain Program|10.25|115.50</v>
      </c>
      <c r="C4425">
        <v>2809</v>
      </c>
      <c r="D4425">
        <v>617</v>
      </c>
      <c r="E4425" t="s">
        <v>27</v>
      </c>
      <c r="G4425" t="s">
        <v>36</v>
      </c>
      <c r="H4425" t="s">
        <v>4582</v>
      </c>
      <c r="I4425" s="134" t="s">
        <v>5312</v>
      </c>
      <c r="J4425" t="s">
        <v>4577</v>
      </c>
      <c r="K4425" t="s">
        <v>4577</v>
      </c>
      <c r="P4425">
        <v>10.25</v>
      </c>
      <c r="Q4425">
        <v>115.5</v>
      </c>
      <c r="R4425">
        <v>1183.8800000000001</v>
      </c>
      <c r="S4425">
        <f>IFERROR(_xlfn.XLOOKUP(tbl_Facturas[[#This Row],[Key_Fact]],tbl_Manifiestos[Key_Manif],tbl_Manifiestos[Pagado a Broker],0),0)</f>
        <v>1101.0037500000001</v>
      </c>
      <c r="T4425">
        <v>3228469.4199999929</v>
      </c>
    </row>
    <row r="4426" spans="1:20" x14ac:dyDescent="0.25">
      <c r="A4426" t="s">
        <v>5850</v>
      </c>
      <c r="B4426" t="str">
        <f>tbl_Facturas[[#This Row],[Factura]] &amp; "|" &amp; tbl_Facturas[[#This Row],[Proyecto OK]] &amp; "|" &amp; TEXT(tbl_Facturas[[#This Row],[Horas o Viaje]],"0.00") &amp; "|" &amp; TEXT(tbl_Facturas[[#This Row],[Costo unitario]],"0.00")</f>
        <v>2810|Lead Replacement Service|12.50|110.00</v>
      </c>
      <c r="C4426">
        <v>2810</v>
      </c>
      <c r="D4426">
        <v>708</v>
      </c>
      <c r="E4426" t="s">
        <v>27</v>
      </c>
      <c r="G4426" t="s">
        <v>841</v>
      </c>
      <c r="H4426" t="s">
        <v>4583</v>
      </c>
      <c r="I4426" s="134" t="s">
        <v>5306</v>
      </c>
      <c r="J4426" t="s">
        <v>4584</v>
      </c>
      <c r="K4426" t="s">
        <v>5903</v>
      </c>
      <c r="L4426">
        <v>3367</v>
      </c>
      <c r="P4426">
        <v>12.5</v>
      </c>
      <c r="Q4426">
        <v>110</v>
      </c>
      <c r="R4426">
        <v>1375</v>
      </c>
      <c r="S4426">
        <f>IFERROR(_xlfn.XLOOKUP(tbl_Facturas[[#This Row],[Key_Fact]],tbl_Manifiestos[Key_Manif],tbl_Manifiestos[Pagado a Broker],0),0)</f>
        <v>1278.75</v>
      </c>
      <c r="T4426">
        <v>3229844.4199999929</v>
      </c>
    </row>
    <row r="4427" spans="1:20" x14ac:dyDescent="0.25">
      <c r="A4427" t="s">
        <v>5850</v>
      </c>
      <c r="B4427" t="str">
        <f>tbl_Facturas[[#This Row],[Factura]] &amp; "|" &amp; tbl_Facturas[[#This Row],[Proyecto OK]] &amp; "|" &amp; TEXT(tbl_Facturas[[#This Row],[Horas o Viaje]],"0.00") &amp; "|" &amp; TEXT(tbl_Facturas[[#This Row],[Costo unitario]],"0.00")</f>
        <v>2810|Lead Replacement Service|8.00|110.00</v>
      </c>
      <c r="C4427">
        <v>2810</v>
      </c>
      <c r="D4427">
        <v>20</v>
      </c>
      <c r="E4427" t="s">
        <v>5305</v>
      </c>
      <c r="G4427" t="s">
        <v>1232</v>
      </c>
      <c r="H4427" t="s">
        <v>3000</v>
      </c>
      <c r="I4427" s="134" t="s">
        <v>5306</v>
      </c>
      <c r="J4427" t="s">
        <v>4584</v>
      </c>
      <c r="K4427" t="s">
        <v>5903</v>
      </c>
      <c r="L4427">
        <v>3367</v>
      </c>
      <c r="P4427">
        <v>8</v>
      </c>
      <c r="Q4427">
        <v>110</v>
      </c>
      <c r="R4427">
        <v>880</v>
      </c>
      <c r="S4427">
        <f>IFERROR(_xlfn.XLOOKUP(tbl_Facturas[[#This Row],[Key_Fact]],tbl_Manifiestos[Key_Manif],tbl_Manifiestos[Pagado a Broker],0),0)</f>
        <v>0</v>
      </c>
      <c r="T4427">
        <v>3230724.4199999929</v>
      </c>
    </row>
    <row r="4428" spans="1:20" x14ac:dyDescent="0.25">
      <c r="A4428" t="s">
        <v>5850</v>
      </c>
      <c r="B4428" t="str">
        <f>tbl_Facturas[[#This Row],[Factura]] &amp; "|" &amp; tbl_Facturas[[#This Row],[Proyecto OK]] &amp; "|" &amp; TEXT(tbl_Facturas[[#This Row],[Horas o Viaje]],"0.00") &amp; "|" &amp; TEXT(tbl_Facturas[[#This Row],[Costo unitario]],"0.00")</f>
        <v>2810|Lead Replacement Service|12.00|110.00</v>
      </c>
      <c r="C4428">
        <v>2810</v>
      </c>
      <c r="D4428">
        <v>708</v>
      </c>
      <c r="E4428" t="s">
        <v>27</v>
      </c>
      <c r="G4428" t="s">
        <v>841</v>
      </c>
      <c r="H4428" t="s">
        <v>4585</v>
      </c>
      <c r="I4428" s="134" t="s">
        <v>5306</v>
      </c>
      <c r="J4428" t="s">
        <v>4584</v>
      </c>
      <c r="K4428" t="s">
        <v>5903</v>
      </c>
      <c r="L4428">
        <v>3367</v>
      </c>
      <c r="P4428">
        <v>12</v>
      </c>
      <c r="Q4428">
        <v>110</v>
      </c>
      <c r="R4428">
        <v>1320</v>
      </c>
      <c r="S4428">
        <f>IFERROR(_xlfn.XLOOKUP(tbl_Facturas[[#This Row],[Key_Fact]],tbl_Manifiestos[Key_Manif],tbl_Manifiestos[Pagado a Broker],0),0)</f>
        <v>1227.6000000000001</v>
      </c>
      <c r="T4428">
        <v>3232044.4199999929</v>
      </c>
    </row>
    <row r="4429" spans="1:20" x14ac:dyDescent="0.25">
      <c r="A4429" t="s">
        <v>5850</v>
      </c>
      <c r="B4429" t="str">
        <f>tbl_Facturas[[#This Row],[Factura]] &amp; "|" &amp; tbl_Facturas[[#This Row],[Proyecto OK]] &amp; "|" &amp; TEXT(tbl_Facturas[[#This Row],[Horas o Viaje]],"0.00") &amp; "|" &amp; TEXT(tbl_Facturas[[#This Row],[Costo unitario]],"0.00")</f>
        <v>2811|CDOT S-403|8.00|115.00</v>
      </c>
      <c r="C4429">
        <v>2811</v>
      </c>
      <c r="D4429">
        <v>515</v>
      </c>
      <c r="E4429" t="s">
        <v>27</v>
      </c>
      <c r="G4429" t="s">
        <v>54</v>
      </c>
      <c r="H4429" t="s">
        <v>4586</v>
      </c>
      <c r="I4429" s="134" t="s">
        <v>5311</v>
      </c>
      <c r="J4429" t="s">
        <v>2841</v>
      </c>
      <c r="K4429" t="s">
        <v>2841</v>
      </c>
      <c r="P4429">
        <v>8</v>
      </c>
      <c r="Q4429">
        <v>115</v>
      </c>
      <c r="R4429">
        <v>920</v>
      </c>
      <c r="S4429">
        <f>IFERROR(_xlfn.XLOOKUP(tbl_Facturas[[#This Row],[Key_Fact]],tbl_Manifiestos[Key_Manif],tbl_Manifiestos[Pagado a Broker],0),0)</f>
        <v>855.6</v>
      </c>
      <c r="T4429">
        <v>3232964.4199999929</v>
      </c>
    </row>
    <row r="4430" spans="1:20" x14ac:dyDescent="0.25">
      <c r="A4430" t="s">
        <v>5850</v>
      </c>
      <c r="B4430" t="str">
        <f>tbl_Facturas[[#This Row],[Factura]] &amp; "|" &amp; tbl_Facturas[[#This Row],[Proyecto OK]] &amp; "|" &amp; TEXT(tbl_Facturas[[#This Row],[Horas o Viaje]],"0.00") &amp; "|" &amp; TEXT(tbl_Facturas[[#This Row],[Costo unitario]],"0.00")</f>
        <v>2811|CDOT S-403|8.00|115.00</v>
      </c>
      <c r="C4430">
        <v>2811</v>
      </c>
      <c r="D4430">
        <v>82</v>
      </c>
      <c r="E4430" t="s">
        <v>12</v>
      </c>
      <c r="G4430" t="s">
        <v>792</v>
      </c>
      <c r="H4430" t="s">
        <v>4587</v>
      </c>
      <c r="I4430" s="134" t="s">
        <v>5311</v>
      </c>
      <c r="J4430" t="s">
        <v>2841</v>
      </c>
      <c r="K4430" t="s">
        <v>2841</v>
      </c>
      <c r="P4430">
        <v>8</v>
      </c>
      <c r="Q4430">
        <v>115</v>
      </c>
      <c r="R4430">
        <v>920</v>
      </c>
      <c r="S4430">
        <f>IFERROR(_xlfn.XLOOKUP(tbl_Facturas[[#This Row],[Key_Fact]],tbl_Manifiestos[Key_Manif],tbl_Manifiestos[Pagado a Broker],0),0)</f>
        <v>855.6</v>
      </c>
      <c r="T4430">
        <v>3233884.4199999929</v>
      </c>
    </row>
    <row r="4431" spans="1:20" x14ac:dyDescent="0.25">
      <c r="A4431" t="s">
        <v>5850</v>
      </c>
      <c r="B4431" t="str">
        <f>tbl_Facturas[[#This Row],[Factura]] &amp; "|" &amp; tbl_Facturas[[#This Row],[Proyecto OK]] &amp; "|" &amp; TEXT(tbl_Facturas[[#This Row],[Horas o Viaje]],"0.00") &amp; "|" &amp; TEXT(tbl_Facturas[[#This Row],[Costo unitario]],"0.00")</f>
        <v>2811|CDOT S-403|9.00|115.00</v>
      </c>
      <c r="C4431">
        <v>2811</v>
      </c>
      <c r="D4431">
        <v>82</v>
      </c>
      <c r="E4431" t="s">
        <v>12</v>
      </c>
      <c r="G4431" t="s">
        <v>792</v>
      </c>
      <c r="H4431" t="s">
        <v>4588</v>
      </c>
      <c r="I4431" s="134" t="s">
        <v>5311</v>
      </c>
      <c r="J4431" t="s">
        <v>2841</v>
      </c>
      <c r="K4431" t="s">
        <v>2841</v>
      </c>
      <c r="P4431">
        <v>9</v>
      </c>
      <c r="Q4431">
        <v>115</v>
      </c>
      <c r="R4431">
        <v>1035</v>
      </c>
      <c r="S4431">
        <f>IFERROR(_xlfn.XLOOKUP(tbl_Facturas[[#This Row],[Key_Fact]],tbl_Manifiestos[Key_Manif],tbl_Manifiestos[Pagado a Broker],0),0)</f>
        <v>962.55000000000007</v>
      </c>
      <c r="T4431">
        <v>3234919.4199999929</v>
      </c>
    </row>
    <row r="4432" spans="1:20" x14ac:dyDescent="0.25">
      <c r="A4432" t="s">
        <v>5850</v>
      </c>
      <c r="B4432" t="str">
        <f>tbl_Facturas[[#This Row],[Factura]] &amp; "|" &amp; tbl_Facturas[[#This Row],[Proyecto OK]] &amp; "|" &amp; TEXT(tbl_Facturas[[#This Row],[Horas o Viaje]],"0.00") &amp; "|" &amp; TEXT(tbl_Facturas[[#This Row],[Costo unitario]],"0.00")</f>
        <v>2811|CDOT S-403|8.00|115.00</v>
      </c>
      <c r="C4432">
        <v>2811</v>
      </c>
      <c r="D4432">
        <v>198</v>
      </c>
      <c r="E4432" t="s">
        <v>5916</v>
      </c>
      <c r="G4432" t="s">
        <v>31</v>
      </c>
      <c r="H4432" t="s">
        <v>4589</v>
      </c>
      <c r="I4432" s="134" t="s">
        <v>5311</v>
      </c>
      <c r="J4432" t="s">
        <v>2841</v>
      </c>
      <c r="K4432" t="s">
        <v>2841</v>
      </c>
      <c r="P4432">
        <v>8</v>
      </c>
      <c r="Q4432">
        <v>115</v>
      </c>
      <c r="R4432">
        <v>920</v>
      </c>
      <c r="S4432">
        <f>IFERROR(_xlfn.XLOOKUP(tbl_Facturas[[#This Row],[Key_Fact]],tbl_Manifiestos[Key_Manif],tbl_Manifiestos[Pagado a Broker],0),0)</f>
        <v>855.6</v>
      </c>
      <c r="T4432">
        <v>3235839.4199999929</v>
      </c>
    </row>
    <row r="4433" spans="1:20" x14ac:dyDescent="0.25">
      <c r="A4433" t="s">
        <v>5850</v>
      </c>
      <c r="B4433" t="str">
        <f>tbl_Facturas[[#This Row],[Factura]] &amp; "|" &amp; tbl_Facturas[[#This Row],[Proyecto OK]] &amp; "|" &amp; TEXT(tbl_Facturas[[#This Row],[Horas o Viaje]],"0.00") &amp; "|" &amp; TEXT(tbl_Facturas[[#This Row],[Costo unitario]],"0.00")</f>
        <v>2811|CDOT S-403|9.00|115.00</v>
      </c>
      <c r="C4433">
        <v>2811</v>
      </c>
      <c r="D4433">
        <v>82</v>
      </c>
      <c r="E4433" t="s">
        <v>12</v>
      </c>
      <c r="G4433" t="s">
        <v>792</v>
      </c>
      <c r="H4433" t="s">
        <v>4590</v>
      </c>
      <c r="I4433" s="134" t="s">
        <v>5311</v>
      </c>
      <c r="J4433" t="s">
        <v>2841</v>
      </c>
      <c r="K4433" t="s">
        <v>2841</v>
      </c>
      <c r="P4433">
        <v>9</v>
      </c>
      <c r="Q4433">
        <v>115</v>
      </c>
      <c r="R4433">
        <v>1035</v>
      </c>
      <c r="S4433">
        <f>IFERROR(_xlfn.XLOOKUP(tbl_Facturas[[#This Row],[Key_Fact]],tbl_Manifiestos[Key_Manif],tbl_Manifiestos[Pagado a Broker],0),0)</f>
        <v>962.55000000000007</v>
      </c>
      <c r="T4433">
        <v>3236874.4199999929</v>
      </c>
    </row>
    <row r="4434" spans="1:20" x14ac:dyDescent="0.25">
      <c r="A4434" t="s">
        <v>5850</v>
      </c>
      <c r="B4434" t="str">
        <f>tbl_Facturas[[#This Row],[Factura]] &amp; "|" &amp; tbl_Facturas[[#This Row],[Proyecto OK]] &amp; "|" &amp; TEXT(tbl_Facturas[[#This Row],[Horas o Viaje]],"0.00") &amp; "|" &amp; TEXT(tbl_Facturas[[#This Row],[Costo unitario]],"0.00")</f>
        <v>2811|CDOT S-403|8.00|115.00</v>
      </c>
      <c r="C4434">
        <v>2811</v>
      </c>
      <c r="D4434">
        <v>198</v>
      </c>
      <c r="E4434" t="s">
        <v>5916</v>
      </c>
      <c r="G4434" t="s">
        <v>31</v>
      </c>
      <c r="H4434" t="s">
        <v>4591</v>
      </c>
      <c r="I4434" s="134" t="s">
        <v>5311</v>
      </c>
      <c r="J4434" t="s">
        <v>2841</v>
      </c>
      <c r="K4434" t="s">
        <v>2841</v>
      </c>
      <c r="P4434">
        <v>8</v>
      </c>
      <c r="Q4434">
        <v>115</v>
      </c>
      <c r="R4434">
        <v>920</v>
      </c>
      <c r="S4434">
        <f>IFERROR(_xlfn.XLOOKUP(tbl_Facturas[[#This Row],[Key_Fact]],tbl_Manifiestos[Key_Manif],tbl_Manifiestos[Pagado a Broker],0),0)</f>
        <v>855.6</v>
      </c>
      <c r="T4434">
        <v>3237794.4199999929</v>
      </c>
    </row>
    <row r="4435" spans="1:20" x14ac:dyDescent="0.25">
      <c r="A4435" t="s">
        <v>5850</v>
      </c>
      <c r="B4435" t="str">
        <f>tbl_Facturas[[#This Row],[Factura]] &amp; "|" &amp; tbl_Facturas[[#This Row],[Proyecto OK]] &amp; "|" &amp; TEXT(tbl_Facturas[[#This Row],[Horas o Viaje]],"0.00") &amp; "|" &amp; TEXT(tbl_Facturas[[#This Row],[Costo unitario]],"0.00")</f>
        <v>2811|CDOT S-403|9.00|115.00</v>
      </c>
      <c r="C4435">
        <v>2811</v>
      </c>
      <c r="D4435">
        <v>82</v>
      </c>
      <c r="E4435" t="s">
        <v>12</v>
      </c>
      <c r="G4435" t="s">
        <v>792</v>
      </c>
      <c r="H4435" t="s">
        <v>3528</v>
      </c>
      <c r="I4435" s="134" t="s">
        <v>5311</v>
      </c>
      <c r="J4435" t="s">
        <v>2841</v>
      </c>
      <c r="K4435" t="s">
        <v>2841</v>
      </c>
      <c r="P4435">
        <v>9</v>
      </c>
      <c r="Q4435">
        <v>115</v>
      </c>
      <c r="R4435">
        <v>1035</v>
      </c>
      <c r="S4435">
        <f>IFERROR(_xlfn.XLOOKUP(tbl_Facturas[[#This Row],[Key_Fact]],tbl_Manifiestos[Key_Manif],tbl_Manifiestos[Pagado a Broker],0),0)</f>
        <v>962.55000000000007</v>
      </c>
      <c r="T4435">
        <v>3238829.4199999929</v>
      </c>
    </row>
    <row r="4436" spans="1:20" x14ac:dyDescent="0.25">
      <c r="A4436" t="s">
        <v>5850</v>
      </c>
      <c r="B4436" t="str">
        <f>tbl_Facturas[[#This Row],[Factura]] &amp; "|" &amp; tbl_Facturas[[#This Row],[Proyecto OK]] &amp; "|" &amp; TEXT(tbl_Facturas[[#This Row],[Horas o Viaje]],"0.00") &amp; "|" &amp; TEXT(tbl_Facturas[[#This Row],[Costo unitario]],"0.00")</f>
        <v>2811|CDOT S-403|9.50|115.00</v>
      </c>
      <c r="C4436">
        <v>2811</v>
      </c>
      <c r="D4436">
        <v>198</v>
      </c>
      <c r="E4436" t="s">
        <v>5916</v>
      </c>
      <c r="G4436" t="s">
        <v>31</v>
      </c>
      <c r="H4436" t="s">
        <v>4592</v>
      </c>
      <c r="I4436" s="134" t="s">
        <v>5311</v>
      </c>
      <c r="J4436" t="s">
        <v>2841</v>
      </c>
      <c r="K4436" t="s">
        <v>2841</v>
      </c>
      <c r="P4436">
        <v>9.5</v>
      </c>
      <c r="Q4436">
        <v>115</v>
      </c>
      <c r="R4436">
        <v>1092.5</v>
      </c>
      <c r="S4436">
        <f>IFERROR(_xlfn.XLOOKUP(tbl_Facturas[[#This Row],[Key_Fact]],tbl_Manifiestos[Key_Manif],tbl_Manifiestos[Pagado a Broker],0),0)</f>
        <v>1016.0250000000001</v>
      </c>
      <c r="T4436">
        <v>3239921.9199999929</v>
      </c>
    </row>
    <row r="4437" spans="1:20" x14ac:dyDescent="0.25">
      <c r="A4437" t="s">
        <v>5850</v>
      </c>
      <c r="B4437" t="str">
        <f>tbl_Facturas[[#This Row],[Factura]] &amp; "|" &amp; tbl_Facturas[[#This Row],[Proyecto OK]] &amp; "|" &amp; TEXT(tbl_Facturas[[#This Row],[Horas o Viaje]],"0.00") &amp; "|" &amp; TEXT(tbl_Facturas[[#This Row],[Costo unitario]],"0.00")</f>
        <v>2811|CDOT S-403|9.00|115.00</v>
      </c>
      <c r="C4437">
        <v>2811</v>
      </c>
      <c r="D4437">
        <v>82</v>
      </c>
      <c r="E4437" t="s">
        <v>12</v>
      </c>
      <c r="G4437" t="s">
        <v>792</v>
      </c>
      <c r="H4437" t="s">
        <v>4593</v>
      </c>
      <c r="I4437" s="134" t="s">
        <v>5311</v>
      </c>
      <c r="J4437" t="s">
        <v>2841</v>
      </c>
      <c r="K4437" t="s">
        <v>2841</v>
      </c>
      <c r="P4437">
        <v>9</v>
      </c>
      <c r="Q4437">
        <v>115</v>
      </c>
      <c r="R4437">
        <v>1035</v>
      </c>
      <c r="S4437">
        <f>IFERROR(_xlfn.XLOOKUP(tbl_Facturas[[#This Row],[Key_Fact]],tbl_Manifiestos[Key_Manif],tbl_Manifiestos[Pagado a Broker],0),0)</f>
        <v>962.55000000000007</v>
      </c>
      <c r="T4437">
        <v>3240956.9199999929</v>
      </c>
    </row>
    <row r="4438" spans="1:20" x14ac:dyDescent="0.25">
      <c r="A4438" t="s">
        <v>5850</v>
      </c>
      <c r="B4438" t="str">
        <f>tbl_Facturas[[#This Row],[Factura]] &amp; "|" &amp; tbl_Facturas[[#This Row],[Proyecto OK]] &amp; "|" &amp; TEXT(tbl_Facturas[[#This Row],[Horas o Viaje]],"0.00") &amp; "|" &amp; TEXT(tbl_Facturas[[#This Row],[Costo unitario]],"0.00")</f>
        <v>2811|CDOT S-403|9.00|115.00</v>
      </c>
      <c r="C4438">
        <v>2811</v>
      </c>
      <c r="D4438">
        <v>198</v>
      </c>
      <c r="E4438" t="s">
        <v>5916</v>
      </c>
      <c r="G4438" t="s">
        <v>31</v>
      </c>
      <c r="H4438" t="s">
        <v>4594</v>
      </c>
      <c r="I4438" s="134" t="s">
        <v>5311</v>
      </c>
      <c r="J4438" t="s">
        <v>2841</v>
      </c>
      <c r="K4438" t="s">
        <v>2841</v>
      </c>
      <c r="P4438">
        <v>9</v>
      </c>
      <c r="Q4438">
        <v>115</v>
      </c>
      <c r="R4438">
        <v>1035</v>
      </c>
      <c r="S4438">
        <f>IFERROR(_xlfn.XLOOKUP(tbl_Facturas[[#This Row],[Key_Fact]],tbl_Manifiestos[Key_Manif],tbl_Manifiestos[Pagado a Broker],0),0)</f>
        <v>962.55000000000007</v>
      </c>
      <c r="T4438">
        <v>3241991.9199999929</v>
      </c>
    </row>
    <row r="4439" spans="1:20" x14ac:dyDescent="0.25">
      <c r="A4439" t="s">
        <v>5850</v>
      </c>
      <c r="B4439" t="str">
        <f>tbl_Facturas[[#This Row],[Factura]] &amp; "|" &amp; tbl_Facturas[[#This Row],[Proyecto OK]] &amp; "|" &amp; TEXT(tbl_Facturas[[#This Row],[Horas o Viaje]],"0.00") &amp; "|" &amp; TEXT(tbl_Facturas[[#This Row],[Costo unitario]],"0.00")</f>
        <v>2812|CDOT S-603|8.00|115.00</v>
      </c>
      <c r="C4439">
        <v>2812</v>
      </c>
      <c r="D4439">
        <v>708</v>
      </c>
      <c r="E4439" t="s">
        <v>27</v>
      </c>
      <c r="G4439" t="s">
        <v>841</v>
      </c>
      <c r="H4439" t="s">
        <v>4578</v>
      </c>
      <c r="I4439" s="134" t="s">
        <v>5311</v>
      </c>
      <c r="J4439" t="s">
        <v>2693</v>
      </c>
      <c r="K4439" s="240" t="s">
        <v>2693</v>
      </c>
      <c r="P4439">
        <v>8</v>
      </c>
      <c r="Q4439">
        <v>115</v>
      </c>
      <c r="R4439">
        <v>920</v>
      </c>
      <c r="S4439">
        <f>IFERROR(_xlfn.XLOOKUP(tbl_Facturas[[#This Row],[Key_Fact]],tbl_Manifiestos[Key_Manif],tbl_Manifiestos[Pagado a Broker],0),0)</f>
        <v>855.6</v>
      </c>
      <c r="T4439">
        <v>3242911.9199999929</v>
      </c>
    </row>
    <row r="4440" spans="1:20" x14ac:dyDescent="0.25">
      <c r="A4440" t="s">
        <v>5850</v>
      </c>
      <c r="B4440" t="str">
        <f>tbl_Facturas[[#This Row],[Factura]] &amp; "|" &amp; tbl_Facturas[[#This Row],[Proyecto OK]] &amp; "|" &amp; TEXT(tbl_Facturas[[#This Row],[Horas o Viaje]],"0.00") &amp; "|" &amp; TEXT(tbl_Facturas[[#This Row],[Costo unitario]],"0.00")</f>
        <v>2812|CDOT S-603|9.50|115.00</v>
      </c>
      <c r="C4440">
        <v>2812</v>
      </c>
      <c r="D4440">
        <v>58</v>
      </c>
      <c r="E4440" t="s">
        <v>12</v>
      </c>
      <c r="G4440" t="s">
        <v>539</v>
      </c>
      <c r="H4440" t="s">
        <v>4040</v>
      </c>
      <c r="I4440" s="134" t="s">
        <v>5311</v>
      </c>
      <c r="J4440" t="s">
        <v>2693</v>
      </c>
      <c r="K4440" s="240" t="s">
        <v>2693</v>
      </c>
      <c r="P4440">
        <v>9.5</v>
      </c>
      <c r="Q4440">
        <v>115</v>
      </c>
      <c r="R4440">
        <v>1092.5</v>
      </c>
      <c r="S4440">
        <f>IFERROR(_xlfn.XLOOKUP(tbl_Facturas[[#This Row],[Key_Fact]],tbl_Manifiestos[Key_Manif],tbl_Manifiestos[Pagado a Broker],0),0)</f>
        <v>1016.0250000000001</v>
      </c>
      <c r="T4440">
        <v>3244004.4199999929</v>
      </c>
    </row>
    <row r="4441" spans="1:20" x14ac:dyDescent="0.25">
      <c r="A4441" t="s">
        <v>5850</v>
      </c>
      <c r="B4441" t="str">
        <f>tbl_Facturas[[#This Row],[Factura]] &amp; "|" &amp; tbl_Facturas[[#This Row],[Proyecto OK]] &amp; "|" &amp; TEXT(tbl_Facturas[[#This Row],[Horas o Viaje]],"0.00") &amp; "|" &amp; TEXT(tbl_Facturas[[#This Row],[Costo unitario]],"0.00")</f>
        <v>2812|CDOT S-603|9.25|115.00</v>
      </c>
      <c r="C4441">
        <v>2812</v>
      </c>
      <c r="D4441">
        <v>114</v>
      </c>
      <c r="E4441" t="s">
        <v>27</v>
      </c>
      <c r="G4441" t="s">
        <v>57</v>
      </c>
      <c r="H4441" t="s">
        <v>4595</v>
      </c>
      <c r="I4441" s="134" t="s">
        <v>5311</v>
      </c>
      <c r="J4441" t="s">
        <v>2693</v>
      </c>
      <c r="K4441" s="240" t="s">
        <v>2693</v>
      </c>
      <c r="P4441">
        <v>9.25</v>
      </c>
      <c r="Q4441">
        <v>115</v>
      </c>
      <c r="R4441">
        <v>1063.75</v>
      </c>
      <c r="S4441">
        <f>IFERROR(_xlfn.XLOOKUP(tbl_Facturas[[#This Row],[Key_Fact]],tbl_Manifiestos[Key_Manif],tbl_Manifiestos[Pagado a Broker],0),0)</f>
        <v>989.28750000000002</v>
      </c>
      <c r="T4441">
        <v>3245068.1699999929</v>
      </c>
    </row>
    <row r="4442" spans="1:20" x14ac:dyDescent="0.25">
      <c r="A4442" t="s">
        <v>5850</v>
      </c>
      <c r="B4442" t="str">
        <f>tbl_Facturas[[#This Row],[Factura]] &amp; "|" &amp; tbl_Facturas[[#This Row],[Proyecto OK]] &amp; "|" &amp; TEXT(tbl_Facturas[[#This Row],[Horas o Viaje]],"0.00") &amp; "|" &amp; TEXT(tbl_Facturas[[#This Row],[Costo unitario]],"0.00")</f>
        <v>2812|CDOT S-603|8.50|115.00</v>
      </c>
      <c r="C4442">
        <v>2812</v>
      </c>
      <c r="D4442">
        <v>58</v>
      </c>
      <c r="E4442" t="s">
        <v>12</v>
      </c>
      <c r="G4442" t="s">
        <v>539</v>
      </c>
      <c r="H4442" t="s">
        <v>4596</v>
      </c>
      <c r="I4442" s="134" t="s">
        <v>5311</v>
      </c>
      <c r="J4442" t="s">
        <v>2693</v>
      </c>
      <c r="K4442" s="240" t="s">
        <v>2693</v>
      </c>
      <c r="P4442">
        <v>8.5</v>
      </c>
      <c r="Q4442">
        <v>115</v>
      </c>
      <c r="R4442">
        <v>977.5</v>
      </c>
      <c r="S4442">
        <f>IFERROR(_xlfn.XLOOKUP(tbl_Facturas[[#This Row],[Key_Fact]],tbl_Manifiestos[Key_Manif],tbl_Manifiestos[Pagado a Broker],0),0)</f>
        <v>909.07500000000005</v>
      </c>
      <c r="T4442">
        <v>3246045.6699999929</v>
      </c>
    </row>
    <row r="4443" spans="1:20" x14ac:dyDescent="0.25">
      <c r="A4443" t="s">
        <v>5850</v>
      </c>
      <c r="B4443" t="str">
        <f>tbl_Facturas[[#This Row],[Factura]] &amp; "|" &amp; tbl_Facturas[[#This Row],[Proyecto OK]] &amp; "|" &amp; TEXT(tbl_Facturas[[#This Row],[Horas o Viaje]],"0.00") &amp; "|" &amp; TEXT(tbl_Facturas[[#This Row],[Costo unitario]],"0.00")</f>
        <v>2812|CDOT S-603|9.00|115.00</v>
      </c>
      <c r="C4443">
        <v>2812</v>
      </c>
      <c r="D4443">
        <v>114</v>
      </c>
      <c r="E4443" t="s">
        <v>27</v>
      </c>
      <c r="G4443" t="s">
        <v>57</v>
      </c>
      <c r="H4443" t="s">
        <v>4597</v>
      </c>
      <c r="I4443" s="134" t="s">
        <v>5311</v>
      </c>
      <c r="J4443" t="s">
        <v>2693</v>
      </c>
      <c r="K4443" s="240" t="s">
        <v>2693</v>
      </c>
      <c r="P4443">
        <v>9</v>
      </c>
      <c r="Q4443">
        <v>115</v>
      </c>
      <c r="R4443">
        <v>1035</v>
      </c>
      <c r="S4443">
        <f>IFERROR(_xlfn.XLOOKUP(tbl_Facturas[[#This Row],[Key_Fact]],tbl_Manifiestos[Key_Manif],tbl_Manifiestos[Pagado a Broker],0),0)</f>
        <v>962.55000000000007</v>
      </c>
      <c r="T4443">
        <v>3247080.6699999929</v>
      </c>
    </row>
    <row r="4444" spans="1:20" x14ac:dyDescent="0.25">
      <c r="A4444" t="s">
        <v>5850</v>
      </c>
      <c r="B4444" t="str">
        <f>tbl_Facturas[[#This Row],[Factura]] &amp; "|" &amp; tbl_Facturas[[#This Row],[Proyecto OK]] &amp; "|" &amp; TEXT(tbl_Facturas[[#This Row],[Horas o Viaje]],"0.00") &amp; "|" &amp; TEXT(tbl_Facturas[[#This Row],[Costo unitario]],"0.00")</f>
        <v>2812|CDOT S-603|6.50|115.00</v>
      </c>
      <c r="C4444">
        <v>2812</v>
      </c>
      <c r="D4444">
        <v>58</v>
      </c>
      <c r="E4444" t="s">
        <v>12</v>
      </c>
      <c r="G4444" t="s">
        <v>539</v>
      </c>
      <c r="H4444" t="s">
        <v>4598</v>
      </c>
      <c r="I4444" s="134" t="s">
        <v>5311</v>
      </c>
      <c r="J4444" t="s">
        <v>2693</v>
      </c>
      <c r="K4444" s="135" t="s">
        <v>2693</v>
      </c>
      <c r="P4444">
        <v>6.5</v>
      </c>
      <c r="Q4444">
        <v>115</v>
      </c>
      <c r="R4444">
        <v>747.5</v>
      </c>
      <c r="S4444">
        <f>IFERROR(_xlfn.XLOOKUP(tbl_Facturas[[#This Row],[Key_Fact]],tbl_Manifiestos[Key_Manif],tbl_Manifiestos[Pagado a Broker],0),0)</f>
        <v>695.17500000000007</v>
      </c>
      <c r="T4444">
        <v>3247828.1699999929</v>
      </c>
    </row>
    <row r="4445" spans="1:20" x14ac:dyDescent="0.25">
      <c r="A4445" t="s">
        <v>5850</v>
      </c>
      <c r="B4445" t="str">
        <f>tbl_Facturas[[#This Row],[Factura]] &amp; "|" &amp; tbl_Facturas[[#This Row],[Proyecto OK]] &amp; "|" &amp; TEXT(tbl_Facturas[[#This Row],[Horas o Viaje]],"0.00") &amp; "|" &amp; TEXT(tbl_Facturas[[#This Row],[Costo unitario]],"0.00")</f>
        <v>2812|CDOT S-603|8.75|115.00</v>
      </c>
      <c r="C4445">
        <v>2812</v>
      </c>
      <c r="D4445">
        <v>114</v>
      </c>
      <c r="E4445" t="s">
        <v>27</v>
      </c>
      <c r="G4445" t="s">
        <v>57</v>
      </c>
      <c r="H4445" t="s">
        <v>4599</v>
      </c>
      <c r="I4445" s="134" t="s">
        <v>5311</v>
      </c>
      <c r="J4445" t="s">
        <v>2693</v>
      </c>
      <c r="K4445" s="135" t="s">
        <v>2693</v>
      </c>
      <c r="P4445">
        <v>8.75</v>
      </c>
      <c r="Q4445">
        <v>115</v>
      </c>
      <c r="R4445">
        <v>1006.25</v>
      </c>
      <c r="S4445">
        <f>IFERROR(_xlfn.XLOOKUP(tbl_Facturas[[#This Row],[Key_Fact]],tbl_Manifiestos[Key_Manif],tbl_Manifiestos[Pagado a Broker],0),0)</f>
        <v>935.8125</v>
      </c>
      <c r="T4445">
        <v>3248834.4199999929</v>
      </c>
    </row>
    <row r="4446" spans="1:20" x14ac:dyDescent="0.25">
      <c r="A4446" t="s">
        <v>5850</v>
      </c>
      <c r="B4446" t="str">
        <f>tbl_Facturas[[#This Row],[Factura]] &amp; "|" &amp; tbl_Facturas[[#This Row],[Proyecto OK]] &amp; "|" &amp; TEXT(tbl_Facturas[[#This Row],[Horas o Viaje]],"0.00") &amp; "|" &amp; TEXT(tbl_Facturas[[#This Row],[Costo unitario]],"0.00")</f>
        <v>2812|CDOT S-603|9.00|115.00</v>
      </c>
      <c r="C4446">
        <v>2812</v>
      </c>
      <c r="D4446">
        <v>58</v>
      </c>
      <c r="E4446" t="s">
        <v>12</v>
      </c>
      <c r="G4446" t="s">
        <v>539</v>
      </c>
      <c r="H4446" t="s">
        <v>4600</v>
      </c>
      <c r="I4446" s="134" t="s">
        <v>5311</v>
      </c>
      <c r="J4446" t="s">
        <v>2693</v>
      </c>
      <c r="K4446" s="135" t="s">
        <v>2693</v>
      </c>
      <c r="P4446">
        <v>9</v>
      </c>
      <c r="Q4446">
        <v>115</v>
      </c>
      <c r="R4446">
        <v>1035</v>
      </c>
      <c r="S4446">
        <f>IFERROR(_xlfn.XLOOKUP(tbl_Facturas[[#This Row],[Key_Fact]],tbl_Manifiestos[Key_Manif],tbl_Manifiestos[Pagado a Broker],0),0)</f>
        <v>962.55000000000007</v>
      </c>
      <c r="T4446">
        <v>3249869.4199999929</v>
      </c>
    </row>
    <row r="4447" spans="1:20" x14ac:dyDescent="0.25">
      <c r="A4447" t="s">
        <v>5850</v>
      </c>
      <c r="B4447" t="str">
        <f>tbl_Facturas[[#This Row],[Factura]] &amp; "|" &amp; tbl_Facturas[[#This Row],[Proyecto OK]] &amp; "|" &amp; TEXT(tbl_Facturas[[#This Row],[Horas o Viaje]],"0.00") &amp; "|" &amp; TEXT(tbl_Facturas[[#This Row],[Costo unitario]],"0.00")</f>
        <v>2812|CDOT S-603|9.50|115.00</v>
      </c>
      <c r="C4447">
        <v>2812</v>
      </c>
      <c r="D4447">
        <v>58</v>
      </c>
      <c r="E4447" t="s">
        <v>12</v>
      </c>
      <c r="G4447" t="s">
        <v>539</v>
      </c>
      <c r="H4447" t="s">
        <v>3779</v>
      </c>
      <c r="I4447" s="134" t="s">
        <v>5311</v>
      </c>
      <c r="J4447" t="s">
        <v>2693</v>
      </c>
      <c r="K4447" s="135" t="s">
        <v>2693</v>
      </c>
      <c r="P4447">
        <v>9.5</v>
      </c>
      <c r="Q4447">
        <v>115</v>
      </c>
      <c r="R4447">
        <v>1092.5</v>
      </c>
      <c r="S4447">
        <f>IFERROR(_xlfn.XLOOKUP(tbl_Facturas[[#This Row],[Key_Fact]],tbl_Manifiestos[Key_Manif],tbl_Manifiestos[Pagado a Broker],0),0)</f>
        <v>1016.0250000000001</v>
      </c>
      <c r="T4447">
        <v>3250961.9199999929</v>
      </c>
    </row>
    <row r="4448" spans="1:20" x14ac:dyDescent="0.25">
      <c r="A4448" t="s">
        <v>5850</v>
      </c>
      <c r="B4448" t="str">
        <f>tbl_Facturas[[#This Row],[Factura]] &amp; "|" &amp; tbl_Facturas[[#This Row],[Proyecto OK]] &amp; "|" &amp; TEXT(tbl_Facturas[[#This Row],[Horas o Viaje]],"0.00") &amp; "|" &amp; TEXT(tbl_Facturas[[#This Row],[Costo unitario]],"0.00")</f>
        <v>2812|CDOT S-603|8.50|115.00</v>
      </c>
      <c r="C4448">
        <v>2812</v>
      </c>
      <c r="D4448">
        <v>356</v>
      </c>
      <c r="E4448" t="s">
        <v>27</v>
      </c>
      <c r="G4448" t="s">
        <v>122</v>
      </c>
      <c r="H4448" t="s">
        <v>3673</v>
      </c>
      <c r="I4448" s="134" t="s">
        <v>5311</v>
      </c>
      <c r="J4448" t="s">
        <v>2693</v>
      </c>
      <c r="K4448" s="135" t="s">
        <v>2693</v>
      </c>
      <c r="P4448">
        <v>8.5</v>
      </c>
      <c r="Q4448">
        <v>115</v>
      </c>
      <c r="R4448">
        <v>977.5</v>
      </c>
      <c r="S4448">
        <f>IFERROR(_xlfn.XLOOKUP(tbl_Facturas[[#This Row],[Key_Fact]],tbl_Manifiestos[Key_Manif],tbl_Manifiestos[Pagado a Broker],0),0)</f>
        <v>909.07500000000005</v>
      </c>
      <c r="T4448">
        <v>3251939.4199999929</v>
      </c>
    </row>
    <row r="4449" spans="1:20" x14ac:dyDescent="0.25">
      <c r="A4449" t="s">
        <v>5850</v>
      </c>
      <c r="B4449" t="str">
        <f>tbl_Facturas[[#This Row],[Factura]] &amp; "|" &amp; tbl_Facturas[[#This Row],[Proyecto OK]] &amp; "|" &amp; TEXT(tbl_Facturas[[#This Row],[Horas o Viaje]],"0.00") &amp; "|" &amp; TEXT(tbl_Facturas[[#This Row],[Costo unitario]],"0.00")</f>
        <v>2813|Metra New Auburn|8.00|120.00</v>
      </c>
      <c r="C4449">
        <v>2813</v>
      </c>
      <c r="D4449">
        <v>4</v>
      </c>
      <c r="E4449" t="s">
        <v>1875</v>
      </c>
      <c r="G4449" t="s">
        <v>1750</v>
      </c>
      <c r="H4449" t="s">
        <v>4601</v>
      </c>
      <c r="I4449" s="134" t="s">
        <v>5330</v>
      </c>
      <c r="J4449" t="s">
        <v>894</v>
      </c>
      <c r="K4449" s="135" t="s">
        <v>5360</v>
      </c>
      <c r="L4449">
        <v>2128</v>
      </c>
      <c r="M4449" t="s">
        <v>4294</v>
      </c>
      <c r="P4449">
        <v>8</v>
      </c>
      <c r="Q4449">
        <v>120</v>
      </c>
      <c r="R4449">
        <v>960</v>
      </c>
      <c r="S4449">
        <f>IFERROR(_xlfn.XLOOKUP(tbl_Facturas[[#This Row],[Key_Fact]],tbl_Manifiestos[Key_Manif],tbl_Manifiestos[Pagado a Broker],0),0)</f>
        <v>0</v>
      </c>
      <c r="T4449">
        <v>3252899.4199999929</v>
      </c>
    </row>
    <row r="4450" spans="1:20" x14ac:dyDescent="0.25">
      <c r="A4450" t="s">
        <v>5850</v>
      </c>
      <c r="B4450" t="str">
        <f>tbl_Facturas[[#This Row],[Factura]] &amp; "|" &amp; tbl_Facturas[[#This Row],[Proyecto OK]] &amp; "|" &amp; TEXT(tbl_Facturas[[#This Row],[Horas o Viaje]],"0.00") &amp; "|" &amp; TEXT(tbl_Facturas[[#This Row],[Costo unitario]],"0.00")</f>
        <v>2813|Metra New Auburn|4.00|410.00</v>
      </c>
      <c r="C4450">
        <v>2813</v>
      </c>
      <c r="D4450">
        <v>108</v>
      </c>
      <c r="E4450" t="s">
        <v>5916</v>
      </c>
      <c r="G4450" t="s">
        <v>99</v>
      </c>
      <c r="H4450" t="s">
        <v>4602</v>
      </c>
      <c r="I4450" s="134" t="s">
        <v>5330</v>
      </c>
      <c r="J4450" t="s">
        <v>894</v>
      </c>
      <c r="K4450" s="135" t="s">
        <v>5360</v>
      </c>
      <c r="L4450">
        <v>2128</v>
      </c>
      <c r="M4450" t="s">
        <v>3267</v>
      </c>
      <c r="P4450">
        <v>4</v>
      </c>
      <c r="Q4450">
        <v>410</v>
      </c>
      <c r="R4450">
        <v>1640</v>
      </c>
      <c r="S4450">
        <f>IFERROR(_xlfn.XLOOKUP(tbl_Facturas[[#This Row],[Key_Fact]],tbl_Manifiestos[Key_Manif],tbl_Manifiestos[Pagado a Broker],0),0)</f>
        <v>1525.2</v>
      </c>
      <c r="T4450">
        <v>3254539.4199999929</v>
      </c>
    </row>
    <row r="4451" spans="1:20" x14ac:dyDescent="0.25">
      <c r="A4451" t="s">
        <v>5850</v>
      </c>
      <c r="B4451" t="str">
        <f>tbl_Facturas[[#This Row],[Factura]] &amp; "|" &amp; tbl_Facturas[[#This Row],[Proyecto OK]] &amp; "|" &amp; TEXT(tbl_Facturas[[#This Row],[Horas o Viaje]],"0.00") &amp; "|" &amp; TEXT(tbl_Facturas[[#This Row],[Costo unitario]],"0.00")</f>
        <v>2813|Metra New Auburn|8.00|120.00</v>
      </c>
      <c r="C4451">
        <v>2813</v>
      </c>
      <c r="D4451">
        <v>4</v>
      </c>
      <c r="E4451" t="s">
        <v>1875</v>
      </c>
      <c r="G4451" t="s">
        <v>1750</v>
      </c>
      <c r="H4451" t="s">
        <v>4603</v>
      </c>
      <c r="I4451" s="134" t="s">
        <v>5330</v>
      </c>
      <c r="J4451" t="s">
        <v>894</v>
      </c>
      <c r="K4451" s="135" t="s">
        <v>5360</v>
      </c>
      <c r="L4451">
        <v>2128</v>
      </c>
      <c r="M4451" t="s">
        <v>4294</v>
      </c>
      <c r="P4451">
        <v>8</v>
      </c>
      <c r="Q4451">
        <v>120</v>
      </c>
      <c r="R4451">
        <v>960</v>
      </c>
      <c r="S4451">
        <f>IFERROR(_xlfn.XLOOKUP(tbl_Facturas[[#This Row],[Key_Fact]],tbl_Manifiestos[Key_Manif],tbl_Manifiestos[Pagado a Broker],0),0)</f>
        <v>0</v>
      </c>
      <c r="T4451">
        <v>3255499.4199999929</v>
      </c>
    </row>
    <row r="4452" spans="1:20" x14ac:dyDescent="0.25">
      <c r="A4452" t="s">
        <v>5850</v>
      </c>
      <c r="B4452" t="str">
        <f>tbl_Facturas[[#This Row],[Factura]] &amp; "|" &amp; tbl_Facturas[[#This Row],[Proyecto OK]] &amp; "|" &amp; TEXT(tbl_Facturas[[#This Row],[Horas o Viaje]],"0.00") &amp; "|" &amp; TEXT(tbl_Facturas[[#This Row],[Costo unitario]],"0.00")</f>
        <v>2813|Metra New Auburn|1.00|410.00</v>
      </c>
      <c r="C4452">
        <v>2813</v>
      </c>
      <c r="D4452">
        <v>103</v>
      </c>
      <c r="E4452" t="s">
        <v>27</v>
      </c>
      <c r="G4452" t="s">
        <v>284</v>
      </c>
      <c r="H4452" t="s">
        <v>4604</v>
      </c>
      <c r="I4452" s="134" t="s">
        <v>5330</v>
      </c>
      <c r="J4452" t="s">
        <v>894</v>
      </c>
      <c r="K4452" s="135" t="s">
        <v>5360</v>
      </c>
      <c r="L4452">
        <v>2128</v>
      </c>
      <c r="M4452" t="s">
        <v>3267</v>
      </c>
      <c r="P4452">
        <v>1</v>
      </c>
      <c r="Q4452">
        <v>410</v>
      </c>
      <c r="R4452">
        <v>410</v>
      </c>
      <c r="S4452">
        <f>IFERROR(_xlfn.XLOOKUP(tbl_Facturas[[#This Row],[Key_Fact]],tbl_Manifiestos[Key_Manif],tbl_Manifiestos[Pagado a Broker],0),0)</f>
        <v>381.3</v>
      </c>
      <c r="T4452">
        <v>3255909.4199999929</v>
      </c>
    </row>
    <row r="4453" spans="1:20" x14ac:dyDescent="0.25">
      <c r="A4453" t="s">
        <v>5850</v>
      </c>
      <c r="B4453" t="str">
        <f>tbl_Facturas[[#This Row],[Factura]] &amp; "|" &amp; tbl_Facturas[[#This Row],[Proyecto OK]] &amp; "|" &amp; TEXT(tbl_Facturas[[#This Row],[Horas o Viaje]],"0.00") &amp; "|" &amp; TEXT(tbl_Facturas[[#This Row],[Costo unitario]],"0.00")</f>
        <v>2813|Metra New Auburn|4.00|410.00</v>
      </c>
      <c r="C4453">
        <v>2813</v>
      </c>
      <c r="D4453">
        <v>617</v>
      </c>
      <c r="E4453" t="s">
        <v>27</v>
      </c>
      <c r="G4453" t="s">
        <v>36</v>
      </c>
      <c r="H4453" t="s">
        <v>4605</v>
      </c>
      <c r="I4453" s="134" t="s">
        <v>5330</v>
      </c>
      <c r="J4453" t="s">
        <v>894</v>
      </c>
      <c r="K4453" s="135" t="s">
        <v>5360</v>
      </c>
      <c r="L4453">
        <v>2128</v>
      </c>
      <c r="M4453" t="s">
        <v>3267</v>
      </c>
      <c r="P4453">
        <v>4</v>
      </c>
      <c r="Q4453">
        <v>410</v>
      </c>
      <c r="R4453">
        <v>1640</v>
      </c>
      <c r="S4453">
        <f>IFERROR(_xlfn.XLOOKUP(tbl_Facturas[[#This Row],[Key_Fact]],tbl_Manifiestos[Key_Manif],tbl_Manifiestos[Pagado a Broker],0),0)</f>
        <v>1525.2</v>
      </c>
      <c r="T4453">
        <v>3257549.4199999929</v>
      </c>
    </row>
    <row r="4454" spans="1:20" x14ac:dyDescent="0.25">
      <c r="A4454" t="s">
        <v>5850</v>
      </c>
      <c r="B4454" t="str">
        <f>tbl_Facturas[[#This Row],[Factura]] &amp; "|" &amp; tbl_Facturas[[#This Row],[Proyecto OK]] &amp; "|" &amp; TEXT(tbl_Facturas[[#This Row],[Horas o Viaje]],"0.00") &amp; "|" &amp; TEXT(tbl_Facturas[[#This Row],[Costo unitario]],"0.00")</f>
        <v>2813|Metra New Auburn|4.00|410.00</v>
      </c>
      <c r="C4454">
        <v>2813</v>
      </c>
      <c r="D4454">
        <v>356</v>
      </c>
      <c r="E4454" t="s">
        <v>27</v>
      </c>
      <c r="G4454" t="s">
        <v>122</v>
      </c>
      <c r="H4454" t="s">
        <v>4067</v>
      </c>
      <c r="I4454" s="134" t="s">
        <v>5330</v>
      </c>
      <c r="J4454" t="s">
        <v>894</v>
      </c>
      <c r="K4454" s="135" t="s">
        <v>5360</v>
      </c>
      <c r="L4454">
        <v>2128</v>
      </c>
      <c r="M4454" t="s">
        <v>3267</v>
      </c>
      <c r="P4454">
        <v>4</v>
      </c>
      <c r="Q4454">
        <v>410</v>
      </c>
      <c r="R4454">
        <v>1640</v>
      </c>
      <c r="S4454">
        <f>IFERROR(_xlfn.XLOOKUP(tbl_Facturas[[#This Row],[Key_Fact]],tbl_Manifiestos[Key_Manif],tbl_Manifiestos[Pagado a Broker],0),0)</f>
        <v>1525.2</v>
      </c>
      <c r="T4454">
        <v>3259189.4199999929</v>
      </c>
    </row>
    <row r="4455" spans="1:20" x14ac:dyDescent="0.25">
      <c r="A4455" t="s">
        <v>5850</v>
      </c>
      <c r="B4455" t="str">
        <f>tbl_Facturas[[#This Row],[Factura]] &amp; "|" &amp; tbl_Facturas[[#This Row],[Proyecto OK]] &amp; "|" &amp; TEXT(tbl_Facturas[[#This Row],[Horas o Viaje]],"0.00") &amp; "|" &amp; TEXT(tbl_Facturas[[#This Row],[Costo unitario]],"0.00")</f>
        <v>2813|Metra New Auburn|4.00|410.00</v>
      </c>
      <c r="C4455">
        <v>2813</v>
      </c>
      <c r="D4455">
        <v>67</v>
      </c>
      <c r="E4455" t="s">
        <v>27</v>
      </c>
      <c r="G4455" t="s">
        <v>28</v>
      </c>
      <c r="H4455" t="s">
        <v>4606</v>
      </c>
      <c r="I4455" s="134" t="s">
        <v>5330</v>
      </c>
      <c r="J4455" t="s">
        <v>894</v>
      </c>
      <c r="K4455" s="135" t="s">
        <v>5360</v>
      </c>
      <c r="L4455">
        <v>2128</v>
      </c>
      <c r="M4455" t="s">
        <v>3267</v>
      </c>
      <c r="P4455">
        <v>4</v>
      </c>
      <c r="Q4455">
        <v>410</v>
      </c>
      <c r="R4455">
        <v>1640</v>
      </c>
      <c r="S4455">
        <f>IFERROR(_xlfn.XLOOKUP(tbl_Facturas[[#This Row],[Key_Fact]],tbl_Manifiestos[Key_Manif],tbl_Manifiestos[Pagado a Broker],0),0)</f>
        <v>1525.2</v>
      </c>
      <c r="T4455">
        <v>3260829.4199999929</v>
      </c>
    </row>
    <row r="4456" spans="1:20" x14ac:dyDescent="0.25">
      <c r="A4456" t="s">
        <v>5850</v>
      </c>
      <c r="B4456" t="str">
        <f>tbl_Facturas[[#This Row],[Factura]] &amp; "|" &amp; tbl_Facturas[[#This Row],[Proyecto OK]] &amp; "|" &amp; TEXT(tbl_Facturas[[#This Row],[Horas o Viaje]],"0.00") &amp; "|" &amp; TEXT(tbl_Facturas[[#This Row],[Costo unitario]],"0.00")</f>
        <v>2813|Metra New Auburn|4.00|410.00</v>
      </c>
      <c r="C4456">
        <v>2813</v>
      </c>
      <c r="D4456">
        <v>325</v>
      </c>
      <c r="E4456" t="s">
        <v>27</v>
      </c>
      <c r="G4456" t="s">
        <v>34</v>
      </c>
      <c r="H4456" t="s">
        <v>4607</v>
      </c>
      <c r="I4456" s="134" t="s">
        <v>5330</v>
      </c>
      <c r="J4456" t="s">
        <v>894</v>
      </c>
      <c r="K4456" s="135" t="s">
        <v>5360</v>
      </c>
      <c r="L4456">
        <v>2128</v>
      </c>
      <c r="M4456" t="s">
        <v>3267</v>
      </c>
      <c r="P4456">
        <v>4</v>
      </c>
      <c r="Q4456">
        <v>410</v>
      </c>
      <c r="R4456">
        <v>1640</v>
      </c>
      <c r="S4456">
        <f>IFERROR(_xlfn.XLOOKUP(tbl_Facturas[[#This Row],[Key_Fact]],tbl_Manifiestos[Key_Manif],tbl_Manifiestos[Pagado a Broker],0),0)</f>
        <v>1525.2</v>
      </c>
      <c r="T4456">
        <v>3262469.4199999929</v>
      </c>
    </row>
    <row r="4457" spans="1:20" x14ac:dyDescent="0.25">
      <c r="A4457" t="s">
        <v>5850</v>
      </c>
      <c r="B4457" t="str">
        <f>tbl_Facturas[[#This Row],[Factura]] &amp; "|" &amp; tbl_Facturas[[#This Row],[Proyecto OK]] &amp; "|" &amp; TEXT(tbl_Facturas[[#This Row],[Horas o Viaje]],"0.00") &amp; "|" &amp; TEXT(tbl_Facturas[[#This Row],[Costo unitario]],"0.00")</f>
        <v>2813|Metra New Auburn|3.00|410.00</v>
      </c>
      <c r="C4457">
        <v>2813</v>
      </c>
      <c r="D4457">
        <v>108</v>
      </c>
      <c r="E4457" t="s">
        <v>5916</v>
      </c>
      <c r="G4457" t="s">
        <v>99</v>
      </c>
      <c r="H4457" t="s">
        <v>4608</v>
      </c>
      <c r="I4457" s="134" t="s">
        <v>5330</v>
      </c>
      <c r="J4457" t="s">
        <v>894</v>
      </c>
      <c r="K4457" s="135" t="s">
        <v>5360</v>
      </c>
      <c r="L4457">
        <v>2128</v>
      </c>
      <c r="M4457" t="s">
        <v>3267</v>
      </c>
      <c r="P4457">
        <v>3</v>
      </c>
      <c r="Q4457">
        <v>410</v>
      </c>
      <c r="R4457">
        <v>1230</v>
      </c>
      <c r="S4457">
        <f>IFERROR(_xlfn.XLOOKUP(tbl_Facturas[[#This Row],[Key_Fact]],tbl_Manifiestos[Key_Manif],tbl_Manifiestos[Pagado a Broker],0),0)</f>
        <v>1143.9000000000001</v>
      </c>
      <c r="T4457">
        <v>3263699.4199999929</v>
      </c>
    </row>
    <row r="4458" spans="1:20" x14ac:dyDescent="0.25">
      <c r="A4458" t="s">
        <v>5850</v>
      </c>
      <c r="B4458" t="str">
        <f>tbl_Facturas[[#This Row],[Factura]] &amp; "|" &amp; tbl_Facturas[[#This Row],[Proyecto OK]] &amp; "|" &amp; TEXT(tbl_Facturas[[#This Row],[Horas o Viaje]],"0.00") &amp; "|" &amp; TEXT(tbl_Facturas[[#This Row],[Costo unitario]],"0.00")</f>
        <v>2813|Metra New Auburn|3.00|410.00</v>
      </c>
      <c r="C4458">
        <v>2813</v>
      </c>
      <c r="D4458">
        <v>73</v>
      </c>
      <c r="E4458" t="s">
        <v>19</v>
      </c>
      <c r="G4458" t="s">
        <v>20</v>
      </c>
      <c r="H4458" t="s">
        <v>4609</v>
      </c>
      <c r="I4458" s="134" t="s">
        <v>5330</v>
      </c>
      <c r="J4458" t="s">
        <v>894</v>
      </c>
      <c r="K4458" s="135" t="s">
        <v>5360</v>
      </c>
      <c r="L4458">
        <v>2128</v>
      </c>
      <c r="M4458" t="s">
        <v>3267</v>
      </c>
      <c r="P4458">
        <v>3</v>
      </c>
      <c r="Q4458">
        <v>410</v>
      </c>
      <c r="R4458">
        <v>1230</v>
      </c>
      <c r="S4458">
        <f>IFERROR(_xlfn.XLOOKUP(tbl_Facturas[[#This Row],[Key_Fact]],tbl_Manifiestos[Key_Manif],tbl_Manifiestos[Pagado a Broker],0),0)</f>
        <v>1143.9000000000001</v>
      </c>
      <c r="T4458">
        <v>3264929.4199999929</v>
      </c>
    </row>
    <row r="4459" spans="1:20" x14ac:dyDescent="0.25">
      <c r="A4459" t="s">
        <v>5850</v>
      </c>
      <c r="B4459" t="str">
        <f>tbl_Facturas[[#This Row],[Factura]] &amp; "|" &amp; tbl_Facturas[[#This Row],[Proyecto OK]] &amp; "|" &amp; TEXT(tbl_Facturas[[#This Row],[Horas o Viaje]],"0.00") &amp; "|" &amp; TEXT(tbl_Facturas[[#This Row],[Costo unitario]],"0.00")</f>
        <v>2813|Metra New Auburn|8.00|120.00</v>
      </c>
      <c r="C4459">
        <v>2813</v>
      </c>
      <c r="D4459">
        <v>51</v>
      </c>
      <c r="E4459" t="s">
        <v>5329</v>
      </c>
      <c r="G4459" t="s">
        <v>1872</v>
      </c>
      <c r="H4459" t="s">
        <v>4610</v>
      </c>
      <c r="I4459" s="134" t="s">
        <v>5330</v>
      </c>
      <c r="J4459" t="s">
        <v>894</v>
      </c>
      <c r="K4459" s="135" t="s">
        <v>5360</v>
      </c>
      <c r="L4459">
        <v>2128</v>
      </c>
      <c r="M4459" t="s">
        <v>4294</v>
      </c>
      <c r="P4459">
        <v>8</v>
      </c>
      <c r="Q4459">
        <v>120</v>
      </c>
      <c r="R4459">
        <v>960</v>
      </c>
      <c r="S4459">
        <f>IFERROR(_xlfn.XLOOKUP(tbl_Facturas[[#This Row],[Key_Fact]],tbl_Manifiestos[Key_Manif],tbl_Manifiestos[Pagado a Broker],0),0)</f>
        <v>0</v>
      </c>
      <c r="T4459">
        <v>3265889.4199999929</v>
      </c>
    </row>
    <row r="4460" spans="1:20" x14ac:dyDescent="0.25">
      <c r="A4460" t="s">
        <v>5850</v>
      </c>
      <c r="B4460" t="str">
        <f>tbl_Facturas[[#This Row],[Factura]] &amp; "|" &amp; tbl_Facturas[[#This Row],[Proyecto OK]] &amp; "|" &amp; TEXT(tbl_Facturas[[#This Row],[Horas o Viaje]],"0.00") &amp; "|" &amp; TEXT(tbl_Facturas[[#This Row],[Costo unitario]],"0.00")</f>
        <v>2813|Metra New Auburn|3.00|410.00</v>
      </c>
      <c r="C4460">
        <v>2813</v>
      </c>
      <c r="D4460">
        <v>617</v>
      </c>
      <c r="E4460" t="s">
        <v>27</v>
      </c>
      <c r="G4460" t="s">
        <v>36</v>
      </c>
      <c r="H4460" t="s">
        <v>4611</v>
      </c>
      <c r="I4460" s="134" t="s">
        <v>5330</v>
      </c>
      <c r="J4460" t="s">
        <v>894</v>
      </c>
      <c r="K4460" s="135" t="s">
        <v>5360</v>
      </c>
      <c r="L4460">
        <v>2128</v>
      </c>
      <c r="M4460" t="s">
        <v>3267</v>
      </c>
      <c r="P4460">
        <v>3</v>
      </c>
      <c r="Q4460">
        <v>410</v>
      </c>
      <c r="R4460">
        <v>1230</v>
      </c>
      <c r="S4460">
        <f>IFERROR(_xlfn.XLOOKUP(tbl_Facturas[[#This Row],[Key_Fact]],tbl_Manifiestos[Key_Manif],tbl_Manifiestos[Pagado a Broker],0),0)</f>
        <v>1143.9000000000001</v>
      </c>
      <c r="T4460">
        <v>3267119.4199999929</v>
      </c>
    </row>
    <row r="4461" spans="1:20" x14ac:dyDescent="0.25">
      <c r="A4461" t="s">
        <v>5850</v>
      </c>
      <c r="B4461" t="str">
        <f>tbl_Facturas[[#This Row],[Factura]] &amp; "|" &amp; tbl_Facturas[[#This Row],[Proyecto OK]] &amp; "|" &amp; TEXT(tbl_Facturas[[#This Row],[Horas o Viaje]],"0.00") &amp; "|" &amp; TEXT(tbl_Facturas[[#This Row],[Costo unitario]],"0.00")</f>
        <v>2813|Metra New Auburn|8.00|120.00</v>
      </c>
      <c r="C4461">
        <v>2813</v>
      </c>
      <c r="D4461">
        <v>4</v>
      </c>
      <c r="E4461" t="s">
        <v>1875</v>
      </c>
      <c r="G4461" t="s">
        <v>1750</v>
      </c>
      <c r="H4461" t="s">
        <v>4487</v>
      </c>
      <c r="I4461" s="134" t="s">
        <v>5330</v>
      </c>
      <c r="J4461" t="s">
        <v>894</v>
      </c>
      <c r="K4461" s="135" t="s">
        <v>5360</v>
      </c>
      <c r="L4461">
        <v>2128</v>
      </c>
      <c r="M4461" t="s">
        <v>4294</v>
      </c>
      <c r="P4461">
        <v>8</v>
      </c>
      <c r="Q4461">
        <v>120</v>
      </c>
      <c r="R4461">
        <v>960</v>
      </c>
      <c r="S4461">
        <f>IFERROR(_xlfn.XLOOKUP(tbl_Facturas[[#This Row],[Key_Fact]],tbl_Manifiestos[Key_Manif],tbl_Manifiestos[Pagado a Broker],0),0)</f>
        <v>0</v>
      </c>
      <c r="T4461">
        <v>3268079.4199999929</v>
      </c>
    </row>
    <row r="4462" spans="1:20" x14ac:dyDescent="0.25">
      <c r="A4462" t="s">
        <v>5850</v>
      </c>
      <c r="B4462" t="str">
        <f>tbl_Facturas[[#This Row],[Factura]] &amp; "|" &amp; tbl_Facturas[[#This Row],[Proyecto OK]] &amp; "|" &amp; TEXT(tbl_Facturas[[#This Row],[Horas o Viaje]],"0.00") &amp; "|" &amp; TEXT(tbl_Facturas[[#This Row],[Costo unitario]],"0.00")</f>
        <v>2813|Metra New Auburn|8.00|120.00</v>
      </c>
      <c r="C4462">
        <v>2813</v>
      </c>
      <c r="D4462">
        <v>4</v>
      </c>
      <c r="E4462" t="s">
        <v>1875</v>
      </c>
      <c r="G4462" t="s">
        <v>1750</v>
      </c>
      <c r="H4462" t="s">
        <v>4612</v>
      </c>
      <c r="I4462" s="134" t="s">
        <v>5330</v>
      </c>
      <c r="J4462" t="s">
        <v>894</v>
      </c>
      <c r="K4462" s="135" t="s">
        <v>5360</v>
      </c>
      <c r="L4462">
        <v>2128</v>
      </c>
      <c r="M4462" t="s">
        <v>4294</v>
      </c>
      <c r="P4462">
        <v>8</v>
      </c>
      <c r="Q4462">
        <v>120</v>
      </c>
      <c r="R4462">
        <v>960</v>
      </c>
      <c r="S4462">
        <f>IFERROR(_xlfn.XLOOKUP(tbl_Facturas[[#This Row],[Key_Fact]],tbl_Manifiestos[Key_Manif],tbl_Manifiestos[Pagado a Broker],0),0)</f>
        <v>0</v>
      </c>
      <c r="T4462">
        <v>3269039.4199999929</v>
      </c>
    </row>
    <row r="4463" spans="1:20" x14ac:dyDescent="0.25">
      <c r="A4463" t="s">
        <v>5850</v>
      </c>
      <c r="B4463" t="str">
        <f>tbl_Facturas[[#This Row],[Factura]] &amp; "|" &amp; tbl_Facturas[[#This Row],[Proyecto OK]] &amp; "|" &amp; TEXT(tbl_Facturas[[#This Row],[Horas o Viaje]],"0.00") &amp; "|" &amp; TEXT(tbl_Facturas[[#This Row],[Costo unitario]],"0.00")</f>
        <v>2813|Metra New Auburn|8.00|120.00</v>
      </c>
      <c r="C4463">
        <v>2813</v>
      </c>
      <c r="D4463">
        <v>4</v>
      </c>
      <c r="E4463" t="s">
        <v>1875</v>
      </c>
      <c r="G4463" t="s">
        <v>1750</v>
      </c>
      <c r="H4463" t="s">
        <v>4485</v>
      </c>
      <c r="I4463" s="134" t="s">
        <v>5330</v>
      </c>
      <c r="J4463" t="s">
        <v>894</v>
      </c>
      <c r="K4463" s="135" t="s">
        <v>5360</v>
      </c>
      <c r="L4463">
        <v>2128</v>
      </c>
      <c r="M4463" t="s">
        <v>4294</v>
      </c>
      <c r="P4463">
        <v>8</v>
      </c>
      <c r="Q4463">
        <v>120</v>
      </c>
      <c r="R4463">
        <v>960</v>
      </c>
      <c r="S4463">
        <f>IFERROR(_xlfn.XLOOKUP(tbl_Facturas[[#This Row],[Key_Fact]],tbl_Manifiestos[Key_Manif],tbl_Manifiestos[Pagado a Broker],0),0)</f>
        <v>0</v>
      </c>
      <c r="T4463">
        <v>3269999.4199999929</v>
      </c>
    </row>
    <row r="4464" spans="1:20" x14ac:dyDescent="0.25">
      <c r="A4464" t="s">
        <v>5850</v>
      </c>
      <c r="B4464" t="str">
        <f>tbl_Facturas[[#This Row],[Factura]] &amp; "|" &amp; tbl_Facturas[[#This Row],[Proyecto OK]] &amp; "|" &amp; TEXT(tbl_Facturas[[#This Row],[Horas o Viaje]],"0.00") &amp; "|" &amp; TEXT(tbl_Facturas[[#This Row],[Costo unitario]],"0.00")</f>
        <v>2814|Metra 95th|1.00|210.00</v>
      </c>
      <c r="C4464">
        <v>2814</v>
      </c>
      <c r="D4464">
        <v>114</v>
      </c>
      <c r="E4464" t="s">
        <v>27</v>
      </c>
      <c r="G4464" t="s">
        <v>57</v>
      </c>
      <c r="H4464" t="s">
        <v>4613</v>
      </c>
      <c r="I4464" s="134" t="s">
        <v>5330</v>
      </c>
      <c r="J4464" t="s">
        <v>3875</v>
      </c>
      <c r="K4464" s="135" t="s">
        <v>5624</v>
      </c>
      <c r="L4464">
        <v>2516</v>
      </c>
      <c r="M4464" t="s">
        <v>3126</v>
      </c>
      <c r="P4464">
        <v>1</v>
      </c>
      <c r="Q4464">
        <v>210</v>
      </c>
      <c r="R4464">
        <v>210</v>
      </c>
      <c r="S4464">
        <f>IFERROR(_xlfn.XLOOKUP(tbl_Facturas[[#This Row],[Key_Fact]],tbl_Manifiestos[Key_Manif],tbl_Manifiestos[Pagado a Broker],0),0)</f>
        <v>195.3</v>
      </c>
      <c r="T4464">
        <v>3270209.4199999929</v>
      </c>
    </row>
    <row r="4465" spans="1:20" x14ac:dyDescent="0.25">
      <c r="A4465" t="s">
        <v>5850</v>
      </c>
      <c r="B4465" t="str">
        <f>tbl_Facturas[[#This Row],[Factura]] &amp; "|" &amp; tbl_Facturas[[#This Row],[Proyecto OK]] &amp; "|" &amp; TEXT(tbl_Facturas[[#This Row],[Horas o Viaje]],"0.00") &amp; "|" &amp; TEXT(tbl_Facturas[[#This Row],[Costo unitario]],"0.00")</f>
        <v>2814|Metra 95th|1.00|126.00</v>
      </c>
      <c r="C4465">
        <v>2814</v>
      </c>
      <c r="D4465">
        <v>114</v>
      </c>
      <c r="E4465" t="s">
        <v>27</v>
      </c>
      <c r="G4465" t="s">
        <v>57</v>
      </c>
      <c r="H4465" t="s">
        <v>4614</v>
      </c>
      <c r="I4465" s="134" t="s">
        <v>5330</v>
      </c>
      <c r="J4465" t="s">
        <v>3875</v>
      </c>
      <c r="K4465" s="135" t="s">
        <v>5624</v>
      </c>
      <c r="L4465">
        <v>2516</v>
      </c>
      <c r="M4465" t="s">
        <v>3126</v>
      </c>
      <c r="O4465" t="s">
        <v>42</v>
      </c>
      <c r="P4465">
        <v>1</v>
      </c>
      <c r="Q4465">
        <v>126</v>
      </c>
      <c r="R4465">
        <v>126</v>
      </c>
      <c r="S4465">
        <f>IFERROR(_xlfn.XLOOKUP(tbl_Facturas[[#This Row],[Key_Fact]],tbl_Manifiestos[Key_Manif],tbl_Manifiestos[Pagado a Broker],0),0)</f>
        <v>117.18</v>
      </c>
      <c r="T4465">
        <v>3270335.4199999929</v>
      </c>
    </row>
    <row r="4466" spans="1:20" x14ac:dyDescent="0.25">
      <c r="A4466" t="s">
        <v>5850</v>
      </c>
      <c r="B4466" t="str">
        <f>tbl_Facturas[[#This Row],[Factura]] &amp; "|" &amp; tbl_Facturas[[#This Row],[Proyecto OK]] &amp; "|" &amp; TEXT(tbl_Facturas[[#This Row],[Horas o Viaje]],"0.00") &amp; "|" &amp; TEXT(tbl_Facturas[[#This Row],[Costo unitario]],"0.00")</f>
        <v>2814|Metra 95th|1.00|210.00</v>
      </c>
      <c r="C4466">
        <v>2814</v>
      </c>
      <c r="D4466">
        <v>356</v>
      </c>
      <c r="E4466" t="s">
        <v>27</v>
      </c>
      <c r="G4466" t="s">
        <v>122</v>
      </c>
      <c r="H4466" t="s">
        <v>3671</v>
      </c>
      <c r="I4466" s="134" t="s">
        <v>5330</v>
      </c>
      <c r="J4466" t="s">
        <v>3875</v>
      </c>
      <c r="K4466" s="135" t="s">
        <v>5624</v>
      </c>
      <c r="L4466">
        <v>2516</v>
      </c>
      <c r="M4466" t="s">
        <v>3126</v>
      </c>
      <c r="P4466">
        <v>1</v>
      </c>
      <c r="Q4466">
        <v>210</v>
      </c>
      <c r="R4466">
        <v>210</v>
      </c>
      <c r="S4466">
        <f>IFERROR(_xlfn.XLOOKUP(tbl_Facturas[[#This Row],[Key_Fact]],tbl_Manifiestos[Key_Manif],tbl_Manifiestos[Pagado a Broker],0),0)</f>
        <v>195.3</v>
      </c>
      <c r="T4466">
        <v>3270545.4199999929</v>
      </c>
    </row>
    <row r="4467" spans="1:20" x14ac:dyDescent="0.25">
      <c r="A4467" t="s">
        <v>5850</v>
      </c>
      <c r="B4467" t="str">
        <f>tbl_Facturas[[#This Row],[Factura]] &amp; "|" &amp; tbl_Facturas[[#This Row],[Proyecto OK]] &amp; "|" &amp; TEXT(tbl_Facturas[[#This Row],[Horas o Viaje]],"0.00") &amp; "|" &amp; TEXT(tbl_Facturas[[#This Row],[Costo unitario]],"0.00")</f>
        <v>2814|Metra 95th|20.02|20.59</v>
      </c>
      <c r="C4467">
        <v>2814</v>
      </c>
      <c r="D4467">
        <v>356</v>
      </c>
      <c r="E4467" t="s">
        <v>27</v>
      </c>
      <c r="G4467" t="s">
        <v>122</v>
      </c>
      <c r="H4467" t="s">
        <v>4060</v>
      </c>
      <c r="I4467" s="134" t="s">
        <v>5330</v>
      </c>
      <c r="J4467" t="s">
        <v>3875</v>
      </c>
      <c r="K4467" s="135" t="s">
        <v>5624</v>
      </c>
      <c r="L4467">
        <v>2516</v>
      </c>
      <c r="M4467" t="s">
        <v>3126</v>
      </c>
      <c r="O4467" t="s">
        <v>4615</v>
      </c>
      <c r="P4467">
        <v>20.02</v>
      </c>
      <c r="Q4467">
        <v>20.59</v>
      </c>
      <c r="R4467">
        <v>412.21</v>
      </c>
      <c r="S4467">
        <f>IFERROR(_xlfn.XLOOKUP(tbl_Facturas[[#This Row],[Key_Fact]],tbl_Manifiestos[Key_Manif],tbl_Manifiestos[Pagado a Broker],0),0)</f>
        <v>0</v>
      </c>
      <c r="T4467">
        <v>3270957.6299999929</v>
      </c>
    </row>
    <row r="4468" spans="1:20" x14ac:dyDescent="0.25">
      <c r="A4468" t="s">
        <v>5850</v>
      </c>
      <c r="B4468" t="str">
        <f>tbl_Facturas[[#This Row],[Factura]] &amp; "|" &amp; tbl_Facturas[[#This Row],[Proyecto OK]] &amp; "|" &amp; TEXT(tbl_Facturas[[#This Row],[Horas o Viaje]],"0.00") &amp; "|" &amp; TEXT(tbl_Facturas[[#This Row],[Costo unitario]],"0.00")</f>
        <v>2814|Metra 95th|1.00|34.00</v>
      </c>
      <c r="C4468">
        <v>2814</v>
      </c>
      <c r="D4468">
        <v>356</v>
      </c>
      <c r="E4468" t="s">
        <v>27</v>
      </c>
      <c r="G4468" t="s">
        <v>122</v>
      </c>
      <c r="H4468" t="s">
        <v>3671</v>
      </c>
      <c r="I4468" s="134" t="s">
        <v>5330</v>
      </c>
      <c r="J4468" t="s">
        <v>3875</v>
      </c>
      <c r="K4468" s="135" t="s">
        <v>5624</v>
      </c>
      <c r="L4468">
        <v>2516</v>
      </c>
      <c r="M4468" t="s">
        <v>3126</v>
      </c>
      <c r="N4468" t="s">
        <v>4616</v>
      </c>
      <c r="P4468">
        <v>1</v>
      </c>
      <c r="Q4468">
        <v>34</v>
      </c>
      <c r="R4468">
        <v>34</v>
      </c>
      <c r="S4468">
        <f>IFERROR(_xlfn.XLOOKUP(tbl_Facturas[[#This Row],[Key_Fact]],tbl_Manifiestos[Key_Manif],tbl_Manifiestos[Pagado a Broker],0),0)</f>
        <v>0</v>
      </c>
      <c r="T4468">
        <v>3270991.6299999929</v>
      </c>
    </row>
    <row r="4469" spans="1:20" x14ac:dyDescent="0.25">
      <c r="A4469" t="s">
        <v>5850</v>
      </c>
      <c r="B4469" t="str">
        <f>tbl_Facturas[[#This Row],[Factura]] &amp; "|" &amp; tbl_Facturas[[#This Row],[Proyecto OK]] &amp; "|" &amp; TEXT(tbl_Facturas[[#This Row],[Horas o Viaje]],"0.00") &amp; "|" &amp; TEXT(tbl_Facturas[[#This Row],[Costo unitario]],"0.00")</f>
        <v>2814|Metra 95th|20.02|11.00</v>
      </c>
      <c r="C4469">
        <v>2814</v>
      </c>
      <c r="D4469">
        <v>356</v>
      </c>
      <c r="E4469" t="s">
        <v>27</v>
      </c>
      <c r="G4469" t="s">
        <v>122</v>
      </c>
      <c r="H4469" t="s">
        <v>4060</v>
      </c>
      <c r="I4469" s="134" t="s">
        <v>5330</v>
      </c>
      <c r="J4469" t="s">
        <v>3875</v>
      </c>
      <c r="K4469" s="135" t="s">
        <v>5624</v>
      </c>
      <c r="L4469">
        <v>2516</v>
      </c>
      <c r="M4469" t="s">
        <v>3126</v>
      </c>
      <c r="N4469" t="s">
        <v>4617</v>
      </c>
      <c r="O4469" t="s">
        <v>4615</v>
      </c>
      <c r="P4469">
        <v>20.02</v>
      </c>
      <c r="Q4469">
        <v>11</v>
      </c>
      <c r="R4469">
        <v>220.22</v>
      </c>
      <c r="S4469">
        <f>IFERROR(_xlfn.XLOOKUP(tbl_Facturas[[#This Row],[Key_Fact]],tbl_Manifiestos[Key_Manif],tbl_Manifiestos[Pagado a Broker],0),0)</f>
        <v>0</v>
      </c>
      <c r="T4469">
        <v>3271211.849999994</v>
      </c>
    </row>
    <row r="4470" spans="1:20" x14ac:dyDescent="0.25">
      <c r="A4470" t="s">
        <v>5850</v>
      </c>
      <c r="B4470" t="str">
        <f>tbl_Facturas[[#This Row],[Factura]] &amp; "|" &amp; tbl_Facturas[[#This Row],[Proyecto OK]] &amp; "|" &amp; TEXT(tbl_Facturas[[#This Row],[Horas o Viaje]],"0.00") &amp; "|" &amp; TEXT(tbl_Facturas[[#This Row],[Costo unitario]],"0.00")</f>
        <v>2815|Obama Presidential Library|8.00|120.00</v>
      </c>
      <c r="C4470">
        <v>2815</v>
      </c>
      <c r="D4470">
        <v>108</v>
      </c>
      <c r="E4470" t="s">
        <v>5916</v>
      </c>
      <c r="G4470" t="s">
        <v>99</v>
      </c>
      <c r="H4470" t="s">
        <v>4618</v>
      </c>
      <c r="I4470" s="134" t="s">
        <v>5344</v>
      </c>
      <c r="J4470" t="s">
        <v>2679</v>
      </c>
      <c r="K4470" s="135" t="s">
        <v>2679</v>
      </c>
      <c r="N4470" t="s">
        <v>4619</v>
      </c>
      <c r="P4470">
        <v>8</v>
      </c>
      <c r="Q4470">
        <v>120</v>
      </c>
      <c r="R4470">
        <v>960</v>
      </c>
      <c r="S4470">
        <f>IFERROR(_xlfn.XLOOKUP(tbl_Facturas[[#This Row],[Key_Fact]],tbl_Manifiestos[Key_Manif],tbl_Manifiestos[Pagado a Broker],0),0)</f>
        <v>892.80000000000007</v>
      </c>
      <c r="T4470">
        <v>3272171.849999994</v>
      </c>
    </row>
    <row r="4471" spans="1:20" x14ac:dyDescent="0.25">
      <c r="A4471" t="s">
        <v>5850</v>
      </c>
      <c r="B4471" t="str">
        <f>tbl_Facturas[[#This Row],[Factura]] &amp; "|" &amp; tbl_Facturas[[#This Row],[Proyecto OK]] &amp; "|" &amp; TEXT(tbl_Facturas[[#This Row],[Horas o Viaje]],"0.00") &amp; "|" &amp; TEXT(tbl_Facturas[[#This Row],[Costo unitario]],"0.00")</f>
        <v>2815|Obama Presidential Library|8.00|120.00</v>
      </c>
      <c r="C4471">
        <v>2815</v>
      </c>
      <c r="D4471">
        <v>103</v>
      </c>
      <c r="E4471" t="s">
        <v>27</v>
      </c>
      <c r="G4471" t="s">
        <v>284</v>
      </c>
      <c r="H4471" t="s">
        <v>4620</v>
      </c>
      <c r="I4471" s="134" t="s">
        <v>5344</v>
      </c>
      <c r="J4471" t="s">
        <v>2679</v>
      </c>
      <c r="K4471" s="135" t="s">
        <v>2679</v>
      </c>
      <c r="N4471" t="s">
        <v>4621</v>
      </c>
      <c r="P4471">
        <v>8</v>
      </c>
      <c r="Q4471">
        <v>120</v>
      </c>
      <c r="R4471">
        <v>960</v>
      </c>
      <c r="S4471">
        <f>IFERROR(_xlfn.XLOOKUP(tbl_Facturas[[#This Row],[Key_Fact]],tbl_Manifiestos[Key_Manif],tbl_Manifiestos[Pagado a Broker],0),0)</f>
        <v>892.80000000000007</v>
      </c>
      <c r="T4471">
        <v>3273131.849999994</v>
      </c>
    </row>
    <row r="4472" spans="1:20" x14ac:dyDescent="0.25">
      <c r="A4472" t="s">
        <v>5850</v>
      </c>
      <c r="B4472" t="str">
        <f>tbl_Facturas[[#This Row],[Factura]] &amp; "|" &amp; tbl_Facturas[[#This Row],[Proyecto OK]] &amp; "|" &amp; TEXT(tbl_Facturas[[#This Row],[Horas o Viaje]],"0.00") &amp; "|" &amp; TEXT(tbl_Facturas[[#This Row],[Costo unitario]],"0.00")</f>
        <v>2815|Obama Presidential Library|8.00|120.00</v>
      </c>
      <c r="C4472">
        <v>2815</v>
      </c>
      <c r="D4472">
        <v>103</v>
      </c>
      <c r="E4472" t="s">
        <v>27</v>
      </c>
      <c r="G4472" t="s">
        <v>284</v>
      </c>
      <c r="H4472" t="s">
        <v>4622</v>
      </c>
      <c r="I4472" s="134" t="s">
        <v>5344</v>
      </c>
      <c r="J4472" t="s">
        <v>2679</v>
      </c>
      <c r="K4472" s="135" t="s">
        <v>2679</v>
      </c>
      <c r="N4472" t="s">
        <v>4623</v>
      </c>
      <c r="P4472">
        <v>8</v>
      </c>
      <c r="Q4472">
        <v>120</v>
      </c>
      <c r="R4472">
        <v>960</v>
      </c>
      <c r="S4472">
        <f>IFERROR(_xlfn.XLOOKUP(tbl_Facturas[[#This Row],[Key_Fact]],tbl_Manifiestos[Key_Manif],tbl_Manifiestos[Pagado a Broker],0),0)</f>
        <v>892.80000000000007</v>
      </c>
      <c r="T4472">
        <v>3274091.849999994</v>
      </c>
    </row>
    <row r="4473" spans="1:20" x14ac:dyDescent="0.25">
      <c r="A4473" t="s">
        <v>5850</v>
      </c>
      <c r="B4473" t="str">
        <f>tbl_Facturas[[#This Row],[Factura]] &amp; "|" &amp; tbl_Facturas[[#This Row],[Proyecto OK]] &amp; "|" &amp; TEXT(tbl_Facturas[[#This Row],[Horas o Viaje]],"0.00") &amp; "|" &amp; TEXT(tbl_Facturas[[#This Row],[Costo unitario]],"0.00")</f>
        <v>2816|Metra 115th|4.00|250.00</v>
      </c>
      <c r="C4473">
        <v>2816</v>
      </c>
      <c r="D4473">
        <v>28</v>
      </c>
      <c r="E4473" t="s">
        <v>5309</v>
      </c>
      <c r="G4473" t="s">
        <v>1285</v>
      </c>
      <c r="H4473" t="s">
        <v>4624</v>
      </c>
      <c r="I4473" s="134" t="s">
        <v>5363</v>
      </c>
      <c r="J4473" t="s">
        <v>3627</v>
      </c>
      <c r="K4473" s="135" t="s">
        <v>3627</v>
      </c>
      <c r="M4473" t="s">
        <v>895</v>
      </c>
      <c r="O4473" t="s">
        <v>240</v>
      </c>
      <c r="P4473">
        <v>4</v>
      </c>
      <c r="Q4473">
        <v>250</v>
      </c>
      <c r="R4473">
        <v>1000</v>
      </c>
      <c r="S4473">
        <f>IFERROR(_xlfn.XLOOKUP(tbl_Facturas[[#This Row],[Key_Fact]],tbl_Manifiestos[Key_Manif],tbl_Manifiestos[Pagado a Broker],0),0)</f>
        <v>930</v>
      </c>
      <c r="T4473">
        <v>3275091.849999994</v>
      </c>
    </row>
    <row r="4474" spans="1:20" x14ac:dyDescent="0.25">
      <c r="A4474" t="s">
        <v>5850</v>
      </c>
      <c r="B4474" t="str">
        <f>tbl_Facturas[[#This Row],[Factura]] &amp; "|" &amp; tbl_Facturas[[#This Row],[Proyecto OK]] &amp; "|" &amp; TEXT(tbl_Facturas[[#This Row],[Horas o Viaje]],"0.00") &amp; "|" &amp; TEXT(tbl_Facturas[[#This Row],[Costo unitario]],"0.00")</f>
        <v>2816|Metra 115th|3.00|250.00</v>
      </c>
      <c r="C4474">
        <v>2816</v>
      </c>
      <c r="D4474">
        <v>356</v>
      </c>
      <c r="E4474" t="s">
        <v>27</v>
      </c>
      <c r="G4474" t="s">
        <v>122</v>
      </c>
      <c r="H4474" t="s">
        <v>3672</v>
      </c>
      <c r="I4474" s="134" t="s">
        <v>5363</v>
      </c>
      <c r="J4474" t="s">
        <v>3627</v>
      </c>
      <c r="K4474" s="135" t="s">
        <v>3627</v>
      </c>
      <c r="M4474" t="s">
        <v>895</v>
      </c>
      <c r="O4474" t="s">
        <v>240</v>
      </c>
      <c r="P4474">
        <v>3</v>
      </c>
      <c r="Q4474">
        <v>250</v>
      </c>
      <c r="R4474">
        <v>750</v>
      </c>
      <c r="S4474">
        <f>IFERROR(_xlfn.XLOOKUP(tbl_Facturas[[#This Row],[Key_Fact]],tbl_Manifiestos[Key_Manif],tbl_Manifiestos[Pagado a Broker],0),0)</f>
        <v>697.5</v>
      </c>
      <c r="T4474">
        <v>3275841.849999994</v>
      </c>
    </row>
    <row r="4475" spans="1:20" x14ac:dyDescent="0.25">
      <c r="A4475" t="s">
        <v>5850</v>
      </c>
      <c r="B4475" t="str">
        <f>tbl_Facturas[[#This Row],[Factura]] &amp; "|" &amp; tbl_Facturas[[#This Row],[Proyecto OK]] &amp; "|" &amp; TEXT(tbl_Facturas[[#This Row],[Horas o Viaje]],"0.00") &amp; "|" &amp; TEXT(tbl_Facturas[[#This Row],[Costo unitario]],"0.00")</f>
        <v>2816|Metra 115th|4.00|250.00</v>
      </c>
      <c r="C4475">
        <v>2816</v>
      </c>
      <c r="D4475">
        <v>7</v>
      </c>
      <c r="E4475" t="s">
        <v>1264</v>
      </c>
      <c r="G4475" t="s">
        <v>2614</v>
      </c>
      <c r="H4475" t="s">
        <v>4625</v>
      </c>
      <c r="I4475" s="134" t="s">
        <v>5363</v>
      </c>
      <c r="J4475" t="s">
        <v>3627</v>
      </c>
      <c r="K4475" s="135" t="s">
        <v>3627</v>
      </c>
      <c r="M4475" t="s">
        <v>895</v>
      </c>
      <c r="O4475" t="s">
        <v>240</v>
      </c>
      <c r="P4475">
        <v>4</v>
      </c>
      <c r="Q4475">
        <v>250</v>
      </c>
      <c r="R4475">
        <v>1000</v>
      </c>
      <c r="S4475">
        <f>IFERROR(_xlfn.XLOOKUP(tbl_Facturas[[#This Row],[Key_Fact]],tbl_Manifiestos[Key_Manif],tbl_Manifiestos[Pagado a Broker],0),0)</f>
        <v>930</v>
      </c>
      <c r="T4475">
        <v>3276841.849999994</v>
      </c>
    </row>
    <row r="4476" spans="1:20" x14ac:dyDescent="0.25">
      <c r="A4476" t="s">
        <v>5850</v>
      </c>
      <c r="B4476" t="str">
        <f>tbl_Facturas[[#This Row],[Factura]] &amp; "|" &amp; tbl_Facturas[[#This Row],[Proyecto OK]] &amp; "|" &amp; TEXT(tbl_Facturas[[#This Row],[Horas o Viaje]],"0.00") &amp; "|" &amp; TEXT(tbl_Facturas[[#This Row],[Costo unitario]],"0.00")</f>
        <v>2816|Metra 115th|4.00|250.00</v>
      </c>
      <c r="C4476">
        <v>2816</v>
      </c>
      <c r="D4476">
        <v>325</v>
      </c>
      <c r="E4476" t="s">
        <v>27</v>
      </c>
      <c r="G4476" t="s">
        <v>34</v>
      </c>
      <c r="H4476" t="s">
        <v>4626</v>
      </c>
      <c r="I4476" s="134" t="s">
        <v>5363</v>
      </c>
      <c r="J4476" t="s">
        <v>3627</v>
      </c>
      <c r="K4476" s="135" t="s">
        <v>3627</v>
      </c>
      <c r="M4476" t="s">
        <v>895</v>
      </c>
      <c r="O4476" t="s">
        <v>240</v>
      </c>
      <c r="P4476">
        <v>4</v>
      </c>
      <c r="Q4476">
        <v>250</v>
      </c>
      <c r="R4476">
        <v>1000</v>
      </c>
      <c r="S4476">
        <f>IFERROR(_xlfn.XLOOKUP(tbl_Facturas[[#This Row],[Key_Fact]],tbl_Manifiestos[Key_Manif],tbl_Manifiestos[Pagado a Broker],0),0)</f>
        <v>930</v>
      </c>
      <c r="T4476">
        <v>3277841.849999994</v>
      </c>
    </row>
    <row r="4477" spans="1:20" x14ac:dyDescent="0.25">
      <c r="A4477" t="s">
        <v>5850</v>
      </c>
      <c r="B4477" t="str">
        <f>tbl_Facturas[[#This Row],[Factura]] &amp; "|" &amp; tbl_Facturas[[#This Row],[Proyecto OK]] &amp; "|" &amp; TEXT(tbl_Facturas[[#This Row],[Horas o Viaje]],"0.00") &amp; "|" &amp; TEXT(tbl_Facturas[[#This Row],[Costo unitario]],"0.00")</f>
        <v>2816|Metra 115th|4.00|250.00</v>
      </c>
      <c r="C4477">
        <v>2816</v>
      </c>
      <c r="D4477">
        <v>103</v>
      </c>
      <c r="E4477" t="s">
        <v>27</v>
      </c>
      <c r="G4477" t="s">
        <v>284</v>
      </c>
      <c r="H4477" t="s">
        <v>4627</v>
      </c>
      <c r="I4477" s="134" t="s">
        <v>5363</v>
      </c>
      <c r="J4477" t="s">
        <v>3627</v>
      </c>
      <c r="K4477" s="135" t="s">
        <v>3627</v>
      </c>
      <c r="M4477" t="s">
        <v>895</v>
      </c>
      <c r="O4477" t="s">
        <v>240</v>
      </c>
      <c r="P4477">
        <v>4</v>
      </c>
      <c r="Q4477">
        <v>250</v>
      </c>
      <c r="R4477">
        <v>1000</v>
      </c>
      <c r="S4477">
        <f>IFERROR(_xlfn.XLOOKUP(tbl_Facturas[[#This Row],[Key_Fact]],tbl_Manifiestos[Key_Manif],tbl_Manifiestos[Pagado a Broker],0),0)</f>
        <v>930</v>
      </c>
      <c r="T4477">
        <v>3278841.849999994</v>
      </c>
    </row>
    <row r="4478" spans="1:20" x14ac:dyDescent="0.25">
      <c r="A4478" t="s">
        <v>5850</v>
      </c>
      <c r="B4478" t="str">
        <f>tbl_Facturas[[#This Row],[Factura]] &amp; "|" &amp; tbl_Facturas[[#This Row],[Proyecto OK]] &amp; "|" &amp; TEXT(tbl_Facturas[[#This Row],[Horas o Viaje]],"0.00") &amp; "|" &amp; TEXT(tbl_Facturas[[#This Row],[Costo unitario]],"0.00")</f>
        <v>2817|AR Term|8.50|118.00</v>
      </c>
      <c r="C4478">
        <v>2817</v>
      </c>
      <c r="D4478">
        <v>515</v>
      </c>
      <c r="E4478" t="s">
        <v>27</v>
      </c>
      <c r="G4478" t="s">
        <v>54</v>
      </c>
      <c r="H4478" t="s">
        <v>4628</v>
      </c>
      <c r="I4478" s="134" t="s">
        <v>5324</v>
      </c>
      <c r="J4478" t="s">
        <v>1039</v>
      </c>
      <c r="K4478" s="135" t="s">
        <v>1039</v>
      </c>
      <c r="P4478">
        <v>8.5</v>
      </c>
      <c r="Q4478">
        <v>118</v>
      </c>
      <c r="R4478">
        <v>1003</v>
      </c>
      <c r="S4478">
        <f>IFERROR(_xlfn.XLOOKUP(tbl_Facturas[[#This Row],[Key_Fact]],tbl_Manifiestos[Key_Manif],tbl_Manifiestos[Pagado a Broker],0),0)</f>
        <v>932.79000000000008</v>
      </c>
      <c r="T4478">
        <v>3279844.849999994</v>
      </c>
    </row>
    <row r="4479" spans="1:20" x14ac:dyDescent="0.25">
      <c r="A4479" t="s">
        <v>5850</v>
      </c>
      <c r="B4479" t="str">
        <f>tbl_Facturas[[#This Row],[Factura]] &amp; "|" &amp; tbl_Facturas[[#This Row],[Proyecto OK]] &amp; "|" &amp; TEXT(tbl_Facturas[[#This Row],[Horas o Viaje]],"0.00") &amp; "|" &amp; TEXT(tbl_Facturas[[#This Row],[Costo unitario]],"0.00")</f>
        <v>2817|AR Term|8.00|118.00</v>
      </c>
      <c r="C4479">
        <v>2817</v>
      </c>
      <c r="D4479">
        <v>114</v>
      </c>
      <c r="E4479" t="s">
        <v>27</v>
      </c>
      <c r="G4479" t="s">
        <v>57</v>
      </c>
      <c r="H4479" t="s">
        <v>4629</v>
      </c>
      <c r="I4479" s="134" t="s">
        <v>5324</v>
      </c>
      <c r="J4479" t="s">
        <v>1039</v>
      </c>
      <c r="K4479" s="135" t="s">
        <v>1039</v>
      </c>
      <c r="P4479">
        <v>8</v>
      </c>
      <c r="Q4479">
        <v>118</v>
      </c>
      <c r="R4479">
        <v>944</v>
      </c>
      <c r="S4479">
        <f>IFERROR(_xlfn.XLOOKUP(tbl_Facturas[[#This Row],[Key_Fact]],tbl_Manifiestos[Key_Manif],tbl_Manifiestos[Pagado a Broker],0),0)</f>
        <v>877.92000000000007</v>
      </c>
      <c r="T4479">
        <v>3280788.849999994</v>
      </c>
    </row>
    <row r="4480" spans="1:20" x14ac:dyDescent="0.25">
      <c r="A4480" t="s">
        <v>5850</v>
      </c>
      <c r="B4480" t="str">
        <f>tbl_Facturas[[#This Row],[Factura]] &amp; "|" &amp; tbl_Facturas[[#This Row],[Proyecto OK]] &amp; "|" &amp; TEXT(tbl_Facturas[[#This Row],[Horas o Viaje]],"0.00") &amp; "|" &amp; TEXT(tbl_Facturas[[#This Row],[Costo unitario]],"0.00")</f>
        <v>2818|RAC|8.50|105.00</v>
      </c>
      <c r="C4480">
        <v>2818</v>
      </c>
      <c r="D4480">
        <v>25</v>
      </c>
      <c r="E4480" t="s">
        <v>1339</v>
      </c>
      <c r="G4480" t="s">
        <v>1340</v>
      </c>
      <c r="H4480" t="s">
        <v>4630</v>
      </c>
      <c r="I4480" s="134" t="s">
        <v>5869</v>
      </c>
      <c r="J4480" t="s">
        <v>781</v>
      </c>
      <c r="K4480" s="135" t="s">
        <v>781</v>
      </c>
      <c r="P4480">
        <v>8.5</v>
      </c>
      <c r="Q4480">
        <v>105</v>
      </c>
      <c r="R4480">
        <v>892.5</v>
      </c>
      <c r="S4480">
        <f>IFERROR(_xlfn.XLOOKUP(tbl_Facturas[[#This Row],[Key_Fact]],tbl_Manifiestos[Key_Manif],tbl_Manifiestos[Pagado a Broker],0),0)</f>
        <v>803.25</v>
      </c>
      <c r="T4480">
        <v>3281681.349999994</v>
      </c>
    </row>
    <row r="4481" spans="1:20" x14ac:dyDescent="0.25">
      <c r="A4481" t="s">
        <v>5850</v>
      </c>
      <c r="B4481" t="str">
        <f>tbl_Facturas[[#This Row],[Factura]] &amp; "|" &amp; tbl_Facturas[[#This Row],[Proyecto OK]] &amp; "|" &amp; TEXT(tbl_Facturas[[#This Row],[Horas o Viaje]],"0.00") &amp; "|" &amp; TEXT(tbl_Facturas[[#This Row],[Costo unitario]],"0.00")</f>
        <v>2818|RAC|6.25|105.00</v>
      </c>
      <c r="C4481">
        <v>2818</v>
      </c>
      <c r="D4481">
        <v>25</v>
      </c>
      <c r="E4481" t="s">
        <v>1339</v>
      </c>
      <c r="G4481" t="s">
        <v>1340</v>
      </c>
      <c r="H4481" t="s">
        <v>4631</v>
      </c>
      <c r="I4481" s="134" t="s">
        <v>5869</v>
      </c>
      <c r="J4481" t="s">
        <v>781</v>
      </c>
      <c r="K4481" s="135" t="s">
        <v>781</v>
      </c>
      <c r="P4481">
        <v>6.25</v>
      </c>
      <c r="Q4481">
        <v>105</v>
      </c>
      <c r="R4481">
        <v>656.25</v>
      </c>
      <c r="S4481">
        <f>IFERROR(_xlfn.XLOOKUP(tbl_Facturas[[#This Row],[Key_Fact]],tbl_Manifiestos[Key_Manif],tbl_Manifiestos[Pagado a Broker],0),0)</f>
        <v>590.625</v>
      </c>
      <c r="T4481">
        <v>3282337.599999994</v>
      </c>
    </row>
    <row r="4482" spans="1:20" x14ac:dyDescent="0.25">
      <c r="A4482" t="s">
        <v>5850</v>
      </c>
      <c r="B4482" t="str">
        <f>tbl_Facturas[[#This Row],[Factura]] &amp; "|" &amp; tbl_Facturas[[#This Row],[Proyecto OK]] &amp; "|" &amp; TEXT(tbl_Facturas[[#This Row],[Horas o Viaje]],"0.00") &amp; "|" &amp; TEXT(tbl_Facturas[[#This Row],[Costo unitario]],"0.00")</f>
        <v>2819|Metra 95th|1.00|34.00</v>
      </c>
      <c r="C4482">
        <v>2819</v>
      </c>
      <c r="D4482">
        <v>103</v>
      </c>
      <c r="E4482" t="s">
        <v>27</v>
      </c>
      <c r="G4482" t="s">
        <v>284</v>
      </c>
      <c r="H4482" t="s">
        <v>3877</v>
      </c>
      <c r="I4482" s="134" t="s">
        <v>5330</v>
      </c>
      <c r="J4482" t="s">
        <v>3875</v>
      </c>
      <c r="K4482" s="135" t="s">
        <v>5624</v>
      </c>
      <c r="L4482">
        <v>2516</v>
      </c>
      <c r="N4482" t="s">
        <v>4632</v>
      </c>
      <c r="P4482">
        <v>1</v>
      </c>
      <c r="Q4482">
        <v>34</v>
      </c>
      <c r="R4482">
        <v>34</v>
      </c>
      <c r="S4482">
        <f>IFERROR(_xlfn.XLOOKUP(tbl_Facturas[[#This Row],[Key_Fact]],tbl_Manifiestos[Key_Manif],tbl_Manifiestos[Pagado a Broker],0),0)</f>
        <v>0</v>
      </c>
      <c r="T4482">
        <v>3282371.599999994</v>
      </c>
    </row>
    <row r="4483" spans="1:20" x14ac:dyDescent="0.25">
      <c r="A4483" t="s">
        <v>5850</v>
      </c>
      <c r="B4483" t="str">
        <f>tbl_Facturas[[#This Row],[Factura]] &amp; "|" &amp; tbl_Facturas[[#This Row],[Proyecto OK]] &amp; "|" &amp; TEXT(tbl_Facturas[[#This Row],[Horas o Viaje]],"0.00") &amp; "|" &amp; TEXT(tbl_Facturas[[#This Row],[Costo unitario]],"0.00")</f>
        <v>2819|Metra 95th|1.00|34.00</v>
      </c>
      <c r="C4483">
        <v>2819</v>
      </c>
      <c r="D4483">
        <v>103</v>
      </c>
      <c r="E4483" t="s">
        <v>27</v>
      </c>
      <c r="G4483" t="s">
        <v>284</v>
      </c>
      <c r="H4483" t="s">
        <v>3883</v>
      </c>
      <c r="I4483" s="134" t="s">
        <v>5330</v>
      </c>
      <c r="J4483" t="s">
        <v>3875</v>
      </c>
      <c r="K4483" s="135" t="s">
        <v>5624</v>
      </c>
      <c r="L4483">
        <v>2516</v>
      </c>
      <c r="N4483" t="s">
        <v>4633</v>
      </c>
      <c r="P4483">
        <v>1</v>
      </c>
      <c r="Q4483">
        <v>34</v>
      </c>
      <c r="R4483">
        <v>34</v>
      </c>
      <c r="S4483">
        <f>IFERROR(_xlfn.XLOOKUP(tbl_Facturas[[#This Row],[Key_Fact]],tbl_Manifiestos[Key_Manif],tbl_Manifiestos[Pagado a Broker],0),0)</f>
        <v>0</v>
      </c>
      <c r="T4483">
        <v>3282405.599999994</v>
      </c>
    </row>
    <row r="4484" spans="1:20" x14ac:dyDescent="0.25">
      <c r="A4484" t="s">
        <v>5850</v>
      </c>
      <c r="B4484" t="str">
        <f>tbl_Facturas[[#This Row],[Factura]] &amp; "|" &amp; tbl_Facturas[[#This Row],[Proyecto OK]] &amp; "|" &amp; TEXT(tbl_Facturas[[#This Row],[Horas o Viaje]],"0.00") &amp; "|" &amp; TEXT(tbl_Facturas[[#This Row],[Costo unitario]],"0.00")</f>
        <v>2819|Metra 95th|1.00|34.00</v>
      </c>
      <c r="C4484">
        <v>2819</v>
      </c>
      <c r="D4484">
        <v>11</v>
      </c>
      <c r="E4484" t="s">
        <v>12</v>
      </c>
      <c r="G4484" t="s">
        <v>13</v>
      </c>
      <c r="H4484" t="s">
        <v>4302</v>
      </c>
      <c r="I4484" s="134" t="s">
        <v>5330</v>
      </c>
      <c r="J4484" t="s">
        <v>3875</v>
      </c>
      <c r="K4484" s="135" t="s">
        <v>5624</v>
      </c>
      <c r="L4484">
        <v>2516</v>
      </c>
      <c r="N4484" t="s">
        <v>4634</v>
      </c>
      <c r="P4484">
        <v>1</v>
      </c>
      <c r="Q4484">
        <v>34</v>
      </c>
      <c r="R4484">
        <v>34</v>
      </c>
      <c r="S4484">
        <f>IFERROR(_xlfn.XLOOKUP(tbl_Facturas[[#This Row],[Key_Fact]],tbl_Manifiestos[Key_Manif],tbl_Manifiestos[Pagado a Broker],0),0)</f>
        <v>0</v>
      </c>
      <c r="T4484">
        <v>3282439.599999994</v>
      </c>
    </row>
    <row r="4485" spans="1:20" x14ac:dyDescent="0.25">
      <c r="A4485" t="s">
        <v>5850</v>
      </c>
      <c r="B4485" t="str">
        <f>tbl_Facturas[[#This Row],[Factura]] &amp; "|" &amp; tbl_Facturas[[#This Row],[Proyecto OK]] &amp; "|" &amp; TEXT(tbl_Facturas[[#This Row],[Horas o Viaje]],"0.00") &amp; "|" &amp; TEXT(tbl_Facturas[[#This Row],[Costo unitario]],"0.00")</f>
        <v>2819|Metra 95th|1.00|34.00</v>
      </c>
      <c r="C4485">
        <v>2819</v>
      </c>
      <c r="D4485">
        <v>11</v>
      </c>
      <c r="E4485" t="s">
        <v>12</v>
      </c>
      <c r="G4485" t="s">
        <v>13</v>
      </c>
      <c r="H4485" t="s">
        <v>4303</v>
      </c>
      <c r="I4485" s="134" t="s">
        <v>5330</v>
      </c>
      <c r="J4485" t="s">
        <v>3875</v>
      </c>
      <c r="K4485" s="135" t="s">
        <v>5624</v>
      </c>
      <c r="L4485">
        <v>2516</v>
      </c>
      <c r="N4485" t="s">
        <v>4635</v>
      </c>
      <c r="P4485">
        <v>1</v>
      </c>
      <c r="Q4485">
        <v>34</v>
      </c>
      <c r="R4485">
        <v>34</v>
      </c>
      <c r="S4485">
        <f>IFERROR(_xlfn.XLOOKUP(tbl_Facturas[[#This Row],[Key_Fact]],tbl_Manifiestos[Key_Manif],tbl_Manifiestos[Pagado a Broker],0),0)</f>
        <v>0</v>
      </c>
      <c r="T4485">
        <v>3282473.599999994</v>
      </c>
    </row>
    <row r="4486" spans="1:20" x14ac:dyDescent="0.25">
      <c r="A4486" t="s">
        <v>5851</v>
      </c>
      <c r="B4486" t="str">
        <f>tbl_Facturas[[#This Row],[Factura]] &amp; "|" &amp; tbl_Facturas[[#This Row],[Proyecto OK]] &amp; "|" &amp; TEXT(tbl_Facturas[[#This Row],[Horas o Viaje]],"0.00") &amp; "|" &amp; TEXT(tbl_Facturas[[#This Row],[Costo unitario]],"0.00")</f>
        <v>2820|Lead Service Replacement|9.00|120.00</v>
      </c>
      <c r="C4486">
        <v>2820</v>
      </c>
      <c r="D4486">
        <v>19</v>
      </c>
      <c r="E4486" t="s">
        <v>12</v>
      </c>
      <c r="G4486" t="s">
        <v>24</v>
      </c>
      <c r="H4486" t="s">
        <v>4636</v>
      </c>
      <c r="I4486" s="134" t="s">
        <v>5322</v>
      </c>
      <c r="J4486" t="s">
        <v>3634</v>
      </c>
      <c r="K4486" s="135" t="s">
        <v>5881</v>
      </c>
      <c r="L4486" t="s">
        <v>5886</v>
      </c>
      <c r="P4486">
        <v>9</v>
      </c>
      <c r="Q4486">
        <v>120</v>
      </c>
      <c r="R4486">
        <v>1080</v>
      </c>
      <c r="S4486">
        <f>IFERROR(_xlfn.XLOOKUP(tbl_Facturas[[#This Row],[Key_Fact]],tbl_Manifiestos[Key_Manif],tbl_Manifiestos[Pagado a Broker],0),0)</f>
        <v>1004.4000000000001</v>
      </c>
      <c r="T4486">
        <v>3283553.599999994</v>
      </c>
    </row>
    <row r="4487" spans="1:20" x14ac:dyDescent="0.25">
      <c r="A4487" t="s">
        <v>5851</v>
      </c>
      <c r="B4487" t="str">
        <f>tbl_Facturas[[#This Row],[Factura]] &amp; "|" &amp; tbl_Facturas[[#This Row],[Proyecto OK]] &amp; "|" &amp; TEXT(tbl_Facturas[[#This Row],[Horas o Viaje]],"0.00") &amp; "|" &amp; TEXT(tbl_Facturas[[#This Row],[Costo unitario]],"0.00")</f>
        <v>2820|Lead Service Replacement|8.50|120.00</v>
      </c>
      <c r="C4487">
        <v>2820</v>
      </c>
      <c r="D4487">
        <v>19</v>
      </c>
      <c r="E4487" t="s">
        <v>12</v>
      </c>
      <c r="G4487" t="s">
        <v>24</v>
      </c>
      <c r="H4487" t="s">
        <v>4637</v>
      </c>
      <c r="I4487" s="134" t="s">
        <v>5322</v>
      </c>
      <c r="J4487" t="s">
        <v>3634</v>
      </c>
      <c r="K4487" s="135" t="s">
        <v>5881</v>
      </c>
      <c r="L4487" t="s">
        <v>5886</v>
      </c>
      <c r="P4487">
        <v>8.5</v>
      </c>
      <c r="Q4487">
        <v>120</v>
      </c>
      <c r="R4487">
        <v>1020</v>
      </c>
      <c r="S4487">
        <f>IFERROR(_xlfn.XLOOKUP(tbl_Facturas[[#This Row],[Key_Fact]],tbl_Manifiestos[Key_Manif],tbl_Manifiestos[Pagado a Broker],0),0)</f>
        <v>948.6</v>
      </c>
      <c r="T4487">
        <v>3284573.599999994</v>
      </c>
    </row>
    <row r="4488" spans="1:20" x14ac:dyDescent="0.25">
      <c r="A4488" t="s">
        <v>5851</v>
      </c>
      <c r="B4488" t="str">
        <f>tbl_Facturas[[#This Row],[Factura]] &amp; "|" &amp; tbl_Facturas[[#This Row],[Proyecto OK]] &amp; "|" &amp; TEXT(tbl_Facturas[[#This Row],[Horas o Viaje]],"0.00") &amp; "|" &amp; TEXT(tbl_Facturas[[#This Row],[Costo unitario]],"0.00")</f>
        <v>2820|Lead Service Replacement|8.50|120.00</v>
      </c>
      <c r="C4488">
        <v>2820</v>
      </c>
      <c r="D4488">
        <v>103</v>
      </c>
      <c r="E4488" t="s">
        <v>27</v>
      </c>
      <c r="G4488" t="s">
        <v>284</v>
      </c>
      <c r="H4488" t="s">
        <v>4638</v>
      </c>
      <c r="I4488" s="134" t="s">
        <v>5322</v>
      </c>
      <c r="J4488" t="s">
        <v>3634</v>
      </c>
      <c r="K4488" s="135" t="s">
        <v>5881</v>
      </c>
      <c r="L4488" t="s">
        <v>5886</v>
      </c>
      <c r="P4488">
        <v>8.5</v>
      </c>
      <c r="Q4488">
        <v>120</v>
      </c>
      <c r="R4488">
        <v>1020</v>
      </c>
      <c r="S4488">
        <f>IFERROR(_xlfn.XLOOKUP(tbl_Facturas[[#This Row],[Key_Fact]],tbl_Manifiestos[Key_Manif],tbl_Manifiestos[Pagado a Broker],0),0)</f>
        <v>948.6</v>
      </c>
      <c r="T4488">
        <v>3285593.599999994</v>
      </c>
    </row>
    <row r="4489" spans="1:20" x14ac:dyDescent="0.25">
      <c r="A4489" t="s">
        <v>5851</v>
      </c>
      <c r="B4489" t="str">
        <f>tbl_Facturas[[#This Row],[Factura]] &amp; "|" &amp; tbl_Facturas[[#This Row],[Proyecto OK]] &amp; "|" &amp; TEXT(tbl_Facturas[[#This Row],[Horas o Viaje]],"0.00") &amp; "|" &amp; TEXT(tbl_Facturas[[#This Row],[Costo unitario]],"0.00")</f>
        <v>2821|Lead Service Replacement|3.25|120.00</v>
      </c>
      <c r="C4489">
        <v>2821</v>
      </c>
      <c r="D4489">
        <v>325</v>
      </c>
      <c r="E4489" t="s">
        <v>27</v>
      </c>
      <c r="G4489" t="s">
        <v>34</v>
      </c>
      <c r="H4489" t="s">
        <v>4639</v>
      </c>
      <c r="I4489" s="134" t="s">
        <v>5322</v>
      </c>
      <c r="J4489" t="s">
        <v>4640</v>
      </c>
      <c r="K4489" s="135" t="s">
        <v>5881</v>
      </c>
      <c r="L4489" t="s">
        <v>5902</v>
      </c>
      <c r="P4489">
        <v>3.25</v>
      </c>
      <c r="Q4489">
        <v>120</v>
      </c>
      <c r="R4489">
        <v>390</v>
      </c>
      <c r="S4489">
        <f>IFERROR(_xlfn.XLOOKUP(tbl_Facturas[[#This Row],[Key_Fact]],tbl_Manifiestos[Key_Manif],tbl_Manifiestos[Pagado a Broker],0),0)</f>
        <v>362.70000000000005</v>
      </c>
      <c r="T4489">
        <v>3285983.599999994</v>
      </c>
    </row>
    <row r="4490" spans="1:20" x14ac:dyDescent="0.25">
      <c r="A4490" t="s">
        <v>5851</v>
      </c>
      <c r="B4490" t="str">
        <f>tbl_Facturas[[#This Row],[Factura]] &amp; "|" &amp; tbl_Facturas[[#This Row],[Proyecto OK]] &amp; "|" &amp; TEXT(tbl_Facturas[[#This Row],[Horas o Viaje]],"0.00") &amp; "|" &amp; TEXT(tbl_Facturas[[#This Row],[Costo unitario]],"0.00")</f>
        <v>2821|Lead Service Replacement|8.00|120.00</v>
      </c>
      <c r="C4490">
        <v>2821</v>
      </c>
      <c r="D4490">
        <v>19</v>
      </c>
      <c r="E4490" t="s">
        <v>12</v>
      </c>
      <c r="G4490" t="s">
        <v>24</v>
      </c>
      <c r="H4490" t="s">
        <v>4641</v>
      </c>
      <c r="I4490" s="134" t="s">
        <v>5322</v>
      </c>
      <c r="J4490" t="s">
        <v>4640</v>
      </c>
      <c r="K4490" s="135" t="s">
        <v>5881</v>
      </c>
      <c r="L4490" t="s">
        <v>5902</v>
      </c>
      <c r="P4490">
        <v>8</v>
      </c>
      <c r="Q4490">
        <v>120</v>
      </c>
      <c r="R4490">
        <v>960</v>
      </c>
      <c r="S4490">
        <f>IFERROR(_xlfn.XLOOKUP(tbl_Facturas[[#This Row],[Key_Fact]],tbl_Manifiestos[Key_Manif],tbl_Manifiestos[Pagado a Broker],0),0)</f>
        <v>892.80000000000007</v>
      </c>
      <c r="T4490">
        <v>3286943.599999994</v>
      </c>
    </row>
    <row r="4491" spans="1:20" x14ac:dyDescent="0.25">
      <c r="A4491" t="s">
        <v>5851</v>
      </c>
      <c r="B4491" t="str">
        <f>tbl_Facturas[[#This Row],[Factura]] &amp; "|" &amp; tbl_Facturas[[#This Row],[Proyecto OK]] &amp; "|" &amp; TEXT(tbl_Facturas[[#This Row],[Horas o Viaje]],"0.00") &amp; "|" &amp; TEXT(tbl_Facturas[[#This Row],[Costo unitario]],"0.00")</f>
        <v>2821|Lead Service Replacement|9.50|120.00</v>
      </c>
      <c r="C4491">
        <v>2821</v>
      </c>
      <c r="D4491">
        <v>19</v>
      </c>
      <c r="E4491" t="s">
        <v>12</v>
      </c>
      <c r="G4491" t="s">
        <v>24</v>
      </c>
      <c r="H4491" t="s">
        <v>4642</v>
      </c>
      <c r="I4491" s="134" t="s">
        <v>5322</v>
      </c>
      <c r="J4491" t="s">
        <v>4640</v>
      </c>
      <c r="K4491" s="135" t="s">
        <v>5881</v>
      </c>
      <c r="L4491" t="s">
        <v>5902</v>
      </c>
      <c r="P4491">
        <v>9.5</v>
      </c>
      <c r="Q4491">
        <v>120</v>
      </c>
      <c r="R4491">
        <v>1140</v>
      </c>
      <c r="S4491">
        <f>IFERROR(_xlfn.XLOOKUP(tbl_Facturas[[#This Row],[Key_Fact]],tbl_Manifiestos[Key_Manif],tbl_Manifiestos[Pagado a Broker],0),0)</f>
        <v>1060.2</v>
      </c>
      <c r="T4491">
        <v>3288083.599999994</v>
      </c>
    </row>
    <row r="4492" spans="1:20" x14ac:dyDescent="0.25">
      <c r="A4492" t="s">
        <v>5851</v>
      </c>
      <c r="B4492" t="str">
        <f>tbl_Facturas[[#This Row],[Factura]] &amp; "|" &amp; tbl_Facturas[[#This Row],[Proyecto OK]] &amp; "|" &amp; TEXT(tbl_Facturas[[#This Row],[Horas o Viaje]],"0.00") &amp; "|" &amp; TEXT(tbl_Facturas[[#This Row],[Costo unitario]],"0.00")</f>
        <v>2822|Berry Project|5.00|130.00</v>
      </c>
      <c r="C4492">
        <v>2822</v>
      </c>
      <c r="D4492">
        <v>103</v>
      </c>
      <c r="E4492" t="s">
        <v>27</v>
      </c>
      <c r="G4492" t="s">
        <v>284</v>
      </c>
      <c r="H4492" t="s">
        <v>4643</v>
      </c>
      <c r="I4492" s="134" t="s">
        <v>5322</v>
      </c>
      <c r="J4492" t="s">
        <v>1219</v>
      </c>
      <c r="K4492" s="135" t="s">
        <v>5883</v>
      </c>
      <c r="L4492">
        <v>2513</v>
      </c>
      <c r="P4492">
        <v>5</v>
      </c>
      <c r="Q4492">
        <v>130</v>
      </c>
      <c r="R4492">
        <v>650</v>
      </c>
      <c r="S4492">
        <f>IFERROR(_xlfn.XLOOKUP(tbl_Facturas[[#This Row],[Key_Fact]],tbl_Manifiestos[Key_Manif],tbl_Manifiestos[Pagado a Broker],0),0)</f>
        <v>604.5</v>
      </c>
      <c r="T4492">
        <v>3288733.599999994</v>
      </c>
    </row>
    <row r="4493" spans="1:20" x14ac:dyDescent="0.25">
      <c r="A4493" t="s">
        <v>5851</v>
      </c>
      <c r="B4493" t="str">
        <f>tbl_Facturas[[#This Row],[Factura]] &amp; "|" &amp; tbl_Facturas[[#This Row],[Proyecto OK]] &amp; "|" &amp; TEXT(tbl_Facturas[[#This Row],[Horas o Viaje]],"0.00") &amp; "|" &amp; TEXT(tbl_Facturas[[#This Row],[Costo unitario]],"0.00")</f>
        <v>2822|Berry Project|1.00|420.00</v>
      </c>
      <c r="C4493">
        <v>2822</v>
      </c>
      <c r="D4493">
        <v>103</v>
      </c>
      <c r="E4493" t="s">
        <v>27</v>
      </c>
      <c r="G4493" t="s">
        <v>284</v>
      </c>
      <c r="H4493" t="s">
        <v>4644</v>
      </c>
      <c r="I4493" s="134" t="s">
        <v>5322</v>
      </c>
      <c r="J4493" t="s">
        <v>1219</v>
      </c>
      <c r="K4493" s="135" t="s">
        <v>5883</v>
      </c>
      <c r="L4493">
        <v>2513</v>
      </c>
      <c r="P4493">
        <v>1</v>
      </c>
      <c r="Q4493">
        <v>420</v>
      </c>
      <c r="R4493">
        <v>420</v>
      </c>
      <c r="S4493">
        <f>IFERROR(_xlfn.XLOOKUP(tbl_Facturas[[#This Row],[Key_Fact]],tbl_Manifiestos[Key_Manif],tbl_Manifiestos[Pagado a Broker],0),0)</f>
        <v>390.6</v>
      </c>
      <c r="T4493">
        <v>3289153.599999994</v>
      </c>
    </row>
    <row r="4494" spans="1:20" x14ac:dyDescent="0.25">
      <c r="A4494" t="s">
        <v>5851</v>
      </c>
      <c r="B4494" t="str">
        <f>tbl_Facturas[[#This Row],[Factura]] &amp; "|" &amp; tbl_Facturas[[#This Row],[Proyecto OK]] &amp; "|" &amp; TEXT(tbl_Facturas[[#This Row],[Horas o Viaje]],"0.00") &amp; "|" &amp; TEXT(tbl_Facturas[[#This Row],[Costo unitario]],"0.00")</f>
        <v>2822|Berry Project|8.00|130.00</v>
      </c>
      <c r="C4494">
        <v>2822</v>
      </c>
      <c r="D4494">
        <v>73</v>
      </c>
      <c r="E4494" t="s">
        <v>19</v>
      </c>
      <c r="G4494" t="s">
        <v>20</v>
      </c>
      <c r="H4494" t="s">
        <v>4645</v>
      </c>
      <c r="I4494" s="134" t="s">
        <v>5322</v>
      </c>
      <c r="J4494" t="s">
        <v>1219</v>
      </c>
      <c r="K4494" s="135" t="s">
        <v>5883</v>
      </c>
      <c r="L4494">
        <v>2513</v>
      </c>
      <c r="P4494">
        <v>8</v>
      </c>
      <c r="Q4494">
        <v>130</v>
      </c>
      <c r="R4494">
        <v>1040</v>
      </c>
      <c r="S4494">
        <f>IFERROR(_xlfn.XLOOKUP(tbl_Facturas[[#This Row],[Key_Fact]],tbl_Manifiestos[Key_Manif],tbl_Manifiestos[Pagado a Broker],0),0)</f>
        <v>0</v>
      </c>
      <c r="T4494">
        <v>3290193.599999994</v>
      </c>
    </row>
    <row r="4495" spans="1:20" x14ac:dyDescent="0.25">
      <c r="A4495" t="s">
        <v>5851</v>
      </c>
      <c r="B4495" t="str">
        <f>tbl_Facturas[[#This Row],[Factura]] &amp; "|" &amp; tbl_Facturas[[#This Row],[Proyecto OK]] &amp; "|" &amp; TEXT(tbl_Facturas[[#This Row],[Horas o Viaje]],"0.00") &amp; "|" &amp; TEXT(tbl_Facturas[[#This Row],[Costo unitario]],"0.00")</f>
        <v>2822|Berry Project|1.00|31.25</v>
      </c>
      <c r="C4495">
        <v>2822</v>
      </c>
      <c r="D4495">
        <v>73</v>
      </c>
      <c r="E4495" t="s">
        <v>27</v>
      </c>
      <c r="G4495" t="s">
        <v>284</v>
      </c>
      <c r="I4495" s="134" t="s">
        <v>5322</v>
      </c>
      <c r="J4495" t="s">
        <v>1219</v>
      </c>
      <c r="K4495" s="135" t="s">
        <v>5883</v>
      </c>
      <c r="L4495">
        <v>2513</v>
      </c>
      <c r="P4495">
        <v>1</v>
      </c>
      <c r="Q4495">
        <v>31.25</v>
      </c>
      <c r="R4495">
        <v>31.25</v>
      </c>
      <c r="S4495">
        <f>IFERROR(_xlfn.XLOOKUP(tbl_Facturas[[#This Row],[Key_Fact]],tbl_Manifiestos[Key_Manif],tbl_Manifiestos[Pagado a Broker],0),0)</f>
        <v>31.25</v>
      </c>
      <c r="T4495">
        <v>3290273.749999993</v>
      </c>
    </row>
    <row r="4496" spans="1:20" x14ac:dyDescent="0.25">
      <c r="A4496" t="s">
        <v>5851</v>
      </c>
      <c r="B4496" t="str">
        <f>tbl_Facturas[[#This Row],[Factura]] &amp; "|" &amp; tbl_Facturas[[#This Row],[Proyecto OK]] &amp; "|" &amp; TEXT(tbl_Facturas[[#This Row],[Horas o Viaje]],"0.00") &amp; "|" &amp; TEXT(tbl_Facturas[[#This Row],[Costo unitario]],"0.00")</f>
        <v>2822|Berry Project|1.00|48.90</v>
      </c>
      <c r="C4496">
        <v>2822</v>
      </c>
      <c r="D4496">
        <v>103</v>
      </c>
      <c r="E4496" t="s">
        <v>19</v>
      </c>
      <c r="G4496" t="s">
        <v>20</v>
      </c>
      <c r="I4496" s="134" t="s">
        <v>5322</v>
      </c>
      <c r="J4496" t="s">
        <v>5861</v>
      </c>
      <c r="K4496" s="135" t="s">
        <v>5883</v>
      </c>
      <c r="L4496">
        <v>2513</v>
      </c>
      <c r="P4496">
        <v>1</v>
      </c>
      <c r="Q4496">
        <v>48.9</v>
      </c>
      <c r="R4496">
        <v>48.9</v>
      </c>
      <c r="S4496">
        <f>IFERROR(_xlfn.XLOOKUP(tbl_Facturas[[#This Row],[Key_Fact]],tbl_Manifiestos[Key_Manif],tbl_Manifiestos[Pagado a Broker],0),0)</f>
        <v>0</v>
      </c>
      <c r="T4496">
        <v>3290242.499999993</v>
      </c>
    </row>
    <row r="4497" spans="1:20" x14ac:dyDescent="0.25">
      <c r="A4497" t="s">
        <v>5851</v>
      </c>
      <c r="B4497" t="str">
        <f>tbl_Facturas[[#This Row],[Factura]] &amp; "|" &amp; tbl_Facturas[[#This Row],[Proyecto OK]] &amp; "|" &amp; TEXT(tbl_Facturas[[#This Row],[Horas o Viaje]],"0.00") &amp; "|" &amp; TEXT(tbl_Facturas[[#This Row],[Costo unitario]],"0.00")</f>
        <v>2823|Canal #2 |1.00|357.00</v>
      </c>
      <c r="C4497">
        <v>2823</v>
      </c>
      <c r="D4497">
        <v>73</v>
      </c>
      <c r="F4497" t="s">
        <v>19</v>
      </c>
      <c r="G4497" t="s">
        <v>20</v>
      </c>
      <c r="H4497" t="s">
        <v>4646</v>
      </c>
      <c r="I4497" s="134" t="s">
        <v>5401</v>
      </c>
      <c r="J4497" t="s">
        <v>577</v>
      </c>
      <c r="K4497" s="135" t="s">
        <v>5892</v>
      </c>
      <c r="L4497">
        <v>6227</v>
      </c>
      <c r="M4497" t="s">
        <v>622</v>
      </c>
      <c r="P4497">
        <v>1</v>
      </c>
      <c r="Q4497">
        <v>357</v>
      </c>
      <c r="R4497">
        <v>357</v>
      </c>
      <c r="S4497">
        <f>IFERROR(_xlfn.XLOOKUP(tbl_Facturas[[#This Row],[Key_Fact]],tbl_Manifiestos[Key_Manif],tbl_Manifiestos[Pagado a Broker],0),0)</f>
        <v>332.01</v>
      </c>
      <c r="T4497">
        <v>3290630.749999993</v>
      </c>
    </row>
    <row r="4498" spans="1:20" x14ac:dyDescent="0.25">
      <c r="A4498" t="s">
        <v>5851</v>
      </c>
      <c r="B4498" t="str">
        <f>tbl_Facturas[[#This Row],[Factura]] &amp; "|" &amp; tbl_Facturas[[#This Row],[Proyecto OK]] &amp; "|" &amp; TEXT(tbl_Facturas[[#This Row],[Horas o Viaje]],"0.00") &amp; "|" &amp; TEXT(tbl_Facturas[[#This Row],[Costo unitario]],"0.00")</f>
        <v>2823|Canal #2 |19.88|18.50</v>
      </c>
      <c r="C4498">
        <v>2823</v>
      </c>
      <c r="D4498">
        <v>73</v>
      </c>
      <c r="F4498" t="s">
        <v>19</v>
      </c>
      <c r="G4498" t="s">
        <v>20</v>
      </c>
      <c r="H4498" t="s">
        <v>4646</v>
      </c>
      <c r="I4498" s="134" t="s">
        <v>5401</v>
      </c>
      <c r="J4498" t="s">
        <v>577</v>
      </c>
      <c r="K4498" s="135" t="s">
        <v>5892</v>
      </c>
      <c r="L4498">
        <v>6227</v>
      </c>
      <c r="M4498" t="s">
        <v>622</v>
      </c>
      <c r="N4498">
        <v>170481</v>
      </c>
      <c r="O4498" t="s">
        <v>3345</v>
      </c>
      <c r="P4498">
        <v>19.88</v>
      </c>
      <c r="Q4498">
        <v>18.5</v>
      </c>
      <c r="R4498">
        <v>367.78</v>
      </c>
      <c r="S4498">
        <f>IFERROR(_xlfn.XLOOKUP(tbl_Facturas[[#This Row],[Key_Fact]],tbl_Manifiestos[Key_Manif],tbl_Manifiestos[Pagado a Broker],0),0)</f>
        <v>0</v>
      </c>
      <c r="T4498">
        <v>3290998.5299999928</v>
      </c>
    </row>
    <row r="4499" spans="1:20" x14ac:dyDescent="0.25">
      <c r="A4499" t="s">
        <v>5851</v>
      </c>
      <c r="B4499" t="str">
        <f>tbl_Facturas[[#This Row],[Factura]] &amp; "|" &amp; tbl_Facturas[[#This Row],[Proyecto OK]] &amp; "|" &amp; TEXT(tbl_Facturas[[#This Row],[Horas o Viaje]],"0.00") &amp; "|" &amp; TEXT(tbl_Facturas[[#This Row],[Costo unitario]],"0.00")</f>
        <v>2823|Canal #2 |1.00|357.00</v>
      </c>
      <c r="C4499">
        <v>2823</v>
      </c>
      <c r="D4499">
        <v>73</v>
      </c>
      <c r="F4499" t="s">
        <v>19</v>
      </c>
      <c r="G4499" t="s">
        <v>20</v>
      </c>
      <c r="H4499" t="s">
        <v>4647</v>
      </c>
      <c r="I4499" s="134" t="s">
        <v>5401</v>
      </c>
      <c r="J4499" t="s">
        <v>577</v>
      </c>
      <c r="K4499" s="135" t="s">
        <v>5892</v>
      </c>
      <c r="L4499">
        <v>6227</v>
      </c>
      <c r="M4499" t="s">
        <v>622</v>
      </c>
      <c r="P4499">
        <v>1</v>
      </c>
      <c r="Q4499">
        <v>357</v>
      </c>
      <c r="R4499">
        <v>357</v>
      </c>
      <c r="S4499">
        <f>IFERROR(_xlfn.XLOOKUP(tbl_Facturas[[#This Row],[Key_Fact]],tbl_Manifiestos[Key_Manif],tbl_Manifiestos[Pagado a Broker],0),0)</f>
        <v>332.01</v>
      </c>
      <c r="T4499">
        <v>3291355.5299999928</v>
      </c>
    </row>
    <row r="4500" spans="1:20" x14ac:dyDescent="0.25">
      <c r="A4500" t="s">
        <v>5851</v>
      </c>
      <c r="B4500" t="str">
        <f>tbl_Facturas[[#This Row],[Factura]] &amp; "|" &amp; tbl_Facturas[[#This Row],[Proyecto OK]] &amp; "|" &amp; TEXT(tbl_Facturas[[#This Row],[Horas o Viaje]],"0.00") &amp; "|" &amp; TEXT(tbl_Facturas[[#This Row],[Costo unitario]],"0.00")</f>
        <v>2823|Canal #2 |17.21|18.50</v>
      </c>
      <c r="C4500">
        <v>2823</v>
      </c>
      <c r="D4500">
        <v>73</v>
      </c>
      <c r="F4500" t="s">
        <v>19</v>
      </c>
      <c r="G4500" t="s">
        <v>20</v>
      </c>
      <c r="H4500" t="s">
        <v>4647</v>
      </c>
      <c r="I4500" s="134" t="s">
        <v>5401</v>
      </c>
      <c r="J4500" t="s">
        <v>577</v>
      </c>
      <c r="K4500" s="135" t="s">
        <v>5892</v>
      </c>
      <c r="L4500">
        <v>6227</v>
      </c>
      <c r="M4500" t="s">
        <v>622</v>
      </c>
      <c r="N4500">
        <v>170572</v>
      </c>
      <c r="O4500" t="s">
        <v>3345</v>
      </c>
      <c r="P4500">
        <v>17.21</v>
      </c>
      <c r="Q4500">
        <v>18.5</v>
      </c>
      <c r="R4500">
        <v>318.39</v>
      </c>
      <c r="S4500">
        <f>IFERROR(_xlfn.XLOOKUP(tbl_Facturas[[#This Row],[Key_Fact]],tbl_Manifiestos[Key_Manif],tbl_Manifiestos[Pagado a Broker],0),0)</f>
        <v>0</v>
      </c>
      <c r="T4500">
        <v>3291673.9199999929</v>
      </c>
    </row>
    <row r="4501" spans="1:20" x14ac:dyDescent="0.25">
      <c r="A4501" t="s">
        <v>5851</v>
      </c>
      <c r="B4501" t="str">
        <f>tbl_Facturas[[#This Row],[Factura]] &amp; "|" &amp; tbl_Facturas[[#This Row],[Proyecto OK]] &amp; "|" &amp; TEXT(tbl_Facturas[[#This Row],[Horas o Viaje]],"0.00") &amp; "|" &amp; TEXT(tbl_Facturas[[#This Row],[Costo unitario]],"0.00")</f>
        <v>2823|Canal #2 |1.00|357.00</v>
      </c>
      <c r="C4501">
        <v>2823</v>
      </c>
      <c r="D4501">
        <v>67</v>
      </c>
      <c r="F4501" t="s">
        <v>27</v>
      </c>
      <c r="G4501" t="s">
        <v>28</v>
      </c>
      <c r="H4501" t="s">
        <v>4648</v>
      </c>
      <c r="I4501" s="134" t="s">
        <v>5401</v>
      </c>
      <c r="J4501" t="s">
        <v>577</v>
      </c>
      <c r="K4501" s="135" t="s">
        <v>5892</v>
      </c>
      <c r="L4501">
        <v>6227</v>
      </c>
      <c r="M4501" t="s">
        <v>622</v>
      </c>
      <c r="P4501">
        <v>1</v>
      </c>
      <c r="Q4501">
        <v>357</v>
      </c>
      <c r="R4501">
        <v>357</v>
      </c>
      <c r="S4501">
        <f>IFERROR(_xlfn.XLOOKUP(tbl_Facturas[[#This Row],[Key_Fact]],tbl_Manifiestos[Key_Manif],tbl_Manifiestos[Pagado a Broker],0),0)</f>
        <v>332.01</v>
      </c>
      <c r="T4501">
        <v>3292030.9199999929</v>
      </c>
    </row>
    <row r="4502" spans="1:20" x14ac:dyDescent="0.25">
      <c r="A4502" t="s">
        <v>5851</v>
      </c>
      <c r="B4502" t="str">
        <f>tbl_Facturas[[#This Row],[Factura]] &amp; "|" &amp; tbl_Facturas[[#This Row],[Proyecto OK]] &amp; "|" &amp; TEXT(tbl_Facturas[[#This Row],[Horas o Viaje]],"0.00") &amp; "|" &amp; TEXT(tbl_Facturas[[#This Row],[Costo unitario]],"0.00")</f>
        <v>2823|Canal #2 |19.73|18.50</v>
      </c>
      <c r="C4502">
        <v>2823</v>
      </c>
      <c r="D4502">
        <v>67</v>
      </c>
      <c r="F4502" t="s">
        <v>27</v>
      </c>
      <c r="G4502" t="s">
        <v>28</v>
      </c>
      <c r="H4502" t="s">
        <v>4648</v>
      </c>
      <c r="I4502" s="134" t="s">
        <v>5401</v>
      </c>
      <c r="J4502" t="s">
        <v>577</v>
      </c>
      <c r="K4502" s="135" t="s">
        <v>5892</v>
      </c>
      <c r="L4502">
        <v>6227</v>
      </c>
      <c r="M4502" t="s">
        <v>622</v>
      </c>
      <c r="N4502">
        <v>170741</v>
      </c>
      <c r="O4502" t="s">
        <v>3345</v>
      </c>
      <c r="P4502">
        <v>19.73</v>
      </c>
      <c r="Q4502">
        <v>18.5</v>
      </c>
      <c r="R4502">
        <v>365.01</v>
      </c>
      <c r="S4502">
        <f>IFERROR(_xlfn.XLOOKUP(tbl_Facturas[[#This Row],[Key_Fact]],tbl_Manifiestos[Key_Manif],tbl_Manifiestos[Pagado a Broker],0),0)</f>
        <v>0</v>
      </c>
      <c r="T4502">
        <v>3292395.9299999932</v>
      </c>
    </row>
    <row r="4503" spans="1:20" x14ac:dyDescent="0.25">
      <c r="A4503" t="s">
        <v>5851</v>
      </c>
      <c r="B4503" t="str">
        <f>tbl_Facturas[[#This Row],[Factura]] &amp; "|" &amp; tbl_Facturas[[#This Row],[Proyecto OK]] &amp; "|" &amp; TEXT(tbl_Facturas[[#This Row],[Horas o Viaje]],"0.00") &amp; "|" &amp; TEXT(tbl_Facturas[[#This Row],[Costo unitario]],"0.00")</f>
        <v>2823|Canal #2 |1.00|357.00</v>
      </c>
      <c r="C4503">
        <v>2823</v>
      </c>
      <c r="D4503">
        <v>67</v>
      </c>
      <c r="F4503" t="s">
        <v>27</v>
      </c>
      <c r="G4503" t="s">
        <v>28</v>
      </c>
      <c r="H4503" t="s">
        <v>4649</v>
      </c>
      <c r="I4503" s="134" t="s">
        <v>5401</v>
      </c>
      <c r="J4503" t="s">
        <v>577</v>
      </c>
      <c r="K4503" s="135" t="s">
        <v>5892</v>
      </c>
      <c r="L4503">
        <v>6227</v>
      </c>
      <c r="M4503" t="s">
        <v>622</v>
      </c>
      <c r="P4503">
        <v>1</v>
      </c>
      <c r="Q4503">
        <v>357</v>
      </c>
      <c r="R4503">
        <v>357</v>
      </c>
      <c r="S4503">
        <f>IFERROR(_xlfn.XLOOKUP(tbl_Facturas[[#This Row],[Key_Fact]],tbl_Manifiestos[Key_Manif],tbl_Manifiestos[Pagado a Broker],0),0)</f>
        <v>332.01</v>
      </c>
      <c r="T4503">
        <v>3292752.9299999932</v>
      </c>
    </row>
    <row r="4504" spans="1:20" x14ac:dyDescent="0.25">
      <c r="A4504" t="s">
        <v>5851</v>
      </c>
      <c r="B4504" t="str">
        <f>tbl_Facturas[[#This Row],[Factura]] &amp; "|" &amp; tbl_Facturas[[#This Row],[Proyecto OK]] &amp; "|" &amp; TEXT(tbl_Facturas[[#This Row],[Horas o Viaje]],"0.00") &amp; "|" &amp; TEXT(tbl_Facturas[[#This Row],[Costo unitario]],"0.00")</f>
        <v>2823|Canal #2 |19.85|18.50</v>
      </c>
      <c r="C4504">
        <v>2823</v>
      </c>
      <c r="D4504">
        <v>67</v>
      </c>
      <c r="F4504" t="s">
        <v>27</v>
      </c>
      <c r="G4504" t="s">
        <v>28</v>
      </c>
      <c r="H4504" t="s">
        <v>4649</v>
      </c>
      <c r="I4504" s="134" t="s">
        <v>5401</v>
      </c>
      <c r="J4504" t="s">
        <v>577</v>
      </c>
      <c r="K4504" s="135" t="s">
        <v>5892</v>
      </c>
      <c r="L4504">
        <v>6227</v>
      </c>
      <c r="M4504" t="s">
        <v>622</v>
      </c>
      <c r="N4504">
        <v>170773</v>
      </c>
      <c r="O4504" t="s">
        <v>3345</v>
      </c>
      <c r="P4504">
        <v>19.850000000000001</v>
      </c>
      <c r="Q4504">
        <v>18.5</v>
      </c>
      <c r="R4504">
        <v>367.23</v>
      </c>
      <c r="S4504">
        <f>IFERROR(_xlfn.XLOOKUP(tbl_Facturas[[#This Row],[Key_Fact]],tbl_Manifiestos[Key_Manif],tbl_Manifiestos[Pagado a Broker],0),0)</f>
        <v>0</v>
      </c>
      <c r="T4504">
        <v>3293120.1599999932</v>
      </c>
    </row>
    <row r="4505" spans="1:20" x14ac:dyDescent="0.25">
      <c r="A4505" t="s">
        <v>5851</v>
      </c>
      <c r="B4505" t="str">
        <f>tbl_Facturas[[#This Row],[Factura]] &amp; "|" &amp; tbl_Facturas[[#This Row],[Proyecto OK]] &amp; "|" &amp; TEXT(tbl_Facturas[[#This Row],[Horas o Viaje]],"0.00") &amp; "|" &amp; TEXT(tbl_Facturas[[#This Row],[Costo unitario]],"0.00")</f>
        <v>2823|Canal #2 |1.00|199.50</v>
      </c>
      <c r="C4505">
        <v>2823</v>
      </c>
      <c r="D4505">
        <v>67</v>
      </c>
      <c r="F4505" t="s">
        <v>27</v>
      </c>
      <c r="G4505" t="s">
        <v>28</v>
      </c>
      <c r="H4505" t="s">
        <v>4650</v>
      </c>
      <c r="I4505" s="134" t="s">
        <v>5401</v>
      </c>
      <c r="J4505" t="s">
        <v>577</v>
      </c>
      <c r="K4505" s="135" t="s">
        <v>5892</v>
      </c>
      <c r="L4505">
        <v>6227</v>
      </c>
      <c r="M4505" t="s">
        <v>40</v>
      </c>
      <c r="P4505">
        <v>1</v>
      </c>
      <c r="Q4505">
        <v>199.5</v>
      </c>
      <c r="R4505">
        <v>199.5</v>
      </c>
      <c r="S4505">
        <f>IFERROR(_xlfn.XLOOKUP(tbl_Facturas[[#This Row],[Key_Fact]],tbl_Manifiestos[Key_Manif],tbl_Manifiestos[Pagado a Broker],0),0)</f>
        <v>185.535</v>
      </c>
      <c r="T4505">
        <v>3293319.6599999932</v>
      </c>
    </row>
    <row r="4506" spans="1:20" x14ac:dyDescent="0.25">
      <c r="A4506" t="s">
        <v>5851</v>
      </c>
      <c r="B4506" t="str">
        <f>tbl_Facturas[[#This Row],[Factura]] &amp; "|" &amp; tbl_Facturas[[#This Row],[Proyecto OK]] &amp; "|" &amp; TEXT(tbl_Facturas[[#This Row],[Horas o Viaje]],"0.00") &amp; "|" &amp; TEXT(tbl_Facturas[[#This Row],[Costo unitario]],"0.00")</f>
        <v>2823|Canal #2 |20.45|17.20</v>
      </c>
      <c r="C4506">
        <v>2823</v>
      </c>
      <c r="D4506">
        <v>67</v>
      </c>
      <c r="F4506" t="s">
        <v>27</v>
      </c>
      <c r="G4506" t="s">
        <v>28</v>
      </c>
      <c r="H4506" t="s">
        <v>4650</v>
      </c>
      <c r="I4506" s="134" t="s">
        <v>5401</v>
      </c>
      <c r="J4506" t="s">
        <v>577</v>
      </c>
      <c r="K4506" s="135" t="s">
        <v>5892</v>
      </c>
      <c r="L4506">
        <v>6227</v>
      </c>
      <c r="M4506" t="s">
        <v>40</v>
      </c>
      <c r="N4506" t="s">
        <v>4651</v>
      </c>
      <c r="P4506">
        <v>20.45</v>
      </c>
      <c r="Q4506">
        <v>17.2</v>
      </c>
      <c r="R4506">
        <v>351.74</v>
      </c>
      <c r="S4506">
        <f>IFERROR(_xlfn.XLOOKUP(tbl_Facturas[[#This Row],[Key_Fact]],tbl_Manifiestos[Key_Manif],tbl_Manifiestos[Pagado a Broker],0),0)</f>
        <v>0</v>
      </c>
      <c r="T4506">
        <v>3293671.3999999929</v>
      </c>
    </row>
    <row r="4507" spans="1:20" x14ac:dyDescent="0.25">
      <c r="A4507" t="s">
        <v>5851</v>
      </c>
      <c r="B4507" t="str">
        <f>tbl_Facturas[[#This Row],[Factura]] &amp; "|" &amp; tbl_Facturas[[#This Row],[Proyecto OK]] &amp; "|" &amp; TEXT(tbl_Facturas[[#This Row],[Horas o Viaje]],"0.00") &amp; "|" &amp; TEXT(tbl_Facturas[[#This Row],[Costo unitario]],"0.00")</f>
        <v>2823|Canal #2 |1.00|132.30</v>
      </c>
      <c r="C4507">
        <v>2823</v>
      </c>
      <c r="D4507">
        <v>67</v>
      </c>
      <c r="F4507" t="s">
        <v>27</v>
      </c>
      <c r="G4507" t="s">
        <v>28</v>
      </c>
      <c r="H4507" t="s">
        <v>4652</v>
      </c>
      <c r="I4507" s="134" t="s">
        <v>5401</v>
      </c>
      <c r="J4507" t="s">
        <v>577</v>
      </c>
      <c r="K4507" s="135" t="s">
        <v>5892</v>
      </c>
      <c r="L4507">
        <v>6227</v>
      </c>
      <c r="M4507" t="s">
        <v>40</v>
      </c>
      <c r="O4507" t="s">
        <v>658</v>
      </c>
      <c r="P4507">
        <v>1</v>
      </c>
      <c r="Q4507">
        <v>132.30000000000001</v>
      </c>
      <c r="R4507">
        <v>132.30000000000001</v>
      </c>
      <c r="S4507">
        <f>IFERROR(_xlfn.XLOOKUP(tbl_Facturas[[#This Row],[Key_Fact]],tbl_Manifiestos[Key_Manif],tbl_Manifiestos[Pagado a Broker],0),0)</f>
        <v>0</v>
      </c>
      <c r="T4507">
        <v>3293803.6999999932</v>
      </c>
    </row>
    <row r="4508" spans="1:20" x14ac:dyDescent="0.25">
      <c r="A4508" t="s">
        <v>5851</v>
      </c>
      <c r="B4508" t="str">
        <f>tbl_Facturas[[#This Row],[Factura]] &amp; "|" &amp; tbl_Facturas[[#This Row],[Proyecto OK]] &amp; "|" &amp; TEXT(tbl_Facturas[[#This Row],[Horas o Viaje]],"0.00") &amp; "|" &amp; TEXT(tbl_Facturas[[#This Row],[Costo unitario]],"0.00")</f>
        <v>2823|Canal #2 |1.00|199.50</v>
      </c>
      <c r="C4508">
        <v>2823</v>
      </c>
      <c r="D4508">
        <v>67</v>
      </c>
      <c r="F4508" t="s">
        <v>27</v>
      </c>
      <c r="G4508" t="s">
        <v>28</v>
      </c>
      <c r="H4508" t="s">
        <v>4653</v>
      </c>
      <c r="I4508" s="134" t="s">
        <v>5401</v>
      </c>
      <c r="J4508" t="s">
        <v>577</v>
      </c>
      <c r="K4508" s="135" t="s">
        <v>5892</v>
      </c>
      <c r="L4508">
        <v>6227</v>
      </c>
      <c r="M4508" t="s">
        <v>40</v>
      </c>
      <c r="P4508">
        <v>1</v>
      </c>
      <c r="Q4508">
        <v>199.5</v>
      </c>
      <c r="R4508">
        <v>199.5</v>
      </c>
      <c r="S4508">
        <f>IFERROR(_xlfn.XLOOKUP(tbl_Facturas[[#This Row],[Key_Fact]],tbl_Manifiestos[Key_Manif],tbl_Manifiestos[Pagado a Broker],0),0)</f>
        <v>185.535</v>
      </c>
      <c r="T4508">
        <v>3294003.1999999932</v>
      </c>
    </row>
    <row r="4509" spans="1:20" x14ac:dyDescent="0.25">
      <c r="A4509" t="s">
        <v>5851</v>
      </c>
      <c r="B4509" t="str">
        <f>tbl_Facturas[[#This Row],[Factura]] &amp; "|" &amp; tbl_Facturas[[#This Row],[Proyecto OK]] &amp; "|" &amp; TEXT(tbl_Facturas[[#This Row],[Horas o Viaje]],"0.00") &amp; "|" &amp; TEXT(tbl_Facturas[[#This Row],[Costo unitario]],"0.00")</f>
        <v>2823|Canal #2 |20.05|17.20</v>
      </c>
      <c r="C4509">
        <v>2823</v>
      </c>
      <c r="D4509">
        <v>67</v>
      </c>
      <c r="F4509" t="s">
        <v>27</v>
      </c>
      <c r="G4509" t="s">
        <v>28</v>
      </c>
      <c r="H4509" t="s">
        <v>4653</v>
      </c>
      <c r="I4509" s="134" t="s">
        <v>5401</v>
      </c>
      <c r="J4509" t="s">
        <v>577</v>
      </c>
      <c r="K4509" s="135" t="s">
        <v>5892</v>
      </c>
      <c r="L4509">
        <v>6227</v>
      </c>
      <c r="M4509" t="s">
        <v>40</v>
      </c>
      <c r="N4509" t="s">
        <v>4654</v>
      </c>
      <c r="P4509">
        <v>20.05</v>
      </c>
      <c r="Q4509">
        <v>17.2</v>
      </c>
      <c r="R4509">
        <v>344.86</v>
      </c>
      <c r="S4509">
        <f>IFERROR(_xlfn.XLOOKUP(tbl_Facturas[[#This Row],[Key_Fact]],tbl_Manifiestos[Key_Manif],tbl_Manifiestos[Pagado a Broker],0),0)</f>
        <v>0</v>
      </c>
      <c r="T4509">
        <v>3294348.0599999931</v>
      </c>
    </row>
    <row r="4510" spans="1:20" x14ac:dyDescent="0.25">
      <c r="A4510" t="s">
        <v>5851</v>
      </c>
      <c r="B4510" t="str">
        <f>tbl_Facturas[[#This Row],[Factura]] &amp; "|" &amp; tbl_Facturas[[#This Row],[Proyecto OK]] &amp; "|" &amp; TEXT(tbl_Facturas[[#This Row],[Horas o Viaje]],"0.00") &amp; "|" &amp; TEXT(tbl_Facturas[[#This Row],[Costo unitario]],"0.00")</f>
        <v>2823|Canal #2 |1.00|357.00</v>
      </c>
      <c r="C4510">
        <v>2823</v>
      </c>
      <c r="D4510">
        <v>73</v>
      </c>
      <c r="F4510" t="s">
        <v>19</v>
      </c>
      <c r="G4510" t="s">
        <v>20</v>
      </c>
      <c r="H4510" t="s">
        <v>4655</v>
      </c>
      <c r="I4510" s="134" t="s">
        <v>5401</v>
      </c>
      <c r="J4510" t="s">
        <v>577</v>
      </c>
      <c r="K4510" s="135" t="s">
        <v>5892</v>
      </c>
      <c r="L4510">
        <v>6227</v>
      </c>
      <c r="M4510" t="s">
        <v>622</v>
      </c>
      <c r="P4510">
        <v>1</v>
      </c>
      <c r="Q4510">
        <v>357</v>
      </c>
      <c r="R4510">
        <v>357</v>
      </c>
      <c r="S4510">
        <f>IFERROR(_xlfn.XLOOKUP(tbl_Facturas[[#This Row],[Key_Fact]],tbl_Manifiestos[Key_Manif],tbl_Manifiestos[Pagado a Broker],0),0)</f>
        <v>332.01</v>
      </c>
      <c r="T4510">
        <v>3294705.0599999931</v>
      </c>
    </row>
    <row r="4511" spans="1:20" x14ac:dyDescent="0.25">
      <c r="A4511" t="s">
        <v>5851</v>
      </c>
      <c r="B4511" t="str">
        <f>tbl_Facturas[[#This Row],[Factura]] &amp; "|" &amp; tbl_Facturas[[#This Row],[Proyecto OK]] &amp; "|" &amp; TEXT(tbl_Facturas[[#This Row],[Horas o Viaje]],"0.00") &amp; "|" &amp; TEXT(tbl_Facturas[[#This Row],[Costo unitario]],"0.00")</f>
        <v>2823|Canal #2 |19.64|18.50</v>
      </c>
      <c r="C4511">
        <v>2823</v>
      </c>
      <c r="D4511">
        <v>73</v>
      </c>
      <c r="F4511" t="s">
        <v>19</v>
      </c>
      <c r="G4511" t="s">
        <v>20</v>
      </c>
      <c r="H4511" t="s">
        <v>4655</v>
      </c>
      <c r="I4511" s="134" t="s">
        <v>5401</v>
      </c>
      <c r="J4511" t="s">
        <v>577</v>
      </c>
      <c r="K4511" s="135" t="s">
        <v>5892</v>
      </c>
      <c r="L4511">
        <v>6227</v>
      </c>
      <c r="M4511" t="s">
        <v>622</v>
      </c>
      <c r="N4511">
        <v>170530</v>
      </c>
      <c r="O4511" t="s">
        <v>3345</v>
      </c>
      <c r="P4511">
        <v>19.64</v>
      </c>
      <c r="Q4511">
        <v>18.5</v>
      </c>
      <c r="R4511">
        <v>363.34</v>
      </c>
      <c r="S4511">
        <f>IFERROR(_xlfn.XLOOKUP(tbl_Facturas[[#This Row],[Key_Fact]],tbl_Manifiestos[Key_Manif],tbl_Manifiestos[Pagado a Broker],0),0)</f>
        <v>0</v>
      </c>
      <c r="T4511">
        <v>3295068.3999999929</v>
      </c>
    </row>
    <row r="4512" spans="1:20" x14ac:dyDescent="0.25">
      <c r="A4512" t="s">
        <v>5851</v>
      </c>
      <c r="B4512" t="str">
        <f>tbl_Facturas[[#This Row],[Factura]] &amp; "|" &amp; tbl_Facturas[[#This Row],[Proyecto OK]] &amp; "|" &amp; TEXT(tbl_Facturas[[#This Row],[Horas o Viaje]],"0.00") &amp; "|" &amp; TEXT(tbl_Facturas[[#This Row],[Costo unitario]],"0.00")</f>
        <v>2824|Montrose Harbor|8.00|126.50</v>
      </c>
      <c r="C4512">
        <v>2824</v>
      </c>
      <c r="D4512">
        <v>67</v>
      </c>
      <c r="E4512" t="s">
        <v>27</v>
      </c>
      <c r="G4512" t="s">
        <v>28</v>
      </c>
      <c r="H4512" t="s">
        <v>4656</v>
      </c>
      <c r="I4512" s="134" t="s">
        <v>5401</v>
      </c>
      <c r="J4512" t="s">
        <v>1280</v>
      </c>
      <c r="K4512" s="135" t="s">
        <v>5907</v>
      </c>
      <c r="L4512">
        <v>6228</v>
      </c>
      <c r="M4512" t="s">
        <v>146</v>
      </c>
      <c r="P4512">
        <v>8</v>
      </c>
      <c r="Q4512">
        <v>126.5</v>
      </c>
      <c r="R4512">
        <v>1012</v>
      </c>
      <c r="S4512">
        <f>IFERROR(_xlfn.XLOOKUP(tbl_Facturas[[#This Row],[Key_Fact]],tbl_Manifiestos[Key_Manif],tbl_Manifiestos[Pagado a Broker],0),0)</f>
        <v>0</v>
      </c>
      <c r="T4512">
        <v>3296080.3999999929</v>
      </c>
    </row>
    <row r="4513" spans="1:20" x14ac:dyDescent="0.25">
      <c r="A4513" t="s">
        <v>5851</v>
      </c>
      <c r="B4513" t="str">
        <f>tbl_Facturas[[#This Row],[Factura]] &amp; "|" &amp; tbl_Facturas[[#This Row],[Proyecto OK]] &amp; "|" &amp; TEXT(tbl_Facturas[[#This Row],[Horas o Viaje]],"0.00") &amp; "|" &amp; TEXT(tbl_Facturas[[#This Row],[Costo unitario]],"0.00")</f>
        <v>2824|Montrose Harbor|11.25|126.50</v>
      </c>
      <c r="C4513">
        <v>2824</v>
      </c>
      <c r="D4513">
        <v>67</v>
      </c>
      <c r="E4513" t="s">
        <v>27</v>
      </c>
      <c r="G4513" t="s">
        <v>28</v>
      </c>
      <c r="H4513" t="s">
        <v>4657</v>
      </c>
      <c r="I4513" s="134" t="s">
        <v>5401</v>
      </c>
      <c r="J4513" t="s">
        <v>1280</v>
      </c>
      <c r="K4513" s="135" t="s">
        <v>5907</v>
      </c>
      <c r="L4513">
        <v>6228</v>
      </c>
      <c r="M4513" t="s">
        <v>146</v>
      </c>
      <c r="P4513">
        <v>11.25</v>
      </c>
      <c r="Q4513">
        <v>126.5</v>
      </c>
      <c r="R4513">
        <v>1423.13</v>
      </c>
      <c r="S4513">
        <f>IFERROR(_xlfn.XLOOKUP(tbl_Facturas[[#This Row],[Key_Fact]],tbl_Manifiestos[Key_Manif],tbl_Manifiestos[Pagado a Broker],0),0)</f>
        <v>0</v>
      </c>
      <c r="T4513">
        <v>3297503.5299999928</v>
      </c>
    </row>
    <row r="4514" spans="1:20" x14ac:dyDescent="0.25">
      <c r="A4514" t="s">
        <v>5851</v>
      </c>
      <c r="B4514" t="str">
        <f>tbl_Facturas[[#This Row],[Factura]] &amp; "|" &amp; tbl_Facturas[[#This Row],[Proyecto OK]] &amp; "|" &amp; TEXT(tbl_Facturas[[#This Row],[Horas o Viaje]],"0.00") &amp; "|" &amp; TEXT(tbl_Facturas[[#This Row],[Costo unitario]],"0.00")</f>
        <v>2824|Montrose Harbor|10.50|126.50</v>
      </c>
      <c r="C4514">
        <v>2824</v>
      </c>
      <c r="D4514">
        <v>73</v>
      </c>
      <c r="E4514" t="s">
        <v>19</v>
      </c>
      <c r="G4514" t="s">
        <v>20</v>
      </c>
      <c r="H4514" t="s">
        <v>4658</v>
      </c>
      <c r="I4514" s="134" t="s">
        <v>5401</v>
      </c>
      <c r="J4514" t="s">
        <v>1280</v>
      </c>
      <c r="K4514" s="135" t="s">
        <v>5907</v>
      </c>
      <c r="L4514">
        <v>6228</v>
      </c>
      <c r="M4514" t="s">
        <v>146</v>
      </c>
      <c r="P4514">
        <v>10.5</v>
      </c>
      <c r="Q4514">
        <v>126.5</v>
      </c>
      <c r="R4514">
        <v>1328.25</v>
      </c>
      <c r="S4514">
        <f>IFERROR(_xlfn.XLOOKUP(tbl_Facturas[[#This Row],[Key_Fact]],tbl_Manifiestos[Key_Manif],tbl_Manifiestos[Pagado a Broker],0),0)</f>
        <v>0</v>
      </c>
      <c r="T4514">
        <v>3298831.7799999928</v>
      </c>
    </row>
    <row r="4515" spans="1:20" x14ac:dyDescent="0.25">
      <c r="A4515" t="s">
        <v>5851</v>
      </c>
      <c r="B4515" t="str">
        <f>tbl_Facturas[[#This Row],[Factura]] &amp; "|" &amp; tbl_Facturas[[#This Row],[Proyecto OK]] &amp; "|" &amp; TEXT(tbl_Facturas[[#This Row],[Horas o Viaje]],"0.00") &amp; "|" &amp; TEXT(tbl_Facturas[[#This Row],[Costo unitario]],"0.00")</f>
        <v>2825|Chicago Heights|8.00|115.50</v>
      </c>
      <c r="C4515">
        <v>2825</v>
      </c>
      <c r="D4515">
        <v>108</v>
      </c>
      <c r="E4515" t="s">
        <v>5916</v>
      </c>
      <c r="G4515" t="s">
        <v>99</v>
      </c>
      <c r="H4515" t="s">
        <v>4659</v>
      </c>
      <c r="I4515" s="134" t="s">
        <v>5312</v>
      </c>
      <c r="J4515" t="s">
        <v>4660</v>
      </c>
      <c r="K4515" s="135" t="s">
        <v>956</v>
      </c>
      <c r="P4515">
        <v>8</v>
      </c>
      <c r="Q4515">
        <v>115.5</v>
      </c>
      <c r="R4515">
        <v>924</v>
      </c>
      <c r="S4515">
        <f>IFERROR(_xlfn.XLOOKUP(tbl_Facturas[[#This Row],[Key_Fact]],tbl_Manifiestos[Key_Manif],tbl_Manifiestos[Pagado a Broker],0),0)</f>
        <v>859.32</v>
      </c>
      <c r="T4515">
        <v>3299755.7799999928</v>
      </c>
    </row>
    <row r="4516" spans="1:20" x14ac:dyDescent="0.25">
      <c r="A4516" t="s">
        <v>5851</v>
      </c>
      <c r="B4516" t="str">
        <f>tbl_Facturas[[#This Row],[Factura]] &amp; "|" &amp; tbl_Facturas[[#This Row],[Proyecto OK]] &amp; "|" &amp; TEXT(tbl_Facturas[[#This Row],[Horas o Viaje]],"0.00") &amp; "|" &amp; TEXT(tbl_Facturas[[#This Row],[Costo unitario]],"0.00")</f>
        <v>2826|Lead Service Replacement Project|9.00|115.50</v>
      </c>
      <c r="C4516">
        <v>2826</v>
      </c>
      <c r="D4516">
        <v>54</v>
      </c>
      <c r="E4516" t="s">
        <v>19</v>
      </c>
      <c r="G4516" t="s">
        <v>479</v>
      </c>
      <c r="H4516" t="s">
        <v>4661</v>
      </c>
      <c r="I4516" s="134" t="s">
        <v>5312</v>
      </c>
      <c r="J4516" t="s">
        <v>1956</v>
      </c>
      <c r="K4516" s="135" t="s">
        <v>15</v>
      </c>
      <c r="L4516" t="s">
        <v>5905</v>
      </c>
      <c r="P4516">
        <v>9</v>
      </c>
      <c r="Q4516">
        <v>115.5</v>
      </c>
      <c r="R4516">
        <v>1039.5</v>
      </c>
      <c r="S4516">
        <f>IFERROR(_xlfn.XLOOKUP(tbl_Facturas[[#This Row],[Key_Fact]],tbl_Manifiestos[Key_Manif],tbl_Manifiestos[Pagado a Broker],0),0)</f>
        <v>0</v>
      </c>
      <c r="T4516">
        <v>3300795.2799999928</v>
      </c>
    </row>
    <row r="4517" spans="1:20" x14ac:dyDescent="0.25">
      <c r="A4517" t="s">
        <v>5851</v>
      </c>
      <c r="B4517" t="str">
        <f>tbl_Facturas[[#This Row],[Factura]] &amp; "|" &amp; tbl_Facturas[[#This Row],[Proyecto OK]] &amp; "|" &amp; TEXT(tbl_Facturas[[#This Row],[Horas o Viaje]],"0.00") &amp; "|" &amp; TEXT(tbl_Facturas[[#This Row],[Costo unitario]],"0.00")</f>
        <v>2827|Lead Service Replacement Project|8.00|115.50</v>
      </c>
      <c r="C4517">
        <v>2827</v>
      </c>
      <c r="D4517">
        <v>54</v>
      </c>
      <c r="E4517" t="s">
        <v>19</v>
      </c>
      <c r="G4517" t="s">
        <v>479</v>
      </c>
      <c r="H4517" t="s">
        <v>4662</v>
      </c>
      <c r="I4517" s="134" t="s">
        <v>5312</v>
      </c>
      <c r="J4517" t="s">
        <v>1078</v>
      </c>
      <c r="K4517" s="135" t="s">
        <v>15</v>
      </c>
      <c r="L4517" t="s">
        <v>5640</v>
      </c>
      <c r="P4517">
        <v>8</v>
      </c>
      <c r="Q4517">
        <v>115.5</v>
      </c>
      <c r="R4517">
        <v>924</v>
      </c>
      <c r="S4517">
        <f>IFERROR(_xlfn.XLOOKUP(tbl_Facturas[[#This Row],[Key_Fact]],tbl_Manifiestos[Key_Manif],tbl_Manifiestos[Pagado a Broker],0),0)</f>
        <v>0</v>
      </c>
      <c r="T4517">
        <v>3301719.2799999928</v>
      </c>
    </row>
    <row r="4518" spans="1:20" x14ac:dyDescent="0.25">
      <c r="A4518" t="s">
        <v>5851</v>
      </c>
      <c r="B4518" t="str">
        <f>tbl_Facturas[[#This Row],[Factura]] &amp; "|" &amp; tbl_Facturas[[#This Row],[Proyecto OK]] &amp; "|" &amp; TEXT(tbl_Facturas[[#This Row],[Horas o Viaje]],"0.00") &amp; "|" &amp; TEXT(tbl_Facturas[[#This Row],[Costo unitario]],"0.00")</f>
        <v>2827|Lead Service Replacement Project|9.00|115.50</v>
      </c>
      <c r="C4518">
        <v>2827</v>
      </c>
      <c r="D4518">
        <v>54</v>
      </c>
      <c r="E4518" t="s">
        <v>19</v>
      </c>
      <c r="G4518" t="s">
        <v>479</v>
      </c>
      <c r="H4518" t="s">
        <v>4663</v>
      </c>
      <c r="I4518" s="134" t="s">
        <v>5312</v>
      </c>
      <c r="J4518" t="s">
        <v>1078</v>
      </c>
      <c r="K4518" s="135" t="s">
        <v>15</v>
      </c>
      <c r="L4518" t="s">
        <v>5640</v>
      </c>
      <c r="P4518">
        <v>9</v>
      </c>
      <c r="Q4518">
        <v>115.5</v>
      </c>
      <c r="R4518">
        <v>1039.5</v>
      </c>
      <c r="S4518">
        <f>IFERROR(_xlfn.XLOOKUP(tbl_Facturas[[#This Row],[Key_Fact]],tbl_Manifiestos[Key_Manif],tbl_Manifiestos[Pagado a Broker],0),0)</f>
        <v>0</v>
      </c>
      <c r="T4518">
        <v>3302758.7799999928</v>
      </c>
    </row>
    <row r="4519" spans="1:20" x14ac:dyDescent="0.25">
      <c r="A4519" t="s">
        <v>5851</v>
      </c>
      <c r="B4519" t="str">
        <f>tbl_Facturas[[#This Row],[Factura]] &amp; "|" &amp; tbl_Facturas[[#This Row],[Proyecto OK]] &amp; "|" &amp; TEXT(tbl_Facturas[[#This Row],[Horas o Viaje]],"0.00") &amp; "|" &amp; TEXT(tbl_Facturas[[#This Row],[Costo unitario]],"0.00")</f>
        <v>2828|Evanston|9.50|115.50</v>
      </c>
      <c r="C4519">
        <v>2828</v>
      </c>
      <c r="D4519">
        <v>308</v>
      </c>
      <c r="E4519" t="s">
        <v>16</v>
      </c>
      <c r="G4519" t="s">
        <v>17</v>
      </c>
      <c r="H4519" t="s">
        <v>4664</v>
      </c>
      <c r="I4519" s="134" t="s">
        <v>5312</v>
      </c>
      <c r="J4519" t="s">
        <v>3172</v>
      </c>
      <c r="K4519" s="135" t="s">
        <v>3172</v>
      </c>
      <c r="P4519">
        <v>9.5</v>
      </c>
      <c r="Q4519">
        <v>115.5</v>
      </c>
      <c r="R4519">
        <v>1097.25</v>
      </c>
      <c r="S4519">
        <f>IFERROR(_xlfn.XLOOKUP(tbl_Facturas[[#This Row],[Key_Fact]],tbl_Manifiestos[Key_Manif],tbl_Manifiestos[Pagado a Broker],0),0)</f>
        <v>1020.4425000000001</v>
      </c>
      <c r="T4519">
        <v>3303856.0299999928</v>
      </c>
    </row>
    <row r="4520" spans="1:20" x14ac:dyDescent="0.25">
      <c r="A4520" t="s">
        <v>5851</v>
      </c>
      <c r="B4520" t="str">
        <f>tbl_Facturas[[#This Row],[Factura]] &amp; "|" &amp; tbl_Facturas[[#This Row],[Proyecto OK]] &amp; "|" &amp; TEXT(tbl_Facturas[[#This Row],[Horas o Viaje]],"0.00") &amp; "|" &amp; TEXT(tbl_Facturas[[#This Row],[Costo unitario]],"0.00")</f>
        <v>2828|Evanston|8.50|115.50</v>
      </c>
      <c r="C4520">
        <v>2828</v>
      </c>
      <c r="D4520">
        <v>58</v>
      </c>
      <c r="E4520" t="s">
        <v>12</v>
      </c>
      <c r="G4520" t="s">
        <v>539</v>
      </c>
      <c r="H4520" t="s">
        <v>3844</v>
      </c>
      <c r="I4520" s="134" t="s">
        <v>5312</v>
      </c>
      <c r="J4520" t="s">
        <v>3172</v>
      </c>
      <c r="K4520" s="135" t="s">
        <v>3172</v>
      </c>
      <c r="P4520">
        <v>8.5</v>
      </c>
      <c r="Q4520">
        <v>115.5</v>
      </c>
      <c r="R4520">
        <v>981.75</v>
      </c>
      <c r="S4520">
        <f>IFERROR(_xlfn.XLOOKUP(tbl_Facturas[[#This Row],[Key_Fact]],tbl_Manifiestos[Key_Manif],tbl_Manifiestos[Pagado a Broker],0),0)</f>
        <v>913.02750000000003</v>
      </c>
      <c r="T4520">
        <v>3304837.7799999928</v>
      </c>
    </row>
    <row r="4521" spans="1:20" x14ac:dyDescent="0.25">
      <c r="A4521" t="s">
        <v>5851</v>
      </c>
      <c r="B4521" t="str">
        <f>tbl_Facturas[[#This Row],[Factura]] &amp; "|" &amp; tbl_Facturas[[#This Row],[Proyecto OK]] &amp; "|" &amp; TEXT(tbl_Facturas[[#This Row],[Horas o Viaje]],"0.00") &amp; "|" &amp; TEXT(tbl_Facturas[[#This Row],[Costo unitario]],"0.00")</f>
        <v>2828|Evanston|9.00|115.50</v>
      </c>
      <c r="C4521">
        <v>2828</v>
      </c>
      <c r="D4521">
        <v>308</v>
      </c>
      <c r="E4521" t="s">
        <v>16</v>
      </c>
      <c r="G4521" t="s">
        <v>17</v>
      </c>
      <c r="H4521" t="s">
        <v>4665</v>
      </c>
      <c r="I4521" s="134" t="s">
        <v>5312</v>
      </c>
      <c r="J4521" t="s">
        <v>3172</v>
      </c>
      <c r="K4521" s="135" t="s">
        <v>3172</v>
      </c>
      <c r="P4521">
        <v>9</v>
      </c>
      <c r="Q4521">
        <v>115.5</v>
      </c>
      <c r="R4521">
        <v>1039.5</v>
      </c>
      <c r="S4521">
        <f>IFERROR(_xlfn.XLOOKUP(tbl_Facturas[[#This Row],[Key_Fact]],tbl_Manifiestos[Key_Manif],tbl_Manifiestos[Pagado a Broker],0),0)</f>
        <v>966.73500000000001</v>
      </c>
      <c r="T4521">
        <v>3305877.2799999928</v>
      </c>
    </row>
    <row r="4522" spans="1:20" x14ac:dyDescent="0.25">
      <c r="A4522" t="s">
        <v>5851</v>
      </c>
      <c r="B4522" t="str">
        <f>tbl_Facturas[[#This Row],[Factura]] &amp; "|" &amp; tbl_Facturas[[#This Row],[Proyecto OK]] &amp; "|" &amp; TEXT(tbl_Facturas[[#This Row],[Horas o Viaje]],"0.00") &amp; "|" &amp; TEXT(tbl_Facturas[[#This Row],[Costo unitario]],"0.00")</f>
        <v>2828|Evanston|7.00|115.50</v>
      </c>
      <c r="C4522">
        <v>2828</v>
      </c>
      <c r="D4522">
        <v>58</v>
      </c>
      <c r="E4522" t="s">
        <v>12</v>
      </c>
      <c r="G4522" t="s">
        <v>539</v>
      </c>
      <c r="H4522" t="s">
        <v>4134</v>
      </c>
      <c r="I4522" s="134" t="s">
        <v>5312</v>
      </c>
      <c r="J4522" t="s">
        <v>3172</v>
      </c>
      <c r="K4522" s="135" t="s">
        <v>3172</v>
      </c>
      <c r="P4522">
        <v>7</v>
      </c>
      <c r="Q4522">
        <v>115.5</v>
      </c>
      <c r="R4522">
        <v>808.5</v>
      </c>
      <c r="S4522">
        <f>IFERROR(_xlfn.XLOOKUP(tbl_Facturas[[#This Row],[Key_Fact]],tbl_Manifiestos[Key_Manif],tbl_Manifiestos[Pagado a Broker],0),0)</f>
        <v>751.90500000000009</v>
      </c>
      <c r="T4522">
        <v>3306685.7799999928</v>
      </c>
    </row>
    <row r="4523" spans="1:20" x14ac:dyDescent="0.25">
      <c r="A4523" t="s">
        <v>5851</v>
      </c>
      <c r="B4523" t="str">
        <f>tbl_Facturas[[#This Row],[Factura]] &amp; "|" &amp; tbl_Facturas[[#This Row],[Proyecto OK]] &amp; "|" &amp; TEXT(tbl_Facturas[[#This Row],[Horas o Viaje]],"0.00") &amp; "|" &amp; TEXT(tbl_Facturas[[#This Row],[Costo unitario]],"0.00")</f>
        <v>2828|Evanston|9.00|115.50</v>
      </c>
      <c r="C4523">
        <v>2828</v>
      </c>
      <c r="D4523">
        <v>308</v>
      </c>
      <c r="E4523" t="s">
        <v>16</v>
      </c>
      <c r="G4523" t="s">
        <v>17</v>
      </c>
      <c r="H4523" t="s">
        <v>4666</v>
      </c>
      <c r="I4523" s="134" t="s">
        <v>5312</v>
      </c>
      <c r="J4523" t="s">
        <v>3172</v>
      </c>
      <c r="K4523" s="135" t="s">
        <v>3172</v>
      </c>
      <c r="P4523">
        <v>9</v>
      </c>
      <c r="Q4523">
        <v>115.5</v>
      </c>
      <c r="R4523">
        <v>1039.5</v>
      </c>
      <c r="S4523">
        <f>IFERROR(_xlfn.XLOOKUP(tbl_Facturas[[#This Row],[Key_Fact]],tbl_Manifiestos[Key_Manif],tbl_Manifiestos[Pagado a Broker],0),0)</f>
        <v>966.73500000000001</v>
      </c>
      <c r="T4523">
        <v>3307725.2799999928</v>
      </c>
    </row>
    <row r="4524" spans="1:20" x14ac:dyDescent="0.25">
      <c r="A4524" t="s">
        <v>5851</v>
      </c>
      <c r="B4524" t="str">
        <f>tbl_Facturas[[#This Row],[Factura]] &amp; "|" &amp; tbl_Facturas[[#This Row],[Proyecto OK]] &amp; "|" &amp; TEXT(tbl_Facturas[[#This Row],[Horas o Viaje]],"0.00") &amp; "|" &amp; TEXT(tbl_Facturas[[#This Row],[Costo unitario]],"0.00")</f>
        <v>2828|Evanston|9.00|115.50</v>
      </c>
      <c r="C4524">
        <v>2828</v>
      </c>
      <c r="D4524">
        <v>58</v>
      </c>
      <c r="E4524" t="s">
        <v>12</v>
      </c>
      <c r="G4524" t="s">
        <v>539</v>
      </c>
      <c r="H4524" t="s">
        <v>3516</v>
      </c>
      <c r="I4524" s="134" t="s">
        <v>5312</v>
      </c>
      <c r="J4524" t="s">
        <v>3172</v>
      </c>
      <c r="K4524" s="135" t="s">
        <v>3172</v>
      </c>
      <c r="P4524">
        <v>9</v>
      </c>
      <c r="Q4524">
        <v>115.5</v>
      </c>
      <c r="R4524">
        <v>1039.5</v>
      </c>
      <c r="S4524">
        <f>IFERROR(_xlfn.XLOOKUP(tbl_Facturas[[#This Row],[Key_Fact]],tbl_Manifiestos[Key_Manif],tbl_Manifiestos[Pagado a Broker],0),0)</f>
        <v>966.73500000000001</v>
      </c>
      <c r="T4524">
        <v>3308764.7799999928</v>
      </c>
    </row>
    <row r="4525" spans="1:20" x14ac:dyDescent="0.25">
      <c r="A4525" t="s">
        <v>5851</v>
      </c>
      <c r="B4525" t="str">
        <f>tbl_Facturas[[#This Row],[Factura]] &amp; "|" &amp; tbl_Facturas[[#This Row],[Proyecto OK]] &amp; "|" &amp; TEXT(tbl_Facturas[[#This Row],[Horas o Viaje]],"0.00") &amp; "|" &amp; TEXT(tbl_Facturas[[#This Row],[Costo unitario]],"0.00")</f>
        <v>2828|Evanston|10.00|115.50</v>
      </c>
      <c r="C4525">
        <v>2828</v>
      </c>
      <c r="D4525">
        <v>308</v>
      </c>
      <c r="E4525" t="s">
        <v>16</v>
      </c>
      <c r="G4525" t="s">
        <v>17</v>
      </c>
      <c r="H4525" t="s">
        <v>4667</v>
      </c>
      <c r="I4525" s="134" t="s">
        <v>5312</v>
      </c>
      <c r="J4525" t="s">
        <v>3172</v>
      </c>
      <c r="K4525" s="135" t="s">
        <v>3172</v>
      </c>
      <c r="P4525">
        <v>10</v>
      </c>
      <c r="Q4525">
        <v>115.5</v>
      </c>
      <c r="R4525">
        <v>1155</v>
      </c>
      <c r="S4525">
        <f>IFERROR(_xlfn.XLOOKUP(tbl_Facturas[[#This Row],[Key_Fact]],tbl_Manifiestos[Key_Manif],tbl_Manifiestos[Pagado a Broker],0),0)</f>
        <v>1074.1500000000001</v>
      </c>
      <c r="T4525">
        <v>3309919.7799999928</v>
      </c>
    </row>
    <row r="4526" spans="1:20" x14ac:dyDescent="0.25">
      <c r="A4526" t="s">
        <v>5851</v>
      </c>
      <c r="B4526" t="str">
        <f>tbl_Facturas[[#This Row],[Factura]] &amp; "|" &amp; tbl_Facturas[[#This Row],[Proyecto OK]] &amp; "|" &amp; TEXT(tbl_Facturas[[#This Row],[Horas o Viaje]],"0.00") &amp; "|" &amp; TEXT(tbl_Facturas[[#This Row],[Costo unitario]],"0.00")</f>
        <v>2828|Evanston|9.00|115.50</v>
      </c>
      <c r="C4526">
        <v>2828</v>
      </c>
      <c r="D4526">
        <v>58</v>
      </c>
      <c r="E4526" t="s">
        <v>12</v>
      </c>
      <c r="G4526" t="s">
        <v>539</v>
      </c>
      <c r="H4526" t="s">
        <v>3862</v>
      </c>
      <c r="I4526" s="134" t="s">
        <v>5312</v>
      </c>
      <c r="J4526" t="s">
        <v>3172</v>
      </c>
      <c r="K4526" s="135" t="s">
        <v>3172</v>
      </c>
      <c r="P4526">
        <v>9</v>
      </c>
      <c r="Q4526">
        <v>115.5</v>
      </c>
      <c r="R4526">
        <v>1039.5</v>
      </c>
      <c r="S4526">
        <f>IFERROR(_xlfn.XLOOKUP(tbl_Facturas[[#This Row],[Key_Fact]],tbl_Manifiestos[Key_Manif],tbl_Manifiestos[Pagado a Broker],0),0)</f>
        <v>966.73500000000001</v>
      </c>
      <c r="T4526">
        <v>3310959.2799999928</v>
      </c>
    </row>
    <row r="4527" spans="1:20" x14ac:dyDescent="0.25">
      <c r="A4527" t="s">
        <v>5851</v>
      </c>
      <c r="B4527" t="str">
        <f>tbl_Facturas[[#This Row],[Factura]] &amp; "|" &amp; tbl_Facturas[[#This Row],[Proyecto OK]] &amp; "|" &amp; TEXT(tbl_Facturas[[#This Row],[Horas o Viaje]],"0.00") &amp; "|" &amp; TEXT(tbl_Facturas[[#This Row],[Costo unitario]],"0.00")</f>
        <v>2828|Evanston|8.00|115.50</v>
      </c>
      <c r="C4527">
        <v>2828</v>
      </c>
      <c r="D4527">
        <v>108</v>
      </c>
      <c r="E4527" t="s">
        <v>5916</v>
      </c>
      <c r="G4527" t="s">
        <v>99</v>
      </c>
      <c r="H4527" t="s">
        <v>4668</v>
      </c>
      <c r="I4527" s="134" t="s">
        <v>5312</v>
      </c>
      <c r="J4527" t="s">
        <v>3172</v>
      </c>
      <c r="K4527" s="135" t="s">
        <v>3172</v>
      </c>
      <c r="P4527">
        <v>8</v>
      </c>
      <c r="Q4527">
        <v>115.5</v>
      </c>
      <c r="R4527">
        <v>924</v>
      </c>
      <c r="S4527">
        <f>IFERROR(_xlfn.XLOOKUP(tbl_Facturas[[#This Row],[Key_Fact]],tbl_Manifiestos[Key_Manif],tbl_Manifiestos[Pagado a Broker],0),0)</f>
        <v>859.32</v>
      </c>
      <c r="T4527">
        <v>3311883.2799999928</v>
      </c>
    </row>
    <row r="4528" spans="1:20" x14ac:dyDescent="0.25">
      <c r="A4528" t="s">
        <v>5851</v>
      </c>
      <c r="B4528" t="str">
        <f>tbl_Facturas[[#This Row],[Factura]] &amp; "|" &amp; tbl_Facturas[[#This Row],[Proyecto OK]] &amp; "|" &amp; TEXT(tbl_Facturas[[#This Row],[Horas o Viaje]],"0.00") &amp; "|" &amp; TEXT(tbl_Facturas[[#This Row],[Costo unitario]],"0.00")</f>
        <v>2828|Evanston|8.00|115.50</v>
      </c>
      <c r="C4528">
        <v>2828</v>
      </c>
      <c r="D4528">
        <v>308</v>
      </c>
      <c r="E4528" t="s">
        <v>16</v>
      </c>
      <c r="G4528" t="s">
        <v>17</v>
      </c>
      <c r="H4528" t="s">
        <v>4669</v>
      </c>
      <c r="I4528" s="134" t="s">
        <v>5312</v>
      </c>
      <c r="J4528" t="s">
        <v>3172</v>
      </c>
      <c r="K4528" s="135" t="s">
        <v>3172</v>
      </c>
      <c r="P4528">
        <v>8</v>
      </c>
      <c r="Q4528">
        <v>115.5</v>
      </c>
      <c r="R4528">
        <v>924</v>
      </c>
      <c r="S4528">
        <f>IFERROR(_xlfn.XLOOKUP(tbl_Facturas[[#This Row],[Key_Fact]],tbl_Manifiestos[Key_Manif],tbl_Manifiestos[Pagado a Broker],0),0)</f>
        <v>859.32</v>
      </c>
      <c r="T4528">
        <v>3312807.2799999928</v>
      </c>
    </row>
    <row r="4529" spans="1:20" x14ac:dyDescent="0.25">
      <c r="A4529" t="s">
        <v>5851</v>
      </c>
      <c r="B4529" t="str">
        <f>tbl_Facturas[[#This Row],[Factura]] &amp; "|" &amp; tbl_Facturas[[#This Row],[Proyecto OK]] &amp; "|" &amp; TEXT(tbl_Facturas[[#This Row],[Horas o Viaje]],"0.00") &amp; "|" &amp; TEXT(tbl_Facturas[[#This Row],[Costo unitario]],"0.00")</f>
        <v>2829|Drain Program|8.00|115.50</v>
      </c>
      <c r="C4529">
        <v>2829</v>
      </c>
      <c r="D4529">
        <v>11</v>
      </c>
      <c r="E4529" t="s">
        <v>12</v>
      </c>
      <c r="G4529" t="s">
        <v>13</v>
      </c>
      <c r="H4529" t="s">
        <v>4670</v>
      </c>
      <c r="I4529" s="134" t="s">
        <v>5312</v>
      </c>
      <c r="J4529" t="s">
        <v>4577</v>
      </c>
      <c r="K4529" s="135" t="s">
        <v>4577</v>
      </c>
      <c r="P4529">
        <v>8</v>
      </c>
      <c r="Q4529">
        <v>115.5</v>
      </c>
      <c r="R4529">
        <v>924</v>
      </c>
      <c r="S4529">
        <f>IFERROR(_xlfn.XLOOKUP(tbl_Facturas[[#This Row],[Key_Fact]],tbl_Manifiestos[Key_Manif],tbl_Manifiestos[Pagado a Broker],0),0)</f>
        <v>859.32</v>
      </c>
      <c r="T4529">
        <v>3313731.2799999928</v>
      </c>
    </row>
    <row r="4530" spans="1:20" x14ac:dyDescent="0.25">
      <c r="A4530" t="s">
        <v>5851</v>
      </c>
      <c r="B4530" t="str">
        <f>tbl_Facturas[[#This Row],[Factura]] &amp; "|" &amp; tbl_Facturas[[#This Row],[Proyecto OK]] &amp; "|" &amp; TEXT(tbl_Facturas[[#This Row],[Horas o Viaje]],"0.00") &amp; "|" &amp; TEXT(tbl_Facturas[[#This Row],[Costo unitario]],"0.00")</f>
        <v>2829|Drain Program|8.50|115.50</v>
      </c>
      <c r="C4530">
        <v>2829</v>
      </c>
      <c r="D4530">
        <v>11</v>
      </c>
      <c r="E4530" t="s">
        <v>12</v>
      </c>
      <c r="G4530" t="s">
        <v>13</v>
      </c>
      <c r="H4530" t="s">
        <v>4671</v>
      </c>
      <c r="I4530" s="134" t="s">
        <v>5312</v>
      </c>
      <c r="J4530" t="s">
        <v>4577</v>
      </c>
      <c r="K4530" s="135" t="s">
        <v>4577</v>
      </c>
      <c r="P4530">
        <v>8.5</v>
      </c>
      <c r="Q4530">
        <v>115.5</v>
      </c>
      <c r="R4530">
        <v>981.75</v>
      </c>
      <c r="S4530">
        <f>IFERROR(_xlfn.XLOOKUP(tbl_Facturas[[#This Row],[Key_Fact]],tbl_Manifiestos[Key_Manif],tbl_Manifiestos[Pagado a Broker],0),0)</f>
        <v>913.02750000000003</v>
      </c>
      <c r="T4530">
        <v>3314713.0299999928</v>
      </c>
    </row>
    <row r="4531" spans="1:20" x14ac:dyDescent="0.25">
      <c r="A4531" t="s">
        <v>5851</v>
      </c>
      <c r="B4531" t="str">
        <f>tbl_Facturas[[#This Row],[Factura]] &amp; "|" &amp; tbl_Facturas[[#This Row],[Proyecto OK]] &amp; "|" &amp; TEXT(tbl_Facturas[[#This Row],[Horas o Viaje]],"0.00") &amp; "|" &amp; TEXT(tbl_Facturas[[#This Row],[Costo unitario]],"0.00")</f>
        <v>2829|Drain Program|8.00|115.50</v>
      </c>
      <c r="C4531">
        <v>2829</v>
      </c>
      <c r="D4531">
        <v>11</v>
      </c>
      <c r="E4531" t="s">
        <v>12</v>
      </c>
      <c r="G4531" t="s">
        <v>13</v>
      </c>
      <c r="H4531" t="s">
        <v>4672</v>
      </c>
      <c r="I4531" s="134" t="s">
        <v>5312</v>
      </c>
      <c r="J4531" t="s">
        <v>4577</v>
      </c>
      <c r="K4531" s="135" t="s">
        <v>4577</v>
      </c>
      <c r="P4531">
        <v>8</v>
      </c>
      <c r="Q4531">
        <v>115.5</v>
      </c>
      <c r="R4531">
        <v>924</v>
      </c>
      <c r="S4531">
        <f>IFERROR(_xlfn.XLOOKUP(tbl_Facturas[[#This Row],[Key_Fact]],tbl_Manifiestos[Key_Manif],tbl_Manifiestos[Pagado a Broker],0),0)</f>
        <v>859.32</v>
      </c>
      <c r="T4531">
        <v>3315637.0299999928</v>
      </c>
    </row>
    <row r="4532" spans="1:20" x14ac:dyDescent="0.25">
      <c r="A4532" t="s">
        <v>5851</v>
      </c>
      <c r="B4532" t="str">
        <f>tbl_Facturas[[#This Row],[Factura]] &amp; "|" &amp; tbl_Facturas[[#This Row],[Proyecto OK]] &amp; "|" &amp; TEXT(tbl_Facturas[[#This Row],[Horas o Viaje]],"0.00") &amp; "|" &amp; TEXT(tbl_Facturas[[#This Row],[Costo unitario]],"0.00")</f>
        <v>2829|Drain Program|8.50|115.50</v>
      </c>
      <c r="C4532">
        <v>2829</v>
      </c>
      <c r="D4532">
        <v>11</v>
      </c>
      <c r="E4532" t="s">
        <v>12</v>
      </c>
      <c r="G4532" t="s">
        <v>13</v>
      </c>
      <c r="H4532" t="s">
        <v>4673</v>
      </c>
      <c r="I4532" s="134" t="s">
        <v>5312</v>
      </c>
      <c r="J4532" t="s">
        <v>4577</v>
      </c>
      <c r="K4532" s="135" t="s">
        <v>4577</v>
      </c>
      <c r="P4532">
        <v>8.5</v>
      </c>
      <c r="Q4532">
        <v>115.5</v>
      </c>
      <c r="R4532">
        <v>981.75</v>
      </c>
      <c r="S4532">
        <f>IFERROR(_xlfn.XLOOKUP(tbl_Facturas[[#This Row],[Key_Fact]],tbl_Manifiestos[Key_Manif],tbl_Manifiestos[Pagado a Broker],0),0)</f>
        <v>913.02750000000003</v>
      </c>
      <c r="T4532">
        <v>3316618.7799999928</v>
      </c>
    </row>
    <row r="4533" spans="1:20" x14ac:dyDescent="0.25">
      <c r="A4533" t="s">
        <v>5851</v>
      </c>
      <c r="B4533" t="str">
        <f>tbl_Facturas[[#This Row],[Factura]] &amp; "|" &amp; tbl_Facturas[[#This Row],[Proyecto OK]] &amp; "|" &amp; TEXT(tbl_Facturas[[#This Row],[Horas o Viaje]],"0.00") &amp; "|" &amp; TEXT(tbl_Facturas[[#This Row],[Costo unitario]],"0.00")</f>
        <v>2829|Drain Program|11.50|115.50</v>
      </c>
      <c r="C4533">
        <v>2829</v>
      </c>
      <c r="D4533">
        <v>11</v>
      </c>
      <c r="E4533" t="s">
        <v>12</v>
      </c>
      <c r="G4533" t="s">
        <v>13</v>
      </c>
      <c r="H4533" t="s">
        <v>4674</v>
      </c>
      <c r="I4533" s="134" t="s">
        <v>5312</v>
      </c>
      <c r="J4533" t="s">
        <v>4577</v>
      </c>
      <c r="K4533" s="135" t="s">
        <v>4577</v>
      </c>
      <c r="P4533">
        <v>11.5</v>
      </c>
      <c r="Q4533">
        <v>115.5</v>
      </c>
      <c r="R4533">
        <v>1328.25</v>
      </c>
      <c r="S4533">
        <f>IFERROR(_xlfn.XLOOKUP(tbl_Facturas[[#This Row],[Key_Fact]],tbl_Manifiestos[Key_Manif],tbl_Manifiestos[Pagado a Broker],0),0)</f>
        <v>1235.2725</v>
      </c>
      <c r="T4533">
        <v>3317947.0299999928</v>
      </c>
    </row>
    <row r="4534" spans="1:20" x14ac:dyDescent="0.25">
      <c r="A4534" t="s">
        <v>5851</v>
      </c>
      <c r="B4534" t="str">
        <f>tbl_Facturas[[#This Row],[Factura]] &amp; "|" &amp; tbl_Facturas[[#This Row],[Proyecto OK]] &amp; "|" &amp; TEXT(tbl_Facturas[[#This Row],[Horas o Viaje]],"0.00") &amp; "|" &amp; TEXT(tbl_Facturas[[#This Row],[Costo unitario]],"0.00")</f>
        <v>2830|Ludeman Dr|8.00|128.00</v>
      </c>
      <c r="C4534">
        <v>2830</v>
      </c>
      <c r="D4534">
        <v>67</v>
      </c>
      <c r="E4534" t="s">
        <v>27</v>
      </c>
      <c r="G4534" t="s">
        <v>28</v>
      </c>
      <c r="H4534" t="s">
        <v>4675</v>
      </c>
      <c r="I4534" s="134" t="s">
        <v>5310</v>
      </c>
      <c r="J4534" t="s">
        <v>4676</v>
      </c>
      <c r="K4534" s="135" t="s">
        <v>4676</v>
      </c>
      <c r="P4534">
        <v>8</v>
      </c>
      <c r="Q4534">
        <v>128</v>
      </c>
      <c r="R4534">
        <v>1024</v>
      </c>
      <c r="S4534">
        <f>IFERROR(_xlfn.XLOOKUP(tbl_Facturas[[#This Row],[Key_Fact]],tbl_Manifiestos[Key_Manif],tbl_Manifiestos[Pagado a Broker],0),0)</f>
        <v>952.32</v>
      </c>
      <c r="T4534">
        <v>3318971.0299999928</v>
      </c>
    </row>
    <row r="4535" spans="1:20" x14ac:dyDescent="0.25">
      <c r="A4535" t="s">
        <v>5851</v>
      </c>
      <c r="B4535" t="str">
        <f>tbl_Facturas[[#This Row],[Factura]] &amp; "|" &amp; tbl_Facturas[[#This Row],[Proyecto OK]] &amp; "|" &amp; TEXT(tbl_Facturas[[#This Row],[Horas o Viaje]],"0.00") &amp; "|" &amp; TEXT(tbl_Facturas[[#This Row],[Costo unitario]],"0.00")</f>
        <v>2830|Ludeman Dr|9.00|128.00</v>
      </c>
      <c r="C4535">
        <v>2830</v>
      </c>
      <c r="D4535">
        <v>54</v>
      </c>
      <c r="E4535" t="s">
        <v>19</v>
      </c>
      <c r="G4535" t="s">
        <v>479</v>
      </c>
      <c r="H4535" t="s">
        <v>4677</v>
      </c>
      <c r="I4535" s="134" t="s">
        <v>5310</v>
      </c>
      <c r="J4535" t="s">
        <v>4676</v>
      </c>
      <c r="K4535" s="135" t="s">
        <v>4676</v>
      </c>
      <c r="P4535">
        <v>9</v>
      </c>
      <c r="Q4535">
        <v>128</v>
      </c>
      <c r="R4535">
        <v>1152</v>
      </c>
      <c r="S4535">
        <f>IFERROR(_xlfn.XLOOKUP(tbl_Facturas[[#This Row],[Key_Fact]],tbl_Manifiestos[Key_Manif],tbl_Manifiestos[Pagado a Broker],0),0)</f>
        <v>0</v>
      </c>
      <c r="T4535">
        <v>3320123.0299999928</v>
      </c>
    </row>
    <row r="4536" spans="1:20" x14ac:dyDescent="0.25">
      <c r="A4536" t="s">
        <v>5851</v>
      </c>
      <c r="B4536" t="str">
        <f>tbl_Facturas[[#This Row],[Factura]] &amp; "|" &amp; tbl_Facturas[[#This Row],[Proyecto OK]] &amp; "|" &amp; TEXT(tbl_Facturas[[#This Row],[Horas o Viaje]],"0.00") &amp; "|" &amp; TEXT(tbl_Facturas[[#This Row],[Costo unitario]],"0.00")</f>
        <v>2830|Ludeman Dr|8.00|128.00</v>
      </c>
      <c r="C4536">
        <v>2830</v>
      </c>
      <c r="D4536">
        <v>114</v>
      </c>
      <c r="E4536" t="s">
        <v>27</v>
      </c>
      <c r="G4536" t="s">
        <v>57</v>
      </c>
      <c r="H4536" t="s">
        <v>4678</v>
      </c>
      <c r="I4536" s="134" t="s">
        <v>5310</v>
      </c>
      <c r="J4536" t="s">
        <v>4676</v>
      </c>
      <c r="K4536" s="135" t="s">
        <v>4676</v>
      </c>
      <c r="P4536">
        <v>8</v>
      </c>
      <c r="Q4536">
        <v>128</v>
      </c>
      <c r="R4536">
        <v>1024</v>
      </c>
      <c r="S4536">
        <f>IFERROR(_xlfn.XLOOKUP(tbl_Facturas[[#This Row],[Key_Fact]],tbl_Manifiestos[Key_Manif],tbl_Manifiestos[Pagado a Broker],0),0)</f>
        <v>952.32</v>
      </c>
      <c r="T4536">
        <v>3321147.0299999928</v>
      </c>
    </row>
    <row r="4537" spans="1:20" x14ac:dyDescent="0.25">
      <c r="A4537" t="s">
        <v>5851</v>
      </c>
      <c r="B4537" t="str">
        <f>tbl_Facturas[[#This Row],[Factura]] &amp; "|" &amp; tbl_Facturas[[#This Row],[Proyecto OK]] &amp; "|" &amp; TEXT(tbl_Facturas[[#This Row],[Horas o Viaje]],"0.00") &amp; "|" &amp; TEXT(tbl_Facturas[[#This Row],[Costo unitario]],"0.00")</f>
        <v>2830|Ludeman Dr|8.00|128.00</v>
      </c>
      <c r="C4537">
        <v>2830</v>
      </c>
      <c r="D4537">
        <v>67</v>
      </c>
      <c r="E4537" t="s">
        <v>27</v>
      </c>
      <c r="G4537" t="s">
        <v>28</v>
      </c>
      <c r="H4537" t="s">
        <v>4679</v>
      </c>
      <c r="I4537" s="134" t="s">
        <v>5310</v>
      </c>
      <c r="J4537" t="s">
        <v>4676</v>
      </c>
      <c r="K4537" s="135" t="s">
        <v>4676</v>
      </c>
      <c r="P4537">
        <v>8</v>
      </c>
      <c r="Q4537">
        <v>128</v>
      </c>
      <c r="R4537">
        <v>1024</v>
      </c>
      <c r="S4537">
        <f>IFERROR(_xlfn.XLOOKUP(tbl_Facturas[[#This Row],[Key_Fact]],tbl_Manifiestos[Key_Manif],tbl_Manifiestos[Pagado a Broker],0),0)</f>
        <v>952.32</v>
      </c>
      <c r="T4537">
        <v>3322171.0299999928</v>
      </c>
    </row>
    <row r="4538" spans="1:20" x14ac:dyDescent="0.25">
      <c r="A4538" t="s">
        <v>5851</v>
      </c>
      <c r="B4538" t="str">
        <f>tbl_Facturas[[#This Row],[Factura]] &amp; "|" &amp; tbl_Facturas[[#This Row],[Proyecto OK]] &amp; "|" &amp; TEXT(tbl_Facturas[[#This Row],[Horas o Viaje]],"0.00") &amp; "|" &amp; TEXT(tbl_Facturas[[#This Row],[Costo unitario]],"0.00")</f>
        <v>2830|Ludeman Dr|8.00|128.00</v>
      </c>
      <c r="C4538">
        <v>2830</v>
      </c>
      <c r="D4538">
        <v>54</v>
      </c>
      <c r="E4538" t="s">
        <v>19</v>
      </c>
      <c r="G4538" t="s">
        <v>479</v>
      </c>
      <c r="H4538" t="s">
        <v>4680</v>
      </c>
      <c r="I4538" s="134" t="s">
        <v>5310</v>
      </c>
      <c r="J4538" t="s">
        <v>4676</v>
      </c>
      <c r="K4538" s="135" t="s">
        <v>4676</v>
      </c>
      <c r="P4538">
        <v>8</v>
      </c>
      <c r="Q4538">
        <v>128</v>
      </c>
      <c r="R4538">
        <v>1024</v>
      </c>
      <c r="S4538">
        <f>IFERROR(_xlfn.XLOOKUP(tbl_Facturas[[#This Row],[Key_Fact]],tbl_Manifiestos[Key_Manif],tbl_Manifiestos[Pagado a Broker],0),0)</f>
        <v>952.32</v>
      </c>
      <c r="T4538">
        <v>3323195.0299999928</v>
      </c>
    </row>
    <row r="4539" spans="1:20" x14ac:dyDescent="0.25">
      <c r="A4539" t="s">
        <v>5851</v>
      </c>
      <c r="B4539" t="str">
        <f>tbl_Facturas[[#This Row],[Factura]] &amp; "|" &amp; tbl_Facturas[[#This Row],[Proyecto OK]] &amp; "|" &amp; TEXT(tbl_Facturas[[#This Row],[Horas o Viaje]],"0.00") &amp; "|" &amp; TEXT(tbl_Facturas[[#This Row],[Costo unitario]],"0.00")</f>
        <v>2830|Ludeman Dr|8.25|128.00</v>
      </c>
      <c r="C4539">
        <v>2830</v>
      </c>
      <c r="D4539">
        <v>73</v>
      </c>
      <c r="E4539" t="s">
        <v>19</v>
      </c>
      <c r="G4539" t="s">
        <v>20</v>
      </c>
      <c r="H4539" t="s">
        <v>4681</v>
      </c>
      <c r="I4539" s="134" t="s">
        <v>5310</v>
      </c>
      <c r="J4539" t="s">
        <v>4676</v>
      </c>
      <c r="K4539" s="135" t="s">
        <v>4676</v>
      </c>
      <c r="P4539">
        <v>8.25</v>
      </c>
      <c r="Q4539">
        <v>128</v>
      </c>
      <c r="R4539">
        <v>1056</v>
      </c>
      <c r="S4539">
        <f>IFERROR(_xlfn.XLOOKUP(tbl_Facturas[[#This Row],[Key_Fact]],tbl_Manifiestos[Key_Manif],tbl_Manifiestos[Pagado a Broker],0),0)</f>
        <v>0</v>
      </c>
      <c r="T4539">
        <v>3324251.0299999928</v>
      </c>
    </row>
    <row r="4540" spans="1:20" x14ac:dyDescent="0.25">
      <c r="A4540" t="s">
        <v>5851</v>
      </c>
      <c r="B4540" t="str">
        <f>tbl_Facturas[[#This Row],[Factura]] &amp; "|" &amp; tbl_Facturas[[#This Row],[Proyecto OK]] &amp; "|" &amp; TEXT(tbl_Facturas[[#This Row],[Horas o Viaje]],"0.00") &amp; "|" &amp; TEXT(tbl_Facturas[[#This Row],[Costo unitario]],"0.00")</f>
        <v>2831|Lead Replacement Service|11.50|110.00</v>
      </c>
      <c r="C4540">
        <v>2831</v>
      </c>
      <c r="D4540">
        <v>26</v>
      </c>
      <c r="E4540" t="s">
        <v>3894</v>
      </c>
      <c r="G4540" t="s">
        <v>1492</v>
      </c>
      <c r="H4540" t="s">
        <v>4682</v>
      </c>
      <c r="I4540" s="134" t="s">
        <v>5306</v>
      </c>
      <c r="J4540" t="s">
        <v>775</v>
      </c>
      <c r="K4540" s="135" t="s">
        <v>5903</v>
      </c>
      <c r="L4540">
        <v>3351</v>
      </c>
      <c r="P4540">
        <v>11.5</v>
      </c>
      <c r="Q4540">
        <v>110</v>
      </c>
      <c r="R4540">
        <v>1265</v>
      </c>
      <c r="S4540">
        <f>IFERROR(_xlfn.XLOOKUP(tbl_Facturas[[#This Row],[Key_Fact]],tbl_Manifiestos[Key_Manif],tbl_Manifiestos[Pagado a Broker],0),0)</f>
        <v>0</v>
      </c>
      <c r="T4540">
        <v>3325516.0299999928</v>
      </c>
    </row>
    <row r="4541" spans="1:20" x14ac:dyDescent="0.25">
      <c r="A4541" t="s">
        <v>5851</v>
      </c>
      <c r="B4541" t="str">
        <f>tbl_Facturas[[#This Row],[Factura]] &amp; "|" &amp; tbl_Facturas[[#This Row],[Proyecto OK]] &amp; "|" &amp; TEXT(tbl_Facturas[[#This Row],[Horas o Viaje]],"0.00") &amp; "|" &amp; TEXT(tbl_Facturas[[#This Row],[Costo unitario]],"0.00")</f>
        <v>2831|Lead Replacement Service|15.00|110.00</v>
      </c>
      <c r="C4541">
        <v>2831</v>
      </c>
      <c r="D4541">
        <v>708</v>
      </c>
      <c r="E4541" t="s">
        <v>27</v>
      </c>
      <c r="G4541" t="s">
        <v>841</v>
      </c>
      <c r="H4541" t="s">
        <v>4683</v>
      </c>
      <c r="I4541" s="134" t="s">
        <v>5306</v>
      </c>
      <c r="J4541" t="s">
        <v>775</v>
      </c>
      <c r="K4541" s="135" t="s">
        <v>5903</v>
      </c>
      <c r="L4541">
        <v>3351</v>
      </c>
      <c r="P4541">
        <v>15</v>
      </c>
      <c r="Q4541">
        <v>110</v>
      </c>
      <c r="R4541">
        <v>1650</v>
      </c>
      <c r="S4541">
        <f>IFERROR(_xlfn.XLOOKUP(tbl_Facturas[[#This Row],[Key_Fact]],tbl_Manifiestos[Key_Manif],tbl_Manifiestos[Pagado a Broker],0),0)</f>
        <v>1534.5</v>
      </c>
      <c r="T4541">
        <v>3327166.0299999928</v>
      </c>
    </row>
    <row r="4542" spans="1:20" x14ac:dyDescent="0.25">
      <c r="A4542" t="s">
        <v>5851</v>
      </c>
      <c r="B4542" t="str">
        <f>tbl_Facturas[[#This Row],[Factura]] &amp; "|" &amp; tbl_Facturas[[#This Row],[Proyecto OK]] &amp; "|" &amp; TEXT(tbl_Facturas[[#This Row],[Horas o Viaje]],"0.00") &amp; "|" &amp; TEXT(tbl_Facturas[[#This Row],[Costo unitario]],"0.00")</f>
        <v>2831|Lead Replacement Service|9.00|110.00</v>
      </c>
      <c r="C4542">
        <v>2831</v>
      </c>
      <c r="D4542">
        <v>708</v>
      </c>
      <c r="E4542" t="s">
        <v>27</v>
      </c>
      <c r="G4542" t="s">
        <v>841</v>
      </c>
      <c r="H4542" t="s">
        <v>4464</v>
      </c>
      <c r="I4542" s="134" t="s">
        <v>5306</v>
      </c>
      <c r="J4542" t="s">
        <v>775</v>
      </c>
      <c r="K4542" s="135" t="s">
        <v>5903</v>
      </c>
      <c r="L4542">
        <v>3351</v>
      </c>
      <c r="P4542">
        <v>9</v>
      </c>
      <c r="Q4542">
        <v>110</v>
      </c>
      <c r="R4542">
        <v>990</v>
      </c>
      <c r="S4542">
        <f>IFERROR(_xlfn.XLOOKUP(tbl_Facturas[[#This Row],[Key_Fact]],tbl_Manifiestos[Key_Manif],tbl_Manifiestos[Pagado a Broker],0),0)</f>
        <v>920.7</v>
      </c>
      <c r="T4542">
        <v>3328156.0299999928</v>
      </c>
    </row>
    <row r="4543" spans="1:20" x14ac:dyDescent="0.25">
      <c r="A4543" t="s">
        <v>5851</v>
      </c>
      <c r="B4543" t="str">
        <f>tbl_Facturas[[#This Row],[Factura]] &amp; "|" &amp; tbl_Facturas[[#This Row],[Proyecto OK]] &amp; "|" &amp; TEXT(tbl_Facturas[[#This Row],[Horas o Viaje]],"0.00") &amp; "|" &amp; TEXT(tbl_Facturas[[#This Row],[Costo unitario]],"0.00")</f>
        <v>2832|Lead Replacement Service|11.50|110.00</v>
      </c>
      <c r="C4543">
        <v>2832</v>
      </c>
      <c r="D4543">
        <v>708</v>
      </c>
      <c r="E4543" t="s">
        <v>27</v>
      </c>
      <c r="G4543" t="s">
        <v>841</v>
      </c>
      <c r="H4543" t="s">
        <v>4614</v>
      </c>
      <c r="I4543" s="134" t="s">
        <v>5306</v>
      </c>
      <c r="J4543" t="s">
        <v>4584</v>
      </c>
      <c r="K4543" s="135" t="s">
        <v>5903</v>
      </c>
      <c r="L4543">
        <v>3367</v>
      </c>
      <c r="P4543">
        <v>11.5</v>
      </c>
      <c r="Q4543">
        <v>110</v>
      </c>
      <c r="R4543">
        <v>1265</v>
      </c>
      <c r="S4543">
        <f>IFERROR(_xlfn.XLOOKUP(tbl_Facturas[[#This Row],[Key_Fact]],tbl_Manifiestos[Key_Manif],tbl_Manifiestos[Pagado a Broker],0),0)</f>
        <v>1176.45</v>
      </c>
      <c r="T4543">
        <v>3329421.0299999928</v>
      </c>
    </row>
    <row r="4544" spans="1:20" x14ac:dyDescent="0.25">
      <c r="A4544" t="s">
        <v>5851</v>
      </c>
      <c r="B4544" t="str">
        <f>tbl_Facturas[[#This Row],[Factura]] &amp; "|" &amp; tbl_Facturas[[#This Row],[Proyecto OK]] &amp; "|" &amp; TEXT(tbl_Facturas[[#This Row],[Horas o Viaje]],"0.00") &amp; "|" &amp; TEXT(tbl_Facturas[[#This Row],[Costo unitario]],"0.00")</f>
        <v>2832|Lead Replacement Service|11.50|110.00</v>
      </c>
      <c r="C4544">
        <v>2832</v>
      </c>
      <c r="D4544">
        <v>708</v>
      </c>
      <c r="E4544" t="s">
        <v>27</v>
      </c>
      <c r="G4544" t="s">
        <v>841</v>
      </c>
      <c r="H4544" t="s">
        <v>4613</v>
      </c>
      <c r="I4544" s="134" t="s">
        <v>5306</v>
      </c>
      <c r="J4544" t="s">
        <v>4584</v>
      </c>
      <c r="K4544" s="135" t="s">
        <v>5903</v>
      </c>
      <c r="L4544">
        <v>3367</v>
      </c>
      <c r="P4544">
        <v>11.5</v>
      </c>
      <c r="Q4544">
        <v>110</v>
      </c>
      <c r="R4544">
        <v>1265</v>
      </c>
      <c r="S4544">
        <f>IFERROR(_xlfn.XLOOKUP(tbl_Facturas[[#This Row],[Key_Fact]],tbl_Manifiestos[Key_Manif],tbl_Manifiestos[Pagado a Broker],0),0)</f>
        <v>1176.45</v>
      </c>
      <c r="T4544">
        <v>3330686.0299999928</v>
      </c>
    </row>
    <row r="4545" spans="1:20" x14ac:dyDescent="0.25">
      <c r="A4545" t="s">
        <v>5851</v>
      </c>
      <c r="B4545" t="str">
        <f>tbl_Facturas[[#This Row],[Factura]] &amp; "|" &amp; tbl_Facturas[[#This Row],[Proyecto OK]] &amp; "|" &amp; TEXT(tbl_Facturas[[#This Row],[Horas o Viaje]],"0.00") &amp; "|" &amp; TEXT(tbl_Facturas[[#This Row],[Costo unitario]],"0.00")</f>
        <v>2832|Lead Replacement Service|11.50|110.00</v>
      </c>
      <c r="C4545">
        <v>2832</v>
      </c>
      <c r="D4545">
        <v>708</v>
      </c>
      <c r="E4545" t="s">
        <v>27</v>
      </c>
      <c r="G4545" t="s">
        <v>841</v>
      </c>
      <c r="H4545" t="s">
        <v>4595</v>
      </c>
      <c r="I4545" s="134" t="s">
        <v>5306</v>
      </c>
      <c r="J4545" t="s">
        <v>4584</v>
      </c>
      <c r="K4545" s="135" t="s">
        <v>5903</v>
      </c>
      <c r="L4545">
        <v>3367</v>
      </c>
      <c r="P4545">
        <v>11.5</v>
      </c>
      <c r="Q4545">
        <v>110</v>
      </c>
      <c r="R4545">
        <v>1265</v>
      </c>
      <c r="S4545">
        <f>IFERROR(_xlfn.XLOOKUP(tbl_Facturas[[#This Row],[Key_Fact]],tbl_Manifiestos[Key_Manif],tbl_Manifiestos[Pagado a Broker],0),0)</f>
        <v>1176.45</v>
      </c>
      <c r="T4545">
        <v>3331951.0299999928</v>
      </c>
    </row>
    <row r="4546" spans="1:20" x14ac:dyDescent="0.25">
      <c r="A4546" t="s">
        <v>5851</v>
      </c>
      <c r="B4546" t="str">
        <f>tbl_Facturas[[#This Row],[Factura]] &amp; "|" &amp; tbl_Facturas[[#This Row],[Proyecto OK]] &amp; "|" &amp; TEXT(tbl_Facturas[[#This Row],[Horas o Viaje]],"0.00") &amp; "|" &amp; TEXT(tbl_Facturas[[#This Row],[Costo unitario]],"0.00")</f>
        <v>2833|CDOT S-403|8.00|115.00</v>
      </c>
      <c r="C4546">
        <v>2833</v>
      </c>
      <c r="D4546">
        <v>82</v>
      </c>
      <c r="E4546" t="s">
        <v>12</v>
      </c>
      <c r="G4546" t="s">
        <v>792</v>
      </c>
      <c r="H4546" t="s">
        <v>3734</v>
      </c>
      <c r="I4546" s="134" t="s">
        <v>5311</v>
      </c>
      <c r="J4546" t="s">
        <v>2841</v>
      </c>
      <c r="K4546" s="135" t="s">
        <v>2841</v>
      </c>
      <c r="P4546">
        <v>8</v>
      </c>
      <c r="Q4546">
        <v>115</v>
      </c>
      <c r="R4546">
        <v>920</v>
      </c>
      <c r="S4546">
        <f>IFERROR(_xlfn.XLOOKUP(tbl_Facturas[[#This Row],[Key_Fact]],tbl_Manifiestos[Key_Manif],tbl_Manifiestos[Pagado a Broker],0),0)</f>
        <v>855.6</v>
      </c>
      <c r="T4546">
        <v>3332871.0299999928</v>
      </c>
    </row>
    <row r="4547" spans="1:20" x14ac:dyDescent="0.25">
      <c r="A4547" t="s">
        <v>5851</v>
      </c>
      <c r="B4547" t="str">
        <f>tbl_Facturas[[#This Row],[Factura]] &amp; "|" &amp; tbl_Facturas[[#This Row],[Proyecto OK]] &amp; "|" &amp; TEXT(tbl_Facturas[[#This Row],[Horas o Viaje]],"0.00") &amp; "|" &amp; TEXT(tbl_Facturas[[#This Row],[Costo unitario]],"0.00")</f>
        <v>2833|CDOT S-403|8.00|115.00</v>
      </c>
      <c r="C4547">
        <v>2833</v>
      </c>
      <c r="D4547">
        <v>198</v>
      </c>
      <c r="E4547" t="s">
        <v>5916</v>
      </c>
      <c r="G4547" t="s">
        <v>31</v>
      </c>
      <c r="H4547" t="s">
        <v>4684</v>
      </c>
      <c r="I4547" s="134" t="s">
        <v>5311</v>
      </c>
      <c r="J4547" t="s">
        <v>2841</v>
      </c>
      <c r="K4547" s="135" t="s">
        <v>2841</v>
      </c>
      <c r="P4547">
        <v>8</v>
      </c>
      <c r="Q4547">
        <v>115</v>
      </c>
      <c r="R4547">
        <v>920</v>
      </c>
      <c r="S4547">
        <f>IFERROR(_xlfn.XLOOKUP(tbl_Facturas[[#This Row],[Key_Fact]],tbl_Manifiestos[Key_Manif],tbl_Manifiestos[Pagado a Broker],0),0)</f>
        <v>855.6</v>
      </c>
      <c r="T4547">
        <v>3333791.0299999928</v>
      </c>
    </row>
    <row r="4548" spans="1:20" x14ac:dyDescent="0.25">
      <c r="A4548" t="s">
        <v>5851</v>
      </c>
      <c r="B4548" t="str">
        <f>tbl_Facturas[[#This Row],[Factura]] &amp; "|" &amp; tbl_Facturas[[#This Row],[Proyecto OK]] &amp; "|" &amp; TEXT(tbl_Facturas[[#This Row],[Horas o Viaje]],"0.00") &amp; "|" &amp; TEXT(tbl_Facturas[[#This Row],[Costo unitario]],"0.00")</f>
        <v>2833|CDOT S-403|8.00|115.00</v>
      </c>
      <c r="C4548">
        <v>2833</v>
      </c>
      <c r="D4548">
        <v>114</v>
      </c>
      <c r="E4548" t="s">
        <v>27</v>
      </c>
      <c r="G4548" t="s">
        <v>57</v>
      </c>
      <c r="H4548" t="s">
        <v>3752</v>
      </c>
      <c r="I4548" s="134" t="s">
        <v>5311</v>
      </c>
      <c r="J4548" t="s">
        <v>2841</v>
      </c>
      <c r="K4548" s="135" t="s">
        <v>2841</v>
      </c>
      <c r="P4548">
        <v>8</v>
      </c>
      <c r="Q4548">
        <v>115</v>
      </c>
      <c r="R4548">
        <v>920</v>
      </c>
      <c r="S4548">
        <f>IFERROR(_xlfn.XLOOKUP(tbl_Facturas[[#This Row],[Key_Fact]],tbl_Manifiestos[Key_Manif],tbl_Manifiestos[Pagado a Broker],0),0)</f>
        <v>855.6</v>
      </c>
      <c r="T4548">
        <v>3334711.0299999928</v>
      </c>
    </row>
    <row r="4549" spans="1:20" x14ac:dyDescent="0.25">
      <c r="A4549" t="s">
        <v>5851</v>
      </c>
      <c r="B4549" t="str">
        <f>tbl_Facturas[[#This Row],[Factura]] &amp; "|" &amp; tbl_Facturas[[#This Row],[Proyecto OK]] &amp; "|" &amp; TEXT(tbl_Facturas[[#This Row],[Horas o Viaje]],"0.00") &amp; "|" &amp; TEXT(tbl_Facturas[[#This Row],[Costo unitario]],"0.00")</f>
        <v>2833|CDOT S-403|10.00|115.00</v>
      </c>
      <c r="C4549">
        <v>2833</v>
      </c>
      <c r="D4549">
        <v>82</v>
      </c>
      <c r="E4549" t="s">
        <v>12</v>
      </c>
      <c r="G4549" t="s">
        <v>792</v>
      </c>
      <c r="H4549" t="s">
        <v>3765</v>
      </c>
      <c r="I4549" s="134" t="s">
        <v>5311</v>
      </c>
      <c r="J4549" t="s">
        <v>2841</v>
      </c>
      <c r="K4549" s="135" t="s">
        <v>2841</v>
      </c>
      <c r="P4549">
        <v>10</v>
      </c>
      <c r="Q4549">
        <v>115</v>
      </c>
      <c r="R4549">
        <v>1150</v>
      </c>
      <c r="S4549">
        <f>IFERROR(_xlfn.XLOOKUP(tbl_Facturas[[#This Row],[Key_Fact]],tbl_Manifiestos[Key_Manif],tbl_Manifiestos[Pagado a Broker],0),0)</f>
        <v>1069.5</v>
      </c>
      <c r="T4549">
        <v>3335861.0299999928</v>
      </c>
    </row>
    <row r="4550" spans="1:20" x14ac:dyDescent="0.25">
      <c r="A4550" t="s">
        <v>5851</v>
      </c>
      <c r="B4550" t="str">
        <f>tbl_Facturas[[#This Row],[Factura]] &amp; "|" &amp; tbl_Facturas[[#This Row],[Proyecto OK]] &amp; "|" &amp; TEXT(tbl_Facturas[[#This Row],[Horas o Viaje]],"0.00") &amp; "|" &amp; TEXT(tbl_Facturas[[#This Row],[Costo unitario]],"0.00")</f>
        <v>2833|CDOT S-403|9.00|115.00</v>
      </c>
      <c r="C4550">
        <v>2833</v>
      </c>
      <c r="D4550">
        <v>198</v>
      </c>
      <c r="E4550" t="s">
        <v>5916</v>
      </c>
      <c r="G4550" t="s">
        <v>31</v>
      </c>
      <c r="H4550" t="s">
        <v>4685</v>
      </c>
      <c r="I4550" s="134" t="s">
        <v>5311</v>
      </c>
      <c r="J4550" t="s">
        <v>2841</v>
      </c>
      <c r="K4550" s="135" t="s">
        <v>2841</v>
      </c>
      <c r="P4550">
        <v>9</v>
      </c>
      <c r="Q4550">
        <v>115</v>
      </c>
      <c r="R4550">
        <v>1035</v>
      </c>
      <c r="S4550">
        <f>IFERROR(_xlfn.XLOOKUP(tbl_Facturas[[#This Row],[Key_Fact]],tbl_Manifiestos[Key_Manif],tbl_Manifiestos[Pagado a Broker],0),0)</f>
        <v>962.55000000000007</v>
      </c>
      <c r="T4550">
        <v>3336896.0299999928</v>
      </c>
    </row>
    <row r="4551" spans="1:20" x14ac:dyDescent="0.25">
      <c r="A4551" t="s">
        <v>5851</v>
      </c>
      <c r="B4551" t="str">
        <f>tbl_Facturas[[#This Row],[Factura]] &amp; "|" &amp; tbl_Facturas[[#This Row],[Proyecto OK]] &amp; "|" &amp; TEXT(tbl_Facturas[[#This Row],[Horas o Viaje]],"0.00") &amp; "|" &amp; TEXT(tbl_Facturas[[#This Row],[Costo unitario]],"0.00")</f>
        <v>2833|CDOT S-403|8.00|115.00</v>
      </c>
      <c r="C4551">
        <v>2833</v>
      </c>
      <c r="D4551">
        <v>198</v>
      </c>
      <c r="E4551" t="s">
        <v>5916</v>
      </c>
      <c r="G4551" t="s">
        <v>31</v>
      </c>
      <c r="H4551" t="s">
        <v>4686</v>
      </c>
      <c r="I4551" s="134" t="s">
        <v>5311</v>
      </c>
      <c r="J4551" t="s">
        <v>2841</v>
      </c>
      <c r="K4551" s="135" t="s">
        <v>2841</v>
      </c>
      <c r="P4551">
        <v>8</v>
      </c>
      <c r="Q4551">
        <v>115</v>
      </c>
      <c r="R4551">
        <v>920</v>
      </c>
      <c r="S4551">
        <f>IFERROR(_xlfn.XLOOKUP(tbl_Facturas[[#This Row],[Key_Fact]],tbl_Manifiestos[Key_Manif],tbl_Manifiestos[Pagado a Broker],0),0)</f>
        <v>855.6</v>
      </c>
      <c r="T4551">
        <v>3337816.0299999928</v>
      </c>
    </row>
    <row r="4552" spans="1:20" x14ac:dyDescent="0.25">
      <c r="A4552" t="s">
        <v>5851</v>
      </c>
      <c r="B4552" t="str">
        <f>tbl_Facturas[[#This Row],[Factura]] &amp; "|" &amp; tbl_Facturas[[#This Row],[Proyecto OK]] &amp; "|" &amp; TEXT(tbl_Facturas[[#This Row],[Horas o Viaje]],"0.00") &amp; "|" &amp; TEXT(tbl_Facturas[[#This Row],[Costo unitario]],"0.00")</f>
        <v>2833|CDOT S-403|8.00|115.00</v>
      </c>
      <c r="C4552">
        <v>2833</v>
      </c>
      <c r="D4552">
        <v>82</v>
      </c>
      <c r="E4552" t="s">
        <v>12</v>
      </c>
      <c r="G4552" t="s">
        <v>792</v>
      </c>
      <c r="H4552" t="s">
        <v>4687</v>
      </c>
      <c r="I4552" s="134" t="s">
        <v>5311</v>
      </c>
      <c r="J4552" t="s">
        <v>2841</v>
      </c>
      <c r="K4552" s="135" t="s">
        <v>2841</v>
      </c>
      <c r="P4552">
        <v>8</v>
      </c>
      <c r="Q4552">
        <v>115</v>
      </c>
      <c r="R4552">
        <v>920</v>
      </c>
      <c r="S4552">
        <f>IFERROR(_xlfn.XLOOKUP(tbl_Facturas[[#This Row],[Key_Fact]],tbl_Manifiestos[Key_Manif],tbl_Manifiestos[Pagado a Broker],0),0)</f>
        <v>855.6</v>
      </c>
      <c r="T4552">
        <v>3338736.0299999928</v>
      </c>
    </row>
    <row r="4553" spans="1:20" x14ac:dyDescent="0.25">
      <c r="A4553" t="s">
        <v>5851</v>
      </c>
      <c r="B4553" t="str">
        <f>tbl_Facturas[[#This Row],[Factura]] &amp; "|" &amp; tbl_Facturas[[#This Row],[Proyecto OK]] &amp; "|" &amp; TEXT(tbl_Facturas[[#This Row],[Horas o Viaje]],"0.00") &amp; "|" &amp; TEXT(tbl_Facturas[[#This Row],[Costo unitario]],"0.00")</f>
        <v>2833|CDOT S-403|8.50|115.00</v>
      </c>
      <c r="C4553">
        <v>2833</v>
      </c>
      <c r="D4553">
        <v>198</v>
      </c>
      <c r="E4553" t="s">
        <v>5916</v>
      </c>
      <c r="G4553" t="s">
        <v>31</v>
      </c>
      <c r="H4553" t="s">
        <v>4688</v>
      </c>
      <c r="I4553" s="134" t="s">
        <v>5311</v>
      </c>
      <c r="J4553" t="s">
        <v>2841</v>
      </c>
      <c r="K4553" s="135" t="s">
        <v>2841</v>
      </c>
      <c r="P4553">
        <v>8.5</v>
      </c>
      <c r="Q4553">
        <v>115</v>
      </c>
      <c r="R4553">
        <v>977.5</v>
      </c>
      <c r="S4553">
        <f>IFERROR(_xlfn.XLOOKUP(tbl_Facturas[[#This Row],[Key_Fact]],tbl_Manifiestos[Key_Manif],tbl_Manifiestos[Pagado a Broker],0),0)</f>
        <v>909.07500000000005</v>
      </c>
      <c r="T4553">
        <v>3339713.5299999928</v>
      </c>
    </row>
    <row r="4554" spans="1:20" x14ac:dyDescent="0.25">
      <c r="A4554" t="s">
        <v>5851</v>
      </c>
      <c r="B4554" t="str">
        <f>tbl_Facturas[[#This Row],[Factura]] &amp; "|" &amp; tbl_Facturas[[#This Row],[Proyecto OK]] &amp; "|" &amp; TEXT(tbl_Facturas[[#This Row],[Horas o Viaje]],"0.00") &amp; "|" &amp; TEXT(tbl_Facturas[[#This Row],[Costo unitario]],"0.00")</f>
        <v>2833|CDOT S-403|8.00|115.00</v>
      </c>
      <c r="C4554">
        <v>2833</v>
      </c>
      <c r="D4554">
        <v>82</v>
      </c>
      <c r="E4554" t="s">
        <v>12</v>
      </c>
      <c r="G4554" t="s">
        <v>792</v>
      </c>
      <c r="H4554" t="s">
        <v>4689</v>
      </c>
      <c r="I4554" s="134" t="s">
        <v>5311</v>
      </c>
      <c r="J4554" t="s">
        <v>2841</v>
      </c>
      <c r="K4554" s="135" t="s">
        <v>2841</v>
      </c>
      <c r="P4554">
        <v>8</v>
      </c>
      <c r="Q4554">
        <v>115</v>
      </c>
      <c r="R4554">
        <v>920</v>
      </c>
      <c r="S4554">
        <f>IFERROR(_xlfn.XLOOKUP(tbl_Facturas[[#This Row],[Key_Fact]],tbl_Manifiestos[Key_Manif],tbl_Manifiestos[Pagado a Broker],0),0)</f>
        <v>855.6</v>
      </c>
      <c r="T4554">
        <v>3340633.5299999928</v>
      </c>
    </row>
    <row r="4555" spans="1:20" x14ac:dyDescent="0.25">
      <c r="A4555" t="s">
        <v>5851</v>
      </c>
      <c r="B4555" t="str">
        <f>tbl_Facturas[[#This Row],[Factura]] &amp; "|" &amp; tbl_Facturas[[#This Row],[Proyecto OK]] &amp; "|" &amp; TEXT(tbl_Facturas[[#This Row],[Horas o Viaje]],"0.00") &amp; "|" &amp; TEXT(tbl_Facturas[[#This Row],[Costo unitario]],"0.00")</f>
        <v>2833|CDOT S-403|8.00|115.00</v>
      </c>
      <c r="C4555">
        <v>2833</v>
      </c>
      <c r="D4555">
        <v>198</v>
      </c>
      <c r="E4555" t="s">
        <v>5916</v>
      </c>
      <c r="G4555" t="s">
        <v>31</v>
      </c>
      <c r="H4555" t="s">
        <v>4690</v>
      </c>
      <c r="I4555" s="134" t="s">
        <v>5311</v>
      </c>
      <c r="J4555" t="s">
        <v>2841</v>
      </c>
      <c r="K4555" s="135" t="s">
        <v>2841</v>
      </c>
      <c r="P4555">
        <v>8</v>
      </c>
      <c r="Q4555">
        <v>115</v>
      </c>
      <c r="R4555">
        <v>920</v>
      </c>
      <c r="S4555">
        <f>IFERROR(_xlfn.XLOOKUP(tbl_Facturas[[#This Row],[Key_Fact]],tbl_Manifiestos[Key_Manif],tbl_Manifiestos[Pagado a Broker],0),0)</f>
        <v>855.6</v>
      </c>
      <c r="T4555">
        <v>3341553.5299999928</v>
      </c>
    </row>
    <row r="4556" spans="1:20" x14ac:dyDescent="0.25">
      <c r="A4556" t="s">
        <v>5851</v>
      </c>
      <c r="B4556" t="str">
        <f>tbl_Facturas[[#This Row],[Factura]] &amp; "|" &amp; tbl_Facturas[[#This Row],[Proyecto OK]] &amp; "|" &amp; TEXT(tbl_Facturas[[#This Row],[Horas o Viaje]],"0.00") &amp; "|" &amp; TEXT(tbl_Facturas[[#This Row],[Costo unitario]],"0.00")</f>
        <v>2833|CDOT S-403|9.00|115.00</v>
      </c>
      <c r="C4556">
        <v>2833</v>
      </c>
      <c r="D4556">
        <v>82</v>
      </c>
      <c r="E4556" t="s">
        <v>12</v>
      </c>
      <c r="G4556" t="s">
        <v>792</v>
      </c>
      <c r="H4556" t="s">
        <v>4691</v>
      </c>
      <c r="I4556" s="134" t="s">
        <v>5311</v>
      </c>
      <c r="J4556" t="s">
        <v>2841</v>
      </c>
      <c r="K4556" s="135" t="s">
        <v>2841</v>
      </c>
      <c r="P4556">
        <v>9</v>
      </c>
      <c r="Q4556">
        <v>115</v>
      </c>
      <c r="R4556">
        <v>1035</v>
      </c>
      <c r="S4556">
        <f>IFERROR(_xlfn.XLOOKUP(tbl_Facturas[[#This Row],[Key_Fact]],tbl_Manifiestos[Key_Manif],tbl_Manifiestos[Pagado a Broker],0),0)</f>
        <v>962.55000000000007</v>
      </c>
      <c r="T4556">
        <v>3342588.5299999928</v>
      </c>
    </row>
    <row r="4557" spans="1:20" x14ac:dyDescent="0.25">
      <c r="A4557" t="s">
        <v>5851</v>
      </c>
      <c r="B4557" t="str">
        <f>tbl_Facturas[[#This Row],[Factura]] &amp; "|" &amp; tbl_Facturas[[#This Row],[Proyecto OK]] &amp; "|" &amp; TEXT(tbl_Facturas[[#This Row],[Horas o Viaje]],"0.00") &amp; "|" &amp; TEXT(tbl_Facturas[[#This Row],[Costo unitario]],"0.00")</f>
        <v>2834|CDOT S-603|9.50|115.00</v>
      </c>
      <c r="C4557">
        <v>2834</v>
      </c>
      <c r="D4557">
        <v>515</v>
      </c>
      <c r="E4557" t="s">
        <v>27</v>
      </c>
      <c r="G4557" t="s">
        <v>54</v>
      </c>
      <c r="H4557" t="s">
        <v>4692</v>
      </c>
      <c r="I4557" s="134" t="s">
        <v>5311</v>
      </c>
      <c r="J4557" t="s">
        <v>2693</v>
      </c>
      <c r="K4557" s="135" t="s">
        <v>2693</v>
      </c>
      <c r="P4557">
        <v>9.5</v>
      </c>
      <c r="Q4557">
        <v>115</v>
      </c>
      <c r="R4557">
        <v>1092.5</v>
      </c>
      <c r="S4557">
        <f>IFERROR(_xlfn.XLOOKUP(tbl_Facturas[[#This Row],[Key_Fact]],tbl_Manifiestos[Key_Manif],tbl_Manifiestos[Pagado a Broker],0),0)</f>
        <v>1016.0250000000001</v>
      </c>
      <c r="T4557">
        <v>3343681.0299999928</v>
      </c>
    </row>
    <row r="4558" spans="1:20" x14ac:dyDescent="0.25">
      <c r="A4558" t="s">
        <v>5851</v>
      </c>
      <c r="B4558" t="str">
        <f>tbl_Facturas[[#This Row],[Factura]] &amp; "|" &amp; tbl_Facturas[[#This Row],[Proyecto OK]] &amp; "|" &amp; TEXT(tbl_Facturas[[#This Row],[Horas o Viaje]],"0.00") &amp; "|" &amp; TEXT(tbl_Facturas[[#This Row],[Costo unitario]],"0.00")</f>
        <v>2834|CDOT S-603|10.75|115.00</v>
      </c>
      <c r="C4558">
        <v>2834</v>
      </c>
      <c r="D4558">
        <v>114</v>
      </c>
      <c r="E4558" t="s">
        <v>27</v>
      </c>
      <c r="G4558" t="s">
        <v>57</v>
      </c>
      <c r="H4558" t="s">
        <v>3310</v>
      </c>
      <c r="I4558" s="134" t="s">
        <v>5311</v>
      </c>
      <c r="J4558" t="s">
        <v>2693</v>
      </c>
      <c r="K4558" s="135" t="s">
        <v>2693</v>
      </c>
      <c r="P4558">
        <v>10.75</v>
      </c>
      <c r="Q4558">
        <v>115</v>
      </c>
      <c r="R4558">
        <v>1236.25</v>
      </c>
      <c r="S4558">
        <f>IFERROR(_xlfn.XLOOKUP(tbl_Facturas[[#This Row],[Key_Fact]],tbl_Manifiestos[Key_Manif],tbl_Manifiestos[Pagado a Broker],0),0)</f>
        <v>1149.7125000000001</v>
      </c>
      <c r="T4558">
        <v>3344917.2799999928</v>
      </c>
    </row>
    <row r="4559" spans="1:20" x14ac:dyDescent="0.25">
      <c r="A4559" t="s">
        <v>5851</v>
      </c>
      <c r="B4559" t="str">
        <f>tbl_Facturas[[#This Row],[Factura]] &amp; "|" &amp; tbl_Facturas[[#This Row],[Proyecto OK]] &amp; "|" &amp; TEXT(tbl_Facturas[[#This Row],[Horas o Viaje]],"0.00") &amp; "|" &amp; TEXT(tbl_Facturas[[#This Row],[Costo unitario]],"0.00")</f>
        <v>2834|CDOT S-603|10.00|115.00</v>
      </c>
      <c r="C4559">
        <v>2834</v>
      </c>
      <c r="D4559">
        <v>356</v>
      </c>
      <c r="E4559" t="s">
        <v>27</v>
      </c>
      <c r="G4559" t="s">
        <v>122</v>
      </c>
      <c r="H4559" t="s">
        <v>4693</v>
      </c>
      <c r="I4559" s="134" t="s">
        <v>5311</v>
      </c>
      <c r="J4559" t="s">
        <v>2693</v>
      </c>
      <c r="K4559" s="135" t="s">
        <v>2693</v>
      </c>
      <c r="P4559">
        <v>10</v>
      </c>
      <c r="Q4559">
        <v>115</v>
      </c>
      <c r="R4559">
        <v>1150</v>
      </c>
      <c r="S4559">
        <f>IFERROR(_xlfn.XLOOKUP(tbl_Facturas[[#This Row],[Key_Fact]],tbl_Manifiestos[Key_Manif],tbl_Manifiestos[Pagado a Broker],0),0)</f>
        <v>1069.5</v>
      </c>
      <c r="T4559">
        <v>3346067.2799999928</v>
      </c>
    </row>
    <row r="4560" spans="1:20" x14ac:dyDescent="0.25">
      <c r="A4560" t="s">
        <v>5851</v>
      </c>
      <c r="B4560" t="str">
        <f>tbl_Facturas[[#This Row],[Factura]] &amp; "|" &amp; tbl_Facturas[[#This Row],[Proyecto OK]] &amp; "|" &amp; TEXT(tbl_Facturas[[#This Row],[Horas o Viaje]],"0.00") &amp; "|" &amp; TEXT(tbl_Facturas[[#This Row],[Costo unitario]],"0.00")</f>
        <v>2834|CDOT S-603|8.50|115.00</v>
      </c>
      <c r="C4560">
        <v>2834</v>
      </c>
      <c r="D4560">
        <v>114</v>
      </c>
      <c r="E4560" t="s">
        <v>27</v>
      </c>
      <c r="G4560" t="s">
        <v>57</v>
      </c>
      <c r="H4560" t="s">
        <v>4694</v>
      </c>
      <c r="I4560" s="134" t="s">
        <v>5311</v>
      </c>
      <c r="J4560" t="s">
        <v>2693</v>
      </c>
      <c r="K4560" s="135" t="s">
        <v>2693</v>
      </c>
      <c r="P4560">
        <v>8.5</v>
      </c>
      <c r="Q4560">
        <v>115</v>
      </c>
      <c r="R4560">
        <v>977.5</v>
      </c>
      <c r="S4560">
        <f>IFERROR(_xlfn.XLOOKUP(tbl_Facturas[[#This Row],[Key_Fact]],tbl_Manifiestos[Key_Manif],tbl_Manifiestos[Pagado a Broker],0),0)</f>
        <v>909.07500000000005</v>
      </c>
      <c r="T4560">
        <v>3347044.7799999928</v>
      </c>
    </row>
    <row r="4561" spans="1:20" x14ac:dyDescent="0.25">
      <c r="A4561" t="s">
        <v>5851</v>
      </c>
      <c r="B4561" t="str">
        <f>tbl_Facturas[[#This Row],[Factura]] &amp; "|" &amp; tbl_Facturas[[#This Row],[Proyecto OK]] &amp; "|" &amp; TEXT(tbl_Facturas[[#This Row],[Horas o Viaje]],"0.00") &amp; "|" &amp; TEXT(tbl_Facturas[[#This Row],[Costo unitario]],"0.00")</f>
        <v>2834|CDOT S-603|9.50|115.00</v>
      </c>
      <c r="C4561">
        <v>2834</v>
      </c>
      <c r="D4561">
        <v>356</v>
      </c>
      <c r="E4561" t="s">
        <v>27</v>
      </c>
      <c r="G4561" t="s">
        <v>122</v>
      </c>
      <c r="H4561" t="s">
        <v>4695</v>
      </c>
      <c r="I4561" s="134" t="s">
        <v>5311</v>
      </c>
      <c r="J4561" t="s">
        <v>2693</v>
      </c>
      <c r="K4561" s="135" t="s">
        <v>2693</v>
      </c>
      <c r="P4561">
        <v>9.5</v>
      </c>
      <c r="Q4561">
        <v>115</v>
      </c>
      <c r="R4561">
        <v>1092.5</v>
      </c>
      <c r="S4561">
        <f>IFERROR(_xlfn.XLOOKUP(tbl_Facturas[[#This Row],[Key_Fact]],tbl_Manifiestos[Key_Manif],tbl_Manifiestos[Pagado a Broker],0),0)</f>
        <v>1016.0250000000001</v>
      </c>
      <c r="T4561">
        <v>3348137.2799999928</v>
      </c>
    </row>
    <row r="4562" spans="1:20" x14ac:dyDescent="0.25">
      <c r="A4562" t="s">
        <v>5851</v>
      </c>
      <c r="B4562" t="str">
        <f>tbl_Facturas[[#This Row],[Factura]] &amp; "|" &amp; tbl_Facturas[[#This Row],[Proyecto OK]] &amp; "|" &amp; TEXT(tbl_Facturas[[#This Row],[Horas o Viaje]],"0.00") &amp; "|" &amp; TEXT(tbl_Facturas[[#This Row],[Costo unitario]],"0.00")</f>
        <v>2834|CDOT S-603|8.00|115.00</v>
      </c>
      <c r="C4562">
        <v>2834</v>
      </c>
      <c r="D4562">
        <v>325</v>
      </c>
      <c r="E4562" t="s">
        <v>27</v>
      </c>
      <c r="G4562" t="s">
        <v>34</v>
      </c>
      <c r="H4562" t="s">
        <v>4696</v>
      </c>
      <c r="I4562" s="134" t="s">
        <v>5311</v>
      </c>
      <c r="J4562" t="s">
        <v>2693</v>
      </c>
      <c r="K4562" s="135" t="s">
        <v>2693</v>
      </c>
      <c r="P4562">
        <v>8</v>
      </c>
      <c r="Q4562">
        <v>115</v>
      </c>
      <c r="R4562">
        <v>920</v>
      </c>
      <c r="S4562">
        <f>IFERROR(_xlfn.XLOOKUP(tbl_Facturas[[#This Row],[Key_Fact]],tbl_Manifiestos[Key_Manif],tbl_Manifiestos[Pagado a Broker],0),0)</f>
        <v>855.6</v>
      </c>
      <c r="T4562">
        <v>3349057.2799999928</v>
      </c>
    </row>
    <row r="4563" spans="1:20" x14ac:dyDescent="0.25">
      <c r="A4563" t="s">
        <v>5851</v>
      </c>
      <c r="B4563" t="str">
        <f>tbl_Facturas[[#This Row],[Factura]] &amp; "|" &amp; tbl_Facturas[[#This Row],[Proyecto OK]] &amp; "|" &amp; TEXT(tbl_Facturas[[#This Row],[Horas o Viaje]],"0.00") &amp; "|" &amp; TEXT(tbl_Facturas[[#This Row],[Costo unitario]],"0.00")</f>
        <v>2834|CDOT S-603|7.50|115.00</v>
      </c>
      <c r="C4563">
        <v>2834</v>
      </c>
      <c r="D4563">
        <v>356</v>
      </c>
      <c r="E4563" t="s">
        <v>27</v>
      </c>
      <c r="G4563" t="s">
        <v>122</v>
      </c>
      <c r="H4563" t="s">
        <v>3886</v>
      </c>
      <c r="I4563" s="134" t="s">
        <v>5311</v>
      </c>
      <c r="J4563" t="s">
        <v>2693</v>
      </c>
      <c r="K4563" s="135" t="s">
        <v>2693</v>
      </c>
      <c r="P4563">
        <v>7.5</v>
      </c>
      <c r="Q4563">
        <v>115</v>
      </c>
      <c r="R4563">
        <v>862.5</v>
      </c>
      <c r="S4563">
        <f>IFERROR(_xlfn.XLOOKUP(tbl_Facturas[[#This Row],[Key_Fact]],tbl_Manifiestos[Key_Manif],tbl_Manifiestos[Pagado a Broker],0),0)</f>
        <v>802.125</v>
      </c>
      <c r="T4563">
        <v>3349919.7799999928</v>
      </c>
    </row>
    <row r="4564" spans="1:20" x14ac:dyDescent="0.25">
      <c r="A4564" t="s">
        <v>5851</v>
      </c>
      <c r="B4564" t="str">
        <f>tbl_Facturas[[#This Row],[Factura]] &amp; "|" &amp; tbl_Facturas[[#This Row],[Proyecto OK]] &amp; "|" &amp; TEXT(tbl_Facturas[[#This Row],[Horas o Viaje]],"0.00") &amp; "|" &amp; TEXT(tbl_Facturas[[#This Row],[Costo unitario]],"0.00")</f>
        <v>2834|CDOT S-603|8.75|115.00</v>
      </c>
      <c r="C4564">
        <v>2834</v>
      </c>
      <c r="D4564">
        <v>114</v>
      </c>
      <c r="E4564" t="s">
        <v>27</v>
      </c>
      <c r="G4564" t="s">
        <v>57</v>
      </c>
      <c r="H4564" t="s">
        <v>4697</v>
      </c>
      <c r="I4564" s="134" t="s">
        <v>5311</v>
      </c>
      <c r="J4564" t="s">
        <v>2693</v>
      </c>
      <c r="K4564" s="135" t="s">
        <v>2693</v>
      </c>
      <c r="P4564">
        <v>8.75</v>
      </c>
      <c r="Q4564">
        <v>115</v>
      </c>
      <c r="R4564">
        <v>1006.25</v>
      </c>
      <c r="S4564">
        <f>IFERROR(_xlfn.XLOOKUP(tbl_Facturas[[#This Row],[Key_Fact]],tbl_Manifiestos[Key_Manif],tbl_Manifiestos[Pagado a Broker],0),0)</f>
        <v>935.8125</v>
      </c>
      <c r="T4564">
        <v>3350926.0299999928</v>
      </c>
    </row>
    <row r="4565" spans="1:20" x14ac:dyDescent="0.25">
      <c r="A4565" t="s">
        <v>5851</v>
      </c>
      <c r="B4565" t="str">
        <f>tbl_Facturas[[#This Row],[Factura]] &amp; "|" &amp; tbl_Facturas[[#This Row],[Proyecto OK]] &amp; "|" &amp; TEXT(tbl_Facturas[[#This Row],[Horas o Viaje]],"0.00") &amp; "|" &amp; TEXT(tbl_Facturas[[#This Row],[Costo unitario]],"0.00")</f>
        <v>2834|CDOT S-603|8.00|115.00</v>
      </c>
      <c r="C4565">
        <v>2834</v>
      </c>
      <c r="D4565">
        <v>325</v>
      </c>
      <c r="E4565" t="s">
        <v>27</v>
      </c>
      <c r="G4565" t="s">
        <v>34</v>
      </c>
      <c r="H4565" t="s">
        <v>4698</v>
      </c>
      <c r="I4565" s="134" t="s">
        <v>5311</v>
      </c>
      <c r="J4565" t="s">
        <v>2693</v>
      </c>
      <c r="K4565" s="135" t="s">
        <v>2693</v>
      </c>
      <c r="P4565">
        <v>8</v>
      </c>
      <c r="Q4565">
        <v>115</v>
      </c>
      <c r="R4565">
        <v>920</v>
      </c>
      <c r="S4565">
        <f>IFERROR(_xlfn.XLOOKUP(tbl_Facturas[[#This Row],[Key_Fact]],tbl_Manifiestos[Key_Manif],tbl_Manifiestos[Pagado a Broker],0),0)</f>
        <v>855.6</v>
      </c>
      <c r="T4565">
        <v>3351846.0299999928</v>
      </c>
    </row>
    <row r="4566" spans="1:20" x14ac:dyDescent="0.25">
      <c r="A4566" t="s">
        <v>5851</v>
      </c>
      <c r="B4566" t="str">
        <f>tbl_Facturas[[#This Row],[Factura]] &amp; "|" &amp; tbl_Facturas[[#This Row],[Proyecto OK]] &amp; "|" &amp; TEXT(tbl_Facturas[[#This Row],[Horas o Viaje]],"0.00") &amp; "|" &amp; TEXT(tbl_Facturas[[#This Row],[Costo unitario]],"0.00")</f>
        <v>2835|Oakland Water Main|8.50|130.00</v>
      </c>
      <c r="C4566">
        <v>2835</v>
      </c>
      <c r="D4566">
        <v>325</v>
      </c>
      <c r="E4566" t="s">
        <v>27</v>
      </c>
      <c r="G4566" t="s">
        <v>34</v>
      </c>
      <c r="H4566" t="s">
        <v>4699</v>
      </c>
      <c r="I4566" s="134" t="s">
        <v>5868</v>
      </c>
      <c r="J4566" t="s">
        <v>2426</v>
      </c>
      <c r="K4566" s="135" t="s">
        <v>2426</v>
      </c>
      <c r="P4566">
        <v>8.5</v>
      </c>
      <c r="Q4566">
        <v>130</v>
      </c>
      <c r="R4566">
        <v>1105</v>
      </c>
      <c r="S4566">
        <f>IFERROR(_xlfn.XLOOKUP(tbl_Facturas[[#This Row],[Key_Fact]],tbl_Manifiestos[Key_Manif],tbl_Manifiestos[Pagado a Broker],0),0)</f>
        <v>1027.6500000000001</v>
      </c>
      <c r="T4566">
        <v>3352951.0299999928</v>
      </c>
    </row>
    <row r="4567" spans="1:20" x14ac:dyDescent="0.25">
      <c r="A4567" t="s">
        <v>5851</v>
      </c>
      <c r="B4567" t="str">
        <f>tbl_Facturas[[#This Row],[Factura]] &amp; "|" &amp; tbl_Facturas[[#This Row],[Proyecto OK]] &amp; "|" &amp; TEXT(tbl_Facturas[[#This Row],[Horas o Viaje]],"0.00") &amp; "|" &amp; TEXT(tbl_Facturas[[#This Row],[Costo unitario]],"0.00")</f>
        <v>2836|Metra New Auburn|5.00|300.00</v>
      </c>
      <c r="C4567">
        <v>2836</v>
      </c>
      <c r="D4567">
        <v>108</v>
      </c>
      <c r="E4567" t="s">
        <v>5916</v>
      </c>
      <c r="G4567" t="s">
        <v>99</v>
      </c>
      <c r="H4567" t="s">
        <v>4700</v>
      </c>
      <c r="I4567" s="134" t="s">
        <v>5330</v>
      </c>
      <c r="J4567" t="s">
        <v>894</v>
      </c>
      <c r="K4567" s="135" t="s">
        <v>5360</v>
      </c>
      <c r="L4567">
        <v>2128</v>
      </c>
      <c r="M4567" t="s">
        <v>895</v>
      </c>
      <c r="P4567">
        <v>5</v>
      </c>
      <c r="Q4567">
        <v>300</v>
      </c>
      <c r="R4567">
        <v>1500</v>
      </c>
      <c r="S4567">
        <f>IFERROR(_xlfn.XLOOKUP(tbl_Facturas[[#This Row],[Key_Fact]],tbl_Manifiestos[Key_Manif],tbl_Manifiestos[Pagado a Broker],0),0)</f>
        <v>1395</v>
      </c>
      <c r="T4567">
        <v>3354451.0299999928</v>
      </c>
    </row>
    <row r="4568" spans="1:20" x14ac:dyDescent="0.25">
      <c r="A4568" t="s">
        <v>5851</v>
      </c>
      <c r="B4568" t="str">
        <f>tbl_Facturas[[#This Row],[Factura]] &amp; "|" &amp; tbl_Facturas[[#This Row],[Proyecto OK]] &amp; "|" &amp; TEXT(tbl_Facturas[[#This Row],[Horas o Viaje]],"0.00") &amp; "|" &amp; TEXT(tbl_Facturas[[#This Row],[Costo unitario]],"0.00")</f>
        <v>2836|Metra New Auburn|98.40|15.50</v>
      </c>
      <c r="C4568">
        <v>2836</v>
      </c>
      <c r="D4568">
        <v>108</v>
      </c>
      <c r="E4568" t="s">
        <v>5916</v>
      </c>
      <c r="G4568" t="s">
        <v>99</v>
      </c>
      <c r="H4568" t="s">
        <v>4700</v>
      </c>
      <c r="I4568" s="134" t="s">
        <v>5330</v>
      </c>
      <c r="J4568" t="s">
        <v>894</v>
      </c>
      <c r="K4568" s="135" t="s">
        <v>5360</v>
      </c>
      <c r="L4568">
        <v>2128</v>
      </c>
      <c r="M4568" t="s">
        <v>895</v>
      </c>
      <c r="O4568" t="s">
        <v>240</v>
      </c>
      <c r="P4568">
        <v>98.4</v>
      </c>
      <c r="Q4568">
        <v>15.5</v>
      </c>
      <c r="R4568">
        <v>1525.2</v>
      </c>
      <c r="S4568">
        <f>IFERROR(_xlfn.XLOOKUP(tbl_Facturas[[#This Row],[Key_Fact]],tbl_Manifiestos[Key_Manif],tbl_Manifiestos[Pagado a Broker],0),0)</f>
        <v>0</v>
      </c>
      <c r="T4568">
        <v>3355976.229999993</v>
      </c>
    </row>
    <row r="4569" spans="1:20" x14ac:dyDescent="0.25">
      <c r="A4569" t="s">
        <v>5851</v>
      </c>
      <c r="B4569" t="str">
        <f>tbl_Facturas[[#This Row],[Factura]] &amp; "|" &amp; tbl_Facturas[[#This Row],[Proyecto OK]] &amp; "|" &amp; TEXT(tbl_Facturas[[#This Row],[Horas o Viaje]],"0.00") &amp; "|" &amp; TEXT(tbl_Facturas[[#This Row],[Costo unitario]],"0.00")</f>
        <v>2836|Metra New Auburn|5.00|300.00</v>
      </c>
      <c r="C4569">
        <v>2836</v>
      </c>
      <c r="D4569">
        <v>73</v>
      </c>
      <c r="E4569" t="s">
        <v>19</v>
      </c>
      <c r="G4569" t="s">
        <v>20</v>
      </c>
      <c r="H4569" t="s">
        <v>4701</v>
      </c>
      <c r="I4569" s="134" t="s">
        <v>5330</v>
      </c>
      <c r="J4569" t="s">
        <v>894</v>
      </c>
      <c r="K4569" s="135" t="s">
        <v>5360</v>
      </c>
      <c r="L4569">
        <v>2128</v>
      </c>
      <c r="M4569" t="s">
        <v>895</v>
      </c>
      <c r="P4569">
        <v>5</v>
      </c>
      <c r="Q4569">
        <v>300</v>
      </c>
      <c r="R4569">
        <v>1500</v>
      </c>
      <c r="S4569">
        <f>IFERROR(_xlfn.XLOOKUP(tbl_Facturas[[#This Row],[Key_Fact]],tbl_Manifiestos[Key_Manif],tbl_Manifiestos[Pagado a Broker],0),0)</f>
        <v>1395</v>
      </c>
      <c r="T4569">
        <v>3357476.229999993</v>
      </c>
    </row>
    <row r="4570" spans="1:20" x14ac:dyDescent="0.25">
      <c r="A4570" t="s">
        <v>5851</v>
      </c>
      <c r="B4570" t="str">
        <f>tbl_Facturas[[#This Row],[Factura]] &amp; "|" &amp; tbl_Facturas[[#This Row],[Proyecto OK]] &amp; "|" &amp; TEXT(tbl_Facturas[[#This Row],[Horas o Viaje]],"0.00") &amp; "|" &amp; TEXT(tbl_Facturas[[#This Row],[Costo unitario]],"0.00")</f>
        <v>2836|Metra New Auburn|103.65|15.50</v>
      </c>
      <c r="C4570">
        <v>2836</v>
      </c>
      <c r="D4570">
        <v>73</v>
      </c>
      <c r="E4570" t="s">
        <v>19</v>
      </c>
      <c r="G4570" t="s">
        <v>20</v>
      </c>
      <c r="H4570" t="s">
        <v>4701</v>
      </c>
      <c r="I4570" s="134" t="s">
        <v>5330</v>
      </c>
      <c r="J4570" t="s">
        <v>894</v>
      </c>
      <c r="K4570" s="135" t="s">
        <v>5360</v>
      </c>
      <c r="L4570">
        <v>2128</v>
      </c>
      <c r="M4570" t="s">
        <v>895</v>
      </c>
      <c r="O4570" t="s">
        <v>240</v>
      </c>
      <c r="P4570">
        <v>103.65</v>
      </c>
      <c r="Q4570">
        <v>15.5</v>
      </c>
      <c r="R4570">
        <v>1606.58</v>
      </c>
      <c r="S4570">
        <f>IFERROR(_xlfn.XLOOKUP(tbl_Facturas[[#This Row],[Key_Fact]],tbl_Manifiestos[Key_Manif],tbl_Manifiestos[Pagado a Broker],0),0)</f>
        <v>0</v>
      </c>
      <c r="T4570">
        <v>3359082.8099999931</v>
      </c>
    </row>
    <row r="4571" spans="1:20" x14ac:dyDescent="0.25">
      <c r="A4571" t="s">
        <v>5851</v>
      </c>
      <c r="B4571" t="str">
        <f>tbl_Facturas[[#This Row],[Factura]] &amp; "|" &amp; tbl_Facturas[[#This Row],[Proyecto OK]] &amp; "|" &amp; TEXT(tbl_Facturas[[#This Row],[Horas o Viaje]],"0.00") &amp; "|" &amp; TEXT(tbl_Facturas[[#This Row],[Costo unitario]],"0.00")</f>
        <v>2836|Metra New Auburn|4.00|300.00</v>
      </c>
      <c r="C4571">
        <v>2836</v>
      </c>
      <c r="D4571">
        <v>1</v>
      </c>
      <c r="E4571" t="s">
        <v>5305</v>
      </c>
      <c r="G4571" t="s">
        <v>1220</v>
      </c>
      <c r="H4571" t="s">
        <v>4092</v>
      </c>
      <c r="I4571" s="134" t="s">
        <v>5330</v>
      </c>
      <c r="J4571" t="s">
        <v>894</v>
      </c>
      <c r="K4571" s="135" t="s">
        <v>5360</v>
      </c>
      <c r="L4571">
        <v>2128</v>
      </c>
      <c r="M4571" t="s">
        <v>895</v>
      </c>
      <c r="P4571">
        <v>4</v>
      </c>
      <c r="Q4571">
        <v>300</v>
      </c>
      <c r="R4571">
        <v>1200</v>
      </c>
      <c r="S4571">
        <f>IFERROR(_xlfn.XLOOKUP(tbl_Facturas[[#This Row],[Key_Fact]],tbl_Manifiestos[Key_Manif],tbl_Manifiestos[Pagado a Broker],0),0)</f>
        <v>0</v>
      </c>
      <c r="T4571">
        <v>3360282.8099999931</v>
      </c>
    </row>
    <row r="4572" spans="1:20" x14ac:dyDescent="0.25">
      <c r="A4572" t="s">
        <v>5851</v>
      </c>
      <c r="B4572" t="str">
        <f>tbl_Facturas[[#This Row],[Factura]] &amp; "|" &amp; tbl_Facturas[[#This Row],[Proyecto OK]] &amp; "|" &amp; TEXT(tbl_Facturas[[#This Row],[Horas o Viaje]],"0.00") &amp; "|" &amp; TEXT(tbl_Facturas[[#This Row],[Costo unitario]],"0.00")</f>
        <v>2836|Metra New Auburn|77.82|15.50</v>
      </c>
      <c r="C4572">
        <v>2836</v>
      </c>
      <c r="D4572">
        <v>1</v>
      </c>
      <c r="E4572" t="s">
        <v>5305</v>
      </c>
      <c r="G4572" t="s">
        <v>1220</v>
      </c>
      <c r="H4572" t="s">
        <v>4092</v>
      </c>
      <c r="I4572" s="134" t="s">
        <v>5330</v>
      </c>
      <c r="J4572" t="s">
        <v>894</v>
      </c>
      <c r="K4572" s="135" t="s">
        <v>5360</v>
      </c>
      <c r="L4572">
        <v>2128</v>
      </c>
      <c r="M4572" t="s">
        <v>895</v>
      </c>
      <c r="O4572" t="s">
        <v>240</v>
      </c>
      <c r="P4572">
        <v>77.819999999999993</v>
      </c>
      <c r="Q4572">
        <v>15.5</v>
      </c>
      <c r="R4572">
        <v>1206.21</v>
      </c>
      <c r="S4572">
        <f>IFERROR(_xlfn.XLOOKUP(tbl_Facturas[[#This Row],[Key_Fact]],tbl_Manifiestos[Key_Manif],tbl_Manifiestos[Pagado a Broker],0),0)</f>
        <v>0</v>
      </c>
      <c r="T4572">
        <v>3361489.019999993</v>
      </c>
    </row>
    <row r="4573" spans="1:20" x14ac:dyDescent="0.25">
      <c r="A4573" t="s">
        <v>5851</v>
      </c>
      <c r="B4573" t="str">
        <f>tbl_Facturas[[#This Row],[Factura]] &amp; "|" &amp; tbl_Facturas[[#This Row],[Proyecto OK]] &amp; "|" &amp; TEXT(tbl_Facturas[[#This Row],[Horas o Viaje]],"0.00") &amp; "|" &amp; TEXT(tbl_Facturas[[#This Row],[Costo unitario]],"0.00")</f>
        <v>2836|Metra New Auburn|1.00|410.00</v>
      </c>
      <c r="C4573">
        <v>2836</v>
      </c>
      <c r="D4573">
        <v>1</v>
      </c>
      <c r="E4573" t="s">
        <v>5305</v>
      </c>
      <c r="G4573" t="s">
        <v>1220</v>
      </c>
      <c r="H4573" t="s">
        <v>4092</v>
      </c>
      <c r="I4573" s="134" t="s">
        <v>5330</v>
      </c>
      <c r="J4573" t="s">
        <v>894</v>
      </c>
      <c r="K4573" s="135" t="s">
        <v>5360</v>
      </c>
      <c r="L4573">
        <v>2128</v>
      </c>
      <c r="M4573" t="s">
        <v>3267</v>
      </c>
      <c r="P4573">
        <v>1</v>
      </c>
      <c r="Q4573">
        <v>410</v>
      </c>
      <c r="R4573">
        <v>410</v>
      </c>
      <c r="S4573">
        <f>IFERROR(_xlfn.XLOOKUP(tbl_Facturas[[#This Row],[Key_Fact]],tbl_Manifiestos[Key_Manif],tbl_Manifiestos[Pagado a Broker],0),0)</f>
        <v>0</v>
      </c>
      <c r="T4573">
        <v>3361899.019999993</v>
      </c>
    </row>
    <row r="4574" spans="1:20" x14ac:dyDescent="0.25">
      <c r="A4574" t="s">
        <v>5851</v>
      </c>
      <c r="B4574" t="str">
        <f>tbl_Facturas[[#This Row],[Factura]] &amp; "|" &amp; tbl_Facturas[[#This Row],[Proyecto OK]] &amp; "|" &amp; TEXT(tbl_Facturas[[#This Row],[Horas o Viaje]],"0.00") &amp; "|" &amp; TEXT(tbl_Facturas[[#This Row],[Costo unitario]],"0.00")</f>
        <v>2836|Metra New Auburn|5.00|300.00</v>
      </c>
      <c r="C4574">
        <v>2836</v>
      </c>
      <c r="D4574">
        <v>103</v>
      </c>
      <c r="E4574" t="s">
        <v>27</v>
      </c>
      <c r="G4574" t="s">
        <v>284</v>
      </c>
      <c r="H4574" t="s">
        <v>4702</v>
      </c>
      <c r="I4574" s="134" t="s">
        <v>5330</v>
      </c>
      <c r="J4574" t="s">
        <v>894</v>
      </c>
      <c r="K4574" s="135" t="s">
        <v>5360</v>
      </c>
      <c r="L4574">
        <v>2128</v>
      </c>
      <c r="M4574" t="s">
        <v>895</v>
      </c>
      <c r="P4574">
        <v>5</v>
      </c>
      <c r="Q4574">
        <v>300</v>
      </c>
      <c r="R4574">
        <v>1500</v>
      </c>
      <c r="S4574">
        <f>IFERROR(_xlfn.XLOOKUP(tbl_Facturas[[#This Row],[Key_Fact]],tbl_Manifiestos[Key_Manif],tbl_Manifiestos[Pagado a Broker],0),0)</f>
        <v>1395</v>
      </c>
      <c r="T4574">
        <v>3363399.019999993</v>
      </c>
    </row>
    <row r="4575" spans="1:20" x14ac:dyDescent="0.25">
      <c r="A4575" t="s">
        <v>5851</v>
      </c>
      <c r="B4575" t="str">
        <f>tbl_Facturas[[#This Row],[Factura]] &amp; "|" &amp; tbl_Facturas[[#This Row],[Proyecto OK]] &amp; "|" &amp; TEXT(tbl_Facturas[[#This Row],[Horas o Viaje]],"0.00") &amp; "|" &amp; TEXT(tbl_Facturas[[#This Row],[Costo unitario]],"0.00")</f>
        <v>2836|Metra New Auburn|105.93|15.50</v>
      </c>
      <c r="C4575">
        <v>2836</v>
      </c>
      <c r="D4575">
        <v>103</v>
      </c>
      <c r="E4575" t="s">
        <v>27</v>
      </c>
      <c r="G4575" t="s">
        <v>284</v>
      </c>
      <c r="H4575" t="s">
        <v>4702</v>
      </c>
      <c r="I4575" s="134" t="s">
        <v>5330</v>
      </c>
      <c r="J4575" t="s">
        <v>894</v>
      </c>
      <c r="K4575" s="135" t="s">
        <v>5360</v>
      </c>
      <c r="L4575">
        <v>2128</v>
      </c>
      <c r="M4575" t="s">
        <v>895</v>
      </c>
      <c r="O4575" t="s">
        <v>240</v>
      </c>
      <c r="P4575">
        <v>105.93</v>
      </c>
      <c r="Q4575">
        <v>15.5</v>
      </c>
      <c r="R4575">
        <v>1641.92</v>
      </c>
      <c r="S4575">
        <f>IFERROR(_xlfn.XLOOKUP(tbl_Facturas[[#This Row],[Key_Fact]],tbl_Manifiestos[Key_Manif],tbl_Manifiestos[Pagado a Broker],0),0)</f>
        <v>0</v>
      </c>
      <c r="T4575">
        <v>3365040.939999993</v>
      </c>
    </row>
    <row r="4576" spans="1:20" x14ac:dyDescent="0.25">
      <c r="A4576" t="s">
        <v>5851</v>
      </c>
      <c r="B4576" t="str">
        <f>tbl_Facturas[[#This Row],[Factura]] &amp; "|" &amp; tbl_Facturas[[#This Row],[Proyecto OK]] &amp; "|" &amp; TEXT(tbl_Facturas[[#This Row],[Horas o Viaje]],"0.00") &amp; "|" &amp; TEXT(tbl_Facturas[[#This Row],[Costo unitario]],"0.00")</f>
        <v>2836|Metra New Auburn|5.00|300.00</v>
      </c>
      <c r="C4576">
        <v>2836</v>
      </c>
      <c r="D4576">
        <v>356</v>
      </c>
      <c r="E4576" t="s">
        <v>27</v>
      </c>
      <c r="G4576" t="s">
        <v>122</v>
      </c>
      <c r="H4576" t="s">
        <v>3674</v>
      </c>
      <c r="I4576" s="134" t="s">
        <v>5330</v>
      </c>
      <c r="J4576" t="s">
        <v>894</v>
      </c>
      <c r="K4576" s="135" t="s">
        <v>5360</v>
      </c>
      <c r="L4576">
        <v>2128</v>
      </c>
      <c r="M4576" t="s">
        <v>895</v>
      </c>
      <c r="P4576">
        <v>5</v>
      </c>
      <c r="Q4576">
        <v>300</v>
      </c>
      <c r="R4576">
        <v>1500</v>
      </c>
      <c r="S4576">
        <f>IFERROR(_xlfn.XLOOKUP(tbl_Facturas[[#This Row],[Key_Fact]],tbl_Manifiestos[Key_Manif],tbl_Manifiestos[Pagado a Broker],0),0)</f>
        <v>1395</v>
      </c>
      <c r="T4576">
        <v>3366540.939999993</v>
      </c>
    </row>
    <row r="4577" spans="1:20" x14ac:dyDescent="0.25">
      <c r="A4577" t="s">
        <v>5851</v>
      </c>
      <c r="B4577" t="str">
        <f>tbl_Facturas[[#This Row],[Factura]] &amp; "|" &amp; tbl_Facturas[[#This Row],[Proyecto OK]] &amp; "|" &amp; TEXT(tbl_Facturas[[#This Row],[Horas o Viaje]],"0.00") &amp; "|" &amp; TEXT(tbl_Facturas[[#This Row],[Costo unitario]],"0.00")</f>
        <v>2836|Metra New Auburn|97.12|15.50</v>
      </c>
      <c r="C4577">
        <v>2836</v>
      </c>
      <c r="D4577">
        <v>356</v>
      </c>
      <c r="E4577" t="s">
        <v>27</v>
      </c>
      <c r="G4577" t="s">
        <v>122</v>
      </c>
      <c r="H4577" t="s">
        <v>3674</v>
      </c>
      <c r="I4577" s="134" t="s">
        <v>5330</v>
      </c>
      <c r="J4577" t="s">
        <v>894</v>
      </c>
      <c r="K4577" s="135" t="s">
        <v>5360</v>
      </c>
      <c r="L4577">
        <v>2128</v>
      </c>
      <c r="M4577" t="s">
        <v>895</v>
      </c>
      <c r="O4577" t="s">
        <v>240</v>
      </c>
      <c r="P4577">
        <v>97.12</v>
      </c>
      <c r="Q4577">
        <v>15.5</v>
      </c>
      <c r="R4577">
        <v>1505.36</v>
      </c>
      <c r="S4577">
        <f>IFERROR(_xlfn.XLOOKUP(tbl_Facturas[[#This Row],[Key_Fact]],tbl_Manifiestos[Key_Manif],tbl_Manifiestos[Pagado a Broker],0),0)</f>
        <v>0</v>
      </c>
      <c r="T4577">
        <v>3368046.2999999928</v>
      </c>
    </row>
    <row r="4578" spans="1:20" x14ac:dyDescent="0.25">
      <c r="A4578" t="s">
        <v>5851</v>
      </c>
      <c r="B4578" t="str">
        <f>tbl_Facturas[[#This Row],[Factura]] &amp; "|" &amp; tbl_Facturas[[#This Row],[Proyecto OK]] &amp; "|" &amp; TEXT(tbl_Facturas[[#This Row],[Horas o Viaje]],"0.00") &amp; "|" &amp; TEXT(tbl_Facturas[[#This Row],[Costo unitario]],"0.00")</f>
        <v>2836|Metra New Auburn|5.00|300.00</v>
      </c>
      <c r="C4578">
        <v>2836</v>
      </c>
      <c r="D4578">
        <v>302</v>
      </c>
      <c r="E4578" t="s">
        <v>1264</v>
      </c>
      <c r="G4578" t="s">
        <v>2453</v>
      </c>
      <c r="H4578" t="s">
        <v>4703</v>
      </c>
      <c r="I4578" s="134" t="s">
        <v>5330</v>
      </c>
      <c r="J4578" t="s">
        <v>894</v>
      </c>
      <c r="K4578" s="135" t="s">
        <v>5360</v>
      </c>
      <c r="L4578">
        <v>2128</v>
      </c>
      <c r="M4578" t="s">
        <v>895</v>
      </c>
      <c r="P4578">
        <v>5</v>
      </c>
      <c r="Q4578">
        <v>300</v>
      </c>
      <c r="R4578">
        <v>1500</v>
      </c>
      <c r="S4578">
        <f>IFERROR(_xlfn.XLOOKUP(tbl_Facturas[[#This Row],[Key_Fact]],tbl_Manifiestos[Key_Manif],tbl_Manifiestos[Pagado a Broker],0),0)</f>
        <v>1395</v>
      </c>
      <c r="T4578">
        <v>3369546.2999999928</v>
      </c>
    </row>
    <row r="4579" spans="1:20" x14ac:dyDescent="0.25">
      <c r="A4579" t="s">
        <v>5851</v>
      </c>
      <c r="B4579" t="str">
        <f>tbl_Facturas[[#This Row],[Factura]] &amp; "|" &amp; tbl_Facturas[[#This Row],[Proyecto OK]] &amp; "|" &amp; TEXT(tbl_Facturas[[#This Row],[Horas o Viaje]],"0.00") &amp; "|" &amp; TEXT(tbl_Facturas[[#This Row],[Costo unitario]],"0.00")</f>
        <v>2836|Metra New Auburn|98.04|15.50</v>
      </c>
      <c r="C4579">
        <v>2836</v>
      </c>
      <c r="D4579">
        <v>302</v>
      </c>
      <c r="E4579" t="s">
        <v>1264</v>
      </c>
      <c r="G4579" t="s">
        <v>2453</v>
      </c>
      <c r="H4579" t="s">
        <v>4703</v>
      </c>
      <c r="I4579" s="134" t="s">
        <v>5330</v>
      </c>
      <c r="J4579" t="s">
        <v>894</v>
      </c>
      <c r="K4579" s="135" t="s">
        <v>5360</v>
      </c>
      <c r="L4579">
        <v>2128</v>
      </c>
      <c r="M4579" t="s">
        <v>895</v>
      </c>
      <c r="O4579" t="s">
        <v>240</v>
      </c>
      <c r="P4579">
        <v>98.04</v>
      </c>
      <c r="Q4579">
        <v>15.5</v>
      </c>
      <c r="R4579">
        <v>1519.62</v>
      </c>
      <c r="S4579">
        <f>IFERROR(_xlfn.XLOOKUP(tbl_Facturas[[#This Row],[Key_Fact]],tbl_Manifiestos[Key_Manif],tbl_Manifiestos[Pagado a Broker],0),0)</f>
        <v>0</v>
      </c>
      <c r="T4579">
        <v>3371065.9199999929</v>
      </c>
    </row>
    <row r="4580" spans="1:20" x14ac:dyDescent="0.25">
      <c r="A4580" t="s">
        <v>5851</v>
      </c>
      <c r="B4580" t="str">
        <f>tbl_Facturas[[#This Row],[Factura]] &amp; "|" &amp; tbl_Facturas[[#This Row],[Proyecto OK]] &amp; "|" &amp; TEXT(tbl_Facturas[[#This Row],[Horas o Viaje]],"0.00") &amp; "|" &amp; TEXT(tbl_Facturas[[#This Row],[Costo unitario]],"0.00")</f>
        <v>2836|Metra New Auburn|5.00|300.00</v>
      </c>
      <c r="C4580">
        <v>2836</v>
      </c>
      <c r="D4580">
        <v>617</v>
      </c>
      <c r="E4580" t="s">
        <v>27</v>
      </c>
      <c r="G4580" t="s">
        <v>36</v>
      </c>
      <c r="H4580" t="s">
        <v>4704</v>
      </c>
      <c r="I4580" s="134" t="s">
        <v>5330</v>
      </c>
      <c r="J4580" t="s">
        <v>894</v>
      </c>
      <c r="K4580" s="135" t="s">
        <v>5360</v>
      </c>
      <c r="L4580">
        <v>2128</v>
      </c>
      <c r="M4580" t="s">
        <v>895</v>
      </c>
      <c r="P4580">
        <v>5</v>
      </c>
      <c r="Q4580">
        <v>300</v>
      </c>
      <c r="R4580">
        <v>1500</v>
      </c>
      <c r="S4580">
        <f>IFERROR(_xlfn.XLOOKUP(tbl_Facturas[[#This Row],[Key_Fact]],tbl_Manifiestos[Key_Manif],tbl_Manifiestos[Pagado a Broker],0),0)</f>
        <v>1395</v>
      </c>
      <c r="T4580">
        <v>3372565.9199999929</v>
      </c>
    </row>
    <row r="4581" spans="1:20" x14ac:dyDescent="0.25">
      <c r="A4581" t="s">
        <v>5851</v>
      </c>
      <c r="B4581" t="str">
        <f>tbl_Facturas[[#This Row],[Factura]] &amp; "|" &amp; tbl_Facturas[[#This Row],[Proyecto OK]] &amp; "|" &amp; TEXT(tbl_Facturas[[#This Row],[Horas o Viaje]],"0.00") &amp; "|" &amp; TEXT(tbl_Facturas[[#This Row],[Costo unitario]],"0.00")</f>
        <v>2836|Metra New Auburn|97.35|15.50</v>
      </c>
      <c r="C4581">
        <v>2836</v>
      </c>
      <c r="D4581">
        <v>617</v>
      </c>
      <c r="E4581" t="s">
        <v>27</v>
      </c>
      <c r="G4581" t="s">
        <v>36</v>
      </c>
      <c r="H4581" t="s">
        <v>4704</v>
      </c>
      <c r="I4581" s="134" t="s">
        <v>5330</v>
      </c>
      <c r="J4581" t="s">
        <v>894</v>
      </c>
      <c r="K4581" s="135" t="s">
        <v>5360</v>
      </c>
      <c r="L4581">
        <v>2128</v>
      </c>
      <c r="M4581" t="s">
        <v>895</v>
      </c>
      <c r="O4581" t="s">
        <v>240</v>
      </c>
      <c r="P4581">
        <v>97.35</v>
      </c>
      <c r="Q4581">
        <v>15.5</v>
      </c>
      <c r="R4581">
        <v>1508.93</v>
      </c>
      <c r="S4581">
        <f>IFERROR(_xlfn.XLOOKUP(tbl_Facturas[[#This Row],[Key_Fact]],tbl_Manifiestos[Key_Manif],tbl_Manifiestos[Pagado a Broker],0),0)</f>
        <v>0</v>
      </c>
      <c r="T4581">
        <v>3374074.8499999931</v>
      </c>
    </row>
    <row r="4582" spans="1:20" x14ac:dyDescent="0.25">
      <c r="A4582" t="s">
        <v>5851</v>
      </c>
      <c r="B4582" t="str">
        <f>tbl_Facturas[[#This Row],[Factura]] &amp; "|" &amp; tbl_Facturas[[#This Row],[Proyecto OK]] &amp; "|" &amp; TEXT(tbl_Facturas[[#This Row],[Horas o Viaje]],"0.00") &amp; "|" &amp; TEXT(tbl_Facturas[[#This Row],[Costo unitario]],"0.00")</f>
        <v>2836|Metra New Auburn|3.00|410.00</v>
      </c>
      <c r="C4582">
        <v>2836</v>
      </c>
      <c r="D4582">
        <v>108</v>
      </c>
      <c r="E4582" t="s">
        <v>5916</v>
      </c>
      <c r="G4582" t="s">
        <v>99</v>
      </c>
      <c r="H4582" t="s">
        <v>4705</v>
      </c>
      <c r="I4582" s="134" t="s">
        <v>5330</v>
      </c>
      <c r="J4582" t="s">
        <v>894</v>
      </c>
      <c r="K4582" s="135" t="s">
        <v>5360</v>
      </c>
      <c r="L4582">
        <v>2128</v>
      </c>
      <c r="M4582" t="s">
        <v>3267</v>
      </c>
      <c r="P4582">
        <v>3</v>
      </c>
      <c r="Q4582">
        <v>410</v>
      </c>
      <c r="R4582">
        <v>1230</v>
      </c>
      <c r="S4582">
        <f>IFERROR(_xlfn.XLOOKUP(tbl_Facturas[[#This Row],[Key_Fact]],tbl_Manifiestos[Key_Manif],tbl_Manifiestos[Pagado a Broker],0),0)</f>
        <v>1143.9000000000001</v>
      </c>
      <c r="T4582">
        <v>3375304.8499999931</v>
      </c>
    </row>
    <row r="4583" spans="1:20" x14ac:dyDescent="0.25">
      <c r="A4583" t="s">
        <v>5851</v>
      </c>
      <c r="B4583" t="str">
        <f>tbl_Facturas[[#This Row],[Factura]] &amp; "|" &amp; tbl_Facturas[[#This Row],[Proyecto OK]] &amp; "|" &amp; TEXT(tbl_Facturas[[#This Row],[Horas o Viaje]],"0.00") &amp; "|" &amp; TEXT(tbl_Facturas[[#This Row],[Costo unitario]],"0.00")</f>
        <v>2836|Metra New Auburn|8.00|120.00</v>
      </c>
      <c r="C4583">
        <v>2836</v>
      </c>
      <c r="D4583">
        <v>51</v>
      </c>
      <c r="E4583" t="s">
        <v>5329</v>
      </c>
      <c r="G4583" t="s">
        <v>1872</v>
      </c>
      <c r="H4583" t="s">
        <v>4706</v>
      </c>
      <c r="I4583" s="134" t="s">
        <v>5330</v>
      </c>
      <c r="J4583" t="s">
        <v>894</v>
      </c>
      <c r="K4583" s="135" t="s">
        <v>5360</v>
      </c>
      <c r="L4583">
        <v>2128</v>
      </c>
      <c r="M4583" t="s">
        <v>4290</v>
      </c>
      <c r="P4583">
        <v>8</v>
      </c>
      <c r="Q4583">
        <v>120</v>
      </c>
      <c r="R4583">
        <v>960</v>
      </c>
      <c r="S4583">
        <f>IFERROR(_xlfn.XLOOKUP(tbl_Facturas[[#This Row],[Key_Fact]],tbl_Manifiestos[Key_Manif],tbl_Manifiestos[Pagado a Broker],0),0)</f>
        <v>0</v>
      </c>
      <c r="T4583">
        <v>3376264.8499999931</v>
      </c>
    </row>
    <row r="4584" spans="1:20" x14ac:dyDescent="0.25">
      <c r="A4584" t="s">
        <v>5851</v>
      </c>
      <c r="B4584" t="str">
        <f>tbl_Facturas[[#This Row],[Factura]] &amp; "|" &amp; tbl_Facturas[[#This Row],[Proyecto OK]] &amp; "|" &amp; TEXT(tbl_Facturas[[#This Row],[Horas o Viaje]],"0.00") &amp; "|" &amp; TEXT(tbl_Facturas[[#This Row],[Costo unitario]],"0.00")</f>
        <v>2836|Metra New Auburn|8.00|120.00</v>
      </c>
      <c r="C4584">
        <v>2836</v>
      </c>
      <c r="D4584">
        <v>4</v>
      </c>
      <c r="E4584" t="s">
        <v>1875</v>
      </c>
      <c r="G4584" t="s">
        <v>1054</v>
      </c>
      <c r="H4584" t="s">
        <v>4707</v>
      </c>
      <c r="I4584" s="134" t="s">
        <v>5330</v>
      </c>
      <c r="J4584" t="s">
        <v>894</v>
      </c>
      <c r="K4584" s="135" t="s">
        <v>5360</v>
      </c>
      <c r="L4584">
        <v>2128</v>
      </c>
      <c r="M4584" t="s">
        <v>4290</v>
      </c>
      <c r="P4584">
        <v>8</v>
      </c>
      <c r="Q4584">
        <v>120</v>
      </c>
      <c r="R4584">
        <v>960</v>
      </c>
      <c r="S4584">
        <f>IFERROR(_xlfn.XLOOKUP(tbl_Facturas[[#This Row],[Key_Fact]],tbl_Manifiestos[Key_Manif],tbl_Manifiestos[Pagado a Broker],0),0)</f>
        <v>0</v>
      </c>
      <c r="T4584">
        <v>3377224.8499999931</v>
      </c>
    </row>
    <row r="4585" spans="1:20" x14ac:dyDescent="0.25">
      <c r="A4585" t="s">
        <v>5851</v>
      </c>
      <c r="B4585" t="str">
        <f>tbl_Facturas[[#This Row],[Factura]] &amp; "|" &amp; tbl_Facturas[[#This Row],[Proyecto OK]] &amp; "|" &amp; TEXT(tbl_Facturas[[#This Row],[Horas o Viaje]],"0.00") &amp; "|" &amp; TEXT(tbl_Facturas[[#This Row],[Costo unitario]],"0.00")</f>
        <v>2836|Metra New Auburn|5.00|300.00</v>
      </c>
      <c r="C4585">
        <v>2836</v>
      </c>
      <c r="D4585">
        <v>229</v>
      </c>
      <c r="E4585" t="s">
        <v>5309</v>
      </c>
      <c r="G4585" t="s">
        <v>1235</v>
      </c>
      <c r="H4585" t="s">
        <v>4708</v>
      </c>
      <c r="I4585" s="134" t="s">
        <v>5330</v>
      </c>
      <c r="J4585" t="s">
        <v>894</v>
      </c>
      <c r="K4585" s="135" t="s">
        <v>5360</v>
      </c>
      <c r="L4585">
        <v>2128</v>
      </c>
      <c r="M4585" t="s">
        <v>895</v>
      </c>
      <c r="P4585">
        <v>5</v>
      </c>
      <c r="Q4585">
        <v>300</v>
      </c>
      <c r="R4585">
        <v>1500</v>
      </c>
      <c r="S4585">
        <f>IFERROR(_xlfn.XLOOKUP(tbl_Facturas[[#This Row],[Key_Fact]],tbl_Manifiestos[Key_Manif],tbl_Manifiestos[Pagado a Broker],0),0)</f>
        <v>1395</v>
      </c>
      <c r="T4585">
        <v>3378724.8499999931</v>
      </c>
    </row>
    <row r="4586" spans="1:20" x14ac:dyDescent="0.25">
      <c r="A4586" t="s">
        <v>5851</v>
      </c>
      <c r="B4586" t="str">
        <f>tbl_Facturas[[#This Row],[Factura]] &amp; "|" &amp; tbl_Facturas[[#This Row],[Proyecto OK]] &amp; "|" &amp; TEXT(tbl_Facturas[[#This Row],[Horas o Viaje]],"0.00") &amp; "|" &amp; TEXT(tbl_Facturas[[#This Row],[Costo unitario]],"0.00")</f>
        <v>2836|Metra New Auburn|106.13|15.50</v>
      </c>
      <c r="C4586">
        <v>2836</v>
      </c>
      <c r="D4586">
        <v>229</v>
      </c>
      <c r="E4586" t="s">
        <v>5309</v>
      </c>
      <c r="G4586" t="s">
        <v>1235</v>
      </c>
      <c r="H4586" t="s">
        <v>4708</v>
      </c>
      <c r="I4586" s="134" t="s">
        <v>5330</v>
      </c>
      <c r="J4586" t="s">
        <v>894</v>
      </c>
      <c r="K4586" s="135" t="s">
        <v>5360</v>
      </c>
      <c r="L4586">
        <v>2128</v>
      </c>
      <c r="M4586" t="s">
        <v>895</v>
      </c>
      <c r="O4586" t="s">
        <v>240</v>
      </c>
      <c r="P4586">
        <v>106.13</v>
      </c>
      <c r="Q4586">
        <v>15.5</v>
      </c>
      <c r="R4586">
        <v>1645.02</v>
      </c>
      <c r="S4586">
        <f>IFERROR(_xlfn.XLOOKUP(tbl_Facturas[[#This Row],[Key_Fact]],tbl_Manifiestos[Key_Manif],tbl_Manifiestos[Pagado a Broker],0),0)</f>
        <v>0</v>
      </c>
      <c r="T4586">
        <v>3380369.8699999931</v>
      </c>
    </row>
    <row r="4587" spans="1:20" x14ac:dyDescent="0.25">
      <c r="A4587" t="s">
        <v>5851</v>
      </c>
      <c r="B4587" t="str">
        <f>tbl_Facturas[[#This Row],[Factura]] &amp; "|" &amp; tbl_Facturas[[#This Row],[Proyecto OK]] &amp; "|" &amp; TEXT(tbl_Facturas[[#This Row],[Horas o Viaje]],"0.00") &amp; "|" &amp; TEXT(tbl_Facturas[[#This Row],[Costo unitario]],"0.00")</f>
        <v>2837|Metra 95th|5.00|231.00</v>
      </c>
      <c r="C4587">
        <v>2837</v>
      </c>
      <c r="D4587">
        <v>617</v>
      </c>
      <c r="E4587" t="s">
        <v>27</v>
      </c>
      <c r="G4587" t="s">
        <v>36</v>
      </c>
      <c r="H4587" t="s">
        <v>4709</v>
      </c>
      <c r="I4587" s="134" t="s">
        <v>5330</v>
      </c>
      <c r="J4587" t="s">
        <v>3875</v>
      </c>
      <c r="K4587" s="135" t="s">
        <v>5624</v>
      </c>
      <c r="L4587">
        <v>2516</v>
      </c>
      <c r="M4587" t="s">
        <v>895</v>
      </c>
      <c r="P4587">
        <v>5</v>
      </c>
      <c r="Q4587">
        <v>231</v>
      </c>
      <c r="R4587">
        <v>1155</v>
      </c>
      <c r="S4587">
        <f>IFERROR(_xlfn.XLOOKUP(tbl_Facturas[[#This Row],[Key_Fact]],tbl_Manifiestos[Key_Manif],tbl_Manifiestos[Pagado a Broker],0),0)</f>
        <v>1074.1500000000001</v>
      </c>
      <c r="T4587">
        <v>3381524.8699999931</v>
      </c>
    </row>
    <row r="4588" spans="1:20" x14ac:dyDescent="0.25">
      <c r="A4588" t="s">
        <v>5851</v>
      </c>
      <c r="B4588" t="str">
        <f>tbl_Facturas[[#This Row],[Factura]] &amp; "|" &amp; tbl_Facturas[[#This Row],[Proyecto OK]] &amp; "|" &amp; TEXT(tbl_Facturas[[#This Row],[Horas o Viaje]],"0.00") &amp; "|" &amp; TEXT(tbl_Facturas[[#This Row],[Costo unitario]],"0.00")</f>
        <v>2837|Metra 95th|100.82|14.33</v>
      </c>
      <c r="C4588">
        <v>2837</v>
      </c>
      <c r="D4588">
        <v>617</v>
      </c>
      <c r="E4588" t="s">
        <v>27</v>
      </c>
      <c r="G4588" t="s">
        <v>36</v>
      </c>
      <c r="H4588" t="s">
        <v>4709</v>
      </c>
      <c r="I4588" s="134" t="s">
        <v>5330</v>
      </c>
      <c r="J4588" t="s">
        <v>3875</v>
      </c>
      <c r="K4588" s="135" t="s">
        <v>5624</v>
      </c>
      <c r="L4588">
        <v>2516</v>
      </c>
      <c r="M4588" t="s">
        <v>895</v>
      </c>
      <c r="O4588" t="s">
        <v>240</v>
      </c>
      <c r="P4588">
        <v>100.82</v>
      </c>
      <c r="Q4588">
        <v>14.33</v>
      </c>
      <c r="R4588">
        <v>1444.75</v>
      </c>
      <c r="S4588">
        <f>IFERROR(_xlfn.XLOOKUP(tbl_Facturas[[#This Row],[Key_Fact]],tbl_Manifiestos[Key_Manif],tbl_Manifiestos[Pagado a Broker],0),0)</f>
        <v>0</v>
      </c>
      <c r="T4588">
        <v>3382969.6199999931</v>
      </c>
    </row>
    <row r="4589" spans="1:20" x14ac:dyDescent="0.25">
      <c r="A4589" t="s">
        <v>5851</v>
      </c>
      <c r="B4589" t="str">
        <f>tbl_Facturas[[#This Row],[Factura]] &amp; "|" &amp; tbl_Facturas[[#This Row],[Proyecto OK]] &amp; "|" &amp; TEXT(tbl_Facturas[[#This Row],[Horas o Viaje]],"0.00") &amp; "|" &amp; TEXT(tbl_Facturas[[#This Row],[Costo unitario]],"0.00")</f>
        <v>2838|Metra 115th|2.00|250.00</v>
      </c>
      <c r="C4589">
        <v>2838</v>
      </c>
      <c r="D4589">
        <v>54</v>
      </c>
      <c r="E4589" t="s">
        <v>5305</v>
      </c>
      <c r="G4589" t="s">
        <v>479</v>
      </c>
      <c r="H4589" t="s">
        <v>4710</v>
      </c>
      <c r="I4589" s="134" t="s">
        <v>5363</v>
      </c>
      <c r="J4589" t="s">
        <v>3627</v>
      </c>
      <c r="K4589" s="135" t="s">
        <v>3627</v>
      </c>
      <c r="M4589" t="s">
        <v>895</v>
      </c>
      <c r="O4589" t="s">
        <v>240</v>
      </c>
      <c r="P4589">
        <v>2</v>
      </c>
      <c r="Q4589">
        <v>250</v>
      </c>
      <c r="R4589">
        <v>500</v>
      </c>
      <c r="S4589">
        <f>IFERROR(_xlfn.XLOOKUP(tbl_Facturas[[#This Row],[Key_Fact]],tbl_Manifiestos[Key_Manif],tbl_Manifiestos[Pagado a Broker],0),0)</f>
        <v>0</v>
      </c>
      <c r="T4589">
        <v>3383469.6199999931</v>
      </c>
    </row>
    <row r="4590" spans="1:20" x14ac:dyDescent="0.25">
      <c r="A4590" t="s">
        <v>5851</v>
      </c>
      <c r="B4590" t="str">
        <f>tbl_Facturas[[#This Row],[Factura]] &amp; "|" &amp; tbl_Facturas[[#This Row],[Proyecto OK]] &amp; "|" &amp; TEXT(tbl_Facturas[[#This Row],[Horas o Viaje]],"0.00") &amp; "|" &amp; TEXT(tbl_Facturas[[#This Row],[Costo unitario]],"0.00")</f>
        <v>2838|Metra 115th|5.00|250.00</v>
      </c>
      <c r="C4590">
        <v>2838</v>
      </c>
      <c r="D4590">
        <v>617</v>
      </c>
      <c r="E4590" t="s">
        <v>27</v>
      </c>
      <c r="G4590" t="s">
        <v>36</v>
      </c>
      <c r="H4590" t="s">
        <v>4711</v>
      </c>
      <c r="I4590" s="134" t="s">
        <v>5363</v>
      </c>
      <c r="J4590" t="s">
        <v>3627</v>
      </c>
      <c r="K4590" s="135" t="s">
        <v>3627</v>
      </c>
      <c r="M4590" t="s">
        <v>895</v>
      </c>
      <c r="O4590" t="s">
        <v>240</v>
      </c>
      <c r="P4590">
        <v>5</v>
      </c>
      <c r="Q4590">
        <v>250</v>
      </c>
      <c r="R4590">
        <v>1250</v>
      </c>
      <c r="S4590">
        <f>IFERROR(_xlfn.XLOOKUP(tbl_Facturas[[#This Row],[Key_Fact]],tbl_Manifiestos[Key_Manif],tbl_Manifiestos[Pagado a Broker],0),0)</f>
        <v>1162.5</v>
      </c>
      <c r="T4590">
        <v>3384719.6199999931</v>
      </c>
    </row>
    <row r="4591" spans="1:20" x14ac:dyDescent="0.25">
      <c r="A4591" t="s">
        <v>5851</v>
      </c>
      <c r="B4591" t="str">
        <f>tbl_Facturas[[#This Row],[Factura]] &amp; "|" &amp; tbl_Facturas[[#This Row],[Proyecto OK]] &amp; "|" &amp; TEXT(tbl_Facturas[[#This Row],[Horas o Viaje]],"0.00") &amp; "|" &amp; TEXT(tbl_Facturas[[#This Row],[Costo unitario]],"0.00")</f>
        <v>2838|Metra 115th|4.00|250.00</v>
      </c>
      <c r="C4591">
        <v>2838</v>
      </c>
      <c r="D4591">
        <v>108</v>
      </c>
      <c r="E4591" t="s">
        <v>5916</v>
      </c>
      <c r="G4591" t="s">
        <v>99</v>
      </c>
      <c r="H4591" t="s">
        <v>4712</v>
      </c>
      <c r="I4591" s="134" t="s">
        <v>5363</v>
      </c>
      <c r="J4591" t="s">
        <v>3627</v>
      </c>
      <c r="K4591" s="135" t="s">
        <v>3627</v>
      </c>
      <c r="M4591" t="s">
        <v>895</v>
      </c>
      <c r="O4591" t="s">
        <v>240</v>
      </c>
      <c r="P4591">
        <v>4</v>
      </c>
      <c r="Q4591">
        <v>250</v>
      </c>
      <c r="R4591">
        <v>1000</v>
      </c>
      <c r="S4591">
        <f>IFERROR(_xlfn.XLOOKUP(tbl_Facturas[[#This Row],[Key_Fact]],tbl_Manifiestos[Key_Manif],tbl_Manifiestos[Pagado a Broker],0),0)</f>
        <v>930</v>
      </c>
      <c r="T4591">
        <v>3385719.6199999931</v>
      </c>
    </row>
    <row r="4592" spans="1:20" x14ac:dyDescent="0.25">
      <c r="A4592" t="s">
        <v>5851</v>
      </c>
      <c r="B4592" t="str">
        <f>tbl_Facturas[[#This Row],[Factura]] &amp; "|" &amp; tbl_Facturas[[#This Row],[Proyecto OK]] &amp; "|" &amp; TEXT(tbl_Facturas[[#This Row],[Horas o Viaje]],"0.00") &amp; "|" &amp; TEXT(tbl_Facturas[[#This Row],[Costo unitario]],"0.00")</f>
        <v>2838|Metra 115th|4.00|250.00</v>
      </c>
      <c r="C4592">
        <v>2838</v>
      </c>
      <c r="D4592">
        <v>617</v>
      </c>
      <c r="E4592" t="s">
        <v>27</v>
      </c>
      <c r="G4592" t="s">
        <v>36</v>
      </c>
      <c r="H4592" t="s">
        <v>4713</v>
      </c>
      <c r="I4592" s="134" t="s">
        <v>5363</v>
      </c>
      <c r="J4592" t="s">
        <v>3627</v>
      </c>
      <c r="K4592" s="135" t="s">
        <v>3627</v>
      </c>
      <c r="M4592" t="s">
        <v>895</v>
      </c>
      <c r="O4592" t="s">
        <v>240</v>
      </c>
      <c r="P4592">
        <v>4</v>
      </c>
      <c r="Q4592">
        <v>250</v>
      </c>
      <c r="R4592">
        <v>1000</v>
      </c>
      <c r="S4592">
        <f>IFERROR(_xlfn.XLOOKUP(tbl_Facturas[[#This Row],[Key_Fact]],tbl_Manifiestos[Key_Manif],tbl_Manifiestos[Pagado a Broker],0),0)</f>
        <v>930</v>
      </c>
      <c r="T4592">
        <v>3386719.6199999931</v>
      </c>
    </row>
    <row r="4593" spans="1:20" x14ac:dyDescent="0.25">
      <c r="A4593" t="s">
        <v>5851</v>
      </c>
      <c r="B4593" t="str">
        <f>tbl_Facturas[[#This Row],[Factura]] &amp; "|" &amp; tbl_Facturas[[#This Row],[Proyecto OK]] &amp; "|" &amp; TEXT(tbl_Facturas[[#This Row],[Horas o Viaje]],"0.00") &amp; "|" &amp; TEXT(tbl_Facturas[[#This Row],[Costo unitario]],"0.00")</f>
        <v>2839|AR Term|9.00|118.00</v>
      </c>
      <c r="C4593">
        <v>2839</v>
      </c>
      <c r="D4593">
        <v>325</v>
      </c>
      <c r="E4593" t="s">
        <v>27</v>
      </c>
      <c r="G4593" t="s">
        <v>34</v>
      </c>
      <c r="H4593" t="s">
        <v>4714</v>
      </c>
      <c r="I4593" s="134" t="s">
        <v>5324</v>
      </c>
      <c r="J4593" t="s">
        <v>1039</v>
      </c>
      <c r="K4593" s="135" t="s">
        <v>1039</v>
      </c>
      <c r="P4593">
        <v>9</v>
      </c>
      <c r="Q4593">
        <v>118</v>
      </c>
      <c r="R4593">
        <v>1062</v>
      </c>
      <c r="S4593">
        <f>IFERROR(_xlfn.XLOOKUP(tbl_Facturas[[#This Row],[Key_Fact]],tbl_Manifiestos[Key_Manif],tbl_Manifiestos[Pagado a Broker],0),0)</f>
        <v>987.66000000000008</v>
      </c>
      <c r="T4593">
        <v>3387781.6199999931</v>
      </c>
    </row>
    <row r="4594" spans="1:20" x14ac:dyDescent="0.25">
      <c r="A4594" t="s">
        <v>5851</v>
      </c>
      <c r="B4594" t="str">
        <f>tbl_Facturas[[#This Row],[Factura]] &amp; "|" &amp; tbl_Facturas[[#This Row],[Proyecto OK]] &amp; "|" &amp; TEXT(tbl_Facturas[[#This Row],[Horas o Viaje]],"0.00") &amp; "|" &amp; TEXT(tbl_Facturas[[#This Row],[Costo unitario]],"0.00")</f>
        <v>2839|AR Term|7.75|118.00</v>
      </c>
      <c r="C4594">
        <v>2839</v>
      </c>
      <c r="D4594">
        <v>103</v>
      </c>
      <c r="E4594" t="s">
        <v>27</v>
      </c>
      <c r="G4594" t="s">
        <v>284</v>
      </c>
      <c r="H4594" t="s">
        <v>4715</v>
      </c>
      <c r="I4594" s="134" t="s">
        <v>5324</v>
      </c>
      <c r="J4594" t="s">
        <v>1039</v>
      </c>
      <c r="K4594" s="135" t="s">
        <v>1039</v>
      </c>
      <c r="P4594">
        <v>7.75</v>
      </c>
      <c r="Q4594">
        <v>118</v>
      </c>
      <c r="R4594">
        <v>914.5</v>
      </c>
      <c r="S4594">
        <f>IFERROR(_xlfn.XLOOKUP(tbl_Facturas[[#This Row],[Key_Fact]],tbl_Manifiestos[Key_Manif],tbl_Manifiestos[Pagado a Broker],0),0)</f>
        <v>850.48500000000001</v>
      </c>
      <c r="T4594">
        <v>3388696.1199999931</v>
      </c>
    </row>
    <row r="4595" spans="1:20" x14ac:dyDescent="0.25">
      <c r="A4595" t="s">
        <v>5851</v>
      </c>
      <c r="B4595" t="str">
        <f>tbl_Facturas[[#This Row],[Factura]] &amp; "|" &amp; tbl_Facturas[[#This Row],[Proyecto OK]] &amp; "|" &amp; TEXT(tbl_Facturas[[#This Row],[Horas o Viaje]],"0.00") &amp; "|" &amp; TEXT(tbl_Facturas[[#This Row],[Costo unitario]],"0.00")</f>
        <v>2839|AR Term|9.00|118.00</v>
      </c>
      <c r="C4595">
        <v>2839</v>
      </c>
      <c r="D4595">
        <v>515</v>
      </c>
      <c r="E4595" t="s">
        <v>27</v>
      </c>
      <c r="G4595" t="s">
        <v>54</v>
      </c>
      <c r="H4595" t="s">
        <v>4716</v>
      </c>
      <c r="I4595" s="134" t="s">
        <v>5324</v>
      </c>
      <c r="J4595" t="s">
        <v>1039</v>
      </c>
      <c r="K4595" s="135" t="s">
        <v>1039</v>
      </c>
      <c r="P4595">
        <v>9</v>
      </c>
      <c r="Q4595">
        <v>118</v>
      </c>
      <c r="R4595">
        <v>1062</v>
      </c>
      <c r="S4595">
        <f>IFERROR(_xlfn.XLOOKUP(tbl_Facturas[[#This Row],[Key_Fact]],tbl_Manifiestos[Key_Manif],tbl_Manifiestos[Pagado a Broker],0),0)</f>
        <v>987.66000000000008</v>
      </c>
      <c r="T4595">
        <v>3389758.1199999931</v>
      </c>
    </row>
    <row r="4596" spans="1:20" x14ac:dyDescent="0.25">
      <c r="A4596" t="s">
        <v>5851</v>
      </c>
      <c r="B4596" t="str">
        <f>tbl_Facturas[[#This Row],[Factura]] &amp; "|" &amp; tbl_Facturas[[#This Row],[Proyecto OK]] &amp; "|" &amp; TEXT(tbl_Facturas[[#This Row],[Horas o Viaje]],"0.00") &amp; "|" &amp; TEXT(tbl_Facturas[[#This Row],[Costo unitario]],"0.00")</f>
        <v>2840|RAC|9.50|105.00</v>
      </c>
      <c r="C4596">
        <v>2840</v>
      </c>
      <c r="D4596">
        <v>515</v>
      </c>
      <c r="E4596" t="s">
        <v>27</v>
      </c>
      <c r="G4596" t="s">
        <v>54</v>
      </c>
      <c r="H4596" t="s">
        <v>4717</v>
      </c>
      <c r="I4596" s="134" t="s">
        <v>5869</v>
      </c>
      <c r="J4596" t="s">
        <v>781</v>
      </c>
      <c r="K4596" s="135" t="s">
        <v>781</v>
      </c>
      <c r="P4596">
        <v>9.5</v>
      </c>
      <c r="Q4596">
        <v>105</v>
      </c>
      <c r="R4596">
        <v>997.5</v>
      </c>
      <c r="S4596">
        <f>IFERROR(_xlfn.XLOOKUP(tbl_Facturas[[#This Row],[Key_Fact]],tbl_Manifiestos[Key_Manif],tbl_Manifiestos[Pagado a Broker],0),0)</f>
        <v>927.67500000000007</v>
      </c>
      <c r="T4596">
        <v>3390755.6199999931</v>
      </c>
    </row>
    <row r="4597" spans="1:20" x14ac:dyDescent="0.25">
      <c r="A4597" t="s">
        <v>5851</v>
      </c>
      <c r="B4597" t="str">
        <f>tbl_Facturas[[#This Row],[Factura]] &amp; "|" &amp; tbl_Facturas[[#This Row],[Proyecto OK]] &amp; "|" &amp; TEXT(tbl_Facturas[[#This Row],[Horas o Viaje]],"0.00") &amp; "|" &amp; TEXT(tbl_Facturas[[#This Row],[Costo unitario]],"0.00")</f>
        <v>2840|RAC|8.50|105.00</v>
      </c>
      <c r="C4597">
        <v>2840</v>
      </c>
      <c r="D4597">
        <v>58</v>
      </c>
      <c r="E4597" t="s">
        <v>12</v>
      </c>
      <c r="G4597" t="s">
        <v>539</v>
      </c>
      <c r="H4597" t="s">
        <v>4718</v>
      </c>
      <c r="I4597" s="134" t="s">
        <v>5869</v>
      </c>
      <c r="J4597" t="s">
        <v>781</v>
      </c>
      <c r="K4597" s="135" t="s">
        <v>781</v>
      </c>
      <c r="P4597">
        <v>8.5</v>
      </c>
      <c r="Q4597">
        <v>105</v>
      </c>
      <c r="R4597">
        <v>892.5</v>
      </c>
      <c r="S4597">
        <f>IFERROR(_xlfn.XLOOKUP(tbl_Facturas[[#This Row],[Key_Fact]],tbl_Manifiestos[Key_Manif],tbl_Manifiestos[Pagado a Broker],0),0)</f>
        <v>830.02500000000009</v>
      </c>
      <c r="T4597">
        <v>3391648.1199999931</v>
      </c>
    </row>
    <row r="4598" spans="1:20" x14ac:dyDescent="0.25">
      <c r="A4598" t="s">
        <v>5852</v>
      </c>
      <c r="B4598" t="str">
        <f>tbl_Facturas[[#This Row],[Factura]] &amp; "|" &amp; tbl_Facturas[[#This Row],[Proyecto OK]] &amp; "|" &amp; TEXT(tbl_Facturas[[#This Row],[Horas o Viaje]],"0.00") &amp; "|" &amp; TEXT(tbl_Facturas[[#This Row],[Costo unitario]],"0.00")</f>
        <v>2841|Lead Service Replacement|9.50|120.00</v>
      </c>
      <c r="C4598">
        <v>2841</v>
      </c>
      <c r="D4598">
        <v>19</v>
      </c>
      <c r="E4598" t="s">
        <v>12</v>
      </c>
      <c r="G4598" t="s">
        <v>24</v>
      </c>
      <c r="H4598" t="s">
        <v>4373</v>
      </c>
      <c r="I4598" s="134" t="s">
        <v>5322</v>
      </c>
      <c r="J4598" t="s">
        <v>4719</v>
      </c>
      <c r="K4598" s="135" t="s">
        <v>5881</v>
      </c>
      <c r="L4598" t="s">
        <v>5887</v>
      </c>
      <c r="P4598">
        <v>9.5</v>
      </c>
      <c r="Q4598">
        <v>120</v>
      </c>
      <c r="R4598">
        <v>1140</v>
      </c>
      <c r="S4598">
        <f>IFERROR(_xlfn.XLOOKUP(tbl_Facturas[[#This Row],[Key_Fact]],tbl_Manifiestos[Key_Manif],tbl_Manifiestos[Pagado a Broker],0),0)</f>
        <v>1060.2</v>
      </c>
      <c r="T4598">
        <v>3392788.1199999931</v>
      </c>
    </row>
    <row r="4599" spans="1:20" x14ac:dyDescent="0.25">
      <c r="A4599" t="s">
        <v>5852</v>
      </c>
      <c r="B4599" t="str">
        <f>tbl_Facturas[[#This Row],[Factura]] &amp; "|" &amp; tbl_Facturas[[#This Row],[Proyecto OK]] &amp; "|" &amp; TEXT(tbl_Facturas[[#This Row],[Horas o Viaje]],"0.00") &amp; "|" &amp; TEXT(tbl_Facturas[[#This Row],[Costo unitario]],"0.00")</f>
        <v>2841|Lead Service Replacement|9.50|120.00</v>
      </c>
      <c r="C4599">
        <v>2841</v>
      </c>
      <c r="D4599">
        <v>19</v>
      </c>
      <c r="E4599" t="s">
        <v>12</v>
      </c>
      <c r="G4599" t="s">
        <v>24</v>
      </c>
      <c r="H4599" t="s">
        <v>4374</v>
      </c>
      <c r="I4599" s="134" t="s">
        <v>5322</v>
      </c>
      <c r="J4599" t="s">
        <v>4719</v>
      </c>
      <c r="K4599" s="135" t="s">
        <v>5881</v>
      </c>
      <c r="L4599" t="s">
        <v>5887</v>
      </c>
      <c r="P4599">
        <v>9.5</v>
      </c>
      <c r="Q4599">
        <v>120</v>
      </c>
      <c r="R4599">
        <v>1140</v>
      </c>
      <c r="S4599">
        <f>IFERROR(_xlfn.XLOOKUP(tbl_Facturas[[#This Row],[Key_Fact]],tbl_Manifiestos[Key_Manif],tbl_Manifiestos[Pagado a Broker],0),0)</f>
        <v>1060.2</v>
      </c>
      <c r="T4599">
        <v>3393928.1199999931</v>
      </c>
    </row>
    <row r="4600" spans="1:20" x14ac:dyDescent="0.25">
      <c r="A4600" t="s">
        <v>5852</v>
      </c>
      <c r="B4600" t="str">
        <f>tbl_Facturas[[#This Row],[Factura]] &amp; "|" &amp; tbl_Facturas[[#This Row],[Proyecto OK]] &amp; "|" &amp; TEXT(tbl_Facturas[[#This Row],[Horas o Viaje]],"0.00") &amp; "|" &amp; TEXT(tbl_Facturas[[#This Row],[Costo unitario]],"0.00")</f>
        <v>2841|Lead Service Replacement|9.00|120.00</v>
      </c>
      <c r="C4600">
        <v>2841</v>
      </c>
      <c r="D4600">
        <v>19</v>
      </c>
      <c r="E4600" t="s">
        <v>12</v>
      </c>
      <c r="G4600" t="s">
        <v>24</v>
      </c>
      <c r="H4600" t="s">
        <v>4375</v>
      </c>
      <c r="I4600" s="134" t="s">
        <v>5322</v>
      </c>
      <c r="J4600" t="s">
        <v>4719</v>
      </c>
      <c r="K4600" s="135" t="s">
        <v>5881</v>
      </c>
      <c r="L4600" t="s">
        <v>5887</v>
      </c>
      <c r="P4600">
        <v>9</v>
      </c>
      <c r="Q4600">
        <v>120</v>
      </c>
      <c r="R4600">
        <v>1080</v>
      </c>
      <c r="S4600">
        <f>IFERROR(_xlfn.XLOOKUP(tbl_Facturas[[#This Row],[Key_Fact]],tbl_Manifiestos[Key_Manif],tbl_Manifiestos[Pagado a Broker],0),0)</f>
        <v>1004.4000000000001</v>
      </c>
      <c r="T4600">
        <v>3395008.1199999931</v>
      </c>
    </row>
    <row r="4601" spans="1:20" x14ac:dyDescent="0.25">
      <c r="A4601" t="s">
        <v>5852</v>
      </c>
      <c r="B4601" t="str">
        <f>tbl_Facturas[[#This Row],[Factura]] &amp; "|" &amp; tbl_Facturas[[#This Row],[Proyecto OK]] &amp; "|" &amp; TEXT(tbl_Facturas[[#This Row],[Horas o Viaje]],"0.00") &amp; "|" &amp; TEXT(tbl_Facturas[[#This Row],[Costo unitario]],"0.00")</f>
        <v>2841|Lead Service Replacement|10.00|120.00</v>
      </c>
      <c r="C4601">
        <v>2841</v>
      </c>
      <c r="D4601">
        <v>19</v>
      </c>
      <c r="E4601" t="s">
        <v>12</v>
      </c>
      <c r="G4601" t="s">
        <v>24</v>
      </c>
      <c r="H4601" t="s">
        <v>4376</v>
      </c>
      <c r="I4601" s="134" t="s">
        <v>5322</v>
      </c>
      <c r="J4601" t="s">
        <v>4719</v>
      </c>
      <c r="K4601" s="135" t="s">
        <v>5881</v>
      </c>
      <c r="L4601" t="s">
        <v>5887</v>
      </c>
      <c r="P4601">
        <v>10</v>
      </c>
      <c r="Q4601">
        <v>120</v>
      </c>
      <c r="R4601">
        <v>1200</v>
      </c>
      <c r="S4601">
        <f>IFERROR(_xlfn.XLOOKUP(tbl_Facturas[[#This Row],[Key_Fact]],tbl_Manifiestos[Key_Manif],tbl_Manifiestos[Pagado a Broker],0),0)</f>
        <v>1116</v>
      </c>
      <c r="T4601">
        <v>3396208.1199999931</v>
      </c>
    </row>
    <row r="4602" spans="1:20" x14ac:dyDescent="0.25">
      <c r="A4602" t="s">
        <v>5852</v>
      </c>
      <c r="B4602" t="str">
        <f>tbl_Facturas[[#This Row],[Factura]] &amp; "|" &amp; tbl_Facturas[[#This Row],[Proyecto OK]] &amp; "|" &amp; TEXT(tbl_Facturas[[#This Row],[Horas o Viaje]],"0.00") &amp; "|" &amp; TEXT(tbl_Facturas[[#This Row],[Costo unitario]],"0.00")</f>
        <v>2841|Lead Service Replacement|8.50|120.00</v>
      </c>
      <c r="C4602">
        <v>2841</v>
      </c>
      <c r="D4602">
        <v>19</v>
      </c>
      <c r="E4602" t="s">
        <v>12</v>
      </c>
      <c r="G4602" t="s">
        <v>24</v>
      </c>
      <c r="H4602" t="s">
        <v>4720</v>
      </c>
      <c r="I4602" s="134" t="s">
        <v>5322</v>
      </c>
      <c r="J4602" t="s">
        <v>4719</v>
      </c>
      <c r="K4602" s="135" t="s">
        <v>5881</v>
      </c>
      <c r="L4602" t="s">
        <v>5887</v>
      </c>
      <c r="P4602">
        <v>8.5</v>
      </c>
      <c r="Q4602">
        <v>120</v>
      </c>
      <c r="R4602">
        <v>1020</v>
      </c>
      <c r="S4602">
        <f>IFERROR(_xlfn.XLOOKUP(tbl_Facturas[[#This Row],[Key_Fact]],tbl_Manifiestos[Key_Manif],tbl_Manifiestos[Pagado a Broker],0),0)</f>
        <v>948.6</v>
      </c>
      <c r="T4602">
        <v>3397228.1199999931</v>
      </c>
    </row>
    <row r="4603" spans="1:20" x14ac:dyDescent="0.25">
      <c r="A4603" t="s">
        <v>5852</v>
      </c>
      <c r="B4603" t="str">
        <f>tbl_Facturas[[#This Row],[Factura]] &amp; "|" &amp; tbl_Facturas[[#This Row],[Proyecto OK]] &amp; "|" &amp; TEXT(tbl_Facturas[[#This Row],[Horas o Viaje]],"0.00") &amp; "|" &amp; TEXT(tbl_Facturas[[#This Row],[Costo unitario]],"0.00")</f>
        <v>2841|Lead Service Replacement|8.00|120.00</v>
      </c>
      <c r="C4603">
        <v>2841</v>
      </c>
      <c r="D4603">
        <v>52</v>
      </c>
      <c r="E4603" t="s">
        <v>5329</v>
      </c>
      <c r="G4603" t="s">
        <v>1869</v>
      </c>
      <c r="H4603" t="s">
        <v>4721</v>
      </c>
      <c r="I4603" s="134" t="s">
        <v>5322</v>
      </c>
      <c r="J4603" t="s">
        <v>4719</v>
      </c>
      <c r="K4603" s="135" t="s">
        <v>5881</v>
      </c>
      <c r="L4603" t="s">
        <v>5887</v>
      </c>
      <c r="P4603">
        <v>8</v>
      </c>
      <c r="Q4603">
        <v>120</v>
      </c>
      <c r="R4603">
        <v>960</v>
      </c>
      <c r="S4603">
        <f>IFERROR(_xlfn.XLOOKUP(tbl_Facturas[[#This Row],[Key_Fact]],tbl_Manifiestos[Key_Manif],tbl_Manifiestos[Pagado a Broker],0),0)</f>
        <v>0</v>
      </c>
      <c r="T4603">
        <v>3398188.1199999931</v>
      </c>
    </row>
    <row r="4604" spans="1:20" x14ac:dyDescent="0.25">
      <c r="A4604" t="s">
        <v>5852</v>
      </c>
      <c r="B4604" t="str">
        <f>tbl_Facturas[[#This Row],[Factura]] &amp; "|" &amp; tbl_Facturas[[#This Row],[Proyecto OK]] &amp; "|" &amp; TEXT(tbl_Facturas[[#This Row],[Horas o Viaje]],"0.00") &amp; "|" &amp; TEXT(tbl_Facturas[[#This Row],[Costo unitario]],"0.00")</f>
        <v>2841|Lead Service Replacement|8.00|120.00</v>
      </c>
      <c r="C4604">
        <v>2841</v>
      </c>
      <c r="D4604">
        <v>678</v>
      </c>
      <c r="E4604" t="s">
        <v>1982</v>
      </c>
      <c r="G4604" t="s">
        <v>1056</v>
      </c>
      <c r="H4604" t="s">
        <v>4722</v>
      </c>
      <c r="I4604" s="134" t="s">
        <v>5322</v>
      </c>
      <c r="J4604" t="s">
        <v>4719</v>
      </c>
      <c r="K4604" s="135" t="s">
        <v>5881</v>
      </c>
      <c r="L4604" t="s">
        <v>5887</v>
      </c>
      <c r="P4604">
        <v>8</v>
      </c>
      <c r="Q4604">
        <v>120</v>
      </c>
      <c r="R4604">
        <v>960</v>
      </c>
      <c r="S4604">
        <f>IFERROR(_xlfn.XLOOKUP(tbl_Facturas[[#This Row],[Key_Fact]],tbl_Manifiestos[Key_Manif],tbl_Manifiestos[Pagado a Broker],0),0)</f>
        <v>0</v>
      </c>
      <c r="T4604">
        <v>3399148.1199999931</v>
      </c>
    </row>
    <row r="4605" spans="1:20" x14ac:dyDescent="0.25">
      <c r="A4605" t="s">
        <v>5852</v>
      </c>
      <c r="B4605" t="str">
        <f>tbl_Facturas[[#This Row],[Factura]] &amp; "|" &amp; tbl_Facturas[[#This Row],[Proyecto OK]] &amp; "|" &amp; TEXT(tbl_Facturas[[#This Row],[Horas o Viaje]],"0.00") &amp; "|" &amp; TEXT(tbl_Facturas[[#This Row],[Costo unitario]],"0.00")</f>
        <v>2842|Canal #2 |1.00|357.00</v>
      </c>
      <c r="C4605">
        <v>2842</v>
      </c>
      <c r="D4605">
        <v>54</v>
      </c>
      <c r="F4605" t="s">
        <v>19</v>
      </c>
      <c r="G4605" t="s">
        <v>479</v>
      </c>
      <c r="H4605" t="s">
        <v>4723</v>
      </c>
      <c r="I4605" s="134" t="s">
        <v>5401</v>
      </c>
      <c r="J4605" t="s">
        <v>577</v>
      </c>
      <c r="K4605" s="135" t="s">
        <v>5892</v>
      </c>
      <c r="L4605">
        <v>6227</v>
      </c>
      <c r="M4605" t="s">
        <v>622</v>
      </c>
      <c r="P4605">
        <v>1</v>
      </c>
      <c r="Q4605">
        <v>357</v>
      </c>
      <c r="R4605">
        <v>357</v>
      </c>
      <c r="S4605">
        <f>IFERROR(_xlfn.XLOOKUP(tbl_Facturas[[#This Row],[Key_Fact]],tbl_Manifiestos[Key_Manif],tbl_Manifiestos[Pagado a Broker],0),0)</f>
        <v>332.01</v>
      </c>
      <c r="T4605">
        <v>3399505.1199999931</v>
      </c>
    </row>
    <row r="4606" spans="1:20" x14ac:dyDescent="0.25">
      <c r="A4606" t="s">
        <v>5852</v>
      </c>
      <c r="B4606" t="str">
        <f>tbl_Facturas[[#This Row],[Factura]] &amp; "|" &amp; tbl_Facturas[[#This Row],[Proyecto OK]] &amp; "|" &amp; TEXT(tbl_Facturas[[#This Row],[Horas o Viaje]],"0.00") &amp; "|" &amp; TEXT(tbl_Facturas[[#This Row],[Costo unitario]],"0.00")</f>
        <v>2842|Canal #2 |18.50|18.50</v>
      </c>
      <c r="C4606">
        <v>2842</v>
      </c>
      <c r="D4606">
        <v>54</v>
      </c>
      <c r="F4606" t="s">
        <v>19</v>
      </c>
      <c r="G4606" t="s">
        <v>479</v>
      </c>
      <c r="H4606" t="s">
        <v>4723</v>
      </c>
      <c r="I4606" s="134" t="s">
        <v>5401</v>
      </c>
      <c r="J4606" t="s">
        <v>577</v>
      </c>
      <c r="K4606" s="135" t="s">
        <v>5892</v>
      </c>
      <c r="L4606">
        <v>6227</v>
      </c>
      <c r="M4606" t="s">
        <v>622</v>
      </c>
      <c r="N4606">
        <v>170798</v>
      </c>
      <c r="O4606" t="s">
        <v>3345</v>
      </c>
      <c r="P4606">
        <v>18.5</v>
      </c>
      <c r="Q4606">
        <v>18.5</v>
      </c>
      <c r="R4606">
        <v>342.25</v>
      </c>
      <c r="S4606">
        <f>IFERROR(_xlfn.XLOOKUP(tbl_Facturas[[#This Row],[Key_Fact]],tbl_Manifiestos[Key_Manif],tbl_Manifiestos[Pagado a Broker],0),0)</f>
        <v>0</v>
      </c>
      <c r="T4606">
        <v>3399847.3699999931</v>
      </c>
    </row>
    <row r="4607" spans="1:20" x14ac:dyDescent="0.25">
      <c r="A4607" t="s">
        <v>5852</v>
      </c>
      <c r="B4607" t="str">
        <f>tbl_Facturas[[#This Row],[Factura]] &amp; "|" &amp; tbl_Facturas[[#This Row],[Proyecto OK]] &amp; "|" &amp; TEXT(tbl_Facturas[[#This Row],[Horas o Viaje]],"0.00") &amp; "|" &amp; TEXT(tbl_Facturas[[#This Row],[Costo unitario]],"0.00")</f>
        <v>2842|Canal #2 |1.00|357.00</v>
      </c>
      <c r="C4607">
        <v>2842</v>
      </c>
      <c r="D4607">
        <v>54</v>
      </c>
      <c r="F4607" t="s">
        <v>19</v>
      </c>
      <c r="G4607" t="s">
        <v>479</v>
      </c>
      <c r="H4607" t="s">
        <v>4724</v>
      </c>
      <c r="I4607" s="134" t="s">
        <v>5401</v>
      </c>
      <c r="J4607" t="s">
        <v>577</v>
      </c>
      <c r="K4607" s="135" t="s">
        <v>5892</v>
      </c>
      <c r="L4607">
        <v>6227</v>
      </c>
      <c r="M4607" t="s">
        <v>622</v>
      </c>
      <c r="P4607">
        <v>1</v>
      </c>
      <c r="Q4607">
        <v>357</v>
      </c>
      <c r="R4607">
        <v>357</v>
      </c>
      <c r="S4607">
        <f>IFERROR(_xlfn.XLOOKUP(tbl_Facturas[[#This Row],[Key_Fact]],tbl_Manifiestos[Key_Manif],tbl_Manifiestos[Pagado a Broker],0),0)</f>
        <v>332.01</v>
      </c>
      <c r="T4607">
        <v>3400204.3699999931</v>
      </c>
    </row>
    <row r="4608" spans="1:20" x14ac:dyDescent="0.25">
      <c r="A4608" t="s">
        <v>5852</v>
      </c>
      <c r="B4608" t="str">
        <f>tbl_Facturas[[#This Row],[Factura]] &amp; "|" &amp; tbl_Facturas[[#This Row],[Proyecto OK]] &amp; "|" &amp; TEXT(tbl_Facturas[[#This Row],[Horas o Viaje]],"0.00") &amp; "|" &amp; TEXT(tbl_Facturas[[#This Row],[Costo unitario]],"0.00")</f>
        <v>2842|Canal #2 |19.89|18.50</v>
      </c>
      <c r="C4608">
        <v>2842</v>
      </c>
      <c r="D4608">
        <v>54</v>
      </c>
      <c r="F4608" t="s">
        <v>19</v>
      </c>
      <c r="G4608" t="s">
        <v>479</v>
      </c>
      <c r="H4608" t="s">
        <v>4724</v>
      </c>
      <c r="I4608" s="134" t="s">
        <v>5401</v>
      </c>
      <c r="J4608" t="s">
        <v>577</v>
      </c>
      <c r="K4608" s="135" t="s">
        <v>5892</v>
      </c>
      <c r="L4608">
        <v>6227</v>
      </c>
      <c r="M4608" t="s">
        <v>622</v>
      </c>
      <c r="N4608">
        <v>170961</v>
      </c>
      <c r="O4608" t="s">
        <v>3345</v>
      </c>
      <c r="P4608">
        <v>19.89</v>
      </c>
      <c r="Q4608">
        <v>18.5</v>
      </c>
      <c r="R4608">
        <v>367.97</v>
      </c>
      <c r="S4608">
        <f>IFERROR(_xlfn.XLOOKUP(tbl_Facturas[[#This Row],[Key_Fact]],tbl_Manifiestos[Key_Manif],tbl_Manifiestos[Pagado a Broker],0),0)</f>
        <v>0</v>
      </c>
      <c r="T4608">
        <v>3400572.3399999929</v>
      </c>
    </row>
    <row r="4609" spans="1:20" x14ac:dyDescent="0.25">
      <c r="A4609" t="s">
        <v>5852</v>
      </c>
      <c r="B4609" t="str">
        <f>tbl_Facturas[[#This Row],[Factura]] &amp; "|" &amp; tbl_Facturas[[#This Row],[Proyecto OK]] &amp; "|" &amp; TEXT(tbl_Facturas[[#This Row],[Horas o Viaje]],"0.00") &amp; "|" &amp; TEXT(tbl_Facturas[[#This Row],[Costo unitario]],"0.00")</f>
        <v>2842|Canal #2 |1.00|357.00</v>
      </c>
      <c r="C4609">
        <v>2842</v>
      </c>
      <c r="D4609">
        <v>54</v>
      </c>
      <c r="F4609" t="s">
        <v>19</v>
      </c>
      <c r="G4609" t="s">
        <v>479</v>
      </c>
      <c r="H4609" t="s">
        <v>4725</v>
      </c>
      <c r="I4609" s="134" t="s">
        <v>5401</v>
      </c>
      <c r="J4609" t="s">
        <v>577</v>
      </c>
      <c r="K4609" s="135" t="s">
        <v>5892</v>
      </c>
      <c r="L4609">
        <v>6227</v>
      </c>
      <c r="M4609" t="s">
        <v>622</v>
      </c>
      <c r="P4609">
        <v>1</v>
      </c>
      <c r="Q4609">
        <v>357</v>
      </c>
      <c r="R4609">
        <v>357</v>
      </c>
      <c r="S4609">
        <f>IFERROR(_xlfn.XLOOKUP(tbl_Facturas[[#This Row],[Key_Fact]],tbl_Manifiestos[Key_Manif],tbl_Manifiestos[Pagado a Broker],0),0)</f>
        <v>332.01</v>
      </c>
      <c r="T4609">
        <v>3400929.3399999929</v>
      </c>
    </row>
    <row r="4610" spans="1:20" x14ac:dyDescent="0.25">
      <c r="A4610" t="s">
        <v>5852</v>
      </c>
      <c r="B4610" t="str">
        <f>tbl_Facturas[[#This Row],[Factura]] &amp; "|" &amp; tbl_Facturas[[#This Row],[Proyecto OK]] &amp; "|" &amp; TEXT(tbl_Facturas[[#This Row],[Horas o Viaje]],"0.00") &amp; "|" &amp; TEXT(tbl_Facturas[[#This Row],[Costo unitario]],"0.00")</f>
        <v>2842|Canal #2 |20.04|28.00</v>
      </c>
      <c r="C4610">
        <v>2842</v>
      </c>
      <c r="D4610">
        <v>54</v>
      </c>
      <c r="F4610" t="s">
        <v>19</v>
      </c>
      <c r="G4610" t="s">
        <v>479</v>
      </c>
      <c r="H4610" t="s">
        <v>4725</v>
      </c>
      <c r="I4610" s="134" t="s">
        <v>5401</v>
      </c>
      <c r="J4610" t="s">
        <v>577</v>
      </c>
      <c r="K4610" s="135" t="s">
        <v>5892</v>
      </c>
      <c r="L4610">
        <v>6227</v>
      </c>
      <c r="M4610" t="s">
        <v>622</v>
      </c>
      <c r="N4610">
        <v>170841</v>
      </c>
      <c r="O4610" t="s">
        <v>3345</v>
      </c>
      <c r="P4610">
        <v>20.04</v>
      </c>
      <c r="Q4610">
        <v>28</v>
      </c>
      <c r="R4610">
        <v>561.12</v>
      </c>
      <c r="S4610">
        <f>IFERROR(_xlfn.XLOOKUP(tbl_Facturas[[#This Row],[Key_Fact]],tbl_Manifiestos[Key_Manif],tbl_Manifiestos[Pagado a Broker],0),0)</f>
        <v>0</v>
      </c>
      <c r="T4610">
        <v>3401490.459999993</v>
      </c>
    </row>
    <row r="4611" spans="1:20" x14ac:dyDescent="0.25">
      <c r="A4611" t="s">
        <v>5852</v>
      </c>
      <c r="B4611" t="str">
        <f>tbl_Facturas[[#This Row],[Factura]] &amp; "|" &amp; tbl_Facturas[[#This Row],[Proyecto OK]] &amp; "|" &amp; TEXT(tbl_Facturas[[#This Row],[Horas o Viaje]],"0.00") &amp; "|" &amp; TEXT(tbl_Facturas[[#This Row],[Costo unitario]],"0.00")</f>
        <v>2842|Canal #2 |1.00|357.00</v>
      </c>
      <c r="C4611">
        <v>2842</v>
      </c>
      <c r="D4611">
        <v>54</v>
      </c>
      <c r="F4611" t="s">
        <v>19</v>
      </c>
      <c r="G4611" t="s">
        <v>479</v>
      </c>
      <c r="H4611" t="s">
        <v>4726</v>
      </c>
      <c r="I4611" s="134" t="s">
        <v>5401</v>
      </c>
      <c r="J4611" t="s">
        <v>577</v>
      </c>
      <c r="K4611" s="135" t="s">
        <v>5892</v>
      </c>
      <c r="L4611">
        <v>6227</v>
      </c>
      <c r="M4611" t="s">
        <v>622</v>
      </c>
      <c r="P4611">
        <v>1</v>
      </c>
      <c r="Q4611">
        <v>357</v>
      </c>
      <c r="R4611">
        <v>357</v>
      </c>
      <c r="S4611">
        <f>IFERROR(_xlfn.XLOOKUP(tbl_Facturas[[#This Row],[Key_Fact]],tbl_Manifiestos[Key_Manif],tbl_Manifiestos[Pagado a Broker],0),0)</f>
        <v>332.01</v>
      </c>
      <c r="T4611">
        <v>3401847.459999993</v>
      </c>
    </row>
    <row r="4612" spans="1:20" x14ac:dyDescent="0.25">
      <c r="A4612" t="s">
        <v>5852</v>
      </c>
      <c r="B4612" t="str">
        <f>tbl_Facturas[[#This Row],[Factura]] &amp; "|" &amp; tbl_Facturas[[#This Row],[Proyecto OK]] &amp; "|" &amp; TEXT(tbl_Facturas[[#This Row],[Horas o Viaje]],"0.00") &amp; "|" &amp; TEXT(tbl_Facturas[[#This Row],[Costo unitario]],"0.00")</f>
        <v>2842|Canal #2 |18.99|18.50</v>
      </c>
      <c r="C4612">
        <v>2842</v>
      </c>
      <c r="D4612">
        <v>54</v>
      </c>
      <c r="F4612" t="s">
        <v>19</v>
      </c>
      <c r="G4612" t="s">
        <v>479</v>
      </c>
      <c r="H4612" t="s">
        <v>4726</v>
      </c>
      <c r="I4612" s="134" t="s">
        <v>5401</v>
      </c>
      <c r="J4612" t="s">
        <v>577</v>
      </c>
      <c r="K4612" s="135" t="s">
        <v>5892</v>
      </c>
      <c r="L4612">
        <v>6227</v>
      </c>
      <c r="M4612" t="s">
        <v>622</v>
      </c>
      <c r="N4612">
        <v>170853</v>
      </c>
      <c r="O4612" t="s">
        <v>3345</v>
      </c>
      <c r="P4612">
        <v>18.989999999999998</v>
      </c>
      <c r="Q4612">
        <v>18.5</v>
      </c>
      <c r="R4612">
        <v>351.32</v>
      </c>
      <c r="S4612">
        <f>IFERROR(_xlfn.XLOOKUP(tbl_Facturas[[#This Row],[Key_Fact]],tbl_Manifiestos[Key_Manif],tbl_Manifiestos[Pagado a Broker],0),0)</f>
        <v>0</v>
      </c>
      <c r="T4612">
        <v>3402198.7799999928</v>
      </c>
    </row>
    <row r="4613" spans="1:20" x14ac:dyDescent="0.25">
      <c r="A4613" t="s">
        <v>5852</v>
      </c>
      <c r="B4613" t="str">
        <f>tbl_Facturas[[#This Row],[Factura]] &amp; "|" &amp; tbl_Facturas[[#This Row],[Proyecto OK]] &amp; "|" &amp; TEXT(tbl_Facturas[[#This Row],[Horas o Viaje]],"0.00") &amp; "|" &amp; TEXT(tbl_Facturas[[#This Row],[Costo unitario]],"0.00")</f>
        <v>2842|Canal #2 |1.00|357.00</v>
      </c>
      <c r="C4613">
        <v>2842</v>
      </c>
      <c r="D4613">
        <v>67</v>
      </c>
      <c r="F4613" t="s">
        <v>27</v>
      </c>
      <c r="G4613" t="s">
        <v>28</v>
      </c>
      <c r="H4613" t="s">
        <v>4727</v>
      </c>
      <c r="I4613" s="134" t="s">
        <v>5401</v>
      </c>
      <c r="J4613" t="s">
        <v>577</v>
      </c>
      <c r="K4613" s="135" t="s">
        <v>5892</v>
      </c>
      <c r="L4613">
        <v>6227</v>
      </c>
      <c r="M4613" t="s">
        <v>622</v>
      </c>
      <c r="P4613">
        <v>1</v>
      </c>
      <c r="Q4613">
        <v>357</v>
      </c>
      <c r="R4613">
        <v>357</v>
      </c>
      <c r="S4613">
        <f>IFERROR(_xlfn.XLOOKUP(tbl_Facturas[[#This Row],[Key_Fact]],tbl_Manifiestos[Key_Manif],tbl_Manifiestos[Pagado a Broker],0),0)</f>
        <v>332.01</v>
      </c>
      <c r="T4613">
        <v>3402555.7799999928</v>
      </c>
    </row>
    <row r="4614" spans="1:20" x14ac:dyDescent="0.25">
      <c r="A4614" t="s">
        <v>5852</v>
      </c>
      <c r="B4614" t="str">
        <f>tbl_Facturas[[#This Row],[Factura]] &amp; "|" &amp; tbl_Facturas[[#This Row],[Proyecto OK]] &amp; "|" &amp; TEXT(tbl_Facturas[[#This Row],[Horas o Viaje]],"0.00") &amp; "|" &amp; TEXT(tbl_Facturas[[#This Row],[Costo unitario]],"0.00")</f>
        <v>2842|Canal #2 |19.83|18.50</v>
      </c>
      <c r="C4614">
        <v>2842</v>
      </c>
      <c r="D4614">
        <v>67</v>
      </c>
      <c r="F4614" t="s">
        <v>27</v>
      </c>
      <c r="G4614" t="s">
        <v>28</v>
      </c>
      <c r="H4614" t="s">
        <v>4727</v>
      </c>
      <c r="I4614" s="134" t="s">
        <v>5401</v>
      </c>
      <c r="J4614" t="s">
        <v>577</v>
      </c>
      <c r="K4614" s="135" t="s">
        <v>5892</v>
      </c>
      <c r="L4614">
        <v>6227</v>
      </c>
      <c r="M4614" t="s">
        <v>622</v>
      </c>
      <c r="N4614">
        <v>170879</v>
      </c>
      <c r="O4614" t="s">
        <v>3345</v>
      </c>
      <c r="P4614">
        <v>19.829999999999998</v>
      </c>
      <c r="Q4614">
        <v>18.5</v>
      </c>
      <c r="R4614">
        <v>366.86</v>
      </c>
      <c r="S4614">
        <f>IFERROR(_xlfn.XLOOKUP(tbl_Facturas[[#This Row],[Key_Fact]],tbl_Manifiestos[Key_Manif],tbl_Manifiestos[Pagado a Broker],0),0)</f>
        <v>0</v>
      </c>
      <c r="T4614">
        <v>3402922.6399999931</v>
      </c>
    </row>
    <row r="4615" spans="1:20" x14ac:dyDescent="0.25">
      <c r="A4615" t="s">
        <v>5852</v>
      </c>
      <c r="B4615" t="str">
        <f>tbl_Facturas[[#This Row],[Factura]] &amp; "|" &amp; tbl_Facturas[[#This Row],[Proyecto OK]] &amp; "|" &amp; TEXT(tbl_Facturas[[#This Row],[Horas o Viaje]],"0.00") &amp; "|" &amp; TEXT(tbl_Facturas[[#This Row],[Costo unitario]],"0.00")</f>
        <v>2842|Canal #2 |1.00|357.00</v>
      </c>
      <c r="C4615">
        <v>2842</v>
      </c>
      <c r="D4615">
        <v>67</v>
      </c>
      <c r="F4615" t="s">
        <v>27</v>
      </c>
      <c r="G4615" t="s">
        <v>28</v>
      </c>
      <c r="H4615" t="s">
        <v>4728</v>
      </c>
      <c r="I4615" s="134" t="s">
        <v>5401</v>
      </c>
      <c r="J4615" t="s">
        <v>577</v>
      </c>
      <c r="K4615" s="135" t="s">
        <v>5892</v>
      </c>
      <c r="L4615">
        <v>6227</v>
      </c>
      <c r="M4615" t="s">
        <v>622</v>
      </c>
      <c r="P4615">
        <v>1</v>
      </c>
      <c r="Q4615">
        <v>357</v>
      </c>
      <c r="R4615">
        <v>357</v>
      </c>
      <c r="S4615">
        <f>IFERROR(_xlfn.XLOOKUP(tbl_Facturas[[#This Row],[Key_Fact]],tbl_Manifiestos[Key_Manif],tbl_Manifiestos[Pagado a Broker],0),0)</f>
        <v>332.01</v>
      </c>
      <c r="T4615">
        <v>3403279.6399999931</v>
      </c>
    </row>
    <row r="4616" spans="1:20" x14ac:dyDescent="0.25">
      <c r="A4616" t="s">
        <v>5852</v>
      </c>
      <c r="B4616" t="str">
        <f>tbl_Facturas[[#This Row],[Factura]] &amp; "|" &amp; tbl_Facturas[[#This Row],[Proyecto OK]] &amp; "|" &amp; TEXT(tbl_Facturas[[#This Row],[Horas o Viaje]],"0.00") &amp; "|" &amp; TEXT(tbl_Facturas[[#This Row],[Costo unitario]],"0.00")</f>
        <v>2842|Canal #2 |25.45|28.00</v>
      </c>
      <c r="C4616">
        <v>2842</v>
      </c>
      <c r="D4616">
        <v>67</v>
      </c>
      <c r="F4616" t="s">
        <v>27</v>
      </c>
      <c r="G4616" t="s">
        <v>28</v>
      </c>
      <c r="H4616" t="s">
        <v>4728</v>
      </c>
      <c r="I4616" s="134" t="s">
        <v>5401</v>
      </c>
      <c r="J4616" t="s">
        <v>577</v>
      </c>
      <c r="K4616" s="135" t="s">
        <v>5892</v>
      </c>
      <c r="L4616">
        <v>6227</v>
      </c>
      <c r="M4616" t="s">
        <v>622</v>
      </c>
      <c r="N4616">
        <v>170991</v>
      </c>
      <c r="O4616" t="s">
        <v>3345</v>
      </c>
      <c r="P4616">
        <v>25.45</v>
      </c>
      <c r="Q4616">
        <v>28</v>
      </c>
      <c r="R4616">
        <v>712.6</v>
      </c>
      <c r="S4616">
        <f>IFERROR(_xlfn.XLOOKUP(tbl_Facturas[[#This Row],[Key_Fact]],tbl_Manifiestos[Key_Manif],tbl_Manifiestos[Pagado a Broker],0),0)</f>
        <v>0</v>
      </c>
      <c r="T4616">
        <v>3403992.2399999928</v>
      </c>
    </row>
    <row r="4617" spans="1:20" x14ac:dyDescent="0.25">
      <c r="A4617" t="s">
        <v>5852</v>
      </c>
      <c r="B4617" t="str">
        <f>tbl_Facturas[[#This Row],[Factura]] &amp; "|" &amp; tbl_Facturas[[#This Row],[Proyecto OK]] &amp; "|" &amp; TEXT(tbl_Facturas[[#This Row],[Horas o Viaje]],"0.00") &amp; "|" &amp; TEXT(tbl_Facturas[[#This Row],[Costo unitario]],"0.00")</f>
        <v>2842|Canal #2 |1.00|357.00</v>
      </c>
      <c r="C4617">
        <v>2842</v>
      </c>
      <c r="D4617">
        <v>67</v>
      </c>
      <c r="F4617" t="s">
        <v>27</v>
      </c>
      <c r="G4617" t="s">
        <v>28</v>
      </c>
      <c r="H4617" t="s">
        <v>4729</v>
      </c>
      <c r="I4617" s="134" t="s">
        <v>5401</v>
      </c>
      <c r="J4617" t="s">
        <v>577</v>
      </c>
      <c r="K4617" s="135" t="s">
        <v>5892</v>
      </c>
      <c r="L4617">
        <v>6227</v>
      </c>
      <c r="M4617" t="s">
        <v>622</v>
      </c>
      <c r="P4617">
        <v>1</v>
      </c>
      <c r="Q4617">
        <v>357</v>
      </c>
      <c r="R4617">
        <v>357</v>
      </c>
      <c r="S4617">
        <f>IFERROR(_xlfn.XLOOKUP(tbl_Facturas[[#This Row],[Key_Fact]],tbl_Manifiestos[Key_Manif],tbl_Manifiestos[Pagado a Broker],0),0)</f>
        <v>332.01</v>
      </c>
      <c r="T4617">
        <v>3404349.2399999928</v>
      </c>
    </row>
    <row r="4618" spans="1:20" x14ac:dyDescent="0.25">
      <c r="A4618" t="s">
        <v>5852</v>
      </c>
      <c r="B4618" t="str">
        <f>tbl_Facturas[[#This Row],[Factura]] &amp; "|" &amp; tbl_Facturas[[#This Row],[Proyecto OK]] &amp; "|" &amp; TEXT(tbl_Facturas[[#This Row],[Horas o Viaje]],"0.00") &amp; "|" &amp; TEXT(tbl_Facturas[[#This Row],[Costo unitario]],"0.00")</f>
        <v>2842|Canal #2 |20.45|18.50</v>
      </c>
      <c r="C4618">
        <v>2842</v>
      </c>
      <c r="D4618">
        <v>67</v>
      </c>
      <c r="F4618" t="s">
        <v>27</v>
      </c>
      <c r="G4618" t="s">
        <v>28</v>
      </c>
      <c r="H4618" t="s">
        <v>4729</v>
      </c>
      <c r="I4618" s="134" t="s">
        <v>5401</v>
      </c>
      <c r="J4618" t="s">
        <v>577</v>
      </c>
      <c r="K4618" s="135" t="s">
        <v>5892</v>
      </c>
      <c r="L4618">
        <v>6227</v>
      </c>
      <c r="M4618" t="s">
        <v>622</v>
      </c>
      <c r="N4618">
        <v>171914</v>
      </c>
      <c r="O4618" t="s">
        <v>3345</v>
      </c>
      <c r="P4618">
        <v>20.45</v>
      </c>
      <c r="Q4618">
        <v>18.5</v>
      </c>
      <c r="R4618">
        <v>378.33</v>
      </c>
      <c r="S4618">
        <f>IFERROR(_xlfn.XLOOKUP(tbl_Facturas[[#This Row],[Key_Fact]],tbl_Manifiestos[Key_Manif],tbl_Manifiestos[Pagado a Broker],0),0)</f>
        <v>0</v>
      </c>
      <c r="T4618">
        <v>3404727.5699999928</v>
      </c>
    </row>
    <row r="4619" spans="1:20" x14ac:dyDescent="0.25">
      <c r="A4619" t="s">
        <v>5852</v>
      </c>
      <c r="B4619" t="str">
        <f>tbl_Facturas[[#This Row],[Factura]] &amp; "|" &amp; tbl_Facturas[[#This Row],[Proyecto OK]] &amp; "|" &amp; TEXT(tbl_Facturas[[#This Row],[Horas o Viaje]],"0.00") &amp; "|" &amp; TEXT(tbl_Facturas[[#This Row],[Costo unitario]],"0.00")</f>
        <v>2842|Canal #2 |1.00|357.00</v>
      </c>
      <c r="C4619">
        <v>2842</v>
      </c>
      <c r="D4619">
        <v>67</v>
      </c>
      <c r="F4619" t="s">
        <v>27</v>
      </c>
      <c r="G4619" t="s">
        <v>28</v>
      </c>
      <c r="H4619" t="s">
        <v>4730</v>
      </c>
      <c r="I4619" s="134" t="s">
        <v>5401</v>
      </c>
      <c r="J4619" t="s">
        <v>577</v>
      </c>
      <c r="K4619" s="135" t="s">
        <v>5892</v>
      </c>
      <c r="L4619">
        <v>6227</v>
      </c>
      <c r="M4619" t="s">
        <v>622</v>
      </c>
      <c r="P4619">
        <v>1</v>
      </c>
      <c r="Q4619">
        <v>357</v>
      </c>
      <c r="R4619">
        <v>357</v>
      </c>
      <c r="S4619">
        <f>IFERROR(_xlfn.XLOOKUP(tbl_Facturas[[#This Row],[Key_Fact]],tbl_Manifiestos[Key_Manif],tbl_Manifiestos[Pagado a Broker],0),0)</f>
        <v>332.01</v>
      </c>
      <c r="T4619">
        <v>3405084.5699999928</v>
      </c>
    </row>
    <row r="4620" spans="1:20" x14ac:dyDescent="0.25">
      <c r="A4620" t="s">
        <v>5852</v>
      </c>
      <c r="B4620" t="str">
        <f>tbl_Facturas[[#This Row],[Factura]] &amp; "|" &amp; tbl_Facturas[[#This Row],[Proyecto OK]] &amp; "|" &amp; TEXT(tbl_Facturas[[#This Row],[Horas o Viaje]],"0.00") &amp; "|" &amp; TEXT(tbl_Facturas[[#This Row],[Costo unitario]],"0.00")</f>
        <v>2842|Canal #2 |18.84|28.00</v>
      </c>
      <c r="C4620">
        <v>2842</v>
      </c>
      <c r="D4620">
        <v>67</v>
      </c>
      <c r="F4620" t="s">
        <v>27</v>
      </c>
      <c r="G4620" t="s">
        <v>28</v>
      </c>
      <c r="H4620" t="s">
        <v>4730</v>
      </c>
      <c r="I4620" s="134" t="s">
        <v>5401</v>
      </c>
      <c r="J4620" t="s">
        <v>577</v>
      </c>
      <c r="K4620" s="135" t="s">
        <v>5892</v>
      </c>
      <c r="L4620">
        <v>6227</v>
      </c>
      <c r="M4620" t="s">
        <v>622</v>
      </c>
      <c r="N4620">
        <v>171933</v>
      </c>
      <c r="O4620" t="s">
        <v>3345</v>
      </c>
      <c r="P4620">
        <v>18.84</v>
      </c>
      <c r="Q4620">
        <v>28</v>
      </c>
      <c r="R4620">
        <v>527.52</v>
      </c>
      <c r="S4620">
        <f>IFERROR(_xlfn.XLOOKUP(tbl_Facturas[[#This Row],[Key_Fact]],tbl_Manifiestos[Key_Manif],tbl_Manifiestos[Pagado a Broker],0),0)</f>
        <v>0</v>
      </c>
      <c r="T4620">
        <v>3405612.0899999929</v>
      </c>
    </row>
    <row r="4621" spans="1:20" x14ac:dyDescent="0.25">
      <c r="A4621" t="s">
        <v>5852</v>
      </c>
      <c r="B4621" t="str">
        <f>tbl_Facturas[[#This Row],[Factura]] &amp; "|" &amp; tbl_Facturas[[#This Row],[Proyecto OK]] &amp; "|" &amp; TEXT(tbl_Facturas[[#This Row],[Horas o Viaje]],"0.00") &amp; "|" &amp; TEXT(tbl_Facturas[[#This Row],[Costo unitario]],"0.00")</f>
        <v>2842|Canal #2 |1.00|357.00</v>
      </c>
      <c r="C4621">
        <v>2842</v>
      </c>
      <c r="D4621">
        <v>54</v>
      </c>
      <c r="F4621" t="s">
        <v>19</v>
      </c>
      <c r="G4621" t="s">
        <v>479</v>
      </c>
      <c r="H4621" t="s">
        <v>4731</v>
      </c>
      <c r="I4621" s="134" t="s">
        <v>5401</v>
      </c>
      <c r="J4621" t="s">
        <v>577</v>
      </c>
      <c r="K4621" s="135" t="s">
        <v>5892</v>
      </c>
      <c r="L4621">
        <v>6227</v>
      </c>
      <c r="M4621" t="s">
        <v>622</v>
      </c>
      <c r="P4621">
        <v>1</v>
      </c>
      <c r="Q4621">
        <v>357</v>
      </c>
      <c r="R4621">
        <v>357</v>
      </c>
      <c r="S4621">
        <f>IFERROR(_xlfn.XLOOKUP(tbl_Facturas[[#This Row],[Key_Fact]],tbl_Manifiestos[Key_Manif],tbl_Manifiestos[Pagado a Broker],0),0)</f>
        <v>332.01</v>
      </c>
      <c r="T4621">
        <v>3405969.0899999929</v>
      </c>
    </row>
    <row r="4622" spans="1:20" x14ac:dyDescent="0.25">
      <c r="A4622" t="s">
        <v>5852</v>
      </c>
      <c r="B4622" t="str">
        <f>tbl_Facturas[[#This Row],[Factura]] &amp; "|" &amp; tbl_Facturas[[#This Row],[Proyecto OK]] &amp; "|" &amp; TEXT(tbl_Facturas[[#This Row],[Horas o Viaje]],"0.00") &amp; "|" &amp; TEXT(tbl_Facturas[[#This Row],[Costo unitario]],"0.00")</f>
        <v>2842|Canal #2 |15.74|28.00</v>
      </c>
      <c r="C4622">
        <v>2842</v>
      </c>
      <c r="D4622">
        <v>54</v>
      </c>
      <c r="F4622" t="s">
        <v>19</v>
      </c>
      <c r="G4622" t="s">
        <v>479</v>
      </c>
      <c r="H4622" t="s">
        <v>4731</v>
      </c>
      <c r="I4622" s="134" t="s">
        <v>5401</v>
      </c>
      <c r="J4622" t="s">
        <v>577</v>
      </c>
      <c r="K4622" s="135" t="s">
        <v>5892</v>
      </c>
      <c r="L4622">
        <v>6227</v>
      </c>
      <c r="M4622" t="s">
        <v>622</v>
      </c>
      <c r="N4622">
        <v>172041</v>
      </c>
      <c r="O4622" t="s">
        <v>3345</v>
      </c>
      <c r="P4622">
        <v>15.74</v>
      </c>
      <c r="Q4622">
        <v>28</v>
      </c>
      <c r="R4622">
        <v>440.72</v>
      </c>
      <c r="S4622">
        <f>IFERROR(_xlfn.XLOOKUP(tbl_Facturas[[#This Row],[Key_Fact]],tbl_Manifiestos[Key_Manif],tbl_Manifiestos[Pagado a Broker],0),0)</f>
        <v>0</v>
      </c>
      <c r="T4622">
        <v>3406409.809999994</v>
      </c>
    </row>
    <row r="4623" spans="1:20" x14ac:dyDescent="0.25">
      <c r="A4623" t="s">
        <v>5852</v>
      </c>
      <c r="B4623" t="str">
        <f>tbl_Facturas[[#This Row],[Factura]] &amp; "|" &amp; tbl_Facturas[[#This Row],[Proyecto OK]] &amp; "|" &amp; TEXT(tbl_Facturas[[#This Row],[Horas o Viaje]],"0.00") &amp; "|" &amp; TEXT(tbl_Facturas[[#This Row],[Costo unitario]],"0.00")</f>
        <v>2842|Canal #2 |1.00|276.00</v>
      </c>
      <c r="C4623">
        <v>2842</v>
      </c>
      <c r="D4623">
        <v>54</v>
      </c>
      <c r="F4623" t="s">
        <v>19</v>
      </c>
      <c r="G4623" t="s">
        <v>479</v>
      </c>
      <c r="H4623" t="s">
        <v>4732</v>
      </c>
      <c r="I4623" s="134" t="s">
        <v>5401</v>
      </c>
      <c r="J4623" t="s">
        <v>577</v>
      </c>
      <c r="K4623" s="135" t="s">
        <v>5892</v>
      </c>
      <c r="L4623">
        <v>6227</v>
      </c>
      <c r="M4623" t="s">
        <v>146</v>
      </c>
      <c r="P4623">
        <v>1</v>
      </c>
      <c r="Q4623">
        <v>276</v>
      </c>
      <c r="R4623">
        <v>276</v>
      </c>
      <c r="S4623">
        <f>IFERROR(_xlfn.XLOOKUP(tbl_Facturas[[#This Row],[Key_Fact]],tbl_Manifiestos[Key_Manif],tbl_Manifiestos[Pagado a Broker],0),0)</f>
        <v>0</v>
      </c>
      <c r="T4623">
        <v>3406685.809999994</v>
      </c>
    </row>
    <row r="4624" spans="1:20" x14ac:dyDescent="0.25">
      <c r="A4624" t="s">
        <v>5852</v>
      </c>
      <c r="B4624" t="str">
        <f>tbl_Facturas[[#This Row],[Factura]] &amp; "|" &amp; tbl_Facturas[[#This Row],[Proyecto OK]] &amp; "|" &amp; TEXT(tbl_Facturas[[#This Row],[Horas o Viaje]],"0.00") &amp; "|" &amp; TEXT(tbl_Facturas[[#This Row],[Costo unitario]],"0.00")</f>
        <v>2842|Canal #2 |1.00|56.50</v>
      </c>
      <c r="C4624">
        <v>2842</v>
      </c>
      <c r="D4624">
        <v>54</v>
      </c>
      <c r="F4624" t="s">
        <v>19</v>
      </c>
      <c r="G4624" t="s">
        <v>479</v>
      </c>
      <c r="H4624" t="s">
        <v>4732</v>
      </c>
      <c r="I4624" s="134" t="s">
        <v>5401</v>
      </c>
      <c r="J4624" t="s">
        <v>577</v>
      </c>
      <c r="K4624" s="135" t="s">
        <v>5892</v>
      </c>
      <c r="L4624">
        <v>6227</v>
      </c>
      <c r="M4624" t="s">
        <v>146</v>
      </c>
      <c r="N4624" t="s">
        <v>4733</v>
      </c>
      <c r="O4624" t="s">
        <v>79</v>
      </c>
      <c r="P4624">
        <v>1</v>
      </c>
      <c r="Q4624">
        <v>56.5</v>
      </c>
      <c r="R4624">
        <v>56.5</v>
      </c>
      <c r="S4624">
        <f>IFERROR(_xlfn.XLOOKUP(tbl_Facturas[[#This Row],[Key_Fact]],tbl_Manifiestos[Key_Manif],tbl_Manifiestos[Pagado a Broker],0),0)</f>
        <v>0</v>
      </c>
      <c r="T4624">
        <v>3406742.309999994</v>
      </c>
    </row>
    <row r="4625" spans="1:20" x14ac:dyDescent="0.25">
      <c r="A4625" t="s">
        <v>5852</v>
      </c>
      <c r="B4625" t="str">
        <f>tbl_Facturas[[#This Row],[Factura]] &amp; "|" &amp; tbl_Facturas[[#This Row],[Proyecto OK]] &amp; "|" &amp; TEXT(tbl_Facturas[[#This Row],[Horas o Viaje]],"0.00") &amp; "|" &amp; TEXT(tbl_Facturas[[#This Row],[Costo unitario]],"0.00")</f>
        <v>2842|Canal #2 |2.50|132.30</v>
      </c>
      <c r="C4625">
        <v>2842</v>
      </c>
      <c r="D4625">
        <v>54</v>
      </c>
      <c r="F4625" t="s">
        <v>19</v>
      </c>
      <c r="G4625" t="s">
        <v>479</v>
      </c>
      <c r="H4625" t="s">
        <v>4734</v>
      </c>
      <c r="I4625" s="134" t="s">
        <v>5401</v>
      </c>
      <c r="J4625" t="s">
        <v>577</v>
      </c>
      <c r="K4625" s="135" t="s">
        <v>5892</v>
      </c>
      <c r="L4625">
        <v>6227</v>
      </c>
      <c r="M4625" t="s">
        <v>4294</v>
      </c>
      <c r="P4625">
        <v>2.5</v>
      </c>
      <c r="Q4625">
        <v>132.30000000000001</v>
      </c>
      <c r="R4625">
        <v>330.75</v>
      </c>
      <c r="S4625">
        <f>IFERROR(_xlfn.XLOOKUP(tbl_Facturas[[#This Row],[Key_Fact]],tbl_Manifiestos[Key_Manif],tbl_Manifiestos[Pagado a Broker],0),0)</f>
        <v>0</v>
      </c>
      <c r="T4625">
        <v>3407073.059999994</v>
      </c>
    </row>
    <row r="4626" spans="1:20" x14ac:dyDescent="0.25">
      <c r="A4626" t="s">
        <v>5852</v>
      </c>
      <c r="B4626" t="str">
        <f>tbl_Facturas[[#This Row],[Factura]] &amp; "|" &amp; tbl_Facturas[[#This Row],[Proyecto OK]] &amp; "|" &amp; TEXT(tbl_Facturas[[#This Row],[Horas o Viaje]],"0.00") &amp; "|" &amp; TEXT(tbl_Facturas[[#This Row],[Costo unitario]],"0.00")</f>
        <v>2842|Canal #2 |4.00|357.00</v>
      </c>
      <c r="C4626">
        <v>2842</v>
      </c>
      <c r="D4626">
        <v>356</v>
      </c>
      <c r="F4626" t="s">
        <v>27</v>
      </c>
      <c r="G4626" t="s">
        <v>122</v>
      </c>
      <c r="H4626" t="s">
        <v>3877</v>
      </c>
      <c r="I4626" s="134" t="s">
        <v>5401</v>
      </c>
      <c r="J4626" t="s">
        <v>577</v>
      </c>
      <c r="K4626" s="135" t="s">
        <v>5892</v>
      </c>
      <c r="L4626">
        <v>6227</v>
      </c>
      <c r="M4626" t="s">
        <v>622</v>
      </c>
      <c r="P4626">
        <v>4</v>
      </c>
      <c r="Q4626">
        <v>357</v>
      </c>
      <c r="R4626">
        <v>1428</v>
      </c>
      <c r="S4626">
        <f>IFERROR(_xlfn.XLOOKUP(tbl_Facturas[[#This Row],[Key_Fact]],tbl_Manifiestos[Key_Manif],tbl_Manifiestos[Pagado a Broker],0),0)</f>
        <v>1328.04</v>
      </c>
      <c r="T4626">
        <v>3408501.059999994</v>
      </c>
    </row>
    <row r="4627" spans="1:20" x14ac:dyDescent="0.25">
      <c r="A4627" t="s">
        <v>5852</v>
      </c>
      <c r="B4627" t="str">
        <f>tbl_Facturas[[#This Row],[Factura]] &amp; "|" &amp; tbl_Facturas[[#This Row],[Proyecto OK]] &amp; "|" &amp; TEXT(tbl_Facturas[[#This Row],[Horas o Viaje]],"0.00") &amp; "|" &amp; TEXT(tbl_Facturas[[#This Row],[Costo unitario]],"0.00")</f>
        <v>2842|Canal #2 |64.27|18.50</v>
      </c>
      <c r="C4627">
        <v>2842</v>
      </c>
      <c r="D4627">
        <v>356</v>
      </c>
      <c r="F4627" t="s">
        <v>27</v>
      </c>
      <c r="G4627" t="s">
        <v>122</v>
      </c>
      <c r="H4627" t="s">
        <v>3877</v>
      </c>
      <c r="I4627" s="134" t="s">
        <v>5401</v>
      </c>
      <c r="J4627" t="s">
        <v>577</v>
      </c>
      <c r="K4627" s="135" t="s">
        <v>5892</v>
      </c>
      <c r="L4627">
        <v>6227</v>
      </c>
      <c r="M4627" t="s">
        <v>622</v>
      </c>
      <c r="N4627" t="s">
        <v>4735</v>
      </c>
      <c r="O4627" t="s">
        <v>3345</v>
      </c>
      <c r="P4627">
        <v>64.27</v>
      </c>
      <c r="Q4627">
        <v>18.5</v>
      </c>
      <c r="R4627">
        <v>1189</v>
      </c>
      <c r="S4627">
        <f>IFERROR(_xlfn.XLOOKUP(tbl_Facturas[[#This Row],[Key_Fact]],tbl_Manifiestos[Key_Manif],tbl_Manifiestos[Pagado a Broker],0),0)</f>
        <v>0</v>
      </c>
      <c r="T4627">
        <v>3409690.059999994</v>
      </c>
    </row>
    <row r="4628" spans="1:20" x14ac:dyDescent="0.25">
      <c r="A4628" t="s">
        <v>5852</v>
      </c>
      <c r="B4628" t="str">
        <f>tbl_Facturas[[#This Row],[Factura]] &amp; "|" &amp; tbl_Facturas[[#This Row],[Proyecto OK]] &amp; "|" &amp; TEXT(tbl_Facturas[[#This Row],[Horas o Viaje]],"0.00") &amp; "|" &amp; TEXT(tbl_Facturas[[#This Row],[Costo unitario]],"0.00")</f>
        <v>2842|Canal #2 |1.00|276.00</v>
      </c>
      <c r="C4628">
        <v>2842</v>
      </c>
      <c r="D4628">
        <v>54</v>
      </c>
      <c r="F4628" t="s">
        <v>19</v>
      </c>
      <c r="G4628" t="s">
        <v>479</v>
      </c>
      <c r="H4628" t="s">
        <v>4736</v>
      </c>
      <c r="I4628" s="134" t="s">
        <v>5401</v>
      </c>
      <c r="J4628" t="s">
        <v>577</v>
      </c>
      <c r="K4628" s="135" t="s">
        <v>5892</v>
      </c>
      <c r="L4628">
        <v>6227</v>
      </c>
      <c r="M4628" t="s">
        <v>146</v>
      </c>
      <c r="P4628">
        <v>1</v>
      </c>
      <c r="Q4628">
        <v>276</v>
      </c>
      <c r="R4628">
        <v>276</v>
      </c>
      <c r="S4628">
        <f>IFERROR(_xlfn.XLOOKUP(tbl_Facturas[[#This Row],[Key_Fact]],tbl_Manifiestos[Key_Manif],tbl_Manifiestos[Pagado a Broker],0),0)</f>
        <v>0</v>
      </c>
      <c r="T4628">
        <v>3409966.059999994</v>
      </c>
    </row>
    <row r="4629" spans="1:20" x14ac:dyDescent="0.25">
      <c r="A4629" t="s">
        <v>5852</v>
      </c>
      <c r="B4629" t="str">
        <f>tbl_Facturas[[#This Row],[Factura]] &amp; "|" &amp; tbl_Facturas[[#This Row],[Proyecto OK]] &amp; "|" &amp; TEXT(tbl_Facturas[[#This Row],[Horas o Viaje]],"0.00") &amp; "|" &amp; TEXT(tbl_Facturas[[#This Row],[Costo unitario]],"0.00")</f>
        <v>2842|Canal #2 |1.00|56.50</v>
      </c>
      <c r="C4629">
        <v>2842</v>
      </c>
      <c r="D4629">
        <v>54</v>
      </c>
      <c r="F4629" t="s">
        <v>19</v>
      </c>
      <c r="G4629" t="s">
        <v>479</v>
      </c>
      <c r="H4629" t="s">
        <v>4737</v>
      </c>
      <c r="I4629" s="134" t="s">
        <v>5401</v>
      </c>
      <c r="J4629" t="s">
        <v>577</v>
      </c>
      <c r="K4629" s="135" t="s">
        <v>5892</v>
      </c>
      <c r="L4629">
        <v>6227</v>
      </c>
      <c r="M4629" t="s">
        <v>146</v>
      </c>
      <c r="N4629" t="s">
        <v>4738</v>
      </c>
      <c r="O4629" t="s">
        <v>79</v>
      </c>
      <c r="P4629">
        <v>1</v>
      </c>
      <c r="Q4629">
        <v>56.5</v>
      </c>
      <c r="R4629">
        <v>56.5</v>
      </c>
      <c r="S4629">
        <f>IFERROR(_xlfn.XLOOKUP(tbl_Facturas[[#This Row],[Key_Fact]],tbl_Manifiestos[Key_Manif],tbl_Manifiestos[Pagado a Broker],0),0)</f>
        <v>0</v>
      </c>
      <c r="T4629">
        <v>3410022.559999994</v>
      </c>
    </row>
    <row r="4630" spans="1:20" x14ac:dyDescent="0.25">
      <c r="A4630" t="s">
        <v>5852</v>
      </c>
      <c r="B4630" t="str">
        <f>tbl_Facturas[[#This Row],[Factura]] &amp; "|" &amp; tbl_Facturas[[#This Row],[Proyecto OK]] &amp; "|" &amp; TEXT(tbl_Facturas[[#This Row],[Horas o Viaje]],"0.00") &amp; "|" &amp; TEXT(tbl_Facturas[[#This Row],[Costo unitario]],"0.00")</f>
        <v>2842|Canal #2 |1.00|56.50</v>
      </c>
      <c r="C4630">
        <v>2842</v>
      </c>
      <c r="D4630">
        <v>54</v>
      </c>
      <c r="F4630" t="s">
        <v>19</v>
      </c>
      <c r="G4630" t="s">
        <v>479</v>
      </c>
      <c r="H4630" t="s">
        <v>4736</v>
      </c>
      <c r="I4630" s="134" t="s">
        <v>5401</v>
      </c>
      <c r="J4630" t="s">
        <v>577</v>
      </c>
      <c r="K4630" s="135" t="s">
        <v>5892</v>
      </c>
      <c r="L4630">
        <v>6227</v>
      </c>
      <c r="M4630" t="s">
        <v>146</v>
      </c>
      <c r="N4630" t="s">
        <v>4739</v>
      </c>
      <c r="O4630" t="s">
        <v>79</v>
      </c>
      <c r="P4630">
        <v>1</v>
      </c>
      <c r="Q4630">
        <v>56.5</v>
      </c>
      <c r="R4630">
        <v>56.5</v>
      </c>
      <c r="S4630">
        <f>IFERROR(_xlfn.XLOOKUP(tbl_Facturas[[#This Row],[Key_Fact]],tbl_Manifiestos[Key_Manif],tbl_Manifiestos[Pagado a Broker],0),0)</f>
        <v>0</v>
      </c>
      <c r="T4630">
        <v>3410079.059999994</v>
      </c>
    </row>
    <row r="4631" spans="1:20" x14ac:dyDescent="0.25">
      <c r="A4631" t="s">
        <v>5852</v>
      </c>
      <c r="B4631" t="str">
        <f>tbl_Facturas[[#This Row],[Factura]] &amp; "|" &amp; tbl_Facturas[[#This Row],[Proyecto OK]] &amp; "|" &amp; TEXT(tbl_Facturas[[#This Row],[Horas o Viaje]],"0.00") &amp; "|" &amp; TEXT(tbl_Facturas[[#This Row],[Costo unitario]],"0.00")</f>
        <v>2842|Canal #2 |1.00|276.00</v>
      </c>
      <c r="C4631">
        <v>2842</v>
      </c>
      <c r="D4631">
        <v>54</v>
      </c>
      <c r="F4631" t="s">
        <v>19</v>
      </c>
      <c r="G4631" t="s">
        <v>479</v>
      </c>
      <c r="H4631" t="s">
        <v>4737</v>
      </c>
      <c r="I4631" s="134" t="s">
        <v>5401</v>
      </c>
      <c r="J4631" t="s">
        <v>577</v>
      </c>
      <c r="K4631" s="135" t="s">
        <v>5892</v>
      </c>
      <c r="L4631">
        <v>6227</v>
      </c>
      <c r="M4631" t="s">
        <v>146</v>
      </c>
      <c r="P4631">
        <v>1</v>
      </c>
      <c r="Q4631">
        <v>276</v>
      </c>
      <c r="R4631">
        <v>276</v>
      </c>
      <c r="S4631">
        <f>IFERROR(_xlfn.XLOOKUP(tbl_Facturas[[#This Row],[Key_Fact]],tbl_Manifiestos[Key_Manif],tbl_Manifiestos[Pagado a Broker],0),0)</f>
        <v>0</v>
      </c>
      <c r="T4631">
        <v>3410355.059999994</v>
      </c>
    </row>
    <row r="4632" spans="1:20" x14ac:dyDescent="0.25">
      <c r="A4632" t="s">
        <v>5852</v>
      </c>
      <c r="B4632" t="str">
        <f>tbl_Facturas[[#This Row],[Factura]] &amp; "|" &amp; tbl_Facturas[[#This Row],[Proyecto OK]] &amp; "|" &amp; TEXT(tbl_Facturas[[#This Row],[Horas o Viaje]],"0.00") &amp; "|" &amp; TEXT(tbl_Facturas[[#This Row],[Costo unitario]],"0.00")</f>
        <v>2842|Canal #2 |19.99|28.00</v>
      </c>
      <c r="C4632">
        <v>2842</v>
      </c>
      <c r="D4632">
        <v>356</v>
      </c>
      <c r="F4632" t="s">
        <v>27</v>
      </c>
      <c r="G4632" t="s">
        <v>122</v>
      </c>
      <c r="H4632" t="s">
        <v>3877</v>
      </c>
      <c r="I4632" s="134" t="s">
        <v>5401</v>
      </c>
      <c r="J4632" t="s">
        <v>577</v>
      </c>
      <c r="K4632" s="135" t="s">
        <v>5892</v>
      </c>
      <c r="L4632">
        <v>6227</v>
      </c>
      <c r="M4632" t="s">
        <v>622</v>
      </c>
      <c r="N4632">
        <v>171843</v>
      </c>
      <c r="O4632" t="s">
        <v>3345</v>
      </c>
      <c r="P4632">
        <v>19.989999999999998</v>
      </c>
      <c r="Q4632">
        <v>28</v>
      </c>
      <c r="R4632">
        <v>559.72</v>
      </c>
      <c r="S4632">
        <f>IFERROR(_xlfn.XLOOKUP(tbl_Facturas[[#This Row],[Key_Fact]],tbl_Manifiestos[Key_Manif],tbl_Manifiestos[Pagado a Broker],0),0)</f>
        <v>0</v>
      </c>
      <c r="T4632">
        <v>3410914.7799999942</v>
      </c>
    </row>
    <row r="4633" spans="1:20" x14ac:dyDescent="0.25">
      <c r="A4633" t="s">
        <v>5852</v>
      </c>
      <c r="B4633" t="str">
        <f>tbl_Facturas[[#This Row],[Factura]] &amp; "|" &amp; tbl_Facturas[[#This Row],[Proyecto OK]] &amp; "|" &amp; TEXT(tbl_Facturas[[#This Row],[Horas o Viaje]],"0.00") &amp; "|" &amp; TEXT(tbl_Facturas[[#This Row],[Costo unitario]],"0.00")</f>
        <v>2843|Montrose Harbor|10.00|126.50</v>
      </c>
      <c r="C4633">
        <v>2843</v>
      </c>
      <c r="D4633">
        <v>67</v>
      </c>
      <c r="E4633" t="s">
        <v>27</v>
      </c>
      <c r="G4633" t="s">
        <v>28</v>
      </c>
      <c r="H4633" t="s">
        <v>4740</v>
      </c>
      <c r="I4633" s="134" t="s">
        <v>5401</v>
      </c>
      <c r="J4633" t="s">
        <v>1280</v>
      </c>
      <c r="K4633" s="135" t="s">
        <v>5907</v>
      </c>
      <c r="L4633">
        <v>6228</v>
      </c>
      <c r="M4633" t="s">
        <v>146</v>
      </c>
      <c r="P4633">
        <v>10</v>
      </c>
      <c r="Q4633">
        <v>126.5</v>
      </c>
      <c r="R4633">
        <v>1265</v>
      </c>
      <c r="S4633">
        <f>IFERROR(_xlfn.XLOOKUP(tbl_Facturas[[#This Row],[Key_Fact]],tbl_Manifiestos[Key_Manif],tbl_Manifiestos[Pagado a Broker],0),0)</f>
        <v>0</v>
      </c>
      <c r="T4633">
        <v>3412179.7799999942</v>
      </c>
    </row>
    <row r="4634" spans="1:20" x14ac:dyDescent="0.25">
      <c r="A4634" t="s">
        <v>5852</v>
      </c>
      <c r="B4634" t="str">
        <f>tbl_Facturas[[#This Row],[Factura]] &amp; "|" &amp; tbl_Facturas[[#This Row],[Proyecto OK]] &amp; "|" &amp; TEXT(tbl_Facturas[[#This Row],[Horas o Viaje]],"0.00") &amp; "|" &amp; TEXT(tbl_Facturas[[#This Row],[Costo unitario]],"0.00")</f>
        <v>2843|Montrose Harbor|9.00|126.50</v>
      </c>
      <c r="C4634">
        <v>2843</v>
      </c>
      <c r="D4634">
        <v>67</v>
      </c>
      <c r="E4634" t="s">
        <v>27</v>
      </c>
      <c r="G4634" t="s">
        <v>28</v>
      </c>
      <c r="H4634" t="s">
        <v>4741</v>
      </c>
      <c r="I4634" s="134" t="s">
        <v>5401</v>
      </c>
      <c r="J4634" t="s">
        <v>1280</v>
      </c>
      <c r="K4634" s="135" t="s">
        <v>5907</v>
      </c>
      <c r="L4634">
        <v>6228</v>
      </c>
      <c r="M4634" t="s">
        <v>146</v>
      </c>
      <c r="P4634">
        <v>9</v>
      </c>
      <c r="Q4634">
        <v>126.5</v>
      </c>
      <c r="R4634">
        <v>1138.5</v>
      </c>
      <c r="S4634">
        <f>IFERROR(_xlfn.XLOOKUP(tbl_Facturas[[#This Row],[Key_Fact]],tbl_Manifiestos[Key_Manif],tbl_Manifiestos[Pagado a Broker],0),0)</f>
        <v>0</v>
      </c>
      <c r="T4634">
        <v>3413318.2799999942</v>
      </c>
    </row>
    <row r="4635" spans="1:20" x14ac:dyDescent="0.25">
      <c r="A4635" t="s">
        <v>5852</v>
      </c>
      <c r="B4635" t="str">
        <f>tbl_Facturas[[#This Row],[Factura]] &amp; "|" &amp; tbl_Facturas[[#This Row],[Proyecto OK]] &amp; "|" &amp; TEXT(tbl_Facturas[[#This Row],[Horas o Viaje]],"0.00") &amp; "|" &amp; TEXT(tbl_Facturas[[#This Row],[Costo unitario]],"0.00")</f>
        <v>2844|Lead Service Replacement Project|6.50|115.50</v>
      </c>
      <c r="C4635">
        <v>2844</v>
      </c>
      <c r="D4635">
        <v>515</v>
      </c>
      <c r="E4635" t="s">
        <v>27</v>
      </c>
      <c r="G4635" t="s">
        <v>54</v>
      </c>
      <c r="H4635" t="s">
        <v>4742</v>
      </c>
      <c r="I4635" s="134" t="s">
        <v>5312</v>
      </c>
      <c r="J4635" t="s">
        <v>3021</v>
      </c>
      <c r="K4635" s="135" t="s">
        <v>15</v>
      </c>
      <c r="L4635" t="s">
        <v>5585</v>
      </c>
      <c r="P4635">
        <v>6.5</v>
      </c>
      <c r="Q4635">
        <v>115.5</v>
      </c>
      <c r="R4635">
        <v>750.75</v>
      </c>
      <c r="S4635">
        <f>IFERROR(_xlfn.XLOOKUP(tbl_Facturas[[#This Row],[Key_Fact]],tbl_Manifiestos[Key_Manif],tbl_Manifiestos[Pagado a Broker],0),0)</f>
        <v>698.19749999999999</v>
      </c>
      <c r="T4635">
        <v>3414069.0299999942</v>
      </c>
    </row>
    <row r="4636" spans="1:20" x14ac:dyDescent="0.25">
      <c r="A4636" t="s">
        <v>5852</v>
      </c>
      <c r="B4636" t="str">
        <f>tbl_Facturas[[#This Row],[Factura]] &amp; "|" &amp; tbl_Facturas[[#This Row],[Proyecto OK]] &amp; "|" &amp; TEXT(tbl_Facturas[[#This Row],[Horas o Viaje]],"0.00") &amp; "|" &amp; TEXT(tbl_Facturas[[#This Row],[Costo unitario]],"0.00")</f>
        <v>2845|Evanston|11.50|115.50</v>
      </c>
      <c r="C4636">
        <v>2845</v>
      </c>
      <c r="D4636">
        <v>108</v>
      </c>
      <c r="E4636" t="s">
        <v>5916</v>
      </c>
      <c r="G4636" t="s">
        <v>99</v>
      </c>
      <c r="H4636" t="s">
        <v>4743</v>
      </c>
      <c r="I4636" s="134" t="s">
        <v>5312</v>
      </c>
      <c r="J4636" t="s">
        <v>3172</v>
      </c>
      <c r="K4636" s="135" t="s">
        <v>3172</v>
      </c>
      <c r="P4636">
        <v>11.5</v>
      </c>
      <c r="Q4636">
        <v>115.5</v>
      </c>
      <c r="R4636">
        <v>1328.25</v>
      </c>
      <c r="S4636">
        <f>IFERROR(_xlfn.XLOOKUP(tbl_Facturas[[#This Row],[Key_Fact]],tbl_Manifiestos[Key_Manif],tbl_Manifiestos[Pagado a Broker],0),0)</f>
        <v>1235.2725</v>
      </c>
      <c r="T4636">
        <v>3415397.2799999942</v>
      </c>
    </row>
    <row r="4637" spans="1:20" x14ac:dyDescent="0.25">
      <c r="A4637" t="s">
        <v>5852</v>
      </c>
      <c r="B4637" t="str">
        <f>tbl_Facturas[[#This Row],[Factura]] &amp; "|" &amp; tbl_Facturas[[#This Row],[Proyecto OK]] &amp; "|" &amp; TEXT(tbl_Facturas[[#This Row],[Horas o Viaje]],"0.00") &amp; "|" &amp; TEXT(tbl_Facturas[[#This Row],[Costo unitario]],"0.00")</f>
        <v>2845|Evanston|10.50|115.50</v>
      </c>
      <c r="C4637">
        <v>2845</v>
      </c>
      <c r="D4637">
        <v>308</v>
      </c>
      <c r="E4637" t="s">
        <v>16</v>
      </c>
      <c r="G4637" t="s">
        <v>17</v>
      </c>
      <c r="H4637" t="s">
        <v>4744</v>
      </c>
      <c r="I4637" s="134" t="s">
        <v>5312</v>
      </c>
      <c r="J4637" t="s">
        <v>3172</v>
      </c>
      <c r="K4637" s="135" t="s">
        <v>3172</v>
      </c>
      <c r="P4637">
        <v>10.5</v>
      </c>
      <c r="Q4637">
        <v>115.5</v>
      </c>
      <c r="R4637">
        <v>1212.75</v>
      </c>
      <c r="S4637">
        <f>IFERROR(_xlfn.XLOOKUP(tbl_Facturas[[#This Row],[Key_Fact]],tbl_Manifiestos[Key_Manif],tbl_Manifiestos[Pagado a Broker],0),0)</f>
        <v>1127.8575000000001</v>
      </c>
      <c r="T4637">
        <v>3416610.0299999942</v>
      </c>
    </row>
    <row r="4638" spans="1:20" x14ac:dyDescent="0.25">
      <c r="A4638" t="s">
        <v>5852</v>
      </c>
      <c r="B4638" t="str">
        <f>tbl_Facturas[[#This Row],[Factura]] &amp; "|" &amp; tbl_Facturas[[#This Row],[Proyecto OK]] &amp; "|" &amp; TEXT(tbl_Facturas[[#This Row],[Horas o Viaje]],"0.00") &amp; "|" &amp; TEXT(tbl_Facturas[[#This Row],[Costo unitario]],"0.00")</f>
        <v>2845|Evanston|8.00|115.50</v>
      </c>
      <c r="C4638">
        <v>2845</v>
      </c>
      <c r="D4638">
        <v>108</v>
      </c>
      <c r="E4638" t="s">
        <v>5916</v>
      </c>
      <c r="G4638" t="s">
        <v>99</v>
      </c>
      <c r="H4638" t="s">
        <v>4745</v>
      </c>
      <c r="I4638" s="134" t="s">
        <v>5312</v>
      </c>
      <c r="J4638" t="s">
        <v>3172</v>
      </c>
      <c r="K4638" s="135" t="s">
        <v>3172</v>
      </c>
      <c r="P4638">
        <v>8</v>
      </c>
      <c r="Q4638">
        <v>115.5</v>
      </c>
      <c r="R4638">
        <v>924</v>
      </c>
      <c r="S4638">
        <f>IFERROR(_xlfn.XLOOKUP(tbl_Facturas[[#This Row],[Key_Fact]],tbl_Manifiestos[Key_Manif],tbl_Manifiestos[Pagado a Broker],0),0)</f>
        <v>859.32</v>
      </c>
      <c r="T4638">
        <v>3417534.0299999942</v>
      </c>
    </row>
    <row r="4639" spans="1:20" x14ac:dyDescent="0.25">
      <c r="A4639" t="s">
        <v>5852</v>
      </c>
      <c r="B4639" t="str">
        <f>tbl_Facturas[[#This Row],[Factura]] &amp; "|" &amp; tbl_Facturas[[#This Row],[Proyecto OK]] &amp; "|" &amp; TEXT(tbl_Facturas[[#This Row],[Horas o Viaje]],"0.00") &amp; "|" &amp; TEXT(tbl_Facturas[[#This Row],[Costo unitario]],"0.00")</f>
        <v>2845|Evanston|8.50|115.50</v>
      </c>
      <c r="C4639">
        <v>2845</v>
      </c>
      <c r="D4639">
        <v>308</v>
      </c>
      <c r="E4639" t="s">
        <v>16</v>
      </c>
      <c r="G4639" t="s">
        <v>17</v>
      </c>
      <c r="H4639" t="s">
        <v>4746</v>
      </c>
      <c r="I4639" s="134" t="s">
        <v>5312</v>
      </c>
      <c r="J4639" t="s">
        <v>3172</v>
      </c>
      <c r="K4639" s="135" t="s">
        <v>3172</v>
      </c>
      <c r="P4639">
        <v>8.5</v>
      </c>
      <c r="Q4639">
        <v>115.5</v>
      </c>
      <c r="R4639">
        <v>981.75</v>
      </c>
      <c r="S4639">
        <f>IFERROR(_xlfn.XLOOKUP(tbl_Facturas[[#This Row],[Key_Fact]],tbl_Manifiestos[Key_Manif],tbl_Manifiestos[Pagado a Broker],0),0)</f>
        <v>913.02750000000003</v>
      </c>
      <c r="T4639">
        <v>3418515.7799999942</v>
      </c>
    </row>
    <row r="4640" spans="1:20" x14ac:dyDescent="0.25">
      <c r="A4640" t="s">
        <v>5852</v>
      </c>
      <c r="B4640" t="str">
        <f>tbl_Facturas[[#This Row],[Factura]] &amp; "|" &amp; tbl_Facturas[[#This Row],[Proyecto OK]] &amp; "|" &amp; TEXT(tbl_Facturas[[#This Row],[Horas o Viaje]],"0.00") &amp; "|" &amp; TEXT(tbl_Facturas[[#This Row],[Costo unitario]],"0.00")</f>
        <v>2845|Evanston|8.00|115.50</v>
      </c>
      <c r="C4640">
        <v>2845</v>
      </c>
      <c r="D4640">
        <v>308</v>
      </c>
      <c r="E4640" t="s">
        <v>16</v>
      </c>
      <c r="G4640" t="s">
        <v>17</v>
      </c>
      <c r="H4640" t="s">
        <v>4747</v>
      </c>
      <c r="I4640" s="134" t="s">
        <v>5312</v>
      </c>
      <c r="J4640" t="s">
        <v>3172</v>
      </c>
      <c r="K4640" s="135" t="s">
        <v>3172</v>
      </c>
      <c r="P4640">
        <v>8</v>
      </c>
      <c r="Q4640">
        <v>115.5</v>
      </c>
      <c r="R4640">
        <v>924</v>
      </c>
      <c r="S4640">
        <f>IFERROR(_xlfn.XLOOKUP(tbl_Facturas[[#This Row],[Key_Fact]],tbl_Manifiestos[Key_Manif],tbl_Manifiestos[Pagado a Broker],0),0)</f>
        <v>859.32</v>
      </c>
      <c r="T4640">
        <v>3419439.7799999942</v>
      </c>
    </row>
    <row r="4641" spans="1:20" x14ac:dyDescent="0.25">
      <c r="A4641" t="s">
        <v>5852</v>
      </c>
      <c r="B4641" t="str">
        <f>tbl_Facturas[[#This Row],[Factura]] &amp; "|" &amp; tbl_Facturas[[#This Row],[Proyecto OK]] &amp; "|" &amp; TEXT(tbl_Facturas[[#This Row],[Horas o Viaje]],"0.00") &amp; "|" &amp; TEXT(tbl_Facturas[[#This Row],[Costo unitario]],"0.00")</f>
        <v>2845|Evanston|9.00|115.50</v>
      </c>
      <c r="C4641">
        <v>2845</v>
      </c>
      <c r="D4641">
        <v>108</v>
      </c>
      <c r="E4641" t="s">
        <v>5916</v>
      </c>
      <c r="G4641" t="s">
        <v>99</v>
      </c>
      <c r="H4641" t="s">
        <v>4748</v>
      </c>
      <c r="I4641" s="134" t="s">
        <v>5312</v>
      </c>
      <c r="J4641" t="s">
        <v>3172</v>
      </c>
      <c r="K4641" s="135" t="s">
        <v>3172</v>
      </c>
      <c r="P4641">
        <v>9</v>
      </c>
      <c r="Q4641">
        <v>115.5</v>
      </c>
      <c r="R4641">
        <v>1039.5</v>
      </c>
      <c r="S4641">
        <f>IFERROR(_xlfn.XLOOKUP(tbl_Facturas[[#This Row],[Key_Fact]],tbl_Manifiestos[Key_Manif],tbl_Manifiestos[Pagado a Broker],0),0)</f>
        <v>966.73500000000001</v>
      </c>
      <c r="T4641">
        <v>3420479.2799999942</v>
      </c>
    </row>
    <row r="4642" spans="1:20" x14ac:dyDescent="0.25">
      <c r="A4642" t="s">
        <v>5852</v>
      </c>
      <c r="B4642" t="str">
        <f>tbl_Facturas[[#This Row],[Factura]] &amp; "|" &amp; tbl_Facturas[[#This Row],[Proyecto OK]] &amp; "|" &amp; TEXT(tbl_Facturas[[#This Row],[Horas o Viaje]],"0.00") &amp; "|" &amp; TEXT(tbl_Facturas[[#This Row],[Costo unitario]],"0.00")</f>
        <v>2845|Evanston|9.00|115.50</v>
      </c>
      <c r="C4642">
        <v>2845</v>
      </c>
      <c r="D4642">
        <v>308</v>
      </c>
      <c r="E4642" t="s">
        <v>16</v>
      </c>
      <c r="G4642" t="s">
        <v>17</v>
      </c>
      <c r="H4642" t="s">
        <v>4749</v>
      </c>
      <c r="I4642" s="134" t="s">
        <v>5312</v>
      </c>
      <c r="J4642" t="s">
        <v>3172</v>
      </c>
      <c r="K4642" s="135" t="s">
        <v>3172</v>
      </c>
      <c r="P4642">
        <v>9</v>
      </c>
      <c r="Q4642">
        <v>115.5</v>
      </c>
      <c r="R4642">
        <v>1039.5</v>
      </c>
      <c r="S4642">
        <f>IFERROR(_xlfn.XLOOKUP(tbl_Facturas[[#This Row],[Key_Fact]],tbl_Manifiestos[Key_Manif],tbl_Manifiestos[Pagado a Broker],0),0)</f>
        <v>966.73500000000001</v>
      </c>
      <c r="T4642">
        <v>3421518.7799999942</v>
      </c>
    </row>
    <row r="4643" spans="1:20" x14ac:dyDescent="0.25">
      <c r="A4643" t="s">
        <v>5852</v>
      </c>
      <c r="B4643" t="str">
        <f>tbl_Facturas[[#This Row],[Factura]] &amp; "|" &amp; tbl_Facturas[[#This Row],[Proyecto OK]] &amp; "|" &amp; TEXT(tbl_Facturas[[#This Row],[Horas o Viaje]],"0.00") &amp; "|" &amp; TEXT(tbl_Facturas[[#This Row],[Costo unitario]],"0.00")</f>
        <v>2846|Drain Program|9.50|115.50</v>
      </c>
      <c r="C4643">
        <v>2846</v>
      </c>
      <c r="D4643">
        <v>11</v>
      </c>
      <c r="E4643" t="s">
        <v>12</v>
      </c>
      <c r="G4643" t="s">
        <v>13</v>
      </c>
      <c r="H4643" t="s">
        <v>3395</v>
      </c>
      <c r="I4643" s="134" t="s">
        <v>5312</v>
      </c>
      <c r="J4643" t="s">
        <v>4577</v>
      </c>
      <c r="K4643" s="135" t="s">
        <v>4577</v>
      </c>
      <c r="P4643">
        <v>9.5</v>
      </c>
      <c r="Q4643">
        <v>115.5</v>
      </c>
      <c r="R4643">
        <v>1097.25</v>
      </c>
      <c r="S4643">
        <f>IFERROR(_xlfn.XLOOKUP(tbl_Facturas[[#This Row],[Key_Fact]],tbl_Manifiestos[Key_Manif],tbl_Manifiestos[Pagado a Broker],0),0)</f>
        <v>1020.4425000000001</v>
      </c>
      <c r="T4643">
        <v>3422616.0299999942</v>
      </c>
    </row>
    <row r="4644" spans="1:20" x14ac:dyDescent="0.25">
      <c r="A4644" t="s">
        <v>5852</v>
      </c>
      <c r="B4644" t="str">
        <f>tbl_Facturas[[#This Row],[Factura]] &amp; "|" &amp; tbl_Facturas[[#This Row],[Proyecto OK]] &amp; "|" &amp; TEXT(tbl_Facturas[[#This Row],[Horas o Viaje]],"0.00") &amp; "|" &amp; TEXT(tbl_Facturas[[#This Row],[Costo unitario]],"0.00")</f>
        <v>2846|Drain Program|9.00|115.50</v>
      </c>
      <c r="C4644">
        <v>2846</v>
      </c>
      <c r="D4644">
        <v>515</v>
      </c>
      <c r="E4644" t="s">
        <v>27</v>
      </c>
      <c r="G4644" t="s">
        <v>54</v>
      </c>
      <c r="H4644" t="s">
        <v>4750</v>
      </c>
      <c r="I4644" s="134" t="s">
        <v>5312</v>
      </c>
      <c r="J4644" t="s">
        <v>4577</v>
      </c>
      <c r="K4644" s="135" t="s">
        <v>4577</v>
      </c>
      <c r="P4644">
        <v>9</v>
      </c>
      <c r="Q4644">
        <v>115.5</v>
      </c>
      <c r="R4644">
        <v>1039.5</v>
      </c>
      <c r="S4644">
        <f>IFERROR(_xlfn.XLOOKUP(tbl_Facturas[[#This Row],[Key_Fact]],tbl_Manifiestos[Key_Manif],tbl_Manifiestos[Pagado a Broker],0),0)</f>
        <v>966.73500000000001</v>
      </c>
      <c r="T4644">
        <v>3423655.5299999942</v>
      </c>
    </row>
    <row r="4645" spans="1:20" x14ac:dyDescent="0.25">
      <c r="A4645" t="s">
        <v>5852</v>
      </c>
      <c r="B4645" t="str">
        <f>tbl_Facturas[[#This Row],[Factura]] &amp; "|" &amp; tbl_Facturas[[#This Row],[Proyecto OK]] &amp; "|" &amp; TEXT(tbl_Facturas[[#This Row],[Horas o Viaje]],"0.00") &amp; "|" &amp; TEXT(tbl_Facturas[[#This Row],[Costo unitario]],"0.00")</f>
        <v>2846|Drain Program|10.00|115.50</v>
      </c>
      <c r="C4645">
        <v>2846</v>
      </c>
      <c r="D4645">
        <v>515</v>
      </c>
      <c r="E4645" t="s">
        <v>27</v>
      </c>
      <c r="G4645" t="s">
        <v>54</v>
      </c>
      <c r="H4645" t="s">
        <v>4751</v>
      </c>
      <c r="I4645" s="134" t="s">
        <v>5312</v>
      </c>
      <c r="J4645" t="s">
        <v>4577</v>
      </c>
      <c r="K4645" s="135" t="s">
        <v>4577</v>
      </c>
      <c r="P4645">
        <v>10</v>
      </c>
      <c r="Q4645">
        <v>115.5</v>
      </c>
      <c r="R4645">
        <v>1155</v>
      </c>
      <c r="S4645">
        <f>IFERROR(_xlfn.XLOOKUP(tbl_Facturas[[#This Row],[Key_Fact]],tbl_Manifiestos[Key_Manif],tbl_Manifiestos[Pagado a Broker],0),0)</f>
        <v>1074.1500000000001</v>
      </c>
      <c r="T4645">
        <v>3424810.5299999942</v>
      </c>
    </row>
    <row r="4646" spans="1:20" x14ac:dyDescent="0.25">
      <c r="A4646" t="s">
        <v>5852</v>
      </c>
      <c r="B4646" t="str">
        <f>tbl_Facturas[[#This Row],[Factura]] &amp; "|" &amp; tbl_Facturas[[#This Row],[Proyecto OK]] &amp; "|" &amp; TEXT(tbl_Facturas[[#This Row],[Horas o Viaje]],"0.00") &amp; "|" &amp; TEXT(tbl_Facturas[[#This Row],[Costo unitario]],"0.00")</f>
        <v>2846|Drain Program|10.00|115.50</v>
      </c>
      <c r="C4646">
        <v>2846</v>
      </c>
      <c r="D4646">
        <v>11</v>
      </c>
      <c r="E4646" t="s">
        <v>12</v>
      </c>
      <c r="G4646" t="s">
        <v>13</v>
      </c>
      <c r="H4646" t="s">
        <v>3740</v>
      </c>
      <c r="I4646" s="134" t="s">
        <v>5312</v>
      </c>
      <c r="J4646" t="s">
        <v>4577</v>
      </c>
      <c r="K4646" s="135" t="s">
        <v>4577</v>
      </c>
      <c r="P4646">
        <v>10</v>
      </c>
      <c r="Q4646">
        <v>115.5</v>
      </c>
      <c r="R4646">
        <v>1155</v>
      </c>
      <c r="S4646">
        <f>IFERROR(_xlfn.XLOOKUP(tbl_Facturas[[#This Row],[Key_Fact]],tbl_Manifiestos[Key_Manif],tbl_Manifiestos[Pagado a Broker],0),0)</f>
        <v>1074.1500000000001</v>
      </c>
      <c r="T4646">
        <v>3425965.5299999942</v>
      </c>
    </row>
    <row r="4647" spans="1:20" x14ac:dyDescent="0.25">
      <c r="A4647" t="s">
        <v>5852</v>
      </c>
      <c r="B4647" t="str">
        <f>tbl_Facturas[[#This Row],[Factura]] &amp; "|" &amp; tbl_Facturas[[#This Row],[Proyecto OK]] &amp; "|" &amp; TEXT(tbl_Facturas[[#This Row],[Horas o Viaje]],"0.00") &amp; "|" &amp; TEXT(tbl_Facturas[[#This Row],[Costo unitario]],"0.00")</f>
        <v>2846|Drain Program|12.00|115.50</v>
      </c>
      <c r="C4647">
        <v>2846</v>
      </c>
      <c r="D4647">
        <v>11</v>
      </c>
      <c r="E4647" t="s">
        <v>12</v>
      </c>
      <c r="G4647" t="s">
        <v>13</v>
      </c>
      <c r="H4647" t="s">
        <v>3746</v>
      </c>
      <c r="I4647" s="134" t="s">
        <v>5312</v>
      </c>
      <c r="J4647" t="s">
        <v>4577</v>
      </c>
      <c r="K4647" t="s">
        <v>4577</v>
      </c>
      <c r="P4647">
        <v>12</v>
      </c>
      <c r="Q4647">
        <v>115.5</v>
      </c>
      <c r="R4647">
        <v>1386</v>
      </c>
      <c r="S4647">
        <f>IFERROR(_xlfn.XLOOKUP(tbl_Facturas[[#This Row],[Key_Fact]],tbl_Manifiestos[Key_Manif],tbl_Manifiestos[Pagado a Broker],0),0)</f>
        <v>1288.98</v>
      </c>
      <c r="T4647">
        <v>3427351.5299999942</v>
      </c>
    </row>
    <row r="4648" spans="1:20" x14ac:dyDescent="0.25">
      <c r="A4648" t="s">
        <v>5852</v>
      </c>
      <c r="B4648" t="str">
        <f>tbl_Facturas[[#This Row],[Factura]] &amp; "|" &amp; tbl_Facturas[[#This Row],[Proyecto OK]] &amp; "|" &amp; TEXT(tbl_Facturas[[#This Row],[Horas o Viaje]],"0.00") &amp; "|" &amp; TEXT(tbl_Facturas[[#This Row],[Costo unitario]],"0.00")</f>
        <v>2846|Drain Program|11.00|115.50</v>
      </c>
      <c r="C4648">
        <v>2846</v>
      </c>
      <c r="D4648">
        <v>11</v>
      </c>
      <c r="E4648" t="s">
        <v>12</v>
      </c>
      <c r="G4648" t="s">
        <v>13</v>
      </c>
      <c r="H4648" t="s">
        <v>3737</v>
      </c>
      <c r="I4648" s="134" t="s">
        <v>5312</v>
      </c>
      <c r="J4648" t="s">
        <v>4577</v>
      </c>
      <c r="K4648" t="s">
        <v>4577</v>
      </c>
      <c r="P4648">
        <v>11</v>
      </c>
      <c r="Q4648">
        <v>115.5</v>
      </c>
      <c r="R4648">
        <v>1270.5</v>
      </c>
      <c r="S4648">
        <f>IFERROR(_xlfn.XLOOKUP(tbl_Facturas[[#This Row],[Key_Fact]],tbl_Manifiestos[Key_Manif],tbl_Manifiestos[Pagado a Broker],0),0)</f>
        <v>1181.5650000000001</v>
      </c>
      <c r="T4648">
        <v>3428622.0299999942</v>
      </c>
    </row>
    <row r="4649" spans="1:20" x14ac:dyDescent="0.25">
      <c r="A4649" t="s">
        <v>5852</v>
      </c>
      <c r="B4649" t="str">
        <f>tbl_Facturas[[#This Row],[Factura]] &amp; "|" &amp; tbl_Facturas[[#This Row],[Proyecto OK]] &amp; "|" &amp; TEXT(tbl_Facturas[[#This Row],[Horas o Viaje]],"0.00") &amp; "|" &amp; TEXT(tbl_Facturas[[#This Row],[Costo unitario]],"0.00")</f>
        <v>2846|Drain Program|10.75|115.50</v>
      </c>
      <c r="C4649">
        <v>2846</v>
      </c>
      <c r="D4649">
        <v>114</v>
      </c>
      <c r="E4649" t="s">
        <v>27</v>
      </c>
      <c r="G4649" t="s">
        <v>57</v>
      </c>
      <c r="H4649" t="s">
        <v>3665</v>
      </c>
      <c r="I4649" s="134" t="s">
        <v>5312</v>
      </c>
      <c r="J4649" t="s">
        <v>4577</v>
      </c>
      <c r="K4649" t="s">
        <v>4577</v>
      </c>
      <c r="P4649">
        <v>10.75</v>
      </c>
      <c r="Q4649">
        <v>115.5</v>
      </c>
      <c r="R4649">
        <v>1241.6300000000001</v>
      </c>
      <c r="S4649">
        <f>IFERROR(_xlfn.XLOOKUP(tbl_Facturas[[#This Row],[Key_Fact]],tbl_Manifiestos[Key_Manif],tbl_Manifiestos[Pagado a Broker],0),0)</f>
        <v>1154.7112500000001</v>
      </c>
      <c r="T4649">
        <v>3429863.6599999941</v>
      </c>
    </row>
    <row r="4650" spans="1:20" x14ac:dyDescent="0.25">
      <c r="A4650" t="s">
        <v>5852</v>
      </c>
      <c r="B4650" t="str">
        <f>tbl_Facturas[[#This Row],[Factura]] &amp; "|" &amp; tbl_Facturas[[#This Row],[Proyecto OK]] &amp; "|" &amp; TEXT(tbl_Facturas[[#This Row],[Horas o Viaje]],"0.00") &amp; "|" &amp; TEXT(tbl_Facturas[[#This Row],[Costo unitario]],"0.00")</f>
        <v>2846|Drain Program|8.00|115.50</v>
      </c>
      <c r="C4650">
        <v>2846</v>
      </c>
      <c r="D4650">
        <v>617</v>
      </c>
      <c r="E4650" t="s">
        <v>27</v>
      </c>
      <c r="G4650" t="s">
        <v>36</v>
      </c>
      <c r="H4650" t="s">
        <v>4752</v>
      </c>
      <c r="I4650" s="134" t="s">
        <v>5312</v>
      </c>
      <c r="J4650" t="s">
        <v>4577</v>
      </c>
      <c r="K4650" t="s">
        <v>4577</v>
      </c>
      <c r="P4650">
        <v>8</v>
      </c>
      <c r="Q4650">
        <v>115.5</v>
      </c>
      <c r="R4650">
        <v>924</v>
      </c>
      <c r="S4650">
        <f>IFERROR(_xlfn.XLOOKUP(tbl_Facturas[[#This Row],[Key_Fact]],tbl_Manifiestos[Key_Manif],tbl_Manifiestos[Pagado a Broker],0),0)</f>
        <v>859.32</v>
      </c>
      <c r="T4650">
        <v>3430787.6599999941</v>
      </c>
    </row>
    <row r="4651" spans="1:20" x14ac:dyDescent="0.25">
      <c r="A4651" t="s">
        <v>5852</v>
      </c>
      <c r="B4651" t="str">
        <f>tbl_Facturas[[#This Row],[Factura]] &amp; "|" &amp; tbl_Facturas[[#This Row],[Proyecto OK]] &amp; "|" &amp; TEXT(tbl_Facturas[[#This Row],[Horas o Viaje]],"0.00") &amp; "|" &amp; TEXT(tbl_Facturas[[#This Row],[Costo unitario]],"0.00")</f>
        <v>2846|Drain Program|10.00|115.50</v>
      </c>
      <c r="C4651">
        <v>2846</v>
      </c>
      <c r="D4651">
        <v>11</v>
      </c>
      <c r="E4651" t="s">
        <v>12</v>
      </c>
      <c r="G4651" t="s">
        <v>13</v>
      </c>
      <c r="H4651" t="s">
        <v>4753</v>
      </c>
      <c r="I4651" s="134" t="s">
        <v>5312</v>
      </c>
      <c r="J4651" t="s">
        <v>4577</v>
      </c>
      <c r="K4651" t="s">
        <v>4577</v>
      </c>
      <c r="P4651">
        <v>10</v>
      </c>
      <c r="Q4651">
        <v>115.5</v>
      </c>
      <c r="R4651">
        <v>1155</v>
      </c>
      <c r="S4651">
        <f>IFERROR(_xlfn.XLOOKUP(tbl_Facturas[[#This Row],[Key_Fact]],tbl_Manifiestos[Key_Manif],tbl_Manifiestos[Pagado a Broker],0),0)</f>
        <v>1074.1500000000001</v>
      </c>
      <c r="T4651">
        <v>3431942.6599999941</v>
      </c>
    </row>
    <row r="4652" spans="1:20" x14ac:dyDescent="0.25">
      <c r="A4652" t="s">
        <v>5852</v>
      </c>
      <c r="B4652" t="str">
        <f>tbl_Facturas[[#This Row],[Factura]] &amp; "|" &amp; tbl_Facturas[[#This Row],[Proyecto OK]] &amp; "|" &amp; TEXT(tbl_Facturas[[#This Row],[Horas o Viaje]],"0.00") &amp; "|" &amp; TEXT(tbl_Facturas[[#This Row],[Costo unitario]],"0.00")</f>
        <v>2846|Drain Program|8.00|115.50</v>
      </c>
      <c r="C4652">
        <v>2846</v>
      </c>
      <c r="D4652">
        <v>114</v>
      </c>
      <c r="E4652" t="s">
        <v>27</v>
      </c>
      <c r="G4652" t="s">
        <v>57</v>
      </c>
      <c r="H4652" t="s">
        <v>3365</v>
      </c>
      <c r="I4652" s="134" t="s">
        <v>5312</v>
      </c>
      <c r="J4652" t="s">
        <v>4577</v>
      </c>
      <c r="K4652" t="s">
        <v>4577</v>
      </c>
      <c r="P4652">
        <v>8</v>
      </c>
      <c r="Q4652">
        <v>115.5</v>
      </c>
      <c r="R4652">
        <v>924</v>
      </c>
      <c r="S4652">
        <f>IFERROR(_xlfn.XLOOKUP(tbl_Facturas[[#This Row],[Key_Fact]],tbl_Manifiestos[Key_Manif],tbl_Manifiestos[Pagado a Broker],0),0)</f>
        <v>859.32</v>
      </c>
      <c r="T4652">
        <v>3432866.6599999941</v>
      </c>
    </row>
    <row r="4653" spans="1:20" x14ac:dyDescent="0.25">
      <c r="A4653" t="s">
        <v>5852</v>
      </c>
      <c r="B4653" t="str">
        <f>tbl_Facturas[[#This Row],[Factura]] &amp; "|" &amp; tbl_Facturas[[#This Row],[Proyecto OK]] &amp; "|" &amp; TEXT(tbl_Facturas[[#This Row],[Horas o Viaje]],"0.00") &amp; "|" &amp; TEXT(tbl_Facturas[[#This Row],[Costo unitario]],"0.00")</f>
        <v>2847|Ludeman Dr|10.00|128.00</v>
      </c>
      <c r="C4653">
        <v>2847</v>
      </c>
      <c r="D4653">
        <v>67</v>
      </c>
      <c r="E4653" t="s">
        <v>27</v>
      </c>
      <c r="G4653" t="s">
        <v>28</v>
      </c>
      <c r="H4653" t="s">
        <v>4754</v>
      </c>
      <c r="I4653" s="134" t="s">
        <v>5310</v>
      </c>
      <c r="J4653" t="s">
        <v>4676</v>
      </c>
      <c r="K4653" t="s">
        <v>4676</v>
      </c>
      <c r="P4653">
        <v>10</v>
      </c>
      <c r="Q4653">
        <v>128</v>
      </c>
      <c r="R4653">
        <v>1280</v>
      </c>
      <c r="S4653">
        <f>IFERROR(_xlfn.XLOOKUP(tbl_Facturas[[#This Row],[Key_Fact]],tbl_Manifiestos[Key_Manif],tbl_Manifiestos[Pagado a Broker],0),0)</f>
        <v>0</v>
      </c>
      <c r="T4653">
        <v>3434146.6599999941</v>
      </c>
    </row>
    <row r="4654" spans="1:20" x14ac:dyDescent="0.25">
      <c r="A4654" t="s">
        <v>5852</v>
      </c>
      <c r="B4654" t="str">
        <f>tbl_Facturas[[#This Row],[Factura]] &amp; "|" &amp; tbl_Facturas[[#This Row],[Proyecto OK]] &amp; "|" &amp; TEXT(tbl_Facturas[[#This Row],[Horas o Viaje]],"0.00") &amp; "|" &amp; TEXT(tbl_Facturas[[#This Row],[Costo unitario]],"0.00")</f>
        <v>2847|Ludeman Dr|10.00|128.00</v>
      </c>
      <c r="C4654">
        <v>2847</v>
      </c>
      <c r="D4654">
        <v>54</v>
      </c>
      <c r="E4654" t="s">
        <v>19</v>
      </c>
      <c r="G4654" t="s">
        <v>479</v>
      </c>
      <c r="H4654" t="s">
        <v>4755</v>
      </c>
      <c r="I4654" s="134" t="s">
        <v>5310</v>
      </c>
      <c r="J4654" t="s">
        <v>4676</v>
      </c>
      <c r="K4654" t="s">
        <v>4676</v>
      </c>
      <c r="P4654">
        <v>10</v>
      </c>
      <c r="Q4654">
        <v>128</v>
      </c>
      <c r="R4654">
        <v>1280</v>
      </c>
      <c r="S4654">
        <f>IFERROR(_xlfn.XLOOKUP(tbl_Facturas[[#This Row],[Key_Fact]],tbl_Manifiestos[Key_Manif],tbl_Manifiestos[Pagado a Broker],0),0)</f>
        <v>0</v>
      </c>
      <c r="T4654">
        <v>3435426.6599999941</v>
      </c>
    </row>
    <row r="4655" spans="1:20" x14ac:dyDescent="0.25">
      <c r="A4655" t="s">
        <v>5852</v>
      </c>
      <c r="B4655" t="str">
        <f>tbl_Facturas[[#This Row],[Factura]] &amp; "|" &amp; tbl_Facturas[[#This Row],[Proyecto OK]] &amp; "|" &amp; TEXT(tbl_Facturas[[#This Row],[Horas o Viaje]],"0.00") &amp; "|" &amp; TEXT(tbl_Facturas[[#This Row],[Costo unitario]],"0.00")</f>
        <v>2847|Ludeman Dr|9.50|128.00</v>
      </c>
      <c r="C4655">
        <v>2847</v>
      </c>
      <c r="D4655">
        <v>73</v>
      </c>
      <c r="E4655" t="s">
        <v>19</v>
      </c>
      <c r="G4655" t="s">
        <v>20</v>
      </c>
      <c r="H4655" t="s">
        <v>4756</v>
      </c>
      <c r="I4655" s="134" t="s">
        <v>5310</v>
      </c>
      <c r="J4655" t="s">
        <v>4676</v>
      </c>
      <c r="K4655" t="s">
        <v>4676</v>
      </c>
      <c r="P4655">
        <v>9.5</v>
      </c>
      <c r="Q4655">
        <v>128</v>
      </c>
      <c r="R4655">
        <v>1216</v>
      </c>
      <c r="S4655">
        <f>IFERROR(_xlfn.XLOOKUP(tbl_Facturas[[#This Row],[Key_Fact]],tbl_Manifiestos[Key_Manif],tbl_Manifiestos[Pagado a Broker],0),0)</f>
        <v>1130.8800000000001</v>
      </c>
      <c r="T4655">
        <v>3436642.6599999941</v>
      </c>
    </row>
    <row r="4656" spans="1:20" x14ac:dyDescent="0.25">
      <c r="A4656" t="s">
        <v>5852</v>
      </c>
      <c r="B4656" t="str">
        <f>tbl_Facturas[[#This Row],[Factura]] &amp; "|" &amp; tbl_Facturas[[#This Row],[Proyecto OK]] &amp; "|" &amp; TEXT(tbl_Facturas[[#This Row],[Horas o Viaje]],"0.00") &amp; "|" &amp; TEXT(tbl_Facturas[[#This Row],[Costo unitario]],"0.00")</f>
        <v>2847|Ludeman Dr|11.50|128.00</v>
      </c>
      <c r="C4656">
        <v>2847</v>
      </c>
      <c r="D4656">
        <v>114</v>
      </c>
      <c r="E4656" t="s">
        <v>27</v>
      </c>
      <c r="G4656" t="s">
        <v>57</v>
      </c>
      <c r="H4656" t="s">
        <v>3311</v>
      </c>
      <c r="I4656" s="134" t="s">
        <v>5310</v>
      </c>
      <c r="J4656" t="s">
        <v>4676</v>
      </c>
      <c r="K4656" t="s">
        <v>4676</v>
      </c>
      <c r="P4656">
        <v>11.5</v>
      </c>
      <c r="Q4656">
        <v>128</v>
      </c>
      <c r="R4656">
        <v>1472</v>
      </c>
      <c r="S4656">
        <f>IFERROR(_xlfn.XLOOKUP(tbl_Facturas[[#This Row],[Key_Fact]],tbl_Manifiestos[Key_Manif],tbl_Manifiestos[Pagado a Broker],0),0)</f>
        <v>1368.96</v>
      </c>
      <c r="T4656">
        <v>3438114.6599999941</v>
      </c>
    </row>
    <row r="4657" spans="1:20" x14ac:dyDescent="0.25">
      <c r="A4657" t="s">
        <v>5852</v>
      </c>
      <c r="B4657" t="str">
        <f>tbl_Facturas[[#This Row],[Factura]] &amp; "|" &amp; tbl_Facturas[[#This Row],[Proyecto OK]] &amp; "|" &amp; TEXT(tbl_Facturas[[#This Row],[Horas o Viaje]],"0.00") &amp; "|" &amp; TEXT(tbl_Facturas[[#This Row],[Costo unitario]],"0.00")</f>
        <v>2847|Ludeman Dr|10.00|128.00</v>
      </c>
      <c r="C4657">
        <v>2847</v>
      </c>
      <c r="D4657">
        <v>54</v>
      </c>
      <c r="E4657" t="s">
        <v>19</v>
      </c>
      <c r="G4657" t="s">
        <v>479</v>
      </c>
      <c r="H4657" t="s">
        <v>4757</v>
      </c>
      <c r="I4657" s="134" t="s">
        <v>5310</v>
      </c>
      <c r="J4657" t="s">
        <v>4676</v>
      </c>
      <c r="K4657" t="s">
        <v>4676</v>
      </c>
      <c r="P4657">
        <v>10</v>
      </c>
      <c r="Q4657">
        <v>128</v>
      </c>
      <c r="R4657">
        <v>1280</v>
      </c>
      <c r="S4657">
        <f>IFERROR(_xlfn.XLOOKUP(tbl_Facturas[[#This Row],[Key_Fact]],tbl_Manifiestos[Key_Manif],tbl_Manifiestos[Pagado a Broker],0),0)</f>
        <v>0</v>
      </c>
      <c r="T4657">
        <v>3439394.6599999941</v>
      </c>
    </row>
    <row r="4658" spans="1:20" x14ac:dyDescent="0.25">
      <c r="A4658" t="s">
        <v>5852</v>
      </c>
      <c r="B4658" t="str">
        <f>tbl_Facturas[[#This Row],[Factura]] &amp; "|" &amp; tbl_Facturas[[#This Row],[Proyecto OK]] &amp; "|" &amp; TEXT(tbl_Facturas[[#This Row],[Horas o Viaje]],"0.00") &amp; "|" &amp; TEXT(tbl_Facturas[[#This Row],[Costo unitario]],"0.00")</f>
        <v>2847|Ludeman Dr|9.50|128.00</v>
      </c>
      <c r="C4658">
        <v>2847</v>
      </c>
      <c r="D4658">
        <v>114</v>
      </c>
      <c r="E4658" t="s">
        <v>27</v>
      </c>
      <c r="G4658" t="s">
        <v>57</v>
      </c>
      <c r="H4658" t="s">
        <v>3415</v>
      </c>
      <c r="I4658" s="134" t="s">
        <v>5310</v>
      </c>
      <c r="J4658" t="s">
        <v>4676</v>
      </c>
      <c r="K4658" t="s">
        <v>4676</v>
      </c>
      <c r="P4658">
        <v>9.5</v>
      </c>
      <c r="Q4658">
        <v>128</v>
      </c>
      <c r="R4658">
        <v>1216</v>
      </c>
      <c r="S4658">
        <f>IFERROR(_xlfn.XLOOKUP(tbl_Facturas[[#This Row],[Key_Fact]],tbl_Manifiestos[Key_Manif],tbl_Manifiestos[Pagado a Broker],0),0)</f>
        <v>1130.8800000000001</v>
      </c>
      <c r="T4658">
        <v>3440610.6599999941</v>
      </c>
    </row>
    <row r="4659" spans="1:20" x14ac:dyDescent="0.25">
      <c r="A4659" t="s">
        <v>5852</v>
      </c>
      <c r="B4659" t="str">
        <f>tbl_Facturas[[#This Row],[Factura]] &amp; "|" &amp; tbl_Facturas[[#This Row],[Proyecto OK]] &amp; "|" &amp; TEXT(tbl_Facturas[[#This Row],[Horas o Viaje]],"0.00") &amp; "|" &amp; TEXT(tbl_Facturas[[#This Row],[Costo unitario]],"0.00")</f>
        <v>2847|Ludeman Dr|8.75|128.00</v>
      </c>
      <c r="C4659">
        <v>2847</v>
      </c>
      <c r="D4659">
        <v>220</v>
      </c>
      <c r="E4659" t="s">
        <v>4392</v>
      </c>
      <c r="G4659" t="s">
        <v>4758</v>
      </c>
      <c r="H4659" t="s">
        <v>4759</v>
      </c>
      <c r="I4659" s="134" t="s">
        <v>5310</v>
      </c>
      <c r="J4659" t="s">
        <v>4676</v>
      </c>
      <c r="K4659" t="s">
        <v>4676</v>
      </c>
      <c r="P4659">
        <v>8.75</v>
      </c>
      <c r="Q4659">
        <v>128</v>
      </c>
      <c r="R4659">
        <v>1120</v>
      </c>
      <c r="S4659">
        <f>IFERROR(_xlfn.XLOOKUP(tbl_Facturas[[#This Row],[Key_Fact]],tbl_Manifiestos[Key_Manif],tbl_Manifiestos[Pagado a Broker],0),0)</f>
        <v>0</v>
      </c>
      <c r="T4659">
        <v>3441730.6599999941</v>
      </c>
    </row>
    <row r="4660" spans="1:20" x14ac:dyDescent="0.25">
      <c r="A4660" t="s">
        <v>5852</v>
      </c>
      <c r="B4660" t="str">
        <f>tbl_Facturas[[#This Row],[Factura]] &amp; "|" &amp; tbl_Facturas[[#This Row],[Proyecto OK]] &amp; "|" &amp; TEXT(tbl_Facturas[[#This Row],[Horas o Viaje]],"0.00") &amp; "|" &amp; TEXT(tbl_Facturas[[#This Row],[Costo unitario]],"0.00")</f>
        <v>2847|Ludeman Dr|9.00|128.00</v>
      </c>
      <c r="C4660">
        <v>2847</v>
      </c>
      <c r="D4660">
        <v>54</v>
      </c>
      <c r="E4660" t="s">
        <v>19</v>
      </c>
      <c r="G4660" t="s">
        <v>479</v>
      </c>
      <c r="H4660" t="s">
        <v>4760</v>
      </c>
      <c r="I4660" s="134" t="s">
        <v>5310</v>
      </c>
      <c r="J4660" t="s">
        <v>4676</v>
      </c>
      <c r="K4660" t="s">
        <v>4676</v>
      </c>
      <c r="P4660">
        <v>9</v>
      </c>
      <c r="Q4660">
        <v>128</v>
      </c>
      <c r="R4660">
        <v>1152</v>
      </c>
      <c r="S4660">
        <f>IFERROR(_xlfn.XLOOKUP(tbl_Facturas[[#This Row],[Key_Fact]],tbl_Manifiestos[Key_Manif],tbl_Manifiestos[Pagado a Broker],0),0)</f>
        <v>1071.3600000000001</v>
      </c>
      <c r="T4660">
        <v>3442882.6599999941</v>
      </c>
    </row>
    <row r="4661" spans="1:20" x14ac:dyDescent="0.25">
      <c r="A4661" t="s">
        <v>5852</v>
      </c>
      <c r="B4661" t="str">
        <f>tbl_Facturas[[#This Row],[Factura]] &amp; "|" &amp; tbl_Facturas[[#This Row],[Proyecto OK]] &amp; "|" &amp; TEXT(tbl_Facturas[[#This Row],[Horas o Viaje]],"0.00") &amp; "|" &amp; TEXT(tbl_Facturas[[#This Row],[Costo unitario]],"0.00")</f>
        <v>2847|Ludeman Dr|9.00|128.00</v>
      </c>
      <c r="C4661">
        <v>2847</v>
      </c>
      <c r="D4661">
        <v>73</v>
      </c>
      <c r="E4661" t="s">
        <v>19</v>
      </c>
      <c r="G4661" t="s">
        <v>20</v>
      </c>
      <c r="H4661" t="s">
        <v>4761</v>
      </c>
      <c r="I4661" s="134" t="s">
        <v>5310</v>
      </c>
      <c r="J4661" t="s">
        <v>4676</v>
      </c>
      <c r="K4661" t="s">
        <v>4676</v>
      </c>
      <c r="P4661">
        <v>9</v>
      </c>
      <c r="Q4661">
        <v>128</v>
      </c>
      <c r="R4661">
        <v>1152</v>
      </c>
      <c r="S4661">
        <f>IFERROR(_xlfn.XLOOKUP(tbl_Facturas[[#This Row],[Key_Fact]],tbl_Manifiestos[Key_Manif],tbl_Manifiestos[Pagado a Broker],0),0)</f>
        <v>1071.3600000000001</v>
      </c>
      <c r="T4661">
        <v>3444034.6599999941</v>
      </c>
    </row>
    <row r="4662" spans="1:20" x14ac:dyDescent="0.25">
      <c r="A4662" t="s">
        <v>5852</v>
      </c>
      <c r="B4662" t="str">
        <f>tbl_Facturas[[#This Row],[Factura]] &amp; "|" &amp; tbl_Facturas[[#This Row],[Proyecto OK]] &amp; "|" &amp; TEXT(tbl_Facturas[[#This Row],[Horas o Viaje]],"0.00") &amp; "|" &amp; TEXT(tbl_Facturas[[#This Row],[Costo unitario]],"0.00")</f>
        <v>2848|Lead Replacement Service|11.00|110.00</v>
      </c>
      <c r="C4662">
        <v>2848</v>
      </c>
      <c r="D4662">
        <v>708</v>
      </c>
      <c r="E4662" t="s">
        <v>27</v>
      </c>
      <c r="G4662" t="s">
        <v>841</v>
      </c>
      <c r="H4662" t="s">
        <v>4762</v>
      </c>
      <c r="I4662" s="134" t="s">
        <v>5306</v>
      </c>
      <c r="J4662" t="s">
        <v>30</v>
      </c>
      <c r="K4662" t="s">
        <v>5903</v>
      </c>
      <c r="L4662">
        <v>3347</v>
      </c>
      <c r="P4662">
        <v>11</v>
      </c>
      <c r="Q4662">
        <v>110</v>
      </c>
      <c r="R4662">
        <v>1210</v>
      </c>
      <c r="S4662">
        <f>IFERROR(_xlfn.XLOOKUP(tbl_Facturas[[#This Row],[Key_Fact]],tbl_Manifiestos[Key_Manif],tbl_Manifiestos[Pagado a Broker],0),0)</f>
        <v>1125.3</v>
      </c>
      <c r="T4662">
        <v>3445244.6599999941</v>
      </c>
    </row>
    <row r="4663" spans="1:20" x14ac:dyDescent="0.25">
      <c r="A4663" t="s">
        <v>5852</v>
      </c>
      <c r="B4663" t="str">
        <f>tbl_Facturas[[#This Row],[Factura]] &amp; "|" &amp; tbl_Facturas[[#This Row],[Proyecto OK]] &amp; "|" &amp; TEXT(tbl_Facturas[[#This Row],[Horas o Viaje]],"0.00") &amp; "|" &amp; TEXT(tbl_Facturas[[#This Row],[Costo unitario]],"0.00")</f>
        <v>2849|Lead Replacement Service|10.00|110.00</v>
      </c>
      <c r="C4663">
        <v>2849</v>
      </c>
      <c r="D4663">
        <v>708</v>
      </c>
      <c r="E4663" t="s">
        <v>27</v>
      </c>
      <c r="G4663" t="s">
        <v>841</v>
      </c>
      <c r="H4663" t="s">
        <v>4597</v>
      </c>
      <c r="I4663" s="134" t="s">
        <v>5306</v>
      </c>
      <c r="J4663" t="s">
        <v>4584</v>
      </c>
      <c r="K4663" t="s">
        <v>5903</v>
      </c>
      <c r="L4663">
        <v>3367</v>
      </c>
      <c r="P4663">
        <v>10</v>
      </c>
      <c r="Q4663">
        <v>110</v>
      </c>
      <c r="R4663">
        <v>1100</v>
      </c>
      <c r="S4663">
        <f>IFERROR(_xlfn.XLOOKUP(tbl_Facturas[[#This Row],[Key_Fact]],tbl_Manifiestos[Key_Manif],tbl_Manifiestos[Pagado a Broker],0),0)</f>
        <v>1023</v>
      </c>
      <c r="T4663">
        <v>3446344.6599999941</v>
      </c>
    </row>
    <row r="4664" spans="1:20" x14ac:dyDescent="0.25">
      <c r="A4664" t="s">
        <v>5852</v>
      </c>
      <c r="B4664" t="str">
        <f>tbl_Facturas[[#This Row],[Factura]] &amp; "|" &amp; tbl_Facturas[[#This Row],[Proyecto OK]] &amp; "|" &amp; TEXT(tbl_Facturas[[#This Row],[Horas o Viaje]],"0.00") &amp; "|" &amp; TEXT(tbl_Facturas[[#This Row],[Costo unitario]],"0.00")</f>
        <v>2849|Lead Replacement Service|11.00|110.00</v>
      </c>
      <c r="C4664">
        <v>2849</v>
      </c>
      <c r="D4664">
        <v>708</v>
      </c>
      <c r="E4664" t="s">
        <v>27</v>
      </c>
      <c r="G4664" t="s">
        <v>841</v>
      </c>
      <c r="H4664" t="s">
        <v>4599</v>
      </c>
      <c r="I4664" s="134" t="s">
        <v>5306</v>
      </c>
      <c r="J4664" t="s">
        <v>4584</v>
      </c>
      <c r="K4664" t="s">
        <v>5903</v>
      </c>
      <c r="L4664">
        <v>3367</v>
      </c>
      <c r="P4664">
        <v>11</v>
      </c>
      <c r="Q4664">
        <v>110</v>
      </c>
      <c r="R4664">
        <v>1210</v>
      </c>
      <c r="S4664">
        <f>IFERROR(_xlfn.XLOOKUP(tbl_Facturas[[#This Row],[Key_Fact]],tbl_Manifiestos[Key_Manif],tbl_Manifiestos[Pagado a Broker],0),0)</f>
        <v>1125.3</v>
      </c>
      <c r="T4664">
        <v>3447554.6599999941</v>
      </c>
    </row>
    <row r="4665" spans="1:20" x14ac:dyDescent="0.25">
      <c r="A4665" t="s">
        <v>5852</v>
      </c>
      <c r="B4665" t="str">
        <f>tbl_Facturas[[#This Row],[Factura]] &amp; "|" &amp; tbl_Facturas[[#This Row],[Proyecto OK]] &amp; "|" &amp; TEXT(tbl_Facturas[[#This Row],[Horas o Viaje]],"0.00") &amp; "|" &amp; TEXT(tbl_Facturas[[#This Row],[Costo unitario]],"0.00")</f>
        <v>2849|Lead Replacement Service|13.00|110.00</v>
      </c>
      <c r="C4665">
        <v>2849</v>
      </c>
      <c r="D4665">
        <v>708</v>
      </c>
      <c r="E4665" t="s">
        <v>27</v>
      </c>
      <c r="G4665" t="s">
        <v>841</v>
      </c>
      <c r="H4665" t="s">
        <v>4763</v>
      </c>
      <c r="I4665" s="134" t="s">
        <v>5306</v>
      </c>
      <c r="J4665" t="s">
        <v>4584</v>
      </c>
      <c r="K4665" t="s">
        <v>5903</v>
      </c>
      <c r="L4665">
        <v>3367</v>
      </c>
      <c r="P4665">
        <v>13</v>
      </c>
      <c r="Q4665">
        <v>110</v>
      </c>
      <c r="R4665">
        <v>1430</v>
      </c>
      <c r="S4665">
        <f>IFERROR(_xlfn.XLOOKUP(tbl_Facturas[[#This Row],[Key_Fact]],tbl_Manifiestos[Key_Manif],tbl_Manifiestos[Pagado a Broker],0),0)</f>
        <v>1329.9</v>
      </c>
      <c r="T4665">
        <v>3448984.6599999941</v>
      </c>
    </row>
    <row r="4666" spans="1:20" x14ac:dyDescent="0.25">
      <c r="A4666" t="s">
        <v>5852</v>
      </c>
      <c r="B4666" t="str">
        <f>tbl_Facturas[[#This Row],[Factura]] &amp; "|" &amp; tbl_Facturas[[#This Row],[Proyecto OK]] &amp; "|" &amp; TEXT(tbl_Facturas[[#This Row],[Horas o Viaje]],"0.00") &amp; "|" &amp; TEXT(tbl_Facturas[[#This Row],[Costo unitario]],"0.00")</f>
        <v>2849|Lead Replacement Service|11.50|110.00</v>
      </c>
      <c r="C4666">
        <v>2849</v>
      </c>
      <c r="D4666">
        <v>708</v>
      </c>
      <c r="E4666" t="s">
        <v>27</v>
      </c>
      <c r="G4666" t="s">
        <v>841</v>
      </c>
      <c r="H4666" t="s">
        <v>4764</v>
      </c>
      <c r="I4666" s="134" t="s">
        <v>5306</v>
      </c>
      <c r="J4666" t="s">
        <v>4584</v>
      </c>
      <c r="K4666" t="s">
        <v>5903</v>
      </c>
      <c r="L4666">
        <v>3367</v>
      </c>
      <c r="P4666">
        <v>11.5</v>
      </c>
      <c r="Q4666">
        <v>110</v>
      </c>
      <c r="R4666">
        <v>1265</v>
      </c>
      <c r="S4666">
        <f>IFERROR(_xlfn.XLOOKUP(tbl_Facturas[[#This Row],[Key_Fact]],tbl_Manifiestos[Key_Manif],tbl_Manifiestos[Pagado a Broker],0),0)</f>
        <v>1176.45</v>
      </c>
      <c r="T4666">
        <v>3450249.6599999941</v>
      </c>
    </row>
    <row r="4667" spans="1:20" x14ac:dyDescent="0.25">
      <c r="A4667" t="s">
        <v>5852</v>
      </c>
      <c r="B4667" t="str">
        <f>tbl_Facturas[[#This Row],[Factura]] &amp; "|" &amp; tbl_Facturas[[#This Row],[Proyecto OK]] &amp; "|" &amp; TEXT(tbl_Facturas[[#This Row],[Horas o Viaje]],"0.00") &amp; "|" &amp; TEXT(tbl_Facturas[[#This Row],[Costo unitario]],"0.00")</f>
        <v>2850|CDOT S-403|8.00|115.00</v>
      </c>
      <c r="C4667">
        <v>2850</v>
      </c>
      <c r="D4667">
        <v>198</v>
      </c>
      <c r="E4667" t="s">
        <v>5916</v>
      </c>
      <c r="G4667" t="s">
        <v>31</v>
      </c>
      <c r="H4667" t="s">
        <v>4765</v>
      </c>
      <c r="I4667" s="134" t="s">
        <v>5311</v>
      </c>
      <c r="J4667" t="s">
        <v>2841</v>
      </c>
      <c r="K4667" t="s">
        <v>2841</v>
      </c>
      <c r="P4667">
        <v>8</v>
      </c>
      <c r="Q4667">
        <v>115</v>
      </c>
      <c r="R4667">
        <v>920</v>
      </c>
      <c r="S4667">
        <f>IFERROR(_xlfn.XLOOKUP(tbl_Facturas[[#This Row],[Key_Fact]],tbl_Manifiestos[Key_Manif],tbl_Manifiestos[Pagado a Broker],0),0)</f>
        <v>855.6</v>
      </c>
      <c r="T4667">
        <v>3451169.6599999941</v>
      </c>
    </row>
    <row r="4668" spans="1:20" x14ac:dyDescent="0.25">
      <c r="A4668" t="s">
        <v>5852</v>
      </c>
      <c r="B4668" t="str">
        <f>tbl_Facturas[[#This Row],[Factura]] &amp; "|" &amp; tbl_Facturas[[#This Row],[Proyecto OK]] &amp; "|" &amp; TEXT(tbl_Facturas[[#This Row],[Horas o Viaje]],"0.00") &amp; "|" &amp; TEXT(tbl_Facturas[[#This Row],[Costo unitario]],"0.00")</f>
        <v>2850|CDOT S-403|8.00|115.00</v>
      </c>
      <c r="C4668">
        <v>2850</v>
      </c>
      <c r="D4668">
        <v>82</v>
      </c>
      <c r="E4668" t="s">
        <v>12</v>
      </c>
      <c r="G4668" t="s">
        <v>792</v>
      </c>
      <c r="H4668" t="s">
        <v>4766</v>
      </c>
      <c r="I4668" s="134" t="s">
        <v>5311</v>
      </c>
      <c r="J4668" t="s">
        <v>2841</v>
      </c>
      <c r="K4668" t="s">
        <v>2841</v>
      </c>
      <c r="P4668">
        <v>8</v>
      </c>
      <c r="Q4668">
        <v>115</v>
      </c>
      <c r="R4668">
        <v>920</v>
      </c>
      <c r="S4668">
        <f>IFERROR(_xlfn.XLOOKUP(tbl_Facturas[[#This Row],[Key_Fact]],tbl_Manifiestos[Key_Manif],tbl_Manifiestos[Pagado a Broker],0),0)</f>
        <v>855.6</v>
      </c>
      <c r="T4668">
        <v>3452089.6599999941</v>
      </c>
    </row>
    <row r="4669" spans="1:20" x14ac:dyDescent="0.25">
      <c r="A4669" t="s">
        <v>5852</v>
      </c>
      <c r="B4669" t="str">
        <f>tbl_Facturas[[#This Row],[Factura]] &amp; "|" &amp; tbl_Facturas[[#This Row],[Proyecto OK]] &amp; "|" &amp; TEXT(tbl_Facturas[[#This Row],[Horas o Viaje]],"0.00") &amp; "|" &amp; TEXT(tbl_Facturas[[#This Row],[Costo unitario]],"0.00")</f>
        <v>2850|CDOT S-403|8.00|115.00</v>
      </c>
      <c r="C4669">
        <v>2850</v>
      </c>
      <c r="D4669">
        <v>198</v>
      </c>
      <c r="E4669" t="s">
        <v>5916</v>
      </c>
      <c r="G4669" t="s">
        <v>31</v>
      </c>
      <c r="H4669" t="s">
        <v>4767</v>
      </c>
      <c r="I4669" s="134" t="s">
        <v>5311</v>
      </c>
      <c r="J4669" t="s">
        <v>2841</v>
      </c>
      <c r="K4669" t="s">
        <v>2841</v>
      </c>
      <c r="P4669">
        <v>8</v>
      </c>
      <c r="Q4669">
        <v>115</v>
      </c>
      <c r="R4669">
        <v>920</v>
      </c>
      <c r="S4669">
        <f>IFERROR(_xlfn.XLOOKUP(tbl_Facturas[[#This Row],[Key_Fact]],tbl_Manifiestos[Key_Manif],tbl_Manifiestos[Pagado a Broker],0),0)</f>
        <v>855.6</v>
      </c>
      <c r="T4669">
        <v>3453009.6599999941</v>
      </c>
    </row>
    <row r="4670" spans="1:20" x14ac:dyDescent="0.25">
      <c r="A4670" t="s">
        <v>5852</v>
      </c>
      <c r="B4670" t="str">
        <f>tbl_Facturas[[#This Row],[Factura]] &amp; "|" &amp; tbl_Facturas[[#This Row],[Proyecto OK]] &amp; "|" &amp; TEXT(tbl_Facturas[[#This Row],[Horas o Viaje]],"0.00") &amp; "|" &amp; TEXT(tbl_Facturas[[#This Row],[Costo unitario]],"0.00")</f>
        <v>2850|CDOT S-403|8.00|115.00</v>
      </c>
      <c r="C4670">
        <v>2850</v>
      </c>
      <c r="D4670">
        <v>82</v>
      </c>
      <c r="E4670" t="s">
        <v>12</v>
      </c>
      <c r="G4670" t="s">
        <v>792</v>
      </c>
      <c r="H4670" t="s">
        <v>4142</v>
      </c>
      <c r="I4670" s="134" t="s">
        <v>5311</v>
      </c>
      <c r="J4670" t="s">
        <v>2841</v>
      </c>
      <c r="K4670" t="s">
        <v>2841</v>
      </c>
      <c r="P4670">
        <v>8</v>
      </c>
      <c r="Q4670">
        <v>115</v>
      </c>
      <c r="R4670">
        <v>920</v>
      </c>
      <c r="S4670">
        <f>IFERROR(_xlfn.XLOOKUP(tbl_Facturas[[#This Row],[Key_Fact]],tbl_Manifiestos[Key_Manif],tbl_Manifiestos[Pagado a Broker],0),0)</f>
        <v>855.6</v>
      </c>
      <c r="T4670">
        <v>3453929.6599999941</v>
      </c>
    </row>
    <row r="4671" spans="1:20" x14ac:dyDescent="0.25">
      <c r="A4671" t="s">
        <v>5852</v>
      </c>
      <c r="B4671" t="str">
        <f>tbl_Facturas[[#This Row],[Factura]] &amp; "|" &amp; tbl_Facturas[[#This Row],[Proyecto OK]] &amp; "|" &amp; TEXT(tbl_Facturas[[#This Row],[Horas o Viaje]],"0.00") &amp; "|" &amp; TEXT(tbl_Facturas[[#This Row],[Costo unitario]],"0.00")</f>
        <v>2850|CDOT S-403|9.00|115.00</v>
      </c>
      <c r="C4671">
        <v>2850</v>
      </c>
      <c r="D4671">
        <v>198</v>
      </c>
      <c r="E4671" t="s">
        <v>5916</v>
      </c>
      <c r="G4671" t="s">
        <v>31</v>
      </c>
      <c r="H4671" t="s">
        <v>4768</v>
      </c>
      <c r="I4671" s="134" t="s">
        <v>5311</v>
      </c>
      <c r="J4671" t="s">
        <v>2841</v>
      </c>
      <c r="K4671" t="s">
        <v>2841</v>
      </c>
      <c r="P4671">
        <v>9</v>
      </c>
      <c r="Q4671">
        <v>115</v>
      </c>
      <c r="R4671">
        <v>1035</v>
      </c>
      <c r="S4671">
        <f>IFERROR(_xlfn.XLOOKUP(tbl_Facturas[[#This Row],[Key_Fact]],tbl_Manifiestos[Key_Manif],tbl_Manifiestos[Pagado a Broker],0),0)</f>
        <v>962.55000000000007</v>
      </c>
      <c r="T4671">
        <v>3454964.6599999941</v>
      </c>
    </row>
    <row r="4672" spans="1:20" x14ac:dyDescent="0.25">
      <c r="A4672" t="s">
        <v>5852</v>
      </c>
      <c r="B4672" t="str">
        <f>tbl_Facturas[[#This Row],[Factura]] &amp; "|" &amp; tbl_Facturas[[#This Row],[Proyecto OK]] &amp; "|" &amp; TEXT(tbl_Facturas[[#This Row],[Horas o Viaje]],"0.00") &amp; "|" &amp; TEXT(tbl_Facturas[[#This Row],[Costo unitario]],"0.00")</f>
        <v>2850|CDOT S-403|8.00|115.00</v>
      </c>
      <c r="C4672">
        <v>2850</v>
      </c>
      <c r="D4672">
        <v>82</v>
      </c>
      <c r="E4672" t="s">
        <v>12</v>
      </c>
      <c r="G4672" t="s">
        <v>792</v>
      </c>
      <c r="H4672" t="s">
        <v>4148</v>
      </c>
      <c r="I4672" s="134" t="s">
        <v>5311</v>
      </c>
      <c r="J4672" t="s">
        <v>2841</v>
      </c>
      <c r="K4672" t="s">
        <v>2841</v>
      </c>
      <c r="P4672">
        <v>8</v>
      </c>
      <c r="Q4672">
        <v>115</v>
      </c>
      <c r="R4672">
        <v>920</v>
      </c>
      <c r="S4672">
        <f>IFERROR(_xlfn.XLOOKUP(tbl_Facturas[[#This Row],[Key_Fact]],tbl_Manifiestos[Key_Manif],tbl_Manifiestos[Pagado a Broker],0),0)</f>
        <v>855.6</v>
      </c>
      <c r="T4672">
        <v>3455884.6599999941</v>
      </c>
    </row>
    <row r="4673" spans="1:20" x14ac:dyDescent="0.25">
      <c r="A4673" t="s">
        <v>5852</v>
      </c>
      <c r="B4673" t="str">
        <f>tbl_Facturas[[#This Row],[Factura]] &amp; "|" &amp; tbl_Facturas[[#This Row],[Proyecto OK]] &amp; "|" &amp; TEXT(tbl_Facturas[[#This Row],[Horas o Viaje]],"0.00") &amp; "|" &amp; TEXT(tbl_Facturas[[#This Row],[Costo unitario]],"0.00")</f>
        <v>2850|CDOT S-403|9.50|115.00</v>
      </c>
      <c r="C4673">
        <v>2850</v>
      </c>
      <c r="D4673">
        <v>198</v>
      </c>
      <c r="E4673" t="s">
        <v>5916</v>
      </c>
      <c r="G4673" t="s">
        <v>31</v>
      </c>
      <c r="H4673" t="s">
        <v>4769</v>
      </c>
      <c r="I4673" s="134" t="s">
        <v>5311</v>
      </c>
      <c r="J4673" t="s">
        <v>2841</v>
      </c>
      <c r="K4673" t="s">
        <v>2841</v>
      </c>
      <c r="P4673">
        <v>9.5</v>
      </c>
      <c r="Q4673">
        <v>115</v>
      </c>
      <c r="R4673">
        <v>1092.5</v>
      </c>
      <c r="S4673">
        <f>IFERROR(_xlfn.XLOOKUP(tbl_Facturas[[#This Row],[Key_Fact]],tbl_Manifiestos[Key_Manif],tbl_Manifiestos[Pagado a Broker],0),0)</f>
        <v>1016.0250000000001</v>
      </c>
      <c r="T4673">
        <v>3456977.1599999941</v>
      </c>
    </row>
    <row r="4674" spans="1:20" x14ac:dyDescent="0.25">
      <c r="A4674" t="s">
        <v>5852</v>
      </c>
      <c r="B4674" t="str">
        <f>tbl_Facturas[[#This Row],[Factura]] &amp; "|" &amp; tbl_Facturas[[#This Row],[Proyecto OK]] &amp; "|" &amp; TEXT(tbl_Facturas[[#This Row],[Horas o Viaje]],"0.00") &amp; "|" &amp; TEXT(tbl_Facturas[[#This Row],[Costo unitario]],"0.00")</f>
        <v>2850|CDOT S-403|9.00|115.00</v>
      </c>
      <c r="C4674">
        <v>2850</v>
      </c>
      <c r="D4674">
        <v>82</v>
      </c>
      <c r="E4674" t="s">
        <v>12</v>
      </c>
      <c r="G4674" t="s">
        <v>792</v>
      </c>
      <c r="H4674" t="s">
        <v>4249</v>
      </c>
      <c r="I4674" s="134" t="s">
        <v>5311</v>
      </c>
      <c r="J4674" t="s">
        <v>2841</v>
      </c>
      <c r="K4674" t="s">
        <v>2841</v>
      </c>
      <c r="P4674">
        <v>9</v>
      </c>
      <c r="Q4674">
        <v>115</v>
      </c>
      <c r="R4674">
        <v>1035</v>
      </c>
      <c r="S4674">
        <f>IFERROR(_xlfn.XLOOKUP(tbl_Facturas[[#This Row],[Key_Fact]],tbl_Manifiestos[Key_Manif],tbl_Manifiestos[Pagado a Broker],0),0)</f>
        <v>962.55000000000007</v>
      </c>
      <c r="T4674">
        <v>3458012.1599999941</v>
      </c>
    </row>
    <row r="4675" spans="1:20" x14ac:dyDescent="0.25">
      <c r="A4675" t="s">
        <v>5852</v>
      </c>
      <c r="B4675" t="str">
        <f>tbl_Facturas[[#This Row],[Factura]] &amp; "|" &amp; tbl_Facturas[[#This Row],[Proyecto OK]] &amp; "|" &amp; TEXT(tbl_Facturas[[#This Row],[Horas o Viaje]],"0.00") &amp; "|" &amp; TEXT(tbl_Facturas[[#This Row],[Costo unitario]],"0.00")</f>
        <v>2850|CDOT S-403|9.00|115.00</v>
      </c>
      <c r="C4675">
        <v>2850</v>
      </c>
      <c r="D4675">
        <v>2212</v>
      </c>
      <c r="E4675" t="s">
        <v>4392</v>
      </c>
      <c r="G4675" t="s">
        <v>4770</v>
      </c>
      <c r="H4675" t="s">
        <v>4771</v>
      </c>
      <c r="I4675" s="134" t="s">
        <v>5311</v>
      </c>
      <c r="J4675" t="s">
        <v>2841</v>
      </c>
      <c r="K4675" t="s">
        <v>2841</v>
      </c>
      <c r="P4675">
        <v>9</v>
      </c>
      <c r="Q4675">
        <v>115</v>
      </c>
      <c r="R4675">
        <v>1035</v>
      </c>
      <c r="S4675">
        <f>IFERROR(_xlfn.XLOOKUP(tbl_Facturas[[#This Row],[Key_Fact]],tbl_Manifiestos[Key_Manif],tbl_Manifiestos[Pagado a Broker],0),0)</f>
        <v>962.55000000000007</v>
      </c>
      <c r="T4675">
        <v>3459047.1599999941</v>
      </c>
    </row>
    <row r="4676" spans="1:20" x14ac:dyDescent="0.25">
      <c r="A4676" t="s">
        <v>5852</v>
      </c>
      <c r="B4676" t="str">
        <f>tbl_Facturas[[#This Row],[Factura]] &amp; "|" &amp; tbl_Facturas[[#This Row],[Proyecto OK]] &amp; "|" &amp; TEXT(tbl_Facturas[[#This Row],[Horas o Viaje]],"0.00") &amp; "|" &amp; TEXT(tbl_Facturas[[#This Row],[Costo unitario]],"0.00")</f>
        <v>2850|CDOT S-403|8.00|115.00</v>
      </c>
      <c r="C4676">
        <v>2850</v>
      </c>
      <c r="D4676">
        <v>661</v>
      </c>
      <c r="E4676" t="s">
        <v>5309</v>
      </c>
      <c r="G4676" t="s">
        <v>649</v>
      </c>
      <c r="H4676" t="s">
        <v>4772</v>
      </c>
      <c r="I4676" s="134" t="s">
        <v>5311</v>
      </c>
      <c r="J4676" t="s">
        <v>2841</v>
      </c>
      <c r="K4676" t="s">
        <v>2841</v>
      </c>
      <c r="P4676">
        <v>8</v>
      </c>
      <c r="Q4676">
        <v>115</v>
      </c>
      <c r="R4676">
        <v>920</v>
      </c>
      <c r="S4676">
        <f>IFERROR(_xlfn.XLOOKUP(tbl_Facturas[[#This Row],[Key_Fact]],tbl_Manifiestos[Key_Manif],tbl_Manifiestos[Pagado a Broker],0),0)</f>
        <v>855.6</v>
      </c>
      <c r="T4676">
        <v>3459967.1599999941</v>
      </c>
    </row>
    <row r="4677" spans="1:20" x14ac:dyDescent="0.25">
      <c r="A4677" t="s">
        <v>5852</v>
      </c>
      <c r="B4677" t="str">
        <f>tbl_Facturas[[#This Row],[Factura]] &amp; "|" &amp; tbl_Facturas[[#This Row],[Proyecto OK]] &amp; "|" &amp; TEXT(tbl_Facturas[[#This Row],[Horas o Viaje]],"0.00") &amp; "|" &amp; TEXT(tbl_Facturas[[#This Row],[Costo unitario]],"0.00")</f>
        <v>2850|CDOT S-403|8.00|115.00</v>
      </c>
      <c r="C4677">
        <v>2850</v>
      </c>
      <c r="D4677">
        <v>325</v>
      </c>
      <c r="E4677" t="s">
        <v>27</v>
      </c>
      <c r="G4677" t="s">
        <v>34</v>
      </c>
      <c r="H4677" t="s">
        <v>4773</v>
      </c>
      <c r="I4677" s="134" t="s">
        <v>5311</v>
      </c>
      <c r="J4677" t="s">
        <v>2841</v>
      </c>
      <c r="K4677" t="s">
        <v>2841</v>
      </c>
      <c r="P4677">
        <v>8</v>
      </c>
      <c r="Q4677">
        <v>115</v>
      </c>
      <c r="R4677">
        <v>920</v>
      </c>
      <c r="S4677">
        <f>IFERROR(_xlfn.XLOOKUP(tbl_Facturas[[#This Row],[Key_Fact]],tbl_Manifiestos[Key_Manif],tbl_Manifiestos[Pagado a Broker],0),0)</f>
        <v>855.6</v>
      </c>
      <c r="T4677">
        <v>3460887.1599999941</v>
      </c>
    </row>
    <row r="4678" spans="1:20" x14ac:dyDescent="0.25">
      <c r="A4678" t="s">
        <v>5852</v>
      </c>
      <c r="B4678" t="str">
        <f>tbl_Facturas[[#This Row],[Factura]] &amp; "|" &amp; tbl_Facturas[[#This Row],[Proyecto OK]] &amp; "|" &amp; TEXT(tbl_Facturas[[#This Row],[Horas o Viaje]],"0.00") &amp; "|" &amp; TEXT(tbl_Facturas[[#This Row],[Costo unitario]],"0.00")</f>
        <v>2850|CDOT S-403|9.00|115.00</v>
      </c>
      <c r="C4678">
        <v>2850</v>
      </c>
      <c r="D4678">
        <v>82</v>
      </c>
      <c r="E4678" t="s">
        <v>12</v>
      </c>
      <c r="G4678" t="s">
        <v>792</v>
      </c>
      <c r="H4678" t="s">
        <v>4774</v>
      </c>
      <c r="I4678" s="134" t="s">
        <v>5311</v>
      </c>
      <c r="J4678" t="s">
        <v>2841</v>
      </c>
      <c r="K4678" t="s">
        <v>2841</v>
      </c>
      <c r="P4678">
        <v>9</v>
      </c>
      <c r="Q4678">
        <v>115</v>
      </c>
      <c r="R4678">
        <v>1035</v>
      </c>
      <c r="S4678">
        <f>IFERROR(_xlfn.XLOOKUP(tbl_Facturas[[#This Row],[Key_Fact]],tbl_Manifiestos[Key_Manif],tbl_Manifiestos[Pagado a Broker],0),0)</f>
        <v>962.55000000000007</v>
      </c>
      <c r="T4678">
        <v>3461922.1599999941</v>
      </c>
    </row>
    <row r="4679" spans="1:20" x14ac:dyDescent="0.25">
      <c r="A4679" t="s">
        <v>5852</v>
      </c>
      <c r="B4679" t="str">
        <f>tbl_Facturas[[#This Row],[Factura]] &amp; "|" &amp; tbl_Facturas[[#This Row],[Proyecto OK]] &amp; "|" &amp; TEXT(tbl_Facturas[[#This Row],[Horas o Viaje]],"0.00") &amp; "|" &amp; TEXT(tbl_Facturas[[#This Row],[Costo unitario]],"0.00")</f>
        <v>2851|CDOT S-603|8.75|115.00</v>
      </c>
      <c r="C4679">
        <v>2851</v>
      </c>
      <c r="D4679">
        <v>114</v>
      </c>
      <c r="E4679" t="s">
        <v>27</v>
      </c>
      <c r="G4679" t="s">
        <v>57</v>
      </c>
      <c r="H4679" t="s">
        <v>4775</v>
      </c>
      <c r="I4679" s="134" t="s">
        <v>5311</v>
      </c>
      <c r="J4679" t="s">
        <v>2693</v>
      </c>
      <c r="K4679" s="240" t="s">
        <v>2693</v>
      </c>
      <c r="P4679">
        <v>8.75</v>
      </c>
      <c r="Q4679">
        <v>115</v>
      </c>
      <c r="R4679">
        <v>1006.25</v>
      </c>
      <c r="S4679">
        <f>IFERROR(_xlfn.XLOOKUP(tbl_Facturas[[#This Row],[Key_Fact]],tbl_Manifiestos[Key_Manif],tbl_Manifiestos[Pagado a Broker],0),0)</f>
        <v>935.8125</v>
      </c>
      <c r="T4679">
        <v>3462928.4099999941</v>
      </c>
    </row>
    <row r="4680" spans="1:20" x14ac:dyDescent="0.25">
      <c r="A4680" t="s">
        <v>5852</v>
      </c>
      <c r="B4680" t="str">
        <f>tbl_Facturas[[#This Row],[Factura]] &amp; "|" &amp; tbl_Facturas[[#This Row],[Proyecto OK]] &amp; "|" &amp; TEXT(tbl_Facturas[[#This Row],[Horas o Viaje]],"0.00") &amp; "|" &amp; TEXT(tbl_Facturas[[#This Row],[Costo unitario]],"0.00")</f>
        <v>2851|CDOT S-603|8.00|115.00</v>
      </c>
      <c r="C4680">
        <v>2851</v>
      </c>
      <c r="D4680">
        <v>325</v>
      </c>
      <c r="E4680" t="s">
        <v>27</v>
      </c>
      <c r="G4680" t="s">
        <v>34</v>
      </c>
      <c r="H4680" t="s">
        <v>4776</v>
      </c>
      <c r="I4680" s="134" t="s">
        <v>5311</v>
      </c>
      <c r="J4680" t="s">
        <v>2693</v>
      </c>
      <c r="K4680" s="240" t="s">
        <v>2693</v>
      </c>
      <c r="P4680">
        <v>8</v>
      </c>
      <c r="Q4680">
        <v>115</v>
      </c>
      <c r="R4680">
        <v>920</v>
      </c>
      <c r="S4680">
        <f>IFERROR(_xlfn.XLOOKUP(tbl_Facturas[[#This Row],[Key_Fact]],tbl_Manifiestos[Key_Manif],tbl_Manifiestos[Pagado a Broker],0),0)</f>
        <v>855.6</v>
      </c>
      <c r="T4680">
        <v>3463848.4099999941</v>
      </c>
    </row>
    <row r="4681" spans="1:20" x14ac:dyDescent="0.25">
      <c r="A4681" t="s">
        <v>5852</v>
      </c>
      <c r="B4681" t="str">
        <f>tbl_Facturas[[#This Row],[Factura]] &amp; "|" &amp; tbl_Facturas[[#This Row],[Proyecto OK]] &amp; "|" &amp; TEXT(tbl_Facturas[[#This Row],[Horas o Viaje]],"0.00") &amp; "|" &amp; TEXT(tbl_Facturas[[#This Row],[Costo unitario]],"0.00")</f>
        <v>2851|CDOT S-603|9.00|115.00</v>
      </c>
      <c r="C4681">
        <v>2851</v>
      </c>
      <c r="D4681">
        <v>325</v>
      </c>
      <c r="E4681" t="s">
        <v>27</v>
      </c>
      <c r="G4681" t="s">
        <v>34</v>
      </c>
      <c r="H4681" t="s">
        <v>4777</v>
      </c>
      <c r="I4681" s="134" t="s">
        <v>5311</v>
      </c>
      <c r="J4681" t="s">
        <v>2693</v>
      </c>
      <c r="K4681" s="240" t="s">
        <v>2693</v>
      </c>
      <c r="P4681">
        <v>9</v>
      </c>
      <c r="Q4681">
        <v>115</v>
      </c>
      <c r="R4681">
        <v>1035</v>
      </c>
      <c r="S4681">
        <f>IFERROR(_xlfn.XLOOKUP(tbl_Facturas[[#This Row],[Key_Fact]],tbl_Manifiestos[Key_Manif],tbl_Manifiestos[Pagado a Broker],0),0)</f>
        <v>962.55000000000007</v>
      </c>
      <c r="T4681">
        <v>3464883.4099999941</v>
      </c>
    </row>
    <row r="4682" spans="1:20" x14ac:dyDescent="0.25">
      <c r="A4682" t="s">
        <v>5852</v>
      </c>
      <c r="B4682" t="str">
        <f>tbl_Facturas[[#This Row],[Factura]] &amp; "|" &amp; tbl_Facturas[[#This Row],[Proyecto OK]] &amp; "|" &amp; TEXT(tbl_Facturas[[#This Row],[Horas o Viaje]],"0.00") &amp; "|" &amp; TEXT(tbl_Facturas[[#This Row],[Costo unitario]],"0.00")</f>
        <v>2851|CDOT S-603|7.50|115.00</v>
      </c>
      <c r="C4682">
        <v>2851</v>
      </c>
      <c r="D4682">
        <v>325</v>
      </c>
      <c r="E4682" t="s">
        <v>27</v>
      </c>
      <c r="G4682" t="s">
        <v>34</v>
      </c>
      <c r="H4682" t="s">
        <v>4778</v>
      </c>
      <c r="I4682" s="134" t="s">
        <v>5311</v>
      </c>
      <c r="J4682" t="s">
        <v>2693</v>
      </c>
      <c r="K4682" s="240" t="s">
        <v>2693</v>
      </c>
      <c r="P4682">
        <v>7.5</v>
      </c>
      <c r="Q4682">
        <v>115</v>
      </c>
      <c r="R4682">
        <v>862.5</v>
      </c>
      <c r="S4682">
        <f>IFERROR(_xlfn.XLOOKUP(tbl_Facturas[[#This Row],[Key_Fact]],tbl_Manifiestos[Key_Manif],tbl_Manifiestos[Pagado a Broker],0),0)</f>
        <v>802.125</v>
      </c>
      <c r="T4682">
        <v>3465745.9099999941</v>
      </c>
    </row>
    <row r="4683" spans="1:20" x14ac:dyDescent="0.25">
      <c r="A4683" t="s">
        <v>5852</v>
      </c>
      <c r="B4683" t="str">
        <f>tbl_Facturas[[#This Row],[Factura]] &amp; "|" &amp; tbl_Facturas[[#This Row],[Proyecto OK]] &amp; "|" &amp; TEXT(tbl_Facturas[[#This Row],[Horas o Viaje]],"0.00") &amp; "|" &amp; TEXT(tbl_Facturas[[#This Row],[Costo unitario]],"0.00")</f>
        <v>2851|CDOT S-603|8.50|115.00</v>
      </c>
      <c r="C4683">
        <v>2851</v>
      </c>
      <c r="D4683">
        <v>325</v>
      </c>
      <c r="E4683" t="s">
        <v>27</v>
      </c>
      <c r="G4683" t="s">
        <v>34</v>
      </c>
      <c r="H4683" t="s">
        <v>4779</v>
      </c>
      <c r="I4683" s="134" t="s">
        <v>5311</v>
      </c>
      <c r="J4683" t="s">
        <v>2693</v>
      </c>
      <c r="K4683" s="240" t="s">
        <v>2693</v>
      </c>
      <c r="P4683">
        <v>8.5</v>
      </c>
      <c r="Q4683">
        <v>115</v>
      </c>
      <c r="R4683">
        <v>977.5</v>
      </c>
      <c r="S4683">
        <f>IFERROR(_xlfn.XLOOKUP(tbl_Facturas[[#This Row],[Key_Fact]],tbl_Manifiestos[Key_Manif],tbl_Manifiestos[Pagado a Broker],0),0)</f>
        <v>909.07500000000005</v>
      </c>
      <c r="T4683">
        <v>3466723.4099999941</v>
      </c>
    </row>
    <row r="4684" spans="1:20" x14ac:dyDescent="0.25">
      <c r="A4684" t="s">
        <v>5852</v>
      </c>
      <c r="B4684" t="str">
        <f>tbl_Facturas[[#This Row],[Factura]] &amp; "|" &amp; tbl_Facturas[[#This Row],[Proyecto OK]] &amp; "|" &amp; TEXT(tbl_Facturas[[#This Row],[Horas o Viaje]],"0.00") &amp; "|" &amp; TEXT(tbl_Facturas[[#This Row],[Costo unitario]],"0.00")</f>
        <v>2852|Metra New Auburn|8.00|120.00</v>
      </c>
      <c r="C4684">
        <v>2852</v>
      </c>
      <c r="D4684">
        <v>678</v>
      </c>
      <c r="E4684" t="s">
        <v>1982</v>
      </c>
      <c r="G4684" t="s">
        <v>1056</v>
      </c>
      <c r="H4684" t="s">
        <v>4780</v>
      </c>
      <c r="I4684" s="134" t="s">
        <v>5330</v>
      </c>
      <c r="J4684" t="s">
        <v>894</v>
      </c>
      <c r="K4684" t="s">
        <v>5360</v>
      </c>
      <c r="L4684">
        <v>2128</v>
      </c>
      <c r="M4684" t="s">
        <v>4290</v>
      </c>
      <c r="P4684">
        <v>8</v>
      </c>
      <c r="Q4684">
        <v>120</v>
      </c>
      <c r="R4684">
        <v>960</v>
      </c>
      <c r="S4684">
        <f>IFERROR(_xlfn.XLOOKUP(tbl_Facturas[[#This Row],[Key_Fact]],tbl_Manifiestos[Key_Manif],tbl_Manifiestos[Pagado a Broker],0),0)</f>
        <v>0</v>
      </c>
      <c r="T4684">
        <v>3467683.4099999941</v>
      </c>
    </row>
    <row r="4685" spans="1:20" x14ac:dyDescent="0.25">
      <c r="A4685" t="s">
        <v>5852</v>
      </c>
      <c r="B4685" t="str">
        <f>tbl_Facturas[[#This Row],[Factura]] &amp; "|" &amp; tbl_Facturas[[#This Row],[Proyecto OK]] &amp; "|" &amp; TEXT(tbl_Facturas[[#This Row],[Horas o Viaje]],"0.00") &amp; "|" &amp; TEXT(tbl_Facturas[[#This Row],[Costo unitario]],"0.00")</f>
        <v>2852|Metra New Auburn|8.00|120.00</v>
      </c>
      <c r="C4685">
        <v>2852</v>
      </c>
      <c r="D4685">
        <v>51</v>
      </c>
      <c r="E4685" t="s">
        <v>5329</v>
      </c>
      <c r="G4685" t="s">
        <v>1872</v>
      </c>
      <c r="H4685" t="s">
        <v>4781</v>
      </c>
      <c r="I4685" s="134" t="s">
        <v>5330</v>
      </c>
      <c r="J4685" t="s">
        <v>894</v>
      </c>
      <c r="K4685" t="s">
        <v>5360</v>
      </c>
      <c r="L4685">
        <v>2128</v>
      </c>
      <c r="M4685" t="s">
        <v>4290</v>
      </c>
      <c r="P4685">
        <v>8</v>
      </c>
      <c r="Q4685">
        <v>120</v>
      </c>
      <c r="R4685">
        <v>960</v>
      </c>
      <c r="S4685">
        <f>IFERROR(_xlfn.XLOOKUP(tbl_Facturas[[#This Row],[Key_Fact]],tbl_Manifiestos[Key_Manif],tbl_Manifiestos[Pagado a Broker],0),0)</f>
        <v>0</v>
      </c>
      <c r="T4685">
        <v>3468643.4099999941</v>
      </c>
    </row>
    <row r="4686" spans="1:20" x14ac:dyDescent="0.25">
      <c r="A4686" t="s">
        <v>5852</v>
      </c>
      <c r="B4686" t="str">
        <f>tbl_Facturas[[#This Row],[Factura]] &amp; "|" &amp; tbl_Facturas[[#This Row],[Proyecto OK]] &amp; "|" &amp; TEXT(tbl_Facturas[[#This Row],[Horas o Viaje]],"0.00") &amp; "|" &amp; TEXT(tbl_Facturas[[#This Row],[Costo unitario]],"0.00")</f>
        <v>2852|Metra New Auburn|8.00|120.00</v>
      </c>
      <c r="C4686">
        <v>2852</v>
      </c>
      <c r="D4686">
        <v>4</v>
      </c>
      <c r="E4686" t="s">
        <v>1875</v>
      </c>
      <c r="G4686" t="s">
        <v>1750</v>
      </c>
      <c r="H4686" t="s">
        <v>4620</v>
      </c>
      <c r="I4686" s="134" t="s">
        <v>5330</v>
      </c>
      <c r="J4686" t="s">
        <v>894</v>
      </c>
      <c r="K4686" t="s">
        <v>5360</v>
      </c>
      <c r="L4686">
        <v>2128</v>
      </c>
      <c r="M4686" t="s">
        <v>4290</v>
      </c>
      <c r="P4686">
        <v>8</v>
      </c>
      <c r="Q4686">
        <v>120</v>
      </c>
      <c r="R4686">
        <v>960</v>
      </c>
      <c r="S4686">
        <f>IFERROR(_xlfn.XLOOKUP(tbl_Facturas[[#This Row],[Key_Fact]],tbl_Manifiestos[Key_Manif],tbl_Manifiestos[Pagado a Broker],0),0)</f>
        <v>0</v>
      </c>
      <c r="T4686">
        <v>3469603.4099999941</v>
      </c>
    </row>
    <row r="4687" spans="1:20" x14ac:dyDescent="0.25">
      <c r="A4687" t="s">
        <v>5852</v>
      </c>
      <c r="B4687" t="str">
        <f>tbl_Facturas[[#This Row],[Factura]] &amp; "|" &amp; tbl_Facturas[[#This Row],[Proyecto OK]] &amp; "|" &amp; TEXT(tbl_Facturas[[#This Row],[Horas o Viaje]],"0.00") &amp; "|" &amp; TEXT(tbl_Facturas[[#This Row],[Costo unitario]],"0.00")</f>
        <v>2852|Metra New Auburn|5.00|300.00</v>
      </c>
      <c r="C4687">
        <v>2852</v>
      </c>
      <c r="D4687">
        <v>2</v>
      </c>
      <c r="E4687" t="s">
        <v>5305</v>
      </c>
      <c r="G4687" t="s">
        <v>1770</v>
      </c>
      <c r="H4687" t="s">
        <v>4782</v>
      </c>
      <c r="I4687" s="134" t="s">
        <v>5330</v>
      </c>
      <c r="J4687" t="s">
        <v>894</v>
      </c>
      <c r="K4687" t="s">
        <v>5360</v>
      </c>
      <c r="L4687">
        <v>2128</v>
      </c>
      <c r="M4687" t="s">
        <v>895</v>
      </c>
      <c r="P4687">
        <v>5</v>
      </c>
      <c r="Q4687">
        <v>300</v>
      </c>
      <c r="R4687">
        <v>1500</v>
      </c>
      <c r="S4687">
        <f>IFERROR(_xlfn.XLOOKUP(tbl_Facturas[[#This Row],[Key_Fact]],tbl_Manifiestos[Key_Manif],tbl_Manifiestos[Pagado a Broker],0),0)</f>
        <v>1395</v>
      </c>
      <c r="T4687">
        <v>3471103.4099999941</v>
      </c>
    </row>
    <row r="4688" spans="1:20" x14ac:dyDescent="0.25">
      <c r="A4688" t="s">
        <v>5852</v>
      </c>
      <c r="B4688" t="str">
        <f>tbl_Facturas[[#This Row],[Factura]] &amp; "|" &amp; tbl_Facturas[[#This Row],[Proyecto OK]] &amp; "|" &amp; TEXT(tbl_Facturas[[#This Row],[Horas o Viaje]],"0.00") &amp; "|" &amp; TEXT(tbl_Facturas[[#This Row],[Costo unitario]],"0.00")</f>
        <v>2852|Metra New Auburn|123.73|15.50</v>
      </c>
      <c r="C4688">
        <v>2852</v>
      </c>
      <c r="D4688">
        <v>2</v>
      </c>
      <c r="E4688" t="s">
        <v>5305</v>
      </c>
      <c r="G4688" t="s">
        <v>1770</v>
      </c>
      <c r="H4688" t="s">
        <v>4782</v>
      </c>
      <c r="I4688" s="134" t="s">
        <v>5330</v>
      </c>
      <c r="J4688" t="s">
        <v>894</v>
      </c>
      <c r="K4688" t="s">
        <v>5360</v>
      </c>
      <c r="L4688">
        <v>2128</v>
      </c>
      <c r="M4688" t="s">
        <v>895</v>
      </c>
      <c r="O4688" t="s">
        <v>240</v>
      </c>
      <c r="P4688">
        <v>123.73</v>
      </c>
      <c r="Q4688">
        <v>15.5</v>
      </c>
      <c r="R4688">
        <v>1917.82</v>
      </c>
      <c r="S4688">
        <f>IFERROR(_xlfn.XLOOKUP(tbl_Facturas[[#This Row],[Key_Fact]],tbl_Manifiestos[Key_Manif],tbl_Manifiestos[Pagado a Broker],0),0)</f>
        <v>0</v>
      </c>
      <c r="T4688">
        <v>3473021.229999993</v>
      </c>
    </row>
    <row r="4689" spans="1:20" x14ac:dyDescent="0.25">
      <c r="A4689" t="s">
        <v>5852</v>
      </c>
      <c r="B4689" t="str">
        <f>tbl_Facturas[[#This Row],[Factura]] &amp; "|" &amp; tbl_Facturas[[#This Row],[Proyecto OK]] &amp; "|" &amp; TEXT(tbl_Facturas[[#This Row],[Horas o Viaje]],"0.00") &amp; "|" &amp; TEXT(tbl_Facturas[[#This Row],[Costo unitario]],"0.00")</f>
        <v>2852|Metra New Auburn|5.00|300.00</v>
      </c>
      <c r="C4689">
        <v>2852</v>
      </c>
      <c r="D4689">
        <v>7</v>
      </c>
      <c r="E4689" t="s">
        <v>1264</v>
      </c>
      <c r="G4689" t="s">
        <v>2614</v>
      </c>
      <c r="H4689" t="s">
        <v>4783</v>
      </c>
      <c r="I4689" s="134" t="s">
        <v>5330</v>
      </c>
      <c r="J4689" t="s">
        <v>894</v>
      </c>
      <c r="K4689" t="s">
        <v>5360</v>
      </c>
      <c r="L4689">
        <v>2128</v>
      </c>
      <c r="M4689" t="s">
        <v>895</v>
      </c>
      <c r="P4689">
        <v>5</v>
      </c>
      <c r="Q4689">
        <v>300</v>
      </c>
      <c r="R4689">
        <v>1500</v>
      </c>
      <c r="S4689">
        <f>IFERROR(_xlfn.XLOOKUP(tbl_Facturas[[#This Row],[Key_Fact]],tbl_Manifiestos[Key_Manif],tbl_Manifiestos[Pagado a Broker],0),0)</f>
        <v>1395</v>
      </c>
      <c r="T4689">
        <v>3474521.229999993</v>
      </c>
    </row>
    <row r="4690" spans="1:20" x14ac:dyDescent="0.25">
      <c r="A4690" t="s">
        <v>5852</v>
      </c>
      <c r="B4690" t="str">
        <f>tbl_Facturas[[#This Row],[Factura]] &amp; "|" &amp; tbl_Facturas[[#This Row],[Proyecto OK]] &amp; "|" &amp; TEXT(tbl_Facturas[[#This Row],[Horas o Viaje]],"0.00") &amp; "|" &amp; TEXT(tbl_Facturas[[#This Row],[Costo unitario]],"0.00")</f>
        <v>2852|Metra New Auburn|120.81|15.50</v>
      </c>
      <c r="C4690">
        <v>2852</v>
      </c>
      <c r="D4690">
        <v>7</v>
      </c>
      <c r="E4690" t="s">
        <v>1264</v>
      </c>
      <c r="G4690" t="s">
        <v>2614</v>
      </c>
      <c r="H4690" t="s">
        <v>4783</v>
      </c>
      <c r="I4690" s="134" t="s">
        <v>5330</v>
      </c>
      <c r="J4690" t="s">
        <v>894</v>
      </c>
      <c r="K4690" t="s">
        <v>5360</v>
      </c>
      <c r="L4690">
        <v>2128</v>
      </c>
      <c r="M4690" t="s">
        <v>895</v>
      </c>
      <c r="O4690" t="s">
        <v>240</v>
      </c>
      <c r="P4690">
        <v>120.81</v>
      </c>
      <c r="Q4690">
        <v>15.5</v>
      </c>
      <c r="R4690">
        <v>1872.56</v>
      </c>
      <c r="S4690">
        <f>IFERROR(_xlfn.XLOOKUP(tbl_Facturas[[#This Row],[Key_Fact]],tbl_Manifiestos[Key_Manif],tbl_Manifiestos[Pagado a Broker],0),0)</f>
        <v>0</v>
      </c>
      <c r="T4690">
        <v>3476393.789999994</v>
      </c>
    </row>
    <row r="4691" spans="1:20" x14ac:dyDescent="0.25">
      <c r="A4691" t="s">
        <v>5852</v>
      </c>
      <c r="B4691" t="str">
        <f>tbl_Facturas[[#This Row],[Factura]] &amp; "|" &amp; tbl_Facturas[[#This Row],[Proyecto OK]] &amp; "|" &amp; TEXT(tbl_Facturas[[#This Row],[Horas o Viaje]],"0.00") &amp; "|" &amp; TEXT(tbl_Facturas[[#This Row],[Costo unitario]],"0.00")</f>
        <v>2852|Metra New Auburn|5.00|300.00</v>
      </c>
      <c r="C4691">
        <v>2852</v>
      </c>
      <c r="D4691">
        <v>229</v>
      </c>
      <c r="E4691" t="s">
        <v>5309</v>
      </c>
      <c r="G4691" t="s">
        <v>1235</v>
      </c>
      <c r="H4691" t="s">
        <v>4784</v>
      </c>
      <c r="I4691" s="134" t="s">
        <v>5330</v>
      </c>
      <c r="J4691" t="s">
        <v>894</v>
      </c>
      <c r="K4691" t="s">
        <v>5360</v>
      </c>
      <c r="L4691">
        <v>2128</v>
      </c>
      <c r="M4691" t="s">
        <v>895</v>
      </c>
      <c r="P4691">
        <v>5</v>
      </c>
      <c r="Q4691">
        <v>300</v>
      </c>
      <c r="R4691">
        <v>1500</v>
      </c>
      <c r="S4691">
        <f>IFERROR(_xlfn.XLOOKUP(tbl_Facturas[[#This Row],[Key_Fact]],tbl_Manifiestos[Key_Manif],tbl_Manifiestos[Pagado a Broker],0),0)</f>
        <v>1395</v>
      </c>
      <c r="T4691">
        <v>3477893.789999994</v>
      </c>
    </row>
    <row r="4692" spans="1:20" x14ac:dyDescent="0.25">
      <c r="A4692" t="s">
        <v>5852</v>
      </c>
      <c r="B4692" t="str">
        <f>tbl_Facturas[[#This Row],[Factura]] &amp; "|" &amp; tbl_Facturas[[#This Row],[Proyecto OK]] &amp; "|" &amp; TEXT(tbl_Facturas[[#This Row],[Horas o Viaje]],"0.00") &amp; "|" &amp; TEXT(tbl_Facturas[[#This Row],[Costo unitario]],"0.00")</f>
        <v>2852|Metra New Auburn|115.60|15.50</v>
      </c>
      <c r="C4692">
        <v>2852</v>
      </c>
      <c r="D4692">
        <v>229</v>
      </c>
      <c r="E4692" t="s">
        <v>5309</v>
      </c>
      <c r="G4692" t="s">
        <v>1235</v>
      </c>
      <c r="H4692" t="s">
        <v>4784</v>
      </c>
      <c r="I4692" s="134" t="s">
        <v>5330</v>
      </c>
      <c r="J4692" t="s">
        <v>894</v>
      </c>
      <c r="K4692" t="s">
        <v>5360</v>
      </c>
      <c r="L4692">
        <v>2128</v>
      </c>
      <c r="M4692" t="s">
        <v>895</v>
      </c>
      <c r="O4692" t="s">
        <v>240</v>
      </c>
      <c r="P4692">
        <v>115.6</v>
      </c>
      <c r="Q4692">
        <v>15.5</v>
      </c>
      <c r="R4692">
        <v>1791.8</v>
      </c>
      <c r="S4692">
        <f>IFERROR(_xlfn.XLOOKUP(tbl_Facturas[[#This Row],[Key_Fact]],tbl_Manifiestos[Key_Manif],tbl_Manifiestos[Pagado a Broker],0),0)</f>
        <v>0</v>
      </c>
      <c r="T4692">
        <v>3479685.5899999929</v>
      </c>
    </row>
    <row r="4693" spans="1:20" x14ac:dyDescent="0.25">
      <c r="A4693" t="s">
        <v>5852</v>
      </c>
      <c r="B4693" t="str">
        <f>tbl_Facturas[[#This Row],[Factura]] &amp; "|" &amp; tbl_Facturas[[#This Row],[Proyecto OK]] &amp; "|" &amp; TEXT(tbl_Facturas[[#This Row],[Horas o Viaje]],"0.00") &amp; "|" &amp; TEXT(tbl_Facturas[[#This Row],[Costo unitario]],"0.00")</f>
        <v>2852|Metra New Auburn|8.00|120.00</v>
      </c>
      <c r="C4693">
        <v>2852</v>
      </c>
      <c r="D4693">
        <v>4</v>
      </c>
      <c r="E4693" t="s">
        <v>1875</v>
      </c>
      <c r="G4693" t="s">
        <v>1750</v>
      </c>
      <c r="H4693" t="s">
        <v>4622</v>
      </c>
      <c r="I4693" s="134" t="s">
        <v>5330</v>
      </c>
      <c r="J4693" t="s">
        <v>894</v>
      </c>
      <c r="K4693" t="s">
        <v>5360</v>
      </c>
      <c r="L4693">
        <v>2128</v>
      </c>
      <c r="M4693" t="s">
        <v>4290</v>
      </c>
      <c r="P4693">
        <v>8</v>
      </c>
      <c r="Q4693">
        <v>120</v>
      </c>
      <c r="R4693">
        <v>960</v>
      </c>
      <c r="S4693">
        <f>IFERROR(_xlfn.XLOOKUP(tbl_Facturas[[#This Row],[Key_Fact]],tbl_Manifiestos[Key_Manif],tbl_Manifiestos[Pagado a Broker],0),0)</f>
        <v>0</v>
      </c>
      <c r="T4693">
        <v>3480645.5899999929</v>
      </c>
    </row>
    <row r="4694" spans="1:20" x14ac:dyDescent="0.25">
      <c r="A4694" t="s">
        <v>5852</v>
      </c>
      <c r="B4694" t="str">
        <f>tbl_Facturas[[#This Row],[Factura]] &amp; "|" &amp; tbl_Facturas[[#This Row],[Proyecto OK]] &amp; "|" &amp; TEXT(tbl_Facturas[[#This Row],[Horas o Viaje]],"0.00") &amp; "|" &amp; TEXT(tbl_Facturas[[#This Row],[Costo unitario]],"0.00")</f>
        <v>2852|Metra New Auburn|5.00|300.00</v>
      </c>
      <c r="C4694">
        <v>2852</v>
      </c>
      <c r="D4694">
        <v>108</v>
      </c>
      <c r="E4694" t="s">
        <v>5916</v>
      </c>
      <c r="G4694" t="s">
        <v>99</v>
      </c>
      <c r="H4694" t="s">
        <v>4785</v>
      </c>
      <c r="I4694" s="134" t="s">
        <v>5330</v>
      </c>
      <c r="J4694" t="s">
        <v>894</v>
      </c>
      <c r="K4694" t="s">
        <v>5360</v>
      </c>
      <c r="L4694">
        <v>2128</v>
      </c>
      <c r="M4694" t="s">
        <v>895</v>
      </c>
      <c r="P4694">
        <v>5</v>
      </c>
      <c r="Q4694">
        <v>300</v>
      </c>
      <c r="R4694">
        <v>1500</v>
      </c>
      <c r="S4694">
        <f>IFERROR(_xlfn.XLOOKUP(tbl_Facturas[[#This Row],[Key_Fact]],tbl_Manifiestos[Key_Manif],tbl_Manifiestos[Pagado a Broker],0),0)</f>
        <v>1395</v>
      </c>
      <c r="T4694">
        <v>3482145.5899999929</v>
      </c>
    </row>
    <row r="4695" spans="1:20" x14ac:dyDescent="0.25">
      <c r="A4695" t="s">
        <v>5852</v>
      </c>
      <c r="B4695" t="str">
        <f>tbl_Facturas[[#This Row],[Factura]] &amp; "|" &amp; tbl_Facturas[[#This Row],[Proyecto OK]] &amp; "|" &amp; TEXT(tbl_Facturas[[#This Row],[Horas o Viaje]],"0.00") &amp; "|" &amp; TEXT(tbl_Facturas[[#This Row],[Costo unitario]],"0.00")</f>
        <v>2852|Metra New Auburn|117.01|15.50</v>
      </c>
      <c r="C4695">
        <v>2852</v>
      </c>
      <c r="D4695">
        <v>108</v>
      </c>
      <c r="E4695" t="s">
        <v>5916</v>
      </c>
      <c r="G4695" t="s">
        <v>99</v>
      </c>
      <c r="H4695" t="s">
        <v>4785</v>
      </c>
      <c r="I4695" s="134" t="s">
        <v>5330</v>
      </c>
      <c r="J4695" t="s">
        <v>894</v>
      </c>
      <c r="K4695" t="s">
        <v>5360</v>
      </c>
      <c r="L4695">
        <v>2128</v>
      </c>
      <c r="M4695" t="s">
        <v>895</v>
      </c>
      <c r="O4695" t="s">
        <v>240</v>
      </c>
      <c r="P4695">
        <v>117.01</v>
      </c>
      <c r="Q4695">
        <v>15.5</v>
      </c>
      <c r="R4695">
        <v>1813.66</v>
      </c>
      <c r="S4695">
        <f>IFERROR(_xlfn.XLOOKUP(tbl_Facturas[[#This Row],[Key_Fact]],tbl_Manifiestos[Key_Manif],tbl_Manifiestos[Pagado a Broker],0),0)</f>
        <v>0</v>
      </c>
      <c r="T4695">
        <v>3483959.249999993</v>
      </c>
    </row>
    <row r="4696" spans="1:20" x14ac:dyDescent="0.25">
      <c r="A4696" t="s">
        <v>5852</v>
      </c>
      <c r="B4696" t="str">
        <f>tbl_Facturas[[#This Row],[Factura]] &amp; "|" &amp; tbl_Facturas[[#This Row],[Proyecto OK]] &amp; "|" &amp; TEXT(tbl_Facturas[[#This Row],[Horas o Viaje]],"0.00") &amp; "|" &amp; TEXT(tbl_Facturas[[#This Row],[Costo unitario]],"0.00")</f>
        <v>2852|Metra New Auburn|1.00|300.00</v>
      </c>
      <c r="C4696">
        <v>2852</v>
      </c>
      <c r="D4696">
        <v>308</v>
      </c>
      <c r="E4696" t="s">
        <v>16</v>
      </c>
      <c r="G4696" t="s">
        <v>17</v>
      </c>
      <c r="H4696" t="s">
        <v>4786</v>
      </c>
      <c r="I4696" s="134" t="s">
        <v>5330</v>
      </c>
      <c r="J4696" t="s">
        <v>894</v>
      </c>
      <c r="K4696" t="s">
        <v>5360</v>
      </c>
      <c r="L4696">
        <v>2128</v>
      </c>
      <c r="M4696" t="s">
        <v>895</v>
      </c>
      <c r="P4696">
        <v>1</v>
      </c>
      <c r="Q4696">
        <v>300</v>
      </c>
      <c r="R4696">
        <v>300</v>
      </c>
      <c r="S4696">
        <f>IFERROR(_xlfn.XLOOKUP(tbl_Facturas[[#This Row],[Key_Fact]],tbl_Manifiestos[Key_Manif],tbl_Manifiestos[Pagado a Broker],0),0)</f>
        <v>279</v>
      </c>
      <c r="T4696">
        <v>3484259.249999993</v>
      </c>
    </row>
    <row r="4697" spans="1:20" x14ac:dyDescent="0.25">
      <c r="A4697" t="s">
        <v>5852</v>
      </c>
      <c r="B4697" t="str">
        <f>tbl_Facturas[[#This Row],[Factura]] &amp; "|" &amp; tbl_Facturas[[#This Row],[Proyecto OK]] &amp; "|" &amp; TEXT(tbl_Facturas[[#This Row],[Horas o Viaje]],"0.00") &amp; "|" &amp; TEXT(tbl_Facturas[[#This Row],[Costo unitario]],"0.00")</f>
        <v>2852|Metra New Auburn|24.00|15.50</v>
      </c>
      <c r="C4697">
        <v>2852</v>
      </c>
      <c r="D4697">
        <v>308</v>
      </c>
      <c r="E4697" t="s">
        <v>16</v>
      </c>
      <c r="G4697" t="s">
        <v>17</v>
      </c>
      <c r="H4697" t="s">
        <v>4786</v>
      </c>
      <c r="I4697" s="134" t="s">
        <v>5330</v>
      </c>
      <c r="J4697" t="s">
        <v>894</v>
      </c>
      <c r="K4697" t="s">
        <v>5360</v>
      </c>
      <c r="L4697">
        <v>2128</v>
      </c>
      <c r="M4697" t="s">
        <v>895</v>
      </c>
      <c r="N4697" t="s">
        <v>4787</v>
      </c>
      <c r="O4697" t="s">
        <v>240</v>
      </c>
      <c r="P4697">
        <v>24</v>
      </c>
      <c r="Q4697">
        <v>15.5</v>
      </c>
      <c r="R4697">
        <v>372</v>
      </c>
      <c r="S4697">
        <f>IFERROR(_xlfn.XLOOKUP(tbl_Facturas[[#This Row],[Key_Fact]],tbl_Manifiestos[Key_Manif],tbl_Manifiestos[Pagado a Broker],0),0)</f>
        <v>0</v>
      </c>
      <c r="T4697">
        <v>3484631.249999993</v>
      </c>
    </row>
    <row r="4698" spans="1:20" x14ac:dyDescent="0.25">
      <c r="A4698" t="s">
        <v>5852</v>
      </c>
      <c r="B4698" t="str">
        <f>tbl_Facturas[[#This Row],[Factura]] &amp; "|" &amp; tbl_Facturas[[#This Row],[Proyecto OK]] &amp; "|" &amp; TEXT(tbl_Facturas[[#This Row],[Horas o Viaje]],"0.00") &amp; "|" &amp; TEXT(tbl_Facturas[[#This Row],[Costo unitario]],"0.00")</f>
        <v>2852|Metra New Auburn|5.00|300.00</v>
      </c>
      <c r="C4698">
        <v>2852</v>
      </c>
      <c r="D4698">
        <v>356</v>
      </c>
      <c r="E4698" t="s">
        <v>27</v>
      </c>
      <c r="G4698" t="s">
        <v>122</v>
      </c>
      <c r="H4698" t="s">
        <v>3879</v>
      </c>
      <c r="I4698" s="134" t="s">
        <v>5330</v>
      </c>
      <c r="J4698" t="s">
        <v>894</v>
      </c>
      <c r="K4698" t="s">
        <v>5360</v>
      </c>
      <c r="L4698">
        <v>2128</v>
      </c>
      <c r="M4698" t="s">
        <v>895</v>
      </c>
      <c r="P4698">
        <v>5</v>
      </c>
      <c r="Q4698">
        <v>300</v>
      </c>
      <c r="R4698">
        <v>1500</v>
      </c>
      <c r="S4698">
        <f>IFERROR(_xlfn.XLOOKUP(tbl_Facturas[[#This Row],[Key_Fact]],tbl_Manifiestos[Key_Manif],tbl_Manifiestos[Pagado a Broker],0),0)</f>
        <v>1395</v>
      </c>
      <c r="T4698">
        <v>3486131.249999993</v>
      </c>
    </row>
    <row r="4699" spans="1:20" x14ac:dyDescent="0.25">
      <c r="A4699" t="s">
        <v>5852</v>
      </c>
      <c r="B4699" t="str">
        <f>tbl_Facturas[[#This Row],[Factura]] &amp; "|" &amp; tbl_Facturas[[#This Row],[Proyecto OK]] &amp; "|" &amp; TEXT(tbl_Facturas[[#This Row],[Horas o Viaje]],"0.00") &amp; "|" &amp; TEXT(tbl_Facturas[[#This Row],[Costo unitario]],"0.00")</f>
        <v>2852|Metra New Auburn|110.58|15.50</v>
      </c>
      <c r="C4699">
        <v>2852</v>
      </c>
      <c r="D4699">
        <v>356</v>
      </c>
      <c r="E4699" t="s">
        <v>27</v>
      </c>
      <c r="G4699" t="s">
        <v>122</v>
      </c>
      <c r="H4699" t="s">
        <v>3879</v>
      </c>
      <c r="I4699" s="134" t="s">
        <v>5330</v>
      </c>
      <c r="J4699" t="s">
        <v>894</v>
      </c>
      <c r="K4699" t="s">
        <v>5360</v>
      </c>
      <c r="L4699">
        <v>2128</v>
      </c>
      <c r="M4699" t="s">
        <v>895</v>
      </c>
      <c r="O4699" t="s">
        <v>240</v>
      </c>
      <c r="P4699">
        <v>110.58</v>
      </c>
      <c r="Q4699">
        <v>15.5</v>
      </c>
      <c r="R4699">
        <v>1713.99</v>
      </c>
      <c r="S4699">
        <f>IFERROR(_xlfn.XLOOKUP(tbl_Facturas[[#This Row],[Key_Fact]],tbl_Manifiestos[Key_Manif],tbl_Manifiestos[Pagado a Broker],0),0)</f>
        <v>0</v>
      </c>
      <c r="T4699">
        <v>3487845.2399999942</v>
      </c>
    </row>
    <row r="4700" spans="1:20" x14ac:dyDescent="0.25">
      <c r="A4700" t="s">
        <v>5852</v>
      </c>
      <c r="B4700" t="str">
        <f>tbl_Facturas[[#This Row],[Factura]] &amp; "|" &amp; tbl_Facturas[[#This Row],[Proyecto OK]] &amp; "|" &amp; TEXT(tbl_Facturas[[#This Row],[Horas o Viaje]],"0.00") &amp; "|" &amp; TEXT(tbl_Facturas[[#This Row],[Costo unitario]],"0.00")</f>
        <v>2852|Metra New Auburn|5.00|300.00</v>
      </c>
      <c r="C4700">
        <v>2852</v>
      </c>
      <c r="D4700">
        <v>617</v>
      </c>
      <c r="E4700" t="s">
        <v>27</v>
      </c>
      <c r="G4700" t="s">
        <v>36</v>
      </c>
      <c r="H4700" t="s">
        <v>4788</v>
      </c>
      <c r="I4700" s="134" t="s">
        <v>5330</v>
      </c>
      <c r="J4700" t="s">
        <v>894</v>
      </c>
      <c r="K4700" t="s">
        <v>5360</v>
      </c>
      <c r="L4700">
        <v>2128</v>
      </c>
      <c r="M4700" t="s">
        <v>895</v>
      </c>
      <c r="P4700">
        <v>5</v>
      </c>
      <c r="Q4700">
        <v>300</v>
      </c>
      <c r="R4700">
        <v>1500</v>
      </c>
      <c r="S4700">
        <f>IFERROR(_xlfn.XLOOKUP(tbl_Facturas[[#This Row],[Key_Fact]],tbl_Manifiestos[Key_Manif],tbl_Manifiestos[Pagado a Broker],0),0)</f>
        <v>1395</v>
      </c>
      <c r="T4700">
        <v>3489345.2399999942</v>
      </c>
    </row>
    <row r="4701" spans="1:20" x14ac:dyDescent="0.25">
      <c r="A4701" t="s">
        <v>5852</v>
      </c>
      <c r="B4701" t="str">
        <f>tbl_Facturas[[#This Row],[Factura]] &amp; "|" &amp; tbl_Facturas[[#This Row],[Proyecto OK]] &amp; "|" &amp; TEXT(tbl_Facturas[[#This Row],[Horas o Viaje]],"0.00") &amp; "|" &amp; TEXT(tbl_Facturas[[#This Row],[Costo unitario]],"0.00")</f>
        <v>2852|Metra New Auburn|111.37|15.50</v>
      </c>
      <c r="C4701">
        <v>2852</v>
      </c>
      <c r="D4701">
        <v>617</v>
      </c>
      <c r="E4701" t="s">
        <v>27</v>
      </c>
      <c r="G4701" t="s">
        <v>36</v>
      </c>
      <c r="H4701" t="s">
        <v>4788</v>
      </c>
      <c r="I4701" s="134" t="s">
        <v>5330</v>
      </c>
      <c r="J4701" t="s">
        <v>894</v>
      </c>
      <c r="K4701" t="s">
        <v>5360</v>
      </c>
      <c r="L4701">
        <v>2128</v>
      </c>
      <c r="M4701" t="s">
        <v>895</v>
      </c>
      <c r="O4701" t="s">
        <v>240</v>
      </c>
      <c r="P4701">
        <v>111.37</v>
      </c>
      <c r="Q4701">
        <v>15.5</v>
      </c>
      <c r="R4701">
        <v>1726.24</v>
      </c>
      <c r="S4701">
        <f>IFERROR(_xlfn.XLOOKUP(tbl_Facturas[[#This Row],[Key_Fact]],tbl_Manifiestos[Key_Manif],tbl_Manifiestos[Pagado a Broker],0),0)</f>
        <v>0</v>
      </c>
      <c r="T4701">
        <v>3491071.4799999939</v>
      </c>
    </row>
    <row r="4702" spans="1:20" x14ac:dyDescent="0.25">
      <c r="A4702" t="s">
        <v>5852</v>
      </c>
      <c r="B4702" t="str">
        <f>tbl_Facturas[[#This Row],[Factura]] &amp; "|" &amp; tbl_Facturas[[#This Row],[Proyecto OK]] &amp; "|" &amp; TEXT(tbl_Facturas[[#This Row],[Horas o Viaje]],"0.00") &amp; "|" &amp; TEXT(tbl_Facturas[[#This Row],[Costo unitario]],"0.00")</f>
        <v>2852|Metra New Auburn|4.00|300.00</v>
      </c>
      <c r="C4702">
        <v>2852</v>
      </c>
      <c r="D4702">
        <v>617</v>
      </c>
      <c r="E4702" t="s">
        <v>27</v>
      </c>
      <c r="G4702" t="s">
        <v>36</v>
      </c>
      <c r="H4702" t="s">
        <v>4789</v>
      </c>
      <c r="I4702" s="134" t="s">
        <v>5330</v>
      </c>
      <c r="J4702" t="s">
        <v>894</v>
      </c>
      <c r="K4702" t="s">
        <v>5360</v>
      </c>
      <c r="L4702">
        <v>2128</v>
      </c>
      <c r="M4702" t="s">
        <v>895</v>
      </c>
      <c r="P4702">
        <v>4</v>
      </c>
      <c r="Q4702">
        <v>300</v>
      </c>
      <c r="R4702">
        <v>1200</v>
      </c>
      <c r="S4702">
        <f>IFERROR(_xlfn.XLOOKUP(tbl_Facturas[[#This Row],[Key_Fact]],tbl_Manifiestos[Key_Manif],tbl_Manifiestos[Pagado a Broker],0),0)</f>
        <v>1116</v>
      </c>
      <c r="T4702">
        <v>3492271.4799999939</v>
      </c>
    </row>
    <row r="4703" spans="1:20" x14ac:dyDescent="0.25">
      <c r="A4703" t="s">
        <v>5852</v>
      </c>
      <c r="B4703" t="str">
        <f>tbl_Facturas[[#This Row],[Factura]] &amp; "|" &amp; tbl_Facturas[[#This Row],[Proyecto OK]] &amp; "|" &amp; TEXT(tbl_Facturas[[#This Row],[Horas o Viaje]],"0.00") &amp; "|" &amp; TEXT(tbl_Facturas[[#This Row],[Costo unitario]],"0.00")</f>
        <v>2852|Metra New Auburn|78.97|15.50</v>
      </c>
      <c r="C4703">
        <v>2852</v>
      </c>
      <c r="D4703">
        <v>617</v>
      </c>
      <c r="E4703" t="s">
        <v>27</v>
      </c>
      <c r="G4703" t="s">
        <v>36</v>
      </c>
      <c r="H4703" t="s">
        <v>4789</v>
      </c>
      <c r="I4703" s="134" t="s">
        <v>5330</v>
      </c>
      <c r="J4703" t="s">
        <v>894</v>
      </c>
      <c r="K4703" t="s">
        <v>5360</v>
      </c>
      <c r="L4703">
        <v>2128</v>
      </c>
      <c r="M4703" t="s">
        <v>895</v>
      </c>
      <c r="O4703" t="s">
        <v>240</v>
      </c>
      <c r="P4703">
        <v>78.97</v>
      </c>
      <c r="Q4703">
        <v>15.5</v>
      </c>
      <c r="R4703">
        <v>1224.04</v>
      </c>
      <c r="S4703">
        <f>IFERROR(_xlfn.XLOOKUP(tbl_Facturas[[#This Row],[Key_Fact]],tbl_Manifiestos[Key_Manif],tbl_Manifiestos[Pagado a Broker],0),0)</f>
        <v>0</v>
      </c>
      <c r="T4703">
        <v>3493495.519999994</v>
      </c>
    </row>
    <row r="4704" spans="1:20" x14ac:dyDescent="0.25">
      <c r="A4704" t="s">
        <v>5852</v>
      </c>
      <c r="B4704" t="str">
        <f>tbl_Facturas[[#This Row],[Factura]] &amp; "|" &amp; tbl_Facturas[[#This Row],[Proyecto OK]] &amp; "|" &amp; TEXT(tbl_Facturas[[#This Row],[Horas o Viaje]],"0.00") &amp; "|" &amp; TEXT(tbl_Facturas[[#This Row],[Costo unitario]],"0.00")</f>
        <v>2852|Metra New Auburn|5.00|300.00</v>
      </c>
      <c r="C4704">
        <v>2852</v>
      </c>
      <c r="D4704">
        <v>28</v>
      </c>
      <c r="E4704" t="s">
        <v>5309</v>
      </c>
      <c r="G4704" t="s">
        <v>1285</v>
      </c>
      <c r="H4704" t="s">
        <v>4790</v>
      </c>
      <c r="I4704" s="134" t="s">
        <v>5330</v>
      </c>
      <c r="J4704" t="s">
        <v>894</v>
      </c>
      <c r="K4704" t="s">
        <v>5360</v>
      </c>
      <c r="L4704">
        <v>2128</v>
      </c>
      <c r="M4704" t="s">
        <v>895</v>
      </c>
      <c r="P4704">
        <v>5</v>
      </c>
      <c r="Q4704">
        <v>300</v>
      </c>
      <c r="R4704">
        <v>1500</v>
      </c>
      <c r="S4704">
        <f>IFERROR(_xlfn.XLOOKUP(tbl_Facturas[[#This Row],[Key_Fact]],tbl_Manifiestos[Key_Manif],tbl_Manifiestos[Pagado a Broker],0),0)</f>
        <v>1395</v>
      </c>
      <c r="T4704">
        <v>3494995.519999994</v>
      </c>
    </row>
    <row r="4705" spans="1:20" x14ac:dyDescent="0.25">
      <c r="A4705" t="s">
        <v>5852</v>
      </c>
      <c r="B4705" t="str">
        <f>tbl_Facturas[[#This Row],[Factura]] &amp; "|" &amp; tbl_Facturas[[#This Row],[Proyecto OK]] &amp; "|" &amp; TEXT(tbl_Facturas[[#This Row],[Horas o Viaje]],"0.00") &amp; "|" &amp; TEXT(tbl_Facturas[[#This Row],[Costo unitario]],"0.00")</f>
        <v>2852|Metra New Auburn|106.01|15.50</v>
      </c>
      <c r="C4705">
        <v>2852</v>
      </c>
      <c r="D4705">
        <v>28</v>
      </c>
      <c r="E4705" t="s">
        <v>5309</v>
      </c>
      <c r="G4705" t="s">
        <v>1285</v>
      </c>
      <c r="H4705" t="s">
        <v>4790</v>
      </c>
      <c r="I4705" s="134" t="s">
        <v>5330</v>
      </c>
      <c r="J4705" t="s">
        <v>894</v>
      </c>
      <c r="K4705" t="s">
        <v>5360</v>
      </c>
      <c r="L4705">
        <v>2128</v>
      </c>
      <c r="M4705" t="s">
        <v>895</v>
      </c>
      <c r="O4705" t="s">
        <v>240</v>
      </c>
      <c r="P4705">
        <v>106.01</v>
      </c>
      <c r="Q4705">
        <v>15.5</v>
      </c>
      <c r="R4705">
        <v>1643.16</v>
      </c>
      <c r="S4705">
        <f>IFERROR(_xlfn.XLOOKUP(tbl_Facturas[[#This Row],[Key_Fact]],tbl_Manifiestos[Key_Manif],tbl_Manifiestos[Pagado a Broker],0),0)</f>
        <v>0</v>
      </c>
      <c r="T4705">
        <v>3496638.6799999941</v>
      </c>
    </row>
    <row r="4706" spans="1:20" x14ac:dyDescent="0.25">
      <c r="A4706" t="s">
        <v>5852</v>
      </c>
      <c r="B4706" t="str">
        <f>tbl_Facturas[[#This Row],[Factura]] &amp; "|" &amp; tbl_Facturas[[#This Row],[Proyecto OK]] &amp; "|" &amp; TEXT(tbl_Facturas[[#This Row],[Horas o Viaje]],"0.00") &amp; "|" &amp; TEXT(tbl_Facturas[[#This Row],[Costo unitario]],"0.00")</f>
        <v>2853|Obama Presidential Library|10.50|120.00</v>
      </c>
      <c r="C4706">
        <v>2853</v>
      </c>
      <c r="D4706">
        <v>103</v>
      </c>
      <c r="E4706" t="s">
        <v>27</v>
      </c>
      <c r="G4706" t="s">
        <v>284</v>
      </c>
      <c r="H4706" t="s">
        <v>4791</v>
      </c>
      <c r="I4706" s="134" t="s">
        <v>5344</v>
      </c>
      <c r="J4706" t="s">
        <v>2679</v>
      </c>
      <c r="K4706" t="s">
        <v>2679</v>
      </c>
      <c r="N4706" t="s">
        <v>4792</v>
      </c>
      <c r="P4706">
        <v>10.5</v>
      </c>
      <c r="Q4706">
        <v>120</v>
      </c>
      <c r="R4706">
        <v>1260</v>
      </c>
      <c r="S4706">
        <f>IFERROR(_xlfn.XLOOKUP(tbl_Facturas[[#This Row],[Key_Fact]],tbl_Manifiestos[Key_Manif],tbl_Manifiestos[Pagado a Broker],0),0)</f>
        <v>1171.8</v>
      </c>
      <c r="T4706">
        <v>3497898.6799999941</v>
      </c>
    </row>
    <row r="4707" spans="1:20" x14ac:dyDescent="0.25">
      <c r="A4707" t="s">
        <v>5852</v>
      </c>
      <c r="B4707" t="str">
        <f>tbl_Facturas[[#This Row],[Factura]] &amp; "|" &amp; tbl_Facturas[[#This Row],[Proyecto OK]] &amp; "|" &amp; TEXT(tbl_Facturas[[#This Row],[Horas o Viaje]],"0.00") &amp; "|" &amp; TEXT(tbl_Facturas[[#This Row],[Costo unitario]],"0.00")</f>
        <v>2853|Obama Presidential Library|8.00|120.00</v>
      </c>
      <c r="C4707">
        <v>2853</v>
      </c>
      <c r="D4707">
        <v>103</v>
      </c>
      <c r="E4707" t="s">
        <v>27</v>
      </c>
      <c r="G4707" t="s">
        <v>284</v>
      </c>
      <c r="H4707" t="s">
        <v>4793</v>
      </c>
      <c r="I4707" s="134" t="s">
        <v>5344</v>
      </c>
      <c r="J4707" t="s">
        <v>2679</v>
      </c>
      <c r="K4707" t="s">
        <v>2679</v>
      </c>
      <c r="N4707" t="s">
        <v>4794</v>
      </c>
      <c r="P4707">
        <v>8</v>
      </c>
      <c r="Q4707">
        <v>120</v>
      </c>
      <c r="R4707">
        <v>960</v>
      </c>
      <c r="S4707">
        <f>IFERROR(_xlfn.XLOOKUP(tbl_Facturas[[#This Row],[Key_Fact]],tbl_Manifiestos[Key_Manif],tbl_Manifiestos[Pagado a Broker],0),0)</f>
        <v>892.80000000000007</v>
      </c>
      <c r="T4707">
        <v>3498858.6799999941</v>
      </c>
    </row>
    <row r="4708" spans="1:20" x14ac:dyDescent="0.25">
      <c r="A4708" t="s">
        <v>5852</v>
      </c>
      <c r="B4708" t="str">
        <f>tbl_Facturas[[#This Row],[Factura]] &amp; "|" &amp; tbl_Facturas[[#This Row],[Proyecto OK]] &amp; "|" &amp; TEXT(tbl_Facturas[[#This Row],[Horas o Viaje]],"0.00") &amp; "|" &amp; TEXT(tbl_Facturas[[#This Row],[Costo unitario]],"0.00")</f>
        <v>2854|PBC CDOT|3.00|315.00</v>
      </c>
      <c r="C4708">
        <v>2854</v>
      </c>
      <c r="D4708">
        <v>73</v>
      </c>
      <c r="E4708" t="s">
        <v>19</v>
      </c>
      <c r="G4708" t="s">
        <v>20</v>
      </c>
      <c r="H4708" t="s">
        <v>4795</v>
      </c>
      <c r="I4708" s="134" t="s">
        <v>5870</v>
      </c>
      <c r="J4708" t="s">
        <v>4490</v>
      </c>
      <c r="K4708" t="s">
        <v>4490</v>
      </c>
      <c r="L4708" t="s">
        <v>5908</v>
      </c>
      <c r="M4708" t="s">
        <v>4491</v>
      </c>
      <c r="N4708" t="s">
        <v>4796</v>
      </c>
      <c r="P4708">
        <v>3</v>
      </c>
      <c r="Q4708">
        <v>315</v>
      </c>
      <c r="R4708">
        <v>945</v>
      </c>
      <c r="S4708">
        <f>IFERROR(_xlfn.XLOOKUP(tbl_Facturas[[#This Row],[Key_Fact]],tbl_Manifiestos[Key_Manif],tbl_Manifiestos[Pagado a Broker],0),0)</f>
        <v>878.85</v>
      </c>
      <c r="T4708">
        <v>3499803.6799999941</v>
      </c>
    </row>
    <row r="4709" spans="1:20" x14ac:dyDescent="0.25">
      <c r="A4709" t="s">
        <v>5852</v>
      </c>
      <c r="B4709" t="str">
        <f>tbl_Facturas[[#This Row],[Factura]] &amp; "|" &amp; tbl_Facturas[[#This Row],[Proyecto OK]] &amp; "|" &amp; TEXT(tbl_Facturas[[#This Row],[Horas o Viaje]],"0.00") &amp; "|" &amp; TEXT(tbl_Facturas[[#This Row],[Costo unitario]],"0.00")</f>
        <v>2854|PBC CDOT|3.00|315.00</v>
      </c>
      <c r="C4709">
        <v>2854</v>
      </c>
      <c r="D4709">
        <v>58</v>
      </c>
      <c r="E4709" t="s">
        <v>12</v>
      </c>
      <c r="G4709" t="s">
        <v>539</v>
      </c>
      <c r="H4709" t="s">
        <v>3859</v>
      </c>
      <c r="I4709" s="134" t="s">
        <v>5870</v>
      </c>
      <c r="J4709" t="s">
        <v>4490</v>
      </c>
      <c r="K4709" t="s">
        <v>4490</v>
      </c>
      <c r="L4709" t="s">
        <v>5908</v>
      </c>
      <c r="M4709" t="s">
        <v>4491</v>
      </c>
      <c r="N4709" t="s">
        <v>4797</v>
      </c>
      <c r="P4709">
        <v>3</v>
      </c>
      <c r="Q4709">
        <v>315</v>
      </c>
      <c r="R4709">
        <v>945</v>
      </c>
      <c r="S4709">
        <f>IFERROR(_xlfn.XLOOKUP(tbl_Facturas[[#This Row],[Key_Fact]],tbl_Manifiestos[Key_Manif],tbl_Manifiestos[Pagado a Broker],0),0)</f>
        <v>878.85</v>
      </c>
      <c r="T4709">
        <v>3500748.6799999941</v>
      </c>
    </row>
    <row r="4710" spans="1:20" ht="27" x14ac:dyDescent="0.25">
      <c r="A4710" t="s">
        <v>5852</v>
      </c>
      <c r="B4710" t="str">
        <f>tbl_Facturas[[#This Row],[Factura]] &amp; "|" &amp; tbl_Facturas[[#This Row],[Proyecto OK]] &amp; "|" &amp; TEXT(tbl_Facturas[[#This Row],[Horas o Viaje]],"0.00") &amp; "|" &amp; TEXT(tbl_Facturas[[#This Row],[Costo unitario]],"0.00")</f>
        <v>2855||1.00|180.00</v>
      </c>
      <c r="C4710">
        <v>2855</v>
      </c>
      <c r="D4710">
        <v>67</v>
      </c>
      <c r="E4710" t="s">
        <v>27</v>
      </c>
      <c r="G4710" t="s">
        <v>28</v>
      </c>
      <c r="H4710" t="s">
        <v>4798</v>
      </c>
      <c r="I4710" s="134" t="s">
        <v>5319</v>
      </c>
      <c r="P4710">
        <v>1</v>
      </c>
      <c r="Q4710">
        <v>180</v>
      </c>
      <c r="R4710">
        <v>180</v>
      </c>
      <c r="S4710">
        <f>IFERROR(_xlfn.XLOOKUP(tbl_Facturas[[#This Row],[Key_Fact]],tbl_Manifiestos[Key_Manif],tbl_Manifiestos[Pagado a Broker],0),0)</f>
        <v>167.4</v>
      </c>
      <c r="T4710">
        <v>3500928.6799999941</v>
      </c>
    </row>
    <row r="4711" spans="1:20" ht="27" x14ac:dyDescent="0.25">
      <c r="A4711" t="s">
        <v>5852</v>
      </c>
      <c r="B4711" t="str">
        <f>tbl_Facturas[[#This Row],[Factura]] &amp; "|" &amp; tbl_Facturas[[#This Row],[Proyecto OK]] &amp; "|" &amp; TEXT(tbl_Facturas[[#This Row],[Horas o Viaje]],"0.00") &amp; "|" &amp; TEXT(tbl_Facturas[[#This Row],[Costo unitario]],"0.00")</f>
        <v>2855||1.00|113.10</v>
      </c>
      <c r="C4711">
        <v>2855</v>
      </c>
      <c r="D4711">
        <v>67</v>
      </c>
      <c r="E4711" t="s">
        <v>27</v>
      </c>
      <c r="G4711" t="s">
        <v>28</v>
      </c>
      <c r="H4711" t="s">
        <v>4798</v>
      </c>
      <c r="I4711" s="134" t="s">
        <v>5319</v>
      </c>
      <c r="N4711" t="s">
        <v>4799</v>
      </c>
      <c r="P4711">
        <v>1</v>
      </c>
      <c r="Q4711">
        <v>113.1</v>
      </c>
      <c r="R4711">
        <v>113.1</v>
      </c>
      <c r="S4711">
        <f>IFERROR(_xlfn.XLOOKUP(tbl_Facturas[[#This Row],[Key_Fact]],tbl_Manifiestos[Key_Manif],tbl_Manifiestos[Pagado a Broker],0),0)</f>
        <v>0</v>
      </c>
      <c r="T4711">
        <v>3501041.7799999942</v>
      </c>
    </row>
    <row r="4712" spans="1:20" ht="27" x14ac:dyDescent="0.25">
      <c r="A4712" t="s">
        <v>5852</v>
      </c>
      <c r="B4712" t="str">
        <f>tbl_Facturas[[#This Row],[Factura]] &amp; "|" &amp; tbl_Facturas[[#This Row],[Proyecto OK]] &amp; "|" &amp; TEXT(tbl_Facturas[[#This Row],[Horas o Viaje]],"0.00") &amp; "|" &amp; TEXT(tbl_Facturas[[#This Row],[Costo unitario]],"0.00")</f>
        <v>2855||1.00|180.00</v>
      </c>
      <c r="C4712">
        <v>2855</v>
      </c>
      <c r="D4712">
        <v>67</v>
      </c>
      <c r="E4712" t="s">
        <v>27</v>
      </c>
      <c r="G4712" t="s">
        <v>28</v>
      </c>
      <c r="H4712" t="s">
        <v>4800</v>
      </c>
      <c r="I4712" s="134" t="s">
        <v>5319</v>
      </c>
      <c r="P4712">
        <v>1</v>
      </c>
      <c r="Q4712">
        <v>180</v>
      </c>
      <c r="R4712">
        <v>180</v>
      </c>
      <c r="S4712">
        <f>IFERROR(_xlfn.XLOOKUP(tbl_Facturas[[#This Row],[Key_Fact]],tbl_Manifiestos[Key_Manif],tbl_Manifiestos[Pagado a Broker],0),0)</f>
        <v>167.4</v>
      </c>
      <c r="T4712">
        <v>3501221.7799999942</v>
      </c>
    </row>
    <row r="4713" spans="1:20" ht="27" x14ac:dyDescent="0.25">
      <c r="A4713" t="s">
        <v>5852</v>
      </c>
      <c r="B4713" t="str">
        <f>tbl_Facturas[[#This Row],[Factura]] &amp; "|" &amp; tbl_Facturas[[#This Row],[Proyecto OK]] &amp; "|" &amp; TEXT(tbl_Facturas[[#This Row],[Horas o Viaje]],"0.00") &amp; "|" &amp; TEXT(tbl_Facturas[[#This Row],[Costo unitario]],"0.00")</f>
        <v>2855||1.00|113.10</v>
      </c>
      <c r="C4713">
        <v>2855</v>
      </c>
      <c r="D4713">
        <v>67</v>
      </c>
      <c r="E4713" t="s">
        <v>27</v>
      </c>
      <c r="G4713" t="s">
        <v>28</v>
      </c>
      <c r="H4713" t="s">
        <v>4800</v>
      </c>
      <c r="I4713" s="134" t="s">
        <v>5319</v>
      </c>
      <c r="N4713" t="s">
        <v>4801</v>
      </c>
      <c r="P4713">
        <v>1</v>
      </c>
      <c r="Q4713">
        <v>113.1</v>
      </c>
      <c r="R4713">
        <v>113.1</v>
      </c>
      <c r="S4713">
        <f>IFERROR(_xlfn.XLOOKUP(tbl_Facturas[[#This Row],[Key_Fact]],tbl_Manifiestos[Key_Manif],tbl_Manifiestos[Pagado a Broker],0),0)</f>
        <v>0</v>
      </c>
      <c r="T4713">
        <v>3501334.8799999938</v>
      </c>
    </row>
    <row r="4714" spans="1:20" ht="27" x14ac:dyDescent="0.25">
      <c r="A4714" t="s">
        <v>5852</v>
      </c>
      <c r="B4714" t="str">
        <f>tbl_Facturas[[#This Row],[Factura]] &amp; "|" &amp; tbl_Facturas[[#This Row],[Proyecto OK]] &amp; "|" &amp; TEXT(tbl_Facturas[[#This Row],[Horas o Viaje]],"0.00") &amp; "|" &amp; TEXT(tbl_Facturas[[#This Row],[Costo unitario]],"0.00")</f>
        <v>2855||1.00|180.00</v>
      </c>
      <c r="C4714">
        <v>2855</v>
      </c>
      <c r="D4714">
        <v>67</v>
      </c>
      <c r="E4714" t="s">
        <v>27</v>
      </c>
      <c r="G4714" t="s">
        <v>28</v>
      </c>
      <c r="H4714" t="s">
        <v>4802</v>
      </c>
      <c r="I4714" s="134" t="s">
        <v>5319</v>
      </c>
      <c r="P4714">
        <v>1</v>
      </c>
      <c r="Q4714">
        <v>180</v>
      </c>
      <c r="R4714">
        <v>180</v>
      </c>
      <c r="S4714">
        <f>IFERROR(_xlfn.XLOOKUP(tbl_Facturas[[#This Row],[Key_Fact]],tbl_Manifiestos[Key_Manif],tbl_Manifiestos[Pagado a Broker],0),0)</f>
        <v>167.4</v>
      </c>
      <c r="T4714">
        <v>3501514.8799999938</v>
      </c>
    </row>
    <row r="4715" spans="1:20" ht="27" x14ac:dyDescent="0.25">
      <c r="A4715" t="s">
        <v>5852</v>
      </c>
      <c r="B4715" t="str">
        <f>tbl_Facturas[[#This Row],[Factura]] &amp; "|" &amp; tbl_Facturas[[#This Row],[Proyecto OK]] &amp; "|" &amp; TEXT(tbl_Facturas[[#This Row],[Horas o Viaje]],"0.00") &amp; "|" &amp; TEXT(tbl_Facturas[[#This Row],[Costo unitario]],"0.00")</f>
        <v>2855||19.72|25.50</v>
      </c>
      <c r="C4715">
        <v>2855</v>
      </c>
      <c r="D4715">
        <v>67</v>
      </c>
      <c r="E4715" t="s">
        <v>27</v>
      </c>
      <c r="G4715" t="s">
        <v>28</v>
      </c>
      <c r="H4715" t="s">
        <v>4802</v>
      </c>
      <c r="I4715" s="134" t="s">
        <v>5319</v>
      </c>
      <c r="N4715" t="s">
        <v>4803</v>
      </c>
      <c r="P4715">
        <v>19.72</v>
      </c>
      <c r="Q4715">
        <v>25.5</v>
      </c>
      <c r="R4715">
        <v>502.86</v>
      </c>
      <c r="S4715">
        <f>IFERROR(_xlfn.XLOOKUP(tbl_Facturas[[#This Row],[Key_Fact]],tbl_Manifiestos[Key_Manif],tbl_Manifiestos[Pagado a Broker],0),0)</f>
        <v>0</v>
      </c>
      <c r="T4715">
        <v>3502017.7399999942</v>
      </c>
    </row>
    <row r="4716" spans="1:20" ht="27" x14ac:dyDescent="0.25">
      <c r="A4716" t="s">
        <v>5852</v>
      </c>
      <c r="B4716" t="str">
        <f>tbl_Facturas[[#This Row],[Factura]] &amp; "|" &amp; tbl_Facturas[[#This Row],[Proyecto OK]] &amp; "|" &amp; TEXT(tbl_Facturas[[#This Row],[Horas o Viaje]],"0.00") &amp; "|" &amp; TEXT(tbl_Facturas[[#This Row],[Costo unitario]],"0.00")</f>
        <v>2855||1.00|325.00</v>
      </c>
      <c r="C4716">
        <v>2855</v>
      </c>
      <c r="D4716">
        <v>67</v>
      </c>
      <c r="E4716" t="s">
        <v>27</v>
      </c>
      <c r="G4716" t="s">
        <v>28</v>
      </c>
      <c r="H4716" t="s">
        <v>4804</v>
      </c>
      <c r="I4716" s="134" t="s">
        <v>5319</v>
      </c>
      <c r="P4716">
        <v>1</v>
      </c>
      <c r="Q4716">
        <v>325</v>
      </c>
      <c r="R4716">
        <v>325</v>
      </c>
      <c r="S4716">
        <f>IFERROR(_xlfn.XLOOKUP(tbl_Facturas[[#This Row],[Key_Fact]],tbl_Manifiestos[Key_Manif],tbl_Manifiestos[Pagado a Broker],0),0)</f>
        <v>302.25</v>
      </c>
      <c r="T4716">
        <v>3502342.7399999942</v>
      </c>
    </row>
    <row r="4717" spans="1:20" ht="27" x14ac:dyDescent="0.25">
      <c r="A4717" t="s">
        <v>5852</v>
      </c>
      <c r="B4717" t="str">
        <f>tbl_Facturas[[#This Row],[Factura]] &amp; "|" &amp; tbl_Facturas[[#This Row],[Proyecto OK]] &amp; "|" &amp; TEXT(tbl_Facturas[[#This Row],[Horas o Viaje]],"0.00") &amp; "|" &amp; TEXT(tbl_Facturas[[#This Row],[Costo unitario]],"0.00")</f>
        <v>2855||1.00|180.00</v>
      </c>
      <c r="C4717">
        <v>2855</v>
      </c>
      <c r="D4717">
        <v>67</v>
      </c>
      <c r="E4717" t="s">
        <v>27</v>
      </c>
      <c r="G4717" t="s">
        <v>28</v>
      </c>
      <c r="H4717" t="s">
        <v>4805</v>
      </c>
      <c r="I4717" s="134" t="s">
        <v>5319</v>
      </c>
      <c r="P4717">
        <v>1</v>
      </c>
      <c r="Q4717">
        <v>180</v>
      </c>
      <c r="R4717">
        <v>180</v>
      </c>
      <c r="S4717">
        <f>IFERROR(_xlfn.XLOOKUP(tbl_Facturas[[#This Row],[Key_Fact]],tbl_Manifiestos[Key_Manif],tbl_Manifiestos[Pagado a Broker],0),0)</f>
        <v>167.4</v>
      </c>
      <c r="T4717">
        <v>3502522.7399999942</v>
      </c>
    </row>
    <row r="4718" spans="1:20" ht="27" x14ac:dyDescent="0.25">
      <c r="A4718" t="s">
        <v>5852</v>
      </c>
      <c r="B4718" t="str">
        <f>tbl_Facturas[[#This Row],[Factura]] &amp; "|" &amp; tbl_Facturas[[#This Row],[Proyecto OK]] &amp; "|" &amp; TEXT(tbl_Facturas[[#This Row],[Horas o Viaje]],"0.00") &amp; "|" &amp; TEXT(tbl_Facturas[[#This Row],[Costo unitario]],"0.00")</f>
        <v>2855||1.00|113.10</v>
      </c>
      <c r="C4718">
        <v>2855</v>
      </c>
      <c r="D4718">
        <v>67</v>
      </c>
      <c r="E4718" t="s">
        <v>27</v>
      </c>
      <c r="G4718" t="s">
        <v>28</v>
      </c>
      <c r="H4718" t="s">
        <v>4805</v>
      </c>
      <c r="I4718" s="134" t="s">
        <v>5319</v>
      </c>
      <c r="N4718" t="s">
        <v>4806</v>
      </c>
      <c r="P4718">
        <v>1</v>
      </c>
      <c r="Q4718">
        <v>113.1</v>
      </c>
      <c r="R4718">
        <v>113.1</v>
      </c>
      <c r="S4718">
        <f>IFERROR(_xlfn.XLOOKUP(tbl_Facturas[[#This Row],[Key_Fact]],tbl_Manifiestos[Key_Manif],tbl_Manifiestos[Pagado a Broker],0),0)</f>
        <v>0</v>
      </c>
      <c r="T4718">
        <v>3502635.8399999938</v>
      </c>
    </row>
    <row r="4719" spans="1:20" ht="27" x14ac:dyDescent="0.25">
      <c r="A4719" t="s">
        <v>5852</v>
      </c>
      <c r="B4719" t="str">
        <f>tbl_Facturas[[#This Row],[Factura]] &amp; "|" &amp; tbl_Facturas[[#This Row],[Proyecto OK]] &amp; "|" &amp; TEXT(tbl_Facturas[[#This Row],[Horas o Viaje]],"0.00") &amp; "|" &amp; TEXT(tbl_Facturas[[#This Row],[Costo unitario]],"0.00")</f>
        <v>2855||1.00|180.00</v>
      </c>
      <c r="C4719">
        <v>2855</v>
      </c>
      <c r="D4719">
        <v>67</v>
      </c>
      <c r="E4719" t="s">
        <v>27</v>
      </c>
      <c r="G4719" t="s">
        <v>28</v>
      </c>
      <c r="H4719" t="s">
        <v>4807</v>
      </c>
      <c r="I4719" s="134" t="s">
        <v>5319</v>
      </c>
      <c r="P4719">
        <v>1</v>
      </c>
      <c r="Q4719">
        <v>180</v>
      </c>
      <c r="R4719">
        <v>180</v>
      </c>
      <c r="S4719">
        <f>IFERROR(_xlfn.XLOOKUP(tbl_Facturas[[#This Row],[Key_Fact]],tbl_Manifiestos[Key_Manif],tbl_Manifiestos[Pagado a Broker],0),0)</f>
        <v>167.4</v>
      </c>
      <c r="T4719">
        <v>3502815.8399999938</v>
      </c>
    </row>
    <row r="4720" spans="1:20" ht="27" x14ac:dyDescent="0.25">
      <c r="A4720" t="s">
        <v>5852</v>
      </c>
      <c r="B4720" t="str">
        <f>tbl_Facturas[[#This Row],[Factura]] &amp; "|" &amp; tbl_Facturas[[#This Row],[Proyecto OK]] &amp; "|" &amp; TEXT(tbl_Facturas[[#This Row],[Horas o Viaje]],"0.00") &amp; "|" &amp; TEXT(tbl_Facturas[[#This Row],[Costo unitario]],"0.00")</f>
        <v>2855||1.00|113.10</v>
      </c>
      <c r="C4720">
        <v>2855</v>
      </c>
      <c r="D4720">
        <v>67</v>
      </c>
      <c r="E4720" t="s">
        <v>27</v>
      </c>
      <c r="G4720" t="s">
        <v>28</v>
      </c>
      <c r="H4720" t="s">
        <v>4807</v>
      </c>
      <c r="I4720" s="134" t="s">
        <v>5319</v>
      </c>
      <c r="N4720" t="s">
        <v>4808</v>
      </c>
      <c r="P4720">
        <v>1</v>
      </c>
      <c r="Q4720">
        <v>113.1</v>
      </c>
      <c r="R4720">
        <v>113.1</v>
      </c>
      <c r="S4720">
        <f>IFERROR(_xlfn.XLOOKUP(tbl_Facturas[[#This Row],[Key_Fact]],tbl_Manifiestos[Key_Manif],tbl_Manifiestos[Pagado a Broker],0),0)</f>
        <v>0</v>
      </c>
      <c r="T4720">
        <v>3502928.9399999939</v>
      </c>
    </row>
    <row r="4721" spans="1:20" ht="27" x14ac:dyDescent="0.25">
      <c r="A4721" t="s">
        <v>5852</v>
      </c>
      <c r="B4721" t="str">
        <f>tbl_Facturas[[#This Row],[Factura]] &amp; "|" &amp; tbl_Facturas[[#This Row],[Proyecto OK]] &amp; "|" &amp; TEXT(tbl_Facturas[[#This Row],[Horas o Viaje]],"0.00") &amp; "|" &amp; TEXT(tbl_Facturas[[#This Row],[Costo unitario]],"0.00")</f>
        <v>2855||1.00|180.00</v>
      </c>
      <c r="C4721">
        <v>2855</v>
      </c>
      <c r="D4721">
        <v>67</v>
      </c>
      <c r="E4721" t="s">
        <v>27</v>
      </c>
      <c r="G4721" t="s">
        <v>28</v>
      </c>
      <c r="H4721" t="s">
        <v>4809</v>
      </c>
      <c r="I4721" s="134" t="s">
        <v>5319</v>
      </c>
      <c r="P4721">
        <v>1</v>
      </c>
      <c r="Q4721">
        <v>180</v>
      </c>
      <c r="R4721">
        <v>180</v>
      </c>
      <c r="S4721">
        <f>IFERROR(_xlfn.XLOOKUP(tbl_Facturas[[#This Row],[Key_Fact]],tbl_Manifiestos[Key_Manif],tbl_Manifiestos[Pagado a Broker],0),0)</f>
        <v>167.4</v>
      </c>
      <c r="T4721">
        <v>3503108.9399999939</v>
      </c>
    </row>
    <row r="4722" spans="1:20" ht="27" x14ac:dyDescent="0.25">
      <c r="A4722" t="s">
        <v>5852</v>
      </c>
      <c r="B4722" t="str">
        <f>tbl_Facturas[[#This Row],[Factura]] &amp; "|" &amp; tbl_Facturas[[#This Row],[Proyecto OK]] &amp; "|" &amp; TEXT(tbl_Facturas[[#This Row],[Horas o Viaje]],"0.00") &amp; "|" &amp; TEXT(tbl_Facturas[[#This Row],[Costo unitario]],"0.00")</f>
        <v>2855||1.00|113.10</v>
      </c>
      <c r="C4722">
        <v>2855</v>
      </c>
      <c r="D4722">
        <v>67</v>
      </c>
      <c r="E4722" t="s">
        <v>27</v>
      </c>
      <c r="G4722" t="s">
        <v>28</v>
      </c>
      <c r="H4722" t="s">
        <v>4809</v>
      </c>
      <c r="I4722" s="134" t="s">
        <v>5319</v>
      </c>
      <c r="N4722" t="s">
        <v>4810</v>
      </c>
      <c r="P4722">
        <v>1</v>
      </c>
      <c r="Q4722">
        <v>113.1</v>
      </c>
      <c r="R4722">
        <v>113.1</v>
      </c>
      <c r="S4722">
        <f>IFERROR(_xlfn.XLOOKUP(tbl_Facturas[[#This Row],[Key_Fact]],tbl_Manifiestos[Key_Manif],tbl_Manifiestos[Pagado a Broker],0),0)</f>
        <v>0</v>
      </c>
      <c r="T4722">
        <v>3503222.039999994</v>
      </c>
    </row>
    <row r="4723" spans="1:20" ht="27" x14ac:dyDescent="0.25">
      <c r="A4723" t="s">
        <v>5852</v>
      </c>
      <c r="B4723" t="str">
        <f>tbl_Facturas[[#This Row],[Factura]] &amp; "|" &amp; tbl_Facturas[[#This Row],[Proyecto OK]] &amp; "|" &amp; TEXT(tbl_Facturas[[#This Row],[Horas o Viaje]],"0.00") &amp; "|" &amp; TEXT(tbl_Facturas[[#This Row],[Costo unitario]],"0.00")</f>
        <v>2855||1.00|325.00</v>
      </c>
      <c r="C4723">
        <v>2855</v>
      </c>
      <c r="D4723">
        <v>356</v>
      </c>
      <c r="E4723" t="s">
        <v>27</v>
      </c>
      <c r="G4723" t="s">
        <v>122</v>
      </c>
      <c r="H4723" t="s">
        <v>4811</v>
      </c>
      <c r="I4723" s="134" t="s">
        <v>5319</v>
      </c>
      <c r="P4723">
        <v>1</v>
      </c>
      <c r="Q4723">
        <v>325</v>
      </c>
      <c r="R4723">
        <v>325</v>
      </c>
      <c r="S4723">
        <f>IFERROR(_xlfn.XLOOKUP(tbl_Facturas[[#This Row],[Key_Fact]],tbl_Manifiestos[Key_Manif],tbl_Manifiestos[Pagado a Broker],0),0)</f>
        <v>302.25</v>
      </c>
      <c r="T4723">
        <v>3503547.039999994</v>
      </c>
    </row>
    <row r="4724" spans="1:20" ht="27" x14ac:dyDescent="0.25">
      <c r="A4724" t="s">
        <v>5852</v>
      </c>
      <c r="B4724" t="str">
        <f>tbl_Facturas[[#This Row],[Factura]] &amp; "|" &amp; tbl_Facturas[[#This Row],[Proyecto OK]] &amp; "|" &amp; TEXT(tbl_Facturas[[#This Row],[Horas o Viaje]],"0.00") &amp; "|" &amp; TEXT(tbl_Facturas[[#This Row],[Costo unitario]],"0.00")</f>
        <v>2855||1.00|180.00</v>
      </c>
      <c r="C4724">
        <v>2855</v>
      </c>
      <c r="D4724">
        <v>356</v>
      </c>
      <c r="E4724" t="s">
        <v>27</v>
      </c>
      <c r="G4724" t="s">
        <v>122</v>
      </c>
      <c r="H4724" t="s">
        <v>4812</v>
      </c>
      <c r="I4724" s="134" t="s">
        <v>5319</v>
      </c>
      <c r="P4724">
        <v>1</v>
      </c>
      <c r="Q4724">
        <v>180</v>
      </c>
      <c r="R4724">
        <v>180</v>
      </c>
      <c r="S4724">
        <f>IFERROR(_xlfn.XLOOKUP(tbl_Facturas[[#This Row],[Key_Fact]],tbl_Manifiestos[Key_Manif],tbl_Manifiestos[Pagado a Broker],0),0)</f>
        <v>167.4</v>
      </c>
      <c r="T4724">
        <v>3503727.039999994</v>
      </c>
    </row>
    <row r="4725" spans="1:20" ht="27" x14ac:dyDescent="0.25">
      <c r="A4725" t="s">
        <v>5852</v>
      </c>
      <c r="B4725" t="str">
        <f>tbl_Facturas[[#This Row],[Factura]] &amp; "|" &amp; tbl_Facturas[[#This Row],[Proyecto OK]] &amp; "|" &amp; TEXT(tbl_Facturas[[#This Row],[Horas o Viaje]],"0.00") &amp; "|" &amp; TEXT(tbl_Facturas[[#This Row],[Costo unitario]],"0.00")</f>
        <v>2855||1.00|113.10</v>
      </c>
      <c r="C4725">
        <v>2855</v>
      </c>
      <c r="D4725">
        <v>356</v>
      </c>
      <c r="E4725" t="s">
        <v>27</v>
      </c>
      <c r="G4725" t="s">
        <v>122</v>
      </c>
      <c r="H4725" t="s">
        <v>4812</v>
      </c>
      <c r="I4725" s="134" t="s">
        <v>5319</v>
      </c>
      <c r="N4725" t="s">
        <v>4813</v>
      </c>
      <c r="P4725">
        <v>1</v>
      </c>
      <c r="Q4725">
        <v>113.1</v>
      </c>
      <c r="R4725">
        <v>113.1</v>
      </c>
      <c r="S4725">
        <f>IFERROR(_xlfn.XLOOKUP(tbl_Facturas[[#This Row],[Key_Fact]],tbl_Manifiestos[Key_Manif],tbl_Manifiestos[Pagado a Broker],0),0)</f>
        <v>0</v>
      </c>
      <c r="T4725">
        <v>3503840.139999995</v>
      </c>
    </row>
    <row r="4726" spans="1:20" ht="27" x14ac:dyDescent="0.25">
      <c r="A4726" t="s">
        <v>5852</v>
      </c>
      <c r="B4726" t="str">
        <f>tbl_Facturas[[#This Row],[Factura]] &amp; "|" &amp; tbl_Facturas[[#This Row],[Proyecto OK]] &amp; "|" &amp; TEXT(tbl_Facturas[[#This Row],[Horas o Viaje]],"0.00") &amp; "|" &amp; TEXT(tbl_Facturas[[#This Row],[Costo unitario]],"0.00")</f>
        <v>2855||1.00|180.00</v>
      </c>
      <c r="C4726">
        <v>2855</v>
      </c>
      <c r="D4726">
        <v>356</v>
      </c>
      <c r="E4726" t="s">
        <v>27</v>
      </c>
      <c r="G4726" t="s">
        <v>122</v>
      </c>
      <c r="H4726" t="s">
        <v>4814</v>
      </c>
      <c r="I4726" s="134" t="s">
        <v>5319</v>
      </c>
      <c r="P4726">
        <v>1</v>
      </c>
      <c r="Q4726">
        <v>180</v>
      </c>
      <c r="R4726">
        <v>180</v>
      </c>
      <c r="S4726">
        <f>IFERROR(_xlfn.XLOOKUP(tbl_Facturas[[#This Row],[Key_Fact]],tbl_Manifiestos[Key_Manif],tbl_Manifiestos[Pagado a Broker],0),0)</f>
        <v>167.4</v>
      </c>
      <c r="T4726">
        <v>3504020.139999995</v>
      </c>
    </row>
    <row r="4727" spans="1:20" ht="27" x14ac:dyDescent="0.25">
      <c r="A4727" t="s">
        <v>5852</v>
      </c>
      <c r="B4727" t="str">
        <f>tbl_Facturas[[#This Row],[Factura]] &amp; "|" &amp; tbl_Facturas[[#This Row],[Proyecto OK]] &amp; "|" &amp; TEXT(tbl_Facturas[[#This Row],[Horas o Viaje]],"0.00") &amp; "|" &amp; TEXT(tbl_Facturas[[#This Row],[Costo unitario]],"0.00")</f>
        <v>2855||1.00|113.10</v>
      </c>
      <c r="C4727">
        <v>2855</v>
      </c>
      <c r="D4727">
        <v>356</v>
      </c>
      <c r="E4727" t="s">
        <v>27</v>
      </c>
      <c r="G4727" t="s">
        <v>122</v>
      </c>
      <c r="H4727" t="s">
        <v>4814</v>
      </c>
      <c r="I4727" s="134" t="s">
        <v>5319</v>
      </c>
      <c r="N4727" t="s">
        <v>4815</v>
      </c>
      <c r="P4727">
        <v>1</v>
      </c>
      <c r="Q4727">
        <v>113.1</v>
      </c>
      <c r="R4727">
        <v>113.1</v>
      </c>
      <c r="S4727">
        <f>IFERROR(_xlfn.XLOOKUP(tbl_Facturas[[#This Row],[Key_Fact]],tbl_Manifiestos[Key_Manif],tbl_Manifiestos[Pagado a Broker],0),0)</f>
        <v>0</v>
      </c>
      <c r="T4727">
        <v>3504133.2399999951</v>
      </c>
    </row>
    <row r="4728" spans="1:20" ht="27" x14ac:dyDescent="0.25">
      <c r="A4728" t="s">
        <v>5852</v>
      </c>
      <c r="B4728" t="str">
        <f>tbl_Facturas[[#This Row],[Factura]] &amp; "|" &amp; tbl_Facturas[[#This Row],[Proyecto OK]] &amp; "|" &amp; TEXT(tbl_Facturas[[#This Row],[Horas o Viaje]],"0.00") &amp; "|" &amp; TEXT(tbl_Facturas[[#This Row],[Costo unitario]],"0.00")</f>
        <v>2855||1.00|180.00</v>
      </c>
      <c r="C4728">
        <v>2855</v>
      </c>
      <c r="D4728">
        <v>356</v>
      </c>
      <c r="E4728" t="s">
        <v>27</v>
      </c>
      <c r="G4728" t="s">
        <v>122</v>
      </c>
      <c r="H4728" t="s">
        <v>3881</v>
      </c>
      <c r="I4728" s="134" t="s">
        <v>5319</v>
      </c>
      <c r="P4728">
        <v>1</v>
      </c>
      <c r="Q4728">
        <v>180</v>
      </c>
      <c r="R4728">
        <v>180</v>
      </c>
      <c r="S4728">
        <f>IFERROR(_xlfn.XLOOKUP(tbl_Facturas[[#This Row],[Key_Fact]],tbl_Manifiestos[Key_Manif],tbl_Manifiestos[Pagado a Broker],0),0)</f>
        <v>167.4</v>
      </c>
      <c r="T4728">
        <v>3504313.2399999951</v>
      </c>
    </row>
    <row r="4729" spans="1:20" ht="27" x14ac:dyDescent="0.25">
      <c r="A4729" t="s">
        <v>5852</v>
      </c>
      <c r="B4729" t="str">
        <f>tbl_Facturas[[#This Row],[Factura]] &amp; "|" &amp; tbl_Facturas[[#This Row],[Proyecto OK]] &amp; "|" &amp; TEXT(tbl_Facturas[[#This Row],[Horas o Viaje]],"0.00") &amp; "|" &amp; TEXT(tbl_Facturas[[#This Row],[Costo unitario]],"0.00")</f>
        <v>2855||1.00|113.10</v>
      </c>
      <c r="C4729">
        <v>2855</v>
      </c>
      <c r="D4729">
        <v>356</v>
      </c>
      <c r="E4729" t="s">
        <v>27</v>
      </c>
      <c r="G4729" t="s">
        <v>122</v>
      </c>
      <c r="H4729" t="s">
        <v>3881</v>
      </c>
      <c r="I4729" s="134" t="s">
        <v>5319</v>
      </c>
      <c r="N4729" t="s">
        <v>4816</v>
      </c>
      <c r="P4729">
        <v>1</v>
      </c>
      <c r="Q4729">
        <v>113.1</v>
      </c>
      <c r="R4729">
        <v>113.1</v>
      </c>
      <c r="S4729">
        <f>IFERROR(_xlfn.XLOOKUP(tbl_Facturas[[#This Row],[Key_Fact]],tbl_Manifiestos[Key_Manif],tbl_Manifiestos[Pagado a Broker],0),0)</f>
        <v>0</v>
      </c>
      <c r="T4729">
        <v>3504426.3399999952</v>
      </c>
    </row>
    <row r="4730" spans="1:20" ht="27" x14ac:dyDescent="0.25">
      <c r="A4730" t="s">
        <v>5852</v>
      </c>
      <c r="B4730" t="str">
        <f>tbl_Facturas[[#This Row],[Factura]] &amp; "|" &amp; tbl_Facturas[[#This Row],[Proyecto OK]] &amp; "|" &amp; TEXT(tbl_Facturas[[#This Row],[Horas o Viaje]],"0.00") &amp; "|" &amp; TEXT(tbl_Facturas[[#This Row],[Costo unitario]],"0.00")</f>
        <v>2855||1.00|180.00</v>
      </c>
      <c r="C4730">
        <v>2855</v>
      </c>
      <c r="D4730">
        <v>356</v>
      </c>
      <c r="E4730" t="s">
        <v>27</v>
      </c>
      <c r="G4730" t="s">
        <v>122</v>
      </c>
      <c r="H4730" t="s">
        <v>3883</v>
      </c>
      <c r="I4730" s="134" t="s">
        <v>5319</v>
      </c>
      <c r="P4730">
        <v>1</v>
      </c>
      <c r="Q4730">
        <v>180</v>
      </c>
      <c r="R4730">
        <v>180</v>
      </c>
      <c r="S4730">
        <f>IFERROR(_xlfn.XLOOKUP(tbl_Facturas[[#This Row],[Key_Fact]],tbl_Manifiestos[Key_Manif],tbl_Manifiestos[Pagado a Broker],0),0)</f>
        <v>167.4</v>
      </c>
      <c r="T4730">
        <v>3504606.3399999952</v>
      </c>
    </row>
    <row r="4731" spans="1:20" ht="27" x14ac:dyDescent="0.25">
      <c r="A4731" t="s">
        <v>5852</v>
      </c>
      <c r="B4731" t="str">
        <f>tbl_Facturas[[#This Row],[Factura]] &amp; "|" &amp; tbl_Facturas[[#This Row],[Proyecto OK]] &amp; "|" &amp; TEXT(tbl_Facturas[[#This Row],[Horas o Viaje]],"0.00") &amp; "|" &amp; TEXT(tbl_Facturas[[#This Row],[Costo unitario]],"0.00")</f>
        <v>2855||1.00|113.10</v>
      </c>
      <c r="C4731">
        <v>2855</v>
      </c>
      <c r="D4731">
        <v>356</v>
      </c>
      <c r="E4731" t="s">
        <v>27</v>
      </c>
      <c r="G4731" t="s">
        <v>122</v>
      </c>
      <c r="H4731" t="s">
        <v>3883</v>
      </c>
      <c r="I4731" s="134" t="s">
        <v>5319</v>
      </c>
      <c r="N4731" t="s">
        <v>4817</v>
      </c>
      <c r="P4731">
        <v>1</v>
      </c>
      <c r="Q4731">
        <v>113.1</v>
      </c>
      <c r="R4731">
        <v>113.1</v>
      </c>
      <c r="S4731">
        <f>IFERROR(_xlfn.XLOOKUP(tbl_Facturas[[#This Row],[Key_Fact]],tbl_Manifiestos[Key_Manif],tbl_Manifiestos[Pagado a Broker],0),0)</f>
        <v>0</v>
      </c>
      <c r="T4731">
        <v>3504719.4399999948</v>
      </c>
    </row>
    <row r="4732" spans="1:20" ht="27" x14ac:dyDescent="0.25">
      <c r="A4732" t="s">
        <v>5852</v>
      </c>
      <c r="B4732" t="str">
        <f>tbl_Facturas[[#This Row],[Factura]] &amp; "|" &amp; tbl_Facturas[[#This Row],[Proyecto OK]] &amp; "|" &amp; TEXT(tbl_Facturas[[#This Row],[Horas o Viaje]],"0.00") &amp; "|" &amp; TEXT(tbl_Facturas[[#This Row],[Costo unitario]],"0.00")</f>
        <v>2855||1.00|325.00</v>
      </c>
      <c r="C4732">
        <v>2855</v>
      </c>
      <c r="D4732">
        <v>356</v>
      </c>
      <c r="E4732" t="s">
        <v>27</v>
      </c>
      <c r="G4732" t="s">
        <v>122</v>
      </c>
      <c r="H4732" t="s">
        <v>4818</v>
      </c>
      <c r="I4732" s="134" t="s">
        <v>5319</v>
      </c>
      <c r="P4732">
        <v>1</v>
      </c>
      <c r="Q4732">
        <v>325</v>
      </c>
      <c r="R4732">
        <v>325</v>
      </c>
      <c r="S4732">
        <f>IFERROR(_xlfn.XLOOKUP(tbl_Facturas[[#This Row],[Key_Fact]],tbl_Manifiestos[Key_Manif],tbl_Manifiestos[Pagado a Broker],0),0)</f>
        <v>302.25</v>
      </c>
      <c r="T4732">
        <v>3505044.4399999948</v>
      </c>
    </row>
    <row r="4733" spans="1:20" ht="27" x14ac:dyDescent="0.25">
      <c r="A4733" t="s">
        <v>5852</v>
      </c>
      <c r="B4733" t="str">
        <f>tbl_Facturas[[#This Row],[Factura]] &amp; "|" &amp; tbl_Facturas[[#This Row],[Proyecto OK]] &amp; "|" &amp; TEXT(tbl_Facturas[[#This Row],[Horas o Viaje]],"0.00") &amp; "|" &amp; TEXT(tbl_Facturas[[#This Row],[Costo unitario]],"0.00")</f>
        <v>2855||1.00|180.00</v>
      </c>
      <c r="C4733">
        <v>2855</v>
      </c>
      <c r="D4733">
        <v>7</v>
      </c>
      <c r="E4733" t="s">
        <v>1264</v>
      </c>
      <c r="G4733" t="s">
        <v>2614</v>
      </c>
      <c r="H4733" t="s">
        <v>4819</v>
      </c>
      <c r="I4733" s="134" t="s">
        <v>5319</v>
      </c>
      <c r="P4733">
        <v>1</v>
      </c>
      <c r="Q4733">
        <v>180</v>
      </c>
      <c r="R4733">
        <v>180</v>
      </c>
      <c r="S4733">
        <f>IFERROR(_xlfn.XLOOKUP(tbl_Facturas[[#This Row],[Key_Fact]],tbl_Manifiestos[Key_Manif],tbl_Manifiestos[Pagado a Broker],0),0)</f>
        <v>167.4</v>
      </c>
      <c r="T4733">
        <v>3505224.4399999948</v>
      </c>
    </row>
    <row r="4734" spans="1:20" ht="27" x14ac:dyDescent="0.25">
      <c r="A4734" t="s">
        <v>5852</v>
      </c>
      <c r="B4734" t="str">
        <f>tbl_Facturas[[#This Row],[Factura]] &amp; "|" &amp; tbl_Facturas[[#This Row],[Proyecto OK]] &amp; "|" &amp; TEXT(tbl_Facturas[[#This Row],[Horas o Viaje]],"0.00") &amp; "|" &amp; TEXT(tbl_Facturas[[#This Row],[Costo unitario]],"0.00")</f>
        <v>2855||1.00|113.10</v>
      </c>
      <c r="C4734">
        <v>2855</v>
      </c>
      <c r="D4734">
        <v>7</v>
      </c>
      <c r="E4734" t="s">
        <v>1264</v>
      </c>
      <c r="G4734" t="s">
        <v>2614</v>
      </c>
      <c r="H4734" t="s">
        <v>4819</v>
      </c>
      <c r="I4734" s="134" t="s">
        <v>5319</v>
      </c>
      <c r="N4734" t="s">
        <v>4820</v>
      </c>
      <c r="P4734">
        <v>1</v>
      </c>
      <c r="Q4734">
        <v>113.1</v>
      </c>
      <c r="R4734">
        <v>113.1</v>
      </c>
      <c r="S4734">
        <f>IFERROR(_xlfn.XLOOKUP(tbl_Facturas[[#This Row],[Key_Fact]],tbl_Manifiestos[Key_Manif],tbl_Manifiestos[Pagado a Broker],0),0)</f>
        <v>0</v>
      </c>
      <c r="T4734">
        <v>3505337.5399999949</v>
      </c>
    </row>
    <row r="4735" spans="1:20" ht="27" x14ac:dyDescent="0.25">
      <c r="A4735" t="s">
        <v>5852</v>
      </c>
      <c r="B4735" t="str">
        <f>tbl_Facturas[[#This Row],[Factura]] &amp; "|" &amp; tbl_Facturas[[#This Row],[Proyecto OK]] &amp; "|" &amp; TEXT(tbl_Facturas[[#This Row],[Horas o Viaje]],"0.00") &amp; "|" &amp; TEXT(tbl_Facturas[[#This Row],[Costo unitario]],"0.00")</f>
        <v>2855||1.00|180.00</v>
      </c>
      <c r="C4735">
        <v>2855</v>
      </c>
      <c r="D4735">
        <v>7</v>
      </c>
      <c r="E4735" t="s">
        <v>1264</v>
      </c>
      <c r="G4735" t="s">
        <v>2614</v>
      </c>
      <c r="H4735" t="s">
        <v>4821</v>
      </c>
      <c r="I4735" s="134" t="s">
        <v>5319</v>
      </c>
      <c r="P4735">
        <v>1</v>
      </c>
      <c r="Q4735">
        <v>180</v>
      </c>
      <c r="R4735">
        <v>180</v>
      </c>
      <c r="S4735">
        <f>IFERROR(_xlfn.XLOOKUP(tbl_Facturas[[#This Row],[Key_Fact]],tbl_Manifiestos[Key_Manif],tbl_Manifiestos[Pagado a Broker],0),0)</f>
        <v>167.4</v>
      </c>
      <c r="T4735">
        <v>3505517.5399999949</v>
      </c>
    </row>
    <row r="4736" spans="1:20" ht="27" x14ac:dyDescent="0.25">
      <c r="A4736" t="s">
        <v>5852</v>
      </c>
      <c r="B4736" t="str">
        <f>tbl_Facturas[[#This Row],[Factura]] &amp; "|" &amp; tbl_Facturas[[#This Row],[Proyecto OK]] &amp; "|" &amp; TEXT(tbl_Facturas[[#This Row],[Horas o Viaje]],"0.00") &amp; "|" &amp; TEXT(tbl_Facturas[[#This Row],[Costo unitario]],"0.00")</f>
        <v>2855||19.65|25.50</v>
      </c>
      <c r="C4736">
        <v>2855</v>
      </c>
      <c r="D4736">
        <v>7</v>
      </c>
      <c r="E4736" t="s">
        <v>1264</v>
      </c>
      <c r="G4736" t="s">
        <v>2614</v>
      </c>
      <c r="H4736" t="s">
        <v>4821</v>
      </c>
      <c r="I4736" s="134" t="s">
        <v>5319</v>
      </c>
      <c r="N4736" t="s">
        <v>4822</v>
      </c>
      <c r="P4736">
        <v>19.649999999999999</v>
      </c>
      <c r="Q4736">
        <v>25.5</v>
      </c>
      <c r="R4736">
        <v>501.08</v>
      </c>
      <c r="S4736">
        <f>IFERROR(_xlfn.XLOOKUP(tbl_Facturas[[#This Row],[Key_Fact]],tbl_Manifiestos[Key_Manif],tbl_Manifiestos[Pagado a Broker],0),0)</f>
        <v>0</v>
      </c>
      <c r="T4736">
        <v>3506018.619999995</v>
      </c>
    </row>
    <row r="4737" spans="1:20" ht="27" x14ac:dyDescent="0.25">
      <c r="A4737" t="s">
        <v>5852</v>
      </c>
      <c r="B4737" t="str">
        <f>tbl_Facturas[[#This Row],[Factura]] &amp; "|" &amp; tbl_Facturas[[#This Row],[Proyecto OK]] &amp; "|" &amp; TEXT(tbl_Facturas[[#This Row],[Horas o Viaje]],"0.00") &amp; "|" &amp; TEXT(tbl_Facturas[[#This Row],[Costo unitario]],"0.00")</f>
        <v>2855||1.00|325.00</v>
      </c>
      <c r="C4737">
        <v>2855</v>
      </c>
      <c r="D4737">
        <v>7</v>
      </c>
      <c r="E4737" t="s">
        <v>1264</v>
      </c>
      <c r="G4737" t="s">
        <v>2614</v>
      </c>
      <c r="H4737" t="s">
        <v>4823</v>
      </c>
      <c r="I4737" s="134" t="s">
        <v>5319</v>
      </c>
      <c r="P4737">
        <v>1</v>
      </c>
      <c r="Q4737">
        <v>325</v>
      </c>
      <c r="R4737">
        <v>325</v>
      </c>
      <c r="S4737">
        <f>IFERROR(_xlfn.XLOOKUP(tbl_Facturas[[#This Row],[Key_Fact]],tbl_Manifiestos[Key_Manif],tbl_Manifiestos[Pagado a Broker],0),0)</f>
        <v>302.25</v>
      </c>
      <c r="T4737">
        <v>3506343.619999995</v>
      </c>
    </row>
    <row r="4738" spans="1:20" ht="27" x14ac:dyDescent="0.25">
      <c r="A4738" t="s">
        <v>5852</v>
      </c>
      <c r="B4738" t="str">
        <f>tbl_Facturas[[#This Row],[Factura]] &amp; "|" &amp; tbl_Facturas[[#This Row],[Proyecto OK]] &amp; "|" &amp; TEXT(tbl_Facturas[[#This Row],[Horas o Viaje]],"0.00") &amp; "|" &amp; TEXT(tbl_Facturas[[#This Row],[Costo unitario]],"0.00")</f>
        <v>2855||1.00|325.00</v>
      </c>
      <c r="C4738">
        <v>2855</v>
      </c>
      <c r="D4738">
        <v>7</v>
      </c>
      <c r="E4738" t="s">
        <v>1264</v>
      </c>
      <c r="G4738" t="s">
        <v>2614</v>
      </c>
      <c r="H4738" t="s">
        <v>4824</v>
      </c>
      <c r="I4738" s="134" t="s">
        <v>5319</v>
      </c>
      <c r="P4738">
        <v>1</v>
      </c>
      <c r="Q4738">
        <v>325</v>
      </c>
      <c r="R4738">
        <v>325</v>
      </c>
      <c r="S4738">
        <f>IFERROR(_xlfn.XLOOKUP(tbl_Facturas[[#This Row],[Key_Fact]],tbl_Manifiestos[Key_Manif],tbl_Manifiestos[Pagado a Broker],0),0)</f>
        <v>302.25</v>
      </c>
      <c r="T4738">
        <v>3506668.619999995</v>
      </c>
    </row>
    <row r="4739" spans="1:20" ht="27" x14ac:dyDescent="0.25">
      <c r="A4739" t="s">
        <v>5852</v>
      </c>
      <c r="B4739" t="str">
        <f>tbl_Facturas[[#This Row],[Factura]] &amp; "|" &amp; tbl_Facturas[[#This Row],[Proyecto OK]] &amp; "|" &amp; TEXT(tbl_Facturas[[#This Row],[Horas o Viaje]],"0.00") &amp; "|" &amp; TEXT(tbl_Facturas[[#This Row],[Costo unitario]],"0.00")</f>
        <v>2855||1.00|325.00</v>
      </c>
      <c r="C4739">
        <v>2855</v>
      </c>
      <c r="D4739">
        <v>7</v>
      </c>
      <c r="E4739" t="s">
        <v>1264</v>
      </c>
      <c r="G4739" t="s">
        <v>2614</v>
      </c>
      <c r="H4739" t="s">
        <v>4825</v>
      </c>
      <c r="I4739" s="134" t="s">
        <v>5319</v>
      </c>
      <c r="P4739">
        <v>1</v>
      </c>
      <c r="Q4739">
        <v>325</v>
      </c>
      <c r="R4739">
        <v>325</v>
      </c>
      <c r="S4739">
        <f>IFERROR(_xlfn.XLOOKUP(tbl_Facturas[[#This Row],[Key_Fact]],tbl_Manifiestos[Key_Manif],tbl_Manifiestos[Pagado a Broker],0),0)</f>
        <v>302.25</v>
      </c>
      <c r="T4739">
        <v>3506993.619999995</v>
      </c>
    </row>
    <row r="4740" spans="1:20" ht="27" x14ac:dyDescent="0.25">
      <c r="A4740" t="s">
        <v>5852</v>
      </c>
      <c r="B4740" t="str">
        <f>tbl_Facturas[[#This Row],[Factura]] &amp; "|" &amp; tbl_Facturas[[#This Row],[Proyecto OK]] &amp; "|" &amp; TEXT(tbl_Facturas[[#This Row],[Horas o Viaje]],"0.00") &amp; "|" &amp; TEXT(tbl_Facturas[[#This Row],[Costo unitario]],"0.00")</f>
        <v>2855||1.00|325.00</v>
      </c>
      <c r="C4740">
        <v>2855</v>
      </c>
      <c r="D4740">
        <v>103</v>
      </c>
      <c r="E4740" t="s">
        <v>27</v>
      </c>
      <c r="G4740" t="s">
        <v>284</v>
      </c>
      <c r="H4740" t="s">
        <v>4826</v>
      </c>
      <c r="I4740" s="134" t="s">
        <v>5319</v>
      </c>
      <c r="P4740">
        <v>1</v>
      </c>
      <c r="Q4740">
        <v>325</v>
      </c>
      <c r="R4740">
        <v>325</v>
      </c>
      <c r="S4740">
        <f>IFERROR(_xlfn.XLOOKUP(tbl_Facturas[[#This Row],[Key_Fact]],tbl_Manifiestos[Key_Manif],tbl_Manifiestos[Pagado a Broker],0),0)</f>
        <v>302.25</v>
      </c>
      <c r="T4740">
        <v>3507318.619999995</v>
      </c>
    </row>
    <row r="4741" spans="1:20" ht="27" x14ac:dyDescent="0.25">
      <c r="A4741" t="s">
        <v>5852</v>
      </c>
      <c r="B4741" t="str">
        <f>tbl_Facturas[[#This Row],[Factura]] &amp; "|" &amp; tbl_Facturas[[#This Row],[Proyecto OK]] &amp; "|" &amp; TEXT(tbl_Facturas[[#This Row],[Horas o Viaje]],"0.00") &amp; "|" &amp; TEXT(tbl_Facturas[[#This Row],[Costo unitario]],"0.00")</f>
        <v>2855||1.00|325.00</v>
      </c>
      <c r="C4741">
        <v>2855</v>
      </c>
      <c r="D4741">
        <v>108</v>
      </c>
      <c r="E4741" t="s">
        <v>5916</v>
      </c>
      <c r="G4741" t="s">
        <v>99</v>
      </c>
      <c r="H4741" t="s">
        <v>4827</v>
      </c>
      <c r="I4741" s="134" t="s">
        <v>5319</v>
      </c>
      <c r="P4741">
        <v>1</v>
      </c>
      <c r="Q4741">
        <v>325</v>
      </c>
      <c r="R4741">
        <v>325</v>
      </c>
      <c r="S4741">
        <f>IFERROR(_xlfn.XLOOKUP(tbl_Facturas[[#This Row],[Key_Fact]],tbl_Manifiestos[Key_Manif],tbl_Manifiestos[Pagado a Broker],0),0)</f>
        <v>302.25</v>
      </c>
      <c r="T4741">
        <v>3507643.619999995</v>
      </c>
    </row>
    <row r="4742" spans="1:20" ht="27" x14ac:dyDescent="0.25">
      <c r="A4742" t="s">
        <v>5852</v>
      </c>
      <c r="B4742" t="str">
        <f>tbl_Facturas[[#This Row],[Factura]] &amp; "|" &amp; tbl_Facturas[[#This Row],[Proyecto OK]] &amp; "|" &amp; TEXT(tbl_Facturas[[#This Row],[Horas o Viaje]],"0.00") &amp; "|" &amp; TEXT(tbl_Facturas[[#This Row],[Costo unitario]],"0.00")</f>
        <v>2855||1.00|325.00</v>
      </c>
      <c r="C4742">
        <v>2855</v>
      </c>
      <c r="D4742">
        <v>108</v>
      </c>
      <c r="E4742" t="s">
        <v>5916</v>
      </c>
      <c r="G4742" t="s">
        <v>99</v>
      </c>
      <c r="H4742" t="s">
        <v>4828</v>
      </c>
      <c r="I4742" s="134" t="s">
        <v>5319</v>
      </c>
      <c r="P4742">
        <v>1</v>
      </c>
      <c r="Q4742">
        <v>325</v>
      </c>
      <c r="R4742">
        <v>325</v>
      </c>
      <c r="S4742">
        <f>IFERROR(_xlfn.XLOOKUP(tbl_Facturas[[#This Row],[Key_Fact]],tbl_Manifiestos[Key_Manif],tbl_Manifiestos[Pagado a Broker],0),0)</f>
        <v>302.25</v>
      </c>
      <c r="T4742">
        <v>3507968.619999995</v>
      </c>
    </row>
    <row r="4743" spans="1:20" ht="27" x14ac:dyDescent="0.25">
      <c r="A4743" t="s">
        <v>5852</v>
      </c>
      <c r="B4743" t="str">
        <f>tbl_Facturas[[#This Row],[Factura]] &amp; "|" &amp; tbl_Facturas[[#This Row],[Proyecto OK]] &amp; "|" &amp; TEXT(tbl_Facturas[[#This Row],[Horas o Viaje]],"0.00") &amp; "|" &amp; TEXT(tbl_Facturas[[#This Row],[Costo unitario]],"0.00")</f>
        <v>2855||1.00|325.00</v>
      </c>
      <c r="C4743">
        <v>2855</v>
      </c>
      <c r="D4743">
        <v>108</v>
      </c>
      <c r="E4743" t="s">
        <v>5916</v>
      </c>
      <c r="G4743" t="s">
        <v>99</v>
      </c>
      <c r="H4743" t="s">
        <v>4829</v>
      </c>
      <c r="I4743" s="134" t="s">
        <v>5319</v>
      </c>
      <c r="P4743">
        <v>1</v>
      </c>
      <c r="Q4743">
        <v>325</v>
      </c>
      <c r="R4743">
        <v>325</v>
      </c>
      <c r="S4743">
        <f>IFERROR(_xlfn.XLOOKUP(tbl_Facturas[[#This Row],[Key_Fact]],tbl_Manifiestos[Key_Manif],tbl_Manifiestos[Pagado a Broker],0),0)</f>
        <v>302.25</v>
      </c>
      <c r="T4743">
        <v>3508293.619999995</v>
      </c>
    </row>
    <row r="4744" spans="1:20" ht="27" x14ac:dyDescent="0.25">
      <c r="A4744" t="s">
        <v>5852</v>
      </c>
      <c r="B4744" t="str">
        <f>tbl_Facturas[[#This Row],[Factura]] &amp; "|" &amp; tbl_Facturas[[#This Row],[Proyecto OK]] &amp; "|" &amp; TEXT(tbl_Facturas[[#This Row],[Horas o Viaje]],"0.00") &amp; "|" &amp; TEXT(tbl_Facturas[[#This Row],[Costo unitario]],"0.00")</f>
        <v>2855||1.00|325.00</v>
      </c>
      <c r="C4744">
        <v>2855</v>
      </c>
      <c r="D4744">
        <v>108</v>
      </c>
      <c r="E4744" t="s">
        <v>5916</v>
      </c>
      <c r="G4744" t="s">
        <v>99</v>
      </c>
      <c r="H4744" t="s">
        <v>4830</v>
      </c>
      <c r="I4744" s="134" t="s">
        <v>5319</v>
      </c>
      <c r="P4744">
        <v>1</v>
      </c>
      <c r="Q4744">
        <v>325</v>
      </c>
      <c r="R4744">
        <v>325</v>
      </c>
      <c r="S4744">
        <f>IFERROR(_xlfn.XLOOKUP(tbl_Facturas[[#This Row],[Key_Fact]],tbl_Manifiestos[Key_Manif],tbl_Manifiestos[Pagado a Broker],0),0)</f>
        <v>302.25</v>
      </c>
      <c r="T4744">
        <v>3508618.619999995</v>
      </c>
    </row>
    <row r="4745" spans="1:20" ht="27" x14ac:dyDescent="0.25">
      <c r="A4745" t="s">
        <v>5852</v>
      </c>
      <c r="B4745" t="str">
        <f>tbl_Facturas[[#This Row],[Factura]] &amp; "|" &amp; tbl_Facturas[[#This Row],[Proyecto OK]] &amp; "|" &amp; TEXT(tbl_Facturas[[#This Row],[Horas o Viaje]],"0.00") &amp; "|" &amp; TEXT(tbl_Facturas[[#This Row],[Costo unitario]],"0.00")</f>
        <v>2855||1.00|180.00</v>
      </c>
      <c r="C4745">
        <v>2855</v>
      </c>
      <c r="D4745">
        <v>108</v>
      </c>
      <c r="E4745" t="s">
        <v>5916</v>
      </c>
      <c r="G4745" t="s">
        <v>99</v>
      </c>
      <c r="H4745" t="s">
        <v>4831</v>
      </c>
      <c r="I4745" s="134" t="s">
        <v>5319</v>
      </c>
      <c r="P4745">
        <v>1</v>
      </c>
      <c r="Q4745">
        <v>180</v>
      </c>
      <c r="R4745">
        <v>180</v>
      </c>
      <c r="S4745">
        <f>IFERROR(_xlfn.XLOOKUP(tbl_Facturas[[#This Row],[Key_Fact]],tbl_Manifiestos[Key_Manif],tbl_Manifiestos[Pagado a Broker],0),0)</f>
        <v>167.4</v>
      </c>
      <c r="T4745">
        <v>3508798.619999995</v>
      </c>
    </row>
    <row r="4746" spans="1:20" ht="27" x14ac:dyDescent="0.25">
      <c r="A4746" t="s">
        <v>5852</v>
      </c>
      <c r="B4746" t="str">
        <f>tbl_Facturas[[#This Row],[Factura]] &amp; "|" &amp; tbl_Facturas[[#This Row],[Proyecto OK]] &amp; "|" &amp; TEXT(tbl_Facturas[[#This Row],[Horas o Viaje]],"0.00") &amp; "|" &amp; TEXT(tbl_Facturas[[#This Row],[Costo unitario]],"0.00")</f>
        <v>2855||19.45|25.50</v>
      </c>
      <c r="C4746">
        <v>2855</v>
      </c>
      <c r="D4746">
        <v>108</v>
      </c>
      <c r="E4746" t="s">
        <v>5916</v>
      </c>
      <c r="G4746" t="s">
        <v>99</v>
      </c>
      <c r="H4746" t="s">
        <v>4831</v>
      </c>
      <c r="I4746" s="134" t="s">
        <v>5319</v>
      </c>
      <c r="N4746" t="s">
        <v>4832</v>
      </c>
      <c r="P4746">
        <v>19.45</v>
      </c>
      <c r="Q4746">
        <v>25.5</v>
      </c>
      <c r="R4746">
        <v>495.98</v>
      </c>
      <c r="S4746">
        <f>IFERROR(_xlfn.XLOOKUP(tbl_Facturas[[#This Row],[Key_Fact]],tbl_Manifiestos[Key_Manif],tbl_Manifiestos[Pagado a Broker],0),0)</f>
        <v>0</v>
      </c>
      <c r="T4746">
        <v>3509294.599999995</v>
      </c>
    </row>
    <row r="4747" spans="1:20" ht="27" x14ac:dyDescent="0.25">
      <c r="A4747" t="s">
        <v>5852</v>
      </c>
      <c r="B4747" t="str">
        <f>tbl_Facturas[[#This Row],[Factura]] &amp; "|" &amp; tbl_Facturas[[#This Row],[Proyecto OK]] &amp; "|" &amp; TEXT(tbl_Facturas[[#This Row],[Horas o Viaje]],"0.00") &amp; "|" &amp; TEXT(tbl_Facturas[[#This Row],[Costo unitario]],"0.00")</f>
        <v>2855||1.00|180.00</v>
      </c>
      <c r="C4747">
        <v>2855</v>
      </c>
      <c r="D4747">
        <v>108</v>
      </c>
      <c r="E4747" t="s">
        <v>5916</v>
      </c>
      <c r="G4747" t="s">
        <v>99</v>
      </c>
      <c r="H4747" t="s">
        <v>4833</v>
      </c>
      <c r="I4747" s="134" t="s">
        <v>5319</v>
      </c>
      <c r="P4747">
        <v>1</v>
      </c>
      <c r="Q4747">
        <v>180</v>
      </c>
      <c r="R4747">
        <v>180</v>
      </c>
      <c r="S4747">
        <f>IFERROR(_xlfn.XLOOKUP(tbl_Facturas[[#This Row],[Key_Fact]],tbl_Manifiestos[Key_Manif],tbl_Manifiestos[Pagado a Broker],0),0)</f>
        <v>167.4</v>
      </c>
      <c r="T4747">
        <v>3509474.599999995</v>
      </c>
    </row>
    <row r="4748" spans="1:20" ht="27" x14ac:dyDescent="0.25">
      <c r="A4748" t="s">
        <v>5852</v>
      </c>
      <c r="B4748" t="str">
        <f>tbl_Facturas[[#This Row],[Factura]] &amp; "|" &amp; tbl_Facturas[[#This Row],[Proyecto OK]] &amp; "|" &amp; TEXT(tbl_Facturas[[#This Row],[Horas o Viaje]],"0.00") &amp; "|" &amp; TEXT(tbl_Facturas[[#This Row],[Costo unitario]],"0.00")</f>
        <v>2855||1.00|113.10</v>
      </c>
      <c r="C4748">
        <v>2855</v>
      </c>
      <c r="D4748">
        <v>108</v>
      </c>
      <c r="E4748" t="s">
        <v>5916</v>
      </c>
      <c r="G4748" t="s">
        <v>99</v>
      </c>
      <c r="H4748" t="s">
        <v>4833</v>
      </c>
      <c r="I4748" s="134" t="s">
        <v>5319</v>
      </c>
      <c r="N4748" t="s">
        <v>4834</v>
      </c>
      <c r="P4748">
        <v>1</v>
      </c>
      <c r="Q4748">
        <v>113.1</v>
      </c>
      <c r="R4748">
        <v>113.1</v>
      </c>
      <c r="S4748">
        <f>IFERROR(_xlfn.XLOOKUP(tbl_Facturas[[#This Row],[Key_Fact]],tbl_Manifiestos[Key_Manif],tbl_Manifiestos[Pagado a Broker],0),0)</f>
        <v>0</v>
      </c>
      <c r="T4748">
        <v>3509587.6999999951</v>
      </c>
    </row>
    <row r="4749" spans="1:20" ht="27" x14ac:dyDescent="0.25">
      <c r="A4749" t="s">
        <v>5852</v>
      </c>
      <c r="B4749" t="str">
        <f>tbl_Facturas[[#This Row],[Factura]] &amp; "|" &amp; tbl_Facturas[[#This Row],[Proyecto OK]] &amp; "|" &amp; TEXT(tbl_Facturas[[#This Row],[Horas o Viaje]],"0.00") &amp; "|" &amp; TEXT(tbl_Facturas[[#This Row],[Costo unitario]],"0.00")</f>
        <v>2855||1.00|325.00</v>
      </c>
      <c r="C4749">
        <v>2855</v>
      </c>
      <c r="D4749">
        <v>1</v>
      </c>
      <c r="E4749" t="s">
        <v>5305</v>
      </c>
      <c r="G4749" t="s">
        <v>1220</v>
      </c>
      <c r="H4749" t="s">
        <v>3417</v>
      </c>
      <c r="I4749" s="134" t="s">
        <v>5319</v>
      </c>
      <c r="P4749">
        <v>1</v>
      </c>
      <c r="Q4749">
        <v>325</v>
      </c>
      <c r="R4749">
        <v>325</v>
      </c>
      <c r="S4749">
        <f>IFERROR(_xlfn.XLOOKUP(tbl_Facturas[[#This Row],[Key_Fact]],tbl_Manifiestos[Key_Manif],tbl_Manifiestos[Pagado a Broker],0),0)</f>
        <v>302.25</v>
      </c>
      <c r="T4749">
        <v>3509912.6999999951</v>
      </c>
    </row>
    <row r="4750" spans="1:20" ht="27" x14ac:dyDescent="0.25">
      <c r="A4750" t="s">
        <v>5852</v>
      </c>
      <c r="B4750" t="str">
        <f>tbl_Facturas[[#This Row],[Factura]] &amp; "|" &amp; tbl_Facturas[[#This Row],[Proyecto OK]] &amp; "|" &amp; TEXT(tbl_Facturas[[#This Row],[Horas o Viaje]],"0.00") &amp; "|" &amp; TEXT(tbl_Facturas[[#This Row],[Costo unitario]],"0.00")</f>
        <v>2855||1.00|180.00</v>
      </c>
      <c r="C4750">
        <v>2855</v>
      </c>
      <c r="D4750">
        <v>1</v>
      </c>
      <c r="E4750" t="s">
        <v>5305</v>
      </c>
      <c r="G4750" t="s">
        <v>1220</v>
      </c>
      <c r="H4750" t="s">
        <v>4094</v>
      </c>
      <c r="I4750" s="134" t="s">
        <v>5319</v>
      </c>
      <c r="P4750">
        <v>1</v>
      </c>
      <c r="Q4750">
        <v>180</v>
      </c>
      <c r="R4750">
        <v>180</v>
      </c>
      <c r="S4750">
        <f>IFERROR(_xlfn.XLOOKUP(tbl_Facturas[[#This Row],[Key_Fact]],tbl_Manifiestos[Key_Manif],tbl_Manifiestos[Pagado a Broker],0),0)</f>
        <v>167.4</v>
      </c>
      <c r="T4750">
        <v>3510092.6999999951</v>
      </c>
    </row>
    <row r="4751" spans="1:20" ht="27" x14ac:dyDescent="0.25">
      <c r="A4751" t="s">
        <v>5852</v>
      </c>
      <c r="B4751" t="str">
        <f>tbl_Facturas[[#This Row],[Factura]] &amp; "|" &amp; tbl_Facturas[[#This Row],[Proyecto OK]] &amp; "|" &amp; TEXT(tbl_Facturas[[#This Row],[Horas o Viaje]],"0.00") &amp; "|" &amp; TEXT(tbl_Facturas[[#This Row],[Costo unitario]],"0.00")</f>
        <v>2855||1.00|113.10</v>
      </c>
      <c r="C4751">
        <v>2855</v>
      </c>
      <c r="D4751">
        <v>1</v>
      </c>
      <c r="E4751" t="s">
        <v>5305</v>
      </c>
      <c r="G4751" t="s">
        <v>1220</v>
      </c>
      <c r="H4751" t="s">
        <v>4094</v>
      </c>
      <c r="I4751" s="134" t="s">
        <v>5319</v>
      </c>
      <c r="N4751" t="s">
        <v>4835</v>
      </c>
      <c r="P4751">
        <v>1</v>
      </c>
      <c r="Q4751">
        <v>113.1</v>
      </c>
      <c r="R4751">
        <v>113.1</v>
      </c>
      <c r="S4751">
        <f>IFERROR(_xlfn.XLOOKUP(tbl_Facturas[[#This Row],[Key_Fact]],tbl_Manifiestos[Key_Manif],tbl_Manifiestos[Pagado a Broker],0),0)</f>
        <v>0</v>
      </c>
      <c r="T4751">
        <v>3510205.7999999952</v>
      </c>
    </row>
    <row r="4752" spans="1:20" ht="27" x14ac:dyDescent="0.25">
      <c r="A4752" t="s">
        <v>5852</v>
      </c>
      <c r="B4752" t="str">
        <f>tbl_Facturas[[#This Row],[Factura]] &amp; "|" &amp; tbl_Facturas[[#This Row],[Proyecto OK]] &amp; "|" &amp; TEXT(tbl_Facturas[[#This Row],[Horas o Viaje]],"0.00") &amp; "|" &amp; TEXT(tbl_Facturas[[#This Row],[Costo unitario]],"0.00")</f>
        <v>2855||1.00|325.00</v>
      </c>
      <c r="C4752">
        <v>2855</v>
      </c>
      <c r="D4752">
        <v>1</v>
      </c>
      <c r="E4752" t="s">
        <v>5305</v>
      </c>
      <c r="G4752" t="s">
        <v>1220</v>
      </c>
      <c r="H4752" t="s">
        <v>4836</v>
      </c>
      <c r="I4752" s="134" t="s">
        <v>5319</v>
      </c>
      <c r="P4752">
        <v>1</v>
      </c>
      <c r="Q4752">
        <v>325</v>
      </c>
      <c r="R4752">
        <v>325</v>
      </c>
      <c r="S4752">
        <f>IFERROR(_xlfn.XLOOKUP(tbl_Facturas[[#This Row],[Key_Fact]],tbl_Manifiestos[Key_Manif],tbl_Manifiestos[Pagado a Broker],0),0)</f>
        <v>302.25</v>
      </c>
      <c r="T4752">
        <v>3510530.7999999952</v>
      </c>
    </row>
    <row r="4753" spans="1:20" ht="27" x14ac:dyDescent="0.25">
      <c r="A4753" t="s">
        <v>5852</v>
      </c>
      <c r="B4753" t="str">
        <f>tbl_Facturas[[#This Row],[Factura]] &amp; "|" &amp; tbl_Facturas[[#This Row],[Proyecto OK]] &amp; "|" &amp; TEXT(tbl_Facturas[[#This Row],[Horas o Viaje]],"0.00") &amp; "|" &amp; TEXT(tbl_Facturas[[#This Row],[Costo unitario]],"0.00")</f>
        <v>2855||1.00|325.00</v>
      </c>
      <c r="C4753">
        <v>2855</v>
      </c>
      <c r="D4753">
        <v>1</v>
      </c>
      <c r="E4753" t="s">
        <v>5305</v>
      </c>
      <c r="G4753" t="s">
        <v>1220</v>
      </c>
      <c r="H4753" t="s">
        <v>4837</v>
      </c>
      <c r="I4753" s="134" t="s">
        <v>5319</v>
      </c>
      <c r="P4753">
        <v>1</v>
      </c>
      <c r="Q4753">
        <v>325</v>
      </c>
      <c r="R4753">
        <v>325</v>
      </c>
      <c r="S4753">
        <f>IFERROR(_xlfn.XLOOKUP(tbl_Facturas[[#This Row],[Key_Fact]],tbl_Manifiestos[Key_Manif],tbl_Manifiestos[Pagado a Broker],0),0)</f>
        <v>302.25</v>
      </c>
      <c r="T4753">
        <v>3510855.7999999952</v>
      </c>
    </row>
    <row r="4754" spans="1:20" ht="27" x14ac:dyDescent="0.25">
      <c r="A4754" t="s">
        <v>5852</v>
      </c>
      <c r="B4754" t="str">
        <f>tbl_Facturas[[#This Row],[Factura]] &amp; "|" &amp; tbl_Facturas[[#This Row],[Proyecto OK]] &amp; "|" &amp; TEXT(tbl_Facturas[[#This Row],[Horas o Viaje]],"0.00") &amp; "|" &amp; TEXT(tbl_Facturas[[#This Row],[Costo unitario]],"0.00")</f>
        <v>2855||1.00|325.00</v>
      </c>
      <c r="C4754">
        <v>2855</v>
      </c>
      <c r="D4754">
        <v>7</v>
      </c>
      <c r="E4754" t="s">
        <v>1264</v>
      </c>
      <c r="G4754" t="s">
        <v>2614</v>
      </c>
      <c r="H4754" t="s">
        <v>4838</v>
      </c>
      <c r="I4754" s="134" t="s">
        <v>5319</v>
      </c>
      <c r="P4754">
        <v>1</v>
      </c>
      <c r="Q4754">
        <v>325</v>
      </c>
      <c r="R4754">
        <v>325</v>
      </c>
      <c r="S4754">
        <f>IFERROR(_xlfn.XLOOKUP(tbl_Facturas[[#This Row],[Key_Fact]],tbl_Manifiestos[Key_Manif],tbl_Manifiestos[Pagado a Broker],0),0)</f>
        <v>302.25</v>
      </c>
      <c r="T4754">
        <v>3511180.7999999952</v>
      </c>
    </row>
    <row r="4755" spans="1:20" ht="27" x14ac:dyDescent="0.25">
      <c r="A4755" t="s">
        <v>5852</v>
      </c>
      <c r="B4755" t="str">
        <f>tbl_Facturas[[#This Row],[Factura]] &amp; "|" &amp; tbl_Facturas[[#This Row],[Proyecto OK]] &amp; "|" &amp; TEXT(tbl_Facturas[[#This Row],[Horas o Viaje]],"0.00") &amp; "|" &amp; TEXT(tbl_Facturas[[#This Row],[Costo unitario]],"0.00")</f>
        <v>2855||1.00|180.00</v>
      </c>
      <c r="C4755">
        <v>2855</v>
      </c>
      <c r="D4755">
        <v>7</v>
      </c>
      <c r="E4755" t="s">
        <v>1264</v>
      </c>
      <c r="G4755" t="s">
        <v>2614</v>
      </c>
      <c r="H4755" t="s">
        <v>3166</v>
      </c>
      <c r="I4755" s="134" t="s">
        <v>5319</v>
      </c>
      <c r="P4755">
        <v>1</v>
      </c>
      <c r="Q4755">
        <v>180</v>
      </c>
      <c r="R4755">
        <v>180</v>
      </c>
      <c r="S4755">
        <f>IFERROR(_xlfn.XLOOKUP(tbl_Facturas[[#This Row],[Key_Fact]],tbl_Manifiestos[Key_Manif],tbl_Manifiestos[Pagado a Broker],0),0)</f>
        <v>167.4</v>
      </c>
      <c r="T4755">
        <v>3511360.7999999952</v>
      </c>
    </row>
    <row r="4756" spans="1:20" ht="27" x14ac:dyDescent="0.25">
      <c r="A4756" t="s">
        <v>5852</v>
      </c>
      <c r="B4756" t="str">
        <f>tbl_Facturas[[#This Row],[Factura]] &amp; "|" &amp; tbl_Facturas[[#This Row],[Proyecto OK]] &amp; "|" &amp; TEXT(tbl_Facturas[[#This Row],[Horas o Viaje]],"0.00") &amp; "|" &amp; TEXT(tbl_Facturas[[#This Row],[Costo unitario]],"0.00")</f>
        <v>2855||1.00|113.10</v>
      </c>
      <c r="C4756">
        <v>2855</v>
      </c>
      <c r="D4756">
        <v>7</v>
      </c>
      <c r="E4756" t="s">
        <v>1264</v>
      </c>
      <c r="G4756" t="s">
        <v>2614</v>
      </c>
      <c r="H4756" t="s">
        <v>3166</v>
      </c>
      <c r="I4756" s="134" t="s">
        <v>5319</v>
      </c>
      <c r="N4756" t="s">
        <v>4839</v>
      </c>
      <c r="P4756">
        <v>1</v>
      </c>
      <c r="Q4756">
        <v>113.1</v>
      </c>
      <c r="R4756">
        <v>113.1</v>
      </c>
      <c r="S4756">
        <f>IFERROR(_xlfn.XLOOKUP(tbl_Facturas[[#This Row],[Key_Fact]],tbl_Manifiestos[Key_Manif],tbl_Manifiestos[Pagado a Broker],0),0)</f>
        <v>0</v>
      </c>
      <c r="T4756">
        <v>3511473.8999999948</v>
      </c>
    </row>
    <row r="4757" spans="1:20" ht="27" x14ac:dyDescent="0.25">
      <c r="A4757" t="s">
        <v>5852</v>
      </c>
      <c r="B4757" t="str">
        <f>tbl_Facturas[[#This Row],[Factura]] &amp; "|" &amp; tbl_Facturas[[#This Row],[Proyecto OK]] &amp; "|" &amp; TEXT(tbl_Facturas[[#This Row],[Horas o Viaje]],"0.00") &amp; "|" &amp; TEXT(tbl_Facturas[[#This Row],[Costo unitario]],"0.00")</f>
        <v>2855||1.00|325.00</v>
      </c>
      <c r="C4757">
        <v>2855</v>
      </c>
      <c r="D4757">
        <v>103</v>
      </c>
      <c r="E4757" t="s">
        <v>27</v>
      </c>
      <c r="G4757" t="s">
        <v>284</v>
      </c>
      <c r="H4757" t="s">
        <v>4840</v>
      </c>
      <c r="I4757" s="134" t="s">
        <v>5319</v>
      </c>
      <c r="P4757">
        <v>1</v>
      </c>
      <c r="Q4757">
        <v>325</v>
      </c>
      <c r="R4757">
        <v>325</v>
      </c>
      <c r="S4757">
        <f>IFERROR(_xlfn.XLOOKUP(tbl_Facturas[[#This Row],[Key_Fact]],tbl_Manifiestos[Key_Manif],tbl_Manifiestos[Pagado a Broker],0),0)</f>
        <v>302.25</v>
      </c>
      <c r="T4757">
        <v>3511798.8999999948</v>
      </c>
    </row>
    <row r="4758" spans="1:20" ht="27" x14ac:dyDescent="0.25">
      <c r="A4758" t="s">
        <v>5852</v>
      </c>
      <c r="B4758" t="str">
        <f>tbl_Facturas[[#This Row],[Factura]] &amp; "|" &amp; tbl_Facturas[[#This Row],[Proyecto OK]] &amp; "|" &amp; TEXT(tbl_Facturas[[#This Row],[Horas o Viaje]],"0.00") &amp; "|" &amp; TEXT(tbl_Facturas[[#This Row],[Costo unitario]],"0.00")</f>
        <v>2855||1.00|325.00</v>
      </c>
      <c r="C4758">
        <v>2855</v>
      </c>
      <c r="D4758">
        <v>103</v>
      </c>
      <c r="E4758" t="s">
        <v>27</v>
      </c>
      <c r="G4758" t="s">
        <v>284</v>
      </c>
      <c r="H4758" t="s">
        <v>4841</v>
      </c>
      <c r="I4758" s="134" t="s">
        <v>5319</v>
      </c>
      <c r="P4758">
        <v>1</v>
      </c>
      <c r="Q4758">
        <v>325</v>
      </c>
      <c r="R4758">
        <v>325</v>
      </c>
      <c r="S4758">
        <f>IFERROR(_xlfn.XLOOKUP(tbl_Facturas[[#This Row],[Key_Fact]],tbl_Manifiestos[Key_Manif],tbl_Manifiestos[Pagado a Broker],0),0)</f>
        <v>302.25</v>
      </c>
      <c r="T4758">
        <v>3512123.8999999948</v>
      </c>
    </row>
    <row r="4759" spans="1:20" ht="27" x14ac:dyDescent="0.25">
      <c r="A4759" t="s">
        <v>5852</v>
      </c>
      <c r="B4759" t="str">
        <f>tbl_Facturas[[#This Row],[Factura]] &amp; "|" &amp; tbl_Facturas[[#This Row],[Proyecto OK]] &amp; "|" &amp; TEXT(tbl_Facturas[[#This Row],[Horas o Viaje]],"0.00") &amp; "|" &amp; TEXT(tbl_Facturas[[#This Row],[Costo unitario]],"0.00")</f>
        <v>2855||1.00|325.00</v>
      </c>
      <c r="C4759">
        <v>2855</v>
      </c>
      <c r="D4759">
        <v>103</v>
      </c>
      <c r="E4759" t="s">
        <v>27</v>
      </c>
      <c r="G4759" t="s">
        <v>284</v>
      </c>
      <c r="H4759" t="s">
        <v>4842</v>
      </c>
      <c r="I4759" s="134" t="s">
        <v>5319</v>
      </c>
      <c r="P4759">
        <v>1</v>
      </c>
      <c r="Q4759">
        <v>325</v>
      </c>
      <c r="R4759">
        <v>325</v>
      </c>
      <c r="S4759">
        <f>IFERROR(_xlfn.XLOOKUP(tbl_Facturas[[#This Row],[Key_Fact]],tbl_Manifiestos[Key_Manif],tbl_Manifiestos[Pagado a Broker],0),0)</f>
        <v>302.25</v>
      </c>
      <c r="T4759">
        <v>3512448.8999999948</v>
      </c>
    </row>
    <row r="4760" spans="1:20" ht="27" x14ac:dyDescent="0.25">
      <c r="A4760" t="s">
        <v>5852</v>
      </c>
      <c r="B4760" t="str">
        <f>tbl_Facturas[[#This Row],[Factura]] &amp; "|" &amp; tbl_Facturas[[#This Row],[Proyecto OK]] &amp; "|" &amp; TEXT(tbl_Facturas[[#This Row],[Horas o Viaje]],"0.00") &amp; "|" &amp; TEXT(tbl_Facturas[[#This Row],[Costo unitario]],"0.00")</f>
        <v>2855||1.00|180.00</v>
      </c>
      <c r="C4760">
        <v>2855</v>
      </c>
      <c r="D4760">
        <v>515</v>
      </c>
      <c r="E4760" t="s">
        <v>27</v>
      </c>
      <c r="G4760" t="s">
        <v>54</v>
      </c>
      <c r="H4760" t="s">
        <v>2685</v>
      </c>
      <c r="I4760" s="134" t="s">
        <v>5319</v>
      </c>
      <c r="P4760">
        <v>1</v>
      </c>
      <c r="Q4760">
        <v>180</v>
      </c>
      <c r="R4760">
        <v>180</v>
      </c>
      <c r="S4760">
        <f>IFERROR(_xlfn.XLOOKUP(tbl_Facturas[[#This Row],[Key_Fact]],tbl_Manifiestos[Key_Manif],tbl_Manifiestos[Pagado a Broker],0),0)</f>
        <v>167.4</v>
      </c>
      <c r="T4760">
        <v>3512628.8999999948</v>
      </c>
    </row>
    <row r="4761" spans="1:20" ht="27" x14ac:dyDescent="0.25">
      <c r="A4761" t="s">
        <v>5852</v>
      </c>
      <c r="B4761" t="str">
        <f>tbl_Facturas[[#This Row],[Factura]] &amp; "|" &amp; tbl_Facturas[[#This Row],[Proyecto OK]] &amp; "|" &amp; TEXT(tbl_Facturas[[#This Row],[Horas o Viaje]],"0.00") &amp; "|" &amp; TEXT(tbl_Facturas[[#This Row],[Costo unitario]],"0.00")</f>
        <v>2855||1.00|113.10</v>
      </c>
      <c r="C4761">
        <v>2855</v>
      </c>
      <c r="D4761">
        <v>515</v>
      </c>
      <c r="E4761" t="s">
        <v>27</v>
      </c>
      <c r="G4761" t="s">
        <v>54</v>
      </c>
      <c r="H4761" t="s">
        <v>2685</v>
      </c>
      <c r="I4761" s="134" t="s">
        <v>5319</v>
      </c>
      <c r="N4761" t="s">
        <v>4843</v>
      </c>
      <c r="P4761">
        <v>1</v>
      </c>
      <c r="Q4761">
        <v>113.1</v>
      </c>
      <c r="R4761">
        <v>113.1</v>
      </c>
      <c r="S4761">
        <f>IFERROR(_xlfn.XLOOKUP(tbl_Facturas[[#This Row],[Key_Fact]],tbl_Manifiestos[Key_Manif],tbl_Manifiestos[Pagado a Broker],0),0)</f>
        <v>0</v>
      </c>
      <c r="T4761">
        <v>3512741.9999999949</v>
      </c>
    </row>
    <row r="4762" spans="1:20" ht="27" x14ac:dyDescent="0.25">
      <c r="A4762" t="s">
        <v>5852</v>
      </c>
      <c r="B4762" t="str">
        <f>tbl_Facturas[[#This Row],[Factura]] &amp; "|" &amp; tbl_Facturas[[#This Row],[Proyecto OK]] &amp; "|" &amp; TEXT(tbl_Facturas[[#This Row],[Horas o Viaje]],"0.00") &amp; "|" &amp; TEXT(tbl_Facturas[[#This Row],[Costo unitario]],"0.00")</f>
        <v>2855||1.00|180.00</v>
      </c>
      <c r="C4762">
        <v>2855</v>
      </c>
      <c r="D4762">
        <v>356</v>
      </c>
      <c r="E4762" t="s">
        <v>27</v>
      </c>
      <c r="G4762" t="s">
        <v>122</v>
      </c>
      <c r="H4762" t="s">
        <v>4844</v>
      </c>
      <c r="I4762" s="134" t="s">
        <v>5319</v>
      </c>
      <c r="P4762">
        <v>1</v>
      </c>
      <c r="Q4762">
        <v>180</v>
      </c>
      <c r="R4762">
        <v>180</v>
      </c>
      <c r="S4762">
        <f>IFERROR(_xlfn.XLOOKUP(tbl_Facturas[[#This Row],[Key_Fact]],tbl_Manifiestos[Key_Manif],tbl_Manifiestos[Pagado a Broker],0),0)</f>
        <v>167.4</v>
      </c>
      <c r="T4762">
        <v>3512921.9999999949</v>
      </c>
    </row>
    <row r="4763" spans="1:20" ht="27" x14ac:dyDescent="0.25">
      <c r="A4763" t="s">
        <v>5852</v>
      </c>
      <c r="B4763" t="str">
        <f>tbl_Facturas[[#This Row],[Factura]] &amp; "|" &amp; tbl_Facturas[[#This Row],[Proyecto OK]] &amp; "|" &amp; TEXT(tbl_Facturas[[#This Row],[Horas o Viaje]],"0.00") &amp; "|" &amp; TEXT(tbl_Facturas[[#This Row],[Costo unitario]],"0.00")</f>
        <v>2855||1.00|325.00</v>
      </c>
      <c r="C4763">
        <v>2855</v>
      </c>
      <c r="D4763">
        <v>515</v>
      </c>
      <c r="E4763" t="s">
        <v>27</v>
      </c>
      <c r="G4763" t="s">
        <v>54</v>
      </c>
      <c r="H4763" t="s">
        <v>2649</v>
      </c>
      <c r="I4763" s="134" t="s">
        <v>5319</v>
      </c>
      <c r="P4763">
        <v>1</v>
      </c>
      <c r="Q4763">
        <v>325</v>
      </c>
      <c r="R4763">
        <v>325</v>
      </c>
      <c r="S4763">
        <f>IFERROR(_xlfn.XLOOKUP(tbl_Facturas[[#This Row],[Key_Fact]],tbl_Manifiestos[Key_Manif],tbl_Manifiestos[Pagado a Broker],0),0)</f>
        <v>302.25</v>
      </c>
      <c r="T4763">
        <v>3513246.9999999949</v>
      </c>
    </row>
    <row r="4764" spans="1:20" ht="27" x14ac:dyDescent="0.25">
      <c r="A4764" t="s">
        <v>5852</v>
      </c>
      <c r="B4764" t="str">
        <f>tbl_Facturas[[#This Row],[Factura]] &amp; "|" &amp; tbl_Facturas[[#This Row],[Proyecto OK]] &amp; "|" &amp; TEXT(tbl_Facturas[[#This Row],[Horas o Viaje]],"0.00") &amp; "|" &amp; TEXT(tbl_Facturas[[#This Row],[Costo unitario]],"0.00")</f>
        <v>2855||1.00|325.00</v>
      </c>
      <c r="C4764">
        <v>2855</v>
      </c>
      <c r="D4764">
        <v>515</v>
      </c>
      <c r="E4764" t="s">
        <v>27</v>
      </c>
      <c r="G4764" t="s">
        <v>54</v>
      </c>
      <c r="H4764" t="s">
        <v>2651</v>
      </c>
      <c r="I4764" s="134" t="s">
        <v>5319</v>
      </c>
      <c r="P4764">
        <v>1</v>
      </c>
      <c r="Q4764">
        <v>325</v>
      </c>
      <c r="R4764">
        <v>325</v>
      </c>
      <c r="S4764">
        <f>IFERROR(_xlfn.XLOOKUP(tbl_Facturas[[#This Row],[Key_Fact]],tbl_Manifiestos[Key_Manif],tbl_Manifiestos[Pagado a Broker],0),0)</f>
        <v>302.25</v>
      </c>
      <c r="T4764">
        <v>3513571.9999999949</v>
      </c>
    </row>
    <row r="4765" spans="1:20" ht="27" x14ac:dyDescent="0.25">
      <c r="A4765" t="s">
        <v>5852</v>
      </c>
      <c r="B4765" t="str">
        <f>tbl_Facturas[[#This Row],[Factura]] &amp; "|" &amp; tbl_Facturas[[#This Row],[Proyecto OK]] &amp; "|" &amp; TEXT(tbl_Facturas[[#This Row],[Horas o Viaje]],"0.00") &amp; "|" &amp; TEXT(tbl_Facturas[[#This Row],[Costo unitario]],"0.00")</f>
        <v>2855||1.00|325.00</v>
      </c>
      <c r="C4765">
        <v>2855</v>
      </c>
      <c r="D4765">
        <v>515</v>
      </c>
      <c r="E4765" t="s">
        <v>27</v>
      </c>
      <c r="G4765" t="s">
        <v>54</v>
      </c>
      <c r="H4765" t="s">
        <v>2652</v>
      </c>
      <c r="I4765" s="134" t="s">
        <v>5319</v>
      </c>
      <c r="P4765">
        <v>1</v>
      </c>
      <c r="Q4765">
        <v>325</v>
      </c>
      <c r="R4765">
        <v>325</v>
      </c>
      <c r="S4765">
        <f>IFERROR(_xlfn.XLOOKUP(tbl_Facturas[[#This Row],[Key_Fact]],tbl_Manifiestos[Key_Manif],tbl_Manifiestos[Pagado a Broker],0),0)</f>
        <v>302.25</v>
      </c>
      <c r="T4765">
        <v>3513896.9999999949</v>
      </c>
    </row>
    <row r="4766" spans="1:20" ht="27" x14ac:dyDescent="0.25">
      <c r="A4766" t="s">
        <v>5852</v>
      </c>
      <c r="B4766" t="str">
        <f>tbl_Facturas[[#This Row],[Factura]] &amp; "|" &amp; tbl_Facturas[[#This Row],[Proyecto OK]] &amp; "|" &amp; TEXT(tbl_Facturas[[#This Row],[Horas o Viaje]],"0.00") &amp; "|" &amp; TEXT(tbl_Facturas[[#This Row],[Costo unitario]],"0.00")</f>
        <v>2855||1.00|325.00</v>
      </c>
      <c r="C4766">
        <v>2855</v>
      </c>
      <c r="D4766">
        <v>515</v>
      </c>
      <c r="E4766" t="s">
        <v>27</v>
      </c>
      <c r="G4766" t="s">
        <v>54</v>
      </c>
      <c r="H4766" t="s">
        <v>4845</v>
      </c>
      <c r="I4766" s="134" t="s">
        <v>5319</v>
      </c>
      <c r="P4766">
        <v>1</v>
      </c>
      <c r="Q4766">
        <v>325</v>
      </c>
      <c r="R4766">
        <v>325</v>
      </c>
      <c r="S4766">
        <f>IFERROR(_xlfn.XLOOKUP(tbl_Facturas[[#This Row],[Key_Fact]],tbl_Manifiestos[Key_Manif],tbl_Manifiestos[Pagado a Broker],0),0)</f>
        <v>302.25</v>
      </c>
      <c r="T4766">
        <v>3514221.9999999949</v>
      </c>
    </row>
    <row r="4767" spans="1:20" ht="27" x14ac:dyDescent="0.25">
      <c r="A4767" t="s">
        <v>5852</v>
      </c>
      <c r="B4767" t="str">
        <f>tbl_Facturas[[#This Row],[Factura]] &amp; "|" &amp; tbl_Facturas[[#This Row],[Proyecto OK]] &amp; "|" &amp; TEXT(tbl_Facturas[[#This Row],[Horas o Viaje]],"0.00") &amp; "|" &amp; TEXT(tbl_Facturas[[#This Row],[Costo unitario]],"0.00")</f>
        <v>2855||1.00|325.00</v>
      </c>
      <c r="C4767">
        <v>2855</v>
      </c>
      <c r="D4767">
        <v>356</v>
      </c>
      <c r="E4767" t="s">
        <v>27</v>
      </c>
      <c r="G4767" t="s">
        <v>122</v>
      </c>
      <c r="H4767" t="s">
        <v>4846</v>
      </c>
      <c r="I4767" s="134" t="s">
        <v>5319</v>
      </c>
      <c r="P4767">
        <v>1</v>
      </c>
      <c r="Q4767">
        <v>325</v>
      </c>
      <c r="R4767">
        <v>325</v>
      </c>
      <c r="S4767">
        <f>IFERROR(_xlfn.XLOOKUP(tbl_Facturas[[#This Row],[Key_Fact]],tbl_Manifiestos[Key_Manif],tbl_Manifiestos[Pagado a Broker],0),0)</f>
        <v>302.25</v>
      </c>
      <c r="T4767">
        <v>3514546.9999999949</v>
      </c>
    </row>
    <row r="4768" spans="1:20" ht="27" x14ac:dyDescent="0.25">
      <c r="A4768" t="s">
        <v>5852</v>
      </c>
      <c r="B4768" t="str">
        <f>tbl_Facturas[[#This Row],[Factura]] &amp; "|" &amp; tbl_Facturas[[#This Row],[Proyecto OK]] &amp; "|" &amp; TEXT(tbl_Facturas[[#This Row],[Horas o Viaje]],"0.00") &amp; "|" &amp; TEXT(tbl_Facturas[[#This Row],[Costo unitario]],"0.00")</f>
        <v>2855||1.00|180.00</v>
      </c>
      <c r="C4768">
        <v>2855</v>
      </c>
      <c r="D4768">
        <v>1</v>
      </c>
      <c r="E4768" t="s">
        <v>5305</v>
      </c>
      <c r="G4768" t="s">
        <v>1220</v>
      </c>
      <c r="H4768" t="s">
        <v>4844</v>
      </c>
      <c r="I4768" s="134" t="s">
        <v>5319</v>
      </c>
      <c r="P4768">
        <v>1</v>
      </c>
      <c r="Q4768">
        <v>180</v>
      </c>
      <c r="R4768">
        <v>180</v>
      </c>
      <c r="S4768">
        <f>IFERROR(_xlfn.XLOOKUP(tbl_Facturas[[#This Row],[Key_Fact]],tbl_Manifiestos[Key_Manif],tbl_Manifiestos[Pagado a Broker],0),0)</f>
        <v>167.4</v>
      </c>
      <c r="T4768">
        <v>3514726.9999999949</v>
      </c>
    </row>
    <row r="4769" spans="1:20" ht="27" x14ac:dyDescent="0.25">
      <c r="A4769" t="s">
        <v>5852</v>
      </c>
      <c r="B4769" t="str">
        <f>tbl_Facturas[[#This Row],[Factura]] &amp; "|" &amp; tbl_Facturas[[#This Row],[Proyecto OK]] &amp; "|" &amp; TEXT(tbl_Facturas[[#This Row],[Horas o Viaje]],"0.00") &amp; "|" &amp; TEXT(tbl_Facturas[[#This Row],[Costo unitario]],"0.00")</f>
        <v>2855||1.00|113.10</v>
      </c>
      <c r="C4769">
        <v>2855</v>
      </c>
      <c r="D4769">
        <v>1</v>
      </c>
      <c r="E4769" t="s">
        <v>5305</v>
      </c>
      <c r="G4769" t="s">
        <v>1220</v>
      </c>
      <c r="H4769" t="s">
        <v>4844</v>
      </c>
      <c r="I4769" s="134" t="s">
        <v>5319</v>
      </c>
      <c r="N4769" t="s">
        <v>4847</v>
      </c>
      <c r="P4769">
        <v>1</v>
      </c>
      <c r="Q4769">
        <v>113.1</v>
      </c>
      <c r="R4769">
        <v>113.1</v>
      </c>
      <c r="S4769">
        <f>IFERROR(_xlfn.XLOOKUP(tbl_Facturas[[#This Row],[Key_Fact]],tbl_Manifiestos[Key_Manif],tbl_Manifiestos[Pagado a Broker],0),0)</f>
        <v>0</v>
      </c>
      <c r="T4769">
        <v>3514840.099999995</v>
      </c>
    </row>
    <row r="4770" spans="1:20" ht="27" x14ac:dyDescent="0.25">
      <c r="A4770" t="s">
        <v>5852</v>
      </c>
      <c r="B4770" t="str">
        <f>tbl_Facturas[[#This Row],[Factura]] &amp; "|" &amp; tbl_Facturas[[#This Row],[Proyecto OK]] &amp; "|" &amp; TEXT(tbl_Facturas[[#This Row],[Horas o Viaje]],"0.00") &amp; "|" &amp; TEXT(tbl_Facturas[[#This Row],[Costo unitario]],"0.00")</f>
        <v>2855||1.00|180.00</v>
      </c>
      <c r="C4770">
        <v>2855</v>
      </c>
      <c r="D4770">
        <v>356</v>
      </c>
      <c r="E4770" t="s">
        <v>27</v>
      </c>
      <c r="G4770" t="s">
        <v>122</v>
      </c>
      <c r="H4770" t="s">
        <v>4848</v>
      </c>
      <c r="I4770" s="134" t="s">
        <v>5319</v>
      </c>
      <c r="P4770">
        <v>1</v>
      </c>
      <c r="Q4770">
        <v>180</v>
      </c>
      <c r="R4770">
        <v>180</v>
      </c>
      <c r="S4770">
        <f>IFERROR(_xlfn.XLOOKUP(tbl_Facturas[[#This Row],[Key_Fact]],tbl_Manifiestos[Key_Manif],tbl_Manifiestos[Pagado a Broker],0),0)</f>
        <v>167.4</v>
      </c>
      <c r="T4770">
        <v>3515020.099999995</v>
      </c>
    </row>
    <row r="4771" spans="1:20" ht="27" x14ac:dyDescent="0.25">
      <c r="A4771" t="s">
        <v>5852</v>
      </c>
      <c r="B4771" t="str">
        <f>tbl_Facturas[[#This Row],[Factura]] &amp; "|" &amp; tbl_Facturas[[#This Row],[Proyecto OK]] &amp; "|" &amp; TEXT(tbl_Facturas[[#This Row],[Horas o Viaje]],"0.00") &amp; "|" &amp; TEXT(tbl_Facturas[[#This Row],[Costo unitario]],"0.00")</f>
        <v>2855||1.00|113.10</v>
      </c>
      <c r="C4771">
        <v>2855</v>
      </c>
      <c r="D4771">
        <v>356</v>
      </c>
      <c r="E4771" t="s">
        <v>27</v>
      </c>
      <c r="G4771" t="s">
        <v>122</v>
      </c>
      <c r="H4771" t="s">
        <v>4848</v>
      </c>
      <c r="I4771" s="134" t="s">
        <v>5319</v>
      </c>
      <c r="N4771" t="s">
        <v>4849</v>
      </c>
      <c r="P4771">
        <v>1</v>
      </c>
      <c r="Q4771">
        <v>113.1</v>
      </c>
      <c r="R4771">
        <v>113.1</v>
      </c>
      <c r="S4771">
        <f>IFERROR(_xlfn.XLOOKUP(tbl_Facturas[[#This Row],[Key_Fact]],tbl_Manifiestos[Key_Manif],tbl_Manifiestos[Pagado a Broker],0),0)</f>
        <v>0</v>
      </c>
      <c r="T4771">
        <v>3515133.199999996</v>
      </c>
    </row>
    <row r="4772" spans="1:20" ht="27" x14ac:dyDescent="0.25">
      <c r="A4772" t="s">
        <v>5852</v>
      </c>
      <c r="B4772" t="str">
        <f>tbl_Facturas[[#This Row],[Factura]] &amp; "|" &amp; tbl_Facturas[[#This Row],[Proyecto OK]] &amp; "|" &amp; TEXT(tbl_Facturas[[#This Row],[Horas o Viaje]],"0.00") &amp; "|" &amp; TEXT(tbl_Facturas[[#This Row],[Costo unitario]],"0.00")</f>
        <v>2855||1.00|325.00</v>
      </c>
      <c r="C4772">
        <v>2855</v>
      </c>
      <c r="D4772">
        <v>356</v>
      </c>
      <c r="E4772" t="s">
        <v>27</v>
      </c>
      <c r="G4772" t="s">
        <v>122</v>
      </c>
      <c r="H4772" t="s">
        <v>4850</v>
      </c>
      <c r="I4772" s="134" t="s">
        <v>5319</v>
      </c>
      <c r="P4772">
        <v>1</v>
      </c>
      <c r="Q4772">
        <v>325</v>
      </c>
      <c r="R4772">
        <v>325</v>
      </c>
      <c r="S4772">
        <f>IFERROR(_xlfn.XLOOKUP(tbl_Facturas[[#This Row],[Key_Fact]],tbl_Manifiestos[Key_Manif],tbl_Manifiestos[Pagado a Broker],0),0)</f>
        <v>302.25</v>
      </c>
      <c r="T4772">
        <v>3515458.199999996</v>
      </c>
    </row>
    <row r="4773" spans="1:20" ht="27" x14ac:dyDescent="0.25">
      <c r="A4773" t="s">
        <v>5852</v>
      </c>
      <c r="B4773" t="str">
        <f>tbl_Facturas[[#This Row],[Factura]] &amp; "|" &amp; tbl_Facturas[[#This Row],[Proyecto OK]] &amp; "|" &amp; TEXT(tbl_Facturas[[#This Row],[Horas o Viaje]],"0.00") &amp; "|" &amp; TEXT(tbl_Facturas[[#This Row],[Costo unitario]],"0.00")</f>
        <v>2855||1.00|180.00</v>
      </c>
      <c r="C4773">
        <v>2855</v>
      </c>
      <c r="D4773">
        <v>356</v>
      </c>
      <c r="E4773" t="s">
        <v>27</v>
      </c>
      <c r="G4773" t="s">
        <v>122</v>
      </c>
      <c r="H4773" t="s">
        <v>4851</v>
      </c>
      <c r="I4773" s="134" t="s">
        <v>5319</v>
      </c>
      <c r="P4773">
        <v>1</v>
      </c>
      <c r="Q4773">
        <v>180</v>
      </c>
      <c r="R4773">
        <v>180</v>
      </c>
      <c r="S4773">
        <f>IFERROR(_xlfn.XLOOKUP(tbl_Facturas[[#This Row],[Key_Fact]],tbl_Manifiestos[Key_Manif],tbl_Manifiestos[Pagado a Broker],0),0)</f>
        <v>167.4</v>
      </c>
      <c r="T4773">
        <v>3515638.199999996</v>
      </c>
    </row>
    <row r="4774" spans="1:20" ht="27" x14ac:dyDescent="0.25">
      <c r="A4774" t="s">
        <v>5852</v>
      </c>
      <c r="B4774" t="str">
        <f>tbl_Facturas[[#This Row],[Factura]] &amp; "|" &amp; tbl_Facturas[[#This Row],[Proyecto OK]] &amp; "|" &amp; TEXT(tbl_Facturas[[#This Row],[Horas o Viaje]],"0.00") &amp; "|" &amp; TEXT(tbl_Facturas[[#This Row],[Costo unitario]],"0.00")</f>
        <v>2855||20.65|25.50</v>
      </c>
      <c r="C4774">
        <v>2855</v>
      </c>
      <c r="D4774">
        <v>356</v>
      </c>
      <c r="E4774" t="s">
        <v>27</v>
      </c>
      <c r="G4774" t="s">
        <v>122</v>
      </c>
      <c r="H4774" t="s">
        <v>4851</v>
      </c>
      <c r="I4774" s="134" t="s">
        <v>5319</v>
      </c>
      <c r="N4774" t="s">
        <v>4852</v>
      </c>
      <c r="P4774">
        <v>20.65</v>
      </c>
      <c r="Q4774">
        <v>25.5</v>
      </c>
      <c r="R4774">
        <v>526.58000000000004</v>
      </c>
      <c r="S4774">
        <f>IFERROR(_xlfn.XLOOKUP(tbl_Facturas[[#This Row],[Key_Fact]],tbl_Manifiestos[Key_Manif],tbl_Manifiestos[Pagado a Broker],0),0)</f>
        <v>0</v>
      </c>
      <c r="T4774">
        <v>3516164.7799999961</v>
      </c>
    </row>
    <row r="4775" spans="1:20" ht="27" x14ac:dyDescent="0.25">
      <c r="A4775" t="s">
        <v>5852</v>
      </c>
      <c r="B4775" t="str">
        <f>tbl_Facturas[[#This Row],[Factura]] &amp; "|" &amp; tbl_Facturas[[#This Row],[Proyecto OK]] &amp; "|" &amp; TEXT(tbl_Facturas[[#This Row],[Horas o Viaje]],"0.00") &amp; "|" &amp; TEXT(tbl_Facturas[[#This Row],[Costo unitario]],"0.00")</f>
        <v>2855||1.00|180.00</v>
      </c>
      <c r="C4775">
        <v>2855</v>
      </c>
      <c r="D4775">
        <v>356</v>
      </c>
      <c r="E4775" t="s">
        <v>27</v>
      </c>
      <c r="G4775" t="s">
        <v>122</v>
      </c>
      <c r="H4775" t="s">
        <v>4853</v>
      </c>
      <c r="I4775" s="134" t="s">
        <v>5319</v>
      </c>
      <c r="P4775">
        <v>1</v>
      </c>
      <c r="Q4775">
        <v>180</v>
      </c>
      <c r="R4775">
        <v>180</v>
      </c>
      <c r="S4775">
        <f>IFERROR(_xlfn.XLOOKUP(tbl_Facturas[[#This Row],[Key_Fact]],tbl_Manifiestos[Key_Manif],tbl_Manifiestos[Pagado a Broker],0),0)</f>
        <v>167.4</v>
      </c>
      <c r="T4775">
        <v>3516344.7799999961</v>
      </c>
    </row>
    <row r="4776" spans="1:20" ht="27" x14ac:dyDescent="0.25">
      <c r="A4776" t="s">
        <v>5852</v>
      </c>
      <c r="B4776" t="str">
        <f>tbl_Facturas[[#This Row],[Factura]] &amp; "|" &amp; tbl_Facturas[[#This Row],[Proyecto OK]] &amp; "|" &amp; TEXT(tbl_Facturas[[#This Row],[Horas o Viaje]],"0.00") &amp; "|" &amp; TEXT(tbl_Facturas[[#This Row],[Costo unitario]],"0.00")</f>
        <v>2855||1.00|113.10</v>
      </c>
      <c r="C4776">
        <v>2855</v>
      </c>
      <c r="D4776">
        <v>356</v>
      </c>
      <c r="E4776" t="s">
        <v>27</v>
      </c>
      <c r="G4776" t="s">
        <v>122</v>
      </c>
      <c r="H4776" t="s">
        <v>4853</v>
      </c>
      <c r="I4776" s="134" t="s">
        <v>5319</v>
      </c>
      <c r="N4776" t="s">
        <v>4854</v>
      </c>
      <c r="P4776">
        <v>1</v>
      </c>
      <c r="Q4776">
        <v>113.1</v>
      </c>
      <c r="R4776">
        <v>113.1</v>
      </c>
      <c r="S4776">
        <f>IFERROR(_xlfn.XLOOKUP(tbl_Facturas[[#This Row],[Key_Fact]],tbl_Manifiestos[Key_Manif],tbl_Manifiestos[Pagado a Broker],0),0)</f>
        <v>0</v>
      </c>
      <c r="T4776">
        <v>3516457.8799999962</v>
      </c>
    </row>
    <row r="4777" spans="1:20" ht="27" x14ac:dyDescent="0.25">
      <c r="A4777" t="s">
        <v>5852</v>
      </c>
      <c r="B4777" t="str">
        <f>tbl_Facturas[[#This Row],[Factura]] &amp; "|" &amp; tbl_Facturas[[#This Row],[Proyecto OK]] &amp; "|" &amp; TEXT(tbl_Facturas[[#This Row],[Horas o Viaje]],"0.00") &amp; "|" &amp; TEXT(tbl_Facturas[[#This Row],[Costo unitario]],"0.00")</f>
        <v>2855||1.00|180.00</v>
      </c>
      <c r="C4777">
        <v>2855</v>
      </c>
      <c r="D4777">
        <v>356</v>
      </c>
      <c r="E4777" t="s">
        <v>27</v>
      </c>
      <c r="G4777" t="s">
        <v>122</v>
      </c>
      <c r="H4777" t="s">
        <v>4855</v>
      </c>
      <c r="I4777" s="134" t="s">
        <v>5319</v>
      </c>
      <c r="P4777">
        <v>1</v>
      </c>
      <c r="Q4777">
        <v>180</v>
      </c>
      <c r="R4777">
        <v>180</v>
      </c>
      <c r="S4777">
        <f>IFERROR(_xlfn.XLOOKUP(tbl_Facturas[[#This Row],[Key_Fact]],tbl_Manifiestos[Key_Manif],tbl_Manifiestos[Pagado a Broker],0),0)</f>
        <v>167.4</v>
      </c>
      <c r="T4777">
        <v>3516637.8799999962</v>
      </c>
    </row>
    <row r="4778" spans="1:20" ht="27" x14ac:dyDescent="0.25">
      <c r="A4778" t="s">
        <v>5852</v>
      </c>
      <c r="B4778" t="str">
        <f>tbl_Facturas[[#This Row],[Factura]] &amp; "|" &amp; tbl_Facturas[[#This Row],[Proyecto OK]] &amp; "|" &amp; TEXT(tbl_Facturas[[#This Row],[Horas o Viaje]],"0.00") &amp; "|" &amp; TEXT(tbl_Facturas[[#This Row],[Costo unitario]],"0.00")</f>
        <v>2855||19.87|25.50</v>
      </c>
      <c r="C4778">
        <v>2855</v>
      </c>
      <c r="D4778">
        <v>356</v>
      </c>
      <c r="E4778" t="s">
        <v>27</v>
      </c>
      <c r="G4778" t="s">
        <v>122</v>
      </c>
      <c r="H4778" t="s">
        <v>4855</v>
      </c>
      <c r="I4778" s="134" t="s">
        <v>5319</v>
      </c>
      <c r="N4778" t="s">
        <v>4856</v>
      </c>
      <c r="P4778">
        <v>19.87</v>
      </c>
      <c r="Q4778">
        <v>25.5</v>
      </c>
      <c r="R4778">
        <v>506.69</v>
      </c>
      <c r="S4778">
        <f>IFERROR(_xlfn.XLOOKUP(tbl_Facturas[[#This Row],[Key_Fact]],tbl_Manifiestos[Key_Manif],tbl_Manifiestos[Pagado a Broker],0),0)</f>
        <v>0</v>
      </c>
      <c r="T4778">
        <v>3517144.5699999961</v>
      </c>
    </row>
    <row r="4779" spans="1:20" ht="27" x14ac:dyDescent="0.25">
      <c r="A4779" t="s">
        <v>5852</v>
      </c>
      <c r="B4779" t="str">
        <f>tbl_Facturas[[#This Row],[Factura]] &amp; "|" &amp; tbl_Facturas[[#This Row],[Proyecto OK]] &amp; "|" &amp; TEXT(tbl_Facturas[[#This Row],[Horas o Viaje]],"0.00") &amp; "|" &amp; TEXT(tbl_Facturas[[#This Row],[Costo unitario]],"0.00")</f>
        <v>2855||1.00|325.00</v>
      </c>
      <c r="C4779">
        <v>2855</v>
      </c>
      <c r="D4779">
        <v>356</v>
      </c>
      <c r="E4779" t="s">
        <v>27</v>
      </c>
      <c r="G4779" t="s">
        <v>122</v>
      </c>
      <c r="H4779" t="s">
        <v>4857</v>
      </c>
      <c r="I4779" s="134" t="s">
        <v>5319</v>
      </c>
      <c r="P4779">
        <v>1</v>
      </c>
      <c r="Q4779">
        <v>325</v>
      </c>
      <c r="R4779">
        <v>325</v>
      </c>
      <c r="S4779">
        <f>IFERROR(_xlfn.XLOOKUP(tbl_Facturas[[#This Row],[Key_Fact]],tbl_Manifiestos[Key_Manif],tbl_Manifiestos[Pagado a Broker],0),0)</f>
        <v>302.25</v>
      </c>
      <c r="T4779">
        <v>3517469.5699999961</v>
      </c>
    </row>
    <row r="4780" spans="1:20" ht="27" x14ac:dyDescent="0.25">
      <c r="A4780" t="s">
        <v>5852</v>
      </c>
      <c r="B4780" t="str">
        <f>tbl_Facturas[[#This Row],[Factura]] &amp; "|" &amp; tbl_Facturas[[#This Row],[Proyecto OK]] &amp; "|" &amp; TEXT(tbl_Facturas[[#This Row],[Horas o Viaje]],"0.00") &amp; "|" &amp; TEXT(tbl_Facturas[[#This Row],[Costo unitario]],"0.00")</f>
        <v>2855||1.00|180.00</v>
      </c>
      <c r="C4780">
        <v>2855</v>
      </c>
      <c r="D4780">
        <v>28</v>
      </c>
      <c r="E4780" t="s">
        <v>5309</v>
      </c>
      <c r="G4780" t="s">
        <v>1285</v>
      </c>
      <c r="H4780" t="s">
        <v>4858</v>
      </c>
      <c r="I4780" s="134" t="s">
        <v>5319</v>
      </c>
      <c r="P4780">
        <v>1</v>
      </c>
      <c r="Q4780">
        <v>180</v>
      </c>
      <c r="R4780">
        <v>180</v>
      </c>
      <c r="S4780">
        <f>IFERROR(_xlfn.XLOOKUP(tbl_Facturas[[#This Row],[Key_Fact]],tbl_Manifiestos[Key_Manif],tbl_Manifiestos[Pagado a Broker],0),0)</f>
        <v>167.4</v>
      </c>
      <c r="T4780">
        <v>3517649.5699999961</v>
      </c>
    </row>
    <row r="4781" spans="1:20" ht="27" x14ac:dyDescent="0.25">
      <c r="A4781" t="s">
        <v>5852</v>
      </c>
      <c r="B4781" t="str">
        <f>tbl_Facturas[[#This Row],[Factura]] &amp; "|" &amp; tbl_Facturas[[#This Row],[Proyecto OK]] &amp; "|" &amp; TEXT(tbl_Facturas[[#This Row],[Horas o Viaje]],"0.00") &amp; "|" &amp; TEXT(tbl_Facturas[[#This Row],[Costo unitario]],"0.00")</f>
        <v>2855||1.00|113.10</v>
      </c>
      <c r="C4781">
        <v>2855</v>
      </c>
      <c r="D4781">
        <v>28</v>
      </c>
      <c r="E4781" t="s">
        <v>5309</v>
      </c>
      <c r="G4781" t="s">
        <v>1285</v>
      </c>
      <c r="H4781" t="s">
        <v>4858</v>
      </c>
      <c r="I4781" s="134" t="s">
        <v>5319</v>
      </c>
      <c r="N4781" t="s">
        <v>4859</v>
      </c>
      <c r="P4781">
        <v>1</v>
      </c>
      <c r="Q4781">
        <v>113.1</v>
      </c>
      <c r="R4781">
        <v>113.1</v>
      </c>
      <c r="S4781">
        <f>IFERROR(_xlfn.XLOOKUP(tbl_Facturas[[#This Row],[Key_Fact]],tbl_Manifiestos[Key_Manif],tbl_Manifiestos[Pagado a Broker],0),0)</f>
        <v>0</v>
      </c>
      <c r="T4781">
        <v>3517762.6699999962</v>
      </c>
    </row>
    <row r="4782" spans="1:20" ht="27" x14ac:dyDescent="0.25">
      <c r="A4782" t="s">
        <v>5852</v>
      </c>
      <c r="B4782" t="str">
        <f>tbl_Facturas[[#This Row],[Factura]] &amp; "|" &amp; tbl_Facturas[[#This Row],[Proyecto OK]] &amp; "|" &amp; TEXT(tbl_Facturas[[#This Row],[Horas o Viaje]],"0.00") &amp; "|" &amp; TEXT(tbl_Facturas[[#This Row],[Costo unitario]],"0.00")</f>
        <v>2855||1.00|325.00</v>
      </c>
      <c r="C4782">
        <v>2855</v>
      </c>
      <c r="D4782">
        <v>28</v>
      </c>
      <c r="E4782" t="s">
        <v>5309</v>
      </c>
      <c r="G4782" t="s">
        <v>1285</v>
      </c>
      <c r="H4782" t="s">
        <v>4860</v>
      </c>
      <c r="I4782" s="134" t="s">
        <v>5319</v>
      </c>
      <c r="P4782">
        <v>1</v>
      </c>
      <c r="Q4782">
        <v>325</v>
      </c>
      <c r="R4782">
        <v>325</v>
      </c>
      <c r="S4782">
        <f>IFERROR(_xlfn.XLOOKUP(tbl_Facturas[[#This Row],[Key_Fact]],tbl_Manifiestos[Key_Manif],tbl_Manifiestos[Pagado a Broker],0),0)</f>
        <v>302.25</v>
      </c>
      <c r="T4782">
        <v>3518087.6699999962</v>
      </c>
    </row>
    <row r="4783" spans="1:20" ht="27" x14ac:dyDescent="0.25">
      <c r="A4783" t="s">
        <v>5852</v>
      </c>
      <c r="B4783" t="str">
        <f>tbl_Facturas[[#This Row],[Factura]] &amp; "|" &amp; tbl_Facturas[[#This Row],[Proyecto OK]] &amp; "|" &amp; TEXT(tbl_Facturas[[#This Row],[Horas o Viaje]],"0.00") &amp; "|" &amp; TEXT(tbl_Facturas[[#This Row],[Costo unitario]],"0.00")</f>
        <v>2855||1.00|325.00</v>
      </c>
      <c r="C4783">
        <v>2855</v>
      </c>
      <c r="D4783">
        <v>28</v>
      </c>
      <c r="E4783" t="s">
        <v>5309</v>
      </c>
      <c r="G4783" t="s">
        <v>1285</v>
      </c>
      <c r="H4783" t="s">
        <v>4861</v>
      </c>
      <c r="I4783" s="134" t="s">
        <v>5319</v>
      </c>
      <c r="P4783">
        <v>1</v>
      </c>
      <c r="Q4783">
        <v>325</v>
      </c>
      <c r="R4783">
        <v>325</v>
      </c>
      <c r="S4783">
        <f>IFERROR(_xlfn.XLOOKUP(tbl_Facturas[[#This Row],[Key_Fact]],tbl_Manifiestos[Key_Manif],tbl_Manifiestos[Pagado a Broker],0),0)</f>
        <v>302.25</v>
      </c>
      <c r="T4783">
        <v>3518412.6699999962</v>
      </c>
    </row>
    <row r="4784" spans="1:20" ht="27" x14ac:dyDescent="0.25">
      <c r="A4784" t="s">
        <v>5852</v>
      </c>
      <c r="B4784" t="str">
        <f>tbl_Facturas[[#This Row],[Factura]] &amp; "|" &amp; tbl_Facturas[[#This Row],[Proyecto OK]] &amp; "|" &amp; TEXT(tbl_Facturas[[#This Row],[Horas o Viaje]],"0.00") &amp; "|" &amp; TEXT(tbl_Facturas[[#This Row],[Costo unitario]],"0.00")</f>
        <v>2855||1.00|325.00</v>
      </c>
      <c r="C4784">
        <v>2855</v>
      </c>
      <c r="D4784">
        <v>28</v>
      </c>
      <c r="E4784" t="s">
        <v>5309</v>
      </c>
      <c r="G4784" t="s">
        <v>1285</v>
      </c>
      <c r="H4784" t="s">
        <v>4862</v>
      </c>
      <c r="I4784" s="134" t="s">
        <v>5319</v>
      </c>
      <c r="P4784">
        <v>1</v>
      </c>
      <c r="Q4784">
        <v>325</v>
      </c>
      <c r="R4784">
        <v>325</v>
      </c>
      <c r="S4784">
        <f>IFERROR(_xlfn.XLOOKUP(tbl_Facturas[[#This Row],[Key_Fact]],tbl_Manifiestos[Key_Manif],tbl_Manifiestos[Pagado a Broker],0),0)</f>
        <v>302.25</v>
      </c>
      <c r="T4784">
        <v>3518737.6699999962</v>
      </c>
    </row>
    <row r="4785" spans="1:20" ht="27" x14ac:dyDescent="0.25">
      <c r="A4785" t="s">
        <v>5852</v>
      </c>
      <c r="B4785" t="str">
        <f>tbl_Facturas[[#This Row],[Factura]] &amp; "|" &amp; tbl_Facturas[[#This Row],[Proyecto OK]] &amp; "|" &amp; TEXT(tbl_Facturas[[#This Row],[Horas o Viaje]],"0.00") &amp; "|" &amp; TEXT(tbl_Facturas[[#This Row],[Costo unitario]],"0.00")</f>
        <v>2855||1.00|325.00</v>
      </c>
      <c r="C4785">
        <v>2855</v>
      </c>
      <c r="D4785">
        <v>28</v>
      </c>
      <c r="E4785" t="s">
        <v>5309</v>
      </c>
      <c r="G4785" t="s">
        <v>1285</v>
      </c>
      <c r="H4785" t="s">
        <v>4863</v>
      </c>
      <c r="I4785" s="134" t="s">
        <v>5319</v>
      </c>
      <c r="P4785">
        <v>1</v>
      </c>
      <c r="Q4785">
        <v>325</v>
      </c>
      <c r="R4785">
        <v>325</v>
      </c>
      <c r="S4785">
        <f>IFERROR(_xlfn.XLOOKUP(tbl_Facturas[[#This Row],[Key_Fact]],tbl_Manifiestos[Key_Manif],tbl_Manifiestos[Pagado a Broker],0),0)</f>
        <v>302.25</v>
      </c>
      <c r="T4785">
        <v>3519062.6699999962</v>
      </c>
    </row>
    <row r="4786" spans="1:20" ht="27" x14ac:dyDescent="0.25">
      <c r="A4786" t="s">
        <v>5852</v>
      </c>
      <c r="B4786" t="str">
        <f>tbl_Facturas[[#This Row],[Factura]] &amp; "|" &amp; tbl_Facturas[[#This Row],[Proyecto OK]] &amp; "|" &amp; TEXT(tbl_Facturas[[#This Row],[Horas o Viaje]],"0.00") &amp; "|" &amp; TEXT(tbl_Facturas[[#This Row],[Costo unitario]],"0.00")</f>
        <v>2855||1.00|180.00</v>
      </c>
      <c r="C4786">
        <v>2855</v>
      </c>
      <c r="D4786">
        <v>28</v>
      </c>
      <c r="E4786" t="s">
        <v>5309</v>
      </c>
      <c r="G4786" t="s">
        <v>1285</v>
      </c>
      <c r="H4786" t="s">
        <v>4864</v>
      </c>
      <c r="I4786" s="134" t="s">
        <v>5319</v>
      </c>
      <c r="P4786">
        <v>1</v>
      </c>
      <c r="Q4786">
        <v>180</v>
      </c>
      <c r="R4786">
        <v>180</v>
      </c>
      <c r="S4786">
        <f>IFERROR(_xlfn.XLOOKUP(tbl_Facturas[[#This Row],[Key_Fact]],tbl_Manifiestos[Key_Manif],tbl_Manifiestos[Pagado a Broker],0),0)</f>
        <v>167.4</v>
      </c>
      <c r="T4786">
        <v>3519242.6699999962</v>
      </c>
    </row>
    <row r="4787" spans="1:20" ht="27" x14ac:dyDescent="0.25">
      <c r="A4787" t="s">
        <v>5852</v>
      </c>
      <c r="B4787" t="str">
        <f>tbl_Facturas[[#This Row],[Factura]] &amp; "|" &amp; tbl_Facturas[[#This Row],[Proyecto OK]] &amp; "|" &amp; TEXT(tbl_Facturas[[#This Row],[Horas o Viaje]],"0.00") &amp; "|" &amp; TEXT(tbl_Facturas[[#This Row],[Costo unitario]],"0.00")</f>
        <v>2855||1.00|180.00</v>
      </c>
      <c r="C4787">
        <v>2855</v>
      </c>
      <c r="D4787">
        <v>28</v>
      </c>
      <c r="E4787" t="s">
        <v>5309</v>
      </c>
      <c r="G4787" t="s">
        <v>1285</v>
      </c>
      <c r="H4787" t="s">
        <v>4865</v>
      </c>
      <c r="I4787" s="134" t="s">
        <v>5319</v>
      </c>
      <c r="P4787">
        <v>1</v>
      </c>
      <c r="Q4787">
        <v>180</v>
      </c>
      <c r="R4787">
        <v>180</v>
      </c>
      <c r="S4787">
        <f>IFERROR(_xlfn.XLOOKUP(tbl_Facturas[[#This Row],[Key_Fact]],tbl_Manifiestos[Key_Manif],tbl_Manifiestos[Pagado a Broker],0),0)</f>
        <v>167.4</v>
      </c>
      <c r="T4787">
        <v>3519422.6699999962</v>
      </c>
    </row>
    <row r="4788" spans="1:20" ht="27" x14ac:dyDescent="0.25">
      <c r="A4788" t="s">
        <v>5852</v>
      </c>
      <c r="B4788" t="str">
        <f>tbl_Facturas[[#This Row],[Factura]] &amp; "|" &amp; tbl_Facturas[[#This Row],[Proyecto OK]] &amp; "|" &amp; TEXT(tbl_Facturas[[#This Row],[Horas o Viaje]],"0.00") &amp; "|" &amp; TEXT(tbl_Facturas[[#This Row],[Costo unitario]],"0.00")</f>
        <v>2855||1.00|113.10</v>
      </c>
      <c r="C4788">
        <v>2855</v>
      </c>
      <c r="D4788">
        <v>356</v>
      </c>
      <c r="E4788" t="s">
        <v>27</v>
      </c>
      <c r="G4788" t="s">
        <v>122</v>
      </c>
      <c r="H4788" t="s">
        <v>4844</v>
      </c>
      <c r="I4788" s="134" t="s">
        <v>5319</v>
      </c>
      <c r="N4788" t="s">
        <v>4866</v>
      </c>
      <c r="P4788">
        <v>1</v>
      </c>
      <c r="Q4788">
        <v>113.1</v>
      </c>
      <c r="R4788">
        <v>113.1</v>
      </c>
      <c r="S4788">
        <f>IFERROR(_xlfn.XLOOKUP(tbl_Facturas[[#This Row],[Key_Fact]],tbl_Manifiestos[Key_Manif],tbl_Manifiestos[Pagado a Broker],0),0)</f>
        <v>0</v>
      </c>
      <c r="T4788">
        <v>3519535.7699999958</v>
      </c>
    </row>
    <row r="4789" spans="1:20" ht="27" x14ac:dyDescent="0.25">
      <c r="A4789" t="s">
        <v>5852</v>
      </c>
      <c r="B4789" t="str">
        <f>tbl_Facturas[[#This Row],[Factura]] &amp; "|" &amp; tbl_Facturas[[#This Row],[Proyecto OK]] &amp; "|" &amp; TEXT(tbl_Facturas[[#This Row],[Horas o Viaje]],"0.00") &amp; "|" &amp; TEXT(tbl_Facturas[[#This Row],[Costo unitario]],"0.00")</f>
        <v>2855||1.00|325.00</v>
      </c>
      <c r="C4789">
        <v>2855</v>
      </c>
      <c r="D4789">
        <v>515</v>
      </c>
      <c r="E4789" t="s">
        <v>27</v>
      </c>
      <c r="G4789" t="s">
        <v>54</v>
      </c>
      <c r="H4789" t="s">
        <v>2650</v>
      </c>
      <c r="I4789" s="134" t="s">
        <v>5319</v>
      </c>
      <c r="P4789">
        <v>1</v>
      </c>
      <c r="Q4789">
        <v>325</v>
      </c>
      <c r="R4789">
        <v>325</v>
      </c>
      <c r="S4789">
        <f>IFERROR(_xlfn.XLOOKUP(tbl_Facturas[[#This Row],[Key_Fact]],tbl_Manifiestos[Key_Manif],tbl_Manifiestos[Pagado a Broker],0),0)</f>
        <v>302.25</v>
      </c>
      <c r="T4789">
        <v>3519860.7699999958</v>
      </c>
    </row>
    <row r="4790" spans="1:20" x14ac:dyDescent="0.25">
      <c r="A4790" t="s">
        <v>5852</v>
      </c>
      <c r="B4790" t="str">
        <f>tbl_Facturas[[#This Row],[Factura]] &amp; "|" &amp; tbl_Facturas[[#This Row],[Proyecto OK]] &amp; "|" &amp; TEXT(tbl_Facturas[[#This Row],[Horas o Viaje]],"0.00") &amp; "|" &amp; TEXT(tbl_Facturas[[#This Row],[Costo unitario]],"0.00")</f>
        <v>2856|Metra 115th|5.00|250.00</v>
      </c>
      <c r="C4790">
        <v>2856</v>
      </c>
      <c r="D4790">
        <v>229</v>
      </c>
      <c r="E4790" t="s">
        <v>5309</v>
      </c>
      <c r="G4790" t="s">
        <v>1235</v>
      </c>
      <c r="H4790" t="s">
        <v>4867</v>
      </c>
      <c r="I4790" s="134" t="s">
        <v>5363</v>
      </c>
      <c r="J4790" t="s">
        <v>3627</v>
      </c>
      <c r="K4790" t="s">
        <v>3627</v>
      </c>
      <c r="M4790" t="s">
        <v>895</v>
      </c>
      <c r="O4790" t="s">
        <v>240</v>
      </c>
      <c r="P4790">
        <v>5</v>
      </c>
      <c r="Q4790">
        <v>250</v>
      </c>
      <c r="R4790">
        <v>1250</v>
      </c>
      <c r="S4790">
        <f>IFERROR(_xlfn.XLOOKUP(tbl_Facturas[[#This Row],[Key_Fact]],tbl_Manifiestos[Key_Manif],tbl_Manifiestos[Pagado a Broker],0),0)</f>
        <v>1162.5</v>
      </c>
      <c r="T4790">
        <v>3521110.7699999958</v>
      </c>
    </row>
    <row r="4791" spans="1:20" x14ac:dyDescent="0.25">
      <c r="A4791" t="s">
        <v>5852</v>
      </c>
      <c r="B4791" t="str">
        <f>tbl_Facturas[[#This Row],[Factura]] &amp; "|" &amp; tbl_Facturas[[#This Row],[Proyecto OK]] &amp; "|" &amp; TEXT(tbl_Facturas[[#This Row],[Horas o Viaje]],"0.00") &amp; "|" &amp; TEXT(tbl_Facturas[[#This Row],[Costo unitario]],"0.00")</f>
        <v>2856|Metra 115th|5.00|250.00</v>
      </c>
      <c r="C4791">
        <v>2856</v>
      </c>
      <c r="D4791">
        <v>28</v>
      </c>
      <c r="E4791" t="s">
        <v>5309</v>
      </c>
      <c r="G4791" t="s">
        <v>1285</v>
      </c>
      <c r="H4791" t="s">
        <v>4868</v>
      </c>
      <c r="I4791" s="134" t="s">
        <v>5363</v>
      </c>
      <c r="J4791" t="s">
        <v>3627</v>
      </c>
      <c r="K4791" t="s">
        <v>3627</v>
      </c>
      <c r="M4791" t="s">
        <v>895</v>
      </c>
      <c r="O4791" t="s">
        <v>240</v>
      </c>
      <c r="P4791">
        <v>5</v>
      </c>
      <c r="Q4791">
        <v>250</v>
      </c>
      <c r="R4791">
        <v>1250</v>
      </c>
      <c r="S4791">
        <f>IFERROR(_xlfn.XLOOKUP(tbl_Facturas[[#This Row],[Key_Fact]],tbl_Manifiestos[Key_Manif],tbl_Manifiestos[Pagado a Broker],0),0)</f>
        <v>1162.5</v>
      </c>
      <c r="T4791">
        <v>3522360.7699999958</v>
      </c>
    </row>
    <row r="4792" spans="1:20" x14ac:dyDescent="0.25">
      <c r="A4792" t="s">
        <v>5852</v>
      </c>
      <c r="B4792" t="str">
        <f>tbl_Facturas[[#This Row],[Factura]] &amp; "|" &amp; tbl_Facturas[[#This Row],[Proyecto OK]] &amp; "|" &amp; TEXT(tbl_Facturas[[#This Row],[Horas o Viaje]],"0.00") &amp; "|" &amp; TEXT(tbl_Facturas[[#This Row],[Costo unitario]],"0.00")</f>
        <v>2856|Metra 115th|1.00|250.00</v>
      </c>
      <c r="C4792">
        <v>2856</v>
      </c>
      <c r="D4792">
        <v>26</v>
      </c>
      <c r="E4792" t="s">
        <v>3894</v>
      </c>
      <c r="G4792" t="s">
        <v>1492</v>
      </c>
      <c r="H4792" t="s">
        <v>4869</v>
      </c>
      <c r="I4792" s="134" t="s">
        <v>5363</v>
      </c>
      <c r="J4792" t="s">
        <v>3627</v>
      </c>
      <c r="K4792" t="s">
        <v>3627</v>
      </c>
      <c r="M4792" t="s">
        <v>895</v>
      </c>
      <c r="N4792" t="s">
        <v>4870</v>
      </c>
      <c r="O4792" t="s">
        <v>240</v>
      </c>
      <c r="P4792">
        <v>1</v>
      </c>
      <c r="Q4792">
        <v>250</v>
      </c>
      <c r="R4792">
        <v>250</v>
      </c>
      <c r="S4792">
        <f>IFERROR(_xlfn.XLOOKUP(tbl_Facturas[[#This Row],[Key_Fact]],tbl_Manifiestos[Key_Manif],tbl_Manifiestos[Pagado a Broker],0),0)</f>
        <v>0</v>
      </c>
      <c r="T4792">
        <v>3522610.7699999958</v>
      </c>
    </row>
    <row r="4793" spans="1:20" x14ac:dyDescent="0.25">
      <c r="A4793" t="s">
        <v>5852</v>
      </c>
      <c r="B4793" t="str">
        <f>tbl_Facturas[[#This Row],[Factura]] &amp; "|" &amp; tbl_Facturas[[#This Row],[Proyecto OK]] &amp; "|" &amp; TEXT(tbl_Facturas[[#This Row],[Horas o Viaje]],"0.00") &amp; "|" &amp; TEXT(tbl_Facturas[[#This Row],[Costo unitario]],"0.00")</f>
        <v>2856|Metra 115th|4.00|250.00</v>
      </c>
      <c r="C4793">
        <v>2856</v>
      </c>
      <c r="D4793">
        <v>73</v>
      </c>
      <c r="E4793" t="s">
        <v>19</v>
      </c>
      <c r="G4793" t="s">
        <v>20</v>
      </c>
      <c r="H4793" t="s">
        <v>4871</v>
      </c>
      <c r="I4793" s="134" t="s">
        <v>5363</v>
      </c>
      <c r="J4793" t="s">
        <v>3627</v>
      </c>
      <c r="K4793" t="s">
        <v>3627</v>
      </c>
      <c r="M4793" t="s">
        <v>895</v>
      </c>
      <c r="O4793" t="s">
        <v>240</v>
      </c>
      <c r="P4793">
        <v>4</v>
      </c>
      <c r="Q4793">
        <v>250</v>
      </c>
      <c r="R4793">
        <v>1000</v>
      </c>
      <c r="S4793">
        <f>IFERROR(_xlfn.XLOOKUP(tbl_Facturas[[#This Row],[Key_Fact]],tbl_Manifiestos[Key_Manif],tbl_Manifiestos[Pagado a Broker],0),0)</f>
        <v>0</v>
      </c>
      <c r="T4793">
        <v>3523610.7699999958</v>
      </c>
    </row>
    <row r="4794" spans="1:20" x14ac:dyDescent="0.25">
      <c r="A4794" t="s">
        <v>5852</v>
      </c>
      <c r="B4794" t="str">
        <f>tbl_Facturas[[#This Row],[Factura]] &amp; "|" &amp; tbl_Facturas[[#This Row],[Proyecto OK]] &amp; "|" &amp; TEXT(tbl_Facturas[[#This Row],[Horas o Viaje]],"0.00") &amp; "|" &amp; TEXT(tbl_Facturas[[#This Row],[Costo unitario]],"0.00")</f>
        <v>2856|Metra 115th|5.00|250.00</v>
      </c>
      <c r="C4794">
        <v>2856</v>
      </c>
      <c r="D4794">
        <v>308</v>
      </c>
      <c r="E4794" t="s">
        <v>16</v>
      </c>
      <c r="G4794" t="s">
        <v>17</v>
      </c>
      <c r="H4794" t="s">
        <v>4872</v>
      </c>
      <c r="I4794" s="134" t="s">
        <v>5363</v>
      </c>
      <c r="J4794" t="s">
        <v>3627</v>
      </c>
      <c r="K4794" t="s">
        <v>3627</v>
      </c>
      <c r="M4794" t="s">
        <v>895</v>
      </c>
      <c r="O4794" t="s">
        <v>240</v>
      </c>
      <c r="P4794">
        <v>5</v>
      </c>
      <c r="Q4794">
        <v>250</v>
      </c>
      <c r="R4794">
        <v>1250</v>
      </c>
      <c r="S4794">
        <f>IFERROR(_xlfn.XLOOKUP(tbl_Facturas[[#This Row],[Key_Fact]],tbl_Manifiestos[Key_Manif],tbl_Manifiestos[Pagado a Broker],0),0)</f>
        <v>1162.5</v>
      </c>
      <c r="T4794">
        <v>3524860.7699999958</v>
      </c>
    </row>
    <row r="4795" spans="1:20" x14ac:dyDescent="0.25">
      <c r="A4795" t="s">
        <v>5852</v>
      </c>
      <c r="B4795" t="str">
        <f>tbl_Facturas[[#This Row],[Factura]] &amp; "|" &amp; tbl_Facturas[[#This Row],[Proyecto OK]] &amp; "|" &amp; TEXT(tbl_Facturas[[#This Row],[Horas o Viaje]],"0.00") &amp; "|" &amp; TEXT(tbl_Facturas[[#This Row],[Costo unitario]],"0.00")</f>
        <v>2856|Metra 115th|5.00|250.00</v>
      </c>
      <c r="C4795">
        <v>2856</v>
      </c>
      <c r="D4795">
        <v>58</v>
      </c>
      <c r="E4795" t="s">
        <v>12</v>
      </c>
      <c r="G4795" t="s">
        <v>539</v>
      </c>
      <c r="H4795" t="s">
        <v>4058</v>
      </c>
      <c r="I4795" s="134" t="s">
        <v>5363</v>
      </c>
      <c r="J4795" t="s">
        <v>3627</v>
      </c>
      <c r="K4795" t="s">
        <v>3627</v>
      </c>
      <c r="M4795" t="s">
        <v>895</v>
      </c>
      <c r="O4795" t="s">
        <v>240</v>
      </c>
      <c r="P4795">
        <v>5</v>
      </c>
      <c r="Q4795">
        <v>250</v>
      </c>
      <c r="R4795">
        <v>1250</v>
      </c>
      <c r="S4795">
        <f>IFERROR(_xlfn.XLOOKUP(tbl_Facturas[[#This Row],[Key_Fact]],tbl_Manifiestos[Key_Manif],tbl_Manifiestos[Pagado a Broker],0),0)</f>
        <v>1162.5</v>
      </c>
      <c r="T4795">
        <v>3526110.7699999958</v>
      </c>
    </row>
    <row r="4796" spans="1:20" x14ac:dyDescent="0.25">
      <c r="A4796" t="s">
        <v>5852</v>
      </c>
      <c r="B4796" t="str">
        <f>tbl_Facturas[[#This Row],[Factura]] &amp; "|" &amp; tbl_Facturas[[#This Row],[Proyecto OK]] &amp; "|" &amp; TEXT(tbl_Facturas[[#This Row],[Horas o Viaje]],"0.00") &amp; "|" &amp; TEXT(tbl_Facturas[[#This Row],[Costo unitario]],"0.00")</f>
        <v>2857|AR Term|7.75|118.00</v>
      </c>
      <c r="C4796">
        <v>2857</v>
      </c>
      <c r="D4796">
        <v>515</v>
      </c>
      <c r="E4796" t="s">
        <v>27</v>
      </c>
      <c r="G4796" t="s">
        <v>54</v>
      </c>
      <c r="H4796" t="s">
        <v>4873</v>
      </c>
      <c r="I4796" s="134" t="s">
        <v>5324</v>
      </c>
      <c r="J4796" t="s">
        <v>1039</v>
      </c>
      <c r="K4796" s="240" t="s">
        <v>1039</v>
      </c>
      <c r="P4796">
        <v>7.75</v>
      </c>
      <c r="Q4796">
        <v>118</v>
      </c>
      <c r="R4796">
        <v>914.5</v>
      </c>
      <c r="S4796">
        <f>IFERROR(_xlfn.XLOOKUP(tbl_Facturas[[#This Row],[Key_Fact]],tbl_Manifiestos[Key_Manif],tbl_Manifiestos[Pagado a Broker],0),0)</f>
        <v>850.48500000000001</v>
      </c>
      <c r="T4796">
        <v>3527025.2699999958</v>
      </c>
    </row>
    <row r="4797" spans="1:20" x14ac:dyDescent="0.25">
      <c r="A4797" t="s">
        <v>5852</v>
      </c>
      <c r="B4797" t="str">
        <f>tbl_Facturas[[#This Row],[Factura]] &amp; "|" &amp; tbl_Facturas[[#This Row],[Proyecto OK]] &amp; "|" &amp; TEXT(tbl_Facturas[[#This Row],[Horas o Viaje]],"0.00") &amp; "|" &amp; TEXT(tbl_Facturas[[#This Row],[Costo unitario]],"0.00")</f>
        <v>2857|AR Term|8.75|118.00</v>
      </c>
      <c r="C4797">
        <v>2857</v>
      </c>
      <c r="D4797">
        <v>617</v>
      </c>
      <c r="E4797" t="s">
        <v>27</v>
      </c>
      <c r="G4797" t="s">
        <v>36</v>
      </c>
      <c r="H4797" t="s">
        <v>4874</v>
      </c>
      <c r="I4797" s="134" t="s">
        <v>5324</v>
      </c>
      <c r="J4797" t="s">
        <v>1039</v>
      </c>
      <c r="K4797" s="240" t="s">
        <v>1039</v>
      </c>
      <c r="P4797">
        <v>8.75</v>
      </c>
      <c r="Q4797">
        <v>118</v>
      </c>
      <c r="R4797">
        <v>1032.5</v>
      </c>
      <c r="S4797">
        <f>IFERROR(_xlfn.XLOOKUP(tbl_Facturas[[#This Row],[Key_Fact]],tbl_Manifiestos[Key_Manif],tbl_Manifiestos[Pagado a Broker],0),0)</f>
        <v>960.22500000000002</v>
      </c>
      <c r="T4797">
        <v>3528057.7699999958</v>
      </c>
    </row>
    <row r="4798" spans="1:20" x14ac:dyDescent="0.25">
      <c r="A4798" t="s">
        <v>5852</v>
      </c>
      <c r="B4798" t="str">
        <f>tbl_Facturas[[#This Row],[Factura]] &amp; "|" &amp; tbl_Facturas[[#This Row],[Proyecto OK]] &amp; "|" &amp; TEXT(tbl_Facturas[[#This Row],[Horas o Viaje]],"0.00") &amp; "|" &amp; TEXT(tbl_Facturas[[#This Row],[Costo unitario]],"0.00")</f>
        <v>2857|AR Term|9.75|118.00</v>
      </c>
      <c r="C4798">
        <v>2857</v>
      </c>
      <c r="D4798">
        <v>661</v>
      </c>
      <c r="E4798" t="s">
        <v>5309</v>
      </c>
      <c r="G4798" t="s">
        <v>649</v>
      </c>
      <c r="H4798" t="s">
        <v>4875</v>
      </c>
      <c r="I4798" s="134" t="s">
        <v>5324</v>
      </c>
      <c r="J4798" t="s">
        <v>1039</v>
      </c>
      <c r="K4798" s="240" t="s">
        <v>1039</v>
      </c>
      <c r="P4798">
        <v>9.75</v>
      </c>
      <c r="Q4798">
        <v>118</v>
      </c>
      <c r="R4798">
        <v>1150.5</v>
      </c>
      <c r="S4798">
        <f>IFERROR(_xlfn.XLOOKUP(tbl_Facturas[[#This Row],[Key_Fact]],tbl_Manifiestos[Key_Manif],tbl_Manifiestos[Pagado a Broker],0),0)</f>
        <v>0</v>
      </c>
      <c r="T4798">
        <v>3529208.2699999958</v>
      </c>
    </row>
    <row r="4799" spans="1:20" x14ac:dyDescent="0.25">
      <c r="A4799" t="s">
        <v>5852</v>
      </c>
      <c r="B4799" t="str">
        <f>tbl_Facturas[[#This Row],[Factura]] &amp; "|" &amp; tbl_Facturas[[#This Row],[Proyecto OK]] &amp; "|" &amp; TEXT(tbl_Facturas[[#This Row],[Horas o Viaje]],"0.00") &amp; "|" &amp; TEXT(tbl_Facturas[[#This Row],[Costo unitario]],"0.00")</f>
        <v>2857|AR Term|10.75|118.00</v>
      </c>
      <c r="C4799">
        <v>2857</v>
      </c>
      <c r="D4799">
        <v>103</v>
      </c>
      <c r="E4799" t="s">
        <v>27</v>
      </c>
      <c r="G4799" t="s">
        <v>284</v>
      </c>
      <c r="H4799" t="s">
        <v>4876</v>
      </c>
      <c r="I4799" s="134" t="s">
        <v>5324</v>
      </c>
      <c r="J4799" t="s">
        <v>1039</v>
      </c>
      <c r="K4799" s="240" t="s">
        <v>1039</v>
      </c>
      <c r="P4799">
        <v>10.75</v>
      </c>
      <c r="Q4799">
        <v>118</v>
      </c>
      <c r="R4799">
        <v>1268.5</v>
      </c>
      <c r="S4799">
        <f>IFERROR(_xlfn.XLOOKUP(tbl_Facturas[[#This Row],[Key_Fact]],tbl_Manifiestos[Key_Manif],tbl_Manifiestos[Pagado a Broker],0),0)</f>
        <v>1179.7050000000002</v>
      </c>
      <c r="T4799">
        <v>3530476.7699999958</v>
      </c>
    </row>
    <row r="4800" spans="1:20" x14ac:dyDescent="0.25">
      <c r="A4800" t="s">
        <v>5852</v>
      </c>
      <c r="B4800" t="str">
        <f>tbl_Facturas[[#This Row],[Factura]] &amp; "|" &amp; tbl_Facturas[[#This Row],[Proyecto OK]] &amp; "|" &amp; TEXT(tbl_Facturas[[#This Row],[Horas o Viaje]],"0.00") &amp; "|" &amp; TEXT(tbl_Facturas[[#This Row],[Costo unitario]],"0.00")</f>
        <v>2857|AR Term|8.00|118.00</v>
      </c>
      <c r="C4800">
        <v>2857</v>
      </c>
      <c r="D4800">
        <v>28</v>
      </c>
      <c r="E4800" t="s">
        <v>5309</v>
      </c>
      <c r="G4800" t="s">
        <v>1285</v>
      </c>
      <c r="H4800" t="s">
        <v>4877</v>
      </c>
      <c r="I4800" s="134" t="s">
        <v>5324</v>
      </c>
      <c r="J4800" t="s">
        <v>1039</v>
      </c>
      <c r="K4800" s="240" t="s">
        <v>1039</v>
      </c>
      <c r="P4800">
        <v>8</v>
      </c>
      <c r="Q4800">
        <v>118</v>
      </c>
      <c r="R4800">
        <v>944</v>
      </c>
      <c r="S4800">
        <f>IFERROR(_xlfn.XLOOKUP(tbl_Facturas[[#This Row],[Key_Fact]],tbl_Manifiestos[Key_Manif],tbl_Manifiestos[Pagado a Broker],0),0)</f>
        <v>0</v>
      </c>
      <c r="T4800">
        <v>3531420.7699999958</v>
      </c>
    </row>
    <row r="4801" spans="1:20" x14ac:dyDescent="0.25">
      <c r="A4801" t="s">
        <v>5852</v>
      </c>
      <c r="B4801" t="str">
        <f>tbl_Facturas[[#This Row],[Factura]] &amp; "|" &amp; tbl_Facturas[[#This Row],[Proyecto OK]] &amp; "|" &amp; TEXT(tbl_Facturas[[#This Row],[Horas o Viaje]],"0.00") &amp; "|" &amp; TEXT(tbl_Facturas[[#This Row],[Costo unitario]],"0.00")</f>
        <v>2857|AR Term|7.50|118.00</v>
      </c>
      <c r="C4801">
        <v>2857</v>
      </c>
      <c r="D4801">
        <v>229</v>
      </c>
      <c r="E4801" t="s">
        <v>5309</v>
      </c>
      <c r="G4801" t="s">
        <v>1235</v>
      </c>
      <c r="H4801" t="s">
        <v>4878</v>
      </c>
      <c r="I4801" s="134" t="s">
        <v>5324</v>
      </c>
      <c r="J4801" t="s">
        <v>1039</v>
      </c>
      <c r="K4801" s="240" t="s">
        <v>1039</v>
      </c>
      <c r="P4801">
        <v>7.5</v>
      </c>
      <c r="Q4801">
        <v>118</v>
      </c>
      <c r="R4801">
        <v>885</v>
      </c>
      <c r="S4801">
        <f>IFERROR(_xlfn.XLOOKUP(tbl_Facturas[[#This Row],[Key_Fact]],tbl_Manifiestos[Key_Manif],tbl_Manifiestos[Pagado a Broker],0),0)</f>
        <v>0</v>
      </c>
      <c r="T4801">
        <v>3532305.7699999958</v>
      </c>
    </row>
    <row r="4802" spans="1:20" x14ac:dyDescent="0.25">
      <c r="A4802" t="s">
        <v>5852</v>
      </c>
      <c r="B4802" t="str">
        <f>tbl_Facturas[[#This Row],[Factura]] &amp; "|" &amp; tbl_Facturas[[#This Row],[Proyecto OK]] &amp; "|" &amp; TEXT(tbl_Facturas[[#This Row],[Horas o Viaje]],"0.00") &amp; "|" &amp; TEXT(tbl_Facturas[[#This Row],[Costo unitario]],"0.00")</f>
        <v>2858|JV|5.50|105.00</v>
      </c>
      <c r="C4802">
        <v>2858</v>
      </c>
      <c r="D4802">
        <v>25</v>
      </c>
      <c r="E4802" t="s">
        <v>1339</v>
      </c>
      <c r="G4802" t="s">
        <v>1340</v>
      </c>
      <c r="H4802" t="s">
        <v>4879</v>
      </c>
      <c r="I4802" s="134" t="s">
        <v>5328</v>
      </c>
      <c r="J4802" t="s">
        <v>711</v>
      </c>
      <c r="K4802" t="s">
        <v>711</v>
      </c>
      <c r="P4802">
        <v>5.5</v>
      </c>
      <c r="Q4802">
        <v>105</v>
      </c>
      <c r="R4802">
        <v>577.5</v>
      </c>
      <c r="S4802">
        <f>IFERROR(_xlfn.XLOOKUP(tbl_Facturas[[#This Row],[Key_Fact]],tbl_Manifiestos[Key_Manif],tbl_Manifiestos[Pagado a Broker],0),0)</f>
        <v>519.75</v>
      </c>
      <c r="T4802">
        <v>3532883.2699999958</v>
      </c>
    </row>
    <row r="4803" spans="1:20" x14ac:dyDescent="0.25">
      <c r="A4803" t="s">
        <v>5852</v>
      </c>
      <c r="B4803" t="str">
        <f>tbl_Facturas[[#This Row],[Factura]] &amp; "|" &amp; tbl_Facturas[[#This Row],[Proyecto OK]] &amp; "|" &amp; TEXT(tbl_Facturas[[#This Row],[Horas o Viaje]],"0.00") &amp; "|" &amp; TEXT(tbl_Facturas[[#This Row],[Costo unitario]],"0.00")</f>
        <v>2858|JV|6.00|105.00</v>
      </c>
      <c r="C4803">
        <v>2858</v>
      </c>
      <c r="D4803">
        <v>58</v>
      </c>
      <c r="E4803" t="s">
        <v>12</v>
      </c>
      <c r="G4803" t="s">
        <v>539</v>
      </c>
      <c r="H4803" t="s">
        <v>4880</v>
      </c>
      <c r="I4803" s="134" t="s">
        <v>5328</v>
      </c>
      <c r="J4803" t="s">
        <v>711</v>
      </c>
      <c r="K4803" t="s">
        <v>711</v>
      </c>
      <c r="P4803">
        <v>6</v>
      </c>
      <c r="Q4803">
        <v>105</v>
      </c>
      <c r="R4803">
        <v>630</v>
      </c>
      <c r="S4803">
        <f>IFERROR(_xlfn.XLOOKUP(tbl_Facturas[[#This Row],[Key_Fact]],tbl_Manifiestos[Key_Manif],tbl_Manifiestos[Pagado a Broker],0),0)</f>
        <v>585.9</v>
      </c>
      <c r="T4803">
        <v>3533513.2699999958</v>
      </c>
    </row>
    <row r="4804" spans="1:20" x14ac:dyDescent="0.25">
      <c r="A4804" t="s">
        <v>5852</v>
      </c>
      <c r="B4804" t="str">
        <f>tbl_Facturas[[#This Row],[Factura]] &amp; "|" &amp; tbl_Facturas[[#This Row],[Proyecto OK]] &amp; "|" &amp; TEXT(tbl_Facturas[[#This Row],[Horas o Viaje]],"0.00") &amp; "|" &amp; TEXT(tbl_Facturas[[#This Row],[Costo unitario]],"0.00")</f>
        <v>2858|JV|6.50|105.00</v>
      </c>
      <c r="C4804">
        <v>2858</v>
      </c>
      <c r="D4804">
        <v>25</v>
      </c>
      <c r="E4804" t="s">
        <v>1339</v>
      </c>
      <c r="G4804" t="s">
        <v>1340</v>
      </c>
      <c r="H4804" t="s">
        <v>4881</v>
      </c>
      <c r="I4804" s="134" t="s">
        <v>5328</v>
      </c>
      <c r="J4804" t="s">
        <v>711</v>
      </c>
      <c r="K4804" t="s">
        <v>711</v>
      </c>
      <c r="P4804">
        <v>6.5</v>
      </c>
      <c r="Q4804">
        <v>105</v>
      </c>
      <c r="R4804">
        <v>682.5</v>
      </c>
      <c r="S4804">
        <f>IFERROR(_xlfn.XLOOKUP(tbl_Facturas[[#This Row],[Key_Fact]],tbl_Manifiestos[Key_Manif],tbl_Manifiestos[Pagado a Broker],0),0)</f>
        <v>614.25</v>
      </c>
      <c r="T4804">
        <v>3534195.7699999958</v>
      </c>
    </row>
    <row r="4805" spans="1:20" x14ac:dyDescent="0.25">
      <c r="A4805" t="s">
        <v>5852</v>
      </c>
      <c r="B4805" t="str">
        <f>tbl_Facturas[[#This Row],[Factura]] &amp; "|" &amp; tbl_Facturas[[#This Row],[Proyecto OK]] &amp; "|" &amp; TEXT(tbl_Facturas[[#This Row],[Horas o Viaje]],"0.00") &amp; "|" &amp; TEXT(tbl_Facturas[[#This Row],[Costo unitario]],"0.00")</f>
        <v>2858|JV|5.75|105.00</v>
      </c>
      <c r="C4805">
        <v>2858</v>
      </c>
      <c r="D4805">
        <v>58</v>
      </c>
      <c r="E4805" t="s">
        <v>12</v>
      </c>
      <c r="G4805" t="s">
        <v>539</v>
      </c>
      <c r="H4805" t="s">
        <v>4882</v>
      </c>
      <c r="I4805" s="134" t="s">
        <v>5328</v>
      </c>
      <c r="J4805" t="s">
        <v>711</v>
      </c>
      <c r="K4805" t="s">
        <v>711</v>
      </c>
      <c r="P4805">
        <v>5.75</v>
      </c>
      <c r="Q4805">
        <v>105</v>
      </c>
      <c r="R4805">
        <v>603.75</v>
      </c>
      <c r="S4805">
        <f>IFERROR(_xlfn.XLOOKUP(tbl_Facturas[[#This Row],[Key_Fact]],tbl_Manifiestos[Key_Manif],tbl_Manifiestos[Pagado a Broker],0),0)</f>
        <v>561.48750000000007</v>
      </c>
      <c r="T4805">
        <v>3534799.5199999958</v>
      </c>
    </row>
    <row r="4806" spans="1:20" x14ac:dyDescent="0.25">
      <c r="A4806" t="s">
        <v>5852</v>
      </c>
      <c r="B4806" t="str">
        <f>tbl_Facturas[[#This Row],[Factura]] &amp; "|" &amp; tbl_Facturas[[#This Row],[Proyecto OK]] &amp; "|" &amp; TEXT(tbl_Facturas[[#This Row],[Horas o Viaje]],"0.00") &amp; "|" &amp; TEXT(tbl_Facturas[[#This Row],[Costo unitario]],"0.00")</f>
        <v>2858|JV|6.25|105.00</v>
      </c>
      <c r="C4806">
        <v>2858</v>
      </c>
      <c r="D4806">
        <v>25</v>
      </c>
      <c r="E4806" t="s">
        <v>1339</v>
      </c>
      <c r="G4806" t="s">
        <v>1340</v>
      </c>
      <c r="H4806" t="s">
        <v>4883</v>
      </c>
      <c r="I4806" s="134" t="s">
        <v>5328</v>
      </c>
      <c r="J4806" t="s">
        <v>711</v>
      </c>
      <c r="K4806" t="s">
        <v>711</v>
      </c>
      <c r="P4806">
        <v>6.25</v>
      </c>
      <c r="Q4806">
        <v>105</v>
      </c>
      <c r="R4806">
        <v>656.25</v>
      </c>
      <c r="S4806">
        <f>IFERROR(_xlfn.XLOOKUP(tbl_Facturas[[#This Row],[Key_Fact]],tbl_Manifiestos[Key_Manif],tbl_Manifiestos[Pagado a Broker],0),0)</f>
        <v>590.625</v>
      </c>
      <c r="T4806">
        <v>3535455.7699999958</v>
      </c>
    </row>
    <row r="4807" spans="1:20" x14ac:dyDescent="0.25">
      <c r="A4807" t="s">
        <v>5852</v>
      </c>
      <c r="B4807" t="str">
        <f>tbl_Facturas[[#This Row],[Factura]] &amp; "|" &amp; tbl_Facturas[[#This Row],[Proyecto OK]] &amp; "|" &amp; TEXT(tbl_Facturas[[#This Row],[Horas o Viaje]],"0.00") &amp; "|" &amp; TEXT(tbl_Facturas[[#This Row],[Costo unitario]],"0.00")</f>
        <v>2859|RAC|6.25|105.00</v>
      </c>
      <c r="C4807">
        <v>2859</v>
      </c>
      <c r="D4807">
        <v>25</v>
      </c>
      <c r="E4807" t="s">
        <v>1339</v>
      </c>
      <c r="G4807" t="s">
        <v>1340</v>
      </c>
      <c r="H4807" t="s">
        <v>4884</v>
      </c>
      <c r="I4807" s="134" t="s">
        <v>5869</v>
      </c>
      <c r="J4807" t="s">
        <v>781</v>
      </c>
      <c r="K4807" t="s">
        <v>781</v>
      </c>
      <c r="P4807">
        <v>6.25</v>
      </c>
      <c r="Q4807">
        <v>105</v>
      </c>
      <c r="R4807">
        <v>656.25</v>
      </c>
      <c r="S4807">
        <f>IFERROR(_xlfn.XLOOKUP(tbl_Facturas[[#This Row],[Key_Fact]],tbl_Manifiestos[Key_Manif],tbl_Manifiestos[Pagado a Broker],0),0)</f>
        <v>590.625</v>
      </c>
      <c r="T4807">
        <v>3536112.0199999958</v>
      </c>
    </row>
    <row r="4808" spans="1:20" x14ac:dyDescent="0.25">
      <c r="A4808" t="s">
        <v>5852</v>
      </c>
      <c r="B4808" t="str">
        <f>tbl_Facturas[[#This Row],[Factura]] &amp; "|" &amp; tbl_Facturas[[#This Row],[Proyecto OK]] &amp; "|" &amp; TEXT(tbl_Facturas[[#This Row],[Horas o Viaje]],"0.00") &amp; "|" &amp; TEXT(tbl_Facturas[[#This Row],[Costo unitario]],"0.00")</f>
        <v>2859|RAC|10.25|105.00</v>
      </c>
      <c r="C4808">
        <v>2859</v>
      </c>
      <c r="D4808">
        <v>58</v>
      </c>
      <c r="E4808" t="s">
        <v>12</v>
      </c>
      <c r="G4808" t="s">
        <v>539</v>
      </c>
      <c r="H4808" t="s">
        <v>4885</v>
      </c>
      <c r="I4808" s="134" t="s">
        <v>5869</v>
      </c>
      <c r="J4808" t="s">
        <v>781</v>
      </c>
      <c r="K4808" t="s">
        <v>781</v>
      </c>
      <c r="P4808">
        <v>10.25</v>
      </c>
      <c r="Q4808">
        <v>105</v>
      </c>
      <c r="R4808">
        <v>1076.25</v>
      </c>
      <c r="S4808">
        <f>IFERROR(_xlfn.XLOOKUP(tbl_Facturas[[#This Row],[Key_Fact]],tbl_Manifiestos[Key_Manif],tbl_Manifiestos[Pagado a Broker],0),0)</f>
        <v>1000.9125</v>
      </c>
      <c r="T4808">
        <v>3537188.2699999958</v>
      </c>
    </row>
    <row r="4809" spans="1:20" x14ac:dyDescent="0.25">
      <c r="A4809" t="s">
        <v>5852</v>
      </c>
      <c r="B4809" t="str">
        <f>tbl_Facturas[[#This Row],[Factura]] &amp; "|" &amp; tbl_Facturas[[#This Row],[Proyecto OK]] &amp; "|" &amp; TEXT(tbl_Facturas[[#This Row],[Horas o Viaje]],"0.00") &amp; "|" &amp; TEXT(tbl_Facturas[[#This Row],[Costo unitario]],"0.00")</f>
        <v>2859|RAC|6.25|105.00</v>
      </c>
      <c r="C4809">
        <v>2859</v>
      </c>
      <c r="D4809">
        <v>25</v>
      </c>
      <c r="E4809" t="s">
        <v>1339</v>
      </c>
      <c r="G4809" t="s">
        <v>1340</v>
      </c>
      <c r="H4809" t="s">
        <v>4886</v>
      </c>
      <c r="I4809" s="134" t="s">
        <v>5869</v>
      </c>
      <c r="J4809" t="s">
        <v>781</v>
      </c>
      <c r="K4809" t="s">
        <v>781</v>
      </c>
      <c r="P4809">
        <v>6.25</v>
      </c>
      <c r="Q4809">
        <v>105</v>
      </c>
      <c r="R4809">
        <v>656.25</v>
      </c>
      <c r="S4809">
        <f>IFERROR(_xlfn.XLOOKUP(tbl_Facturas[[#This Row],[Key_Fact]],tbl_Manifiestos[Key_Manif],tbl_Manifiestos[Pagado a Broker],0),0)</f>
        <v>590.625</v>
      </c>
      <c r="T4809">
        <v>3537844.5199999958</v>
      </c>
    </row>
    <row r="4810" spans="1:20" x14ac:dyDescent="0.25">
      <c r="A4810" t="s">
        <v>5853</v>
      </c>
      <c r="B4810" t="str">
        <f>tbl_Facturas[[#This Row],[Factura]] &amp; "|" &amp; tbl_Facturas[[#This Row],[Proyecto OK]] &amp; "|" &amp; TEXT(tbl_Facturas[[#This Row],[Horas o Viaje]],"0.00") &amp; "|" &amp; TEXT(tbl_Facturas[[#This Row],[Costo unitario]],"0.00")</f>
        <v>2860|Lead Service Replacement|8.00|120.00</v>
      </c>
      <c r="C4810">
        <v>2860</v>
      </c>
      <c r="D4810">
        <v>19</v>
      </c>
      <c r="E4810" t="s">
        <v>12</v>
      </c>
      <c r="G4810" t="s">
        <v>24</v>
      </c>
      <c r="H4810" t="s">
        <v>4887</v>
      </c>
      <c r="I4810" s="134" t="s">
        <v>5322</v>
      </c>
      <c r="J4810" t="s">
        <v>4640</v>
      </c>
      <c r="K4810" t="s">
        <v>5881</v>
      </c>
      <c r="L4810" t="s">
        <v>5902</v>
      </c>
      <c r="P4810">
        <v>8</v>
      </c>
      <c r="Q4810">
        <v>120</v>
      </c>
      <c r="R4810">
        <v>960</v>
      </c>
      <c r="S4810">
        <f>IFERROR(_xlfn.XLOOKUP(tbl_Facturas[[#This Row],[Key_Fact]],tbl_Manifiestos[Key_Manif],tbl_Manifiestos[Pagado a Broker],0),0)</f>
        <v>892.80000000000007</v>
      </c>
      <c r="T4810">
        <v>3538804.5199999958</v>
      </c>
    </row>
    <row r="4811" spans="1:20" x14ac:dyDescent="0.25">
      <c r="A4811" t="s">
        <v>5853</v>
      </c>
      <c r="B4811" t="str">
        <f>tbl_Facturas[[#This Row],[Factura]] &amp; "|" &amp; tbl_Facturas[[#This Row],[Proyecto OK]] &amp; "|" &amp; TEXT(tbl_Facturas[[#This Row],[Horas o Viaje]],"0.00") &amp; "|" &amp; TEXT(tbl_Facturas[[#This Row],[Costo unitario]],"0.00")</f>
        <v>2860|Lead Service Replacement|7.50|120.00</v>
      </c>
      <c r="C4811">
        <v>2860</v>
      </c>
      <c r="D4811">
        <v>19</v>
      </c>
      <c r="E4811" t="s">
        <v>12</v>
      </c>
      <c r="G4811" t="s">
        <v>24</v>
      </c>
      <c r="H4811" t="s">
        <v>4888</v>
      </c>
      <c r="I4811" s="134" t="s">
        <v>5322</v>
      </c>
      <c r="J4811" t="s">
        <v>4640</v>
      </c>
      <c r="K4811" t="s">
        <v>5881</v>
      </c>
      <c r="L4811" t="s">
        <v>5902</v>
      </c>
      <c r="P4811">
        <v>7.5</v>
      </c>
      <c r="Q4811">
        <v>120</v>
      </c>
      <c r="R4811">
        <v>900</v>
      </c>
      <c r="S4811">
        <f>IFERROR(_xlfn.XLOOKUP(tbl_Facturas[[#This Row],[Key_Fact]],tbl_Manifiestos[Key_Manif],tbl_Manifiestos[Pagado a Broker],0),0)</f>
        <v>837</v>
      </c>
      <c r="T4811">
        <v>3539704.5199999958</v>
      </c>
    </row>
    <row r="4812" spans="1:20" x14ac:dyDescent="0.25">
      <c r="A4812" t="s">
        <v>5853</v>
      </c>
      <c r="B4812" t="str">
        <f>tbl_Facturas[[#This Row],[Factura]] &amp; "|" &amp; tbl_Facturas[[#This Row],[Proyecto OK]] &amp; "|" &amp; TEXT(tbl_Facturas[[#This Row],[Horas o Viaje]],"0.00") &amp; "|" &amp; TEXT(tbl_Facturas[[#This Row],[Costo unitario]],"0.00")</f>
        <v>2860|Lead Service Replacement|9.00|120.00</v>
      </c>
      <c r="C4812">
        <v>2860</v>
      </c>
      <c r="D4812">
        <v>19</v>
      </c>
      <c r="E4812" t="s">
        <v>12</v>
      </c>
      <c r="G4812" t="s">
        <v>24</v>
      </c>
      <c r="H4812" t="s">
        <v>4889</v>
      </c>
      <c r="I4812" s="134" t="s">
        <v>5322</v>
      </c>
      <c r="J4812" t="s">
        <v>4640</v>
      </c>
      <c r="K4812" t="s">
        <v>5881</v>
      </c>
      <c r="L4812" t="s">
        <v>5902</v>
      </c>
      <c r="P4812">
        <v>9</v>
      </c>
      <c r="Q4812">
        <v>120</v>
      </c>
      <c r="R4812">
        <v>1080</v>
      </c>
      <c r="S4812">
        <f>IFERROR(_xlfn.XLOOKUP(tbl_Facturas[[#This Row],[Key_Fact]],tbl_Manifiestos[Key_Manif],tbl_Manifiestos[Pagado a Broker],0),0)</f>
        <v>1004.4000000000001</v>
      </c>
      <c r="T4812">
        <v>3540784.5199999958</v>
      </c>
    </row>
    <row r="4813" spans="1:20" x14ac:dyDescent="0.25">
      <c r="A4813" t="s">
        <v>5853</v>
      </c>
      <c r="B4813" t="str">
        <f>tbl_Facturas[[#This Row],[Factura]] &amp; "|" &amp; tbl_Facturas[[#This Row],[Proyecto OK]] &amp; "|" &amp; TEXT(tbl_Facturas[[#This Row],[Horas o Viaje]],"0.00") &amp; "|" &amp; TEXT(tbl_Facturas[[#This Row],[Costo unitario]],"0.00")</f>
        <v>2860|Lead Service Replacement|9.50|120.00</v>
      </c>
      <c r="C4813">
        <v>2860</v>
      </c>
      <c r="D4813">
        <v>19</v>
      </c>
      <c r="E4813" t="s">
        <v>12</v>
      </c>
      <c r="G4813" t="s">
        <v>24</v>
      </c>
      <c r="H4813" t="s">
        <v>4890</v>
      </c>
      <c r="I4813" s="134" t="s">
        <v>5322</v>
      </c>
      <c r="J4813" t="s">
        <v>4640</v>
      </c>
      <c r="K4813" t="s">
        <v>5881</v>
      </c>
      <c r="L4813" t="s">
        <v>5902</v>
      </c>
      <c r="P4813">
        <v>9.5</v>
      </c>
      <c r="Q4813">
        <v>120</v>
      </c>
      <c r="R4813">
        <v>1140</v>
      </c>
      <c r="S4813">
        <f>IFERROR(_xlfn.XLOOKUP(tbl_Facturas[[#This Row],[Key_Fact]],tbl_Manifiestos[Key_Manif],tbl_Manifiestos[Pagado a Broker],0),0)</f>
        <v>1060.2</v>
      </c>
      <c r="T4813">
        <v>3541924.5199999958</v>
      </c>
    </row>
    <row r="4814" spans="1:20" x14ac:dyDescent="0.25">
      <c r="A4814" t="s">
        <v>5853</v>
      </c>
      <c r="B4814" t="str">
        <f>tbl_Facturas[[#This Row],[Factura]] &amp; "|" &amp; tbl_Facturas[[#This Row],[Proyecto OK]] &amp; "|" &amp; TEXT(tbl_Facturas[[#This Row],[Horas o Viaje]],"0.00") &amp; "|" &amp; TEXT(tbl_Facturas[[#This Row],[Costo unitario]],"0.00")</f>
        <v>2860|Lead Service Replacement|9.00|120.00</v>
      </c>
      <c r="C4814">
        <v>2860</v>
      </c>
      <c r="D4814">
        <v>19</v>
      </c>
      <c r="E4814" t="s">
        <v>12</v>
      </c>
      <c r="G4814" t="s">
        <v>24</v>
      </c>
      <c r="H4814" t="s">
        <v>4164</v>
      </c>
      <c r="I4814" s="134" t="s">
        <v>5322</v>
      </c>
      <c r="J4814" t="s">
        <v>4640</v>
      </c>
      <c r="K4814" t="s">
        <v>5881</v>
      </c>
      <c r="L4814" t="s">
        <v>5902</v>
      </c>
      <c r="P4814">
        <v>9</v>
      </c>
      <c r="Q4814">
        <v>120</v>
      </c>
      <c r="R4814">
        <v>1080</v>
      </c>
      <c r="S4814">
        <f>IFERROR(_xlfn.XLOOKUP(tbl_Facturas[[#This Row],[Key_Fact]],tbl_Manifiestos[Key_Manif],tbl_Manifiestos[Pagado a Broker],0),0)</f>
        <v>1004.4000000000001</v>
      </c>
      <c r="T4814">
        <v>3543004.5199999958</v>
      </c>
    </row>
    <row r="4815" spans="1:20" x14ac:dyDescent="0.25">
      <c r="A4815" t="s">
        <v>5853</v>
      </c>
      <c r="B4815" t="str">
        <f>tbl_Facturas[[#This Row],[Factura]] &amp; "|" &amp; tbl_Facturas[[#This Row],[Proyecto OK]] &amp; "|" &amp; TEXT(tbl_Facturas[[#This Row],[Horas o Viaje]],"0.00") &amp; "|" &amp; TEXT(tbl_Facturas[[#This Row],[Costo unitario]],"0.00")</f>
        <v>2861|Centrio Test Holes|8.00|120.00</v>
      </c>
      <c r="C4815">
        <v>2861</v>
      </c>
      <c r="D4815">
        <v>4</v>
      </c>
      <c r="E4815" t="s">
        <v>1875</v>
      </c>
      <c r="G4815" t="s">
        <v>1750</v>
      </c>
      <c r="H4815" t="s">
        <v>4604</v>
      </c>
      <c r="I4815" s="134" t="s">
        <v>5322</v>
      </c>
      <c r="J4815" t="s">
        <v>4891</v>
      </c>
      <c r="K4815" t="s">
        <v>5890</v>
      </c>
      <c r="L4815">
        <v>2501</v>
      </c>
      <c r="P4815">
        <v>8</v>
      </c>
      <c r="Q4815">
        <v>120</v>
      </c>
      <c r="R4815">
        <v>960</v>
      </c>
      <c r="S4815">
        <f>IFERROR(_xlfn.XLOOKUP(tbl_Facturas[[#This Row],[Key_Fact]],tbl_Manifiestos[Key_Manif],tbl_Manifiestos[Pagado a Broker],0),0)</f>
        <v>0</v>
      </c>
      <c r="T4815">
        <v>3543964.5199999958</v>
      </c>
    </row>
    <row r="4816" spans="1:20" x14ac:dyDescent="0.25">
      <c r="A4816" t="s">
        <v>5853</v>
      </c>
      <c r="B4816" t="str">
        <f>tbl_Facturas[[#This Row],[Factura]] &amp; "|" &amp; tbl_Facturas[[#This Row],[Proyecto OK]] &amp; "|" &amp; TEXT(tbl_Facturas[[#This Row],[Horas o Viaje]],"0.00") &amp; "|" &amp; TEXT(tbl_Facturas[[#This Row],[Costo unitario]],"0.00")</f>
        <v>2861|Centrio Test Holes|8.00|120.00</v>
      </c>
      <c r="C4816">
        <v>2861</v>
      </c>
      <c r="D4816">
        <v>4</v>
      </c>
      <c r="E4816" t="s">
        <v>1875</v>
      </c>
      <c r="G4816" t="s">
        <v>1750</v>
      </c>
      <c r="H4816" t="s">
        <v>4627</v>
      </c>
      <c r="I4816" s="134" t="s">
        <v>5322</v>
      </c>
      <c r="J4816" t="s">
        <v>4891</v>
      </c>
      <c r="K4816" t="s">
        <v>5890</v>
      </c>
      <c r="L4816">
        <v>2501</v>
      </c>
      <c r="P4816">
        <v>8</v>
      </c>
      <c r="Q4816">
        <v>120</v>
      </c>
      <c r="R4816">
        <v>960</v>
      </c>
      <c r="S4816">
        <f>IFERROR(_xlfn.XLOOKUP(tbl_Facturas[[#This Row],[Key_Fact]],tbl_Manifiestos[Key_Manif],tbl_Manifiestos[Pagado a Broker],0),0)</f>
        <v>0</v>
      </c>
      <c r="T4816">
        <v>3544924.5199999958</v>
      </c>
    </row>
    <row r="4817" spans="1:20" x14ac:dyDescent="0.25">
      <c r="A4817" t="s">
        <v>5853</v>
      </c>
      <c r="B4817" t="str">
        <f>tbl_Facturas[[#This Row],[Factura]] &amp; "|" &amp; tbl_Facturas[[#This Row],[Proyecto OK]] &amp; "|" &amp; TEXT(tbl_Facturas[[#This Row],[Horas o Viaje]],"0.00") &amp; "|" &amp; TEXT(tbl_Facturas[[#This Row],[Costo unitario]],"0.00")</f>
        <v>2861|Centrio Test Holes|8.00|120.00</v>
      </c>
      <c r="C4817">
        <v>2861</v>
      </c>
      <c r="D4817">
        <v>4</v>
      </c>
      <c r="E4817" t="s">
        <v>1875</v>
      </c>
      <c r="G4817" t="s">
        <v>1750</v>
      </c>
      <c r="H4817" t="s">
        <v>4892</v>
      </c>
      <c r="I4817" s="134" t="s">
        <v>5322</v>
      </c>
      <c r="J4817" t="s">
        <v>4891</v>
      </c>
      <c r="K4817" t="s">
        <v>5890</v>
      </c>
      <c r="L4817">
        <v>2501</v>
      </c>
      <c r="P4817">
        <v>8</v>
      </c>
      <c r="Q4817">
        <v>120</v>
      </c>
      <c r="R4817">
        <v>960</v>
      </c>
      <c r="S4817">
        <f>IFERROR(_xlfn.XLOOKUP(tbl_Facturas[[#This Row],[Key_Fact]],tbl_Manifiestos[Key_Manif],tbl_Manifiestos[Pagado a Broker],0),0)</f>
        <v>0</v>
      </c>
      <c r="T4817">
        <v>3545884.5199999958</v>
      </c>
    </row>
    <row r="4818" spans="1:20" x14ac:dyDescent="0.25">
      <c r="A4818" t="s">
        <v>5853</v>
      </c>
      <c r="B4818" t="str">
        <f>tbl_Facturas[[#This Row],[Factura]] &amp; "|" &amp; tbl_Facturas[[#This Row],[Proyecto OK]] &amp; "|" &amp; TEXT(tbl_Facturas[[#This Row],[Horas o Viaje]],"0.00") &amp; "|" &amp; TEXT(tbl_Facturas[[#This Row],[Costo unitario]],"0.00")</f>
        <v>2862|Canal #2 |1.00|357.00</v>
      </c>
      <c r="C4818">
        <v>2862</v>
      </c>
      <c r="D4818">
        <v>73</v>
      </c>
      <c r="F4818" t="s">
        <v>19</v>
      </c>
      <c r="G4818" t="s">
        <v>20</v>
      </c>
      <c r="H4818" t="s">
        <v>4893</v>
      </c>
      <c r="I4818" s="134" t="s">
        <v>5401</v>
      </c>
      <c r="J4818" t="s">
        <v>577</v>
      </c>
      <c r="K4818" t="s">
        <v>5892</v>
      </c>
      <c r="L4818">
        <v>6227</v>
      </c>
      <c r="M4818" t="s">
        <v>622</v>
      </c>
      <c r="P4818">
        <v>1</v>
      </c>
      <c r="Q4818">
        <v>357</v>
      </c>
      <c r="R4818">
        <v>357</v>
      </c>
      <c r="S4818">
        <f>IFERROR(_xlfn.XLOOKUP(tbl_Facturas[[#This Row],[Key_Fact]],tbl_Manifiestos[Key_Manif],tbl_Manifiestos[Pagado a Broker],0),0)</f>
        <v>332.01</v>
      </c>
      <c r="T4818">
        <v>3546241.5199999958</v>
      </c>
    </row>
    <row r="4819" spans="1:20" x14ac:dyDescent="0.25">
      <c r="A4819" t="s">
        <v>5853</v>
      </c>
      <c r="B4819" t="str">
        <f>tbl_Facturas[[#This Row],[Factura]] &amp; "|" &amp; tbl_Facturas[[#This Row],[Proyecto OK]] &amp; "|" &amp; TEXT(tbl_Facturas[[#This Row],[Horas o Viaje]],"0.00") &amp; "|" &amp; TEXT(tbl_Facturas[[#This Row],[Costo unitario]],"0.00")</f>
        <v>2862|Canal #2 |21.87|18.50</v>
      </c>
      <c r="C4819">
        <v>2862</v>
      </c>
      <c r="D4819">
        <v>73</v>
      </c>
      <c r="F4819" t="s">
        <v>19</v>
      </c>
      <c r="G4819" t="s">
        <v>20</v>
      </c>
      <c r="H4819" t="s">
        <v>4893</v>
      </c>
      <c r="I4819" s="134" t="s">
        <v>5401</v>
      </c>
      <c r="J4819" t="s">
        <v>577</v>
      </c>
      <c r="K4819" t="s">
        <v>5892</v>
      </c>
      <c r="L4819">
        <v>6227</v>
      </c>
      <c r="M4819" t="s">
        <v>622</v>
      </c>
      <c r="N4819">
        <v>172453</v>
      </c>
      <c r="O4819" t="s">
        <v>623</v>
      </c>
      <c r="P4819">
        <v>21.87</v>
      </c>
      <c r="Q4819">
        <v>18.5</v>
      </c>
      <c r="R4819">
        <v>404.6</v>
      </c>
      <c r="S4819">
        <f>IFERROR(_xlfn.XLOOKUP(tbl_Facturas[[#This Row],[Key_Fact]],tbl_Manifiestos[Key_Manif],tbl_Manifiestos[Pagado a Broker],0),0)</f>
        <v>0</v>
      </c>
      <c r="T4819">
        <v>3546646.1199999959</v>
      </c>
    </row>
    <row r="4820" spans="1:20" x14ac:dyDescent="0.25">
      <c r="A4820" t="s">
        <v>5853</v>
      </c>
      <c r="B4820" t="str">
        <f>tbl_Facturas[[#This Row],[Factura]] &amp; "|" &amp; tbl_Facturas[[#This Row],[Proyecto OK]] &amp; "|" &amp; TEXT(tbl_Facturas[[#This Row],[Horas o Viaje]],"0.00") &amp; "|" &amp; TEXT(tbl_Facturas[[#This Row],[Costo unitario]],"0.00")</f>
        <v>2862|Canal #2 |1.00|357.00</v>
      </c>
      <c r="C4820">
        <v>2862</v>
      </c>
      <c r="D4820">
        <v>73</v>
      </c>
      <c r="F4820" t="s">
        <v>19</v>
      </c>
      <c r="G4820" t="s">
        <v>20</v>
      </c>
      <c r="H4820" t="s">
        <v>4894</v>
      </c>
      <c r="I4820" s="134" t="s">
        <v>5401</v>
      </c>
      <c r="J4820" t="s">
        <v>577</v>
      </c>
      <c r="K4820" t="s">
        <v>5892</v>
      </c>
      <c r="L4820">
        <v>6227</v>
      </c>
      <c r="M4820" t="s">
        <v>622</v>
      </c>
      <c r="P4820">
        <v>1</v>
      </c>
      <c r="Q4820">
        <v>357</v>
      </c>
      <c r="R4820">
        <v>357</v>
      </c>
      <c r="S4820">
        <f>IFERROR(_xlfn.XLOOKUP(tbl_Facturas[[#This Row],[Key_Fact]],tbl_Manifiestos[Key_Manif],tbl_Manifiestos[Pagado a Broker],0),0)</f>
        <v>332.01</v>
      </c>
      <c r="T4820">
        <v>3547003.1199999959</v>
      </c>
    </row>
    <row r="4821" spans="1:20" x14ac:dyDescent="0.25">
      <c r="A4821" t="s">
        <v>5853</v>
      </c>
      <c r="B4821" t="str">
        <f>tbl_Facturas[[#This Row],[Factura]] &amp; "|" &amp; tbl_Facturas[[#This Row],[Proyecto OK]] &amp; "|" &amp; TEXT(tbl_Facturas[[#This Row],[Horas o Viaje]],"0.00") &amp; "|" &amp; TEXT(tbl_Facturas[[#This Row],[Costo unitario]],"0.00")</f>
        <v>2862|Canal #2 |22.33|18.50</v>
      </c>
      <c r="C4821">
        <v>2862</v>
      </c>
      <c r="D4821">
        <v>73</v>
      </c>
      <c r="F4821" t="s">
        <v>19</v>
      </c>
      <c r="G4821" t="s">
        <v>20</v>
      </c>
      <c r="H4821" t="s">
        <v>4894</v>
      </c>
      <c r="I4821" s="134" t="s">
        <v>5401</v>
      </c>
      <c r="J4821" t="s">
        <v>577</v>
      </c>
      <c r="K4821" t="s">
        <v>5892</v>
      </c>
      <c r="L4821">
        <v>6227</v>
      </c>
      <c r="M4821" t="s">
        <v>622</v>
      </c>
      <c r="N4821">
        <v>171246</v>
      </c>
      <c r="O4821" t="s">
        <v>623</v>
      </c>
      <c r="P4821">
        <v>22.33</v>
      </c>
      <c r="Q4821">
        <v>18.5</v>
      </c>
      <c r="R4821">
        <v>413.11</v>
      </c>
      <c r="S4821">
        <f>IFERROR(_xlfn.XLOOKUP(tbl_Facturas[[#This Row],[Key_Fact]],tbl_Manifiestos[Key_Manif],tbl_Manifiestos[Pagado a Broker],0),0)</f>
        <v>0</v>
      </c>
      <c r="T4821">
        <v>3547416.2299999958</v>
      </c>
    </row>
    <row r="4822" spans="1:20" x14ac:dyDescent="0.25">
      <c r="A4822" t="s">
        <v>5853</v>
      </c>
      <c r="B4822" t="str">
        <f>tbl_Facturas[[#This Row],[Factura]] &amp; "|" &amp; tbl_Facturas[[#This Row],[Proyecto OK]] &amp; "|" &amp; TEXT(tbl_Facturas[[#This Row],[Horas o Viaje]],"0.00") &amp; "|" &amp; TEXT(tbl_Facturas[[#This Row],[Costo unitario]],"0.00")</f>
        <v>2862|Canal #2 |1.00|357.00</v>
      </c>
      <c r="C4822">
        <v>2862</v>
      </c>
      <c r="D4822">
        <v>73</v>
      </c>
      <c r="F4822" t="s">
        <v>19</v>
      </c>
      <c r="G4822" t="s">
        <v>20</v>
      </c>
      <c r="H4822" t="s">
        <v>4895</v>
      </c>
      <c r="I4822" s="134" t="s">
        <v>5401</v>
      </c>
      <c r="J4822" t="s">
        <v>577</v>
      </c>
      <c r="K4822" t="s">
        <v>5892</v>
      </c>
      <c r="L4822">
        <v>6227</v>
      </c>
      <c r="M4822" t="s">
        <v>622</v>
      </c>
      <c r="P4822">
        <v>1</v>
      </c>
      <c r="Q4822">
        <v>357</v>
      </c>
      <c r="R4822">
        <v>357</v>
      </c>
      <c r="S4822">
        <f>IFERROR(_xlfn.XLOOKUP(tbl_Facturas[[#This Row],[Key_Fact]],tbl_Manifiestos[Key_Manif],tbl_Manifiestos[Pagado a Broker],0),0)</f>
        <v>332.01</v>
      </c>
      <c r="T4822">
        <v>3547773.2299999958</v>
      </c>
    </row>
    <row r="4823" spans="1:20" x14ac:dyDescent="0.25">
      <c r="A4823" t="s">
        <v>5853</v>
      </c>
      <c r="B4823" t="str">
        <f>tbl_Facturas[[#This Row],[Factura]] &amp; "|" &amp; tbl_Facturas[[#This Row],[Proyecto OK]] &amp; "|" &amp; TEXT(tbl_Facturas[[#This Row],[Horas o Viaje]],"0.00") &amp; "|" &amp; TEXT(tbl_Facturas[[#This Row],[Costo unitario]],"0.00")</f>
        <v>2862|Canal #2 |19.47|18.50</v>
      </c>
      <c r="C4823">
        <v>2862</v>
      </c>
      <c r="D4823">
        <v>73</v>
      </c>
      <c r="F4823" t="s">
        <v>19</v>
      </c>
      <c r="G4823" t="s">
        <v>20</v>
      </c>
      <c r="H4823" t="s">
        <v>4895</v>
      </c>
      <c r="I4823" s="134" t="s">
        <v>5401</v>
      </c>
      <c r="J4823" t="s">
        <v>577</v>
      </c>
      <c r="K4823" t="s">
        <v>5892</v>
      </c>
      <c r="L4823">
        <v>6227</v>
      </c>
      <c r="M4823" t="s">
        <v>622</v>
      </c>
      <c r="N4823">
        <v>171265</v>
      </c>
      <c r="O4823" t="s">
        <v>623</v>
      </c>
      <c r="P4823">
        <v>19.47</v>
      </c>
      <c r="Q4823">
        <v>18.5</v>
      </c>
      <c r="R4823">
        <v>360.2</v>
      </c>
      <c r="S4823">
        <f>IFERROR(_xlfn.XLOOKUP(tbl_Facturas[[#This Row],[Key_Fact]],tbl_Manifiestos[Key_Manif],tbl_Manifiestos[Pagado a Broker],0),0)</f>
        <v>0</v>
      </c>
      <c r="T4823">
        <v>3548133.429999996</v>
      </c>
    </row>
    <row r="4824" spans="1:20" x14ac:dyDescent="0.25">
      <c r="A4824" t="s">
        <v>5853</v>
      </c>
      <c r="B4824" t="str">
        <f>tbl_Facturas[[#This Row],[Factura]] &amp; "|" &amp; tbl_Facturas[[#This Row],[Proyecto OK]] &amp; "|" &amp; TEXT(tbl_Facturas[[#This Row],[Horas o Viaje]],"0.00") &amp; "|" &amp; TEXT(tbl_Facturas[[#This Row],[Costo unitario]],"0.00")</f>
        <v>2862|Canal #2 |1.00|357.00</v>
      </c>
      <c r="C4824">
        <v>2862</v>
      </c>
      <c r="D4824">
        <v>73</v>
      </c>
      <c r="F4824" t="s">
        <v>19</v>
      </c>
      <c r="G4824" t="s">
        <v>20</v>
      </c>
      <c r="H4824" t="s">
        <v>4896</v>
      </c>
      <c r="I4824" s="134" t="s">
        <v>5401</v>
      </c>
      <c r="J4824" t="s">
        <v>577</v>
      </c>
      <c r="K4824" t="s">
        <v>5892</v>
      </c>
      <c r="L4824">
        <v>6227</v>
      </c>
      <c r="M4824" t="s">
        <v>622</v>
      </c>
      <c r="P4824">
        <v>1</v>
      </c>
      <c r="Q4824">
        <v>357</v>
      </c>
      <c r="R4824">
        <v>357</v>
      </c>
      <c r="S4824">
        <f>IFERROR(_xlfn.XLOOKUP(tbl_Facturas[[#This Row],[Key_Fact]],tbl_Manifiestos[Key_Manif],tbl_Manifiestos[Pagado a Broker],0),0)</f>
        <v>332.01</v>
      </c>
      <c r="T4824">
        <v>3548490.429999996</v>
      </c>
    </row>
    <row r="4825" spans="1:20" x14ac:dyDescent="0.25">
      <c r="A4825" t="s">
        <v>5853</v>
      </c>
      <c r="B4825" t="str">
        <f>tbl_Facturas[[#This Row],[Factura]] &amp; "|" &amp; tbl_Facturas[[#This Row],[Proyecto OK]] &amp; "|" &amp; TEXT(tbl_Facturas[[#This Row],[Horas o Viaje]],"0.00") &amp; "|" &amp; TEXT(tbl_Facturas[[#This Row],[Costo unitario]],"0.00")</f>
        <v>2862|Canal #2 |23.03|18.50</v>
      </c>
      <c r="C4825">
        <v>2862</v>
      </c>
      <c r="D4825">
        <v>73</v>
      </c>
      <c r="F4825" t="s">
        <v>19</v>
      </c>
      <c r="G4825" t="s">
        <v>20</v>
      </c>
      <c r="H4825" t="s">
        <v>4896</v>
      </c>
      <c r="I4825" s="134" t="s">
        <v>5401</v>
      </c>
      <c r="J4825" t="s">
        <v>577</v>
      </c>
      <c r="K4825" t="s">
        <v>5892</v>
      </c>
      <c r="L4825">
        <v>6227</v>
      </c>
      <c r="M4825" t="s">
        <v>622</v>
      </c>
      <c r="N4825">
        <v>172485</v>
      </c>
      <c r="O4825" t="s">
        <v>623</v>
      </c>
      <c r="P4825">
        <v>23.03</v>
      </c>
      <c r="Q4825">
        <v>18.5</v>
      </c>
      <c r="R4825">
        <v>426.06</v>
      </c>
      <c r="S4825">
        <f>IFERROR(_xlfn.XLOOKUP(tbl_Facturas[[#This Row],[Key_Fact]],tbl_Manifiestos[Key_Manif],tbl_Manifiestos[Pagado a Broker],0),0)</f>
        <v>0</v>
      </c>
      <c r="T4825">
        <v>3548916.489999996</v>
      </c>
    </row>
    <row r="4826" spans="1:20" x14ac:dyDescent="0.25">
      <c r="A4826" t="s">
        <v>5853</v>
      </c>
      <c r="B4826" t="str">
        <f>tbl_Facturas[[#This Row],[Factura]] &amp; "|" &amp; tbl_Facturas[[#This Row],[Proyecto OK]] &amp; "|" &amp; TEXT(tbl_Facturas[[#This Row],[Horas o Viaje]],"0.00") &amp; "|" &amp; TEXT(tbl_Facturas[[#This Row],[Costo unitario]],"0.00")</f>
        <v>2862|Canal #2 |1.00|357.00</v>
      </c>
      <c r="C4826">
        <v>2862</v>
      </c>
      <c r="D4826">
        <v>73</v>
      </c>
      <c r="F4826" t="s">
        <v>19</v>
      </c>
      <c r="G4826" t="s">
        <v>20</v>
      </c>
      <c r="H4826" t="s">
        <v>4897</v>
      </c>
      <c r="I4826" s="134" t="s">
        <v>5401</v>
      </c>
      <c r="J4826" t="s">
        <v>577</v>
      </c>
      <c r="K4826" t="s">
        <v>5892</v>
      </c>
      <c r="L4826">
        <v>6227</v>
      </c>
      <c r="M4826" t="s">
        <v>622</v>
      </c>
      <c r="P4826">
        <v>1</v>
      </c>
      <c r="Q4826">
        <v>357</v>
      </c>
      <c r="R4826">
        <v>357</v>
      </c>
      <c r="S4826">
        <f>IFERROR(_xlfn.XLOOKUP(tbl_Facturas[[#This Row],[Key_Fact]],tbl_Manifiestos[Key_Manif],tbl_Manifiestos[Pagado a Broker],0),0)</f>
        <v>332.01</v>
      </c>
      <c r="T4826">
        <v>3549273.489999996</v>
      </c>
    </row>
    <row r="4827" spans="1:20" x14ac:dyDescent="0.25">
      <c r="A4827" t="s">
        <v>5853</v>
      </c>
      <c r="B4827" t="str">
        <f>tbl_Facturas[[#This Row],[Factura]] &amp; "|" &amp; tbl_Facturas[[#This Row],[Proyecto OK]] &amp; "|" &amp; TEXT(tbl_Facturas[[#This Row],[Horas o Viaje]],"0.00") &amp; "|" &amp; TEXT(tbl_Facturas[[#This Row],[Costo unitario]],"0.00")</f>
        <v>2862|Canal #2 |1.00|357.00</v>
      </c>
      <c r="C4827">
        <v>2862</v>
      </c>
      <c r="D4827">
        <v>73</v>
      </c>
      <c r="F4827" t="s">
        <v>19</v>
      </c>
      <c r="G4827" t="s">
        <v>20</v>
      </c>
      <c r="H4827" t="s">
        <v>4898</v>
      </c>
      <c r="I4827" s="134" t="s">
        <v>5401</v>
      </c>
      <c r="J4827" t="s">
        <v>577</v>
      </c>
      <c r="K4827" t="s">
        <v>5892</v>
      </c>
      <c r="L4827">
        <v>6227</v>
      </c>
      <c r="M4827" t="s">
        <v>622</v>
      </c>
      <c r="P4827">
        <v>1</v>
      </c>
      <c r="Q4827">
        <v>357</v>
      </c>
      <c r="R4827">
        <v>357</v>
      </c>
      <c r="S4827">
        <f>IFERROR(_xlfn.XLOOKUP(tbl_Facturas[[#This Row],[Key_Fact]],tbl_Manifiestos[Key_Manif],tbl_Manifiestos[Pagado a Broker],0),0)</f>
        <v>332.01</v>
      </c>
      <c r="T4827">
        <v>3549630.489999996</v>
      </c>
    </row>
    <row r="4828" spans="1:20" x14ac:dyDescent="0.25">
      <c r="A4828" t="s">
        <v>5853</v>
      </c>
      <c r="B4828" t="str">
        <f>tbl_Facturas[[#This Row],[Factura]] &amp; "|" &amp; tbl_Facturas[[#This Row],[Proyecto OK]] &amp; "|" &amp; TEXT(tbl_Facturas[[#This Row],[Horas o Viaje]],"0.00") &amp; "|" &amp; TEXT(tbl_Facturas[[#This Row],[Costo unitario]],"0.00")</f>
        <v>2862|Canal #2 |19.07|18.50</v>
      </c>
      <c r="C4828">
        <v>2862</v>
      </c>
      <c r="D4828">
        <v>73</v>
      </c>
      <c r="F4828" t="s">
        <v>19</v>
      </c>
      <c r="G4828" t="s">
        <v>20</v>
      </c>
      <c r="H4828" t="s">
        <v>4898</v>
      </c>
      <c r="I4828" s="134" t="s">
        <v>5401</v>
      </c>
      <c r="J4828" t="s">
        <v>577</v>
      </c>
      <c r="K4828" t="s">
        <v>5892</v>
      </c>
      <c r="L4828">
        <v>6227</v>
      </c>
      <c r="M4828" t="s">
        <v>622</v>
      </c>
      <c r="N4828">
        <v>173437</v>
      </c>
      <c r="O4828" t="s">
        <v>623</v>
      </c>
      <c r="P4828">
        <v>19.07</v>
      </c>
      <c r="Q4828">
        <v>18.5</v>
      </c>
      <c r="R4828">
        <v>352.8</v>
      </c>
      <c r="S4828">
        <f>IFERROR(_xlfn.XLOOKUP(tbl_Facturas[[#This Row],[Key_Fact]],tbl_Manifiestos[Key_Manif],tbl_Manifiestos[Pagado a Broker],0),0)</f>
        <v>0</v>
      </c>
      <c r="T4828">
        <v>3549983.2899999958</v>
      </c>
    </row>
    <row r="4829" spans="1:20" x14ac:dyDescent="0.25">
      <c r="A4829" t="s">
        <v>5853</v>
      </c>
      <c r="B4829" t="str">
        <f>tbl_Facturas[[#This Row],[Factura]] &amp; "|" &amp; tbl_Facturas[[#This Row],[Proyecto OK]] &amp; "|" &amp; TEXT(tbl_Facturas[[#This Row],[Horas o Viaje]],"0.00") &amp; "|" &amp; TEXT(tbl_Facturas[[#This Row],[Costo unitario]],"0.00")</f>
        <v>2862|Canal #2 |16.73|18.50</v>
      </c>
      <c r="C4829">
        <v>2862</v>
      </c>
      <c r="D4829">
        <v>73</v>
      </c>
      <c r="F4829" t="s">
        <v>19</v>
      </c>
      <c r="G4829" t="s">
        <v>20</v>
      </c>
      <c r="H4829" t="s">
        <v>4897</v>
      </c>
      <c r="I4829" s="134" t="s">
        <v>5401</v>
      </c>
      <c r="J4829" t="s">
        <v>577</v>
      </c>
      <c r="K4829" t="s">
        <v>5892</v>
      </c>
      <c r="L4829">
        <v>6227</v>
      </c>
      <c r="M4829" t="s">
        <v>622</v>
      </c>
      <c r="N4829">
        <v>173415</v>
      </c>
      <c r="O4829" t="s">
        <v>623</v>
      </c>
      <c r="P4829">
        <v>16.73</v>
      </c>
      <c r="Q4829">
        <v>18.5</v>
      </c>
      <c r="R4829">
        <v>309.51</v>
      </c>
      <c r="S4829">
        <f>IFERROR(_xlfn.XLOOKUP(tbl_Facturas[[#This Row],[Key_Fact]],tbl_Manifiestos[Key_Manif],tbl_Manifiestos[Pagado a Broker],0),0)</f>
        <v>0</v>
      </c>
      <c r="T4829">
        <v>3550292.7999999961</v>
      </c>
    </row>
    <row r="4830" spans="1:20" x14ac:dyDescent="0.25">
      <c r="A4830" t="s">
        <v>5853</v>
      </c>
      <c r="B4830" t="str">
        <f>tbl_Facturas[[#This Row],[Factura]] &amp; "|" &amp; tbl_Facturas[[#This Row],[Proyecto OK]] &amp; "|" &amp; TEXT(tbl_Facturas[[#This Row],[Horas o Viaje]],"0.00") &amp; "|" &amp; TEXT(tbl_Facturas[[#This Row],[Costo unitario]],"0.00")</f>
        <v>2862|Canal #2 |1.00|357.00</v>
      </c>
      <c r="C4830">
        <v>2862</v>
      </c>
      <c r="D4830">
        <v>73</v>
      </c>
      <c r="F4830" t="s">
        <v>19</v>
      </c>
      <c r="G4830" t="s">
        <v>20</v>
      </c>
      <c r="H4830" t="s">
        <v>4899</v>
      </c>
      <c r="I4830" s="134" t="s">
        <v>5401</v>
      </c>
      <c r="J4830" t="s">
        <v>577</v>
      </c>
      <c r="K4830" t="s">
        <v>5892</v>
      </c>
      <c r="L4830">
        <v>6227</v>
      </c>
      <c r="M4830" t="s">
        <v>622</v>
      </c>
      <c r="P4830">
        <v>1</v>
      </c>
      <c r="Q4830">
        <v>357</v>
      </c>
      <c r="R4830">
        <v>357</v>
      </c>
      <c r="S4830">
        <f>IFERROR(_xlfn.XLOOKUP(tbl_Facturas[[#This Row],[Key_Fact]],tbl_Manifiestos[Key_Manif],tbl_Manifiestos[Pagado a Broker],0),0)</f>
        <v>332.01</v>
      </c>
      <c r="T4830">
        <v>3550649.7999999961</v>
      </c>
    </row>
    <row r="4831" spans="1:20" x14ac:dyDescent="0.25">
      <c r="A4831" t="s">
        <v>5853</v>
      </c>
      <c r="B4831" t="str">
        <f>tbl_Facturas[[#This Row],[Factura]] &amp; "|" &amp; tbl_Facturas[[#This Row],[Proyecto OK]] &amp; "|" &amp; TEXT(tbl_Facturas[[#This Row],[Horas o Viaje]],"0.00") &amp; "|" &amp; TEXT(tbl_Facturas[[#This Row],[Costo unitario]],"0.00")</f>
        <v>2862|Canal #2 |17.98|18.50</v>
      </c>
      <c r="C4831">
        <v>2862</v>
      </c>
      <c r="D4831">
        <v>73</v>
      </c>
      <c r="F4831" t="s">
        <v>19</v>
      </c>
      <c r="G4831" t="s">
        <v>20</v>
      </c>
      <c r="H4831" t="s">
        <v>4899</v>
      </c>
      <c r="I4831" s="134" t="s">
        <v>5401</v>
      </c>
      <c r="J4831" t="s">
        <v>577</v>
      </c>
      <c r="K4831" t="s">
        <v>5892</v>
      </c>
      <c r="L4831">
        <v>6227</v>
      </c>
      <c r="M4831" t="s">
        <v>622</v>
      </c>
      <c r="N4831">
        <v>171330</v>
      </c>
      <c r="O4831" t="s">
        <v>623</v>
      </c>
      <c r="P4831">
        <v>17.98</v>
      </c>
      <c r="Q4831">
        <v>18.5</v>
      </c>
      <c r="R4831">
        <v>332.63</v>
      </c>
      <c r="S4831">
        <f>IFERROR(_xlfn.XLOOKUP(tbl_Facturas[[#This Row],[Key_Fact]],tbl_Manifiestos[Key_Manif],tbl_Manifiestos[Pagado a Broker],0),0)</f>
        <v>0</v>
      </c>
      <c r="T4831">
        <v>3550982.429999996</v>
      </c>
    </row>
    <row r="4832" spans="1:20" x14ac:dyDescent="0.25">
      <c r="A4832" t="s">
        <v>5853</v>
      </c>
      <c r="B4832" t="str">
        <f>tbl_Facturas[[#This Row],[Factura]] &amp; "|" &amp; tbl_Facturas[[#This Row],[Proyecto OK]] &amp; "|" &amp; TEXT(tbl_Facturas[[#This Row],[Horas o Viaje]],"0.00") &amp; "|" &amp; TEXT(tbl_Facturas[[#This Row],[Costo unitario]],"0.00")</f>
        <v>2862|Canal #2 |1.00|357.00</v>
      </c>
      <c r="C4832">
        <v>2862</v>
      </c>
      <c r="D4832">
        <v>73</v>
      </c>
      <c r="F4832" t="s">
        <v>19</v>
      </c>
      <c r="G4832" t="s">
        <v>20</v>
      </c>
      <c r="H4832" t="s">
        <v>4900</v>
      </c>
      <c r="I4832" s="134" t="s">
        <v>5401</v>
      </c>
      <c r="J4832" t="s">
        <v>577</v>
      </c>
      <c r="K4832" t="s">
        <v>5892</v>
      </c>
      <c r="L4832">
        <v>6227</v>
      </c>
      <c r="M4832" t="s">
        <v>622</v>
      </c>
      <c r="P4832">
        <v>1</v>
      </c>
      <c r="Q4832">
        <v>357</v>
      </c>
      <c r="R4832">
        <v>357</v>
      </c>
      <c r="S4832">
        <f>IFERROR(_xlfn.XLOOKUP(tbl_Facturas[[#This Row],[Key_Fact]],tbl_Manifiestos[Key_Manif],tbl_Manifiestos[Pagado a Broker],0),0)</f>
        <v>332.01</v>
      </c>
      <c r="T4832">
        <v>3551339.429999996</v>
      </c>
    </row>
    <row r="4833" spans="1:20" x14ac:dyDescent="0.25">
      <c r="A4833" t="s">
        <v>5853</v>
      </c>
      <c r="B4833" t="str">
        <f>tbl_Facturas[[#This Row],[Factura]] &amp; "|" &amp; tbl_Facturas[[#This Row],[Proyecto OK]] &amp; "|" &amp; TEXT(tbl_Facturas[[#This Row],[Horas o Viaje]],"0.00") &amp; "|" &amp; TEXT(tbl_Facturas[[#This Row],[Costo unitario]],"0.00")</f>
        <v>2862|Canal #2 |19.12|18.50</v>
      </c>
      <c r="C4833">
        <v>2862</v>
      </c>
      <c r="D4833">
        <v>73</v>
      </c>
      <c r="F4833" t="s">
        <v>19</v>
      </c>
      <c r="G4833" t="s">
        <v>20</v>
      </c>
      <c r="H4833" t="s">
        <v>4900</v>
      </c>
      <c r="I4833" s="134" t="s">
        <v>5401</v>
      </c>
      <c r="J4833" t="s">
        <v>577</v>
      </c>
      <c r="K4833" t="s">
        <v>5892</v>
      </c>
      <c r="L4833">
        <v>6227</v>
      </c>
      <c r="M4833" t="s">
        <v>622</v>
      </c>
      <c r="N4833">
        <v>173478</v>
      </c>
      <c r="O4833" t="s">
        <v>623</v>
      </c>
      <c r="P4833">
        <v>19.12</v>
      </c>
      <c r="Q4833">
        <v>18.5</v>
      </c>
      <c r="R4833">
        <v>353.72</v>
      </c>
      <c r="S4833">
        <f>IFERROR(_xlfn.XLOOKUP(tbl_Facturas[[#This Row],[Key_Fact]],tbl_Manifiestos[Key_Manif],tbl_Manifiestos[Pagado a Broker],0),0)</f>
        <v>0</v>
      </c>
      <c r="T4833">
        <v>3551693.1499999962</v>
      </c>
    </row>
    <row r="4834" spans="1:20" x14ac:dyDescent="0.25">
      <c r="A4834" t="s">
        <v>5853</v>
      </c>
      <c r="B4834" t="str">
        <f>tbl_Facturas[[#This Row],[Factura]] &amp; "|" &amp; tbl_Facturas[[#This Row],[Proyecto OK]] &amp; "|" &amp; TEXT(tbl_Facturas[[#This Row],[Horas o Viaje]],"0.00") &amp; "|" &amp; TEXT(tbl_Facturas[[#This Row],[Costo unitario]],"0.00")</f>
        <v>2862|Canal #2 |1.00|357.00</v>
      </c>
      <c r="C4834">
        <v>2862</v>
      </c>
      <c r="D4834">
        <v>676</v>
      </c>
      <c r="F4834" t="s">
        <v>1261</v>
      </c>
      <c r="G4834" t="s">
        <v>1262</v>
      </c>
      <c r="H4834" t="s">
        <v>4901</v>
      </c>
      <c r="I4834" s="134" t="s">
        <v>5401</v>
      </c>
      <c r="J4834" t="s">
        <v>577</v>
      </c>
      <c r="K4834" t="s">
        <v>5892</v>
      </c>
      <c r="L4834">
        <v>6227</v>
      </c>
      <c r="M4834" t="s">
        <v>622</v>
      </c>
      <c r="P4834">
        <v>1</v>
      </c>
      <c r="Q4834">
        <v>357</v>
      </c>
      <c r="R4834">
        <v>357</v>
      </c>
      <c r="S4834">
        <f>IFERROR(_xlfn.XLOOKUP(tbl_Facturas[[#This Row],[Key_Fact]],tbl_Manifiestos[Key_Manif],tbl_Manifiestos[Pagado a Broker],0),0)</f>
        <v>332.01</v>
      </c>
      <c r="T4834">
        <v>3552050.1499999962</v>
      </c>
    </row>
    <row r="4835" spans="1:20" x14ac:dyDescent="0.25">
      <c r="A4835" t="s">
        <v>5853</v>
      </c>
      <c r="B4835" t="str">
        <f>tbl_Facturas[[#This Row],[Factura]] &amp; "|" &amp; tbl_Facturas[[#This Row],[Proyecto OK]] &amp; "|" &amp; TEXT(tbl_Facturas[[#This Row],[Horas o Viaje]],"0.00") &amp; "|" &amp; TEXT(tbl_Facturas[[#This Row],[Costo unitario]],"0.00")</f>
        <v>2862|Canal #2 |17.47|18.50</v>
      </c>
      <c r="C4835">
        <v>2862</v>
      </c>
      <c r="D4835">
        <v>676</v>
      </c>
      <c r="F4835" t="s">
        <v>1261</v>
      </c>
      <c r="G4835" t="s">
        <v>1262</v>
      </c>
      <c r="H4835" t="s">
        <v>4901</v>
      </c>
      <c r="I4835" s="134" t="s">
        <v>5401</v>
      </c>
      <c r="J4835" t="s">
        <v>577</v>
      </c>
      <c r="K4835" t="s">
        <v>5892</v>
      </c>
      <c r="L4835">
        <v>6227</v>
      </c>
      <c r="M4835" t="s">
        <v>622</v>
      </c>
      <c r="N4835">
        <v>173471</v>
      </c>
      <c r="O4835" t="s">
        <v>623</v>
      </c>
      <c r="P4835">
        <v>17.47</v>
      </c>
      <c r="Q4835">
        <v>18.5</v>
      </c>
      <c r="R4835">
        <v>323.2</v>
      </c>
      <c r="S4835">
        <f>IFERROR(_xlfn.XLOOKUP(tbl_Facturas[[#This Row],[Key_Fact]],tbl_Manifiestos[Key_Manif],tbl_Manifiestos[Pagado a Broker],0),0)</f>
        <v>0</v>
      </c>
      <c r="T4835">
        <v>3552373.3499999959</v>
      </c>
    </row>
    <row r="4836" spans="1:20" x14ac:dyDescent="0.25">
      <c r="A4836" t="s">
        <v>5853</v>
      </c>
      <c r="B4836" t="str">
        <f>tbl_Facturas[[#This Row],[Factura]] &amp; "|" &amp; tbl_Facturas[[#This Row],[Proyecto OK]] &amp; "|" &amp; TEXT(tbl_Facturas[[#This Row],[Horas o Viaje]],"0.00") &amp; "|" &amp; TEXT(tbl_Facturas[[#This Row],[Costo unitario]],"0.00")</f>
        <v>2862|Canal #2 |1.00|357.00</v>
      </c>
      <c r="C4836">
        <v>2862</v>
      </c>
      <c r="D4836">
        <v>676</v>
      </c>
      <c r="F4836" t="s">
        <v>1261</v>
      </c>
      <c r="G4836" t="s">
        <v>1262</v>
      </c>
      <c r="H4836" t="s">
        <v>4902</v>
      </c>
      <c r="I4836" s="134" t="s">
        <v>5401</v>
      </c>
      <c r="J4836" t="s">
        <v>577</v>
      </c>
      <c r="K4836" t="s">
        <v>5892</v>
      </c>
      <c r="L4836">
        <v>6227</v>
      </c>
      <c r="M4836" t="s">
        <v>622</v>
      </c>
      <c r="P4836">
        <v>1</v>
      </c>
      <c r="Q4836">
        <v>357</v>
      </c>
      <c r="R4836">
        <v>357</v>
      </c>
      <c r="S4836">
        <f>IFERROR(_xlfn.XLOOKUP(tbl_Facturas[[#This Row],[Key_Fact]],tbl_Manifiestos[Key_Manif],tbl_Manifiestos[Pagado a Broker],0),0)</f>
        <v>332.01</v>
      </c>
      <c r="T4836">
        <v>3552730.3499999959</v>
      </c>
    </row>
    <row r="4837" spans="1:20" x14ac:dyDescent="0.25">
      <c r="A4837" t="s">
        <v>5853</v>
      </c>
      <c r="B4837" t="str">
        <f>tbl_Facturas[[#This Row],[Factura]] &amp; "|" &amp; tbl_Facturas[[#This Row],[Proyecto OK]] &amp; "|" &amp; TEXT(tbl_Facturas[[#This Row],[Horas o Viaje]],"0.00") &amp; "|" &amp; TEXT(tbl_Facturas[[#This Row],[Costo unitario]],"0.00")</f>
        <v>2862|Canal #2 |19.83|18.50</v>
      </c>
      <c r="C4837">
        <v>2862</v>
      </c>
      <c r="D4837">
        <v>676</v>
      </c>
      <c r="F4837" t="s">
        <v>1261</v>
      </c>
      <c r="G4837" t="s">
        <v>1262</v>
      </c>
      <c r="H4837" t="s">
        <v>4902</v>
      </c>
      <c r="I4837" s="134" t="s">
        <v>5401</v>
      </c>
      <c r="J4837" t="s">
        <v>577</v>
      </c>
      <c r="K4837" t="s">
        <v>5892</v>
      </c>
      <c r="L4837">
        <v>6227</v>
      </c>
      <c r="M4837" t="s">
        <v>622</v>
      </c>
      <c r="N4837">
        <v>173446</v>
      </c>
      <c r="O4837" t="s">
        <v>623</v>
      </c>
      <c r="P4837">
        <v>19.829999999999998</v>
      </c>
      <c r="Q4837">
        <v>18.5</v>
      </c>
      <c r="R4837">
        <v>366.86</v>
      </c>
      <c r="S4837">
        <f>IFERROR(_xlfn.XLOOKUP(tbl_Facturas[[#This Row],[Key_Fact]],tbl_Manifiestos[Key_Manif],tbl_Manifiestos[Pagado a Broker],0),0)</f>
        <v>0</v>
      </c>
      <c r="T4837">
        <v>3553097.2099999958</v>
      </c>
    </row>
    <row r="4838" spans="1:20" x14ac:dyDescent="0.25">
      <c r="A4838" t="s">
        <v>5853</v>
      </c>
      <c r="B4838" t="str">
        <f>tbl_Facturas[[#This Row],[Factura]] &amp; "|" &amp; tbl_Facturas[[#This Row],[Proyecto OK]] &amp; "|" &amp; TEXT(tbl_Facturas[[#This Row],[Horas o Viaje]],"0.00") &amp; "|" &amp; TEXT(tbl_Facturas[[#This Row],[Costo unitario]],"0.00")</f>
        <v>2862|Canal #2 |1.00|357.00</v>
      </c>
      <c r="C4838">
        <v>2862</v>
      </c>
      <c r="D4838">
        <v>676</v>
      </c>
      <c r="F4838" t="s">
        <v>1261</v>
      </c>
      <c r="G4838" t="s">
        <v>1262</v>
      </c>
      <c r="H4838" t="s">
        <v>4903</v>
      </c>
      <c r="I4838" s="134" t="s">
        <v>5401</v>
      </c>
      <c r="J4838" t="s">
        <v>577</v>
      </c>
      <c r="K4838" t="s">
        <v>5892</v>
      </c>
      <c r="L4838">
        <v>6227</v>
      </c>
      <c r="M4838" t="s">
        <v>622</v>
      </c>
      <c r="P4838">
        <v>1</v>
      </c>
      <c r="Q4838">
        <v>357</v>
      </c>
      <c r="R4838">
        <v>357</v>
      </c>
      <c r="S4838">
        <f>IFERROR(_xlfn.XLOOKUP(tbl_Facturas[[#This Row],[Key_Fact]],tbl_Manifiestos[Key_Manif],tbl_Manifiestos[Pagado a Broker],0),0)</f>
        <v>332.01</v>
      </c>
      <c r="T4838">
        <v>3553454.2099999958</v>
      </c>
    </row>
    <row r="4839" spans="1:20" x14ac:dyDescent="0.25">
      <c r="A4839" t="s">
        <v>5853</v>
      </c>
      <c r="B4839" t="str">
        <f>tbl_Facturas[[#This Row],[Factura]] &amp; "|" &amp; tbl_Facturas[[#This Row],[Proyecto OK]] &amp; "|" &amp; TEXT(tbl_Facturas[[#This Row],[Horas o Viaje]],"0.00") &amp; "|" &amp; TEXT(tbl_Facturas[[#This Row],[Costo unitario]],"0.00")</f>
        <v>2862|Canal #2 |19.60|18.50</v>
      </c>
      <c r="C4839">
        <v>2862</v>
      </c>
      <c r="D4839">
        <v>676</v>
      </c>
      <c r="F4839" t="s">
        <v>1261</v>
      </c>
      <c r="G4839" t="s">
        <v>1262</v>
      </c>
      <c r="H4839" t="s">
        <v>4903</v>
      </c>
      <c r="I4839" s="134" t="s">
        <v>5401</v>
      </c>
      <c r="J4839" t="s">
        <v>577</v>
      </c>
      <c r="K4839" t="s">
        <v>5892</v>
      </c>
      <c r="L4839">
        <v>6227</v>
      </c>
      <c r="M4839" t="s">
        <v>622</v>
      </c>
      <c r="N4839">
        <v>173417</v>
      </c>
      <c r="O4839" t="s">
        <v>623</v>
      </c>
      <c r="P4839">
        <v>19.600000000000001</v>
      </c>
      <c r="Q4839">
        <v>18.5</v>
      </c>
      <c r="R4839">
        <v>362.6</v>
      </c>
      <c r="S4839">
        <f>IFERROR(_xlfn.XLOOKUP(tbl_Facturas[[#This Row],[Key_Fact]],tbl_Manifiestos[Key_Manif],tbl_Manifiestos[Pagado a Broker],0),0)</f>
        <v>0</v>
      </c>
      <c r="T4839">
        <v>3553816.8099999959</v>
      </c>
    </row>
    <row r="4840" spans="1:20" x14ac:dyDescent="0.25">
      <c r="A4840" t="s">
        <v>5853</v>
      </c>
      <c r="B4840" t="str">
        <f>tbl_Facturas[[#This Row],[Factura]] &amp; "|" &amp; tbl_Facturas[[#This Row],[Proyecto OK]] &amp; "|" &amp; TEXT(tbl_Facturas[[#This Row],[Horas o Viaje]],"0.00") &amp; "|" &amp; TEXT(tbl_Facturas[[#This Row],[Costo unitario]],"0.00")</f>
        <v>2862|Canal #2 |1.00|357.00</v>
      </c>
      <c r="C4840">
        <v>2862</v>
      </c>
      <c r="D4840">
        <v>676</v>
      </c>
      <c r="F4840" t="s">
        <v>1261</v>
      </c>
      <c r="G4840" t="s">
        <v>1262</v>
      </c>
      <c r="H4840" t="s">
        <v>4904</v>
      </c>
      <c r="I4840" s="134" t="s">
        <v>5401</v>
      </c>
      <c r="J4840" t="s">
        <v>577</v>
      </c>
      <c r="K4840" t="s">
        <v>5892</v>
      </c>
      <c r="L4840">
        <v>6227</v>
      </c>
      <c r="M4840" t="s">
        <v>622</v>
      </c>
      <c r="P4840">
        <v>1</v>
      </c>
      <c r="Q4840">
        <v>357</v>
      </c>
      <c r="R4840">
        <v>357</v>
      </c>
      <c r="S4840">
        <f>IFERROR(_xlfn.XLOOKUP(tbl_Facturas[[#This Row],[Key_Fact]],tbl_Manifiestos[Key_Manif],tbl_Manifiestos[Pagado a Broker],0),0)</f>
        <v>332.01</v>
      </c>
      <c r="T4840">
        <v>3554173.8099999959</v>
      </c>
    </row>
    <row r="4841" spans="1:20" x14ac:dyDescent="0.25">
      <c r="A4841" t="s">
        <v>5853</v>
      </c>
      <c r="B4841" t="str">
        <f>tbl_Facturas[[#This Row],[Factura]] &amp; "|" &amp; tbl_Facturas[[#This Row],[Proyecto OK]] &amp; "|" &amp; TEXT(tbl_Facturas[[#This Row],[Horas o Viaje]],"0.00") &amp; "|" &amp; TEXT(tbl_Facturas[[#This Row],[Costo unitario]],"0.00")</f>
        <v>2862|Canal #2 |18.71|18.50</v>
      </c>
      <c r="C4841">
        <v>2862</v>
      </c>
      <c r="D4841">
        <v>676</v>
      </c>
      <c r="F4841" t="s">
        <v>1261</v>
      </c>
      <c r="G4841" t="s">
        <v>1262</v>
      </c>
      <c r="H4841" t="s">
        <v>4904</v>
      </c>
      <c r="I4841" s="134" t="s">
        <v>5401</v>
      </c>
      <c r="J4841" t="s">
        <v>577</v>
      </c>
      <c r="K4841" t="s">
        <v>5892</v>
      </c>
      <c r="L4841">
        <v>6227</v>
      </c>
      <c r="M4841" t="s">
        <v>622</v>
      </c>
      <c r="N4841">
        <v>173493</v>
      </c>
      <c r="O4841" t="s">
        <v>623</v>
      </c>
      <c r="P4841">
        <v>18.71</v>
      </c>
      <c r="Q4841">
        <v>18.5</v>
      </c>
      <c r="R4841">
        <v>346.14</v>
      </c>
      <c r="S4841">
        <f>IFERROR(_xlfn.XLOOKUP(tbl_Facturas[[#This Row],[Key_Fact]],tbl_Manifiestos[Key_Manif],tbl_Manifiestos[Pagado a Broker],0),0)</f>
        <v>0</v>
      </c>
      <c r="T4841">
        <v>3554519.949999996</v>
      </c>
    </row>
    <row r="4842" spans="1:20" x14ac:dyDescent="0.25">
      <c r="A4842" t="s">
        <v>5853</v>
      </c>
      <c r="B4842" t="str">
        <f>tbl_Facturas[[#This Row],[Factura]] &amp; "|" &amp; tbl_Facturas[[#This Row],[Proyecto OK]] &amp; "|" &amp; TEXT(tbl_Facturas[[#This Row],[Horas o Viaje]],"0.00") &amp; "|" &amp; TEXT(tbl_Facturas[[#This Row],[Costo unitario]],"0.00")</f>
        <v>2862|Canal #2 |1.00|357.00</v>
      </c>
      <c r="C4842">
        <v>2862</v>
      </c>
      <c r="D4842">
        <v>108</v>
      </c>
      <c r="F4842" t="s">
        <v>12</v>
      </c>
      <c r="G4842" t="s">
        <v>99</v>
      </c>
      <c r="H4842" t="s">
        <v>4905</v>
      </c>
      <c r="I4842" s="134" t="s">
        <v>5401</v>
      </c>
      <c r="J4842" t="s">
        <v>577</v>
      </c>
      <c r="K4842" t="s">
        <v>5892</v>
      </c>
      <c r="L4842">
        <v>6227</v>
      </c>
      <c r="M4842" t="s">
        <v>622</v>
      </c>
      <c r="P4842">
        <v>1</v>
      </c>
      <c r="Q4842">
        <v>357</v>
      </c>
      <c r="R4842">
        <v>357</v>
      </c>
      <c r="S4842">
        <f>IFERROR(_xlfn.XLOOKUP(tbl_Facturas[[#This Row],[Key_Fact]],tbl_Manifiestos[Key_Manif],tbl_Manifiestos[Pagado a Broker],0),0)</f>
        <v>332.01</v>
      </c>
      <c r="T4842">
        <v>3554876.949999996</v>
      </c>
    </row>
    <row r="4843" spans="1:20" x14ac:dyDescent="0.25">
      <c r="A4843" t="s">
        <v>5853</v>
      </c>
      <c r="B4843" t="str">
        <f>tbl_Facturas[[#This Row],[Factura]] &amp; "|" &amp; tbl_Facturas[[#This Row],[Proyecto OK]] &amp; "|" &amp; TEXT(tbl_Facturas[[#This Row],[Horas o Viaje]],"0.00") &amp; "|" &amp; TEXT(tbl_Facturas[[#This Row],[Costo unitario]],"0.00")</f>
        <v>2862|Canal #2 |20.34|18.50</v>
      </c>
      <c r="C4843">
        <v>2862</v>
      </c>
      <c r="D4843">
        <v>108</v>
      </c>
      <c r="F4843" t="s">
        <v>12</v>
      </c>
      <c r="G4843" t="s">
        <v>99</v>
      </c>
      <c r="H4843" t="s">
        <v>4905</v>
      </c>
      <c r="I4843" s="134" t="s">
        <v>5401</v>
      </c>
      <c r="J4843" t="s">
        <v>577</v>
      </c>
      <c r="K4843" t="s">
        <v>5892</v>
      </c>
      <c r="L4843">
        <v>6227</v>
      </c>
      <c r="M4843" t="s">
        <v>622</v>
      </c>
      <c r="N4843">
        <v>171314</v>
      </c>
      <c r="O4843" t="s">
        <v>623</v>
      </c>
      <c r="P4843">
        <v>20.34</v>
      </c>
      <c r="Q4843">
        <v>18.5</v>
      </c>
      <c r="R4843">
        <v>376.29</v>
      </c>
      <c r="S4843">
        <f>IFERROR(_xlfn.XLOOKUP(tbl_Facturas[[#This Row],[Key_Fact]],tbl_Manifiestos[Key_Manif],tbl_Manifiestos[Pagado a Broker],0),0)</f>
        <v>0</v>
      </c>
      <c r="T4843">
        <v>3555253.239999996</v>
      </c>
    </row>
    <row r="4844" spans="1:20" x14ac:dyDescent="0.25">
      <c r="A4844" t="s">
        <v>5853</v>
      </c>
      <c r="B4844" t="str">
        <f>tbl_Facturas[[#This Row],[Factura]] &amp; "|" &amp; tbl_Facturas[[#This Row],[Proyecto OK]] &amp; "|" &amp; TEXT(tbl_Facturas[[#This Row],[Horas o Viaje]],"0.00") &amp; "|" &amp; TEXT(tbl_Facturas[[#This Row],[Costo unitario]],"0.00")</f>
        <v>2862|Canal #2 |1.00|357.00</v>
      </c>
      <c r="C4844">
        <v>2862</v>
      </c>
      <c r="D4844">
        <v>108</v>
      </c>
      <c r="F4844" t="s">
        <v>12</v>
      </c>
      <c r="G4844" t="s">
        <v>99</v>
      </c>
      <c r="H4844" t="s">
        <v>4906</v>
      </c>
      <c r="I4844" s="134" t="s">
        <v>5401</v>
      </c>
      <c r="J4844" t="s">
        <v>577</v>
      </c>
      <c r="K4844" t="s">
        <v>5892</v>
      </c>
      <c r="L4844">
        <v>6227</v>
      </c>
      <c r="M4844" t="s">
        <v>622</v>
      </c>
      <c r="P4844">
        <v>1</v>
      </c>
      <c r="Q4844">
        <v>357</v>
      </c>
      <c r="R4844">
        <v>357</v>
      </c>
      <c r="S4844">
        <f>IFERROR(_xlfn.XLOOKUP(tbl_Facturas[[#This Row],[Key_Fact]],tbl_Manifiestos[Key_Manif],tbl_Manifiestos[Pagado a Broker],0),0)</f>
        <v>332.01</v>
      </c>
      <c r="T4844">
        <v>3555610.239999996</v>
      </c>
    </row>
    <row r="4845" spans="1:20" x14ac:dyDescent="0.25">
      <c r="A4845" t="s">
        <v>5853</v>
      </c>
      <c r="B4845" t="str">
        <f>tbl_Facturas[[#This Row],[Factura]] &amp; "|" &amp; tbl_Facturas[[#This Row],[Proyecto OK]] &amp; "|" &amp; TEXT(tbl_Facturas[[#This Row],[Horas o Viaje]],"0.00") &amp; "|" &amp; TEXT(tbl_Facturas[[#This Row],[Costo unitario]],"0.00")</f>
        <v>2862|Canal #2 |18.76|18.50</v>
      </c>
      <c r="C4845">
        <v>2862</v>
      </c>
      <c r="D4845">
        <v>108</v>
      </c>
      <c r="F4845" t="s">
        <v>12</v>
      </c>
      <c r="G4845" t="s">
        <v>99</v>
      </c>
      <c r="H4845" t="s">
        <v>4906</v>
      </c>
      <c r="I4845" s="134" t="s">
        <v>5401</v>
      </c>
      <c r="J4845" t="s">
        <v>577</v>
      </c>
      <c r="K4845" t="s">
        <v>5892</v>
      </c>
      <c r="L4845">
        <v>6227</v>
      </c>
      <c r="M4845" t="s">
        <v>622</v>
      </c>
      <c r="N4845">
        <v>171335</v>
      </c>
      <c r="O4845" t="s">
        <v>623</v>
      </c>
      <c r="P4845">
        <v>18.760000000000002</v>
      </c>
      <c r="Q4845">
        <v>18.5</v>
      </c>
      <c r="R4845">
        <v>347.06</v>
      </c>
      <c r="S4845">
        <f>IFERROR(_xlfn.XLOOKUP(tbl_Facturas[[#This Row],[Key_Fact]],tbl_Manifiestos[Key_Manif],tbl_Manifiestos[Pagado a Broker],0),0)</f>
        <v>0</v>
      </c>
      <c r="T4845">
        <v>3555957.2999999961</v>
      </c>
    </row>
    <row r="4846" spans="1:20" x14ac:dyDescent="0.25">
      <c r="A4846" t="s">
        <v>5853</v>
      </c>
      <c r="B4846" t="str">
        <f>tbl_Facturas[[#This Row],[Factura]] &amp; "|" &amp; tbl_Facturas[[#This Row],[Proyecto OK]] &amp; "|" &amp; TEXT(tbl_Facturas[[#This Row],[Horas o Viaje]],"0.00") &amp; "|" &amp; TEXT(tbl_Facturas[[#This Row],[Costo unitario]],"0.00")</f>
        <v>2862|Canal #2 |1.00|357.00</v>
      </c>
      <c r="C4846">
        <v>2862</v>
      </c>
      <c r="D4846">
        <v>108</v>
      </c>
      <c r="F4846" t="s">
        <v>12</v>
      </c>
      <c r="G4846" t="s">
        <v>99</v>
      </c>
      <c r="H4846" t="s">
        <v>4907</v>
      </c>
      <c r="I4846" s="134" t="s">
        <v>5401</v>
      </c>
      <c r="J4846" t="s">
        <v>577</v>
      </c>
      <c r="K4846" t="s">
        <v>5892</v>
      </c>
      <c r="L4846">
        <v>6227</v>
      </c>
      <c r="M4846" t="s">
        <v>622</v>
      </c>
      <c r="P4846">
        <v>1</v>
      </c>
      <c r="Q4846">
        <v>357</v>
      </c>
      <c r="R4846">
        <v>357</v>
      </c>
      <c r="S4846">
        <f>IFERROR(_xlfn.XLOOKUP(tbl_Facturas[[#This Row],[Key_Fact]],tbl_Manifiestos[Key_Manif],tbl_Manifiestos[Pagado a Broker],0),0)</f>
        <v>332.01</v>
      </c>
      <c r="T4846">
        <v>3556314.2999999961</v>
      </c>
    </row>
    <row r="4847" spans="1:20" x14ac:dyDescent="0.25">
      <c r="A4847" t="s">
        <v>5853</v>
      </c>
      <c r="B4847" t="str">
        <f>tbl_Facturas[[#This Row],[Factura]] &amp; "|" &amp; tbl_Facturas[[#This Row],[Proyecto OK]] &amp; "|" &amp; TEXT(tbl_Facturas[[#This Row],[Horas o Viaje]],"0.00") &amp; "|" &amp; TEXT(tbl_Facturas[[#This Row],[Costo unitario]],"0.00")</f>
        <v>2862|Canal #2 |22.06|18.50</v>
      </c>
      <c r="C4847">
        <v>2862</v>
      </c>
      <c r="D4847">
        <v>108</v>
      </c>
      <c r="F4847" t="s">
        <v>12</v>
      </c>
      <c r="G4847" t="s">
        <v>99</v>
      </c>
      <c r="H4847" t="s">
        <v>4907</v>
      </c>
      <c r="I4847" s="134" t="s">
        <v>5401</v>
      </c>
      <c r="J4847" t="s">
        <v>577</v>
      </c>
      <c r="K4847" t="s">
        <v>5892</v>
      </c>
      <c r="L4847">
        <v>6227</v>
      </c>
      <c r="M4847" t="s">
        <v>622</v>
      </c>
      <c r="N4847">
        <v>173413</v>
      </c>
      <c r="O4847" t="s">
        <v>623</v>
      </c>
      <c r="P4847">
        <v>22.06</v>
      </c>
      <c r="Q4847">
        <v>18.5</v>
      </c>
      <c r="R4847">
        <v>408.11</v>
      </c>
      <c r="S4847">
        <f>IFERROR(_xlfn.XLOOKUP(tbl_Facturas[[#This Row],[Key_Fact]],tbl_Manifiestos[Key_Manif],tbl_Manifiestos[Pagado a Broker],0),0)</f>
        <v>0</v>
      </c>
      <c r="T4847">
        <v>3556722.409999996</v>
      </c>
    </row>
    <row r="4848" spans="1:20" x14ac:dyDescent="0.25">
      <c r="A4848" t="s">
        <v>5853</v>
      </c>
      <c r="B4848" t="str">
        <f>tbl_Facturas[[#This Row],[Factura]] &amp; "|" &amp; tbl_Facturas[[#This Row],[Proyecto OK]] &amp; "|" &amp; TEXT(tbl_Facturas[[#This Row],[Horas o Viaje]],"0.00") &amp; "|" &amp; TEXT(tbl_Facturas[[#This Row],[Costo unitario]],"0.00")</f>
        <v>2862|Canal #2 |1.00|357.00</v>
      </c>
      <c r="C4848">
        <v>2862</v>
      </c>
      <c r="D4848">
        <v>108</v>
      </c>
      <c r="F4848" t="s">
        <v>12</v>
      </c>
      <c r="G4848" t="s">
        <v>99</v>
      </c>
      <c r="H4848" t="s">
        <v>4908</v>
      </c>
      <c r="I4848" s="134" t="s">
        <v>5401</v>
      </c>
      <c r="J4848" t="s">
        <v>577</v>
      </c>
      <c r="K4848" t="s">
        <v>5892</v>
      </c>
      <c r="L4848">
        <v>6227</v>
      </c>
      <c r="M4848" t="s">
        <v>622</v>
      </c>
      <c r="P4848">
        <v>1</v>
      </c>
      <c r="Q4848">
        <v>357</v>
      </c>
      <c r="R4848">
        <v>357</v>
      </c>
      <c r="S4848">
        <f>IFERROR(_xlfn.XLOOKUP(tbl_Facturas[[#This Row],[Key_Fact]],tbl_Manifiestos[Key_Manif],tbl_Manifiestos[Pagado a Broker],0),0)</f>
        <v>332.01</v>
      </c>
      <c r="T4848">
        <v>3557079.409999996</v>
      </c>
    </row>
    <row r="4849" spans="1:20" x14ac:dyDescent="0.25">
      <c r="A4849" t="s">
        <v>5853</v>
      </c>
      <c r="B4849" t="str">
        <f>tbl_Facturas[[#This Row],[Factura]] &amp; "|" &amp; tbl_Facturas[[#This Row],[Proyecto OK]] &amp; "|" &amp; TEXT(tbl_Facturas[[#This Row],[Horas o Viaje]],"0.00") &amp; "|" &amp; TEXT(tbl_Facturas[[#This Row],[Costo unitario]],"0.00")</f>
        <v>2862|Canal #2 |20.32|18.50</v>
      </c>
      <c r="C4849">
        <v>2862</v>
      </c>
      <c r="D4849">
        <v>108</v>
      </c>
      <c r="F4849" t="s">
        <v>12</v>
      </c>
      <c r="G4849" t="s">
        <v>99</v>
      </c>
      <c r="H4849" t="s">
        <v>4908</v>
      </c>
      <c r="I4849" s="134" t="s">
        <v>5401</v>
      </c>
      <c r="J4849" t="s">
        <v>577</v>
      </c>
      <c r="K4849" t="s">
        <v>5892</v>
      </c>
      <c r="L4849">
        <v>6227</v>
      </c>
      <c r="M4849" t="s">
        <v>622</v>
      </c>
      <c r="N4849">
        <v>171329</v>
      </c>
      <c r="O4849" t="s">
        <v>623</v>
      </c>
      <c r="P4849">
        <v>20.32</v>
      </c>
      <c r="Q4849">
        <v>18.5</v>
      </c>
      <c r="R4849">
        <v>375.92</v>
      </c>
      <c r="S4849">
        <f>IFERROR(_xlfn.XLOOKUP(tbl_Facturas[[#This Row],[Key_Fact]],tbl_Manifiestos[Key_Manif],tbl_Manifiestos[Pagado a Broker],0),0)</f>
        <v>0</v>
      </c>
      <c r="T4849">
        <v>3557455.3299999959</v>
      </c>
    </row>
    <row r="4850" spans="1:20" x14ac:dyDescent="0.25">
      <c r="A4850" t="s">
        <v>5853</v>
      </c>
      <c r="B4850" t="str">
        <f>tbl_Facturas[[#This Row],[Factura]] &amp; "|" &amp; tbl_Facturas[[#This Row],[Proyecto OK]] &amp; "|" &amp; TEXT(tbl_Facturas[[#This Row],[Horas o Viaje]],"0.00") &amp; "|" &amp; TEXT(tbl_Facturas[[#This Row],[Costo unitario]],"0.00")</f>
        <v>2862|Canal #2 |1.00|357.00</v>
      </c>
      <c r="C4850">
        <v>2862</v>
      </c>
      <c r="D4850">
        <v>108</v>
      </c>
      <c r="F4850" t="s">
        <v>12</v>
      </c>
      <c r="G4850" t="s">
        <v>99</v>
      </c>
      <c r="H4850" t="s">
        <v>4909</v>
      </c>
      <c r="I4850" s="134" t="s">
        <v>5401</v>
      </c>
      <c r="J4850" t="s">
        <v>577</v>
      </c>
      <c r="K4850" t="s">
        <v>5892</v>
      </c>
      <c r="L4850">
        <v>6227</v>
      </c>
      <c r="M4850" t="s">
        <v>622</v>
      </c>
      <c r="P4850">
        <v>1</v>
      </c>
      <c r="Q4850">
        <v>357</v>
      </c>
      <c r="R4850">
        <v>357</v>
      </c>
      <c r="S4850">
        <f>IFERROR(_xlfn.XLOOKUP(tbl_Facturas[[#This Row],[Key_Fact]],tbl_Manifiestos[Key_Manif],tbl_Manifiestos[Pagado a Broker],0),0)</f>
        <v>332.01</v>
      </c>
      <c r="T4850">
        <v>3557812.3299999959</v>
      </c>
    </row>
    <row r="4851" spans="1:20" x14ac:dyDescent="0.25">
      <c r="A4851" t="s">
        <v>5853</v>
      </c>
      <c r="B4851" t="str">
        <f>tbl_Facturas[[#This Row],[Factura]] &amp; "|" &amp; tbl_Facturas[[#This Row],[Proyecto OK]] &amp; "|" &amp; TEXT(tbl_Facturas[[#This Row],[Horas o Viaje]],"0.00") &amp; "|" &amp; TEXT(tbl_Facturas[[#This Row],[Costo unitario]],"0.00")</f>
        <v>2862|Canal #2 |23.38|18.50</v>
      </c>
      <c r="C4851">
        <v>2862</v>
      </c>
      <c r="D4851">
        <v>108</v>
      </c>
      <c r="F4851" t="s">
        <v>12</v>
      </c>
      <c r="G4851" t="s">
        <v>99</v>
      </c>
      <c r="H4851" t="s">
        <v>4909</v>
      </c>
      <c r="I4851" s="134" t="s">
        <v>5401</v>
      </c>
      <c r="J4851" t="s">
        <v>577</v>
      </c>
      <c r="K4851" t="s">
        <v>5892</v>
      </c>
      <c r="L4851">
        <v>6227</v>
      </c>
      <c r="M4851" t="s">
        <v>622</v>
      </c>
      <c r="N4851">
        <v>172486</v>
      </c>
      <c r="O4851" t="s">
        <v>623</v>
      </c>
      <c r="P4851">
        <v>23.38</v>
      </c>
      <c r="Q4851">
        <v>18.5</v>
      </c>
      <c r="R4851">
        <v>432.53</v>
      </c>
      <c r="S4851">
        <f>IFERROR(_xlfn.XLOOKUP(tbl_Facturas[[#This Row],[Key_Fact]],tbl_Manifiestos[Key_Manif],tbl_Manifiestos[Pagado a Broker],0),0)</f>
        <v>0</v>
      </c>
      <c r="T4851">
        <v>3558244.8599999961</v>
      </c>
    </row>
    <row r="4852" spans="1:20" x14ac:dyDescent="0.25">
      <c r="A4852" t="s">
        <v>5853</v>
      </c>
      <c r="B4852" t="str">
        <f>tbl_Facturas[[#This Row],[Factura]] &amp; "|" &amp; tbl_Facturas[[#This Row],[Proyecto OK]] &amp; "|" &amp; TEXT(tbl_Facturas[[#This Row],[Horas o Viaje]],"0.00") &amp; "|" &amp; TEXT(tbl_Facturas[[#This Row],[Costo unitario]],"0.00")</f>
        <v>2862|Canal #2 |1.00|357.00</v>
      </c>
      <c r="C4852">
        <v>2862</v>
      </c>
      <c r="D4852">
        <v>108</v>
      </c>
      <c r="F4852" t="s">
        <v>12</v>
      </c>
      <c r="G4852" t="s">
        <v>99</v>
      </c>
      <c r="H4852" t="s">
        <v>4910</v>
      </c>
      <c r="I4852" s="134" t="s">
        <v>5401</v>
      </c>
      <c r="J4852" t="s">
        <v>577</v>
      </c>
      <c r="K4852" t="s">
        <v>5892</v>
      </c>
      <c r="L4852">
        <v>6227</v>
      </c>
      <c r="M4852" t="s">
        <v>622</v>
      </c>
      <c r="P4852">
        <v>1</v>
      </c>
      <c r="Q4852">
        <v>357</v>
      </c>
      <c r="R4852">
        <v>357</v>
      </c>
      <c r="S4852">
        <f>IFERROR(_xlfn.XLOOKUP(tbl_Facturas[[#This Row],[Key_Fact]],tbl_Manifiestos[Key_Manif],tbl_Manifiestos[Pagado a Broker],0),0)</f>
        <v>332.01</v>
      </c>
      <c r="T4852">
        <v>3558601.8599999961</v>
      </c>
    </row>
    <row r="4853" spans="1:20" x14ac:dyDescent="0.25">
      <c r="A4853" t="s">
        <v>5853</v>
      </c>
      <c r="B4853" t="str">
        <f>tbl_Facturas[[#This Row],[Factura]] &amp; "|" &amp; tbl_Facturas[[#This Row],[Proyecto OK]] &amp; "|" &amp; TEXT(tbl_Facturas[[#This Row],[Horas o Viaje]],"0.00") &amp; "|" &amp; TEXT(tbl_Facturas[[#This Row],[Costo unitario]],"0.00")</f>
        <v>2862|Canal #2 |18.86|18.50</v>
      </c>
      <c r="C4853">
        <v>2862</v>
      </c>
      <c r="D4853">
        <v>108</v>
      </c>
      <c r="F4853" t="s">
        <v>12</v>
      </c>
      <c r="G4853" t="s">
        <v>99</v>
      </c>
      <c r="H4853" t="s">
        <v>4910</v>
      </c>
      <c r="I4853" s="134" t="s">
        <v>5401</v>
      </c>
      <c r="J4853" t="s">
        <v>577</v>
      </c>
      <c r="K4853" t="s">
        <v>5892</v>
      </c>
      <c r="L4853">
        <v>6227</v>
      </c>
      <c r="M4853" t="s">
        <v>622</v>
      </c>
      <c r="N4853">
        <v>171263</v>
      </c>
      <c r="O4853" t="s">
        <v>623</v>
      </c>
      <c r="P4853">
        <v>18.86</v>
      </c>
      <c r="Q4853">
        <v>18.5</v>
      </c>
      <c r="R4853">
        <v>348.91</v>
      </c>
      <c r="S4853">
        <f>IFERROR(_xlfn.XLOOKUP(tbl_Facturas[[#This Row],[Key_Fact]],tbl_Manifiestos[Key_Manif],tbl_Manifiestos[Pagado a Broker],0),0)</f>
        <v>0</v>
      </c>
      <c r="T4853">
        <v>3558950.7699999958</v>
      </c>
    </row>
    <row r="4854" spans="1:20" x14ac:dyDescent="0.25">
      <c r="A4854" t="s">
        <v>5853</v>
      </c>
      <c r="B4854" t="str">
        <f>tbl_Facturas[[#This Row],[Factura]] &amp; "|" &amp; tbl_Facturas[[#This Row],[Proyecto OK]] &amp; "|" &amp; TEXT(tbl_Facturas[[#This Row],[Horas o Viaje]],"0.00") &amp; "|" &amp; TEXT(tbl_Facturas[[#This Row],[Costo unitario]],"0.00")</f>
        <v>2862|Canal #2 |1.00|357.00</v>
      </c>
      <c r="C4854">
        <v>2862</v>
      </c>
      <c r="D4854">
        <v>108</v>
      </c>
      <c r="F4854" t="s">
        <v>12</v>
      </c>
      <c r="G4854" t="s">
        <v>99</v>
      </c>
      <c r="H4854" t="s">
        <v>4911</v>
      </c>
      <c r="I4854" s="134" t="s">
        <v>5401</v>
      </c>
      <c r="J4854" t="s">
        <v>577</v>
      </c>
      <c r="K4854" t="s">
        <v>5892</v>
      </c>
      <c r="L4854">
        <v>6227</v>
      </c>
      <c r="M4854" t="s">
        <v>622</v>
      </c>
      <c r="P4854">
        <v>1</v>
      </c>
      <c r="Q4854">
        <v>357</v>
      </c>
      <c r="R4854">
        <v>357</v>
      </c>
      <c r="S4854">
        <f>IFERROR(_xlfn.XLOOKUP(tbl_Facturas[[#This Row],[Key_Fact]],tbl_Manifiestos[Key_Manif],tbl_Manifiestos[Pagado a Broker],0),0)</f>
        <v>332.01</v>
      </c>
      <c r="T4854">
        <v>3559307.7699999958</v>
      </c>
    </row>
    <row r="4855" spans="1:20" x14ac:dyDescent="0.25">
      <c r="A4855" t="s">
        <v>5853</v>
      </c>
      <c r="B4855" t="str">
        <f>tbl_Facturas[[#This Row],[Factura]] &amp; "|" &amp; tbl_Facturas[[#This Row],[Proyecto OK]] &amp; "|" &amp; TEXT(tbl_Facturas[[#This Row],[Horas o Viaje]],"0.00") &amp; "|" &amp; TEXT(tbl_Facturas[[#This Row],[Costo unitario]],"0.00")</f>
        <v>2862|Canal #2 |22.48|18.50</v>
      </c>
      <c r="C4855">
        <v>2862</v>
      </c>
      <c r="D4855">
        <v>108</v>
      </c>
      <c r="F4855" t="s">
        <v>12</v>
      </c>
      <c r="G4855" t="s">
        <v>99</v>
      </c>
      <c r="H4855" t="s">
        <v>4911</v>
      </c>
      <c r="I4855" s="134" t="s">
        <v>5401</v>
      </c>
      <c r="J4855" t="s">
        <v>577</v>
      </c>
      <c r="K4855" t="s">
        <v>5892</v>
      </c>
      <c r="L4855">
        <v>6227</v>
      </c>
      <c r="M4855" t="s">
        <v>622</v>
      </c>
      <c r="N4855">
        <v>172451</v>
      </c>
      <c r="O4855" t="s">
        <v>623</v>
      </c>
      <c r="P4855">
        <v>22.48</v>
      </c>
      <c r="Q4855">
        <v>18.5</v>
      </c>
      <c r="R4855">
        <v>415.88</v>
      </c>
      <c r="S4855">
        <f>IFERROR(_xlfn.XLOOKUP(tbl_Facturas[[#This Row],[Key_Fact]],tbl_Manifiestos[Key_Manif],tbl_Manifiestos[Pagado a Broker],0),0)</f>
        <v>0</v>
      </c>
      <c r="T4855">
        <v>3559723.6499999962</v>
      </c>
    </row>
    <row r="4856" spans="1:20" x14ac:dyDescent="0.25">
      <c r="A4856" t="s">
        <v>5853</v>
      </c>
      <c r="B4856" t="str">
        <f>tbl_Facturas[[#This Row],[Factura]] &amp; "|" &amp; tbl_Facturas[[#This Row],[Proyecto OK]] &amp; "|" &amp; TEXT(tbl_Facturas[[#This Row],[Horas o Viaje]],"0.00") &amp; "|" &amp; TEXT(tbl_Facturas[[#This Row],[Costo unitario]],"0.00")</f>
        <v>2862|Canal #2 |1.00|357.00</v>
      </c>
      <c r="C4856">
        <v>2862</v>
      </c>
      <c r="D4856">
        <v>108</v>
      </c>
      <c r="F4856" t="s">
        <v>12</v>
      </c>
      <c r="G4856" t="s">
        <v>99</v>
      </c>
      <c r="H4856" t="s">
        <v>4912</v>
      </c>
      <c r="I4856" s="134" t="s">
        <v>5401</v>
      </c>
      <c r="J4856" t="s">
        <v>577</v>
      </c>
      <c r="K4856" t="s">
        <v>5892</v>
      </c>
      <c r="L4856">
        <v>6227</v>
      </c>
      <c r="M4856" t="s">
        <v>622</v>
      </c>
      <c r="P4856">
        <v>1</v>
      </c>
      <c r="Q4856">
        <v>357</v>
      </c>
      <c r="R4856">
        <v>357</v>
      </c>
      <c r="S4856">
        <f>IFERROR(_xlfn.XLOOKUP(tbl_Facturas[[#This Row],[Key_Fact]],tbl_Manifiestos[Key_Manif],tbl_Manifiestos[Pagado a Broker],0),0)</f>
        <v>332.01</v>
      </c>
      <c r="T4856">
        <v>3560080.6499999962</v>
      </c>
    </row>
    <row r="4857" spans="1:20" x14ac:dyDescent="0.25">
      <c r="A4857" t="s">
        <v>5853</v>
      </c>
      <c r="B4857" t="str">
        <f>tbl_Facturas[[#This Row],[Factura]] &amp; "|" &amp; tbl_Facturas[[#This Row],[Proyecto OK]] &amp; "|" &amp; TEXT(tbl_Facturas[[#This Row],[Horas o Viaje]],"0.00") &amp; "|" &amp; TEXT(tbl_Facturas[[#This Row],[Costo unitario]],"0.00")</f>
        <v>2862|Canal #2 |18.34|18.50</v>
      </c>
      <c r="C4857">
        <v>2862</v>
      </c>
      <c r="D4857">
        <v>108</v>
      </c>
      <c r="F4857" t="s">
        <v>12</v>
      </c>
      <c r="G4857" t="s">
        <v>99</v>
      </c>
      <c r="H4857" t="s">
        <v>4912</v>
      </c>
      <c r="I4857" s="134" t="s">
        <v>5401</v>
      </c>
      <c r="J4857" t="s">
        <v>577</v>
      </c>
      <c r="K4857" t="s">
        <v>5892</v>
      </c>
      <c r="L4857">
        <v>6227</v>
      </c>
      <c r="M4857" t="s">
        <v>622</v>
      </c>
      <c r="N4857">
        <v>172425</v>
      </c>
      <c r="O4857" t="s">
        <v>623</v>
      </c>
      <c r="P4857">
        <v>18.34</v>
      </c>
      <c r="Q4857">
        <v>18.5</v>
      </c>
      <c r="R4857">
        <v>339.29</v>
      </c>
      <c r="S4857">
        <f>IFERROR(_xlfn.XLOOKUP(tbl_Facturas[[#This Row],[Key_Fact]],tbl_Manifiestos[Key_Manif],tbl_Manifiestos[Pagado a Broker],0),0)</f>
        <v>0</v>
      </c>
      <c r="T4857">
        <v>3560419.9399999962</v>
      </c>
    </row>
    <row r="4858" spans="1:20" x14ac:dyDescent="0.25">
      <c r="A4858" t="s">
        <v>5853</v>
      </c>
      <c r="B4858" t="str">
        <f>tbl_Facturas[[#This Row],[Factura]] &amp; "|" &amp; tbl_Facturas[[#This Row],[Proyecto OK]] &amp; "|" &amp; TEXT(tbl_Facturas[[#This Row],[Horas o Viaje]],"0.00") &amp; "|" &amp; TEXT(tbl_Facturas[[#This Row],[Costo unitario]],"0.00")</f>
        <v>2862|Canal #2 |1.00|357.00</v>
      </c>
      <c r="C4858">
        <v>2862</v>
      </c>
      <c r="D4858">
        <v>67</v>
      </c>
      <c r="F4858" t="s">
        <v>27</v>
      </c>
      <c r="G4858" t="s">
        <v>28</v>
      </c>
      <c r="H4858" t="s">
        <v>3238</v>
      </c>
      <c r="I4858" s="134" t="s">
        <v>5401</v>
      </c>
      <c r="J4858" t="s">
        <v>577</v>
      </c>
      <c r="K4858" t="s">
        <v>5892</v>
      </c>
      <c r="L4858">
        <v>6227</v>
      </c>
      <c r="M4858" t="s">
        <v>622</v>
      </c>
      <c r="P4858">
        <v>1</v>
      </c>
      <c r="Q4858">
        <v>357</v>
      </c>
      <c r="R4858">
        <v>357</v>
      </c>
      <c r="S4858">
        <f>IFERROR(_xlfn.XLOOKUP(tbl_Facturas[[#This Row],[Key_Fact]],tbl_Manifiestos[Key_Manif],tbl_Manifiestos[Pagado a Broker],0),0)</f>
        <v>332.01</v>
      </c>
      <c r="T4858">
        <v>3560776.9399999962</v>
      </c>
    </row>
    <row r="4859" spans="1:20" x14ac:dyDescent="0.25">
      <c r="A4859" t="s">
        <v>5853</v>
      </c>
      <c r="B4859" t="str">
        <f>tbl_Facturas[[#This Row],[Factura]] &amp; "|" &amp; tbl_Facturas[[#This Row],[Proyecto OK]] &amp; "|" &amp; TEXT(tbl_Facturas[[#This Row],[Horas o Viaje]],"0.00") &amp; "|" &amp; TEXT(tbl_Facturas[[#This Row],[Costo unitario]],"0.00")</f>
        <v>2862|Canal #2 |21.94|18.50</v>
      </c>
      <c r="C4859">
        <v>2862</v>
      </c>
      <c r="D4859">
        <v>67</v>
      </c>
      <c r="F4859" t="s">
        <v>27</v>
      </c>
      <c r="G4859" t="s">
        <v>28</v>
      </c>
      <c r="H4859" t="s">
        <v>3238</v>
      </c>
      <c r="I4859" s="134" t="s">
        <v>5401</v>
      </c>
      <c r="J4859" t="s">
        <v>577</v>
      </c>
      <c r="K4859" t="s">
        <v>5892</v>
      </c>
      <c r="L4859">
        <v>6227</v>
      </c>
      <c r="M4859" t="s">
        <v>622</v>
      </c>
      <c r="N4859">
        <v>172437</v>
      </c>
      <c r="O4859" t="s">
        <v>623</v>
      </c>
      <c r="P4859">
        <v>21.94</v>
      </c>
      <c r="Q4859">
        <v>18.5</v>
      </c>
      <c r="R4859">
        <v>405.89</v>
      </c>
      <c r="S4859">
        <f>IFERROR(_xlfn.XLOOKUP(tbl_Facturas[[#This Row],[Key_Fact]],tbl_Manifiestos[Key_Manif],tbl_Manifiestos[Pagado a Broker],0),0)</f>
        <v>0</v>
      </c>
      <c r="T4859">
        <v>3561182.8299999959</v>
      </c>
    </row>
    <row r="4860" spans="1:20" x14ac:dyDescent="0.25">
      <c r="A4860" t="s">
        <v>5853</v>
      </c>
      <c r="B4860" t="str">
        <f>tbl_Facturas[[#This Row],[Factura]] &amp; "|" &amp; tbl_Facturas[[#This Row],[Proyecto OK]] &amp; "|" &amp; TEXT(tbl_Facturas[[#This Row],[Horas o Viaje]],"0.00") &amp; "|" &amp; TEXT(tbl_Facturas[[#This Row],[Costo unitario]],"0.00")</f>
        <v>2862|Canal #2 |1.00|357.00</v>
      </c>
      <c r="C4860">
        <v>2862</v>
      </c>
      <c r="D4860">
        <v>67</v>
      </c>
      <c r="F4860" t="s">
        <v>27</v>
      </c>
      <c r="G4860" t="s">
        <v>28</v>
      </c>
      <c r="H4860" t="s">
        <v>3239</v>
      </c>
      <c r="I4860" s="134" t="s">
        <v>5401</v>
      </c>
      <c r="J4860" t="s">
        <v>577</v>
      </c>
      <c r="K4860" t="s">
        <v>5892</v>
      </c>
      <c r="L4860">
        <v>6227</v>
      </c>
      <c r="M4860" t="s">
        <v>622</v>
      </c>
      <c r="P4860">
        <v>1</v>
      </c>
      <c r="Q4860">
        <v>357</v>
      </c>
      <c r="R4860">
        <v>357</v>
      </c>
      <c r="S4860">
        <f>IFERROR(_xlfn.XLOOKUP(tbl_Facturas[[#This Row],[Key_Fact]],tbl_Manifiestos[Key_Manif],tbl_Manifiestos[Pagado a Broker],0),0)</f>
        <v>332.01</v>
      </c>
      <c r="T4860">
        <v>3561539.8299999959</v>
      </c>
    </row>
    <row r="4861" spans="1:20" x14ac:dyDescent="0.25">
      <c r="A4861" t="s">
        <v>5853</v>
      </c>
      <c r="B4861" t="str">
        <f>tbl_Facturas[[#This Row],[Factura]] &amp; "|" &amp; tbl_Facturas[[#This Row],[Proyecto OK]] &amp; "|" &amp; TEXT(tbl_Facturas[[#This Row],[Horas o Viaje]],"0.00") &amp; "|" &amp; TEXT(tbl_Facturas[[#This Row],[Costo unitario]],"0.00")</f>
        <v>2862|Canal #2 |20.94|18.50</v>
      </c>
      <c r="C4861">
        <v>2862</v>
      </c>
      <c r="D4861">
        <v>67</v>
      </c>
      <c r="F4861" t="s">
        <v>27</v>
      </c>
      <c r="G4861" t="s">
        <v>28</v>
      </c>
      <c r="H4861" t="s">
        <v>3239</v>
      </c>
      <c r="I4861" s="134" t="s">
        <v>5401</v>
      </c>
      <c r="J4861" t="s">
        <v>577</v>
      </c>
      <c r="K4861" t="s">
        <v>5892</v>
      </c>
      <c r="L4861">
        <v>6227</v>
      </c>
      <c r="M4861" t="s">
        <v>622</v>
      </c>
      <c r="N4861">
        <v>172454</v>
      </c>
      <c r="O4861" t="s">
        <v>623</v>
      </c>
      <c r="P4861">
        <v>20.94</v>
      </c>
      <c r="Q4861">
        <v>18.5</v>
      </c>
      <c r="R4861">
        <v>387.39</v>
      </c>
      <c r="S4861">
        <f>IFERROR(_xlfn.XLOOKUP(tbl_Facturas[[#This Row],[Key_Fact]],tbl_Manifiestos[Key_Manif],tbl_Manifiestos[Pagado a Broker],0),0)</f>
        <v>0</v>
      </c>
      <c r="T4861">
        <v>3561927.219999996</v>
      </c>
    </row>
    <row r="4862" spans="1:20" x14ac:dyDescent="0.25">
      <c r="A4862" t="s">
        <v>5853</v>
      </c>
      <c r="B4862" t="str">
        <f>tbl_Facturas[[#This Row],[Factura]] &amp; "|" &amp; tbl_Facturas[[#This Row],[Proyecto OK]] &amp; "|" &amp; TEXT(tbl_Facturas[[#This Row],[Horas o Viaje]],"0.00") &amp; "|" &amp; TEXT(tbl_Facturas[[#This Row],[Costo unitario]],"0.00")</f>
        <v>2862|Canal #2 |1.00|357.00</v>
      </c>
      <c r="C4862">
        <v>2862</v>
      </c>
      <c r="D4862">
        <v>67</v>
      </c>
      <c r="F4862" t="s">
        <v>27</v>
      </c>
      <c r="G4862" t="s">
        <v>28</v>
      </c>
      <c r="H4862" t="s">
        <v>3240</v>
      </c>
      <c r="I4862" s="134" t="s">
        <v>5401</v>
      </c>
      <c r="J4862" t="s">
        <v>577</v>
      </c>
      <c r="K4862" t="s">
        <v>5892</v>
      </c>
      <c r="L4862">
        <v>6227</v>
      </c>
      <c r="M4862" t="s">
        <v>622</v>
      </c>
      <c r="P4862">
        <v>1</v>
      </c>
      <c r="Q4862">
        <v>357</v>
      </c>
      <c r="R4862">
        <v>357</v>
      </c>
      <c r="S4862">
        <f>IFERROR(_xlfn.XLOOKUP(tbl_Facturas[[#This Row],[Key_Fact]],tbl_Manifiestos[Key_Manif],tbl_Manifiestos[Pagado a Broker],0),0)</f>
        <v>332.01</v>
      </c>
      <c r="T4862">
        <v>3562284.219999996</v>
      </c>
    </row>
    <row r="4863" spans="1:20" x14ac:dyDescent="0.25">
      <c r="A4863" t="s">
        <v>5853</v>
      </c>
      <c r="B4863" t="str">
        <f>tbl_Facturas[[#This Row],[Factura]] &amp; "|" &amp; tbl_Facturas[[#This Row],[Proyecto OK]] &amp; "|" &amp; TEXT(tbl_Facturas[[#This Row],[Horas o Viaje]],"0.00") &amp; "|" &amp; TEXT(tbl_Facturas[[#This Row],[Costo unitario]],"0.00")</f>
        <v>2862|Canal #2 |18.82|18.50</v>
      </c>
      <c r="C4863">
        <v>2862</v>
      </c>
      <c r="D4863">
        <v>67</v>
      </c>
      <c r="F4863" t="s">
        <v>27</v>
      </c>
      <c r="G4863" t="s">
        <v>28</v>
      </c>
      <c r="H4863" t="s">
        <v>3240</v>
      </c>
      <c r="I4863" s="134" t="s">
        <v>5401</v>
      </c>
      <c r="J4863" t="s">
        <v>577</v>
      </c>
      <c r="K4863" t="s">
        <v>5892</v>
      </c>
      <c r="L4863">
        <v>6227</v>
      </c>
      <c r="M4863" t="s">
        <v>622</v>
      </c>
      <c r="N4863">
        <v>171264</v>
      </c>
      <c r="O4863" t="s">
        <v>623</v>
      </c>
      <c r="P4863">
        <v>18.82</v>
      </c>
      <c r="Q4863">
        <v>18.5</v>
      </c>
      <c r="R4863">
        <v>348.17</v>
      </c>
      <c r="S4863">
        <f>IFERROR(_xlfn.XLOOKUP(tbl_Facturas[[#This Row],[Key_Fact]],tbl_Manifiestos[Key_Manif],tbl_Manifiestos[Pagado a Broker],0),0)</f>
        <v>0</v>
      </c>
      <c r="T4863">
        <v>3562632.3899999959</v>
      </c>
    </row>
    <row r="4864" spans="1:20" x14ac:dyDescent="0.25">
      <c r="A4864" t="s">
        <v>5853</v>
      </c>
      <c r="B4864" t="str">
        <f>tbl_Facturas[[#This Row],[Factura]] &amp; "|" &amp; tbl_Facturas[[#This Row],[Proyecto OK]] &amp; "|" &amp; TEXT(tbl_Facturas[[#This Row],[Horas o Viaje]],"0.00") &amp; "|" &amp; TEXT(tbl_Facturas[[#This Row],[Costo unitario]],"0.00")</f>
        <v>2862|Canal #2 |1.00|357.00</v>
      </c>
      <c r="C4864">
        <v>2862</v>
      </c>
      <c r="D4864">
        <v>67</v>
      </c>
      <c r="F4864" t="s">
        <v>27</v>
      </c>
      <c r="G4864" t="s">
        <v>28</v>
      </c>
      <c r="H4864" t="s">
        <v>3241</v>
      </c>
      <c r="I4864" s="134" t="s">
        <v>5401</v>
      </c>
      <c r="J4864" t="s">
        <v>577</v>
      </c>
      <c r="K4864" t="s">
        <v>5892</v>
      </c>
      <c r="L4864">
        <v>6227</v>
      </c>
      <c r="M4864" t="s">
        <v>622</v>
      </c>
      <c r="P4864">
        <v>1</v>
      </c>
      <c r="Q4864">
        <v>357</v>
      </c>
      <c r="R4864">
        <v>357</v>
      </c>
      <c r="S4864">
        <f>IFERROR(_xlfn.XLOOKUP(tbl_Facturas[[#This Row],[Key_Fact]],tbl_Manifiestos[Key_Manif],tbl_Manifiestos[Pagado a Broker],0),0)</f>
        <v>332.01</v>
      </c>
      <c r="T4864">
        <v>3562989.3899999959</v>
      </c>
    </row>
    <row r="4865" spans="1:20" x14ac:dyDescent="0.25">
      <c r="A4865" t="s">
        <v>5853</v>
      </c>
      <c r="B4865" t="str">
        <f>tbl_Facturas[[#This Row],[Factura]] &amp; "|" &amp; tbl_Facturas[[#This Row],[Proyecto OK]] &amp; "|" &amp; TEXT(tbl_Facturas[[#This Row],[Horas o Viaje]],"0.00") &amp; "|" &amp; TEXT(tbl_Facturas[[#This Row],[Costo unitario]],"0.00")</f>
        <v>2862|Canal #2 |23.02|18.50</v>
      </c>
      <c r="C4865">
        <v>2862</v>
      </c>
      <c r="D4865">
        <v>67</v>
      </c>
      <c r="F4865" t="s">
        <v>27</v>
      </c>
      <c r="G4865" t="s">
        <v>28</v>
      </c>
      <c r="H4865" t="s">
        <v>3241</v>
      </c>
      <c r="I4865" s="134" t="s">
        <v>5401</v>
      </c>
      <c r="J4865" t="s">
        <v>577</v>
      </c>
      <c r="K4865" t="s">
        <v>5892</v>
      </c>
      <c r="L4865">
        <v>6227</v>
      </c>
      <c r="M4865" t="s">
        <v>622</v>
      </c>
      <c r="N4865">
        <v>171285</v>
      </c>
      <c r="O4865" t="s">
        <v>623</v>
      </c>
      <c r="P4865">
        <v>23.02</v>
      </c>
      <c r="Q4865">
        <v>18.5</v>
      </c>
      <c r="R4865">
        <v>425.87</v>
      </c>
      <c r="S4865">
        <f>IFERROR(_xlfn.XLOOKUP(tbl_Facturas[[#This Row],[Key_Fact]],tbl_Manifiestos[Key_Manif],tbl_Manifiestos[Pagado a Broker],0),0)</f>
        <v>0</v>
      </c>
      <c r="T4865">
        <v>3563415.2599999961</v>
      </c>
    </row>
    <row r="4866" spans="1:20" x14ac:dyDescent="0.25">
      <c r="A4866" t="s">
        <v>5853</v>
      </c>
      <c r="B4866" t="str">
        <f>tbl_Facturas[[#This Row],[Factura]] &amp; "|" &amp; tbl_Facturas[[#This Row],[Proyecto OK]] &amp; "|" &amp; TEXT(tbl_Facturas[[#This Row],[Horas o Viaje]],"0.00") &amp; "|" &amp; TEXT(tbl_Facturas[[#This Row],[Costo unitario]],"0.00")</f>
        <v>2862|Canal #2 |1.00|357.00</v>
      </c>
      <c r="C4866">
        <v>2862</v>
      </c>
      <c r="D4866">
        <v>67</v>
      </c>
      <c r="F4866" t="s">
        <v>27</v>
      </c>
      <c r="G4866" t="s">
        <v>28</v>
      </c>
      <c r="H4866" t="s">
        <v>4913</v>
      </c>
      <c r="I4866" s="134" t="s">
        <v>5401</v>
      </c>
      <c r="J4866" t="s">
        <v>577</v>
      </c>
      <c r="K4866" t="s">
        <v>5892</v>
      </c>
      <c r="L4866">
        <v>6227</v>
      </c>
      <c r="M4866" t="s">
        <v>622</v>
      </c>
      <c r="P4866">
        <v>1</v>
      </c>
      <c r="Q4866">
        <v>357</v>
      </c>
      <c r="R4866">
        <v>357</v>
      </c>
      <c r="S4866">
        <f>IFERROR(_xlfn.XLOOKUP(tbl_Facturas[[#This Row],[Key_Fact]],tbl_Manifiestos[Key_Manif],tbl_Manifiestos[Pagado a Broker],0),0)</f>
        <v>332.01</v>
      </c>
      <c r="T4866">
        <v>3563772.2599999961</v>
      </c>
    </row>
    <row r="4867" spans="1:20" x14ac:dyDescent="0.25">
      <c r="A4867" t="s">
        <v>5853</v>
      </c>
      <c r="B4867" t="str">
        <f>tbl_Facturas[[#This Row],[Factura]] &amp; "|" &amp; tbl_Facturas[[#This Row],[Proyecto OK]] &amp; "|" &amp; TEXT(tbl_Facturas[[#This Row],[Horas o Viaje]],"0.00") &amp; "|" &amp; TEXT(tbl_Facturas[[#This Row],[Costo unitario]],"0.00")</f>
        <v>2862|Canal #2 |17.44|18.50</v>
      </c>
      <c r="C4867">
        <v>2862</v>
      </c>
      <c r="D4867">
        <v>67</v>
      </c>
      <c r="F4867" t="s">
        <v>27</v>
      </c>
      <c r="G4867" t="s">
        <v>28</v>
      </c>
      <c r="H4867" t="s">
        <v>4913</v>
      </c>
      <c r="I4867" s="134" t="s">
        <v>5401</v>
      </c>
      <c r="J4867" t="s">
        <v>577</v>
      </c>
      <c r="K4867" t="s">
        <v>5892</v>
      </c>
      <c r="L4867">
        <v>6227</v>
      </c>
      <c r="M4867" t="s">
        <v>622</v>
      </c>
      <c r="N4867">
        <v>171300</v>
      </c>
      <c r="O4867" t="s">
        <v>623</v>
      </c>
      <c r="P4867">
        <v>17.440000000000001</v>
      </c>
      <c r="Q4867">
        <v>18.5</v>
      </c>
      <c r="R4867">
        <v>322.64</v>
      </c>
      <c r="S4867">
        <f>IFERROR(_xlfn.XLOOKUP(tbl_Facturas[[#This Row],[Key_Fact]],tbl_Manifiestos[Key_Manif],tbl_Manifiestos[Pagado a Broker],0),0)</f>
        <v>0</v>
      </c>
      <c r="T4867">
        <v>3564094.8999999962</v>
      </c>
    </row>
    <row r="4868" spans="1:20" x14ac:dyDescent="0.25">
      <c r="A4868" t="s">
        <v>5853</v>
      </c>
      <c r="B4868" t="str">
        <f>tbl_Facturas[[#This Row],[Factura]] &amp; "|" &amp; tbl_Facturas[[#This Row],[Proyecto OK]] &amp; "|" &amp; TEXT(tbl_Facturas[[#This Row],[Horas o Viaje]],"0.00") &amp; "|" &amp; TEXT(tbl_Facturas[[#This Row],[Costo unitario]],"0.00")</f>
        <v>2862|Canal #2 |1.00|357.00</v>
      </c>
      <c r="C4868">
        <v>2862</v>
      </c>
      <c r="D4868">
        <v>67</v>
      </c>
      <c r="F4868" t="s">
        <v>27</v>
      </c>
      <c r="G4868" t="s">
        <v>28</v>
      </c>
      <c r="H4868" t="s">
        <v>4159</v>
      </c>
      <c r="I4868" s="134" t="s">
        <v>5401</v>
      </c>
      <c r="J4868" t="s">
        <v>577</v>
      </c>
      <c r="K4868" t="s">
        <v>5892</v>
      </c>
      <c r="L4868">
        <v>6227</v>
      </c>
      <c r="M4868" t="s">
        <v>622</v>
      </c>
      <c r="P4868">
        <v>1</v>
      </c>
      <c r="Q4868">
        <v>357</v>
      </c>
      <c r="R4868">
        <v>357</v>
      </c>
      <c r="S4868">
        <f>IFERROR(_xlfn.XLOOKUP(tbl_Facturas[[#This Row],[Key_Fact]],tbl_Manifiestos[Key_Manif],tbl_Manifiestos[Pagado a Broker],0),0)</f>
        <v>332.01</v>
      </c>
      <c r="T4868">
        <v>3564451.8999999962</v>
      </c>
    </row>
    <row r="4869" spans="1:20" x14ac:dyDescent="0.25">
      <c r="A4869" t="s">
        <v>5853</v>
      </c>
      <c r="B4869" t="str">
        <f>tbl_Facturas[[#This Row],[Factura]] &amp; "|" &amp; tbl_Facturas[[#This Row],[Proyecto OK]] &amp; "|" &amp; TEXT(tbl_Facturas[[#This Row],[Horas o Viaje]],"0.00") &amp; "|" &amp; TEXT(tbl_Facturas[[#This Row],[Costo unitario]],"0.00")</f>
        <v>2862|Canal #2 |21.71|18.50</v>
      </c>
      <c r="C4869">
        <v>2862</v>
      </c>
      <c r="D4869">
        <v>67</v>
      </c>
      <c r="F4869" t="s">
        <v>27</v>
      </c>
      <c r="G4869" t="s">
        <v>28</v>
      </c>
      <c r="H4869" t="s">
        <v>4159</v>
      </c>
      <c r="I4869" s="134" t="s">
        <v>5401</v>
      </c>
      <c r="J4869" t="s">
        <v>577</v>
      </c>
      <c r="K4869" t="s">
        <v>5892</v>
      </c>
      <c r="L4869">
        <v>6227</v>
      </c>
      <c r="M4869" t="s">
        <v>622</v>
      </c>
      <c r="N4869">
        <v>173435</v>
      </c>
      <c r="O4869" t="s">
        <v>623</v>
      </c>
      <c r="P4869">
        <v>21.71</v>
      </c>
      <c r="Q4869">
        <v>18.5</v>
      </c>
      <c r="R4869">
        <v>401.64</v>
      </c>
      <c r="S4869">
        <f>IFERROR(_xlfn.XLOOKUP(tbl_Facturas[[#This Row],[Key_Fact]],tbl_Manifiestos[Key_Manif],tbl_Manifiestos[Pagado a Broker],0),0)</f>
        <v>0</v>
      </c>
      <c r="T4869">
        <v>3564853.5399999958</v>
      </c>
    </row>
    <row r="4870" spans="1:20" x14ac:dyDescent="0.25">
      <c r="A4870" t="s">
        <v>5853</v>
      </c>
      <c r="B4870" t="str">
        <f>tbl_Facturas[[#This Row],[Factura]] &amp; "|" &amp; tbl_Facturas[[#This Row],[Proyecto OK]] &amp; "|" &amp; TEXT(tbl_Facturas[[#This Row],[Horas o Viaje]],"0.00") &amp; "|" &amp; TEXT(tbl_Facturas[[#This Row],[Costo unitario]],"0.00")</f>
        <v>2862|Canal #2 |1.00|357.00</v>
      </c>
      <c r="C4870">
        <v>2862</v>
      </c>
      <c r="D4870">
        <v>67</v>
      </c>
      <c r="F4870" t="s">
        <v>27</v>
      </c>
      <c r="G4870" t="s">
        <v>28</v>
      </c>
      <c r="H4870" t="s">
        <v>4914</v>
      </c>
      <c r="I4870" s="134" t="s">
        <v>5401</v>
      </c>
      <c r="J4870" t="s">
        <v>577</v>
      </c>
      <c r="K4870" t="s">
        <v>5892</v>
      </c>
      <c r="L4870">
        <v>6227</v>
      </c>
      <c r="M4870" t="s">
        <v>622</v>
      </c>
      <c r="P4870">
        <v>1</v>
      </c>
      <c r="Q4870">
        <v>357</v>
      </c>
      <c r="R4870">
        <v>357</v>
      </c>
      <c r="S4870">
        <f>IFERROR(_xlfn.XLOOKUP(tbl_Facturas[[#This Row],[Key_Fact]],tbl_Manifiestos[Key_Manif],tbl_Manifiestos[Pagado a Broker],0),0)</f>
        <v>332.01</v>
      </c>
      <c r="T4870">
        <v>3565210.5399999958</v>
      </c>
    </row>
    <row r="4871" spans="1:20" x14ac:dyDescent="0.25">
      <c r="A4871" t="s">
        <v>5853</v>
      </c>
      <c r="B4871" t="str">
        <f>tbl_Facturas[[#This Row],[Factura]] &amp; "|" &amp; tbl_Facturas[[#This Row],[Proyecto OK]] &amp; "|" &amp; TEXT(tbl_Facturas[[#This Row],[Horas o Viaje]],"0.00") &amp; "|" &amp; TEXT(tbl_Facturas[[#This Row],[Costo unitario]],"0.00")</f>
        <v>2862|Canal #2 |20.63|18.50</v>
      </c>
      <c r="C4871">
        <v>2862</v>
      </c>
      <c r="D4871">
        <v>67</v>
      </c>
      <c r="F4871" t="s">
        <v>27</v>
      </c>
      <c r="G4871" t="s">
        <v>28</v>
      </c>
      <c r="H4871" t="s">
        <v>4914</v>
      </c>
      <c r="I4871" s="134" t="s">
        <v>5401</v>
      </c>
      <c r="J4871" t="s">
        <v>577</v>
      </c>
      <c r="K4871" t="s">
        <v>5892</v>
      </c>
      <c r="L4871">
        <v>6227</v>
      </c>
      <c r="M4871" t="s">
        <v>622</v>
      </c>
      <c r="N4871">
        <v>173451</v>
      </c>
      <c r="O4871" t="s">
        <v>623</v>
      </c>
      <c r="P4871">
        <v>20.63</v>
      </c>
      <c r="Q4871">
        <v>18.5</v>
      </c>
      <c r="R4871">
        <v>381.66</v>
      </c>
      <c r="S4871">
        <f>IFERROR(_xlfn.XLOOKUP(tbl_Facturas[[#This Row],[Key_Fact]],tbl_Manifiestos[Key_Manif],tbl_Manifiestos[Pagado a Broker],0),0)</f>
        <v>0</v>
      </c>
      <c r="T4871">
        <v>3565592.199999996</v>
      </c>
    </row>
    <row r="4872" spans="1:20" x14ac:dyDescent="0.25">
      <c r="A4872" t="s">
        <v>5853</v>
      </c>
      <c r="B4872" t="str">
        <f>tbl_Facturas[[#This Row],[Factura]] &amp; "|" &amp; tbl_Facturas[[#This Row],[Proyecto OK]] &amp; "|" &amp; TEXT(tbl_Facturas[[#This Row],[Horas o Viaje]],"0.00") &amp; "|" &amp; TEXT(tbl_Facturas[[#This Row],[Costo unitario]],"0.00")</f>
        <v>2862|Canal #2 |1.00|357.00</v>
      </c>
      <c r="C4872">
        <v>2862</v>
      </c>
      <c r="D4872">
        <v>67</v>
      </c>
      <c r="F4872" t="s">
        <v>27</v>
      </c>
      <c r="G4872" t="s">
        <v>28</v>
      </c>
      <c r="H4872" t="s">
        <v>4915</v>
      </c>
      <c r="I4872" s="134" t="s">
        <v>5401</v>
      </c>
      <c r="J4872" t="s">
        <v>577</v>
      </c>
      <c r="K4872" t="s">
        <v>5892</v>
      </c>
      <c r="L4872">
        <v>6227</v>
      </c>
      <c r="M4872" t="s">
        <v>622</v>
      </c>
      <c r="P4872">
        <v>1</v>
      </c>
      <c r="Q4872">
        <v>357</v>
      </c>
      <c r="R4872">
        <v>357</v>
      </c>
      <c r="S4872">
        <f>IFERROR(_xlfn.XLOOKUP(tbl_Facturas[[#This Row],[Key_Fact]],tbl_Manifiestos[Key_Manif],tbl_Manifiestos[Pagado a Broker],0),0)</f>
        <v>332.01</v>
      </c>
      <c r="T4872">
        <v>3565949.199999996</v>
      </c>
    </row>
    <row r="4873" spans="1:20" x14ac:dyDescent="0.25">
      <c r="A4873" t="s">
        <v>5853</v>
      </c>
      <c r="B4873" t="str">
        <f>tbl_Facturas[[#This Row],[Factura]] &amp; "|" &amp; tbl_Facturas[[#This Row],[Proyecto OK]] &amp; "|" &amp; TEXT(tbl_Facturas[[#This Row],[Horas o Viaje]],"0.00") &amp; "|" &amp; TEXT(tbl_Facturas[[#This Row],[Costo unitario]],"0.00")</f>
        <v>2862|Canal #2 |17.81|18.50</v>
      </c>
      <c r="C4873">
        <v>2862</v>
      </c>
      <c r="D4873">
        <v>67</v>
      </c>
      <c r="F4873" t="s">
        <v>27</v>
      </c>
      <c r="G4873" t="s">
        <v>28</v>
      </c>
      <c r="H4873" t="s">
        <v>4915</v>
      </c>
      <c r="I4873" s="134" t="s">
        <v>5401</v>
      </c>
      <c r="J4873" t="s">
        <v>577</v>
      </c>
      <c r="K4873" t="s">
        <v>5892</v>
      </c>
      <c r="L4873">
        <v>6227</v>
      </c>
      <c r="M4873" t="s">
        <v>622</v>
      </c>
      <c r="N4873">
        <v>173474</v>
      </c>
      <c r="O4873" t="s">
        <v>623</v>
      </c>
      <c r="P4873">
        <v>17.809999999999999</v>
      </c>
      <c r="Q4873">
        <v>18.5</v>
      </c>
      <c r="R4873">
        <v>329.49</v>
      </c>
      <c r="S4873">
        <f>IFERROR(_xlfn.XLOOKUP(tbl_Facturas[[#This Row],[Key_Fact]],tbl_Manifiestos[Key_Manif],tbl_Manifiestos[Pagado a Broker],0),0)</f>
        <v>0</v>
      </c>
      <c r="T4873">
        <v>3566278.6899999972</v>
      </c>
    </row>
    <row r="4874" spans="1:20" x14ac:dyDescent="0.25">
      <c r="A4874" t="s">
        <v>5853</v>
      </c>
      <c r="B4874" t="str">
        <f>tbl_Facturas[[#This Row],[Factura]] &amp; "|" &amp; tbl_Facturas[[#This Row],[Proyecto OK]] &amp; "|" &amp; TEXT(tbl_Facturas[[#This Row],[Horas o Viaje]],"0.00") &amp; "|" &amp; TEXT(tbl_Facturas[[#This Row],[Costo unitario]],"0.00")</f>
        <v>2862|Canal #2 |1.00|132.30</v>
      </c>
      <c r="C4874">
        <v>2862</v>
      </c>
      <c r="D4874">
        <v>676</v>
      </c>
      <c r="F4874" t="s">
        <v>1261</v>
      </c>
      <c r="G4874" t="s">
        <v>1262</v>
      </c>
      <c r="H4874" t="s">
        <v>4916</v>
      </c>
      <c r="I4874" s="134" t="s">
        <v>5401</v>
      </c>
      <c r="J4874" t="s">
        <v>577</v>
      </c>
      <c r="K4874" t="s">
        <v>5892</v>
      </c>
      <c r="L4874">
        <v>6227</v>
      </c>
      <c r="M4874" t="s">
        <v>622</v>
      </c>
      <c r="P4874">
        <v>1</v>
      </c>
      <c r="Q4874">
        <v>132.30000000000001</v>
      </c>
      <c r="R4874">
        <v>132.30000000000001</v>
      </c>
      <c r="S4874">
        <f>IFERROR(_xlfn.XLOOKUP(tbl_Facturas[[#This Row],[Key_Fact]],tbl_Manifiestos[Key_Manif],tbl_Manifiestos[Pagado a Broker],0),0)</f>
        <v>0</v>
      </c>
      <c r="T4874">
        <v>3566410.989999996</v>
      </c>
    </row>
    <row r="4875" spans="1:20" x14ac:dyDescent="0.25">
      <c r="A4875" t="s">
        <v>5853</v>
      </c>
      <c r="B4875" t="str">
        <f>tbl_Facturas[[#This Row],[Factura]] &amp; "|" &amp; tbl_Facturas[[#This Row],[Proyecto OK]] &amp; "|" &amp; TEXT(tbl_Facturas[[#This Row],[Horas o Viaje]],"0.00") &amp; "|" &amp; TEXT(tbl_Facturas[[#This Row],[Costo unitario]],"0.00")</f>
        <v>2863|Lead Service Replacement Project|8.50|115.50</v>
      </c>
      <c r="C4875">
        <v>2863</v>
      </c>
      <c r="D4875">
        <v>54</v>
      </c>
      <c r="E4875" t="s">
        <v>19</v>
      </c>
      <c r="G4875" t="s">
        <v>479</v>
      </c>
      <c r="H4875" t="s">
        <v>4917</v>
      </c>
      <c r="I4875" s="134" t="s">
        <v>5312</v>
      </c>
      <c r="J4875" t="s">
        <v>1078</v>
      </c>
      <c r="K4875" t="s">
        <v>15</v>
      </c>
      <c r="L4875" t="s">
        <v>5640</v>
      </c>
      <c r="P4875">
        <v>8.5</v>
      </c>
      <c r="Q4875">
        <v>115.5</v>
      </c>
      <c r="R4875">
        <v>981.75</v>
      </c>
      <c r="S4875">
        <f>IFERROR(_xlfn.XLOOKUP(tbl_Facturas[[#This Row],[Key_Fact]],tbl_Manifiestos[Key_Manif],tbl_Manifiestos[Pagado a Broker],0),0)</f>
        <v>0</v>
      </c>
      <c r="T4875">
        <v>3567392.739999996</v>
      </c>
    </row>
    <row r="4876" spans="1:20" x14ac:dyDescent="0.25">
      <c r="A4876" t="s">
        <v>5853</v>
      </c>
      <c r="B4876" t="str">
        <f>tbl_Facturas[[#This Row],[Factura]] &amp; "|" &amp; tbl_Facturas[[#This Row],[Proyecto OK]] &amp; "|" &amp; TEXT(tbl_Facturas[[#This Row],[Horas o Viaje]],"0.00") &amp; "|" &amp; TEXT(tbl_Facturas[[#This Row],[Costo unitario]],"0.00")</f>
        <v>2863|Lead Service Replacement Project|9.00|115.50</v>
      </c>
      <c r="C4876">
        <v>2863</v>
      </c>
      <c r="D4876">
        <v>54</v>
      </c>
      <c r="E4876" t="s">
        <v>19</v>
      </c>
      <c r="G4876" t="s">
        <v>479</v>
      </c>
      <c r="H4876" t="s">
        <v>4918</v>
      </c>
      <c r="I4876" s="134" t="s">
        <v>5312</v>
      </c>
      <c r="J4876" t="s">
        <v>1078</v>
      </c>
      <c r="K4876" t="s">
        <v>15</v>
      </c>
      <c r="L4876" t="s">
        <v>5640</v>
      </c>
      <c r="P4876">
        <v>9</v>
      </c>
      <c r="Q4876">
        <v>115.5</v>
      </c>
      <c r="R4876">
        <v>1039.5</v>
      </c>
      <c r="S4876">
        <f>IFERROR(_xlfn.XLOOKUP(tbl_Facturas[[#This Row],[Key_Fact]],tbl_Manifiestos[Key_Manif],tbl_Manifiestos[Pagado a Broker],0),0)</f>
        <v>0</v>
      </c>
      <c r="T4876">
        <v>3568432.239999996</v>
      </c>
    </row>
    <row r="4877" spans="1:20" x14ac:dyDescent="0.25">
      <c r="A4877" t="s">
        <v>5853</v>
      </c>
      <c r="B4877" t="str">
        <f>tbl_Facturas[[#This Row],[Factura]] &amp; "|" &amp; tbl_Facturas[[#This Row],[Proyecto OK]] &amp; "|" &amp; TEXT(tbl_Facturas[[#This Row],[Horas o Viaje]],"0.00") &amp; "|" &amp; TEXT(tbl_Facturas[[#This Row],[Costo unitario]],"0.00")</f>
        <v>2863|Lead Service Replacement Project|8.00|115.50</v>
      </c>
      <c r="C4877">
        <v>2863</v>
      </c>
      <c r="D4877">
        <v>54</v>
      </c>
      <c r="E4877" t="s">
        <v>19</v>
      </c>
      <c r="G4877" t="s">
        <v>479</v>
      </c>
      <c r="H4877" t="s">
        <v>4919</v>
      </c>
      <c r="I4877" s="134" t="s">
        <v>5312</v>
      </c>
      <c r="J4877" t="s">
        <v>1078</v>
      </c>
      <c r="K4877" t="s">
        <v>15</v>
      </c>
      <c r="L4877" t="s">
        <v>5640</v>
      </c>
      <c r="P4877">
        <v>8</v>
      </c>
      <c r="Q4877">
        <v>115.5</v>
      </c>
      <c r="R4877">
        <v>924</v>
      </c>
      <c r="S4877">
        <f>IFERROR(_xlfn.XLOOKUP(tbl_Facturas[[#This Row],[Key_Fact]],tbl_Manifiestos[Key_Manif],tbl_Manifiestos[Pagado a Broker],0),0)</f>
        <v>0</v>
      </c>
      <c r="T4877">
        <v>3569356.239999996</v>
      </c>
    </row>
    <row r="4878" spans="1:20" x14ac:dyDescent="0.25">
      <c r="A4878" t="s">
        <v>5853</v>
      </c>
      <c r="B4878" t="str">
        <f>tbl_Facturas[[#This Row],[Factura]] &amp; "|" &amp; tbl_Facturas[[#This Row],[Proyecto OK]] &amp; "|" &amp; TEXT(tbl_Facturas[[#This Row],[Horas o Viaje]],"0.00") &amp; "|" &amp; TEXT(tbl_Facturas[[#This Row],[Costo unitario]],"0.00")</f>
        <v>2863|Lead Service Replacement Project|9.00|115.50</v>
      </c>
      <c r="C4878">
        <v>2863</v>
      </c>
      <c r="D4878">
        <v>54</v>
      </c>
      <c r="E4878" t="s">
        <v>19</v>
      </c>
      <c r="G4878" t="s">
        <v>479</v>
      </c>
      <c r="H4878" t="s">
        <v>4920</v>
      </c>
      <c r="I4878" s="134" t="s">
        <v>5312</v>
      </c>
      <c r="J4878" t="s">
        <v>1078</v>
      </c>
      <c r="K4878" t="s">
        <v>15</v>
      </c>
      <c r="L4878" t="s">
        <v>5640</v>
      </c>
      <c r="P4878">
        <v>9</v>
      </c>
      <c r="Q4878">
        <v>115.5</v>
      </c>
      <c r="R4878">
        <v>1039.5</v>
      </c>
      <c r="S4878">
        <f>IFERROR(_xlfn.XLOOKUP(tbl_Facturas[[#This Row],[Key_Fact]],tbl_Manifiestos[Key_Manif],tbl_Manifiestos[Pagado a Broker],0),0)</f>
        <v>0</v>
      </c>
      <c r="T4878">
        <v>3570395.739999996</v>
      </c>
    </row>
    <row r="4879" spans="1:20" x14ac:dyDescent="0.25">
      <c r="A4879" t="s">
        <v>5853</v>
      </c>
      <c r="B4879" t="str">
        <f>tbl_Facturas[[#This Row],[Factura]] &amp; "|" &amp; tbl_Facturas[[#This Row],[Proyecto OK]] &amp; "|" &amp; TEXT(tbl_Facturas[[#This Row],[Horas o Viaje]],"0.00") &amp; "|" &amp; TEXT(tbl_Facturas[[#This Row],[Costo unitario]],"0.00")</f>
        <v>2863|Lead Service Replacement Project|8.50|115.50</v>
      </c>
      <c r="C4879">
        <v>2863</v>
      </c>
      <c r="D4879">
        <v>54</v>
      </c>
      <c r="E4879" t="s">
        <v>19</v>
      </c>
      <c r="G4879" t="s">
        <v>479</v>
      </c>
      <c r="H4879" t="s">
        <v>4921</v>
      </c>
      <c r="I4879" s="134" t="s">
        <v>5312</v>
      </c>
      <c r="J4879" t="s">
        <v>1078</v>
      </c>
      <c r="K4879" t="s">
        <v>15</v>
      </c>
      <c r="L4879" t="s">
        <v>5640</v>
      </c>
      <c r="P4879">
        <v>8.5</v>
      </c>
      <c r="Q4879">
        <v>115.5</v>
      </c>
      <c r="R4879">
        <v>981.75</v>
      </c>
      <c r="S4879">
        <f>IFERROR(_xlfn.XLOOKUP(tbl_Facturas[[#This Row],[Key_Fact]],tbl_Manifiestos[Key_Manif],tbl_Manifiestos[Pagado a Broker],0),0)</f>
        <v>0</v>
      </c>
      <c r="T4879">
        <v>3571377.489999996</v>
      </c>
    </row>
    <row r="4880" spans="1:20" x14ac:dyDescent="0.25">
      <c r="A4880" t="s">
        <v>5853</v>
      </c>
      <c r="B4880" t="str">
        <f>tbl_Facturas[[#This Row],[Factura]] &amp; "|" &amp; tbl_Facturas[[#This Row],[Proyecto OK]] &amp; "|" &amp; TEXT(tbl_Facturas[[#This Row],[Horas o Viaje]],"0.00") &amp; "|" &amp; TEXT(tbl_Facturas[[#This Row],[Costo unitario]],"0.00")</f>
        <v>2864|Evanston|8.00|115.50</v>
      </c>
      <c r="C4880">
        <v>2864</v>
      </c>
      <c r="D4880">
        <v>108</v>
      </c>
      <c r="E4880" t="s">
        <v>5916</v>
      </c>
      <c r="G4880" t="s">
        <v>99</v>
      </c>
      <c r="H4880" t="s">
        <v>4922</v>
      </c>
      <c r="I4880" s="134" t="s">
        <v>5312</v>
      </c>
      <c r="J4880" t="s">
        <v>3172</v>
      </c>
      <c r="K4880" t="s">
        <v>3172</v>
      </c>
      <c r="P4880">
        <v>8</v>
      </c>
      <c r="Q4880">
        <v>115.5</v>
      </c>
      <c r="R4880">
        <v>924</v>
      </c>
      <c r="S4880">
        <f>IFERROR(_xlfn.XLOOKUP(tbl_Facturas[[#This Row],[Key_Fact]],tbl_Manifiestos[Key_Manif],tbl_Manifiestos[Pagado a Broker],0),0)</f>
        <v>859.32</v>
      </c>
      <c r="T4880">
        <v>3572301.489999996</v>
      </c>
    </row>
    <row r="4881" spans="1:20" x14ac:dyDescent="0.25">
      <c r="A4881" t="s">
        <v>5853</v>
      </c>
      <c r="B4881" t="str">
        <f>tbl_Facturas[[#This Row],[Factura]] &amp; "|" &amp; tbl_Facturas[[#This Row],[Proyecto OK]] &amp; "|" &amp; TEXT(tbl_Facturas[[#This Row],[Horas o Viaje]],"0.00") &amp; "|" &amp; TEXT(tbl_Facturas[[#This Row],[Costo unitario]],"0.00")</f>
        <v>2864|Evanston|8.00|115.50</v>
      </c>
      <c r="C4881">
        <v>2864</v>
      </c>
      <c r="D4881">
        <v>308</v>
      </c>
      <c r="E4881" t="s">
        <v>16</v>
      </c>
      <c r="G4881" t="s">
        <v>17</v>
      </c>
      <c r="H4881" t="s">
        <v>4923</v>
      </c>
      <c r="I4881" s="134" t="s">
        <v>5312</v>
      </c>
      <c r="J4881" t="s">
        <v>3172</v>
      </c>
      <c r="K4881" t="s">
        <v>3172</v>
      </c>
      <c r="P4881">
        <v>8</v>
      </c>
      <c r="Q4881">
        <v>115.5</v>
      </c>
      <c r="R4881">
        <v>924</v>
      </c>
      <c r="S4881">
        <f>IFERROR(_xlfn.XLOOKUP(tbl_Facturas[[#This Row],[Key_Fact]],tbl_Manifiestos[Key_Manif],tbl_Manifiestos[Pagado a Broker],0),0)</f>
        <v>859.32</v>
      </c>
      <c r="T4881">
        <v>3573225.489999996</v>
      </c>
    </row>
    <row r="4882" spans="1:20" x14ac:dyDescent="0.25">
      <c r="A4882" t="s">
        <v>5853</v>
      </c>
      <c r="B4882" t="str">
        <f>tbl_Facturas[[#This Row],[Factura]] &amp; "|" &amp; tbl_Facturas[[#This Row],[Proyecto OK]] &amp; "|" &amp; TEXT(tbl_Facturas[[#This Row],[Horas o Viaje]],"0.00") &amp; "|" &amp; TEXT(tbl_Facturas[[#This Row],[Costo unitario]],"0.00")</f>
        <v>2864|Evanston|8.00|115.50</v>
      </c>
      <c r="C4882">
        <v>2864</v>
      </c>
      <c r="D4882">
        <v>108</v>
      </c>
      <c r="E4882" t="s">
        <v>5916</v>
      </c>
      <c r="G4882" t="s">
        <v>99</v>
      </c>
      <c r="H4882" t="s">
        <v>4924</v>
      </c>
      <c r="I4882" s="134" t="s">
        <v>5312</v>
      </c>
      <c r="J4882" t="s">
        <v>3172</v>
      </c>
      <c r="K4882" t="s">
        <v>3172</v>
      </c>
      <c r="P4882">
        <v>8</v>
      </c>
      <c r="Q4882">
        <v>115.5</v>
      </c>
      <c r="R4882">
        <v>924</v>
      </c>
      <c r="S4882">
        <f>IFERROR(_xlfn.XLOOKUP(tbl_Facturas[[#This Row],[Key_Fact]],tbl_Manifiestos[Key_Manif],tbl_Manifiestos[Pagado a Broker],0),0)</f>
        <v>859.32</v>
      </c>
      <c r="T4882">
        <v>3574149.489999996</v>
      </c>
    </row>
    <row r="4883" spans="1:20" x14ac:dyDescent="0.25">
      <c r="A4883" t="s">
        <v>5853</v>
      </c>
      <c r="B4883" t="str">
        <f>tbl_Facturas[[#This Row],[Factura]] &amp; "|" &amp; tbl_Facturas[[#This Row],[Proyecto OK]] &amp; "|" &amp; TEXT(tbl_Facturas[[#This Row],[Horas o Viaje]],"0.00") &amp; "|" &amp; TEXT(tbl_Facturas[[#This Row],[Costo unitario]],"0.00")</f>
        <v>2864|Evanston|8.00|115.50</v>
      </c>
      <c r="C4883">
        <v>2864</v>
      </c>
      <c r="D4883">
        <v>308</v>
      </c>
      <c r="E4883" t="s">
        <v>16</v>
      </c>
      <c r="G4883" t="s">
        <v>17</v>
      </c>
      <c r="H4883" t="s">
        <v>4925</v>
      </c>
      <c r="I4883" s="134" t="s">
        <v>5312</v>
      </c>
      <c r="J4883" t="s">
        <v>3172</v>
      </c>
      <c r="K4883" t="s">
        <v>3172</v>
      </c>
      <c r="P4883">
        <v>8</v>
      </c>
      <c r="Q4883">
        <v>115.5</v>
      </c>
      <c r="R4883">
        <v>924</v>
      </c>
      <c r="S4883">
        <f>IFERROR(_xlfn.XLOOKUP(tbl_Facturas[[#This Row],[Key_Fact]],tbl_Manifiestos[Key_Manif],tbl_Manifiestos[Pagado a Broker],0),0)</f>
        <v>859.32</v>
      </c>
      <c r="T4883">
        <v>3575073.489999996</v>
      </c>
    </row>
    <row r="4884" spans="1:20" x14ac:dyDescent="0.25">
      <c r="A4884" t="s">
        <v>5853</v>
      </c>
      <c r="B4884" t="str">
        <f>tbl_Facturas[[#This Row],[Factura]] &amp; "|" &amp; tbl_Facturas[[#This Row],[Proyecto OK]] &amp; "|" &amp; TEXT(tbl_Facturas[[#This Row],[Horas o Viaje]],"0.00") &amp; "|" &amp; TEXT(tbl_Facturas[[#This Row],[Costo unitario]],"0.00")</f>
        <v>2864|Evanston|8.00|115.50</v>
      </c>
      <c r="C4884">
        <v>2864</v>
      </c>
      <c r="D4884">
        <v>308</v>
      </c>
      <c r="E4884" t="s">
        <v>16</v>
      </c>
      <c r="G4884" t="s">
        <v>17</v>
      </c>
      <c r="H4884" t="s">
        <v>4926</v>
      </c>
      <c r="I4884" s="134" t="s">
        <v>5312</v>
      </c>
      <c r="J4884" t="s">
        <v>3172</v>
      </c>
      <c r="K4884" t="s">
        <v>3172</v>
      </c>
      <c r="P4884">
        <v>8</v>
      </c>
      <c r="Q4884">
        <v>115.5</v>
      </c>
      <c r="R4884">
        <v>924</v>
      </c>
      <c r="S4884">
        <f>IFERROR(_xlfn.XLOOKUP(tbl_Facturas[[#This Row],[Key_Fact]],tbl_Manifiestos[Key_Manif],tbl_Manifiestos[Pagado a Broker],0),0)</f>
        <v>859.32</v>
      </c>
      <c r="T4884">
        <v>3575997.489999996</v>
      </c>
    </row>
    <row r="4885" spans="1:20" x14ac:dyDescent="0.25">
      <c r="A4885" t="s">
        <v>5853</v>
      </c>
      <c r="B4885" t="str">
        <f>tbl_Facturas[[#This Row],[Factura]] &amp; "|" &amp; tbl_Facturas[[#This Row],[Proyecto OK]] &amp; "|" &amp; TEXT(tbl_Facturas[[#This Row],[Horas o Viaje]],"0.00") &amp; "|" &amp; TEXT(tbl_Facturas[[#This Row],[Costo unitario]],"0.00")</f>
        <v>2864|Evanston|8.00|115.50</v>
      </c>
      <c r="C4885">
        <v>2864</v>
      </c>
      <c r="D4885">
        <v>308</v>
      </c>
      <c r="E4885" t="s">
        <v>16</v>
      </c>
      <c r="G4885" t="s">
        <v>17</v>
      </c>
      <c r="H4885" t="s">
        <v>4927</v>
      </c>
      <c r="I4885" s="134" t="s">
        <v>5312</v>
      </c>
      <c r="J4885" t="s">
        <v>3172</v>
      </c>
      <c r="K4885" t="s">
        <v>3172</v>
      </c>
      <c r="P4885">
        <v>8</v>
      </c>
      <c r="Q4885">
        <v>115.5</v>
      </c>
      <c r="R4885">
        <v>924</v>
      </c>
      <c r="S4885">
        <f>IFERROR(_xlfn.XLOOKUP(tbl_Facturas[[#This Row],[Key_Fact]],tbl_Manifiestos[Key_Manif],tbl_Manifiestos[Pagado a Broker],0),0)</f>
        <v>859.32</v>
      </c>
      <c r="T4885">
        <v>3576921.489999996</v>
      </c>
    </row>
    <row r="4886" spans="1:20" x14ac:dyDescent="0.25">
      <c r="A4886" t="s">
        <v>5853</v>
      </c>
      <c r="B4886" t="str">
        <f>tbl_Facturas[[#This Row],[Factura]] &amp; "|" &amp; tbl_Facturas[[#This Row],[Proyecto OK]] &amp; "|" &amp; TEXT(tbl_Facturas[[#This Row],[Horas o Viaje]],"0.00") &amp; "|" &amp; TEXT(tbl_Facturas[[#This Row],[Costo unitario]],"0.00")</f>
        <v>2864|Evanston|8.00|115.50</v>
      </c>
      <c r="C4886">
        <v>2864</v>
      </c>
      <c r="D4886">
        <v>308</v>
      </c>
      <c r="E4886" t="s">
        <v>16</v>
      </c>
      <c r="G4886" t="s">
        <v>17</v>
      </c>
      <c r="H4886" t="s">
        <v>4928</v>
      </c>
      <c r="I4886" s="134" t="s">
        <v>5312</v>
      </c>
      <c r="J4886" t="s">
        <v>3172</v>
      </c>
      <c r="K4886" t="s">
        <v>3172</v>
      </c>
      <c r="P4886">
        <v>8</v>
      </c>
      <c r="Q4886">
        <v>115.5</v>
      </c>
      <c r="R4886">
        <v>924</v>
      </c>
      <c r="S4886">
        <f>IFERROR(_xlfn.XLOOKUP(tbl_Facturas[[#This Row],[Key_Fact]],tbl_Manifiestos[Key_Manif],tbl_Manifiestos[Pagado a Broker],0),0)</f>
        <v>859.32</v>
      </c>
      <c r="T4886">
        <v>3577845.489999996</v>
      </c>
    </row>
    <row r="4887" spans="1:20" x14ac:dyDescent="0.25">
      <c r="A4887" t="s">
        <v>5853</v>
      </c>
      <c r="B4887" t="str">
        <f>tbl_Facturas[[#This Row],[Factura]] &amp; "|" &amp; tbl_Facturas[[#This Row],[Proyecto OK]] &amp; "|" &amp; TEXT(tbl_Facturas[[#This Row],[Horas o Viaje]],"0.00") &amp; "|" &amp; TEXT(tbl_Facturas[[#This Row],[Costo unitario]],"0.00")</f>
        <v>2865|Drain Program|7.50|115.50</v>
      </c>
      <c r="C4887">
        <v>2865</v>
      </c>
      <c r="D4887">
        <v>11</v>
      </c>
      <c r="E4887" t="s">
        <v>12</v>
      </c>
      <c r="G4887" t="s">
        <v>13</v>
      </c>
      <c r="H4887" t="s">
        <v>3431</v>
      </c>
      <c r="I4887" s="134" t="s">
        <v>5312</v>
      </c>
      <c r="J4887" t="s">
        <v>4577</v>
      </c>
      <c r="K4887" t="s">
        <v>4577</v>
      </c>
      <c r="P4887">
        <v>7.5</v>
      </c>
      <c r="Q4887">
        <v>115.5</v>
      </c>
      <c r="R4887">
        <v>866.25</v>
      </c>
      <c r="S4887">
        <f>IFERROR(_xlfn.XLOOKUP(tbl_Facturas[[#This Row],[Key_Fact]],tbl_Manifiestos[Key_Manif],tbl_Manifiestos[Pagado a Broker],0),0)</f>
        <v>805.61250000000007</v>
      </c>
      <c r="T4887">
        <v>3578711.739999996</v>
      </c>
    </row>
    <row r="4888" spans="1:20" x14ac:dyDescent="0.25">
      <c r="A4888" t="s">
        <v>5853</v>
      </c>
      <c r="B4888" t="str">
        <f>tbl_Facturas[[#This Row],[Factura]] &amp; "|" &amp; tbl_Facturas[[#This Row],[Proyecto OK]] &amp; "|" &amp; TEXT(tbl_Facturas[[#This Row],[Horas o Viaje]],"0.00") &amp; "|" &amp; TEXT(tbl_Facturas[[#This Row],[Costo unitario]],"0.00")</f>
        <v>2865|Drain Program|9.00|115.50</v>
      </c>
      <c r="C4888">
        <v>2865</v>
      </c>
      <c r="D4888">
        <v>114</v>
      </c>
      <c r="E4888" t="s">
        <v>27</v>
      </c>
      <c r="G4888" t="s">
        <v>57</v>
      </c>
      <c r="H4888" t="s">
        <v>4929</v>
      </c>
      <c r="I4888" s="134" t="s">
        <v>5312</v>
      </c>
      <c r="J4888" t="s">
        <v>4577</v>
      </c>
      <c r="K4888" t="s">
        <v>4577</v>
      </c>
      <c r="P4888">
        <v>9</v>
      </c>
      <c r="Q4888">
        <v>115.5</v>
      </c>
      <c r="R4888">
        <v>1039.5</v>
      </c>
      <c r="S4888">
        <f>IFERROR(_xlfn.XLOOKUP(tbl_Facturas[[#This Row],[Key_Fact]],tbl_Manifiestos[Key_Manif],tbl_Manifiestos[Pagado a Broker],0),0)</f>
        <v>966.73500000000001</v>
      </c>
      <c r="T4888">
        <v>3579751.239999996</v>
      </c>
    </row>
    <row r="4889" spans="1:20" x14ac:dyDescent="0.25">
      <c r="A4889" t="s">
        <v>5853</v>
      </c>
      <c r="B4889" t="str">
        <f>tbl_Facturas[[#This Row],[Factura]] &amp; "|" &amp; tbl_Facturas[[#This Row],[Proyecto OK]] &amp; "|" &amp; TEXT(tbl_Facturas[[#This Row],[Horas o Viaje]],"0.00") &amp; "|" &amp; TEXT(tbl_Facturas[[#This Row],[Costo unitario]],"0.00")</f>
        <v>2865|Drain Program|7.50|115.50</v>
      </c>
      <c r="C4889">
        <v>2865</v>
      </c>
      <c r="D4889">
        <v>11</v>
      </c>
      <c r="E4889" t="s">
        <v>12</v>
      </c>
      <c r="G4889" t="s">
        <v>13</v>
      </c>
      <c r="H4889" t="s">
        <v>4930</v>
      </c>
      <c r="I4889" s="134" t="s">
        <v>5312</v>
      </c>
      <c r="J4889" t="s">
        <v>4577</v>
      </c>
      <c r="K4889" t="s">
        <v>4577</v>
      </c>
      <c r="P4889">
        <v>7.5</v>
      </c>
      <c r="Q4889">
        <v>115.5</v>
      </c>
      <c r="R4889">
        <v>866.25</v>
      </c>
      <c r="S4889">
        <f>IFERROR(_xlfn.XLOOKUP(tbl_Facturas[[#This Row],[Key_Fact]],tbl_Manifiestos[Key_Manif],tbl_Manifiestos[Pagado a Broker],0),0)</f>
        <v>805.61250000000007</v>
      </c>
      <c r="T4889">
        <v>3580617.489999996</v>
      </c>
    </row>
    <row r="4890" spans="1:20" x14ac:dyDescent="0.25">
      <c r="A4890" t="s">
        <v>5853</v>
      </c>
      <c r="B4890" t="str">
        <f>tbl_Facturas[[#This Row],[Factura]] &amp; "|" &amp; tbl_Facturas[[#This Row],[Proyecto OK]] &amp; "|" &amp; TEXT(tbl_Facturas[[#This Row],[Horas o Viaje]],"0.00") &amp; "|" &amp; TEXT(tbl_Facturas[[#This Row],[Costo unitario]],"0.00")</f>
        <v>2865|Drain Program|9.75|115.50</v>
      </c>
      <c r="C4890">
        <v>2865</v>
      </c>
      <c r="D4890">
        <v>114</v>
      </c>
      <c r="E4890" t="s">
        <v>27</v>
      </c>
      <c r="G4890" t="s">
        <v>57</v>
      </c>
      <c r="H4890" t="s">
        <v>4931</v>
      </c>
      <c r="I4890" s="134" t="s">
        <v>5312</v>
      </c>
      <c r="J4890" t="s">
        <v>4577</v>
      </c>
      <c r="K4890" t="s">
        <v>4577</v>
      </c>
      <c r="P4890">
        <v>9.75</v>
      </c>
      <c r="Q4890">
        <v>115.5</v>
      </c>
      <c r="R4890">
        <v>1126.1300000000001</v>
      </c>
      <c r="S4890">
        <f>IFERROR(_xlfn.XLOOKUP(tbl_Facturas[[#This Row],[Key_Fact]],tbl_Manifiestos[Key_Manif],tbl_Manifiestos[Pagado a Broker],0),0)</f>
        <v>1047.2962500000001</v>
      </c>
      <c r="T4890">
        <v>3581743.6199999959</v>
      </c>
    </row>
    <row r="4891" spans="1:20" x14ac:dyDescent="0.25">
      <c r="A4891" t="s">
        <v>5853</v>
      </c>
      <c r="B4891" t="str">
        <f>tbl_Facturas[[#This Row],[Factura]] &amp; "|" &amp; tbl_Facturas[[#This Row],[Proyecto OK]] &amp; "|" &amp; TEXT(tbl_Facturas[[#This Row],[Horas o Viaje]],"0.00") &amp; "|" &amp; TEXT(tbl_Facturas[[#This Row],[Costo unitario]],"0.00")</f>
        <v>2865|Drain Program|9.50|115.50</v>
      </c>
      <c r="C4891">
        <v>2865</v>
      </c>
      <c r="D4891">
        <v>11</v>
      </c>
      <c r="E4891" t="s">
        <v>12</v>
      </c>
      <c r="G4891" t="s">
        <v>13</v>
      </c>
      <c r="H4891" t="s">
        <v>4486</v>
      </c>
      <c r="I4891" s="134" t="s">
        <v>5312</v>
      </c>
      <c r="J4891" t="s">
        <v>4577</v>
      </c>
      <c r="K4891" t="s">
        <v>4577</v>
      </c>
      <c r="P4891">
        <v>9.5</v>
      </c>
      <c r="Q4891">
        <v>115.5</v>
      </c>
      <c r="R4891">
        <v>1097.25</v>
      </c>
      <c r="S4891">
        <f>IFERROR(_xlfn.XLOOKUP(tbl_Facturas[[#This Row],[Key_Fact]],tbl_Manifiestos[Key_Manif],tbl_Manifiestos[Pagado a Broker],0),0)</f>
        <v>1020.4425000000001</v>
      </c>
      <c r="T4891">
        <v>3582840.8699999959</v>
      </c>
    </row>
    <row r="4892" spans="1:20" x14ac:dyDescent="0.25">
      <c r="A4892" t="s">
        <v>5853</v>
      </c>
      <c r="B4892" t="str">
        <f>tbl_Facturas[[#This Row],[Factura]] &amp; "|" &amp; tbl_Facturas[[#This Row],[Proyecto OK]] &amp; "|" &amp; TEXT(tbl_Facturas[[#This Row],[Horas o Viaje]],"0.00") &amp; "|" &amp; TEXT(tbl_Facturas[[#This Row],[Costo unitario]],"0.00")</f>
        <v>2865|Drain Program|10.25|115.50</v>
      </c>
      <c r="C4892">
        <v>2865</v>
      </c>
      <c r="D4892">
        <v>114</v>
      </c>
      <c r="E4892" t="s">
        <v>27</v>
      </c>
      <c r="G4892" t="s">
        <v>57</v>
      </c>
      <c r="H4892" t="s">
        <v>4932</v>
      </c>
      <c r="I4892" s="134" t="s">
        <v>5312</v>
      </c>
      <c r="J4892" t="s">
        <v>4577</v>
      </c>
      <c r="K4892" t="s">
        <v>4577</v>
      </c>
      <c r="P4892">
        <v>10.25</v>
      </c>
      <c r="Q4892">
        <v>115.5</v>
      </c>
      <c r="R4892">
        <v>1183.8800000000001</v>
      </c>
      <c r="S4892">
        <f>IFERROR(_xlfn.XLOOKUP(tbl_Facturas[[#This Row],[Key_Fact]],tbl_Manifiestos[Key_Manif],tbl_Manifiestos[Pagado a Broker],0),0)</f>
        <v>1101.0037500000001</v>
      </c>
      <c r="T4892">
        <v>3584024.7499999958</v>
      </c>
    </row>
    <row r="4893" spans="1:20" x14ac:dyDescent="0.25">
      <c r="A4893" t="s">
        <v>5853</v>
      </c>
      <c r="B4893" t="str">
        <f>tbl_Facturas[[#This Row],[Factura]] &amp; "|" &amp; tbl_Facturas[[#This Row],[Proyecto OK]] &amp; "|" &amp; TEXT(tbl_Facturas[[#This Row],[Horas o Viaje]],"0.00") &amp; "|" &amp; TEXT(tbl_Facturas[[#This Row],[Costo unitario]],"0.00")</f>
        <v>2865|Drain Program|9.00|115.50</v>
      </c>
      <c r="C4893">
        <v>2865</v>
      </c>
      <c r="D4893">
        <v>11</v>
      </c>
      <c r="E4893" t="s">
        <v>12</v>
      </c>
      <c r="G4893" t="s">
        <v>13</v>
      </c>
      <c r="H4893" t="s">
        <v>4483</v>
      </c>
      <c r="I4893" s="134" t="s">
        <v>5312</v>
      </c>
      <c r="J4893" t="s">
        <v>4577</v>
      </c>
      <c r="K4893" t="s">
        <v>4577</v>
      </c>
      <c r="P4893">
        <v>9</v>
      </c>
      <c r="Q4893">
        <v>115.5</v>
      </c>
      <c r="R4893">
        <v>1039.5</v>
      </c>
      <c r="S4893">
        <f>IFERROR(_xlfn.XLOOKUP(tbl_Facturas[[#This Row],[Key_Fact]],tbl_Manifiestos[Key_Manif],tbl_Manifiestos[Pagado a Broker],0),0)</f>
        <v>966.73500000000001</v>
      </c>
      <c r="T4893">
        <v>3585064.2499999958</v>
      </c>
    </row>
    <row r="4894" spans="1:20" x14ac:dyDescent="0.25">
      <c r="A4894" t="s">
        <v>5853</v>
      </c>
      <c r="B4894" t="str">
        <f>tbl_Facturas[[#This Row],[Factura]] &amp; "|" &amp; tbl_Facturas[[#This Row],[Proyecto OK]] &amp; "|" &amp; TEXT(tbl_Facturas[[#This Row],[Horas o Viaje]],"0.00") &amp; "|" &amp; TEXT(tbl_Facturas[[#This Row],[Costo unitario]],"0.00")</f>
        <v>2865|Drain Program|12.00|115.50</v>
      </c>
      <c r="C4894">
        <v>2865</v>
      </c>
      <c r="D4894">
        <v>114</v>
      </c>
      <c r="E4894" t="s">
        <v>27</v>
      </c>
      <c r="G4894" t="s">
        <v>57</v>
      </c>
      <c r="H4894" t="s">
        <v>4933</v>
      </c>
      <c r="I4894" s="134" t="s">
        <v>5312</v>
      </c>
      <c r="J4894" t="s">
        <v>4577</v>
      </c>
      <c r="K4894" t="s">
        <v>4577</v>
      </c>
      <c r="P4894">
        <v>12</v>
      </c>
      <c r="Q4894">
        <v>115.5</v>
      </c>
      <c r="R4894">
        <v>1386</v>
      </c>
      <c r="S4894">
        <f>IFERROR(_xlfn.XLOOKUP(tbl_Facturas[[#This Row],[Key_Fact]],tbl_Manifiestos[Key_Manif],tbl_Manifiestos[Pagado a Broker],0),0)</f>
        <v>1288.98</v>
      </c>
      <c r="T4894">
        <v>3586450.2499999958</v>
      </c>
    </row>
    <row r="4895" spans="1:20" x14ac:dyDescent="0.25">
      <c r="A4895" t="s">
        <v>5853</v>
      </c>
      <c r="B4895" t="str">
        <f>tbl_Facturas[[#This Row],[Factura]] &amp; "|" &amp; tbl_Facturas[[#This Row],[Proyecto OK]] &amp; "|" &amp; TEXT(tbl_Facturas[[#This Row],[Horas o Viaje]],"0.00") &amp; "|" &amp; TEXT(tbl_Facturas[[#This Row],[Costo unitario]],"0.00")</f>
        <v>2865|Drain Program|12.00|115.50</v>
      </c>
      <c r="C4895">
        <v>2865</v>
      </c>
      <c r="D4895">
        <v>114</v>
      </c>
      <c r="E4895" t="s">
        <v>27</v>
      </c>
      <c r="G4895" t="s">
        <v>57</v>
      </c>
      <c r="H4895" t="s">
        <v>3515</v>
      </c>
      <c r="I4895" s="134" t="s">
        <v>5312</v>
      </c>
      <c r="J4895" t="s">
        <v>4577</v>
      </c>
      <c r="K4895" t="s">
        <v>4577</v>
      </c>
      <c r="P4895">
        <v>12</v>
      </c>
      <c r="Q4895">
        <v>115.5</v>
      </c>
      <c r="R4895">
        <v>1386</v>
      </c>
      <c r="S4895">
        <f>IFERROR(_xlfn.XLOOKUP(tbl_Facturas[[#This Row],[Key_Fact]],tbl_Manifiestos[Key_Manif],tbl_Manifiestos[Pagado a Broker],0),0)</f>
        <v>1288.98</v>
      </c>
      <c r="T4895">
        <v>3587836.2499999958</v>
      </c>
    </row>
    <row r="4896" spans="1:20" x14ac:dyDescent="0.25">
      <c r="A4896" t="s">
        <v>5853</v>
      </c>
      <c r="B4896" t="str">
        <f>tbl_Facturas[[#This Row],[Factura]] &amp; "|" &amp; tbl_Facturas[[#This Row],[Proyecto OK]] &amp; "|" &amp; TEXT(tbl_Facturas[[#This Row],[Horas o Viaje]],"0.00") &amp; "|" &amp; TEXT(tbl_Facturas[[#This Row],[Costo unitario]],"0.00")</f>
        <v>2865|Drain Program|8.50|115.50</v>
      </c>
      <c r="C4896">
        <v>2865</v>
      </c>
      <c r="D4896">
        <v>11</v>
      </c>
      <c r="E4896" t="s">
        <v>12</v>
      </c>
      <c r="G4896" t="s">
        <v>13</v>
      </c>
      <c r="H4896" t="s">
        <v>4934</v>
      </c>
      <c r="I4896" s="134" t="s">
        <v>5312</v>
      </c>
      <c r="J4896" t="s">
        <v>4577</v>
      </c>
      <c r="K4896" t="s">
        <v>4577</v>
      </c>
      <c r="P4896">
        <v>8.5</v>
      </c>
      <c r="Q4896">
        <v>115.5</v>
      </c>
      <c r="R4896">
        <v>981.75</v>
      </c>
      <c r="S4896">
        <f>IFERROR(_xlfn.XLOOKUP(tbl_Facturas[[#This Row],[Key_Fact]],tbl_Manifiestos[Key_Manif],tbl_Manifiestos[Pagado a Broker],0),0)</f>
        <v>913.02750000000003</v>
      </c>
      <c r="T4896">
        <v>3588817.9999999958</v>
      </c>
    </row>
    <row r="4897" spans="1:20" x14ac:dyDescent="0.25">
      <c r="A4897" t="s">
        <v>5853</v>
      </c>
      <c r="B4897" t="str">
        <f>tbl_Facturas[[#This Row],[Factura]] &amp; "|" &amp; tbl_Facturas[[#This Row],[Proyecto OK]] &amp; "|" &amp; TEXT(tbl_Facturas[[#This Row],[Horas o Viaje]],"0.00") &amp; "|" &amp; TEXT(tbl_Facturas[[#This Row],[Costo unitario]],"0.00")</f>
        <v>2866|Ludeman Dr|5.00|128.00</v>
      </c>
      <c r="C4897">
        <v>2866</v>
      </c>
      <c r="D4897">
        <v>58</v>
      </c>
      <c r="E4897" t="s">
        <v>12</v>
      </c>
      <c r="G4897" t="s">
        <v>539</v>
      </c>
      <c r="H4897" t="s">
        <v>4136</v>
      </c>
      <c r="I4897" s="134" t="s">
        <v>5310</v>
      </c>
      <c r="J4897" t="s">
        <v>4676</v>
      </c>
      <c r="K4897" t="s">
        <v>4676</v>
      </c>
      <c r="P4897">
        <v>5</v>
      </c>
      <c r="Q4897">
        <v>128</v>
      </c>
      <c r="R4897">
        <v>640</v>
      </c>
      <c r="S4897">
        <f>IFERROR(_xlfn.XLOOKUP(tbl_Facturas[[#This Row],[Key_Fact]],tbl_Manifiestos[Key_Manif],tbl_Manifiestos[Pagado a Broker],0),0)</f>
        <v>595.20000000000005</v>
      </c>
      <c r="T4897">
        <v>3589457.9999999958</v>
      </c>
    </row>
    <row r="4898" spans="1:20" x14ac:dyDescent="0.25">
      <c r="A4898" t="s">
        <v>5853</v>
      </c>
      <c r="B4898" t="str">
        <f>tbl_Facturas[[#This Row],[Factura]] &amp; "|" &amp; tbl_Facturas[[#This Row],[Proyecto OK]] &amp; "|" &amp; TEXT(tbl_Facturas[[#This Row],[Horas o Viaje]],"0.00") &amp; "|" &amp; TEXT(tbl_Facturas[[#This Row],[Costo unitario]],"0.00")</f>
        <v>2867|Lead Replacement Service|7.75|110.00</v>
      </c>
      <c r="C4898">
        <v>2867</v>
      </c>
      <c r="D4898">
        <v>82</v>
      </c>
      <c r="E4898" t="s">
        <v>12</v>
      </c>
      <c r="G4898" t="s">
        <v>792</v>
      </c>
      <c r="H4898" t="s">
        <v>4935</v>
      </c>
      <c r="I4898" s="134" t="s">
        <v>5306</v>
      </c>
      <c r="J4898" t="s">
        <v>828</v>
      </c>
      <c r="K4898" t="s">
        <v>5903</v>
      </c>
      <c r="L4898">
        <v>3365</v>
      </c>
      <c r="P4898">
        <v>7.75</v>
      </c>
      <c r="Q4898">
        <v>110</v>
      </c>
      <c r="R4898">
        <v>852.5</v>
      </c>
      <c r="S4898">
        <f>IFERROR(_xlfn.XLOOKUP(tbl_Facturas[[#This Row],[Key_Fact]],tbl_Manifiestos[Key_Manif],tbl_Manifiestos[Pagado a Broker],0),0)</f>
        <v>792.82500000000005</v>
      </c>
      <c r="T4898">
        <v>3590310.4999999958</v>
      </c>
    </row>
    <row r="4899" spans="1:20" x14ac:dyDescent="0.25">
      <c r="A4899" t="s">
        <v>5853</v>
      </c>
      <c r="B4899" t="str">
        <f>tbl_Facturas[[#This Row],[Factura]] &amp; "|" &amp; tbl_Facturas[[#This Row],[Proyecto OK]] &amp; "|" &amp; TEXT(tbl_Facturas[[#This Row],[Horas o Viaje]],"0.00") &amp; "|" &amp; TEXT(tbl_Facturas[[#This Row],[Costo unitario]],"0.00")</f>
        <v>2867|Lead Replacement Service|8.00|110.00</v>
      </c>
      <c r="C4899">
        <v>2867</v>
      </c>
      <c r="D4899">
        <v>13</v>
      </c>
      <c r="E4899" t="s">
        <v>1089</v>
      </c>
      <c r="G4899" t="s">
        <v>1090</v>
      </c>
      <c r="H4899" t="s">
        <v>4936</v>
      </c>
      <c r="I4899" s="134" t="s">
        <v>5306</v>
      </c>
      <c r="J4899" t="s">
        <v>828</v>
      </c>
      <c r="K4899" t="s">
        <v>5903</v>
      </c>
      <c r="L4899">
        <v>3365</v>
      </c>
      <c r="P4899">
        <v>8</v>
      </c>
      <c r="Q4899">
        <v>110</v>
      </c>
      <c r="R4899">
        <v>880</v>
      </c>
      <c r="S4899">
        <f>IFERROR(_xlfn.XLOOKUP(tbl_Facturas[[#This Row],[Key_Fact]],tbl_Manifiestos[Key_Manif],tbl_Manifiestos[Pagado a Broker],0),0)</f>
        <v>818.40000000000009</v>
      </c>
      <c r="T4899">
        <v>3591190.4999999958</v>
      </c>
    </row>
    <row r="4900" spans="1:20" x14ac:dyDescent="0.25">
      <c r="A4900" t="s">
        <v>5853</v>
      </c>
      <c r="B4900" t="str">
        <f>tbl_Facturas[[#This Row],[Factura]] &amp; "|" &amp; tbl_Facturas[[#This Row],[Proyecto OK]] &amp; "|" &amp; TEXT(tbl_Facturas[[#This Row],[Horas o Viaje]],"0.00") &amp; "|" &amp; TEXT(tbl_Facturas[[#This Row],[Costo unitario]],"0.00")</f>
        <v>2867|Lead Replacement Service|8.00|110.00</v>
      </c>
      <c r="C4900">
        <v>2867</v>
      </c>
      <c r="D4900">
        <v>82</v>
      </c>
      <c r="E4900" t="s">
        <v>12</v>
      </c>
      <c r="G4900" t="s">
        <v>792</v>
      </c>
      <c r="H4900" t="s">
        <v>4937</v>
      </c>
      <c r="I4900" s="134" t="s">
        <v>5306</v>
      </c>
      <c r="J4900" t="s">
        <v>828</v>
      </c>
      <c r="K4900" t="s">
        <v>5903</v>
      </c>
      <c r="L4900">
        <v>3365</v>
      </c>
      <c r="P4900">
        <v>8</v>
      </c>
      <c r="Q4900">
        <v>110</v>
      </c>
      <c r="R4900">
        <v>880</v>
      </c>
      <c r="S4900">
        <f>IFERROR(_xlfn.XLOOKUP(tbl_Facturas[[#This Row],[Key_Fact]],tbl_Manifiestos[Key_Manif],tbl_Manifiestos[Pagado a Broker],0),0)</f>
        <v>818.40000000000009</v>
      </c>
      <c r="T4900">
        <v>3592070.4999999958</v>
      </c>
    </row>
    <row r="4901" spans="1:20" x14ac:dyDescent="0.25">
      <c r="A4901" t="s">
        <v>5853</v>
      </c>
      <c r="B4901" t="str">
        <f>tbl_Facturas[[#This Row],[Factura]] &amp; "|" &amp; tbl_Facturas[[#This Row],[Proyecto OK]] &amp; "|" &amp; TEXT(tbl_Facturas[[#This Row],[Horas o Viaje]],"0.00") &amp; "|" &amp; TEXT(tbl_Facturas[[#This Row],[Costo unitario]],"0.00")</f>
        <v>2867|Lead Replacement Service|8.25|110.00</v>
      </c>
      <c r="C4901">
        <v>2867</v>
      </c>
      <c r="D4901">
        <v>617</v>
      </c>
      <c r="E4901" t="s">
        <v>27</v>
      </c>
      <c r="G4901" t="s">
        <v>36</v>
      </c>
      <c r="H4901" t="s">
        <v>3975</v>
      </c>
      <c r="I4901" s="134" t="s">
        <v>5306</v>
      </c>
      <c r="J4901" t="s">
        <v>828</v>
      </c>
      <c r="K4901" t="s">
        <v>5903</v>
      </c>
      <c r="L4901">
        <v>3365</v>
      </c>
      <c r="P4901">
        <v>8.25</v>
      </c>
      <c r="Q4901">
        <v>110</v>
      </c>
      <c r="R4901">
        <v>907.5</v>
      </c>
      <c r="S4901">
        <f>IFERROR(_xlfn.XLOOKUP(tbl_Facturas[[#This Row],[Key_Fact]],tbl_Manifiestos[Key_Manif],tbl_Manifiestos[Pagado a Broker],0),0)</f>
        <v>843.97500000000002</v>
      </c>
      <c r="T4901">
        <v>3592977.9999999958</v>
      </c>
    </row>
    <row r="4902" spans="1:20" x14ac:dyDescent="0.25">
      <c r="A4902" t="s">
        <v>5853</v>
      </c>
      <c r="B4902" t="str">
        <f>tbl_Facturas[[#This Row],[Factura]] &amp; "|" &amp; tbl_Facturas[[#This Row],[Proyecto OK]] &amp; "|" &amp; TEXT(tbl_Facturas[[#This Row],[Horas o Viaje]],"0.00") &amp; "|" &amp; TEXT(tbl_Facturas[[#This Row],[Costo unitario]],"0.00")</f>
        <v>2867|Lead Replacement Service|8.00|110.00</v>
      </c>
      <c r="C4902">
        <v>2867</v>
      </c>
      <c r="D4902">
        <v>356</v>
      </c>
      <c r="E4902" t="s">
        <v>27</v>
      </c>
      <c r="G4902" t="s">
        <v>122</v>
      </c>
      <c r="H4902" t="s">
        <v>4938</v>
      </c>
      <c r="I4902" s="134" t="s">
        <v>5306</v>
      </c>
      <c r="J4902" t="s">
        <v>828</v>
      </c>
      <c r="K4902" t="s">
        <v>5903</v>
      </c>
      <c r="L4902">
        <v>3365</v>
      </c>
      <c r="P4902">
        <v>8</v>
      </c>
      <c r="Q4902">
        <v>110</v>
      </c>
      <c r="R4902">
        <v>880</v>
      </c>
      <c r="S4902">
        <f>IFERROR(_xlfn.XLOOKUP(tbl_Facturas[[#This Row],[Key_Fact]],tbl_Manifiestos[Key_Manif],tbl_Manifiestos[Pagado a Broker],0),0)</f>
        <v>818.40000000000009</v>
      </c>
      <c r="T4902">
        <v>3593857.9999999958</v>
      </c>
    </row>
    <row r="4903" spans="1:20" x14ac:dyDescent="0.25">
      <c r="A4903" t="s">
        <v>5853</v>
      </c>
      <c r="B4903" t="str">
        <f>tbl_Facturas[[#This Row],[Factura]] &amp; "|" &amp; tbl_Facturas[[#This Row],[Proyecto OK]] &amp; "|" &amp; TEXT(tbl_Facturas[[#This Row],[Horas o Viaje]],"0.00") &amp; "|" &amp; TEXT(tbl_Facturas[[#This Row],[Costo unitario]],"0.00")</f>
        <v>2868|Lead Replacement Service|10.00|110.00</v>
      </c>
      <c r="C4903">
        <v>2868</v>
      </c>
      <c r="D4903">
        <v>708</v>
      </c>
      <c r="E4903" t="s">
        <v>27</v>
      </c>
      <c r="G4903" t="s">
        <v>841</v>
      </c>
      <c r="H4903" t="s">
        <v>4939</v>
      </c>
      <c r="I4903" s="134" t="s">
        <v>5306</v>
      </c>
      <c r="J4903" t="s">
        <v>4584</v>
      </c>
      <c r="K4903" t="s">
        <v>5903</v>
      </c>
      <c r="L4903">
        <v>3367</v>
      </c>
      <c r="P4903">
        <v>10</v>
      </c>
      <c r="Q4903">
        <v>110</v>
      </c>
      <c r="R4903">
        <v>1100</v>
      </c>
      <c r="S4903">
        <f>IFERROR(_xlfn.XLOOKUP(tbl_Facturas[[#This Row],[Key_Fact]],tbl_Manifiestos[Key_Manif],tbl_Manifiestos[Pagado a Broker],0),0)</f>
        <v>1023</v>
      </c>
      <c r="T4903">
        <v>3594957.9999999958</v>
      </c>
    </row>
    <row r="4904" spans="1:20" x14ac:dyDescent="0.25">
      <c r="A4904" t="s">
        <v>5853</v>
      </c>
      <c r="B4904" t="str">
        <f>tbl_Facturas[[#This Row],[Factura]] &amp; "|" &amp; tbl_Facturas[[#This Row],[Proyecto OK]] &amp; "|" &amp; TEXT(tbl_Facturas[[#This Row],[Horas o Viaje]],"0.00") &amp; "|" &amp; TEXT(tbl_Facturas[[#This Row],[Costo unitario]],"0.00")</f>
        <v>2868|Lead Replacement Service|8.00|110.00</v>
      </c>
      <c r="C4904">
        <v>2868</v>
      </c>
      <c r="D4904">
        <v>708</v>
      </c>
      <c r="E4904" t="s">
        <v>27</v>
      </c>
      <c r="G4904" t="s">
        <v>841</v>
      </c>
      <c r="H4904" t="s">
        <v>4940</v>
      </c>
      <c r="I4904" s="134" t="s">
        <v>5306</v>
      </c>
      <c r="J4904" t="s">
        <v>4584</v>
      </c>
      <c r="K4904" t="s">
        <v>5903</v>
      </c>
      <c r="L4904">
        <v>3367</v>
      </c>
      <c r="P4904">
        <v>8</v>
      </c>
      <c r="Q4904">
        <v>110</v>
      </c>
      <c r="R4904">
        <v>880</v>
      </c>
      <c r="S4904">
        <f>IFERROR(_xlfn.XLOOKUP(tbl_Facturas[[#This Row],[Key_Fact]],tbl_Manifiestos[Key_Manif],tbl_Manifiestos[Pagado a Broker],0),0)</f>
        <v>818.40000000000009</v>
      </c>
      <c r="T4904">
        <v>3595837.9999999958</v>
      </c>
    </row>
    <row r="4905" spans="1:20" x14ac:dyDescent="0.25">
      <c r="A4905" t="s">
        <v>5853</v>
      </c>
      <c r="B4905" t="str">
        <f>tbl_Facturas[[#This Row],[Factura]] &amp; "|" &amp; tbl_Facturas[[#This Row],[Proyecto OK]] &amp; "|" &amp; TEXT(tbl_Facturas[[#This Row],[Horas o Viaje]],"0.00") &amp; "|" &amp; TEXT(tbl_Facturas[[#This Row],[Costo unitario]],"0.00")</f>
        <v>2868|Lead Replacement Service|9.00|110.00</v>
      </c>
      <c r="C4905">
        <v>2868</v>
      </c>
      <c r="D4905">
        <v>708</v>
      </c>
      <c r="E4905" t="s">
        <v>27</v>
      </c>
      <c r="G4905" t="s">
        <v>841</v>
      </c>
      <c r="H4905" t="s">
        <v>4941</v>
      </c>
      <c r="I4905" s="134" t="s">
        <v>5306</v>
      </c>
      <c r="J4905" t="s">
        <v>4584</v>
      </c>
      <c r="K4905" t="s">
        <v>5903</v>
      </c>
      <c r="L4905">
        <v>3367</v>
      </c>
      <c r="P4905">
        <v>9</v>
      </c>
      <c r="Q4905">
        <v>110</v>
      </c>
      <c r="R4905">
        <v>990</v>
      </c>
      <c r="S4905">
        <f>IFERROR(_xlfn.XLOOKUP(tbl_Facturas[[#This Row],[Key_Fact]],tbl_Manifiestos[Key_Manif],tbl_Manifiestos[Pagado a Broker],0),0)</f>
        <v>920.7</v>
      </c>
      <c r="T4905">
        <v>3596827.9999999958</v>
      </c>
    </row>
    <row r="4906" spans="1:20" x14ac:dyDescent="0.25">
      <c r="A4906" t="s">
        <v>5853</v>
      </c>
      <c r="B4906" t="str">
        <f>tbl_Facturas[[#This Row],[Factura]] &amp; "|" &amp; tbl_Facturas[[#This Row],[Proyecto OK]] &amp; "|" &amp; TEXT(tbl_Facturas[[#This Row],[Horas o Viaje]],"0.00") &amp; "|" &amp; TEXT(tbl_Facturas[[#This Row],[Costo unitario]],"0.00")</f>
        <v>2868|Lead Replacement Service|9.50|110.00</v>
      </c>
      <c r="C4906">
        <v>2868</v>
      </c>
      <c r="D4906">
        <v>708</v>
      </c>
      <c r="E4906" t="s">
        <v>27</v>
      </c>
      <c r="G4906" t="s">
        <v>841</v>
      </c>
      <c r="H4906" t="s">
        <v>4942</v>
      </c>
      <c r="I4906" s="134" t="s">
        <v>5306</v>
      </c>
      <c r="J4906" t="s">
        <v>4584</v>
      </c>
      <c r="K4906" t="s">
        <v>5903</v>
      </c>
      <c r="L4906">
        <v>3367</v>
      </c>
      <c r="P4906">
        <v>9.5</v>
      </c>
      <c r="Q4906">
        <v>110</v>
      </c>
      <c r="R4906">
        <v>1045</v>
      </c>
      <c r="S4906">
        <f>IFERROR(_xlfn.XLOOKUP(tbl_Facturas[[#This Row],[Key_Fact]],tbl_Manifiestos[Key_Manif],tbl_Manifiestos[Pagado a Broker],0),0)</f>
        <v>971.85</v>
      </c>
      <c r="T4906">
        <v>3597872.9999999958</v>
      </c>
    </row>
    <row r="4907" spans="1:20" x14ac:dyDescent="0.25">
      <c r="A4907" t="s">
        <v>5853</v>
      </c>
      <c r="B4907" t="str">
        <f>tbl_Facturas[[#This Row],[Factura]] &amp; "|" &amp; tbl_Facturas[[#This Row],[Proyecto OK]] &amp; "|" &amp; TEXT(tbl_Facturas[[#This Row],[Horas o Viaje]],"0.00") &amp; "|" &amp; TEXT(tbl_Facturas[[#This Row],[Costo unitario]],"0.00")</f>
        <v>2868|Lead Replacement Service|10.50|110.00</v>
      </c>
      <c r="C4907">
        <v>2868</v>
      </c>
      <c r="D4907">
        <v>708</v>
      </c>
      <c r="E4907" t="s">
        <v>27</v>
      </c>
      <c r="G4907" t="s">
        <v>841</v>
      </c>
      <c r="H4907" t="s">
        <v>4943</v>
      </c>
      <c r="I4907" s="134" t="s">
        <v>5306</v>
      </c>
      <c r="J4907" t="s">
        <v>4584</v>
      </c>
      <c r="K4907" t="s">
        <v>5903</v>
      </c>
      <c r="L4907">
        <v>3367</v>
      </c>
      <c r="P4907">
        <v>10.5</v>
      </c>
      <c r="Q4907">
        <v>110</v>
      </c>
      <c r="R4907">
        <v>1155</v>
      </c>
      <c r="S4907">
        <f>IFERROR(_xlfn.XLOOKUP(tbl_Facturas[[#This Row],[Key_Fact]],tbl_Manifiestos[Key_Manif],tbl_Manifiestos[Pagado a Broker],0),0)</f>
        <v>1074.1500000000001</v>
      </c>
      <c r="T4907">
        <v>3599027.9999999958</v>
      </c>
    </row>
    <row r="4908" spans="1:20" x14ac:dyDescent="0.25">
      <c r="A4908" t="s">
        <v>5853</v>
      </c>
      <c r="B4908" t="str">
        <f>tbl_Facturas[[#This Row],[Factura]] &amp; "|" &amp; tbl_Facturas[[#This Row],[Proyecto OK]] &amp; "|" &amp; TEXT(tbl_Facturas[[#This Row],[Horas o Viaje]],"0.00") &amp; "|" &amp; TEXT(tbl_Facturas[[#This Row],[Costo unitario]],"0.00")</f>
        <v>2869|CDOT S-403|10.00|115.00</v>
      </c>
      <c r="C4908">
        <v>2869</v>
      </c>
      <c r="D4908">
        <v>325</v>
      </c>
      <c r="E4908" t="s">
        <v>27</v>
      </c>
      <c r="G4908" t="s">
        <v>34</v>
      </c>
      <c r="H4908" t="s">
        <v>2522</v>
      </c>
      <c r="I4908" s="134" t="s">
        <v>5311</v>
      </c>
      <c r="J4908" t="s">
        <v>2841</v>
      </c>
      <c r="K4908" t="s">
        <v>2841</v>
      </c>
      <c r="P4908">
        <v>10</v>
      </c>
      <c r="Q4908">
        <v>115</v>
      </c>
      <c r="R4908">
        <v>1150</v>
      </c>
      <c r="S4908">
        <f>IFERROR(_xlfn.XLOOKUP(tbl_Facturas[[#This Row],[Key_Fact]],tbl_Manifiestos[Key_Manif],tbl_Manifiestos[Pagado a Broker],0),0)</f>
        <v>1069.5</v>
      </c>
      <c r="T4908">
        <v>3600177.9999999958</v>
      </c>
    </row>
    <row r="4909" spans="1:20" x14ac:dyDescent="0.25">
      <c r="A4909" t="s">
        <v>5853</v>
      </c>
      <c r="B4909" t="str">
        <f>tbl_Facturas[[#This Row],[Factura]] &amp; "|" &amp; tbl_Facturas[[#This Row],[Proyecto OK]] &amp; "|" &amp; TEXT(tbl_Facturas[[#This Row],[Horas o Viaje]],"0.00") &amp; "|" &amp; TEXT(tbl_Facturas[[#This Row],[Costo unitario]],"0.00")</f>
        <v>2869|CDOT S-403|8.00|115.00</v>
      </c>
      <c r="C4909">
        <v>2869</v>
      </c>
      <c r="D4909">
        <v>664</v>
      </c>
      <c r="E4909" t="s">
        <v>1982</v>
      </c>
      <c r="G4909" t="s">
        <v>664</v>
      </c>
      <c r="H4909" t="s">
        <v>4710</v>
      </c>
      <c r="I4909" s="134" t="s">
        <v>5311</v>
      </c>
      <c r="J4909" t="s">
        <v>2841</v>
      </c>
      <c r="K4909" t="s">
        <v>2841</v>
      </c>
      <c r="P4909">
        <v>8</v>
      </c>
      <c r="Q4909">
        <v>115</v>
      </c>
      <c r="R4909">
        <v>920</v>
      </c>
      <c r="S4909">
        <f>IFERROR(_xlfn.XLOOKUP(tbl_Facturas[[#This Row],[Key_Fact]],tbl_Manifiestos[Key_Manif],tbl_Manifiestos[Pagado a Broker],0),0)</f>
        <v>855.6</v>
      </c>
      <c r="T4909">
        <v>3601097.9999999958</v>
      </c>
    </row>
    <row r="4910" spans="1:20" x14ac:dyDescent="0.25">
      <c r="A4910" t="s">
        <v>5853</v>
      </c>
      <c r="B4910" t="str">
        <f>tbl_Facturas[[#This Row],[Factura]] &amp; "|" &amp; tbl_Facturas[[#This Row],[Proyecto OK]] &amp; "|" &amp; TEXT(tbl_Facturas[[#This Row],[Horas o Viaje]],"0.00") &amp; "|" &amp; TEXT(tbl_Facturas[[#This Row],[Costo unitario]],"0.00")</f>
        <v>2869|CDOT S-403|8.00|115.00</v>
      </c>
      <c r="C4910">
        <v>2869</v>
      </c>
      <c r="D4910">
        <v>198</v>
      </c>
      <c r="E4910" t="s">
        <v>5916</v>
      </c>
      <c r="G4910" t="s">
        <v>31</v>
      </c>
      <c r="H4910" t="s">
        <v>4944</v>
      </c>
      <c r="I4910" s="134" t="s">
        <v>5311</v>
      </c>
      <c r="J4910" t="s">
        <v>2841</v>
      </c>
      <c r="K4910" t="s">
        <v>2841</v>
      </c>
      <c r="P4910">
        <v>8</v>
      </c>
      <c r="Q4910">
        <v>115</v>
      </c>
      <c r="R4910">
        <v>920</v>
      </c>
      <c r="S4910">
        <f>IFERROR(_xlfn.XLOOKUP(tbl_Facturas[[#This Row],[Key_Fact]],tbl_Manifiestos[Key_Manif],tbl_Manifiestos[Pagado a Broker],0),0)</f>
        <v>855.6</v>
      </c>
      <c r="T4910">
        <v>3602017.9999999958</v>
      </c>
    </row>
    <row r="4911" spans="1:20" x14ac:dyDescent="0.25">
      <c r="A4911" t="s">
        <v>5853</v>
      </c>
      <c r="B4911" t="str">
        <f>tbl_Facturas[[#This Row],[Factura]] &amp; "|" &amp; tbl_Facturas[[#This Row],[Proyecto OK]] &amp; "|" &amp; TEXT(tbl_Facturas[[#This Row],[Horas o Viaje]],"0.00") &amp; "|" &amp; TEXT(tbl_Facturas[[#This Row],[Costo unitario]],"0.00")</f>
        <v>2869|CDOT S-403|9.00|115.00</v>
      </c>
      <c r="C4911">
        <v>2869</v>
      </c>
      <c r="D4911">
        <v>325</v>
      </c>
      <c r="E4911" t="s">
        <v>27</v>
      </c>
      <c r="G4911" t="s">
        <v>34</v>
      </c>
      <c r="H4911" t="s">
        <v>4945</v>
      </c>
      <c r="I4911" s="134" t="s">
        <v>5311</v>
      </c>
      <c r="J4911" t="s">
        <v>2841</v>
      </c>
      <c r="K4911" t="s">
        <v>2841</v>
      </c>
      <c r="P4911">
        <v>9</v>
      </c>
      <c r="Q4911">
        <v>115</v>
      </c>
      <c r="R4911">
        <v>1035</v>
      </c>
      <c r="S4911">
        <f>IFERROR(_xlfn.XLOOKUP(tbl_Facturas[[#This Row],[Key_Fact]],tbl_Manifiestos[Key_Manif],tbl_Manifiestos[Pagado a Broker],0),0)</f>
        <v>962.55000000000007</v>
      </c>
      <c r="T4911">
        <v>3603052.9999999958</v>
      </c>
    </row>
    <row r="4912" spans="1:20" x14ac:dyDescent="0.25">
      <c r="A4912" t="s">
        <v>5853</v>
      </c>
      <c r="B4912" t="str">
        <f>tbl_Facturas[[#This Row],[Factura]] &amp; "|" &amp; tbl_Facturas[[#This Row],[Proyecto OK]] &amp; "|" &amp; TEXT(tbl_Facturas[[#This Row],[Horas o Viaje]],"0.00") &amp; "|" &amp; TEXT(tbl_Facturas[[#This Row],[Costo unitario]],"0.00")</f>
        <v>2869|CDOT S-403|7.75|115.00</v>
      </c>
      <c r="C4912">
        <v>2869</v>
      </c>
      <c r="D4912">
        <v>606</v>
      </c>
      <c r="E4912" t="s">
        <v>5305</v>
      </c>
      <c r="G4912" t="s">
        <v>1291</v>
      </c>
      <c r="H4912" t="s">
        <v>4946</v>
      </c>
      <c r="I4912" s="134" t="s">
        <v>5311</v>
      </c>
      <c r="J4912" t="s">
        <v>2841</v>
      </c>
      <c r="K4912" t="s">
        <v>2841</v>
      </c>
      <c r="P4912">
        <v>7.75</v>
      </c>
      <c r="Q4912">
        <v>115</v>
      </c>
      <c r="R4912">
        <v>891.25</v>
      </c>
      <c r="S4912">
        <f>IFERROR(_xlfn.XLOOKUP(tbl_Facturas[[#This Row],[Key_Fact]],tbl_Manifiestos[Key_Manif],tbl_Manifiestos[Pagado a Broker],0),0)</f>
        <v>0</v>
      </c>
      <c r="T4912">
        <v>3603944.2499999958</v>
      </c>
    </row>
    <row r="4913" spans="1:20" x14ac:dyDescent="0.25">
      <c r="A4913" t="s">
        <v>5853</v>
      </c>
      <c r="B4913" t="str">
        <f>tbl_Facturas[[#This Row],[Factura]] &amp; "|" &amp; tbl_Facturas[[#This Row],[Proyecto OK]] &amp; "|" &amp; TEXT(tbl_Facturas[[#This Row],[Horas o Viaje]],"0.00") &amp; "|" &amp; TEXT(tbl_Facturas[[#This Row],[Costo unitario]],"0.00")</f>
        <v>2869|CDOT S-403|8.25|115.00</v>
      </c>
      <c r="C4913">
        <v>2869</v>
      </c>
      <c r="D4913">
        <v>325</v>
      </c>
      <c r="E4913" t="s">
        <v>27</v>
      </c>
      <c r="G4913" t="s">
        <v>34</v>
      </c>
      <c r="H4913" t="s">
        <v>3294</v>
      </c>
      <c r="I4913" s="134" t="s">
        <v>5311</v>
      </c>
      <c r="J4913" t="s">
        <v>2841</v>
      </c>
      <c r="K4913" t="s">
        <v>2841</v>
      </c>
      <c r="P4913">
        <v>8.25</v>
      </c>
      <c r="Q4913">
        <v>115</v>
      </c>
      <c r="R4913">
        <v>948.75</v>
      </c>
      <c r="S4913">
        <f>IFERROR(_xlfn.XLOOKUP(tbl_Facturas[[#This Row],[Key_Fact]],tbl_Manifiestos[Key_Manif],tbl_Manifiestos[Pagado a Broker],0),0)</f>
        <v>882.33750000000009</v>
      </c>
      <c r="T4913">
        <v>3604892.9999999958</v>
      </c>
    </row>
    <row r="4914" spans="1:20" x14ac:dyDescent="0.25">
      <c r="A4914" t="s">
        <v>5853</v>
      </c>
      <c r="B4914" t="str">
        <f>tbl_Facturas[[#This Row],[Factura]] &amp; "|" &amp; tbl_Facturas[[#This Row],[Proyecto OK]] &amp; "|" &amp; TEXT(tbl_Facturas[[#This Row],[Horas o Viaje]],"0.00") &amp; "|" &amp; TEXT(tbl_Facturas[[#This Row],[Costo unitario]],"0.00")</f>
        <v>2870|CDOT S-603|9.00|115.00</v>
      </c>
      <c r="C4914">
        <v>2870</v>
      </c>
      <c r="D4914">
        <v>82</v>
      </c>
      <c r="E4914" t="s">
        <v>12</v>
      </c>
      <c r="G4914" t="s">
        <v>792</v>
      </c>
      <c r="H4914" t="s">
        <v>4084</v>
      </c>
      <c r="I4914" s="134" t="s">
        <v>5311</v>
      </c>
      <c r="J4914" t="s">
        <v>2693</v>
      </c>
      <c r="K4914" s="240" t="s">
        <v>2693</v>
      </c>
      <c r="P4914">
        <v>9</v>
      </c>
      <c r="Q4914">
        <v>115</v>
      </c>
      <c r="R4914">
        <v>1035</v>
      </c>
      <c r="S4914">
        <f>IFERROR(_xlfn.XLOOKUP(tbl_Facturas[[#This Row],[Key_Fact]],tbl_Manifiestos[Key_Manif],tbl_Manifiestos[Pagado a Broker],0),0)</f>
        <v>962.55000000000007</v>
      </c>
      <c r="T4914">
        <v>3605927.9999999958</v>
      </c>
    </row>
    <row r="4915" spans="1:20" x14ac:dyDescent="0.25">
      <c r="A4915" t="s">
        <v>5853</v>
      </c>
      <c r="B4915" t="str">
        <f>tbl_Facturas[[#This Row],[Factura]] &amp; "|" &amp; tbl_Facturas[[#This Row],[Proyecto OK]] &amp; "|" &amp; TEXT(tbl_Facturas[[#This Row],[Horas o Viaje]],"0.00") &amp; "|" &amp; TEXT(tbl_Facturas[[#This Row],[Costo unitario]],"0.00")</f>
        <v>2870|CDOT S-603|8.75|115.00</v>
      </c>
      <c r="C4915">
        <v>2870</v>
      </c>
      <c r="D4915">
        <v>82</v>
      </c>
      <c r="E4915" t="s">
        <v>12</v>
      </c>
      <c r="G4915" t="s">
        <v>792</v>
      </c>
      <c r="H4915" t="s">
        <v>4947</v>
      </c>
      <c r="I4915" s="134" t="s">
        <v>5311</v>
      </c>
      <c r="J4915" t="s">
        <v>2693</v>
      </c>
      <c r="K4915" s="240" t="s">
        <v>2693</v>
      </c>
      <c r="P4915">
        <v>8.75</v>
      </c>
      <c r="Q4915">
        <v>115</v>
      </c>
      <c r="R4915">
        <v>1006.25</v>
      </c>
      <c r="S4915">
        <f>IFERROR(_xlfn.XLOOKUP(tbl_Facturas[[#This Row],[Key_Fact]],tbl_Manifiestos[Key_Manif],tbl_Manifiestos[Pagado a Broker],0),0)</f>
        <v>935.8125</v>
      </c>
      <c r="T4915">
        <v>3606934.2499999958</v>
      </c>
    </row>
    <row r="4916" spans="1:20" x14ac:dyDescent="0.25">
      <c r="A4916" t="s">
        <v>5853</v>
      </c>
      <c r="B4916" t="str">
        <f>tbl_Facturas[[#This Row],[Factura]] &amp; "|" &amp; tbl_Facturas[[#This Row],[Proyecto OK]] &amp; "|" &amp; TEXT(tbl_Facturas[[#This Row],[Horas o Viaje]],"0.00") &amp; "|" &amp; TEXT(tbl_Facturas[[#This Row],[Costo unitario]],"0.00")</f>
        <v>2870|CDOT S-603|9.50|115.00</v>
      </c>
      <c r="C4916">
        <v>2870</v>
      </c>
      <c r="D4916">
        <v>325</v>
      </c>
      <c r="E4916" t="s">
        <v>27</v>
      </c>
      <c r="G4916" t="s">
        <v>34</v>
      </c>
      <c r="H4916" t="s">
        <v>3292</v>
      </c>
      <c r="I4916" s="134" t="s">
        <v>5311</v>
      </c>
      <c r="J4916" t="s">
        <v>2693</v>
      </c>
      <c r="K4916" s="240" t="s">
        <v>2693</v>
      </c>
      <c r="P4916">
        <v>9.5</v>
      </c>
      <c r="Q4916">
        <v>115</v>
      </c>
      <c r="R4916">
        <v>1092.5</v>
      </c>
      <c r="S4916">
        <f>IFERROR(_xlfn.XLOOKUP(tbl_Facturas[[#This Row],[Key_Fact]],tbl_Manifiestos[Key_Manif],tbl_Manifiestos[Pagado a Broker],0),0)</f>
        <v>1016.0250000000001</v>
      </c>
      <c r="T4916">
        <v>3608026.7499999958</v>
      </c>
    </row>
    <row r="4917" spans="1:20" x14ac:dyDescent="0.25">
      <c r="A4917" t="s">
        <v>5853</v>
      </c>
      <c r="B4917" t="str">
        <f>tbl_Facturas[[#This Row],[Factura]] &amp; "|" &amp; tbl_Facturas[[#This Row],[Proyecto OK]] &amp; "|" &amp; TEXT(tbl_Facturas[[#This Row],[Horas o Viaje]],"0.00") &amp; "|" &amp; TEXT(tbl_Facturas[[#This Row],[Costo unitario]],"0.00")</f>
        <v>2870|CDOT S-603|9.25|115.00</v>
      </c>
      <c r="C4917">
        <v>2870</v>
      </c>
      <c r="D4917">
        <v>103</v>
      </c>
      <c r="E4917" t="s">
        <v>27</v>
      </c>
      <c r="G4917" t="s">
        <v>284</v>
      </c>
      <c r="H4917" t="s">
        <v>4948</v>
      </c>
      <c r="I4917" s="134" t="s">
        <v>5311</v>
      </c>
      <c r="J4917" t="s">
        <v>2693</v>
      </c>
      <c r="K4917" s="240" t="s">
        <v>2693</v>
      </c>
      <c r="P4917">
        <v>9.25</v>
      </c>
      <c r="Q4917">
        <v>115</v>
      </c>
      <c r="R4917">
        <v>1063.75</v>
      </c>
      <c r="S4917">
        <f>IFERROR(_xlfn.XLOOKUP(tbl_Facturas[[#This Row],[Key_Fact]],tbl_Manifiestos[Key_Manif],tbl_Manifiestos[Pagado a Broker],0),0)</f>
        <v>989.28750000000002</v>
      </c>
      <c r="T4917">
        <v>3609090.4999999958</v>
      </c>
    </row>
    <row r="4918" spans="1:20" x14ac:dyDescent="0.25">
      <c r="A4918" t="s">
        <v>5853</v>
      </c>
      <c r="B4918" t="str">
        <f>tbl_Facturas[[#This Row],[Factura]] &amp; "|" &amp; tbl_Facturas[[#This Row],[Proyecto OK]] &amp; "|" &amp; TEXT(tbl_Facturas[[#This Row],[Horas o Viaje]],"0.00") &amp; "|" &amp; TEXT(tbl_Facturas[[#This Row],[Costo unitario]],"0.00")</f>
        <v>2870|CDOT S-603|8.00|115.00</v>
      </c>
      <c r="C4918">
        <v>2870</v>
      </c>
      <c r="D4918">
        <v>325</v>
      </c>
      <c r="E4918" t="s">
        <v>27</v>
      </c>
      <c r="G4918" t="s">
        <v>34</v>
      </c>
      <c r="H4918" t="s">
        <v>3293</v>
      </c>
      <c r="I4918" s="134" t="s">
        <v>5311</v>
      </c>
      <c r="J4918" t="s">
        <v>2693</v>
      </c>
      <c r="K4918" s="240" t="s">
        <v>2693</v>
      </c>
      <c r="P4918">
        <v>8</v>
      </c>
      <c r="Q4918">
        <v>115</v>
      </c>
      <c r="R4918">
        <v>920</v>
      </c>
      <c r="S4918">
        <f>IFERROR(_xlfn.XLOOKUP(tbl_Facturas[[#This Row],[Key_Fact]],tbl_Manifiestos[Key_Manif],tbl_Manifiestos[Pagado a Broker],0),0)</f>
        <v>855.6</v>
      </c>
      <c r="T4918">
        <v>3610010.4999999958</v>
      </c>
    </row>
    <row r="4919" spans="1:20" x14ac:dyDescent="0.25">
      <c r="A4919" t="s">
        <v>5853</v>
      </c>
      <c r="B4919" t="str">
        <f>tbl_Facturas[[#This Row],[Factura]] &amp; "|" &amp; tbl_Facturas[[#This Row],[Proyecto OK]] &amp; "|" &amp; TEXT(tbl_Facturas[[#This Row],[Horas o Viaje]],"0.00") &amp; "|" &amp; TEXT(tbl_Facturas[[#This Row],[Costo unitario]],"0.00")</f>
        <v>2870|CDOT S-603|9.00|115.00</v>
      </c>
      <c r="C4919">
        <v>2870</v>
      </c>
      <c r="D4919">
        <v>198</v>
      </c>
      <c r="E4919" t="s">
        <v>5916</v>
      </c>
      <c r="G4919" t="s">
        <v>31</v>
      </c>
      <c r="H4919" t="s">
        <v>4288</v>
      </c>
      <c r="I4919" s="134" t="s">
        <v>5311</v>
      </c>
      <c r="J4919" t="s">
        <v>2693</v>
      </c>
      <c r="K4919" s="240" t="s">
        <v>2693</v>
      </c>
      <c r="P4919">
        <v>9</v>
      </c>
      <c r="Q4919">
        <v>115</v>
      </c>
      <c r="R4919">
        <v>1035</v>
      </c>
      <c r="S4919">
        <f>IFERROR(_xlfn.XLOOKUP(tbl_Facturas[[#This Row],[Key_Fact]],tbl_Manifiestos[Key_Manif],tbl_Manifiestos[Pagado a Broker],0),0)</f>
        <v>962.55000000000007</v>
      </c>
      <c r="T4919">
        <v>3611045.4999999958</v>
      </c>
    </row>
    <row r="4920" spans="1:20" x14ac:dyDescent="0.25">
      <c r="A4920" t="s">
        <v>5853</v>
      </c>
      <c r="B4920" t="str">
        <f>tbl_Facturas[[#This Row],[Factura]] &amp; "|" &amp; tbl_Facturas[[#This Row],[Proyecto OK]] &amp; "|" &amp; TEXT(tbl_Facturas[[#This Row],[Horas o Viaje]],"0.00") &amp; "|" &amp; TEXT(tbl_Facturas[[#This Row],[Costo unitario]],"0.00")</f>
        <v>2870|CDOT S-603|9.00|115.00</v>
      </c>
      <c r="C4920">
        <v>2870</v>
      </c>
      <c r="D4920">
        <v>1</v>
      </c>
      <c r="E4920" t="s">
        <v>5305</v>
      </c>
      <c r="G4920" t="s">
        <v>1220</v>
      </c>
      <c r="H4920" t="s">
        <v>4949</v>
      </c>
      <c r="I4920" s="134" t="s">
        <v>5311</v>
      </c>
      <c r="J4920" t="s">
        <v>2693</v>
      </c>
      <c r="K4920" s="240" t="s">
        <v>2693</v>
      </c>
      <c r="P4920">
        <v>9</v>
      </c>
      <c r="Q4920">
        <v>115</v>
      </c>
      <c r="R4920">
        <v>1035</v>
      </c>
      <c r="S4920">
        <f>IFERROR(_xlfn.XLOOKUP(tbl_Facturas[[#This Row],[Key_Fact]],tbl_Manifiestos[Key_Manif],tbl_Manifiestos[Pagado a Broker],0),0)</f>
        <v>962.55000000000007</v>
      </c>
      <c r="T4920">
        <v>3612080.4999999958</v>
      </c>
    </row>
    <row r="4921" spans="1:20" x14ac:dyDescent="0.25">
      <c r="A4921" t="s">
        <v>5853</v>
      </c>
      <c r="B4921" t="str">
        <f>tbl_Facturas[[#This Row],[Factura]] &amp; "|" &amp; tbl_Facturas[[#This Row],[Proyecto OK]] &amp; "|" &amp; TEXT(tbl_Facturas[[#This Row],[Horas o Viaje]],"0.00") &amp; "|" &amp; TEXT(tbl_Facturas[[#This Row],[Costo unitario]],"0.00")</f>
        <v>2870|CDOT S-603|10.00|115.00</v>
      </c>
      <c r="C4921">
        <v>2870</v>
      </c>
      <c r="D4921">
        <v>103</v>
      </c>
      <c r="E4921" t="s">
        <v>27</v>
      </c>
      <c r="G4921" t="s">
        <v>284</v>
      </c>
      <c r="H4921" t="s">
        <v>4950</v>
      </c>
      <c r="I4921" s="134" t="s">
        <v>5311</v>
      </c>
      <c r="J4921" t="s">
        <v>2693</v>
      </c>
      <c r="K4921" s="240" t="s">
        <v>2693</v>
      </c>
      <c r="P4921">
        <v>10</v>
      </c>
      <c r="Q4921">
        <v>115</v>
      </c>
      <c r="R4921">
        <v>1150</v>
      </c>
      <c r="S4921">
        <f>IFERROR(_xlfn.XLOOKUP(tbl_Facturas[[#This Row],[Key_Fact]],tbl_Manifiestos[Key_Manif],tbl_Manifiestos[Pagado a Broker],0),0)</f>
        <v>1069.5</v>
      </c>
      <c r="T4921">
        <v>3613230.4999999958</v>
      </c>
    </row>
    <row r="4922" spans="1:20" x14ac:dyDescent="0.25">
      <c r="A4922" t="s">
        <v>5853</v>
      </c>
      <c r="B4922" t="str">
        <f>tbl_Facturas[[#This Row],[Factura]] &amp; "|" &amp; tbl_Facturas[[#This Row],[Proyecto OK]] &amp; "|" &amp; TEXT(tbl_Facturas[[#This Row],[Horas o Viaje]],"0.00") &amp; "|" &amp; TEXT(tbl_Facturas[[#This Row],[Costo unitario]],"0.00")</f>
        <v>2870|CDOT S-603|8.00|115.00</v>
      </c>
      <c r="C4922">
        <v>2870</v>
      </c>
      <c r="D4922">
        <v>82</v>
      </c>
      <c r="E4922" t="s">
        <v>12</v>
      </c>
      <c r="G4922" t="s">
        <v>792</v>
      </c>
      <c r="H4922" t="s">
        <v>4951</v>
      </c>
      <c r="I4922" s="134" t="s">
        <v>5311</v>
      </c>
      <c r="J4922" t="s">
        <v>2693</v>
      </c>
      <c r="K4922" s="240" t="s">
        <v>2693</v>
      </c>
      <c r="P4922">
        <v>8</v>
      </c>
      <c r="Q4922">
        <v>115</v>
      </c>
      <c r="R4922">
        <v>920</v>
      </c>
      <c r="S4922">
        <f>IFERROR(_xlfn.XLOOKUP(tbl_Facturas[[#This Row],[Key_Fact]],tbl_Manifiestos[Key_Manif],tbl_Manifiestos[Pagado a Broker],0),0)</f>
        <v>855.6</v>
      </c>
      <c r="T4922">
        <v>3614150.4999999958</v>
      </c>
    </row>
    <row r="4923" spans="1:20" x14ac:dyDescent="0.25">
      <c r="A4923" t="s">
        <v>5853</v>
      </c>
      <c r="B4923" t="str">
        <f>tbl_Facturas[[#This Row],[Factura]] &amp; "|" &amp; tbl_Facturas[[#This Row],[Proyecto OK]] &amp; "|" &amp; TEXT(tbl_Facturas[[#This Row],[Horas o Viaje]],"0.00") &amp; "|" &amp; TEXT(tbl_Facturas[[#This Row],[Costo unitario]],"0.00")</f>
        <v>2870|CDOT S-603|8.00|115.00</v>
      </c>
      <c r="C4923">
        <v>2870</v>
      </c>
      <c r="D4923">
        <v>201</v>
      </c>
      <c r="E4923" t="s">
        <v>1264</v>
      </c>
      <c r="G4923" t="s">
        <v>1400</v>
      </c>
      <c r="H4923" t="s">
        <v>4952</v>
      </c>
      <c r="I4923" s="134" t="s">
        <v>5311</v>
      </c>
      <c r="J4923" t="s">
        <v>2693</v>
      </c>
      <c r="K4923" s="240" t="s">
        <v>2693</v>
      </c>
      <c r="P4923">
        <v>8</v>
      </c>
      <c r="Q4923">
        <v>115</v>
      </c>
      <c r="R4923">
        <v>920</v>
      </c>
      <c r="S4923">
        <f>IFERROR(_xlfn.XLOOKUP(tbl_Facturas[[#This Row],[Key_Fact]],tbl_Manifiestos[Key_Manif],tbl_Manifiestos[Pagado a Broker],0),0)</f>
        <v>855.6</v>
      </c>
      <c r="T4923">
        <v>3615070.4999999958</v>
      </c>
    </row>
    <row r="4924" spans="1:20" x14ac:dyDescent="0.25">
      <c r="A4924" t="s">
        <v>5853</v>
      </c>
      <c r="B4924" t="str">
        <f>tbl_Facturas[[#This Row],[Factura]] &amp; "|" &amp; tbl_Facturas[[#This Row],[Proyecto OK]] &amp; "|" &amp; TEXT(tbl_Facturas[[#This Row],[Horas o Viaje]],"0.00") &amp; "|" &amp; TEXT(tbl_Facturas[[#This Row],[Costo unitario]],"0.00")</f>
        <v>2871|Metra New Auburn|19.59|12.25</v>
      </c>
      <c r="C4924">
        <v>2871</v>
      </c>
      <c r="D4924">
        <v>103</v>
      </c>
      <c r="E4924" t="s">
        <v>27</v>
      </c>
      <c r="G4924" t="s">
        <v>284</v>
      </c>
      <c r="H4924" t="s">
        <v>4603</v>
      </c>
      <c r="I4924" s="134" t="s">
        <v>5330</v>
      </c>
      <c r="J4924" t="s">
        <v>894</v>
      </c>
      <c r="K4924" t="s">
        <v>5360</v>
      </c>
      <c r="L4924">
        <v>2128</v>
      </c>
      <c r="M4924" t="s">
        <v>3781</v>
      </c>
      <c r="O4924" t="s">
        <v>1979</v>
      </c>
      <c r="P4924">
        <v>19.59</v>
      </c>
      <c r="Q4924">
        <v>12.25</v>
      </c>
      <c r="R4924">
        <v>239.98</v>
      </c>
      <c r="S4924">
        <f>IFERROR(_xlfn.XLOOKUP(tbl_Facturas[[#This Row],[Key_Fact]],tbl_Manifiestos[Key_Manif],tbl_Manifiestos[Pagado a Broker],0),0)</f>
        <v>0</v>
      </c>
      <c r="T4924">
        <v>3615310.4799999958</v>
      </c>
    </row>
    <row r="4925" spans="1:20" x14ac:dyDescent="0.25">
      <c r="A4925" t="s">
        <v>5853</v>
      </c>
      <c r="B4925" t="str">
        <f>tbl_Facturas[[#This Row],[Factura]] &amp; "|" &amp; tbl_Facturas[[#This Row],[Proyecto OK]] &amp; "|" &amp; TEXT(tbl_Facturas[[#This Row],[Horas o Viaje]],"0.00") &amp; "|" &amp; TEXT(tbl_Facturas[[#This Row],[Costo unitario]],"0.00")</f>
        <v>2871|Metra New Auburn|19.59|16.45</v>
      </c>
      <c r="C4925">
        <v>2871</v>
      </c>
      <c r="D4925">
        <v>103</v>
      </c>
      <c r="E4925" t="s">
        <v>27</v>
      </c>
      <c r="G4925" t="s">
        <v>284</v>
      </c>
      <c r="H4925" t="s">
        <v>4603</v>
      </c>
      <c r="I4925" s="134" t="s">
        <v>5330</v>
      </c>
      <c r="J4925" t="s">
        <v>894</v>
      </c>
      <c r="K4925" t="s">
        <v>5360</v>
      </c>
      <c r="L4925">
        <v>2128</v>
      </c>
      <c r="M4925" t="s">
        <v>3781</v>
      </c>
      <c r="N4925" t="s">
        <v>4953</v>
      </c>
      <c r="O4925" t="s">
        <v>1979</v>
      </c>
      <c r="P4925">
        <v>19.59</v>
      </c>
      <c r="Q4925">
        <v>16.45</v>
      </c>
      <c r="R4925">
        <v>322.26</v>
      </c>
      <c r="S4925">
        <f>IFERROR(_xlfn.XLOOKUP(tbl_Facturas[[#This Row],[Key_Fact]],tbl_Manifiestos[Key_Manif],tbl_Manifiestos[Pagado a Broker],0),0)</f>
        <v>0</v>
      </c>
      <c r="T4925">
        <v>3615632.739999996</v>
      </c>
    </row>
    <row r="4926" spans="1:20" x14ac:dyDescent="0.25">
      <c r="A4926" t="s">
        <v>5853</v>
      </c>
      <c r="B4926" t="str">
        <f>tbl_Facturas[[#This Row],[Factura]] &amp; "|" &amp; tbl_Facturas[[#This Row],[Proyecto OK]] &amp; "|" &amp; TEXT(tbl_Facturas[[#This Row],[Horas o Viaje]],"0.00") &amp; "|" &amp; TEXT(tbl_Facturas[[#This Row],[Costo unitario]],"0.00")</f>
        <v>2871|Metra New Auburn|80.10|12.25</v>
      </c>
      <c r="C4926">
        <v>2871</v>
      </c>
      <c r="D4926">
        <v>103</v>
      </c>
      <c r="E4926" t="s">
        <v>27</v>
      </c>
      <c r="G4926" t="s">
        <v>284</v>
      </c>
      <c r="H4926" t="s">
        <v>4612</v>
      </c>
      <c r="I4926" s="134" t="s">
        <v>5330</v>
      </c>
      <c r="J4926" t="s">
        <v>894</v>
      </c>
      <c r="K4926" t="s">
        <v>5360</v>
      </c>
      <c r="L4926">
        <v>2128</v>
      </c>
      <c r="M4926" t="s">
        <v>3781</v>
      </c>
      <c r="O4926" t="s">
        <v>1979</v>
      </c>
      <c r="P4926">
        <v>80.099999999999994</v>
      </c>
      <c r="Q4926">
        <v>12.25</v>
      </c>
      <c r="R4926">
        <v>981.23</v>
      </c>
      <c r="S4926">
        <f>IFERROR(_xlfn.XLOOKUP(tbl_Facturas[[#This Row],[Key_Fact]],tbl_Manifiestos[Key_Manif],tbl_Manifiestos[Pagado a Broker],0),0)</f>
        <v>0</v>
      </c>
      <c r="T4926">
        <v>3616613.969999996</v>
      </c>
    </row>
    <row r="4927" spans="1:20" x14ac:dyDescent="0.25">
      <c r="A4927" t="s">
        <v>5853</v>
      </c>
      <c r="B4927" t="str">
        <f>tbl_Facturas[[#This Row],[Factura]] &amp; "|" &amp; tbl_Facturas[[#This Row],[Proyecto OK]] &amp; "|" &amp; TEXT(tbl_Facturas[[#This Row],[Horas o Viaje]],"0.00") &amp; "|" &amp; TEXT(tbl_Facturas[[#This Row],[Costo unitario]],"0.00")</f>
        <v>2871|Metra New Auburn|80.10|16.45</v>
      </c>
      <c r="C4927">
        <v>2871</v>
      </c>
      <c r="D4927">
        <v>103</v>
      </c>
      <c r="E4927" t="s">
        <v>27</v>
      </c>
      <c r="G4927" t="s">
        <v>284</v>
      </c>
      <c r="H4927" t="s">
        <v>4612</v>
      </c>
      <c r="I4927" s="134" t="s">
        <v>5330</v>
      </c>
      <c r="J4927" t="s">
        <v>894</v>
      </c>
      <c r="K4927" t="s">
        <v>5360</v>
      </c>
      <c r="L4927">
        <v>2128</v>
      </c>
      <c r="M4927" t="s">
        <v>3781</v>
      </c>
      <c r="N4927" t="s">
        <v>4954</v>
      </c>
      <c r="O4927" t="s">
        <v>1979</v>
      </c>
      <c r="P4927">
        <v>80.099999999999994</v>
      </c>
      <c r="Q4927">
        <v>16.45</v>
      </c>
      <c r="R4927">
        <v>1317.65</v>
      </c>
      <c r="S4927">
        <f>IFERROR(_xlfn.XLOOKUP(tbl_Facturas[[#This Row],[Key_Fact]],tbl_Manifiestos[Key_Manif],tbl_Manifiestos[Pagado a Broker],0),0)</f>
        <v>0</v>
      </c>
      <c r="T4927">
        <v>3617931.6199999959</v>
      </c>
    </row>
    <row r="4928" spans="1:20" x14ac:dyDescent="0.25">
      <c r="A4928" t="s">
        <v>5853</v>
      </c>
      <c r="B4928" t="str">
        <f>tbl_Facturas[[#This Row],[Factura]] &amp; "|" &amp; tbl_Facturas[[#This Row],[Proyecto OK]] &amp; "|" &amp; TEXT(tbl_Facturas[[#This Row],[Horas o Viaje]],"0.00") &amp; "|" &amp; TEXT(tbl_Facturas[[#This Row],[Costo unitario]],"0.00")</f>
        <v>2871|Metra New Auburn|5.00|300.00</v>
      </c>
      <c r="C4928">
        <v>2871</v>
      </c>
      <c r="D4928">
        <v>73</v>
      </c>
      <c r="E4928" t="s">
        <v>19</v>
      </c>
      <c r="G4928" t="s">
        <v>20</v>
      </c>
      <c r="H4928" t="s">
        <v>4955</v>
      </c>
      <c r="I4928" s="134" t="s">
        <v>5330</v>
      </c>
      <c r="J4928" t="s">
        <v>894</v>
      </c>
      <c r="K4928" t="s">
        <v>5360</v>
      </c>
      <c r="L4928">
        <v>2128</v>
      </c>
      <c r="M4928" t="s">
        <v>895</v>
      </c>
      <c r="P4928">
        <v>5</v>
      </c>
      <c r="Q4928">
        <v>300</v>
      </c>
      <c r="R4928">
        <v>1500</v>
      </c>
      <c r="S4928">
        <f>IFERROR(_xlfn.XLOOKUP(tbl_Facturas[[#This Row],[Key_Fact]],tbl_Manifiestos[Key_Manif],tbl_Manifiestos[Pagado a Broker],0),0)</f>
        <v>1395</v>
      </c>
      <c r="T4928">
        <v>3619431.6199999959</v>
      </c>
    </row>
    <row r="4929" spans="1:20" x14ac:dyDescent="0.25">
      <c r="A4929" t="s">
        <v>5853</v>
      </c>
      <c r="B4929" t="str">
        <f>tbl_Facturas[[#This Row],[Factura]] &amp; "|" &amp; tbl_Facturas[[#This Row],[Proyecto OK]] &amp; "|" &amp; TEXT(tbl_Facturas[[#This Row],[Horas o Viaje]],"0.00") &amp; "|" &amp; TEXT(tbl_Facturas[[#This Row],[Costo unitario]],"0.00")</f>
        <v>2871|Metra New Auburn|100.34|15.50</v>
      </c>
      <c r="C4929">
        <v>2871</v>
      </c>
      <c r="D4929">
        <v>73</v>
      </c>
      <c r="E4929" t="s">
        <v>19</v>
      </c>
      <c r="G4929" t="s">
        <v>20</v>
      </c>
      <c r="H4929" t="s">
        <v>4955</v>
      </c>
      <c r="I4929" s="134" t="s">
        <v>5330</v>
      </c>
      <c r="J4929" t="s">
        <v>894</v>
      </c>
      <c r="K4929" t="s">
        <v>5360</v>
      </c>
      <c r="L4929">
        <v>2128</v>
      </c>
      <c r="M4929" t="s">
        <v>895</v>
      </c>
      <c r="O4929" t="s">
        <v>240</v>
      </c>
      <c r="P4929">
        <v>100.34</v>
      </c>
      <c r="Q4929">
        <v>15.5</v>
      </c>
      <c r="R4929">
        <v>1555.27</v>
      </c>
      <c r="S4929">
        <f>IFERROR(_xlfn.XLOOKUP(tbl_Facturas[[#This Row],[Key_Fact]],tbl_Manifiestos[Key_Manif],tbl_Manifiestos[Pagado a Broker],0),0)</f>
        <v>0</v>
      </c>
      <c r="T4929">
        <v>3620986.8899999959</v>
      </c>
    </row>
    <row r="4930" spans="1:20" x14ac:dyDescent="0.25">
      <c r="A4930" t="s">
        <v>5853</v>
      </c>
      <c r="B4930" t="str">
        <f>tbl_Facturas[[#This Row],[Factura]] &amp; "|" &amp; tbl_Facturas[[#This Row],[Proyecto OK]] &amp; "|" &amp; TEXT(tbl_Facturas[[#This Row],[Horas o Viaje]],"0.00") &amp; "|" &amp; TEXT(tbl_Facturas[[#This Row],[Costo unitario]],"0.00")</f>
        <v>2871|Metra New Auburn|5.00|300.00</v>
      </c>
      <c r="C4930">
        <v>2871</v>
      </c>
      <c r="D4930">
        <v>356</v>
      </c>
      <c r="E4930" t="s">
        <v>27</v>
      </c>
      <c r="G4930" t="s">
        <v>122</v>
      </c>
      <c r="H4930" t="s">
        <v>4956</v>
      </c>
      <c r="I4930" s="134" t="s">
        <v>5330</v>
      </c>
      <c r="J4930" t="s">
        <v>894</v>
      </c>
      <c r="K4930" t="s">
        <v>5360</v>
      </c>
      <c r="L4930">
        <v>2128</v>
      </c>
      <c r="M4930" t="s">
        <v>895</v>
      </c>
      <c r="P4930">
        <v>5</v>
      </c>
      <c r="Q4930">
        <v>300</v>
      </c>
      <c r="R4930">
        <v>1500</v>
      </c>
      <c r="S4930">
        <f>IFERROR(_xlfn.XLOOKUP(tbl_Facturas[[#This Row],[Key_Fact]],tbl_Manifiestos[Key_Manif],tbl_Manifiestos[Pagado a Broker],0),0)</f>
        <v>1395</v>
      </c>
      <c r="T4930">
        <v>3622486.8899999959</v>
      </c>
    </row>
    <row r="4931" spans="1:20" x14ac:dyDescent="0.25">
      <c r="A4931" t="s">
        <v>5853</v>
      </c>
      <c r="B4931" t="str">
        <f>tbl_Facturas[[#This Row],[Factura]] &amp; "|" &amp; tbl_Facturas[[#This Row],[Proyecto OK]] &amp; "|" &amp; TEXT(tbl_Facturas[[#This Row],[Horas o Viaje]],"0.00") &amp; "|" &amp; TEXT(tbl_Facturas[[#This Row],[Costo unitario]],"0.00")</f>
        <v>2871|Metra New Auburn|100.66|15.50</v>
      </c>
      <c r="C4931">
        <v>2871</v>
      </c>
      <c r="D4931">
        <v>356</v>
      </c>
      <c r="E4931" t="s">
        <v>27</v>
      </c>
      <c r="G4931" t="s">
        <v>122</v>
      </c>
      <c r="H4931" t="s">
        <v>4956</v>
      </c>
      <c r="I4931" s="134" t="s">
        <v>5330</v>
      </c>
      <c r="J4931" t="s">
        <v>894</v>
      </c>
      <c r="K4931" t="s">
        <v>5360</v>
      </c>
      <c r="L4931">
        <v>2128</v>
      </c>
      <c r="M4931" t="s">
        <v>895</v>
      </c>
      <c r="O4931" t="s">
        <v>240</v>
      </c>
      <c r="P4931">
        <v>100.66</v>
      </c>
      <c r="Q4931">
        <v>15.5</v>
      </c>
      <c r="R4931">
        <v>1560.23</v>
      </c>
      <c r="S4931">
        <f>IFERROR(_xlfn.XLOOKUP(tbl_Facturas[[#This Row],[Key_Fact]],tbl_Manifiestos[Key_Manif],tbl_Manifiestos[Pagado a Broker],0),0)</f>
        <v>0</v>
      </c>
      <c r="T4931">
        <v>3624047.1199999959</v>
      </c>
    </row>
    <row r="4932" spans="1:20" x14ac:dyDescent="0.25">
      <c r="A4932" t="s">
        <v>5853</v>
      </c>
      <c r="B4932" t="str">
        <f>tbl_Facturas[[#This Row],[Factura]] &amp; "|" &amp; tbl_Facturas[[#This Row],[Proyecto OK]] &amp; "|" &amp; TEXT(tbl_Facturas[[#This Row],[Horas o Viaje]],"0.00") &amp; "|" &amp; TEXT(tbl_Facturas[[#This Row],[Costo unitario]],"0.00")</f>
        <v>2872|PBC CDOT|1.00|135.00</v>
      </c>
      <c r="C4932">
        <v>2872</v>
      </c>
      <c r="D4932">
        <v>103</v>
      </c>
      <c r="E4932" t="s">
        <v>27</v>
      </c>
      <c r="G4932" t="s">
        <v>284</v>
      </c>
      <c r="H4932" t="s">
        <v>4038</v>
      </c>
      <c r="I4932" s="134" t="s">
        <v>5870</v>
      </c>
      <c r="J4932" t="s">
        <v>4490</v>
      </c>
      <c r="K4932" t="s">
        <v>4490</v>
      </c>
      <c r="L4932" t="s">
        <v>5908</v>
      </c>
      <c r="M4932" t="s">
        <v>4491</v>
      </c>
      <c r="O4932" t="s">
        <v>42</v>
      </c>
      <c r="P4932">
        <v>1</v>
      </c>
      <c r="Q4932">
        <v>135</v>
      </c>
      <c r="R4932">
        <v>135</v>
      </c>
      <c r="S4932">
        <f>IFERROR(_xlfn.XLOOKUP(tbl_Facturas[[#This Row],[Key_Fact]],tbl_Manifiestos[Key_Manif],tbl_Manifiestos[Pagado a Broker],0),0)</f>
        <v>125.55000000000001</v>
      </c>
      <c r="T4932">
        <v>3624182.1199999959</v>
      </c>
    </row>
    <row r="4933" spans="1:20" x14ac:dyDescent="0.25">
      <c r="A4933" t="s">
        <v>5853</v>
      </c>
      <c r="B4933" t="str">
        <f>tbl_Facturas[[#This Row],[Factura]] &amp; "|" &amp; tbl_Facturas[[#This Row],[Proyecto OK]] &amp; "|" &amp; TEXT(tbl_Facturas[[#This Row],[Horas o Viaje]],"0.00") &amp; "|" &amp; TEXT(tbl_Facturas[[#This Row],[Costo unitario]],"0.00")</f>
        <v>2872|PBC CDOT|1.00|315.00</v>
      </c>
      <c r="C4933">
        <v>2872</v>
      </c>
      <c r="D4933">
        <v>103</v>
      </c>
      <c r="E4933" t="s">
        <v>27</v>
      </c>
      <c r="G4933" t="s">
        <v>284</v>
      </c>
      <c r="H4933" t="s">
        <v>4039</v>
      </c>
      <c r="I4933" s="134" t="s">
        <v>5870</v>
      </c>
      <c r="J4933" t="s">
        <v>4490</v>
      </c>
      <c r="K4933" t="s">
        <v>4490</v>
      </c>
      <c r="L4933" t="s">
        <v>5908</v>
      </c>
      <c r="M4933" t="s">
        <v>4491</v>
      </c>
      <c r="N4933" t="s">
        <v>4957</v>
      </c>
      <c r="O4933" t="s">
        <v>240</v>
      </c>
      <c r="P4933">
        <v>1</v>
      </c>
      <c r="Q4933">
        <v>315</v>
      </c>
      <c r="R4933">
        <v>315</v>
      </c>
      <c r="S4933">
        <f>IFERROR(_xlfn.XLOOKUP(tbl_Facturas[[#This Row],[Key_Fact]],tbl_Manifiestos[Key_Manif],tbl_Manifiestos[Pagado a Broker],0),0)</f>
        <v>292.95</v>
      </c>
      <c r="T4933">
        <v>3624497.1199999959</v>
      </c>
    </row>
    <row r="4934" spans="1:20" x14ac:dyDescent="0.25">
      <c r="A4934" t="s">
        <v>5853</v>
      </c>
      <c r="B4934" t="str">
        <f>tbl_Facturas[[#This Row],[Factura]] &amp; "|" &amp; tbl_Facturas[[#This Row],[Proyecto OK]] &amp; "|" &amp; TEXT(tbl_Facturas[[#This Row],[Horas o Viaje]],"0.00") &amp; "|" &amp; TEXT(tbl_Facturas[[#This Row],[Costo unitario]],"0.00")</f>
        <v>2872|PBC CDOT|1.00|315.00</v>
      </c>
      <c r="C4934">
        <v>2872</v>
      </c>
      <c r="D4934">
        <v>103</v>
      </c>
      <c r="E4934" t="s">
        <v>27</v>
      </c>
      <c r="G4934" t="s">
        <v>284</v>
      </c>
      <c r="H4934" t="s">
        <v>4264</v>
      </c>
      <c r="I4934" s="134" t="s">
        <v>5870</v>
      </c>
      <c r="J4934" t="s">
        <v>4490</v>
      </c>
      <c r="K4934" t="s">
        <v>4490</v>
      </c>
      <c r="L4934" t="s">
        <v>5908</v>
      </c>
      <c r="M4934" t="s">
        <v>4491</v>
      </c>
      <c r="N4934" t="s">
        <v>4958</v>
      </c>
      <c r="O4934" t="s">
        <v>240</v>
      </c>
      <c r="P4934">
        <v>1</v>
      </c>
      <c r="Q4934">
        <v>315</v>
      </c>
      <c r="R4934">
        <v>315</v>
      </c>
      <c r="S4934">
        <f>IFERROR(_xlfn.XLOOKUP(tbl_Facturas[[#This Row],[Key_Fact]],tbl_Manifiestos[Key_Manif],tbl_Manifiestos[Pagado a Broker],0),0)</f>
        <v>292.95</v>
      </c>
      <c r="T4934">
        <v>3624812.1199999959</v>
      </c>
    </row>
    <row r="4935" spans="1:20" x14ac:dyDescent="0.25">
      <c r="A4935" t="s">
        <v>5853</v>
      </c>
      <c r="B4935" t="str">
        <f>tbl_Facturas[[#This Row],[Factura]] &amp; "|" &amp; tbl_Facturas[[#This Row],[Proyecto OK]] &amp; "|" &amp; TEXT(tbl_Facturas[[#This Row],[Horas o Viaje]],"0.00") &amp; "|" &amp; TEXT(tbl_Facturas[[#This Row],[Costo unitario]],"0.00")</f>
        <v>2872|PBC CDOT|1.00|315.00</v>
      </c>
      <c r="C4935">
        <v>2872</v>
      </c>
      <c r="D4935">
        <v>103</v>
      </c>
      <c r="E4935" t="s">
        <v>27</v>
      </c>
      <c r="G4935" t="s">
        <v>284</v>
      </c>
      <c r="H4935" t="s">
        <v>4959</v>
      </c>
      <c r="I4935" s="134" t="s">
        <v>5870</v>
      </c>
      <c r="J4935" t="s">
        <v>4490</v>
      </c>
      <c r="K4935" t="s">
        <v>4490</v>
      </c>
      <c r="L4935" t="s">
        <v>5908</v>
      </c>
      <c r="M4935" t="s">
        <v>4491</v>
      </c>
      <c r="N4935" t="s">
        <v>4960</v>
      </c>
      <c r="O4935" t="s">
        <v>240</v>
      </c>
      <c r="P4935">
        <v>1</v>
      </c>
      <c r="Q4935">
        <v>315</v>
      </c>
      <c r="R4935">
        <v>315</v>
      </c>
      <c r="S4935">
        <f>IFERROR(_xlfn.XLOOKUP(tbl_Facturas[[#This Row],[Key_Fact]],tbl_Manifiestos[Key_Manif],tbl_Manifiestos[Pagado a Broker],0),0)</f>
        <v>292.95</v>
      </c>
      <c r="T4935">
        <v>3625127.1199999959</v>
      </c>
    </row>
    <row r="4936" spans="1:20" x14ac:dyDescent="0.25">
      <c r="A4936" t="s">
        <v>5853</v>
      </c>
      <c r="B4936" t="str">
        <f>tbl_Facturas[[#This Row],[Factura]] &amp; "|" &amp; tbl_Facturas[[#This Row],[Proyecto OK]] &amp; "|" &amp; TEXT(tbl_Facturas[[#This Row],[Horas o Viaje]],"0.00") &amp; "|" &amp; TEXT(tbl_Facturas[[#This Row],[Costo unitario]],"0.00")</f>
        <v>2872|PBC CDOT|1.00|315.00</v>
      </c>
      <c r="C4936">
        <v>2872</v>
      </c>
      <c r="D4936">
        <v>356</v>
      </c>
      <c r="E4936" t="s">
        <v>27</v>
      </c>
      <c r="G4936" t="s">
        <v>122</v>
      </c>
      <c r="H4936" t="s">
        <v>4961</v>
      </c>
      <c r="I4936" s="134" t="s">
        <v>5870</v>
      </c>
      <c r="J4936" t="s">
        <v>4490</v>
      </c>
      <c r="K4936" t="s">
        <v>4490</v>
      </c>
      <c r="L4936" t="s">
        <v>5908</v>
      </c>
      <c r="M4936" t="s">
        <v>4491</v>
      </c>
      <c r="N4936" t="s">
        <v>4962</v>
      </c>
      <c r="O4936" t="s">
        <v>240</v>
      </c>
      <c r="P4936">
        <v>1</v>
      </c>
      <c r="Q4936">
        <v>315</v>
      </c>
      <c r="R4936">
        <v>315</v>
      </c>
      <c r="S4936">
        <f>IFERROR(_xlfn.XLOOKUP(tbl_Facturas[[#This Row],[Key_Fact]],tbl_Manifiestos[Key_Manif],tbl_Manifiestos[Pagado a Broker],0),0)</f>
        <v>292.95</v>
      </c>
      <c r="T4936">
        <v>3625442.1199999959</v>
      </c>
    </row>
    <row r="4937" spans="1:20" x14ac:dyDescent="0.25">
      <c r="A4937" t="s">
        <v>5853</v>
      </c>
      <c r="B4937" t="str">
        <f>tbl_Facturas[[#This Row],[Factura]] &amp; "|" &amp; tbl_Facturas[[#This Row],[Proyecto OK]] &amp; "|" &amp; TEXT(tbl_Facturas[[#This Row],[Horas o Viaje]],"0.00") &amp; "|" &amp; TEXT(tbl_Facturas[[#This Row],[Costo unitario]],"0.00")</f>
        <v>2872|PBC CDOT|2.00|135.00</v>
      </c>
      <c r="C4937">
        <v>2872</v>
      </c>
      <c r="D4937">
        <v>664</v>
      </c>
      <c r="E4937" t="s">
        <v>1982</v>
      </c>
      <c r="G4937" t="s">
        <v>664</v>
      </c>
      <c r="H4937" t="s">
        <v>4963</v>
      </c>
      <c r="I4937" s="134" t="s">
        <v>5870</v>
      </c>
      <c r="J4937" t="s">
        <v>4490</v>
      </c>
      <c r="K4937" t="s">
        <v>4490</v>
      </c>
      <c r="L4937" t="s">
        <v>5908</v>
      </c>
      <c r="M4937" t="s">
        <v>4491</v>
      </c>
      <c r="O4937" t="s">
        <v>42</v>
      </c>
      <c r="P4937">
        <v>2</v>
      </c>
      <c r="Q4937">
        <v>135</v>
      </c>
      <c r="R4937">
        <v>270</v>
      </c>
      <c r="S4937">
        <f>IFERROR(_xlfn.XLOOKUP(tbl_Facturas[[#This Row],[Key_Fact]],tbl_Manifiestos[Key_Manif],tbl_Manifiestos[Pagado a Broker],0),0)</f>
        <v>0</v>
      </c>
      <c r="T4937">
        <v>3625712.1199999959</v>
      </c>
    </row>
    <row r="4938" spans="1:20" x14ac:dyDescent="0.25">
      <c r="A4938" t="s">
        <v>5853</v>
      </c>
      <c r="B4938" t="str">
        <f>tbl_Facturas[[#This Row],[Factura]] &amp; "|" &amp; tbl_Facturas[[#This Row],[Proyecto OK]] &amp; "|" &amp; TEXT(tbl_Facturas[[#This Row],[Horas o Viaje]],"0.00") &amp; "|" &amp; TEXT(tbl_Facturas[[#This Row],[Costo unitario]],"0.00")</f>
        <v>2872|PBC CDOT|1.00|315.00</v>
      </c>
      <c r="C4938">
        <v>2872</v>
      </c>
      <c r="D4938">
        <v>1</v>
      </c>
      <c r="E4938" t="s">
        <v>5305</v>
      </c>
      <c r="G4938" t="s">
        <v>1220</v>
      </c>
      <c r="H4938" t="s">
        <v>4964</v>
      </c>
      <c r="I4938" s="134" t="s">
        <v>5870</v>
      </c>
      <c r="J4938" t="s">
        <v>4490</v>
      </c>
      <c r="K4938" t="s">
        <v>4490</v>
      </c>
      <c r="L4938" t="s">
        <v>5908</v>
      </c>
      <c r="M4938" t="s">
        <v>4491</v>
      </c>
      <c r="N4938" t="s">
        <v>4965</v>
      </c>
      <c r="O4938" t="s">
        <v>240</v>
      </c>
      <c r="P4938">
        <v>1</v>
      </c>
      <c r="Q4938">
        <v>315</v>
      </c>
      <c r="R4938">
        <v>315</v>
      </c>
      <c r="S4938">
        <f>IFERROR(_xlfn.XLOOKUP(tbl_Facturas[[#This Row],[Key_Fact]],tbl_Manifiestos[Key_Manif],tbl_Manifiestos[Pagado a Broker],0),0)</f>
        <v>292.95</v>
      </c>
      <c r="T4938">
        <v>3626027.1199999959</v>
      </c>
    </row>
    <row r="4939" spans="1:20" x14ac:dyDescent="0.25">
      <c r="A4939" t="s">
        <v>5853</v>
      </c>
      <c r="B4939" t="str">
        <f>tbl_Facturas[[#This Row],[Factura]] &amp; "|" &amp; tbl_Facturas[[#This Row],[Proyecto OK]] &amp; "|" &amp; TEXT(tbl_Facturas[[#This Row],[Horas o Viaje]],"0.00") &amp; "|" &amp; TEXT(tbl_Facturas[[#This Row],[Costo unitario]],"0.00")</f>
        <v>2872|PBC CDOT|1.00|315.00</v>
      </c>
      <c r="C4939">
        <v>2872</v>
      </c>
      <c r="D4939">
        <v>1</v>
      </c>
      <c r="E4939" t="s">
        <v>5305</v>
      </c>
      <c r="G4939" t="s">
        <v>1220</v>
      </c>
      <c r="H4939" t="s">
        <v>4966</v>
      </c>
      <c r="I4939" s="134" t="s">
        <v>5870</v>
      </c>
      <c r="J4939" t="s">
        <v>4490</v>
      </c>
      <c r="K4939" t="s">
        <v>4490</v>
      </c>
      <c r="L4939" t="s">
        <v>5908</v>
      </c>
      <c r="M4939" t="s">
        <v>4491</v>
      </c>
      <c r="N4939" t="s">
        <v>4967</v>
      </c>
      <c r="O4939" t="s">
        <v>240</v>
      </c>
      <c r="P4939">
        <v>1</v>
      </c>
      <c r="Q4939">
        <v>315</v>
      </c>
      <c r="R4939">
        <v>315</v>
      </c>
      <c r="S4939">
        <f>IFERROR(_xlfn.XLOOKUP(tbl_Facturas[[#This Row],[Key_Fact]],tbl_Manifiestos[Key_Manif],tbl_Manifiestos[Pagado a Broker],0),0)</f>
        <v>292.95</v>
      </c>
      <c r="T4939">
        <v>3626342.1199999959</v>
      </c>
    </row>
    <row r="4940" spans="1:20" x14ac:dyDescent="0.25">
      <c r="A4940" t="s">
        <v>5853</v>
      </c>
      <c r="B4940" t="str">
        <f>tbl_Facturas[[#This Row],[Factura]] &amp; "|" &amp; tbl_Facturas[[#This Row],[Proyecto OK]] &amp; "|" &amp; TEXT(tbl_Facturas[[#This Row],[Horas o Viaje]],"0.00") &amp; "|" &amp; TEXT(tbl_Facturas[[#This Row],[Costo unitario]],"0.00")</f>
        <v>2872|PBC CDOT|1.00|315.00</v>
      </c>
      <c r="C4940">
        <v>2872</v>
      </c>
      <c r="D4940">
        <v>642</v>
      </c>
      <c r="E4940" t="s">
        <v>1982</v>
      </c>
      <c r="G4940" t="s">
        <v>1422</v>
      </c>
      <c r="H4940" t="s">
        <v>4968</v>
      </c>
      <c r="I4940" s="134" t="s">
        <v>5870</v>
      </c>
      <c r="J4940" t="s">
        <v>4490</v>
      </c>
      <c r="K4940" t="s">
        <v>4490</v>
      </c>
      <c r="L4940" t="s">
        <v>5908</v>
      </c>
      <c r="M4940" t="s">
        <v>4491</v>
      </c>
      <c r="P4940">
        <v>1</v>
      </c>
      <c r="Q4940">
        <v>315</v>
      </c>
      <c r="R4940">
        <v>315</v>
      </c>
      <c r="S4940">
        <f>IFERROR(_xlfn.XLOOKUP(tbl_Facturas[[#This Row],[Key_Fact]],tbl_Manifiestos[Key_Manif],tbl_Manifiestos[Pagado a Broker],0),0)</f>
        <v>292.95</v>
      </c>
      <c r="T4940">
        <v>3626657.1199999959</v>
      </c>
    </row>
    <row r="4941" spans="1:20" x14ac:dyDescent="0.25">
      <c r="A4941" t="s">
        <v>5853</v>
      </c>
      <c r="B4941" t="str">
        <f>tbl_Facturas[[#This Row],[Factura]] &amp; "|" &amp; tbl_Facturas[[#This Row],[Proyecto OK]] &amp; "|" &amp; TEXT(tbl_Facturas[[#This Row],[Horas o Viaje]],"0.00") &amp; "|" &amp; TEXT(tbl_Facturas[[#This Row],[Costo unitario]],"0.00")</f>
        <v>2872|PBC CDOT|1.25|135.00</v>
      </c>
      <c r="C4941">
        <v>2872</v>
      </c>
      <c r="D4941">
        <v>642</v>
      </c>
      <c r="E4941" t="s">
        <v>1982</v>
      </c>
      <c r="G4941" t="s">
        <v>1422</v>
      </c>
      <c r="H4941" t="s">
        <v>4968</v>
      </c>
      <c r="I4941" s="134" t="s">
        <v>5870</v>
      </c>
      <c r="J4941" t="s">
        <v>4490</v>
      </c>
      <c r="K4941" t="s">
        <v>4490</v>
      </c>
      <c r="L4941" t="s">
        <v>5908</v>
      </c>
      <c r="M4941" t="s">
        <v>4491</v>
      </c>
      <c r="O4941" t="s">
        <v>42</v>
      </c>
      <c r="P4941">
        <v>1.25</v>
      </c>
      <c r="Q4941">
        <v>135</v>
      </c>
      <c r="R4941">
        <v>168.75</v>
      </c>
      <c r="S4941">
        <f>IFERROR(_xlfn.XLOOKUP(tbl_Facturas[[#This Row],[Key_Fact]],tbl_Manifiestos[Key_Manif],tbl_Manifiestos[Pagado a Broker],0),0)</f>
        <v>0</v>
      </c>
      <c r="T4941">
        <v>3626825.8699999959</v>
      </c>
    </row>
    <row r="4942" spans="1:20" x14ac:dyDescent="0.25">
      <c r="A4942" t="s">
        <v>5853</v>
      </c>
      <c r="B4942" t="str">
        <f>tbl_Facturas[[#This Row],[Factura]] &amp; "|" &amp; tbl_Facturas[[#This Row],[Proyecto OK]] &amp; "|" &amp; TEXT(tbl_Facturas[[#This Row],[Horas o Viaje]],"0.00") &amp; "|" &amp; TEXT(tbl_Facturas[[#This Row],[Costo unitario]],"0.00")</f>
        <v>2872|PBC CDOT|1.00|315.00</v>
      </c>
      <c r="C4942">
        <v>2872</v>
      </c>
      <c r="D4942">
        <v>642</v>
      </c>
      <c r="E4942" t="s">
        <v>1982</v>
      </c>
      <c r="G4942" t="s">
        <v>1422</v>
      </c>
      <c r="H4942" t="s">
        <v>4969</v>
      </c>
      <c r="I4942" s="134" t="s">
        <v>5870</v>
      </c>
      <c r="J4942" t="s">
        <v>4490</v>
      </c>
      <c r="K4942" t="s">
        <v>4490</v>
      </c>
      <c r="L4942" t="s">
        <v>5908</v>
      </c>
      <c r="M4942" t="s">
        <v>4491</v>
      </c>
      <c r="P4942">
        <v>1</v>
      </c>
      <c r="Q4942">
        <v>315</v>
      </c>
      <c r="R4942">
        <v>315</v>
      </c>
      <c r="S4942">
        <f>IFERROR(_xlfn.XLOOKUP(tbl_Facturas[[#This Row],[Key_Fact]],tbl_Manifiestos[Key_Manif],tbl_Manifiestos[Pagado a Broker],0),0)</f>
        <v>292.95</v>
      </c>
      <c r="T4942">
        <v>3627140.8699999959</v>
      </c>
    </row>
    <row r="4943" spans="1:20" x14ac:dyDescent="0.25">
      <c r="A4943" t="s">
        <v>5853</v>
      </c>
      <c r="B4943" t="str">
        <f>tbl_Facturas[[#This Row],[Factura]] &amp; "|" &amp; tbl_Facturas[[#This Row],[Proyecto OK]] &amp; "|" &amp; TEXT(tbl_Facturas[[#This Row],[Horas o Viaje]],"0.00") &amp; "|" &amp; TEXT(tbl_Facturas[[#This Row],[Costo unitario]],"0.00")</f>
        <v>2872|PBC CDOT|1.00|315.00</v>
      </c>
      <c r="C4943">
        <v>2872</v>
      </c>
      <c r="D4943">
        <v>642</v>
      </c>
      <c r="E4943" t="s">
        <v>1982</v>
      </c>
      <c r="G4943" t="s">
        <v>1422</v>
      </c>
      <c r="H4943" t="s">
        <v>4447</v>
      </c>
      <c r="I4943" s="134" t="s">
        <v>5870</v>
      </c>
      <c r="J4943" t="s">
        <v>4490</v>
      </c>
      <c r="K4943" t="s">
        <v>4490</v>
      </c>
      <c r="L4943" t="s">
        <v>5908</v>
      </c>
      <c r="M4943" t="s">
        <v>4491</v>
      </c>
      <c r="N4943" t="s">
        <v>4970</v>
      </c>
      <c r="O4943" t="s">
        <v>240</v>
      </c>
      <c r="P4943">
        <v>1</v>
      </c>
      <c r="Q4943">
        <v>315</v>
      </c>
      <c r="R4943">
        <v>315</v>
      </c>
      <c r="S4943">
        <f>IFERROR(_xlfn.XLOOKUP(tbl_Facturas[[#This Row],[Key_Fact]],tbl_Manifiestos[Key_Manif],tbl_Manifiestos[Pagado a Broker],0),0)</f>
        <v>292.95</v>
      </c>
      <c r="T4943">
        <v>3627455.8699999959</v>
      </c>
    </row>
    <row r="4944" spans="1:20" x14ac:dyDescent="0.25">
      <c r="A4944" t="s">
        <v>5853</v>
      </c>
      <c r="B4944" t="str">
        <f>tbl_Facturas[[#This Row],[Factura]] &amp; "|" &amp; tbl_Facturas[[#This Row],[Proyecto OK]] &amp; "|" &amp; TEXT(tbl_Facturas[[#This Row],[Horas o Viaje]],"0.00") &amp; "|" &amp; TEXT(tbl_Facturas[[#This Row],[Costo unitario]],"0.00")</f>
        <v>2872|PBC CDOT|1.00|315.00</v>
      </c>
      <c r="C4944">
        <v>2872</v>
      </c>
      <c r="D4944">
        <v>57</v>
      </c>
      <c r="E4944" t="s">
        <v>1861</v>
      </c>
      <c r="G4944" t="s">
        <v>1862</v>
      </c>
      <c r="H4944" t="s">
        <v>4971</v>
      </c>
      <c r="I4944" s="134" t="s">
        <v>5870</v>
      </c>
      <c r="J4944" t="s">
        <v>4490</v>
      </c>
      <c r="K4944" t="s">
        <v>4490</v>
      </c>
      <c r="L4944" t="s">
        <v>5908</v>
      </c>
      <c r="M4944" t="s">
        <v>4491</v>
      </c>
      <c r="N4944" t="s">
        <v>4972</v>
      </c>
      <c r="O4944" t="s">
        <v>240</v>
      </c>
      <c r="P4944">
        <v>1</v>
      </c>
      <c r="Q4944">
        <v>315</v>
      </c>
      <c r="R4944">
        <v>315</v>
      </c>
      <c r="S4944">
        <f>IFERROR(_xlfn.XLOOKUP(tbl_Facturas[[#This Row],[Key_Fact]],tbl_Manifiestos[Key_Manif],tbl_Manifiestos[Pagado a Broker],0),0)</f>
        <v>292.95</v>
      </c>
      <c r="T4944">
        <v>3627770.8699999959</v>
      </c>
    </row>
    <row r="4945" spans="1:20" x14ac:dyDescent="0.25">
      <c r="A4945" t="s">
        <v>5853</v>
      </c>
      <c r="B4945" t="str">
        <f>tbl_Facturas[[#This Row],[Factura]] &amp; "|" &amp; tbl_Facturas[[#This Row],[Proyecto OK]] &amp; "|" &amp; TEXT(tbl_Facturas[[#This Row],[Horas o Viaje]],"0.00") &amp; "|" &amp; TEXT(tbl_Facturas[[#This Row],[Costo unitario]],"0.00")</f>
        <v>2872|PBC CDOT|1.25|135.00</v>
      </c>
      <c r="C4945">
        <v>2872</v>
      </c>
      <c r="D4945">
        <v>57</v>
      </c>
      <c r="E4945" t="s">
        <v>1861</v>
      </c>
      <c r="G4945" t="s">
        <v>1862</v>
      </c>
      <c r="H4945" t="s">
        <v>4971</v>
      </c>
      <c r="I4945" s="134" t="s">
        <v>5870</v>
      </c>
      <c r="J4945" t="s">
        <v>4490</v>
      </c>
      <c r="K4945" t="s">
        <v>4490</v>
      </c>
      <c r="L4945" t="s">
        <v>5908</v>
      </c>
      <c r="M4945" t="s">
        <v>4491</v>
      </c>
      <c r="O4945" t="s">
        <v>42</v>
      </c>
      <c r="P4945">
        <v>1.25</v>
      </c>
      <c r="Q4945">
        <v>135</v>
      </c>
      <c r="R4945">
        <v>168.75</v>
      </c>
      <c r="S4945">
        <f>IFERROR(_xlfn.XLOOKUP(tbl_Facturas[[#This Row],[Key_Fact]],tbl_Manifiestos[Key_Manif],tbl_Manifiestos[Pagado a Broker],0),0)</f>
        <v>0</v>
      </c>
      <c r="T4945">
        <v>3627939.6199999959</v>
      </c>
    </row>
    <row r="4946" spans="1:20" x14ac:dyDescent="0.25">
      <c r="A4946" t="s">
        <v>5853</v>
      </c>
      <c r="B4946" t="str">
        <f>tbl_Facturas[[#This Row],[Factura]] &amp; "|" &amp; tbl_Facturas[[#This Row],[Proyecto OK]] &amp; "|" &amp; TEXT(tbl_Facturas[[#This Row],[Horas o Viaje]],"0.00") &amp; "|" &amp; TEXT(tbl_Facturas[[#This Row],[Costo unitario]],"0.00")</f>
        <v>2872|PBC CDOT|1.00|315.00</v>
      </c>
      <c r="C4946">
        <v>2872</v>
      </c>
      <c r="D4946">
        <v>57</v>
      </c>
      <c r="E4946" t="s">
        <v>1861</v>
      </c>
      <c r="G4946" t="s">
        <v>1862</v>
      </c>
      <c r="H4946" t="s">
        <v>4973</v>
      </c>
      <c r="I4946" s="134" t="s">
        <v>5870</v>
      </c>
      <c r="J4946" t="s">
        <v>4490</v>
      </c>
      <c r="K4946" t="s">
        <v>4490</v>
      </c>
      <c r="L4946" t="s">
        <v>5908</v>
      </c>
      <c r="M4946" t="s">
        <v>4491</v>
      </c>
      <c r="N4946" t="s">
        <v>4974</v>
      </c>
      <c r="O4946" t="s">
        <v>240</v>
      </c>
      <c r="P4946">
        <v>1</v>
      </c>
      <c r="Q4946">
        <v>315</v>
      </c>
      <c r="R4946">
        <v>315</v>
      </c>
      <c r="S4946">
        <f>IFERROR(_xlfn.XLOOKUP(tbl_Facturas[[#This Row],[Key_Fact]],tbl_Manifiestos[Key_Manif],tbl_Manifiestos[Pagado a Broker],0),0)</f>
        <v>292.95</v>
      </c>
      <c r="T4946">
        <v>3628254.6199999959</v>
      </c>
    </row>
    <row r="4947" spans="1:20" x14ac:dyDescent="0.25">
      <c r="A4947" t="s">
        <v>5853</v>
      </c>
      <c r="B4947" t="str">
        <f>tbl_Facturas[[#This Row],[Factura]] &amp; "|" &amp; tbl_Facturas[[#This Row],[Proyecto OK]] &amp; "|" &amp; TEXT(tbl_Facturas[[#This Row],[Horas o Viaje]],"0.00") &amp; "|" &amp; TEXT(tbl_Facturas[[#This Row],[Costo unitario]],"0.00")</f>
        <v>2872|PBC CDOT|1.00|315.00</v>
      </c>
      <c r="C4947">
        <v>2872</v>
      </c>
      <c r="D4947">
        <v>664</v>
      </c>
      <c r="E4947" t="s">
        <v>1982</v>
      </c>
      <c r="G4947" t="s">
        <v>664</v>
      </c>
      <c r="H4947" t="s">
        <v>4565</v>
      </c>
      <c r="I4947" s="134" t="s">
        <v>5870</v>
      </c>
      <c r="J4947" t="s">
        <v>4490</v>
      </c>
      <c r="K4947" t="s">
        <v>4490</v>
      </c>
      <c r="L4947" t="s">
        <v>5908</v>
      </c>
      <c r="M4947" t="s">
        <v>4491</v>
      </c>
      <c r="N4947" t="s">
        <v>4975</v>
      </c>
      <c r="O4947" t="s">
        <v>240</v>
      </c>
      <c r="P4947">
        <v>1</v>
      </c>
      <c r="Q4947">
        <v>315</v>
      </c>
      <c r="R4947">
        <v>315</v>
      </c>
      <c r="S4947">
        <f>IFERROR(_xlfn.XLOOKUP(tbl_Facturas[[#This Row],[Key_Fact]],tbl_Manifiestos[Key_Manif],tbl_Manifiestos[Pagado a Broker],0),0)</f>
        <v>292.95</v>
      </c>
      <c r="T4947">
        <v>3628569.6199999959</v>
      </c>
    </row>
    <row r="4948" spans="1:20" x14ac:dyDescent="0.25">
      <c r="A4948" t="s">
        <v>5853</v>
      </c>
      <c r="B4948" t="str">
        <f>tbl_Facturas[[#This Row],[Factura]] &amp; "|" &amp; tbl_Facturas[[#This Row],[Proyecto OK]] &amp; "|" &amp; TEXT(tbl_Facturas[[#This Row],[Horas o Viaje]],"0.00") &amp; "|" &amp; TEXT(tbl_Facturas[[#This Row],[Costo unitario]],"0.00")</f>
        <v>2872|PBC CDOT|1.00|315.00</v>
      </c>
      <c r="C4948">
        <v>2872</v>
      </c>
      <c r="D4948">
        <v>58</v>
      </c>
      <c r="E4948" t="s">
        <v>12</v>
      </c>
      <c r="G4948" t="s">
        <v>539</v>
      </c>
      <c r="H4948" t="s">
        <v>4274</v>
      </c>
      <c r="I4948" s="134" t="s">
        <v>5870</v>
      </c>
      <c r="J4948" t="s">
        <v>4490</v>
      </c>
      <c r="K4948" t="s">
        <v>4490</v>
      </c>
      <c r="L4948" t="s">
        <v>5908</v>
      </c>
      <c r="M4948" t="s">
        <v>4491</v>
      </c>
      <c r="N4948" t="s">
        <v>4976</v>
      </c>
      <c r="O4948" t="s">
        <v>240</v>
      </c>
      <c r="P4948">
        <v>1</v>
      </c>
      <c r="Q4948">
        <v>315</v>
      </c>
      <c r="R4948">
        <v>315</v>
      </c>
      <c r="S4948">
        <f>IFERROR(_xlfn.XLOOKUP(tbl_Facturas[[#This Row],[Key_Fact]],tbl_Manifiestos[Key_Manif],tbl_Manifiestos[Pagado a Broker],0),0)</f>
        <v>292.95</v>
      </c>
      <c r="T4948">
        <v>3628884.6199999959</v>
      </c>
    </row>
    <row r="4949" spans="1:20" x14ac:dyDescent="0.25">
      <c r="A4949" t="s">
        <v>5853</v>
      </c>
      <c r="B4949" t="str">
        <f>tbl_Facturas[[#This Row],[Factura]] &amp; "|" &amp; tbl_Facturas[[#This Row],[Proyecto OK]] &amp; "|" &amp; TEXT(tbl_Facturas[[#This Row],[Horas o Viaje]],"0.00") &amp; "|" &amp; TEXT(tbl_Facturas[[#This Row],[Costo unitario]],"0.00")</f>
        <v>2872|PBC CDOT|1.00|135.00</v>
      </c>
      <c r="C4949">
        <v>2872</v>
      </c>
      <c r="D4949">
        <v>58</v>
      </c>
      <c r="E4949" t="s">
        <v>12</v>
      </c>
      <c r="G4949" t="s">
        <v>539</v>
      </c>
      <c r="H4949" t="s">
        <v>3506</v>
      </c>
      <c r="I4949" s="134" t="s">
        <v>5870</v>
      </c>
      <c r="J4949" t="s">
        <v>4490</v>
      </c>
      <c r="K4949" t="s">
        <v>4490</v>
      </c>
      <c r="L4949" t="s">
        <v>5908</v>
      </c>
      <c r="M4949" t="s">
        <v>4491</v>
      </c>
      <c r="O4949" t="s">
        <v>42</v>
      </c>
      <c r="P4949">
        <v>1</v>
      </c>
      <c r="Q4949">
        <v>135</v>
      </c>
      <c r="R4949">
        <v>135</v>
      </c>
      <c r="S4949">
        <f>IFERROR(_xlfn.XLOOKUP(tbl_Facturas[[#This Row],[Key_Fact]],tbl_Manifiestos[Key_Manif],tbl_Manifiestos[Pagado a Broker],0),0)</f>
        <v>125.55000000000001</v>
      </c>
      <c r="T4949">
        <v>3629019.6199999959</v>
      </c>
    </row>
    <row r="4950" spans="1:20" x14ac:dyDescent="0.25">
      <c r="A4950" t="s">
        <v>5853</v>
      </c>
      <c r="B4950" t="str">
        <f>tbl_Facturas[[#This Row],[Factura]] &amp; "|" &amp; tbl_Facturas[[#This Row],[Proyecto OK]] &amp; "|" &amp; TEXT(tbl_Facturas[[#This Row],[Horas o Viaje]],"0.00") &amp; "|" &amp; TEXT(tbl_Facturas[[#This Row],[Costo unitario]],"0.00")</f>
        <v>2872|PBC CDOT|1.00|315.00</v>
      </c>
      <c r="C4950">
        <v>2872</v>
      </c>
      <c r="D4950">
        <v>198</v>
      </c>
      <c r="E4950" t="s">
        <v>5916</v>
      </c>
      <c r="G4950" t="s">
        <v>31</v>
      </c>
      <c r="H4950" t="s">
        <v>4977</v>
      </c>
      <c r="I4950" s="134" t="s">
        <v>5870</v>
      </c>
      <c r="J4950" t="s">
        <v>4490</v>
      </c>
      <c r="K4950" t="s">
        <v>4490</v>
      </c>
      <c r="L4950" t="s">
        <v>5908</v>
      </c>
      <c r="M4950" t="s">
        <v>4491</v>
      </c>
      <c r="P4950">
        <v>1</v>
      </c>
      <c r="Q4950">
        <v>315</v>
      </c>
      <c r="R4950">
        <v>315</v>
      </c>
      <c r="S4950">
        <f>IFERROR(_xlfn.XLOOKUP(tbl_Facturas[[#This Row],[Key_Fact]],tbl_Manifiestos[Key_Manif],tbl_Manifiestos[Pagado a Broker],0),0)</f>
        <v>292.95</v>
      </c>
      <c r="T4950">
        <v>3629334.6199999959</v>
      </c>
    </row>
    <row r="4951" spans="1:20" x14ac:dyDescent="0.25">
      <c r="A4951" t="s">
        <v>5853</v>
      </c>
      <c r="B4951" t="str">
        <f>tbl_Facturas[[#This Row],[Factura]] &amp; "|" &amp; tbl_Facturas[[#This Row],[Proyecto OK]] &amp; "|" &amp; TEXT(tbl_Facturas[[#This Row],[Horas o Viaje]],"0.00") &amp; "|" &amp; TEXT(tbl_Facturas[[#This Row],[Costo unitario]],"0.00")</f>
        <v>2872|PBC CDOT|1.00|315.00</v>
      </c>
      <c r="C4951">
        <v>2872</v>
      </c>
      <c r="D4951">
        <v>198</v>
      </c>
      <c r="E4951" t="s">
        <v>5916</v>
      </c>
      <c r="G4951" t="s">
        <v>31</v>
      </c>
      <c r="H4951" t="s">
        <v>4858</v>
      </c>
      <c r="I4951" s="134" t="s">
        <v>5870</v>
      </c>
      <c r="J4951" t="s">
        <v>4490</v>
      </c>
      <c r="K4951" t="s">
        <v>4490</v>
      </c>
      <c r="L4951" t="s">
        <v>5908</v>
      </c>
      <c r="M4951" t="s">
        <v>4491</v>
      </c>
      <c r="P4951">
        <v>1</v>
      </c>
      <c r="Q4951">
        <v>315</v>
      </c>
      <c r="R4951">
        <v>315</v>
      </c>
      <c r="S4951">
        <f>IFERROR(_xlfn.XLOOKUP(tbl_Facturas[[#This Row],[Key_Fact]],tbl_Manifiestos[Key_Manif],tbl_Manifiestos[Pagado a Broker],0),0)</f>
        <v>292.95</v>
      </c>
      <c r="T4951">
        <v>3629649.6199999959</v>
      </c>
    </row>
    <row r="4952" spans="1:20" x14ac:dyDescent="0.25">
      <c r="A4952" t="s">
        <v>5853</v>
      </c>
      <c r="B4952" t="str">
        <f>tbl_Facturas[[#This Row],[Factura]] &amp; "|" &amp; tbl_Facturas[[#This Row],[Proyecto OK]] &amp; "|" &amp; TEXT(tbl_Facturas[[#This Row],[Horas o Viaje]],"0.00") &amp; "|" &amp; TEXT(tbl_Facturas[[#This Row],[Costo unitario]],"0.00")</f>
        <v>2872|PBC CDOT|1.00|135.00</v>
      </c>
      <c r="C4952">
        <v>2872</v>
      </c>
      <c r="D4952">
        <v>198</v>
      </c>
      <c r="E4952" t="s">
        <v>5916</v>
      </c>
      <c r="G4952" t="s">
        <v>31</v>
      </c>
      <c r="H4952" t="s">
        <v>4860</v>
      </c>
      <c r="I4952" s="134" t="s">
        <v>5870</v>
      </c>
      <c r="J4952" t="s">
        <v>4490</v>
      </c>
      <c r="K4952" t="s">
        <v>4490</v>
      </c>
      <c r="L4952" t="s">
        <v>5908</v>
      </c>
      <c r="M4952" t="s">
        <v>4491</v>
      </c>
      <c r="O4952" t="s">
        <v>42</v>
      </c>
      <c r="P4952">
        <v>1</v>
      </c>
      <c r="Q4952">
        <v>135</v>
      </c>
      <c r="R4952">
        <v>135</v>
      </c>
      <c r="S4952">
        <f>IFERROR(_xlfn.XLOOKUP(tbl_Facturas[[#This Row],[Key_Fact]],tbl_Manifiestos[Key_Manif],tbl_Manifiestos[Pagado a Broker],0),0)</f>
        <v>125.55000000000001</v>
      </c>
      <c r="T4952">
        <v>3629784.6199999959</v>
      </c>
    </row>
    <row r="4953" spans="1:20" x14ac:dyDescent="0.25">
      <c r="A4953" t="s">
        <v>5853</v>
      </c>
      <c r="B4953" t="str">
        <f>tbl_Facturas[[#This Row],[Factura]] &amp; "|" &amp; tbl_Facturas[[#This Row],[Proyecto OK]] &amp; "|" &amp; TEXT(tbl_Facturas[[#This Row],[Horas o Viaje]],"0.00") &amp; "|" &amp; TEXT(tbl_Facturas[[#This Row],[Costo unitario]],"0.00")</f>
        <v>2872|PBC CDOT|1.00|315.00</v>
      </c>
      <c r="C4953">
        <v>2872</v>
      </c>
      <c r="D4953">
        <v>198</v>
      </c>
      <c r="E4953" t="s">
        <v>5916</v>
      </c>
      <c r="G4953" t="s">
        <v>31</v>
      </c>
      <c r="H4953" t="s">
        <v>4861</v>
      </c>
      <c r="I4953" s="134" t="s">
        <v>5870</v>
      </c>
      <c r="J4953" t="s">
        <v>4490</v>
      </c>
      <c r="K4953" t="s">
        <v>4490</v>
      </c>
      <c r="L4953" t="s">
        <v>5908</v>
      </c>
      <c r="M4953" t="s">
        <v>4491</v>
      </c>
      <c r="P4953">
        <v>1</v>
      </c>
      <c r="Q4953">
        <v>315</v>
      </c>
      <c r="R4953">
        <v>315</v>
      </c>
      <c r="S4953">
        <f>IFERROR(_xlfn.XLOOKUP(tbl_Facturas[[#This Row],[Key_Fact]],tbl_Manifiestos[Key_Manif],tbl_Manifiestos[Pagado a Broker],0),0)</f>
        <v>292.95</v>
      </c>
      <c r="T4953">
        <v>3630099.6199999959</v>
      </c>
    </row>
    <row r="4954" spans="1:20" x14ac:dyDescent="0.25">
      <c r="A4954" t="s">
        <v>5853</v>
      </c>
      <c r="B4954" t="str">
        <f>tbl_Facturas[[#This Row],[Factura]] &amp; "|" &amp; tbl_Facturas[[#This Row],[Proyecto OK]] &amp; "|" &amp; TEXT(tbl_Facturas[[#This Row],[Horas o Viaje]],"0.00") &amp; "|" &amp; TEXT(tbl_Facturas[[#This Row],[Costo unitario]],"0.00")</f>
        <v>2872|PBC CDOT|1.00|315.00</v>
      </c>
      <c r="C4954">
        <v>2872</v>
      </c>
      <c r="D4954">
        <v>59</v>
      </c>
      <c r="E4954" t="s">
        <v>4152</v>
      </c>
      <c r="G4954" t="s">
        <v>4978</v>
      </c>
      <c r="H4954" t="s">
        <v>4979</v>
      </c>
      <c r="I4954" s="134" t="s">
        <v>5870</v>
      </c>
      <c r="J4954" t="s">
        <v>4490</v>
      </c>
      <c r="K4954" t="s">
        <v>4490</v>
      </c>
      <c r="L4954" t="s">
        <v>5908</v>
      </c>
      <c r="M4954" t="s">
        <v>4491</v>
      </c>
      <c r="P4954">
        <v>1</v>
      </c>
      <c r="Q4954">
        <v>315</v>
      </c>
      <c r="R4954">
        <v>315</v>
      </c>
      <c r="S4954">
        <f>IFERROR(_xlfn.XLOOKUP(tbl_Facturas[[#This Row],[Key_Fact]],tbl_Manifiestos[Key_Manif],tbl_Manifiestos[Pagado a Broker],0),0)</f>
        <v>292.95</v>
      </c>
      <c r="T4954">
        <v>3630414.6199999959</v>
      </c>
    </row>
    <row r="4955" spans="1:20" x14ac:dyDescent="0.25">
      <c r="A4955" t="s">
        <v>5853</v>
      </c>
      <c r="B4955" t="str">
        <f>tbl_Facturas[[#This Row],[Factura]] &amp; "|" &amp; tbl_Facturas[[#This Row],[Proyecto OK]] &amp; "|" &amp; TEXT(tbl_Facturas[[#This Row],[Horas o Viaje]],"0.00") &amp; "|" &amp; TEXT(tbl_Facturas[[#This Row],[Costo unitario]],"0.00")</f>
        <v>2872|PBC CDOT|1.25|135.00</v>
      </c>
      <c r="C4955">
        <v>2872</v>
      </c>
      <c r="D4955">
        <v>59</v>
      </c>
      <c r="E4955" t="s">
        <v>4152</v>
      </c>
      <c r="G4955" t="s">
        <v>4978</v>
      </c>
      <c r="H4955" t="s">
        <v>4980</v>
      </c>
      <c r="I4955" s="134" t="s">
        <v>5870</v>
      </c>
      <c r="J4955" t="s">
        <v>4490</v>
      </c>
      <c r="K4955" t="s">
        <v>4490</v>
      </c>
      <c r="L4955" t="s">
        <v>5908</v>
      </c>
      <c r="M4955" t="s">
        <v>4491</v>
      </c>
      <c r="O4955" t="s">
        <v>42</v>
      </c>
      <c r="P4955">
        <v>1.25</v>
      </c>
      <c r="Q4955">
        <v>135</v>
      </c>
      <c r="R4955">
        <v>168.75</v>
      </c>
      <c r="S4955">
        <f>IFERROR(_xlfn.XLOOKUP(tbl_Facturas[[#This Row],[Key_Fact]],tbl_Manifiestos[Key_Manif],tbl_Manifiestos[Pagado a Broker],0),0)</f>
        <v>0</v>
      </c>
      <c r="T4955">
        <v>3630583.3699999959</v>
      </c>
    </row>
    <row r="4956" spans="1:20" x14ac:dyDescent="0.25">
      <c r="A4956" t="s">
        <v>5853</v>
      </c>
      <c r="B4956" t="str">
        <f>tbl_Facturas[[#This Row],[Factura]] &amp; "|" &amp; tbl_Facturas[[#This Row],[Proyecto OK]] &amp; "|" &amp; TEXT(tbl_Facturas[[#This Row],[Horas o Viaje]],"0.00") &amp; "|" &amp; TEXT(tbl_Facturas[[#This Row],[Costo unitario]],"0.00")</f>
        <v>2872|PBC CDOT|1.00|315.00</v>
      </c>
      <c r="C4956">
        <v>2872</v>
      </c>
      <c r="D4956">
        <v>59</v>
      </c>
      <c r="E4956" t="s">
        <v>4152</v>
      </c>
      <c r="G4956" t="s">
        <v>4978</v>
      </c>
      <c r="H4956" t="s">
        <v>4981</v>
      </c>
      <c r="I4956" s="134" t="s">
        <v>5870</v>
      </c>
      <c r="J4956" t="s">
        <v>4490</v>
      </c>
      <c r="K4956" t="s">
        <v>4490</v>
      </c>
      <c r="L4956" t="s">
        <v>5908</v>
      </c>
      <c r="M4956" t="s">
        <v>4491</v>
      </c>
      <c r="P4956">
        <v>1</v>
      </c>
      <c r="Q4956">
        <v>315</v>
      </c>
      <c r="R4956">
        <v>315</v>
      </c>
      <c r="S4956">
        <f>IFERROR(_xlfn.XLOOKUP(tbl_Facturas[[#This Row],[Key_Fact]],tbl_Manifiestos[Key_Manif],tbl_Manifiestos[Pagado a Broker],0),0)</f>
        <v>292.95</v>
      </c>
      <c r="T4956">
        <v>3630898.3699999959</v>
      </c>
    </row>
    <row r="4957" spans="1:20" x14ac:dyDescent="0.25">
      <c r="A4957" t="s">
        <v>5853</v>
      </c>
      <c r="B4957" t="str">
        <f>tbl_Facturas[[#This Row],[Factura]] &amp; "|" &amp; tbl_Facturas[[#This Row],[Proyecto OK]] &amp; "|" &amp; TEXT(tbl_Facturas[[#This Row],[Horas o Viaje]],"0.00") &amp; "|" &amp; TEXT(tbl_Facturas[[#This Row],[Costo unitario]],"0.00")</f>
        <v>2872|PBC CDOT|1.00|315.00</v>
      </c>
      <c r="C4957">
        <v>2872</v>
      </c>
      <c r="D4957">
        <v>354</v>
      </c>
      <c r="E4957" t="s">
        <v>5354</v>
      </c>
      <c r="G4957" t="s">
        <v>4982</v>
      </c>
      <c r="H4957" t="s">
        <v>4983</v>
      </c>
      <c r="I4957" s="134" t="s">
        <v>5870</v>
      </c>
      <c r="J4957" t="s">
        <v>4490</v>
      </c>
      <c r="K4957" t="s">
        <v>4490</v>
      </c>
      <c r="L4957" t="s">
        <v>5908</v>
      </c>
      <c r="M4957" t="s">
        <v>4491</v>
      </c>
      <c r="P4957">
        <v>1</v>
      </c>
      <c r="Q4957">
        <v>315</v>
      </c>
      <c r="R4957">
        <v>315</v>
      </c>
      <c r="S4957">
        <f>IFERROR(_xlfn.XLOOKUP(tbl_Facturas[[#This Row],[Key_Fact]],tbl_Manifiestos[Key_Manif],tbl_Manifiestos[Pagado a Broker],0),0)</f>
        <v>292.95</v>
      </c>
      <c r="T4957">
        <v>3631213.3699999959</v>
      </c>
    </row>
    <row r="4958" spans="1:20" x14ac:dyDescent="0.25">
      <c r="A4958" t="s">
        <v>5853</v>
      </c>
      <c r="B4958" t="str">
        <f>tbl_Facturas[[#This Row],[Factura]] &amp; "|" &amp; tbl_Facturas[[#This Row],[Proyecto OK]] &amp; "|" &amp; TEXT(tbl_Facturas[[#This Row],[Horas o Viaje]],"0.00") &amp; "|" &amp; TEXT(tbl_Facturas[[#This Row],[Costo unitario]],"0.00")</f>
        <v>2872|PBC CDOT|1.00|315.00</v>
      </c>
      <c r="C4958">
        <v>2872</v>
      </c>
      <c r="D4958">
        <v>354</v>
      </c>
      <c r="E4958" t="s">
        <v>5354</v>
      </c>
      <c r="G4958" t="s">
        <v>4982</v>
      </c>
      <c r="H4958" t="s">
        <v>4984</v>
      </c>
      <c r="I4958" s="134" t="s">
        <v>5870</v>
      </c>
      <c r="J4958" t="s">
        <v>4490</v>
      </c>
      <c r="K4958" t="s">
        <v>4490</v>
      </c>
      <c r="L4958" t="s">
        <v>5908</v>
      </c>
      <c r="M4958" t="s">
        <v>4491</v>
      </c>
      <c r="P4958">
        <v>1</v>
      </c>
      <c r="Q4958">
        <v>315</v>
      </c>
      <c r="R4958">
        <v>315</v>
      </c>
      <c r="S4958">
        <f>IFERROR(_xlfn.XLOOKUP(tbl_Facturas[[#This Row],[Key_Fact]],tbl_Manifiestos[Key_Manif],tbl_Manifiestos[Pagado a Broker],0),0)</f>
        <v>292.95</v>
      </c>
      <c r="T4958">
        <v>3631528.3699999959</v>
      </c>
    </row>
    <row r="4959" spans="1:20" x14ac:dyDescent="0.25">
      <c r="A4959" t="s">
        <v>5853</v>
      </c>
      <c r="B4959" t="str">
        <f>tbl_Facturas[[#This Row],[Factura]] &amp; "|" &amp; tbl_Facturas[[#This Row],[Proyecto OK]] &amp; "|" &amp; TEXT(tbl_Facturas[[#This Row],[Horas o Viaje]],"0.00") &amp; "|" &amp; TEXT(tbl_Facturas[[#This Row],[Costo unitario]],"0.00")</f>
        <v>2872|PBC CDOT|0.75|135.00</v>
      </c>
      <c r="C4959">
        <v>2872</v>
      </c>
      <c r="D4959">
        <v>354</v>
      </c>
      <c r="E4959" t="s">
        <v>5354</v>
      </c>
      <c r="G4959" t="s">
        <v>4982</v>
      </c>
      <c r="H4959" t="s">
        <v>4985</v>
      </c>
      <c r="I4959" s="134" t="s">
        <v>5870</v>
      </c>
      <c r="J4959" t="s">
        <v>4490</v>
      </c>
      <c r="K4959" t="s">
        <v>4490</v>
      </c>
      <c r="L4959" t="s">
        <v>5908</v>
      </c>
      <c r="M4959" t="s">
        <v>4491</v>
      </c>
      <c r="P4959">
        <v>0.75</v>
      </c>
      <c r="Q4959">
        <v>135</v>
      </c>
      <c r="R4959">
        <v>101.25</v>
      </c>
      <c r="S4959">
        <f>IFERROR(_xlfn.XLOOKUP(tbl_Facturas[[#This Row],[Key_Fact]],tbl_Manifiestos[Key_Manif],tbl_Manifiestos[Pagado a Broker],0),0)</f>
        <v>0</v>
      </c>
      <c r="T4959">
        <v>3631629.6199999959</v>
      </c>
    </row>
    <row r="4960" spans="1:20" x14ac:dyDescent="0.25">
      <c r="A4960" t="s">
        <v>5853</v>
      </c>
      <c r="B4960" t="str">
        <f>tbl_Facturas[[#This Row],[Factura]] &amp; "|" &amp; tbl_Facturas[[#This Row],[Proyecto OK]] &amp; "|" &amp; TEXT(tbl_Facturas[[#This Row],[Horas o Viaje]],"0.00") &amp; "|" &amp; TEXT(tbl_Facturas[[#This Row],[Costo unitario]],"0.00")</f>
        <v>2872|PBC CDOT|1.00|315.00</v>
      </c>
      <c r="C4960">
        <v>2872</v>
      </c>
      <c r="D4960">
        <v>47</v>
      </c>
      <c r="E4960" t="s">
        <v>1261</v>
      </c>
      <c r="G4960" t="s">
        <v>4167</v>
      </c>
      <c r="H4960" t="s">
        <v>4986</v>
      </c>
      <c r="I4960" s="134" t="s">
        <v>5870</v>
      </c>
      <c r="J4960" t="s">
        <v>4490</v>
      </c>
      <c r="K4960" t="s">
        <v>4490</v>
      </c>
      <c r="L4960" t="s">
        <v>5908</v>
      </c>
      <c r="M4960" t="s">
        <v>4491</v>
      </c>
      <c r="N4960" t="s">
        <v>4987</v>
      </c>
      <c r="O4960" t="s">
        <v>240</v>
      </c>
      <c r="P4960">
        <v>1</v>
      </c>
      <c r="Q4960">
        <v>315</v>
      </c>
      <c r="R4960">
        <v>315</v>
      </c>
      <c r="S4960">
        <f>IFERROR(_xlfn.XLOOKUP(tbl_Facturas[[#This Row],[Key_Fact]],tbl_Manifiestos[Key_Manif],tbl_Manifiestos[Pagado a Broker],0),0)</f>
        <v>292.95</v>
      </c>
      <c r="T4960">
        <v>3631944.6199999959</v>
      </c>
    </row>
    <row r="4961" spans="1:20" x14ac:dyDescent="0.25">
      <c r="A4961" t="s">
        <v>5853</v>
      </c>
      <c r="B4961" t="str">
        <f>tbl_Facturas[[#This Row],[Factura]] &amp; "|" &amp; tbl_Facturas[[#This Row],[Proyecto OK]] &amp; "|" &amp; TEXT(tbl_Facturas[[#This Row],[Horas o Viaje]],"0.00") &amp; "|" &amp; TEXT(tbl_Facturas[[#This Row],[Costo unitario]],"0.00")</f>
        <v>2872|PBC CDOT|1.00|315.00</v>
      </c>
      <c r="C4961">
        <v>2872</v>
      </c>
      <c r="D4961">
        <v>47</v>
      </c>
      <c r="E4961" t="s">
        <v>1261</v>
      </c>
      <c r="G4961" t="s">
        <v>4167</v>
      </c>
      <c r="H4961" t="s">
        <v>4988</v>
      </c>
      <c r="I4961" s="134" t="s">
        <v>5870</v>
      </c>
      <c r="J4961" t="s">
        <v>4490</v>
      </c>
      <c r="K4961" t="s">
        <v>4490</v>
      </c>
      <c r="L4961" t="s">
        <v>5908</v>
      </c>
      <c r="M4961" t="s">
        <v>4491</v>
      </c>
      <c r="N4961" t="s">
        <v>4989</v>
      </c>
      <c r="O4961" t="s">
        <v>240</v>
      </c>
      <c r="P4961">
        <v>1</v>
      </c>
      <c r="Q4961">
        <v>315</v>
      </c>
      <c r="R4961">
        <v>315</v>
      </c>
      <c r="S4961">
        <f>IFERROR(_xlfn.XLOOKUP(tbl_Facturas[[#This Row],[Key_Fact]],tbl_Manifiestos[Key_Manif],tbl_Manifiestos[Pagado a Broker],0),0)</f>
        <v>292.95</v>
      </c>
      <c r="T4961">
        <v>3632259.6199999959</v>
      </c>
    </row>
    <row r="4962" spans="1:20" x14ac:dyDescent="0.25">
      <c r="A4962" t="s">
        <v>5853</v>
      </c>
      <c r="B4962" t="str">
        <f>tbl_Facturas[[#This Row],[Factura]] &amp; "|" &amp; tbl_Facturas[[#This Row],[Proyecto OK]] &amp; "|" &amp; TEXT(tbl_Facturas[[#This Row],[Horas o Viaje]],"0.00") &amp; "|" &amp; TEXT(tbl_Facturas[[#This Row],[Costo unitario]],"0.00")</f>
        <v>2872|PBC CDOT|1.00|315.00</v>
      </c>
      <c r="C4962">
        <v>2872</v>
      </c>
      <c r="D4962">
        <v>184</v>
      </c>
      <c r="E4962" t="s">
        <v>5354</v>
      </c>
      <c r="G4962" t="s">
        <v>3118</v>
      </c>
      <c r="H4962" t="s">
        <v>2995</v>
      </c>
      <c r="I4962" s="134" t="s">
        <v>5870</v>
      </c>
      <c r="J4962" t="s">
        <v>4490</v>
      </c>
      <c r="K4962" t="s">
        <v>4490</v>
      </c>
      <c r="L4962" t="s">
        <v>5908</v>
      </c>
      <c r="M4962" t="s">
        <v>4491</v>
      </c>
      <c r="N4962" t="s">
        <v>4990</v>
      </c>
      <c r="O4962" t="s">
        <v>240</v>
      </c>
      <c r="P4962">
        <v>1</v>
      </c>
      <c r="Q4962">
        <v>315</v>
      </c>
      <c r="R4962">
        <v>315</v>
      </c>
      <c r="S4962">
        <f>IFERROR(_xlfn.XLOOKUP(tbl_Facturas[[#This Row],[Key_Fact]],tbl_Manifiestos[Key_Manif],tbl_Manifiestos[Pagado a Broker],0),0)</f>
        <v>292.95</v>
      </c>
      <c r="T4962">
        <v>3632574.6199999959</v>
      </c>
    </row>
    <row r="4963" spans="1:20" x14ac:dyDescent="0.25">
      <c r="A4963" t="s">
        <v>5853</v>
      </c>
      <c r="B4963" t="str">
        <f>tbl_Facturas[[#This Row],[Factura]] &amp; "|" &amp; tbl_Facturas[[#This Row],[Proyecto OK]] &amp; "|" &amp; TEXT(tbl_Facturas[[#This Row],[Horas o Viaje]],"0.00") &amp; "|" &amp; TEXT(tbl_Facturas[[#This Row],[Costo unitario]],"0.00")</f>
        <v>2872|PBC CDOT|1.00|135.00</v>
      </c>
      <c r="C4963">
        <v>2872</v>
      </c>
      <c r="D4963">
        <v>184</v>
      </c>
      <c r="E4963" t="s">
        <v>5354</v>
      </c>
      <c r="G4963" t="s">
        <v>3118</v>
      </c>
      <c r="H4963" t="s">
        <v>3008</v>
      </c>
      <c r="I4963" s="134" t="s">
        <v>5870</v>
      </c>
      <c r="J4963" t="s">
        <v>4490</v>
      </c>
      <c r="K4963" t="s">
        <v>4490</v>
      </c>
      <c r="L4963" t="s">
        <v>5908</v>
      </c>
      <c r="M4963" t="s">
        <v>4491</v>
      </c>
      <c r="P4963">
        <v>1</v>
      </c>
      <c r="Q4963">
        <v>135</v>
      </c>
      <c r="R4963">
        <v>135</v>
      </c>
      <c r="S4963">
        <f>IFERROR(_xlfn.XLOOKUP(tbl_Facturas[[#This Row],[Key_Fact]],tbl_Manifiestos[Key_Manif],tbl_Manifiestos[Pagado a Broker],0),0)</f>
        <v>125.55000000000001</v>
      </c>
      <c r="T4963">
        <v>3632709.6199999959</v>
      </c>
    </row>
    <row r="4964" spans="1:20" x14ac:dyDescent="0.25">
      <c r="A4964" t="s">
        <v>5853</v>
      </c>
      <c r="B4964" t="str">
        <f>tbl_Facturas[[#This Row],[Factura]] &amp; "|" &amp; tbl_Facturas[[#This Row],[Proyecto OK]] &amp; "|" &amp; TEXT(tbl_Facturas[[#This Row],[Horas o Viaje]],"0.00") &amp; "|" &amp; TEXT(tbl_Facturas[[#This Row],[Costo unitario]],"0.00")</f>
        <v>2872|PBC CDOT|0.75|135.00</v>
      </c>
      <c r="C4964">
        <v>2872</v>
      </c>
      <c r="D4964">
        <v>683</v>
      </c>
      <c r="E4964" t="s">
        <v>1261</v>
      </c>
      <c r="G4964" t="s">
        <v>2855</v>
      </c>
      <c r="H4964" t="s">
        <v>4991</v>
      </c>
      <c r="I4964" s="134" t="s">
        <v>5870</v>
      </c>
      <c r="J4964" t="s">
        <v>4490</v>
      </c>
      <c r="K4964" t="s">
        <v>4490</v>
      </c>
      <c r="L4964" t="s">
        <v>5908</v>
      </c>
      <c r="M4964" t="s">
        <v>4491</v>
      </c>
      <c r="P4964">
        <v>0.75</v>
      </c>
      <c r="Q4964">
        <v>135</v>
      </c>
      <c r="R4964">
        <v>101.25</v>
      </c>
      <c r="S4964">
        <f>IFERROR(_xlfn.XLOOKUP(tbl_Facturas[[#This Row],[Key_Fact]],tbl_Manifiestos[Key_Manif],tbl_Manifiestos[Pagado a Broker],0),0)</f>
        <v>0</v>
      </c>
      <c r="T4964">
        <v>3632810.8699999959</v>
      </c>
    </row>
    <row r="4965" spans="1:20" x14ac:dyDescent="0.25">
      <c r="A4965" t="s">
        <v>5853</v>
      </c>
      <c r="B4965" t="str">
        <f>tbl_Facturas[[#This Row],[Factura]] &amp; "|" &amp; tbl_Facturas[[#This Row],[Proyecto OK]] &amp; "|" &amp; TEXT(tbl_Facturas[[#This Row],[Horas o Viaje]],"0.00") &amp; "|" &amp; TEXT(tbl_Facturas[[#This Row],[Costo unitario]],"0.00")</f>
        <v>2872|PBC CDOT|2.00|315.00</v>
      </c>
      <c r="C4965">
        <v>2872</v>
      </c>
      <c r="D4965">
        <v>683</v>
      </c>
      <c r="E4965" t="s">
        <v>1261</v>
      </c>
      <c r="G4965" t="s">
        <v>2855</v>
      </c>
      <c r="H4965" t="s">
        <v>4992</v>
      </c>
      <c r="I4965" s="134" t="s">
        <v>5870</v>
      </c>
      <c r="J4965" t="s">
        <v>4490</v>
      </c>
      <c r="K4965" t="s">
        <v>4490</v>
      </c>
      <c r="L4965" t="s">
        <v>5908</v>
      </c>
      <c r="M4965" t="s">
        <v>4491</v>
      </c>
      <c r="N4965" t="s">
        <v>4993</v>
      </c>
      <c r="O4965" t="s">
        <v>240</v>
      </c>
      <c r="P4965">
        <v>2</v>
      </c>
      <c r="Q4965">
        <v>315</v>
      </c>
      <c r="R4965">
        <v>630</v>
      </c>
      <c r="S4965">
        <f>IFERROR(_xlfn.XLOOKUP(tbl_Facturas[[#This Row],[Key_Fact]],tbl_Manifiestos[Key_Manif],tbl_Manifiestos[Pagado a Broker],0),0)</f>
        <v>0</v>
      </c>
      <c r="T4965">
        <v>3633440.8699999959</v>
      </c>
    </row>
    <row r="4966" spans="1:20" x14ac:dyDescent="0.25">
      <c r="A4966" t="s">
        <v>5853</v>
      </c>
      <c r="B4966" t="str">
        <f>tbl_Facturas[[#This Row],[Factura]] &amp; "|" &amp; tbl_Facturas[[#This Row],[Proyecto OK]] &amp; "|" &amp; TEXT(tbl_Facturas[[#This Row],[Horas o Viaje]],"0.00") &amp; "|" &amp; TEXT(tbl_Facturas[[#This Row],[Costo unitario]],"0.00")</f>
        <v>2872|PBC CDOT|1.00|315.00</v>
      </c>
      <c r="C4966">
        <v>2872</v>
      </c>
      <c r="D4966">
        <v>108</v>
      </c>
      <c r="E4966" t="s">
        <v>5916</v>
      </c>
      <c r="G4966" t="s">
        <v>99</v>
      </c>
      <c r="H4966" t="s">
        <v>4994</v>
      </c>
      <c r="I4966" s="134" t="s">
        <v>5870</v>
      </c>
      <c r="J4966" t="s">
        <v>4490</v>
      </c>
      <c r="K4966" t="s">
        <v>4490</v>
      </c>
      <c r="L4966" t="s">
        <v>5908</v>
      </c>
      <c r="M4966" t="s">
        <v>4491</v>
      </c>
      <c r="N4966" t="s">
        <v>4995</v>
      </c>
      <c r="O4966" t="s">
        <v>240</v>
      </c>
      <c r="P4966">
        <v>1</v>
      </c>
      <c r="Q4966">
        <v>315</v>
      </c>
      <c r="R4966">
        <v>315</v>
      </c>
      <c r="S4966">
        <f>IFERROR(_xlfn.XLOOKUP(tbl_Facturas[[#This Row],[Key_Fact]],tbl_Manifiestos[Key_Manif],tbl_Manifiestos[Pagado a Broker],0),0)</f>
        <v>292.95</v>
      </c>
      <c r="T4966">
        <v>3633755.8699999959</v>
      </c>
    </row>
    <row r="4967" spans="1:20" x14ac:dyDescent="0.25">
      <c r="A4967" t="s">
        <v>5853</v>
      </c>
      <c r="B4967" t="str">
        <f>tbl_Facturas[[#This Row],[Factura]] &amp; "|" &amp; tbl_Facturas[[#This Row],[Proyecto OK]] &amp; "|" &amp; TEXT(tbl_Facturas[[#This Row],[Horas o Viaje]],"0.00") &amp; "|" &amp; TEXT(tbl_Facturas[[#This Row],[Costo unitario]],"0.00")</f>
        <v>2872|PBC CDOT|1.00|315.00</v>
      </c>
      <c r="C4967">
        <v>2872</v>
      </c>
      <c r="D4967">
        <v>108</v>
      </c>
      <c r="E4967" t="s">
        <v>5916</v>
      </c>
      <c r="G4967" t="s">
        <v>99</v>
      </c>
      <c r="H4967" t="s">
        <v>4996</v>
      </c>
      <c r="I4967" s="134" t="s">
        <v>5870</v>
      </c>
      <c r="J4967" t="s">
        <v>4490</v>
      </c>
      <c r="K4967" t="s">
        <v>4490</v>
      </c>
      <c r="L4967" t="s">
        <v>5908</v>
      </c>
      <c r="M4967" t="s">
        <v>4491</v>
      </c>
      <c r="N4967" t="s">
        <v>4997</v>
      </c>
      <c r="O4967" t="s">
        <v>240</v>
      </c>
      <c r="P4967">
        <v>1</v>
      </c>
      <c r="Q4967">
        <v>315</v>
      </c>
      <c r="R4967">
        <v>315</v>
      </c>
      <c r="S4967">
        <f>IFERROR(_xlfn.XLOOKUP(tbl_Facturas[[#This Row],[Key_Fact]],tbl_Manifiestos[Key_Manif],tbl_Manifiestos[Pagado a Broker],0),0)</f>
        <v>292.95</v>
      </c>
      <c r="T4967">
        <v>3634070.8699999959</v>
      </c>
    </row>
    <row r="4968" spans="1:20" x14ac:dyDescent="0.25">
      <c r="A4968" t="s">
        <v>5853</v>
      </c>
      <c r="B4968" t="str">
        <f>tbl_Facturas[[#This Row],[Factura]] &amp; "|" &amp; tbl_Facturas[[#This Row],[Proyecto OK]] &amp; "|" &amp; TEXT(tbl_Facturas[[#This Row],[Horas o Viaje]],"0.00") &amp; "|" &amp; TEXT(tbl_Facturas[[#This Row],[Costo unitario]],"0.00")</f>
        <v>2872|PBC CDOT|1.00|315.00</v>
      </c>
      <c r="C4968">
        <v>2872</v>
      </c>
      <c r="D4968">
        <v>515</v>
      </c>
      <c r="E4968" t="s">
        <v>27</v>
      </c>
      <c r="G4968" t="s">
        <v>54</v>
      </c>
      <c r="H4968" t="s">
        <v>4998</v>
      </c>
      <c r="I4968" s="134" t="s">
        <v>5870</v>
      </c>
      <c r="J4968" t="s">
        <v>4490</v>
      </c>
      <c r="K4968" t="s">
        <v>4490</v>
      </c>
      <c r="L4968" t="s">
        <v>5908</v>
      </c>
      <c r="M4968" t="s">
        <v>4491</v>
      </c>
      <c r="N4968" t="s">
        <v>4999</v>
      </c>
      <c r="O4968" t="s">
        <v>240</v>
      </c>
      <c r="P4968">
        <v>1</v>
      </c>
      <c r="Q4968">
        <v>315</v>
      </c>
      <c r="R4968">
        <v>315</v>
      </c>
      <c r="S4968">
        <f>IFERROR(_xlfn.XLOOKUP(tbl_Facturas[[#This Row],[Key_Fact]],tbl_Manifiestos[Key_Manif],tbl_Manifiestos[Pagado a Broker],0),0)</f>
        <v>292.95</v>
      </c>
      <c r="T4968">
        <v>3634385.8699999959</v>
      </c>
    </row>
    <row r="4969" spans="1:20" x14ac:dyDescent="0.25">
      <c r="A4969" t="s">
        <v>5853</v>
      </c>
      <c r="B4969" t="str">
        <f>tbl_Facturas[[#This Row],[Factura]] &amp; "|" &amp; tbl_Facturas[[#This Row],[Proyecto OK]] &amp; "|" &amp; TEXT(tbl_Facturas[[#This Row],[Horas o Viaje]],"0.00") &amp; "|" &amp; TEXT(tbl_Facturas[[#This Row],[Costo unitario]],"0.00")</f>
        <v>2872|PBC CDOT|1.00|315.00</v>
      </c>
      <c r="C4969">
        <v>2872</v>
      </c>
      <c r="D4969">
        <v>515</v>
      </c>
      <c r="E4969" t="s">
        <v>27</v>
      </c>
      <c r="G4969" t="s">
        <v>54</v>
      </c>
      <c r="H4969" t="s">
        <v>5000</v>
      </c>
      <c r="I4969" s="134" t="s">
        <v>5870</v>
      </c>
      <c r="J4969" t="s">
        <v>4490</v>
      </c>
      <c r="K4969" t="s">
        <v>4490</v>
      </c>
      <c r="L4969" t="s">
        <v>5908</v>
      </c>
      <c r="M4969" t="s">
        <v>4491</v>
      </c>
      <c r="N4969" t="s">
        <v>5001</v>
      </c>
      <c r="O4969" t="s">
        <v>240</v>
      </c>
      <c r="P4969">
        <v>1</v>
      </c>
      <c r="Q4969">
        <v>315</v>
      </c>
      <c r="R4969">
        <v>315</v>
      </c>
      <c r="S4969">
        <f>IFERROR(_xlfn.XLOOKUP(tbl_Facturas[[#This Row],[Key_Fact]],tbl_Manifiestos[Key_Manif],tbl_Manifiestos[Pagado a Broker],0),0)</f>
        <v>292.95</v>
      </c>
      <c r="T4969">
        <v>3634700.8699999959</v>
      </c>
    </row>
    <row r="4970" spans="1:20" x14ac:dyDescent="0.25">
      <c r="A4970" t="s">
        <v>5853</v>
      </c>
      <c r="B4970" t="str">
        <f>tbl_Facturas[[#This Row],[Factura]] &amp; "|" &amp; tbl_Facturas[[#This Row],[Proyecto OK]] &amp; "|" &amp; TEXT(tbl_Facturas[[#This Row],[Horas o Viaje]],"0.00") &amp; "|" &amp; TEXT(tbl_Facturas[[#This Row],[Costo unitario]],"0.00")</f>
        <v>2872|PBC CDOT|1.00|315.00</v>
      </c>
      <c r="C4970">
        <v>2872</v>
      </c>
      <c r="D4970">
        <v>617</v>
      </c>
      <c r="E4970" t="s">
        <v>27</v>
      </c>
      <c r="G4970" t="s">
        <v>36</v>
      </c>
      <c r="H4970" t="s">
        <v>3587</v>
      </c>
      <c r="I4970" s="134" t="s">
        <v>5870</v>
      </c>
      <c r="J4970" t="s">
        <v>4490</v>
      </c>
      <c r="K4970" t="s">
        <v>4490</v>
      </c>
      <c r="L4970" t="s">
        <v>5908</v>
      </c>
      <c r="M4970" t="s">
        <v>4491</v>
      </c>
      <c r="N4970" t="s">
        <v>5002</v>
      </c>
      <c r="O4970" t="s">
        <v>240</v>
      </c>
      <c r="P4970">
        <v>1</v>
      </c>
      <c r="Q4970">
        <v>315</v>
      </c>
      <c r="R4970">
        <v>315</v>
      </c>
      <c r="S4970">
        <f>IFERROR(_xlfn.XLOOKUP(tbl_Facturas[[#This Row],[Key_Fact]],tbl_Manifiestos[Key_Manif],tbl_Manifiestos[Pagado a Broker],0),0)</f>
        <v>292.95</v>
      </c>
      <c r="T4970">
        <v>3635015.8699999959</v>
      </c>
    </row>
    <row r="4971" spans="1:20" x14ac:dyDescent="0.25">
      <c r="A4971" t="s">
        <v>5853</v>
      </c>
      <c r="B4971" t="str">
        <f>tbl_Facturas[[#This Row],[Factura]] &amp; "|" &amp; tbl_Facturas[[#This Row],[Proyecto OK]] &amp; "|" &amp; TEXT(tbl_Facturas[[#This Row],[Horas o Viaje]],"0.00") &amp; "|" &amp; TEXT(tbl_Facturas[[#This Row],[Costo unitario]],"0.00")</f>
        <v>2872|PBC CDOT|1.00|315.00</v>
      </c>
      <c r="C4971">
        <v>2872</v>
      </c>
      <c r="D4971">
        <v>617</v>
      </c>
      <c r="E4971" t="s">
        <v>27</v>
      </c>
      <c r="G4971" t="s">
        <v>36</v>
      </c>
      <c r="H4971" t="s">
        <v>5003</v>
      </c>
      <c r="I4971" s="134" t="s">
        <v>5870</v>
      </c>
      <c r="J4971" t="s">
        <v>4490</v>
      </c>
      <c r="K4971" t="s">
        <v>4490</v>
      </c>
      <c r="L4971" t="s">
        <v>5908</v>
      </c>
      <c r="M4971" t="s">
        <v>4491</v>
      </c>
      <c r="N4971" t="s">
        <v>5004</v>
      </c>
      <c r="O4971" t="s">
        <v>240</v>
      </c>
      <c r="P4971">
        <v>1</v>
      </c>
      <c r="Q4971">
        <v>315</v>
      </c>
      <c r="R4971">
        <v>315</v>
      </c>
      <c r="S4971">
        <f>IFERROR(_xlfn.XLOOKUP(tbl_Facturas[[#This Row],[Key_Fact]],tbl_Manifiestos[Key_Manif],tbl_Manifiestos[Pagado a Broker],0),0)</f>
        <v>292.95</v>
      </c>
      <c r="T4971">
        <v>3635330.8699999959</v>
      </c>
    </row>
    <row r="4972" spans="1:20" x14ac:dyDescent="0.25">
      <c r="A4972" t="s">
        <v>5853</v>
      </c>
      <c r="B4972" t="str">
        <f>tbl_Facturas[[#This Row],[Factura]] &amp; "|" &amp; tbl_Facturas[[#This Row],[Proyecto OK]] &amp; "|" &amp; TEXT(tbl_Facturas[[#This Row],[Horas o Viaje]],"0.00") &amp; "|" &amp; TEXT(tbl_Facturas[[#This Row],[Costo unitario]],"0.00")</f>
        <v>2872|PBC CDOT|1.00|315.00</v>
      </c>
      <c r="C4972">
        <v>2872</v>
      </c>
      <c r="D4972">
        <v>229</v>
      </c>
      <c r="E4972" t="s">
        <v>5309</v>
      </c>
      <c r="G4972" t="s">
        <v>1235</v>
      </c>
      <c r="H4972" t="s">
        <v>5005</v>
      </c>
      <c r="I4972" s="134" t="s">
        <v>5870</v>
      </c>
      <c r="J4972" t="s">
        <v>4490</v>
      </c>
      <c r="K4972" t="s">
        <v>4490</v>
      </c>
      <c r="L4972" t="s">
        <v>5908</v>
      </c>
      <c r="M4972" t="s">
        <v>4491</v>
      </c>
      <c r="N4972" t="s">
        <v>5006</v>
      </c>
      <c r="O4972" t="s">
        <v>240</v>
      </c>
      <c r="P4972">
        <v>1</v>
      </c>
      <c r="Q4972">
        <v>315</v>
      </c>
      <c r="R4972">
        <v>315</v>
      </c>
      <c r="S4972">
        <f>IFERROR(_xlfn.XLOOKUP(tbl_Facturas[[#This Row],[Key_Fact]],tbl_Manifiestos[Key_Manif],tbl_Manifiestos[Pagado a Broker],0),0)</f>
        <v>292.95</v>
      </c>
      <c r="T4972">
        <v>3635645.8699999959</v>
      </c>
    </row>
    <row r="4973" spans="1:20" x14ac:dyDescent="0.25">
      <c r="A4973" t="s">
        <v>5853</v>
      </c>
      <c r="B4973" t="str">
        <f>tbl_Facturas[[#This Row],[Factura]] &amp; "|" &amp; tbl_Facturas[[#This Row],[Proyecto OK]] &amp; "|" &amp; TEXT(tbl_Facturas[[#This Row],[Horas o Viaje]],"0.00") &amp; "|" &amp; TEXT(tbl_Facturas[[#This Row],[Costo unitario]],"0.00")</f>
        <v>2872|PBC CDOT|1.00|315.00</v>
      </c>
      <c r="C4973">
        <v>2872</v>
      </c>
      <c r="D4973">
        <v>229</v>
      </c>
      <c r="E4973" t="s">
        <v>5309</v>
      </c>
      <c r="G4973" t="s">
        <v>1235</v>
      </c>
      <c r="H4973" t="s">
        <v>5007</v>
      </c>
      <c r="I4973" s="134" t="s">
        <v>5870</v>
      </c>
      <c r="J4973" t="s">
        <v>4490</v>
      </c>
      <c r="K4973" t="s">
        <v>4490</v>
      </c>
      <c r="L4973" t="s">
        <v>5908</v>
      </c>
      <c r="M4973" t="s">
        <v>4491</v>
      </c>
      <c r="N4973" t="s">
        <v>5008</v>
      </c>
      <c r="O4973" t="s">
        <v>240</v>
      </c>
      <c r="P4973">
        <v>1</v>
      </c>
      <c r="Q4973">
        <v>315</v>
      </c>
      <c r="R4973">
        <v>315</v>
      </c>
      <c r="S4973">
        <f>IFERROR(_xlfn.XLOOKUP(tbl_Facturas[[#This Row],[Key_Fact]],tbl_Manifiestos[Key_Manif],tbl_Manifiestos[Pagado a Broker],0),0)</f>
        <v>292.95</v>
      </c>
      <c r="T4973">
        <v>3635960.8699999959</v>
      </c>
    </row>
    <row r="4974" spans="1:20" x14ac:dyDescent="0.25">
      <c r="A4974" t="s">
        <v>5853</v>
      </c>
      <c r="B4974" t="str">
        <f>tbl_Facturas[[#This Row],[Factura]] &amp; "|" &amp; tbl_Facturas[[#This Row],[Proyecto OK]] &amp; "|" &amp; TEXT(tbl_Facturas[[#This Row],[Horas o Viaje]],"0.00") &amp; "|" &amp; TEXT(tbl_Facturas[[#This Row],[Costo unitario]],"0.00")</f>
        <v>2872|PBC CDOT|1.00|315.00</v>
      </c>
      <c r="C4974">
        <v>2872</v>
      </c>
      <c r="D4974">
        <v>67</v>
      </c>
      <c r="E4974" t="s">
        <v>27</v>
      </c>
      <c r="G4974" t="s">
        <v>28</v>
      </c>
      <c r="H4974" t="s">
        <v>5009</v>
      </c>
      <c r="I4974" s="134" t="s">
        <v>5870</v>
      </c>
      <c r="J4974" t="s">
        <v>4490</v>
      </c>
      <c r="K4974" t="s">
        <v>4490</v>
      </c>
      <c r="L4974" t="s">
        <v>5908</v>
      </c>
      <c r="M4974" t="s">
        <v>4491</v>
      </c>
      <c r="N4974" t="s">
        <v>5010</v>
      </c>
      <c r="O4974" t="s">
        <v>240</v>
      </c>
      <c r="P4974">
        <v>1</v>
      </c>
      <c r="Q4974">
        <v>315</v>
      </c>
      <c r="R4974">
        <v>315</v>
      </c>
      <c r="S4974">
        <f>IFERROR(_xlfn.XLOOKUP(tbl_Facturas[[#This Row],[Key_Fact]],tbl_Manifiestos[Key_Manif],tbl_Manifiestos[Pagado a Broker],0),0)</f>
        <v>292.95</v>
      </c>
      <c r="T4974">
        <v>3636275.8699999959</v>
      </c>
    </row>
    <row r="4975" spans="1:20" x14ac:dyDescent="0.25">
      <c r="A4975" t="s">
        <v>5853</v>
      </c>
      <c r="B4975" t="str">
        <f>tbl_Facturas[[#This Row],[Factura]] &amp; "|" &amp; tbl_Facturas[[#This Row],[Proyecto OK]] &amp; "|" &amp; TEXT(tbl_Facturas[[#This Row],[Horas o Viaje]],"0.00") &amp; "|" &amp; TEXT(tbl_Facturas[[#This Row],[Costo unitario]],"0.00")</f>
        <v>2872|PBC CDOT|1.50|135.00</v>
      </c>
      <c r="C4975">
        <v>2872</v>
      </c>
      <c r="D4975">
        <v>67</v>
      </c>
      <c r="E4975" t="s">
        <v>27</v>
      </c>
      <c r="G4975" t="s">
        <v>28</v>
      </c>
      <c r="H4975" t="s">
        <v>5011</v>
      </c>
      <c r="I4975" s="134" t="s">
        <v>5870</v>
      </c>
      <c r="J4975" t="s">
        <v>4490</v>
      </c>
      <c r="K4975" t="s">
        <v>4490</v>
      </c>
      <c r="L4975" t="s">
        <v>5908</v>
      </c>
      <c r="M4975" t="s">
        <v>4491</v>
      </c>
      <c r="O4975" t="s">
        <v>42</v>
      </c>
      <c r="P4975">
        <v>1.5</v>
      </c>
      <c r="Q4975">
        <v>135</v>
      </c>
      <c r="R4975">
        <v>202.5</v>
      </c>
      <c r="S4975">
        <f>IFERROR(_xlfn.XLOOKUP(tbl_Facturas[[#This Row],[Key_Fact]],tbl_Manifiestos[Key_Manif],tbl_Manifiestos[Pagado a Broker],0),0)</f>
        <v>0</v>
      </c>
      <c r="T4975">
        <v>3636478.3699999959</v>
      </c>
    </row>
    <row r="4976" spans="1:20" x14ac:dyDescent="0.25">
      <c r="A4976" t="s">
        <v>5853</v>
      </c>
      <c r="B4976" t="str">
        <f>tbl_Facturas[[#This Row],[Factura]] &amp; "|" &amp; tbl_Facturas[[#This Row],[Proyecto OK]] &amp; "|" &amp; TEXT(tbl_Facturas[[#This Row],[Horas o Viaje]],"0.00") &amp; "|" &amp; TEXT(tbl_Facturas[[#This Row],[Costo unitario]],"0.00")</f>
        <v>2872|PBC CDOT|1.00|315.00</v>
      </c>
      <c r="C4976">
        <v>2872</v>
      </c>
      <c r="D4976">
        <v>73</v>
      </c>
      <c r="E4976" t="s">
        <v>19</v>
      </c>
      <c r="G4976" t="s">
        <v>20</v>
      </c>
      <c r="H4976" t="s">
        <v>3872</v>
      </c>
      <c r="I4976" s="134" t="s">
        <v>5870</v>
      </c>
      <c r="J4976" t="s">
        <v>4490</v>
      </c>
      <c r="K4976" t="s">
        <v>4490</v>
      </c>
      <c r="L4976" t="s">
        <v>5908</v>
      </c>
      <c r="M4976" t="s">
        <v>4491</v>
      </c>
      <c r="N4976" t="s">
        <v>5012</v>
      </c>
      <c r="O4976" t="s">
        <v>240</v>
      </c>
      <c r="P4976">
        <v>1</v>
      </c>
      <c r="Q4976">
        <v>315</v>
      </c>
      <c r="R4976">
        <v>315</v>
      </c>
      <c r="S4976">
        <f>IFERROR(_xlfn.XLOOKUP(tbl_Facturas[[#This Row],[Key_Fact]],tbl_Manifiestos[Key_Manif],tbl_Manifiestos[Pagado a Broker],0),0)</f>
        <v>292.95</v>
      </c>
      <c r="T4976">
        <v>3636793.3699999959</v>
      </c>
    </row>
    <row r="4977" spans="1:20" x14ac:dyDescent="0.25">
      <c r="A4977" t="s">
        <v>5853</v>
      </c>
      <c r="B4977" t="str">
        <f>tbl_Facturas[[#This Row],[Factura]] &amp; "|" &amp; tbl_Facturas[[#This Row],[Proyecto OK]] &amp; "|" &amp; TEXT(tbl_Facturas[[#This Row],[Horas o Viaje]],"0.00") &amp; "|" &amp; TEXT(tbl_Facturas[[#This Row],[Costo unitario]],"0.00")</f>
        <v>2872|PBC CDOT|1.00|315.00</v>
      </c>
      <c r="C4977">
        <v>2872</v>
      </c>
      <c r="D4977">
        <v>54</v>
      </c>
      <c r="E4977" t="s">
        <v>5305</v>
      </c>
      <c r="G4977" t="s">
        <v>479</v>
      </c>
      <c r="H4977" t="s">
        <v>4851</v>
      </c>
      <c r="I4977" s="134" t="s">
        <v>5870</v>
      </c>
      <c r="J4977" t="s">
        <v>4490</v>
      </c>
      <c r="K4977" t="s">
        <v>4490</v>
      </c>
      <c r="L4977" t="s">
        <v>5908</v>
      </c>
      <c r="M4977" t="s">
        <v>4491</v>
      </c>
      <c r="N4977" t="s">
        <v>5013</v>
      </c>
      <c r="O4977" t="s">
        <v>240</v>
      </c>
      <c r="P4977">
        <v>1</v>
      </c>
      <c r="Q4977">
        <v>315</v>
      </c>
      <c r="R4977">
        <v>315</v>
      </c>
      <c r="S4977">
        <f>IFERROR(_xlfn.XLOOKUP(tbl_Facturas[[#This Row],[Key_Fact]],tbl_Manifiestos[Key_Manif],tbl_Manifiestos[Pagado a Broker],0),0)</f>
        <v>292.95</v>
      </c>
      <c r="T4977">
        <v>3637108.3699999959</v>
      </c>
    </row>
    <row r="4978" spans="1:20" x14ac:dyDescent="0.25">
      <c r="A4978" t="s">
        <v>5853</v>
      </c>
      <c r="B4978" t="str">
        <f>tbl_Facturas[[#This Row],[Factura]] &amp; "|" &amp; tbl_Facturas[[#This Row],[Proyecto OK]] &amp; "|" &amp; TEXT(tbl_Facturas[[#This Row],[Horas o Viaje]],"0.00") &amp; "|" &amp; TEXT(tbl_Facturas[[#This Row],[Costo unitario]],"0.00")</f>
        <v>2872|PBC CDOT|1.00|315.00</v>
      </c>
      <c r="C4978">
        <v>2872</v>
      </c>
      <c r="D4978">
        <v>569</v>
      </c>
      <c r="E4978" t="s">
        <v>1261</v>
      </c>
      <c r="G4978" t="s">
        <v>5014</v>
      </c>
      <c r="H4978" t="s">
        <v>5015</v>
      </c>
      <c r="I4978" s="134" t="s">
        <v>5870</v>
      </c>
      <c r="J4978" t="s">
        <v>4490</v>
      </c>
      <c r="K4978" t="s">
        <v>4490</v>
      </c>
      <c r="L4978" t="s">
        <v>5908</v>
      </c>
      <c r="M4978" t="s">
        <v>4491</v>
      </c>
      <c r="N4978" t="s">
        <v>5016</v>
      </c>
      <c r="O4978" t="s">
        <v>240</v>
      </c>
      <c r="P4978">
        <v>1</v>
      </c>
      <c r="Q4978">
        <v>315</v>
      </c>
      <c r="R4978">
        <v>315</v>
      </c>
      <c r="S4978">
        <f>IFERROR(_xlfn.XLOOKUP(tbl_Facturas[[#This Row],[Key_Fact]],tbl_Manifiestos[Key_Manif],tbl_Manifiestos[Pagado a Broker],0),0)</f>
        <v>292.95</v>
      </c>
      <c r="T4978">
        <v>3637423.3699999959</v>
      </c>
    </row>
    <row r="4979" spans="1:20" x14ac:dyDescent="0.25">
      <c r="A4979" t="s">
        <v>5853</v>
      </c>
      <c r="B4979" t="str">
        <f>tbl_Facturas[[#This Row],[Factura]] &amp; "|" &amp; tbl_Facturas[[#This Row],[Proyecto OK]] &amp; "|" &amp; TEXT(tbl_Facturas[[#This Row],[Horas o Viaje]],"0.00") &amp; "|" &amp; TEXT(tbl_Facturas[[#This Row],[Costo unitario]],"0.00")</f>
        <v>2872|PBC CDOT|1.00|315.00</v>
      </c>
      <c r="C4979">
        <v>2872</v>
      </c>
      <c r="D4979">
        <v>569</v>
      </c>
      <c r="E4979" t="s">
        <v>1261</v>
      </c>
      <c r="G4979" t="s">
        <v>5014</v>
      </c>
      <c r="H4979" t="s">
        <v>5017</v>
      </c>
      <c r="I4979" s="134" t="s">
        <v>5870</v>
      </c>
      <c r="J4979" t="s">
        <v>4490</v>
      </c>
      <c r="K4979" t="s">
        <v>4490</v>
      </c>
      <c r="L4979" t="s">
        <v>5908</v>
      </c>
      <c r="M4979" t="s">
        <v>4491</v>
      </c>
      <c r="N4979" t="s">
        <v>5018</v>
      </c>
      <c r="O4979" t="s">
        <v>240</v>
      </c>
      <c r="P4979">
        <v>1</v>
      </c>
      <c r="Q4979">
        <v>315</v>
      </c>
      <c r="R4979">
        <v>315</v>
      </c>
      <c r="S4979">
        <f>IFERROR(_xlfn.XLOOKUP(tbl_Facturas[[#This Row],[Key_Fact]],tbl_Manifiestos[Key_Manif],tbl_Manifiestos[Pagado a Broker],0),0)</f>
        <v>292.95</v>
      </c>
      <c r="T4979">
        <v>3637738.3699999959</v>
      </c>
    </row>
    <row r="4980" spans="1:20" x14ac:dyDescent="0.25">
      <c r="A4980" t="s">
        <v>5853</v>
      </c>
      <c r="B4980" t="str">
        <f>tbl_Facturas[[#This Row],[Factura]] &amp; "|" &amp; tbl_Facturas[[#This Row],[Proyecto OK]] &amp; "|" &amp; TEXT(tbl_Facturas[[#This Row],[Horas o Viaje]],"0.00") &amp; "|" &amp; TEXT(tbl_Facturas[[#This Row],[Costo unitario]],"0.00")</f>
        <v>2872|PBC CDOT|1.00|315.00</v>
      </c>
      <c r="C4980">
        <v>2872</v>
      </c>
      <c r="D4980">
        <v>515</v>
      </c>
      <c r="E4980" t="s">
        <v>4152</v>
      </c>
      <c r="G4980" t="s">
        <v>54</v>
      </c>
      <c r="H4980" t="s">
        <v>5019</v>
      </c>
      <c r="I4980" s="134" t="s">
        <v>5870</v>
      </c>
      <c r="J4980" t="s">
        <v>4490</v>
      </c>
      <c r="K4980" t="s">
        <v>4490</v>
      </c>
      <c r="L4980" t="s">
        <v>5908</v>
      </c>
      <c r="M4980" t="s">
        <v>4491</v>
      </c>
      <c r="N4980" t="s">
        <v>5020</v>
      </c>
      <c r="O4980" t="s">
        <v>240</v>
      </c>
      <c r="P4980">
        <v>1</v>
      </c>
      <c r="Q4980">
        <v>315</v>
      </c>
      <c r="R4980">
        <v>315</v>
      </c>
      <c r="S4980">
        <f>IFERROR(_xlfn.XLOOKUP(tbl_Facturas[[#This Row],[Key_Fact]],tbl_Manifiestos[Key_Manif],tbl_Manifiestos[Pagado a Broker],0),0)</f>
        <v>292.95</v>
      </c>
      <c r="T4980">
        <v>3638053.3699999959</v>
      </c>
    </row>
    <row r="4981" spans="1:20" x14ac:dyDescent="0.25">
      <c r="A4981" t="s">
        <v>5853</v>
      </c>
      <c r="B4981" t="str">
        <f>tbl_Facturas[[#This Row],[Factura]] &amp; "|" &amp; tbl_Facturas[[#This Row],[Proyecto OK]] &amp; "|" &amp; TEXT(tbl_Facturas[[#This Row],[Horas o Viaje]],"0.00") &amp; "|" &amp; TEXT(tbl_Facturas[[#This Row],[Costo unitario]],"0.00")</f>
        <v>2872|PBC CDOT|1.00|315.00</v>
      </c>
      <c r="C4981">
        <v>2872</v>
      </c>
      <c r="D4981">
        <v>515</v>
      </c>
      <c r="E4981" t="s">
        <v>4152</v>
      </c>
      <c r="G4981" t="s">
        <v>54</v>
      </c>
      <c r="H4981" t="s">
        <v>5021</v>
      </c>
      <c r="I4981" s="134" t="s">
        <v>5870</v>
      </c>
      <c r="J4981" t="s">
        <v>4490</v>
      </c>
      <c r="K4981" t="s">
        <v>4490</v>
      </c>
      <c r="L4981" t="s">
        <v>5908</v>
      </c>
      <c r="M4981" t="s">
        <v>4491</v>
      </c>
      <c r="N4981" t="s">
        <v>5022</v>
      </c>
      <c r="O4981" t="s">
        <v>240</v>
      </c>
      <c r="P4981">
        <v>1</v>
      </c>
      <c r="Q4981">
        <v>315</v>
      </c>
      <c r="R4981">
        <v>315</v>
      </c>
      <c r="S4981">
        <f>IFERROR(_xlfn.XLOOKUP(tbl_Facturas[[#This Row],[Key_Fact]],tbl_Manifiestos[Key_Manif],tbl_Manifiestos[Pagado a Broker],0),0)</f>
        <v>292.95</v>
      </c>
      <c r="T4981">
        <v>3638368.3699999959</v>
      </c>
    </row>
    <row r="4982" spans="1:20" x14ac:dyDescent="0.25">
      <c r="A4982" t="s">
        <v>5853</v>
      </c>
      <c r="B4982" t="str">
        <f>tbl_Facturas[[#This Row],[Factura]] &amp; "|" &amp; tbl_Facturas[[#This Row],[Proyecto OK]] &amp; "|" &amp; TEXT(tbl_Facturas[[#This Row],[Horas o Viaje]],"0.00") &amp; "|" &amp; TEXT(tbl_Facturas[[#This Row],[Costo unitario]],"0.00")</f>
        <v>2872|PBC CDOT|1.00|315.00</v>
      </c>
      <c r="C4982">
        <v>2872</v>
      </c>
      <c r="D4982">
        <v>198</v>
      </c>
      <c r="E4982" t="s">
        <v>5916</v>
      </c>
      <c r="G4982" t="s">
        <v>31</v>
      </c>
      <c r="H4982" t="s">
        <v>4860</v>
      </c>
      <c r="I4982" s="134" t="s">
        <v>5870</v>
      </c>
      <c r="J4982" t="s">
        <v>4490</v>
      </c>
      <c r="K4982" t="s">
        <v>4490</v>
      </c>
      <c r="L4982" t="s">
        <v>5908</v>
      </c>
      <c r="M4982" t="s">
        <v>4491</v>
      </c>
      <c r="P4982">
        <v>1</v>
      </c>
      <c r="Q4982">
        <v>315</v>
      </c>
      <c r="R4982">
        <v>315</v>
      </c>
      <c r="S4982">
        <f>IFERROR(_xlfn.XLOOKUP(tbl_Facturas[[#This Row],[Key_Fact]],tbl_Manifiestos[Key_Manif],tbl_Manifiestos[Pagado a Broker],0),0)</f>
        <v>292.95</v>
      </c>
      <c r="T4982">
        <v>3638683.3699999959</v>
      </c>
    </row>
    <row r="4983" spans="1:20" x14ac:dyDescent="0.25">
      <c r="A4983" t="s">
        <v>5853</v>
      </c>
      <c r="B4983" t="str">
        <f>tbl_Facturas[[#This Row],[Factura]] &amp; "|" &amp; tbl_Facturas[[#This Row],[Proyecto OK]] &amp; "|" &amp; TEXT(tbl_Facturas[[#This Row],[Horas o Viaje]],"0.00") &amp; "|" &amp; TEXT(tbl_Facturas[[#This Row],[Costo unitario]],"0.00")</f>
        <v>2872||0.00|0.00</v>
      </c>
      <c r="C4983">
        <v>2872</v>
      </c>
      <c r="G4983" t="s">
        <v>52</v>
      </c>
      <c r="I4983" s="134" t="s">
        <v>5870</v>
      </c>
      <c r="R4983">
        <v>-1417.5</v>
      </c>
      <c r="S4983">
        <f>IFERROR(_xlfn.XLOOKUP(tbl_Facturas[[#This Row],[Key_Fact]],tbl_Manifiestos[Key_Manif],tbl_Manifiestos[Pagado a Broker],0),0)</f>
        <v>0</v>
      </c>
      <c r="T4983">
        <v>3637265.8699999959</v>
      </c>
    </row>
    <row r="4984" spans="1:20" ht="27" x14ac:dyDescent="0.25">
      <c r="A4984" t="s">
        <v>5853</v>
      </c>
      <c r="B4984" t="str">
        <f>tbl_Facturas[[#This Row],[Factura]] &amp; "|" &amp; tbl_Facturas[[#This Row],[Proyecto OK]] &amp; "|" &amp; TEXT(tbl_Facturas[[#This Row],[Horas o Viaje]],"0.00") &amp; "|" &amp; TEXT(tbl_Facturas[[#This Row],[Costo unitario]],"0.00")</f>
        <v>2873||1.00|325.00</v>
      </c>
      <c r="C4984">
        <v>2873</v>
      </c>
      <c r="D4984">
        <v>555</v>
      </c>
      <c r="E4984" t="s">
        <v>4152</v>
      </c>
      <c r="G4984" t="s">
        <v>4390</v>
      </c>
      <c r="H4984" t="s">
        <v>5023</v>
      </c>
      <c r="I4984" s="134" t="s">
        <v>5319</v>
      </c>
      <c r="P4984">
        <v>1</v>
      </c>
      <c r="Q4984">
        <v>325</v>
      </c>
      <c r="R4984">
        <v>325</v>
      </c>
      <c r="S4984">
        <f>IFERROR(_xlfn.XLOOKUP(tbl_Facturas[[#This Row],[Key_Fact]],tbl_Manifiestos[Key_Manif],tbl_Manifiestos[Pagado a Broker],0),0)</f>
        <v>302.25</v>
      </c>
      <c r="T4984">
        <v>3637590.8699999959</v>
      </c>
    </row>
    <row r="4985" spans="1:20" ht="27" x14ac:dyDescent="0.25">
      <c r="A4985" t="s">
        <v>5853</v>
      </c>
      <c r="B4985" t="str">
        <f>tbl_Facturas[[#This Row],[Factura]] &amp; "|" &amp; tbl_Facturas[[#This Row],[Proyecto OK]] &amp; "|" &amp; TEXT(tbl_Facturas[[#This Row],[Horas o Viaje]],"0.00") &amp; "|" &amp; TEXT(tbl_Facturas[[#This Row],[Costo unitario]],"0.00")</f>
        <v>2873||1.00|180.00</v>
      </c>
      <c r="C4985">
        <v>2873</v>
      </c>
      <c r="D4985">
        <v>1</v>
      </c>
      <c r="E4985" t="s">
        <v>5305</v>
      </c>
      <c r="G4985" t="s">
        <v>1220</v>
      </c>
      <c r="H4985" t="s">
        <v>5024</v>
      </c>
      <c r="I4985" s="134" t="s">
        <v>5319</v>
      </c>
      <c r="P4985">
        <v>1</v>
      </c>
      <c r="Q4985">
        <v>180</v>
      </c>
      <c r="R4985">
        <v>180</v>
      </c>
      <c r="S4985">
        <f>IFERROR(_xlfn.XLOOKUP(tbl_Facturas[[#This Row],[Key_Fact]],tbl_Manifiestos[Key_Manif],tbl_Manifiestos[Pagado a Broker],0),0)</f>
        <v>167.4</v>
      </c>
      <c r="T4985">
        <v>3637770.8699999959</v>
      </c>
    </row>
    <row r="4986" spans="1:20" ht="27" x14ac:dyDescent="0.25">
      <c r="A4986" t="s">
        <v>5853</v>
      </c>
      <c r="B4986" t="str">
        <f>tbl_Facturas[[#This Row],[Factura]] &amp; "|" &amp; tbl_Facturas[[#This Row],[Proyecto OK]] &amp; "|" &amp; TEXT(tbl_Facturas[[#This Row],[Horas o Viaje]],"0.00") &amp; "|" &amp; TEXT(tbl_Facturas[[#This Row],[Costo unitario]],"0.00")</f>
        <v>2873||1.00|180.00</v>
      </c>
      <c r="C4986">
        <v>2873</v>
      </c>
      <c r="D4986">
        <v>1</v>
      </c>
      <c r="E4986" t="s">
        <v>5305</v>
      </c>
      <c r="G4986" t="s">
        <v>1220</v>
      </c>
      <c r="H4986" t="s">
        <v>5025</v>
      </c>
      <c r="I4986" s="134" t="s">
        <v>5319</v>
      </c>
      <c r="P4986">
        <v>1</v>
      </c>
      <c r="Q4986">
        <v>180</v>
      </c>
      <c r="R4986">
        <v>180</v>
      </c>
      <c r="S4986">
        <f>IFERROR(_xlfn.XLOOKUP(tbl_Facturas[[#This Row],[Key_Fact]],tbl_Manifiestos[Key_Manif],tbl_Manifiestos[Pagado a Broker],0),0)</f>
        <v>167.4</v>
      </c>
      <c r="T4986">
        <v>3637950.8699999959</v>
      </c>
    </row>
    <row r="4987" spans="1:20" ht="27" x14ac:dyDescent="0.25">
      <c r="A4987" t="s">
        <v>5853</v>
      </c>
      <c r="B4987" t="str">
        <f>tbl_Facturas[[#This Row],[Factura]] &amp; "|" &amp; tbl_Facturas[[#This Row],[Proyecto OK]] &amp; "|" &amp; TEXT(tbl_Facturas[[#This Row],[Horas o Viaje]],"0.00") &amp; "|" &amp; TEXT(tbl_Facturas[[#This Row],[Costo unitario]],"0.00")</f>
        <v>2873||1.00|180.00</v>
      </c>
      <c r="C4987">
        <v>2873</v>
      </c>
      <c r="D4987">
        <v>1</v>
      </c>
      <c r="E4987" t="s">
        <v>5305</v>
      </c>
      <c r="G4987" t="s">
        <v>1220</v>
      </c>
      <c r="H4987" t="s">
        <v>5026</v>
      </c>
      <c r="I4987" s="134" t="s">
        <v>5319</v>
      </c>
      <c r="P4987">
        <v>1</v>
      </c>
      <c r="Q4987">
        <v>180</v>
      </c>
      <c r="R4987">
        <v>180</v>
      </c>
      <c r="S4987">
        <f>IFERROR(_xlfn.XLOOKUP(tbl_Facturas[[#This Row],[Key_Fact]],tbl_Manifiestos[Key_Manif],tbl_Manifiestos[Pagado a Broker],0),0)</f>
        <v>167.4</v>
      </c>
      <c r="T4987">
        <v>3638130.8699999959</v>
      </c>
    </row>
    <row r="4988" spans="1:20" ht="27" x14ac:dyDescent="0.25">
      <c r="A4988" t="s">
        <v>5853</v>
      </c>
      <c r="B4988" t="str">
        <f>tbl_Facturas[[#This Row],[Factura]] &amp; "|" &amp; tbl_Facturas[[#This Row],[Proyecto OK]] &amp; "|" &amp; TEXT(tbl_Facturas[[#This Row],[Horas o Viaje]],"0.00") &amp; "|" &amp; TEXT(tbl_Facturas[[#This Row],[Costo unitario]],"0.00")</f>
        <v>2873||1.00|113.10</v>
      </c>
      <c r="C4988">
        <v>2873</v>
      </c>
      <c r="D4988">
        <v>1</v>
      </c>
      <c r="E4988" t="s">
        <v>5305</v>
      </c>
      <c r="G4988" t="s">
        <v>1220</v>
      </c>
      <c r="H4988" t="s">
        <v>5026</v>
      </c>
      <c r="I4988" s="134" t="s">
        <v>5319</v>
      </c>
      <c r="N4988" t="s">
        <v>5027</v>
      </c>
      <c r="P4988">
        <v>1</v>
      </c>
      <c r="Q4988">
        <v>113.1</v>
      </c>
      <c r="R4988">
        <v>113.1</v>
      </c>
      <c r="S4988">
        <f>IFERROR(_xlfn.XLOOKUP(tbl_Facturas[[#This Row],[Key_Fact]],tbl_Manifiestos[Key_Manif],tbl_Manifiestos[Pagado a Broker],0),0)</f>
        <v>0</v>
      </c>
      <c r="T4988">
        <v>3638243.969999996</v>
      </c>
    </row>
    <row r="4989" spans="1:20" ht="27" x14ac:dyDescent="0.25">
      <c r="A4989" t="s">
        <v>5853</v>
      </c>
      <c r="B4989" t="str">
        <f>tbl_Facturas[[#This Row],[Factura]] &amp; "|" &amp; tbl_Facturas[[#This Row],[Proyecto OK]] &amp; "|" &amp; TEXT(tbl_Facturas[[#This Row],[Horas o Viaje]],"0.00") &amp; "|" &amp; TEXT(tbl_Facturas[[#This Row],[Costo unitario]],"0.00")</f>
        <v>2873||1.00|325.00</v>
      </c>
      <c r="C4989">
        <v>2873</v>
      </c>
      <c r="D4989">
        <v>1</v>
      </c>
      <c r="E4989" t="s">
        <v>5305</v>
      </c>
      <c r="G4989" t="s">
        <v>1220</v>
      </c>
      <c r="H4989" t="s">
        <v>5028</v>
      </c>
      <c r="I4989" s="134" t="s">
        <v>5319</v>
      </c>
      <c r="P4989">
        <v>1</v>
      </c>
      <c r="Q4989">
        <v>325</v>
      </c>
      <c r="R4989">
        <v>325</v>
      </c>
      <c r="S4989">
        <f>IFERROR(_xlfn.XLOOKUP(tbl_Facturas[[#This Row],[Key_Fact]],tbl_Manifiestos[Key_Manif],tbl_Manifiestos[Pagado a Broker],0),0)</f>
        <v>302.25</v>
      </c>
      <c r="T4989">
        <v>3638568.969999996</v>
      </c>
    </row>
    <row r="4990" spans="1:20" ht="27" x14ac:dyDescent="0.25">
      <c r="A4990" t="s">
        <v>5853</v>
      </c>
      <c r="B4990" t="str">
        <f>tbl_Facturas[[#This Row],[Factura]] &amp; "|" &amp; tbl_Facturas[[#This Row],[Proyecto OK]] &amp; "|" &amp; TEXT(tbl_Facturas[[#This Row],[Horas o Viaje]],"0.00") &amp; "|" &amp; TEXT(tbl_Facturas[[#This Row],[Costo unitario]],"0.00")</f>
        <v>2873||1.00|180.00</v>
      </c>
      <c r="C4990">
        <v>2873</v>
      </c>
      <c r="D4990">
        <v>1</v>
      </c>
      <c r="E4990" t="s">
        <v>5305</v>
      </c>
      <c r="G4990" t="s">
        <v>1220</v>
      </c>
      <c r="H4990" t="s">
        <v>5029</v>
      </c>
      <c r="I4990" s="134" t="s">
        <v>5319</v>
      </c>
      <c r="P4990">
        <v>1</v>
      </c>
      <c r="Q4990">
        <v>180</v>
      </c>
      <c r="R4990">
        <v>180</v>
      </c>
      <c r="S4990">
        <f>IFERROR(_xlfn.XLOOKUP(tbl_Facturas[[#This Row],[Key_Fact]],tbl_Manifiestos[Key_Manif],tbl_Manifiestos[Pagado a Broker],0),0)</f>
        <v>167.4</v>
      </c>
      <c r="T4990">
        <v>3638748.969999996</v>
      </c>
    </row>
    <row r="4991" spans="1:20" ht="27" x14ac:dyDescent="0.25">
      <c r="A4991" t="s">
        <v>5853</v>
      </c>
      <c r="B4991" t="str">
        <f>tbl_Facturas[[#This Row],[Factura]] &amp; "|" &amp; tbl_Facturas[[#This Row],[Proyecto OK]] &amp; "|" &amp; TEXT(tbl_Facturas[[#This Row],[Horas o Viaje]],"0.00") &amp; "|" &amp; TEXT(tbl_Facturas[[#This Row],[Costo unitario]],"0.00")</f>
        <v>2873||1.00|113.10</v>
      </c>
      <c r="C4991">
        <v>2873</v>
      </c>
      <c r="D4991">
        <v>1</v>
      </c>
      <c r="E4991" t="s">
        <v>5305</v>
      </c>
      <c r="G4991" t="s">
        <v>1220</v>
      </c>
      <c r="H4991" t="s">
        <v>5029</v>
      </c>
      <c r="I4991" s="134" t="s">
        <v>5319</v>
      </c>
      <c r="N4991" t="s">
        <v>5030</v>
      </c>
      <c r="P4991">
        <v>1</v>
      </c>
      <c r="Q4991">
        <v>113.1</v>
      </c>
      <c r="R4991">
        <v>113.1</v>
      </c>
      <c r="S4991">
        <f>IFERROR(_xlfn.XLOOKUP(tbl_Facturas[[#This Row],[Key_Fact]],tbl_Manifiestos[Key_Manif],tbl_Manifiestos[Pagado a Broker],0),0)</f>
        <v>0</v>
      </c>
      <c r="T4991">
        <v>3638862.0699999961</v>
      </c>
    </row>
    <row r="4992" spans="1:20" ht="27" x14ac:dyDescent="0.25">
      <c r="A4992" t="s">
        <v>5853</v>
      </c>
      <c r="B4992" t="str">
        <f>tbl_Facturas[[#This Row],[Factura]] &amp; "|" &amp; tbl_Facturas[[#This Row],[Proyecto OK]] &amp; "|" &amp; TEXT(tbl_Facturas[[#This Row],[Horas o Viaje]],"0.00") &amp; "|" &amp; TEXT(tbl_Facturas[[#This Row],[Costo unitario]],"0.00")</f>
        <v>2873||1.00|180.00</v>
      </c>
      <c r="C4992">
        <v>2873</v>
      </c>
      <c r="D4992">
        <v>1</v>
      </c>
      <c r="E4992" t="s">
        <v>5305</v>
      </c>
      <c r="G4992" t="s">
        <v>1220</v>
      </c>
      <c r="H4992" t="s">
        <v>5031</v>
      </c>
      <c r="I4992" s="134" t="s">
        <v>5319</v>
      </c>
      <c r="P4992">
        <v>1</v>
      </c>
      <c r="Q4992">
        <v>180</v>
      </c>
      <c r="R4992">
        <v>180</v>
      </c>
      <c r="S4992">
        <f>IFERROR(_xlfn.XLOOKUP(tbl_Facturas[[#This Row],[Key_Fact]],tbl_Manifiestos[Key_Manif],tbl_Manifiestos[Pagado a Broker],0),0)</f>
        <v>167.4</v>
      </c>
      <c r="T4992">
        <v>3639042.0699999961</v>
      </c>
    </row>
    <row r="4993" spans="1:20" ht="27" x14ac:dyDescent="0.25">
      <c r="A4993" t="s">
        <v>5853</v>
      </c>
      <c r="B4993" t="str">
        <f>tbl_Facturas[[#This Row],[Factura]] &amp; "|" &amp; tbl_Facturas[[#This Row],[Proyecto OK]] &amp; "|" &amp; TEXT(tbl_Facturas[[#This Row],[Horas o Viaje]],"0.00") &amp; "|" &amp; TEXT(tbl_Facturas[[#This Row],[Costo unitario]],"0.00")</f>
        <v>2873||1.00|113.10</v>
      </c>
      <c r="C4993">
        <v>2873</v>
      </c>
      <c r="D4993">
        <v>1</v>
      </c>
      <c r="E4993" t="s">
        <v>5305</v>
      </c>
      <c r="G4993" t="s">
        <v>1220</v>
      </c>
      <c r="H4993" t="s">
        <v>5031</v>
      </c>
      <c r="I4993" s="134" t="s">
        <v>5319</v>
      </c>
      <c r="N4993" t="s">
        <v>5032</v>
      </c>
      <c r="P4993">
        <v>1</v>
      </c>
      <c r="Q4993">
        <v>113.1</v>
      </c>
      <c r="R4993">
        <v>113.1</v>
      </c>
      <c r="S4993">
        <f>IFERROR(_xlfn.XLOOKUP(tbl_Facturas[[#This Row],[Key_Fact]],tbl_Manifiestos[Key_Manif],tbl_Manifiestos[Pagado a Broker],0),0)</f>
        <v>0</v>
      </c>
      <c r="T4993">
        <v>3639155.1699999962</v>
      </c>
    </row>
    <row r="4994" spans="1:20" ht="27" x14ac:dyDescent="0.25">
      <c r="A4994" t="s">
        <v>5853</v>
      </c>
      <c r="B4994" t="str">
        <f>tbl_Facturas[[#This Row],[Factura]] &amp; "|" &amp; tbl_Facturas[[#This Row],[Proyecto OK]] &amp; "|" &amp; TEXT(tbl_Facturas[[#This Row],[Horas o Viaje]],"0.00") &amp; "|" &amp; TEXT(tbl_Facturas[[#This Row],[Costo unitario]],"0.00")</f>
        <v>2873||1.00|180.00</v>
      </c>
      <c r="C4994">
        <v>2873</v>
      </c>
      <c r="D4994">
        <v>1</v>
      </c>
      <c r="E4994" t="s">
        <v>5305</v>
      </c>
      <c r="G4994" t="s">
        <v>1220</v>
      </c>
      <c r="H4994" t="s">
        <v>5033</v>
      </c>
      <c r="I4994" s="134" t="s">
        <v>5319</v>
      </c>
      <c r="P4994">
        <v>1</v>
      </c>
      <c r="Q4994">
        <v>180</v>
      </c>
      <c r="R4994">
        <v>180</v>
      </c>
      <c r="S4994">
        <f>IFERROR(_xlfn.XLOOKUP(tbl_Facturas[[#This Row],[Key_Fact]],tbl_Manifiestos[Key_Manif],tbl_Manifiestos[Pagado a Broker],0),0)</f>
        <v>167.4</v>
      </c>
      <c r="T4994">
        <v>3639335.1699999962</v>
      </c>
    </row>
    <row r="4995" spans="1:20" ht="27" x14ac:dyDescent="0.25">
      <c r="A4995" t="s">
        <v>5853</v>
      </c>
      <c r="B4995" t="str">
        <f>tbl_Facturas[[#This Row],[Factura]] &amp; "|" &amp; tbl_Facturas[[#This Row],[Proyecto OK]] &amp; "|" &amp; TEXT(tbl_Facturas[[#This Row],[Horas o Viaje]],"0.00") &amp; "|" &amp; TEXT(tbl_Facturas[[#This Row],[Costo unitario]],"0.00")</f>
        <v>2873||1.00|113.10</v>
      </c>
      <c r="C4995">
        <v>2873</v>
      </c>
      <c r="D4995">
        <v>1</v>
      </c>
      <c r="E4995" t="s">
        <v>5305</v>
      </c>
      <c r="G4995" t="s">
        <v>1220</v>
      </c>
      <c r="H4995" t="s">
        <v>5033</v>
      </c>
      <c r="I4995" s="134" t="s">
        <v>5319</v>
      </c>
      <c r="N4995" t="s">
        <v>5034</v>
      </c>
      <c r="P4995">
        <v>1</v>
      </c>
      <c r="Q4995">
        <v>113.1</v>
      </c>
      <c r="R4995">
        <v>113.1</v>
      </c>
      <c r="S4995">
        <f>IFERROR(_xlfn.XLOOKUP(tbl_Facturas[[#This Row],[Key_Fact]],tbl_Manifiestos[Key_Manif],tbl_Manifiestos[Pagado a Broker],0),0)</f>
        <v>0</v>
      </c>
      <c r="T4995">
        <v>3639448.2699999958</v>
      </c>
    </row>
    <row r="4996" spans="1:20" ht="27" x14ac:dyDescent="0.25">
      <c r="A4996" t="s">
        <v>5853</v>
      </c>
      <c r="B4996" t="str">
        <f>tbl_Facturas[[#This Row],[Factura]] &amp; "|" &amp; tbl_Facturas[[#This Row],[Proyecto OK]] &amp; "|" &amp; TEXT(tbl_Facturas[[#This Row],[Horas o Viaje]],"0.00") &amp; "|" &amp; TEXT(tbl_Facturas[[#This Row],[Costo unitario]],"0.00")</f>
        <v>2873||1.00|325.00</v>
      </c>
      <c r="C4996">
        <v>2873</v>
      </c>
      <c r="D4996">
        <v>1</v>
      </c>
      <c r="E4996" t="s">
        <v>5305</v>
      </c>
      <c r="G4996" t="s">
        <v>1220</v>
      </c>
      <c r="H4996" t="s">
        <v>5035</v>
      </c>
      <c r="I4996" s="134" t="s">
        <v>5319</v>
      </c>
      <c r="P4996">
        <v>1</v>
      </c>
      <c r="Q4996">
        <v>325</v>
      </c>
      <c r="R4996">
        <v>325</v>
      </c>
      <c r="S4996">
        <f>IFERROR(_xlfn.XLOOKUP(tbl_Facturas[[#This Row],[Key_Fact]],tbl_Manifiestos[Key_Manif],tbl_Manifiestos[Pagado a Broker],0),0)</f>
        <v>302.25</v>
      </c>
      <c r="T4996">
        <v>3639773.2699999958</v>
      </c>
    </row>
    <row r="4997" spans="1:20" ht="27" x14ac:dyDescent="0.25">
      <c r="A4997" t="s">
        <v>5853</v>
      </c>
      <c r="B4997" t="str">
        <f>tbl_Facturas[[#This Row],[Factura]] &amp; "|" &amp; tbl_Facturas[[#This Row],[Proyecto OK]] &amp; "|" &amp; TEXT(tbl_Facturas[[#This Row],[Horas o Viaje]],"0.00") &amp; "|" &amp; TEXT(tbl_Facturas[[#This Row],[Costo unitario]],"0.00")</f>
        <v>2873||1.00|180.00</v>
      </c>
      <c r="C4997">
        <v>2873</v>
      </c>
      <c r="D4997">
        <v>73</v>
      </c>
      <c r="E4997" t="s">
        <v>19</v>
      </c>
      <c r="G4997" t="s">
        <v>20</v>
      </c>
      <c r="H4997" t="s">
        <v>5036</v>
      </c>
      <c r="I4997" s="134" t="s">
        <v>5319</v>
      </c>
      <c r="P4997">
        <v>1</v>
      </c>
      <c r="Q4997">
        <v>180</v>
      </c>
      <c r="R4997">
        <v>180</v>
      </c>
      <c r="S4997">
        <f>IFERROR(_xlfn.XLOOKUP(tbl_Facturas[[#This Row],[Key_Fact]],tbl_Manifiestos[Key_Manif],tbl_Manifiestos[Pagado a Broker],0),0)</f>
        <v>167.4</v>
      </c>
      <c r="T4997">
        <v>3639953.2699999958</v>
      </c>
    </row>
    <row r="4998" spans="1:20" ht="27" x14ac:dyDescent="0.25">
      <c r="A4998" t="s">
        <v>5853</v>
      </c>
      <c r="B4998" t="str">
        <f>tbl_Facturas[[#This Row],[Factura]] &amp; "|" &amp; tbl_Facturas[[#This Row],[Proyecto OK]] &amp; "|" &amp; TEXT(tbl_Facturas[[#This Row],[Horas o Viaje]],"0.00") &amp; "|" &amp; TEXT(tbl_Facturas[[#This Row],[Costo unitario]],"0.00")</f>
        <v>2873||1.00|113.10</v>
      </c>
      <c r="C4998">
        <v>2873</v>
      </c>
      <c r="D4998">
        <v>73</v>
      </c>
      <c r="E4998" t="s">
        <v>19</v>
      </c>
      <c r="G4998" t="s">
        <v>20</v>
      </c>
      <c r="H4998" t="s">
        <v>5036</v>
      </c>
      <c r="I4998" s="134" t="s">
        <v>5319</v>
      </c>
      <c r="N4998" t="s">
        <v>5037</v>
      </c>
      <c r="P4998">
        <v>1</v>
      </c>
      <c r="Q4998">
        <v>113.1</v>
      </c>
      <c r="R4998">
        <v>113.1</v>
      </c>
      <c r="S4998">
        <f>IFERROR(_xlfn.XLOOKUP(tbl_Facturas[[#This Row],[Key_Fact]],tbl_Manifiestos[Key_Manif],tbl_Manifiestos[Pagado a Broker],0),0)</f>
        <v>0</v>
      </c>
      <c r="T4998">
        <v>3640066.3699999959</v>
      </c>
    </row>
    <row r="4999" spans="1:20" ht="27" x14ac:dyDescent="0.25">
      <c r="A4999" t="s">
        <v>5853</v>
      </c>
      <c r="B4999" t="str">
        <f>tbl_Facturas[[#This Row],[Factura]] &amp; "|" &amp; tbl_Facturas[[#This Row],[Proyecto OK]] &amp; "|" &amp; TEXT(tbl_Facturas[[#This Row],[Horas o Viaje]],"0.00") &amp; "|" &amp; TEXT(tbl_Facturas[[#This Row],[Costo unitario]],"0.00")</f>
        <v>2873||1.00|180.00</v>
      </c>
      <c r="C4999">
        <v>2873</v>
      </c>
      <c r="D4999">
        <v>73</v>
      </c>
      <c r="E4999" t="s">
        <v>19</v>
      </c>
      <c r="G4999" t="s">
        <v>20</v>
      </c>
      <c r="H4999" t="s">
        <v>5038</v>
      </c>
      <c r="I4999" s="134" t="s">
        <v>5319</v>
      </c>
      <c r="P4999">
        <v>1</v>
      </c>
      <c r="Q4999">
        <v>180</v>
      </c>
      <c r="R4999">
        <v>180</v>
      </c>
      <c r="S4999">
        <f>IFERROR(_xlfn.XLOOKUP(tbl_Facturas[[#This Row],[Key_Fact]],tbl_Manifiestos[Key_Manif],tbl_Manifiestos[Pagado a Broker],0),0)</f>
        <v>167.4</v>
      </c>
      <c r="T4999">
        <v>3640246.3699999959</v>
      </c>
    </row>
    <row r="5000" spans="1:20" ht="27" x14ac:dyDescent="0.25">
      <c r="A5000" t="s">
        <v>5853</v>
      </c>
      <c r="B5000" t="str">
        <f>tbl_Facturas[[#This Row],[Factura]] &amp; "|" &amp; tbl_Facturas[[#This Row],[Proyecto OK]] &amp; "|" &amp; TEXT(tbl_Facturas[[#This Row],[Horas o Viaje]],"0.00") &amp; "|" &amp; TEXT(tbl_Facturas[[#This Row],[Costo unitario]],"0.00")</f>
        <v>2873||1.00|325.00</v>
      </c>
      <c r="C5000">
        <v>2873</v>
      </c>
      <c r="D5000">
        <v>73</v>
      </c>
      <c r="E5000" t="s">
        <v>19</v>
      </c>
      <c r="G5000" t="s">
        <v>20</v>
      </c>
      <c r="H5000" t="s">
        <v>5039</v>
      </c>
      <c r="I5000" s="134" t="s">
        <v>5319</v>
      </c>
      <c r="P5000">
        <v>1</v>
      </c>
      <c r="Q5000">
        <v>325</v>
      </c>
      <c r="R5000">
        <v>325</v>
      </c>
      <c r="S5000">
        <f>IFERROR(_xlfn.XLOOKUP(tbl_Facturas[[#This Row],[Key_Fact]],tbl_Manifiestos[Key_Manif],tbl_Manifiestos[Pagado a Broker],0),0)</f>
        <v>302.25</v>
      </c>
      <c r="T5000">
        <v>3640571.3699999959</v>
      </c>
    </row>
    <row r="5001" spans="1:20" ht="27" x14ac:dyDescent="0.25">
      <c r="A5001" t="s">
        <v>5853</v>
      </c>
      <c r="B5001" t="str">
        <f>tbl_Facturas[[#This Row],[Factura]] &amp; "|" &amp; tbl_Facturas[[#This Row],[Proyecto OK]] &amp; "|" &amp; TEXT(tbl_Facturas[[#This Row],[Horas o Viaje]],"0.00") &amp; "|" &amp; TEXT(tbl_Facturas[[#This Row],[Costo unitario]],"0.00")</f>
        <v>2873||1.00|325.00</v>
      </c>
      <c r="C5001">
        <v>2873</v>
      </c>
      <c r="D5001">
        <v>73</v>
      </c>
      <c r="E5001" t="s">
        <v>19</v>
      </c>
      <c r="G5001" t="s">
        <v>20</v>
      </c>
      <c r="H5001" t="s">
        <v>5040</v>
      </c>
      <c r="I5001" s="134" t="s">
        <v>5319</v>
      </c>
      <c r="P5001">
        <v>1</v>
      </c>
      <c r="Q5001">
        <v>325</v>
      </c>
      <c r="R5001">
        <v>325</v>
      </c>
      <c r="S5001">
        <f>IFERROR(_xlfn.XLOOKUP(tbl_Facturas[[#This Row],[Key_Fact]],tbl_Manifiestos[Key_Manif],tbl_Manifiestos[Pagado a Broker],0),0)</f>
        <v>302.25</v>
      </c>
      <c r="T5001">
        <v>3640896.3699999959</v>
      </c>
    </row>
    <row r="5002" spans="1:20" ht="27" x14ac:dyDescent="0.25">
      <c r="A5002" t="s">
        <v>5853</v>
      </c>
      <c r="B5002" t="str">
        <f>tbl_Facturas[[#This Row],[Factura]] &amp; "|" &amp; tbl_Facturas[[#This Row],[Proyecto OK]] &amp; "|" &amp; TEXT(tbl_Facturas[[#This Row],[Horas o Viaje]],"0.00") &amp; "|" &amp; TEXT(tbl_Facturas[[#This Row],[Costo unitario]],"0.00")</f>
        <v>2873||1.00|325.00</v>
      </c>
      <c r="C5002">
        <v>2873</v>
      </c>
      <c r="D5002">
        <v>7</v>
      </c>
      <c r="E5002" t="s">
        <v>1264</v>
      </c>
      <c r="G5002" t="s">
        <v>2614</v>
      </c>
      <c r="H5002" t="s">
        <v>3366</v>
      </c>
      <c r="I5002" s="134" t="s">
        <v>5319</v>
      </c>
      <c r="P5002">
        <v>1</v>
      </c>
      <c r="Q5002">
        <v>325</v>
      </c>
      <c r="R5002">
        <v>325</v>
      </c>
      <c r="S5002">
        <f>IFERROR(_xlfn.XLOOKUP(tbl_Facturas[[#This Row],[Key_Fact]],tbl_Manifiestos[Key_Manif],tbl_Manifiestos[Pagado a Broker],0),0)</f>
        <v>302.25</v>
      </c>
      <c r="T5002">
        <v>3641221.3699999959</v>
      </c>
    </row>
    <row r="5003" spans="1:20" ht="27" x14ac:dyDescent="0.25">
      <c r="A5003" t="s">
        <v>5853</v>
      </c>
      <c r="B5003" t="str">
        <f>tbl_Facturas[[#This Row],[Factura]] &amp; "|" &amp; tbl_Facturas[[#This Row],[Proyecto OK]] &amp; "|" &amp; TEXT(tbl_Facturas[[#This Row],[Horas o Viaje]],"0.00") &amp; "|" &amp; TEXT(tbl_Facturas[[#This Row],[Costo unitario]],"0.00")</f>
        <v>2873||1.00|180.00</v>
      </c>
      <c r="C5003">
        <v>2873</v>
      </c>
      <c r="D5003">
        <v>7</v>
      </c>
      <c r="E5003" t="s">
        <v>1264</v>
      </c>
      <c r="G5003" t="s">
        <v>2614</v>
      </c>
      <c r="H5003" t="s">
        <v>5035</v>
      </c>
      <c r="I5003" s="134" t="s">
        <v>5319</v>
      </c>
      <c r="P5003">
        <v>1</v>
      </c>
      <c r="Q5003">
        <v>180</v>
      </c>
      <c r="R5003">
        <v>180</v>
      </c>
      <c r="S5003">
        <f>IFERROR(_xlfn.XLOOKUP(tbl_Facturas[[#This Row],[Key_Fact]],tbl_Manifiestos[Key_Manif],tbl_Manifiestos[Pagado a Broker],0),0)</f>
        <v>167.4</v>
      </c>
      <c r="T5003">
        <v>3641401.3699999959</v>
      </c>
    </row>
    <row r="5004" spans="1:20" ht="27" x14ac:dyDescent="0.25">
      <c r="A5004" t="s">
        <v>5853</v>
      </c>
      <c r="B5004" t="str">
        <f>tbl_Facturas[[#This Row],[Factura]] &amp; "|" &amp; tbl_Facturas[[#This Row],[Proyecto OK]] &amp; "|" &amp; TEXT(tbl_Facturas[[#This Row],[Horas o Viaje]],"0.00") &amp; "|" &amp; TEXT(tbl_Facturas[[#This Row],[Costo unitario]],"0.00")</f>
        <v>2873||1.00|113.10</v>
      </c>
      <c r="C5004">
        <v>2873</v>
      </c>
      <c r="D5004">
        <v>7</v>
      </c>
      <c r="E5004" t="s">
        <v>1264</v>
      </c>
      <c r="G5004" t="s">
        <v>2614</v>
      </c>
      <c r="H5004" t="s">
        <v>5035</v>
      </c>
      <c r="I5004" s="134" t="s">
        <v>5319</v>
      </c>
      <c r="N5004" t="s">
        <v>5041</v>
      </c>
      <c r="P5004">
        <v>1</v>
      </c>
      <c r="Q5004">
        <v>113.1</v>
      </c>
      <c r="R5004">
        <v>113.1</v>
      </c>
      <c r="S5004">
        <f>IFERROR(_xlfn.XLOOKUP(tbl_Facturas[[#This Row],[Key_Fact]],tbl_Manifiestos[Key_Manif],tbl_Manifiestos[Pagado a Broker],0),0)</f>
        <v>0</v>
      </c>
      <c r="T5004">
        <v>3641514.469999996</v>
      </c>
    </row>
    <row r="5005" spans="1:20" ht="27" x14ac:dyDescent="0.25">
      <c r="A5005" t="s">
        <v>5853</v>
      </c>
      <c r="B5005" t="str">
        <f>tbl_Facturas[[#This Row],[Factura]] &amp; "|" &amp; tbl_Facturas[[#This Row],[Proyecto OK]] &amp; "|" &amp; TEXT(tbl_Facturas[[#This Row],[Horas o Viaje]],"0.00") &amp; "|" &amp; TEXT(tbl_Facturas[[#This Row],[Costo unitario]],"0.00")</f>
        <v>2873||1.00|180.00</v>
      </c>
      <c r="C5005">
        <v>2873</v>
      </c>
      <c r="D5005">
        <v>198</v>
      </c>
      <c r="E5005" t="s">
        <v>5916</v>
      </c>
      <c r="G5005" t="s">
        <v>31</v>
      </c>
      <c r="H5005" t="s">
        <v>3675</v>
      </c>
      <c r="I5005" s="134" t="s">
        <v>5319</v>
      </c>
      <c r="P5005">
        <v>1</v>
      </c>
      <c r="Q5005">
        <v>180</v>
      </c>
      <c r="R5005">
        <v>180</v>
      </c>
      <c r="S5005">
        <f>IFERROR(_xlfn.XLOOKUP(tbl_Facturas[[#This Row],[Key_Fact]],tbl_Manifiestos[Key_Manif],tbl_Manifiestos[Pagado a Broker],0),0)</f>
        <v>167.4</v>
      </c>
      <c r="T5005">
        <v>3641694.469999996</v>
      </c>
    </row>
    <row r="5006" spans="1:20" ht="27" x14ac:dyDescent="0.25">
      <c r="A5006" t="s">
        <v>5853</v>
      </c>
      <c r="B5006" t="str">
        <f>tbl_Facturas[[#This Row],[Factura]] &amp; "|" &amp; tbl_Facturas[[#This Row],[Proyecto OK]] &amp; "|" &amp; TEXT(tbl_Facturas[[#This Row],[Horas o Viaje]],"0.00") &amp; "|" &amp; TEXT(tbl_Facturas[[#This Row],[Costo unitario]],"0.00")</f>
        <v>2873||1.00|325.00</v>
      </c>
      <c r="C5006">
        <v>2873</v>
      </c>
      <c r="D5006">
        <v>26</v>
      </c>
      <c r="E5006" t="s">
        <v>3894</v>
      </c>
      <c r="G5006" t="s">
        <v>1492</v>
      </c>
      <c r="H5006" t="s">
        <v>5042</v>
      </c>
      <c r="I5006" s="134" t="s">
        <v>5319</v>
      </c>
      <c r="P5006">
        <v>1</v>
      </c>
      <c r="Q5006">
        <v>325</v>
      </c>
      <c r="R5006">
        <v>325</v>
      </c>
      <c r="S5006">
        <f>IFERROR(_xlfn.XLOOKUP(tbl_Facturas[[#This Row],[Key_Fact]],tbl_Manifiestos[Key_Manif],tbl_Manifiestos[Pagado a Broker],0),0)</f>
        <v>302.25</v>
      </c>
      <c r="T5006">
        <v>3642019.469999996</v>
      </c>
    </row>
    <row r="5007" spans="1:20" ht="27" x14ac:dyDescent="0.25">
      <c r="A5007" t="s">
        <v>5853</v>
      </c>
      <c r="B5007" t="str">
        <f>tbl_Facturas[[#This Row],[Factura]] &amp; "|" &amp; tbl_Facturas[[#This Row],[Proyecto OK]] &amp; "|" &amp; TEXT(tbl_Facturas[[#This Row],[Horas o Viaje]],"0.00") &amp; "|" &amp; TEXT(tbl_Facturas[[#This Row],[Costo unitario]],"0.00")</f>
        <v>2873||1.00|325.00</v>
      </c>
      <c r="C5007">
        <v>2873</v>
      </c>
      <c r="D5007">
        <v>26</v>
      </c>
      <c r="E5007" t="s">
        <v>3894</v>
      </c>
      <c r="G5007" t="s">
        <v>1492</v>
      </c>
      <c r="H5007" t="s">
        <v>5043</v>
      </c>
      <c r="I5007" s="134" t="s">
        <v>5319</v>
      </c>
      <c r="P5007">
        <v>1</v>
      </c>
      <c r="Q5007">
        <v>325</v>
      </c>
      <c r="R5007">
        <v>325</v>
      </c>
      <c r="S5007">
        <f>IFERROR(_xlfn.XLOOKUP(tbl_Facturas[[#This Row],[Key_Fact]],tbl_Manifiestos[Key_Manif],tbl_Manifiestos[Pagado a Broker],0),0)</f>
        <v>302.25</v>
      </c>
      <c r="T5007">
        <v>3642344.469999996</v>
      </c>
    </row>
    <row r="5008" spans="1:20" ht="27" x14ac:dyDescent="0.25">
      <c r="A5008" t="s">
        <v>5853</v>
      </c>
      <c r="B5008" t="str">
        <f>tbl_Facturas[[#This Row],[Factura]] &amp; "|" &amp; tbl_Facturas[[#This Row],[Proyecto OK]] &amp; "|" &amp; TEXT(tbl_Facturas[[#This Row],[Horas o Viaje]],"0.00") &amp; "|" &amp; TEXT(tbl_Facturas[[#This Row],[Costo unitario]],"0.00")</f>
        <v>2873||1.00|325.00</v>
      </c>
      <c r="C5008">
        <v>2873</v>
      </c>
      <c r="D5008">
        <v>26</v>
      </c>
      <c r="E5008" t="s">
        <v>3894</v>
      </c>
      <c r="G5008" t="s">
        <v>1492</v>
      </c>
      <c r="H5008" t="s">
        <v>5044</v>
      </c>
      <c r="I5008" s="134" t="s">
        <v>5319</v>
      </c>
      <c r="P5008">
        <v>1</v>
      </c>
      <c r="Q5008">
        <v>325</v>
      </c>
      <c r="R5008">
        <v>325</v>
      </c>
      <c r="S5008">
        <f>IFERROR(_xlfn.XLOOKUP(tbl_Facturas[[#This Row],[Key_Fact]],tbl_Manifiestos[Key_Manif],tbl_Manifiestos[Pagado a Broker],0),0)</f>
        <v>302.25</v>
      </c>
      <c r="T5008">
        <v>3642669.469999996</v>
      </c>
    </row>
    <row r="5009" spans="1:20" ht="27" x14ac:dyDescent="0.25">
      <c r="A5009" t="s">
        <v>5853</v>
      </c>
      <c r="B5009" t="str">
        <f>tbl_Facturas[[#This Row],[Factura]] &amp; "|" &amp; tbl_Facturas[[#This Row],[Proyecto OK]] &amp; "|" &amp; TEXT(tbl_Facturas[[#This Row],[Horas o Viaje]],"0.00") &amp; "|" &amp; TEXT(tbl_Facturas[[#This Row],[Costo unitario]],"0.00")</f>
        <v>2873||1.00|325.00</v>
      </c>
      <c r="C5009">
        <v>2873</v>
      </c>
      <c r="D5009">
        <v>26</v>
      </c>
      <c r="E5009" t="s">
        <v>3894</v>
      </c>
      <c r="G5009" t="s">
        <v>1492</v>
      </c>
      <c r="H5009" t="s">
        <v>5045</v>
      </c>
      <c r="I5009" s="134" t="s">
        <v>5319</v>
      </c>
      <c r="P5009">
        <v>1</v>
      </c>
      <c r="Q5009">
        <v>325</v>
      </c>
      <c r="R5009">
        <v>325</v>
      </c>
      <c r="S5009">
        <f>IFERROR(_xlfn.XLOOKUP(tbl_Facturas[[#This Row],[Key_Fact]],tbl_Manifiestos[Key_Manif],tbl_Manifiestos[Pagado a Broker],0),0)</f>
        <v>302.25</v>
      </c>
      <c r="T5009">
        <v>3642994.469999996</v>
      </c>
    </row>
    <row r="5010" spans="1:20" ht="27" x14ac:dyDescent="0.25">
      <c r="A5010" t="s">
        <v>5853</v>
      </c>
      <c r="B5010" t="str">
        <f>tbl_Facturas[[#This Row],[Factura]] &amp; "|" &amp; tbl_Facturas[[#This Row],[Proyecto OK]] &amp; "|" &amp; TEXT(tbl_Facturas[[#This Row],[Horas o Viaje]],"0.00") &amp; "|" &amp; TEXT(tbl_Facturas[[#This Row],[Costo unitario]],"0.00")</f>
        <v>2873||1.00|325.00</v>
      </c>
      <c r="C5010">
        <v>2873</v>
      </c>
      <c r="D5010">
        <v>26</v>
      </c>
      <c r="E5010" t="s">
        <v>3894</v>
      </c>
      <c r="G5010" t="s">
        <v>1492</v>
      </c>
      <c r="H5010" t="s">
        <v>5046</v>
      </c>
      <c r="I5010" s="134" t="s">
        <v>5319</v>
      </c>
      <c r="P5010">
        <v>1</v>
      </c>
      <c r="Q5010">
        <v>325</v>
      </c>
      <c r="R5010">
        <v>325</v>
      </c>
      <c r="S5010">
        <f>IFERROR(_xlfn.XLOOKUP(tbl_Facturas[[#This Row],[Key_Fact]],tbl_Manifiestos[Key_Manif],tbl_Manifiestos[Pagado a Broker],0),0)</f>
        <v>302.25</v>
      </c>
      <c r="T5010">
        <v>3643319.469999996</v>
      </c>
    </row>
    <row r="5011" spans="1:20" ht="27" x14ac:dyDescent="0.25">
      <c r="A5011" t="s">
        <v>5853</v>
      </c>
      <c r="B5011" t="str">
        <f>tbl_Facturas[[#This Row],[Factura]] &amp; "|" &amp; tbl_Facturas[[#This Row],[Proyecto OK]] &amp; "|" &amp; TEXT(tbl_Facturas[[#This Row],[Horas o Viaje]],"0.00") &amp; "|" &amp; TEXT(tbl_Facturas[[#This Row],[Costo unitario]],"0.00")</f>
        <v>2873||1.00|325.00</v>
      </c>
      <c r="C5011">
        <v>2873</v>
      </c>
      <c r="D5011">
        <v>606</v>
      </c>
      <c r="E5011" t="s">
        <v>5305</v>
      </c>
      <c r="G5011" t="s">
        <v>1291</v>
      </c>
      <c r="H5011" t="s">
        <v>5047</v>
      </c>
      <c r="I5011" s="134" t="s">
        <v>5319</v>
      </c>
      <c r="P5011">
        <v>1</v>
      </c>
      <c r="Q5011">
        <v>325</v>
      </c>
      <c r="R5011">
        <v>325</v>
      </c>
      <c r="S5011">
        <f>IFERROR(_xlfn.XLOOKUP(tbl_Facturas[[#This Row],[Key_Fact]],tbl_Manifiestos[Key_Manif],tbl_Manifiestos[Pagado a Broker],0),0)</f>
        <v>302.25</v>
      </c>
      <c r="T5011">
        <v>3643644.469999996</v>
      </c>
    </row>
    <row r="5012" spans="1:20" ht="27" x14ac:dyDescent="0.25">
      <c r="A5012" t="s">
        <v>5853</v>
      </c>
      <c r="B5012" t="str">
        <f>tbl_Facturas[[#This Row],[Factura]] &amp; "|" &amp; tbl_Facturas[[#This Row],[Proyecto OK]] &amp; "|" &amp; TEXT(tbl_Facturas[[#This Row],[Horas o Viaje]],"0.00") &amp; "|" &amp; TEXT(tbl_Facturas[[#This Row],[Costo unitario]],"0.00")</f>
        <v>2873||1.00|325.00</v>
      </c>
      <c r="C5012">
        <v>2873</v>
      </c>
      <c r="D5012">
        <v>606</v>
      </c>
      <c r="E5012" t="s">
        <v>5305</v>
      </c>
      <c r="G5012" t="s">
        <v>1291</v>
      </c>
      <c r="H5012" t="s">
        <v>5048</v>
      </c>
      <c r="I5012" s="134" t="s">
        <v>5319</v>
      </c>
      <c r="P5012">
        <v>1</v>
      </c>
      <c r="Q5012">
        <v>325</v>
      </c>
      <c r="R5012">
        <v>325</v>
      </c>
      <c r="S5012">
        <f>IFERROR(_xlfn.XLOOKUP(tbl_Facturas[[#This Row],[Key_Fact]],tbl_Manifiestos[Key_Manif],tbl_Manifiestos[Pagado a Broker],0),0)</f>
        <v>302.25</v>
      </c>
      <c r="T5012">
        <v>3643969.469999996</v>
      </c>
    </row>
    <row r="5013" spans="1:20" ht="27" x14ac:dyDescent="0.25">
      <c r="A5013" t="s">
        <v>5853</v>
      </c>
      <c r="B5013" t="str">
        <f>tbl_Facturas[[#This Row],[Factura]] &amp; "|" &amp; tbl_Facturas[[#This Row],[Proyecto OK]] &amp; "|" &amp; TEXT(tbl_Facturas[[#This Row],[Horas o Viaje]],"0.00") &amp; "|" &amp; TEXT(tbl_Facturas[[#This Row],[Costo unitario]],"0.00")</f>
        <v>2873||1.00|325.00</v>
      </c>
      <c r="C5013">
        <v>2873</v>
      </c>
      <c r="D5013">
        <v>606</v>
      </c>
      <c r="E5013" t="s">
        <v>5305</v>
      </c>
      <c r="G5013" t="s">
        <v>1291</v>
      </c>
      <c r="H5013" t="s">
        <v>5049</v>
      </c>
      <c r="I5013" s="134" t="s">
        <v>5319</v>
      </c>
      <c r="P5013">
        <v>1</v>
      </c>
      <c r="Q5013">
        <v>325</v>
      </c>
      <c r="R5013">
        <v>325</v>
      </c>
      <c r="S5013">
        <f>IFERROR(_xlfn.XLOOKUP(tbl_Facturas[[#This Row],[Key_Fact]],tbl_Manifiestos[Key_Manif],tbl_Manifiestos[Pagado a Broker],0),0)</f>
        <v>302.25</v>
      </c>
      <c r="T5013">
        <v>3644294.469999996</v>
      </c>
    </row>
    <row r="5014" spans="1:20" ht="27" x14ac:dyDescent="0.25">
      <c r="A5014" t="s">
        <v>5853</v>
      </c>
      <c r="B5014" t="str">
        <f>tbl_Facturas[[#This Row],[Factura]] &amp; "|" &amp; tbl_Facturas[[#This Row],[Proyecto OK]] &amp; "|" &amp; TEXT(tbl_Facturas[[#This Row],[Horas o Viaje]],"0.00") &amp; "|" &amp; TEXT(tbl_Facturas[[#This Row],[Costo unitario]],"0.00")</f>
        <v>2873||1.00|325.00</v>
      </c>
      <c r="C5014">
        <v>2873</v>
      </c>
      <c r="D5014">
        <v>606</v>
      </c>
      <c r="E5014" t="s">
        <v>5305</v>
      </c>
      <c r="G5014" t="s">
        <v>1291</v>
      </c>
      <c r="H5014" t="s">
        <v>5050</v>
      </c>
      <c r="I5014" s="134" t="s">
        <v>5319</v>
      </c>
      <c r="P5014">
        <v>1</v>
      </c>
      <c r="Q5014">
        <v>325</v>
      </c>
      <c r="R5014">
        <v>325</v>
      </c>
      <c r="S5014">
        <f>IFERROR(_xlfn.XLOOKUP(tbl_Facturas[[#This Row],[Key_Fact]],tbl_Manifiestos[Key_Manif],tbl_Manifiestos[Pagado a Broker],0),0)</f>
        <v>302.25</v>
      </c>
      <c r="T5014">
        <v>3644619.469999996</v>
      </c>
    </row>
    <row r="5015" spans="1:20" ht="27" x14ac:dyDescent="0.25">
      <c r="A5015" t="s">
        <v>5853</v>
      </c>
      <c r="B5015" t="str">
        <f>tbl_Facturas[[#This Row],[Factura]] &amp; "|" &amp; tbl_Facturas[[#This Row],[Proyecto OK]] &amp; "|" &amp; TEXT(tbl_Facturas[[#This Row],[Horas o Viaje]],"0.00") &amp; "|" &amp; TEXT(tbl_Facturas[[#This Row],[Costo unitario]],"0.00")</f>
        <v>2873||1.00|325.00</v>
      </c>
      <c r="C5015">
        <v>2873</v>
      </c>
      <c r="D5015">
        <v>606</v>
      </c>
      <c r="E5015" t="s">
        <v>5305</v>
      </c>
      <c r="G5015" t="s">
        <v>1291</v>
      </c>
      <c r="H5015" t="s">
        <v>5051</v>
      </c>
      <c r="I5015" s="134" t="s">
        <v>5319</v>
      </c>
      <c r="P5015">
        <v>1</v>
      </c>
      <c r="Q5015">
        <v>325</v>
      </c>
      <c r="R5015">
        <v>325</v>
      </c>
      <c r="S5015">
        <f>IFERROR(_xlfn.XLOOKUP(tbl_Facturas[[#This Row],[Key_Fact]],tbl_Manifiestos[Key_Manif],tbl_Manifiestos[Pagado a Broker],0),0)</f>
        <v>302.25</v>
      </c>
      <c r="T5015">
        <v>3644944.469999996</v>
      </c>
    </row>
    <row r="5016" spans="1:20" ht="27" x14ac:dyDescent="0.25">
      <c r="A5016" t="s">
        <v>5853</v>
      </c>
      <c r="B5016" t="str">
        <f>tbl_Facturas[[#This Row],[Factura]] &amp; "|" &amp; tbl_Facturas[[#This Row],[Proyecto OK]] &amp; "|" &amp; TEXT(tbl_Facturas[[#This Row],[Horas o Viaje]],"0.00") &amp; "|" &amp; TEXT(tbl_Facturas[[#This Row],[Costo unitario]],"0.00")</f>
        <v>2873||1.00|325.00</v>
      </c>
      <c r="C5016">
        <v>2873</v>
      </c>
      <c r="D5016">
        <v>308</v>
      </c>
      <c r="E5016" t="s">
        <v>16</v>
      </c>
      <c r="G5016" t="s">
        <v>17</v>
      </c>
      <c r="H5016" t="s">
        <v>5052</v>
      </c>
      <c r="I5016" s="134" t="s">
        <v>5319</v>
      </c>
      <c r="P5016">
        <v>1</v>
      </c>
      <c r="Q5016">
        <v>325</v>
      </c>
      <c r="R5016">
        <v>325</v>
      </c>
      <c r="S5016">
        <f>IFERROR(_xlfn.XLOOKUP(tbl_Facturas[[#This Row],[Key_Fact]],tbl_Manifiestos[Key_Manif],tbl_Manifiestos[Pagado a Broker],0),0)</f>
        <v>302.25</v>
      </c>
      <c r="T5016">
        <v>3645269.469999996</v>
      </c>
    </row>
    <row r="5017" spans="1:20" ht="27" x14ac:dyDescent="0.25">
      <c r="A5017" t="s">
        <v>5853</v>
      </c>
      <c r="B5017" t="str">
        <f>tbl_Facturas[[#This Row],[Factura]] &amp; "|" &amp; tbl_Facturas[[#This Row],[Proyecto OK]] &amp; "|" &amp; TEXT(tbl_Facturas[[#This Row],[Horas o Viaje]],"0.00") &amp; "|" &amp; TEXT(tbl_Facturas[[#This Row],[Costo unitario]],"0.00")</f>
        <v>2873||1.00|325.00</v>
      </c>
      <c r="C5017">
        <v>2873</v>
      </c>
      <c r="D5017">
        <v>308</v>
      </c>
      <c r="E5017" t="s">
        <v>16</v>
      </c>
      <c r="G5017" t="s">
        <v>17</v>
      </c>
      <c r="H5017" t="s">
        <v>5053</v>
      </c>
      <c r="I5017" s="134" t="s">
        <v>5319</v>
      </c>
      <c r="P5017">
        <v>1</v>
      </c>
      <c r="Q5017">
        <v>325</v>
      </c>
      <c r="R5017">
        <v>325</v>
      </c>
      <c r="S5017">
        <f>IFERROR(_xlfn.XLOOKUP(tbl_Facturas[[#This Row],[Key_Fact]],tbl_Manifiestos[Key_Manif],tbl_Manifiestos[Pagado a Broker],0),0)</f>
        <v>302.25</v>
      </c>
      <c r="T5017">
        <v>3645594.469999996</v>
      </c>
    </row>
    <row r="5018" spans="1:20" ht="27" x14ac:dyDescent="0.25">
      <c r="A5018" t="s">
        <v>5853</v>
      </c>
      <c r="B5018" t="str">
        <f>tbl_Facturas[[#This Row],[Factura]] &amp; "|" &amp; tbl_Facturas[[#This Row],[Proyecto OK]] &amp; "|" &amp; TEXT(tbl_Facturas[[#This Row],[Horas o Viaje]],"0.00") &amp; "|" &amp; TEXT(tbl_Facturas[[#This Row],[Costo unitario]],"0.00")</f>
        <v>2873||1.00|325.00</v>
      </c>
      <c r="C5018">
        <v>2873</v>
      </c>
      <c r="D5018">
        <v>7</v>
      </c>
      <c r="E5018" t="s">
        <v>1264</v>
      </c>
      <c r="G5018" t="s">
        <v>2614</v>
      </c>
      <c r="H5018" t="s">
        <v>5054</v>
      </c>
      <c r="I5018" s="134" t="s">
        <v>5319</v>
      </c>
      <c r="P5018">
        <v>1</v>
      </c>
      <c r="Q5018">
        <v>325</v>
      </c>
      <c r="R5018">
        <v>325</v>
      </c>
      <c r="S5018">
        <f>IFERROR(_xlfn.XLOOKUP(tbl_Facturas[[#This Row],[Key_Fact]],tbl_Manifiestos[Key_Manif],tbl_Manifiestos[Pagado a Broker],0),0)</f>
        <v>302.25</v>
      </c>
      <c r="T5018">
        <v>3645919.469999996</v>
      </c>
    </row>
    <row r="5019" spans="1:20" ht="27" x14ac:dyDescent="0.25">
      <c r="A5019" t="s">
        <v>5853</v>
      </c>
      <c r="B5019" t="str">
        <f>tbl_Facturas[[#This Row],[Factura]] &amp; "|" &amp; tbl_Facturas[[#This Row],[Proyecto OK]] &amp; "|" &amp; TEXT(tbl_Facturas[[#This Row],[Horas o Viaje]],"0.00") &amp; "|" &amp; TEXT(tbl_Facturas[[#This Row],[Costo unitario]],"0.00")</f>
        <v>2873||5.00|325.00</v>
      </c>
      <c r="C5019">
        <v>2873</v>
      </c>
      <c r="D5019">
        <v>7</v>
      </c>
      <c r="E5019" t="s">
        <v>1264</v>
      </c>
      <c r="G5019" t="s">
        <v>2614</v>
      </c>
      <c r="H5019" t="s">
        <v>5055</v>
      </c>
      <c r="I5019" s="134" t="s">
        <v>5319</v>
      </c>
      <c r="P5019">
        <v>5</v>
      </c>
      <c r="Q5019">
        <v>325</v>
      </c>
      <c r="R5019">
        <v>1625</v>
      </c>
      <c r="S5019">
        <f>IFERROR(_xlfn.XLOOKUP(tbl_Facturas[[#This Row],[Key_Fact]],tbl_Manifiestos[Key_Manif],tbl_Manifiestos[Pagado a Broker],0),0)</f>
        <v>0</v>
      </c>
      <c r="T5019">
        <v>3647544.469999996</v>
      </c>
    </row>
    <row r="5020" spans="1:20" ht="27" x14ac:dyDescent="0.25">
      <c r="A5020" t="s">
        <v>5853</v>
      </c>
      <c r="B5020" t="str">
        <f>tbl_Facturas[[#This Row],[Factura]] &amp; "|" &amp; tbl_Facturas[[#This Row],[Proyecto OK]] &amp; "|" &amp; TEXT(tbl_Facturas[[#This Row],[Horas o Viaje]],"0.00") &amp; "|" &amp; TEXT(tbl_Facturas[[#This Row],[Costo unitario]],"0.00")</f>
        <v>2873||1.00|325.00</v>
      </c>
      <c r="C5020">
        <v>2873</v>
      </c>
      <c r="D5020">
        <v>75</v>
      </c>
      <c r="E5020" t="s">
        <v>4152</v>
      </c>
      <c r="G5020" t="s">
        <v>4503</v>
      </c>
      <c r="H5020" t="s">
        <v>3959</v>
      </c>
      <c r="I5020" s="134" t="s">
        <v>5319</v>
      </c>
      <c r="P5020">
        <v>1</v>
      </c>
      <c r="Q5020">
        <v>325</v>
      </c>
      <c r="R5020">
        <v>325</v>
      </c>
      <c r="S5020">
        <f>IFERROR(_xlfn.XLOOKUP(tbl_Facturas[[#This Row],[Key_Fact]],tbl_Manifiestos[Key_Manif],tbl_Manifiestos[Pagado a Broker],0),0)</f>
        <v>302.25</v>
      </c>
      <c r="T5020">
        <v>3647869.469999996</v>
      </c>
    </row>
    <row r="5021" spans="1:20" ht="27" x14ac:dyDescent="0.25">
      <c r="A5021" t="s">
        <v>5853</v>
      </c>
      <c r="B5021" t="str">
        <f>tbl_Facturas[[#This Row],[Factura]] &amp; "|" &amp; tbl_Facturas[[#This Row],[Proyecto OK]] &amp; "|" &amp; TEXT(tbl_Facturas[[#This Row],[Horas o Viaje]],"0.00") &amp; "|" &amp; TEXT(tbl_Facturas[[#This Row],[Costo unitario]],"0.00")</f>
        <v>2873||1.00|325.00</v>
      </c>
      <c r="C5021">
        <v>2873</v>
      </c>
      <c r="D5021">
        <v>75</v>
      </c>
      <c r="E5021" t="s">
        <v>4152</v>
      </c>
      <c r="G5021" t="s">
        <v>4503</v>
      </c>
      <c r="H5021" t="s">
        <v>3961</v>
      </c>
      <c r="I5021" s="134" t="s">
        <v>5319</v>
      </c>
      <c r="P5021">
        <v>1</v>
      </c>
      <c r="Q5021">
        <v>325</v>
      </c>
      <c r="R5021">
        <v>325</v>
      </c>
      <c r="S5021">
        <f>IFERROR(_xlfn.XLOOKUP(tbl_Facturas[[#This Row],[Key_Fact]],tbl_Manifiestos[Key_Manif],tbl_Manifiestos[Pagado a Broker],0),0)</f>
        <v>302.25</v>
      </c>
      <c r="T5021">
        <v>3648194.469999996</v>
      </c>
    </row>
    <row r="5022" spans="1:20" ht="27" x14ac:dyDescent="0.25">
      <c r="A5022" t="s">
        <v>5853</v>
      </c>
      <c r="B5022" t="str">
        <f>tbl_Facturas[[#This Row],[Factura]] &amp; "|" &amp; tbl_Facturas[[#This Row],[Proyecto OK]] &amp; "|" &amp; TEXT(tbl_Facturas[[#This Row],[Horas o Viaje]],"0.00") &amp; "|" &amp; TEXT(tbl_Facturas[[#This Row],[Costo unitario]],"0.00")</f>
        <v>2873||1.00|325.00</v>
      </c>
      <c r="C5022">
        <v>2873</v>
      </c>
      <c r="D5022">
        <v>75</v>
      </c>
      <c r="E5022" t="s">
        <v>4152</v>
      </c>
      <c r="G5022" t="s">
        <v>4503</v>
      </c>
      <c r="H5022" t="s">
        <v>3963</v>
      </c>
      <c r="I5022" s="134" t="s">
        <v>5319</v>
      </c>
      <c r="P5022">
        <v>1</v>
      </c>
      <c r="Q5022">
        <v>325</v>
      </c>
      <c r="R5022">
        <v>325</v>
      </c>
      <c r="S5022">
        <f>IFERROR(_xlfn.XLOOKUP(tbl_Facturas[[#This Row],[Key_Fact]],tbl_Manifiestos[Key_Manif],tbl_Manifiestos[Pagado a Broker],0),0)</f>
        <v>302.25</v>
      </c>
      <c r="T5022">
        <v>3648519.469999996</v>
      </c>
    </row>
    <row r="5023" spans="1:20" ht="27" x14ac:dyDescent="0.25">
      <c r="A5023" t="s">
        <v>5853</v>
      </c>
      <c r="B5023" t="str">
        <f>tbl_Facturas[[#This Row],[Factura]] &amp; "|" &amp; tbl_Facturas[[#This Row],[Proyecto OK]] &amp; "|" &amp; TEXT(tbl_Facturas[[#This Row],[Horas o Viaje]],"0.00") &amp; "|" &amp; TEXT(tbl_Facturas[[#This Row],[Costo unitario]],"0.00")</f>
        <v>2873||1.00|325.00</v>
      </c>
      <c r="C5023">
        <v>2873</v>
      </c>
      <c r="D5023">
        <v>75</v>
      </c>
      <c r="E5023" t="s">
        <v>4152</v>
      </c>
      <c r="G5023" t="s">
        <v>4503</v>
      </c>
      <c r="H5023" t="s">
        <v>3965</v>
      </c>
      <c r="I5023" s="134" t="s">
        <v>5319</v>
      </c>
      <c r="P5023">
        <v>1</v>
      </c>
      <c r="Q5023">
        <v>325</v>
      </c>
      <c r="R5023">
        <v>325</v>
      </c>
      <c r="S5023">
        <f>IFERROR(_xlfn.XLOOKUP(tbl_Facturas[[#This Row],[Key_Fact]],tbl_Manifiestos[Key_Manif],tbl_Manifiestos[Pagado a Broker],0),0)</f>
        <v>302.25</v>
      </c>
      <c r="T5023">
        <v>3648844.469999996</v>
      </c>
    </row>
    <row r="5024" spans="1:20" ht="27" x14ac:dyDescent="0.25">
      <c r="A5024" t="s">
        <v>5853</v>
      </c>
      <c r="B5024" t="str">
        <f>tbl_Facturas[[#This Row],[Factura]] &amp; "|" &amp; tbl_Facturas[[#This Row],[Proyecto OK]] &amp; "|" &amp; TEXT(tbl_Facturas[[#This Row],[Horas o Viaje]],"0.00") &amp; "|" &amp; TEXT(tbl_Facturas[[#This Row],[Costo unitario]],"0.00")</f>
        <v>2873||0.50|130.00</v>
      </c>
      <c r="C5024">
        <v>2873</v>
      </c>
      <c r="D5024">
        <v>75</v>
      </c>
      <c r="E5024" t="s">
        <v>4152</v>
      </c>
      <c r="G5024" t="s">
        <v>4503</v>
      </c>
      <c r="H5024" t="s">
        <v>4793</v>
      </c>
      <c r="I5024" s="134" t="s">
        <v>5319</v>
      </c>
      <c r="P5024">
        <v>0.5</v>
      </c>
      <c r="Q5024">
        <v>130</v>
      </c>
      <c r="R5024">
        <v>65</v>
      </c>
      <c r="S5024">
        <f>IFERROR(_xlfn.XLOOKUP(tbl_Facturas[[#This Row],[Key_Fact]],tbl_Manifiestos[Key_Manif],tbl_Manifiestos[Pagado a Broker],0),0)</f>
        <v>0</v>
      </c>
      <c r="T5024">
        <v>3648909.469999996</v>
      </c>
    </row>
    <row r="5025" spans="1:20" ht="27" x14ac:dyDescent="0.25">
      <c r="A5025" t="s">
        <v>5853</v>
      </c>
      <c r="B5025" t="str">
        <f>tbl_Facturas[[#This Row],[Factura]] &amp; "|" &amp; tbl_Facturas[[#This Row],[Proyecto OK]] &amp; "|" &amp; TEXT(tbl_Facturas[[#This Row],[Horas o Viaje]],"0.00") &amp; "|" &amp; TEXT(tbl_Facturas[[#This Row],[Costo unitario]],"0.00")</f>
        <v>2873||1.00|325.00</v>
      </c>
      <c r="C5025">
        <v>2873</v>
      </c>
      <c r="D5025">
        <v>75</v>
      </c>
      <c r="E5025" t="s">
        <v>4152</v>
      </c>
      <c r="G5025" t="s">
        <v>4503</v>
      </c>
      <c r="H5025" t="s">
        <v>5056</v>
      </c>
      <c r="I5025" s="134" t="s">
        <v>5319</v>
      </c>
      <c r="P5025">
        <v>1</v>
      </c>
      <c r="Q5025">
        <v>325</v>
      </c>
      <c r="R5025">
        <v>325</v>
      </c>
      <c r="S5025">
        <f>IFERROR(_xlfn.XLOOKUP(tbl_Facturas[[#This Row],[Key_Fact]],tbl_Manifiestos[Key_Manif],tbl_Manifiestos[Pagado a Broker],0),0)</f>
        <v>302.25</v>
      </c>
      <c r="T5025">
        <v>3649234.469999996</v>
      </c>
    </row>
    <row r="5026" spans="1:20" ht="27" x14ac:dyDescent="0.25">
      <c r="A5026" t="s">
        <v>5853</v>
      </c>
      <c r="B5026" t="str">
        <f>tbl_Facturas[[#This Row],[Factura]] &amp; "|" &amp; tbl_Facturas[[#This Row],[Proyecto OK]] &amp; "|" &amp; TEXT(tbl_Facturas[[#This Row],[Horas o Viaje]],"0.00") &amp; "|" &amp; TEXT(tbl_Facturas[[#This Row],[Costo unitario]],"0.00")</f>
        <v>2873||1.00|325.00</v>
      </c>
      <c r="C5026">
        <v>2873</v>
      </c>
      <c r="D5026">
        <v>555</v>
      </c>
      <c r="E5026" t="s">
        <v>4152</v>
      </c>
      <c r="G5026" t="s">
        <v>4390</v>
      </c>
      <c r="H5026" t="s">
        <v>5057</v>
      </c>
      <c r="I5026" s="134" t="s">
        <v>5319</v>
      </c>
      <c r="P5026">
        <v>1</v>
      </c>
      <c r="Q5026">
        <v>325</v>
      </c>
      <c r="R5026">
        <v>325</v>
      </c>
      <c r="S5026">
        <f>IFERROR(_xlfn.XLOOKUP(tbl_Facturas[[#This Row],[Key_Fact]],tbl_Manifiestos[Key_Manif],tbl_Manifiestos[Pagado a Broker],0),0)</f>
        <v>302.25</v>
      </c>
      <c r="T5026">
        <v>3649559.469999996</v>
      </c>
    </row>
    <row r="5027" spans="1:20" ht="27" x14ac:dyDescent="0.25">
      <c r="A5027" t="s">
        <v>5853</v>
      </c>
      <c r="B5027" t="str">
        <f>tbl_Facturas[[#This Row],[Factura]] &amp; "|" &amp; tbl_Facturas[[#This Row],[Proyecto OK]] &amp; "|" &amp; TEXT(tbl_Facturas[[#This Row],[Horas o Viaje]],"0.00") &amp; "|" &amp; TEXT(tbl_Facturas[[#This Row],[Costo unitario]],"0.00")</f>
        <v>2873||1.00|325.00</v>
      </c>
      <c r="C5027">
        <v>2873</v>
      </c>
      <c r="D5027">
        <v>555</v>
      </c>
      <c r="E5027" t="s">
        <v>4152</v>
      </c>
      <c r="G5027" t="s">
        <v>4390</v>
      </c>
      <c r="H5027" t="s">
        <v>5058</v>
      </c>
      <c r="I5027" s="134" t="s">
        <v>5319</v>
      </c>
      <c r="P5027">
        <v>1</v>
      </c>
      <c r="Q5027">
        <v>325</v>
      </c>
      <c r="R5027">
        <v>325</v>
      </c>
      <c r="S5027">
        <f>IFERROR(_xlfn.XLOOKUP(tbl_Facturas[[#This Row],[Key_Fact]],tbl_Manifiestos[Key_Manif],tbl_Manifiestos[Pagado a Broker],0),0)</f>
        <v>302.25</v>
      </c>
      <c r="T5027">
        <v>3649884.469999996</v>
      </c>
    </row>
    <row r="5028" spans="1:20" ht="27" x14ac:dyDescent="0.25">
      <c r="A5028" t="s">
        <v>5853</v>
      </c>
      <c r="B5028" t="str">
        <f>tbl_Facturas[[#This Row],[Factura]] &amp; "|" &amp; tbl_Facturas[[#This Row],[Proyecto OK]] &amp; "|" &amp; TEXT(tbl_Facturas[[#This Row],[Horas o Viaje]],"0.00") &amp; "|" &amp; TEXT(tbl_Facturas[[#This Row],[Costo unitario]],"0.00")</f>
        <v>2873||1.00|325.00</v>
      </c>
      <c r="C5028">
        <v>2873</v>
      </c>
      <c r="D5028">
        <v>555</v>
      </c>
      <c r="E5028" t="s">
        <v>4152</v>
      </c>
      <c r="G5028" t="s">
        <v>4390</v>
      </c>
      <c r="H5028" t="s">
        <v>5059</v>
      </c>
      <c r="I5028" s="134" t="s">
        <v>5319</v>
      </c>
      <c r="P5028">
        <v>1</v>
      </c>
      <c r="Q5028">
        <v>325</v>
      </c>
      <c r="R5028">
        <v>325</v>
      </c>
      <c r="S5028">
        <f>IFERROR(_xlfn.XLOOKUP(tbl_Facturas[[#This Row],[Key_Fact]],tbl_Manifiestos[Key_Manif],tbl_Manifiestos[Pagado a Broker],0),0)</f>
        <v>302.25</v>
      </c>
      <c r="T5028">
        <v>3650209.469999996</v>
      </c>
    </row>
    <row r="5029" spans="1:20" ht="27" x14ac:dyDescent="0.25">
      <c r="A5029" t="s">
        <v>5853</v>
      </c>
      <c r="B5029" t="str">
        <f>tbl_Facturas[[#This Row],[Factura]] &amp; "|" &amp; tbl_Facturas[[#This Row],[Proyecto OK]] &amp; "|" &amp; TEXT(tbl_Facturas[[#This Row],[Horas o Viaje]],"0.00") &amp; "|" &amp; TEXT(tbl_Facturas[[#This Row],[Costo unitario]],"0.00")</f>
        <v>2873||1.00|325.00</v>
      </c>
      <c r="C5029">
        <v>2873</v>
      </c>
      <c r="D5029">
        <v>555</v>
      </c>
      <c r="E5029" t="s">
        <v>4152</v>
      </c>
      <c r="G5029" t="s">
        <v>4390</v>
      </c>
      <c r="H5029" t="s">
        <v>5060</v>
      </c>
      <c r="I5029" s="134" t="s">
        <v>5319</v>
      </c>
      <c r="P5029">
        <v>1</v>
      </c>
      <c r="Q5029">
        <v>325</v>
      </c>
      <c r="R5029">
        <v>325</v>
      </c>
      <c r="S5029">
        <f>IFERROR(_xlfn.XLOOKUP(tbl_Facturas[[#This Row],[Key_Fact]],tbl_Manifiestos[Key_Manif],tbl_Manifiestos[Pagado a Broker],0),0)</f>
        <v>302.25</v>
      </c>
      <c r="T5029">
        <v>3650534.469999996</v>
      </c>
    </row>
    <row r="5030" spans="1:20" ht="27" x14ac:dyDescent="0.25">
      <c r="A5030" t="s">
        <v>5853</v>
      </c>
      <c r="B5030" t="str">
        <f>tbl_Facturas[[#This Row],[Factura]] &amp; "|" &amp; tbl_Facturas[[#This Row],[Proyecto OK]] &amp; "|" &amp; TEXT(tbl_Facturas[[#This Row],[Horas o Viaje]],"0.00") &amp; "|" &amp; TEXT(tbl_Facturas[[#This Row],[Costo unitario]],"0.00")</f>
        <v>2873||1.00|180.00</v>
      </c>
      <c r="C5030">
        <v>2873</v>
      </c>
      <c r="D5030">
        <v>58</v>
      </c>
      <c r="E5030" t="s">
        <v>12</v>
      </c>
      <c r="G5030" t="s">
        <v>539</v>
      </c>
      <c r="H5030" t="s">
        <v>4140</v>
      </c>
      <c r="I5030" s="134" t="s">
        <v>5319</v>
      </c>
      <c r="P5030">
        <v>1</v>
      </c>
      <c r="Q5030">
        <v>180</v>
      </c>
      <c r="R5030">
        <v>180</v>
      </c>
      <c r="S5030">
        <f>IFERROR(_xlfn.XLOOKUP(tbl_Facturas[[#This Row],[Key_Fact]],tbl_Manifiestos[Key_Manif],tbl_Manifiestos[Pagado a Broker],0),0)</f>
        <v>167.4</v>
      </c>
      <c r="T5030">
        <v>3650714.469999996</v>
      </c>
    </row>
    <row r="5031" spans="1:20" ht="27" x14ac:dyDescent="0.25">
      <c r="A5031" t="s">
        <v>5853</v>
      </c>
      <c r="B5031" t="str">
        <f>tbl_Facturas[[#This Row],[Factura]] &amp; "|" &amp; tbl_Facturas[[#This Row],[Proyecto OK]] &amp; "|" &amp; TEXT(tbl_Facturas[[#This Row],[Horas o Viaje]],"0.00") &amp; "|" &amp; TEXT(tbl_Facturas[[#This Row],[Costo unitario]],"0.00")</f>
        <v>2873||1.00|113.10</v>
      </c>
      <c r="C5031">
        <v>2873</v>
      </c>
      <c r="D5031">
        <v>58</v>
      </c>
      <c r="E5031" t="s">
        <v>12</v>
      </c>
      <c r="G5031" t="s">
        <v>539</v>
      </c>
      <c r="H5031" t="s">
        <v>4140</v>
      </c>
      <c r="I5031" s="134" t="s">
        <v>5319</v>
      </c>
      <c r="N5031" t="s">
        <v>5061</v>
      </c>
      <c r="P5031">
        <v>1</v>
      </c>
      <c r="Q5031">
        <v>113.1</v>
      </c>
      <c r="R5031">
        <v>113.1</v>
      </c>
      <c r="S5031">
        <f>IFERROR(_xlfn.XLOOKUP(tbl_Facturas[[#This Row],[Key_Fact]],tbl_Manifiestos[Key_Manif],tbl_Manifiestos[Pagado a Broker],0),0)</f>
        <v>0</v>
      </c>
      <c r="T5031">
        <v>3650827.569999997</v>
      </c>
    </row>
    <row r="5032" spans="1:20" ht="27" x14ac:dyDescent="0.25">
      <c r="A5032" t="s">
        <v>5853</v>
      </c>
      <c r="B5032" t="str">
        <f>tbl_Facturas[[#This Row],[Factura]] &amp; "|" &amp; tbl_Facturas[[#This Row],[Proyecto OK]] &amp; "|" &amp; TEXT(tbl_Facturas[[#This Row],[Horas o Viaje]],"0.00") &amp; "|" &amp; TEXT(tbl_Facturas[[#This Row],[Costo unitario]],"0.00")</f>
        <v>2873||1.00|113.10</v>
      </c>
      <c r="C5032">
        <v>2873</v>
      </c>
      <c r="D5032">
        <v>198</v>
      </c>
      <c r="E5032" t="s">
        <v>5916</v>
      </c>
      <c r="G5032" t="s">
        <v>31</v>
      </c>
      <c r="H5032" t="s">
        <v>3675</v>
      </c>
      <c r="I5032" s="134" t="s">
        <v>5319</v>
      </c>
      <c r="N5032" t="s">
        <v>5062</v>
      </c>
      <c r="P5032">
        <v>1</v>
      </c>
      <c r="Q5032">
        <v>113.1</v>
      </c>
      <c r="R5032">
        <v>113.1</v>
      </c>
      <c r="S5032">
        <f>IFERROR(_xlfn.XLOOKUP(tbl_Facturas[[#This Row],[Key_Fact]],tbl_Manifiestos[Key_Manif],tbl_Manifiestos[Pagado a Broker],0),0)</f>
        <v>0</v>
      </c>
      <c r="T5032">
        <v>3650940.6699999971</v>
      </c>
    </row>
    <row r="5033" spans="1:20" ht="27" x14ac:dyDescent="0.25">
      <c r="A5033" t="s">
        <v>5853</v>
      </c>
      <c r="B5033" t="str">
        <f>tbl_Facturas[[#This Row],[Factura]] &amp; "|" &amp; tbl_Facturas[[#This Row],[Proyecto OK]] &amp; "|" &amp; TEXT(tbl_Facturas[[#This Row],[Horas o Viaje]],"0.00") &amp; "|" &amp; TEXT(tbl_Facturas[[#This Row],[Costo unitario]],"0.00")</f>
        <v>2873||1.00|325.00</v>
      </c>
      <c r="C5033">
        <v>2873</v>
      </c>
      <c r="D5033">
        <v>198</v>
      </c>
      <c r="E5033" t="s">
        <v>5916</v>
      </c>
      <c r="G5033" t="s">
        <v>31</v>
      </c>
      <c r="H5033" t="s">
        <v>3850</v>
      </c>
      <c r="I5033" s="134" t="s">
        <v>5319</v>
      </c>
      <c r="P5033">
        <v>1</v>
      </c>
      <c r="Q5033">
        <v>325</v>
      </c>
      <c r="R5033">
        <v>325</v>
      </c>
      <c r="S5033">
        <f>IFERROR(_xlfn.XLOOKUP(tbl_Facturas[[#This Row],[Key_Fact]],tbl_Manifiestos[Key_Manif],tbl_Manifiestos[Pagado a Broker],0),0)</f>
        <v>302.25</v>
      </c>
      <c r="T5033">
        <v>3651265.6699999971</v>
      </c>
    </row>
    <row r="5034" spans="1:20" ht="27" x14ac:dyDescent="0.25">
      <c r="A5034" t="s">
        <v>5853</v>
      </c>
      <c r="B5034" t="str">
        <f>tbl_Facturas[[#This Row],[Factura]] &amp; "|" &amp; tbl_Facturas[[#This Row],[Proyecto OK]] &amp; "|" &amp; TEXT(tbl_Facturas[[#This Row],[Horas o Viaje]],"0.00") &amp; "|" &amp; TEXT(tbl_Facturas[[#This Row],[Costo unitario]],"0.00")</f>
        <v>2873||1.00|325.00</v>
      </c>
      <c r="C5034">
        <v>2873</v>
      </c>
      <c r="D5034">
        <v>198</v>
      </c>
      <c r="E5034" t="s">
        <v>5916</v>
      </c>
      <c r="G5034" t="s">
        <v>31</v>
      </c>
      <c r="H5034" t="s">
        <v>5063</v>
      </c>
      <c r="I5034" s="134" t="s">
        <v>5319</v>
      </c>
      <c r="P5034">
        <v>1</v>
      </c>
      <c r="Q5034">
        <v>325</v>
      </c>
      <c r="R5034">
        <v>325</v>
      </c>
      <c r="S5034">
        <f>IFERROR(_xlfn.XLOOKUP(tbl_Facturas[[#This Row],[Key_Fact]],tbl_Manifiestos[Key_Manif],tbl_Manifiestos[Pagado a Broker],0),0)</f>
        <v>302.25</v>
      </c>
      <c r="T5034">
        <v>3651590.6699999971</v>
      </c>
    </row>
    <row r="5035" spans="1:20" ht="27" x14ac:dyDescent="0.25">
      <c r="A5035" t="s">
        <v>5853</v>
      </c>
      <c r="B5035" t="str">
        <f>tbl_Facturas[[#This Row],[Factura]] &amp; "|" &amp; tbl_Facturas[[#This Row],[Proyecto OK]] &amp; "|" &amp; TEXT(tbl_Facturas[[#This Row],[Horas o Viaje]],"0.00") &amp; "|" &amp; TEXT(tbl_Facturas[[#This Row],[Costo unitario]],"0.00")</f>
        <v>2873||1.00|180.00</v>
      </c>
      <c r="C5035">
        <v>2873</v>
      </c>
      <c r="D5035">
        <v>198</v>
      </c>
      <c r="E5035" t="s">
        <v>5916</v>
      </c>
      <c r="G5035" t="s">
        <v>31</v>
      </c>
      <c r="H5035" t="s">
        <v>5005</v>
      </c>
      <c r="I5035" s="134" t="s">
        <v>5319</v>
      </c>
      <c r="P5035">
        <v>1</v>
      </c>
      <c r="Q5035">
        <v>180</v>
      </c>
      <c r="R5035">
        <v>180</v>
      </c>
      <c r="S5035">
        <f>IFERROR(_xlfn.XLOOKUP(tbl_Facturas[[#This Row],[Key_Fact]],tbl_Manifiestos[Key_Manif],tbl_Manifiestos[Pagado a Broker],0),0)</f>
        <v>167.4</v>
      </c>
      <c r="T5035">
        <v>3651770.6699999971</v>
      </c>
    </row>
    <row r="5036" spans="1:20" ht="27" x14ac:dyDescent="0.25">
      <c r="A5036" t="s">
        <v>5853</v>
      </c>
      <c r="B5036" t="str">
        <f>tbl_Facturas[[#This Row],[Factura]] &amp; "|" &amp; tbl_Facturas[[#This Row],[Proyecto OK]] &amp; "|" &amp; TEXT(tbl_Facturas[[#This Row],[Horas o Viaje]],"0.00") &amp; "|" &amp; TEXT(tbl_Facturas[[#This Row],[Costo unitario]],"0.00")</f>
        <v>2873||1.00|113.10</v>
      </c>
      <c r="C5036">
        <v>2873</v>
      </c>
      <c r="D5036">
        <v>198</v>
      </c>
      <c r="E5036" t="s">
        <v>5916</v>
      </c>
      <c r="G5036" t="s">
        <v>31</v>
      </c>
      <c r="H5036" t="s">
        <v>5005</v>
      </c>
      <c r="I5036" s="134" t="s">
        <v>5319</v>
      </c>
      <c r="N5036" t="s">
        <v>5064</v>
      </c>
      <c r="P5036">
        <v>1</v>
      </c>
      <c r="Q5036">
        <v>113.1</v>
      </c>
      <c r="R5036">
        <v>113.1</v>
      </c>
      <c r="S5036">
        <f>IFERROR(_xlfn.XLOOKUP(tbl_Facturas[[#This Row],[Key_Fact]],tbl_Manifiestos[Key_Manif],tbl_Manifiestos[Pagado a Broker],0),0)</f>
        <v>0</v>
      </c>
      <c r="T5036">
        <v>3651883.7699999972</v>
      </c>
    </row>
    <row r="5037" spans="1:20" ht="27" x14ac:dyDescent="0.25">
      <c r="A5037" t="s">
        <v>5853</v>
      </c>
      <c r="B5037" t="str">
        <f>tbl_Facturas[[#This Row],[Factura]] &amp; "|" &amp; tbl_Facturas[[#This Row],[Proyecto OK]] &amp; "|" &amp; TEXT(tbl_Facturas[[#This Row],[Horas o Viaje]],"0.00") &amp; "|" &amp; TEXT(tbl_Facturas[[#This Row],[Costo unitario]],"0.00")</f>
        <v>2873||1.00|180.00</v>
      </c>
      <c r="C5037">
        <v>2873</v>
      </c>
      <c r="D5037">
        <v>198</v>
      </c>
      <c r="E5037" t="s">
        <v>5916</v>
      </c>
      <c r="G5037" t="s">
        <v>31</v>
      </c>
      <c r="H5037" t="s">
        <v>5007</v>
      </c>
      <c r="I5037" s="134" t="s">
        <v>5319</v>
      </c>
      <c r="P5037">
        <v>1</v>
      </c>
      <c r="Q5037">
        <v>180</v>
      </c>
      <c r="R5037">
        <v>180</v>
      </c>
      <c r="S5037">
        <f>IFERROR(_xlfn.XLOOKUP(tbl_Facturas[[#This Row],[Key_Fact]],tbl_Manifiestos[Key_Manif],tbl_Manifiestos[Pagado a Broker],0),0)</f>
        <v>167.4</v>
      </c>
      <c r="T5037">
        <v>3652063.7699999972</v>
      </c>
    </row>
    <row r="5038" spans="1:20" ht="27" x14ac:dyDescent="0.25">
      <c r="A5038" t="s">
        <v>5853</v>
      </c>
      <c r="B5038" t="str">
        <f>tbl_Facturas[[#This Row],[Factura]] &amp; "|" &amp; tbl_Facturas[[#This Row],[Proyecto OK]] &amp; "|" &amp; TEXT(tbl_Facturas[[#This Row],[Horas o Viaje]],"0.00") &amp; "|" &amp; TEXT(tbl_Facturas[[#This Row],[Costo unitario]],"0.00")</f>
        <v>2873||1.00|113.10</v>
      </c>
      <c r="C5038">
        <v>2873</v>
      </c>
      <c r="D5038">
        <v>198</v>
      </c>
      <c r="E5038" t="s">
        <v>5916</v>
      </c>
      <c r="G5038" t="s">
        <v>31</v>
      </c>
      <c r="H5038" t="s">
        <v>5007</v>
      </c>
      <c r="I5038" s="134" t="s">
        <v>5319</v>
      </c>
      <c r="N5038" t="s">
        <v>5065</v>
      </c>
      <c r="P5038">
        <v>1</v>
      </c>
      <c r="Q5038">
        <v>113.1</v>
      </c>
      <c r="R5038">
        <v>113.1</v>
      </c>
      <c r="S5038">
        <f>IFERROR(_xlfn.XLOOKUP(tbl_Facturas[[#This Row],[Key_Fact]],tbl_Manifiestos[Key_Manif],tbl_Manifiestos[Pagado a Broker],0),0)</f>
        <v>0</v>
      </c>
      <c r="T5038">
        <v>3652176.8699999969</v>
      </c>
    </row>
    <row r="5039" spans="1:20" ht="27" x14ac:dyDescent="0.25">
      <c r="A5039" t="s">
        <v>5853</v>
      </c>
      <c r="B5039" t="str">
        <f>tbl_Facturas[[#This Row],[Factura]] &amp; "|" &amp; tbl_Facturas[[#This Row],[Proyecto OK]] &amp; "|" &amp; TEXT(tbl_Facturas[[#This Row],[Horas o Viaje]],"0.00") &amp; "|" &amp; TEXT(tbl_Facturas[[#This Row],[Costo unitario]],"0.00")</f>
        <v>2873||1.00|325.00</v>
      </c>
      <c r="C5039">
        <v>2873</v>
      </c>
      <c r="D5039">
        <v>198</v>
      </c>
      <c r="E5039" t="s">
        <v>5916</v>
      </c>
      <c r="G5039" t="s">
        <v>31</v>
      </c>
      <c r="H5039" t="s">
        <v>5066</v>
      </c>
      <c r="I5039" s="134" t="s">
        <v>5319</v>
      </c>
      <c r="P5039">
        <v>1</v>
      </c>
      <c r="Q5039">
        <v>325</v>
      </c>
      <c r="R5039">
        <v>325</v>
      </c>
      <c r="S5039">
        <f>IFERROR(_xlfn.XLOOKUP(tbl_Facturas[[#This Row],[Key_Fact]],tbl_Manifiestos[Key_Manif],tbl_Manifiestos[Pagado a Broker],0),0)</f>
        <v>302.25</v>
      </c>
      <c r="T5039">
        <v>3652501.8699999969</v>
      </c>
    </row>
    <row r="5040" spans="1:20" ht="27" x14ac:dyDescent="0.25">
      <c r="A5040" t="s">
        <v>5853</v>
      </c>
      <c r="B5040" t="str">
        <f>tbl_Facturas[[#This Row],[Factura]] &amp; "|" &amp; tbl_Facturas[[#This Row],[Proyecto OK]] &amp; "|" &amp; TEXT(tbl_Facturas[[#This Row],[Horas o Viaje]],"0.00") &amp; "|" &amp; TEXT(tbl_Facturas[[#This Row],[Costo unitario]],"0.00")</f>
        <v>2873||1.00|325.00</v>
      </c>
      <c r="C5040">
        <v>2873</v>
      </c>
      <c r="D5040">
        <v>515</v>
      </c>
      <c r="E5040" t="s">
        <v>27</v>
      </c>
      <c r="G5040" t="s">
        <v>54</v>
      </c>
      <c r="H5040" t="s">
        <v>2653</v>
      </c>
      <c r="I5040" s="134" t="s">
        <v>5319</v>
      </c>
      <c r="P5040">
        <v>1</v>
      </c>
      <c r="Q5040">
        <v>325</v>
      </c>
      <c r="R5040">
        <v>325</v>
      </c>
      <c r="S5040">
        <f>IFERROR(_xlfn.XLOOKUP(tbl_Facturas[[#This Row],[Key_Fact]],tbl_Manifiestos[Key_Manif],tbl_Manifiestos[Pagado a Broker],0),0)</f>
        <v>302.25</v>
      </c>
      <c r="T5040">
        <v>3652826.8699999969</v>
      </c>
    </row>
    <row r="5041" spans="1:20" ht="27" x14ac:dyDescent="0.25">
      <c r="A5041" t="s">
        <v>5853</v>
      </c>
      <c r="B5041" t="str">
        <f>tbl_Facturas[[#This Row],[Factura]] &amp; "|" &amp; tbl_Facturas[[#This Row],[Proyecto OK]] &amp; "|" &amp; TEXT(tbl_Facturas[[#This Row],[Horas o Viaje]],"0.00") &amp; "|" &amp; TEXT(tbl_Facturas[[#This Row],[Costo unitario]],"0.00")</f>
        <v>2873||1.00|180.00</v>
      </c>
      <c r="C5041">
        <v>2873</v>
      </c>
      <c r="D5041">
        <v>515</v>
      </c>
      <c r="E5041" t="s">
        <v>27</v>
      </c>
      <c r="G5041" t="s">
        <v>54</v>
      </c>
      <c r="H5041" t="s">
        <v>2654</v>
      </c>
      <c r="I5041" s="134" t="s">
        <v>5319</v>
      </c>
      <c r="P5041">
        <v>1</v>
      </c>
      <c r="Q5041">
        <v>180</v>
      </c>
      <c r="R5041">
        <v>180</v>
      </c>
      <c r="S5041">
        <f>IFERROR(_xlfn.XLOOKUP(tbl_Facturas[[#This Row],[Key_Fact]],tbl_Manifiestos[Key_Manif],tbl_Manifiestos[Pagado a Broker],0),0)</f>
        <v>167.4</v>
      </c>
      <c r="T5041">
        <v>3653006.8699999969</v>
      </c>
    </row>
    <row r="5042" spans="1:20" ht="27" x14ac:dyDescent="0.25">
      <c r="A5042" t="s">
        <v>5853</v>
      </c>
      <c r="B5042" t="str">
        <f>tbl_Facturas[[#This Row],[Factura]] &amp; "|" &amp; tbl_Facturas[[#This Row],[Proyecto OK]] &amp; "|" &amp; TEXT(tbl_Facturas[[#This Row],[Horas o Viaje]],"0.00") &amp; "|" &amp; TEXT(tbl_Facturas[[#This Row],[Costo unitario]],"0.00")</f>
        <v>2873||1.00|113.10</v>
      </c>
      <c r="C5042">
        <v>2873</v>
      </c>
      <c r="D5042">
        <v>515</v>
      </c>
      <c r="E5042" t="s">
        <v>27</v>
      </c>
      <c r="G5042" t="s">
        <v>54</v>
      </c>
      <c r="H5042" t="s">
        <v>2654</v>
      </c>
      <c r="I5042" s="134" t="s">
        <v>5319</v>
      </c>
      <c r="N5042" t="s">
        <v>5067</v>
      </c>
      <c r="P5042">
        <v>1</v>
      </c>
      <c r="Q5042">
        <v>113.1</v>
      </c>
      <c r="R5042">
        <v>113.1</v>
      </c>
      <c r="S5042">
        <f>IFERROR(_xlfn.XLOOKUP(tbl_Facturas[[#This Row],[Key_Fact]],tbl_Manifiestos[Key_Manif],tbl_Manifiestos[Pagado a Broker],0),0)</f>
        <v>0</v>
      </c>
      <c r="T5042">
        <v>3653119.9699999969</v>
      </c>
    </row>
    <row r="5043" spans="1:20" ht="27" x14ac:dyDescent="0.25">
      <c r="A5043" t="s">
        <v>5853</v>
      </c>
      <c r="B5043" t="str">
        <f>tbl_Facturas[[#This Row],[Factura]] &amp; "|" &amp; tbl_Facturas[[#This Row],[Proyecto OK]] &amp; "|" &amp; TEXT(tbl_Facturas[[#This Row],[Horas o Viaje]],"0.00") &amp; "|" &amp; TEXT(tbl_Facturas[[#This Row],[Costo unitario]],"0.00")</f>
        <v>2873||1.00|180.00</v>
      </c>
      <c r="C5043">
        <v>2873</v>
      </c>
      <c r="D5043">
        <v>515</v>
      </c>
      <c r="E5043" t="s">
        <v>27</v>
      </c>
      <c r="G5043" t="s">
        <v>54</v>
      </c>
      <c r="H5043" t="s">
        <v>5068</v>
      </c>
      <c r="I5043" s="134" t="s">
        <v>5319</v>
      </c>
      <c r="P5043">
        <v>1</v>
      </c>
      <c r="Q5043">
        <v>180</v>
      </c>
      <c r="R5043">
        <v>180</v>
      </c>
      <c r="S5043">
        <f>IFERROR(_xlfn.XLOOKUP(tbl_Facturas[[#This Row],[Key_Fact]],tbl_Manifiestos[Key_Manif],tbl_Manifiestos[Pagado a Broker],0),0)</f>
        <v>167.4</v>
      </c>
      <c r="T5043">
        <v>3653299.9699999969</v>
      </c>
    </row>
    <row r="5044" spans="1:20" ht="27" x14ac:dyDescent="0.25">
      <c r="A5044" t="s">
        <v>5853</v>
      </c>
      <c r="B5044" t="str">
        <f>tbl_Facturas[[#This Row],[Factura]] &amp; "|" &amp; tbl_Facturas[[#This Row],[Proyecto OK]] &amp; "|" &amp; TEXT(tbl_Facturas[[#This Row],[Horas o Viaje]],"0.00") &amp; "|" &amp; TEXT(tbl_Facturas[[#This Row],[Costo unitario]],"0.00")</f>
        <v>2873||1.00|113.10</v>
      </c>
      <c r="C5044">
        <v>2873</v>
      </c>
      <c r="D5044">
        <v>515</v>
      </c>
      <c r="E5044" t="s">
        <v>27</v>
      </c>
      <c r="G5044" t="s">
        <v>54</v>
      </c>
      <c r="H5044" t="s">
        <v>5068</v>
      </c>
      <c r="I5044" s="134" t="s">
        <v>5319</v>
      </c>
      <c r="N5044" t="s">
        <v>5069</v>
      </c>
      <c r="P5044">
        <v>1</v>
      </c>
      <c r="Q5044">
        <v>113.1</v>
      </c>
      <c r="R5044">
        <v>113.1</v>
      </c>
      <c r="S5044">
        <f>IFERROR(_xlfn.XLOOKUP(tbl_Facturas[[#This Row],[Key_Fact]],tbl_Manifiestos[Key_Manif],tbl_Manifiestos[Pagado a Broker],0),0)</f>
        <v>0</v>
      </c>
      <c r="T5044">
        <v>3653413.069999997</v>
      </c>
    </row>
    <row r="5045" spans="1:20" ht="27" x14ac:dyDescent="0.25">
      <c r="A5045" t="s">
        <v>5853</v>
      </c>
      <c r="B5045" t="str">
        <f>tbl_Facturas[[#This Row],[Factura]] &amp; "|" &amp; tbl_Facturas[[#This Row],[Proyecto OK]] &amp; "|" &amp; TEXT(tbl_Facturas[[#This Row],[Horas o Viaje]],"0.00") &amp; "|" &amp; TEXT(tbl_Facturas[[#This Row],[Costo unitario]],"0.00")</f>
        <v>2873||1.00|325.00</v>
      </c>
      <c r="C5045">
        <v>2873</v>
      </c>
      <c r="D5045">
        <v>515</v>
      </c>
      <c r="E5045" t="s">
        <v>27</v>
      </c>
      <c r="G5045" t="s">
        <v>54</v>
      </c>
      <c r="H5045" t="s">
        <v>2707</v>
      </c>
      <c r="I5045" s="134" t="s">
        <v>5319</v>
      </c>
      <c r="P5045">
        <v>1</v>
      </c>
      <c r="Q5045">
        <v>325</v>
      </c>
      <c r="R5045">
        <v>325</v>
      </c>
      <c r="S5045">
        <f>IFERROR(_xlfn.XLOOKUP(tbl_Facturas[[#This Row],[Key_Fact]],tbl_Manifiestos[Key_Manif],tbl_Manifiestos[Pagado a Broker],0),0)</f>
        <v>302.25</v>
      </c>
      <c r="T5045">
        <v>3653738.069999997</v>
      </c>
    </row>
    <row r="5046" spans="1:20" ht="27" x14ac:dyDescent="0.25">
      <c r="A5046" t="s">
        <v>5853</v>
      </c>
      <c r="B5046" t="str">
        <f>tbl_Facturas[[#This Row],[Factura]] &amp; "|" &amp; tbl_Facturas[[#This Row],[Proyecto OK]] &amp; "|" &amp; TEXT(tbl_Facturas[[#This Row],[Horas o Viaje]],"0.00") &amp; "|" &amp; TEXT(tbl_Facturas[[#This Row],[Costo unitario]],"0.00")</f>
        <v>2873||1.00|325.00</v>
      </c>
      <c r="C5046">
        <v>2873</v>
      </c>
      <c r="D5046">
        <v>515</v>
      </c>
      <c r="E5046" t="s">
        <v>27</v>
      </c>
      <c r="G5046" t="s">
        <v>54</v>
      </c>
      <c r="H5046" t="s">
        <v>2688</v>
      </c>
      <c r="I5046" s="134" t="s">
        <v>5319</v>
      </c>
      <c r="P5046">
        <v>1</v>
      </c>
      <c r="Q5046">
        <v>325</v>
      </c>
      <c r="R5046">
        <v>325</v>
      </c>
      <c r="S5046">
        <f>IFERROR(_xlfn.XLOOKUP(tbl_Facturas[[#This Row],[Key_Fact]],tbl_Manifiestos[Key_Manif],tbl_Manifiestos[Pagado a Broker],0),0)</f>
        <v>302.25</v>
      </c>
      <c r="T5046">
        <v>3654063.069999997</v>
      </c>
    </row>
    <row r="5047" spans="1:20" ht="27" x14ac:dyDescent="0.25">
      <c r="A5047" t="s">
        <v>5853</v>
      </c>
      <c r="B5047" t="str">
        <f>tbl_Facturas[[#This Row],[Factura]] &amp; "|" &amp; tbl_Facturas[[#This Row],[Proyecto OK]] &amp; "|" &amp; TEXT(tbl_Facturas[[#This Row],[Horas o Viaje]],"0.00") &amp; "|" &amp; TEXT(tbl_Facturas[[#This Row],[Costo unitario]],"0.00")</f>
        <v>2873||1.00|325.00</v>
      </c>
      <c r="C5047">
        <v>2873</v>
      </c>
      <c r="D5047">
        <v>336</v>
      </c>
      <c r="E5047" t="s">
        <v>5070</v>
      </c>
      <c r="G5047" t="s">
        <v>5071</v>
      </c>
      <c r="H5047" t="s">
        <v>5072</v>
      </c>
      <c r="I5047" s="134" t="s">
        <v>5319</v>
      </c>
      <c r="P5047">
        <v>1</v>
      </c>
      <c r="Q5047">
        <v>325</v>
      </c>
      <c r="R5047">
        <v>325</v>
      </c>
      <c r="S5047">
        <f>IFERROR(_xlfn.XLOOKUP(tbl_Facturas[[#This Row],[Key_Fact]],tbl_Manifiestos[Key_Manif],tbl_Manifiestos[Pagado a Broker],0),0)</f>
        <v>302.25</v>
      </c>
      <c r="T5047">
        <v>3654388.069999997</v>
      </c>
    </row>
    <row r="5048" spans="1:20" ht="27" x14ac:dyDescent="0.25">
      <c r="A5048" t="s">
        <v>5853</v>
      </c>
      <c r="B5048" t="str">
        <f>tbl_Facturas[[#This Row],[Factura]] &amp; "|" &amp; tbl_Facturas[[#This Row],[Proyecto OK]] &amp; "|" &amp; TEXT(tbl_Facturas[[#This Row],[Horas o Viaje]],"0.00") &amp; "|" &amp; TEXT(tbl_Facturas[[#This Row],[Costo unitario]],"0.00")</f>
        <v>2873||1.00|180.00</v>
      </c>
      <c r="C5048">
        <v>2873</v>
      </c>
      <c r="D5048">
        <v>515</v>
      </c>
      <c r="E5048" t="s">
        <v>27</v>
      </c>
      <c r="G5048" t="s">
        <v>54</v>
      </c>
      <c r="H5048" t="s">
        <v>5073</v>
      </c>
      <c r="I5048" s="134" t="s">
        <v>5319</v>
      </c>
      <c r="P5048">
        <v>1</v>
      </c>
      <c r="Q5048">
        <v>180</v>
      </c>
      <c r="R5048">
        <v>180</v>
      </c>
      <c r="S5048">
        <f>IFERROR(_xlfn.XLOOKUP(tbl_Facturas[[#This Row],[Key_Fact]],tbl_Manifiestos[Key_Manif],tbl_Manifiestos[Pagado a Broker],0),0)</f>
        <v>167.4</v>
      </c>
      <c r="T5048">
        <v>3654568.069999997</v>
      </c>
    </row>
    <row r="5049" spans="1:20" ht="27" x14ac:dyDescent="0.25">
      <c r="A5049" t="s">
        <v>5853</v>
      </c>
      <c r="B5049" t="str">
        <f>tbl_Facturas[[#This Row],[Factura]] &amp; "|" &amp; tbl_Facturas[[#This Row],[Proyecto OK]] &amp; "|" &amp; TEXT(tbl_Facturas[[#This Row],[Horas o Viaje]],"0.00") &amp; "|" &amp; TEXT(tbl_Facturas[[#This Row],[Costo unitario]],"0.00")</f>
        <v>2873||1.00|113.10</v>
      </c>
      <c r="C5049">
        <v>2873</v>
      </c>
      <c r="D5049">
        <v>515</v>
      </c>
      <c r="E5049" t="s">
        <v>27</v>
      </c>
      <c r="G5049" t="s">
        <v>54</v>
      </c>
      <c r="H5049" t="s">
        <v>5073</v>
      </c>
      <c r="I5049" s="134" t="s">
        <v>5319</v>
      </c>
      <c r="N5049" t="s">
        <v>5074</v>
      </c>
      <c r="P5049">
        <v>1</v>
      </c>
      <c r="Q5049">
        <v>113.1</v>
      </c>
      <c r="R5049">
        <v>113.1</v>
      </c>
      <c r="S5049">
        <f>IFERROR(_xlfn.XLOOKUP(tbl_Facturas[[#This Row],[Key_Fact]],tbl_Manifiestos[Key_Manif],tbl_Manifiestos[Pagado a Broker],0),0)</f>
        <v>0</v>
      </c>
      <c r="T5049">
        <v>3654681.1699999971</v>
      </c>
    </row>
    <row r="5050" spans="1:20" ht="27" x14ac:dyDescent="0.25">
      <c r="A5050" t="s">
        <v>5853</v>
      </c>
      <c r="B5050" t="str">
        <f>tbl_Facturas[[#This Row],[Factura]] &amp; "|" &amp; tbl_Facturas[[#This Row],[Proyecto OK]] &amp; "|" &amp; TEXT(tbl_Facturas[[#This Row],[Horas o Viaje]],"0.00") &amp; "|" &amp; TEXT(tbl_Facturas[[#This Row],[Costo unitario]],"0.00")</f>
        <v>2873||1.00|325.00</v>
      </c>
      <c r="C5050">
        <v>2873</v>
      </c>
      <c r="D5050">
        <v>617</v>
      </c>
      <c r="E5050" t="s">
        <v>27</v>
      </c>
      <c r="G5050" t="s">
        <v>36</v>
      </c>
      <c r="H5050" t="s">
        <v>4163</v>
      </c>
      <c r="I5050" s="134" t="s">
        <v>5319</v>
      </c>
      <c r="P5050">
        <v>1</v>
      </c>
      <c r="Q5050">
        <v>325</v>
      </c>
      <c r="R5050">
        <v>325</v>
      </c>
      <c r="S5050">
        <f>IFERROR(_xlfn.XLOOKUP(tbl_Facturas[[#This Row],[Key_Fact]],tbl_Manifiestos[Key_Manif],tbl_Manifiestos[Pagado a Broker],0),0)</f>
        <v>302.25</v>
      </c>
      <c r="T5050">
        <v>3655006.1699999971</v>
      </c>
    </row>
    <row r="5051" spans="1:20" ht="27" x14ac:dyDescent="0.25">
      <c r="A5051" t="s">
        <v>5853</v>
      </c>
      <c r="B5051" t="str">
        <f>tbl_Facturas[[#This Row],[Factura]] &amp; "|" &amp; tbl_Facturas[[#This Row],[Proyecto OK]] &amp; "|" &amp; TEXT(tbl_Facturas[[#This Row],[Horas o Viaje]],"0.00") &amp; "|" &amp; TEXT(tbl_Facturas[[#This Row],[Costo unitario]],"0.00")</f>
        <v>2873||5.00|325.00</v>
      </c>
      <c r="C5051">
        <v>2873</v>
      </c>
      <c r="D5051">
        <v>184</v>
      </c>
      <c r="E5051" t="s">
        <v>5354</v>
      </c>
      <c r="G5051" t="s">
        <v>3118</v>
      </c>
      <c r="H5051" t="s">
        <v>4590</v>
      </c>
      <c r="I5051" s="134" t="s">
        <v>5319</v>
      </c>
      <c r="P5051">
        <v>5</v>
      </c>
      <c r="Q5051">
        <v>325</v>
      </c>
      <c r="R5051">
        <v>1625</v>
      </c>
      <c r="S5051">
        <f>IFERROR(_xlfn.XLOOKUP(tbl_Facturas[[#This Row],[Key_Fact]],tbl_Manifiestos[Key_Manif],tbl_Manifiestos[Pagado a Broker],0),0)</f>
        <v>0</v>
      </c>
      <c r="T5051">
        <v>3656631.1699999971</v>
      </c>
    </row>
    <row r="5052" spans="1:20" ht="27" x14ac:dyDescent="0.25">
      <c r="A5052" t="s">
        <v>5853</v>
      </c>
      <c r="B5052" t="str">
        <f>tbl_Facturas[[#This Row],[Factura]] &amp; "|" &amp; tbl_Facturas[[#This Row],[Proyecto OK]] &amp; "|" &amp; TEXT(tbl_Facturas[[#This Row],[Horas o Viaje]],"0.00") &amp; "|" &amp; TEXT(tbl_Facturas[[#This Row],[Costo unitario]],"0.00")</f>
        <v>2873||5.00|325.00</v>
      </c>
      <c r="C5052">
        <v>2873</v>
      </c>
      <c r="D5052">
        <v>676</v>
      </c>
      <c r="E5052" t="s">
        <v>1261</v>
      </c>
      <c r="G5052" t="s">
        <v>1262</v>
      </c>
      <c r="H5052" t="s">
        <v>4446</v>
      </c>
      <c r="I5052" s="134" t="s">
        <v>5319</v>
      </c>
      <c r="P5052">
        <v>5</v>
      </c>
      <c r="Q5052">
        <v>325</v>
      </c>
      <c r="R5052">
        <v>1625</v>
      </c>
      <c r="S5052">
        <f>IFERROR(_xlfn.XLOOKUP(tbl_Facturas[[#This Row],[Key_Fact]],tbl_Manifiestos[Key_Manif],tbl_Manifiestos[Pagado a Broker],0),0)</f>
        <v>0</v>
      </c>
      <c r="T5052">
        <v>3658256.1699999971</v>
      </c>
    </row>
    <row r="5053" spans="1:20" ht="27" x14ac:dyDescent="0.25">
      <c r="A5053" t="s">
        <v>5853</v>
      </c>
      <c r="B5053" t="str">
        <f>tbl_Facturas[[#This Row],[Factura]] &amp; "|" &amp; tbl_Facturas[[#This Row],[Proyecto OK]] &amp; "|" &amp; TEXT(tbl_Facturas[[#This Row],[Horas o Viaje]],"0.00") &amp; "|" &amp; TEXT(tbl_Facturas[[#This Row],[Costo unitario]],"0.00")</f>
        <v>2873||6.00|325.00</v>
      </c>
      <c r="C5053">
        <v>2873</v>
      </c>
      <c r="D5053">
        <v>58</v>
      </c>
      <c r="E5053" t="s">
        <v>12</v>
      </c>
      <c r="G5053" t="s">
        <v>539</v>
      </c>
      <c r="H5053" t="s">
        <v>5075</v>
      </c>
      <c r="I5053" s="134" t="s">
        <v>5319</v>
      </c>
      <c r="P5053">
        <v>6</v>
      </c>
      <c r="Q5053">
        <v>325</v>
      </c>
      <c r="R5053">
        <v>1950</v>
      </c>
      <c r="S5053">
        <f>IFERROR(_xlfn.XLOOKUP(tbl_Facturas[[#This Row],[Key_Fact]],tbl_Manifiestos[Key_Manif],tbl_Manifiestos[Pagado a Broker],0),0)</f>
        <v>1813.5</v>
      </c>
      <c r="T5053">
        <v>3660206.1699999971</v>
      </c>
    </row>
    <row r="5054" spans="1:20" ht="27" x14ac:dyDescent="0.25">
      <c r="A5054" t="s">
        <v>5853</v>
      </c>
      <c r="B5054" t="str">
        <f>tbl_Facturas[[#This Row],[Factura]] &amp; "|" &amp; tbl_Facturas[[#This Row],[Proyecto OK]] &amp; "|" &amp; TEXT(tbl_Facturas[[#This Row],[Horas o Viaje]],"0.00") &amp; "|" &amp; TEXT(tbl_Facturas[[#This Row],[Costo unitario]],"0.00")</f>
        <v>2873||1.00|180.00</v>
      </c>
      <c r="C5054">
        <v>2873</v>
      </c>
      <c r="D5054">
        <v>198</v>
      </c>
      <c r="E5054" t="s">
        <v>5916</v>
      </c>
      <c r="G5054" t="s">
        <v>31</v>
      </c>
      <c r="H5054" t="s">
        <v>3766</v>
      </c>
      <c r="I5054" s="134" t="s">
        <v>5319</v>
      </c>
      <c r="P5054">
        <v>1</v>
      </c>
      <c r="Q5054">
        <v>180</v>
      </c>
      <c r="R5054">
        <v>180</v>
      </c>
      <c r="S5054">
        <f>IFERROR(_xlfn.XLOOKUP(tbl_Facturas[[#This Row],[Key_Fact]],tbl_Manifiestos[Key_Manif],tbl_Manifiestos[Pagado a Broker],0),0)</f>
        <v>167.4</v>
      </c>
      <c r="T5054">
        <v>3660386.1699999971</v>
      </c>
    </row>
    <row r="5055" spans="1:20" ht="27" x14ac:dyDescent="0.25">
      <c r="A5055" t="s">
        <v>5853</v>
      </c>
      <c r="B5055" t="str">
        <f>tbl_Facturas[[#This Row],[Factura]] &amp; "|" &amp; tbl_Facturas[[#This Row],[Proyecto OK]] &amp; "|" &amp; TEXT(tbl_Facturas[[#This Row],[Horas o Viaje]],"0.00") &amp; "|" &amp; TEXT(tbl_Facturas[[#This Row],[Costo unitario]],"0.00")</f>
        <v>2873||1.00|113.10</v>
      </c>
      <c r="C5055">
        <v>2873</v>
      </c>
      <c r="D5055">
        <v>198</v>
      </c>
      <c r="E5055" t="s">
        <v>5916</v>
      </c>
      <c r="G5055" t="s">
        <v>31</v>
      </c>
      <c r="H5055" t="s">
        <v>3766</v>
      </c>
      <c r="I5055" s="134" t="s">
        <v>5319</v>
      </c>
      <c r="N5055" t="s">
        <v>5076</v>
      </c>
      <c r="P5055">
        <v>1</v>
      </c>
      <c r="Q5055">
        <v>113.1</v>
      </c>
      <c r="R5055">
        <v>113.1</v>
      </c>
      <c r="S5055">
        <f>IFERROR(_xlfn.XLOOKUP(tbl_Facturas[[#This Row],[Key_Fact]],tbl_Manifiestos[Key_Manif],tbl_Manifiestos[Pagado a Broker],0),0)</f>
        <v>0</v>
      </c>
      <c r="T5055">
        <v>3660499.2699999972</v>
      </c>
    </row>
    <row r="5056" spans="1:20" ht="27" x14ac:dyDescent="0.25">
      <c r="A5056" t="s">
        <v>5853</v>
      </c>
      <c r="B5056" t="str">
        <f>tbl_Facturas[[#This Row],[Factura]] &amp; "|" &amp; tbl_Facturas[[#This Row],[Proyecto OK]] &amp; "|" &amp; TEXT(tbl_Facturas[[#This Row],[Horas o Viaje]],"0.00") &amp; "|" &amp; TEXT(tbl_Facturas[[#This Row],[Costo unitario]],"0.00")</f>
        <v>2873||1.00|325.00</v>
      </c>
      <c r="C5056">
        <v>2873</v>
      </c>
      <c r="D5056">
        <v>198</v>
      </c>
      <c r="E5056" t="s">
        <v>5916</v>
      </c>
      <c r="G5056" t="s">
        <v>31</v>
      </c>
      <c r="H5056" t="s">
        <v>3769</v>
      </c>
      <c r="I5056" s="134" t="s">
        <v>5319</v>
      </c>
      <c r="P5056">
        <v>1</v>
      </c>
      <c r="Q5056">
        <v>325</v>
      </c>
      <c r="R5056">
        <v>325</v>
      </c>
      <c r="S5056">
        <f>IFERROR(_xlfn.XLOOKUP(tbl_Facturas[[#This Row],[Key_Fact]],tbl_Manifiestos[Key_Manif],tbl_Manifiestos[Pagado a Broker],0),0)</f>
        <v>302.25</v>
      </c>
      <c r="T5056">
        <v>3660824.2699999972</v>
      </c>
    </row>
    <row r="5057" spans="1:20" ht="27" x14ac:dyDescent="0.25">
      <c r="A5057" t="s">
        <v>5853</v>
      </c>
      <c r="B5057" t="str">
        <f>tbl_Facturas[[#This Row],[Factura]] &amp; "|" &amp; tbl_Facturas[[#This Row],[Proyecto OK]] &amp; "|" &amp; TEXT(tbl_Facturas[[#This Row],[Horas o Viaje]],"0.00") &amp; "|" &amp; TEXT(tbl_Facturas[[#This Row],[Costo unitario]],"0.00")</f>
        <v>2873||1.00|325.00</v>
      </c>
      <c r="C5057">
        <v>2873</v>
      </c>
      <c r="D5057">
        <v>198</v>
      </c>
      <c r="E5057" t="s">
        <v>5916</v>
      </c>
      <c r="G5057" t="s">
        <v>31</v>
      </c>
      <c r="H5057" t="s">
        <v>3852</v>
      </c>
      <c r="I5057" s="134" t="s">
        <v>5319</v>
      </c>
      <c r="P5057">
        <v>1</v>
      </c>
      <c r="Q5057">
        <v>325</v>
      </c>
      <c r="R5057">
        <v>325</v>
      </c>
      <c r="S5057">
        <f>IFERROR(_xlfn.XLOOKUP(tbl_Facturas[[#This Row],[Key_Fact]],tbl_Manifiestos[Key_Manif],tbl_Manifiestos[Pagado a Broker],0),0)</f>
        <v>302.25</v>
      </c>
      <c r="T5057">
        <v>3661149.2699999972</v>
      </c>
    </row>
    <row r="5058" spans="1:20" ht="27" x14ac:dyDescent="0.25">
      <c r="A5058" t="s">
        <v>5853</v>
      </c>
      <c r="B5058" t="str">
        <f>tbl_Facturas[[#This Row],[Factura]] &amp; "|" &amp; tbl_Facturas[[#This Row],[Proyecto OK]] &amp; "|" &amp; TEXT(tbl_Facturas[[#This Row],[Horas o Viaje]],"0.00") &amp; "|" &amp; TEXT(tbl_Facturas[[#This Row],[Costo unitario]],"0.00")</f>
        <v>2873||1.00|325.00</v>
      </c>
      <c r="C5058">
        <v>2873</v>
      </c>
      <c r="D5058">
        <v>198</v>
      </c>
      <c r="E5058" t="s">
        <v>5916</v>
      </c>
      <c r="G5058" t="s">
        <v>31</v>
      </c>
      <c r="H5058" t="s">
        <v>3767</v>
      </c>
      <c r="I5058" s="134" t="s">
        <v>5319</v>
      </c>
      <c r="P5058">
        <v>1</v>
      </c>
      <c r="Q5058">
        <v>325</v>
      </c>
      <c r="R5058">
        <v>325</v>
      </c>
      <c r="S5058">
        <f>IFERROR(_xlfn.XLOOKUP(tbl_Facturas[[#This Row],[Key_Fact]],tbl_Manifiestos[Key_Manif],tbl_Manifiestos[Pagado a Broker],0),0)</f>
        <v>302.25</v>
      </c>
      <c r="T5058">
        <v>3661474.2699999972</v>
      </c>
    </row>
    <row r="5059" spans="1:20" ht="27" x14ac:dyDescent="0.25">
      <c r="A5059" t="s">
        <v>5853</v>
      </c>
      <c r="B5059" t="str">
        <f>tbl_Facturas[[#This Row],[Factura]] &amp; "|" &amp; tbl_Facturas[[#This Row],[Proyecto OK]] &amp; "|" &amp; TEXT(tbl_Facturas[[#This Row],[Horas o Viaje]],"0.00") &amp; "|" &amp; TEXT(tbl_Facturas[[#This Row],[Costo unitario]],"0.00")</f>
        <v>2873||1.00|325.00</v>
      </c>
      <c r="C5059">
        <v>2873</v>
      </c>
      <c r="D5059">
        <v>198</v>
      </c>
      <c r="E5059" t="s">
        <v>5916</v>
      </c>
      <c r="G5059" t="s">
        <v>31</v>
      </c>
      <c r="H5059" t="s">
        <v>5077</v>
      </c>
      <c r="I5059" s="134" t="s">
        <v>5319</v>
      </c>
      <c r="P5059">
        <v>1</v>
      </c>
      <c r="Q5059">
        <v>325</v>
      </c>
      <c r="R5059">
        <v>325</v>
      </c>
      <c r="S5059">
        <f>IFERROR(_xlfn.XLOOKUP(tbl_Facturas[[#This Row],[Key_Fact]],tbl_Manifiestos[Key_Manif],tbl_Manifiestos[Pagado a Broker],0),0)</f>
        <v>302.25</v>
      </c>
      <c r="T5059">
        <v>3661799.2699999972</v>
      </c>
    </row>
    <row r="5060" spans="1:20" ht="27" x14ac:dyDescent="0.25">
      <c r="A5060" t="s">
        <v>5853</v>
      </c>
      <c r="B5060" t="str">
        <f>tbl_Facturas[[#This Row],[Factura]] &amp; "|" &amp; tbl_Facturas[[#This Row],[Proyecto OK]] &amp; "|" &amp; TEXT(tbl_Facturas[[#This Row],[Horas o Viaje]],"0.00") &amp; "|" &amp; TEXT(tbl_Facturas[[#This Row],[Costo unitario]],"0.00")</f>
        <v>2873||1.00|325.00</v>
      </c>
      <c r="C5060">
        <v>2873</v>
      </c>
      <c r="D5060">
        <v>7</v>
      </c>
      <c r="E5060" t="s">
        <v>1264</v>
      </c>
      <c r="G5060" t="s">
        <v>2614</v>
      </c>
      <c r="H5060" t="s">
        <v>4850</v>
      </c>
      <c r="I5060" s="134" t="s">
        <v>5319</v>
      </c>
      <c r="P5060">
        <v>1</v>
      </c>
      <c r="Q5060">
        <v>325</v>
      </c>
      <c r="R5060">
        <v>325</v>
      </c>
      <c r="S5060">
        <f>IFERROR(_xlfn.XLOOKUP(tbl_Facturas[[#This Row],[Key_Fact]],tbl_Manifiestos[Key_Manif],tbl_Manifiestos[Pagado a Broker],0),0)</f>
        <v>302.25</v>
      </c>
      <c r="T5060">
        <v>3662124.2699999972</v>
      </c>
    </row>
    <row r="5061" spans="1:20" ht="27" x14ac:dyDescent="0.25">
      <c r="A5061" t="s">
        <v>5853</v>
      </c>
      <c r="B5061" t="str">
        <f>tbl_Facturas[[#This Row],[Factura]] &amp; "|" &amp; tbl_Facturas[[#This Row],[Proyecto OK]] &amp; "|" &amp; TEXT(tbl_Facturas[[#This Row],[Horas o Viaje]],"0.00") &amp; "|" &amp; TEXT(tbl_Facturas[[#This Row],[Costo unitario]],"0.00")</f>
        <v>2873||1.00|180.00</v>
      </c>
      <c r="C5061">
        <v>2873</v>
      </c>
      <c r="D5061">
        <v>336</v>
      </c>
      <c r="E5061" t="s">
        <v>5070</v>
      </c>
      <c r="G5061" t="s">
        <v>5071</v>
      </c>
      <c r="H5061" t="s">
        <v>5078</v>
      </c>
      <c r="I5061" s="134" t="s">
        <v>5319</v>
      </c>
      <c r="P5061">
        <v>1</v>
      </c>
      <c r="Q5061">
        <v>180</v>
      </c>
      <c r="R5061">
        <v>180</v>
      </c>
      <c r="S5061">
        <f>IFERROR(_xlfn.XLOOKUP(tbl_Facturas[[#This Row],[Key_Fact]],tbl_Manifiestos[Key_Manif],tbl_Manifiestos[Pagado a Broker],0),0)</f>
        <v>167.4</v>
      </c>
      <c r="T5061">
        <v>3662304.2699999972</v>
      </c>
    </row>
    <row r="5062" spans="1:20" ht="27" x14ac:dyDescent="0.25">
      <c r="A5062" t="s">
        <v>5853</v>
      </c>
      <c r="B5062" t="str">
        <f>tbl_Facturas[[#This Row],[Factura]] &amp; "|" &amp; tbl_Facturas[[#This Row],[Proyecto OK]] &amp; "|" &amp; TEXT(tbl_Facturas[[#This Row],[Horas o Viaje]],"0.00") &amp; "|" &amp; TEXT(tbl_Facturas[[#This Row],[Costo unitario]],"0.00")</f>
        <v>2873||1.00|113.10</v>
      </c>
      <c r="C5062">
        <v>2873</v>
      </c>
      <c r="D5062">
        <v>336</v>
      </c>
      <c r="E5062" t="s">
        <v>5070</v>
      </c>
      <c r="G5062" t="s">
        <v>5071</v>
      </c>
      <c r="H5062" t="s">
        <v>5078</v>
      </c>
      <c r="I5062" s="134" t="s">
        <v>5319</v>
      </c>
      <c r="N5062" t="s">
        <v>5079</v>
      </c>
      <c r="P5062">
        <v>1</v>
      </c>
      <c r="Q5062">
        <v>113.1</v>
      </c>
      <c r="R5062">
        <v>113.1</v>
      </c>
      <c r="S5062">
        <f>IFERROR(_xlfn.XLOOKUP(tbl_Facturas[[#This Row],[Key_Fact]],tbl_Manifiestos[Key_Manif],tbl_Manifiestos[Pagado a Broker],0),0)</f>
        <v>0</v>
      </c>
      <c r="T5062">
        <v>3662417.3699999969</v>
      </c>
    </row>
    <row r="5063" spans="1:20" ht="27" x14ac:dyDescent="0.25">
      <c r="A5063" t="s">
        <v>5853</v>
      </c>
      <c r="B5063" t="str">
        <f>tbl_Facturas[[#This Row],[Factura]] &amp; "|" &amp; tbl_Facturas[[#This Row],[Proyecto OK]] &amp; "|" &amp; TEXT(tbl_Facturas[[#This Row],[Horas o Viaje]],"0.00") &amp; "|" &amp; TEXT(tbl_Facturas[[#This Row],[Costo unitario]],"0.00")</f>
        <v>2873||1.00|180.00</v>
      </c>
      <c r="C5063">
        <v>2873</v>
      </c>
      <c r="D5063">
        <v>336</v>
      </c>
      <c r="E5063" t="s">
        <v>5070</v>
      </c>
      <c r="G5063" t="s">
        <v>5071</v>
      </c>
      <c r="H5063" t="s">
        <v>5080</v>
      </c>
      <c r="I5063" s="134" t="s">
        <v>5319</v>
      </c>
      <c r="P5063">
        <v>1</v>
      </c>
      <c r="Q5063">
        <v>180</v>
      </c>
      <c r="R5063">
        <v>180</v>
      </c>
      <c r="S5063">
        <f>IFERROR(_xlfn.XLOOKUP(tbl_Facturas[[#This Row],[Key_Fact]],tbl_Manifiestos[Key_Manif],tbl_Manifiestos[Pagado a Broker],0),0)</f>
        <v>167.4</v>
      </c>
      <c r="T5063">
        <v>3662597.3699999969</v>
      </c>
    </row>
    <row r="5064" spans="1:20" ht="27" x14ac:dyDescent="0.25">
      <c r="A5064" t="s">
        <v>5853</v>
      </c>
      <c r="B5064" t="str">
        <f>tbl_Facturas[[#This Row],[Factura]] &amp; "|" &amp; tbl_Facturas[[#This Row],[Proyecto OK]] &amp; "|" &amp; TEXT(tbl_Facturas[[#This Row],[Horas o Viaje]],"0.00") &amp; "|" &amp; TEXT(tbl_Facturas[[#This Row],[Costo unitario]],"0.00")</f>
        <v>2873||1.00|113.10</v>
      </c>
      <c r="C5064">
        <v>2873</v>
      </c>
      <c r="D5064">
        <v>336</v>
      </c>
      <c r="E5064" t="s">
        <v>5070</v>
      </c>
      <c r="G5064" t="s">
        <v>5071</v>
      </c>
      <c r="H5064" t="s">
        <v>5080</v>
      </c>
      <c r="I5064" s="134" t="s">
        <v>5319</v>
      </c>
      <c r="N5064" t="s">
        <v>5081</v>
      </c>
      <c r="P5064">
        <v>1</v>
      </c>
      <c r="Q5064">
        <v>113.1</v>
      </c>
      <c r="R5064">
        <v>113.1</v>
      </c>
      <c r="S5064">
        <f>IFERROR(_xlfn.XLOOKUP(tbl_Facturas[[#This Row],[Key_Fact]],tbl_Manifiestos[Key_Manif],tbl_Manifiestos[Pagado a Broker],0),0)</f>
        <v>0</v>
      </c>
      <c r="T5064">
        <v>3662710.4699999969</v>
      </c>
    </row>
    <row r="5065" spans="1:20" ht="27" x14ac:dyDescent="0.25">
      <c r="A5065" t="s">
        <v>5853</v>
      </c>
      <c r="B5065" t="str">
        <f>tbl_Facturas[[#This Row],[Factura]] &amp; "|" &amp; tbl_Facturas[[#This Row],[Proyecto OK]] &amp; "|" &amp; TEXT(tbl_Facturas[[#This Row],[Horas o Viaje]],"0.00") &amp; "|" &amp; TEXT(tbl_Facturas[[#This Row],[Costo unitario]],"0.00")</f>
        <v>2873||1.00|180.00</v>
      </c>
      <c r="C5065">
        <v>2873</v>
      </c>
      <c r="D5065">
        <v>617</v>
      </c>
      <c r="E5065" t="s">
        <v>27</v>
      </c>
      <c r="G5065" t="s">
        <v>36</v>
      </c>
      <c r="H5065" t="s">
        <v>3664</v>
      </c>
      <c r="I5065" s="134" t="s">
        <v>5319</v>
      </c>
      <c r="P5065">
        <v>1</v>
      </c>
      <c r="Q5065">
        <v>180</v>
      </c>
      <c r="R5065">
        <v>180</v>
      </c>
      <c r="S5065">
        <f>IFERROR(_xlfn.XLOOKUP(tbl_Facturas[[#This Row],[Key_Fact]],tbl_Manifiestos[Key_Manif],tbl_Manifiestos[Pagado a Broker],0),0)</f>
        <v>167.4</v>
      </c>
      <c r="T5065">
        <v>3662890.4699999969</v>
      </c>
    </row>
    <row r="5066" spans="1:20" ht="27" x14ac:dyDescent="0.25">
      <c r="A5066" t="s">
        <v>5853</v>
      </c>
      <c r="B5066" t="str">
        <f>tbl_Facturas[[#This Row],[Factura]] &amp; "|" &amp; tbl_Facturas[[#This Row],[Proyecto OK]] &amp; "|" &amp; TEXT(tbl_Facturas[[#This Row],[Horas o Viaje]],"0.00") &amp; "|" &amp; TEXT(tbl_Facturas[[#This Row],[Costo unitario]],"0.00")</f>
        <v>2873||1.00|113.10</v>
      </c>
      <c r="C5066">
        <v>2873</v>
      </c>
      <c r="D5066">
        <v>617</v>
      </c>
      <c r="E5066" t="s">
        <v>27</v>
      </c>
      <c r="G5066" t="s">
        <v>36</v>
      </c>
      <c r="H5066" t="s">
        <v>3664</v>
      </c>
      <c r="I5066" s="134" t="s">
        <v>5319</v>
      </c>
      <c r="N5066" t="s">
        <v>5082</v>
      </c>
      <c r="P5066">
        <v>1</v>
      </c>
      <c r="Q5066">
        <v>113.1</v>
      </c>
      <c r="R5066">
        <v>113.1</v>
      </c>
      <c r="S5066">
        <f>IFERROR(_xlfn.XLOOKUP(tbl_Facturas[[#This Row],[Key_Fact]],tbl_Manifiestos[Key_Manif],tbl_Manifiestos[Pagado a Broker],0),0)</f>
        <v>0</v>
      </c>
      <c r="T5066">
        <v>3663003.569999998</v>
      </c>
    </row>
    <row r="5067" spans="1:20" ht="27" x14ac:dyDescent="0.25">
      <c r="A5067" t="s">
        <v>5853</v>
      </c>
      <c r="B5067" t="str">
        <f>tbl_Facturas[[#This Row],[Factura]] &amp; "|" &amp; tbl_Facturas[[#This Row],[Proyecto OK]] &amp; "|" &amp; TEXT(tbl_Facturas[[#This Row],[Horas o Viaje]],"0.00") &amp; "|" &amp; TEXT(tbl_Facturas[[#This Row],[Costo unitario]],"0.00")</f>
        <v>2873||1.00|180.00</v>
      </c>
      <c r="C5067">
        <v>2873</v>
      </c>
      <c r="D5067">
        <v>617</v>
      </c>
      <c r="E5067" t="s">
        <v>27</v>
      </c>
      <c r="G5067" t="s">
        <v>36</v>
      </c>
      <c r="H5067" t="s">
        <v>3967</v>
      </c>
      <c r="I5067" s="134" t="s">
        <v>5319</v>
      </c>
      <c r="P5067">
        <v>1</v>
      </c>
      <c r="Q5067">
        <v>180</v>
      </c>
      <c r="R5067">
        <v>180</v>
      </c>
      <c r="S5067">
        <f>IFERROR(_xlfn.XLOOKUP(tbl_Facturas[[#This Row],[Key_Fact]],tbl_Manifiestos[Key_Manif],tbl_Manifiestos[Pagado a Broker],0),0)</f>
        <v>167.4</v>
      </c>
      <c r="T5067">
        <v>3663183.569999998</v>
      </c>
    </row>
    <row r="5068" spans="1:20" ht="27" x14ac:dyDescent="0.25">
      <c r="A5068" t="s">
        <v>5853</v>
      </c>
      <c r="B5068" t="str">
        <f>tbl_Facturas[[#This Row],[Factura]] &amp; "|" &amp; tbl_Facturas[[#This Row],[Proyecto OK]] &amp; "|" &amp; TEXT(tbl_Facturas[[#This Row],[Horas o Viaje]],"0.00") &amp; "|" &amp; TEXT(tbl_Facturas[[#This Row],[Costo unitario]],"0.00")</f>
        <v>2873||1.00|325.00</v>
      </c>
      <c r="C5068">
        <v>2873</v>
      </c>
      <c r="D5068">
        <v>617</v>
      </c>
      <c r="E5068" t="s">
        <v>27</v>
      </c>
      <c r="G5068" t="s">
        <v>36</v>
      </c>
      <c r="H5068" t="s">
        <v>4354</v>
      </c>
      <c r="I5068" s="134" t="s">
        <v>5319</v>
      </c>
      <c r="P5068">
        <v>1</v>
      </c>
      <c r="Q5068">
        <v>325</v>
      </c>
      <c r="R5068">
        <v>325</v>
      </c>
      <c r="S5068">
        <f>IFERROR(_xlfn.XLOOKUP(tbl_Facturas[[#This Row],[Key_Fact]],tbl_Manifiestos[Key_Manif],tbl_Manifiestos[Pagado a Broker],0),0)</f>
        <v>302.25</v>
      </c>
      <c r="T5068">
        <v>3663508.569999998</v>
      </c>
    </row>
    <row r="5069" spans="1:20" ht="27" x14ac:dyDescent="0.25">
      <c r="A5069" t="s">
        <v>5853</v>
      </c>
      <c r="B5069" t="str">
        <f>tbl_Facturas[[#This Row],[Factura]] &amp; "|" &amp; tbl_Facturas[[#This Row],[Proyecto OK]] &amp; "|" &amp; TEXT(tbl_Facturas[[#This Row],[Horas o Viaje]],"0.00") &amp; "|" &amp; TEXT(tbl_Facturas[[#This Row],[Costo unitario]],"0.00")</f>
        <v>2873||1.00|180.00</v>
      </c>
      <c r="C5069">
        <v>2873</v>
      </c>
      <c r="D5069">
        <v>617</v>
      </c>
      <c r="E5069" t="s">
        <v>27</v>
      </c>
      <c r="G5069" t="s">
        <v>36</v>
      </c>
      <c r="H5069" t="s">
        <v>4355</v>
      </c>
      <c r="I5069" s="134" t="s">
        <v>5319</v>
      </c>
      <c r="P5069">
        <v>1</v>
      </c>
      <c r="Q5069">
        <v>180</v>
      </c>
      <c r="R5069">
        <v>180</v>
      </c>
      <c r="S5069">
        <f>IFERROR(_xlfn.XLOOKUP(tbl_Facturas[[#This Row],[Key_Fact]],tbl_Manifiestos[Key_Manif],tbl_Manifiestos[Pagado a Broker],0),0)</f>
        <v>167.4</v>
      </c>
      <c r="T5069">
        <v>3663688.569999998</v>
      </c>
    </row>
    <row r="5070" spans="1:20" ht="27" x14ac:dyDescent="0.25">
      <c r="A5070" t="s">
        <v>5853</v>
      </c>
      <c r="B5070" t="str">
        <f>tbl_Facturas[[#This Row],[Factura]] &amp; "|" &amp; tbl_Facturas[[#This Row],[Proyecto OK]] &amp; "|" &amp; TEXT(tbl_Facturas[[#This Row],[Horas o Viaje]],"0.00") &amp; "|" &amp; TEXT(tbl_Facturas[[#This Row],[Costo unitario]],"0.00")</f>
        <v>2873||1.00|113.10</v>
      </c>
      <c r="C5070">
        <v>2873</v>
      </c>
      <c r="D5070">
        <v>617</v>
      </c>
      <c r="E5070" t="s">
        <v>27</v>
      </c>
      <c r="G5070" t="s">
        <v>36</v>
      </c>
      <c r="H5070" t="s">
        <v>4355</v>
      </c>
      <c r="I5070" s="134" t="s">
        <v>5319</v>
      </c>
      <c r="N5070" t="s">
        <v>5083</v>
      </c>
      <c r="P5070">
        <v>1</v>
      </c>
      <c r="Q5070">
        <v>113.1</v>
      </c>
      <c r="R5070">
        <v>113.1</v>
      </c>
      <c r="S5070">
        <f>IFERROR(_xlfn.XLOOKUP(tbl_Facturas[[#This Row],[Key_Fact]],tbl_Manifiestos[Key_Manif],tbl_Manifiestos[Pagado a Broker],0),0)</f>
        <v>0</v>
      </c>
      <c r="T5070">
        <v>3663801.6699999981</v>
      </c>
    </row>
    <row r="5071" spans="1:20" ht="27" x14ac:dyDescent="0.25">
      <c r="A5071" t="s">
        <v>5853</v>
      </c>
      <c r="B5071" t="str">
        <f>tbl_Facturas[[#This Row],[Factura]] &amp; "|" &amp; tbl_Facturas[[#This Row],[Proyecto OK]] &amp; "|" &amp; TEXT(tbl_Facturas[[#This Row],[Horas o Viaje]],"0.00") &amp; "|" &amp; TEXT(tbl_Facturas[[#This Row],[Costo unitario]],"0.00")</f>
        <v>2873||1.00|325.00</v>
      </c>
      <c r="C5071">
        <v>2873</v>
      </c>
      <c r="D5071">
        <v>356</v>
      </c>
      <c r="E5071" t="s">
        <v>27</v>
      </c>
      <c r="G5071" t="s">
        <v>122</v>
      </c>
      <c r="H5071" t="s">
        <v>4959</v>
      </c>
      <c r="I5071" s="134" t="s">
        <v>5319</v>
      </c>
      <c r="P5071">
        <v>1</v>
      </c>
      <c r="Q5071">
        <v>325</v>
      </c>
      <c r="R5071">
        <v>325</v>
      </c>
      <c r="S5071">
        <f>IFERROR(_xlfn.XLOOKUP(tbl_Facturas[[#This Row],[Key_Fact]],tbl_Manifiestos[Key_Manif],tbl_Manifiestos[Pagado a Broker],0),0)</f>
        <v>302.25</v>
      </c>
      <c r="T5071">
        <v>3664126.6699999981</v>
      </c>
    </row>
    <row r="5072" spans="1:20" ht="27" x14ac:dyDescent="0.25">
      <c r="A5072" t="s">
        <v>5853</v>
      </c>
      <c r="B5072" t="str">
        <f>tbl_Facturas[[#This Row],[Factura]] &amp; "|" &amp; tbl_Facturas[[#This Row],[Proyecto OK]] &amp; "|" &amp; TEXT(tbl_Facturas[[#This Row],[Horas o Viaje]],"0.00") &amp; "|" &amp; TEXT(tbl_Facturas[[#This Row],[Costo unitario]],"0.00")</f>
        <v>2873||1.00|180.00</v>
      </c>
      <c r="C5072">
        <v>2873</v>
      </c>
      <c r="D5072">
        <v>356</v>
      </c>
      <c r="E5072" t="s">
        <v>27</v>
      </c>
      <c r="G5072" t="s">
        <v>122</v>
      </c>
      <c r="H5072" t="s">
        <v>5084</v>
      </c>
      <c r="I5072" s="134" t="s">
        <v>5319</v>
      </c>
      <c r="P5072">
        <v>1</v>
      </c>
      <c r="Q5072">
        <v>180</v>
      </c>
      <c r="R5072">
        <v>180</v>
      </c>
      <c r="S5072">
        <f>IFERROR(_xlfn.XLOOKUP(tbl_Facturas[[#This Row],[Key_Fact]],tbl_Manifiestos[Key_Manif],tbl_Manifiestos[Pagado a Broker],0),0)</f>
        <v>167.4</v>
      </c>
      <c r="T5072">
        <v>3664306.6699999981</v>
      </c>
    </row>
    <row r="5073" spans="1:20" ht="27" x14ac:dyDescent="0.25">
      <c r="A5073" t="s">
        <v>5853</v>
      </c>
      <c r="B5073" t="str">
        <f>tbl_Facturas[[#This Row],[Factura]] &amp; "|" &amp; tbl_Facturas[[#This Row],[Proyecto OK]] &amp; "|" &amp; TEXT(tbl_Facturas[[#This Row],[Horas o Viaje]],"0.00") &amp; "|" &amp; TEXT(tbl_Facturas[[#This Row],[Costo unitario]],"0.00")</f>
        <v>2873||1.00|113.10</v>
      </c>
      <c r="C5073">
        <v>2873</v>
      </c>
      <c r="D5073">
        <v>356</v>
      </c>
      <c r="E5073" t="s">
        <v>27</v>
      </c>
      <c r="G5073" t="s">
        <v>122</v>
      </c>
      <c r="H5073" t="s">
        <v>5084</v>
      </c>
      <c r="I5073" s="134" t="s">
        <v>5319</v>
      </c>
      <c r="N5073" t="s">
        <v>5085</v>
      </c>
      <c r="P5073">
        <v>1</v>
      </c>
      <c r="Q5073">
        <v>113.1</v>
      </c>
      <c r="R5073">
        <v>113.1</v>
      </c>
      <c r="S5073">
        <f>IFERROR(_xlfn.XLOOKUP(tbl_Facturas[[#This Row],[Key_Fact]],tbl_Manifiestos[Key_Manif],tbl_Manifiestos[Pagado a Broker],0),0)</f>
        <v>0</v>
      </c>
      <c r="T5073">
        <v>3664419.7699999982</v>
      </c>
    </row>
    <row r="5074" spans="1:20" ht="27" x14ac:dyDescent="0.25">
      <c r="A5074" t="s">
        <v>5853</v>
      </c>
      <c r="B5074" t="str">
        <f>tbl_Facturas[[#This Row],[Factura]] &amp; "|" &amp; tbl_Facturas[[#This Row],[Proyecto OK]] &amp; "|" &amp; TEXT(tbl_Facturas[[#This Row],[Horas o Viaje]],"0.00") &amp; "|" &amp; TEXT(tbl_Facturas[[#This Row],[Costo unitario]],"0.00")</f>
        <v>2873||1.00|180.00</v>
      </c>
      <c r="C5074">
        <v>2873</v>
      </c>
      <c r="D5074">
        <v>356</v>
      </c>
      <c r="E5074" t="s">
        <v>27</v>
      </c>
      <c r="G5074" t="s">
        <v>122</v>
      </c>
      <c r="H5074" t="s">
        <v>5086</v>
      </c>
      <c r="I5074" s="134" t="s">
        <v>5319</v>
      </c>
      <c r="P5074">
        <v>1</v>
      </c>
      <c r="Q5074">
        <v>180</v>
      </c>
      <c r="R5074">
        <v>180</v>
      </c>
      <c r="S5074">
        <f>IFERROR(_xlfn.XLOOKUP(tbl_Facturas[[#This Row],[Key_Fact]],tbl_Manifiestos[Key_Manif],tbl_Manifiestos[Pagado a Broker],0),0)</f>
        <v>167.4</v>
      </c>
      <c r="T5074">
        <v>3664599.7699999982</v>
      </c>
    </row>
    <row r="5075" spans="1:20" ht="27" x14ac:dyDescent="0.25">
      <c r="A5075" t="s">
        <v>5853</v>
      </c>
      <c r="B5075" t="str">
        <f>tbl_Facturas[[#This Row],[Factura]] &amp; "|" &amp; tbl_Facturas[[#This Row],[Proyecto OK]] &amp; "|" &amp; TEXT(tbl_Facturas[[#This Row],[Horas o Viaje]],"0.00") &amp; "|" &amp; TEXT(tbl_Facturas[[#This Row],[Costo unitario]],"0.00")</f>
        <v>2873||1.00|113.10</v>
      </c>
      <c r="C5075">
        <v>2873</v>
      </c>
      <c r="D5075">
        <v>356</v>
      </c>
      <c r="E5075" t="s">
        <v>27</v>
      </c>
      <c r="G5075" t="s">
        <v>122</v>
      </c>
      <c r="H5075" t="s">
        <v>5086</v>
      </c>
      <c r="I5075" s="134" t="s">
        <v>5319</v>
      </c>
      <c r="N5075" t="s">
        <v>5087</v>
      </c>
      <c r="P5075">
        <v>1</v>
      </c>
      <c r="Q5075">
        <v>113.1</v>
      </c>
      <c r="R5075">
        <v>113.1</v>
      </c>
      <c r="S5075">
        <f>IFERROR(_xlfn.XLOOKUP(tbl_Facturas[[#This Row],[Key_Fact]],tbl_Manifiestos[Key_Manif],tbl_Manifiestos[Pagado a Broker],0),0)</f>
        <v>0</v>
      </c>
      <c r="T5075">
        <v>3664712.8699999978</v>
      </c>
    </row>
    <row r="5076" spans="1:20" ht="27" x14ac:dyDescent="0.25">
      <c r="A5076" t="s">
        <v>5853</v>
      </c>
      <c r="B5076" t="str">
        <f>tbl_Facturas[[#This Row],[Factura]] &amp; "|" &amp; tbl_Facturas[[#This Row],[Proyecto OK]] &amp; "|" &amp; TEXT(tbl_Facturas[[#This Row],[Horas o Viaje]],"0.00") &amp; "|" &amp; TEXT(tbl_Facturas[[#This Row],[Costo unitario]],"0.00")</f>
        <v>2873||1.00|325.00</v>
      </c>
      <c r="C5076">
        <v>2873</v>
      </c>
      <c r="D5076">
        <v>356</v>
      </c>
      <c r="E5076" t="s">
        <v>27</v>
      </c>
      <c r="G5076" t="s">
        <v>122</v>
      </c>
      <c r="H5076" t="s">
        <v>5088</v>
      </c>
      <c r="I5076" s="134" t="s">
        <v>5319</v>
      </c>
      <c r="P5076">
        <v>1</v>
      </c>
      <c r="Q5076">
        <v>325</v>
      </c>
      <c r="R5076">
        <v>325</v>
      </c>
      <c r="S5076">
        <f>IFERROR(_xlfn.XLOOKUP(tbl_Facturas[[#This Row],[Key_Fact]],tbl_Manifiestos[Key_Manif],tbl_Manifiestos[Pagado a Broker],0),0)</f>
        <v>302.25</v>
      </c>
      <c r="T5076">
        <v>3665037.8699999978</v>
      </c>
    </row>
    <row r="5077" spans="1:20" ht="27" x14ac:dyDescent="0.25">
      <c r="A5077" t="s">
        <v>5853</v>
      </c>
      <c r="B5077" t="str">
        <f>tbl_Facturas[[#This Row],[Factura]] &amp; "|" &amp; tbl_Facturas[[#This Row],[Proyecto OK]] &amp; "|" &amp; TEXT(tbl_Facturas[[#This Row],[Horas o Viaje]],"0.00") &amp; "|" &amp; TEXT(tbl_Facturas[[#This Row],[Costo unitario]],"0.00")</f>
        <v>2873||1.00|325.00</v>
      </c>
      <c r="C5077">
        <v>2873</v>
      </c>
      <c r="D5077">
        <v>356</v>
      </c>
      <c r="E5077" t="s">
        <v>27</v>
      </c>
      <c r="G5077" t="s">
        <v>122</v>
      </c>
      <c r="H5077" t="s">
        <v>5089</v>
      </c>
      <c r="I5077" s="134" t="s">
        <v>5319</v>
      </c>
      <c r="P5077">
        <v>1</v>
      </c>
      <c r="Q5077">
        <v>325</v>
      </c>
      <c r="R5077">
        <v>325</v>
      </c>
      <c r="S5077">
        <f>IFERROR(_xlfn.XLOOKUP(tbl_Facturas[[#This Row],[Key_Fact]],tbl_Manifiestos[Key_Manif],tbl_Manifiestos[Pagado a Broker],0),0)</f>
        <v>302.25</v>
      </c>
      <c r="T5077">
        <v>3665362.8699999978</v>
      </c>
    </row>
    <row r="5078" spans="1:20" ht="27" x14ac:dyDescent="0.25">
      <c r="A5078" t="s">
        <v>5853</v>
      </c>
      <c r="B5078" t="str">
        <f>tbl_Facturas[[#This Row],[Factura]] &amp; "|" &amp; tbl_Facturas[[#This Row],[Proyecto OK]] &amp; "|" &amp; TEXT(tbl_Facturas[[#This Row],[Horas o Viaje]],"0.00") &amp; "|" &amp; TEXT(tbl_Facturas[[#This Row],[Costo unitario]],"0.00")</f>
        <v>2873||5.00|325.00</v>
      </c>
      <c r="C5078">
        <v>2873</v>
      </c>
      <c r="D5078">
        <v>57</v>
      </c>
      <c r="E5078" t="s">
        <v>1861</v>
      </c>
      <c r="G5078" t="s">
        <v>1862</v>
      </c>
      <c r="H5078" t="s">
        <v>5090</v>
      </c>
      <c r="I5078" s="134" t="s">
        <v>5319</v>
      </c>
      <c r="P5078">
        <v>5</v>
      </c>
      <c r="Q5078">
        <v>325</v>
      </c>
      <c r="R5078">
        <v>1625</v>
      </c>
      <c r="S5078">
        <f>IFERROR(_xlfn.XLOOKUP(tbl_Facturas[[#This Row],[Key_Fact]],tbl_Manifiestos[Key_Manif],tbl_Manifiestos[Pagado a Broker],0),0)</f>
        <v>0</v>
      </c>
      <c r="T5078">
        <v>3666987.8699999978</v>
      </c>
    </row>
    <row r="5079" spans="1:20" ht="27" x14ac:dyDescent="0.25">
      <c r="A5079" t="s">
        <v>5853</v>
      </c>
      <c r="B5079" t="str">
        <f>tbl_Facturas[[#This Row],[Factura]] &amp; "|" &amp; tbl_Facturas[[#This Row],[Proyecto OK]] &amp; "|" &amp; TEXT(tbl_Facturas[[#This Row],[Horas o Viaje]],"0.00") &amp; "|" &amp; TEXT(tbl_Facturas[[#This Row],[Costo unitario]],"0.00")</f>
        <v>2873||1.00|325.00</v>
      </c>
      <c r="C5079">
        <v>2873</v>
      </c>
      <c r="D5079">
        <v>515</v>
      </c>
      <c r="E5079" t="s">
        <v>27</v>
      </c>
      <c r="G5079" t="s">
        <v>54</v>
      </c>
      <c r="H5079" t="s">
        <v>5091</v>
      </c>
      <c r="I5079" s="134" t="s">
        <v>5319</v>
      </c>
      <c r="P5079">
        <v>1</v>
      </c>
      <c r="Q5079">
        <v>325</v>
      </c>
      <c r="R5079">
        <v>325</v>
      </c>
      <c r="S5079">
        <f>IFERROR(_xlfn.XLOOKUP(tbl_Facturas[[#This Row],[Key_Fact]],tbl_Manifiestos[Key_Manif],tbl_Manifiestos[Pagado a Broker],0),0)</f>
        <v>302.25</v>
      </c>
      <c r="T5079">
        <v>3667312.8699999978</v>
      </c>
    </row>
    <row r="5080" spans="1:20" ht="27" x14ac:dyDescent="0.25">
      <c r="A5080" t="s">
        <v>5853</v>
      </c>
      <c r="B5080" t="str">
        <f>tbl_Facturas[[#This Row],[Factura]] &amp; "|" &amp; tbl_Facturas[[#This Row],[Proyecto OK]] &amp; "|" &amp; TEXT(tbl_Facturas[[#This Row],[Horas o Viaje]],"0.00") &amp; "|" &amp; TEXT(tbl_Facturas[[#This Row],[Costo unitario]],"0.00")</f>
        <v>2873||1.00|325.00</v>
      </c>
      <c r="C5080">
        <v>2873</v>
      </c>
      <c r="D5080">
        <v>515</v>
      </c>
      <c r="E5080" t="s">
        <v>27</v>
      </c>
      <c r="G5080" t="s">
        <v>54</v>
      </c>
      <c r="H5080" t="s">
        <v>2673</v>
      </c>
      <c r="I5080" s="134" t="s">
        <v>5319</v>
      </c>
      <c r="P5080">
        <v>1</v>
      </c>
      <c r="Q5080">
        <v>325</v>
      </c>
      <c r="R5080">
        <v>325</v>
      </c>
      <c r="S5080">
        <f>IFERROR(_xlfn.XLOOKUP(tbl_Facturas[[#This Row],[Key_Fact]],tbl_Manifiestos[Key_Manif],tbl_Manifiestos[Pagado a Broker],0),0)</f>
        <v>302.25</v>
      </c>
      <c r="T5080">
        <v>3667637.8699999978</v>
      </c>
    </row>
    <row r="5081" spans="1:20" ht="27" x14ac:dyDescent="0.25">
      <c r="A5081" t="s">
        <v>5853</v>
      </c>
      <c r="B5081" t="str">
        <f>tbl_Facturas[[#This Row],[Factura]] &amp; "|" &amp; tbl_Facturas[[#This Row],[Proyecto OK]] &amp; "|" &amp; TEXT(tbl_Facturas[[#This Row],[Horas o Viaje]],"0.00") &amp; "|" &amp; TEXT(tbl_Facturas[[#This Row],[Costo unitario]],"0.00")</f>
        <v>2873||1.00|325.00</v>
      </c>
      <c r="C5081">
        <v>2873</v>
      </c>
      <c r="D5081">
        <v>515</v>
      </c>
      <c r="E5081" t="s">
        <v>27</v>
      </c>
      <c r="G5081" t="s">
        <v>54</v>
      </c>
      <c r="H5081" t="s">
        <v>2674</v>
      </c>
      <c r="I5081" s="134" t="s">
        <v>5319</v>
      </c>
      <c r="P5081">
        <v>1</v>
      </c>
      <c r="Q5081">
        <v>325</v>
      </c>
      <c r="R5081">
        <v>325</v>
      </c>
      <c r="S5081">
        <f>IFERROR(_xlfn.XLOOKUP(tbl_Facturas[[#This Row],[Key_Fact]],tbl_Manifiestos[Key_Manif],tbl_Manifiestos[Pagado a Broker],0),0)</f>
        <v>302.25</v>
      </c>
      <c r="T5081">
        <v>3667962.8699999978</v>
      </c>
    </row>
    <row r="5082" spans="1:20" ht="27" x14ac:dyDescent="0.25">
      <c r="A5082" t="s">
        <v>5853</v>
      </c>
      <c r="B5082" t="str">
        <f>tbl_Facturas[[#This Row],[Factura]] &amp; "|" &amp; tbl_Facturas[[#This Row],[Proyecto OK]] &amp; "|" &amp; TEXT(tbl_Facturas[[#This Row],[Horas o Viaje]],"0.00") &amp; "|" &amp; TEXT(tbl_Facturas[[#This Row],[Costo unitario]],"0.00")</f>
        <v>2873||1.00|325.00</v>
      </c>
      <c r="C5082">
        <v>2873</v>
      </c>
      <c r="D5082">
        <v>515</v>
      </c>
      <c r="E5082" t="s">
        <v>27</v>
      </c>
      <c r="G5082" t="s">
        <v>54</v>
      </c>
      <c r="H5082" t="s">
        <v>2675</v>
      </c>
      <c r="I5082" s="134" t="s">
        <v>5319</v>
      </c>
      <c r="P5082">
        <v>1</v>
      </c>
      <c r="Q5082">
        <v>325</v>
      </c>
      <c r="R5082">
        <v>325</v>
      </c>
      <c r="S5082">
        <f>IFERROR(_xlfn.XLOOKUP(tbl_Facturas[[#This Row],[Key_Fact]],tbl_Manifiestos[Key_Manif],tbl_Manifiestos[Pagado a Broker],0),0)</f>
        <v>302.25</v>
      </c>
      <c r="T5082">
        <v>3668287.8699999978</v>
      </c>
    </row>
    <row r="5083" spans="1:20" ht="27" x14ac:dyDescent="0.25">
      <c r="A5083" t="s">
        <v>5853</v>
      </c>
      <c r="B5083" t="str">
        <f>tbl_Facturas[[#This Row],[Factura]] &amp; "|" &amp; tbl_Facturas[[#This Row],[Proyecto OK]] &amp; "|" &amp; TEXT(tbl_Facturas[[#This Row],[Horas o Viaje]],"0.00") &amp; "|" &amp; TEXT(tbl_Facturas[[#This Row],[Costo unitario]],"0.00")</f>
        <v>2873||1.00|325.00</v>
      </c>
      <c r="C5083">
        <v>2873</v>
      </c>
      <c r="D5083">
        <v>515</v>
      </c>
      <c r="E5083" t="s">
        <v>27</v>
      </c>
      <c r="G5083" t="s">
        <v>54</v>
      </c>
      <c r="H5083" t="s">
        <v>2676</v>
      </c>
      <c r="I5083" s="134" t="s">
        <v>5319</v>
      </c>
      <c r="P5083">
        <v>1</v>
      </c>
      <c r="Q5083">
        <v>325</v>
      </c>
      <c r="R5083">
        <v>325</v>
      </c>
      <c r="S5083">
        <f>IFERROR(_xlfn.XLOOKUP(tbl_Facturas[[#This Row],[Key_Fact]],tbl_Manifiestos[Key_Manif],tbl_Manifiestos[Pagado a Broker],0),0)</f>
        <v>302.25</v>
      </c>
      <c r="T5083">
        <v>3668612.8699999978</v>
      </c>
    </row>
    <row r="5084" spans="1:20" ht="27" x14ac:dyDescent="0.25">
      <c r="A5084" t="s">
        <v>5853</v>
      </c>
      <c r="B5084" t="str">
        <f>tbl_Facturas[[#This Row],[Factura]] &amp; "|" &amp; tbl_Facturas[[#This Row],[Proyecto OK]] &amp; "|" &amp; TEXT(tbl_Facturas[[#This Row],[Horas o Viaje]],"0.00") &amp; "|" &amp; TEXT(tbl_Facturas[[#This Row],[Costo unitario]],"0.00")</f>
        <v>2873||1.00|325.00</v>
      </c>
      <c r="C5084">
        <v>2873</v>
      </c>
      <c r="D5084">
        <v>67</v>
      </c>
      <c r="E5084" t="s">
        <v>27</v>
      </c>
      <c r="G5084" t="s">
        <v>28</v>
      </c>
      <c r="H5084" t="s">
        <v>2911</v>
      </c>
      <c r="I5084" s="134" t="s">
        <v>5319</v>
      </c>
      <c r="P5084">
        <v>1</v>
      </c>
      <c r="Q5084">
        <v>325</v>
      </c>
      <c r="R5084">
        <v>325</v>
      </c>
      <c r="S5084">
        <f>IFERROR(_xlfn.XLOOKUP(tbl_Facturas[[#This Row],[Key_Fact]],tbl_Manifiestos[Key_Manif],tbl_Manifiestos[Pagado a Broker],0),0)</f>
        <v>302.25</v>
      </c>
      <c r="T5084">
        <v>3668937.8699999978</v>
      </c>
    </row>
    <row r="5085" spans="1:20" ht="27" x14ac:dyDescent="0.25">
      <c r="A5085" t="s">
        <v>5853</v>
      </c>
      <c r="B5085" t="str">
        <f>tbl_Facturas[[#This Row],[Factura]] &amp; "|" &amp; tbl_Facturas[[#This Row],[Proyecto OK]] &amp; "|" &amp; TEXT(tbl_Facturas[[#This Row],[Horas o Viaje]],"0.00") &amp; "|" &amp; TEXT(tbl_Facturas[[#This Row],[Costo unitario]],"0.00")</f>
        <v>2873||1.00|325.00</v>
      </c>
      <c r="C5085">
        <v>2873</v>
      </c>
      <c r="D5085">
        <v>617</v>
      </c>
      <c r="E5085" t="s">
        <v>27</v>
      </c>
      <c r="G5085" t="s">
        <v>36</v>
      </c>
      <c r="H5085" t="s">
        <v>4356</v>
      </c>
      <c r="I5085" s="134" t="s">
        <v>5319</v>
      </c>
      <c r="P5085">
        <v>1</v>
      </c>
      <c r="Q5085">
        <v>325</v>
      </c>
      <c r="R5085">
        <v>325</v>
      </c>
      <c r="S5085">
        <f>IFERROR(_xlfn.XLOOKUP(tbl_Facturas[[#This Row],[Key_Fact]],tbl_Manifiestos[Key_Manif],tbl_Manifiestos[Pagado a Broker],0),0)</f>
        <v>302.25</v>
      </c>
      <c r="T5085">
        <v>3669262.8699999978</v>
      </c>
    </row>
    <row r="5086" spans="1:20" ht="27" x14ac:dyDescent="0.25">
      <c r="A5086" t="s">
        <v>5853</v>
      </c>
      <c r="B5086" t="str">
        <f>tbl_Facturas[[#This Row],[Factura]] &amp; "|" &amp; tbl_Facturas[[#This Row],[Proyecto OK]] &amp; "|" &amp; TEXT(tbl_Facturas[[#This Row],[Horas o Viaje]],"0.00") &amp; "|" &amp; TEXT(tbl_Facturas[[#This Row],[Costo unitario]],"0.00")</f>
        <v>2873||1.00|325.00</v>
      </c>
      <c r="C5086">
        <v>2873</v>
      </c>
      <c r="D5086">
        <v>617</v>
      </c>
      <c r="E5086" t="s">
        <v>27</v>
      </c>
      <c r="G5086" t="s">
        <v>36</v>
      </c>
      <c r="H5086" t="s">
        <v>3846</v>
      </c>
      <c r="I5086" s="134" t="s">
        <v>5319</v>
      </c>
      <c r="P5086">
        <v>1</v>
      </c>
      <c r="Q5086">
        <v>325</v>
      </c>
      <c r="R5086">
        <v>325</v>
      </c>
      <c r="S5086">
        <f>IFERROR(_xlfn.XLOOKUP(tbl_Facturas[[#This Row],[Key_Fact]],tbl_Manifiestos[Key_Manif],tbl_Manifiestos[Pagado a Broker],0),0)</f>
        <v>302.25</v>
      </c>
      <c r="T5086">
        <v>3669587.8699999978</v>
      </c>
    </row>
    <row r="5087" spans="1:20" ht="27" x14ac:dyDescent="0.25">
      <c r="A5087" t="s">
        <v>5853</v>
      </c>
      <c r="B5087" t="str">
        <f>tbl_Facturas[[#This Row],[Factura]] &amp; "|" &amp; tbl_Facturas[[#This Row],[Proyecto OK]] &amp; "|" &amp; TEXT(tbl_Facturas[[#This Row],[Horas o Viaje]],"0.00") &amp; "|" &amp; TEXT(tbl_Facturas[[#This Row],[Costo unitario]],"0.00")</f>
        <v>2873||1.00|325.00</v>
      </c>
      <c r="C5087">
        <v>2873</v>
      </c>
      <c r="D5087">
        <v>617</v>
      </c>
      <c r="E5087" t="s">
        <v>27</v>
      </c>
      <c r="G5087" t="s">
        <v>36</v>
      </c>
      <c r="H5087" t="s">
        <v>3969</v>
      </c>
      <c r="I5087" s="134" t="s">
        <v>5319</v>
      </c>
      <c r="P5087">
        <v>1</v>
      </c>
      <c r="Q5087">
        <v>325</v>
      </c>
      <c r="R5087">
        <v>325</v>
      </c>
      <c r="S5087">
        <f>IFERROR(_xlfn.XLOOKUP(tbl_Facturas[[#This Row],[Key_Fact]],tbl_Manifiestos[Key_Manif],tbl_Manifiestos[Pagado a Broker],0),0)</f>
        <v>302.25</v>
      </c>
      <c r="T5087">
        <v>3669912.8699999978</v>
      </c>
    </row>
    <row r="5088" spans="1:20" ht="27" x14ac:dyDescent="0.25">
      <c r="A5088" t="s">
        <v>5853</v>
      </c>
      <c r="B5088" t="str">
        <f>tbl_Facturas[[#This Row],[Factura]] &amp; "|" &amp; tbl_Facturas[[#This Row],[Proyecto OK]] &amp; "|" &amp; TEXT(tbl_Facturas[[#This Row],[Horas o Viaje]],"0.00") &amp; "|" &amp; TEXT(tbl_Facturas[[#This Row],[Costo unitario]],"0.00")</f>
        <v>2873||1.00|325.00</v>
      </c>
      <c r="C5088">
        <v>2873</v>
      </c>
      <c r="D5088">
        <v>617</v>
      </c>
      <c r="E5088" t="s">
        <v>27</v>
      </c>
      <c r="G5088" t="s">
        <v>36</v>
      </c>
      <c r="H5088" t="s">
        <v>3971</v>
      </c>
      <c r="I5088" s="134" t="s">
        <v>5319</v>
      </c>
      <c r="P5088">
        <v>1</v>
      </c>
      <c r="Q5088">
        <v>325</v>
      </c>
      <c r="R5088">
        <v>325</v>
      </c>
      <c r="S5088">
        <f>IFERROR(_xlfn.XLOOKUP(tbl_Facturas[[#This Row],[Key_Fact]],tbl_Manifiestos[Key_Manif],tbl_Manifiestos[Pagado a Broker],0),0)</f>
        <v>302.25</v>
      </c>
      <c r="T5088">
        <v>3670237.8699999978</v>
      </c>
    </row>
    <row r="5089" spans="1:20" ht="27" x14ac:dyDescent="0.25">
      <c r="A5089" t="s">
        <v>5853</v>
      </c>
      <c r="B5089" t="str">
        <f>tbl_Facturas[[#This Row],[Factura]] &amp; "|" &amp; tbl_Facturas[[#This Row],[Proyecto OK]] &amp; "|" &amp; TEXT(tbl_Facturas[[#This Row],[Horas o Viaje]],"0.00") &amp; "|" &amp; TEXT(tbl_Facturas[[#This Row],[Costo unitario]],"0.00")</f>
        <v>2873||6.00|130.00</v>
      </c>
      <c r="C5089">
        <v>2873</v>
      </c>
      <c r="D5089">
        <v>67</v>
      </c>
      <c r="E5089" t="s">
        <v>27</v>
      </c>
      <c r="G5089" t="s">
        <v>28</v>
      </c>
      <c r="H5089" t="s">
        <v>3237</v>
      </c>
      <c r="I5089" s="134" t="s">
        <v>5319</v>
      </c>
      <c r="M5089" t="s">
        <v>5092</v>
      </c>
      <c r="P5089">
        <v>6</v>
      </c>
      <c r="Q5089">
        <v>130</v>
      </c>
      <c r="R5089">
        <v>780</v>
      </c>
      <c r="S5089">
        <f>IFERROR(_xlfn.XLOOKUP(tbl_Facturas[[#This Row],[Key_Fact]],tbl_Manifiestos[Key_Manif],tbl_Manifiestos[Pagado a Broker],0),0)</f>
        <v>725.40000000000009</v>
      </c>
      <c r="T5089">
        <v>3671017.8699999978</v>
      </c>
    </row>
    <row r="5090" spans="1:20" ht="27" x14ac:dyDescent="0.25">
      <c r="A5090" t="s">
        <v>5853</v>
      </c>
      <c r="B5090" t="str">
        <f>tbl_Facturas[[#This Row],[Factura]] &amp; "|" &amp; tbl_Facturas[[#This Row],[Proyecto OK]] &amp; "|" &amp; TEXT(tbl_Facturas[[#This Row],[Horas o Viaje]],"0.00") &amp; "|" &amp; TEXT(tbl_Facturas[[#This Row],[Costo unitario]],"0.00")</f>
        <v>2873||1.00|325.00</v>
      </c>
      <c r="C5090">
        <v>2873</v>
      </c>
      <c r="D5090">
        <v>67</v>
      </c>
      <c r="E5090" t="s">
        <v>27</v>
      </c>
      <c r="G5090" t="s">
        <v>28</v>
      </c>
      <c r="H5090" t="s">
        <v>4075</v>
      </c>
      <c r="I5090" s="134" t="s">
        <v>5319</v>
      </c>
      <c r="P5090">
        <v>1</v>
      </c>
      <c r="Q5090">
        <v>325</v>
      </c>
      <c r="R5090">
        <v>325</v>
      </c>
      <c r="S5090">
        <f>IFERROR(_xlfn.XLOOKUP(tbl_Facturas[[#This Row],[Key_Fact]],tbl_Manifiestos[Key_Manif],tbl_Manifiestos[Pagado a Broker],0),0)</f>
        <v>302.25</v>
      </c>
      <c r="T5090">
        <v>3671342.8699999978</v>
      </c>
    </row>
    <row r="5091" spans="1:20" ht="27" x14ac:dyDescent="0.25">
      <c r="A5091" t="s">
        <v>5853</v>
      </c>
      <c r="B5091" t="str">
        <f>tbl_Facturas[[#This Row],[Factura]] &amp; "|" &amp; tbl_Facturas[[#This Row],[Proyecto OK]] &amp; "|" &amp; TEXT(tbl_Facturas[[#This Row],[Horas o Viaje]],"0.00") &amp; "|" &amp; TEXT(tbl_Facturas[[#This Row],[Costo unitario]],"0.00")</f>
        <v>2873||1.00|180.00</v>
      </c>
      <c r="C5091">
        <v>2873</v>
      </c>
      <c r="D5091">
        <v>7</v>
      </c>
      <c r="E5091" t="s">
        <v>1264</v>
      </c>
      <c r="G5091" t="s">
        <v>2614</v>
      </c>
      <c r="H5091" t="s">
        <v>5093</v>
      </c>
      <c r="I5091" s="134" t="s">
        <v>5319</v>
      </c>
      <c r="P5091">
        <v>1</v>
      </c>
      <c r="Q5091">
        <v>180</v>
      </c>
      <c r="R5091">
        <v>180</v>
      </c>
      <c r="S5091">
        <f>IFERROR(_xlfn.XLOOKUP(tbl_Facturas[[#This Row],[Key_Fact]],tbl_Manifiestos[Key_Manif],tbl_Manifiestos[Pagado a Broker],0),0)</f>
        <v>167.4</v>
      </c>
      <c r="T5091">
        <v>3671522.8699999978</v>
      </c>
    </row>
    <row r="5092" spans="1:20" ht="27" x14ac:dyDescent="0.25">
      <c r="A5092" t="s">
        <v>5853</v>
      </c>
      <c r="B5092" t="str">
        <f>tbl_Facturas[[#This Row],[Factura]] &amp; "|" &amp; tbl_Facturas[[#This Row],[Proyecto OK]] &amp; "|" &amp; TEXT(tbl_Facturas[[#This Row],[Horas o Viaje]],"0.00") &amp; "|" &amp; TEXT(tbl_Facturas[[#This Row],[Costo unitario]],"0.00")</f>
        <v>2873||1.00|113.10</v>
      </c>
      <c r="C5092">
        <v>2873</v>
      </c>
      <c r="D5092">
        <v>7</v>
      </c>
      <c r="E5092" t="s">
        <v>1264</v>
      </c>
      <c r="G5092" t="s">
        <v>2614</v>
      </c>
      <c r="H5092" t="s">
        <v>5093</v>
      </c>
      <c r="I5092" s="134" t="s">
        <v>5319</v>
      </c>
      <c r="N5092" t="s">
        <v>5094</v>
      </c>
      <c r="P5092">
        <v>1</v>
      </c>
      <c r="Q5092">
        <v>113.1</v>
      </c>
      <c r="R5092">
        <v>113.1</v>
      </c>
      <c r="S5092">
        <f>IFERROR(_xlfn.XLOOKUP(tbl_Facturas[[#This Row],[Key_Fact]],tbl_Manifiestos[Key_Manif],tbl_Manifiestos[Pagado a Broker],0),0)</f>
        <v>0</v>
      </c>
      <c r="T5092">
        <v>3671635.9699999979</v>
      </c>
    </row>
    <row r="5093" spans="1:20" ht="27" x14ac:dyDescent="0.25">
      <c r="A5093" t="s">
        <v>5853</v>
      </c>
      <c r="B5093" t="str">
        <f>tbl_Facturas[[#This Row],[Factura]] &amp; "|" &amp; tbl_Facturas[[#This Row],[Proyecto OK]] &amp; "|" &amp; TEXT(tbl_Facturas[[#This Row],[Horas o Viaje]],"0.00") &amp; "|" &amp; TEXT(tbl_Facturas[[#This Row],[Costo unitario]],"0.00")</f>
        <v>2873||1.00|180.00</v>
      </c>
      <c r="C5093">
        <v>2873</v>
      </c>
      <c r="D5093">
        <v>7</v>
      </c>
      <c r="E5093" t="s">
        <v>1264</v>
      </c>
      <c r="G5093" t="s">
        <v>2614</v>
      </c>
      <c r="H5093" t="s">
        <v>4542</v>
      </c>
      <c r="I5093" s="134" t="s">
        <v>5319</v>
      </c>
      <c r="P5093">
        <v>1</v>
      </c>
      <c r="Q5093">
        <v>180</v>
      </c>
      <c r="R5093">
        <v>180</v>
      </c>
      <c r="S5093">
        <f>IFERROR(_xlfn.XLOOKUP(tbl_Facturas[[#This Row],[Key_Fact]],tbl_Manifiestos[Key_Manif],tbl_Manifiestos[Pagado a Broker],0),0)</f>
        <v>167.4</v>
      </c>
      <c r="T5093">
        <v>3671815.9699999979</v>
      </c>
    </row>
    <row r="5094" spans="1:20" ht="27" x14ac:dyDescent="0.25">
      <c r="A5094" t="s">
        <v>5853</v>
      </c>
      <c r="B5094" t="str">
        <f>tbl_Facturas[[#This Row],[Factura]] &amp; "|" &amp; tbl_Facturas[[#This Row],[Proyecto OK]] &amp; "|" &amp; TEXT(tbl_Facturas[[#This Row],[Horas o Viaje]],"0.00") &amp; "|" &amp; TEXT(tbl_Facturas[[#This Row],[Costo unitario]],"0.00")</f>
        <v>2873||1.00|113.10</v>
      </c>
      <c r="C5094">
        <v>2873</v>
      </c>
      <c r="D5094">
        <v>7</v>
      </c>
      <c r="E5094" t="s">
        <v>1264</v>
      </c>
      <c r="G5094" t="s">
        <v>2614</v>
      </c>
      <c r="H5094" t="s">
        <v>4542</v>
      </c>
      <c r="I5094" s="134" t="s">
        <v>5319</v>
      </c>
      <c r="N5094" t="s">
        <v>5095</v>
      </c>
      <c r="P5094">
        <v>1</v>
      </c>
      <c r="Q5094">
        <v>113.1</v>
      </c>
      <c r="R5094">
        <v>113.1</v>
      </c>
      <c r="S5094">
        <f>IFERROR(_xlfn.XLOOKUP(tbl_Facturas[[#This Row],[Key_Fact]],tbl_Manifiestos[Key_Manif],tbl_Manifiestos[Pagado a Broker],0),0)</f>
        <v>0</v>
      </c>
      <c r="T5094">
        <v>3671929.069999998</v>
      </c>
    </row>
    <row r="5095" spans="1:20" ht="27" x14ac:dyDescent="0.25">
      <c r="A5095" t="s">
        <v>5853</v>
      </c>
      <c r="B5095" t="str">
        <f>tbl_Facturas[[#This Row],[Factura]] &amp; "|" &amp; tbl_Facturas[[#This Row],[Proyecto OK]] &amp; "|" &amp; TEXT(tbl_Facturas[[#This Row],[Horas o Viaje]],"0.00") &amp; "|" &amp; TEXT(tbl_Facturas[[#This Row],[Costo unitario]],"0.00")</f>
        <v>2873||1.00|180.00</v>
      </c>
      <c r="C5095">
        <v>2873</v>
      </c>
      <c r="D5095">
        <v>7</v>
      </c>
      <c r="E5095" t="s">
        <v>1264</v>
      </c>
      <c r="G5095" t="s">
        <v>2614</v>
      </c>
      <c r="H5095" t="s">
        <v>5096</v>
      </c>
      <c r="I5095" s="134" t="s">
        <v>5319</v>
      </c>
      <c r="P5095">
        <v>1</v>
      </c>
      <c r="Q5095">
        <v>180</v>
      </c>
      <c r="R5095">
        <v>180</v>
      </c>
      <c r="S5095">
        <f>IFERROR(_xlfn.XLOOKUP(tbl_Facturas[[#This Row],[Key_Fact]],tbl_Manifiestos[Key_Manif],tbl_Manifiestos[Pagado a Broker],0),0)</f>
        <v>167.4</v>
      </c>
      <c r="T5095">
        <v>3672109.069999998</v>
      </c>
    </row>
    <row r="5096" spans="1:20" ht="27" x14ac:dyDescent="0.25">
      <c r="A5096" t="s">
        <v>5853</v>
      </c>
      <c r="B5096" t="str">
        <f>tbl_Facturas[[#This Row],[Factura]] &amp; "|" &amp; tbl_Facturas[[#This Row],[Proyecto OK]] &amp; "|" &amp; TEXT(tbl_Facturas[[#This Row],[Horas o Viaje]],"0.00") &amp; "|" &amp; TEXT(tbl_Facturas[[#This Row],[Costo unitario]],"0.00")</f>
        <v>2873||1.00|325.00</v>
      </c>
      <c r="C5096">
        <v>2873</v>
      </c>
      <c r="D5096">
        <v>7</v>
      </c>
      <c r="E5096" t="s">
        <v>1264</v>
      </c>
      <c r="G5096" t="s">
        <v>2614</v>
      </c>
      <c r="H5096" t="s">
        <v>4540</v>
      </c>
      <c r="I5096" s="134" t="s">
        <v>5319</v>
      </c>
      <c r="P5096">
        <v>1</v>
      </c>
      <c r="Q5096">
        <v>325</v>
      </c>
      <c r="R5096">
        <v>325</v>
      </c>
      <c r="S5096">
        <f>IFERROR(_xlfn.XLOOKUP(tbl_Facturas[[#This Row],[Key_Fact]],tbl_Manifiestos[Key_Manif],tbl_Manifiestos[Pagado a Broker],0),0)</f>
        <v>302.25</v>
      </c>
      <c r="T5096">
        <v>3672434.069999998</v>
      </c>
    </row>
    <row r="5097" spans="1:20" ht="27" x14ac:dyDescent="0.25">
      <c r="A5097" t="s">
        <v>5853</v>
      </c>
      <c r="B5097" t="str">
        <f>tbl_Facturas[[#This Row],[Factura]] &amp; "|" &amp; tbl_Facturas[[#This Row],[Proyecto OK]] &amp; "|" &amp; TEXT(tbl_Facturas[[#This Row],[Horas o Viaje]],"0.00") &amp; "|" &amp; TEXT(tbl_Facturas[[#This Row],[Costo unitario]],"0.00")</f>
        <v>2873||1.00|180.00</v>
      </c>
      <c r="C5097">
        <v>2873</v>
      </c>
      <c r="D5097">
        <v>356</v>
      </c>
      <c r="E5097" t="s">
        <v>27</v>
      </c>
      <c r="G5097" t="s">
        <v>122</v>
      </c>
      <c r="H5097" t="s">
        <v>5097</v>
      </c>
      <c r="I5097" s="134" t="s">
        <v>5319</v>
      </c>
      <c r="P5097">
        <v>1</v>
      </c>
      <c r="Q5097">
        <v>180</v>
      </c>
      <c r="R5097">
        <v>180</v>
      </c>
      <c r="S5097">
        <f>IFERROR(_xlfn.XLOOKUP(tbl_Facturas[[#This Row],[Key_Fact]],tbl_Manifiestos[Key_Manif],tbl_Manifiestos[Pagado a Broker],0),0)</f>
        <v>167.4</v>
      </c>
      <c r="T5097">
        <v>3672614.069999998</v>
      </c>
    </row>
    <row r="5098" spans="1:20" ht="27" x14ac:dyDescent="0.25">
      <c r="A5098" t="s">
        <v>5853</v>
      </c>
      <c r="B5098" t="str">
        <f>tbl_Facturas[[#This Row],[Factura]] &amp; "|" &amp; tbl_Facturas[[#This Row],[Proyecto OK]] &amp; "|" &amp; TEXT(tbl_Facturas[[#This Row],[Horas o Viaje]],"0.00") &amp; "|" &amp; TEXT(tbl_Facturas[[#This Row],[Costo unitario]],"0.00")</f>
        <v>2873||1.00|113.10</v>
      </c>
      <c r="C5098">
        <v>2873</v>
      </c>
      <c r="D5098">
        <v>356</v>
      </c>
      <c r="E5098" t="s">
        <v>27</v>
      </c>
      <c r="G5098" t="s">
        <v>122</v>
      </c>
      <c r="H5098" t="s">
        <v>5097</v>
      </c>
      <c r="I5098" s="134" t="s">
        <v>5319</v>
      </c>
      <c r="N5098" t="s">
        <v>5098</v>
      </c>
      <c r="P5098">
        <v>1</v>
      </c>
      <c r="Q5098">
        <v>113.1</v>
      </c>
      <c r="R5098">
        <v>113.1</v>
      </c>
      <c r="S5098">
        <f>IFERROR(_xlfn.XLOOKUP(tbl_Facturas[[#This Row],[Key_Fact]],tbl_Manifiestos[Key_Manif],tbl_Manifiestos[Pagado a Broker],0),0)</f>
        <v>0</v>
      </c>
      <c r="T5098">
        <v>3672727.1699999981</v>
      </c>
    </row>
    <row r="5099" spans="1:20" ht="27" x14ac:dyDescent="0.25">
      <c r="A5099" t="s">
        <v>5853</v>
      </c>
      <c r="B5099" t="str">
        <f>tbl_Facturas[[#This Row],[Factura]] &amp; "|" &amp; tbl_Facturas[[#This Row],[Proyecto OK]] &amp; "|" &amp; TEXT(tbl_Facturas[[#This Row],[Horas o Viaje]],"0.00") &amp; "|" &amp; TEXT(tbl_Facturas[[#This Row],[Costo unitario]],"0.00")</f>
        <v>2873||1.00|325.00</v>
      </c>
      <c r="C5099">
        <v>2873</v>
      </c>
      <c r="D5099">
        <v>555</v>
      </c>
      <c r="E5099" t="s">
        <v>4152</v>
      </c>
      <c r="G5099" t="s">
        <v>4390</v>
      </c>
      <c r="H5099" t="s">
        <v>5099</v>
      </c>
      <c r="I5099" s="134" t="s">
        <v>5319</v>
      </c>
      <c r="P5099">
        <v>1</v>
      </c>
      <c r="Q5099">
        <v>325</v>
      </c>
      <c r="R5099">
        <v>325</v>
      </c>
      <c r="S5099">
        <f>IFERROR(_xlfn.XLOOKUP(tbl_Facturas[[#This Row],[Key_Fact]],tbl_Manifiestos[Key_Manif],tbl_Manifiestos[Pagado a Broker],0),0)</f>
        <v>302.25</v>
      </c>
      <c r="T5099">
        <v>3673052.1699999981</v>
      </c>
    </row>
    <row r="5100" spans="1:20" ht="27" x14ac:dyDescent="0.25">
      <c r="A5100" t="s">
        <v>5853</v>
      </c>
      <c r="B5100" t="str">
        <f>tbl_Facturas[[#This Row],[Factura]] &amp; "|" &amp; tbl_Facturas[[#This Row],[Proyecto OK]] &amp; "|" &amp; TEXT(tbl_Facturas[[#This Row],[Horas o Viaje]],"0.00") &amp; "|" &amp; TEXT(tbl_Facturas[[#This Row],[Costo unitario]],"0.00")</f>
        <v>2873||1.00|325.00</v>
      </c>
      <c r="C5100">
        <v>2873</v>
      </c>
      <c r="D5100">
        <v>198</v>
      </c>
      <c r="E5100" t="s">
        <v>5916</v>
      </c>
      <c r="G5100" t="s">
        <v>31</v>
      </c>
      <c r="H5100" t="s">
        <v>5100</v>
      </c>
      <c r="I5100" s="134" t="s">
        <v>5319</v>
      </c>
      <c r="P5100">
        <v>1</v>
      </c>
      <c r="Q5100">
        <v>325</v>
      </c>
      <c r="R5100">
        <v>325</v>
      </c>
      <c r="S5100">
        <f>IFERROR(_xlfn.XLOOKUP(tbl_Facturas[[#This Row],[Key_Fact]],tbl_Manifiestos[Key_Manif],tbl_Manifiestos[Pagado a Broker],0),0)</f>
        <v>302.25</v>
      </c>
      <c r="T5100">
        <v>3673377.1699999981</v>
      </c>
    </row>
    <row r="5101" spans="1:20" x14ac:dyDescent="0.25">
      <c r="A5101" t="s">
        <v>5853</v>
      </c>
      <c r="B5101" t="str">
        <f>tbl_Facturas[[#This Row],[Factura]] &amp; "|" &amp; tbl_Facturas[[#This Row],[Proyecto OK]] &amp; "|" &amp; TEXT(tbl_Facturas[[#This Row],[Horas o Viaje]],"0.00") &amp; "|" &amp; TEXT(tbl_Facturas[[#This Row],[Costo unitario]],"0.00")</f>
        <v>2874|115th Metra|4.00|125.00</v>
      </c>
      <c r="C5101">
        <v>2874</v>
      </c>
      <c r="D5101">
        <v>73</v>
      </c>
      <c r="E5101" t="s">
        <v>19</v>
      </c>
      <c r="G5101" t="s">
        <v>20</v>
      </c>
      <c r="H5101" t="s">
        <v>5101</v>
      </c>
      <c r="I5101" s="134" t="s">
        <v>5343</v>
      </c>
      <c r="J5101" t="s">
        <v>1346</v>
      </c>
      <c r="K5101" t="s">
        <v>1346</v>
      </c>
      <c r="M5101" t="s">
        <v>895</v>
      </c>
      <c r="P5101">
        <v>4</v>
      </c>
      <c r="Q5101">
        <v>125</v>
      </c>
      <c r="R5101">
        <v>500</v>
      </c>
      <c r="S5101">
        <f>IFERROR(_xlfn.XLOOKUP(tbl_Facturas[[#This Row],[Key_Fact]],tbl_Manifiestos[Key_Manif],tbl_Manifiestos[Pagado a Broker],0),0)</f>
        <v>0</v>
      </c>
      <c r="T5101">
        <v>3673877.1699999981</v>
      </c>
    </row>
    <row r="5102" spans="1:20" x14ac:dyDescent="0.25">
      <c r="A5102" t="s">
        <v>5853</v>
      </c>
      <c r="B5102" t="str">
        <f>tbl_Facturas[[#This Row],[Factura]] &amp; "|" &amp; tbl_Facturas[[#This Row],[Proyecto OK]] &amp; "|" &amp; TEXT(tbl_Facturas[[#This Row],[Horas o Viaje]],"0.00") &amp; "|" &amp; TEXT(tbl_Facturas[[#This Row],[Costo unitario]],"0.00")</f>
        <v>2874|115th Metra|1.00|125.00</v>
      </c>
      <c r="C5102">
        <v>2874</v>
      </c>
      <c r="D5102">
        <v>73</v>
      </c>
      <c r="E5102" t="s">
        <v>19</v>
      </c>
      <c r="G5102" t="s">
        <v>20</v>
      </c>
      <c r="H5102" t="s">
        <v>5102</v>
      </c>
      <c r="I5102" s="134" t="s">
        <v>5343</v>
      </c>
      <c r="J5102" t="s">
        <v>1346</v>
      </c>
      <c r="K5102" t="s">
        <v>1346</v>
      </c>
      <c r="M5102" t="s">
        <v>895</v>
      </c>
      <c r="P5102">
        <v>1</v>
      </c>
      <c r="Q5102">
        <v>125</v>
      </c>
      <c r="R5102">
        <v>125</v>
      </c>
      <c r="S5102">
        <f>IFERROR(_xlfn.XLOOKUP(tbl_Facturas[[#This Row],[Key_Fact]],tbl_Manifiestos[Key_Manif],tbl_Manifiestos[Pagado a Broker],0),0)</f>
        <v>0</v>
      </c>
      <c r="T5102">
        <v>3674002.1699999981</v>
      </c>
    </row>
    <row r="5103" spans="1:20" x14ac:dyDescent="0.25">
      <c r="A5103" t="s">
        <v>5853</v>
      </c>
      <c r="B5103" t="str">
        <f>tbl_Facturas[[#This Row],[Factura]] &amp; "|" &amp; tbl_Facturas[[#This Row],[Proyecto OK]] &amp; "|" &amp; TEXT(tbl_Facturas[[#This Row],[Horas o Viaje]],"0.00") &amp; "|" &amp; TEXT(tbl_Facturas[[#This Row],[Costo unitario]],"0.00")</f>
        <v>2874|115th Metra|4.00|250.00</v>
      </c>
      <c r="C5103">
        <v>2874</v>
      </c>
      <c r="D5103">
        <v>73</v>
      </c>
      <c r="E5103" t="s">
        <v>19</v>
      </c>
      <c r="G5103" t="s">
        <v>20</v>
      </c>
      <c r="H5103" t="s">
        <v>5103</v>
      </c>
      <c r="I5103" s="134" t="s">
        <v>5343</v>
      </c>
      <c r="J5103" t="s">
        <v>1346</v>
      </c>
      <c r="K5103" t="s">
        <v>1346</v>
      </c>
      <c r="M5103" t="s">
        <v>895</v>
      </c>
      <c r="P5103">
        <v>4</v>
      </c>
      <c r="Q5103">
        <v>250</v>
      </c>
      <c r="R5103">
        <v>1000</v>
      </c>
      <c r="S5103">
        <f>IFERROR(_xlfn.XLOOKUP(tbl_Facturas[[#This Row],[Key_Fact]],tbl_Manifiestos[Key_Manif],tbl_Manifiestos[Pagado a Broker],0),0)</f>
        <v>0</v>
      </c>
      <c r="T5103">
        <v>3675002.1699999981</v>
      </c>
    </row>
    <row r="5104" spans="1:20" x14ac:dyDescent="0.25">
      <c r="A5104" t="s">
        <v>5853</v>
      </c>
      <c r="B5104" t="str">
        <f>tbl_Facturas[[#This Row],[Factura]] &amp; "|" &amp; tbl_Facturas[[#This Row],[Proyecto OK]] &amp; "|" &amp; TEXT(tbl_Facturas[[#This Row],[Horas o Viaje]],"0.00") &amp; "|" &amp; TEXT(tbl_Facturas[[#This Row],[Costo unitario]],"0.00")</f>
        <v>2875|Metra 115th|5.00|250.00</v>
      </c>
      <c r="C5104">
        <v>2875</v>
      </c>
      <c r="D5104">
        <v>108</v>
      </c>
      <c r="E5104" t="s">
        <v>5916</v>
      </c>
      <c r="G5104" t="s">
        <v>99</v>
      </c>
      <c r="H5104" t="s">
        <v>5104</v>
      </c>
      <c r="I5104" s="134" t="s">
        <v>5363</v>
      </c>
      <c r="J5104" t="s">
        <v>3627</v>
      </c>
      <c r="K5104" t="s">
        <v>3627</v>
      </c>
      <c r="M5104" t="s">
        <v>895</v>
      </c>
      <c r="P5104">
        <v>5</v>
      </c>
      <c r="Q5104">
        <v>250</v>
      </c>
      <c r="R5104">
        <v>1250</v>
      </c>
      <c r="S5104">
        <f>IFERROR(_xlfn.XLOOKUP(tbl_Facturas[[#This Row],[Key_Fact]],tbl_Manifiestos[Key_Manif],tbl_Manifiestos[Pagado a Broker],0),0)</f>
        <v>1162.5</v>
      </c>
      <c r="T5104">
        <v>3676252.1699999981</v>
      </c>
    </row>
    <row r="5105" spans="1:20" x14ac:dyDescent="0.25">
      <c r="A5105" t="s">
        <v>5853</v>
      </c>
      <c r="B5105" t="str">
        <f>tbl_Facturas[[#This Row],[Factura]] &amp; "|" &amp; tbl_Facturas[[#This Row],[Proyecto OK]] &amp; "|" &amp; TEXT(tbl_Facturas[[#This Row],[Horas o Viaje]],"0.00") &amp; "|" &amp; TEXT(tbl_Facturas[[#This Row],[Costo unitario]],"0.00")</f>
        <v>2875|Metra 115th|4.00|250.00</v>
      </c>
      <c r="C5105">
        <v>2875</v>
      </c>
      <c r="D5105">
        <v>54</v>
      </c>
      <c r="E5105" t="s">
        <v>5305</v>
      </c>
      <c r="G5105" t="s">
        <v>479</v>
      </c>
      <c r="H5105" t="s">
        <v>5105</v>
      </c>
      <c r="I5105" s="134" t="s">
        <v>5363</v>
      </c>
      <c r="J5105" t="s">
        <v>3627</v>
      </c>
      <c r="K5105" t="s">
        <v>3627</v>
      </c>
      <c r="M5105" t="s">
        <v>895</v>
      </c>
      <c r="P5105">
        <v>4</v>
      </c>
      <c r="Q5105">
        <v>250</v>
      </c>
      <c r="R5105">
        <v>1000</v>
      </c>
      <c r="S5105">
        <f>IFERROR(_xlfn.XLOOKUP(tbl_Facturas[[#This Row],[Key_Fact]],tbl_Manifiestos[Key_Manif],tbl_Manifiestos[Pagado a Broker],0),0)</f>
        <v>930</v>
      </c>
      <c r="T5105">
        <v>3677252.1699999981</v>
      </c>
    </row>
    <row r="5106" spans="1:20" x14ac:dyDescent="0.25">
      <c r="A5106" t="s">
        <v>5853</v>
      </c>
      <c r="B5106" t="str">
        <f>tbl_Facturas[[#This Row],[Factura]] &amp; "|" &amp; tbl_Facturas[[#This Row],[Proyecto OK]] &amp; "|" &amp; TEXT(tbl_Facturas[[#This Row],[Horas o Viaje]],"0.00") &amp; "|" &amp; TEXT(tbl_Facturas[[#This Row],[Costo unitario]],"0.00")</f>
        <v>2875|Metra 115th|4.00|250.00</v>
      </c>
      <c r="C5106">
        <v>2875</v>
      </c>
      <c r="D5106">
        <v>676</v>
      </c>
      <c r="E5106" t="s">
        <v>1261</v>
      </c>
      <c r="G5106" t="s">
        <v>1262</v>
      </c>
      <c r="H5106" t="s">
        <v>4456</v>
      </c>
      <c r="I5106" s="134" t="s">
        <v>5363</v>
      </c>
      <c r="J5106" t="s">
        <v>3627</v>
      </c>
      <c r="K5106" t="s">
        <v>3627</v>
      </c>
      <c r="M5106" t="s">
        <v>895</v>
      </c>
      <c r="P5106">
        <v>4</v>
      </c>
      <c r="Q5106">
        <v>250</v>
      </c>
      <c r="R5106">
        <v>1000</v>
      </c>
      <c r="S5106">
        <f>IFERROR(_xlfn.XLOOKUP(tbl_Facturas[[#This Row],[Key_Fact]],tbl_Manifiestos[Key_Manif],tbl_Manifiestos[Pagado a Broker],0),0)</f>
        <v>930</v>
      </c>
      <c r="T5106">
        <v>3678252.1699999981</v>
      </c>
    </row>
    <row r="5107" spans="1:20" x14ac:dyDescent="0.25">
      <c r="A5107" t="s">
        <v>5853</v>
      </c>
      <c r="B5107" t="str">
        <f>tbl_Facturas[[#This Row],[Factura]] &amp; "|" &amp; tbl_Facturas[[#This Row],[Proyecto OK]] &amp; "|" &amp; TEXT(tbl_Facturas[[#This Row],[Horas o Viaje]],"0.00") &amp; "|" &amp; TEXT(tbl_Facturas[[#This Row],[Costo unitario]],"0.00")</f>
        <v>2875|Metra 115th|5.00|250.00</v>
      </c>
      <c r="C5107">
        <v>2875</v>
      </c>
      <c r="D5107">
        <v>515</v>
      </c>
      <c r="E5107" t="s">
        <v>27</v>
      </c>
      <c r="G5107" t="s">
        <v>54</v>
      </c>
      <c r="H5107" t="s">
        <v>2736</v>
      </c>
      <c r="I5107" s="134" t="s">
        <v>5363</v>
      </c>
      <c r="J5107" t="s">
        <v>3627</v>
      </c>
      <c r="K5107" t="s">
        <v>3627</v>
      </c>
      <c r="M5107" t="s">
        <v>895</v>
      </c>
      <c r="P5107">
        <v>5</v>
      </c>
      <c r="Q5107">
        <v>250</v>
      </c>
      <c r="R5107">
        <v>1250</v>
      </c>
      <c r="S5107">
        <f>IFERROR(_xlfn.XLOOKUP(tbl_Facturas[[#This Row],[Key_Fact]],tbl_Manifiestos[Key_Manif],tbl_Manifiestos[Pagado a Broker],0),0)</f>
        <v>1162.5</v>
      </c>
      <c r="T5107">
        <v>3679502.1699999981</v>
      </c>
    </row>
    <row r="5108" spans="1:20" x14ac:dyDescent="0.25">
      <c r="A5108" t="s">
        <v>5853</v>
      </c>
      <c r="B5108" t="str">
        <f>tbl_Facturas[[#This Row],[Factura]] &amp; "|" &amp; tbl_Facturas[[#This Row],[Proyecto OK]] &amp; "|" &amp; TEXT(tbl_Facturas[[#This Row],[Horas o Viaje]],"0.00") &amp; "|" &amp; TEXT(tbl_Facturas[[#This Row],[Costo unitario]],"0.00")</f>
        <v>2875|Metra 115th|1.00|250.00</v>
      </c>
      <c r="C5108">
        <v>2875</v>
      </c>
      <c r="D5108">
        <v>59</v>
      </c>
      <c r="E5108" t="s">
        <v>4152</v>
      </c>
      <c r="G5108" t="s">
        <v>4978</v>
      </c>
      <c r="H5108" t="s">
        <v>5106</v>
      </c>
      <c r="I5108" s="134" t="s">
        <v>5363</v>
      </c>
      <c r="J5108" t="s">
        <v>3627</v>
      </c>
      <c r="K5108" t="s">
        <v>3627</v>
      </c>
      <c r="M5108" t="s">
        <v>895</v>
      </c>
      <c r="P5108">
        <v>1</v>
      </c>
      <c r="Q5108">
        <v>250</v>
      </c>
      <c r="R5108">
        <v>250</v>
      </c>
      <c r="S5108">
        <f>IFERROR(_xlfn.XLOOKUP(tbl_Facturas[[#This Row],[Key_Fact]],tbl_Manifiestos[Key_Manif],tbl_Manifiestos[Pagado a Broker],0),0)</f>
        <v>0</v>
      </c>
      <c r="T5108">
        <v>3679752.1699999981</v>
      </c>
    </row>
    <row r="5109" spans="1:20" x14ac:dyDescent="0.25">
      <c r="A5109" t="s">
        <v>5853</v>
      </c>
      <c r="B5109" t="str">
        <f>tbl_Facturas[[#This Row],[Factura]] &amp; "|" &amp; tbl_Facturas[[#This Row],[Proyecto OK]] &amp; "|" &amp; TEXT(tbl_Facturas[[#This Row],[Horas o Viaje]],"0.00") &amp; "|" &amp; TEXT(tbl_Facturas[[#This Row],[Costo unitario]],"0.00")</f>
        <v>2875|Metra 115th|3.00|250.00</v>
      </c>
      <c r="C5109">
        <v>2875</v>
      </c>
      <c r="D5109">
        <v>51</v>
      </c>
      <c r="E5109" t="s">
        <v>4152</v>
      </c>
      <c r="G5109" t="s">
        <v>1872</v>
      </c>
      <c r="H5109" t="s">
        <v>5107</v>
      </c>
      <c r="I5109" s="134" t="s">
        <v>5363</v>
      </c>
      <c r="J5109" t="s">
        <v>3627</v>
      </c>
      <c r="K5109" t="s">
        <v>3627</v>
      </c>
      <c r="M5109" t="s">
        <v>895</v>
      </c>
      <c r="P5109">
        <v>3</v>
      </c>
      <c r="Q5109">
        <v>250</v>
      </c>
      <c r="R5109">
        <v>750</v>
      </c>
      <c r="S5109">
        <f>IFERROR(_xlfn.XLOOKUP(tbl_Facturas[[#This Row],[Key_Fact]],tbl_Manifiestos[Key_Manif],tbl_Manifiestos[Pagado a Broker],0),0)</f>
        <v>0</v>
      </c>
      <c r="T5109">
        <v>3680502.1699999981</v>
      </c>
    </row>
    <row r="5110" spans="1:20" x14ac:dyDescent="0.25">
      <c r="A5110" t="s">
        <v>5853</v>
      </c>
      <c r="B5110" t="str">
        <f>tbl_Facturas[[#This Row],[Factura]] &amp; "|" &amp; tbl_Facturas[[#This Row],[Proyecto OK]] &amp; "|" &amp; TEXT(tbl_Facturas[[#This Row],[Horas o Viaje]],"0.00") &amp; "|" &amp; TEXT(tbl_Facturas[[#This Row],[Costo unitario]],"0.00")</f>
        <v>2875|Metra 115th|4.00|250.00</v>
      </c>
      <c r="C5110">
        <v>2875</v>
      </c>
      <c r="D5110">
        <v>184</v>
      </c>
      <c r="E5110" t="s">
        <v>5354</v>
      </c>
      <c r="G5110" t="s">
        <v>3118</v>
      </c>
      <c r="H5110" t="s">
        <v>5108</v>
      </c>
      <c r="I5110" s="134" t="s">
        <v>5363</v>
      </c>
      <c r="J5110" t="s">
        <v>3627</v>
      </c>
      <c r="K5110" t="s">
        <v>3627</v>
      </c>
      <c r="M5110" t="s">
        <v>895</v>
      </c>
      <c r="P5110">
        <v>4</v>
      </c>
      <c r="Q5110">
        <v>250</v>
      </c>
      <c r="R5110">
        <v>1000</v>
      </c>
      <c r="S5110">
        <f>IFERROR(_xlfn.XLOOKUP(tbl_Facturas[[#This Row],[Key_Fact]],tbl_Manifiestos[Key_Manif],tbl_Manifiestos[Pagado a Broker],0),0)</f>
        <v>930</v>
      </c>
      <c r="T5110">
        <v>3681502.1699999981</v>
      </c>
    </row>
    <row r="5111" spans="1:20" x14ac:dyDescent="0.25">
      <c r="A5111" t="s">
        <v>5853</v>
      </c>
      <c r="B5111" t="str">
        <f>tbl_Facturas[[#This Row],[Factura]] &amp; "|" &amp; tbl_Facturas[[#This Row],[Proyecto OK]] &amp; "|" &amp; TEXT(tbl_Facturas[[#This Row],[Horas o Viaje]],"0.00") &amp; "|" &amp; TEXT(tbl_Facturas[[#This Row],[Costo unitario]],"0.00")</f>
        <v>2875|Metra 115th|4.00|250.00</v>
      </c>
      <c r="C5111">
        <v>2875</v>
      </c>
      <c r="D5111">
        <v>201</v>
      </c>
      <c r="E5111" t="s">
        <v>1264</v>
      </c>
      <c r="G5111" t="s">
        <v>1400</v>
      </c>
      <c r="H5111" t="s">
        <v>5109</v>
      </c>
      <c r="I5111" s="134" t="s">
        <v>5363</v>
      </c>
      <c r="J5111" t="s">
        <v>3627</v>
      </c>
      <c r="K5111" t="s">
        <v>3627</v>
      </c>
      <c r="M5111" t="s">
        <v>895</v>
      </c>
      <c r="P5111">
        <v>4</v>
      </c>
      <c r="Q5111">
        <v>250</v>
      </c>
      <c r="R5111">
        <v>1000</v>
      </c>
      <c r="S5111">
        <f>IFERROR(_xlfn.XLOOKUP(tbl_Facturas[[#This Row],[Key_Fact]],tbl_Manifiestos[Key_Manif],tbl_Manifiestos[Pagado a Broker],0),0)</f>
        <v>930</v>
      </c>
      <c r="T5111">
        <v>3682502.1699999981</v>
      </c>
    </row>
    <row r="5112" spans="1:20" x14ac:dyDescent="0.25">
      <c r="A5112" t="s">
        <v>5853</v>
      </c>
      <c r="B5112" t="str">
        <f>tbl_Facturas[[#This Row],[Factura]] &amp; "|" &amp; tbl_Facturas[[#This Row],[Proyecto OK]] &amp; "|" &amp; TEXT(tbl_Facturas[[#This Row],[Horas o Viaje]],"0.00") &amp; "|" &amp; TEXT(tbl_Facturas[[#This Row],[Costo unitario]],"0.00")</f>
        <v>2875|Metra 115th|4.00|250.00</v>
      </c>
      <c r="C5112">
        <v>2875</v>
      </c>
      <c r="D5112">
        <v>515</v>
      </c>
      <c r="E5112" t="s">
        <v>27</v>
      </c>
      <c r="G5112" t="s">
        <v>54</v>
      </c>
      <c r="H5112" t="s">
        <v>5110</v>
      </c>
      <c r="I5112" s="134" t="s">
        <v>5363</v>
      </c>
      <c r="J5112" t="s">
        <v>3627</v>
      </c>
      <c r="K5112" t="s">
        <v>3627</v>
      </c>
      <c r="M5112" t="s">
        <v>895</v>
      </c>
      <c r="P5112">
        <v>4</v>
      </c>
      <c r="Q5112">
        <v>250</v>
      </c>
      <c r="R5112">
        <v>1000</v>
      </c>
      <c r="S5112">
        <f>IFERROR(_xlfn.XLOOKUP(tbl_Facturas[[#This Row],[Key_Fact]],tbl_Manifiestos[Key_Manif],tbl_Manifiestos[Pagado a Broker],0),0)</f>
        <v>930</v>
      </c>
      <c r="T5112">
        <v>3683502.1699999981</v>
      </c>
    </row>
    <row r="5113" spans="1:20" x14ac:dyDescent="0.25">
      <c r="A5113" t="s">
        <v>5853</v>
      </c>
      <c r="B5113" t="str">
        <f>tbl_Facturas[[#This Row],[Factura]] &amp; "|" &amp; tbl_Facturas[[#This Row],[Proyecto OK]] &amp; "|" &amp; TEXT(tbl_Facturas[[#This Row],[Horas o Viaje]],"0.00") &amp; "|" &amp; TEXT(tbl_Facturas[[#This Row],[Costo unitario]],"0.00")</f>
        <v>2875|Metra 115th|4.00|250.00</v>
      </c>
      <c r="C5113">
        <v>2875</v>
      </c>
      <c r="D5113">
        <v>51</v>
      </c>
      <c r="E5113" t="s">
        <v>4152</v>
      </c>
      <c r="G5113" t="s">
        <v>1872</v>
      </c>
      <c r="H5113" t="s">
        <v>5111</v>
      </c>
      <c r="I5113" s="134" t="s">
        <v>5363</v>
      </c>
      <c r="J5113" t="s">
        <v>3627</v>
      </c>
      <c r="K5113" t="s">
        <v>3627</v>
      </c>
      <c r="M5113" t="s">
        <v>895</v>
      </c>
      <c r="P5113">
        <v>4</v>
      </c>
      <c r="Q5113">
        <v>250</v>
      </c>
      <c r="R5113">
        <v>1000</v>
      </c>
      <c r="S5113">
        <f>IFERROR(_xlfn.XLOOKUP(tbl_Facturas[[#This Row],[Key_Fact]],tbl_Manifiestos[Key_Manif],tbl_Manifiestos[Pagado a Broker],0),0)</f>
        <v>930</v>
      </c>
      <c r="T5113">
        <v>3684502.1699999981</v>
      </c>
    </row>
    <row r="5114" spans="1:20" x14ac:dyDescent="0.25">
      <c r="A5114" t="s">
        <v>5853</v>
      </c>
      <c r="B5114" t="str">
        <f>tbl_Facturas[[#This Row],[Factura]] &amp; "|" &amp; tbl_Facturas[[#This Row],[Proyecto OK]] &amp; "|" &amp; TEXT(tbl_Facturas[[#This Row],[Horas o Viaje]],"0.00") &amp; "|" &amp; TEXT(tbl_Facturas[[#This Row],[Costo unitario]],"0.00")</f>
        <v>2876|Salt Hauling|8.00|140.00</v>
      </c>
      <c r="C5114">
        <v>2876</v>
      </c>
      <c r="D5114">
        <v>54</v>
      </c>
      <c r="E5114" t="s">
        <v>19</v>
      </c>
      <c r="G5114" t="s">
        <v>479</v>
      </c>
      <c r="H5114" t="s">
        <v>5112</v>
      </c>
      <c r="I5114" s="134" t="s">
        <v>5871</v>
      </c>
      <c r="J5114" t="s">
        <v>5113</v>
      </c>
      <c r="K5114" t="s">
        <v>5113</v>
      </c>
      <c r="M5114" t="s">
        <v>5114</v>
      </c>
      <c r="P5114">
        <v>8</v>
      </c>
      <c r="Q5114">
        <v>140</v>
      </c>
      <c r="R5114">
        <v>1120</v>
      </c>
      <c r="S5114">
        <f>IFERROR(_xlfn.XLOOKUP(tbl_Facturas[[#This Row],[Key_Fact]],tbl_Manifiestos[Key_Manif],tbl_Manifiestos[Pagado a Broker],0),0)</f>
        <v>0</v>
      </c>
      <c r="T5114">
        <v>3685622.1699999981</v>
      </c>
    </row>
    <row r="5115" spans="1:20" x14ac:dyDescent="0.25">
      <c r="A5115" t="s">
        <v>5853</v>
      </c>
      <c r="B5115" t="str">
        <f>tbl_Facturas[[#This Row],[Factura]] &amp; "|" &amp; tbl_Facturas[[#This Row],[Proyecto OK]] &amp; "|" &amp; TEXT(tbl_Facturas[[#This Row],[Horas o Viaje]],"0.00") &amp; "|" &amp; TEXT(tbl_Facturas[[#This Row],[Costo unitario]],"0.00")</f>
        <v>2877|AR Term|6.25|118.00</v>
      </c>
      <c r="C5115">
        <v>2877</v>
      </c>
      <c r="D5115">
        <v>15</v>
      </c>
      <c r="E5115" t="s">
        <v>2195</v>
      </c>
      <c r="G5115" t="s">
        <v>2077</v>
      </c>
      <c r="H5115" t="s">
        <v>5115</v>
      </c>
      <c r="I5115" s="134" t="s">
        <v>5324</v>
      </c>
      <c r="J5115" t="s">
        <v>1039</v>
      </c>
      <c r="K5115" s="240" t="s">
        <v>1039</v>
      </c>
      <c r="P5115">
        <v>6.25</v>
      </c>
      <c r="Q5115">
        <v>118</v>
      </c>
      <c r="R5115">
        <v>737.5</v>
      </c>
      <c r="S5115">
        <f>IFERROR(_xlfn.XLOOKUP(tbl_Facturas[[#This Row],[Key_Fact]],tbl_Manifiestos[Key_Manif],tbl_Manifiestos[Pagado a Broker],0),0)</f>
        <v>0</v>
      </c>
      <c r="T5115">
        <v>3686359.6699999981</v>
      </c>
    </row>
    <row r="5116" spans="1:20" x14ac:dyDescent="0.25">
      <c r="A5116" t="s">
        <v>5853</v>
      </c>
      <c r="B5116" t="str">
        <f>tbl_Facturas[[#This Row],[Factura]] &amp; "|" &amp; tbl_Facturas[[#This Row],[Proyecto OK]] &amp; "|" &amp; TEXT(tbl_Facturas[[#This Row],[Horas o Viaje]],"0.00") &amp; "|" &amp; TEXT(tbl_Facturas[[#This Row],[Costo unitario]],"0.00")</f>
        <v>2877|AR Term|8.75|118.00</v>
      </c>
      <c r="C5116">
        <v>2877</v>
      </c>
      <c r="D5116">
        <v>566</v>
      </c>
      <c r="E5116" t="s">
        <v>1261</v>
      </c>
      <c r="G5116" t="s">
        <v>2687</v>
      </c>
      <c r="H5116" t="s">
        <v>5116</v>
      </c>
      <c r="I5116" s="134" t="s">
        <v>5324</v>
      </c>
      <c r="J5116" t="s">
        <v>1039</v>
      </c>
      <c r="K5116" s="240" t="s">
        <v>1039</v>
      </c>
      <c r="P5116">
        <v>8.75</v>
      </c>
      <c r="Q5116">
        <v>118</v>
      </c>
      <c r="R5116">
        <v>1032.5</v>
      </c>
      <c r="S5116">
        <f>IFERROR(_xlfn.XLOOKUP(tbl_Facturas[[#This Row],[Key_Fact]],tbl_Manifiestos[Key_Manif],tbl_Manifiestos[Pagado a Broker],0),0)</f>
        <v>0</v>
      </c>
      <c r="T5116">
        <v>3687392.1699999981</v>
      </c>
    </row>
    <row r="5117" spans="1:20" x14ac:dyDescent="0.25">
      <c r="A5117" t="s">
        <v>5853</v>
      </c>
      <c r="B5117" t="str">
        <f>tbl_Facturas[[#This Row],[Factura]] &amp; "|" &amp; tbl_Facturas[[#This Row],[Proyecto OK]] &amp; "|" &amp; TEXT(tbl_Facturas[[#This Row],[Horas o Viaje]],"0.00") &amp; "|" &amp; TEXT(tbl_Facturas[[#This Row],[Costo unitario]],"0.00")</f>
        <v>2877|AR Term|7.00|118.00</v>
      </c>
      <c r="C5117">
        <v>2877</v>
      </c>
      <c r="D5117">
        <v>566</v>
      </c>
      <c r="E5117" t="s">
        <v>1261</v>
      </c>
      <c r="G5117" t="s">
        <v>2687</v>
      </c>
      <c r="H5117" t="s">
        <v>5117</v>
      </c>
      <c r="I5117" s="134" t="s">
        <v>5324</v>
      </c>
      <c r="J5117" t="s">
        <v>1039</v>
      </c>
      <c r="K5117" s="240" t="s">
        <v>1039</v>
      </c>
      <c r="P5117">
        <v>7</v>
      </c>
      <c r="Q5117">
        <v>118</v>
      </c>
      <c r="R5117">
        <v>826</v>
      </c>
      <c r="S5117">
        <f>IFERROR(_xlfn.XLOOKUP(tbl_Facturas[[#This Row],[Key_Fact]],tbl_Manifiestos[Key_Manif],tbl_Manifiestos[Pagado a Broker],0),0)</f>
        <v>0</v>
      </c>
      <c r="T5117">
        <v>3688218.1699999981</v>
      </c>
    </row>
    <row r="5118" spans="1:20" x14ac:dyDescent="0.25">
      <c r="A5118" t="s">
        <v>5853</v>
      </c>
      <c r="B5118" t="str">
        <f>tbl_Facturas[[#This Row],[Factura]] &amp; "|" &amp; tbl_Facturas[[#This Row],[Proyecto OK]] &amp; "|" &amp; TEXT(tbl_Facturas[[#This Row],[Horas o Viaje]],"0.00") &amp; "|" &amp; TEXT(tbl_Facturas[[#This Row],[Costo unitario]],"0.00")</f>
        <v>2878|JV|10.75|105.00</v>
      </c>
      <c r="C5118">
        <v>2878</v>
      </c>
      <c r="D5118">
        <v>25</v>
      </c>
      <c r="E5118" t="s">
        <v>1339</v>
      </c>
      <c r="G5118" t="s">
        <v>1340</v>
      </c>
      <c r="H5118" t="s">
        <v>5118</v>
      </c>
      <c r="I5118" s="134" t="s">
        <v>5328</v>
      </c>
      <c r="J5118" t="s">
        <v>711</v>
      </c>
      <c r="K5118" t="s">
        <v>711</v>
      </c>
      <c r="P5118">
        <v>10.75</v>
      </c>
      <c r="Q5118">
        <v>105</v>
      </c>
      <c r="R5118">
        <v>1128.75</v>
      </c>
      <c r="S5118">
        <f>IFERROR(_xlfn.XLOOKUP(tbl_Facturas[[#This Row],[Key_Fact]],tbl_Manifiestos[Key_Manif],tbl_Manifiestos[Pagado a Broker],0),0)</f>
        <v>1015.875</v>
      </c>
      <c r="T5118">
        <v>3689346.9199999981</v>
      </c>
    </row>
    <row r="5119" spans="1:20" x14ac:dyDescent="0.25">
      <c r="A5119" t="s">
        <v>5853</v>
      </c>
      <c r="B5119" t="str">
        <f>tbl_Facturas[[#This Row],[Factura]] &amp; "|" &amp; tbl_Facturas[[#This Row],[Proyecto OK]] &amp; "|" &amp; TEXT(tbl_Facturas[[#This Row],[Horas o Viaje]],"0.00") &amp; "|" &amp; TEXT(tbl_Facturas[[#This Row],[Costo unitario]],"0.00")</f>
        <v>2878|JV|4.00|105.00</v>
      </c>
      <c r="C5119">
        <v>2878</v>
      </c>
      <c r="D5119">
        <v>58</v>
      </c>
      <c r="E5119" t="s">
        <v>12</v>
      </c>
      <c r="G5119" t="s">
        <v>539</v>
      </c>
      <c r="H5119" t="s">
        <v>5119</v>
      </c>
      <c r="I5119" s="134" t="s">
        <v>5328</v>
      </c>
      <c r="J5119" t="s">
        <v>711</v>
      </c>
      <c r="K5119" t="s">
        <v>711</v>
      </c>
      <c r="P5119">
        <v>4</v>
      </c>
      <c r="Q5119">
        <v>105</v>
      </c>
      <c r="R5119">
        <v>420</v>
      </c>
      <c r="S5119">
        <f>IFERROR(_xlfn.XLOOKUP(tbl_Facturas[[#This Row],[Key_Fact]],tbl_Manifiestos[Key_Manif],tbl_Manifiestos[Pagado a Broker],0),0)</f>
        <v>390.6</v>
      </c>
      <c r="T5119">
        <v>3689766.9199999981</v>
      </c>
    </row>
    <row r="5120" spans="1:20" x14ac:dyDescent="0.25">
      <c r="A5120" t="s">
        <v>5853</v>
      </c>
      <c r="B5120" t="str">
        <f>tbl_Facturas[[#This Row],[Factura]] &amp; "|" &amp; tbl_Facturas[[#This Row],[Proyecto OK]] &amp; "|" &amp; TEXT(tbl_Facturas[[#This Row],[Horas o Viaje]],"0.00") &amp; "|" &amp; TEXT(tbl_Facturas[[#This Row],[Costo unitario]],"0.00")</f>
        <v>2878|JV|6.25|105.00</v>
      </c>
      <c r="C5120">
        <v>2878</v>
      </c>
      <c r="D5120">
        <v>58</v>
      </c>
      <c r="E5120" t="s">
        <v>12</v>
      </c>
      <c r="G5120" t="s">
        <v>539</v>
      </c>
      <c r="H5120" t="s">
        <v>5120</v>
      </c>
      <c r="I5120" s="134" t="s">
        <v>5328</v>
      </c>
      <c r="J5120" t="s">
        <v>711</v>
      </c>
      <c r="K5120" t="s">
        <v>711</v>
      </c>
      <c r="P5120">
        <v>6.25</v>
      </c>
      <c r="Q5120">
        <v>105</v>
      </c>
      <c r="R5120">
        <v>656.25</v>
      </c>
      <c r="S5120">
        <f>IFERROR(_xlfn.XLOOKUP(tbl_Facturas[[#This Row],[Key_Fact]],tbl_Manifiestos[Key_Manif],tbl_Manifiestos[Pagado a Broker],0),0)</f>
        <v>610.3125</v>
      </c>
      <c r="T5120">
        <v>3690423.1699999981</v>
      </c>
    </row>
    <row r="5121" spans="1:20" x14ac:dyDescent="0.25">
      <c r="A5121" t="s">
        <v>5853</v>
      </c>
      <c r="B5121" t="str">
        <f>tbl_Facturas[[#This Row],[Factura]] &amp; "|" &amp; tbl_Facturas[[#This Row],[Proyecto OK]] &amp; "|" &amp; TEXT(tbl_Facturas[[#This Row],[Horas o Viaje]],"0.00") &amp; "|" &amp; TEXT(tbl_Facturas[[#This Row],[Costo unitario]],"0.00")</f>
        <v>2879|RAC|6.50|105.00</v>
      </c>
      <c r="C5121">
        <v>2879</v>
      </c>
      <c r="D5121">
        <v>25</v>
      </c>
      <c r="E5121" t="s">
        <v>1339</v>
      </c>
      <c r="G5121" t="s">
        <v>1340</v>
      </c>
      <c r="H5121" t="s">
        <v>5121</v>
      </c>
      <c r="I5121" s="134" t="s">
        <v>5869</v>
      </c>
      <c r="J5121" t="s">
        <v>781</v>
      </c>
      <c r="K5121" t="s">
        <v>781</v>
      </c>
      <c r="P5121">
        <v>6.5</v>
      </c>
      <c r="Q5121">
        <v>105</v>
      </c>
      <c r="R5121">
        <v>682.5</v>
      </c>
      <c r="S5121">
        <f>IFERROR(_xlfn.XLOOKUP(tbl_Facturas[[#This Row],[Key_Fact]],tbl_Manifiestos[Key_Manif],tbl_Manifiestos[Pagado a Broker],0),0)</f>
        <v>614.25</v>
      </c>
      <c r="T5121">
        <v>3691105.6699999981</v>
      </c>
    </row>
    <row r="5122" spans="1:20" x14ac:dyDescent="0.25">
      <c r="A5122" t="s">
        <v>5853</v>
      </c>
      <c r="B5122" t="str">
        <f>tbl_Facturas[[#This Row],[Factura]] &amp; "|" &amp; tbl_Facturas[[#This Row],[Proyecto OK]] &amp; "|" &amp; TEXT(tbl_Facturas[[#This Row],[Horas o Viaje]],"0.00") &amp; "|" &amp; TEXT(tbl_Facturas[[#This Row],[Costo unitario]],"0.00")</f>
        <v>2879|RAC|8.75|105.00</v>
      </c>
      <c r="C5122">
        <v>2879</v>
      </c>
      <c r="D5122">
        <v>25</v>
      </c>
      <c r="E5122" t="s">
        <v>1339</v>
      </c>
      <c r="G5122" t="s">
        <v>1340</v>
      </c>
      <c r="H5122" t="s">
        <v>5122</v>
      </c>
      <c r="I5122" s="134" t="s">
        <v>5869</v>
      </c>
      <c r="J5122" t="s">
        <v>781</v>
      </c>
      <c r="K5122" t="s">
        <v>781</v>
      </c>
      <c r="P5122">
        <v>8.75</v>
      </c>
      <c r="Q5122">
        <v>105</v>
      </c>
      <c r="R5122">
        <v>918.75</v>
      </c>
      <c r="S5122">
        <f>IFERROR(_xlfn.XLOOKUP(tbl_Facturas[[#This Row],[Key_Fact]],tbl_Manifiestos[Key_Manif],tbl_Manifiestos[Pagado a Broker],0),0)</f>
        <v>826.875</v>
      </c>
      <c r="T5122">
        <v>3692024.4199999981</v>
      </c>
    </row>
    <row r="5123" spans="1:20" x14ac:dyDescent="0.25">
      <c r="A5123" t="s">
        <v>5853</v>
      </c>
      <c r="B5123" t="str">
        <f>tbl_Facturas[[#This Row],[Factura]] &amp; "|" &amp; tbl_Facturas[[#This Row],[Proyecto OK]] &amp; "|" &amp; TEXT(tbl_Facturas[[#This Row],[Horas o Viaje]],"0.00") &amp; "|" &amp; TEXT(tbl_Facturas[[#This Row],[Costo unitario]],"0.00")</f>
        <v>2879|RAC|8.75|105.00</v>
      </c>
      <c r="C5123">
        <v>2879</v>
      </c>
      <c r="D5123">
        <v>25</v>
      </c>
      <c r="E5123" t="s">
        <v>1339</v>
      </c>
      <c r="G5123" t="s">
        <v>1340</v>
      </c>
      <c r="H5123" t="s">
        <v>5123</v>
      </c>
      <c r="I5123" s="134" t="s">
        <v>5869</v>
      </c>
      <c r="J5123" t="s">
        <v>781</v>
      </c>
      <c r="K5123" t="s">
        <v>781</v>
      </c>
      <c r="P5123">
        <v>8.75</v>
      </c>
      <c r="Q5123">
        <v>105</v>
      </c>
      <c r="R5123">
        <v>918.75</v>
      </c>
      <c r="S5123">
        <f>IFERROR(_xlfn.XLOOKUP(tbl_Facturas[[#This Row],[Key_Fact]],tbl_Manifiestos[Key_Manif],tbl_Manifiestos[Pagado a Broker],0),0)</f>
        <v>826.875</v>
      </c>
      <c r="T5123">
        <v>3692943.1699999981</v>
      </c>
    </row>
    <row r="5124" spans="1:20" x14ac:dyDescent="0.25">
      <c r="A5124" t="s">
        <v>5853</v>
      </c>
      <c r="B5124" t="str">
        <f>tbl_Facturas[[#This Row],[Factura]] &amp; "|" &amp; tbl_Facturas[[#This Row],[Proyecto OK]] &amp; "|" &amp; TEXT(tbl_Facturas[[#This Row],[Horas o Viaje]],"0.00") &amp; "|" &amp; TEXT(tbl_Facturas[[#This Row],[Costo unitario]],"0.00")</f>
        <v>2879|RAC|11.75|105.00</v>
      </c>
      <c r="C5124">
        <v>2879</v>
      </c>
      <c r="D5124">
        <v>25</v>
      </c>
      <c r="E5124" t="s">
        <v>1339</v>
      </c>
      <c r="G5124" t="s">
        <v>1340</v>
      </c>
      <c r="H5124" t="s">
        <v>5124</v>
      </c>
      <c r="I5124" s="134" t="s">
        <v>5869</v>
      </c>
      <c r="J5124" t="s">
        <v>781</v>
      </c>
      <c r="K5124" t="s">
        <v>781</v>
      </c>
      <c r="P5124">
        <v>11.75</v>
      </c>
      <c r="Q5124">
        <v>105</v>
      </c>
      <c r="R5124">
        <v>1233.75</v>
      </c>
      <c r="S5124">
        <f>IFERROR(_xlfn.XLOOKUP(tbl_Facturas[[#This Row],[Key_Fact]],tbl_Manifiestos[Key_Manif],tbl_Manifiestos[Pagado a Broker],0),0)</f>
        <v>1110.375</v>
      </c>
      <c r="T5124">
        <v>3694176.9199999981</v>
      </c>
    </row>
    <row r="5125" spans="1:20" x14ac:dyDescent="0.25">
      <c r="A5125" t="s">
        <v>5854</v>
      </c>
      <c r="B5125" t="str">
        <f>tbl_Facturas[[#This Row],[Factura]] &amp; "|" &amp; tbl_Facturas[[#This Row],[Proyecto OK]] &amp; "|" &amp; TEXT(tbl_Facturas[[#This Row],[Horas o Viaje]],"0.00") &amp; "|" &amp; TEXT(tbl_Facturas[[#This Row],[Costo unitario]],"0.00")</f>
        <v>2880|Lead Service Replacement|8.50|120.00</v>
      </c>
      <c r="C5125">
        <v>2880</v>
      </c>
      <c r="D5125">
        <v>19</v>
      </c>
      <c r="E5125" t="s">
        <v>12</v>
      </c>
      <c r="G5125" t="s">
        <v>24</v>
      </c>
      <c r="H5125" t="s">
        <v>4298</v>
      </c>
      <c r="I5125" s="134" t="s">
        <v>5322</v>
      </c>
      <c r="J5125" t="s">
        <v>4640</v>
      </c>
      <c r="K5125" t="s">
        <v>5881</v>
      </c>
      <c r="L5125" t="s">
        <v>5902</v>
      </c>
      <c r="P5125">
        <v>8.5</v>
      </c>
      <c r="Q5125">
        <v>120</v>
      </c>
      <c r="R5125">
        <v>1020</v>
      </c>
      <c r="S5125">
        <f>IFERROR(_xlfn.XLOOKUP(tbl_Facturas[[#This Row],[Key_Fact]],tbl_Manifiestos[Key_Manif],tbl_Manifiestos[Pagado a Broker],0),0)</f>
        <v>948.6</v>
      </c>
      <c r="T5125">
        <v>3695196.9199999981</v>
      </c>
    </row>
    <row r="5126" spans="1:20" x14ac:dyDescent="0.25">
      <c r="A5126" t="s">
        <v>5854</v>
      </c>
      <c r="B5126" t="str">
        <f>tbl_Facturas[[#This Row],[Factura]] &amp; "|" &amp; tbl_Facturas[[#This Row],[Proyecto OK]] &amp; "|" &amp; TEXT(tbl_Facturas[[#This Row],[Horas o Viaje]],"0.00") &amp; "|" &amp; TEXT(tbl_Facturas[[#This Row],[Costo unitario]],"0.00")</f>
        <v>2880|Lead Service Replacement|8.00|120.00</v>
      </c>
      <c r="C5126">
        <v>2880</v>
      </c>
      <c r="D5126">
        <v>19</v>
      </c>
      <c r="E5126" t="s">
        <v>12</v>
      </c>
      <c r="G5126" t="s">
        <v>24</v>
      </c>
      <c r="H5126" t="s">
        <v>5096</v>
      </c>
      <c r="I5126" s="134" t="s">
        <v>5322</v>
      </c>
      <c r="J5126" t="s">
        <v>4640</v>
      </c>
      <c r="K5126" t="s">
        <v>5881</v>
      </c>
      <c r="L5126" t="s">
        <v>5902</v>
      </c>
      <c r="P5126">
        <v>8</v>
      </c>
      <c r="Q5126">
        <v>120</v>
      </c>
      <c r="R5126">
        <v>960</v>
      </c>
      <c r="S5126">
        <f>IFERROR(_xlfn.XLOOKUP(tbl_Facturas[[#This Row],[Key_Fact]],tbl_Manifiestos[Key_Manif],tbl_Manifiestos[Pagado a Broker],0),0)</f>
        <v>892.80000000000007</v>
      </c>
      <c r="T5126">
        <v>3696156.9199999981</v>
      </c>
    </row>
    <row r="5127" spans="1:20" x14ac:dyDescent="0.25">
      <c r="A5127" t="s">
        <v>5854</v>
      </c>
      <c r="B5127" t="str">
        <f>tbl_Facturas[[#This Row],[Factura]] &amp; "|" &amp; tbl_Facturas[[#This Row],[Proyecto OK]] &amp; "|" &amp; TEXT(tbl_Facturas[[#This Row],[Horas o Viaje]],"0.00") &amp; "|" &amp; TEXT(tbl_Facturas[[#This Row],[Costo unitario]],"0.00")</f>
        <v>2880|Lead Service Replacement|8.50|120.00</v>
      </c>
      <c r="C5127">
        <v>2880</v>
      </c>
      <c r="D5127">
        <v>19</v>
      </c>
      <c r="E5127" t="s">
        <v>12</v>
      </c>
      <c r="G5127" t="s">
        <v>24</v>
      </c>
      <c r="H5127" t="s">
        <v>4938</v>
      </c>
      <c r="I5127" s="134" t="s">
        <v>5322</v>
      </c>
      <c r="J5127" t="s">
        <v>4640</v>
      </c>
      <c r="K5127" t="s">
        <v>5881</v>
      </c>
      <c r="L5127" t="s">
        <v>5902</v>
      </c>
      <c r="P5127">
        <v>8.5</v>
      </c>
      <c r="Q5127">
        <v>120</v>
      </c>
      <c r="R5127">
        <v>1020</v>
      </c>
      <c r="S5127">
        <f>IFERROR(_xlfn.XLOOKUP(tbl_Facturas[[#This Row],[Key_Fact]],tbl_Manifiestos[Key_Manif],tbl_Manifiestos[Pagado a Broker],0),0)</f>
        <v>948.6</v>
      </c>
      <c r="T5127">
        <v>3697176.9199999981</v>
      </c>
    </row>
    <row r="5128" spans="1:20" x14ac:dyDescent="0.25">
      <c r="A5128" t="s">
        <v>5854</v>
      </c>
      <c r="B5128" t="str">
        <f>tbl_Facturas[[#This Row],[Factura]] &amp; "|" &amp; tbl_Facturas[[#This Row],[Proyecto OK]] &amp; "|" &amp; TEXT(tbl_Facturas[[#This Row],[Horas o Viaje]],"0.00") &amp; "|" &amp; TEXT(tbl_Facturas[[#This Row],[Costo unitario]],"0.00")</f>
        <v>2880|Lead Service Replacement|8.50|120.00</v>
      </c>
      <c r="C5128">
        <v>2880</v>
      </c>
      <c r="D5128">
        <v>19</v>
      </c>
      <c r="E5128" t="s">
        <v>12</v>
      </c>
      <c r="G5128" t="s">
        <v>24</v>
      </c>
      <c r="H5128" t="s">
        <v>4956</v>
      </c>
      <c r="I5128" s="134" t="s">
        <v>5322</v>
      </c>
      <c r="J5128" t="s">
        <v>4640</v>
      </c>
      <c r="K5128" t="s">
        <v>5881</v>
      </c>
      <c r="L5128" t="s">
        <v>5902</v>
      </c>
      <c r="P5128">
        <v>8.5</v>
      </c>
      <c r="Q5128">
        <v>120</v>
      </c>
      <c r="R5128">
        <v>1020</v>
      </c>
      <c r="S5128">
        <f>IFERROR(_xlfn.XLOOKUP(tbl_Facturas[[#This Row],[Key_Fact]],tbl_Manifiestos[Key_Manif],tbl_Manifiestos[Pagado a Broker],0),0)</f>
        <v>948.6</v>
      </c>
      <c r="T5128">
        <v>3698196.9199999981</v>
      </c>
    </row>
    <row r="5129" spans="1:20" x14ac:dyDescent="0.25">
      <c r="A5129" t="s">
        <v>5854</v>
      </c>
      <c r="B5129" t="str">
        <f>tbl_Facturas[[#This Row],[Factura]] &amp; "|" &amp; tbl_Facturas[[#This Row],[Proyecto OK]] &amp; "|" &amp; TEXT(tbl_Facturas[[#This Row],[Horas o Viaje]],"0.00") &amp; "|" &amp; TEXT(tbl_Facturas[[#This Row],[Costo unitario]],"0.00")</f>
        <v>2880|Lead Service Replacement|8.00|120.00</v>
      </c>
      <c r="C5129">
        <v>2880</v>
      </c>
      <c r="D5129">
        <v>19</v>
      </c>
      <c r="E5129" t="s">
        <v>12</v>
      </c>
      <c r="G5129" t="s">
        <v>24</v>
      </c>
      <c r="H5129" t="s">
        <v>5097</v>
      </c>
      <c r="I5129" s="134" t="s">
        <v>5322</v>
      </c>
      <c r="J5129" t="s">
        <v>4640</v>
      </c>
      <c r="K5129" t="s">
        <v>5881</v>
      </c>
      <c r="L5129" t="s">
        <v>5902</v>
      </c>
      <c r="P5129">
        <v>8</v>
      </c>
      <c r="Q5129">
        <v>120</v>
      </c>
      <c r="R5129">
        <v>960</v>
      </c>
      <c r="S5129">
        <f>IFERROR(_xlfn.XLOOKUP(tbl_Facturas[[#This Row],[Key_Fact]],tbl_Manifiestos[Key_Manif],tbl_Manifiestos[Pagado a Broker],0),0)</f>
        <v>892.80000000000007</v>
      </c>
      <c r="T5129">
        <v>3699156.9199999981</v>
      </c>
    </row>
    <row r="5130" spans="1:20" x14ac:dyDescent="0.25">
      <c r="A5130" t="s">
        <v>5854</v>
      </c>
      <c r="B5130" t="str">
        <f>tbl_Facturas[[#This Row],[Factura]] &amp; "|" &amp; tbl_Facturas[[#This Row],[Proyecto OK]] &amp; "|" &amp; TEXT(tbl_Facturas[[#This Row],[Horas o Viaje]],"0.00") &amp; "|" &amp; TEXT(tbl_Facturas[[#This Row],[Costo unitario]],"0.00")</f>
        <v>2881|Canal #2 |1.00|357.00</v>
      </c>
      <c r="C5130">
        <v>2881</v>
      </c>
      <c r="D5130">
        <v>54</v>
      </c>
      <c r="F5130" t="s">
        <v>19</v>
      </c>
      <c r="G5130" t="s">
        <v>479</v>
      </c>
      <c r="H5130" t="s">
        <v>5125</v>
      </c>
      <c r="I5130" s="134" t="s">
        <v>5401</v>
      </c>
      <c r="J5130" t="s">
        <v>577</v>
      </c>
      <c r="K5130" t="s">
        <v>5892</v>
      </c>
      <c r="L5130">
        <v>6227</v>
      </c>
      <c r="M5130" t="s">
        <v>622</v>
      </c>
      <c r="P5130">
        <v>1</v>
      </c>
      <c r="Q5130">
        <v>357</v>
      </c>
      <c r="R5130">
        <v>357</v>
      </c>
      <c r="S5130">
        <f>IFERROR(_xlfn.XLOOKUP(tbl_Facturas[[#This Row],[Key_Fact]],tbl_Manifiestos[Key_Manif],tbl_Manifiestos[Pagado a Broker],0),0)</f>
        <v>332.01</v>
      </c>
      <c r="T5130">
        <v>3699513.9199999981</v>
      </c>
    </row>
    <row r="5131" spans="1:20" x14ac:dyDescent="0.25">
      <c r="A5131" t="s">
        <v>5854</v>
      </c>
      <c r="B5131" t="str">
        <f>tbl_Facturas[[#This Row],[Factura]] &amp; "|" &amp; tbl_Facturas[[#This Row],[Proyecto OK]] &amp; "|" &amp; TEXT(tbl_Facturas[[#This Row],[Horas o Viaje]],"0.00") &amp; "|" &amp; TEXT(tbl_Facturas[[#This Row],[Costo unitario]],"0.00")</f>
        <v>2881|Canal #2 |18.47|18.50</v>
      </c>
      <c r="C5131">
        <v>2881</v>
      </c>
      <c r="D5131">
        <v>54</v>
      </c>
      <c r="F5131" t="s">
        <v>19</v>
      </c>
      <c r="G5131" t="s">
        <v>479</v>
      </c>
      <c r="H5131" t="s">
        <v>5125</v>
      </c>
      <c r="I5131" s="134" t="s">
        <v>5401</v>
      </c>
      <c r="J5131" t="s">
        <v>577</v>
      </c>
      <c r="K5131" t="s">
        <v>5892</v>
      </c>
      <c r="L5131">
        <v>6227</v>
      </c>
      <c r="M5131" t="s">
        <v>622</v>
      </c>
      <c r="N5131">
        <v>173600</v>
      </c>
      <c r="O5131" t="s">
        <v>623</v>
      </c>
      <c r="P5131">
        <v>18.47</v>
      </c>
      <c r="Q5131">
        <v>18.5</v>
      </c>
      <c r="R5131">
        <v>341.7</v>
      </c>
      <c r="S5131">
        <f>IFERROR(_xlfn.XLOOKUP(tbl_Facturas[[#This Row],[Key_Fact]],tbl_Manifiestos[Key_Manif],tbl_Manifiestos[Pagado a Broker],0),0)</f>
        <v>0</v>
      </c>
      <c r="T5131">
        <v>3699855.6199999978</v>
      </c>
    </row>
    <row r="5132" spans="1:20" x14ac:dyDescent="0.25">
      <c r="A5132" t="s">
        <v>5854</v>
      </c>
      <c r="B5132" t="str">
        <f>tbl_Facturas[[#This Row],[Factura]] &amp; "|" &amp; tbl_Facturas[[#This Row],[Proyecto OK]] &amp; "|" &amp; TEXT(tbl_Facturas[[#This Row],[Horas o Viaje]],"0.00") &amp; "|" &amp; TEXT(tbl_Facturas[[#This Row],[Costo unitario]],"0.00")</f>
        <v>2881|Canal #2 |1.00|357.00</v>
      </c>
      <c r="C5132">
        <v>2881</v>
      </c>
      <c r="D5132">
        <v>54</v>
      </c>
      <c r="F5132" t="s">
        <v>19</v>
      </c>
      <c r="G5132" t="s">
        <v>479</v>
      </c>
      <c r="H5132" t="s">
        <v>5126</v>
      </c>
      <c r="I5132" s="134" t="s">
        <v>5401</v>
      </c>
      <c r="J5132" t="s">
        <v>577</v>
      </c>
      <c r="K5132" t="s">
        <v>5892</v>
      </c>
      <c r="L5132">
        <v>6227</v>
      </c>
      <c r="M5132" t="s">
        <v>622</v>
      </c>
      <c r="P5132">
        <v>1</v>
      </c>
      <c r="Q5132">
        <v>357</v>
      </c>
      <c r="R5132">
        <v>357</v>
      </c>
      <c r="S5132">
        <f>IFERROR(_xlfn.XLOOKUP(tbl_Facturas[[#This Row],[Key_Fact]],tbl_Manifiestos[Key_Manif],tbl_Manifiestos[Pagado a Broker],0),0)</f>
        <v>332.01</v>
      </c>
      <c r="T5132">
        <v>3700212.6199999978</v>
      </c>
    </row>
    <row r="5133" spans="1:20" x14ac:dyDescent="0.25">
      <c r="A5133" t="s">
        <v>5854</v>
      </c>
      <c r="B5133" t="str">
        <f>tbl_Facturas[[#This Row],[Factura]] &amp; "|" &amp; tbl_Facturas[[#This Row],[Proyecto OK]] &amp; "|" &amp; TEXT(tbl_Facturas[[#This Row],[Horas o Viaje]],"0.00") &amp; "|" &amp; TEXT(tbl_Facturas[[#This Row],[Costo unitario]],"0.00")</f>
        <v>2881|Canal #2 |19.24|18.50</v>
      </c>
      <c r="C5133">
        <v>2881</v>
      </c>
      <c r="D5133">
        <v>54</v>
      </c>
      <c r="F5133" t="s">
        <v>19</v>
      </c>
      <c r="G5133" t="s">
        <v>479</v>
      </c>
      <c r="H5133" t="s">
        <v>5126</v>
      </c>
      <c r="I5133" s="134" t="s">
        <v>5401</v>
      </c>
      <c r="J5133" t="s">
        <v>577</v>
      </c>
      <c r="K5133" t="s">
        <v>5892</v>
      </c>
      <c r="L5133">
        <v>6227</v>
      </c>
      <c r="M5133" t="s">
        <v>622</v>
      </c>
      <c r="N5133">
        <v>173611</v>
      </c>
      <c r="O5133" t="s">
        <v>623</v>
      </c>
      <c r="P5133">
        <v>19.239999999999998</v>
      </c>
      <c r="Q5133">
        <v>18.5</v>
      </c>
      <c r="R5133">
        <v>355.94</v>
      </c>
      <c r="S5133">
        <f>IFERROR(_xlfn.XLOOKUP(tbl_Facturas[[#This Row],[Key_Fact]],tbl_Manifiestos[Key_Manif],tbl_Manifiestos[Pagado a Broker],0),0)</f>
        <v>0</v>
      </c>
      <c r="T5133">
        <v>3700568.5599999982</v>
      </c>
    </row>
    <row r="5134" spans="1:20" x14ac:dyDescent="0.25">
      <c r="A5134" t="s">
        <v>5854</v>
      </c>
      <c r="B5134" t="str">
        <f>tbl_Facturas[[#This Row],[Factura]] &amp; "|" &amp; tbl_Facturas[[#This Row],[Proyecto OK]] &amp; "|" &amp; TEXT(tbl_Facturas[[#This Row],[Horas o Viaje]],"0.00") &amp; "|" &amp; TEXT(tbl_Facturas[[#This Row],[Costo unitario]],"0.00")</f>
        <v>2881|Canal #2 |3.50|132.30</v>
      </c>
      <c r="C5134">
        <v>2881</v>
      </c>
      <c r="D5134">
        <v>54</v>
      </c>
      <c r="F5134" t="s">
        <v>19</v>
      </c>
      <c r="G5134" t="s">
        <v>479</v>
      </c>
      <c r="H5134" t="s">
        <v>5127</v>
      </c>
      <c r="I5134" s="134" t="s">
        <v>5401</v>
      </c>
      <c r="J5134" t="s">
        <v>577</v>
      </c>
      <c r="K5134" t="s">
        <v>5892</v>
      </c>
      <c r="L5134">
        <v>6227</v>
      </c>
      <c r="M5134" t="s">
        <v>622</v>
      </c>
      <c r="P5134">
        <v>3.5</v>
      </c>
      <c r="Q5134">
        <v>132.30000000000001</v>
      </c>
      <c r="R5134">
        <v>463.05</v>
      </c>
      <c r="S5134">
        <f>IFERROR(_xlfn.XLOOKUP(tbl_Facturas[[#This Row],[Key_Fact]],tbl_Manifiestos[Key_Manif],tbl_Manifiestos[Pagado a Broker],0),0)</f>
        <v>0</v>
      </c>
      <c r="T5134">
        <v>3701031.609999998</v>
      </c>
    </row>
    <row r="5135" spans="1:20" x14ac:dyDescent="0.25">
      <c r="A5135" t="s">
        <v>5854</v>
      </c>
      <c r="B5135" t="str">
        <f>tbl_Facturas[[#This Row],[Factura]] &amp; "|" &amp; tbl_Facturas[[#This Row],[Proyecto OK]] &amp; "|" &amp; TEXT(tbl_Facturas[[#This Row],[Horas o Viaje]],"0.00") &amp; "|" &amp; TEXT(tbl_Facturas[[#This Row],[Costo unitario]],"0.00")</f>
        <v>2881|Canal #2 |2.50|132.30</v>
      </c>
      <c r="C5135">
        <v>2881</v>
      </c>
      <c r="D5135">
        <v>108</v>
      </c>
      <c r="F5135" t="s">
        <v>12</v>
      </c>
      <c r="G5135" t="s">
        <v>99</v>
      </c>
      <c r="H5135" t="s">
        <v>5128</v>
      </c>
      <c r="I5135" s="134" t="s">
        <v>5401</v>
      </c>
      <c r="J5135" t="s">
        <v>577</v>
      </c>
      <c r="K5135" t="s">
        <v>5892</v>
      </c>
      <c r="L5135">
        <v>6227</v>
      </c>
      <c r="M5135" t="s">
        <v>622</v>
      </c>
      <c r="P5135">
        <v>2.5</v>
      </c>
      <c r="Q5135">
        <v>132.30000000000001</v>
      </c>
      <c r="R5135">
        <v>330.75</v>
      </c>
      <c r="S5135">
        <f>IFERROR(_xlfn.XLOOKUP(tbl_Facturas[[#This Row],[Key_Fact]],tbl_Manifiestos[Key_Manif],tbl_Manifiestos[Pagado a Broker],0),0)</f>
        <v>307.59750000000003</v>
      </c>
      <c r="T5135">
        <v>3701362.359999998</v>
      </c>
    </row>
    <row r="5136" spans="1:20" x14ac:dyDescent="0.25">
      <c r="A5136" t="s">
        <v>5854</v>
      </c>
      <c r="B5136" t="str">
        <f>tbl_Facturas[[#This Row],[Factura]] &amp; "|" &amp; tbl_Facturas[[#This Row],[Proyecto OK]] &amp; "|" &amp; TEXT(tbl_Facturas[[#This Row],[Horas o Viaje]],"0.00") &amp; "|" &amp; TEXT(tbl_Facturas[[#This Row],[Costo unitario]],"0.00")</f>
        <v>2881|Canal #2 |1.00|357.00</v>
      </c>
      <c r="C5136">
        <v>2881</v>
      </c>
      <c r="D5136">
        <v>108</v>
      </c>
      <c r="F5136" t="s">
        <v>12</v>
      </c>
      <c r="G5136" t="s">
        <v>99</v>
      </c>
      <c r="H5136" t="s">
        <v>5129</v>
      </c>
      <c r="I5136" s="134" t="s">
        <v>5401</v>
      </c>
      <c r="J5136" t="s">
        <v>577</v>
      </c>
      <c r="K5136" t="s">
        <v>5892</v>
      </c>
      <c r="L5136">
        <v>6227</v>
      </c>
      <c r="M5136" t="s">
        <v>622</v>
      </c>
      <c r="P5136">
        <v>1</v>
      </c>
      <c r="Q5136">
        <v>357</v>
      </c>
      <c r="R5136">
        <v>357</v>
      </c>
      <c r="S5136">
        <f>IFERROR(_xlfn.XLOOKUP(tbl_Facturas[[#This Row],[Key_Fact]],tbl_Manifiestos[Key_Manif],tbl_Manifiestos[Pagado a Broker],0),0)</f>
        <v>332.01</v>
      </c>
      <c r="T5136">
        <v>3701719.359999998</v>
      </c>
    </row>
    <row r="5137" spans="1:20" x14ac:dyDescent="0.25">
      <c r="A5137" t="s">
        <v>5854</v>
      </c>
      <c r="B5137" t="str">
        <f>tbl_Facturas[[#This Row],[Factura]] &amp; "|" &amp; tbl_Facturas[[#This Row],[Proyecto OK]] &amp; "|" &amp; TEXT(tbl_Facturas[[#This Row],[Horas o Viaje]],"0.00") &amp; "|" &amp; TEXT(tbl_Facturas[[#This Row],[Costo unitario]],"0.00")</f>
        <v>2881|Canal #2 |21.54|18.50</v>
      </c>
      <c r="C5137">
        <v>2881</v>
      </c>
      <c r="D5137">
        <v>108</v>
      </c>
      <c r="F5137" t="s">
        <v>12</v>
      </c>
      <c r="G5137" t="s">
        <v>99</v>
      </c>
      <c r="H5137" t="s">
        <v>5129</v>
      </c>
      <c r="I5137" s="134" t="s">
        <v>5401</v>
      </c>
      <c r="J5137" t="s">
        <v>577</v>
      </c>
      <c r="K5137" t="s">
        <v>5892</v>
      </c>
      <c r="L5137">
        <v>6227</v>
      </c>
      <c r="M5137" t="s">
        <v>622</v>
      </c>
      <c r="N5137">
        <v>171369</v>
      </c>
      <c r="O5137" t="s">
        <v>623</v>
      </c>
      <c r="P5137">
        <v>21.54</v>
      </c>
      <c r="Q5137">
        <v>18.5</v>
      </c>
      <c r="R5137">
        <v>398.49</v>
      </c>
      <c r="S5137">
        <f>IFERROR(_xlfn.XLOOKUP(tbl_Facturas[[#This Row],[Key_Fact]],tbl_Manifiestos[Key_Manif],tbl_Manifiestos[Pagado a Broker],0),0)</f>
        <v>0</v>
      </c>
      <c r="T5137">
        <v>3702117.8499999982</v>
      </c>
    </row>
    <row r="5138" spans="1:20" x14ac:dyDescent="0.25">
      <c r="A5138" t="s">
        <v>5854</v>
      </c>
      <c r="B5138" t="str">
        <f>tbl_Facturas[[#This Row],[Factura]] &amp; "|" &amp; tbl_Facturas[[#This Row],[Proyecto OK]] &amp; "|" &amp; TEXT(tbl_Facturas[[#This Row],[Horas o Viaje]],"0.00") &amp; "|" &amp; TEXT(tbl_Facturas[[#This Row],[Costo unitario]],"0.00")</f>
        <v>2881|Canal #2 |1.00|357.00</v>
      </c>
      <c r="C5138">
        <v>2881</v>
      </c>
      <c r="D5138">
        <v>108</v>
      </c>
      <c r="F5138" t="s">
        <v>12</v>
      </c>
      <c r="G5138" t="s">
        <v>99</v>
      </c>
      <c r="H5138" t="s">
        <v>5130</v>
      </c>
      <c r="I5138" s="134" t="s">
        <v>5401</v>
      </c>
      <c r="J5138" t="s">
        <v>577</v>
      </c>
      <c r="K5138" t="s">
        <v>5892</v>
      </c>
      <c r="L5138">
        <v>6227</v>
      </c>
      <c r="M5138" t="s">
        <v>622</v>
      </c>
      <c r="P5138">
        <v>1</v>
      </c>
      <c r="Q5138">
        <v>357</v>
      </c>
      <c r="R5138">
        <v>357</v>
      </c>
      <c r="S5138">
        <f>IFERROR(_xlfn.XLOOKUP(tbl_Facturas[[#This Row],[Key_Fact]],tbl_Manifiestos[Key_Manif],tbl_Manifiestos[Pagado a Broker],0),0)</f>
        <v>332.01</v>
      </c>
      <c r="T5138">
        <v>3702474.8499999982</v>
      </c>
    </row>
    <row r="5139" spans="1:20" x14ac:dyDescent="0.25">
      <c r="A5139" t="s">
        <v>5854</v>
      </c>
      <c r="B5139" t="str">
        <f>tbl_Facturas[[#This Row],[Factura]] &amp; "|" &amp; tbl_Facturas[[#This Row],[Proyecto OK]] &amp; "|" &amp; TEXT(tbl_Facturas[[#This Row],[Horas o Viaje]],"0.00") &amp; "|" &amp; TEXT(tbl_Facturas[[#This Row],[Costo unitario]],"0.00")</f>
        <v>2881|Canal #2 |19.18|18.50</v>
      </c>
      <c r="C5139">
        <v>2881</v>
      </c>
      <c r="D5139">
        <v>108</v>
      </c>
      <c r="F5139" t="s">
        <v>12</v>
      </c>
      <c r="G5139" t="s">
        <v>99</v>
      </c>
      <c r="H5139" t="s">
        <v>5130</v>
      </c>
      <c r="I5139" s="134" t="s">
        <v>5401</v>
      </c>
      <c r="J5139" t="s">
        <v>577</v>
      </c>
      <c r="K5139" t="s">
        <v>5892</v>
      </c>
      <c r="L5139">
        <v>6227</v>
      </c>
      <c r="M5139" t="s">
        <v>622</v>
      </c>
      <c r="N5139">
        <v>171372</v>
      </c>
      <c r="O5139" t="s">
        <v>623</v>
      </c>
      <c r="P5139">
        <v>19.18</v>
      </c>
      <c r="Q5139">
        <v>18.5</v>
      </c>
      <c r="R5139">
        <v>354.83</v>
      </c>
      <c r="S5139">
        <f>IFERROR(_xlfn.XLOOKUP(tbl_Facturas[[#This Row],[Key_Fact]],tbl_Manifiestos[Key_Manif],tbl_Manifiestos[Pagado a Broker],0),0)</f>
        <v>0</v>
      </c>
      <c r="T5139">
        <v>3702829.6799999978</v>
      </c>
    </row>
    <row r="5140" spans="1:20" x14ac:dyDescent="0.25">
      <c r="A5140" t="s">
        <v>5854</v>
      </c>
      <c r="B5140" t="str">
        <f>tbl_Facturas[[#This Row],[Factura]] &amp; "|" &amp; tbl_Facturas[[#This Row],[Proyecto OK]] &amp; "|" &amp; TEXT(tbl_Facturas[[#This Row],[Horas o Viaje]],"0.00") &amp; "|" &amp; TEXT(tbl_Facturas[[#This Row],[Costo unitario]],"0.00")</f>
        <v>2881|Canal #2 |1.00|357.00</v>
      </c>
      <c r="C5140">
        <v>2881</v>
      </c>
      <c r="D5140">
        <v>67</v>
      </c>
      <c r="F5140" t="s">
        <v>27</v>
      </c>
      <c r="G5140" t="s">
        <v>28</v>
      </c>
      <c r="H5140" t="s">
        <v>4350</v>
      </c>
      <c r="I5140" s="134" t="s">
        <v>5401</v>
      </c>
      <c r="J5140" t="s">
        <v>577</v>
      </c>
      <c r="K5140" t="s">
        <v>5892</v>
      </c>
      <c r="L5140">
        <v>6227</v>
      </c>
      <c r="M5140" t="s">
        <v>622</v>
      </c>
      <c r="P5140">
        <v>1</v>
      </c>
      <c r="Q5140">
        <v>357</v>
      </c>
      <c r="R5140">
        <v>357</v>
      </c>
      <c r="S5140">
        <f>IFERROR(_xlfn.XLOOKUP(tbl_Facturas[[#This Row],[Key_Fact]],tbl_Manifiestos[Key_Manif],tbl_Manifiestos[Pagado a Broker],0),0)</f>
        <v>332.01</v>
      </c>
      <c r="T5140">
        <v>3703186.6799999978</v>
      </c>
    </row>
    <row r="5141" spans="1:20" x14ac:dyDescent="0.25">
      <c r="A5141" t="s">
        <v>5854</v>
      </c>
      <c r="B5141" t="str">
        <f>tbl_Facturas[[#This Row],[Factura]] &amp; "|" &amp; tbl_Facturas[[#This Row],[Proyecto OK]] &amp; "|" &amp; TEXT(tbl_Facturas[[#This Row],[Horas o Viaje]],"0.00") &amp; "|" &amp; TEXT(tbl_Facturas[[#This Row],[Costo unitario]],"0.00")</f>
        <v>2881|Canal #2 |18.12|18.50</v>
      </c>
      <c r="C5141">
        <v>2881</v>
      </c>
      <c r="D5141">
        <v>67</v>
      </c>
      <c r="F5141" t="s">
        <v>27</v>
      </c>
      <c r="G5141" t="s">
        <v>28</v>
      </c>
      <c r="H5141" t="s">
        <v>4350</v>
      </c>
      <c r="I5141" s="134" t="s">
        <v>5401</v>
      </c>
      <c r="J5141" t="s">
        <v>577</v>
      </c>
      <c r="K5141" t="s">
        <v>5892</v>
      </c>
      <c r="L5141">
        <v>6227</v>
      </c>
      <c r="M5141" t="s">
        <v>622</v>
      </c>
      <c r="N5141">
        <v>173599</v>
      </c>
      <c r="O5141" t="s">
        <v>623</v>
      </c>
      <c r="P5141">
        <v>18.12</v>
      </c>
      <c r="Q5141">
        <v>18.5</v>
      </c>
      <c r="R5141">
        <v>335.22</v>
      </c>
      <c r="S5141">
        <f>IFERROR(_xlfn.XLOOKUP(tbl_Facturas[[#This Row],[Key_Fact]],tbl_Manifiestos[Key_Manif],tbl_Manifiestos[Pagado a Broker],0),0)</f>
        <v>0</v>
      </c>
      <c r="T5141">
        <v>3703521.899999999</v>
      </c>
    </row>
    <row r="5142" spans="1:20" x14ac:dyDescent="0.25">
      <c r="A5142" t="s">
        <v>5854</v>
      </c>
      <c r="B5142" t="str">
        <f>tbl_Facturas[[#This Row],[Factura]] &amp; "|" &amp; tbl_Facturas[[#This Row],[Proyecto OK]] &amp; "|" &amp; TEXT(tbl_Facturas[[#This Row],[Horas o Viaje]],"0.00") &amp; "|" &amp; TEXT(tbl_Facturas[[#This Row],[Costo unitario]],"0.00")</f>
        <v>2881|Canal #2 |1.00|357.00</v>
      </c>
      <c r="C5142">
        <v>2881</v>
      </c>
      <c r="D5142">
        <v>67</v>
      </c>
      <c r="F5142" t="s">
        <v>27</v>
      </c>
      <c r="G5142" t="s">
        <v>28</v>
      </c>
      <c r="H5142" t="s">
        <v>4351</v>
      </c>
      <c r="I5142" s="134" t="s">
        <v>5401</v>
      </c>
      <c r="J5142" t="s">
        <v>577</v>
      </c>
      <c r="K5142" t="s">
        <v>5892</v>
      </c>
      <c r="L5142">
        <v>6227</v>
      </c>
      <c r="M5142" t="s">
        <v>622</v>
      </c>
      <c r="P5142">
        <v>1</v>
      </c>
      <c r="Q5142">
        <v>357</v>
      </c>
      <c r="R5142">
        <v>357</v>
      </c>
      <c r="S5142">
        <f>IFERROR(_xlfn.XLOOKUP(tbl_Facturas[[#This Row],[Key_Fact]],tbl_Manifiestos[Key_Manif],tbl_Manifiestos[Pagado a Broker],0),0)</f>
        <v>332.01</v>
      </c>
      <c r="T5142">
        <v>3703878.899999999</v>
      </c>
    </row>
    <row r="5143" spans="1:20" x14ac:dyDescent="0.25">
      <c r="A5143" t="s">
        <v>5854</v>
      </c>
      <c r="B5143" t="str">
        <f>tbl_Facturas[[#This Row],[Factura]] &amp; "|" &amp; tbl_Facturas[[#This Row],[Proyecto OK]] &amp; "|" &amp; TEXT(tbl_Facturas[[#This Row],[Horas o Viaje]],"0.00") &amp; "|" &amp; TEXT(tbl_Facturas[[#This Row],[Costo unitario]],"0.00")</f>
        <v>2881|Canal #2 |19.35|18.50</v>
      </c>
      <c r="C5143">
        <v>2881</v>
      </c>
      <c r="D5143">
        <v>67</v>
      </c>
      <c r="F5143" t="s">
        <v>27</v>
      </c>
      <c r="G5143" t="s">
        <v>28</v>
      </c>
      <c r="H5143" t="s">
        <v>4351</v>
      </c>
      <c r="I5143" s="134" t="s">
        <v>5401</v>
      </c>
      <c r="J5143" t="s">
        <v>577</v>
      </c>
      <c r="K5143" t="s">
        <v>5892</v>
      </c>
      <c r="L5143">
        <v>6227</v>
      </c>
      <c r="M5143" t="s">
        <v>622</v>
      </c>
      <c r="N5143">
        <v>173610</v>
      </c>
      <c r="O5143" t="s">
        <v>623</v>
      </c>
      <c r="P5143">
        <v>19.350000000000001</v>
      </c>
      <c r="Q5143">
        <v>18.5</v>
      </c>
      <c r="R5143">
        <v>357.98</v>
      </c>
      <c r="S5143">
        <f>IFERROR(_xlfn.XLOOKUP(tbl_Facturas[[#This Row],[Key_Fact]],tbl_Manifiestos[Key_Manif],tbl_Manifiestos[Pagado a Broker],0),0)</f>
        <v>0</v>
      </c>
      <c r="T5143">
        <v>3704236.879999998</v>
      </c>
    </row>
    <row r="5144" spans="1:20" x14ac:dyDescent="0.25">
      <c r="A5144" t="s">
        <v>5854</v>
      </c>
      <c r="B5144" t="str">
        <f>tbl_Facturas[[#This Row],[Factura]] &amp; "|" &amp; tbl_Facturas[[#This Row],[Proyecto OK]] &amp; "|" &amp; TEXT(tbl_Facturas[[#This Row],[Horas o Viaje]],"0.00") &amp; "|" &amp; TEXT(tbl_Facturas[[#This Row],[Costo unitario]],"0.00")</f>
        <v>2881|Canal #2 |1.00|357.00</v>
      </c>
      <c r="C5144">
        <v>2881</v>
      </c>
      <c r="D5144">
        <v>67</v>
      </c>
      <c r="F5144" t="s">
        <v>27</v>
      </c>
      <c r="G5144" t="s">
        <v>28</v>
      </c>
      <c r="H5144" t="s">
        <v>4352</v>
      </c>
      <c r="I5144" s="134" t="s">
        <v>5401</v>
      </c>
      <c r="J5144" t="s">
        <v>577</v>
      </c>
      <c r="K5144" t="s">
        <v>5892</v>
      </c>
      <c r="L5144">
        <v>6227</v>
      </c>
      <c r="M5144" t="s">
        <v>622</v>
      </c>
      <c r="P5144">
        <v>1</v>
      </c>
      <c r="Q5144">
        <v>357</v>
      </c>
      <c r="R5144">
        <v>357</v>
      </c>
      <c r="S5144">
        <f>IFERROR(_xlfn.XLOOKUP(tbl_Facturas[[#This Row],[Key_Fact]],tbl_Manifiestos[Key_Manif],tbl_Manifiestos[Pagado a Broker],0),0)</f>
        <v>332.01</v>
      </c>
      <c r="T5144">
        <v>3704593.879999998</v>
      </c>
    </row>
    <row r="5145" spans="1:20" x14ac:dyDescent="0.25">
      <c r="A5145" t="s">
        <v>5854</v>
      </c>
      <c r="B5145" t="str">
        <f>tbl_Facturas[[#This Row],[Factura]] &amp; "|" &amp; tbl_Facturas[[#This Row],[Proyecto OK]] &amp; "|" &amp; TEXT(tbl_Facturas[[#This Row],[Horas o Viaje]],"0.00") &amp; "|" &amp; TEXT(tbl_Facturas[[#This Row],[Costo unitario]],"0.00")</f>
        <v>2881|Canal #2 |17.34|18.50</v>
      </c>
      <c r="C5145">
        <v>2881</v>
      </c>
      <c r="D5145">
        <v>67</v>
      </c>
      <c r="F5145" t="s">
        <v>27</v>
      </c>
      <c r="G5145" t="s">
        <v>28</v>
      </c>
      <c r="H5145" t="s">
        <v>4352</v>
      </c>
      <c r="I5145" s="134" t="s">
        <v>5401</v>
      </c>
      <c r="J5145" t="s">
        <v>577</v>
      </c>
      <c r="K5145" t="s">
        <v>5892</v>
      </c>
      <c r="L5145">
        <v>6227</v>
      </c>
      <c r="M5145" t="s">
        <v>622</v>
      </c>
      <c r="N5145">
        <v>173618</v>
      </c>
      <c r="O5145" t="s">
        <v>623</v>
      </c>
      <c r="P5145">
        <v>17.34</v>
      </c>
      <c r="Q5145">
        <v>18.5</v>
      </c>
      <c r="R5145">
        <v>320.79000000000002</v>
      </c>
      <c r="S5145">
        <f>IFERROR(_xlfn.XLOOKUP(tbl_Facturas[[#This Row],[Key_Fact]],tbl_Manifiestos[Key_Manif],tbl_Manifiestos[Pagado a Broker],0),0)</f>
        <v>0</v>
      </c>
      <c r="T5145">
        <v>3704914.669999999</v>
      </c>
    </row>
    <row r="5146" spans="1:20" x14ac:dyDescent="0.25">
      <c r="A5146" t="s">
        <v>5854</v>
      </c>
      <c r="B5146" t="str">
        <f>tbl_Facturas[[#This Row],[Factura]] &amp; "|" &amp; tbl_Facturas[[#This Row],[Proyecto OK]] &amp; "|" &amp; TEXT(tbl_Facturas[[#This Row],[Horas o Viaje]],"0.00") &amp; "|" &amp; TEXT(tbl_Facturas[[#This Row],[Costo unitario]],"0.00")</f>
        <v>2882|Lead Service Replacement Project|9.00|115.50</v>
      </c>
      <c r="C5146">
        <v>2882</v>
      </c>
      <c r="D5146">
        <v>54</v>
      </c>
      <c r="E5146" t="s">
        <v>19</v>
      </c>
      <c r="G5146" t="s">
        <v>479</v>
      </c>
      <c r="H5146" t="s">
        <v>5131</v>
      </c>
      <c r="I5146" s="134" t="s">
        <v>5312</v>
      </c>
      <c r="J5146" t="s">
        <v>5132</v>
      </c>
      <c r="K5146" t="s">
        <v>15</v>
      </c>
      <c r="L5146" t="s">
        <v>5904</v>
      </c>
      <c r="P5146">
        <v>9</v>
      </c>
      <c r="Q5146">
        <v>115.5</v>
      </c>
      <c r="R5146">
        <v>1039.5</v>
      </c>
      <c r="S5146">
        <f>IFERROR(_xlfn.XLOOKUP(tbl_Facturas[[#This Row],[Key_Fact]],tbl_Manifiestos[Key_Manif],tbl_Manifiestos[Pagado a Broker],0),0)</f>
        <v>0</v>
      </c>
      <c r="T5146">
        <v>3705954.169999999</v>
      </c>
    </row>
    <row r="5147" spans="1:20" x14ac:dyDescent="0.25">
      <c r="A5147" t="s">
        <v>5854</v>
      </c>
      <c r="B5147" t="str">
        <f>tbl_Facturas[[#This Row],[Factura]] &amp; "|" &amp; tbl_Facturas[[#This Row],[Proyecto OK]] &amp; "|" &amp; TEXT(tbl_Facturas[[#This Row],[Horas o Viaje]],"0.00") &amp; "|" &amp; TEXT(tbl_Facturas[[#This Row],[Costo unitario]],"0.00")</f>
        <v>2882|Lead Service Replacement Project|9.50|115.50</v>
      </c>
      <c r="C5147">
        <v>2882</v>
      </c>
      <c r="D5147">
        <v>54</v>
      </c>
      <c r="E5147" t="s">
        <v>19</v>
      </c>
      <c r="G5147" t="s">
        <v>479</v>
      </c>
      <c r="H5147" t="s">
        <v>5133</v>
      </c>
      <c r="I5147" s="134" t="s">
        <v>5312</v>
      </c>
      <c r="J5147" t="s">
        <v>5132</v>
      </c>
      <c r="K5147" t="s">
        <v>15</v>
      </c>
      <c r="L5147" t="s">
        <v>5904</v>
      </c>
      <c r="P5147">
        <v>9.5</v>
      </c>
      <c r="Q5147">
        <v>115.5</v>
      </c>
      <c r="R5147">
        <v>1097.25</v>
      </c>
      <c r="S5147">
        <f>IFERROR(_xlfn.XLOOKUP(tbl_Facturas[[#This Row],[Key_Fact]],tbl_Manifiestos[Key_Manif],tbl_Manifiestos[Pagado a Broker],0),0)</f>
        <v>0</v>
      </c>
      <c r="T5147">
        <v>3707051.419999999</v>
      </c>
    </row>
    <row r="5148" spans="1:20" x14ac:dyDescent="0.25">
      <c r="A5148" t="s">
        <v>5854</v>
      </c>
      <c r="B5148" t="str">
        <f>tbl_Facturas[[#This Row],[Factura]] &amp; "|" &amp; tbl_Facturas[[#This Row],[Proyecto OK]] &amp; "|" &amp; TEXT(tbl_Facturas[[#This Row],[Horas o Viaje]],"0.00") &amp; "|" &amp; TEXT(tbl_Facturas[[#This Row],[Costo unitario]],"0.00")</f>
        <v>2883|Lead Service Replacement Project|9.25|115.50</v>
      </c>
      <c r="C5148">
        <v>2883</v>
      </c>
      <c r="D5148">
        <v>54</v>
      </c>
      <c r="E5148" t="s">
        <v>19</v>
      </c>
      <c r="G5148" t="s">
        <v>479</v>
      </c>
      <c r="H5148" t="s">
        <v>5134</v>
      </c>
      <c r="I5148" s="134" t="s">
        <v>5312</v>
      </c>
      <c r="J5148" t="s">
        <v>1078</v>
      </c>
      <c r="K5148" t="s">
        <v>15</v>
      </c>
      <c r="L5148" t="s">
        <v>5640</v>
      </c>
      <c r="P5148">
        <v>9.25</v>
      </c>
      <c r="Q5148">
        <v>115.5</v>
      </c>
      <c r="R5148">
        <v>1068.3800000000001</v>
      </c>
      <c r="S5148">
        <f>IFERROR(_xlfn.XLOOKUP(tbl_Facturas[[#This Row],[Key_Fact]],tbl_Manifiestos[Key_Manif],tbl_Manifiestos[Pagado a Broker],0),0)</f>
        <v>0</v>
      </c>
      <c r="T5148">
        <v>3708119.799999998</v>
      </c>
    </row>
    <row r="5149" spans="1:20" x14ac:dyDescent="0.25">
      <c r="A5149" t="s">
        <v>5854</v>
      </c>
      <c r="B5149" t="str">
        <f>tbl_Facturas[[#This Row],[Factura]] &amp; "|" &amp; tbl_Facturas[[#This Row],[Proyecto OK]] &amp; "|" &amp; TEXT(tbl_Facturas[[#This Row],[Horas o Viaje]],"0.00") &amp; "|" &amp; TEXT(tbl_Facturas[[#This Row],[Costo unitario]],"0.00")</f>
        <v>2883|Lead Service Replacement Project|9.50|115.50</v>
      </c>
      <c r="C5149">
        <v>2883</v>
      </c>
      <c r="D5149">
        <v>54</v>
      </c>
      <c r="E5149" t="s">
        <v>19</v>
      </c>
      <c r="G5149" t="s">
        <v>479</v>
      </c>
      <c r="H5149" t="s">
        <v>4171</v>
      </c>
      <c r="I5149" s="134" t="s">
        <v>5312</v>
      </c>
      <c r="J5149" t="s">
        <v>1078</v>
      </c>
      <c r="K5149" t="s">
        <v>15</v>
      </c>
      <c r="L5149" t="s">
        <v>5640</v>
      </c>
      <c r="P5149">
        <v>9.5</v>
      </c>
      <c r="Q5149">
        <v>115.5</v>
      </c>
      <c r="R5149">
        <v>1097.25</v>
      </c>
      <c r="S5149">
        <f>IFERROR(_xlfn.XLOOKUP(tbl_Facturas[[#This Row],[Key_Fact]],tbl_Manifiestos[Key_Manif],tbl_Manifiestos[Pagado a Broker],0),0)</f>
        <v>0</v>
      </c>
      <c r="T5149">
        <v>3709217.049999998</v>
      </c>
    </row>
    <row r="5150" spans="1:20" x14ac:dyDescent="0.25">
      <c r="A5150" t="s">
        <v>5854</v>
      </c>
      <c r="B5150" t="str">
        <f>tbl_Facturas[[#This Row],[Factura]] &amp; "|" &amp; tbl_Facturas[[#This Row],[Proyecto OK]] &amp; "|" &amp; TEXT(tbl_Facturas[[#This Row],[Horas o Viaje]],"0.00") &amp; "|" &amp; TEXT(tbl_Facturas[[#This Row],[Costo unitario]],"0.00")</f>
        <v>2884|Evanston|8.00|115.50</v>
      </c>
      <c r="C5150">
        <v>2884</v>
      </c>
      <c r="D5150">
        <v>308</v>
      </c>
      <c r="E5150" t="s">
        <v>16</v>
      </c>
      <c r="G5150" t="s">
        <v>17</v>
      </c>
      <c r="H5150" t="s">
        <v>5135</v>
      </c>
      <c r="I5150" s="134" t="s">
        <v>5312</v>
      </c>
      <c r="J5150" t="s">
        <v>3172</v>
      </c>
      <c r="K5150" t="s">
        <v>3172</v>
      </c>
      <c r="P5150">
        <v>8</v>
      </c>
      <c r="Q5150">
        <v>115.5</v>
      </c>
      <c r="R5150">
        <v>924</v>
      </c>
      <c r="S5150">
        <f>IFERROR(_xlfn.XLOOKUP(tbl_Facturas[[#This Row],[Key_Fact]],tbl_Manifiestos[Key_Manif],tbl_Manifiestos[Pagado a Broker],0),0)</f>
        <v>859.32</v>
      </c>
      <c r="T5150">
        <v>3710141.049999998</v>
      </c>
    </row>
    <row r="5151" spans="1:20" x14ac:dyDescent="0.25">
      <c r="A5151" t="s">
        <v>5854</v>
      </c>
      <c r="B5151" t="str">
        <f>tbl_Facturas[[#This Row],[Factura]] &amp; "|" &amp; tbl_Facturas[[#This Row],[Proyecto OK]] &amp; "|" &amp; TEXT(tbl_Facturas[[#This Row],[Horas o Viaje]],"0.00") &amp; "|" &amp; TEXT(tbl_Facturas[[#This Row],[Costo unitario]],"0.00")</f>
        <v>2884|Evanston|10.50|115.50</v>
      </c>
      <c r="C5151">
        <v>2884</v>
      </c>
      <c r="D5151">
        <v>308</v>
      </c>
      <c r="E5151" t="s">
        <v>16</v>
      </c>
      <c r="G5151" t="s">
        <v>17</v>
      </c>
      <c r="H5151" t="s">
        <v>5136</v>
      </c>
      <c r="I5151" s="134" t="s">
        <v>5312</v>
      </c>
      <c r="J5151" t="s">
        <v>3172</v>
      </c>
      <c r="K5151" t="s">
        <v>3172</v>
      </c>
      <c r="P5151">
        <v>10.5</v>
      </c>
      <c r="Q5151">
        <v>115.5</v>
      </c>
      <c r="R5151">
        <v>1212.75</v>
      </c>
      <c r="S5151">
        <f>IFERROR(_xlfn.XLOOKUP(tbl_Facturas[[#This Row],[Key_Fact]],tbl_Manifiestos[Key_Manif],tbl_Manifiestos[Pagado a Broker],0),0)</f>
        <v>1127.8575000000001</v>
      </c>
      <c r="T5151">
        <v>3711353.799999998</v>
      </c>
    </row>
    <row r="5152" spans="1:20" x14ac:dyDescent="0.25">
      <c r="A5152" t="s">
        <v>5854</v>
      </c>
      <c r="B5152" t="str">
        <f>tbl_Facturas[[#This Row],[Factura]] &amp; "|" &amp; tbl_Facturas[[#This Row],[Proyecto OK]] &amp; "|" &amp; TEXT(tbl_Facturas[[#This Row],[Horas o Viaje]],"0.00") &amp; "|" &amp; TEXT(tbl_Facturas[[#This Row],[Costo unitario]],"0.00")</f>
        <v>2884|Evanston|8.00|115.50</v>
      </c>
      <c r="C5152">
        <v>2884</v>
      </c>
      <c r="D5152">
        <v>308</v>
      </c>
      <c r="E5152" t="s">
        <v>16</v>
      </c>
      <c r="G5152" t="s">
        <v>17</v>
      </c>
      <c r="H5152" t="s">
        <v>5137</v>
      </c>
      <c r="I5152" s="134" t="s">
        <v>5312</v>
      </c>
      <c r="J5152" t="s">
        <v>3172</v>
      </c>
      <c r="K5152" t="s">
        <v>3172</v>
      </c>
      <c r="P5152">
        <v>8</v>
      </c>
      <c r="Q5152">
        <v>115.5</v>
      </c>
      <c r="R5152">
        <v>924</v>
      </c>
      <c r="S5152">
        <f>IFERROR(_xlfn.XLOOKUP(tbl_Facturas[[#This Row],[Key_Fact]],tbl_Manifiestos[Key_Manif],tbl_Manifiestos[Pagado a Broker],0),0)</f>
        <v>859.32</v>
      </c>
      <c r="T5152">
        <v>3712277.799999998</v>
      </c>
    </row>
    <row r="5153" spans="1:20" x14ac:dyDescent="0.25">
      <c r="A5153" t="s">
        <v>5854</v>
      </c>
      <c r="B5153" t="str">
        <f>tbl_Facturas[[#This Row],[Factura]] &amp; "|" &amp; tbl_Facturas[[#This Row],[Proyecto OK]] &amp; "|" &amp; TEXT(tbl_Facturas[[#This Row],[Horas o Viaje]],"0.00") &amp; "|" &amp; TEXT(tbl_Facturas[[#This Row],[Costo unitario]],"0.00")</f>
        <v>2885|Drain Program|7.50|115.50</v>
      </c>
      <c r="C5153">
        <v>2885</v>
      </c>
      <c r="D5153">
        <v>103</v>
      </c>
      <c r="E5153" t="s">
        <v>27</v>
      </c>
      <c r="G5153" t="s">
        <v>284</v>
      </c>
      <c r="H5153" t="s">
        <v>3751</v>
      </c>
      <c r="I5153" s="134" t="s">
        <v>5312</v>
      </c>
      <c r="J5153" t="s">
        <v>4577</v>
      </c>
      <c r="K5153" t="s">
        <v>4577</v>
      </c>
      <c r="P5153">
        <v>7.5</v>
      </c>
      <c r="Q5153">
        <v>115.5</v>
      </c>
      <c r="R5153">
        <v>866.25</v>
      </c>
      <c r="S5153">
        <f>IFERROR(_xlfn.XLOOKUP(tbl_Facturas[[#This Row],[Key_Fact]],tbl_Manifiestos[Key_Manif],tbl_Manifiestos[Pagado a Broker],0),0)</f>
        <v>805.61250000000007</v>
      </c>
      <c r="T5153">
        <v>3713144.049999998</v>
      </c>
    </row>
    <row r="5154" spans="1:20" x14ac:dyDescent="0.25">
      <c r="A5154" t="s">
        <v>5854</v>
      </c>
      <c r="B5154" t="str">
        <f>tbl_Facturas[[#This Row],[Factura]] &amp; "|" &amp; tbl_Facturas[[#This Row],[Proyecto OK]] &amp; "|" &amp; TEXT(tbl_Facturas[[#This Row],[Horas o Viaje]],"0.00") &amp; "|" &amp; TEXT(tbl_Facturas[[#This Row],[Costo unitario]],"0.00")</f>
        <v>2885|Drain Program|8.25|115.50</v>
      </c>
      <c r="C5154">
        <v>2885</v>
      </c>
      <c r="D5154">
        <v>114</v>
      </c>
      <c r="E5154" t="s">
        <v>27</v>
      </c>
      <c r="G5154" t="s">
        <v>57</v>
      </c>
      <c r="H5154" t="s">
        <v>5138</v>
      </c>
      <c r="I5154" s="134" t="s">
        <v>5312</v>
      </c>
      <c r="J5154" t="s">
        <v>4577</v>
      </c>
      <c r="K5154" t="s">
        <v>4577</v>
      </c>
      <c r="P5154">
        <v>8.25</v>
      </c>
      <c r="Q5154">
        <v>115.5</v>
      </c>
      <c r="R5154">
        <v>952.88</v>
      </c>
      <c r="S5154">
        <f>IFERROR(_xlfn.XLOOKUP(tbl_Facturas[[#This Row],[Key_Fact]],tbl_Manifiestos[Key_Manif],tbl_Manifiestos[Pagado a Broker],0),0)</f>
        <v>886.17375000000004</v>
      </c>
      <c r="T5154">
        <v>3714096.9299999978</v>
      </c>
    </row>
    <row r="5155" spans="1:20" x14ac:dyDescent="0.25">
      <c r="A5155" t="s">
        <v>5854</v>
      </c>
      <c r="B5155" t="str">
        <f>tbl_Facturas[[#This Row],[Factura]] &amp; "|" &amp; tbl_Facturas[[#This Row],[Proyecto OK]] &amp; "|" &amp; TEXT(tbl_Facturas[[#This Row],[Horas o Viaje]],"0.00") &amp; "|" &amp; TEXT(tbl_Facturas[[#This Row],[Costo unitario]],"0.00")</f>
        <v>2885|Drain Program|8.50|115.50</v>
      </c>
      <c r="C5155">
        <v>2885</v>
      </c>
      <c r="D5155">
        <v>11</v>
      </c>
      <c r="E5155" t="s">
        <v>12</v>
      </c>
      <c r="G5155" t="s">
        <v>13</v>
      </c>
      <c r="H5155" t="s">
        <v>5139</v>
      </c>
      <c r="I5155" s="134" t="s">
        <v>5312</v>
      </c>
      <c r="J5155" t="s">
        <v>4577</v>
      </c>
      <c r="K5155" t="s">
        <v>4577</v>
      </c>
      <c r="P5155">
        <v>8.5</v>
      </c>
      <c r="Q5155">
        <v>115.5</v>
      </c>
      <c r="R5155">
        <v>981.75</v>
      </c>
      <c r="S5155">
        <f>IFERROR(_xlfn.XLOOKUP(tbl_Facturas[[#This Row],[Key_Fact]],tbl_Manifiestos[Key_Manif],tbl_Manifiestos[Pagado a Broker],0),0)</f>
        <v>913.02750000000003</v>
      </c>
      <c r="T5155">
        <v>3715078.6799999978</v>
      </c>
    </row>
    <row r="5156" spans="1:20" x14ac:dyDescent="0.25">
      <c r="A5156" t="s">
        <v>5854</v>
      </c>
      <c r="B5156" t="str">
        <f>tbl_Facturas[[#This Row],[Factura]] &amp; "|" &amp; tbl_Facturas[[#This Row],[Proyecto OK]] &amp; "|" &amp; TEXT(tbl_Facturas[[#This Row],[Horas o Viaje]],"0.00") &amp; "|" &amp; TEXT(tbl_Facturas[[#This Row],[Costo unitario]],"0.00")</f>
        <v>2885|Drain Program|10.75|115.50</v>
      </c>
      <c r="C5156">
        <v>2885</v>
      </c>
      <c r="D5156">
        <v>114</v>
      </c>
      <c r="E5156" t="s">
        <v>27</v>
      </c>
      <c r="G5156" t="s">
        <v>57</v>
      </c>
      <c r="H5156" t="s">
        <v>5140</v>
      </c>
      <c r="I5156" s="134" t="s">
        <v>5312</v>
      </c>
      <c r="J5156" t="s">
        <v>4577</v>
      </c>
      <c r="K5156" t="s">
        <v>4577</v>
      </c>
      <c r="P5156">
        <v>10.75</v>
      </c>
      <c r="Q5156">
        <v>115.5</v>
      </c>
      <c r="R5156">
        <v>1241.6300000000001</v>
      </c>
      <c r="S5156">
        <f>IFERROR(_xlfn.XLOOKUP(tbl_Facturas[[#This Row],[Key_Fact]],tbl_Manifiestos[Key_Manif],tbl_Manifiestos[Pagado a Broker],0),0)</f>
        <v>1154.7112500000001</v>
      </c>
      <c r="T5156">
        <v>3716320.3099999982</v>
      </c>
    </row>
    <row r="5157" spans="1:20" x14ac:dyDescent="0.25">
      <c r="A5157" t="s">
        <v>5854</v>
      </c>
      <c r="B5157" t="str">
        <f>tbl_Facturas[[#This Row],[Factura]] &amp; "|" &amp; tbl_Facturas[[#This Row],[Proyecto OK]] &amp; "|" &amp; TEXT(tbl_Facturas[[#This Row],[Horas o Viaje]],"0.00") &amp; "|" &amp; TEXT(tbl_Facturas[[#This Row],[Costo unitario]],"0.00")</f>
        <v>2885|Drain Program|8.00|115.50</v>
      </c>
      <c r="C5157">
        <v>2885</v>
      </c>
      <c r="D5157">
        <v>11</v>
      </c>
      <c r="E5157" t="s">
        <v>12</v>
      </c>
      <c r="G5157" t="s">
        <v>13</v>
      </c>
      <c r="H5157" t="s">
        <v>5141</v>
      </c>
      <c r="I5157" s="134" t="s">
        <v>5312</v>
      </c>
      <c r="J5157" t="s">
        <v>4577</v>
      </c>
      <c r="K5157" t="s">
        <v>4577</v>
      </c>
      <c r="P5157">
        <v>8</v>
      </c>
      <c r="Q5157">
        <v>115.5</v>
      </c>
      <c r="R5157">
        <v>924</v>
      </c>
      <c r="S5157">
        <f>IFERROR(_xlfn.XLOOKUP(tbl_Facturas[[#This Row],[Key_Fact]],tbl_Manifiestos[Key_Manif],tbl_Manifiestos[Pagado a Broker],0),0)</f>
        <v>859.32</v>
      </c>
      <c r="T5157">
        <v>3717244.3099999982</v>
      </c>
    </row>
    <row r="5158" spans="1:20" x14ac:dyDescent="0.25">
      <c r="A5158" t="s">
        <v>5854</v>
      </c>
      <c r="B5158" t="str">
        <f>tbl_Facturas[[#This Row],[Factura]] &amp; "|" &amp; tbl_Facturas[[#This Row],[Proyecto OK]] &amp; "|" &amp; TEXT(tbl_Facturas[[#This Row],[Horas o Viaje]],"0.00") &amp; "|" &amp; TEXT(tbl_Facturas[[#This Row],[Costo unitario]],"0.00")</f>
        <v>2885|Drain Program|9.25|115.50</v>
      </c>
      <c r="C5158">
        <v>2885</v>
      </c>
      <c r="D5158">
        <v>114</v>
      </c>
      <c r="E5158" t="s">
        <v>27</v>
      </c>
      <c r="G5158" t="s">
        <v>57</v>
      </c>
      <c r="H5158" t="s">
        <v>3514</v>
      </c>
      <c r="I5158" s="134" t="s">
        <v>5312</v>
      </c>
      <c r="J5158" t="s">
        <v>4577</v>
      </c>
      <c r="K5158" t="s">
        <v>4577</v>
      </c>
      <c r="P5158">
        <v>9.25</v>
      </c>
      <c r="Q5158">
        <v>115.5</v>
      </c>
      <c r="R5158">
        <v>1068.3800000000001</v>
      </c>
      <c r="S5158">
        <f>IFERROR(_xlfn.XLOOKUP(tbl_Facturas[[#This Row],[Key_Fact]],tbl_Manifiestos[Key_Manif],tbl_Manifiestos[Pagado a Broker],0),0)</f>
        <v>993.58875</v>
      </c>
      <c r="T5158">
        <v>3718312.6899999981</v>
      </c>
    </row>
    <row r="5159" spans="1:20" x14ac:dyDescent="0.25">
      <c r="A5159" t="s">
        <v>5854</v>
      </c>
      <c r="B5159" t="str">
        <f>tbl_Facturas[[#This Row],[Factura]] &amp; "|" &amp; tbl_Facturas[[#This Row],[Proyecto OK]] &amp; "|" &amp; TEXT(tbl_Facturas[[#This Row],[Horas o Viaje]],"0.00") &amp; "|" &amp; TEXT(tbl_Facturas[[#This Row],[Costo unitario]],"0.00")</f>
        <v>2885|Drain Program|10.00|115.50</v>
      </c>
      <c r="C5159">
        <v>2885</v>
      </c>
      <c r="D5159">
        <v>11</v>
      </c>
      <c r="E5159" t="s">
        <v>12</v>
      </c>
      <c r="G5159" t="s">
        <v>13</v>
      </c>
      <c r="H5159" t="s">
        <v>5142</v>
      </c>
      <c r="I5159" s="134" t="s">
        <v>5312</v>
      </c>
      <c r="J5159" t="s">
        <v>4577</v>
      </c>
      <c r="K5159" t="s">
        <v>4577</v>
      </c>
      <c r="P5159">
        <v>10</v>
      </c>
      <c r="Q5159">
        <v>115.5</v>
      </c>
      <c r="R5159">
        <v>1155</v>
      </c>
      <c r="S5159">
        <f>IFERROR(_xlfn.XLOOKUP(tbl_Facturas[[#This Row],[Key_Fact]],tbl_Manifiestos[Key_Manif],tbl_Manifiestos[Pagado a Broker],0),0)</f>
        <v>1074.1500000000001</v>
      </c>
      <c r="T5159">
        <v>3719467.6899999981</v>
      </c>
    </row>
    <row r="5160" spans="1:20" x14ac:dyDescent="0.25">
      <c r="A5160" t="s">
        <v>5854</v>
      </c>
      <c r="B5160" t="str">
        <f>tbl_Facturas[[#This Row],[Factura]] &amp; "|" &amp; tbl_Facturas[[#This Row],[Proyecto OK]] &amp; "|" &amp; TEXT(tbl_Facturas[[#This Row],[Horas o Viaje]],"0.00") &amp; "|" &amp; TEXT(tbl_Facturas[[#This Row],[Costo unitario]],"0.00")</f>
        <v>2885|Drain Program|10.00|115.50</v>
      </c>
      <c r="C5160">
        <v>2885</v>
      </c>
      <c r="D5160">
        <v>114</v>
      </c>
      <c r="E5160" t="s">
        <v>27</v>
      </c>
      <c r="G5160" t="s">
        <v>57</v>
      </c>
      <c r="H5160" t="s">
        <v>5143</v>
      </c>
      <c r="I5160" s="134" t="s">
        <v>5312</v>
      </c>
      <c r="J5160" t="s">
        <v>4577</v>
      </c>
      <c r="K5160" t="s">
        <v>4577</v>
      </c>
      <c r="P5160">
        <v>10</v>
      </c>
      <c r="Q5160">
        <v>115.5</v>
      </c>
      <c r="R5160">
        <v>1155</v>
      </c>
      <c r="S5160">
        <f>IFERROR(_xlfn.XLOOKUP(tbl_Facturas[[#This Row],[Key_Fact]],tbl_Manifiestos[Key_Manif],tbl_Manifiestos[Pagado a Broker],0),0)</f>
        <v>1074.1500000000001</v>
      </c>
      <c r="T5160">
        <v>3720622.6899999981</v>
      </c>
    </row>
    <row r="5161" spans="1:20" x14ac:dyDescent="0.25">
      <c r="A5161" t="s">
        <v>5854</v>
      </c>
      <c r="B5161" t="str">
        <f>tbl_Facturas[[#This Row],[Factura]] &amp; "|" &amp; tbl_Facturas[[#This Row],[Proyecto OK]] &amp; "|" &amp; TEXT(tbl_Facturas[[#This Row],[Horas o Viaje]],"0.00") &amp; "|" &amp; TEXT(tbl_Facturas[[#This Row],[Costo unitario]],"0.00")</f>
        <v>2885|Drain Program|8.00|115.50</v>
      </c>
      <c r="C5161">
        <v>2885</v>
      </c>
      <c r="D5161">
        <v>11</v>
      </c>
      <c r="E5161" t="s">
        <v>12</v>
      </c>
      <c r="G5161" t="s">
        <v>13</v>
      </c>
      <c r="H5161" t="s">
        <v>5144</v>
      </c>
      <c r="I5161" s="134" t="s">
        <v>5312</v>
      </c>
      <c r="J5161" t="s">
        <v>4577</v>
      </c>
      <c r="K5161" t="s">
        <v>4577</v>
      </c>
      <c r="P5161">
        <v>8</v>
      </c>
      <c r="Q5161">
        <v>115.5</v>
      </c>
      <c r="R5161">
        <v>924</v>
      </c>
      <c r="S5161">
        <f>IFERROR(_xlfn.XLOOKUP(tbl_Facturas[[#This Row],[Key_Fact]],tbl_Manifiestos[Key_Manif],tbl_Manifiestos[Pagado a Broker],0),0)</f>
        <v>859.32</v>
      </c>
      <c r="T5161">
        <v>3721546.6899999981</v>
      </c>
    </row>
    <row r="5162" spans="1:20" x14ac:dyDescent="0.25">
      <c r="A5162" t="s">
        <v>5854</v>
      </c>
      <c r="B5162" t="str">
        <f>tbl_Facturas[[#This Row],[Factura]] &amp; "|" &amp; tbl_Facturas[[#This Row],[Proyecto OK]] &amp; "|" &amp; TEXT(tbl_Facturas[[#This Row],[Horas o Viaje]],"0.00") &amp; "|" &amp; TEXT(tbl_Facturas[[#This Row],[Costo unitario]],"0.00")</f>
        <v>2886|Ludeman Dr|8.00|128.00</v>
      </c>
      <c r="C5162">
        <v>2886</v>
      </c>
      <c r="D5162">
        <v>28</v>
      </c>
      <c r="E5162" t="s">
        <v>5309</v>
      </c>
      <c r="G5162" t="s">
        <v>1285</v>
      </c>
      <c r="H5162" t="s">
        <v>5145</v>
      </c>
      <c r="I5162" s="134" t="s">
        <v>5310</v>
      </c>
      <c r="J5162" t="s">
        <v>4676</v>
      </c>
      <c r="K5162" t="s">
        <v>4676</v>
      </c>
      <c r="P5162">
        <v>8</v>
      </c>
      <c r="Q5162">
        <v>128</v>
      </c>
      <c r="R5162">
        <v>1024</v>
      </c>
      <c r="S5162">
        <f>IFERROR(_xlfn.XLOOKUP(tbl_Facturas[[#This Row],[Key_Fact]],tbl_Manifiestos[Key_Manif],tbl_Manifiestos[Pagado a Broker],0),0)</f>
        <v>0</v>
      </c>
      <c r="T5162">
        <v>3722570.6899999981</v>
      </c>
    </row>
    <row r="5163" spans="1:20" x14ac:dyDescent="0.25">
      <c r="A5163" t="s">
        <v>5854</v>
      </c>
      <c r="B5163" t="str">
        <f>tbl_Facturas[[#This Row],[Factura]] &amp; "|" &amp; tbl_Facturas[[#This Row],[Proyecto OK]] &amp; "|" &amp; TEXT(tbl_Facturas[[#This Row],[Horas o Viaje]],"0.00") &amp; "|" &amp; TEXT(tbl_Facturas[[#This Row],[Costo unitario]],"0.00")</f>
        <v>2887|Lead Replacement Service|9.00|110.00</v>
      </c>
      <c r="C5163">
        <v>2887</v>
      </c>
      <c r="D5163">
        <v>708</v>
      </c>
      <c r="E5163" t="s">
        <v>27</v>
      </c>
      <c r="G5163" t="s">
        <v>841</v>
      </c>
      <c r="H5163" t="s">
        <v>5057</v>
      </c>
      <c r="I5163" s="134" t="s">
        <v>5306</v>
      </c>
      <c r="J5163" t="s">
        <v>30</v>
      </c>
      <c r="K5163" t="s">
        <v>5903</v>
      </c>
      <c r="L5163">
        <v>3347</v>
      </c>
      <c r="P5163">
        <v>9</v>
      </c>
      <c r="Q5163">
        <v>110</v>
      </c>
      <c r="R5163">
        <v>990</v>
      </c>
      <c r="S5163">
        <f>IFERROR(_xlfn.XLOOKUP(tbl_Facturas[[#This Row],[Key_Fact]],tbl_Manifiestos[Key_Manif],tbl_Manifiestos[Pagado a Broker],0),0)</f>
        <v>920.7</v>
      </c>
      <c r="T5163">
        <v>3723560.6899999981</v>
      </c>
    </row>
    <row r="5164" spans="1:20" x14ac:dyDescent="0.25">
      <c r="A5164" t="s">
        <v>5854</v>
      </c>
      <c r="B5164" t="str">
        <f>tbl_Facturas[[#This Row],[Factura]] &amp; "|" &amp; tbl_Facturas[[#This Row],[Proyecto OK]] &amp; "|" &amp; TEXT(tbl_Facturas[[#This Row],[Horas o Viaje]],"0.00") &amp; "|" &amp; TEXT(tbl_Facturas[[#This Row],[Costo unitario]],"0.00")</f>
        <v>2887|Lead Replacement Service|9.50|110.00</v>
      </c>
      <c r="C5164">
        <v>2887</v>
      </c>
      <c r="D5164">
        <v>708</v>
      </c>
      <c r="E5164" t="s">
        <v>27</v>
      </c>
      <c r="G5164" t="s">
        <v>841</v>
      </c>
      <c r="H5164" t="s">
        <v>5058</v>
      </c>
      <c r="I5164" s="134" t="s">
        <v>5306</v>
      </c>
      <c r="J5164" t="s">
        <v>30</v>
      </c>
      <c r="K5164" t="s">
        <v>5903</v>
      </c>
      <c r="L5164">
        <v>3347</v>
      </c>
      <c r="P5164">
        <v>9.5</v>
      </c>
      <c r="Q5164">
        <v>110</v>
      </c>
      <c r="R5164">
        <v>1045</v>
      </c>
      <c r="S5164">
        <f>IFERROR(_xlfn.XLOOKUP(tbl_Facturas[[#This Row],[Key_Fact]],tbl_Manifiestos[Key_Manif],tbl_Manifiestos[Pagado a Broker],0),0)</f>
        <v>971.85</v>
      </c>
      <c r="T5164">
        <v>3724605.6899999981</v>
      </c>
    </row>
    <row r="5165" spans="1:20" x14ac:dyDescent="0.25">
      <c r="A5165" t="s">
        <v>5854</v>
      </c>
      <c r="B5165" t="str">
        <f>tbl_Facturas[[#This Row],[Factura]] &amp; "|" &amp; tbl_Facturas[[#This Row],[Proyecto OK]] &amp; "|" &amp; TEXT(tbl_Facturas[[#This Row],[Horas o Viaje]],"0.00") &amp; "|" &amp; TEXT(tbl_Facturas[[#This Row],[Costo unitario]],"0.00")</f>
        <v>2888|Lead Replacement Service|8.75|110.00</v>
      </c>
      <c r="C5165">
        <v>2888</v>
      </c>
      <c r="D5165">
        <v>308</v>
      </c>
      <c r="E5165" t="s">
        <v>16</v>
      </c>
      <c r="G5165" t="s">
        <v>17</v>
      </c>
      <c r="H5165" t="s">
        <v>5146</v>
      </c>
      <c r="I5165" s="134" t="s">
        <v>5306</v>
      </c>
      <c r="J5165" t="s">
        <v>828</v>
      </c>
      <c r="K5165" t="s">
        <v>5903</v>
      </c>
      <c r="L5165">
        <v>3365</v>
      </c>
      <c r="P5165">
        <v>8.75</v>
      </c>
      <c r="Q5165">
        <v>110</v>
      </c>
      <c r="R5165">
        <v>962.5</v>
      </c>
      <c r="S5165">
        <f>IFERROR(_xlfn.XLOOKUP(tbl_Facturas[[#This Row],[Key_Fact]],tbl_Manifiestos[Key_Manif],tbl_Manifiestos[Pagado a Broker],0),0)</f>
        <v>895.125</v>
      </c>
      <c r="T5165">
        <v>3725568.1899999981</v>
      </c>
    </row>
    <row r="5166" spans="1:20" x14ac:dyDescent="0.25">
      <c r="A5166" t="s">
        <v>5854</v>
      </c>
      <c r="B5166" t="str">
        <f>tbl_Facturas[[#This Row],[Factura]] &amp; "|" &amp; tbl_Facturas[[#This Row],[Proyecto OK]] &amp; "|" &amp; TEXT(tbl_Facturas[[#This Row],[Horas o Viaje]],"0.00") &amp; "|" &amp; TEXT(tbl_Facturas[[#This Row],[Costo unitario]],"0.00")</f>
        <v>2888|Lead Replacement Service|8.75|110.00</v>
      </c>
      <c r="C5166">
        <v>2888</v>
      </c>
      <c r="D5166">
        <v>325</v>
      </c>
      <c r="E5166" t="s">
        <v>27</v>
      </c>
      <c r="G5166" t="s">
        <v>34</v>
      </c>
      <c r="H5166" t="s">
        <v>2813</v>
      </c>
      <c r="I5166" s="134" t="s">
        <v>5306</v>
      </c>
      <c r="J5166" t="s">
        <v>828</v>
      </c>
      <c r="K5166" t="s">
        <v>5903</v>
      </c>
      <c r="L5166">
        <v>3365</v>
      </c>
      <c r="P5166">
        <v>8.75</v>
      </c>
      <c r="Q5166">
        <v>110</v>
      </c>
      <c r="R5166">
        <v>962.5</v>
      </c>
      <c r="S5166">
        <f>IFERROR(_xlfn.XLOOKUP(tbl_Facturas[[#This Row],[Key_Fact]],tbl_Manifiestos[Key_Manif],tbl_Manifiestos[Pagado a Broker],0),0)</f>
        <v>895.125</v>
      </c>
      <c r="T5166">
        <v>3726530.6899999981</v>
      </c>
    </row>
    <row r="5167" spans="1:20" x14ac:dyDescent="0.25">
      <c r="A5167" t="s">
        <v>5854</v>
      </c>
      <c r="B5167" t="str">
        <f>tbl_Facturas[[#This Row],[Factura]] &amp; "|" &amp; tbl_Facturas[[#This Row],[Proyecto OK]] &amp; "|" &amp; TEXT(tbl_Facturas[[#This Row],[Horas o Viaje]],"0.00") &amp; "|" &amp; TEXT(tbl_Facturas[[#This Row],[Costo unitario]],"0.00")</f>
        <v>2888|Lead Replacement Service|7.25|110.00</v>
      </c>
      <c r="C5167">
        <v>2888</v>
      </c>
      <c r="D5167">
        <v>617</v>
      </c>
      <c r="E5167" t="s">
        <v>27</v>
      </c>
      <c r="G5167" t="s">
        <v>36</v>
      </c>
      <c r="H5167" t="s">
        <v>4357</v>
      </c>
      <c r="I5167" s="134" t="s">
        <v>5306</v>
      </c>
      <c r="J5167" t="s">
        <v>828</v>
      </c>
      <c r="K5167" t="s">
        <v>5903</v>
      </c>
      <c r="L5167">
        <v>3365</v>
      </c>
      <c r="P5167">
        <v>7.25</v>
      </c>
      <c r="Q5167">
        <v>110</v>
      </c>
      <c r="R5167">
        <v>797.5</v>
      </c>
      <c r="S5167">
        <f>IFERROR(_xlfn.XLOOKUP(tbl_Facturas[[#This Row],[Key_Fact]],tbl_Manifiestos[Key_Manif],tbl_Manifiestos[Pagado a Broker],0),0)</f>
        <v>741.67500000000007</v>
      </c>
      <c r="T5167">
        <v>3727328.1899999981</v>
      </c>
    </row>
    <row r="5168" spans="1:20" x14ac:dyDescent="0.25">
      <c r="A5168" t="s">
        <v>5854</v>
      </c>
      <c r="B5168" t="str">
        <f>tbl_Facturas[[#This Row],[Factura]] &amp; "|" &amp; tbl_Facturas[[#This Row],[Proyecto OK]] &amp; "|" &amp; TEXT(tbl_Facturas[[#This Row],[Horas o Viaje]],"0.00") &amp; "|" &amp; TEXT(tbl_Facturas[[#This Row],[Costo unitario]],"0.00")</f>
        <v>2888|Lead Replacement Service|7.75|110.00</v>
      </c>
      <c r="C5168">
        <v>2888</v>
      </c>
      <c r="D5168">
        <v>102</v>
      </c>
      <c r="E5168" t="s">
        <v>1264</v>
      </c>
      <c r="G5168" t="s">
        <v>1265</v>
      </c>
      <c r="H5168" t="s">
        <v>5147</v>
      </c>
      <c r="I5168" s="134" t="s">
        <v>5306</v>
      </c>
      <c r="J5168" t="s">
        <v>828</v>
      </c>
      <c r="K5168" t="s">
        <v>5903</v>
      </c>
      <c r="L5168">
        <v>3365</v>
      </c>
      <c r="P5168">
        <v>7.75</v>
      </c>
      <c r="Q5168">
        <v>110</v>
      </c>
      <c r="R5168">
        <v>852.5</v>
      </c>
      <c r="S5168">
        <f>IFERROR(_xlfn.XLOOKUP(tbl_Facturas[[#This Row],[Key_Fact]],tbl_Manifiestos[Key_Manif],tbl_Manifiestos[Pagado a Broker],0),0)</f>
        <v>0</v>
      </c>
      <c r="T5168">
        <v>3728180.6899999981</v>
      </c>
    </row>
    <row r="5169" spans="1:20" x14ac:dyDescent="0.25">
      <c r="A5169" t="s">
        <v>5854</v>
      </c>
      <c r="B5169" t="str">
        <f>tbl_Facturas[[#This Row],[Factura]] &amp; "|" &amp; tbl_Facturas[[#This Row],[Proyecto OK]] &amp; "|" &amp; TEXT(tbl_Facturas[[#This Row],[Horas o Viaje]],"0.00") &amp; "|" &amp; TEXT(tbl_Facturas[[#This Row],[Costo unitario]],"0.00")</f>
        <v>2888|Lead Replacement Service|7.25|110.00</v>
      </c>
      <c r="C5169">
        <v>2888</v>
      </c>
      <c r="D5169">
        <v>708</v>
      </c>
      <c r="E5169" t="s">
        <v>27</v>
      </c>
      <c r="G5169" t="s">
        <v>841</v>
      </c>
      <c r="H5169" t="s">
        <v>4946</v>
      </c>
      <c r="I5169" s="134" t="s">
        <v>5306</v>
      </c>
      <c r="J5169" t="s">
        <v>828</v>
      </c>
      <c r="K5169" t="s">
        <v>5903</v>
      </c>
      <c r="L5169">
        <v>3365</v>
      </c>
      <c r="P5169">
        <v>7.25</v>
      </c>
      <c r="Q5169">
        <v>110</v>
      </c>
      <c r="R5169">
        <v>797.5</v>
      </c>
      <c r="S5169">
        <f>IFERROR(_xlfn.XLOOKUP(tbl_Facturas[[#This Row],[Key_Fact]],tbl_Manifiestos[Key_Manif],tbl_Manifiestos[Pagado a Broker],0),0)</f>
        <v>741.67500000000007</v>
      </c>
      <c r="T5169">
        <v>3728978.1899999981</v>
      </c>
    </row>
    <row r="5170" spans="1:20" x14ac:dyDescent="0.25">
      <c r="A5170" t="s">
        <v>5854</v>
      </c>
      <c r="B5170" t="str">
        <f>tbl_Facturas[[#This Row],[Factura]] &amp; "|" &amp; tbl_Facturas[[#This Row],[Proyecto OK]] &amp; "|" &amp; TEXT(tbl_Facturas[[#This Row],[Horas o Viaje]],"0.00") &amp; "|" &amp; TEXT(tbl_Facturas[[#This Row],[Costo unitario]],"0.00")</f>
        <v>2888|Lead Replacement Service|7.50|110.00</v>
      </c>
      <c r="C5170">
        <v>2888</v>
      </c>
      <c r="D5170">
        <v>82</v>
      </c>
      <c r="E5170" t="s">
        <v>12</v>
      </c>
      <c r="G5170" t="s">
        <v>792</v>
      </c>
      <c r="H5170" t="s">
        <v>5148</v>
      </c>
      <c r="I5170" s="134" t="s">
        <v>5306</v>
      </c>
      <c r="J5170" t="s">
        <v>828</v>
      </c>
      <c r="K5170" t="s">
        <v>5903</v>
      </c>
      <c r="L5170">
        <v>3365</v>
      </c>
      <c r="P5170">
        <v>7.5</v>
      </c>
      <c r="Q5170">
        <v>110</v>
      </c>
      <c r="R5170">
        <v>825</v>
      </c>
      <c r="S5170">
        <f>IFERROR(_xlfn.XLOOKUP(tbl_Facturas[[#This Row],[Key_Fact]],tbl_Manifiestos[Key_Manif],tbl_Manifiestos[Pagado a Broker],0),0)</f>
        <v>767.25</v>
      </c>
      <c r="T5170">
        <v>3729803.1899999981</v>
      </c>
    </row>
    <row r="5171" spans="1:20" x14ac:dyDescent="0.25">
      <c r="A5171" t="s">
        <v>5854</v>
      </c>
      <c r="B5171" t="str">
        <f>tbl_Facturas[[#This Row],[Factura]] &amp; "|" &amp; tbl_Facturas[[#This Row],[Proyecto OK]] &amp; "|" &amp; TEXT(tbl_Facturas[[#This Row],[Horas o Viaje]],"0.00") &amp; "|" &amp; TEXT(tbl_Facturas[[#This Row],[Costo unitario]],"0.00")</f>
        <v>2889|Lead Replacement Service|10.50|110.00</v>
      </c>
      <c r="C5171">
        <v>2889</v>
      </c>
      <c r="D5171">
        <v>708</v>
      </c>
      <c r="E5171" t="s">
        <v>27</v>
      </c>
      <c r="G5171" t="s">
        <v>841</v>
      </c>
      <c r="H5171" t="s">
        <v>5099</v>
      </c>
      <c r="I5171" s="134" t="s">
        <v>5306</v>
      </c>
      <c r="J5171" t="s">
        <v>4584</v>
      </c>
      <c r="K5171" t="s">
        <v>5903</v>
      </c>
      <c r="L5171">
        <v>3367</v>
      </c>
      <c r="P5171">
        <v>10.5</v>
      </c>
      <c r="Q5171">
        <v>110</v>
      </c>
      <c r="R5171">
        <v>1155</v>
      </c>
      <c r="S5171">
        <f>IFERROR(_xlfn.XLOOKUP(tbl_Facturas[[#This Row],[Key_Fact]],tbl_Manifiestos[Key_Manif],tbl_Manifiestos[Pagado a Broker],0),0)</f>
        <v>1074.1500000000001</v>
      </c>
      <c r="T5171">
        <v>3730958.1899999981</v>
      </c>
    </row>
    <row r="5172" spans="1:20" x14ac:dyDescent="0.25">
      <c r="A5172" t="s">
        <v>5854</v>
      </c>
      <c r="B5172" t="str">
        <f>tbl_Facturas[[#This Row],[Factura]] &amp; "|" &amp; tbl_Facturas[[#This Row],[Proyecto OK]] &amp; "|" &amp; TEXT(tbl_Facturas[[#This Row],[Horas o Viaje]],"0.00") &amp; "|" &amp; TEXT(tbl_Facturas[[#This Row],[Costo unitario]],"0.00")</f>
        <v>2890|CDOT S-403|8.00|115.00</v>
      </c>
      <c r="C5172">
        <v>2890</v>
      </c>
      <c r="D5172">
        <v>198</v>
      </c>
      <c r="E5172" t="s">
        <v>5916</v>
      </c>
      <c r="G5172" t="s">
        <v>31</v>
      </c>
      <c r="H5172" t="s">
        <v>5149</v>
      </c>
      <c r="I5172" s="134" t="s">
        <v>5311</v>
      </c>
      <c r="J5172" t="s">
        <v>2841</v>
      </c>
      <c r="K5172" t="s">
        <v>2841</v>
      </c>
      <c r="P5172">
        <v>8</v>
      </c>
      <c r="Q5172">
        <v>115</v>
      </c>
      <c r="R5172">
        <v>920</v>
      </c>
      <c r="S5172">
        <f>IFERROR(_xlfn.XLOOKUP(tbl_Facturas[[#This Row],[Key_Fact]],tbl_Manifiestos[Key_Manif],tbl_Manifiestos[Pagado a Broker],0),0)</f>
        <v>855.6</v>
      </c>
      <c r="T5172">
        <v>3731878.1899999981</v>
      </c>
    </row>
    <row r="5173" spans="1:20" x14ac:dyDescent="0.25">
      <c r="A5173" t="s">
        <v>5854</v>
      </c>
      <c r="B5173" t="str">
        <f>tbl_Facturas[[#This Row],[Factura]] &amp; "|" &amp; tbl_Facturas[[#This Row],[Proyecto OK]] &amp; "|" &amp; TEXT(tbl_Facturas[[#This Row],[Horas o Viaje]],"0.00") &amp; "|" &amp; TEXT(tbl_Facturas[[#This Row],[Costo unitario]],"0.00")</f>
        <v>2890|CDOT S-403|8.50|115.00</v>
      </c>
      <c r="C5173">
        <v>2890</v>
      </c>
      <c r="D5173">
        <v>73</v>
      </c>
      <c r="E5173" t="s">
        <v>19</v>
      </c>
      <c r="G5173" t="s">
        <v>20</v>
      </c>
      <c r="H5173" t="s">
        <v>5150</v>
      </c>
      <c r="I5173" s="134" t="s">
        <v>5311</v>
      </c>
      <c r="J5173" t="s">
        <v>2841</v>
      </c>
      <c r="K5173" t="s">
        <v>2841</v>
      </c>
      <c r="P5173">
        <v>8.5</v>
      </c>
      <c r="Q5173">
        <v>115</v>
      </c>
      <c r="R5173">
        <v>977.5</v>
      </c>
      <c r="S5173">
        <f>IFERROR(_xlfn.XLOOKUP(tbl_Facturas[[#This Row],[Key_Fact]],tbl_Manifiestos[Key_Manif],tbl_Manifiestos[Pagado a Broker],0),0)</f>
        <v>0</v>
      </c>
      <c r="T5173">
        <v>3732855.6899999981</v>
      </c>
    </row>
    <row r="5174" spans="1:20" x14ac:dyDescent="0.25">
      <c r="A5174" t="s">
        <v>5854</v>
      </c>
      <c r="B5174" t="str">
        <f>tbl_Facturas[[#This Row],[Factura]] &amp; "|" &amp; tbl_Facturas[[#This Row],[Proyecto OK]] &amp; "|" &amp; TEXT(tbl_Facturas[[#This Row],[Horas o Viaje]],"0.00") &amp; "|" &amp; TEXT(tbl_Facturas[[#This Row],[Costo unitario]],"0.00")</f>
        <v>2890|CDOT S-403|8.00|115.00</v>
      </c>
      <c r="C5174">
        <v>2890</v>
      </c>
      <c r="D5174">
        <v>356</v>
      </c>
      <c r="E5174" t="s">
        <v>27</v>
      </c>
      <c r="G5174" t="s">
        <v>122</v>
      </c>
      <c r="H5174" t="s">
        <v>5151</v>
      </c>
      <c r="I5174" s="134" t="s">
        <v>5311</v>
      </c>
      <c r="J5174" t="s">
        <v>2841</v>
      </c>
      <c r="K5174" t="s">
        <v>2841</v>
      </c>
      <c r="P5174">
        <v>8</v>
      </c>
      <c r="Q5174">
        <v>115</v>
      </c>
      <c r="R5174">
        <v>920</v>
      </c>
      <c r="S5174">
        <f>IFERROR(_xlfn.XLOOKUP(tbl_Facturas[[#This Row],[Key_Fact]],tbl_Manifiestos[Key_Manif],tbl_Manifiestos[Pagado a Broker],0),0)</f>
        <v>855.6</v>
      </c>
      <c r="T5174">
        <v>3733775.6899999981</v>
      </c>
    </row>
    <row r="5175" spans="1:20" x14ac:dyDescent="0.25">
      <c r="A5175" t="s">
        <v>5854</v>
      </c>
      <c r="B5175" t="str">
        <f>tbl_Facturas[[#This Row],[Factura]] &amp; "|" &amp; tbl_Facturas[[#This Row],[Proyecto OK]] &amp; "|" &amp; TEXT(tbl_Facturas[[#This Row],[Horas o Viaje]],"0.00") &amp; "|" &amp; TEXT(tbl_Facturas[[#This Row],[Costo unitario]],"0.00")</f>
        <v>2890|CDOT S-403|8.00|115.00</v>
      </c>
      <c r="C5175">
        <v>2890</v>
      </c>
      <c r="D5175">
        <v>356</v>
      </c>
      <c r="E5175" t="s">
        <v>27</v>
      </c>
      <c r="G5175" t="s">
        <v>122</v>
      </c>
      <c r="H5175" t="s">
        <v>5152</v>
      </c>
      <c r="I5175" s="134" t="s">
        <v>5311</v>
      </c>
      <c r="J5175" t="s">
        <v>2841</v>
      </c>
      <c r="K5175" t="s">
        <v>2841</v>
      </c>
      <c r="P5175">
        <v>8</v>
      </c>
      <c r="Q5175">
        <v>115</v>
      </c>
      <c r="R5175">
        <v>920</v>
      </c>
      <c r="S5175">
        <f>IFERROR(_xlfn.XLOOKUP(tbl_Facturas[[#This Row],[Key_Fact]],tbl_Manifiestos[Key_Manif],tbl_Manifiestos[Pagado a Broker],0),0)</f>
        <v>855.6</v>
      </c>
      <c r="T5175">
        <v>3734695.6899999981</v>
      </c>
    </row>
    <row r="5176" spans="1:20" x14ac:dyDescent="0.25">
      <c r="A5176" t="s">
        <v>5854</v>
      </c>
      <c r="B5176" t="str">
        <f>tbl_Facturas[[#This Row],[Factura]] &amp; "|" &amp; tbl_Facturas[[#This Row],[Proyecto OK]] &amp; "|" &amp; TEXT(tbl_Facturas[[#This Row],[Horas o Viaje]],"0.00") &amp; "|" &amp; TEXT(tbl_Facturas[[#This Row],[Costo unitario]],"0.00")</f>
        <v>2890|CDOT S-403|9.50|115.00</v>
      </c>
      <c r="C5176">
        <v>2890</v>
      </c>
      <c r="D5176">
        <v>198</v>
      </c>
      <c r="E5176" t="s">
        <v>5916</v>
      </c>
      <c r="G5176" t="s">
        <v>31</v>
      </c>
      <c r="H5176" t="s">
        <v>4862</v>
      </c>
      <c r="I5176" s="134" t="s">
        <v>5311</v>
      </c>
      <c r="J5176" t="s">
        <v>2841</v>
      </c>
      <c r="K5176" t="s">
        <v>2841</v>
      </c>
      <c r="P5176">
        <v>9.5</v>
      </c>
      <c r="Q5176">
        <v>115</v>
      </c>
      <c r="R5176">
        <v>1092.5</v>
      </c>
      <c r="S5176">
        <f>IFERROR(_xlfn.XLOOKUP(tbl_Facturas[[#This Row],[Key_Fact]],tbl_Manifiestos[Key_Manif],tbl_Manifiestos[Pagado a Broker],0),0)</f>
        <v>1016.0250000000001</v>
      </c>
      <c r="T5176">
        <v>3735788.1899999981</v>
      </c>
    </row>
    <row r="5177" spans="1:20" x14ac:dyDescent="0.25">
      <c r="A5177" t="s">
        <v>5854</v>
      </c>
      <c r="B5177" t="str">
        <f>tbl_Facturas[[#This Row],[Factura]] &amp; "|" &amp; tbl_Facturas[[#This Row],[Proyecto OK]] &amp; "|" &amp; TEXT(tbl_Facturas[[#This Row],[Horas o Viaje]],"0.00") &amp; "|" &amp; TEXT(tbl_Facturas[[#This Row],[Costo unitario]],"0.00")</f>
        <v>2890|CDOT S-403|8.00|115.00</v>
      </c>
      <c r="C5177">
        <v>2890</v>
      </c>
      <c r="D5177">
        <v>67</v>
      </c>
      <c r="E5177" t="s">
        <v>27</v>
      </c>
      <c r="G5177" t="s">
        <v>28</v>
      </c>
      <c r="H5177" t="s">
        <v>2511</v>
      </c>
      <c r="I5177" s="134" t="s">
        <v>5311</v>
      </c>
      <c r="J5177" t="s">
        <v>2841</v>
      </c>
      <c r="K5177" t="s">
        <v>2841</v>
      </c>
      <c r="P5177">
        <v>8</v>
      </c>
      <c r="Q5177">
        <v>115</v>
      </c>
      <c r="R5177">
        <v>920</v>
      </c>
      <c r="S5177">
        <f>IFERROR(_xlfn.XLOOKUP(tbl_Facturas[[#This Row],[Key_Fact]],tbl_Manifiestos[Key_Manif],tbl_Manifiestos[Pagado a Broker],0),0)</f>
        <v>855.6</v>
      </c>
      <c r="T5177">
        <v>3736708.1899999981</v>
      </c>
    </row>
    <row r="5178" spans="1:20" x14ac:dyDescent="0.25">
      <c r="A5178" t="s">
        <v>5854</v>
      </c>
      <c r="B5178" t="str">
        <f>tbl_Facturas[[#This Row],[Factura]] &amp; "|" &amp; tbl_Facturas[[#This Row],[Proyecto OK]] &amp; "|" &amp; TEXT(tbl_Facturas[[#This Row],[Horas o Viaje]],"0.00") &amp; "|" &amp; TEXT(tbl_Facturas[[#This Row],[Costo unitario]],"0.00")</f>
        <v>2890|CDOT S-403|8.00|115.00</v>
      </c>
      <c r="C5178">
        <v>2890</v>
      </c>
      <c r="D5178">
        <v>198</v>
      </c>
      <c r="E5178" t="s">
        <v>5916</v>
      </c>
      <c r="G5178" t="s">
        <v>31</v>
      </c>
      <c r="H5178" t="s">
        <v>4863</v>
      </c>
      <c r="I5178" s="134" t="s">
        <v>5311</v>
      </c>
      <c r="J5178" t="s">
        <v>2841</v>
      </c>
      <c r="K5178" t="s">
        <v>2841</v>
      </c>
      <c r="P5178">
        <v>8</v>
      </c>
      <c r="Q5178">
        <v>115</v>
      </c>
      <c r="R5178">
        <v>920</v>
      </c>
      <c r="S5178">
        <f>IFERROR(_xlfn.XLOOKUP(tbl_Facturas[[#This Row],[Key_Fact]],tbl_Manifiestos[Key_Manif],tbl_Manifiestos[Pagado a Broker],0),0)</f>
        <v>855.6</v>
      </c>
      <c r="T5178">
        <v>3737628.1899999981</v>
      </c>
    </row>
    <row r="5179" spans="1:20" x14ac:dyDescent="0.25">
      <c r="A5179" t="s">
        <v>5854</v>
      </c>
      <c r="B5179" t="str">
        <f>tbl_Facturas[[#This Row],[Factura]] &amp; "|" &amp; tbl_Facturas[[#This Row],[Proyecto OK]] &amp; "|" &amp; TEXT(tbl_Facturas[[#This Row],[Horas o Viaje]],"0.00") &amp; "|" &amp; TEXT(tbl_Facturas[[#This Row],[Costo unitario]],"0.00")</f>
        <v>2890|CDOT S-403|8.00|115.00</v>
      </c>
      <c r="C5179">
        <v>2890</v>
      </c>
      <c r="D5179">
        <v>201</v>
      </c>
      <c r="E5179" t="s">
        <v>1264</v>
      </c>
      <c r="G5179" t="s">
        <v>1400</v>
      </c>
      <c r="H5179" t="s">
        <v>5153</v>
      </c>
      <c r="I5179" s="134" t="s">
        <v>5311</v>
      </c>
      <c r="J5179" t="s">
        <v>2841</v>
      </c>
      <c r="K5179" t="s">
        <v>2841</v>
      </c>
      <c r="P5179">
        <v>8</v>
      </c>
      <c r="Q5179">
        <v>115</v>
      </c>
      <c r="R5179">
        <v>920</v>
      </c>
      <c r="S5179">
        <f>IFERROR(_xlfn.XLOOKUP(tbl_Facturas[[#This Row],[Key_Fact]],tbl_Manifiestos[Key_Manif],tbl_Manifiestos[Pagado a Broker],0),0)</f>
        <v>855.6</v>
      </c>
      <c r="T5179">
        <v>3738548.1899999981</v>
      </c>
    </row>
    <row r="5180" spans="1:20" x14ac:dyDescent="0.25">
      <c r="A5180" t="s">
        <v>5854</v>
      </c>
      <c r="B5180" t="str">
        <f>tbl_Facturas[[#This Row],[Factura]] &amp; "|" &amp; tbl_Facturas[[#This Row],[Proyecto OK]] &amp; "|" &amp; TEXT(tbl_Facturas[[#This Row],[Horas o Viaje]],"0.00") &amp; "|" &amp; TEXT(tbl_Facturas[[#This Row],[Costo unitario]],"0.00")</f>
        <v>2890|CDOT S-403|8.00|115.00</v>
      </c>
      <c r="C5180">
        <v>2890</v>
      </c>
      <c r="D5180">
        <v>67</v>
      </c>
      <c r="E5180" t="s">
        <v>27</v>
      </c>
      <c r="G5180" t="s">
        <v>28</v>
      </c>
      <c r="H5180" t="s">
        <v>2512</v>
      </c>
      <c r="I5180" s="134" t="s">
        <v>5311</v>
      </c>
      <c r="J5180" t="s">
        <v>2841</v>
      </c>
      <c r="K5180" t="s">
        <v>2841</v>
      </c>
      <c r="P5180">
        <v>8</v>
      </c>
      <c r="Q5180">
        <v>115</v>
      </c>
      <c r="R5180">
        <v>920</v>
      </c>
      <c r="S5180">
        <f>IFERROR(_xlfn.XLOOKUP(tbl_Facturas[[#This Row],[Key_Fact]],tbl_Manifiestos[Key_Manif],tbl_Manifiestos[Pagado a Broker],0),0)</f>
        <v>855.6</v>
      </c>
      <c r="T5180">
        <v>3739468.1899999981</v>
      </c>
    </row>
    <row r="5181" spans="1:20" x14ac:dyDescent="0.25">
      <c r="A5181" t="s">
        <v>5854</v>
      </c>
      <c r="B5181" t="str">
        <f>tbl_Facturas[[#This Row],[Factura]] &amp; "|" &amp; tbl_Facturas[[#This Row],[Proyecto OK]] &amp; "|" &amp; TEXT(tbl_Facturas[[#This Row],[Horas o Viaje]],"0.00") &amp; "|" &amp; TEXT(tbl_Facturas[[#This Row],[Costo unitario]],"0.00")</f>
        <v>2890|CDOT S-403|8.00|115.00</v>
      </c>
      <c r="C5181">
        <v>2890</v>
      </c>
      <c r="D5181">
        <v>54</v>
      </c>
      <c r="E5181" t="s">
        <v>19</v>
      </c>
      <c r="G5181" t="s">
        <v>479</v>
      </c>
      <c r="H5181" t="s">
        <v>4165</v>
      </c>
      <c r="I5181" s="134" t="s">
        <v>5311</v>
      </c>
      <c r="J5181" t="s">
        <v>2841</v>
      </c>
      <c r="K5181" t="s">
        <v>2841</v>
      </c>
      <c r="P5181">
        <v>8</v>
      </c>
      <c r="Q5181">
        <v>115</v>
      </c>
      <c r="R5181">
        <v>920</v>
      </c>
      <c r="S5181">
        <f>IFERROR(_xlfn.XLOOKUP(tbl_Facturas[[#This Row],[Key_Fact]],tbl_Manifiestos[Key_Manif],tbl_Manifiestos[Pagado a Broker],0),0)</f>
        <v>855.6</v>
      </c>
      <c r="T5181">
        <v>3740388.1899999981</v>
      </c>
    </row>
    <row r="5182" spans="1:20" x14ac:dyDescent="0.25">
      <c r="A5182" t="s">
        <v>5854</v>
      </c>
      <c r="B5182" t="str">
        <f>tbl_Facturas[[#This Row],[Factura]] &amp; "|" &amp; tbl_Facturas[[#This Row],[Proyecto OK]] &amp; "|" &amp; TEXT(tbl_Facturas[[#This Row],[Horas o Viaje]],"0.00") &amp; "|" &amp; TEXT(tbl_Facturas[[#This Row],[Costo unitario]],"0.00")</f>
        <v>2890|CDOT S-403|8.00|115.00</v>
      </c>
      <c r="C5182">
        <v>2890</v>
      </c>
      <c r="D5182">
        <v>661</v>
      </c>
      <c r="E5182" t="s">
        <v>5309</v>
      </c>
      <c r="G5182" t="s">
        <v>649</v>
      </c>
      <c r="H5182" t="s">
        <v>5154</v>
      </c>
      <c r="I5182" s="134" t="s">
        <v>5311</v>
      </c>
      <c r="J5182" t="s">
        <v>2841</v>
      </c>
      <c r="K5182" t="s">
        <v>2841</v>
      </c>
      <c r="P5182">
        <v>8</v>
      </c>
      <c r="Q5182">
        <v>115</v>
      </c>
      <c r="R5182">
        <v>920</v>
      </c>
      <c r="S5182">
        <f>IFERROR(_xlfn.XLOOKUP(tbl_Facturas[[#This Row],[Key_Fact]],tbl_Manifiestos[Key_Manif],tbl_Manifiestos[Pagado a Broker],0),0)</f>
        <v>855.6</v>
      </c>
      <c r="T5182">
        <v>3741308.1899999981</v>
      </c>
    </row>
    <row r="5183" spans="1:20" x14ac:dyDescent="0.25">
      <c r="A5183" t="s">
        <v>5854</v>
      </c>
      <c r="B5183" t="str">
        <f>tbl_Facturas[[#This Row],[Factura]] &amp; "|" &amp; tbl_Facturas[[#This Row],[Proyecto OK]] &amp; "|" &amp; TEXT(tbl_Facturas[[#This Row],[Horas o Viaje]],"0.00") &amp; "|" &amp; TEXT(tbl_Facturas[[#This Row],[Costo unitario]],"0.00")</f>
        <v>2891|CDOT S-603|10.00|115.00</v>
      </c>
      <c r="C5183">
        <v>2891</v>
      </c>
      <c r="D5183">
        <v>356</v>
      </c>
      <c r="E5183" t="s">
        <v>27</v>
      </c>
      <c r="G5183" t="s">
        <v>122</v>
      </c>
      <c r="H5183" t="s">
        <v>5155</v>
      </c>
      <c r="I5183" s="134" t="s">
        <v>5311</v>
      </c>
      <c r="J5183" t="s">
        <v>2693</v>
      </c>
      <c r="K5183" s="240" t="s">
        <v>2693</v>
      </c>
      <c r="P5183">
        <v>10</v>
      </c>
      <c r="Q5183">
        <v>115</v>
      </c>
      <c r="R5183">
        <v>1150</v>
      </c>
      <c r="S5183">
        <f>IFERROR(_xlfn.XLOOKUP(tbl_Facturas[[#This Row],[Key_Fact]],tbl_Manifiestos[Key_Manif],tbl_Manifiestos[Pagado a Broker],0),0)</f>
        <v>1069.5</v>
      </c>
      <c r="T5183">
        <v>3742458.1899999981</v>
      </c>
    </row>
    <row r="5184" spans="1:20" x14ac:dyDescent="0.25">
      <c r="A5184" t="s">
        <v>5854</v>
      </c>
      <c r="B5184" t="str">
        <f>tbl_Facturas[[#This Row],[Factura]] &amp; "|" &amp; tbl_Facturas[[#This Row],[Proyecto OK]] &amp; "|" &amp; TEXT(tbl_Facturas[[#This Row],[Horas o Viaje]],"0.00") &amp; "|" &amp; TEXT(tbl_Facturas[[#This Row],[Costo unitario]],"0.00")</f>
        <v>2891|CDOT S-603|9.00|115.00</v>
      </c>
      <c r="C5184">
        <v>2891</v>
      </c>
      <c r="D5184">
        <v>198</v>
      </c>
      <c r="E5184" t="s">
        <v>5916</v>
      </c>
      <c r="G5184" t="s">
        <v>31</v>
      </c>
      <c r="H5184" t="s">
        <v>4865</v>
      </c>
      <c r="I5184" s="134" t="s">
        <v>5311</v>
      </c>
      <c r="J5184" t="s">
        <v>2693</v>
      </c>
      <c r="K5184" s="240" t="s">
        <v>2693</v>
      </c>
      <c r="P5184">
        <v>9</v>
      </c>
      <c r="Q5184">
        <v>115</v>
      </c>
      <c r="R5184">
        <v>1035</v>
      </c>
      <c r="S5184">
        <f>IFERROR(_xlfn.XLOOKUP(tbl_Facturas[[#This Row],[Key_Fact]],tbl_Manifiestos[Key_Manif],tbl_Manifiestos[Pagado a Broker],0),0)</f>
        <v>962.55000000000007</v>
      </c>
      <c r="T5184">
        <v>3743493.1899999981</v>
      </c>
    </row>
    <row r="5185" spans="1:20" x14ac:dyDescent="0.25">
      <c r="A5185" t="s">
        <v>5854</v>
      </c>
      <c r="B5185" t="str">
        <f>tbl_Facturas[[#This Row],[Factura]] &amp; "|" &amp; tbl_Facturas[[#This Row],[Proyecto OK]] &amp; "|" &amp; TEXT(tbl_Facturas[[#This Row],[Horas o Viaje]],"0.00") &amp; "|" &amp; TEXT(tbl_Facturas[[#This Row],[Costo unitario]],"0.00")</f>
        <v>2891|CDOT S-603|8.00|115.00</v>
      </c>
      <c r="C5185">
        <v>2891</v>
      </c>
      <c r="D5185">
        <v>515</v>
      </c>
      <c r="E5185" t="s">
        <v>27</v>
      </c>
      <c r="G5185" t="s">
        <v>54</v>
      </c>
      <c r="H5185" t="s">
        <v>5156</v>
      </c>
      <c r="I5185" s="134" t="s">
        <v>5311</v>
      </c>
      <c r="J5185" t="s">
        <v>2693</v>
      </c>
      <c r="K5185" s="240" t="s">
        <v>2693</v>
      </c>
      <c r="P5185">
        <v>8</v>
      </c>
      <c r="Q5185">
        <v>115</v>
      </c>
      <c r="R5185">
        <v>920</v>
      </c>
      <c r="S5185">
        <f>IFERROR(_xlfn.XLOOKUP(tbl_Facturas[[#This Row],[Key_Fact]],tbl_Manifiestos[Key_Manif],tbl_Manifiestos[Pagado a Broker],0),0)</f>
        <v>855.6</v>
      </c>
      <c r="T5185">
        <v>3744413.1899999981</v>
      </c>
    </row>
    <row r="5186" spans="1:20" x14ac:dyDescent="0.25">
      <c r="A5186" t="s">
        <v>5854</v>
      </c>
      <c r="B5186" t="str">
        <f>tbl_Facturas[[#This Row],[Factura]] &amp; "|" &amp; tbl_Facturas[[#This Row],[Proyecto OK]] &amp; "|" &amp; TEXT(tbl_Facturas[[#This Row],[Horas o Viaje]],"0.00") &amp; "|" &amp; TEXT(tbl_Facturas[[#This Row],[Costo unitario]],"0.00")</f>
        <v>2891|CDOT S-603|10.50|115.00</v>
      </c>
      <c r="C5186">
        <v>2891</v>
      </c>
      <c r="D5186">
        <v>103</v>
      </c>
      <c r="E5186" t="s">
        <v>27</v>
      </c>
      <c r="G5186" t="s">
        <v>284</v>
      </c>
      <c r="H5186" t="s">
        <v>4042</v>
      </c>
      <c r="I5186" s="134" t="s">
        <v>5311</v>
      </c>
      <c r="J5186" t="s">
        <v>2693</v>
      </c>
      <c r="K5186" s="240" t="s">
        <v>2693</v>
      </c>
      <c r="P5186">
        <v>10.5</v>
      </c>
      <c r="Q5186">
        <v>115</v>
      </c>
      <c r="R5186">
        <v>1207.5</v>
      </c>
      <c r="S5186">
        <f>IFERROR(_xlfn.XLOOKUP(tbl_Facturas[[#This Row],[Key_Fact]],tbl_Manifiestos[Key_Manif],tbl_Manifiestos[Pagado a Broker],0),0)</f>
        <v>1122.9750000000001</v>
      </c>
      <c r="T5186">
        <v>3745620.6899999981</v>
      </c>
    </row>
    <row r="5187" spans="1:20" x14ac:dyDescent="0.25">
      <c r="A5187" t="s">
        <v>5854</v>
      </c>
      <c r="B5187" t="str">
        <f>tbl_Facturas[[#This Row],[Factura]] &amp; "|" &amp; tbl_Facturas[[#This Row],[Proyecto OK]] &amp; "|" &amp; TEXT(tbl_Facturas[[#This Row],[Horas o Viaje]],"0.00") &amp; "|" &amp; TEXT(tbl_Facturas[[#This Row],[Costo unitario]],"0.00")</f>
        <v>2891|CDOT S-603|7.75|115.00</v>
      </c>
      <c r="C5187">
        <v>2891</v>
      </c>
      <c r="D5187">
        <v>198</v>
      </c>
      <c r="E5187" t="s">
        <v>5916</v>
      </c>
      <c r="G5187" t="s">
        <v>31</v>
      </c>
      <c r="H5187" t="s">
        <v>4868</v>
      </c>
      <c r="I5187" s="134" t="s">
        <v>5311</v>
      </c>
      <c r="J5187" t="s">
        <v>2693</v>
      </c>
      <c r="K5187" s="240" t="s">
        <v>2693</v>
      </c>
      <c r="P5187">
        <v>7.75</v>
      </c>
      <c r="Q5187">
        <v>115</v>
      </c>
      <c r="R5187">
        <v>891.25</v>
      </c>
      <c r="S5187">
        <f>IFERROR(_xlfn.XLOOKUP(tbl_Facturas[[#This Row],[Key_Fact]],tbl_Manifiestos[Key_Manif],tbl_Manifiestos[Pagado a Broker],0),0)</f>
        <v>828.86250000000007</v>
      </c>
      <c r="T5187">
        <v>3746511.9399999981</v>
      </c>
    </row>
    <row r="5188" spans="1:20" x14ac:dyDescent="0.25">
      <c r="A5188" t="s">
        <v>5854</v>
      </c>
      <c r="B5188" t="str">
        <f>tbl_Facturas[[#This Row],[Factura]] &amp; "|" &amp; tbl_Facturas[[#This Row],[Proyecto OK]] &amp; "|" &amp; TEXT(tbl_Facturas[[#This Row],[Horas o Viaje]],"0.00") &amp; "|" &amp; TEXT(tbl_Facturas[[#This Row],[Costo unitario]],"0.00")</f>
        <v>2891|CDOT S-603|11.00|115.00</v>
      </c>
      <c r="C5188">
        <v>2891</v>
      </c>
      <c r="D5188">
        <v>103</v>
      </c>
      <c r="E5188" t="s">
        <v>27</v>
      </c>
      <c r="G5188" t="s">
        <v>284</v>
      </c>
      <c r="H5188" t="s">
        <v>5157</v>
      </c>
      <c r="I5188" s="134" t="s">
        <v>5311</v>
      </c>
      <c r="J5188" t="s">
        <v>2693</v>
      </c>
      <c r="K5188" s="240" t="s">
        <v>2693</v>
      </c>
      <c r="P5188">
        <v>11</v>
      </c>
      <c r="Q5188">
        <v>115</v>
      </c>
      <c r="R5188">
        <v>1265</v>
      </c>
      <c r="S5188">
        <f>IFERROR(_xlfn.XLOOKUP(tbl_Facturas[[#This Row],[Key_Fact]],tbl_Manifiestos[Key_Manif],tbl_Manifiestos[Pagado a Broker],0),0)</f>
        <v>1176.45</v>
      </c>
      <c r="T5188">
        <v>3747776.9399999981</v>
      </c>
    </row>
    <row r="5189" spans="1:20" x14ac:dyDescent="0.25">
      <c r="A5189" t="s">
        <v>5854</v>
      </c>
      <c r="B5189" t="str">
        <f>tbl_Facturas[[#This Row],[Factura]] &amp; "|" &amp; tbl_Facturas[[#This Row],[Proyecto OK]] &amp; "|" &amp; TEXT(tbl_Facturas[[#This Row],[Horas o Viaje]],"0.00") &amp; "|" &amp; TEXT(tbl_Facturas[[#This Row],[Costo unitario]],"0.00")</f>
        <v>2891|CDOT S-603|11.00|115.00</v>
      </c>
      <c r="C5189">
        <v>2891</v>
      </c>
      <c r="D5189">
        <v>325</v>
      </c>
      <c r="E5189" t="s">
        <v>27</v>
      </c>
      <c r="G5189" t="s">
        <v>34</v>
      </c>
      <c r="H5189" t="s">
        <v>2724</v>
      </c>
      <c r="I5189" s="134" t="s">
        <v>5311</v>
      </c>
      <c r="J5189" t="s">
        <v>2693</v>
      </c>
      <c r="K5189" s="240" t="s">
        <v>2693</v>
      </c>
      <c r="P5189">
        <v>11</v>
      </c>
      <c r="Q5189">
        <v>115</v>
      </c>
      <c r="R5189">
        <v>1265</v>
      </c>
      <c r="S5189">
        <f>IFERROR(_xlfn.XLOOKUP(tbl_Facturas[[#This Row],[Key_Fact]],tbl_Manifiestos[Key_Manif],tbl_Manifiestos[Pagado a Broker],0),0)</f>
        <v>1176.45</v>
      </c>
      <c r="T5189">
        <v>3749041.9399999981</v>
      </c>
    </row>
    <row r="5190" spans="1:20" x14ac:dyDescent="0.25">
      <c r="A5190" t="s">
        <v>5854</v>
      </c>
      <c r="B5190" t="str">
        <f>tbl_Facturas[[#This Row],[Factura]] &amp; "|" &amp; tbl_Facturas[[#This Row],[Proyecto OK]] &amp; "|" &amp; TEXT(tbl_Facturas[[#This Row],[Horas o Viaje]],"0.00") &amp; "|" &amp; TEXT(tbl_Facturas[[#This Row],[Costo unitario]],"0.00")</f>
        <v>2891|CDOT S-603|10.00|115.00</v>
      </c>
      <c r="C5190">
        <v>2891</v>
      </c>
      <c r="D5190">
        <v>103</v>
      </c>
      <c r="E5190" t="s">
        <v>27</v>
      </c>
      <c r="G5190" t="s">
        <v>284</v>
      </c>
      <c r="H5190" t="s">
        <v>5158</v>
      </c>
      <c r="I5190" s="134" t="s">
        <v>5311</v>
      </c>
      <c r="J5190" t="s">
        <v>2693</v>
      </c>
      <c r="K5190" s="240" t="s">
        <v>2693</v>
      </c>
      <c r="P5190">
        <v>10</v>
      </c>
      <c r="Q5190">
        <v>115</v>
      </c>
      <c r="R5190">
        <v>1150</v>
      </c>
      <c r="S5190">
        <f>IFERROR(_xlfn.XLOOKUP(tbl_Facturas[[#This Row],[Key_Fact]],tbl_Manifiestos[Key_Manif],tbl_Manifiestos[Pagado a Broker],0),0)</f>
        <v>1069.5</v>
      </c>
      <c r="T5190">
        <v>3750191.9399999981</v>
      </c>
    </row>
    <row r="5191" spans="1:20" x14ac:dyDescent="0.25">
      <c r="A5191" t="s">
        <v>5854</v>
      </c>
      <c r="B5191" t="str">
        <f>tbl_Facturas[[#This Row],[Factura]] &amp; "|" &amp; tbl_Facturas[[#This Row],[Proyecto OK]] &amp; "|" &amp; TEXT(tbl_Facturas[[#This Row],[Horas o Viaje]],"0.00") &amp; "|" &amp; TEXT(tbl_Facturas[[#This Row],[Costo unitario]],"0.00")</f>
        <v>2891|CDOT S-603|8.25|115.00</v>
      </c>
      <c r="C5191">
        <v>2891</v>
      </c>
      <c r="D5191">
        <v>325</v>
      </c>
      <c r="E5191" t="s">
        <v>27</v>
      </c>
      <c r="G5191" t="s">
        <v>34</v>
      </c>
      <c r="H5191" t="s">
        <v>2886</v>
      </c>
      <c r="I5191" s="134" t="s">
        <v>5311</v>
      </c>
      <c r="J5191" t="s">
        <v>2693</v>
      </c>
      <c r="K5191" s="240" t="s">
        <v>2693</v>
      </c>
      <c r="P5191">
        <v>8.25</v>
      </c>
      <c r="Q5191">
        <v>115</v>
      </c>
      <c r="R5191">
        <v>948.75</v>
      </c>
      <c r="S5191">
        <f>IFERROR(_xlfn.XLOOKUP(tbl_Facturas[[#This Row],[Key_Fact]],tbl_Manifiestos[Key_Manif],tbl_Manifiestos[Pagado a Broker],0),0)</f>
        <v>882.33750000000009</v>
      </c>
      <c r="T5191">
        <v>3751140.6899999981</v>
      </c>
    </row>
    <row r="5192" spans="1:20" x14ac:dyDescent="0.25">
      <c r="A5192" t="s">
        <v>5854</v>
      </c>
      <c r="B5192" t="str">
        <f>tbl_Facturas[[#This Row],[Factura]] &amp; "|" &amp; tbl_Facturas[[#This Row],[Proyecto OK]] &amp; "|" &amp; TEXT(tbl_Facturas[[#This Row],[Horas o Viaje]],"0.00") &amp; "|" &amp; TEXT(tbl_Facturas[[#This Row],[Costo unitario]],"0.00")</f>
        <v>2891|CDOT S-603|9.00|115.00</v>
      </c>
      <c r="C5192">
        <v>2891</v>
      </c>
      <c r="D5192">
        <v>103</v>
      </c>
      <c r="E5192" t="s">
        <v>27</v>
      </c>
      <c r="G5192" t="s">
        <v>284</v>
      </c>
      <c r="H5192" t="s">
        <v>4257</v>
      </c>
      <c r="I5192" s="134" t="s">
        <v>5311</v>
      </c>
      <c r="J5192" t="s">
        <v>2693</v>
      </c>
      <c r="K5192" s="240" t="s">
        <v>2693</v>
      </c>
      <c r="P5192">
        <v>9</v>
      </c>
      <c r="Q5192">
        <v>115</v>
      </c>
      <c r="R5192">
        <v>1035</v>
      </c>
      <c r="S5192">
        <f>IFERROR(_xlfn.XLOOKUP(tbl_Facturas[[#This Row],[Key_Fact]],tbl_Manifiestos[Key_Manif],tbl_Manifiestos[Pagado a Broker],0),0)</f>
        <v>962.55000000000007</v>
      </c>
      <c r="T5192">
        <v>3752175.6899999981</v>
      </c>
    </row>
    <row r="5193" spans="1:20" x14ac:dyDescent="0.25">
      <c r="A5193" t="s">
        <v>5854</v>
      </c>
      <c r="B5193" t="str">
        <f>tbl_Facturas[[#This Row],[Factura]] &amp; "|" &amp; tbl_Facturas[[#This Row],[Proyecto OK]] &amp; "|" &amp; TEXT(tbl_Facturas[[#This Row],[Horas o Viaje]],"0.00") &amp; "|" &amp; TEXT(tbl_Facturas[[#This Row],[Costo unitario]],"0.00")</f>
        <v>2891|CDOT S-603|8.00|115.00</v>
      </c>
      <c r="C5193">
        <v>2891</v>
      </c>
      <c r="D5193">
        <v>325</v>
      </c>
      <c r="E5193" t="s">
        <v>27</v>
      </c>
      <c r="G5193" t="s">
        <v>34</v>
      </c>
      <c r="H5193" t="s">
        <v>4961</v>
      </c>
      <c r="I5193" s="134" t="s">
        <v>5311</v>
      </c>
      <c r="J5193" t="s">
        <v>2693</v>
      </c>
      <c r="K5193" s="240" t="s">
        <v>2693</v>
      </c>
      <c r="P5193">
        <v>8</v>
      </c>
      <c r="Q5193">
        <v>115</v>
      </c>
      <c r="R5193">
        <v>920</v>
      </c>
      <c r="S5193">
        <f>IFERROR(_xlfn.XLOOKUP(tbl_Facturas[[#This Row],[Key_Fact]],tbl_Manifiestos[Key_Manif],tbl_Manifiestos[Pagado a Broker],0),0)</f>
        <v>855.6</v>
      </c>
      <c r="T5193">
        <v>3753095.6899999981</v>
      </c>
    </row>
    <row r="5194" spans="1:20" x14ac:dyDescent="0.25">
      <c r="A5194" t="s">
        <v>5854</v>
      </c>
      <c r="B5194" t="str">
        <f>tbl_Facturas[[#This Row],[Factura]] &amp; "|" &amp; tbl_Facturas[[#This Row],[Proyecto OK]] &amp; "|" &amp; TEXT(tbl_Facturas[[#This Row],[Horas o Viaje]],"0.00") &amp; "|" &amp; TEXT(tbl_Facturas[[#This Row],[Costo unitario]],"0.00")</f>
        <v>2891|CDOT S-603|9.50|115.00</v>
      </c>
      <c r="C5194">
        <v>2891</v>
      </c>
      <c r="D5194">
        <v>325</v>
      </c>
      <c r="E5194" t="s">
        <v>27</v>
      </c>
      <c r="G5194" t="s">
        <v>34</v>
      </c>
      <c r="H5194" t="s">
        <v>5159</v>
      </c>
      <c r="I5194" s="134" t="s">
        <v>5311</v>
      </c>
      <c r="J5194" t="s">
        <v>2693</v>
      </c>
      <c r="K5194" s="240" t="s">
        <v>2693</v>
      </c>
      <c r="P5194">
        <v>9.5</v>
      </c>
      <c r="Q5194">
        <v>115</v>
      </c>
      <c r="R5194">
        <v>1092.5</v>
      </c>
      <c r="S5194">
        <f>IFERROR(_xlfn.XLOOKUP(tbl_Facturas[[#This Row],[Key_Fact]],tbl_Manifiestos[Key_Manif],tbl_Manifiestos[Pagado a Broker],0),0)</f>
        <v>1016.0250000000001</v>
      </c>
      <c r="T5194">
        <v>3754188.1899999981</v>
      </c>
    </row>
    <row r="5195" spans="1:20" x14ac:dyDescent="0.25">
      <c r="A5195" t="s">
        <v>5854</v>
      </c>
      <c r="B5195" t="str">
        <f>tbl_Facturas[[#This Row],[Factura]] &amp; "|" &amp; tbl_Facturas[[#This Row],[Proyecto OK]] &amp; "|" &amp; TEXT(tbl_Facturas[[#This Row],[Horas o Viaje]],"0.00") &amp; "|" &amp; TEXT(tbl_Facturas[[#This Row],[Costo unitario]],"0.00")</f>
        <v>2892|Metra New Auburn|6.00|300.00</v>
      </c>
      <c r="C5195">
        <v>2892</v>
      </c>
      <c r="D5195">
        <v>82</v>
      </c>
      <c r="E5195" t="s">
        <v>12</v>
      </c>
      <c r="G5195" t="s">
        <v>792</v>
      </c>
      <c r="H5195" t="s">
        <v>5160</v>
      </c>
      <c r="I5195" s="134" t="s">
        <v>5330</v>
      </c>
      <c r="J5195" t="s">
        <v>894</v>
      </c>
      <c r="K5195" t="s">
        <v>5360</v>
      </c>
      <c r="L5195">
        <v>2128</v>
      </c>
      <c r="M5195" t="s">
        <v>895</v>
      </c>
      <c r="P5195">
        <v>6</v>
      </c>
      <c r="Q5195">
        <v>300</v>
      </c>
      <c r="R5195">
        <v>1800</v>
      </c>
      <c r="S5195">
        <f>IFERROR(_xlfn.XLOOKUP(tbl_Facturas[[#This Row],[Key_Fact]],tbl_Manifiestos[Key_Manif],tbl_Manifiestos[Pagado a Broker],0),0)</f>
        <v>1674</v>
      </c>
      <c r="T5195">
        <v>3755988.1899999981</v>
      </c>
    </row>
    <row r="5196" spans="1:20" x14ac:dyDescent="0.25">
      <c r="A5196" t="s">
        <v>5854</v>
      </c>
      <c r="B5196" t="str">
        <f>tbl_Facturas[[#This Row],[Factura]] &amp; "|" &amp; tbl_Facturas[[#This Row],[Proyecto OK]] &amp; "|" &amp; TEXT(tbl_Facturas[[#This Row],[Horas o Viaje]],"0.00") &amp; "|" &amp; TEXT(tbl_Facturas[[#This Row],[Costo unitario]],"0.00")</f>
        <v>2892|Metra New Auburn|128.94|17.00</v>
      </c>
      <c r="C5196">
        <v>2892</v>
      </c>
      <c r="D5196">
        <v>82</v>
      </c>
      <c r="E5196" t="s">
        <v>12</v>
      </c>
      <c r="G5196" t="s">
        <v>792</v>
      </c>
      <c r="H5196" t="s">
        <v>5160</v>
      </c>
      <c r="I5196" s="134" t="s">
        <v>5330</v>
      </c>
      <c r="J5196" t="s">
        <v>894</v>
      </c>
      <c r="K5196" t="s">
        <v>5360</v>
      </c>
      <c r="L5196">
        <v>2128</v>
      </c>
      <c r="M5196" t="s">
        <v>895</v>
      </c>
      <c r="O5196" t="s">
        <v>240</v>
      </c>
      <c r="P5196">
        <v>128.94</v>
      </c>
      <c r="Q5196">
        <v>17</v>
      </c>
      <c r="R5196">
        <v>2191.98</v>
      </c>
      <c r="S5196">
        <f>IFERROR(_xlfn.XLOOKUP(tbl_Facturas[[#This Row],[Key_Fact]],tbl_Manifiestos[Key_Manif],tbl_Manifiestos[Pagado a Broker],0),0)</f>
        <v>0</v>
      </c>
      <c r="T5196">
        <v>3758180.1699999981</v>
      </c>
    </row>
    <row r="5197" spans="1:20" x14ac:dyDescent="0.25">
      <c r="A5197" t="s">
        <v>5854</v>
      </c>
      <c r="B5197" t="str">
        <f>tbl_Facturas[[#This Row],[Factura]] &amp; "|" &amp; tbl_Facturas[[#This Row],[Proyecto OK]] &amp; "|" &amp; TEXT(tbl_Facturas[[#This Row],[Horas o Viaje]],"0.00") &amp; "|" &amp; TEXT(tbl_Facturas[[#This Row],[Costo unitario]],"0.00")</f>
        <v>2892|Metra New Auburn|4.00|300.00</v>
      </c>
      <c r="C5197">
        <v>2892</v>
      </c>
      <c r="D5197">
        <v>555</v>
      </c>
      <c r="E5197" t="s">
        <v>1261</v>
      </c>
      <c r="G5197" t="s">
        <v>4390</v>
      </c>
      <c r="H5197" t="s">
        <v>5161</v>
      </c>
      <c r="I5197" s="134" t="s">
        <v>5330</v>
      </c>
      <c r="J5197" t="s">
        <v>894</v>
      </c>
      <c r="K5197" t="s">
        <v>5360</v>
      </c>
      <c r="L5197">
        <v>2128</v>
      </c>
      <c r="M5197" t="s">
        <v>895</v>
      </c>
      <c r="P5197">
        <v>4</v>
      </c>
      <c r="Q5197">
        <v>300</v>
      </c>
      <c r="R5197">
        <v>1200</v>
      </c>
      <c r="S5197">
        <f>IFERROR(_xlfn.XLOOKUP(tbl_Facturas[[#This Row],[Key_Fact]],tbl_Manifiestos[Key_Manif],tbl_Manifiestos[Pagado a Broker],0),0)</f>
        <v>0</v>
      </c>
      <c r="T5197">
        <v>3759380.1699999981</v>
      </c>
    </row>
    <row r="5198" spans="1:20" x14ac:dyDescent="0.25">
      <c r="A5198" t="s">
        <v>5854</v>
      </c>
      <c r="B5198" t="str">
        <f>tbl_Facturas[[#This Row],[Factura]] &amp; "|" &amp; tbl_Facturas[[#This Row],[Proyecto OK]] &amp; "|" &amp; TEXT(tbl_Facturas[[#This Row],[Horas o Viaje]],"0.00") &amp; "|" &amp; TEXT(tbl_Facturas[[#This Row],[Costo unitario]],"0.00")</f>
        <v>2892|Metra New Auburn|74.67|17.00</v>
      </c>
      <c r="C5198">
        <v>2892</v>
      </c>
      <c r="D5198">
        <v>555</v>
      </c>
      <c r="E5198" t="s">
        <v>1261</v>
      </c>
      <c r="G5198" t="s">
        <v>4390</v>
      </c>
      <c r="H5198" t="s">
        <v>5161</v>
      </c>
      <c r="I5198" s="134" t="s">
        <v>5330</v>
      </c>
      <c r="J5198" t="s">
        <v>894</v>
      </c>
      <c r="K5198" t="s">
        <v>5360</v>
      </c>
      <c r="L5198">
        <v>2128</v>
      </c>
      <c r="M5198" t="s">
        <v>895</v>
      </c>
      <c r="O5198" t="s">
        <v>240</v>
      </c>
      <c r="P5198">
        <v>74.67</v>
      </c>
      <c r="Q5198">
        <v>17</v>
      </c>
      <c r="R5198">
        <v>1269.3900000000001</v>
      </c>
      <c r="S5198">
        <f>IFERROR(_xlfn.XLOOKUP(tbl_Facturas[[#This Row],[Key_Fact]],tbl_Manifiestos[Key_Manif],tbl_Manifiestos[Pagado a Broker],0),0)</f>
        <v>0</v>
      </c>
      <c r="T5198">
        <v>3760649.5599999982</v>
      </c>
    </row>
    <row r="5199" spans="1:20" x14ac:dyDescent="0.25">
      <c r="A5199" t="s">
        <v>5854</v>
      </c>
      <c r="B5199" t="str">
        <f>tbl_Facturas[[#This Row],[Factura]] &amp; "|" &amp; tbl_Facturas[[#This Row],[Proyecto OK]] &amp; "|" &amp; TEXT(tbl_Facturas[[#This Row],[Horas o Viaje]],"0.00") &amp; "|" &amp; TEXT(tbl_Facturas[[#This Row],[Costo unitario]],"0.00")</f>
        <v>2892|Metra New Auburn|6.00|300.00</v>
      </c>
      <c r="C5199">
        <v>2892</v>
      </c>
      <c r="D5199">
        <v>82</v>
      </c>
      <c r="E5199" t="s">
        <v>12</v>
      </c>
      <c r="G5199" t="s">
        <v>792</v>
      </c>
      <c r="H5199" t="s">
        <v>5162</v>
      </c>
      <c r="I5199" s="134" t="s">
        <v>5330</v>
      </c>
      <c r="J5199" t="s">
        <v>894</v>
      </c>
      <c r="K5199" t="s">
        <v>5360</v>
      </c>
      <c r="L5199">
        <v>2128</v>
      </c>
      <c r="M5199" t="s">
        <v>895</v>
      </c>
      <c r="P5199">
        <v>6</v>
      </c>
      <c r="Q5199">
        <v>300</v>
      </c>
      <c r="R5199">
        <v>1800</v>
      </c>
      <c r="S5199">
        <f>IFERROR(_xlfn.XLOOKUP(tbl_Facturas[[#This Row],[Key_Fact]],tbl_Manifiestos[Key_Manif],tbl_Manifiestos[Pagado a Broker],0),0)</f>
        <v>1674</v>
      </c>
      <c r="T5199">
        <v>3762449.5599999982</v>
      </c>
    </row>
    <row r="5200" spans="1:20" x14ac:dyDescent="0.25">
      <c r="A5200" t="s">
        <v>5854</v>
      </c>
      <c r="B5200" t="str">
        <f>tbl_Facturas[[#This Row],[Factura]] &amp; "|" &amp; tbl_Facturas[[#This Row],[Proyecto OK]] &amp; "|" &amp; TEXT(tbl_Facturas[[#This Row],[Horas o Viaje]],"0.00") &amp; "|" &amp; TEXT(tbl_Facturas[[#This Row],[Costo unitario]],"0.00")</f>
        <v>2892|Metra New Auburn|100.50|17.00</v>
      </c>
      <c r="C5200">
        <v>2892</v>
      </c>
      <c r="D5200">
        <v>82</v>
      </c>
      <c r="E5200" t="s">
        <v>12</v>
      </c>
      <c r="G5200" t="s">
        <v>792</v>
      </c>
      <c r="H5200" t="s">
        <v>5162</v>
      </c>
      <c r="I5200" s="134" t="s">
        <v>5330</v>
      </c>
      <c r="J5200" t="s">
        <v>894</v>
      </c>
      <c r="K5200" t="s">
        <v>5360</v>
      </c>
      <c r="L5200">
        <v>2128</v>
      </c>
      <c r="M5200" t="s">
        <v>895</v>
      </c>
      <c r="O5200" t="s">
        <v>240</v>
      </c>
      <c r="P5200">
        <v>100.5</v>
      </c>
      <c r="Q5200">
        <v>17</v>
      </c>
      <c r="R5200">
        <v>1708.5</v>
      </c>
      <c r="S5200">
        <f>IFERROR(_xlfn.XLOOKUP(tbl_Facturas[[#This Row],[Key_Fact]],tbl_Manifiestos[Key_Manif],tbl_Manifiestos[Pagado a Broker],0),0)</f>
        <v>0</v>
      </c>
      <c r="T5200">
        <v>3764158.0599999982</v>
      </c>
    </row>
    <row r="5201" spans="1:20" x14ac:dyDescent="0.25">
      <c r="A5201" t="s">
        <v>5854</v>
      </c>
      <c r="B5201" t="str">
        <f>tbl_Facturas[[#This Row],[Factura]] &amp; "|" &amp; tbl_Facturas[[#This Row],[Proyecto OK]] &amp; "|" &amp; TEXT(tbl_Facturas[[#This Row],[Horas o Viaje]],"0.00") &amp; "|" &amp; TEXT(tbl_Facturas[[#This Row],[Costo unitario]],"0.00")</f>
        <v>2892|Metra New Auburn|2.00|300.00</v>
      </c>
      <c r="C5201">
        <v>2892</v>
      </c>
      <c r="D5201">
        <v>20</v>
      </c>
      <c r="E5201" t="s">
        <v>5305</v>
      </c>
      <c r="G5201" t="s">
        <v>1232</v>
      </c>
      <c r="H5201" t="s">
        <v>5163</v>
      </c>
      <c r="I5201" s="134" t="s">
        <v>5330</v>
      </c>
      <c r="J5201" t="s">
        <v>894</v>
      </c>
      <c r="K5201" t="s">
        <v>5360</v>
      </c>
      <c r="L5201">
        <v>2128</v>
      </c>
      <c r="M5201" t="s">
        <v>895</v>
      </c>
      <c r="P5201">
        <v>2</v>
      </c>
      <c r="Q5201">
        <v>300</v>
      </c>
      <c r="R5201">
        <v>600</v>
      </c>
      <c r="S5201">
        <f>IFERROR(_xlfn.XLOOKUP(tbl_Facturas[[#This Row],[Key_Fact]],tbl_Manifiestos[Key_Manif],tbl_Manifiestos[Pagado a Broker],0),0)</f>
        <v>0</v>
      </c>
      <c r="T5201">
        <v>3764758.0599999982</v>
      </c>
    </row>
    <row r="5202" spans="1:20" x14ac:dyDescent="0.25">
      <c r="A5202" t="s">
        <v>5854</v>
      </c>
      <c r="B5202" t="str">
        <f>tbl_Facturas[[#This Row],[Factura]] &amp; "|" &amp; tbl_Facturas[[#This Row],[Proyecto OK]] &amp; "|" &amp; TEXT(tbl_Facturas[[#This Row],[Horas o Viaje]],"0.00") &amp; "|" &amp; TEXT(tbl_Facturas[[#This Row],[Costo unitario]],"0.00")</f>
        <v>2892|Metra New Auburn|39.45|17.00</v>
      </c>
      <c r="C5202">
        <v>2892</v>
      </c>
      <c r="D5202">
        <v>20</v>
      </c>
      <c r="E5202" t="s">
        <v>5305</v>
      </c>
      <c r="G5202" t="s">
        <v>1232</v>
      </c>
      <c r="H5202" t="s">
        <v>5163</v>
      </c>
      <c r="I5202" s="134" t="s">
        <v>5330</v>
      </c>
      <c r="J5202" t="s">
        <v>894</v>
      </c>
      <c r="K5202" t="s">
        <v>5360</v>
      </c>
      <c r="L5202">
        <v>2128</v>
      </c>
      <c r="M5202" t="s">
        <v>895</v>
      </c>
      <c r="O5202" t="s">
        <v>240</v>
      </c>
      <c r="P5202">
        <v>39.450000000000003</v>
      </c>
      <c r="Q5202">
        <v>17</v>
      </c>
      <c r="R5202">
        <v>670.65</v>
      </c>
      <c r="S5202">
        <f>IFERROR(_xlfn.XLOOKUP(tbl_Facturas[[#This Row],[Key_Fact]],tbl_Manifiestos[Key_Manif],tbl_Manifiestos[Pagado a Broker],0),0)</f>
        <v>0</v>
      </c>
      <c r="T5202">
        <v>3765428.7099999981</v>
      </c>
    </row>
    <row r="5203" spans="1:20" x14ac:dyDescent="0.25">
      <c r="A5203" t="s">
        <v>5854</v>
      </c>
      <c r="B5203" t="str">
        <f>tbl_Facturas[[#This Row],[Factura]] &amp; "|" &amp; tbl_Facturas[[#This Row],[Proyecto OK]] &amp; "|" &amp; TEXT(tbl_Facturas[[#This Row],[Horas o Viaje]],"0.00") &amp; "|" &amp; TEXT(tbl_Facturas[[#This Row],[Costo unitario]],"0.00")</f>
        <v>2892|Metra New Auburn|5.00|300.00</v>
      </c>
      <c r="C5203">
        <v>2892</v>
      </c>
      <c r="D5203">
        <v>676</v>
      </c>
      <c r="E5203" t="s">
        <v>1261</v>
      </c>
      <c r="G5203" t="s">
        <v>1262</v>
      </c>
      <c r="H5203" t="s">
        <v>4775</v>
      </c>
      <c r="I5203" s="134" t="s">
        <v>5330</v>
      </c>
      <c r="J5203" t="s">
        <v>894</v>
      </c>
      <c r="K5203" t="s">
        <v>5360</v>
      </c>
      <c r="L5203">
        <v>2128</v>
      </c>
      <c r="M5203" t="s">
        <v>895</v>
      </c>
      <c r="P5203">
        <v>5</v>
      </c>
      <c r="Q5203">
        <v>300</v>
      </c>
      <c r="R5203">
        <v>1500</v>
      </c>
      <c r="S5203">
        <f>IFERROR(_xlfn.XLOOKUP(tbl_Facturas[[#This Row],[Key_Fact]],tbl_Manifiestos[Key_Manif],tbl_Manifiestos[Pagado a Broker],0),0)</f>
        <v>1395</v>
      </c>
      <c r="T5203">
        <v>3766928.7099999981</v>
      </c>
    </row>
    <row r="5204" spans="1:20" x14ac:dyDescent="0.25">
      <c r="A5204" t="s">
        <v>5854</v>
      </c>
      <c r="B5204" t="str">
        <f>tbl_Facturas[[#This Row],[Factura]] &amp; "|" &amp; tbl_Facturas[[#This Row],[Proyecto OK]] &amp; "|" &amp; TEXT(tbl_Facturas[[#This Row],[Horas o Viaje]],"0.00") &amp; "|" &amp; TEXT(tbl_Facturas[[#This Row],[Costo unitario]],"0.00")</f>
        <v>2892|Metra New Auburn|94.88|17.00</v>
      </c>
      <c r="C5204">
        <v>2892</v>
      </c>
      <c r="D5204">
        <v>676</v>
      </c>
      <c r="E5204" t="s">
        <v>1261</v>
      </c>
      <c r="G5204" t="s">
        <v>1262</v>
      </c>
      <c r="H5204" t="s">
        <v>4775</v>
      </c>
      <c r="I5204" s="134" t="s">
        <v>5330</v>
      </c>
      <c r="J5204" t="s">
        <v>894</v>
      </c>
      <c r="K5204" t="s">
        <v>5360</v>
      </c>
      <c r="L5204">
        <v>2128</v>
      </c>
      <c r="M5204" t="s">
        <v>895</v>
      </c>
      <c r="O5204" t="s">
        <v>240</v>
      </c>
      <c r="P5204">
        <v>94.88</v>
      </c>
      <c r="Q5204">
        <v>17</v>
      </c>
      <c r="R5204">
        <v>1612.96</v>
      </c>
      <c r="S5204">
        <f>IFERROR(_xlfn.XLOOKUP(tbl_Facturas[[#This Row],[Key_Fact]],tbl_Manifiestos[Key_Manif],tbl_Manifiestos[Pagado a Broker],0),0)</f>
        <v>0</v>
      </c>
      <c r="T5204">
        <v>3768541.6699999981</v>
      </c>
    </row>
    <row r="5205" spans="1:20" x14ac:dyDescent="0.25">
      <c r="A5205" t="s">
        <v>5854</v>
      </c>
      <c r="B5205" t="str">
        <f>tbl_Facturas[[#This Row],[Factura]] &amp; "|" &amp; tbl_Facturas[[#This Row],[Proyecto OK]] &amp; "|" &amp; TEXT(tbl_Facturas[[#This Row],[Horas o Viaje]],"0.00") &amp; "|" &amp; TEXT(tbl_Facturas[[#This Row],[Costo unitario]],"0.00")</f>
        <v>2892|Metra New Auburn|5.00|300.00</v>
      </c>
      <c r="C5205">
        <v>2892</v>
      </c>
      <c r="D5205">
        <v>82</v>
      </c>
      <c r="E5205" t="s">
        <v>12</v>
      </c>
      <c r="G5205" t="s">
        <v>792</v>
      </c>
      <c r="H5205" t="s">
        <v>5164</v>
      </c>
      <c r="I5205" s="134" t="s">
        <v>5330</v>
      </c>
      <c r="J5205" t="s">
        <v>894</v>
      </c>
      <c r="K5205" t="s">
        <v>5360</v>
      </c>
      <c r="L5205">
        <v>2128</v>
      </c>
      <c r="M5205" t="s">
        <v>895</v>
      </c>
      <c r="P5205">
        <v>5</v>
      </c>
      <c r="Q5205">
        <v>300</v>
      </c>
      <c r="R5205">
        <v>1500</v>
      </c>
      <c r="S5205">
        <f>IFERROR(_xlfn.XLOOKUP(tbl_Facturas[[#This Row],[Key_Fact]],tbl_Manifiestos[Key_Manif],tbl_Manifiestos[Pagado a Broker],0),0)</f>
        <v>1395</v>
      </c>
      <c r="T5205">
        <v>3770041.6699999981</v>
      </c>
    </row>
    <row r="5206" spans="1:20" x14ac:dyDescent="0.25">
      <c r="A5206" t="s">
        <v>5854</v>
      </c>
      <c r="B5206" t="str">
        <f>tbl_Facturas[[#This Row],[Factura]] &amp; "|" &amp; tbl_Facturas[[#This Row],[Proyecto OK]] &amp; "|" &amp; TEXT(tbl_Facturas[[#This Row],[Horas o Viaje]],"0.00") &amp; "|" &amp; TEXT(tbl_Facturas[[#This Row],[Costo unitario]],"0.00")</f>
        <v>2892|Metra New Auburn|115.84|17.00</v>
      </c>
      <c r="C5206">
        <v>2892</v>
      </c>
      <c r="D5206">
        <v>82</v>
      </c>
      <c r="E5206" t="s">
        <v>12</v>
      </c>
      <c r="G5206" t="s">
        <v>792</v>
      </c>
      <c r="H5206" t="s">
        <v>5164</v>
      </c>
      <c r="I5206" s="134" t="s">
        <v>5330</v>
      </c>
      <c r="J5206" t="s">
        <v>894</v>
      </c>
      <c r="K5206" t="s">
        <v>5360</v>
      </c>
      <c r="L5206">
        <v>2128</v>
      </c>
      <c r="M5206" t="s">
        <v>895</v>
      </c>
      <c r="O5206" t="s">
        <v>240</v>
      </c>
      <c r="P5206">
        <v>115.84</v>
      </c>
      <c r="Q5206">
        <v>17</v>
      </c>
      <c r="R5206">
        <v>1969.28</v>
      </c>
      <c r="S5206">
        <f>IFERROR(_xlfn.XLOOKUP(tbl_Facturas[[#This Row],[Key_Fact]],tbl_Manifiestos[Key_Manif],tbl_Manifiestos[Pagado a Broker],0),0)</f>
        <v>0</v>
      </c>
      <c r="T5206">
        <v>3772010.9499999979</v>
      </c>
    </row>
    <row r="5207" spans="1:20" x14ac:dyDescent="0.25">
      <c r="A5207" t="s">
        <v>5854</v>
      </c>
      <c r="B5207" t="str">
        <f>tbl_Facturas[[#This Row],[Factura]] &amp; "|" &amp; tbl_Facturas[[#This Row],[Proyecto OK]] &amp; "|" &amp; TEXT(tbl_Facturas[[#This Row],[Horas o Viaje]],"0.00") &amp; "|" &amp; TEXT(tbl_Facturas[[#This Row],[Costo unitario]],"0.00")</f>
        <v>2892|Metra New Auburn|5.00|300.00</v>
      </c>
      <c r="C5207">
        <v>2892</v>
      </c>
      <c r="D5207">
        <v>676</v>
      </c>
      <c r="E5207" t="s">
        <v>1261</v>
      </c>
      <c r="G5207" t="s">
        <v>1262</v>
      </c>
      <c r="H5207" t="s">
        <v>4639</v>
      </c>
      <c r="I5207" s="134" t="s">
        <v>5330</v>
      </c>
      <c r="J5207" t="s">
        <v>894</v>
      </c>
      <c r="K5207" t="s">
        <v>5360</v>
      </c>
      <c r="L5207">
        <v>2128</v>
      </c>
      <c r="M5207" t="s">
        <v>895</v>
      </c>
      <c r="P5207">
        <v>5</v>
      </c>
      <c r="Q5207">
        <v>300</v>
      </c>
      <c r="R5207">
        <v>1500</v>
      </c>
      <c r="S5207">
        <f>IFERROR(_xlfn.XLOOKUP(tbl_Facturas[[#This Row],[Key_Fact]],tbl_Manifiestos[Key_Manif],tbl_Manifiestos[Pagado a Broker],0),0)</f>
        <v>1395</v>
      </c>
      <c r="T5207">
        <v>3773510.9499999979</v>
      </c>
    </row>
    <row r="5208" spans="1:20" x14ac:dyDescent="0.25">
      <c r="A5208" t="s">
        <v>5854</v>
      </c>
      <c r="B5208" t="str">
        <f>tbl_Facturas[[#This Row],[Factura]] &amp; "|" &amp; tbl_Facturas[[#This Row],[Proyecto OK]] &amp; "|" &amp; TEXT(tbl_Facturas[[#This Row],[Horas o Viaje]],"0.00") &amp; "|" &amp; TEXT(tbl_Facturas[[#This Row],[Costo unitario]],"0.00")</f>
        <v>2892|Metra New Auburn|89.78|17.00</v>
      </c>
      <c r="C5208">
        <v>2892</v>
      </c>
      <c r="D5208">
        <v>676</v>
      </c>
      <c r="E5208" t="s">
        <v>1261</v>
      </c>
      <c r="G5208" t="s">
        <v>1262</v>
      </c>
      <c r="H5208" t="s">
        <v>4639</v>
      </c>
      <c r="I5208" s="134" t="s">
        <v>5330</v>
      </c>
      <c r="J5208" t="s">
        <v>894</v>
      </c>
      <c r="K5208" t="s">
        <v>5360</v>
      </c>
      <c r="L5208">
        <v>2128</v>
      </c>
      <c r="M5208" t="s">
        <v>895</v>
      </c>
      <c r="O5208" t="s">
        <v>240</v>
      </c>
      <c r="P5208">
        <v>89.78</v>
      </c>
      <c r="Q5208">
        <v>17</v>
      </c>
      <c r="R5208">
        <v>1526.26</v>
      </c>
      <c r="S5208">
        <f>IFERROR(_xlfn.XLOOKUP(tbl_Facturas[[#This Row],[Key_Fact]],tbl_Manifiestos[Key_Manif],tbl_Manifiestos[Pagado a Broker],0),0)</f>
        <v>0</v>
      </c>
      <c r="T5208">
        <v>3775037.2099999981</v>
      </c>
    </row>
    <row r="5209" spans="1:20" x14ac:dyDescent="0.25">
      <c r="A5209" t="s">
        <v>5854</v>
      </c>
      <c r="B5209" t="str">
        <f>tbl_Facturas[[#This Row],[Factura]] &amp; "|" &amp; tbl_Facturas[[#This Row],[Proyecto OK]] &amp; "|" &amp; TEXT(tbl_Facturas[[#This Row],[Horas o Viaje]],"0.00") &amp; "|" &amp; TEXT(tbl_Facturas[[#This Row],[Costo unitario]],"0.00")</f>
        <v>2893|PBC CDOT|0.00|0.00</v>
      </c>
      <c r="C5209">
        <v>2893</v>
      </c>
      <c r="D5209">
        <v>47</v>
      </c>
      <c r="E5209" t="s">
        <v>1261</v>
      </c>
      <c r="G5209" t="s">
        <v>4167</v>
      </c>
      <c r="H5209" t="s">
        <v>4986</v>
      </c>
      <c r="I5209" s="134" t="s">
        <v>5870</v>
      </c>
      <c r="J5209" t="s">
        <v>4490</v>
      </c>
      <c r="K5209" t="s">
        <v>4490</v>
      </c>
      <c r="L5209" t="s">
        <v>5908</v>
      </c>
      <c r="M5209" t="s">
        <v>4491</v>
      </c>
      <c r="N5209" t="s">
        <v>4987</v>
      </c>
      <c r="O5209" t="s">
        <v>240</v>
      </c>
      <c r="P5209">
        <v>0</v>
      </c>
      <c r="R5209">
        <v>0</v>
      </c>
      <c r="S5209">
        <f>IFERROR(_xlfn.XLOOKUP(tbl_Facturas[[#This Row],[Key_Fact]],tbl_Manifiestos[Key_Manif],tbl_Manifiestos[Pagado a Broker],0),0)</f>
        <v>0</v>
      </c>
      <c r="T5209">
        <v>3775037.2099999981</v>
      </c>
    </row>
    <row r="5210" spans="1:20" x14ac:dyDescent="0.25">
      <c r="A5210" t="s">
        <v>5854</v>
      </c>
      <c r="B5210" t="str">
        <f>tbl_Facturas[[#This Row],[Factura]] &amp; "|" &amp; tbl_Facturas[[#This Row],[Proyecto OK]] &amp; "|" &amp; TEXT(tbl_Facturas[[#This Row],[Horas o Viaje]],"0.00") &amp; "|" &amp; TEXT(tbl_Facturas[[#This Row],[Costo unitario]],"0.00")</f>
        <v>2893|PBC CDOT|0.00|0.00</v>
      </c>
      <c r="C5210">
        <v>2893</v>
      </c>
      <c r="D5210">
        <v>47</v>
      </c>
      <c r="E5210" t="s">
        <v>1261</v>
      </c>
      <c r="G5210" t="s">
        <v>4167</v>
      </c>
      <c r="H5210" t="s">
        <v>4988</v>
      </c>
      <c r="I5210" s="134" t="s">
        <v>5870</v>
      </c>
      <c r="J5210" t="s">
        <v>4490</v>
      </c>
      <c r="K5210" t="s">
        <v>4490</v>
      </c>
      <c r="L5210" t="s">
        <v>5908</v>
      </c>
      <c r="M5210" t="s">
        <v>4491</v>
      </c>
      <c r="N5210" t="s">
        <v>4989</v>
      </c>
      <c r="O5210" t="s">
        <v>240</v>
      </c>
      <c r="P5210">
        <v>0</v>
      </c>
      <c r="R5210">
        <v>0</v>
      </c>
      <c r="S5210">
        <f>IFERROR(_xlfn.XLOOKUP(tbl_Facturas[[#This Row],[Key_Fact]],tbl_Manifiestos[Key_Manif],tbl_Manifiestos[Pagado a Broker],0),0)</f>
        <v>0</v>
      </c>
      <c r="T5210">
        <v>3775037.2099999981</v>
      </c>
    </row>
    <row r="5211" spans="1:20" x14ac:dyDescent="0.25">
      <c r="A5211" t="s">
        <v>5854</v>
      </c>
      <c r="B5211" t="str">
        <f>tbl_Facturas[[#This Row],[Factura]] &amp; "|" &amp; tbl_Facturas[[#This Row],[Proyecto OK]] &amp; "|" &amp; TEXT(tbl_Facturas[[#This Row],[Horas o Viaje]],"0.00") &amp; "|" &amp; TEXT(tbl_Facturas[[#This Row],[Costo unitario]],"0.00")</f>
        <v>2893|PBC CDOT|0.00|0.00</v>
      </c>
      <c r="C5211">
        <v>2893</v>
      </c>
      <c r="D5211">
        <v>184</v>
      </c>
      <c r="E5211" t="s">
        <v>5354</v>
      </c>
      <c r="G5211" t="s">
        <v>3118</v>
      </c>
      <c r="H5211" t="s">
        <v>2995</v>
      </c>
      <c r="I5211" s="134" t="s">
        <v>5870</v>
      </c>
      <c r="J5211" t="s">
        <v>4490</v>
      </c>
      <c r="K5211" t="s">
        <v>4490</v>
      </c>
      <c r="L5211" t="s">
        <v>5908</v>
      </c>
      <c r="M5211" t="s">
        <v>4491</v>
      </c>
      <c r="N5211" t="s">
        <v>4990</v>
      </c>
      <c r="O5211" t="s">
        <v>240</v>
      </c>
      <c r="P5211">
        <v>0</v>
      </c>
      <c r="R5211">
        <v>0</v>
      </c>
      <c r="S5211">
        <f>IFERROR(_xlfn.XLOOKUP(tbl_Facturas[[#This Row],[Key_Fact]],tbl_Manifiestos[Key_Manif],tbl_Manifiestos[Pagado a Broker],0),0)</f>
        <v>0</v>
      </c>
      <c r="T5211">
        <v>3775037.2099999981</v>
      </c>
    </row>
    <row r="5212" spans="1:20" x14ac:dyDescent="0.25">
      <c r="A5212" t="s">
        <v>5854</v>
      </c>
      <c r="B5212" t="str">
        <f>tbl_Facturas[[#This Row],[Factura]] &amp; "|" &amp; tbl_Facturas[[#This Row],[Proyecto OK]] &amp; "|" &amp; TEXT(tbl_Facturas[[#This Row],[Horas o Viaje]],"0.00") &amp; "|" &amp; TEXT(tbl_Facturas[[#This Row],[Costo unitario]],"0.00")</f>
        <v>2893|PBC CDOT|0.00|0.00</v>
      </c>
      <c r="C5212">
        <v>2893</v>
      </c>
      <c r="D5212">
        <v>184</v>
      </c>
      <c r="E5212" t="s">
        <v>5354</v>
      </c>
      <c r="G5212" t="s">
        <v>3118</v>
      </c>
      <c r="H5212" t="s">
        <v>3008</v>
      </c>
      <c r="I5212" s="134" t="s">
        <v>5870</v>
      </c>
      <c r="J5212" t="s">
        <v>4490</v>
      </c>
      <c r="K5212" t="s">
        <v>4490</v>
      </c>
      <c r="L5212" t="s">
        <v>5908</v>
      </c>
      <c r="M5212" t="s">
        <v>4491</v>
      </c>
      <c r="O5212" t="s">
        <v>42</v>
      </c>
      <c r="P5212">
        <v>0</v>
      </c>
      <c r="R5212">
        <v>0</v>
      </c>
      <c r="S5212">
        <f>IFERROR(_xlfn.XLOOKUP(tbl_Facturas[[#This Row],[Key_Fact]],tbl_Manifiestos[Key_Manif],tbl_Manifiestos[Pagado a Broker],0),0)</f>
        <v>0</v>
      </c>
      <c r="T5212">
        <v>3775037.2099999981</v>
      </c>
    </row>
    <row r="5213" spans="1:20" x14ac:dyDescent="0.25">
      <c r="A5213" t="s">
        <v>5854</v>
      </c>
      <c r="B5213" t="str">
        <f>tbl_Facturas[[#This Row],[Factura]] &amp; "|" &amp; tbl_Facturas[[#This Row],[Proyecto OK]] &amp; "|" &amp; TEXT(tbl_Facturas[[#This Row],[Horas o Viaje]],"0.00") &amp; "|" &amp; TEXT(tbl_Facturas[[#This Row],[Costo unitario]],"0.00")</f>
        <v>2893|PBC CDOT|0.00|0.00</v>
      </c>
      <c r="C5213">
        <v>2893</v>
      </c>
      <c r="D5213">
        <v>683</v>
      </c>
      <c r="E5213" t="s">
        <v>1261</v>
      </c>
      <c r="G5213" t="s">
        <v>2855</v>
      </c>
      <c r="H5213" t="s">
        <v>4991</v>
      </c>
      <c r="I5213" s="134" t="s">
        <v>5870</v>
      </c>
      <c r="J5213" t="s">
        <v>4490</v>
      </c>
      <c r="K5213" t="s">
        <v>4490</v>
      </c>
      <c r="L5213" t="s">
        <v>5908</v>
      </c>
      <c r="M5213" t="s">
        <v>4491</v>
      </c>
      <c r="O5213" t="s">
        <v>42</v>
      </c>
      <c r="P5213">
        <v>0</v>
      </c>
      <c r="R5213">
        <v>0</v>
      </c>
      <c r="S5213">
        <f>IFERROR(_xlfn.XLOOKUP(tbl_Facturas[[#This Row],[Key_Fact]],tbl_Manifiestos[Key_Manif],tbl_Manifiestos[Pagado a Broker],0),0)</f>
        <v>0</v>
      </c>
      <c r="T5213">
        <v>3775037.2099999981</v>
      </c>
    </row>
    <row r="5214" spans="1:20" x14ac:dyDescent="0.25">
      <c r="A5214" t="s">
        <v>5854</v>
      </c>
      <c r="B5214" t="str">
        <f>tbl_Facturas[[#This Row],[Factura]] &amp; "|" &amp; tbl_Facturas[[#This Row],[Proyecto OK]] &amp; "|" &amp; TEXT(tbl_Facturas[[#This Row],[Horas o Viaje]],"0.00") &amp; "|" &amp; TEXT(tbl_Facturas[[#This Row],[Costo unitario]],"0.00")</f>
        <v>2893|PBC CDOT|0.00|0.00</v>
      </c>
      <c r="C5214">
        <v>2893</v>
      </c>
      <c r="D5214">
        <v>683</v>
      </c>
      <c r="E5214" t="s">
        <v>1261</v>
      </c>
      <c r="G5214" t="s">
        <v>2855</v>
      </c>
      <c r="H5214" t="s">
        <v>4992</v>
      </c>
      <c r="I5214" s="134" t="s">
        <v>5870</v>
      </c>
      <c r="J5214" t="s">
        <v>4490</v>
      </c>
      <c r="K5214" t="s">
        <v>4490</v>
      </c>
      <c r="L5214" t="s">
        <v>5908</v>
      </c>
      <c r="M5214" t="s">
        <v>4491</v>
      </c>
      <c r="N5214" t="s">
        <v>4993</v>
      </c>
      <c r="O5214" t="s">
        <v>240</v>
      </c>
      <c r="P5214">
        <v>0</v>
      </c>
      <c r="R5214">
        <v>0</v>
      </c>
      <c r="S5214">
        <f>IFERROR(_xlfn.XLOOKUP(tbl_Facturas[[#This Row],[Key_Fact]],tbl_Manifiestos[Key_Manif],tbl_Manifiestos[Pagado a Broker],0),0)</f>
        <v>0</v>
      </c>
      <c r="T5214">
        <v>3775037.2099999981</v>
      </c>
    </row>
    <row r="5215" spans="1:20" x14ac:dyDescent="0.25">
      <c r="A5215" t="s">
        <v>5854</v>
      </c>
      <c r="B5215" t="str">
        <f>tbl_Facturas[[#This Row],[Factura]] &amp; "|" &amp; tbl_Facturas[[#This Row],[Proyecto OK]] &amp; "|" &amp; TEXT(tbl_Facturas[[#This Row],[Horas o Viaje]],"0.00") &amp; "|" &amp; TEXT(tbl_Facturas[[#This Row],[Costo unitario]],"0.00")</f>
        <v>2893|PBC CDOT|0.00|0.00</v>
      </c>
      <c r="C5215">
        <v>2893</v>
      </c>
      <c r="D5215">
        <v>108</v>
      </c>
      <c r="E5215" t="s">
        <v>5916</v>
      </c>
      <c r="G5215" t="s">
        <v>99</v>
      </c>
      <c r="H5215" t="s">
        <v>4994</v>
      </c>
      <c r="I5215" s="134" t="s">
        <v>5870</v>
      </c>
      <c r="J5215" t="s">
        <v>4490</v>
      </c>
      <c r="K5215" t="s">
        <v>4490</v>
      </c>
      <c r="L5215" t="s">
        <v>5908</v>
      </c>
      <c r="M5215" t="s">
        <v>4491</v>
      </c>
      <c r="N5215" t="s">
        <v>4995</v>
      </c>
      <c r="O5215" t="s">
        <v>240</v>
      </c>
      <c r="P5215">
        <v>0</v>
      </c>
      <c r="R5215">
        <v>0</v>
      </c>
      <c r="S5215">
        <f>IFERROR(_xlfn.XLOOKUP(tbl_Facturas[[#This Row],[Key_Fact]],tbl_Manifiestos[Key_Manif],tbl_Manifiestos[Pagado a Broker],0),0)</f>
        <v>0</v>
      </c>
      <c r="T5215">
        <v>3775037.2099999981</v>
      </c>
    </row>
    <row r="5216" spans="1:20" x14ac:dyDescent="0.25">
      <c r="A5216" t="s">
        <v>5854</v>
      </c>
      <c r="B5216" t="str">
        <f>tbl_Facturas[[#This Row],[Factura]] &amp; "|" &amp; tbl_Facturas[[#This Row],[Proyecto OK]] &amp; "|" &amp; TEXT(tbl_Facturas[[#This Row],[Horas o Viaje]],"0.00") &amp; "|" &amp; TEXT(tbl_Facturas[[#This Row],[Costo unitario]],"0.00")</f>
        <v>2893|PBC CDOT|0.00|0.00</v>
      </c>
      <c r="C5216">
        <v>2893</v>
      </c>
      <c r="D5216">
        <v>108</v>
      </c>
      <c r="E5216" t="s">
        <v>5916</v>
      </c>
      <c r="G5216" t="s">
        <v>99</v>
      </c>
      <c r="H5216" t="s">
        <v>4996</v>
      </c>
      <c r="I5216" s="134" t="s">
        <v>5870</v>
      </c>
      <c r="J5216" t="s">
        <v>4490</v>
      </c>
      <c r="K5216" t="s">
        <v>4490</v>
      </c>
      <c r="L5216" t="s">
        <v>5908</v>
      </c>
      <c r="M5216" t="s">
        <v>4491</v>
      </c>
      <c r="N5216" t="s">
        <v>4997</v>
      </c>
      <c r="O5216" t="s">
        <v>240</v>
      </c>
      <c r="P5216">
        <v>0</v>
      </c>
      <c r="R5216">
        <v>0</v>
      </c>
      <c r="S5216">
        <f>IFERROR(_xlfn.XLOOKUP(tbl_Facturas[[#This Row],[Key_Fact]],tbl_Manifiestos[Key_Manif],tbl_Manifiestos[Pagado a Broker],0),0)</f>
        <v>0</v>
      </c>
      <c r="T5216">
        <v>3775037.2099999981</v>
      </c>
    </row>
    <row r="5217" spans="1:20" x14ac:dyDescent="0.25">
      <c r="A5217" t="s">
        <v>5854</v>
      </c>
      <c r="B5217" t="str">
        <f>tbl_Facturas[[#This Row],[Factura]] &amp; "|" &amp; tbl_Facturas[[#This Row],[Proyecto OK]] &amp; "|" &amp; TEXT(tbl_Facturas[[#This Row],[Horas o Viaje]],"0.00") &amp; "|" &amp; TEXT(tbl_Facturas[[#This Row],[Costo unitario]],"0.00")</f>
        <v>2893|PBC CDOT|0.00|0.00</v>
      </c>
      <c r="C5217">
        <v>2893</v>
      </c>
      <c r="D5217">
        <v>515</v>
      </c>
      <c r="E5217" t="s">
        <v>27</v>
      </c>
      <c r="G5217" t="s">
        <v>54</v>
      </c>
      <c r="H5217" t="s">
        <v>4998</v>
      </c>
      <c r="I5217" s="134" t="s">
        <v>5870</v>
      </c>
      <c r="J5217" t="s">
        <v>4490</v>
      </c>
      <c r="K5217" t="s">
        <v>4490</v>
      </c>
      <c r="L5217" t="s">
        <v>5908</v>
      </c>
      <c r="M5217" t="s">
        <v>4491</v>
      </c>
      <c r="N5217" t="s">
        <v>4999</v>
      </c>
      <c r="O5217" t="s">
        <v>240</v>
      </c>
      <c r="P5217">
        <v>0</v>
      </c>
      <c r="R5217">
        <v>0</v>
      </c>
      <c r="S5217">
        <f>IFERROR(_xlfn.XLOOKUP(tbl_Facturas[[#This Row],[Key_Fact]],tbl_Manifiestos[Key_Manif],tbl_Manifiestos[Pagado a Broker],0),0)</f>
        <v>0</v>
      </c>
      <c r="T5217">
        <v>3775037.2099999981</v>
      </c>
    </row>
    <row r="5218" spans="1:20" x14ac:dyDescent="0.25">
      <c r="A5218" t="s">
        <v>5854</v>
      </c>
      <c r="B5218" t="str">
        <f>tbl_Facturas[[#This Row],[Factura]] &amp; "|" &amp; tbl_Facturas[[#This Row],[Proyecto OK]] &amp; "|" &amp; TEXT(tbl_Facturas[[#This Row],[Horas o Viaje]],"0.00") &amp; "|" &amp; TEXT(tbl_Facturas[[#This Row],[Costo unitario]],"0.00")</f>
        <v>2893|PBC CDOT|0.00|0.00</v>
      </c>
      <c r="C5218">
        <v>2893</v>
      </c>
      <c r="D5218">
        <v>515</v>
      </c>
      <c r="E5218" t="s">
        <v>27</v>
      </c>
      <c r="G5218" t="s">
        <v>54</v>
      </c>
      <c r="H5218" t="s">
        <v>5000</v>
      </c>
      <c r="I5218" s="134" t="s">
        <v>5870</v>
      </c>
      <c r="J5218" t="s">
        <v>4490</v>
      </c>
      <c r="K5218" t="s">
        <v>4490</v>
      </c>
      <c r="L5218" t="s">
        <v>5908</v>
      </c>
      <c r="M5218" t="s">
        <v>4491</v>
      </c>
      <c r="N5218" t="s">
        <v>5001</v>
      </c>
      <c r="O5218" t="s">
        <v>240</v>
      </c>
      <c r="P5218">
        <v>0</v>
      </c>
      <c r="R5218">
        <v>0</v>
      </c>
      <c r="S5218">
        <f>IFERROR(_xlfn.XLOOKUP(tbl_Facturas[[#This Row],[Key_Fact]],tbl_Manifiestos[Key_Manif],tbl_Manifiestos[Pagado a Broker],0),0)</f>
        <v>0</v>
      </c>
      <c r="T5218">
        <v>3775037.2099999981</v>
      </c>
    </row>
    <row r="5219" spans="1:20" x14ac:dyDescent="0.25">
      <c r="A5219" t="s">
        <v>5854</v>
      </c>
      <c r="B5219" t="str">
        <f>tbl_Facturas[[#This Row],[Factura]] &amp; "|" &amp; tbl_Facturas[[#This Row],[Proyecto OK]] &amp; "|" &amp; TEXT(tbl_Facturas[[#This Row],[Horas o Viaje]],"0.00") &amp; "|" &amp; TEXT(tbl_Facturas[[#This Row],[Costo unitario]],"0.00")</f>
        <v>2893|PBC CDOT|0.00|0.00</v>
      </c>
      <c r="C5219">
        <v>2893</v>
      </c>
      <c r="D5219">
        <v>617</v>
      </c>
      <c r="E5219" t="s">
        <v>27</v>
      </c>
      <c r="G5219" t="s">
        <v>36</v>
      </c>
      <c r="H5219" t="s">
        <v>3587</v>
      </c>
      <c r="I5219" s="134" t="s">
        <v>5870</v>
      </c>
      <c r="J5219" t="s">
        <v>4490</v>
      </c>
      <c r="K5219" t="s">
        <v>4490</v>
      </c>
      <c r="L5219" t="s">
        <v>5908</v>
      </c>
      <c r="M5219" t="s">
        <v>4491</v>
      </c>
      <c r="N5219" t="s">
        <v>5002</v>
      </c>
      <c r="O5219" t="s">
        <v>240</v>
      </c>
      <c r="P5219">
        <v>0</v>
      </c>
      <c r="R5219">
        <v>0</v>
      </c>
      <c r="S5219">
        <f>IFERROR(_xlfn.XLOOKUP(tbl_Facturas[[#This Row],[Key_Fact]],tbl_Manifiestos[Key_Manif],tbl_Manifiestos[Pagado a Broker],0),0)</f>
        <v>0</v>
      </c>
      <c r="T5219">
        <v>3775037.2099999981</v>
      </c>
    </row>
    <row r="5220" spans="1:20" x14ac:dyDescent="0.25">
      <c r="A5220" t="s">
        <v>5854</v>
      </c>
      <c r="B5220" t="str">
        <f>tbl_Facturas[[#This Row],[Factura]] &amp; "|" &amp; tbl_Facturas[[#This Row],[Proyecto OK]] &amp; "|" &amp; TEXT(tbl_Facturas[[#This Row],[Horas o Viaje]],"0.00") &amp; "|" &amp; TEXT(tbl_Facturas[[#This Row],[Costo unitario]],"0.00")</f>
        <v>2893|PBC CDOT|0.00|0.00</v>
      </c>
      <c r="C5220">
        <v>2893</v>
      </c>
      <c r="D5220">
        <v>617</v>
      </c>
      <c r="E5220" t="s">
        <v>27</v>
      </c>
      <c r="G5220" t="s">
        <v>36</v>
      </c>
      <c r="H5220" t="s">
        <v>5003</v>
      </c>
      <c r="I5220" s="134" t="s">
        <v>5870</v>
      </c>
      <c r="J5220" t="s">
        <v>4490</v>
      </c>
      <c r="K5220" t="s">
        <v>4490</v>
      </c>
      <c r="L5220" t="s">
        <v>5908</v>
      </c>
      <c r="M5220" t="s">
        <v>4491</v>
      </c>
      <c r="N5220" t="s">
        <v>5004</v>
      </c>
      <c r="O5220" t="s">
        <v>240</v>
      </c>
      <c r="P5220">
        <v>0</v>
      </c>
      <c r="R5220">
        <v>0</v>
      </c>
      <c r="S5220">
        <f>IFERROR(_xlfn.XLOOKUP(tbl_Facturas[[#This Row],[Key_Fact]],tbl_Manifiestos[Key_Manif],tbl_Manifiestos[Pagado a Broker],0),0)</f>
        <v>0</v>
      </c>
      <c r="T5220">
        <v>3775037.2099999981</v>
      </c>
    </row>
    <row r="5221" spans="1:20" x14ac:dyDescent="0.25">
      <c r="A5221" t="s">
        <v>5854</v>
      </c>
      <c r="B5221" t="str">
        <f>tbl_Facturas[[#This Row],[Factura]] &amp; "|" &amp; tbl_Facturas[[#This Row],[Proyecto OK]] &amp; "|" &amp; TEXT(tbl_Facturas[[#This Row],[Horas o Viaje]],"0.00") &amp; "|" &amp; TEXT(tbl_Facturas[[#This Row],[Costo unitario]],"0.00")</f>
        <v>2893|PBC CDOT|0.00|0.00</v>
      </c>
      <c r="C5221">
        <v>2893</v>
      </c>
      <c r="D5221">
        <v>229</v>
      </c>
      <c r="E5221" t="s">
        <v>5309</v>
      </c>
      <c r="G5221" t="s">
        <v>1235</v>
      </c>
      <c r="H5221" t="s">
        <v>5005</v>
      </c>
      <c r="I5221" s="134" t="s">
        <v>5870</v>
      </c>
      <c r="J5221" t="s">
        <v>4490</v>
      </c>
      <c r="K5221" t="s">
        <v>4490</v>
      </c>
      <c r="L5221" t="s">
        <v>5908</v>
      </c>
      <c r="M5221" t="s">
        <v>4491</v>
      </c>
      <c r="N5221" t="s">
        <v>5006</v>
      </c>
      <c r="O5221" t="s">
        <v>240</v>
      </c>
      <c r="P5221">
        <v>0</v>
      </c>
      <c r="R5221">
        <v>0</v>
      </c>
      <c r="S5221">
        <f>IFERROR(_xlfn.XLOOKUP(tbl_Facturas[[#This Row],[Key_Fact]],tbl_Manifiestos[Key_Manif],tbl_Manifiestos[Pagado a Broker],0),0)</f>
        <v>0</v>
      </c>
      <c r="T5221">
        <v>3775037.2099999981</v>
      </c>
    </row>
    <row r="5222" spans="1:20" x14ac:dyDescent="0.25">
      <c r="A5222" t="s">
        <v>5854</v>
      </c>
      <c r="B5222" t="str">
        <f>tbl_Facturas[[#This Row],[Factura]] &amp; "|" &amp; tbl_Facturas[[#This Row],[Proyecto OK]] &amp; "|" &amp; TEXT(tbl_Facturas[[#This Row],[Horas o Viaje]],"0.00") &amp; "|" &amp; TEXT(tbl_Facturas[[#This Row],[Costo unitario]],"0.00")</f>
        <v>2893|PBC CDOT|0.00|0.00</v>
      </c>
      <c r="C5222">
        <v>2893</v>
      </c>
      <c r="D5222">
        <v>229</v>
      </c>
      <c r="E5222" t="s">
        <v>5309</v>
      </c>
      <c r="G5222" t="s">
        <v>1235</v>
      </c>
      <c r="H5222" t="s">
        <v>5007</v>
      </c>
      <c r="I5222" s="134" t="s">
        <v>5870</v>
      </c>
      <c r="J5222" t="s">
        <v>4490</v>
      </c>
      <c r="K5222" t="s">
        <v>4490</v>
      </c>
      <c r="L5222" t="s">
        <v>5908</v>
      </c>
      <c r="M5222" t="s">
        <v>4491</v>
      </c>
      <c r="N5222" t="s">
        <v>5008</v>
      </c>
      <c r="O5222" t="s">
        <v>240</v>
      </c>
      <c r="P5222">
        <v>0</v>
      </c>
      <c r="R5222">
        <v>0</v>
      </c>
      <c r="S5222">
        <f>IFERROR(_xlfn.XLOOKUP(tbl_Facturas[[#This Row],[Key_Fact]],tbl_Manifiestos[Key_Manif],tbl_Manifiestos[Pagado a Broker],0),0)</f>
        <v>0</v>
      </c>
      <c r="T5222">
        <v>3775037.2099999981</v>
      </c>
    </row>
    <row r="5223" spans="1:20" x14ac:dyDescent="0.25">
      <c r="A5223" t="s">
        <v>5854</v>
      </c>
      <c r="B5223" t="str">
        <f>tbl_Facturas[[#This Row],[Factura]] &amp; "|" &amp; tbl_Facturas[[#This Row],[Proyecto OK]] &amp; "|" &amp; TEXT(tbl_Facturas[[#This Row],[Horas o Viaje]],"0.00") &amp; "|" &amp; TEXT(tbl_Facturas[[#This Row],[Costo unitario]],"0.00")</f>
        <v>2893|PBC CDOT|0.00|0.00</v>
      </c>
      <c r="C5223">
        <v>2893</v>
      </c>
      <c r="D5223">
        <v>67</v>
      </c>
      <c r="E5223" t="s">
        <v>27</v>
      </c>
      <c r="G5223" t="s">
        <v>28</v>
      </c>
      <c r="H5223" t="s">
        <v>5009</v>
      </c>
      <c r="I5223" s="134" t="s">
        <v>5870</v>
      </c>
      <c r="J5223" t="s">
        <v>4490</v>
      </c>
      <c r="K5223" t="s">
        <v>4490</v>
      </c>
      <c r="L5223" t="s">
        <v>5908</v>
      </c>
      <c r="M5223" t="s">
        <v>4491</v>
      </c>
      <c r="N5223" t="s">
        <v>5010</v>
      </c>
      <c r="O5223" t="s">
        <v>240</v>
      </c>
      <c r="P5223">
        <v>0</v>
      </c>
      <c r="R5223">
        <v>0</v>
      </c>
      <c r="S5223">
        <f>IFERROR(_xlfn.XLOOKUP(tbl_Facturas[[#This Row],[Key_Fact]],tbl_Manifiestos[Key_Manif],tbl_Manifiestos[Pagado a Broker],0),0)</f>
        <v>0</v>
      </c>
      <c r="T5223">
        <v>3775037.2099999981</v>
      </c>
    </row>
    <row r="5224" spans="1:20" x14ac:dyDescent="0.25">
      <c r="A5224" t="s">
        <v>5854</v>
      </c>
      <c r="B5224" t="str">
        <f>tbl_Facturas[[#This Row],[Factura]] &amp; "|" &amp; tbl_Facturas[[#This Row],[Proyecto OK]] &amp; "|" &amp; TEXT(tbl_Facturas[[#This Row],[Horas o Viaje]],"0.00") &amp; "|" &amp; TEXT(tbl_Facturas[[#This Row],[Costo unitario]],"0.00")</f>
        <v>2893|PBC CDOT|0.00|0.00</v>
      </c>
      <c r="C5224">
        <v>2893</v>
      </c>
      <c r="D5224">
        <v>67</v>
      </c>
      <c r="E5224" t="s">
        <v>27</v>
      </c>
      <c r="G5224" t="s">
        <v>28</v>
      </c>
      <c r="H5224" t="s">
        <v>5011</v>
      </c>
      <c r="I5224" s="134" t="s">
        <v>5870</v>
      </c>
      <c r="J5224" t="s">
        <v>4490</v>
      </c>
      <c r="K5224" t="s">
        <v>4490</v>
      </c>
      <c r="L5224" t="s">
        <v>5908</v>
      </c>
      <c r="M5224" t="s">
        <v>4491</v>
      </c>
      <c r="O5224" t="s">
        <v>42</v>
      </c>
      <c r="P5224">
        <v>0</v>
      </c>
      <c r="R5224">
        <v>0</v>
      </c>
      <c r="S5224">
        <f>IFERROR(_xlfn.XLOOKUP(tbl_Facturas[[#This Row],[Key_Fact]],tbl_Manifiestos[Key_Manif],tbl_Manifiestos[Pagado a Broker],0),0)</f>
        <v>0</v>
      </c>
      <c r="T5224">
        <v>3775037.2099999981</v>
      </c>
    </row>
    <row r="5225" spans="1:20" x14ac:dyDescent="0.25">
      <c r="A5225" t="s">
        <v>5854</v>
      </c>
      <c r="B5225" t="str">
        <f>tbl_Facturas[[#This Row],[Factura]] &amp; "|" &amp; tbl_Facturas[[#This Row],[Proyecto OK]] &amp; "|" &amp; TEXT(tbl_Facturas[[#This Row],[Horas o Viaje]],"0.00") &amp; "|" &amp; TEXT(tbl_Facturas[[#This Row],[Costo unitario]],"0.00")</f>
        <v>2893|PBC CDOT|0.00|0.00</v>
      </c>
      <c r="C5225">
        <v>2893</v>
      </c>
      <c r="D5225">
        <v>73</v>
      </c>
      <c r="E5225" t="s">
        <v>19</v>
      </c>
      <c r="G5225" t="s">
        <v>20</v>
      </c>
      <c r="H5225" t="s">
        <v>3872</v>
      </c>
      <c r="I5225" s="134" t="s">
        <v>5870</v>
      </c>
      <c r="J5225" t="s">
        <v>4490</v>
      </c>
      <c r="K5225" t="s">
        <v>4490</v>
      </c>
      <c r="L5225" t="s">
        <v>5908</v>
      </c>
      <c r="M5225" t="s">
        <v>4491</v>
      </c>
      <c r="N5225" t="s">
        <v>5012</v>
      </c>
      <c r="O5225" t="s">
        <v>240</v>
      </c>
      <c r="P5225">
        <v>0</v>
      </c>
      <c r="R5225">
        <v>0</v>
      </c>
      <c r="S5225">
        <f>IFERROR(_xlfn.XLOOKUP(tbl_Facturas[[#This Row],[Key_Fact]],tbl_Manifiestos[Key_Manif],tbl_Manifiestos[Pagado a Broker],0),0)</f>
        <v>0</v>
      </c>
      <c r="T5225">
        <v>3775037.2099999981</v>
      </c>
    </row>
    <row r="5226" spans="1:20" x14ac:dyDescent="0.25">
      <c r="A5226" t="s">
        <v>5854</v>
      </c>
      <c r="B5226" t="str">
        <f>tbl_Facturas[[#This Row],[Factura]] &amp; "|" &amp; tbl_Facturas[[#This Row],[Proyecto OK]] &amp; "|" &amp; TEXT(tbl_Facturas[[#This Row],[Horas o Viaje]],"0.00") &amp; "|" &amp; TEXT(tbl_Facturas[[#This Row],[Costo unitario]],"0.00")</f>
        <v>2893|PBC CDOT|0.00|0.00</v>
      </c>
      <c r="C5226">
        <v>2893</v>
      </c>
      <c r="D5226">
        <v>54</v>
      </c>
      <c r="E5226" t="s">
        <v>5305</v>
      </c>
      <c r="G5226" t="s">
        <v>479</v>
      </c>
      <c r="H5226" t="s">
        <v>4851</v>
      </c>
      <c r="I5226" s="134" t="s">
        <v>5870</v>
      </c>
      <c r="J5226" t="s">
        <v>4490</v>
      </c>
      <c r="K5226" t="s">
        <v>4490</v>
      </c>
      <c r="L5226" t="s">
        <v>5908</v>
      </c>
      <c r="M5226" t="s">
        <v>4491</v>
      </c>
      <c r="N5226" t="s">
        <v>5013</v>
      </c>
      <c r="O5226" t="s">
        <v>240</v>
      </c>
      <c r="P5226">
        <v>0</v>
      </c>
      <c r="R5226">
        <v>0</v>
      </c>
      <c r="S5226">
        <f>IFERROR(_xlfn.XLOOKUP(tbl_Facturas[[#This Row],[Key_Fact]],tbl_Manifiestos[Key_Manif],tbl_Manifiestos[Pagado a Broker],0),0)</f>
        <v>0</v>
      </c>
      <c r="T5226">
        <v>3775037.2099999981</v>
      </c>
    </row>
    <row r="5227" spans="1:20" x14ac:dyDescent="0.25">
      <c r="A5227" t="s">
        <v>5854</v>
      </c>
      <c r="B5227" t="str">
        <f>tbl_Facturas[[#This Row],[Factura]] &amp; "|" &amp; tbl_Facturas[[#This Row],[Proyecto OK]] &amp; "|" &amp; TEXT(tbl_Facturas[[#This Row],[Horas o Viaje]],"0.00") &amp; "|" &amp; TEXT(tbl_Facturas[[#This Row],[Costo unitario]],"0.00")</f>
        <v>2893|PBC CDOT|0.00|0.00</v>
      </c>
      <c r="C5227">
        <v>2893</v>
      </c>
      <c r="D5227">
        <v>569</v>
      </c>
      <c r="E5227" t="s">
        <v>1261</v>
      </c>
      <c r="G5227" t="s">
        <v>5014</v>
      </c>
      <c r="H5227" t="s">
        <v>5015</v>
      </c>
      <c r="I5227" s="134" t="s">
        <v>5870</v>
      </c>
      <c r="J5227" t="s">
        <v>4490</v>
      </c>
      <c r="K5227" t="s">
        <v>4490</v>
      </c>
      <c r="L5227" t="s">
        <v>5908</v>
      </c>
      <c r="M5227" t="s">
        <v>4491</v>
      </c>
      <c r="N5227" t="s">
        <v>5016</v>
      </c>
      <c r="O5227" t="s">
        <v>240</v>
      </c>
      <c r="P5227">
        <v>0</v>
      </c>
      <c r="R5227">
        <v>0</v>
      </c>
      <c r="S5227">
        <f>IFERROR(_xlfn.XLOOKUP(tbl_Facturas[[#This Row],[Key_Fact]],tbl_Manifiestos[Key_Manif],tbl_Manifiestos[Pagado a Broker],0),0)</f>
        <v>0</v>
      </c>
      <c r="T5227">
        <v>3775037.2099999981</v>
      </c>
    </row>
    <row r="5228" spans="1:20" x14ac:dyDescent="0.25">
      <c r="A5228" t="s">
        <v>5854</v>
      </c>
      <c r="B5228" t="str">
        <f>tbl_Facturas[[#This Row],[Factura]] &amp; "|" &amp; tbl_Facturas[[#This Row],[Proyecto OK]] &amp; "|" &amp; TEXT(tbl_Facturas[[#This Row],[Horas o Viaje]],"0.00") &amp; "|" &amp; TEXT(tbl_Facturas[[#This Row],[Costo unitario]],"0.00")</f>
        <v>2893|PBC CDOT|0.00|0.00</v>
      </c>
      <c r="C5228">
        <v>2893</v>
      </c>
      <c r="D5228">
        <v>515</v>
      </c>
      <c r="E5228" t="s">
        <v>4152</v>
      </c>
      <c r="G5228" t="s">
        <v>54</v>
      </c>
      <c r="H5228" t="s">
        <v>5019</v>
      </c>
      <c r="I5228" s="134" t="s">
        <v>5870</v>
      </c>
      <c r="J5228" t="s">
        <v>4490</v>
      </c>
      <c r="K5228" t="s">
        <v>4490</v>
      </c>
      <c r="L5228" t="s">
        <v>5908</v>
      </c>
      <c r="M5228" t="s">
        <v>4491</v>
      </c>
      <c r="N5228" t="s">
        <v>5020</v>
      </c>
      <c r="O5228" t="s">
        <v>240</v>
      </c>
      <c r="P5228">
        <v>0</v>
      </c>
      <c r="R5228">
        <v>0</v>
      </c>
      <c r="S5228">
        <f>IFERROR(_xlfn.XLOOKUP(tbl_Facturas[[#This Row],[Key_Fact]],tbl_Manifiestos[Key_Manif],tbl_Manifiestos[Pagado a Broker],0),0)</f>
        <v>0</v>
      </c>
      <c r="T5228">
        <v>3775037.2099999981</v>
      </c>
    </row>
    <row r="5229" spans="1:20" x14ac:dyDescent="0.25">
      <c r="A5229" t="s">
        <v>5854</v>
      </c>
      <c r="B5229" t="str">
        <f>tbl_Facturas[[#This Row],[Factura]] &amp; "|" &amp; tbl_Facturas[[#This Row],[Proyecto OK]] &amp; "|" &amp; TEXT(tbl_Facturas[[#This Row],[Horas o Viaje]],"0.00") &amp; "|" &amp; TEXT(tbl_Facturas[[#This Row],[Costo unitario]],"0.00")</f>
        <v>2893|PBC CDOT|0.00|0.00</v>
      </c>
      <c r="C5229">
        <v>2893</v>
      </c>
      <c r="D5229">
        <v>515</v>
      </c>
      <c r="E5229" t="s">
        <v>4152</v>
      </c>
      <c r="G5229" t="s">
        <v>54</v>
      </c>
      <c r="H5229" t="s">
        <v>5021</v>
      </c>
      <c r="I5229" s="134" t="s">
        <v>5870</v>
      </c>
      <c r="J5229" t="s">
        <v>4490</v>
      </c>
      <c r="K5229" t="s">
        <v>4490</v>
      </c>
      <c r="L5229" t="s">
        <v>5908</v>
      </c>
      <c r="M5229" t="s">
        <v>4491</v>
      </c>
      <c r="N5229" t="s">
        <v>5022</v>
      </c>
      <c r="O5229" t="s">
        <v>240</v>
      </c>
      <c r="P5229">
        <v>0</v>
      </c>
      <c r="R5229">
        <v>0</v>
      </c>
      <c r="S5229">
        <f>IFERROR(_xlfn.XLOOKUP(tbl_Facturas[[#This Row],[Key_Fact]],tbl_Manifiestos[Key_Manif],tbl_Manifiestos[Pagado a Broker],0),0)</f>
        <v>0</v>
      </c>
      <c r="T5229">
        <v>3775037.2099999981</v>
      </c>
    </row>
    <row r="5230" spans="1:20" x14ac:dyDescent="0.25">
      <c r="A5230" t="s">
        <v>5854</v>
      </c>
      <c r="B5230" t="str">
        <f>tbl_Facturas[[#This Row],[Factura]] &amp; "|" &amp; tbl_Facturas[[#This Row],[Proyecto OK]] &amp; "|" &amp; TEXT(tbl_Facturas[[#This Row],[Horas o Viaje]],"0.00") &amp; "|" &amp; TEXT(tbl_Facturas[[#This Row],[Costo unitario]],"0.00")</f>
        <v>2893|PBC CDOT|0.00|0.00</v>
      </c>
      <c r="C5230">
        <v>2893</v>
      </c>
      <c r="D5230">
        <v>569</v>
      </c>
      <c r="E5230" t="s">
        <v>1261</v>
      </c>
      <c r="G5230" t="s">
        <v>5014</v>
      </c>
      <c r="H5230" t="s">
        <v>5017</v>
      </c>
      <c r="I5230" s="134" t="s">
        <v>5870</v>
      </c>
      <c r="J5230" t="s">
        <v>4490</v>
      </c>
      <c r="K5230" t="s">
        <v>4490</v>
      </c>
      <c r="L5230" t="s">
        <v>5908</v>
      </c>
      <c r="M5230" t="s">
        <v>4491</v>
      </c>
      <c r="N5230" t="s">
        <v>5018</v>
      </c>
      <c r="O5230" t="s">
        <v>240</v>
      </c>
      <c r="P5230">
        <v>0</v>
      </c>
      <c r="R5230">
        <v>0</v>
      </c>
      <c r="S5230">
        <f>IFERROR(_xlfn.XLOOKUP(tbl_Facturas[[#This Row],[Key_Fact]],tbl_Manifiestos[Key_Manif],tbl_Manifiestos[Pagado a Broker],0),0)</f>
        <v>0</v>
      </c>
      <c r="T5230">
        <v>3775037.2099999981</v>
      </c>
    </row>
    <row r="5231" spans="1:20" x14ac:dyDescent="0.25">
      <c r="A5231" t="s">
        <v>5854</v>
      </c>
      <c r="B5231" t="str">
        <f>tbl_Facturas[[#This Row],[Factura]] &amp; "|" &amp; tbl_Facturas[[#This Row],[Proyecto OK]] &amp; "|" &amp; TEXT(tbl_Facturas[[#This Row],[Horas o Viaje]],"0.00") &amp; "|" &amp; TEXT(tbl_Facturas[[#This Row],[Costo unitario]],"0.00")</f>
        <v>2893|PBC CDOT|0.00|0.00</v>
      </c>
      <c r="C5231">
        <v>2893</v>
      </c>
      <c r="D5231">
        <v>103</v>
      </c>
      <c r="E5231" t="s">
        <v>27</v>
      </c>
      <c r="G5231" t="s">
        <v>284</v>
      </c>
      <c r="H5231" t="s">
        <v>4038</v>
      </c>
      <c r="I5231" s="134" t="s">
        <v>5870</v>
      </c>
      <c r="J5231" t="s">
        <v>4490</v>
      </c>
      <c r="K5231" t="s">
        <v>4490</v>
      </c>
      <c r="L5231" t="s">
        <v>5908</v>
      </c>
      <c r="M5231" t="s">
        <v>4491</v>
      </c>
      <c r="O5231" t="s">
        <v>42</v>
      </c>
      <c r="P5231">
        <v>0</v>
      </c>
      <c r="R5231">
        <v>0</v>
      </c>
      <c r="S5231">
        <f>IFERROR(_xlfn.XLOOKUP(tbl_Facturas[[#This Row],[Key_Fact]],tbl_Manifiestos[Key_Manif],tbl_Manifiestos[Pagado a Broker],0),0)</f>
        <v>0</v>
      </c>
      <c r="T5231">
        <v>3775037.2099999981</v>
      </c>
    </row>
    <row r="5232" spans="1:20" x14ac:dyDescent="0.25">
      <c r="A5232" t="s">
        <v>5854</v>
      </c>
      <c r="B5232" t="str">
        <f>tbl_Facturas[[#This Row],[Factura]] &amp; "|" &amp; tbl_Facturas[[#This Row],[Proyecto OK]] &amp; "|" &amp; TEXT(tbl_Facturas[[#This Row],[Horas o Viaje]],"0.00") &amp; "|" &amp; TEXT(tbl_Facturas[[#This Row],[Costo unitario]],"0.00")</f>
        <v>2893|PBC CDOT|0.00|0.00</v>
      </c>
      <c r="C5232">
        <v>2893</v>
      </c>
      <c r="D5232">
        <v>103</v>
      </c>
      <c r="E5232" t="s">
        <v>27</v>
      </c>
      <c r="G5232" t="s">
        <v>284</v>
      </c>
      <c r="H5232" t="s">
        <v>4039</v>
      </c>
      <c r="I5232" s="134" t="s">
        <v>5870</v>
      </c>
      <c r="J5232" t="s">
        <v>4490</v>
      </c>
      <c r="K5232" t="s">
        <v>4490</v>
      </c>
      <c r="L5232" t="s">
        <v>5908</v>
      </c>
      <c r="M5232" t="s">
        <v>4491</v>
      </c>
      <c r="N5232" t="s">
        <v>4957</v>
      </c>
      <c r="O5232" t="s">
        <v>240</v>
      </c>
      <c r="P5232">
        <v>0</v>
      </c>
      <c r="R5232">
        <v>0</v>
      </c>
      <c r="S5232">
        <f>IFERROR(_xlfn.XLOOKUP(tbl_Facturas[[#This Row],[Key_Fact]],tbl_Manifiestos[Key_Manif],tbl_Manifiestos[Pagado a Broker],0),0)</f>
        <v>0</v>
      </c>
      <c r="T5232">
        <v>3775037.2099999981</v>
      </c>
    </row>
    <row r="5233" spans="1:20" x14ac:dyDescent="0.25">
      <c r="A5233" t="s">
        <v>5854</v>
      </c>
      <c r="B5233" t="str">
        <f>tbl_Facturas[[#This Row],[Factura]] &amp; "|" &amp; tbl_Facturas[[#This Row],[Proyecto OK]] &amp; "|" &amp; TEXT(tbl_Facturas[[#This Row],[Horas o Viaje]],"0.00") &amp; "|" &amp; TEXT(tbl_Facturas[[#This Row],[Costo unitario]],"0.00")</f>
        <v>2893|PBC CDOT|0.00|0.00</v>
      </c>
      <c r="C5233">
        <v>2893</v>
      </c>
      <c r="D5233">
        <v>103</v>
      </c>
      <c r="E5233" t="s">
        <v>27</v>
      </c>
      <c r="G5233" t="s">
        <v>284</v>
      </c>
      <c r="H5233" t="s">
        <v>4264</v>
      </c>
      <c r="I5233" s="134" t="s">
        <v>5870</v>
      </c>
      <c r="J5233" t="s">
        <v>4490</v>
      </c>
      <c r="K5233" t="s">
        <v>4490</v>
      </c>
      <c r="L5233" t="s">
        <v>5908</v>
      </c>
      <c r="M5233" t="s">
        <v>4491</v>
      </c>
      <c r="N5233" t="s">
        <v>4958</v>
      </c>
      <c r="O5233" t="s">
        <v>240</v>
      </c>
      <c r="P5233">
        <v>0</v>
      </c>
      <c r="R5233">
        <v>0</v>
      </c>
      <c r="S5233">
        <f>IFERROR(_xlfn.XLOOKUP(tbl_Facturas[[#This Row],[Key_Fact]],tbl_Manifiestos[Key_Manif],tbl_Manifiestos[Pagado a Broker],0),0)</f>
        <v>0</v>
      </c>
      <c r="T5233">
        <v>3775037.2099999981</v>
      </c>
    </row>
    <row r="5234" spans="1:20" x14ac:dyDescent="0.25">
      <c r="A5234" t="s">
        <v>5854</v>
      </c>
      <c r="B5234" t="str">
        <f>tbl_Facturas[[#This Row],[Factura]] &amp; "|" &amp; tbl_Facturas[[#This Row],[Proyecto OK]] &amp; "|" &amp; TEXT(tbl_Facturas[[#This Row],[Horas o Viaje]],"0.00") &amp; "|" &amp; TEXT(tbl_Facturas[[#This Row],[Costo unitario]],"0.00")</f>
        <v>2893|PBC CDOT|0.00|0.00</v>
      </c>
      <c r="C5234">
        <v>2893</v>
      </c>
      <c r="D5234">
        <v>103</v>
      </c>
      <c r="E5234" t="s">
        <v>27</v>
      </c>
      <c r="G5234" t="s">
        <v>284</v>
      </c>
      <c r="H5234" t="s">
        <v>4959</v>
      </c>
      <c r="I5234" s="134" t="s">
        <v>5870</v>
      </c>
      <c r="J5234" t="s">
        <v>4490</v>
      </c>
      <c r="K5234" t="s">
        <v>4490</v>
      </c>
      <c r="L5234" t="s">
        <v>5908</v>
      </c>
      <c r="M5234" t="s">
        <v>4491</v>
      </c>
      <c r="N5234" t="s">
        <v>4960</v>
      </c>
      <c r="O5234" t="s">
        <v>240</v>
      </c>
      <c r="P5234">
        <v>0</v>
      </c>
      <c r="R5234">
        <v>0</v>
      </c>
      <c r="S5234">
        <f>IFERROR(_xlfn.XLOOKUP(tbl_Facturas[[#This Row],[Key_Fact]],tbl_Manifiestos[Key_Manif],tbl_Manifiestos[Pagado a Broker],0),0)</f>
        <v>0</v>
      </c>
      <c r="T5234">
        <v>3775037.2099999981</v>
      </c>
    </row>
    <row r="5235" spans="1:20" x14ac:dyDescent="0.25">
      <c r="A5235" t="s">
        <v>5854</v>
      </c>
      <c r="B5235" t="str">
        <f>tbl_Facturas[[#This Row],[Factura]] &amp; "|" &amp; tbl_Facturas[[#This Row],[Proyecto OK]] &amp; "|" &amp; TEXT(tbl_Facturas[[#This Row],[Horas o Viaje]],"0.00") &amp; "|" &amp; TEXT(tbl_Facturas[[#This Row],[Costo unitario]],"0.00")</f>
        <v>2893|PBC CDOT|0.00|0.00</v>
      </c>
      <c r="C5235">
        <v>2893</v>
      </c>
      <c r="D5235">
        <v>356</v>
      </c>
      <c r="E5235" t="s">
        <v>27</v>
      </c>
      <c r="G5235" t="s">
        <v>122</v>
      </c>
      <c r="H5235" t="s">
        <v>4961</v>
      </c>
      <c r="I5235" s="134" t="s">
        <v>5870</v>
      </c>
      <c r="J5235" t="s">
        <v>4490</v>
      </c>
      <c r="K5235" t="s">
        <v>4490</v>
      </c>
      <c r="L5235" t="s">
        <v>5908</v>
      </c>
      <c r="M5235" t="s">
        <v>4491</v>
      </c>
      <c r="N5235" t="s">
        <v>4962</v>
      </c>
      <c r="O5235" t="s">
        <v>240</v>
      </c>
      <c r="P5235">
        <v>0</v>
      </c>
      <c r="R5235">
        <v>0</v>
      </c>
      <c r="S5235">
        <f>IFERROR(_xlfn.XLOOKUP(tbl_Facturas[[#This Row],[Key_Fact]],tbl_Manifiestos[Key_Manif],tbl_Manifiestos[Pagado a Broker],0),0)</f>
        <v>0</v>
      </c>
      <c r="T5235">
        <v>3775037.2099999981</v>
      </c>
    </row>
    <row r="5236" spans="1:20" x14ac:dyDescent="0.25">
      <c r="A5236" t="s">
        <v>5854</v>
      </c>
      <c r="B5236" t="str">
        <f>tbl_Facturas[[#This Row],[Factura]] &amp; "|" &amp; tbl_Facturas[[#This Row],[Proyecto OK]] &amp; "|" &amp; TEXT(tbl_Facturas[[#This Row],[Horas o Viaje]],"0.00") &amp; "|" &amp; TEXT(tbl_Facturas[[#This Row],[Costo unitario]],"0.00")</f>
        <v>2893|PBC CDOT|0.00|0.00</v>
      </c>
      <c r="C5236">
        <v>2893</v>
      </c>
      <c r="D5236">
        <v>664</v>
      </c>
      <c r="E5236" t="s">
        <v>1982</v>
      </c>
      <c r="G5236" t="s">
        <v>664</v>
      </c>
      <c r="H5236" t="s">
        <v>4963</v>
      </c>
      <c r="I5236" s="134" t="s">
        <v>5870</v>
      </c>
      <c r="J5236" t="s">
        <v>4490</v>
      </c>
      <c r="K5236" t="s">
        <v>4490</v>
      </c>
      <c r="L5236" t="s">
        <v>5908</v>
      </c>
      <c r="M5236" t="s">
        <v>4491</v>
      </c>
      <c r="O5236" t="s">
        <v>42</v>
      </c>
      <c r="P5236">
        <v>0</v>
      </c>
      <c r="R5236">
        <v>0</v>
      </c>
      <c r="S5236">
        <f>IFERROR(_xlfn.XLOOKUP(tbl_Facturas[[#This Row],[Key_Fact]],tbl_Manifiestos[Key_Manif],tbl_Manifiestos[Pagado a Broker],0),0)</f>
        <v>0</v>
      </c>
      <c r="T5236">
        <v>3775037.2099999981</v>
      </c>
    </row>
    <row r="5237" spans="1:20" x14ac:dyDescent="0.25">
      <c r="A5237" t="s">
        <v>5854</v>
      </c>
      <c r="B5237" t="str">
        <f>tbl_Facturas[[#This Row],[Factura]] &amp; "|" &amp; tbl_Facturas[[#This Row],[Proyecto OK]] &amp; "|" &amp; TEXT(tbl_Facturas[[#This Row],[Horas o Viaje]],"0.00") &amp; "|" &amp; TEXT(tbl_Facturas[[#This Row],[Costo unitario]],"0.00")</f>
        <v>2893|PBC CDOT|0.00|0.00</v>
      </c>
      <c r="C5237">
        <v>2893</v>
      </c>
      <c r="D5237">
        <v>1</v>
      </c>
      <c r="E5237" t="s">
        <v>5305</v>
      </c>
      <c r="G5237" t="s">
        <v>1220</v>
      </c>
      <c r="H5237" t="s">
        <v>4964</v>
      </c>
      <c r="I5237" s="134" t="s">
        <v>5870</v>
      </c>
      <c r="J5237" t="s">
        <v>4490</v>
      </c>
      <c r="K5237" t="s">
        <v>4490</v>
      </c>
      <c r="L5237" t="s">
        <v>5908</v>
      </c>
      <c r="M5237" t="s">
        <v>4491</v>
      </c>
      <c r="N5237" t="s">
        <v>4965</v>
      </c>
      <c r="O5237" t="s">
        <v>240</v>
      </c>
      <c r="P5237">
        <v>0</v>
      </c>
      <c r="R5237">
        <v>0</v>
      </c>
      <c r="S5237">
        <f>IFERROR(_xlfn.XLOOKUP(tbl_Facturas[[#This Row],[Key_Fact]],tbl_Manifiestos[Key_Manif],tbl_Manifiestos[Pagado a Broker],0),0)</f>
        <v>0</v>
      </c>
      <c r="T5237">
        <v>3775037.2099999981</v>
      </c>
    </row>
    <row r="5238" spans="1:20" x14ac:dyDescent="0.25">
      <c r="A5238" t="s">
        <v>5854</v>
      </c>
      <c r="B5238" t="str">
        <f>tbl_Facturas[[#This Row],[Factura]] &amp; "|" &amp; tbl_Facturas[[#This Row],[Proyecto OK]] &amp; "|" &amp; TEXT(tbl_Facturas[[#This Row],[Horas o Viaje]],"0.00") &amp; "|" &amp; TEXT(tbl_Facturas[[#This Row],[Costo unitario]],"0.00")</f>
        <v>2893|PBC CDOT|0.00|0.00</v>
      </c>
      <c r="C5238">
        <v>2893</v>
      </c>
      <c r="D5238">
        <v>1</v>
      </c>
      <c r="E5238" t="s">
        <v>5305</v>
      </c>
      <c r="G5238" t="s">
        <v>1220</v>
      </c>
      <c r="H5238" t="s">
        <v>4966</v>
      </c>
      <c r="I5238" s="134" t="s">
        <v>5870</v>
      </c>
      <c r="J5238" t="s">
        <v>4490</v>
      </c>
      <c r="K5238" t="s">
        <v>4490</v>
      </c>
      <c r="L5238" t="s">
        <v>5908</v>
      </c>
      <c r="M5238" t="s">
        <v>4491</v>
      </c>
      <c r="N5238" t="s">
        <v>4967</v>
      </c>
      <c r="O5238" t="s">
        <v>240</v>
      </c>
      <c r="P5238">
        <v>0</v>
      </c>
      <c r="R5238">
        <v>0</v>
      </c>
      <c r="S5238">
        <f>IFERROR(_xlfn.XLOOKUP(tbl_Facturas[[#This Row],[Key_Fact]],tbl_Manifiestos[Key_Manif],tbl_Manifiestos[Pagado a Broker],0),0)</f>
        <v>0</v>
      </c>
      <c r="T5238">
        <v>3775037.2099999981</v>
      </c>
    </row>
    <row r="5239" spans="1:20" x14ac:dyDescent="0.25">
      <c r="A5239" t="s">
        <v>5854</v>
      </c>
      <c r="B5239" t="str">
        <f>tbl_Facturas[[#This Row],[Factura]] &amp; "|" &amp; tbl_Facturas[[#This Row],[Proyecto OK]] &amp; "|" &amp; TEXT(tbl_Facturas[[#This Row],[Horas o Viaje]],"0.00") &amp; "|" &amp; TEXT(tbl_Facturas[[#This Row],[Costo unitario]],"0.00")</f>
        <v>2893|PBC CDOT|0.00|0.00</v>
      </c>
      <c r="C5239">
        <v>2893</v>
      </c>
      <c r="D5239">
        <v>642</v>
      </c>
      <c r="E5239" t="s">
        <v>1982</v>
      </c>
      <c r="G5239" t="s">
        <v>1422</v>
      </c>
      <c r="H5239" t="s">
        <v>4968</v>
      </c>
      <c r="I5239" s="134" t="s">
        <v>5870</v>
      </c>
      <c r="J5239" t="s">
        <v>4490</v>
      </c>
      <c r="K5239" t="s">
        <v>4490</v>
      </c>
      <c r="L5239" t="s">
        <v>5908</v>
      </c>
      <c r="M5239" t="s">
        <v>4491</v>
      </c>
      <c r="P5239">
        <v>0</v>
      </c>
      <c r="R5239">
        <v>0</v>
      </c>
      <c r="S5239">
        <f>IFERROR(_xlfn.XLOOKUP(tbl_Facturas[[#This Row],[Key_Fact]],tbl_Manifiestos[Key_Manif],tbl_Manifiestos[Pagado a Broker],0),0)</f>
        <v>0</v>
      </c>
      <c r="T5239">
        <v>3775037.2099999981</v>
      </c>
    </row>
    <row r="5240" spans="1:20" x14ac:dyDescent="0.25">
      <c r="A5240" t="s">
        <v>5854</v>
      </c>
      <c r="B5240" t="str">
        <f>tbl_Facturas[[#This Row],[Factura]] &amp; "|" &amp; tbl_Facturas[[#This Row],[Proyecto OK]] &amp; "|" &amp; TEXT(tbl_Facturas[[#This Row],[Horas o Viaje]],"0.00") &amp; "|" &amp; TEXT(tbl_Facturas[[#This Row],[Costo unitario]],"0.00")</f>
        <v>2893|PBC CDOT|0.00|0.00</v>
      </c>
      <c r="C5240">
        <v>2893</v>
      </c>
      <c r="D5240">
        <v>642</v>
      </c>
      <c r="E5240" t="s">
        <v>1982</v>
      </c>
      <c r="G5240" t="s">
        <v>1422</v>
      </c>
      <c r="H5240" t="s">
        <v>4968</v>
      </c>
      <c r="I5240" s="134" t="s">
        <v>5870</v>
      </c>
      <c r="J5240" t="s">
        <v>4490</v>
      </c>
      <c r="K5240" t="s">
        <v>4490</v>
      </c>
      <c r="L5240" t="s">
        <v>5908</v>
      </c>
      <c r="M5240" t="s">
        <v>4491</v>
      </c>
      <c r="O5240" t="s">
        <v>42</v>
      </c>
      <c r="P5240">
        <v>0</v>
      </c>
      <c r="R5240">
        <v>0</v>
      </c>
      <c r="S5240">
        <f>IFERROR(_xlfn.XLOOKUP(tbl_Facturas[[#This Row],[Key_Fact]],tbl_Manifiestos[Key_Manif],tbl_Manifiestos[Pagado a Broker],0),0)</f>
        <v>0</v>
      </c>
      <c r="T5240">
        <v>3775037.2099999981</v>
      </c>
    </row>
    <row r="5241" spans="1:20" x14ac:dyDescent="0.25">
      <c r="A5241" t="s">
        <v>5854</v>
      </c>
      <c r="B5241" t="str">
        <f>tbl_Facturas[[#This Row],[Factura]] &amp; "|" &amp; tbl_Facturas[[#This Row],[Proyecto OK]] &amp; "|" &amp; TEXT(tbl_Facturas[[#This Row],[Horas o Viaje]],"0.00") &amp; "|" &amp; TEXT(tbl_Facturas[[#This Row],[Costo unitario]],"0.00")</f>
        <v>2893|PBC CDOT|0.00|0.00</v>
      </c>
      <c r="C5241">
        <v>2893</v>
      </c>
      <c r="D5241">
        <v>642</v>
      </c>
      <c r="E5241" t="s">
        <v>1982</v>
      </c>
      <c r="G5241" t="s">
        <v>1422</v>
      </c>
      <c r="H5241" t="s">
        <v>4969</v>
      </c>
      <c r="I5241" s="134" t="s">
        <v>5870</v>
      </c>
      <c r="J5241" t="s">
        <v>4490</v>
      </c>
      <c r="K5241" t="s">
        <v>4490</v>
      </c>
      <c r="L5241" t="s">
        <v>5908</v>
      </c>
      <c r="M5241" t="s">
        <v>4491</v>
      </c>
      <c r="P5241">
        <v>0</v>
      </c>
      <c r="R5241">
        <v>0</v>
      </c>
      <c r="S5241">
        <f>IFERROR(_xlfn.XLOOKUP(tbl_Facturas[[#This Row],[Key_Fact]],tbl_Manifiestos[Key_Manif],tbl_Manifiestos[Pagado a Broker],0),0)</f>
        <v>0</v>
      </c>
      <c r="T5241">
        <v>3775037.2099999981</v>
      </c>
    </row>
    <row r="5242" spans="1:20" x14ac:dyDescent="0.25">
      <c r="A5242" t="s">
        <v>5854</v>
      </c>
      <c r="B5242" t="str">
        <f>tbl_Facturas[[#This Row],[Factura]] &amp; "|" &amp; tbl_Facturas[[#This Row],[Proyecto OK]] &amp; "|" &amp; TEXT(tbl_Facturas[[#This Row],[Horas o Viaje]],"0.00") &amp; "|" &amp; TEXT(tbl_Facturas[[#This Row],[Costo unitario]],"0.00")</f>
        <v>2893|PBC CDOT|0.00|0.00</v>
      </c>
      <c r="C5242">
        <v>2893</v>
      </c>
      <c r="D5242">
        <v>642</v>
      </c>
      <c r="E5242" t="s">
        <v>1982</v>
      </c>
      <c r="G5242" t="s">
        <v>1422</v>
      </c>
      <c r="H5242" t="s">
        <v>4447</v>
      </c>
      <c r="I5242" s="134" t="s">
        <v>5870</v>
      </c>
      <c r="J5242" t="s">
        <v>4490</v>
      </c>
      <c r="K5242" t="s">
        <v>4490</v>
      </c>
      <c r="L5242" t="s">
        <v>5908</v>
      </c>
      <c r="M5242" t="s">
        <v>4491</v>
      </c>
      <c r="N5242" t="s">
        <v>4970</v>
      </c>
      <c r="O5242" t="s">
        <v>240</v>
      </c>
      <c r="P5242">
        <v>0</v>
      </c>
      <c r="R5242">
        <v>0</v>
      </c>
      <c r="S5242">
        <f>IFERROR(_xlfn.XLOOKUP(tbl_Facturas[[#This Row],[Key_Fact]],tbl_Manifiestos[Key_Manif],tbl_Manifiestos[Pagado a Broker],0),0)</f>
        <v>0</v>
      </c>
      <c r="T5242">
        <v>3775037.2099999981</v>
      </c>
    </row>
    <row r="5243" spans="1:20" x14ac:dyDescent="0.25">
      <c r="A5243" t="s">
        <v>5854</v>
      </c>
      <c r="B5243" t="str">
        <f>tbl_Facturas[[#This Row],[Factura]] &amp; "|" &amp; tbl_Facturas[[#This Row],[Proyecto OK]] &amp; "|" &amp; TEXT(tbl_Facturas[[#This Row],[Horas o Viaje]],"0.00") &amp; "|" &amp; TEXT(tbl_Facturas[[#This Row],[Costo unitario]],"0.00")</f>
        <v>2893|PBC CDOT|0.00|0.00</v>
      </c>
      <c r="C5243">
        <v>2893</v>
      </c>
      <c r="D5243">
        <v>57</v>
      </c>
      <c r="E5243" t="s">
        <v>1861</v>
      </c>
      <c r="G5243" t="s">
        <v>1862</v>
      </c>
      <c r="H5243" t="s">
        <v>4971</v>
      </c>
      <c r="I5243" s="134" t="s">
        <v>5870</v>
      </c>
      <c r="J5243" t="s">
        <v>4490</v>
      </c>
      <c r="K5243" t="s">
        <v>4490</v>
      </c>
      <c r="L5243" t="s">
        <v>5908</v>
      </c>
      <c r="M5243" t="s">
        <v>4491</v>
      </c>
      <c r="N5243" t="s">
        <v>4972</v>
      </c>
      <c r="O5243" t="s">
        <v>240</v>
      </c>
      <c r="P5243">
        <v>0</v>
      </c>
      <c r="R5243">
        <v>0</v>
      </c>
      <c r="S5243">
        <f>IFERROR(_xlfn.XLOOKUP(tbl_Facturas[[#This Row],[Key_Fact]],tbl_Manifiestos[Key_Manif],tbl_Manifiestos[Pagado a Broker],0),0)</f>
        <v>0</v>
      </c>
      <c r="T5243">
        <v>3775037.2099999981</v>
      </c>
    </row>
    <row r="5244" spans="1:20" x14ac:dyDescent="0.25">
      <c r="A5244" t="s">
        <v>5854</v>
      </c>
      <c r="B5244" t="str">
        <f>tbl_Facturas[[#This Row],[Factura]] &amp; "|" &amp; tbl_Facturas[[#This Row],[Proyecto OK]] &amp; "|" &amp; TEXT(tbl_Facturas[[#This Row],[Horas o Viaje]],"0.00") &amp; "|" &amp; TEXT(tbl_Facturas[[#This Row],[Costo unitario]],"0.00")</f>
        <v>2893|PBC CDOT|0.00|0.00</v>
      </c>
      <c r="C5244">
        <v>2893</v>
      </c>
      <c r="D5244">
        <v>57</v>
      </c>
      <c r="E5244" t="s">
        <v>1861</v>
      </c>
      <c r="G5244" t="s">
        <v>1862</v>
      </c>
      <c r="H5244" t="s">
        <v>4971</v>
      </c>
      <c r="I5244" s="134" t="s">
        <v>5870</v>
      </c>
      <c r="J5244" t="s">
        <v>4490</v>
      </c>
      <c r="K5244" t="s">
        <v>4490</v>
      </c>
      <c r="L5244" t="s">
        <v>5908</v>
      </c>
      <c r="M5244" t="s">
        <v>4491</v>
      </c>
      <c r="O5244" t="s">
        <v>42</v>
      </c>
      <c r="P5244">
        <v>0</v>
      </c>
      <c r="R5244">
        <v>0</v>
      </c>
      <c r="S5244">
        <f>IFERROR(_xlfn.XLOOKUP(tbl_Facturas[[#This Row],[Key_Fact]],tbl_Manifiestos[Key_Manif],tbl_Manifiestos[Pagado a Broker],0),0)</f>
        <v>0</v>
      </c>
      <c r="T5244">
        <v>3775037.2099999981</v>
      </c>
    </row>
    <row r="5245" spans="1:20" x14ac:dyDescent="0.25">
      <c r="A5245" t="s">
        <v>5854</v>
      </c>
      <c r="B5245" t="str">
        <f>tbl_Facturas[[#This Row],[Factura]] &amp; "|" &amp; tbl_Facturas[[#This Row],[Proyecto OK]] &amp; "|" &amp; TEXT(tbl_Facturas[[#This Row],[Horas o Viaje]],"0.00") &amp; "|" &amp; TEXT(tbl_Facturas[[#This Row],[Costo unitario]],"0.00")</f>
        <v>2893|PBC CDOT|0.00|0.00</v>
      </c>
      <c r="C5245">
        <v>2893</v>
      </c>
      <c r="D5245">
        <v>57</v>
      </c>
      <c r="E5245" t="s">
        <v>1861</v>
      </c>
      <c r="G5245" t="s">
        <v>1862</v>
      </c>
      <c r="H5245" t="s">
        <v>4973</v>
      </c>
      <c r="I5245" s="134" t="s">
        <v>5870</v>
      </c>
      <c r="J5245" t="s">
        <v>4490</v>
      </c>
      <c r="K5245" t="s">
        <v>4490</v>
      </c>
      <c r="L5245" t="s">
        <v>5908</v>
      </c>
      <c r="M5245" t="s">
        <v>4491</v>
      </c>
      <c r="N5245" t="s">
        <v>4974</v>
      </c>
      <c r="O5245" t="s">
        <v>240</v>
      </c>
      <c r="P5245">
        <v>0</v>
      </c>
      <c r="R5245">
        <v>0</v>
      </c>
      <c r="S5245">
        <f>IFERROR(_xlfn.XLOOKUP(tbl_Facturas[[#This Row],[Key_Fact]],tbl_Manifiestos[Key_Manif],tbl_Manifiestos[Pagado a Broker],0),0)</f>
        <v>0</v>
      </c>
      <c r="T5245">
        <v>3775037.2099999981</v>
      </c>
    </row>
    <row r="5246" spans="1:20" x14ac:dyDescent="0.25">
      <c r="A5246" t="s">
        <v>5854</v>
      </c>
      <c r="B5246" t="str">
        <f>tbl_Facturas[[#This Row],[Factura]] &amp; "|" &amp; tbl_Facturas[[#This Row],[Proyecto OK]] &amp; "|" &amp; TEXT(tbl_Facturas[[#This Row],[Horas o Viaje]],"0.00") &amp; "|" &amp; TEXT(tbl_Facturas[[#This Row],[Costo unitario]],"0.00")</f>
        <v>2893|PBC CDOT|0.00|0.00</v>
      </c>
      <c r="C5246">
        <v>2893</v>
      </c>
      <c r="D5246">
        <v>664</v>
      </c>
      <c r="E5246" t="s">
        <v>1982</v>
      </c>
      <c r="G5246" t="s">
        <v>664</v>
      </c>
      <c r="H5246" t="s">
        <v>4565</v>
      </c>
      <c r="I5246" s="134" t="s">
        <v>5870</v>
      </c>
      <c r="J5246" t="s">
        <v>4490</v>
      </c>
      <c r="K5246" t="s">
        <v>4490</v>
      </c>
      <c r="L5246" t="s">
        <v>5908</v>
      </c>
      <c r="M5246" t="s">
        <v>4491</v>
      </c>
      <c r="N5246" t="s">
        <v>4975</v>
      </c>
      <c r="O5246" t="s">
        <v>240</v>
      </c>
      <c r="P5246">
        <v>0</v>
      </c>
      <c r="R5246">
        <v>0</v>
      </c>
      <c r="S5246">
        <f>IFERROR(_xlfn.XLOOKUP(tbl_Facturas[[#This Row],[Key_Fact]],tbl_Manifiestos[Key_Manif],tbl_Manifiestos[Pagado a Broker],0),0)</f>
        <v>0</v>
      </c>
      <c r="T5246">
        <v>3775037.2099999981</v>
      </c>
    </row>
    <row r="5247" spans="1:20" x14ac:dyDescent="0.25">
      <c r="A5247" t="s">
        <v>5854</v>
      </c>
      <c r="B5247" t="str">
        <f>tbl_Facturas[[#This Row],[Factura]] &amp; "|" &amp; tbl_Facturas[[#This Row],[Proyecto OK]] &amp; "|" &amp; TEXT(tbl_Facturas[[#This Row],[Horas o Viaje]],"0.00") &amp; "|" &amp; TEXT(tbl_Facturas[[#This Row],[Costo unitario]],"0.00")</f>
        <v>2893|PBC CDOT|0.00|0.00</v>
      </c>
      <c r="C5247">
        <v>2893</v>
      </c>
      <c r="D5247">
        <v>58</v>
      </c>
      <c r="E5247" t="s">
        <v>12</v>
      </c>
      <c r="G5247" t="s">
        <v>539</v>
      </c>
      <c r="H5247" t="s">
        <v>4274</v>
      </c>
      <c r="I5247" s="134" t="s">
        <v>5870</v>
      </c>
      <c r="J5247" t="s">
        <v>4490</v>
      </c>
      <c r="K5247" t="s">
        <v>4490</v>
      </c>
      <c r="L5247" t="s">
        <v>5908</v>
      </c>
      <c r="M5247" t="s">
        <v>4491</v>
      </c>
      <c r="N5247" t="s">
        <v>4976</v>
      </c>
      <c r="O5247" t="s">
        <v>240</v>
      </c>
      <c r="P5247">
        <v>0</v>
      </c>
      <c r="R5247">
        <v>0</v>
      </c>
      <c r="S5247">
        <f>IFERROR(_xlfn.XLOOKUP(tbl_Facturas[[#This Row],[Key_Fact]],tbl_Manifiestos[Key_Manif],tbl_Manifiestos[Pagado a Broker],0),0)</f>
        <v>0</v>
      </c>
      <c r="T5247">
        <v>3775037.2099999981</v>
      </c>
    </row>
    <row r="5248" spans="1:20" x14ac:dyDescent="0.25">
      <c r="A5248" t="s">
        <v>5854</v>
      </c>
      <c r="B5248" t="str">
        <f>tbl_Facturas[[#This Row],[Factura]] &amp; "|" &amp; tbl_Facturas[[#This Row],[Proyecto OK]] &amp; "|" &amp; TEXT(tbl_Facturas[[#This Row],[Horas o Viaje]],"0.00") &amp; "|" &amp; TEXT(tbl_Facturas[[#This Row],[Costo unitario]],"0.00")</f>
        <v>2893|PBC CDOT|0.00|0.00</v>
      </c>
      <c r="C5248">
        <v>2893</v>
      </c>
      <c r="D5248">
        <v>58</v>
      </c>
      <c r="E5248" t="s">
        <v>12</v>
      </c>
      <c r="G5248" t="s">
        <v>539</v>
      </c>
      <c r="H5248" t="s">
        <v>3506</v>
      </c>
      <c r="I5248" s="134" t="s">
        <v>5870</v>
      </c>
      <c r="J5248" t="s">
        <v>4490</v>
      </c>
      <c r="K5248" t="s">
        <v>4490</v>
      </c>
      <c r="L5248" t="s">
        <v>5908</v>
      </c>
      <c r="M5248" t="s">
        <v>4491</v>
      </c>
      <c r="O5248" t="s">
        <v>42</v>
      </c>
      <c r="P5248">
        <v>0</v>
      </c>
      <c r="R5248">
        <v>0</v>
      </c>
      <c r="S5248">
        <f>IFERROR(_xlfn.XLOOKUP(tbl_Facturas[[#This Row],[Key_Fact]],tbl_Manifiestos[Key_Manif],tbl_Manifiestos[Pagado a Broker],0),0)</f>
        <v>0</v>
      </c>
      <c r="T5248">
        <v>3775037.2099999981</v>
      </c>
    </row>
    <row r="5249" spans="1:20" x14ac:dyDescent="0.25">
      <c r="A5249" t="s">
        <v>5854</v>
      </c>
      <c r="B5249" t="str">
        <f>tbl_Facturas[[#This Row],[Factura]] &amp; "|" &amp; tbl_Facturas[[#This Row],[Proyecto OK]] &amp; "|" &amp; TEXT(tbl_Facturas[[#This Row],[Horas o Viaje]],"0.00") &amp; "|" &amp; TEXT(tbl_Facturas[[#This Row],[Costo unitario]],"0.00")</f>
        <v>2893|PBC CDOT|0.00|0.00</v>
      </c>
      <c r="C5249">
        <v>2893</v>
      </c>
      <c r="D5249">
        <v>198</v>
      </c>
      <c r="E5249" t="s">
        <v>5916</v>
      </c>
      <c r="G5249" t="s">
        <v>31</v>
      </c>
      <c r="H5249" t="s">
        <v>4977</v>
      </c>
      <c r="I5249" s="134" t="s">
        <v>5870</v>
      </c>
      <c r="J5249" t="s">
        <v>4490</v>
      </c>
      <c r="K5249" t="s">
        <v>4490</v>
      </c>
      <c r="L5249" t="s">
        <v>5908</v>
      </c>
      <c r="M5249" t="s">
        <v>4491</v>
      </c>
      <c r="P5249">
        <v>0</v>
      </c>
      <c r="R5249">
        <v>0</v>
      </c>
      <c r="S5249">
        <f>IFERROR(_xlfn.XLOOKUP(tbl_Facturas[[#This Row],[Key_Fact]],tbl_Manifiestos[Key_Manif],tbl_Manifiestos[Pagado a Broker],0),0)</f>
        <v>0</v>
      </c>
      <c r="T5249">
        <v>3775037.2099999981</v>
      </c>
    </row>
    <row r="5250" spans="1:20" x14ac:dyDescent="0.25">
      <c r="A5250" t="s">
        <v>5854</v>
      </c>
      <c r="B5250" t="str">
        <f>tbl_Facturas[[#This Row],[Factura]] &amp; "|" &amp; tbl_Facturas[[#This Row],[Proyecto OK]] &amp; "|" &amp; TEXT(tbl_Facturas[[#This Row],[Horas o Viaje]],"0.00") &amp; "|" &amp; TEXT(tbl_Facturas[[#This Row],[Costo unitario]],"0.00")</f>
        <v>2893|PBC CDOT|0.00|0.00</v>
      </c>
      <c r="C5250">
        <v>2893</v>
      </c>
      <c r="D5250">
        <v>198</v>
      </c>
      <c r="E5250" t="s">
        <v>5916</v>
      </c>
      <c r="G5250" t="s">
        <v>31</v>
      </c>
      <c r="H5250" t="s">
        <v>4858</v>
      </c>
      <c r="I5250" s="134" t="s">
        <v>5870</v>
      </c>
      <c r="J5250" t="s">
        <v>4490</v>
      </c>
      <c r="K5250" t="s">
        <v>4490</v>
      </c>
      <c r="L5250" t="s">
        <v>5908</v>
      </c>
      <c r="M5250" t="s">
        <v>4491</v>
      </c>
      <c r="P5250">
        <v>0</v>
      </c>
      <c r="R5250">
        <v>0</v>
      </c>
      <c r="S5250">
        <f>IFERROR(_xlfn.XLOOKUP(tbl_Facturas[[#This Row],[Key_Fact]],tbl_Manifiestos[Key_Manif],tbl_Manifiestos[Pagado a Broker],0),0)</f>
        <v>0</v>
      </c>
      <c r="T5250">
        <v>3775037.2099999981</v>
      </c>
    </row>
    <row r="5251" spans="1:20" x14ac:dyDescent="0.25">
      <c r="A5251" t="s">
        <v>5854</v>
      </c>
      <c r="B5251" t="str">
        <f>tbl_Facturas[[#This Row],[Factura]] &amp; "|" &amp; tbl_Facturas[[#This Row],[Proyecto OK]] &amp; "|" &amp; TEXT(tbl_Facturas[[#This Row],[Horas o Viaje]],"0.00") &amp; "|" &amp; TEXT(tbl_Facturas[[#This Row],[Costo unitario]],"0.00")</f>
        <v>2893|PBC CDOT|0.00|0.00</v>
      </c>
      <c r="C5251">
        <v>2893</v>
      </c>
      <c r="D5251">
        <v>198</v>
      </c>
      <c r="E5251" t="s">
        <v>5916</v>
      </c>
      <c r="G5251" t="s">
        <v>31</v>
      </c>
      <c r="H5251" t="s">
        <v>4860</v>
      </c>
      <c r="I5251" s="134" t="s">
        <v>5870</v>
      </c>
      <c r="J5251" t="s">
        <v>4490</v>
      </c>
      <c r="K5251" t="s">
        <v>4490</v>
      </c>
      <c r="L5251" t="s">
        <v>5908</v>
      </c>
      <c r="M5251" t="s">
        <v>4491</v>
      </c>
      <c r="O5251" t="s">
        <v>42</v>
      </c>
      <c r="P5251">
        <v>0</v>
      </c>
      <c r="R5251">
        <v>0</v>
      </c>
      <c r="S5251">
        <f>IFERROR(_xlfn.XLOOKUP(tbl_Facturas[[#This Row],[Key_Fact]],tbl_Manifiestos[Key_Manif],tbl_Manifiestos[Pagado a Broker],0),0)</f>
        <v>0</v>
      </c>
      <c r="T5251">
        <v>3775037.2099999981</v>
      </c>
    </row>
    <row r="5252" spans="1:20" x14ac:dyDescent="0.25">
      <c r="A5252" t="s">
        <v>5854</v>
      </c>
      <c r="B5252" t="str">
        <f>tbl_Facturas[[#This Row],[Factura]] &amp; "|" &amp; tbl_Facturas[[#This Row],[Proyecto OK]] &amp; "|" &amp; TEXT(tbl_Facturas[[#This Row],[Horas o Viaje]],"0.00") &amp; "|" &amp; TEXT(tbl_Facturas[[#This Row],[Costo unitario]],"0.00")</f>
        <v>2893|PBC CDOT|0.00|0.00</v>
      </c>
      <c r="C5252">
        <v>2893</v>
      </c>
      <c r="D5252">
        <v>198</v>
      </c>
      <c r="E5252" t="s">
        <v>5916</v>
      </c>
      <c r="G5252" t="s">
        <v>31</v>
      </c>
      <c r="H5252" t="s">
        <v>4861</v>
      </c>
      <c r="I5252" s="134" t="s">
        <v>5870</v>
      </c>
      <c r="J5252" t="s">
        <v>4490</v>
      </c>
      <c r="K5252" t="s">
        <v>4490</v>
      </c>
      <c r="L5252" t="s">
        <v>5908</v>
      </c>
      <c r="M5252" t="s">
        <v>4491</v>
      </c>
      <c r="P5252">
        <v>0</v>
      </c>
      <c r="R5252">
        <v>0</v>
      </c>
      <c r="S5252">
        <f>IFERROR(_xlfn.XLOOKUP(tbl_Facturas[[#This Row],[Key_Fact]],tbl_Manifiestos[Key_Manif],tbl_Manifiestos[Pagado a Broker],0),0)</f>
        <v>0</v>
      </c>
      <c r="T5252">
        <v>3775037.2099999981</v>
      </c>
    </row>
    <row r="5253" spans="1:20" x14ac:dyDescent="0.25">
      <c r="A5253" t="s">
        <v>5854</v>
      </c>
      <c r="B5253" t="str">
        <f>tbl_Facturas[[#This Row],[Factura]] &amp; "|" &amp; tbl_Facturas[[#This Row],[Proyecto OK]] &amp; "|" &amp; TEXT(tbl_Facturas[[#This Row],[Horas o Viaje]],"0.00") &amp; "|" &amp; TEXT(tbl_Facturas[[#This Row],[Costo unitario]],"0.00")</f>
        <v>2893|PBC CDOT|0.00|0.00</v>
      </c>
      <c r="C5253">
        <v>2893</v>
      </c>
      <c r="D5253">
        <v>59</v>
      </c>
      <c r="E5253" t="s">
        <v>4152</v>
      </c>
      <c r="G5253" t="s">
        <v>4978</v>
      </c>
      <c r="H5253" t="s">
        <v>4979</v>
      </c>
      <c r="I5253" s="134" t="s">
        <v>5870</v>
      </c>
      <c r="J5253" t="s">
        <v>4490</v>
      </c>
      <c r="K5253" t="s">
        <v>4490</v>
      </c>
      <c r="L5253" t="s">
        <v>5908</v>
      </c>
      <c r="M5253" t="s">
        <v>4491</v>
      </c>
      <c r="P5253">
        <v>0</v>
      </c>
      <c r="R5253">
        <v>0</v>
      </c>
      <c r="S5253">
        <f>IFERROR(_xlfn.XLOOKUP(tbl_Facturas[[#This Row],[Key_Fact]],tbl_Manifiestos[Key_Manif],tbl_Manifiestos[Pagado a Broker],0),0)</f>
        <v>0</v>
      </c>
      <c r="T5253">
        <v>3775037.2099999981</v>
      </c>
    </row>
    <row r="5254" spans="1:20" x14ac:dyDescent="0.25">
      <c r="A5254" t="s">
        <v>5854</v>
      </c>
      <c r="B5254" t="str">
        <f>tbl_Facturas[[#This Row],[Factura]] &amp; "|" &amp; tbl_Facturas[[#This Row],[Proyecto OK]] &amp; "|" &amp; TEXT(tbl_Facturas[[#This Row],[Horas o Viaje]],"0.00") &amp; "|" &amp; TEXT(tbl_Facturas[[#This Row],[Costo unitario]],"0.00")</f>
        <v>2893|PBC CDOT|0.00|0.00</v>
      </c>
      <c r="C5254">
        <v>2893</v>
      </c>
      <c r="D5254">
        <v>59</v>
      </c>
      <c r="E5254" t="s">
        <v>4152</v>
      </c>
      <c r="G5254" t="s">
        <v>4978</v>
      </c>
      <c r="H5254" t="s">
        <v>4980</v>
      </c>
      <c r="I5254" s="134" t="s">
        <v>5870</v>
      </c>
      <c r="J5254" t="s">
        <v>4490</v>
      </c>
      <c r="K5254" t="s">
        <v>4490</v>
      </c>
      <c r="L5254" t="s">
        <v>5908</v>
      </c>
      <c r="M5254" t="s">
        <v>4491</v>
      </c>
      <c r="O5254" t="s">
        <v>42</v>
      </c>
      <c r="P5254">
        <v>0</v>
      </c>
      <c r="R5254">
        <v>0</v>
      </c>
      <c r="S5254">
        <f>IFERROR(_xlfn.XLOOKUP(tbl_Facturas[[#This Row],[Key_Fact]],tbl_Manifiestos[Key_Manif],tbl_Manifiestos[Pagado a Broker],0),0)</f>
        <v>0</v>
      </c>
      <c r="T5254">
        <v>3775037.2099999981</v>
      </c>
    </row>
    <row r="5255" spans="1:20" x14ac:dyDescent="0.25">
      <c r="A5255" t="s">
        <v>5854</v>
      </c>
      <c r="B5255" t="str">
        <f>tbl_Facturas[[#This Row],[Factura]] &amp; "|" &amp; tbl_Facturas[[#This Row],[Proyecto OK]] &amp; "|" &amp; TEXT(tbl_Facturas[[#This Row],[Horas o Viaje]],"0.00") &amp; "|" &amp; TEXT(tbl_Facturas[[#This Row],[Costo unitario]],"0.00")</f>
        <v>2893|PBC CDOT|0.00|0.00</v>
      </c>
      <c r="C5255">
        <v>2893</v>
      </c>
      <c r="D5255">
        <v>59</v>
      </c>
      <c r="E5255" t="s">
        <v>4152</v>
      </c>
      <c r="G5255" t="s">
        <v>4978</v>
      </c>
      <c r="H5255" t="s">
        <v>4981</v>
      </c>
      <c r="I5255" s="134" t="s">
        <v>5870</v>
      </c>
      <c r="J5255" t="s">
        <v>4490</v>
      </c>
      <c r="K5255" t="s">
        <v>4490</v>
      </c>
      <c r="L5255" t="s">
        <v>5908</v>
      </c>
      <c r="P5255">
        <v>0</v>
      </c>
      <c r="R5255">
        <v>0</v>
      </c>
      <c r="S5255">
        <f>IFERROR(_xlfn.XLOOKUP(tbl_Facturas[[#This Row],[Key_Fact]],tbl_Manifiestos[Key_Manif],tbl_Manifiestos[Pagado a Broker],0),0)</f>
        <v>0</v>
      </c>
      <c r="T5255">
        <v>3775037.2099999981</v>
      </c>
    </row>
    <row r="5256" spans="1:20" x14ac:dyDescent="0.25">
      <c r="A5256" t="s">
        <v>5854</v>
      </c>
      <c r="B5256" t="str">
        <f>tbl_Facturas[[#This Row],[Factura]] &amp; "|" &amp; tbl_Facturas[[#This Row],[Proyecto OK]] &amp; "|" &amp; TEXT(tbl_Facturas[[#This Row],[Horas o Viaje]],"0.00") &amp; "|" &amp; TEXT(tbl_Facturas[[#This Row],[Costo unitario]],"0.00")</f>
        <v>2893||0.00|0.00</v>
      </c>
      <c r="C5256">
        <v>2893</v>
      </c>
      <c r="G5256" t="s">
        <v>52</v>
      </c>
      <c r="I5256" s="134" t="s">
        <v>5870</v>
      </c>
      <c r="P5256">
        <v>0</v>
      </c>
      <c r="Q5256">
        <v>0</v>
      </c>
      <c r="R5256">
        <v>0</v>
      </c>
      <c r="S5256">
        <f>IFERROR(_xlfn.XLOOKUP(tbl_Facturas[[#This Row],[Key_Fact]],tbl_Manifiestos[Key_Manif],tbl_Manifiestos[Pagado a Broker],0),0)</f>
        <v>0</v>
      </c>
      <c r="T5256">
        <v>3775037.2099999981</v>
      </c>
    </row>
    <row r="5257" spans="1:20" ht="27" x14ac:dyDescent="0.25">
      <c r="A5257" t="s">
        <v>5854</v>
      </c>
      <c r="B5257" t="str">
        <f>tbl_Facturas[[#This Row],[Factura]] &amp; "|" &amp; tbl_Facturas[[#This Row],[Proyecto OK]] &amp; "|" &amp; TEXT(tbl_Facturas[[#This Row],[Horas o Viaje]],"0.00") &amp; "|" &amp; TEXT(tbl_Facturas[[#This Row],[Costo unitario]],"0.00")</f>
        <v>2894||1.00|325.00</v>
      </c>
      <c r="C5257">
        <v>2894</v>
      </c>
      <c r="D5257">
        <v>28</v>
      </c>
      <c r="E5257" t="s">
        <v>5309</v>
      </c>
      <c r="G5257" t="s">
        <v>1285</v>
      </c>
      <c r="H5257" t="s">
        <v>5165</v>
      </c>
      <c r="I5257" s="134" t="s">
        <v>5319</v>
      </c>
      <c r="P5257">
        <v>1</v>
      </c>
      <c r="Q5257">
        <v>325</v>
      </c>
      <c r="R5257">
        <v>325</v>
      </c>
      <c r="S5257">
        <f>IFERROR(_xlfn.XLOOKUP(tbl_Facturas[[#This Row],[Key_Fact]],tbl_Manifiestos[Key_Manif],tbl_Manifiestos[Pagado a Broker],0),0)</f>
        <v>0</v>
      </c>
      <c r="T5257">
        <v>3775362.2099999981</v>
      </c>
    </row>
    <row r="5258" spans="1:20" ht="27" x14ac:dyDescent="0.25">
      <c r="A5258" t="s">
        <v>5854</v>
      </c>
      <c r="B5258" t="str">
        <f>tbl_Facturas[[#This Row],[Factura]] &amp; "|" &amp; tbl_Facturas[[#This Row],[Proyecto OK]] &amp; "|" &amp; TEXT(tbl_Facturas[[#This Row],[Horas o Viaje]],"0.00") &amp; "|" &amp; TEXT(tbl_Facturas[[#This Row],[Costo unitario]],"0.00")</f>
        <v>2894||1.00|180.00</v>
      </c>
      <c r="C5258">
        <v>2894</v>
      </c>
      <c r="D5258">
        <v>28</v>
      </c>
      <c r="E5258" t="s">
        <v>5309</v>
      </c>
      <c r="G5258" t="s">
        <v>1285</v>
      </c>
      <c r="H5258" t="s">
        <v>5166</v>
      </c>
      <c r="I5258" s="134" t="s">
        <v>5319</v>
      </c>
      <c r="P5258">
        <v>1</v>
      </c>
      <c r="Q5258">
        <v>180</v>
      </c>
      <c r="R5258">
        <v>180</v>
      </c>
      <c r="S5258">
        <f>IFERROR(_xlfn.XLOOKUP(tbl_Facturas[[#This Row],[Key_Fact]],tbl_Manifiestos[Key_Manif],tbl_Manifiestos[Pagado a Broker],0),0)</f>
        <v>0</v>
      </c>
      <c r="T5258">
        <v>3775542.2099999981</v>
      </c>
    </row>
    <row r="5259" spans="1:20" ht="27" x14ac:dyDescent="0.25">
      <c r="A5259" t="s">
        <v>5854</v>
      </c>
      <c r="B5259" t="str">
        <f>tbl_Facturas[[#This Row],[Factura]] &amp; "|" &amp; tbl_Facturas[[#This Row],[Proyecto OK]] &amp; "|" &amp; TEXT(tbl_Facturas[[#This Row],[Horas o Viaje]],"0.00") &amp; "|" &amp; TEXT(tbl_Facturas[[#This Row],[Costo unitario]],"0.00")</f>
        <v>2894||1.00|180.00</v>
      </c>
      <c r="C5259">
        <v>2894</v>
      </c>
      <c r="D5259">
        <v>28</v>
      </c>
      <c r="E5259" t="s">
        <v>5309</v>
      </c>
      <c r="G5259" t="s">
        <v>1285</v>
      </c>
      <c r="H5259" t="s">
        <v>5167</v>
      </c>
      <c r="I5259" s="134" t="s">
        <v>5319</v>
      </c>
      <c r="P5259">
        <v>1</v>
      </c>
      <c r="Q5259">
        <v>180</v>
      </c>
      <c r="R5259">
        <v>180</v>
      </c>
      <c r="S5259">
        <f>IFERROR(_xlfn.XLOOKUP(tbl_Facturas[[#This Row],[Key_Fact]],tbl_Manifiestos[Key_Manif],tbl_Manifiestos[Pagado a Broker],0),0)</f>
        <v>0</v>
      </c>
      <c r="T5259">
        <v>3775722.2099999981</v>
      </c>
    </row>
    <row r="5260" spans="1:20" ht="27" x14ac:dyDescent="0.25">
      <c r="A5260" t="s">
        <v>5854</v>
      </c>
      <c r="B5260" t="str">
        <f>tbl_Facturas[[#This Row],[Factura]] &amp; "|" &amp; tbl_Facturas[[#This Row],[Proyecto OK]] &amp; "|" &amp; TEXT(tbl_Facturas[[#This Row],[Horas o Viaje]],"0.00") &amp; "|" &amp; TEXT(tbl_Facturas[[#This Row],[Costo unitario]],"0.00")</f>
        <v>2894||1.00|113.10</v>
      </c>
      <c r="C5260">
        <v>2894</v>
      </c>
      <c r="D5260">
        <v>28</v>
      </c>
      <c r="E5260" t="s">
        <v>5309</v>
      </c>
      <c r="G5260" t="s">
        <v>1285</v>
      </c>
      <c r="H5260" t="s">
        <v>5167</v>
      </c>
      <c r="I5260" s="134" t="s">
        <v>5319</v>
      </c>
      <c r="N5260" t="s">
        <v>5168</v>
      </c>
      <c r="P5260">
        <v>1</v>
      </c>
      <c r="Q5260">
        <v>113.1</v>
      </c>
      <c r="R5260">
        <v>113.1</v>
      </c>
      <c r="S5260">
        <f>IFERROR(_xlfn.XLOOKUP(tbl_Facturas[[#This Row],[Key_Fact]],tbl_Manifiestos[Key_Manif],tbl_Manifiestos[Pagado a Broker],0),0)</f>
        <v>0</v>
      </c>
      <c r="T5260">
        <v>3775835.3099999982</v>
      </c>
    </row>
    <row r="5261" spans="1:20" ht="27" x14ac:dyDescent="0.25">
      <c r="A5261" t="s">
        <v>5854</v>
      </c>
      <c r="B5261" t="str">
        <f>tbl_Facturas[[#This Row],[Factura]] &amp; "|" &amp; tbl_Facturas[[#This Row],[Proyecto OK]] &amp; "|" &amp; TEXT(tbl_Facturas[[#This Row],[Horas o Viaje]],"0.00") &amp; "|" &amp; TEXT(tbl_Facturas[[#This Row],[Costo unitario]],"0.00")</f>
        <v>2894||1.00|180.00</v>
      </c>
      <c r="C5261">
        <v>2894</v>
      </c>
      <c r="D5261">
        <v>28</v>
      </c>
      <c r="E5261" t="s">
        <v>5309</v>
      </c>
      <c r="G5261" t="s">
        <v>1285</v>
      </c>
      <c r="H5261" t="s">
        <v>5169</v>
      </c>
      <c r="I5261" s="134" t="s">
        <v>5319</v>
      </c>
      <c r="P5261">
        <v>1</v>
      </c>
      <c r="Q5261">
        <v>180</v>
      </c>
      <c r="R5261">
        <v>180</v>
      </c>
      <c r="S5261">
        <f>IFERROR(_xlfn.XLOOKUP(tbl_Facturas[[#This Row],[Key_Fact]],tbl_Manifiestos[Key_Manif],tbl_Manifiestos[Pagado a Broker],0),0)</f>
        <v>0</v>
      </c>
      <c r="T5261">
        <v>3776015.3099999982</v>
      </c>
    </row>
    <row r="5262" spans="1:20" ht="27" x14ac:dyDescent="0.25">
      <c r="A5262" t="s">
        <v>5854</v>
      </c>
      <c r="B5262" t="str">
        <f>tbl_Facturas[[#This Row],[Factura]] &amp; "|" &amp; tbl_Facturas[[#This Row],[Proyecto OK]] &amp; "|" &amp; TEXT(tbl_Facturas[[#This Row],[Horas o Viaje]],"0.00") &amp; "|" &amp; TEXT(tbl_Facturas[[#This Row],[Costo unitario]],"0.00")</f>
        <v>2894||1.00|113.10</v>
      </c>
      <c r="C5262">
        <v>2894</v>
      </c>
      <c r="D5262">
        <v>28</v>
      </c>
      <c r="E5262" t="s">
        <v>5309</v>
      </c>
      <c r="G5262" t="s">
        <v>1285</v>
      </c>
      <c r="H5262" t="s">
        <v>5169</v>
      </c>
      <c r="I5262" s="134" t="s">
        <v>5319</v>
      </c>
      <c r="N5262" t="s">
        <v>5170</v>
      </c>
      <c r="P5262">
        <v>1</v>
      </c>
      <c r="Q5262">
        <v>113.1</v>
      </c>
      <c r="R5262">
        <v>113.1</v>
      </c>
      <c r="S5262">
        <f>IFERROR(_xlfn.XLOOKUP(tbl_Facturas[[#This Row],[Key_Fact]],tbl_Manifiestos[Key_Manif],tbl_Manifiestos[Pagado a Broker],0),0)</f>
        <v>0</v>
      </c>
      <c r="T5262">
        <v>3776128.4099999978</v>
      </c>
    </row>
    <row r="5263" spans="1:20" ht="27" x14ac:dyDescent="0.25">
      <c r="A5263" t="s">
        <v>5854</v>
      </c>
      <c r="B5263" t="str">
        <f>tbl_Facturas[[#This Row],[Factura]] &amp; "|" &amp; tbl_Facturas[[#This Row],[Proyecto OK]] &amp; "|" &amp; TEXT(tbl_Facturas[[#This Row],[Horas o Viaje]],"0.00") &amp; "|" &amp; TEXT(tbl_Facturas[[#This Row],[Costo unitario]],"0.00")</f>
        <v>2894||1.00|180.00</v>
      </c>
      <c r="C5263">
        <v>2894</v>
      </c>
      <c r="D5263">
        <v>28</v>
      </c>
      <c r="E5263" t="s">
        <v>5309</v>
      </c>
      <c r="G5263" t="s">
        <v>1285</v>
      </c>
      <c r="H5263" t="s">
        <v>5171</v>
      </c>
      <c r="I5263" s="134" t="s">
        <v>5319</v>
      </c>
      <c r="P5263">
        <v>1</v>
      </c>
      <c r="Q5263">
        <v>180</v>
      </c>
      <c r="R5263">
        <v>180</v>
      </c>
      <c r="S5263">
        <f>IFERROR(_xlfn.XLOOKUP(tbl_Facturas[[#This Row],[Key_Fact]],tbl_Manifiestos[Key_Manif],tbl_Manifiestos[Pagado a Broker],0),0)</f>
        <v>0</v>
      </c>
      <c r="T5263">
        <v>3776308.4099999978</v>
      </c>
    </row>
    <row r="5264" spans="1:20" ht="27" x14ac:dyDescent="0.25">
      <c r="A5264" t="s">
        <v>5854</v>
      </c>
      <c r="B5264" t="str">
        <f>tbl_Facturas[[#This Row],[Factura]] &amp; "|" &amp; tbl_Facturas[[#This Row],[Proyecto OK]] &amp; "|" &amp; TEXT(tbl_Facturas[[#This Row],[Horas o Viaje]],"0.00") &amp; "|" &amp; TEXT(tbl_Facturas[[#This Row],[Costo unitario]],"0.00")</f>
        <v>2894||1.00|325.00</v>
      </c>
      <c r="C5264">
        <v>2894</v>
      </c>
      <c r="D5264">
        <v>28</v>
      </c>
      <c r="E5264" t="s">
        <v>5309</v>
      </c>
      <c r="G5264" t="s">
        <v>1285</v>
      </c>
      <c r="H5264" t="s">
        <v>5172</v>
      </c>
      <c r="I5264" s="134" t="s">
        <v>5319</v>
      </c>
      <c r="P5264">
        <v>1</v>
      </c>
      <c r="Q5264">
        <v>325</v>
      </c>
      <c r="R5264">
        <v>325</v>
      </c>
      <c r="S5264">
        <f>IFERROR(_xlfn.XLOOKUP(tbl_Facturas[[#This Row],[Key_Fact]],tbl_Manifiestos[Key_Manif],tbl_Manifiestos[Pagado a Broker],0),0)</f>
        <v>0</v>
      </c>
      <c r="T5264">
        <v>3776633.4099999978</v>
      </c>
    </row>
    <row r="5265" spans="1:20" ht="27" x14ac:dyDescent="0.25">
      <c r="A5265" t="s">
        <v>5854</v>
      </c>
      <c r="B5265" t="str">
        <f>tbl_Facturas[[#This Row],[Factura]] &amp; "|" &amp; tbl_Facturas[[#This Row],[Proyecto OK]] &amp; "|" &amp; TEXT(tbl_Facturas[[#This Row],[Horas o Viaje]],"0.00") &amp; "|" &amp; TEXT(tbl_Facturas[[#This Row],[Costo unitario]],"0.00")</f>
        <v>2894||1.00|325.00</v>
      </c>
      <c r="C5265">
        <v>2894</v>
      </c>
      <c r="D5265">
        <v>28</v>
      </c>
      <c r="E5265" t="s">
        <v>5309</v>
      </c>
      <c r="G5265" t="s">
        <v>1285</v>
      </c>
      <c r="H5265" t="s">
        <v>5173</v>
      </c>
      <c r="I5265" s="134" t="s">
        <v>5319</v>
      </c>
      <c r="P5265">
        <v>1</v>
      </c>
      <c r="Q5265">
        <v>325</v>
      </c>
      <c r="R5265">
        <v>325</v>
      </c>
      <c r="S5265">
        <f>IFERROR(_xlfn.XLOOKUP(tbl_Facturas[[#This Row],[Key_Fact]],tbl_Manifiestos[Key_Manif],tbl_Manifiestos[Pagado a Broker],0),0)</f>
        <v>0</v>
      </c>
      <c r="T5265">
        <v>3776958.4099999978</v>
      </c>
    </row>
    <row r="5266" spans="1:20" ht="27" x14ac:dyDescent="0.25">
      <c r="A5266" t="s">
        <v>5854</v>
      </c>
      <c r="B5266" t="str">
        <f>tbl_Facturas[[#This Row],[Factura]] &amp; "|" &amp; tbl_Facturas[[#This Row],[Proyecto OK]] &amp; "|" &amp; TEXT(tbl_Facturas[[#This Row],[Horas o Viaje]],"0.00") &amp; "|" &amp; TEXT(tbl_Facturas[[#This Row],[Costo unitario]],"0.00")</f>
        <v>2894||5.00|325.00</v>
      </c>
      <c r="C5266">
        <v>2894</v>
      </c>
      <c r="D5266">
        <v>184</v>
      </c>
      <c r="E5266" t="s">
        <v>5354</v>
      </c>
      <c r="G5266" t="s">
        <v>3118</v>
      </c>
      <c r="H5266" t="s">
        <v>4590</v>
      </c>
      <c r="I5266" s="134" t="s">
        <v>5319</v>
      </c>
      <c r="P5266">
        <v>5</v>
      </c>
      <c r="Q5266">
        <v>325</v>
      </c>
      <c r="R5266">
        <v>1625</v>
      </c>
      <c r="S5266">
        <f>IFERROR(_xlfn.XLOOKUP(tbl_Facturas[[#This Row],[Key_Fact]],tbl_Manifiestos[Key_Manif],tbl_Manifiestos[Pagado a Broker],0),0)</f>
        <v>0</v>
      </c>
      <c r="T5266">
        <v>3778583.4099999978</v>
      </c>
    </row>
    <row r="5267" spans="1:20" ht="27" x14ac:dyDescent="0.25">
      <c r="A5267" t="s">
        <v>5854</v>
      </c>
      <c r="B5267" t="str">
        <f>tbl_Facturas[[#This Row],[Factura]] &amp; "|" &amp; tbl_Facturas[[#This Row],[Proyecto OK]] &amp; "|" &amp; TEXT(tbl_Facturas[[#This Row],[Horas o Viaje]],"0.00") &amp; "|" &amp; TEXT(tbl_Facturas[[#This Row],[Costo unitario]],"0.00")</f>
        <v>2894||1.00|325.00</v>
      </c>
      <c r="C5267">
        <v>2894</v>
      </c>
      <c r="D5267">
        <v>830</v>
      </c>
      <c r="E5267" t="s">
        <v>1261</v>
      </c>
      <c r="G5267" t="s">
        <v>4185</v>
      </c>
      <c r="H5267" t="s">
        <v>4458</v>
      </c>
      <c r="I5267" s="134" t="s">
        <v>5319</v>
      </c>
      <c r="P5267">
        <v>1</v>
      </c>
      <c r="Q5267">
        <v>325</v>
      </c>
      <c r="R5267">
        <v>325</v>
      </c>
      <c r="S5267">
        <f>IFERROR(_xlfn.XLOOKUP(tbl_Facturas[[#This Row],[Key_Fact]],tbl_Manifiestos[Key_Manif],tbl_Manifiestos[Pagado a Broker],0),0)</f>
        <v>0</v>
      </c>
      <c r="T5267">
        <v>3778908.4099999978</v>
      </c>
    </row>
    <row r="5268" spans="1:20" ht="27" x14ac:dyDescent="0.25">
      <c r="A5268" t="s">
        <v>5854</v>
      </c>
      <c r="B5268" t="str">
        <f>tbl_Facturas[[#This Row],[Factura]] &amp; "|" &amp; tbl_Facturas[[#This Row],[Proyecto OK]] &amp; "|" &amp; TEXT(tbl_Facturas[[#This Row],[Horas o Viaje]],"0.00") &amp; "|" &amp; TEXT(tbl_Facturas[[#This Row],[Costo unitario]],"0.00")</f>
        <v>2894||3.00|325.00</v>
      </c>
      <c r="C5268">
        <v>2894</v>
      </c>
      <c r="D5268">
        <v>830</v>
      </c>
      <c r="E5268" t="s">
        <v>1261</v>
      </c>
      <c r="G5268" t="s">
        <v>4185</v>
      </c>
      <c r="H5268" t="s">
        <v>4587</v>
      </c>
      <c r="I5268" s="134" t="s">
        <v>5319</v>
      </c>
      <c r="P5268">
        <v>3</v>
      </c>
      <c r="Q5268">
        <v>325</v>
      </c>
      <c r="R5268">
        <v>975</v>
      </c>
      <c r="S5268">
        <f>IFERROR(_xlfn.XLOOKUP(tbl_Facturas[[#This Row],[Key_Fact]],tbl_Manifiestos[Key_Manif],tbl_Manifiestos[Pagado a Broker],0),0)</f>
        <v>0</v>
      </c>
      <c r="T5268">
        <v>3779883.4099999978</v>
      </c>
    </row>
    <row r="5269" spans="1:20" ht="27" x14ac:dyDescent="0.25">
      <c r="A5269" t="s">
        <v>5854</v>
      </c>
      <c r="B5269" t="str">
        <f>tbl_Facturas[[#This Row],[Factura]] &amp; "|" &amp; tbl_Facturas[[#This Row],[Proyecto OK]] &amp; "|" &amp; TEXT(tbl_Facturas[[#This Row],[Horas o Viaje]],"0.00") &amp; "|" &amp; TEXT(tbl_Facturas[[#This Row],[Costo unitario]],"0.00")</f>
        <v>2894||1.00|325.00</v>
      </c>
      <c r="C5269">
        <v>2894</v>
      </c>
      <c r="D5269">
        <v>830</v>
      </c>
      <c r="E5269" t="s">
        <v>1261</v>
      </c>
      <c r="G5269" t="s">
        <v>4185</v>
      </c>
      <c r="H5269" t="s">
        <v>3667</v>
      </c>
      <c r="I5269" s="134" t="s">
        <v>5319</v>
      </c>
      <c r="P5269">
        <v>1</v>
      </c>
      <c r="Q5269">
        <v>325</v>
      </c>
      <c r="R5269">
        <v>325</v>
      </c>
      <c r="S5269">
        <f>IFERROR(_xlfn.XLOOKUP(tbl_Facturas[[#This Row],[Key_Fact]],tbl_Manifiestos[Key_Manif],tbl_Manifiestos[Pagado a Broker],0),0)</f>
        <v>0</v>
      </c>
      <c r="T5269">
        <v>3780208.4099999978</v>
      </c>
    </row>
    <row r="5270" spans="1:20" ht="27" x14ac:dyDescent="0.25">
      <c r="A5270" t="s">
        <v>5854</v>
      </c>
      <c r="B5270" t="str">
        <f>tbl_Facturas[[#This Row],[Factura]] &amp; "|" &amp; tbl_Facturas[[#This Row],[Proyecto OK]] &amp; "|" &amp; TEXT(tbl_Facturas[[#This Row],[Horas o Viaje]],"0.00") &amp; "|" &amp; TEXT(tbl_Facturas[[#This Row],[Costo unitario]],"0.00")</f>
        <v>2894||1.00|325.00</v>
      </c>
      <c r="C5270">
        <v>2894</v>
      </c>
      <c r="D5270">
        <v>229</v>
      </c>
      <c r="E5270" t="s">
        <v>5309</v>
      </c>
      <c r="G5270" t="s">
        <v>1235</v>
      </c>
      <c r="H5270" t="s">
        <v>4690</v>
      </c>
      <c r="I5270" s="134" t="s">
        <v>5319</v>
      </c>
      <c r="P5270">
        <v>1</v>
      </c>
      <c r="Q5270">
        <v>325</v>
      </c>
      <c r="R5270">
        <v>325</v>
      </c>
      <c r="S5270">
        <f>IFERROR(_xlfn.XLOOKUP(tbl_Facturas[[#This Row],[Key_Fact]],tbl_Manifiestos[Key_Manif],tbl_Manifiestos[Pagado a Broker],0),0)</f>
        <v>0</v>
      </c>
      <c r="T5270">
        <v>3780533.4099999978</v>
      </c>
    </row>
    <row r="5271" spans="1:20" ht="27" x14ac:dyDescent="0.25">
      <c r="A5271" t="s">
        <v>5854</v>
      </c>
      <c r="B5271" t="str">
        <f>tbl_Facturas[[#This Row],[Factura]] &amp; "|" &amp; tbl_Facturas[[#This Row],[Proyecto OK]] &amp; "|" &amp; TEXT(tbl_Facturas[[#This Row],[Horas o Viaje]],"0.00") &amp; "|" &amp; TEXT(tbl_Facturas[[#This Row],[Costo unitario]],"0.00")</f>
        <v>2894||1.00|325.00</v>
      </c>
      <c r="C5271">
        <v>2894</v>
      </c>
      <c r="D5271">
        <v>229</v>
      </c>
      <c r="E5271" t="s">
        <v>5309</v>
      </c>
      <c r="G5271" t="s">
        <v>1235</v>
      </c>
      <c r="H5271" t="s">
        <v>4279</v>
      </c>
      <c r="I5271" s="134" t="s">
        <v>5319</v>
      </c>
      <c r="P5271">
        <v>1</v>
      </c>
      <c r="Q5271">
        <v>325</v>
      </c>
      <c r="R5271">
        <v>325</v>
      </c>
      <c r="S5271">
        <f>IFERROR(_xlfn.XLOOKUP(tbl_Facturas[[#This Row],[Key_Fact]],tbl_Manifiestos[Key_Manif],tbl_Manifiestos[Pagado a Broker],0),0)</f>
        <v>0</v>
      </c>
      <c r="T5271">
        <v>3780858.4099999978</v>
      </c>
    </row>
    <row r="5272" spans="1:20" ht="27" x14ac:dyDescent="0.25">
      <c r="A5272" t="s">
        <v>5854</v>
      </c>
      <c r="B5272" t="str">
        <f>tbl_Facturas[[#This Row],[Factura]] &amp; "|" &amp; tbl_Facturas[[#This Row],[Proyecto OK]] &amp; "|" &amp; TEXT(tbl_Facturas[[#This Row],[Horas o Viaje]],"0.00") &amp; "|" &amp; TEXT(tbl_Facturas[[#This Row],[Costo unitario]],"0.00")</f>
        <v>2894||1.00|325.00</v>
      </c>
      <c r="C5272">
        <v>2894</v>
      </c>
      <c r="D5272">
        <v>229</v>
      </c>
      <c r="E5272" t="s">
        <v>5309</v>
      </c>
      <c r="G5272" t="s">
        <v>1235</v>
      </c>
      <c r="H5272" t="s">
        <v>4278</v>
      </c>
      <c r="I5272" s="134" t="s">
        <v>5319</v>
      </c>
      <c r="P5272">
        <v>1</v>
      </c>
      <c r="Q5272">
        <v>325</v>
      </c>
      <c r="R5272">
        <v>325</v>
      </c>
      <c r="S5272">
        <f>IFERROR(_xlfn.XLOOKUP(tbl_Facturas[[#This Row],[Key_Fact]],tbl_Manifiestos[Key_Manif],tbl_Manifiestos[Pagado a Broker],0),0)</f>
        <v>0</v>
      </c>
      <c r="T5272">
        <v>3781183.4099999978</v>
      </c>
    </row>
    <row r="5273" spans="1:20" ht="27" x14ac:dyDescent="0.25">
      <c r="A5273" t="s">
        <v>5854</v>
      </c>
      <c r="B5273" t="str">
        <f>tbl_Facturas[[#This Row],[Factura]] &amp; "|" &amp; tbl_Facturas[[#This Row],[Proyecto OK]] &amp; "|" &amp; TEXT(tbl_Facturas[[#This Row],[Horas o Viaje]],"0.00") &amp; "|" &amp; TEXT(tbl_Facturas[[#This Row],[Costo unitario]],"0.00")</f>
        <v>2894||1.00|325.00</v>
      </c>
      <c r="C5273">
        <v>2894</v>
      </c>
      <c r="D5273">
        <v>229</v>
      </c>
      <c r="E5273" t="s">
        <v>5309</v>
      </c>
      <c r="G5273" t="s">
        <v>1235</v>
      </c>
      <c r="H5273" t="s">
        <v>3861</v>
      </c>
      <c r="I5273" s="134" t="s">
        <v>5319</v>
      </c>
      <c r="P5273">
        <v>1</v>
      </c>
      <c r="Q5273">
        <v>325</v>
      </c>
      <c r="R5273">
        <v>325</v>
      </c>
      <c r="S5273">
        <f>IFERROR(_xlfn.XLOOKUP(tbl_Facturas[[#This Row],[Key_Fact]],tbl_Manifiestos[Key_Manif],tbl_Manifiestos[Pagado a Broker],0),0)</f>
        <v>0</v>
      </c>
      <c r="T5273">
        <v>3781508.4099999978</v>
      </c>
    </row>
    <row r="5274" spans="1:20" ht="27" x14ac:dyDescent="0.25">
      <c r="A5274" t="s">
        <v>5854</v>
      </c>
      <c r="B5274" t="str">
        <f>tbl_Facturas[[#This Row],[Factura]] &amp; "|" &amp; tbl_Facturas[[#This Row],[Proyecto OK]] &amp; "|" &amp; TEXT(tbl_Facturas[[#This Row],[Horas o Viaje]],"0.00") &amp; "|" &amp; TEXT(tbl_Facturas[[#This Row],[Costo unitario]],"0.00")</f>
        <v>2894||1.00|325.00</v>
      </c>
      <c r="C5274">
        <v>2894</v>
      </c>
      <c r="D5274">
        <v>229</v>
      </c>
      <c r="E5274" t="s">
        <v>5309</v>
      </c>
      <c r="G5274" t="s">
        <v>1235</v>
      </c>
      <c r="H5274" t="s">
        <v>4064</v>
      </c>
      <c r="I5274" s="134" t="s">
        <v>5319</v>
      </c>
      <c r="P5274">
        <v>1</v>
      </c>
      <c r="Q5274">
        <v>325</v>
      </c>
      <c r="R5274">
        <v>325</v>
      </c>
      <c r="S5274">
        <f>IFERROR(_xlfn.XLOOKUP(tbl_Facturas[[#This Row],[Key_Fact]],tbl_Manifiestos[Key_Manif],tbl_Manifiestos[Pagado a Broker],0),0)</f>
        <v>0</v>
      </c>
      <c r="T5274">
        <v>3781833.4099999978</v>
      </c>
    </row>
    <row r="5275" spans="1:20" ht="27" x14ac:dyDescent="0.25">
      <c r="A5275" t="s">
        <v>5854</v>
      </c>
      <c r="B5275" t="str">
        <f>tbl_Facturas[[#This Row],[Factura]] &amp; "|" &amp; tbl_Facturas[[#This Row],[Proyecto OK]] &amp; "|" &amp; TEXT(tbl_Facturas[[#This Row],[Horas o Viaje]],"0.00") &amp; "|" &amp; TEXT(tbl_Facturas[[#This Row],[Costo unitario]],"0.00")</f>
        <v>2894||1.00|325.00</v>
      </c>
      <c r="C5275">
        <v>2894</v>
      </c>
      <c r="D5275">
        <v>229</v>
      </c>
      <c r="E5275" t="s">
        <v>5309</v>
      </c>
      <c r="G5275" t="s">
        <v>1235</v>
      </c>
      <c r="H5275" t="s">
        <v>4066</v>
      </c>
      <c r="I5275" s="134" t="s">
        <v>5319</v>
      </c>
      <c r="P5275">
        <v>1</v>
      </c>
      <c r="Q5275">
        <v>325</v>
      </c>
      <c r="R5275">
        <v>325</v>
      </c>
      <c r="S5275">
        <f>IFERROR(_xlfn.XLOOKUP(tbl_Facturas[[#This Row],[Key_Fact]],tbl_Manifiestos[Key_Manif],tbl_Manifiestos[Pagado a Broker],0),0)</f>
        <v>0</v>
      </c>
      <c r="T5275">
        <v>3782158.4099999978</v>
      </c>
    </row>
    <row r="5276" spans="1:20" x14ac:dyDescent="0.25">
      <c r="A5276" t="s">
        <v>5854</v>
      </c>
      <c r="B5276" t="str">
        <f>tbl_Facturas[[#This Row],[Factura]] &amp; "|" &amp; tbl_Facturas[[#This Row],[Proyecto OK]] &amp; "|" &amp; TEXT(tbl_Facturas[[#This Row],[Horas o Viaje]],"0.00") &amp; "|" &amp; TEXT(tbl_Facturas[[#This Row],[Costo unitario]],"0.00")</f>
        <v>2895|115th Metra|1.00|150.00</v>
      </c>
      <c r="C5276">
        <v>2895</v>
      </c>
      <c r="D5276">
        <v>108</v>
      </c>
      <c r="E5276" t="s">
        <v>5916</v>
      </c>
      <c r="G5276" t="s">
        <v>99</v>
      </c>
      <c r="H5276" t="s">
        <v>5174</v>
      </c>
      <c r="I5276" s="134" t="s">
        <v>5343</v>
      </c>
      <c r="J5276" t="s">
        <v>1346</v>
      </c>
      <c r="K5276" t="s">
        <v>1346</v>
      </c>
      <c r="M5276" t="s">
        <v>5175</v>
      </c>
      <c r="P5276">
        <v>1</v>
      </c>
      <c r="Q5276">
        <v>150</v>
      </c>
      <c r="R5276">
        <v>150</v>
      </c>
      <c r="S5276">
        <f>IFERROR(_xlfn.XLOOKUP(tbl_Facturas[[#This Row],[Key_Fact]],tbl_Manifiestos[Key_Manif],tbl_Manifiestos[Pagado a Broker],0),0)</f>
        <v>139.5</v>
      </c>
      <c r="T5276">
        <v>3782308.4099999978</v>
      </c>
    </row>
    <row r="5277" spans="1:20" x14ac:dyDescent="0.25">
      <c r="A5277" t="s">
        <v>5854</v>
      </c>
      <c r="B5277" t="str">
        <f>tbl_Facturas[[#This Row],[Factura]] &amp; "|" &amp; tbl_Facturas[[#This Row],[Proyecto OK]] &amp; "|" &amp; TEXT(tbl_Facturas[[#This Row],[Horas o Viaje]],"0.00") &amp; "|" &amp; TEXT(tbl_Facturas[[#This Row],[Costo unitario]],"0.00")</f>
        <v>2895|115th Metra|1.00|250.00</v>
      </c>
      <c r="C5277">
        <v>2895</v>
      </c>
      <c r="D5277">
        <v>20</v>
      </c>
      <c r="E5277" t="s">
        <v>5305</v>
      </c>
      <c r="G5277" t="s">
        <v>1232</v>
      </c>
      <c r="H5277" t="s">
        <v>4846</v>
      </c>
      <c r="I5277" s="134" t="s">
        <v>5343</v>
      </c>
      <c r="J5277" t="s">
        <v>1346</v>
      </c>
      <c r="K5277" t="s">
        <v>1346</v>
      </c>
      <c r="M5277" t="s">
        <v>895</v>
      </c>
      <c r="P5277">
        <v>1</v>
      </c>
      <c r="Q5277">
        <v>250</v>
      </c>
      <c r="R5277">
        <v>250</v>
      </c>
      <c r="S5277">
        <f>IFERROR(_xlfn.XLOOKUP(tbl_Facturas[[#This Row],[Key_Fact]],tbl_Manifiestos[Key_Manif],tbl_Manifiestos[Pagado a Broker],0),0)</f>
        <v>232.5</v>
      </c>
      <c r="T5277">
        <v>3782558.4099999978</v>
      </c>
    </row>
    <row r="5278" spans="1:20" x14ac:dyDescent="0.25">
      <c r="A5278" t="s">
        <v>5854</v>
      </c>
      <c r="B5278" t="str">
        <f>tbl_Facturas[[#This Row],[Factura]] &amp; "|" &amp; tbl_Facturas[[#This Row],[Proyecto OK]] &amp; "|" &amp; TEXT(tbl_Facturas[[#This Row],[Horas o Viaje]],"0.00") &amp; "|" &amp; TEXT(tbl_Facturas[[#This Row],[Costo unitario]],"0.00")</f>
        <v>2895|115th Metra|1.00|250.00</v>
      </c>
      <c r="C5278">
        <v>2895</v>
      </c>
      <c r="D5278">
        <v>20</v>
      </c>
      <c r="E5278" t="s">
        <v>5305</v>
      </c>
      <c r="G5278" t="s">
        <v>1232</v>
      </c>
      <c r="H5278" t="s">
        <v>4853</v>
      </c>
      <c r="I5278" s="134" t="s">
        <v>5343</v>
      </c>
      <c r="J5278" t="s">
        <v>1346</v>
      </c>
      <c r="K5278" t="s">
        <v>1346</v>
      </c>
      <c r="M5278" t="s">
        <v>895</v>
      </c>
      <c r="P5278">
        <v>1</v>
      </c>
      <c r="Q5278">
        <v>250</v>
      </c>
      <c r="R5278">
        <v>250</v>
      </c>
      <c r="S5278">
        <f>IFERROR(_xlfn.XLOOKUP(tbl_Facturas[[#This Row],[Key_Fact]],tbl_Manifiestos[Key_Manif],tbl_Manifiestos[Pagado a Broker],0),0)</f>
        <v>232.5</v>
      </c>
      <c r="T5278">
        <v>3782808.4099999978</v>
      </c>
    </row>
    <row r="5279" spans="1:20" x14ac:dyDescent="0.25">
      <c r="A5279" t="s">
        <v>5854</v>
      </c>
      <c r="B5279" t="str">
        <f>tbl_Facturas[[#This Row],[Factura]] &amp; "|" &amp; tbl_Facturas[[#This Row],[Proyecto OK]] &amp; "|" &amp; TEXT(tbl_Facturas[[#This Row],[Horas o Viaje]],"0.00") &amp; "|" &amp; TEXT(tbl_Facturas[[#This Row],[Costo unitario]],"0.00")</f>
        <v>2895|115th Metra|1.00|250.00</v>
      </c>
      <c r="C5279">
        <v>2895</v>
      </c>
      <c r="D5279">
        <v>11</v>
      </c>
      <c r="E5279" t="s">
        <v>12</v>
      </c>
      <c r="G5279" t="s">
        <v>13</v>
      </c>
      <c r="H5279" t="s">
        <v>5176</v>
      </c>
      <c r="I5279" s="134" t="s">
        <v>5343</v>
      </c>
      <c r="J5279" t="s">
        <v>1346</v>
      </c>
      <c r="K5279" t="s">
        <v>1346</v>
      </c>
      <c r="M5279" t="s">
        <v>895</v>
      </c>
      <c r="P5279">
        <v>1</v>
      </c>
      <c r="Q5279">
        <v>250</v>
      </c>
      <c r="R5279">
        <v>250</v>
      </c>
      <c r="S5279">
        <f>IFERROR(_xlfn.XLOOKUP(tbl_Facturas[[#This Row],[Key_Fact]],tbl_Manifiestos[Key_Manif],tbl_Manifiestos[Pagado a Broker],0),0)</f>
        <v>232.5</v>
      </c>
      <c r="T5279">
        <v>3783058.4099999978</v>
      </c>
    </row>
    <row r="5280" spans="1:20" x14ac:dyDescent="0.25">
      <c r="A5280" t="s">
        <v>5854</v>
      </c>
      <c r="B5280" t="str">
        <f>tbl_Facturas[[#This Row],[Factura]] &amp; "|" &amp; tbl_Facturas[[#This Row],[Proyecto OK]] &amp; "|" &amp; TEXT(tbl_Facturas[[#This Row],[Horas o Viaje]],"0.00") &amp; "|" &amp; TEXT(tbl_Facturas[[#This Row],[Costo unitario]],"0.00")</f>
        <v>2895|115th Metra|2.00|250.00</v>
      </c>
      <c r="C5280">
        <v>2895</v>
      </c>
      <c r="D5280">
        <v>75</v>
      </c>
      <c r="E5280" t="s">
        <v>4152</v>
      </c>
      <c r="G5280" t="s">
        <v>4503</v>
      </c>
      <c r="H5280" t="s">
        <v>5177</v>
      </c>
      <c r="I5280" s="134" t="s">
        <v>5343</v>
      </c>
      <c r="J5280" t="s">
        <v>1346</v>
      </c>
      <c r="K5280" t="s">
        <v>1346</v>
      </c>
      <c r="M5280" t="s">
        <v>895</v>
      </c>
      <c r="P5280">
        <v>2</v>
      </c>
      <c r="Q5280">
        <v>250</v>
      </c>
      <c r="R5280">
        <v>500</v>
      </c>
      <c r="S5280">
        <f>IFERROR(_xlfn.XLOOKUP(tbl_Facturas[[#This Row],[Key_Fact]],tbl_Manifiestos[Key_Manif],tbl_Manifiestos[Pagado a Broker],0),0)</f>
        <v>0</v>
      </c>
      <c r="T5280">
        <v>3783558.4099999978</v>
      </c>
    </row>
    <row r="5281" spans="1:20" x14ac:dyDescent="0.25">
      <c r="A5281" t="s">
        <v>5854</v>
      </c>
      <c r="B5281" t="str">
        <f>tbl_Facturas[[#This Row],[Factura]] &amp; "|" &amp; tbl_Facturas[[#This Row],[Proyecto OK]] &amp; "|" &amp; TEXT(tbl_Facturas[[#This Row],[Horas o Viaje]],"0.00") &amp; "|" &amp; TEXT(tbl_Facturas[[#This Row],[Costo unitario]],"0.00")</f>
        <v>2895|115th Metra|3.00|250.00</v>
      </c>
      <c r="C5281">
        <v>2895</v>
      </c>
      <c r="D5281">
        <v>617</v>
      </c>
      <c r="E5281" t="s">
        <v>27</v>
      </c>
      <c r="G5281" t="s">
        <v>36</v>
      </c>
      <c r="H5281" t="s">
        <v>4699</v>
      </c>
      <c r="I5281" s="134" t="s">
        <v>5343</v>
      </c>
      <c r="J5281" t="s">
        <v>1346</v>
      </c>
      <c r="K5281" t="s">
        <v>1346</v>
      </c>
      <c r="M5281" t="s">
        <v>895</v>
      </c>
      <c r="P5281">
        <v>3</v>
      </c>
      <c r="Q5281">
        <v>250</v>
      </c>
      <c r="R5281">
        <v>750</v>
      </c>
      <c r="S5281">
        <f>IFERROR(_xlfn.XLOOKUP(tbl_Facturas[[#This Row],[Key_Fact]],tbl_Manifiestos[Key_Manif],tbl_Manifiestos[Pagado a Broker],0),0)</f>
        <v>697.5</v>
      </c>
      <c r="T5281">
        <v>3784308.4099999978</v>
      </c>
    </row>
    <row r="5282" spans="1:20" x14ac:dyDescent="0.25">
      <c r="A5282" t="s">
        <v>5854</v>
      </c>
      <c r="B5282" t="str">
        <f>tbl_Facturas[[#This Row],[Factura]] &amp; "|" &amp; tbl_Facturas[[#This Row],[Proyecto OK]] &amp; "|" &amp; TEXT(tbl_Facturas[[#This Row],[Horas o Viaje]],"0.00") &amp; "|" &amp; TEXT(tbl_Facturas[[#This Row],[Costo unitario]],"0.00")</f>
        <v>2895|115th Metra|3.00|250.00</v>
      </c>
      <c r="C5282">
        <v>2895</v>
      </c>
      <c r="D5282">
        <v>701</v>
      </c>
      <c r="E5282" t="s">
        <v>5335</v>
      </c>
      <c r="G5282" t="s">
        <v>2115</v>
      </c>
      <c r="H5282" t="s">
        <v>5178</v>
      </c>
      <c r="I5282" s="134" t="s">
        <v>5343</v>
      </c>
      <c r="J5282" t="s">
        <v>1346</v>
      </c>
      <c r="K5282" t="s">
        <v>1346</v>
      </c>
      <c r="M5282" t="s">
        <v>895</v>
      </c>
      <c r="P5282">
        <v>3</v>
      </c>
      <c r="Q5282">
        <v>250</v>
      </c>
      <c r="R5282">
        <v>750</v>
      </c>
      <c r="S5282">
        <f>IFERROR(_xlfn.XLOOKUP(tbl_Facturas[[#This Row],[Key_Fact]],tbl_Manifiestos[Key_Manif],tbl_Manifiestos[Pagado a Broker],0),0)</f>
        <v>697.5</v>
      </c>
      <c r="T5282">
        <v>3785058.4099999978</v>
      </c>
    </row>
    <row r="5283" spans="1:20" x14ac:dyDescent="0.25">
      <c r="A5283" t="s">
        <v>5854</v>
      </c>
      <c r="B5283" t="str">
        <f>tbl_Facturas[[#This Row],[Factura]] &amp; "|" &amp; tbl_Facturas[[#This Row],[Proyecto OK]] &amp; "|" &amp; TEXT(tbl_Facturas[[#This Row],[Horas o Viaje]],"0.00") &amp; "|" &amp; TEXT(tbl_Facturas[[#This Row],[Costo unitario]],"0.00")</f>
        <v>2895|115th Metra|1.00|150.00</v>
      </c>
      <c r="C5283">
        <v>2895</v>
      </c>
      <c r="D5283">
        <v>108</v>
      </c>
      <c r="E5283" t="s">
        <v>5916</v>
      </c>
      <c r="G5283" t="s">
        <v>99</v>
      </c>
      <c r="H5283" t="s">
        <v>5179</v>
      </c>
      <c r="I5283" s="134" t="s">
        <v>5343</v>
      </c>
      <c r="J5283" t="s">
        <v>1346</v>
      </c>
      <c r="K5283" t="s">
        <v>1346</v>
      </c>
      <c r="M5283" t="s">
        <v>5175</v>
      </c>
      <c r="P5283">
        <v>1</v>
      </c>
      <c r="Q5283">
        <v>150</v>
      </c>
      <c r="R5283">
        <v>150</v>
      </c>
      <c r="S5283">
        <f>IFERROR(_xlfn.XLOOKUP(tbl_Facturas[[#This Row],[Key_Fact]],tbl_Manifiestos[Key_Manif],tbl_Manifiestos[Pagado a Broker],0),0)</f>
        <v>139.5</v>
      </c>
      <c r="T5283">
        <v>3785208.4099999978</v>
      </c>
    </row>
    <row r="5284" spans="1:20" x14ac:dyDescent="0.25">
      <c r="A5284" t="s">
        <v>5854</v>
      </c>
      <c r="B5284" t="str">
        <f>tbl_Facturas[[#This Row],[Factura]] &amp; "|" &amp; tbl_Facturas[[#This Row],[Proyecto OK]] &amp; "|" &amp; TEXT(tbl_Facturas[[#This Row],[Horas o Viaje]],"0.00") &amp; "|" &amp; TEXT(tbl_Facturas[[#This Row],[Costo unitario]],"0.00")</f>
        <v>2895|115th Metra|1.00|250.00</v>
      </c>
      <c r="C5284">
        <v>2895</v>
      </c>
      <c r="D5284">
        <v>20</v>
      </c>
      <c r="E5284" t="s">
        <v>5305</v>
      </c>
      <c r="G5284" t="s">
        <v>1232</v>
      </c>
      <c r="H5284" t="s">
        <v>5180</v>
      </c>
      <c r="I5284" s="134" t="s">
        <v>5343</v>
      </c>
      <c r="J5284" t="s">
        <v>1346</v>
      </c>
      <c r="K5284" t="s">
        <v>1346</v>
      </c>
      <c r="M5284" t="s">
        <v>895</v>
      </c>
      <c r="P5284">
        <v>1</v>
      </c>
      <c r="Q5284">
        <v>250</v>
      </c>
      <c r="R5284">
        <v>250</v>
      </c>
      <c r="S5284">
        <f>IFERROR(_xlfn.XLOOKUP(tbl_Facturas[[#This Row],[Key_Fact]],tbl_Manifiestos[Key_Manif],tbl_Manifiestos[Pagado a Broker],0),0)</f>
        <v>232.5</v>
      </c>
      <c r="T5284">
        <v>3785458.4099999978</v>
      </c>
    </row>
    <row r="5285" spans="1:20" x14ac:dyDescent="0.25">
      <c r="A5285" t="s">
        <v>5854</v>
      </c>
      <c r="B5285" t="str">
        <f>tbl_Facturas[[#This Row],[Factura]] &amp; "|" &amp; tbl_Facturas[[#This Row],[Proyecto OK]] &amp; "|" &amp; TEXT(tbl_Facturas[[#This Row],[Horas o Viaje]],"0.00") &amp; "|" &amp; TEXT(tbl_Facturas[[#This Row],[Costo unitario]],"0.00")</f>
        <v>2895|115th Metra|5.00|250.00</v>
      </c>
      <c r="C5285">
        <v>2895</v>
      </c>
      <c r="D5285">
        <v>108</v>
      </c>
      <c r="E5285" t="s">
        <v>5916</v>
      </c>
      <c r="G5285" t="s">
        <v>99</v>
      </c>
      <c r="H5285" t="s">
        <v>5181</v>
      </c>
      <c r="I5285" s="134" t="s">
        <v>5343</v>
      </c>
      <c r="J5285" t="s">
        <v>1346</v>
      </c>
      <c r="K5285" t="s">
        <v>1346</v>
      </c>
      <c r="M5285" t="s">
        <v>895</v>
      </c>
      <c r="P5285">
        <v>5</v>
      </c>
      <c r="Q5285">
        <v>250</v>
      </c>
      <c r="R5285">
        <v>1250</v>
      </c>
      <c r="S5285">
        <f>IFERROR(_xlfn.XLOOKUP(tbl_Facturas[[#This Row],[Key_Fact]],tbl_Manifiestos[Key_Manif],tbl_Manifiestos[Pagado a Broker],0),0)</f>
        <v>1162.5</v>
      </c>
      <c r="T5285">
        <v>3786708.4099999978</v>
      </c>
    </row>
    <row r="5286" spans="1:20" x14ac:dyDescent="0.25">
      <c r="A5286" t="s">
        <v>5854</v>
      </c>
      <c r="B5286" t="str">
        <f>tbl_Facturas[[#This Row],[Factura]] &amp; "|" &amp; tbl_Facturas[[#This Row],[Proyecto OK]] &amp; "|" &amp; TEXT(tbl_Facturas[[#This Row],[Horas o Viaje]],"0.00") &amp; "|" &amp; TEXT(tbl_Facturas[[#This Row],[Costo unitario]],"0.00")</f>
        <v>2895|115th Metra|3.00|250.00</v>
      </c>
      <c r="C5286">
        <v>2895</v>
      </c>
      <c r="D5286">
        <v>108</v>
      </c>
      <c r="E5286" t="s">
        <v>5916</v>
      </c>
      <c r="G5286" t="s">
        <v>99</v>
      </c>
      <c r="H5286" t="s">
        <v>5182</v>
      </c>
      <c r="I5286" s="134" t="s">
        <v>5343</v>
      </c>
      <c r="J5286" t="s">
        <v>1346</v>
      </c>
      <c r="K5286" t="s">
        <v>1346</v>
      </c>
      <c r="M5286" t="s">
        <v>895</v>
      </c>
      <c r="P5286">
        <v>3</v>
      </c>
      <c r="Q5286">
        <v>250</v>
      </c>
      <c r="R5286">
        <v>750</v>
      </c>
      <c r="S5286">
        <f>IFERROR(_xlfn.XLOOKUP(tbl_Facturas[[#This Row],[Key_Fact]],tbl_Manifiestos[Key_Manif],tbl_Manifiestos[Pagado a Broker],0),0)</f>
        <v>697.5</v>
      </c>
      <c r="T5286">
        <v>3787458.4099999978</v>
      </c>
    </row>
    <row r="5287" spans="1:20" x14ac:dyDescent="0.25">
      <c r="A5287" t="s">
        <v>5854</v>
      </c>
      <c r="B5287" t="str">
        <f>tbl_Facturas[[#This Row],[Factura]] &amp; "|" &amp; tbl_Facturas[[#This Row],[Proyecto OK]] &amp; "|" &amp; TEXT(tbl_Facturas[[#This Row],[Horas o Viaje]],"0.00") &amp; "|" &amp; TEXT(tbl_Facturas[[#This Row],[Costo unitario]],"0.00")</f>
        <v>2896|Obama Presidential Library|2.00|120.00</v>
      </c>
      <c r="C5287">
        <v>2896</v>
      </c>
      <c r="D5287">
        <v>103</v>
      </c>
      <c r="E5287" t="s">
        <v>27</v>
      </c>
      <c r="G5287" t="s">
        <v>284</v>
      </c>
      <c r="H5287" t="s">
        <v>4043</v>
      </c>
      <c r="I5287" s="134" t="s">
        <v>5344</v>
      </c>
      <c r="J5287" t="s">
        <v>2679</v>
      </c>
      <c r="K5287" t="s">
        <v>2679</v>
      </c>
      <c r="P5287">
        <v>2</v>
      </c>
      <c r="Q5287">
        <v>120</v>
      </c>
      <c r="R5287">
        <v>240</v>
      </c>
      <c r="S5287">
        <f>IFERROR(_xlfn.XLOOKUP(tbl_Facturas[[#This Row],[Key_Fact]],tbl_Manifiestos[Key_Manif],tbl_Manifiestos[Pagado a Broker],0),0)</f>
        <v>223.20000000000002</v>
      </c>
      <c r="T5287">
        <v>3787698.4099999978</v>
      </c>
    </row>
    <row r="5288" spans="1:20" x14ac:dyDescent="0.25">
      <c r="A5288" t="s">
        <v>5854</v>
      </c>
      <c r="B5288" t="str">
        <f>tbl_Facturas[[#This Row],[Factura]] &amp; "|" &amp; tbl_Facturas[[#This Row],[Proyecto OK]] &amp; "|" &amp; TEXT(tbl_Facturas[[#This Row],[Horas o Viaje]],"0.00") &amp; "|" &amp; TEXT(tbl_Facturas[[#This Row],[Costo unitario]],"0.00")</f>
        <v>2896|Obama Presidential Library|8.75|120.00</v>
      </c>
      <c r="C5288">
        <v>2896</v>
      </c>
      <c r="D5288">
        <v>67</v>
      </c>
      <c r="E5288" t="s">
        <v>27</v>
      </c>
      <c r="G5288" t="s">
        <v>28</v>
      </c>
      <c r="H5288" t="s">
        <v>4353</v>
      </c>
      <c r="I5288" s="134" t="s">
        <v>5344</v>
      </c>
      <c r="J5288" t="s">
        <v>2679</v>
      </c>
      <c r="K5288" t="s">
        <v>2679</v>
      </c>
      <c r="N5288" t="s">
        <v>5183</v>
      </c>
      <c r="P5288">
        <v>8.75</v>
      </c>
      <c r="Q5288">
        <v>120</v>
      </c>
      <c r="R5288">
        <v>1050</v>
      </c>
      <c r="S5288">
        <f>IFERROR(_xlfn.XLOOKUP(tbl_Facturas[[#This Row],[Key_Fact]],tbl_Manifiestos[Key_Manif],tbl_Manifiestos[Pagado a Broker],0),0)</f>
        <v>976.5</v>
      </c>
      <c r="T5288">
        <v>3788748.4099999978</v>
      </c>
    </row>
    <row r="5289" spans="1:20" x14ac:dyDescent="0.25">
      <c r="A5289" t="s">
        <v>5854</v>
      </c>
      <c r="B5289" t="str">
        <f>tbl_Facturas[[#This Row],[Factura]] &amp; "|" &amp; tbl_Facturas[[#This Row],[Proyecto OK]] &amp; "|" &amp; TEXT(tbl_Facturas[[#This Row],[Horas o Viaje]],"0.00") &amp; "|" &amp; TEXT(tbl_Facturas[[#This Row],[Costo unitario]],"0.00")</f>
        <v>2897|Metra 115th|4.00|250.00</v>
      </c>
      <c r="C5289">
        <v>2897</v>
      </c>
      <c r="D5289">
        <v>184</v>
      </c>
      <c r="E5289" t="s">
        <v>5354</v>
      </c>
      <c r="G5289" t="s">
        <v>3118</v>
      </c>
      <c r="H5289" t="s">
        <v>5108</v>
      </c>
      <c r="I5289" s="134" t="s">
        <v>5363</v>
      </c>
      <c r="J5289" t="s">
        <v>3627</v>
      </c>
      <c r="K5289" t="s">
        <v>3627</v>
      </c>
      <c r="M5289" t="s">
        <v>895</v>
      </c>
      <c r="O5289" t="s">
        <v>240</v>
      </c>
      <c r="P5289">
        <v>4</v>
      </c>
      <c r="Q5289">
        <v>250</v>
      </c>
      <c r="R5289">
        <v>1000</v>
      </c>
      <c r="S5289">
        <f>IFERROR(_xlfn.XLOOKUP(tbl_Facturas[[#This Row],[Key_Fact]],tbl_Manifiestos[Key_Manif],tbl_Manifiestos[Pagado a Broker],0),0)</f>
        <v>0</v>
      </c>
      <c r="T5289">
        <v>3789748.4099999978</v>
      </c>
    </row>
    <row r="5290" spans="1:20" x14ac:dyDescent="0.25">
      <c r="A5290" t="s">
        <v>5854</v>
      </c>
      <c r="B5290" t="str">
        <f>tbl_Facturas[[#This Row],[Factura]] &amp; "|" &amp; tbl_Facturas[[#This Row],[Proyecto OK]] &amp; "|" &amp; TEXT(tbl_Facturas[[#This Row],[Horas o Viaje]],"0.00") &amp; "|" &amp; TEXT(tbl_Facturas[[#This Row],[Costo unitario]],"0.00")</f>
        <v>2897|Metra 115th|5.00|250.00</v>
      </c>
      <c r="C5290">
        <v>2897</v>
      </c>
      <c r="D5290">
        <v>302</v>
      </c>
      <c r="E5290" t="s">
        <v>1264</v>
      </c>
      <c r="G5290" t="s">
        <v>2453</v>
      </c>
      <c r="H5290" t="s">
        <v>5184</v>
      </c>
      <c r="I5290" s="134" t="s">
        <v>5363</v>
      </c>
      <c r="J5290" t="s">
        <v>3627</v>
      </c>
      <c r="K5290" t="s">
        <v>3627</v>
      </c>
      <c r="M5290" t="s">
        <v>895</v>
      </c>
      <c r="O5290" t="s">
        <v>240</v>
      </c>
      <c r="P5290">
        <v>5</v>
      </c>
      <c r="Q5290">
        <v>250</v>
      </c>
      <c r="R5290">
        <v>1250</v>
      </c>
      <c r="S5290">
        <f>IFERROR(_xlfn.XLOOKUP(tbl_Facturas[[#This Row],[Key_Fact]],tbl_Manifiestos[Key_Manif],tbl_Manifiestos[Pagado a Broker],0),0)</f>
        <v>1162.5</v>
      </c>
      <c r="T5290">
        <v>3790998.4099999978</v>
      </c>
    </row>
    <row r="5291" spans="1:20" x14ac:dyDescent="0.25">
      <c r="A5291" t="s">
        <v>5854</v>
      </c>
      <c r="B5291" t="str">
        <f>tbl_Facturas[[#This Row],[Factura]] &amp; "|" &amp; tbl_Facturas[[#This Row],[Proyecto OK]] &amp; "|" &amp; TEXT(tbl_Facturas[[#This Row],[Horas o Viaje]],"0.00") &amp; "|" &amp; TEXT(tbl_Facturas[[#This Row],[Costo unitario]],"0.00")</f>
        <v>2897|Metra 115th|4.00|250.00</v>
      </c>
      <c r="C5291">
        <v>2897</v>
      </c>
      <c r="D5291">
        <v>20</v>
      </c>
      <c r="E5291" t="s">
        <v>5305</v>
      </c>
      <c r="G5291" t="s">
        <v>1232</v>
      </c>
      <c r="H5291" t="s">
        <v>4694</v>
      </c>
      <c r="I5291" s="134" t="s">
        <v>5363</v>
      </c>
      <c r="J5291" t="s">
        <v>3627</v>
      </c>
      <c r="K5291" t="s">
        <v>3627</v>
      </c>
      <c r="M5291" t="s">
        <v>895</v>
      </c>
      <c r="O5291" t="s">
        <v>240</v>
      </c>
      <c r="P5291">
        <v>4</v>
      </c>
      <c r="Q5291">
        <v>250</v>
      </c>
      <c r="R5291">
        <v>1000</v>
      </c>
      <c r="S5291">
        <f>IFERROR(_xlfn.XLOOKUP(tbl_Facturas[[#This Row],[Key_Fact]],tbl_Manifiestos[Key_Manif],tbl_Manifiestos[Pagado a Broker],0),0)</f>
        <v>0</v>
      </c>
      <c r="T5291">
        <v>3791998.4099999978</v>
      </c>
    </row>
    <row r="5292" spans="1:20" x14ac:dyDescent="0.25">
      <c r="A5292" t="s">
        <v>5854</v>
      </c>
      <c r="B5292" t="str">
        <f>tbl_Facturas[[#This Row],[Factura]] &amp; "|" &amp; tbl_Facturas[[#This Row],[Proyecto OK]] &amp; "|" &amp; TEXT(tbl_Facturas[[#This Row],[Horas o Viaje]],"0.00") &amp; "|" &amp; TEXT(tbl_Facturas[[#This Row],[Costo unitario]],"0.00")</f>
        <v>2897|Metra 115th|5.00|250.00</v>
      </c>
      <c r="C5292">
        <v>2897</v>
      </c>
      <c r="D5292">
        <v>73</v>
      </c>
      <c r="E5292" t="s">
        <v>19</v>
      </c>
      <c r="G5292" t="s">
        <v>20</v>
      </c>
      <c r="H5292" t="s">
        <v>4047</v>
      </c>
      <c r="I5292" s="134" t="s">
        <v>5363</v>
      </c>
      <c r="J5292" t="s">
        <v>3627</v>
      </c>
      <c r="K5292" t="s">
        <v>3627</v>
      </c>
      <c r="M5292" t="s">
        <v>895</v>
      </c>
      <c r="O5292" t="s">
        <v>240</v>
      </c>
      <c r="P5292">
        <v>5</v>
      </c>
      <c r="Q5292">
        <v>250</v>
      </c>
      <c r="R5292">
        <v>1250</v>
      </c>
      <c r="S5292">
        <f>IFERROR(_xlfn.XLOOKUP(tbl_Facturas[[#This Row],[Key_Fact]],tbl_Manifiestos[Key_Manif],tbl_Manifiestos[Pagado a Broker],0),0)</f>
        <v>1162.5</v>
      </c>
      <c r="T5292">
        <v>3793248.4099999978</v>
      </c>
    </row>
    <row r="5293" spans="1:20" x14ac:dyDescent="0.25">
      <c r="A5293" t="s">
        <v>5854</v>
      </c>
      <c r="B5293" t="str">
        <f>tbl_Facturas[[#This Row],[Factura]] &amp; "|" &amp; tbl_Facturas[[#This Row],[Proyecto OK]] &amp; "|" &amp; TEXT(tbl_Facturas[[#This Row],[Horas o Viaje]],"0.00") &amp; "|" &amp; TEXT(tbl_Facturas[[#This Row],[Costo unitario]],"0.00")</f>
        <v>2897|Metra 115th|4.00|250.00</v>
      </c>
      <c r="C5293">
        <v>2897</v>
      </c>
      <c r="D5293">
        <v>1</v>
      </c>
      <c r="E5293" t="s">
        <v>5305</v>
      </c>
      <c r="G5293" t="s">
        <v>1220</v>
      </c>
      <c r="H5293" t="s">
        <v>5185</v>
      </c>
      <c r="I5293" s="134" t="s">
        <v>5363</v>
      </c>
      <c r="J5293" t="s">
        <v>3627</v>
      </c>
      <c r="K5293" t="s">
        <v>3627</v>
      </c>
      <c r="M5293" t="s">
        <v>895</v>
      </c>
      <c r="O5293" t="s">
        <v>240</v>
      </c>
      <c r="P5293">
        <v>4</v>
      </c>
      <c r="Q5293">
        <v>250</v>
      </c>
      <c r="R5293">
        <v>1000</v>
      </c>
      <c r="S5293">
        <f>IFERROR(_xlfn.XLOOKUP(tbl_Facturas[[#This Row],[Key_Fact]],tbl_Manifiestos[Key_Manif],tbl_Manifiestos[Pagado a Broker],0),0)</f>
        <v>0</v>
      </c>
      <c r="T5293">
        <v>3794248.4099999978</v>
      </c>
    </row>
    <row r="5294" spans="1:20" x14ac:dyDescent="0.25">
      <c r="A5294" t="s">
        <v>5854</v>
      </c>
      <c r="B5294" t="str">
        <f>tbl_Facturas[[#This Row],[Factura]] &amp; "|" &amp; tbl_Facturas[[#This Row],[Proyecto OK]] &amp; "|" &amp; TEXT(tbl_Facturas[[#This Row],[Horas o Viaje]],"0.00") &amp; "|" &amp; TEXT(tbl_Facturas[[#This Row],[Costo unitario]],"0.00")</f>
        <v>2897|Metra 115th|5.00|250.00</v>
      </c>
      <c r="C5294">
        <v>2897</v>
      </c>
      <c r="D5294">
        <v>102</v>
      </c>
      <c r="E5294" t="s">
        <v>1264</v>
      </c>
      <c r="G5294" t="s">
        <v>1265</v>
      </c>
      <c r="H5294" t="s">
        <v>5186</v>
      </c>
      <c r="I5294" s="134" t="s">
        <v>5363</v>
      </c>
      <c r="J5294" t="s">
        <v>3627</v>
      </c>
      <c r="K5294" t="s">
        <v>3627</v>
      </c>
      <c r="M5294" t="s">
        <v>895</v>
      </c>
      <c r="O5294" t="s">
        <v>240</v>
      </c>
      <c r="P5294">
        <v>5</v>
      </c>
      <c r="Q5294">
        <v>250</v>
      </c>
      <c r="R5294">
        <v>1250</v>
      </c>
      <c r="S5294">
        <f>IFERROR(_xlfn.XLOOKUP(tbl_Facturas[[#This Row],[Key_Fact]],tbl_Manifiestos[Key_Manif],tbl_Manifiestos[Pagado a Broker],0),0)</f>
        <v>1162.5</v>
      </c>
      <c r="T5294">
        <v>3795498.4099999978</v>
      </c>
    </row>
    <row r="5295" spans="1:20" x14ac:dyDescent="0.25">
      <c r="A5295" t="s">
        <v>5854</v>
      </c>
      <c r="B5295" t="str">
        <f>tbl_Facturas[[#This Row],[Factura]] &amp; "|" &amp; tbl_Facturas[[#This Row],[Proyecto OK]] &amp; "|" &amp; TEXT(tbl_Facturas[[#This Row],[Horas o Viaje]],"0.00") &amp; "|" &amp; TEXT(tbl_Facturas[[#This Row],[Costo unitario]],"0.00")</f>
        <v>2897|Metra 115th|4.00|250.00</v>
      </c>
      <c r="C5295">
        <v>2897</v>
      </c>
      <c r="D5295">
        <v>566</v>
      </c>
      <c r="E5295" t="s">
        <v>1261</v>
      </c>
      <c r="G5295" t="s">
        <v>2687</v>
      </c>
      <c r="H5295" t="s">
        <v>5091</v>
      </c>
      <c r="I5295" s="134" t="s">
        <v>5363</v>
      </c>
      <c r="J5295" t="s">
        <v>3627</v>
      </c>
      <c r="K5295" t="s">
        <v>3627</v>
      </c>
      <c r="M5295" t="s">
        <v>895</v>
      </c>
      <c r="O5295" t="s">
        <v>240</v>
      </c>
      <c r="P5295">
        <v>4</v>
      </c>
      <c r="Q5295">
        <v>250</v>
      </c>
      <c r="R5295">
        <v>1000</v>
      </c>
      <c r="S5295">
        <f>IFERROR(_xlfn.XLOOKUP(tbl_Facturas[[#This Row],[Key_Fact]],tbl_Manifiestos[Key_Manif],tbl_Manifiestos[Pagado a Broker],0),0)</f>
        <v>0</v>
      </c>
      <c r="T5295">
        <v>3796498.4099999978</v>
      </c>
    </row>
    <row r="5296" spans="1:20" x14ac:dyDescent="0.25">
      <c r="A5296" t="s">
        <v>5854</v>
      </c>
      <c r="B5296" t="str">
        <f>tbl_Facturas[[#This Row],[Factura]] &amp; "|" &amp; tbl_Facturas[[#This Row],[Proyecto OK]] &amp; "|" &amp; TEXT(tbl_Facturas[[#This Row],[Horas o Viaje]],"0.00") &amp; "|" &amp; TEXT(tbl_Facturas[[#This Row],[Costo unitario]],"0.00")</f>
        <v>2897|Metra 115th|4.00|250.00</v>
      </c>
      <c r="C5296">
        <v>2897</v>
      </c>
      <c r="D5296">
        <v>73</v>
      </c>
      <c r="E5296" t="s">
        <v>19</v>
      </c>
      <c r="G5296" t="s">
        <v>20</v>
      </c>
      <c r="H5296" t="s">
        <v>4161</v>
      </c>
      <c r="I5296" s="134" t="s">
        <v>5363</v>
      </c>
      <c r="J5296" t="s">
        <v>3627</v>
      </c>
      <c r="K5296" t="s">
        <v>3627</v>
      </c>
      <c r="M5296" t="s">
        <v>895</v>
      </c>
      <c r="O5296" t="s">
        <v>240</v>
      </c>
      <c r="P5296">
        <v>4</v>
      </c>
      <c r="Q5296">
        <v>250</v>
      </c>
      <c r="R5296">
        <v>1000</v>
      </c>
      <c r="S5296">
        <f>IFERROR(_xlfn.XLOOKUP(tbl_Facturas[[#This Row],[Key_Fact]],tbl_Manifiestos[Key_Manif],tbl_Manifiestos[Pagado a Broker],0),0)</f>
        <v>0</v>
      </c>
      <c r="T5296">
        <v>3797498.4099999978</v>
      </c>
    </row>
    <row r="5297" spans="1:20" x14ac:dyDescent="0.25">
      <c r="A5297" t="s">
        <v>5854</v>
      </c>
      <c r="B5297" t="str">
        <f>tbl_Facturas[[#This Row],[Factura]] &amp; "|" &amp; tbl_Facturas[[#This Row],[Proyecto OK]] &amp; "|" &amp; TEXT(tbl_Facturas[[#This Row],[Horas o Viaje]],"0.00") &amp; "|" &amp; TEXT(tbl_Facturas[[#This Row],[Costo unitario]],"0.00")</f>
        <v>2897|Metra 115th|5.00|250.00</v>
      </c>
      <c r="C5297">
        <v>2897</v>
      </c>
      <c r="D5297">
        <v>308</v>
      </c>
      <c r="E5297" t="s">
        <v>16</v>
      </c>
      <c r="G5297" t="s">
        <v>17</v>
      </c>
      <c r="H5297" t="s">
        <v>5187</v>
      </c>
      <c r="I5297" s="134" t="s">
        <v>5363</v>
      </c>
      <c r="J5297" t="s">
        <v>3627</v>
      </c>
      <c r="K5297" t="s">
        <v>3627</v>
      </c>
      <c r="M5297" t="s">
        <v>895</v>
      </c>
      <c r="O5297" t="s">
        <v>240</v>
      </c>
      <c r="P5297">
        <v>5</v>
      </c>
      <c r="Q5297">
        <v>250</v>
      </c>
      <c r="R5297">
        <v>1250</v>
      </c>
      <c r="S5297">
        <f>IFERROR(_xlfn.XLOOKUP(tbl_Facturas[[#This Row],[Key_Fact]],tbl_Manifiestos[Key_Manif],tbl_Manifiestos[Pagado a Broker],0),0)</f>
        <v>1162.5</v>
      </c>
      <c r="T5297">
        <v>3798748.4099999978</v>
      </c>
    </row>
    <row r="5298" spans="1:20" x14ac:dyDescent="0.25">
      <c r="A5298" t="s">
        <v>5854</v>
      </c>
      <c r="B5298" t="str">
        <f>tbl_Facturas[[#This Row],[Factura]] &amp; "|" &amp; tbl_Facturas[[#This Row],[Proyecto OK]] &amp; "|" &amp; TEXT(tbl_Facturas[[#This Row],[Horas o Viaje]],"0.00") &amp; "|" &amp; TEXT(tbl_Facturas[[#This Row],[Costo unitario]],"0.00")</f>
        <v>2897|Metra 115th|1.25|130.00</v>
      </c>
      <c r="C5298">
        <v>2897</v>
      </c>
      <c r="D5298">
        <v>73</v>
      </c>
      <c r="E5298" t="s">
        <v>19</v>
      </c>
      <c r="G5298" t="s">
        <v>20</v>
      </c>
      <c r="H5298" t="s">
        <v>4162</v>
      </c>
      <c r="I5298" s="134" t="s">
        <v>5363</v>
      </c>
      <c r="J5298" t="s">
        <v>3627</v>
      </c>
      <c r="K5298" t="s">
        <v>3627</v>
      </c>
      <c r="M5298" t="s">
        <v>895</v>
      </c>
      <c r="P5298">
        <v>1.25</v>
      </c>
      <c r="Q5298">
        <v>130</v>
      </c>
      <c r="R5298">
        <v>162.5</v>
      </c>
      <c r="S5298">
        <f>IFERROR(_xlfn.XLOOKUP(tbl_Facturas[[#This Row],[Key_Fact]],tbl_Manifiestos[Key_Manif],tbl_Manifiestos[Pagado a Broker],0),0)</f>
        <v>0</v>
      </c>
      <c r="T5298">
        <v>3798910.9099999978</v>
      </c>
    </row>
    <row r="5299" spans="1:20" x14ac:dyDescent="0.25">
      <c r="A5299" t="s">
        <v>5854</v>
      </c>
      <c r="B5299" t="str">
        <f>tbl_Facturas[[#This Row],[Factura]] &amp; "|" &amp; tbl_Facturas[[#This Row],[Proyecto OK]] &amp; "|" &amp; TEXT(tbl_Facturas[[#This Row],[Horas o Viaje]],"0.00") &amp; "|" &amp; TEXT(tbl_Facturas[[#This Row],[Costo unitario]],"0.00")</f>
        <v>2897|Metra 115th|5.00|250.00</v>
      </c>
      <c r="C5299">
        <v>2897</v>
      </c>
      <c r="D5299">
        <v>617</v>
      </c>
      <c r="E5299" t="s">
        <v>27</v>
      </c>
      <c r="G5299" t="s">
        <v>36</v>
      </c>
      <c r="H5299" t="s">
        <v>5188</v>
      </c>
      <c r="I5299" s="134" t="s">
        <v>5363</v>
      </c>
      <c r="J5299" t="s">
        <v>3627</v>
      </c>
      <c r="K5299" t="s">
        <v>3627</v>
      </c>
      <c r="M5299" t="s">
        <v>895</v>
      </c>
      <c r="O5299" t="s">
        <v>240</v>
      </c>
      <c r="P5299">
        <v>5</v>
      </c>
      <c r="Q5299">
        <v>250</v>
      </c>
      <c r="R5299">
        <v>1250</v>
      </c>
      <c r="S5299">
        <f>IFERROR(_xlfn.XLOOKUP(tbl_Facturas[[#This Row],[Key_Fact]],tbl_Manifiestos[Key_Manif],tbl_Manifiestos[Pagado a Broker],0),0)</f>
        <v>1162.5</v>
      </c>
      <c r="T5299">
        <v>3800160.9099999978</v>
      </c>
    </row>
    <row r="5300" spans="1:20" x14ac:dyDescent="0.25">
      <c r="A5300" t="s">
        <v>5854</v>
      </c>
      <c r="B5300" t="str">
        <f>tbl_Facturas[[#This Row],[Factura]] &amp; "|" &amp; tbl_Facturas[[#This Row],[Proyecto OK]] &amp; "|" &amp; TEXT(tbl_Facturas[[#This Row],[Horas o Viaje]],"0.00") &amp; "|" &amp; TEXT(tbl_Facturas[[#This Row],[Costo unitario]],"0.00")</f>
        <v>2897|Metra 115th|5.00|250.00</v>
      </c>
      <c r="C5300">
        <v>2897</v>
      </c>
      <c r="D5300">
        <v>73</v>
      </c>
      <c r="E5300" t="s">
        <v>19</v>
      </c>
      <c r="G5300" t="s">
        <v>20</v>
      </c>
      <c r="H5300" t="s">
        <v>4073</v>
      </c>
      <c r="I5300" s="134" t="s">
        <v>5363</v>
      </c>
      <c r="J5300" t="s">
        <v>3627</v>
      </c>
      <c r="K5300" t="s">
        <v>3627</v>
      </c>
      <c r="M5300" t="s">
        <v>895</v>
      </c>
      <c r="O5300" t="s">
        <v>240</v>
      </c>
      <c r="P5300">
        <v>5</v>
      </c>
      <c r="Q5300">
        <v>250</v>
      </c>
      <c r="R5300">
        <v>1250</v>
      </c>
      <c r="S5300">
        <f>IFERROR(_xlfn.XLOOKUP(tbl_Facturas[[#This Row],[Key_Fact]],tbl_Manifiestos[Key_Manif],tbl_Manifiestos[Pagado a Broker],0),0)</f>
        <v>1162.5</v>
      </c>
      <c r="T5300">
        <v>3801410.9099999978</v>
      </c>
    </row>
    <row r="5301" spans="1:20" x14ac:dyDescent="0.25">
      <c r="A5301" t="s">
        <v>5854</v>
      </c>
      <c r="B5301" t="str">
        <f>tbl_Facturas[[#This Row],[Factura]] &amp; "|" &amp; tbl_Facturas[[#This Row],[Proyecto OK]] &amp; "|" &amp; TEXT(tbl_Facturas[[#This Row],[Horas o Viaje]],"0.00") &amp; "|" &amp; TEXT(tbl_Facturas[[#This Row],[Costo unitario]],"0.00")</f>
        <v>2897|Metra 115th|5.00|250.00</v>
      </c>
      <c r="C5301">
        <v>2897</v>
      </c>
      <c r="D5301">
        <v>229</v>
      </c>
      <c r="E5301" t="s">
        <v>5309</v>
      </c>
      <c r="G5301" t="s">
        <v>1235</v>
      </c>
      <c r="H5301" t="s">
        <v>5189</v>
      </c>
      <c r="I5301" s="134" t="s">
        <v>5363</v>
      </c>
      <c r="J5301" t="s">
        <v>3627</v>
      </c>
      <c r="K5301" t="s">
        <v>3627</v>
      </c>
      <c r="M5301" t="s">
        <v>895</v>
      </c>
      <c r="O5301" t="s">
        <v>240</v>
      </c>
      <c r="P5301">
        <v>5</v>
      </c>
      <c r="Q5301">
        <v>250</v>
      </c>
      <c r="R5301">
        <v>1250</v>
      </c>
      <c r="S5301">
        <f>IFERROR(_xlfn.XLOOKUP(tbl_Facturas[[#This Row],[Key_Fact]],tbl_Manifiestos[Key_Manif],tbl_Manifiestos[Pagado a Broker],0),0)</f>
        <v>1162.5</v>
      </c>
      <c r="T5301">
        <v>3802660.9099999978</v>
      </c>
    </row>
    <row r="5302" spans="1:20" x14ac:dyDescent="0.25">
      <c r="A5302" t="s">
        <v>5854</v>
      </c>
      <c r="B5302" t="str">
        <f>tbl_Facturas[[#This Row],[Factura]] &amp; "|" &amp; tbl_Facturas[[#This Row],[Proyecto OK]] &amp; "|" &amp; TEXT(tbl_Facturas[[#This Row],[Horas o Viaje]],"0.00") &amp; "|" &amp; TEXT(tbl_Facturas[[#This Row],[Costo unitario]],"0.00")</f>
        <v>2897|Metra 115th|2.00|250.00</v>
      </c>
      <c r="C5302">
        <v>2897</v>
      </c>
      <c r="D5302">
        <v>617</v>
      </c>
      <c r="E5302" t="s">
        <v>27</v>
      </c>
      <c r="G5302" t="s">
        <v>36</v>
      </c>
      <c r="H5302" t="s">
        <v>4698</v>
      </c>
      <c r="I5302" s="134" t="s">
        <v>5363</v>
      </c>
      <c r="J5302" t="s">
        <v>3627</v>
      </c>
      <c r="K5302" t="s">
        <v>3627</v>
      </c>
      <c r="M5302" t="s">
        <v>895</v>
      </c>
      <c r="O5302" t="s">
        <v>240</v>
      </c>
      <c r="P5302">
        <v>2</v>
      </c>
      <c r="Q5302">
        <v>250</v>
      </c>
      <c r="R5302">
        <v>500</v>
      </c>
      <c r="S5302">
        <f>IFERROR(_xlfn.XLOOKUP(tbl_Facturas[[#This Row],[Key_Fact]],tbl_Manifiestos[Key_Manif],tbl_Manifiestos[Pagado a Broker],0),0)</f>
        <v>465</v>
      </c>
      <c r="T5302">
        <v>3803160.9099999978</v>
      </c>
    </row>
    <row r="5303" spans="1:20" x14ac:dyDescent="0.25">
      <c r="A5303" t="s">
        <v>5854</v>
      </c>
      <c r="B5303" t="str">
        <f>tbl_Facturas[[#This Row],[Factura]] &amp; "|" &amp; tbl_Facturas[[#This Row],[Proyecto OK]] &amp; "|" &amp; TEXT(tbl_Facturas[[#This Row],[Horas o Viaje]],"0.00") &amp; "|" &amp; TEXT(tbl_Facturas[[#This Row],[Costo unitario]],"0.00")</f>
        <v>2897|Metra 115th|3.00|250.00</v>
      </c>
      <c r="C5303">
        <v>2897</v>
      </c>
      <c r="D5303">
        <v>108</v>
      </c>
      <c r="E5303" t="s">
        <v>5916</v>
      </c>
      <c r="G5303" t="s">
        <v>99</v>
      </c>
      <c r="H5303" t="s">
        <v>5190</v>
      </c>
      <c r="I5303" s="134" t="s">
        <v>5363</v>
      </c>
      <c r="J5303" t="s">
        <v>3627</v>
      </c>
      <c r="K5303" t="s">
        <v>3627</v>
      </c>
      <c r="M5303" t="s">
        <v>895</v>
      </c>
      <c r="O5303" t="s">
        <v>240</v>
      </c>
      <c r="P5303">
        <v>3</v>
      </c>
      <c r="Q5303">
        <v>250</v>
      </c>
      <c r="R5303">
        <v>750</v>
      </c>
      <c r="S5303">
        <f>IFERROR(_xlfn.XLOOKUP(tbl_Facturas[[#This Row],[Key_Fact]],tbl_Manifiestos[Key_Manif],tbl_Manifiestos[Pagado a Broker],0),0)</f>
        <v>697.5</v>
      </c>
      <c r="T5303">
        <v>3803910.9099999978</v>
      </c>
    </row>
    <row r="5304" spans="1:20" x14ac:dyDescent="0.25">
      <c r="A5304" t="s">
        <v>5854</v>
      </c>
      <c r="B5304" t="str">
        <f>tbl_Facturas[[#This Row],[Factura]] &amp; "|" &amp; tbl_Facturas[[#This Row],[Proyecto OK]] &amp; "|" &amp; TEXT(tbl_Facturas[[#This Row],[Horas o Viaje]],"0.00") &amp; "|" &amp; TEXT(tbl_Facturas[[#This Row],[Costo unitario]],"0.00")</f>
        <v>2898|AR Term|7.25|118.00</v>
      </c>
      <c r="C5304">
        <v>2898</v>
      </c>
      <c r="D5304">
        <v>515</v>
      </c>
      <c r="E5304" t="s">
        <v>27</v>
      </c>
      <c r="G5304" t="s">
        <v>54</v>
      </c>
      <c r="H5304" t="s">
        <v>5191</v>
      </c>
      <c r="I5304" s="134" t="s">
        <v>5324</v>
      </c>
      <c r="J5304" t="s">
        <v>1039</v>
      </c>
      <c r="K5304" s="240" t="s">
        <v>1039</v>
      </c>
      <c r="P5304">
        <v>7.25</v>
      </c>
      <c r="Q5304">
        <v>118</v>
      </c>
      <c r="R5304">
        <v>855.5</v>
      </c>
      <c r="S5304">
        <f>IFERROR(_xlfn.XLOOKUP(tbl_Facturas[[#This Row],[Key_Fact]],tbl_Manifiestos[Key_Manif],tbl_Manifiestos[Pagado a Broker],0),0)</f>
        <v>795.61500000000001</v>
      </c>
      <c r="T5304">
        <v>3804766.4099999978</v>
      </c>
    </row>
    <row r="5305" spans="1:20" x14ac:dyDescent="0.25">
      <c r="A5305" t="s">
        <v>5854</v>
      </c>
      <c r="B5305" t="str">
        <f>tbl_Facturas[[#This Row],[Factura]] &amp; "|" &amp; tbl_Facturas[[#This Row],[Proyecto OK]] &amp; "|" &amp; TEXT(tbl_Facturas[[#This Row],[Horas o Viaje]],"0.00") &amp; "|" &amp; TEXT(tbl_Facturas[[#This Row],[Costo unitario]],"0.00")</f>
        <v>2898|AR Term|9.25|118.00</v>
      </c>
      <c r="C5305">
        <v>2898</v>
      </c>
      <c r="D5305">
        <v>566</v>
      </c>
      <c r="E5305" t="s">
        <v>1261</v>
      </c>
      <c r="G5305" t="s">
        <v>2687</v>
      </c>
      <c r="H5305" t="s">
        <v>5192</v>
      </c>
      <c r="I5305" s="134" t="s">
        <v>5324</v>
      </c>
      <c r="J5305" t="s">
        <v>1039</v>
      </c>
      <c r="K5305" s="240" t="s">
        <v>1039</v>
      </c>
      <c r="P5305">
        <v>9.25</v>
      </c>
      <c r="Q5305">
        <v>118</v>
      </c>
      <c r="R5305">
        <v>1091.5</v>
      </c>
      <c r="S5305">
        <f>IFERROR(_xlfn.XLOOKUP(tbl_Facturas[[#This Row],[Key_Fact]],tbl_Manifiestos[Key_Manif],tbl_Manifiestos[Pagado a Broker],0),0)</f>
        <v>0</v>
      </c>
      <c r="T5305">
        <v>3805857.9099999978</v>
      </c>
    </row>
    <row r="5306" spans="1:20" x14ac:dyDescent="0.25">
      <c r="A5306" t="s">
        <v>5854</v>
      </c>
      <c r="B5306" t="str">
        <f>tbl_Facturas[[#This Row],[Factura]] &amp; "|" &amp; tbl_Facturas[[#This Row],[Proyecto OK]] &amp; "|" &amp; TEXT(tbl_Facturas[[#This Row],[Horas o Viaje]],"0.00") &amp; "|" &amp; TEXT(tbl_Facturas[[#This Row],[Costo unitario]],"0.00")</f>
        <v>2899|JV|6.00|105.00</v>
      </c>
      <c r="C5306">
        <v>2899</v>
      </c>
      <c r="D5306">
        <v>25</v>
      </c>
      <c r="E5306" t="s">
        <v>1339</v>
      </c>
      <c r="G5306" t="s">
        <v>1340</v>
      </c>
      <c r="H5306" t="s">
        <v>5193</v>
      </c>
      <c r="I5306" s="134" t="s">
        <v>5328</v>
      </c>
      <c r="J5306" t="s">
        <v>711</v>
      </c>
      <c r="K5306" t="s">
        <v>711</v>
      </c>
      <c r="P5306">
        <v>6</v>
      </c>
      <c r="Q5306">
        <v>105</v>
      </c>
      <c r="R5306">
        <v>630</v>
      </c>
      <c r="S5306">
        <f>IFERROR(_xlfn.XLOOKUP(tbl_Facturas[[#This Row],[Key_Fact]],tbl_Manifiestos[Key_Manif],tbl_Manifiestos[Pagado a Broker],0),0)</f>
        <v>567</v>
      </c>
      <c r="T5306">
        <v>3806487.9099999978</v>
      </c>
    </row>
    <row r="5307" spans="1:20" x14ac:dyDescent="0.25">
      <c r="A5307" t="s">
        <v>5854</v>
      </c>
      <c r="B5307" t="str">
        <f>tbl_Facturas[[#This Row],[Factura]] &amp; "|" &amp; tbl_Facturas[[#This Row],[Proyecto OK]] &amp; "|" &amp; TEXT(tbl_Facturas[[#This Row],[Horas o Viaje]],"0.00") &amp; "|" &amp; TEXT(tbl_Facturas[[#This Row],[Costo unitario]],"0.00")</f>
        <v>2899|JV|7.25|105.00</v>
      </c>
      <c r="C5307">
        <v>2899</v>
      </c>
      <c r="D5307">
        <v>25</v>
      </c>
      <c r="E5307" t="s">
        <v>1339</v>
      </c>
      <c r="G5307" t="s">
        <v>1340</v>
      </c>
      <c r="H5307" t="s">
        <v>5194</v>
      </c>
      <c r="I5307" s="134" t="s">
        <v>5328</v>
      </c>
      <c r="J5307" t="s">
        <v>711</v>
      </c>
      <c r="K5307" t="s">
        <v>711</v>
      </c>
      <c r="P5307">
        <v>7.25</v>
      </c>
      <c r="Q5307">
        <v>105</v>
      </c>
      <c r="R5307">
        <v>761.25</v>
      </c>
      <c r="S5307">
        <f>IFERROR(_xlfn.XLOOKUP(tbl_Facturas[[#This Row],[Key_Fact]],tbl_Manifiestos[Key_Manif],tbl_Manifiestos[Pagado a Broker],0),0)</f>
        <v>685.125</v>
      </c>
      <c r="T5307">
        <v>3807249.1599999978</v>
      </c>
    </row>
    <row r="5308" spans="1:20" x14ac:dyDescent="0.25">
      <c r="A5308" t="s">
        <v>5854</v>
      </c>
      <c r="B5308" t="str">
        <f>tbl_Facturas[[#This Row],[Factura]] &amp; "|" &amp; tbl_Facturas[[#This Row],[Proyecto OK]] &amp; "|" &amp; TEXT(tbl_Facturas[[#This Row],[Horas o Viaje]],"0.00") &amp; "|" &amp; TEXT(tbl_Facturas[[#This Row],[Costo unitario]],"0.00")</f>
        <v>2899|JV|8.00|105.00</v>
      </c>
      <c r="C5308">
        <v>2899</v>
      </c>
      <c r="D5308">
        <v>114</v>
      </c>
      <c r="E5308" t="s">
        <v>27</v>
      </c>
      <c r="G5308" t="s">
        <v>57</v>
      </c>
      <c r="H5308" t="s">
        <v>5195</v>
      </c>
      <c r="I5308" s="134" t="s">
        <v>5328</v>
      </c>
      <c r="J5308" t="s">
        <v>711</v>
      </c>
      <c r="K5308" t="s">
        <v>711</v>
      </c>
      <c r="P5308">
        <v>8</v>
      </c>
      <c r="Q5308">
        <v>105</v>
      </c>
      <c r="R5308">
        <v>840</v>
      </c>
      <c r="S5308">
        <f>IFERROR(_xlfn.XLOOKUP(tbl_Facturas[[#This Row],[Key_Fact]],tbl_Manifiestos[Key_Manif],tbl_Manifiestos[Pagado a Broker],0),0)</f>
        <v>781.2</v>
      </c>
      <c r="T5308">
        <v>3808089.1599999978</v>
      </c>
    </row>
    <row r="5309" spans="1:20" x14ac:dyDescent="0.25">
      <c r="A5309" t="s">
        <v>5854</v>
      </c>
      <c r="B5309" t="str">
        <f>tbl_Facturas[[#This Row],[Factura]] &amp; "|" &amp; tbl_Facturas[[#This Row],[Proyecto OK]] &amp; "|" &amp; TEXT(tbl_Facturas[[#This Row],[Horas o Viaje]],"0.00") &amp; "|" &amp; TEXT(tbl_Facturas[[#This Row],[Costo unitario]],"0.00")</f>
        <v>2899|JV|6.50|105.00</v>
      </c>
      <c r="C5309">
        <v>2899</v>
      </c>
      <c r="D5309">
        <v>25</v>
      </c>
      <c r="E5309" t="s">
        <v>1339</v>
      </c>
      <c r="G5309" t="s">
        <v>1340</v>
      </c>
      <c r="H5309" t="s">
        <v>5196</v>
      </c>
      <c r="I5309" s="134" t="s">
        <v>5328</v>
      </c>
      <c r="J5309" t="s">
        <v>711</v>
      </c>
      <c r="K5309" t="s">
        <v>711</v>
      </c>
      <c r="P5309">
        <v>6.5</v>
      </c>
      <c r="Q5309">
        <v>105</v>
      </c>
      <c r="R5309">
        <v>682.5</v>
      </c>
      <c r="S5309">
        <f>IFERROR(_xlfn.XLOOKUP(tbl_Facturas[[#This Row],[Key_Fact]],tbl_Manifiestos[Key_Manif],tbl_Manifiestos[Pagado a Broker],0),0)</f>
        <v>614.25</v>
      </c>
      <c r="T5309">
        <v>3808771.6599999978</v>
      </c>
    </row>
    <row r="5310" spans="1:20" x14ac:dyDescent="0.25">
      <c r="A5310" t="s">
        <v>5854</v>
      </c>
      <c r="B5310" t="str">
        <f>tbl_Facturas[[#This Row],[Factura]] &amp; "|" &amp; tbl_Facturas[[#This Row],[Proyecto OK]] &amp; "|" &amp; TEXT(tbl_Facturas[[#This Row],[Horas o Viaje]],"0.00") &amp; "|" &amp; TEXT(tbl_Facturas[[#This Row],[Costo unitario]],"0.00")</f>
        <v>2899|JV|6.75|105.00</v>
      </c>
      <c r="C5310">
        <v>2899</v>
      </c>
      <c r="D5310">
        <v>73</v>
      </c>
      <c r="E5310" t="s">
        <v>19</v>
      </c>
      <c r="G5310" t="s">
        <v>20</v>
      </c>
      <c r="H5310" t="s">
        <v>5197</v>
      </c>
      <c r="I5310" s="134" t="s">
        <v>5328</v>
      </c>
      <c r="J5310" t="s">
        <v>711</v>
      </c>
      <c r="K5310" t="s">
        <v>711</v>
      </c>
      <c r="P5310">
        <v>6.75</v>
      </c>
      <c r="Q5310">
        <v>105</v>
      </c>
      <c r="R5310">
        <v>708.75</v>
      </c>
      <c r="S5310">
        <f>IFERROR(_xlfn.XLOOKUP(tbl_Facturas[[#This Row],[Key_Fact]],tbl_Manifiestos[Key_Manif],tbl_Manifiestos[Pagado a Broker],0),0)</f>
        <v>0</v>
      </c>
      <c r="T5310">
        <v>3809480.4099999978</v>
      </c>
    </row>
    <row r="5311" spans="1:20" x14ac:dyDescent="0.25">
      <c r="A5311" t="s">
        <v>5854</v>
      </c>
      <c r="B5311" t="str">
        <f>tbl_Facturas[[#This Row],[Factura]] &amp; "|" &amp; tbl_Facturas[[#This Row],[Proyecto OK]] &amp; "|" &amp; TEXT(tbl_Facturas[[#This Row],[Horas o Viaje]],"0.00") &amp; "|" &amp; TEXT(tbl_Facturas[[#This Row],[Costo unitario]],"0.00")</f>
        <v>2900|JV|8.00|105.00</v>
      </c>
      <c r="C5311">
        <v>2900</v>
      </c>
      <c r="D5311">
        <v>76</v>
      </c>
      <c r="E5311" t="s">
        <v>5309</v>
      </c>
      <c r="G5311" t="s">
        <v>1287</v>
      </c>
      <c r="H5311" t="s">
        <v>3631</v>
      </c>
      <c r="I5311" s="134" t="s">
        <v>5867</v>
      </c>
      <c r="J5311" t="s">
        <v>5198</v>
      </c>
      <c r="K5311" t="s">
        <v>711</v>
      </c>
      <c r="P5311">
        <v>8</v>
      </c>
      <c r="Q5311">
        <v>105</v>
      </c>
      <c r="R5311">
        <v>840</v>
      </c>
      <c r="S5311">
        <f>IFERROR(_xlfn.XLOOKUP(tbl_Facturas[[#This Row],[Key_Fact]],tbl_Manifiestos[Key_Manif],tbl_Manifiestos[Pagado a Broker],0),0)</f>
        <v>0</v>
      </c>
      <c r="T5311">
        <v>3810320.4099999978</v>
      </c>
    </row>
    <row r="5312" spans="1:20" x14ac:dyDescent="0.25">
      <c r="A5312" t="s">
        <v>5855</v>
      </c>
      <c r="B5312" t="str">
        <f>tbl_Facturas[[#This Row],[Factura]] &amp; "|" &amp; tbl_Facturas[[#This Row],[Proyecto OK]] &amp; "|" &amp; TEXT(tbl_Facturas[[#This Row],[Horas o Viaje]],"0.00") &amp; "|" &amp; TEXT(tbl_Facturas[[#This Row],[Costo unitario]],"0.00")</f>
        <v>2901|Lead Service Replacement|7.00|120.00</v>
      </c>
      <c r="C5312">
        <v>2901</v>
      </c>
      <c r="D5312">
        <v>19</v>
      </c>
      <c r="E5312" t="s">
        <v>12</v>
      </c>
      <c r="G5312" t="s">
        <v>24</v>
      </c>
      <c r="H5312" t="s">
        <v>5089</v>
      </c>
      <c r="I5312" s="134" t="s">
        <v>5322</v>
      </c>
      <c r="J5312" t="s">
        <v>4640</v>
      </c>
      <c r="K5312" t="s">
        <v>5881</v>
      </c>
      <c r="L5312" t="s">
        <v>5902</v>
      </c>
      <c r="P5312">
        <v>7</v>
      </c>
      <c r="Q5312">
        <v>120</v>
      </c>
      <c r="R5312">
        <v>840</v>
      </c>
      <c r="S5312">
        <f>IFERROR(_xlfn.XLOOKUP(tbl_Facturas[[#This Row],[Key_Fact]],tbl_Manifiestos[Key_Manif],tbl_Manifiestos[Pagado a Broker],0),0)</f>
        <v>781.2</v>
      </c>
      <c r="T5312">
        <v>3811160.4099999978</v>
      </c>
    </row>
    <row r="5313" spans="1:20" x14ac:dyDescent="0.25">
      <c r="A5313" t="s">
        <v>5855</v>
      </c>
      <c r="B5313" t="str">
        <f>tbl_Facturas[[#This Row],[Factura]] &amp; "|" &amp; tbl_Facturas[[#This Row],[Proyecto OK]] &amp; "|" &amp; TEXT(tbl_Facturas[[#This Row],[Horas o Viaje]],"0.00") &amp; "|" &amp; TEXT(tbl_Facturas[[#This Row],[Costo unitario]],"0.00")</f>
        <v>2901|Lead Service Replacement|7.50|120.00</v>
      </c>
      <c r="C5313">
        <v>2901</v>
      </c>
      <c r="D5313">
        <v>19</v>
      </c>
      <c r="E5313" t="s">
        <v>12</v>
      </c>
      <c r="G5313" t="s">
        <v>24</v>
      </c>
      <c r="H5313" t="s">
        <v>4306</v>
      </c>
      <c r="I5313" s="134" t="s">
        <v>5322</v>
      </c>
      <c r="J5313" t="s">
        <v>4640</v>
      </c>
      <c r="K5313" t="s">
        <v>5881</v>
      </c>
      <c r="L5313" t="s">
        <v>5902</v>
      </c>
      <c r="P5313">
        <v>7.5</v>
      </c>
      <c r="Q5313">
        <v>120</v>
      </c>
      <c r="R5313">
        <v>900</v>
      </c>
      <c r="S5313">
        <f>IFERROR(_xlfn.XLOOKUP(tbl_Facturas[[#This Row],[Key_Fact]],tbl_Manifiestos[Key_Manif],tbl_Manifiestos[Pagado a Broker],0),0)</f>
        <v>837</v>
      </c>
      <c r="T5313">
        <v>3812060.4099999978</v>
      </c>
    </row>
    <row r="5314" spans="1:20" x14ac:dyDescent="0.25">
      <c r="A5314" t="s">
        <v>5855</v>
      </c>
      <c r="B5314" t="str">
        <f>tbl_Facturas[[#This Row],[Factura]] &amp; "|" &amp; tbl_Facturas[[#This Row],[Proyecto OK]] &amp; "|" &amp; TEXT(tbl_Facturas[[#This Row],[Horas o Viaje]],"0.00") &amp; "|" &amp; TEXT(tbl_Facturas[[#This Row],[Costo unitario]],"0.00")</f>
        <v>2901|Lead Service Replacement|8.00|120.00</v>
      </c>
      <c r="C5314">
        <v>2901</v>
      </c>
      <c r="D5314">
        <v>19</v>
      </c>
      <c r="E5314" t="s">
        <v>12</v>
      </c>
      <c r="G5314" t="s">
        <v>24</v>
      </c>
      <c r="H5314" t="s">
        <v>5199</v>
      </c>
      <c r="I5314" s="134" t="s">
        <v>5322</v>
      </c>
      <c r="J5314" t="s">
        <v>4640</v>
      </c>
      <c r="K5314" t="s">
        <v>5881</v>
      </c>
      <c r="L5314" t="s">
        <v>5902</v>
      </c>
      <c r="P5314">
        <v>8</v>
      </c>
      <c r="Q5314">
        <v>120</v>
      </c>
      <c r="R5314">
        <v>960</v>
      </c>
      <c r="S5314">
        <f>IFERROR(_xlfn.XLOOKUP(tbl_Facturas[[#This Row],[Key_Fact]],tbl_Manifiestos[Key_Manif],tbl_Manifiestos[Pagado a Broker],0),0)</f>
        <v>892.80000000000007</v>
      </c>
      <c r="T5314">
        <v>3813020.4099999978</v>
      </c>
    </row>
    <row r="5315" spans="1:20" x14ac:dyDescent="0.25">
      <c r="A5315" t="s">
        <v>5855</v>
      </c>
      <c r="B5315" t="str">
        <f>tbl_Facturas[[#This Row],[Factura]] &amp; "|" &amp; tbl_Facturas[[#This Row],[Proyecto OK]] &amp; "|" &amp; TEXT(tbl_Facturas[[#This Row],[Horas o Viaje]],"0.00") &amp; "|" &amp; TEXT(tbl_Facturas[[#This Row],[Costo unitario]],"0.00")</f>
        <v>2901|Lead Service Replacement|8.00|120.00</v>
      </c>
      <c r="C5315">
        <v>2901</v>
      </c>
      <c r="D5315">
        <v>19</v>
      </c>
      <c r="E5315" t="s">
        <v>12</v>
      </c>
      <c r="G5315" t="s">
        <v>24</v>
      </c>
      <c r="H5315" t="s">
        <v>4934</v>
      </c>
      <c r="I5315" s="134" t="s">
        <v>5322</v>
      </c>
      <c r="J5315" t="s">
        <v>4640</v>
      </c>
      <c r="K5315" t="s">
        <v>5881</v>
      </c>
      <c r="L5315" t="s">
        <v>5902</v>
      </c>
      <c r="P5315">
        <v>8</v>
      </c>
      <c r="Q5315">
        <v>120</v>
      </c>
      <c r="R5315">
        <v>960</v>
      </c>
      <c r="S5315">
        <f>IFERROR(_xlfn.XLOOKUP(tbl_Facturas[[#This Row],[Key_Fact]],tbl_Manifiestos[Key_Manif],tbl_Manifiestos[Pagado a Broker],0),0)</f>
        <v>892.80000000000007</v>
      </c>
      <c r="T5315">
        <v>3813980.4099999978</v>
      </c>
    </row>
    <row r="5316" spans="1:20" x14ac:dyDescent="0.25">
      <c r="A5316" t="s">
        <v>5855</v>
      </c>
      <c r="B5316" t="str">
        <f>tbl_Facturas[[#This Row],[Factura]] &amp; "|" &amp; tbl_Facturas[[#This Row],[Proyecto OK]] &amp; "|" &amp; TEXT(tbl_Facturas[[#This Row],[Horas o Viaje]],"0.00") &amp; "|" &amp; TEXT(tbl_Facturas[[#This Row],[Costo unitario]],"0.00")</f>
        <v>2901|Lead Service Replacement|8.00|120.00</v>
      </c>
      <c r="C5316">
        <v>2901</v>
      </c>
      <c r="D5316">
        <v>19</v>
      </c>
      <c r="E5316" t="s">
        <v>12</v>
      </c>
      <c r="G5316" t="s">
        <v>24</v>
      </c>
      <c r="H5316" t="s">
        <v>5139</v>
      </c>
      <c r="I5316" s="134" t="s">
        <v>5322</v>
      </c>
      <c r="J5316" t="s">
        <v>4640</v>
      </c>
      <c r="K5316" t="s">
        <v>5881</v>
      </c>
      <c r="L5316" t="s">
        <v>5902</v>
      </c>
      <c r="P5316">
        <v>8</v>
      </c>
      <c r="Q5316">
        <v>120</v>
      </c>
      <c r="R5316">
        <v>960</v>
      </c>
      <c r="S5316">
        <f>IFERROR(_xlfn.XLOOKUP(tbl_Facturas[[#This Row],[Key_Fact]],tbl_Manifiestos[Key_Manif],tbl_Manifiestos[Pagado a Broker],0),0)</f>
        <v>892.80000000000007</v>
      </c>
      <c r="T5316">
        <v>3814940.4099999978</v>
      </c>
    </row>
    <row r="5317" spans="1:20" x14ac:dyDescent="0.25">
      <c r="A5317" t="s">
        <v>5855</v>
      </c>
      <c r="B5317" t="str">
        <f>tbl_Facturas[[#This Row],[Factura]] &amp; "|" &amp; tbl_Facturas[[#This Row],[Proyecto OK]] &amp; "|" &amp; TEXT(tbl_Facturas[[#This Row],[Horas o Viaje]],"0.00") &amp; "|" &amp; TEXT(tbl_Facturas[[#This Row],[Costo unitario]],"0.00")</f>
        <v>2902|Canal #2 |5.00|132.50</v>
      </c>
      <c r="C5317">
        <v>2902</v>
      </c>
      <c r="D5317">
        <v>67</v>
      </c>
      <c r="F5317" t="s">
        <v>27</v>
      </c>
      <c r="G5317" t="s">
        <v>28</v>
      </c>
      <c r="H5317" t="s">
        <v>2515</v>
      </c>
      <c r="I5317" s="134" t="s">
        <v>5401</v>
      </c>
      <c r="J5317" t="s">
        <v>577</v>
      </c>
      <c r="K5317" t="s">
        <v>5892</v>
      </c>
      <c r="L5317">
        <v>6227</v>
      </c>
      <c r="M5317" t="s">
        <v>40</v>
      </c>
      <c r="P5317">
        <v>5</v>
      </c>
      <c r="Q5317">
        <v>132.5</v>
      </c>
      <c r="R5317">
        <v>662.5</v>
      </c>
      <c r="S5317">
        <f>IFERROR(_xlfn.XLOOKUP(tbl_Facturas[[#This Row],[Key_Fact]],tbl_Manifiestos[Key_Manif],tbl_Manifiestos[Pagado a Broker],0),0)</f>
        <v>0</v>
      </c>
      <c r="T5317">
        <v>3815602.9099999978</v>
      </c>
    </row>
    <row r="5318" spans="1:20" x14ac:dyDescent="0.25">
      <c r="A5318" t="s">
        <v>5855</v>
      </c>
      <c r="B5318" t="str">
        <f>tbl_Facturas[[#This Row],[Factura]] &amp; "|" &amp; tbl_Facturas[[#This Row],[Proyecto OK]] &amp; "|" &amp; TEXT(tbl_Facturas[[#This Row],[Horas o Viaje]],"0.00") &amp; "|" &amp; TEXT(tbl_Facturas[[#This Row],[Costo unitario]],"0.00")</f>
        <v>2902|Canal #2 |1.00|357.00</v>
      </c>
      <c r="C5318">
        <v>2902</v>
      </c>
      <c r="D5318">
        <v>67</v>
      </c>
      <c r="F5318" t="s">
        <v>27</v>
      </c>
      <c r="G5318" t="s">
        <v>28</v>
      </c>
      <c r="H5318" t="s">
        <v>2517</v>
      </c>
      <c r="I5318" s="134" t="s">
        <v>5401</v>
      </c>
      <c r="J5318" t="s">
        <v>577</v>
      </c>
      <c r="K5318" t="s">
        <v>5892</v>
      </c>
      <c r="L5318">
        <v>6227</v>
      </c>
      <c r="M5318" t="s">
        <v>622</v>
      </c>
      <c r="P5318">
        <v>1</v>
      </c>
      <c r="Q5318">
        <v>357</v>
      </c>
      <c r="R5318">
        <v>357</v>
      </c>
      <c r="S5318">
        <f>IFERROR(_xlfn.XLOOKUP(tbl_Facturas[[#This Row],[Key_Fact]],tbl_Manifiestos[Key_Manif],tbl_Manifiestos[Pagado a Broker],0),0)</f>
        <v>332.01</v>
      </c>
      <c r="T5318">
        <v>3815959.9099999978</v>
      </c>
    </row>
    <row r="5319" spans="1:20" x14ac:dyDescent="0.25">
      <c r="A5319" t="s">
        <v>5855</v>
      </c>
      <c r="B5319" t="str">
        <f>tbl_Facturas[[#This Row],[Factura]] &amp; "|" &amp; tbl_Facturas[[#This Row],[Proyecto OK]] &amp; "|" &amp; TEXT(tbl_Facturas[[#This Row],[Horas o Viaje]],"0.00") &amp; "|" &amp; TEXT(tbl_Facturas[[#This Row],[Costo unitario]],"0.00")</f>
        <v>2902|Canal #2 |18.52|18.50</v>
      </c>
      <c r="C5319">
        <v>2902</v>
      </c>
      <c r="D5319">
        <v>67</v>
      </c>
      <c r="F5319" t="s">
        <v>27</v>
      </c>
      <c r="G5319" t="s">
        <v>28</v>
      </c>
      <c r="H5319" t="s">
        <v>2517</v>
      </c>
      <c r="I5319" s="134" t="s">
        <v>5401</v>
      </c>
      <c r="J5319" t="s">
        <v>577</v>
      </c>
      <c r="K5319" t="s">
        <v>5892</v>
      </c>
      <c r="L5319">
        <v>6227</v>
      </c>
      <c r="M5319" t="s">
        <v>622</v>
      </c>
      <c r="N5319">
        <v>173806</v>
      </c>
      <c r="O5319" t="s">
        <v>623</v>
      </c>
      <c r="P5319">
        <v>18.52</v>
      </c>
      <c r="Q5319">
        <v>18.5</v>
      </c>
      <c r="R5319">
        <v>342.62</v>
      </c>
      <c r="S5319">
        <f>IFERROR(_xlfn.XLOOKUP(tbl_Facturas[[#This Row],[Key_Fact]],tbl_Manifiestos[Key_Manif],tbl_Manifiestos[Pagado a Broker],0),0)</f>
        <v>0</v>
      </c>
      <c r="T5319">
        <v>3816302.5299999979</v>
      </c>
    </row>
    <row r="5320" spans="1:20" x14ac:dyDescent="0.25">
      <c r="A5320" t="s">
        <v>5855</v>
      </c>
      <c r="B5320" t="str">
        <f>tbl_Facturas[[#This Row],[Factura]] &amp; "|" &amp; tbl_Facturas[[#This Row],[Proyecto OK]] &amp; "|" &amp; TEXT(tbl_Facturas[[#This Row],[Horas o Viaje]],"0.00") &amp; "|" &amp; TEXT(tbl_Facturas[[#This Row],[Costo unitario]],"0.00")</f>
        <v>2902|Canal #2 |1.00|357.00</v>
      </c>
      <c r="C5320">
        <v>2902</v>
      </c>
      <c r="D5320">
        <v>67</v>
      </c>
      <c r="F5320" t="s">
        <v>27</v>
      </c>
      <c r="G5320" t="s">
        <v>28</v>
      </c>
      <c r="H5320" t="s">
        <v>2520</v>
      </c>
      <c r="I5320" s="134" t="s">
        <v>5401</v>
      </c>
      <c r="J5320" t="s">
        <v>577</v>
      </c>
      <c r="K5320" t="s">
        <v>5892</v>
      </c>
      <c r="L5320">
        <v>6227</v>
      </c>
      <c r="M5320" t="s">
        <v>622</v>
      </c>
      <c r="P5320">
        <v>1</v>
      </c>
      <c r="Q5320">
        <v>357</v>
      </c>
      <c r="R5320">
        <v>357</v>
      </c>
      <c r="S5320">
        <f>IFERROR(_xlfn.XLOOKUP(tbl_Facturas[[#This Row],[Key_Fact]],tbl_Manifiestos[Key_Manif],tbl_Manifiestos[Pagado a Broker],0),0)</f>
        <v>332.01</v>
      </c>
      <c r="T5320">
        <v>3816659.5299999979</v>
      </c>
    </row>
    <row r="5321" spans="1:20" x14ac:dyDescent="0.25">
      <c r="A5321" t="s">
        <v>5855</v>
      </c>
      <c r="B5321" t="str">
        <f>tbl_Facturas[[#This Row],[Factura]] &amp; "|" &amp; tbl_Facturas[[#This Row],[Proyecto OK]] &amp; "|" &amp; TEXT(tbl_Facturas[[#This Row],[Horas o Viaje]],"0.00") &amp; "|" &amp; TEXT(tbl_Facturas[[#This Row],[Costo unitario]],"0.00")</f>
        <v>2902|Canal #2 |18.39|18.50</v>
      </c>
      <c r="C5321">
        <v>2902</v>
      </c>
      <c r="D5321">
        <v>67</v>
      </c>
      <c r="F5321" t="s">
        <v>27</v>
      </c>
      <c r="G5321" t="s">
        <v>28</v>
      </c>
      <c r="H5321" t="s">
        <v>2520</v>
      </c>
      <c r="I5321" s="134" t="s">
        <v>5401</v>
      </c>
      <c r="J5321" t="s">
        <v>577</v>
      </c>
      <c r="K5321" t="s">
        <v>5892</v>
      </c>
      <c r="L5321">
        <v>6227</v>
      </c>
      <c r="M5321" t="s">
        <v>622</v>
      </c>
      <c r="N5321">
        <v>173824</v>
      </c>
      <c r="O5321" t="s">
        <v>623</v>
      </c>
      <c r="P5321">
        <v>18.39</v>
      </c>
      <c r="Q5321">
        <v>18.5</v>
      </c>
      <c r="R5321">
        <v>340.22</v>
      </c>
      <c r="S5321">
        <f>IFERROR(_xlfn.XLOOKUP(tbl_Facturas[[#This Row],[Key_Fact]],tbl_Manifiestos[Key_Manif],tbl_Manifiestos[Pagado a Broker],0),0)</f>
        <v>0</v>
      </c>
      <c r="T5321">
        <v>3816999.7499999981</v>
      </c>
    </row>
    <row r="5322" spans="1:20" x14ac:dyDescent="0.25">
      <c r="A5322" t="s">
        <v>5855</v>
      </c>
      <c r="B5322" t="str">
        <f>tbl_Facturas[[#This Row],[Factura]] &amp; "|" &amp; tbl_Facturas[[#This Row],[Proyecto OK]] &amp; "|" &amp; TEXT(tbl_Facturas[[#This Row],[Horas o Viaje]],"0.00") &amp; "|" &amp; TEXT(tbl_Facturas[[#This Row],[Costo unitario]],"0.00")</f>
        <v>2902|Canal #2 |1.00|357.00</v>
      </c>
      <c r="C5322">
        <v>2902</v>
      </c>
      <c r="D5322">
        <v>201</v>
      </c>
      <c r="F5322" t="s">
        <v>1264</v>
      </c>
      <c r="G5322" t="s">
        <v>1400</v>
      </c>
      <c r="H5322" t="s">
        <v>5200</v>
      </c>
      <c r="I5322" s="134" t="s">
        <v>5401</v>
      </c>
      <c r="J5322" t="s">
        <v>577</v>
      </c>
      <c r="K5322" t="s">
        <v>5892</v>
      </c>
      <c r="L5322">
        <v>6227</v>
      </c>
      <c r="M5322" t="s">
        <v>622</v>
      </c>
      <c r="P5322">
        <v>1</v>
      </c>
      <c r="Q5322">
        <v>357</v>
      </c>
      <c r="R5322">
        <v>357</v>
      </c>
      <c r="S5322">
        <f>IFERROR(_xlfn.XLOOKUP(tbl_Facturas[[#This Row],[Key_Fact]],tbl_Manifiestos[Key_Manif],tbl_Manifiestos[Pagado a Broker],0),0)</f>
        <v>332.01</v>
      </c>
      <c r="T5322">
        <v>3817356.7499999981</v>
      </c>
    </row>
    <row r="5323" spans="1:20" x14ac:dyDescent="0.25">
      <c r="A5323" t="s">
        <v>5855</v>
      </c>
      <c r="B5323" t="str">
        <f>tbl_Facturas[[#This Row],[Factura]] &amp; "|" &amp; tbl_Facturas[[#This Row],[Proyecto OK]] &amp; "|" &amp; TEXT(tbl_Facturas[[#This Row],[Horas o Viaje]],"0.00") &amp; "|" &amp; TEXT(tbl_Facturas[[#This Row],[Costo unitario]],"0.00")</f>
        <v>2902|Canal #2 |14.19|18.50</v>
      </c>
      <c r="C5323">
        <v>2902</v>
      </c>
      <c r="D5323">
        <v>201</v>
      </c>
      <c r="F5323" t="s">
        <v>1264</v>
      </c>
      <c r="G5323" t="s">
        <v>1400</v>
      </c>
      <c r="H5323" t="s">
        <v>5200</v>
      </c>
      <c r="I5323" s="134" t="s">
        <v>5401</v>
      </c>
      <c r="J5323" t="s">
        <v>577</v>
      </c>
      <c r="K5323" t="s">
        <v>5892</v>
      </c>
      <c r="L5323">
        <v>6227</v>
      </c>
      <c r="M5323" t="s">
        <v>622</v>
      </c>
      <c r="N5323">
        <v>173829</v>
      </c>
      <c r="O5323" t="s">
        <v>623</v>
      </c>
      <c r="P5323">
        <v>14.19</v>
      </c>
      <c r="Q5323">
        <v>18.5</v>
      </c>
      <c r="R5323">
        <v>262.52</v>
      </c>
      <c r="S5323">
        <f>IFERROR(_xlfn.XLOOKUP(tbl_Facturas[[#This Row],[Key_Fact]],tbl_Manifiestos[Key_Manif],tbl_Manifiestos[Pagado a Broker],0),0)</f>
        <v>0</v>
      </c>
      <c r="T5323">
        <v>3817619.2699999982</v>
      </c>
    </row>
    <row r="5324" spans="1:20" x14ac:dyDescent="0.25">
      <c r="A5324" t="s">
        <v>5855</v>
      </c>
      <c r="B5324" t="str">
        <f>tbl_Facturas[[#This Row],[Factura]] &amp; "|" &amp; tbl_Facturas[[#This Row],[Proyecto OK]] &amp; "|" &amp; TEXT(tbl_Facturas[[#This Row],[Horas o Viaje]],"0.00") &amp; "|" &amp; TEXT(tbl_Facturas[[#This Row],[Costo unitario]],"0.00")</f>
        <v>2902|Canal #2 |1.00|357.00</v>
      </c>
      <c r="C5324">
        <v>2902</v>
      </c>
      <c r="D5324">
        <v>201</v>
      </c>
      <c r="F5324" t="s">
        <v>1264</v>
      </c>
      <c r="G5324" t="s">
        <v>1400</v>
      </c>
      <c r="H5324" t="s">
        <v>5201</v>
      </c>
      <c r="I5324" s="134" t="s">
        <v>5401</v>
      </c>
      <c r="J5324" t="s">
        <v>577</v>
      </c>
      <c r="K5324" t="s">
        <v>5892</v>
      </c>
      <c r="L5324">
        <v>6227</v>
      </c>
      <c r="M5324" t="s">
        <v>622</v>
      </c>
      <c r="P5324">
        <v>1</v>
      </c>
      <c r="Q5324">
        <v>357</v>
      </c>
      <c r="R5324">
        <v>357</v>
      </c>
      <c r="S5324">
        <f>IFERROR(_xlfn.XLOOKUP(tbl_Facturas[[#This Row],[Key_Fact]],tbl_Manifiestos[Key_Manif],tbl_Manifiestos[Pagado a Broker],0),0)</f>
        <v>332.01</v>
      </c>
      <c r="T5324">
        <v>3817976.2699999982</v>
      </c>
    </row>
    <row r="5325" spans="1:20" x14ac:dyDescent="0.25">
      <c r="A5325" t="s">
        <v>5855</v>
      </c>
      <c r="B5325" t="str">
        <f>tbl_Facturas[[#This Row],[Factura]] &amp; "|" &amp; tbl_Facturas[[#This Row],[Proyecto OK]] &amp; "|" &amp; TEXT(tbl_Facturas[[#This Row],[Horas o Viaje]],"0.00") &amp; "|" &amp; TEXT(tbl_Facturas[[#This Row],[Costo unitario]],"0.00")</f>
        <v>2902|Canal #2 |17.39|18.50</v>
      </c>
      <c r="C5325">
        <v>2902</v>
      </c>
      <c r="D5325">
        <v>201</v>
      </c>
      <c r="F5325" t="s">
        <v>1264</v>
      </c>
      <c r="G5325" t="s">
        <v>1400</v>
      </c>
      <c r="H5325" t="s">
        <v>5201</v>
      </c>
      <c r="I5325" s="134" t="s">
        <v>5401</v>
      </c>
      <c r="J5325" t="s">
        <v>577</v>
      </c>
      <c r="K5325" t="s">
        <v>5892</v>
      </c>
      <c r="L5325">
        <v>6227</v>
      </c>
      <c r="M5325" t="s">
        <v>622</v>
      </c>
      <c r="N5325">
        <v>172514</v>
      </c>
      <c r="O5325" t="s">
        <v>623</v>
      </c>
      <c r="P5325">
        <v>17.39</v>
      </c>
      <c r="Q5325">
        <v>18.5</v>
      </c>
      <c r="R5325">
        <v>321.72000000000003</v>
      </c>
      <c r="S5325">
        <f>IFERROR(_xlfn.XLOOKUP(tbl_Facturas[[#This Row],[Key_Fact]],tbl_Manifiestos[Key_Manif],tbl_Manifiestos[Pagado a Broker],0),0)</f>
        <v>0</v>
      </c>
      <c r="T5325">
        <v>3818297.9899999979</v>
      </c>
    </row>
    <row r="5326" spans="1:20" x14ac:dyDescent="0.25">
      <c r="A5326" t="s">
        <v>5855</v>
      </c>
      <c r="B5326" t="str">
        <f>tbl_Facturas[[#This Row],[Factura]] &amp; "|" &amp; tbl_Facturas[[#This Row],[Proyecto OK]] &amp; "|" &amp; TEXT(tbl_Facturas[[#This Row],[Horas o Viaje]],"0.00") &amp; "|" &amp; TEXT(tbl_Facturas[[#This Row],[Costo unitario]],"0.00")</f>
        <v>2902|Canal #2 |1.00|357.00</v>
      </c>
      <c r="C5326">
        <v>2902</v>
      </c>
      <c r="D5326">
        <v>73</v>
      </c>
      <c r="F5326" t="s">
        <v>19</v>
      </c>
      <c r="G5326" t="s">
        <v>20</v>
      </c>
      <c r="H5326" t="s">
        <v>2836</v>
      </c>
      <c r="I5326" s="134" t="s">
        <v>5401</v>
      </c>
      <c r="J5326" t="s">
        <v>577</v>
      </c>
      <c r="K5326" t="s">
        <v>5892</v>
      </c>
      <c r="L5326">
        <v>6227</v>
      </c>
      <c r="M5326" t="s">
        <v>622</v>
      </c>
      <c r="P5326">
        <v>1</v>
      </c>
      <c r="Q5326">
        <v>357</v>
      </c>
      <c r="R5326">
        <v>357</v>
      </c>
      <c r="S5326">
        <f>IFERROR(_xlfn.XLOOKUP(tbl_Facturas[[#This Row],[Key_Fact]],tbl_Manifiestos[Key_Manif],tbl_Manifiestos[Pagado a Broker],0),0)</f>
        <v>332.01</v>
      </c>
      <c r="T5326">
        <v>3818654.9899999979</v>
      </c>
    </row>
    <row r="5327" spans="1:20" x14ac:dyDescent="0.25">
      <c r="A5327" t="s">
        <v>5855</v>
      </c>
      <c r="B5327" t="str">
        <f>tbl_Facturas[[#This Row],[Factura]] &amp; "|" &amp; tbl_Facturas[[#This Row],[Proyecto OK]] &amp; "|" &amp; TEXT(tbl_Facturas[[#This Row],[Horas o Viaje]],"0.00") &amp; "|" &amp; TEXT(tbl_Facturas[[#This Row],[Costo unitario]],"0.00")</f>
        <v>2902|Canal #2 |20.12|18.50</v>
      </c>
      <c r="C5327">
        <v>2902</v>
      </c>
      <c r="D5327">
        <v>73</v>
      </c>
      <c r="F5327" t="s">
        <v>19</v>
      </c>
      <c r="G5327" t="s">
        <v>20</v>
      </c>
      <c r="H5327" t="s">
        <v>2836</v>
      </c>
      <c r="I5327" s="134" t="s">
        <v>5401</v>
      </c>
      <c r="J5327" t="s">
        <v>577</v>
      </c>
      <c r="K5327" t="s">
        <v>5892</v>
      </c>
      <c r="L5327">
        <v>6227</v>
      </c>
      <c r="M5327" t="s">
        <v>622</v>
      </c>
      <c r="N5327">
        <v>172515</v>
      </c>
      <c r="O5327" t="s">
        <v>623</v>
      </c>
      <c r="P5327">
        <v>20.12</v>
      </c>
      <c r="Q5327">
        <v>18.5</v>
      </c>
      <c r="R5327">
        <v>372.22</v>
      </c>
      <c r="S5327">
        <f>IFERROR(_xlfn.XLOOKUP(tbl_Facturas[[#This Row],[Key_Fact]],tbl_Manifiestos[Key_Manif],tbl_Manifiestos[Pagado a Broker],0),0)</f>
        <v>0</v>
      </c>
      <c r="T5327">
        <v>3819027.209999999</v>
      </c>
    </row>
    <row r="5328" spans="1:20" x14ac:dyDescent="0.25">
      <c r="A5328" t="s">
        <v>5855</v>
      </c>
      <c r="B5328" t="str">
        <f>tbl_Facturas[[#This Row],[Factura]] &amp; "|" &amp; tbl_Facturas[[#This Row],[Proyecto OK]] &amp; "|" &amp; TEXT(tbl_Facturas[[#This Row],[Horas o Viaje]],"0.00") &amp; "|" &amp; TEXT(tbl_Facturas[[#This Row],[Costo unitario]],"0.00")</f>
        <v>2902|Canal #2 |78.48|17.20</v>
      </c>
      <c r="C5328">
        <v>2902</v>
      </c>
      <c r="D5328">
        <v>67</v>
      </c>
      <c r="F5328" t="s">
        <v>27</v>
      </c>
      <c r="G5328" t="s">
        <v>28</v>
      </c>
      <c r="H5328" t="s">
        <v>2515</v>
      </c>
      <c r="I5328" s="134" t="s">
        <v>5401</v>
      </c>
      <c r="J5328" t="s">
        <v>577</v>
      </c>
      <c r="K5328" t="s">
        <v>5892</v>
      </c>
      <c r="L5328">
        <v>6227</v>
      </c>
      <c r="M5328" t="s">
        <v>40</v>
      </c>
      <c r="P5328">
        <v>78.48</v>
      </c>
      <c r="Q5328">
        <v>17.2</v>
      </c>
      <c r="R5328">
        <v>1349.86</v>
      </c>
      <c r="S5328">
        <f>IFERROR(_xlfn.XLOOKUP(tbl_Facturas[[#This Row],[Key_Fact]],tbl_Manifiestos[Key_Manif],tbl_Manifiestos[Pagado a Broker],0),0)</f>
        <v>0</v>
      </c>
      <c r="T5328">
        <v>3820377.069999998</v>
      </c>
    </row>
    <row r="5329" spans="1:20" x14ac:dyDescent="0.25">
      <c r="A5329" t="s">
        <v>5855</v>
      </c>
      <c r="B5329" t="str">
        <f>tbl_Facturas[[#This Row],[Factura]] &amp; "|" &amp; tbl_Facturas[[#This Row],[Proyecto OK]] &amp; "|" &amp; TEXT(tbl_Facturas[[#This Row],[Horas o Viaje]],"0.00") &amp; "|" &amp; TEXT(tbl_Facturas[[#This Row],[Costo unitario]],"0.00")</f>
        <v>2903|Montrose Harbor|10.50|126.50</v>
      </c>
      <c r="C5329">
        <v>2903</v>
      </c>
      <c r="D5329">
        <v>67</v>
      </c>
      <c r="E5329" t="s">
        <v>27</v>
      </c>
      <c r="G5329" t="s">
        <v>28</v>
      </c>
      <c r="H5329" t="s">
        <v>2521</v>
      </c>
      <c r="I5329" s="134" t="s">
        <v>5401</v>
      </c>
      <c r="J5329" t="s">
        <v>1280</v>
      </c>
      <c r="K5329" s="240" t="s">
        <v>5907</v>
      </c>
      <c r="L5329">
        <v>6228</v>
      </c>
      <c r="M5329" t="s">
        <v>146</v>
      </c>
      <c r="P5329">
        <v>10.5</v>
      </c>
      <c r="Q5329">
        <v>126.5</v>
      </c>
      <c r="R5329">
        <v>1328.25</v>
      </c>
      <c r="S5329">
        <f>IFERROR(_xlfn.XLOOKUP(tbl_Facturas[[#This Row],[Key_Fact]],tbl_Manifiestos[Key_Manif],tbl_Manifiestos[Pagado a Broker],0),0)</f>
        <v>0</v>
      </c>
      <c r="T5329">
        <v>3821705.319999998</v>
      </c>
    </row>
    <row r="5330" spans="1:20" x14ac:dyDescent="0.25">
      <c r="A5330" t="s">
        <v>5855</v>
      </c>
      <c r="B5330" t="str">
        <f>tbl_Facturas[[#This Row],[Factura]] &amp; "|" &amp; tbl_Facturas[[#This Row],[Proyecto OK]] &amp; "|" &amp; TEXT(tbl_Facturas[[#This Row],[Horas o Viaje]],"0.00") &amp; "|" &amp; TEXT(tbl_Facturas[[#This Row],[Costo unitario]],"0.00")</f>
        <v>2904|Lead Service Replacement Project|12.00|115.50</v>
      </c>
      <c r="C5330">
        <v>2904</v>
      </c>
      <c r="D5330">
        <v>54</v>
      </c>
      <c r="E5330" t="s">
        <v>19</v>
      </c>
      <c r="G5330" t="s">
        <v>479</v>
      </c>
      <c r="H5330" t="s">
        <v>4172</v>
      </c>
      <c r="I5330" s="134" t="s">
        <v>5312</v>
      </c>
      <c r="J5330" t="s">
        <v>1078</v>
      </c>
      <c r="K5330" t="s">
        <v>15</v>
      </c>
      <c r="L5330" t="s">
        <v>5640</v>
      </c>
      <c r="P5330">
        <v>12</v>
      </c>
      <c r="Q5330">
        <v>115.5</v>
      </c>
      <c r="R5330">
        <v>1386</v>
      </c>
      <c r="S5330">
        <f>IFERROR(_xlfn.XLOOKUP(tbl_Facturas[[#This Row],[Key_Fact]],tbl_Manifiestos[Key_Manif],tbl_Manifiestos[Pagado a Broker],0),0)</f>
        <v>0</v>
      </c>
      <c r="T5330">
        <v>3823091.319999998</v>
      </c>
    </row>
    <row r="5331" spans="1:20" x14ac:dyDescent="0.25">
      <c r="A5331" t="s">
        <v>5855</v>
      </c>
      <c r="B5331" t="str">
        <f>tbl_Facturas[[#This Row],[Factura]] &amp; "|" &amp; tbl_Facturas[[#This Row],[Proyecto OK]] &amp; "|" &amp; TEXT(tbl_Facturas[[#This Row],[Horas o Viaje]],"0.00") &amp; "|" &amp; TEXT(tbl_Facturas[[#This Row],[Costo unitario]],"0.00")</f>
        <v>2904|Lead Service Replacement Project|8.50|115.50</v>
      </c>
      <c r="C5331">
        <v>2904</v>
      </c>
      <c r="D5331">
        <v>54</v>
      </c>
      <c r="E5331" t="s">
        <v>19</v>
      </c>
      <c r="G5331" t="s">
        <v>479</v>
      </c>
      <c r="H5331" t="s">
        <v>4166</v>
      </c>
      <c r="I5331" s="134" t="s">
        <v>5312</v>
      </c>
      <c r="J5331" t="s">
        <v>1078</v>
      </c>
      <c r="K5331" t="s">
        <v>15</v>
      </c>
      <c r="L5331" t="s">
        <v>5640</v>
      </c>
      <c r="P5331">
        <v>8.5</v>
      </c>
      <c r="Q5331">
        <v>115.5</v>
      </c>
      <c r="R5331">
        <v>981.75</v>
      </c>
      <c r="S5331">
        <f>IFERROR(_xlfn.XLOOKUP(tbl_Facturas[[#This Row],[Key_Fact]],tbl_Manifiestos[Key_Manif],tbl_Manifiestos[Pagado a Broker],0),0)</f>
        <v>0</v>
      </c>
      <c r="T5331">
        <v>3824073.069999998</v>
      </c>
    </row>
    <row r="5332" spans="1:20" x14ac:dyDescent="0.25">
      <c r="A5332" t="s">
        <v>5855</v>
      </c>
      <c r="B5332" t="str">
        <f>tbl_Facturas[[#This Row],[Factura]] &amp; "|" &amp; tbl_Facturas[[#This Row],[Proyecto OK]] &amp; "|" &amp; TEXT(tbl_Facturas[[#This Row],[Horas o Viaje]],"0.00") &amp; "|" &amp; TEXT(tbl_Facturas[[#This Row],[Costo unitario]],"0.00")</f>
        <v>2904|Lead Service Replacement Project|8.00|115.50</v>
      </c>
      <c r="C5332">
        <v>2904</v>
      </c>
      <c r="D5332">
        <v>54</v>
      </c>
      <c r="E5332" t="s">
        <v>19</v>
      </c>
      <c r="G5332" t="s">
        <v>479</v>
      </c>
      <c r="H5332" t="s">
        <v>5202</v>
      </c>
      <c r="I5332" s="134" t="s">
        <v>5312</v>
      </c>
      <c r="J5332" t="s">
        <v>1078</v>
      </c>
      <c r="K5332" t="s">
        <v>15</v>
      </c>
      <c r="L5332" t="s">
        <v>5640</v>
      </c>
      <c r="P5332">
        <v>8</v>
      </c>
      <c r="Q5332">
        <v>115.5</v>
      </c>
      <c r="R5332">
        <v>924</v>
      </c>
      <c r="S5332">
        <f>IFERROR(_xlfn.XLOOKUP(tbl_Facturas[[#This Row],[Key_Fact]],tbl_Manifiestos[Key_Manif],tbl_Manifiestos[Pagado a Broker],0),0)</f>
        <v>0</v>
      </c>
      <c r="T5332">
        <v>3824997.069999998</v>
      </c>
    </row>
    <row r="5333" spans="1:20" x14ac:dyDescent="0.25">
      <c r="A5333" t="s">
        <v>5855</v>
      </c>
      <c r="B5333" t="str">
        <f>tbl_Facturas[[#This Row],[Factura]] &amp; "|" &amp; tbl_Facturas[[#This Row],[Proyecto OK]] &amp; "|" &amp; TEXT(tbl_Facturas[[#This Row],[Horas o Viaje]],"0.00") &amp; "|" &amp; TEXT(tbl_Facturas[[#This Row],[Costo unitario]],"0.00")</f>
        <v>2904|Lead Service Replacement Project|10.00|115.50</v>
      </c>
      <c r="C5333">
        <v>2904</v>
      </c>
      <c r="D5333">
        <v>54</v>
      </c>
      <c r="E5333" t="s">
        <v>19</v>
      </c>
      <c r="G5333" t="s">
        <v>479</v>
      </c>
      <c r="H5333" t="s">
        <v>4168</v>
      </c>
      <c r="I5333" s="134" t="s">
        <v>5312</v>
      </c>
      <c r="J5333" t="s">
        <v>1078</v>
      </c>
      <c r="K5333" t="s">
        <v>15</v>
      </c>
      <c r="L5333" t="s">
        <v>5640</v>
      </c>
      <c r="P5333">
        <v>10</v>
      </c>
      <c r="Q5333">
        <v>115.5</v>
      </c>
      <c r="R5333">
        <v>1155</v>
      </c>
      <c r="S5333">
        <f>IFERROR(_xlfn.XLOOKUP(tbl_Facturas[[#This Row],[Key_Fact]],tbl_Manifiestos[Key_Manif],tbl_Manifiestos[Pagado a Broker],0),0)</f>
        <v>0</v>
      </c>
      <c r="T5333">
        <v>3826152.069999998</v>
      </c>
    </row>
    <row r="5334" spans="1:20" x14ac:dyDescent="0.25">
      <c r="A5334" t="s">
        <v>5855</v>
      </c>
      <c r="B5334" t="str">
        <f>tbl_Facturas[[#This Row],[Factura]] &amp; "|" &amp; tbl_Facturas[[#This Row],[Proyecto OK]] &amp; "|" &amp; TEXT(tbl_Facturas[[#This Row],[Horas o Viaje]],"0.00") &amp; "|" &amp; TEXT(tbl_Facturas[[#This Row],[Costo unitario]],"0.00")</f>
        <v>2905|Evanston|11.00|115.50</v>
      </c>
      <c r="C5334">
        <v>2905</v>
      </c>
      <c r="D5334">
        <v>108</v>
      </c>
      <c r="E5334" t="s">
        <v>5916</v>
      </c>
      <c r="G5334" t="s">
        <v>99</v>
      </c>
      <c r="H5334" t="s">
        <v>3833</v>
      </c>
      <c r="I5334" s="134" t="s">
        <v>5312</v>
      </c>
      <c r="J5334" t="s">
        <v>3172</v>
      </c>
      <c r="K5334" t="s">
        <v>3172</v>
      </c>
      <c r="P5334">
        <v>11</v>
      </c>
      <c r="Q5334">
        <v>115.5</v>
      </c>
      <c r="R5334">
        <v>1270.5</v>
      </c>
      <c r="S5334">
        <f>IFERROR(_xlfn.XLOOKUP(tbl_Facturas[[#This Row],[Key_Fact]],tbl_Manifiestos[Key_Manif],tbl_Manifiestos[Pagado a Broker],0),0)</f>
        <v>1181.5650000000001</v>
      </c>
      <c r="T5334">
        <v>3827422.569999998</v>
      </c>
    </row>
    <row r="5335" spans="1:20" x14ac:dyDescent="0.25">
      <c r="A5335" t="s">
        <v>5855</v>
      </c>
      <c r="B5335" t="str">
        <f>tbl_Facturas[[#This Row],[Factura]] &amp; "|" &amp; tbl_Facturas[[#This Row],[Proyecto OK]] &amp; "|" &amp; TEXT(tbl_Facturas[[#This Row],[Horas o Viaje]],"0.00") &amp; "|" &amp; TEXT(tbl_Facturas[[#This Row],[Costo unitario]],"0.00")</f>
        <v>2906|Drain Program|8.00|115.50</v>
      </c>
      <c r="C5335">
        <v>2906</v>
      </c>
      <c r="D5335">
        <v>11</v>
      </c>
      <c r="E5335" t="s">
        <v>12</v>
      </c>
      <c r="G5335" t="s">
        <v>13</v>
      </c>
      <c r="H5335" t="s">
        <v>4056</v>
      </c>
      <c r="I5335" s="134" t="s">
        <v>5312</v>
      </c>
      <c r="J5335" t="s">
        <v>4577</v>
      </c>
      <c r="K5335" t="s">
        <v>4577</v>
      </c>
      <c r="P5335">
        <v>8</v>
      </c>
      <c r="Q5335">
        <v>115.5</v>
      </c>
      <c r="R5335">
        <v>924</v>
      </c>
      <c r="S5335">
        <f>IFERROR(_xlfn.XLOOKUP(tbl_Facturas[[#This Row],[Key_Fact]],tbl_Manifiestos[Key_Manif],tbl_Manifiestos[Pagado a Broker],0),0)</f>
        <v>859.32</v>
      </c>
      <c r="T5335">
        <v>3828346.569999998</v>
      </c>
    </row>
    <row r="5336" spans="1:20" x14ac:dyDescent="0.25">
      <c r="A5336" t="s">
        <v>5855</v>
      </c>
      <c r="B5336" t="str">
        <f>tbl_Facturas[[#This Row],[Factura]] &amp; "|" &amp; tbl_Facturas[[#This Row],[Proyecto OK]] &amp; "|" &amp; TEXT(tbl_Facturas[[#This Row],[Horas o Viaje]],"0.00") &amp; "|" &amp; TEXT(tbl_Facturas[[#This Row],[Costo unitario]],"0.00")</f>
        <v>2906|Drain Program|8.00|115.50</v>
      </c>
      <c r="C5336">
        <v>2906</v>
      </c>
      <c r="D5336">
        <v>11</v>
      </c>
      <c r="E5336" t="s">
        <v>12</v>
      </c>
      <c r="G5336" t="s">
        <v>13</v>
      </c>
      <c r="H5336" t="s">
        <v>5203</v>
      </c>
      <c r="I5336" s="134" t="s">
        <v>5312</v>
      </c>
      <c r="J5336" t="s">
        <v>4577</v>
      </c>
      <c r="K5336" t="s">
        <v>4577</v>
      </c>
      <c r="P5336">
        <v>8</v>
      </c>
      <c r="Q5336">
        <v>115.5</v>
      </c>
      <c r="R5336">
        <v>924</v>
      </c>
      <c r="S5336">
        <f>IFERROR(_xlfn.XLOOKUP(tbl_Facturas[[#This Row],[Key_Fact]],tbl_Manifiestos[Key_Manif],tbl_Manifiestos[Pagado a Broker],0),0)</f>
        <v>859.32</v>
      </c>
      <c r="T5336">
        <v>3829270.569999998</v>
      </c>
    </row>
    <row r="5337" spans="1:20" x14ac:dyDescent="0.25">
      <c r="A5337" t="s">
        <v>5855</v>
      </c>
      <c r="B5337" t="str">
        <f>tbl_Facturas[[#This Row],[Factura]] &amp; "|" &amp; tbl_Facturas[[#This Row],[Proyecto OK]] &amp; "|" &amp; TEXT(tbl_Facturas[[#This Row],[Horas o Viaje]],"0.00") &amp; "|" &amp; TEXT(tbl_Facturas[[#This Row],[Costo unitario]],"0.00")</f>
        <v>2906|Drain Program|8.00|115.50</v>
      </c>
      <c r="C5337">
        <v>2906</v>
      </c>
      <c r="D5337">
        <v>11</v>
      </c>
      <c r="E5337" t="s">
        <v>12</v>
      </c>
      <c r="G5337" t="s">
        <v>13</v>
      </c>
      <c r="H5337" t="s">
        <v>4461</v>
      </c>
      <c r="I5337" s="134" t="s">
        <v>5312</v>
      </c>
      <c r="J5337" t="s">
        <v>4577</v>
      </c>
      <c r="K5337" t="s">
        <v>4577</v>
      </c>
      <c r="P5337">
        <v>8</v>
      </c>
      <c r="Q5337">
        <v>115.5</v>
      </c>
      <c r="R5337">
        <v>924</v>
      </c>
      <c r="S5337">
        <f>IFERROR(_xlfn.XLOOKUP(tbl_Facturas[[#This Row],[Key_Fact]],tbl_Manifiestos[Key_Manif],tbl_Manifiestos[Pagado a Broker],0),0)</f>
        <v>859.32</v>
      </c>
      <c r="T5337">
        <v>3830194.569999998</v>
      </c>
    </row>
    <row r="5338" spans="1:20" x14ac:dyDescent="0.25">
      <c r="A5338" t="s">
        <v>5855</v>
      </c>
      <c r="B5338" t="str">
        <f>tbl_Facturas[[#This Row],[Factura]] &amp; "|" &amp; tbl_Facturas[[#This Row],[Proyecto OK]] &amp; "|" &amp; TEXT(tbl_Facturas[[#This Row],[Horas o Viaje]],"0.00") &amp; "|" &amp; TEXT(tbl_Facturas[[#This Row],[Costo unitario]],"0.00")</f>
        <v>2906|Drain Program|11.00|115.50</v>
      </c>
      <c r="C5338">
        <v>2906</v>
      </c>
      <c r="D5338">
        <v>11</v>
      </c>
      <c r="E5338" t="s">
        <v>12</v>
      </c>
      <c r="G5338" t="s">
        <v>13</v>
      </c>
      <c r="H5338" t="s">
        <v>4463</v>
      </c>
      <c r="I5338" s="134" t="s">
        <v>5312</v>
      </c>
      <c r="J5338" t="s">
        <v>4577</v>
      </c>
      <c r="K5338" t="s">
        <v>4577</v>
      </c>
      <c r="P5338">
        <v>11</v>
      </c>
      <c r="Q5338">
        <v>115.5</v>
      </c>
      <c r="R5338">
        <v>1270.5</v>
      </c>
      <c r="S5338">
        <f>IFERROR(_xlfn.XLOOKUP(tbl_Facturas[[#This Row],[Key_Fact]],tbl_Manifiestos[Key_Manif],tbl_Manifiestos[Pagado a Broker],0),0)</f>
        <v>1181.5650000000001</v>
      </c>
      <c r="T5338">
        <v>3831465.069999998</v>
      </c>
    </row>
    <row r="5339" spans="1:20" x14ac:dyDescent="0.25">
      <c r="A5339" t="s">
        <v>5855</v>
      </c>
      <c r="B5339" t="str">
        <f>tbl_Facturas[[#This Row],[Factura]] &amp; "|" &amp; tbl_Facturas[[#This Row],[Proyecto OK]] &amp; "|" &amp; TEXT(tbl_Facturas[[#This Row],[Horas o Viaje]],"0.00") &amp; "|" &amp; TEXT(tbl_Facturas[[#This Row],[Costo unitario]],"0.00")</f>
        <v>2906|Drain Program|8.00|115.50</v>
      </c>
      <c r="C5339">
        <v>2906</v>
      </c>
      <c r="D5339">
        <v>11</v>
      </c>
      <c r="E5339" t="s">
        <v>12</v>
      </c>
      <c r="G5339" t="s">
        <v>13</v>
      </c>
      <c r="H5339" t="s">
        <v>4308</v>
      </c>
      <c r="I5339" s="134" t="s">
        <v>5312</v>
      </c>
      <c r="J5339" t="s">
        <v>4577</v>
      </c>
      <c r="K5339" t="s">
        <v>4577</v>
      </c>
      <c r="P5339">
        <v>8</v>
      </c>
      <c r="Q5339">
        <v>115.5</v>
      </c>
      <c r="R5339">
        <v>924</v>
      </c>
      <c r="S5339">
        <f>IFERROR(_xlfn.XLOOKUP(tbl_Facturas[[#This Row],[Key_Fact]],tbl_Manifiestos[Key_Manif],tbl_Manifiestos[Pagado a Broker],0),0)</f>
        <v>859.32</v>
      </c>
      <c r="T5339">
        <v>3832389.069999998</v>
      </c>
    </row>
    <row r="5340" spans="1:20" x14ac:dyDescent="0.25">
      <c r="A5340" t="s">
        <v>5855</v>
      </c>
      <c r="B5340" t="str">
        <f>tbl_Facturas[[#This Row],[Factura]] &amp; "|" &amp; tbl_Facturas[[#This Row],[Proyecto OK]] &amp; "|" &amp; TEXT(tbl_Facturas[[#This Row],[Horas o Viaje]],"0.00") &amp; "|" &amp; TEXT(tbl_Facturas[[#This Row],[Costo unitario]],"0.00")</f>
        <v>2907|Drain Program|7.50|115.50</v>
      </c>
      <c r="C5340">
        <v>2907</v>
      </c>
      <c r="D5340">
        <v>114</v>
      </c>
      <c r="E5340" t="s">
        <v>27</v>
      </c>
      <c r="G5340" t="s">
        <v>57</v>
      </c>
      <c r="H5340" t="s">
        <v>4283</v>
      </c>
      <c r="I5340" s="134" t="s">
        <v>5312</v>
      </c>
      <c r="J5340" t="s">
        <v>4577</v>
      </c>
      <c r="K5340" t="s">
        <v>4577</v>
      </c>
      <c r="P5340">
        <v>7.5</v>
      </c>
      <c r="Q5340">
        <v>115.5</v>
      </c>
      <c r="R5340">
        <v>866.25</v>
      </c>
      <c r="S5340">
        <f>IFERROR(_xlfn.XLOOKUP(tbl_Facturas[[#This Row],[Key_Fact]],tbl_Manifiestos[Key_Manif],tbl_Manifiestos[Pagado a Broker],0),0)</f>
        <v>0</v>
      </c>
      <c r="T5340">
        <v>3833255.319999998</v>
      </c>
    </row>
    <row r="5341" spans="1:20" x14ac:dyDescent="0.25">
      <c r="A5341" t="s">
        <v>5855</v>
      </c>
      <c r="B5341" t="str">
        <f>tbl_Facturas[[#This Row],[Factura]] &amp; "|" &amp; tbl_Facturas[[#This Row],[Proyecto OK]] &amp; "|" &amp; TEXT(tbl_Facturas[[#This Row],[Horas o Viaje]],"0.00") &amp; "|" &amp; TEXT(tbl_Facturas[[#This Row],[Costo unitario]],"0.00")</f>
        <v>2907|Drain Program|10.25|115.50</v>
      </c>
      <c r="C5341">
        <v>2907</v>
      </c>
      <c r="D5341">
        <v>114</v>
      </c>
      <c r="E5341" t="s">
        <v>27</v>
      </c>
      <c r="G5341" t="s">
        <v>57</v>
      </c>
      <c r="H5341" t="s">
        <v>5204</v>
      </c>
      <c r="I5341" s="134" t="s">
        <v>5312</v>
      </c>
      <c r="J5341" t="s">
        <v>4577</v>
      </c>
      <c r="K5341" t="s">
        <v>4577</v>
      </c>
      <c r="P5341">
        <v>10.25</v>
      </c>
      <c r="Q5341">
        <v>115.5</v>
      </c>
      <c r="R5341">
        <v>1183.8800000000001</v>
      </c>
      <c r="S5341">
        <f>IFERROR(_xlfn.XLOOKUP(tbl_Facturas[[#This Row],[Key_Fact]],tbl_Manifiestos[Key_Manif],tbl_Manifiestos[Pagado a Broker],0),0)</f>
        <v>0</v>
      </c>
      <c r="T5341">
        <v>3834439.1999999979</v>
      </c>
    </row>
    <row r="5342" spans="1:20" x14ac:dyDescent="0.25">
      <c r="A5342" t="s">
        <v>5855</v>
      </c>
      <c r="B5342" t="str">
        <f>tbl_Facturas[[#This Row],[Factura]] &amp; "|" &amp; tbl_Facturas[[#This Row],[Proyecto OK]] &amp; "|" &amp; TEXT(tbl_Facturas[[#This Row],[Horas o Viaje]],"0.00") &amp; "|" &amp; TEXT(tbl_Facturas[[#This Row],[Costo unitario]],"0.00")</f>
        <v>2907|Drain Program|11.25|115.50</v>
      </c>
      <c r="C5342">
        <v>2907</v>
      </c>
      <c r="D5342">
        <v>114</v>
      </c>
      <c r="E5342" t="s">
        <v>27</v>
      </c>
      <c r="G5342" t="s">
        <v>57</v>
      </c>
      <c r="H5342" t="s">
        <v>5205</v>
      </c>
      <c r="I5342" s="134" t="s">
        <v>5312</v>
      </c>
      <c r="J5342" t="s">
        <v>4577</v>
      </c>
      <c r="K5342" t="s">
        <v>4577</v>
      </c>
      <c r="P5342">
        <v>11.25</v>
      </c>
      <c r="Q5342">
        <v>115.5</v>
      </c>
      <c r="R5342">
        <v>1299.3800000000001</v>
      </c>
      <c r="S5342">
        <f>IFERROR(_xlfn.XLOOKUP(tbl_Facturas[[#This Row],[Key_Fact]],tbl_Manifiestos[Key_Manif],tbl_Manifiestos[Pagado a Broker],0),0)</f>
        <v>0</v>
      </c>
      <c r="T5342">
        <v>3835738.5799999982</v>
      </c>
    </row>
    <row r="5343" spans="1:20" x14ac:dyDescent="0.25">
      <c r="A5343" t="s">
        <v>5855</v>
      </c>
      <c r="B5343" t="str">
        <f>tbl_Facturas[[#This Row],[Factura]] &amp; "|" &amp; tbl_Facturas[[#This Row],[Proyecto OK]] &amp; "|" &amp; TEXT(tbl_Facturas[[#This Row],[Horas o Viaje]],"0.00") &amp; "|" &amp; TEXT(tbl_Facturas[[#This Row],[Costo unitario]],"0.00")</f>
        <v>2907|Drain Program|6.50|115.50</v>
      </c>
      <c r="C5343">
        <v>2907</v>
      </c>
      <c r="D5343">
        <v>114</v>
      </c>
      <c r="E5343" t="s">
        <v>27</v>
      </c>
      <c r="G5343" t="s">
        <v>57</v>
      </c>
      <c r="H5343" t="s">
        <v>5206</v>
      </c>
      <c r="I5343" s="134" t="s">
        <v>5312</v>
      </c>
      <c r="J5343" t="s">
        <v>4577</v>
      </c>
      <c r="K5343" t="s">
        <v>4577</v>
      </c>
      <c r="P5343">
        <v>6.5</v>
      </c>
      <c r="Q5343">
        <v>115.5</v>
      </c>
      <c r="R5343">
        <v>750.75</v>
      </c>
      <c r="S5343">
        <f>IFERROR(_xlfn.XLOOKUP(tbl_Facturas[[#This Row],[Key_Fact]],tbl_Manifiestos[Key_Manif],tbl_Manifiestos[Pagado a Broker],0),0)</f>
        <v>0</v>
      </c>
      <c r="T5343">
        <v>3836489.3299999982</v>
      </c>
    </row>
    <row r="5344" spans="1:20" x14ac:dyDescent="0.25">
      <c r="A5344" t="s">
        <v>5855</v>
      </c>
      <c r="B5344" t="str">
        <f>tbl_Facturas[[#This Row],[Factura]] &amp; "|" &amp; tbl_Facturas[[#This Row],[Proyecto OK]] &amp; "|" &amp; TEXT(tbl_Facturas[[#This Row],[Horas o Viaje]],"0.00") &amp; "|" &amp; TEXT(tbl_Facturas[[#This Row],[Costo unitario]],"0.00")</f>
        <v>2907|Drain Program|9.25|115.50</v>
      </c>
      <c r="C5344">
        <v>2907</v>
      </c>
      <c r="D5344">
        <v>114</v>
      </c>
      <c r="E5344" t="s">
        <v>27</v>
      </c>
      <c r="G5344" t="s">
        <v>57</v>
      </c>
      <c r="H5344" t="s">
        <v>5207</v>
      </c>
      <c r="I5344" s="134" t="s">
        <v>5312</v>
      </c>
      <c r="J5344" t="s">
        <v>4577</v>
      </c>
      <c r="K5344" t="s">
        <v>4577</v>
      </c>
      <c r="P5344">
        <v>9.25</v>
      </c>
      <c r="Q5344">
        <v>115.5</v>
      </c>
      <c r="R5344">
        <v>1068.3800000000001</v>
      </c>
      <c r="S5344">
        <f>IFERROR(_xlfn.XLOOKUP(tbl_Facturas[[#This Row],[Key_Fact]],tbl_Manifiestos[Key_Manif],tbl_Manifiestos[Pagado a Broker],0),0)</f>
        <v>0</v>
      </c>
      <c r="T5344">
        <v>3837557.7099999981</v>
      </c>
    </row>
    <row r="5345" spans="1:20" x14ac:dyDescent="0.25">
      <c r="A5345" t="s">
        <v>5855</v>
      </c>
      <c r="B5345" t="str">
        <f>tbl_Facturas[[#This Row],[Factura]] &amp; "|" &amp; tbl_Facturas[[#This Row],[Proyecto OK]] &amp; "|" &amp; TEXT(tbl_Facturas[[#This Row],[Horas o Viaje]],"0.00") &amp; "|" &amp; TEXT(tbl_Facturas[[#This Row],[Costo unitario]],"0.00")</f>
        <v>2908|Lead Replacement Service|9.50|110.00</v>
      </c>
      <c r="C5345">
        <v>2908</v>
      </c>
      <c r="D5345">
        <v>708</v>
      </c>
      <c r="E5345" t="s">
        <v>27</v>
      </c>
      <c r="G5345" t="s">
        <v>841</v>
      </c>
      <c r="H5345" t="s">
        <v>5059</v>
      </c>
      <c r="I5345" s="134" t="s">
        <v>5306</v>
      </c>
      <c r="J5345" t="s">
        <v>878</v>
      </c>
      <c r="K5345" t="s">
        <v>5903</v>
      </c>
      <c r="L5345">
        <v>3364</v>
      </c>
      <c r="P5345">
        <v>9.5</v>
      </c>
      <c r="Q5345">
        <v>110</v>
      </c>
      <c r="R5345">
        <v>1045</v>
      </c>
      <c r="S5345">
        <f>IFERROR(_xlfn.XLOOKUP(tbl_Facturas[[#This Row],[Key_Fact]],tbl_Manifiestos[Key_Manif],tbl_Manifiestos[Pagado a Broker],0),0)</f>
        <v>971.85</v>
      </c>
      <c r="T5345">
        <v>3838602.7099999981</v>
      </c>
    </row>
    <row r="5346" spans="1:20" x14ac:dyDescent="0.25">
      <c r="A5346" t="s">
        <v>5855</v>
      </c>
      <c r="B5346" t="str">
        <f>tbl_Facturas[[#This Row],[Factura]] &amp; "|" &amp; tbl_Facturas[[#This Row],[Proyecto OK]] &amp; "|" &amp; TEXT(tbl_Facturas[[#This Row],[Horas o Viaje]],"0.00") &amp; "|" &amp; TEXT(tbl_Facturas[[#This Row],[Costo unitario]],"0.00")</f>
        <v>2908|Lead Replacement Service|10.00|110.00</v>
      </c>
      <c r="C5346">
        <v>2908</v>
      </c>
      <c r="D5346">
        <v>708</v>
      </c>
      <c r="E5346" t="s">
        <v>27</v>
      </c>
      <c r="G5346" t="s">
        <v>841</v>
      </c>
      <c r="H5346" t="s">
        <v>5060</v>
      </c>
      <c r="I5346" s="134" t="s">
        <v>5306</v>
      </c>
      <c r="J5346" t="s">
        <v>878</v>
      </c>
      <c r="K5346" t="s">
        <v>5903</v>
      </c>
      <c r="L5346">
        <v>3364</v>
      </c>
      <c r="P5346">
        <v>10</v>
      </c>
      <c r="Q5346">
        <v>110</v>
      </c>
      <c r="R5346">
        <v>1100</v>
      </c>
      <c r="S5346">
        <f>IFERROR(_xlfn.XLOOKUP(tbl_Facturas[[#This Row],[Key_Fact]],tbl_Manifiestos[Key_Manif],tbl_Manifiestos[Pagado a Broker],0),0)</f>
        <v>1023</v>
      </c>
      <c r="T5346">
        <v>3839702.7099999981</v>
      </c>
    </row>
    <row r="5347" spans="1:20" x14ac:dyDescent="0.25">
      <c r="A5347" t="s">
        <v>5855</v>
      </c>
      <c r="B5347" t="str">
        <f>tbl_Facturas[[#This Row],[Factura]] &amp; "|" &amp; tbl_Facturas[[#This Row],[Proyecto OK]] &amp; "|" &amp; TEXT(tbl_Facturas[[#This Row],[Horas o Viaje]],"0.00") &amp; "|" &amp; TEXT(tbl_Facturas[[#This Row],[Costo unitario]],"0.00")</f>
        <v>2908|Lead Replacement Service|6.50|110.00</v>
      </c>
      <c r="C5347">
        <v>2908</v>
      </c>
      <c r="D5347">
        <v>57</v>
      </c>
      <c r="E5347" t="s">
        <v>1861</v>
      </c>
      <c r="G5347" t="s">
        <v>1862</v>
      </c>
      <c r="H5347" t="s">
        <v>4751</v>
      </c>
      <c r="I5347" s="134" t="s">
        <v>5306</v>
      </c>
      <c r="J5347" t="s">
        <v>878</v>
      </c>
      <c r="K5347" t="s">
        <v>5903</v>
      </c>
      <c r="L5347">
        <v>3364</v>
      </c>
      <c r="P5347">
        <v>6.5</v>
      </c>
      <c r="Q5347">
        <v>110</v>
      </c>
      <c r="R5347">
        <v>715</v>
      </c>
      <c r="S5347">
        <f>IFERROR(_xlfn.XLOOKUP(tbl_Facturas[[#This Row],[Key_Fact]],tbl_Manifiestos[Key_Manif],tbl_Manifiestos[Pagado a Broker],0),0)</f>
        <v>0</v>
      </c>
      <c r="T5347">
        <v>3840417.7099999981</v>
      </c>
    </row>
    <row r="5348" spans="1:20" x14ac:dyDescent="0.25">
      <c r="A5348" t="s">
        <v>5855</v>
      </c>
      <c r="B5348" t="str">
        <f>tbl_Facturas[[#This Row],[Factura]] &amp; "|" &amp; tbl_Facturas[[#This Row],[Proyecto OK]] &amp; "|" &amp; TEXT(tbl_Facturas[[#This Row],[Horas o Viaje]],"0.00") &amp; "|" &amp; TEXT(tbl_Facturas[[#This Row],[Costo unitario]],"0.00")</f>
        <v>2908|Lead Replacement Service|8.50|110.00</v>
      </c>
      <c r="C5348">
        <v>2908</v>
      </c>
      <c r="D5348">
        <v>708</v>
      </c>
      <c r="E5348" t="s">
        <v>27</v>
      </c>
      <c r="G5348" t="s">
        <v>841</v>
      </c>
      <c r="H5348" t="s">
        <v>5208</v>
      </c>
      <c r="I5348" s="134" t="s">
        <v>5306</v>
      </c>
      <c r="J5348" t="s">
        <v>878</v>
      </c>
      <c r="K5348" t="s">
        <v>5903</v>
      </c>
      <c r="L5348">
        <v>3364</v>
      </c>
      <c r="P5348">
        <v>8.5</v>
      </c>
      <c r="Q5348">
        <v>110</v>
      </c>
      <c r="R5348">
        <v>935</v>
      </c>
      <c r="S5348">
        <f>IFERROR(_xlfn.XLOOKUP(tbl_Facturas[[#This Row],[Key_Fact]],tbl_Manifiestos[Key_Manif],tbl_Manifiestos[Pagado a Broker],0),0)</f>
        <v>869.55000000000007</v>
      </c>
      <c r="T5348">
        <v>3841352.7099999981</v>
      </c>
    </row>
    <row r="5349" spans="1:20" x14ac:dyDescent="0.25">
      <c r="A5349" t="s">
        <v>5855</v>
      </c>
      <c r="B5349" t="str">
        <f>tbl_Facturas[[#This Row],[Factura]] &amp; "|" &amp; tbl_Facturas[[#This Row],[Proyecto OK]] &amp; "|" &amp; TEXT(tbl_Facturas[[#This Row],[Horas o Viaje]],"0.00") &amp; "|" &amp; TEXT(tbl_Facturas[[#This Row],[Costo unitario]],"0.00")</f>
        <v>2908|Lead Replacement Service|7.50|110.00</v>
      </c>
      <c r="C5349">
        <v>2908</v>
      </c>
      <c r="D5349">
        <v>57</v>
      </c>
      <c r="E5349" t="s">
        <v>1861</v>
      </c>
      <c r="G5349" t="s">
        <v>1862</v>
      </c>
      <c r="H5349" t="s">
        <v>5209</v>
      </c>
      <c r="I5349" s="134" t="s">
        <v>5306</v>
      </c>
      <c r="J5349" t="s">
        <v>878</v>
      </c>
      <c r="K5349" t="s">
        <v>5903</v>
      </c>
      <c r="L5349">
        <v>3364</v>
      </c>
      <c r="P5349">
        <v>7.5</v>
      </c>
      <c r="Q5349">
        <v>110</v>
      </c>
      <c r="R5349">
        <v>825</v>
      </c>
      <c r="S5349">
        <f>IFERROR(_xlfn.XLOOKUP(tbl_Facturas[[#This Row],[Key_Fact]],tbl_Manifiestos[Key_Manif],tbl_Manifiestos[Pagado a Broker],0),0)</f>
        <v>0</v>
      </c>
      <c r="T5349">
        <v>3842177.7099999981</v>
      </c>
    </row>
    <row r="5350" spans="1:20" x14ac:dyDescent="0.25">
      <c r="A5350" t="s">
        <v>5855</v>
      </c>
      <c r="B5350" t="str">
        <f>tbl_Facturas[[#This Row],[Factura]] &amp; "|" &amp; tbl_Facturas[[#This Row],[Proyecto OK]] &amp; "|" &amp; TEXT(tbl_Facturas[[#This Row],[Horas o Viaje]],"0.00") &amp; "|" &amp; TEXT(tbl_Facturas[[#This Row],[Costo unitario]],"0.00")</f>
        <v>2908|Lead Replacement Service|10.00|110.00</v>
      </c>
      <c r="C5350">
        <v>2908</v>
      </c>
      <c r="D5350">
        <v>708</v>
      </c>
      <c r="E5350" t="s">
        <v>27</v>
      </c>
      <c r="G5350" t="s">
        <v>841</v>
      </c>
      <c r="H5350" t="s">
        <v>4971</v>
      </c>
      <c r="I5350" s="134" t="s">
        <v>5306</v>
      </c>
      <c r="J5350" t="s">
        <v>878</v>
      </c>
      <c r="K5350" t="s">
        <v>5903</v>
      </c>
      <c r="L5350">
        <v>3364</v>
      </c>
      <c r="P5350">
        <v>10</v>
      </c>
      <c r="Q5350">
        <v>110</v>
      </c>
      <c r="R5350">
        <v>1100</v>
      </c>
      <c r="S5350">
        <f>IFERROR(_xlfn.XLOOKUP(tbl_Facturas[[#This Row],[Key_Fact]],tbl_Manifiestos[Key_Manif],tbl_Manifiestos[Pagado a Broker],0),0)</f>
        <v>1023</v>
      </c>
      <c r="T5350">
        <v>3843277.7099999981</v>
      </c>
    </row>
    <row r="5351" spans="1:20" x14ac:dyDescent="0.25">
      <c r="A5351" t="s">
        <v>5855</v>
      </c>
      <c r="B5351" t="str">
        <f>tbl_Facturas[[#This Row],[Factura]] &amp; "|" &amp; tbl_Facturas[[#This Row],[Proyecto OK]] &amp; "|" &amp; TEXT(tbl_Facturas[[#This Row],[Horas o Viaje]],"0.00") &amp; "|" &amp; TEXT(tbl_Facturas[[#This Row],[Costo unitario]],"0.00")</f>
        <v>2908|Lead Replacement Service|8.00|110.00</v>
      </c>
      <c r="C5351">
        <v>2908</v>
      </c>
      <c r="D5351">
        <v>57</v>
      </c>
      <c r="E5351" t="s">
        <v>1861</v>
      </c>
      <c r="G5351" t="s">
        <v>1862</v>
      </c>
      <c r="H5351" t="s">
        <v>4444</v>
      </c>
      <c r="I5351" s="134" t="s">
        <v>5306</v>
      </c>
      <c r="J5351" t="s">
        <v>878</v>
      </c>
      <c r="K5351" t="s">
        <v>5903</v>
      </c>
      <c r="L5351">
        <v>3364</v>
      </c>
      <c r="P5351">
        <v>8</v>
      </c>
      <c r="Q5351">
        <v>110</v>
      </c>
      <c r="R5351">
        <v>880</v>
      </c>
      <c r="S5351">
        <f>IFERROR(_xlfn.XLOOKUP(tbl_Facturas[[#This Row],[Key_Fact]],tbl_Manifiestos[Key_Manif],tbl_Manifiestos[Pagado a Broker],0),0)</f>
        <v>0</v>
      </c>
      <c r="T5351">
        <v>3844157.7099999981</v>
      </c>
    </row>
    <row r="5352" spans="1:20" x14ac:dyDescent="0.25">
      <c r="A5352" t="s">
        <v>5855</v>
      </c>
      <c r="B5352" t="str">
        <f>tbl_Facturas[[#This Row],[Factura]] &amp; "|" &amp; tbl_Facturas[[#This Row],[Proyecto OK]] &amp; "|" &amp; TEXT(tbl_Facturas[[#This Row],[Horas o Viaje]],"0.00") &amp; "|" &amp; TEXT(tbl_Facturas[[#This Row],[Costo unitario]],"0.00")</f>
        <v>2908|Lead Replacement Service|10.00|110.00</v>
      </c>
      <c r="C5352">
        <v>2908</v>
      </c>
      <c r="D5352">
        <v>708</v>
      </c>
      <c r="E5352" t="s">
        <v>27</v>
      </c>
      <c r="G5352" t="s">
        <v>841</v>
      </c>
      <c r="H5352" t="s">
        <v>5209</v>
      </c>
      <c r="I5352" s="134" t="s">
        <v>5306</v>
      </c>
      <c r="J5352" t="s">
        <v>878</v>
      </c>
      <c r="K5352" t="s">
        <v>5903</v>
      </c>
      <c r="L5352">
        <v>3364</v>
      </c>
      <c r="P5352">
        <v>10</v>
      </c>
      <c r="Q5352">
        <v>110</v>
      </c>
      <c r="R5352">
        <v>1100</v>
      </c>
      <c r="S5352">
        <f>IFERROR(_xlfn.XLOOKUP(tbl_Facturas[[#This Row],[Key_Fact]],tbl_Manifiestos[Key_Manif],tbl_Manifiestos[Pagado a Broker],0),0)</f>
        <v>1023</v>
      </c>
      <c r="T5352">
        <v>3845257.7099999981</v>
      </c>
    </row>
    <row r="5353" spans="1:20" x14ac:dyDescent="0.25">
      <c r="A5353" t="s">
        <v>5855</v>
      </c>
      <c r="B5353" t="str">
        <f>tbl_Facturas[[#This Row],[Factura]] &amp; "|" &amp; tbl_Facturas[[#This Row],[Proyecto OK]] &amp; "|" &amp; TEXT(tbl_Facturas[[#This Row],[Horas o Viaje]],"0.00") &amp; "|" &amp; TEXT(tbl_Facturas[[#This Row],[Costo unitario]],"0.00")</f>
        <v>2908|Lead Replacement Service|8.50|110.00</v>
      </c>
      <c r="C5353">
        <v>2908</v>
      </c>
      <c r="D5353">
        <v>73</v>
      </c>
      <c r="E5353" t="s">
        <v>19</v>
      </c>
      <c r="G5353" t="s">
        <v>20</v>
      </c>
      <c r="H5353" t="s">
        <v>5210</v>
      </c>
      <c r="I5353" s="134" t="s">
        <v>5306</v>
      </c>
      <c r="J5353" t="s">
        <v>878</v>
      </c>
      <c r="K5353" t="s">
        <v>5903</v>
      </c>
      <c r="L5353">
        <v>3364</v>
      </c>
      <c r="P5353">
        <v>8.5</v>
      </c>
      <c r="Q5353">
        <v>110</v>
      </c>
      <c r="R5353">
        <v>935</v>
      </c>
      <c r="S5353">
        <f>IFERROR(_xlfn.XLOOKUP(tbl_Facturas[[#This Row],[Key_Fact]],tbl_Manifiestos[Key_Manif],tbl_Manifiestos[Pagado a Broker],0),0)</f>
        <v>869.55000000000007</v>
      </c>
      <c r="T5353">
        <v>3846192.7099999981</v>
      </c>
    </row>
    <row r="5354" spans="1:20" x14ac:dyDescent="0.25">
      <c r="A5354" t="s">
        <v>5855</v>
      </c>
      <c r="B5354" t="str">
        <f>tbl_Facturas[[#This Row],[Factura]] &amp; "|" &amp; tbl_Facturas[[#This Row],[Proyecto OK]] &amp; "|" &amp; TEXT(tbl_Facturas[[#This Row],[Horas o Viaje]],"0.00") &amp; "|" &amp; TEXT(tbl_Facturas[[#This Row],[Costo unitario]],"0.00")</f>
        <v>2909|Lead Replacement Service|7.50|110.00</v>
      </c>
      <c r="C5354">
        <v>2909</v>
      </c>
      <c r="D5354">
        <v>201</v>
      </c>
      <c r="E5354" t="s">
        <v>1264</v>
      </c>
      <c r="G5354" t="s">
        <v>1400</v>
      </c>
      <c r="H5354" t="s">
        <v>5211</v>
      </c>
      <c r="I5354" s="134" t="s">
        <v>5306</v>
      </c>
      <c r="J5354" t="s">
        <v>5212</v>
      </c>
      <c r="K5354" t="s">
        <v>5903</v>
      </c>
      <c r="L5354">
        <v>3365</v>
      </c>
      <c r="P5354">
        <v>7.5</v>
      </c>
      <c r="Q5354">
        <v>110</v>
      </c>
      <c r="R5354">
        <v>825</v>
      </c>
      <c r="S5354">
        <f>IFERROR(_xlfn.XLOOKUP(tbl_Facturas[[#This Row],[Key_Fact]],tbl_Manifiestos[Key_Manif],tbl_Manifiestos[Pagado a Broker],0),0)</f>
        <v>0</v>
      </c>
      <c r="T5354">
        <v>3847017.7099999981</v>
      </c>
    </row>
    <row r="5355" spans="1:20" x14ac:dyDescent="0.25">
      <c r="A5355" t="s">
        <v>5855</v>
      </c>
      <c r="B5355" t="str">
        <f>tbl_Facturas[[#This Row],[Factura]] &amp; "|" &amp; tbl_Facturas[[#This Row],[Proyecto OK]] &amp; "|" &amp; TEXT(tbl_Facturas[[#This Row],[Horas o Viaje]],"0.00") &amp; "|" &amp; TEXT(tbl_Facturas[[#This Row],[Costo unitario]],"0.00")</f>
        <v>2909|Lead Replacement Service|8.00|110.00</v>
      </c>
      <c r="C5355">
        <v>2909</v>
      </c>
      <c r="D5355">
        <v>506</v>
      </c>
      <c r="E5355" t="s">
        <v>1261</v>
      </c>
      <c r="G5355" t="s">
        <v>5213</v>
      </c>
      <c r="H5355" t="s">
        <v>5214</v>
      </c>
      <c r="I5355" s="134" t="s">
        <v>5306</v>
      </c>
      <c r="J5355" t="s">
        <v>5212</v>
      </c>
      <c r="K5355" t="s">
        <v>5903</v>
      </c>
      <c r="L5355">
        <v>3365</v>
      </c>
      <c r="P5355">
        <v>8</v>
      </c>
      <c r="Q5355">
        <v>110</v>
      </c>
      <c r="R5355">
        <v>880</v>
      </c>
      <c r="S5355">
        <f>IFERROR(_xlfn.XLOOKUP(tbl_Facturas[[#This Row],[Key_Fact]],tbl_Manifiestos[Key_Manif],tbl_Manifiestos[Pagado a Broker],0),0)</f>
        <v>0</v>
      </c>
      <c r="T5355">
        <v>3847897.7099999981</v>
      </c>
    </row>
    <row r="5356" spans="1:20" x14ac:dyDescent="0.25">
      <c r="A5356" t="s">
        <v>5855</v>
      </c>
      <c r="B5356" t="str">
        <f>tbl_Facturas[[#This Row],[Factura]] &amp; "|" &amp; tbl_Facturas[[#This Row],[Proyecto OK]] &amp; "|" &amp; TEXT(tbl_Facturas[[#This Row],[Horas o Viaje]],"0.00") &amp; "|" &amp; TEXT(tbl_Facturas[[#This Row],[Costo unitario]],"0.00")</f>
        <v>2909|Lead Replacement Service|9.50|110.00</v>
      </c>
      <c r="C5356">
        <v>2909</v>
      </c>
      <c r="D5356">
        <v>82</v>
      </c>
      <c r="E5356" t="s">
        <v>12</v>
      </c>
      <c r="G5356" t="s">
        <v>792</v>
      </c>
      <c r="H5356" t="s">
        <v>5215</v>
      </c>
      <c r="I5356" s="134" t="s">
        <v>5306</v>
      </c>
      <c r="J5356" t="s">
        <v>5212</v>
      </c>
      <c r="K5356" t="s">
        <v>5903</v>
      </c>
      <c r="L5356">
        <v>3365</v>
      </c>
      <c r="P5356">
        <v>9.5</v>
      </c>
      <c r="Q5356">
        <v>110</v>
      </c>
      <c r="R5356">
        <v>1045</v>
      </c>
      <c r="S5356">
        <f>IFERROR(_xlfn.XLOOKUP(tbl_Facturas[[#This Row],[Key_Fact]],tbl_Manifiestos[Key_Manif],tbl_Manifiestos[Pagado a Broker],0),0)</f>
        <v>971.85</v>
      </c>
      <c r="T5356">
        <v>3848942.7099999981</v>
      </c>
    </row>
    <row r="5357" spans="1:20" x14ac:dyDescent="0.25">
      <c r="A5357" t="s">
        <v>5855</v>
      </c>
      <c r="B5357" t="str">
        <f>tbl_Facturas[[#This Row],[Factura]] &amp; "|" &amp; tbl_Facturas[[#This Row],[Proyecto OK]] &amp; "|" &amp; TEXT(tbl_Facturas[[#This Row],[Horas o Viaje]],"0.00") &amp; "|" &amp; TEXT(tbl_Facturas[[#This Row],[Costo unitario]],"0.00")</f>
        <v>2910|CDOT S-403|8.00|115.00</v>
      </c>
      <c r="C5357">
        <v>2910</v>
      </c>
      <c r="D5357">
        <v>7</v>
      </c>
      <c r="E5357" t="s">
        <v>1264</v>
      </c>
      <c r="G5357" t="s">
        <v>2614</v>
      </c>
      <c r="H5357" t="s">
        <v>4943</v>
      </c>
      <c r="I5357" s="134" t="s">
        <v>5311</v>
      </c>
      <c r="J5357" t="s">
        <v>2841</v>
      </c>
      <c r="K5357" t="s">
        <v>2841</v>
      </c>
      <c r="P5357">
        <v>8</v>
      </c>
      <c r="Q5357">
        <v>115</v>
      </c>
      <c r="R5357">
        <v>920</v>
      </c>
      <c r="S5357">
        <f>IFERROR(_xlfn.XLOOKUP(tbl_Facturas[[#This Row],[Key_Fact]],tbl_Manifiestos[Key_Manif],tbl_Manifiestos[Pagado a Broker],0),0)</f>
        <v>855.6</v>
      </c>
      <c r="T5357">
        <v>3849862.7099999981</v>
      </c>
    </row>
    <row r="5358" spans="1:20" x14ac:dyDescent="0.25">
      <c r="A5358" t="s">
        <v>5855</v>
      </c>
      <c r="B5358" t="str">
        <f>tbl_Facturas[[#This Row],[Factura]] &amp; "|" &amp; tbl_Facturas[[#This Row],[Proyecto OK]] &amp; "|" &amp; TEXT(tbl_Facturas[[#This Row],[Horas o Viaje]],"0.00") &amp; "|" &amp; TEXT(tbl_Facturas[[#This Row],[Costo unitario]],"0.00")</f>
        <v>2910|CDOT S-403|9.00|115.00</v>
      </c>
      <c r="C5358">
        <v>2910</v>
      </c>
      <c r="D5358">
        <v>325</v>
      </c>
      <c r="E5358" t="s">
        <v>27</v>
      </c>
      <c r="G5358" t="s">
        <v>34</v>
      </c>
      <c r="H5358" t="s">
        <v>2890</v>
      </c>
      <c r="I5358" s="134" t="s">
        <v>5311</v>
      </c>
      <c r="J5358" t="s">
        <v>2841</v>
      </c>
      <c r="K5358" t="s">
        <v>2841</v>
      </c>
      <c r="P5358">
        <v>9</v>
      </c>
      <c r="Q5358">
        <v>115</v>
      </c>
      <c r="R5358">
        <v>1035</v>
      </c>
      <c r="S5358">
        <f>IFERROR(_xlfn.XLOOKUP(tbl_Facturas[[#This Row],[Key_Fact]],tbl_Manifiestos[Key_Manif],tbl_Manifiestos[Pagado a Broker],0),0)</f>
        <v>962.55000000000007</v>
      </c>
      <c r="T5358">
        <v>3850897.7099999981</v>
      </c>
    </row>
    <row r="5359" spans="1:20" x14ac:dyDescent="0.25">
      <c r="A5359" t="s">
        <v>5855</v>
      </c>
      <c r="B5359" t="str">
        <f>tbl_Facturas[[#This Row],[Factura]] &amp; "|" &amp; tbl_Facturas[[#This Row],[Proyecto OK]] &amp; "|" &amp; TEXT(tbl_Facturas[[#This Row],[Horas o Viaje]],"0.00") &amp; "|" &amp; TEXT(tbl_Facturas[[#This Row],[Costo unitario]],"0.00")</f>
        <v>2910|CDOT S-403|9.00|115.00</v>
      </c>
      <c r="C5359">
        <v>2910</v>
      </c>
      <c r="D5359">
        <v>108</v>
      </c>
      <c r="E5359" t="s">
        <v>5916</v>
      </c>
      <c r="G5359" t="s">
        <v>99</v>
      </c>
      <c r="H5359" t="s">
        <v>5216</v>
      </c>
      <c r="I5359" s="134" t="s">
        <v>5311</v>
      </c>
      <c r="J5359" t="s">
        <v>2841</v>
      </c>
      <c r="K5359" t="s">
        <v>2841</v>
      </c>
      <c r="P5359">
        <v>9</v>
      </c>
      <c r="Q5359">
        <v>115</v>
      </c>
      <c r="R5359">
        <v>1035</v>
      </c>
      <c r="S5359">
        <f>IFERROR(_xlfn.XLOOKUP(tbl_Facturas[[#This Row],[Key_Fact]],tbl_Manifiestos[Key_Manif],tbl_Manifiestos[Pagado a Broker],0),0)</f>
        <v>962.55000000000007</v>
      </c>
      <c r="T5359">
        <v>3851932.7099999981</v>
      </c>
    </row>
    <row r="5360" spans="1:20" x14ac:dyDescent="0.25">
      <c r="A5360" t="s">
        <v>5855</v>
      </c>
      <c r="B5360" t="str">
        <f>tbl_Facturas[[#This Row],[Factura]] &amp; "|" &amp; tbl_Facturas[[#This Row],[Proyecto OK]] &amp; "|" &amp; TEXT(tbl_Facturas[[#This Row],[Horas o Viaje]],"0.00") &amp; "|" &amp; TEXT(tbl_Facturas[[#This Row],[Costo unitario]],"0.00")</f>
        <v>2910|CDOT S-403|8.75|115.00</v>
      </c>
      <c r="C5360">
        <v>2910</v>
      </c>
      <c r="D5360">
        <v>325</v>
      </c>
      <c r="E5360" t="s">
        <v>27</v>
      </c>
      <c r="G5360" t="s">
        <v>34</v>
      </c>
      <c r="H5360" t="s">
        <v>2898</v>
      </c>
      <c r="I5360" s="134" t="s">
        <v>5311</v>
      </c>
      <c r="J5360" t="s">
        <v>2841</v>
      </c>
      <c r="K5360" t="s">
        <v>2841</v>
      </c>
      <c r="P5360">
        <v>8.75</v>
      </c>
      <c r="Q5360">
        <v>115</v>
      </c>
      <c r="R5360">
        <v>1006.25</v>
      </c>
      <c r="S5360">
        <f>IFERROR(_xlfn.XLOOKUP(tbl_Facturas[[#This Row],[Key_Fact]],tbl_Manifiestos[Key_Manif],tbl_Manifiestos[Pagado a Broker],0),0)</f>
        <v>935.8125</v>
      </c>
      <c r="T5360">
        <v>3852938.9599999981</v>
      </c>
    </row>
    <row r="5361" spans="1:20" x14ac:dyDescent="0.25">
      <c r="A5361" t="s">
        <v>5855</v>
      </c>
      <c r="B5361" t="str">
        <f>tbl_Facturas[[#This Row],[Factura]] &amp; "|" &amp; tbl_Facturas[[#This Row],[Proyecto OK]] &amp; "|" &amp; TEXT(tbl_Facturas[[#This Row],[Horas o Viaje]],"0.00") &amp; "|" &amp; TEXT(tbl_Facturas[[#This Row],[Costo unitario]],"0.00")</f>
        <v>2910|CDOT S-403|8.25|115.00</v>
      </c>
      <c r="C5361">
        <v>2910</v>
      </c>
      <c r="D5361">
        <v>58</v>
      </c>
      <c r="E5361" t="s">
        <v>12</v>
      </c>
      <c r="G5361" t="s">
        <v>539</v>
      </c>
      <c r="H5361" t="s">
        <v>4276</v>
      </c>
      <c r="I5361" s="134" t="s">
        <v>5311</v>
      </c>
      <c r="J5361" t="s">
        <v>2841</v>
      </c>
      <c r="K5361" t="s">
        <v>2841</v>
      </c>
      <c r="P5361">
        <v>8.25</v>
      </c>
      <c r="Q5361">
        <v>115</v>
      </c>
      <c r="R5361">
        <v>948.75</v>
      </c>
      <c r="S5361">
        <f>IFERROR(_xlfn.XLOOKUP(tbl_Facturas[[#This Row],[Key_Fact]],tbl_Manifiestos[Key_Manif],tbl_Manifiestos[Pagado a Broker],0),0)</f>
        <v>882.33750000000009</v>
      </c>
      <c r="T5361">
        <v>3853887.7099999981</v>
      </c>
    </row>
    <row r="5362" spans="1:20" x14ac:dyDescent="0.25">
      <c r="A5362" t="s">
        <v>5855</v>
      </c>
      <c r="B5362" t="str">
        <f>tbl_Facturas[[#This Row],[Factura]] &amp; "|" &amp; tbl_Facturas[[#This Row],[Proyecto OK]] &amp; "|" &amp; TEXT(tbl_Facturas[[#This Row],[Horas o Viaje]],"0.00") &amp; "|" &amp; TEXT(tbl_Facturas[[#This Row],[Costo unitario]],"0.00")</f>
        <v>2910|CDOT S-403|8.00|115.00</v>
      </c>
      <c r="C5362">
        <v>2910</v>
      </c>
      <c r="D5362">
        <v>325</v>
      </c>
      <c r="E5362" t="s">
        <v>27</v>
      </c>
      <c r="G5362" t="s">
        <v>34</v>
      </c>
      <c r="H5362" t="s">
        <v>2900</v>
      </c>
      <c r="I5362" s="134" t="s">
        <v>5311</v>
      </c>
      <c r="J5362" t="s">
        <v>2841</v>
      </c>
      <c r="K5362" t="s">
        <v>2841</v>
      </c>
      <c r="P5362">
        <v>8</v>
      </c>
      <c r="Q5362">
        <v>115</v>
      </c>
      <c r="R5362">
        <v>920</v>
      </c>
      <c r="S5362">
        <f>IFERROR(_xlfn.XLOOKUP(tbl_Facturas[[#This Row],[Key_Fact]],tbl_Manifiestos[Key_Manif],tbl_Manifiestos[Pagado a Broker],0),0)</f>
        <v>855.6</v>
      </c>
      <c r="T5362">
        <v>3854807.7099999981</v>
      </c>
    </row>
    <row r="5363" spans="1:20" x14ac:dyDescent="0.25">
      <c r="A5363" t="s">
        <v>5855</v>
      </c>
      <c r="B5363" t="str">
        <f>tbl_Facturas[[#This Row],[Factura]] &amp; "|" &amp; tbl_Facturas[[#This Row],[Proyecto OK]] &amp; "|" &amp; TEXT(tbl_Facturas[[#This Row],[Horas o Viaje]],"0.00") &amp; "|" &amp; TEXT(tbl_Facturas[[#This Row],[Costo unitario]],"0.00")</f>
        <v>2910|CDOT S-403|9.00|115.00</v>
      </c>
      <c r="C5363">
        <v>2910</v>
      </c>
      <c r="D5363">
        <v>58</v>
      </c>
      <c r="E5363" t="s">
        <v>12</v>
      </c>
      <c r="G5363" t="s">
        <v>539</v>
      </c>
      <c r="H5363" t="s">
        <v>3858</v>
      </c>
      <c r="I5363" s="134" t="s">
        <v>5311</v>
      </c>
      <c r="J5363" t="s">
        <v>2841</v>
      </c>
      <c r="K5363" t="s">
        <v>2841</v>
      </c>
      <c r="P5363">
        <v>9</v>
      </c>
      <c r="Q5363">
        <v>115</v>
      </c>
      <c r="R5363">
        <v>1035</v>
      </c>
      <c r="S5363">
        <f>IFERROR(_xlfn.XLOOKUP(tbl_Facturas[[#This Row],[Key_Fact]],tbl_Manifiestos[Key_Manif],tbl_Manifiestos[Pagado a Broker],0),0)</f>
        <v>962.55000000000007</v>
      </c>
      <c r="T5363">
        <v>3855842.7099999981</v>
      </c>
    </row>
    <row r="5364" spans="1:20" x14ac:dyDescent="0.25">
      <c r="A5364" t="s">
        <v>5855</v>
      </c>
      <c r="B5364" t="str">
        <f>tbl_Facturas[[#This Row],[Factura]] &amp; "|" &amp; tbl_Facturas[[#This Row],[Proyecto OK]] &amp; "|" &amp; TEXT(tbl_Facturas[[#This Row],[Horas o Viaje]],"0.00") &amp; "|" &amp; TEXT(tbl_Facturas[[#This Row],[Costo unitario]],"0.00")</f>
        <v>2910|CDOT S-403|8.00|115.00</v>
      </c>
      <c r="C5364">
        <v>2910</v>
      </c>
      <c r="D5364">
        <v>67</v>
      </c>
      <c r="E5364" t="s">
        <v>27</v>
      </c>
      <c r="G5364" t="s">
        <v>28</v>
      </c>
      <c r="H5364" t="s">
        <v>2449</v>
      </c>
      <c r="I5364" s="134" t="s">
        <v>5311</v>
      </c>
      <c r="J5364" t="s">
        <v>2841</v>
      </c>
      <c r="K5364" t="s">
        <v>2841</v>
      </c>
      <c r="P5364">
        <v>8</v>
      </c>
      <c r="Q5364">
        <v>115</v>
      </c>
      <c r="R5364">
        <v>920</v>
      </c>
      <c r="S5364">
        <f>IFERROR(_xlfn.XLOOKUP(tbl_Facturas[[#This Row],[Key_Fact]],tbl_Manifiestos[Key_Manif],tbl_Manifiestos[Pagado a Broker],0),0)</f>
        <v>855.6</v>
      </c>
      <c r="T5364">
        <v>3856762.7099999981</v>
      </c>
    </row>
    <row r="5365" spans="1:20" x14ac:dyDescent="0.25">
      <c r="A5365" t="s">
        <v>5855</v>
      </c>
      <c r="B5365" t="str">
        <f>tbl_Facturas[[#This Row],[Factura]] &amp; "|" &amp; tbl_Facturas[[#This Row],[Proyecto OK]] &amp; "|" &amp; TEXT(tbl_Facturas[[#This Row],[Horas o Viaje]],"0.00") &amp; "|" &amp; TEXT(tbl_Facturas[[#This Row],[Costo unitario]],"0.00")</f>
        <v>2910|CDOT S-403|8.75|115.00</v>
      </c>
      <c r="C5365">
        <v>2910</v>
      </c>
      <c r="D5365">
        <v>325</v>
      </c>
      <c r="E5365" t="s">
        <v>27</v>
      </c>
      <c r="G5365" t="s">
        <v>34</v>
      </c>
      <c r="H5365" t="s">
        <v>2881</v>
      </c>
      <c r="I5365" s="134" t="s">
        <v>5311</v>
      </c>
      <c r="J5365" t="s">
        <v>2841</v>
      </c>
      <c r="K5365" t="s">
        <v>2841</v>
      </c>
      <c r="P5365">
        <v>8.75</v>
      </c>
      <c r="Q5365">
        <v>115</v>
      </c>
      <c r="R5365">
        <v>1006.25</v>
      </c>
      <c r="S5365">
        <f>IFERROR(_xlfn.XLOOKUP(tbl_Facturas[[#This Row],[Key_Fact]],tbl_Manifiestos[Key_Manif],tbl_Manifiestos[Pagado a Broker],0),0)</f>
        <v>935.8125</v>
      </c>
      <c r="T5365">
        <v>3857768.9599999981</v>
      </c>
    </row>
    <row r="5366" spans="1:20" x14ac:dyDescent="0.25">
      <c r="A5366" t="s">
        <v>5855</v>
      </c>
      <c r="B5366" t="str">
        <f>tbl_Facturas[[#This Row],[Factura]] &amp; "|" &amp; tbl_Facturas[[#This Row],[Proyecto OK]] &amp; "|" &amp; TEXT(tbl_Facturas[[#This Row],[Horas o Viaje]],"0.00") &amp; "|" &amp; TEXT(tbl_Facturas[[#This Row],[Costo unitario]],"0.00")</f>
        <v>2910|CDOT S-403|8.00|115.00</v>
      </c>
      <c r="C5366">
        <v>2910</v>
      </c>
      <c r="D5366">
        <v>54</v>
      </c>
      <c r="E5366" t="s">
        <v>19</v>
      </c>
      <c r="G5366" t="s">
        <v>479</v>
      </c>
      <c r="H5366" t="s">
        <v>4173</v>
      </c>
      <c r="I5366" s="134" t="s">
        <v>5311</v>
      </c>
      <c r="J5366" t="s">
        <v>2841</v>
      </c>
      <c r="K5366" t="s">
        <v>2841</v>
      </c>
      <c r="P5366">
        <v>8</v>
      </c>
      <c r="Q5366">
        <v>115</v>
      </c>
      <c r="R5366">
        <v>920</v>
      </c>
      <c r="S5366">
        <f>IFERROR(_xlfn.XLOOKUP(tbl_Facturas[[#This Row],[Key_Fact]],tbl_Manifiestos[Key_Manif],tbl_Manifiestos[Pagado a Broker],0),0)</f>
        <v>855.6</v>
      </c>
      <c r="T5366">
        <v>3858688.9599999981</v>
      </c>
    </row>
    <row r="5367" spans="1:20" x14ac:dyDescent="0.25">
      <c r="A5367" t="s">
        <v>5855</v>
      </c>
      <c r="B5367" t="str">
        <f>tbl_Facturas[[#This Row],[Factura]] &amp; "|" &amp; tbl_Facturas[[#This Row],[Proyecto OK]] &amp; "|" &amp; TEXT(tbl_Facturas[[#This Row],[Horas o Viaje]],"0.00") &amp; "|" &amp; TEXT(tbl_Facturas[[#This Row],[Costo unitario]],"0.00")</f>
        <v>2911|CDOT S-603|9.50|115.00</v>
      </c>
      <c r="C5367">
        <v>2911</v>
      </c>
      <c r="D5367">
        <v>308</v>
      </c>
      <c r="E5367" t="s">
        <v>16</v>
      </c>
      <c r="G5367" t="s">
        <v>17</v>
      </c>
      <c r="H5367" t="s">
        <v>5217</v>
      </c>
      <c r="I5367" s="134" t="s">
        <v>5311</v>
      </c>
      <c r="J5367" t="s">
        <v>2693</v>
      </c>
      <c r="K5367" s="240" t="s">
        <v>2693</v>
      </c>
      <c r="P5367">
        <v>9.5</v>
      </c>
      <c r="Q5367">
        <v>115</v>
      </c>
      <c r="R5367">
        <v>1092.5</v>
      </c>
      <c r="S5367">
        <f>IFERROR(_xlfn.XLOOKUP(tbl_Facturas[[#This Row],[Key_Fact]],tbl_Manifiestos[Key_Manif],tbl_Manifiestos[Pagado a Broker],0),0)</f>
        <v>1016.0250000000001</v>
      </c>
      <c r="T5367">
        <v>3859781.4599999981</v>
      </c>
    </row>
    <row r="5368" spans="1:20" x14ac:dyDescent="0.25">
      <c r="A5368" t="s">
        <v>5855</v>
      </c>
      <c r="B5368" t="str">
        <f>tbl_Facturas[[#This Row],[Factura]] &amp; "|" &amp; tbl_Facturas[[#This Row],[Proyecto OK]] &amp; "|" &amp; TEXT(tbl_Facturas[[#This Row],[Horas o Viaje]],"0.00") &amp; "|" &amp; TEXT(tbl_Facturas[[#This Row],[Costo unitario]],"0.00")</f>
        <v>2911|CDOT S-603|9.25|115.00</v>
      </c>
      <c r="C5368">
        <v>2911</v>
      </c>
      <c r="D5368">
        <v>103</v>
      </c>
      <c r="E5368" t="s">
        <v>27</v>
      </c>
      <c r="G5368" t="s">
        <v>284</v>
      </c>
      <c r="H5368" t="s">
        <v>3748</v>
      </c>
      <c r="I5368" s="134" t="s">
        <v>5311</v>
      </c>
      <c r="J5368" t="s">
        <v>2693</v>
      </c>
      <c r="K5368" s="240" t="s">
        <v>2693</v>
      </c>
      <c r="P5368">
        <v>9.25</v>
      </c>
      <c r="Q5368">
        <v>115</v>
      </c>
      <c r="R5368">
        <v>1063.75</v>
      </c>
      <c r="S5368">
        <f>IFERROR(_xlfn.XLOOKUP(tbl_Facturas[[#This Row],[Key_Fact]],tbl_Manifiestos[Key_Manif],tbl_Manifiestos[Pagado a Broker],0),0)</f>
        <v>989.28750000000002</v>
      </c>
      <c r="T5368">
        <v>3860845.2099999981</v>
      </c>
    </row>
    <row r="5369" spans="1:20" x14ac:dyDescent="0.25">
      <c r="A5369" t="s">
        <v>5855</v>
      </c>
      <c r="B5369" t="str">
        <f>tbl_Facturas[[#This Row],[Factura]] &amp; "|" &amp; tbl_Facturas[[#This Row],[Proyecto OK]] &amp; "|" &amp; TEXT(tbl_Facturas[[#This Row],[Horas o Viaje]],"0.00") &amp; "|" &amp; TEXT(tbl_Facturas[[#This Row],[Costo unitario]],"0.00")</f>
        <v>2911|CDOT S-603|9.00|115.00</v>
      </c>
      <c r="C5369">
        <v>2911</v>
      </c>
      <c r="D5369">
        <v>308</v>
      </c>
      <c r="E5369" t="s">
        <v>16</v>
      </c>
      <c r="G5369" t="s">
        <v>17</v>
      </c>
      <c r="H5369" t="s">
        <v>5218</v>
      </c>
      <c r="I5369" s="134" t="s">
        <v>5311</v>
      </c>
      <c r="J5369" t="s">
        <v>2693</v>
      </c>
      <c r="K5369" s="240" t="s">
        <v>2693</v>
      </c>
      <c r="P5369">
        <v>9</v>
      </c>
      <c r="Q5369">
        <v>115</v>
      </c>
      <c r="R5369">
        <v>1035</v>
      </c>
      <c r="S5369">
        <f>IFERROR(_xlfn.XLOOKUP(tbl_Facturas[[#This Row],[Key_Fact]],tbl_Manifiestos[Key_Manif],tbl_Manifiestos[Pagado a Broker],0),0)</f>
        <v>962.55000000000007</v>
      </c>
      <c r="T5369">
        <v>3861880.2099999981</v>
      </c>
    </row>
    <row r="5370" spans="1:20" x14ac:dyDescent="0.25">
      <c r="A5370" t="s">
        <v>5855</v>
      </c>
      <c r="B5370" t="str">
        <f>tbl_Facturas[[#This Row],[Factura]] &amp; "|" &amp; tbl_Facturas[[#This Row],[Proyecto OK]] &amp; "|" &amp; TEXT(tbl_Facturas[[#This Row],[Horas o Viaje]],"0.00") &amp; "|" &amp; TEXT(tbl_Facturas[[#This Row],[Costo unitario]],"0.00")</f>
        <v>2911|CDOT S-603|8.00|115.00</v>
      </c>
      <c r="C5370">
        <v>2911</v>
      </c>
      <c r="D5370">
        <v>58</v>
      </c>
      <c r="E5370" t="s">
        <v>12</v>
      </c>
      <c r="G5370" t="s">
        <v>539</v>
      </c>
      <c r="H5370" t="s">
        <v>4096</v>
      </c>
      <c r="I5370" s="134" t="s">
        <v>5311</v>
      </c>
      <c r="J5370" t="s">
        <v>2693</v>
      </c>
      <c r="K5370" s="240" t="s">
        <v>2693</v>
      </c>
      <c r="P5370">
        <v>8</v>
      </c>
      <c r="Q5370">
        <v>115</v>
      </c>
      <c r="R5370">
        <v>920</v>
      </c>
      <c r="S5370">
        <f>IFERROR(_xlfn.XLOOKUP(tbl_Facturas[[#This Row],[Key_Fact]],tbl_Manifiestos[Key_Manif],tbl_Manifiestos[Pagado a Broker],0),0)</f>
        <v>855.6</v>
      </c>
      <c r="T5370">
        <v>3862800.2099999981</v>
      </c>
    </row>
    <row r="5371" spans="1:20" x14ac:dyDescent="0.25">
      <c r="A5371" t="s">
        <v>5855</v>
      </c>
      <c r="B5371" t="str">
        <f>tbl_Facturas[[#This Row],[Factura]] &amp; "|" &amp; tbl_Facturas[[#This Row],[Proyecto OK]] &amp; "|" &amp; TEXT(tbl_Facturas[[#This Row],[Horas o Viaje]],"0.00") &amp; "|" &amp; TEXT(tbl_Facturas[[#This Row],[Costo unitario]],"0.00")</f>
        <v>2911|CDOT S-603|9.50|115.00</v>
      </c>
      <c r="C5371">
        <v>2911</v>
      </c>
      <c r="D5371">
        <v>308</v>
      </c>
      <c r="E5371" t="s">
        <v>16</v>
      </c>
      <c r="G5371" t="s">
        <v>17</v>
      </c>
      <c r="H5371" t="s">
        <v>5219</v>
      </c>
      <c r="I5371" s="134" t="s">
        <v>5311</v>
      </c>
      <c r="J5371" t="s">
        <v>2693</v>
      </c>
      <c r="K5371" s="240" t="s">
        <v>2693</v>
      </c>
      <c r="P5371">
        <v>9.5</v>
      </c>
      <c r="Q5371">
        <v>115</v>
      </c>
      <c r="R5371">
        <v>1092.5</v>
      </c>
      <c r="S5371">
        <f>IFERROR(_xlfn.XLOOKUP(tbl_Facturas[[#This Row],[Key_Fact]],tbl_Manifiestos[Key_Manif],tbl_Manifiestos[Pagado a Broker],0),0)</f>
        <v>1016.0250000000001</v>
      </c>
      <c r="T5371">
        <v>3863892.7099999981</v>
      </c>
    </row>
    <row r="5372" spans="1:20" x14ac:dyDescent="0.25">
      <c r="A5372" t="s">
        <v>5855</v>
      </c>
      <c r="B5372" t="str">
        <f>tbl_Facturas[[#This Row],[Factura]] &amp; "|" &amp; tbl_Facturas[[#This Row],[Proyecto OK]] &amp; "|" &amp; TEXT(tbl_Facturas[[#This Row],[Horas o Viaje]],"0.00") &amp; "|" &amp; TEXT(tbl_Facturas[[#This Row],[Costo unitario]],"0.00")</f>
        <v>2911|CDOT S-603|10.50|115.00</v>
      </c>
      <c r="C5372">
        <v>2911</v>
      </c>
      <c r="D5372">
        <v>82</v>
      </c>
      <c r="E5372" t="s">
        <v>12</v>
      </c>
      <c r="G5372" t="s">
        <v>792</v>
      </c>
      <c r="H5372" t="s">
        <v>5220</v>
      </c>
      <c r="I5372" s="134" t="s">
        <v>5311</v>
      </c>
      <c r="J5372" t="s">
        <v>2693</v>
      </c>
      <c r="K5372" s="240" t="s">
        <v>2693</v>
      </c>
      <c r="P5372">
        <v>10.5</v>
      </c>
      <c r="Q5372">
        <v>115</v>
      </c>
      <c r="R5372">
        <v>1207.5</v>
      </c>
      <c r="S5372">
        <f>IFERROR(_xlfn.XLOOKUP(tbl_Facturas[[#This Row],[Key_Fact]],tbl_Manifiestos[Key_Manif],tbl_Manifiestos[Pagado a Broker],0),0)</f>
        <v>1122.9750000000001</v>
      </c>
      <c r="T5372">
        <v>3865100.2099999981</v>
      </c>
    </row>
    <row r="5373" spans="1:20" x14ac:dyDescent="0.25">
      <c r="A5373" t="s">
        <v>5855</v>
      </c>
      <c r="B5373" t="str">
        <f>tbl_Facturas[[#This Row],[Factura]] &amp; "|" &amp; tbl_Facturas[[#This Row],[Proyecto OK]] &amp; "|" &amp; TEXT(tbl_Facturas[[#This Row],[Horas o Viaje]],"0.00") &amp; "|" &amp; TEXT(tbl_Facturas[[#This Row],[Costo unitario]],"0.00")</f>
        <v>2911|CDOT S-603|9.50|115.00</v>
      </c>
      <c r="C5373">
        <v>2911</v>
      </c>
      <c r="D5373">
        <v>308</v>
      </c>
      <c r="E5373" t="s">
        <v>16</v>
      </c>
      <c r="G5373" t="s">
        <v>17</v>
      </c>
      <c r="H5373" t="s">
        <v>5221</v>
      </c>
      <c r="I5373" s="134" t="s">
        <v>5311</v>
      </c>
      <c r="J5373" t="s">
        <v>2693</v>
      </c>
      <c r="K5373" s="240" t="s">
        <v>2693</v>
      </c>
      <c r="P5373">
        <v>9.5</v>
      </c>
      <c r="Q5373">
        <v>115</v>
      </c>
      <c r="R5373">
        <v>1092.5</v>
      </c>
      <c r="S5373">
        <f>IFERROR(_xlfn.XLOOKUP(tbl_Facturas[[#This Row],[Key_Fact]],tbl_Manifiestos[Key_Manif],tbl_Manifiestos[Pagado a Broker],0),0)</f>
        <v>1016.0250000000001</v>
      </c>
      <c r="T5373">
        <v>3866192.7099999981</v>
      </c>
    </row>
    <row r="5374" spans="1:20" x14ac:dyDescent="0.25">
      <c r="A5374" t="s">
        <v>5855</v>
      </c>
      <c r="B5374" t="str">
        <f>tbl_Facturas[[#This Row],[Factura]] &amp; "|" &amp; tbl_Facturas[[#This Row],[Proyecto OK]] &amp; "|" &amp; TEXT(tbl_Facturas[[#This Row],[Horas o Viaje]],"0.00") &amp; "|" &amp; TEXT(tbl_Facturas[[#This Row],[Costo unitario]],"0.00")</f>
        <v>2911|CDOT S-603|9.75|115.00</v>
      </c>
      <c r="C5374">
        <v>2911</v>
      </c>
      <c r="D5374">
        <v>82</v>
      </c>
      <c r="E5374" t="s">
        <v>12</v>
      </c>
      <c r="G5374" t="s">
        <v>792</v>
      </c>
      <c r="H5374" t="s">
        <v>4864</v>
      </c>
      <c r="I5374" s="134" t="s">
        <v>5311</v>
      </c>
      <c r="J5374" t="s">
        <v>2693</v>
      </c>
      <c r="K5374" s="240" t="s">
        <v>2693</v>
      </c>
      <c r="P5374">
        <v>9.75</v>
      </c>
      <c r="Q5374">
        <v>115</v>
      </c>
      <c r="R5374">
        <v>1121.25</v>
      </c>
      <c r="S5374">
        <f>IFERROR(_xlfn.XLOOKUP(tbl_Facturas[[#This Row],[Key_Fact]],tbl_Manifiestos[Key_Manif],tbl_Manifiestos[Pagado a Broker],0),0)</f>
        <v>1042.7625</v>
      </c>
      <c r="T5374">
        <v>3867313.9599999981</v>
      </c>
    </row>
    <row r="5375" spans="1:20" x14ac:dyDescent="0.25">
      <c r="A5375" t="s">
        <v>5855</v>
      </c>
      <c r="B5375" t="str">
        <f>tbl_Facturas[[#This Row],[Factura]] &amp; "|" &amp; tbl_Facturas[[#This Row],[Proyecto OK]] &amp; "|" &amp; TEXT(tbl_Facturas[[#This Row],[Horas o Viaje]],"0.00") &amp; "|" &amp; TEXT(tbl_Facturas[[#This Row],[Costo unitario]],"0.00")</f>
        <v>2911|CDOT S-603|8.00|115.00</v>
      </c>
      <c r="C5375">
        <v>2911</v>
      </c>
      <c r="D5375">
        <v>308</v>
      </c>
      <c r="E5375" t="s">
        <v>16</v>
      </c>
      <c r="G5375" t="s">
        <v>17</v>
      </c>
      <c r="H5375" t="s">
        <v>5222</v>
      </c>
      <c r="I5375" s="134" t="s">
        <v>5311</v>
      </c>
      <c r="J5375" t="s">
        <v>2693</v>
      </c>
      <c r="K5375" s="240" t="s">
        <v>2693</v>
      </c>
      <c r="P5375">
        <v>8</v>
      </c>
      <c r="Q5375">
        <v>115</v>
      </c>
      <c r="R5375">
        <v>920</v>
      </c>
      <c r="S5375">
        <f>IFERROR(_xlfn.XLOOKUP(tbl_Facturas[[#This Row],[Key_Fact]],tbl_Manifiestos[Key_Manif],tbl_Manifiestos[Pagado a Broker],0),0)</f>
        <v>855.6</v>
      </c>
      <c r="T5375">
        <v>3868233.9599999981</v>
      </c>
    </row>
    <row r="5376" spans="1:20" x14ac:dyDescent="0.25">
      <c r="A5376" t="s">
        <v>5855</v>
      </c>
      <c r="B5376" t="str">
        <f>tbl_Facturas[[#This Row],[Factura]] &amp; "|" &amp; tbl_Facturas[[#This Row],[Proyecto OK]] &amp; "|" &amp; TEXT(tbl_Facturas[[#This Row],[Horas o Viaje]],"0.00") &amp; "|" &amp; TEXT(tbl_Facturas[[#This Row],[Costo unitario]],"0.00")</f>
        <v>2911|CDOT S-603|7.50|115.00</v>
      </c>
      <c r="C5376">
        <v>2911</v>
      </c>
      <c r="D5376">
        <v>82</v>
      </c>
      <c r="E5376" t="s">
        <v>12</v>
      </c>
      <c r="G5376" t="s">
        <v>792</v>
      </c>
      <c r="H5376" t="s">
        <v>5223</v>
      </c>
      <c r="I5376" s="134" t="s">
        <v>5311</v>
      </c>
      <c r="J5376" t="s">
        <v>2693</v>
      </c>
      <c r="K5376" s="240" t="s">
        <v>2693</v>
      </c>
      <c r="P5376">
        <v>7.5</v>
      </c>
      <c r="Q5376">
        <v>115</v>
      </c>
      <c r="R5376">
        <v>862.5</v>
      </c>
      <c r="S5376">
        <f>IFERROR(_xlfn.XLOOKUP(tbl_Facturas[[#This Row],[Key_Fact]],tbl_Manifiestos[Key_Manif],tbl_Manifiestos[Pagado a Broker],0),0)</f>
        <v>802.125</v>
      </c>
      <c r="T5376">
        <v>3869096.4599999981</v>
      </c>
    </row>
    <row r="5377" spans="1:20" x14ac:dyDescent="0.25">
      <c r="A5377" t="s">
        <v>5855</v>
      </c>
      <c r="B5377" t="str">
        <f>tbl_Facturas[[#This Row],[Factura]] &amp; "|" &amp; tbl_Facturas[[#This Row],[Proyecto OK]] &amp; "|" &amp; TEXT(tbl_Facturas[[#This Row],[Horas o Viaje]],"0.00") &amp; "|" &amp; TEXT(tbl_Facturas[[#This Row],[Costo unitario]],"0.00")</f>
        <v>2912|Metra New Auburn|5.00|300.00</v>
      </c>
      <c r="C5377">
        <v>2912</v>
      </c>
      <c r="D5377">
        <v>1</v>
      </c>
      <c r="E5377" t="s">
        <v>5354</v>
      </c>
      <c r="G5377" t="s">
        <v>1220</v>
      </c>
      <c r="H5377" t="s">
        <v>5224</v>
      </c>
      <c r="I5377" s="134" t="s">
        <v>5330</v>
      </c>
      <c r="J5377" t="s">
        <v>894</v>
      </c>
      <c r="K5377" t="s">
        <v>5360</v>
      </c>
      <c r="L5377">
        <v>2128</v>
      </c>
      <c r="M5377" t="s">
        <v>895</v>
      </c>
      <c r="P5377">
        <v>5</v>
      </c>
      <c r="Q5377">
        <v>300</v>
      </c>
      <c r="R5377">
        <v>1500</v>
      </c>
      <c r="S5377">
        <f>IFERROR(_xlfn.XLOOKUP(tbl_Facturas[[#This Row],[Key_Fact]],tbl_Manifiestos[Key_Manif],tbl_Manifiestos[Pagado a Broker],0),0)</f>
        <v>1395</v>
      </c>
      <c r="T5377">
        <v>3870596.4599999981</v>
      </c>
    </row>
    <row r="5378" spans="1:20" x14ac:dyDescent="0.25">
      <c r="A5378" t="s">
        <v>5855</v>
      </c>
      <c r="B5378" t="str">
        <f>tbl_Facturas[[#This Row],[Factura]] &amp; "|" &amp; tbl_Facturas[[#This Row],[Proyecto OK]] &amp; "|" &amp; TEXT(tbl_Facturas[[#This Row],[Horas o Viaje]],"0.00") &amp; "|" &amp; TEXT(tbl_Facturas[[#This Row],[Costo unitario]],"0.00")</f>
        <v>2912|Metra New Auburn|95.49|17.00</v>
      </c>
      <c r="C5378">
        <v>2912</v>
      </c>
      <c r="D5378">
        <v>1</v>
      </c>
      <c r="E5378" t="s">
        <v>5354</v>
      </c>
      <c r="G5378" t="s">
        <v>1220</v>
      </c>
      <c r="H5378" t="s">
        <v>5224</v>
      </c>
      <c r="I5378" s="134" t="s">
        <v>5330</v>
      </c>
      <c r="J5378" t="s">
        <v>894</v>
      </c>
      <c r="K5378" t="s">
        <v>5360</v>
      </c>
      <c r="L5378">
        <v>2128</v>
      </c>
      <c r="P5378">
        <v>95.49</v>
      </c>
      <c r="Q5378">
        <v>17</v>
      </c>
      <c r="R5378">
        <v>1623.33</v>
      </c>
      <c r="S5378">
        <f>IFERROR(_xlfn.XLOOKUP(tbl_Facturas[[#This Row],[Key_Fact]],tbl_Manifiestos[Key_Manif],tbl_Manifiestos[Pagado a Broker],0),0)</f>
        <v>0</v>
      </c>
      <c r="T5378">
        <v>3872219.7899999982</v>
      </c>
    </row>
    <row r="5379" spans="1:20" x14ac:dyDescent="0.25">
      <c r="A5379" t="s">
        <v>5855</v>
      </c>
      <c r="B5379" t="str">
        <f>tbl_Facturas[[#This Row],[Factura]] &amp; "|" &amp; tbl_Facturas[[#This Row],[Proyecto OK]] &amp; "|" &amp; TEXT(tbl_Facturas[[#This Row],[Horas o Viaje]],"0.00") &amp; "|" &amp; TEXT(tbl_Facturas[[#This Row],[Costo unitario]],"0.00")</f>
        <v>2912|Metra New Auburn|1.00|300.00</v>
      </c>
      <c r="C5379">
        <v>2912</v>
      </c>
      <c r="D5379">
        <v>515</v>
      </c>
      <c r="E5379" t="s">
        <v>27</v>
      </c>
      <c r="G5379" t="s">
        <v>54</v>
      </c>
      <c r="H5379" t="s">
        <v>3396</v>
      </c>
      <c r="I5379" s="134" t="s">
        <v>5330</v>
      </c>
      <c r="J5379" t="s">
        <v>894</v>
      </c>
      <c r="K5379" t="s">
        <v>5360</v>
      </c>
      <c r="L5379">
        <v>2128</v>
      </c>
      <c r="M5379" t="s">
        <v>895</v>
      </c>
      <c r="P5379">
        <v>1</v>
      </c>
      <c r="Q5379">
        <v>300</v>
      </c>
      <c r="R5379">
        <v>300</v>
      </c>
      <c r="S5379">
        <f>IFERROR(_xlfn.XLOOKUP(tbl_Facturas[[#This Row],[Key_Fact]],tbl_Manifiestos[Key_Manif],tbl_Manifiestos[Pagado a Broker],0),0)</f>
        <v>279</v>
      </c>
      <c r="T5379">
        <v>3872519.7899999982</v>
      </c>
    </row>
    <row r="5380" spans="1:20" x14ac:dyDescent="0.25">
      <c r="A5380" t="s">
        <v>5855</v>
      </c>
      <c r="B5380" t="str">
        <f>tbl_Facturas[[#This Row],[Factura]] &amp; "|" &amp; tbl_Facturas[[#This Row],[Proyecto OK]] &amp; "|" &amp; TEXT(tbl_Facturas[[#This Row],[Horas o Viaje]],"0.00") &amp; "|" &amp; TEXT(tbl_Facturas[[#This Row],[Costo unitario]],"0.00")</f>
        <v>2912|Metra New Auburn|21.59|17.00</v>
      </c>
      <c r="C5380">
        <v>2912</v>
      </c>
      <c r="D5380">
        <v>515</v>
      </c>
      <c r="E5380" t="s">
        <v>27</v>
      </c>
      <c r="G5380" t="s">
        <v>54</v>
      </c>
      <c r="H5380" t="s">
        <v>3396</v>
      </c>
      <c r="I5380" s="134" t="s">
        <v>5330</v>
      </c>
      <c r="J5380" t="s">
        <v>894</v>
      </c>
      <c r="K5380" t="s">
        <v>5360</v>
      </c>
      <c r="L5380">
        <v>2128</v>
      </c>
      <c r="P5380">
        <v>21.59</v>
      </c>
      <c r="Q5380">
        <v>17</v>
      </c>
      <c r="R5380">
        <v>367.03</v>
      </c>
      <c r="S5380">
        <f>IFERROR(_xlfn.XLOOKUP(tbl_Facturas[[#This Row],[Key_Fact]],tbl_Manifiestos[Key_Manif],tbl_Manifiestos[Pagado a Broker],0),0)</f>
        <v>0</v>
      </c>
      <c r="T5380">
        <v>3872886.819999998</v>
      </c>
    </row>
    <row r="5381" spans="1:20" x14ac:dyDescent="0.25">
      <c r="A5381" t="s">
        <v>5855</v>
      </c>
      <c r="B5381" t="str">
        <f>tbl_Facturas[[#This Row],[Factura]] &amp; "|" &amp; tbl_Facturas[[#This Row],[Proyecto OK]] &amp; "|" &amp; TEXT(tbl_Facturas[[#This Row],[Horas o Viaje]],"0.00") &amp; "|" &amp; TEXT(tbl_Facturas[[#This Row],[Costo unitario]],"0.00")</f>
        <v>2912|Metra New Auburn|1.00|300.00</v>
      </c>
      <c r="C5381">
        <v>2912</v>
      </c>
      <c r="D5381">
        <v>515</v>
      </c>
      <c r="E5381" t="s">
        <v>27</v>
      </c>
      <c r="G5381" t="s">
        <v>54</v>
      </c>
      <c r="H5381" t="s">
        <v>3400</v>
      </c>
      <c r="I5381" s="134" t="s">
        <v>5330</v>
      </c>
      <c r="J5381" t="s">
        <v>894</v>
      </c>
      <c r="K5381" t="s">
        <v>5360</v>
      </c>
      <c r="L5381">
        <v>2128</v>
      </c>
      <c r="M5381" t="s">
        <v>895</v>
      </c>
      <c r="P5381">
        <v>1</v>
      </c>
      <c r="Q5381">
        <v>300</v>
      </c>
      <c r="R5381">
        <v>300</v>
      </c>
      <c r="S5381">
        <f>IFERROR(_xlfn.XLOOKUP(tbl_Facturas[[#This Row],[Key_Fact]],tbl_Manifiestos[Key_Manif],tbl_Manifiestos[Pagado a Broker],0),0)</f>
        <v>279</v>
      </c>
      <c r="T5381">
        <v>3873186.819999998</v>
      </c>
    </row>
    <row r="5382" spans="1:20" x14ac:dyDescent="0.25">
      <c r="A5382" t="s">
        <v>5855</v>
      </c>
      <c r="B5382" t="str">
        <f>tbl_Facturas[[#This Row],[Factura]] &amp; "|" &amp; tbl_Facturas[[#This Row],[Proyecto OK]] &amp; "|" &amp; TEXT(tbl_Facturas[[#This Row],[Horas o Viaje]],"0.00") &amp; "|" &amp; TEXT(tbl_Facturas[[#This Row],[Costo unitario]],"0.00")</f>
        <v>2912|Metra New Auburn|20.35|17.00</v>
      </c>
      <c r="C5382">
        <v>2912</v>
      </c>
      <c r="D5382">
        <v>515</v>
      </c>
      <c r="E5382" t="s">
        <v>27</v>
      </c>
      <c r="G5382" t="s">
        <v>54</v>
      </c>
      <c r="H5382" t="s">
        <v>3400</v>
      </c>
      <c r="I5382" s="134" t="s">
        <v>5330</v>
      </c>
      <c r="J5382" t="s">
        <v>894</v>
      </c>
      <c r="K5382" t="s">
        <v>5360</v>
      </c>
      <c r="L5382">
        <v>2128</v>
      </c>
      <c r="P5382">
        <v>20.350000000000001</v>
      </c>
      <c r="Q5382">
        <v>17</v>
      </c>
      <c r="R5382">
        <v>345.95</v>
      </c>
      <c r="S5382">
        <f>IFERROR(_xlfn.XLOOKUP(tbl_Facturas[[#This Row],[Key_Fact]],tbl_Manifiestos[Key_Manif],tbl_Manifiestos[Pagado a Broker],0),0)</f>
        <v>0</v>
      </c>
      <c r="T5382">
        <v>3873532.7699999982</v>
      </c>
    </row>
    <row r="5383" spans="1:20" x14ac:dyDescent="0.25">
      <c r="A5383" t="s">
        <v>5855</v>
      </c>
      <c r="B5383" t="str">
        <f>tbl_Facturas[[#This Row],[Factura]] &amp; "|" &amp; tbl_Facturas[[#This Row],[Proyecto OK]] &amp; "|" &amp; TEXT(tbl_Facturas[[#This Row],[Horas o Viaje]],"0.00") &amp; "|" &amp; TEXT(tbl_Facturas[[#This Row],[Costo unitario]],"0.00")</f>
        <v>2912|Metra New Auburn|1.00|300.00</v>
      </c>
      <c r="C5383">
        <v>2912</v>
      </c>
      <c r="D5383">
        <v>515</v>
      </c>
      <c r="E5383" t="s">
        <v>27</v>
      </c>
      <c r="G5383" t="s">
        <v>54</v>
      </c>
      <c r="H5383" t="s">
        <v>3580</v>
      </c>
      <c r="I5383" s="134" t="s">
        <v>5330</v>
      </c>
      <c r="J5383" t="s">
        <v>894</v>
      </c>
      <c r="K5383" t="s">
        <v>5360</v>
      </c>
      <c r="L5383">
        <v>2128</v>
      </c>
      <c r="M5383" t="s">
        <v>895</v>
      </c>
      <c r="P5383">
        <v>1</v>
      </c>
      <c r="Q5383">
        <v>300</v>
      </c>
      <c r="R5383">
        <v>300</v>
      </c>
      <c r="S5383">
        <f>IFERROR(_xlfn.XLOOKUP(tbl_Facturas[[#This Row],[Key_Fact]],tbl_Manifiestos[Key_Manif],tbl_Manifiestos[Pagado a Broker],0),0)</f>
        <v>279</v>
      </c>
      <c r="T5383">
        <v>3873832.7699999982</v>
      </c>
    </row>
    <row r="5384" spans="1:20" x14ac:dyDescent="0.25">
      <c r="A5384" t="s">
        <v>5855</v>
      </c>
      <c r="B5384" t="str">
        <f>tbl_Facturas[[#This Row],[Factura]] &amp; "|" &amp; tbl_Facturas[[#This Row],[Proyecto OK]] &amp; "|" &amp; TEXT(tbl_Facturas[[#This Row],[Horas o Viaje]],"0.00") &amp; "|" &amp; TEXT(tbl_Facturas[[#This Row],[Costo unitario]],"0.00")</f>
        <v>2912|Metra New Auburn|20.29|17.00</v>
      </c>
      <c r="C5384">
        <v>2912</v>
      </c>
      <c r="D5384">
        <v>515</v>
      </c>
      <c r="E5384" t="s">
        <v>27</v>
      </c>
      <c r="G5384" t="s">
        <v>54</v>
      </c>
      <c r="H5384" t="s">
        <v>3580</v>
      </c>
      <c r="I5384" s="134" t="s">
        <v>5330</v>
      </c>
      <c r="J5384" t="s">
        <v>894</v>
      </c>
      <c r="K5384" t="s">
        <v>5360</v>
      </c>
      <c r="L5384">
        <v>2128</v>
      </c>
      <c r="P5384">
        <v>20.29</v>
      </c>
      <c r="Q5384">
        <v>17</v>
      </c>
      <c r="R5384">
        <v>344.93</v>
      </c>
      <c r="S5384">
        <f>IFERROR(_xlfn.XLOOKUP(tbl_Facturas[[#This Row],[Key_Fact]],tbl_Manifiestos[Key_Manif],tbl_Manifiestos[Pagado a Broker],0),0)</f>
        <v>0</v>
      </c>
      <c r="T5384">
        <v>3874177.6999999979</v>
      </c>
    </row>
    <row r="5385" spans="1:20" x14ac:dyDescent="0.25">
      <c r="A5385" t="s">
        <v>5855</v>
      </c>
      <c r="B5385" t="str">
        <f>tbl_Facturas[[#This Row],[Factura]] &amp; "|" &amp; tbl_Facturas[[#This Row],[Proyecto OK]] &amp; "|" &amp; TEXT(tbl_Facturas[[#This Row],[Horas o Viaje]],"0.00") &amp; "|" &amp; TEXT(tbl_Facturas[[#This Row],[Costo unitario]],"0.00")</f>
        <v>2912|Metra New Auburn|1.00|300.00</v>
      </c>
      <c r="C5385">
        <v>2912</v>
      </c>
      <c r="D5385">
        <v>515</v>
      </c>
      <c r="E5385" t="s">
        <v>27</v>
      </c>
      <c r="G5385" t="s">
        <v>54</v>
      </c>
      <c r="H5385" t="s">
        <v>4036</v>
      </c>
      <c r="I5385" s="134" t="s">
        <v>5330</v>
      </c>
      <c r="J5385" t="s">
        <v>894</v>
      </c>
      <c r="K5385" t="s">
        <v>5360</v>
      </c>
      <c r="L5385">
        <v>2128</v>
      </c>
      <c r="M5385" t="s">
        <v>895</v>
      </c>
      <c r="P5385">
        <v>1</v>
      </c>
      <c r="Q5385">
        <v>300</v>
      </c>
      <c r="R5385">
        <v>300</v>
      </c>
      <c r="S5385">
        <f>IFERROR(_xlfn.XLOOKUP(tbl_Facturas[[#This Row],[Key_Fact]],tbl_Manifiestos[Key_Manif],tbl_Manifiestos[Pagado a Broker],0),0)</f>
        <v>279</v>
      </c>
      <c r="T5385">
        <v>3874477.6999999979</v>
      </c>
    </row>
    <row r="5386" spans="1:20" x14ac:dyDescent="0.25">
      <c r="A5386" t="s">
        <v>5855</v>
      </c>
      <c r="B5386" t="str">
        <f>tbl_Facturas[[#This Row],[Factura]] &amp; "|" &amp; tbl_Facturas[[#This Row],[Proyecto OK]] &amp; "|" &amp; TEXT(tbl_Facturas[[#This Row],[Horas o Viaje]],"0.00") &amp; "|" &amp; TEXT(tbl_Facturas[[#This Row],[Costo unitario]],"0.00")</f>
        <v>2912|Metra New Auburn|19.73|17.00</v>
      </c>
      <c r="C5386">
        <v>2912</v>
      </c>
      <c r="D5386">
        <v>515</v>
      </c>
      <c r="E5386" t="s">
        <v>27</v>
      </c>
      <c r="G5386" t="s">
        <v>54</v>
      </c>
      <c r="H5386" t="s">
        <v>4036</v>
      </c>
      <c r="I5386" s="134" t="s">
        <v>5330</v>
      </c>
      <c r="J5386" t="s">
        <v>894</v>
      </c>
      <c r="K5386" t="s">
        <v>5360</v>
      </c>
      <c r="L5386">
        <v>2128</v>
      </c>
      <c r="P5386">
        <v>19.73</v>
      </c>
      <c r="Q5386">
        <v>17</v>
      </c>
      <c r="R5386">
        <v>335.41</v>
      </c>
      <c r="S5386">
        <f>IFERROR(_xlfn.XLOOKUP(tbl_Facturas[[#This Row],[Key_Fact]],tbl_Manifiestos[Key_Manif],tbl_Manifiestos[Pagado a Broker],0),0)</f>
        <v>0</v>
      </c>
      <c r="T5386">
        <v>3874813.109999998</v>
      </c>
    </row>
    <row r="5387" spans="1:20" x14ac:dyDescent="0.25">
      <c r="A5387" t="s">
        <v>5855</v>
      </c>
      <c r="B5387" t="str">
        <f>tbl_Facturas[[#This Row],[Factura]] &amp; "|" &amp; tbl_Facturas[[#This Row],[Proyecto OK]] &amp; "|" &amp; TEXT(tbl_Facturas[[#This Row],[Horas o Viaje]],"0.00") &amp; "|" &amp; TEXT(tbl_Facturas[[#This Row],[Costo unitario]],"0.00")</f>
        <v>2912|Metra New Auburn|1.00|300.00</v>
      </c>
      <c r="C5387">
        <v>2912</v>
      </c>
      <c r="D5387">
        <v>515</v>
      </c>
      <c r="E5387" t="s">
        <v>27</v>
      </c>
      <c r="G5387" t="s">
        <v>54</v>
      </c>
      <c r="H5387" t="s">
        <v>4262</v>
      </c>
      <c r="I5387" s="134" t="s">
        <v>5330</v>
      </c>
      <c r="J5387" t="s">
        <v>894</v>
      </c>
      <c r="K5387" t="s">
        <v>5360</v>
      </c>
      <c r="L5387">
        <v>2128</v>
      </c>
      <c r="M5387" t="s">
        <v>895</v>
      </c>
      <c r="P5387">
        <v>1</v>
      </c>
      <c r="Q5387">
        <v>300</v>
      </c>
      <c r="R5387">
        <v>300</v>
      </c>
      <c r="S5387">
        <f>IFERROR(_xlfn.XLOOKUP(tbl_Facturas[[#This Row],[Key_Fact]],tbl_Manifiestos[Key_Manif],tbl_Manifiestos[Pagado a Broker],0),0)</f>
        <v>279</v>
      </c>
      <c r="T5387">
        <v>3875113.109999998</v>
      </c>
    </row>
    <row r="5388" spans="1:20" x14ac:dyDescent="0.25">
      <c r="A5388" t="s">
        <v>5855</v>
      </c>
      <c r="B5388" t="str">
        <f>tbl_Facturas[[#This Row],[Factura]] &amp; "|" &amp; tbl_Facturas[[#This Row],[Proyecto OK]] &amp; "|" &amp; TEXT(tbl_Facturas[[#This Row],[Horas o Viaje]],"0.00") &amp; "|" &amp; TEXT(tbl_Facturas[[#This Row],[Costo unitario]],"0.00")</f>
        <v>2912|Metra New Auburn|21.37|17.00</v>
      </c>
      <c r="C5388">
        <v>2912</v>
      </c>
      <c r="D5388">
        <v>515</v>
      </c>
      <c r="E5388" t="s">
        <v>27</v>
      </c>
      <c r="G5388" t="s">
        <v>54</v>
      </c>
      <c r="H5388" t="s">
        <v>4262</v>
      </c>
      <c r="I5388" s="134" t="s">
        <v>5330</v>
      </c>
      <c r="J5388" t="s">
        <v>894</v>
      </c>
      <c r="K5388" t="s">
        <v>5360</v>
      </c>
      <c r="L5388">
        <v>2128</v>
      </c>
      <c r="P5388">
        <v>21.37</v>
      </c>
      <c r="Q5388">
        <v>17</v>
      </c>
      <c r="R5388">
        <v>363.29</v>
      </c>
      <c r="S5388">
        <f>IFERROR(_xlfn.XLOOKUP(tbl_Facturas[[#This Row],[Key_Fact]],tbl_Manifiestos[Key_Manif],tbl_Manifiestos[Pagado a Broker],0),0)</f>
        <v>0</v>
      </c>
      <c r="T5388">
        <v>3875476.399999999</v>
      </c>
    </row>
    <row r="5389" spans="1:20" x14ac:dyDescent="0.25">
      <c r="A5389" t="s">
        <v>5855</v>
      </c>
      <c r="B5389" t="str">
        <f>tbl_Facturas[[#This Row],[Factura]] &amp; "|" &amp; tbl_Facturas[[#This Row],[Proyecto OK]] &amp; "|" &amp; TEXT(tbl_Facturas[[#This Row],[Horas o Viaje]],"0.00") &amp; "|" &amp; TEXT(tbl_Facturas[[#This Row],[Costo unitario]],"0.00")</f>
        <v>2912|Metra New Auburn|5.00|300.00</v>
      </c>
      <c r="C5389">
        <v>2912</v>
      </c>
      <c r="D5389">
        <v>103</v>
      </c>
      <c r="E5389" t="s">
        <v>27</v>
      </c>
      <c r="G5389" t="s">
        <v>284</v>
      </c>
      <c r="H5389" t="s">
        <v>4259</v>
      </c>
      <c r="I5389" s="134" t="s">
        <v>5330</v>
      </c>
      <c r="J5389" t="s">
        <v>894</v>
      </c>
      <c r="K5389" t="s">
        <v>5360</v>
      </c>
      <c r="L5389">
        <v>2128</v>
      </c>
      <c r="M5389" t="s">
        <v>895</v>
      </c>
      <c r="P5389">
        <v>5</v>
      </c>
      <c r="Q5389">
        <v>300</v>
      </c>
      <c r="R5389">
        <v>1500</v>
      </c>
      <c r="S5389">
        <f>IFERROR(_xlfn.XLOOKUP(tbl_Facturas[[#This Row],[Key_Fact]],tbl_Manifiestos[Key_Manif],tbl_Manifiestos[Pagado a Broker],0),0)</f>
        <v>1395</v>
      </c>
      <c r="T5389">
        <v>3876976.399999999</v>
      </c>
    </row>
    <row r="5390" spans="1:20" x14ac:dyDescent="0.25">
      <c r="A5390" t="s">
        <v>5855</v>
      </c>
      <c r="B5390" t="str">
        <f>tbl_Facturas[[#This Row],[Factura]] &amp; "|" &amp; tbl_Facturas[[#This Row],[Proyecto OK]] &amp; "|" &amp; TEXT(tbl_Facturas[[#This Row],[Horas o Viaje]],"0.00") &amp; "|" &amp; TEXT(tbl_Facturas[[#This Row],[Costo unitario]],"0.00")</f>
        <v>2912|Metra New Auburn|98.93|17.00</v>
      </c>
      <c r="C5390">
        <v>2912</v>
      </c>
      <c r="D5390">
        <v>103</v>
      </c>
      <c r="E5390" t="s">
        <v>27</v>
      </c>
      <c r="G5390" t="s">
        <v>284</v>
      </c>
      <c r="H5390" t="s">
        <v>4259</v>
      </c>
      <c r="I5390" s="134" t="s">
        <v>5330</v>
      </c>
      <c r="J5390" t="s">
        <v>894</v>
      </c>
      <c r="K5390" t="s">
        <v>5360</v>
      </c>
      <c r="L5390">
        <v>2128</v>
      </c>
      <c r="P5390">
        <v>98.93</v>
      </c>
      <c r="Q5390">
        <v>17</v>
      </c>
      <c r="R5390">
        <v>1681.81</v>
      </c>
      <c r="S5390">
        <f>IFERROR(_xlfn.XLOOKUP(tbl_Facturas[[#This Row],[Key_Fact]],tbl_Manifiestos[Key_Manif],tbl_Manifiestos[Pagado a Broker],0),0)</f>
        <v>0</v>
      </c>
      <c r="T5390">
        <v>3878658.209999999</v>
      </c>
    </row>
    <row r="5391" spans="1:20" x14ac:dyDescent="0.25">
      <c r="A5391" t="s">
        <v>5855</v>
      </c>
      <c r="B5391" t="str">
        <f>tbl_Facturas[[#This Row],[Factura]] &amp; "|" &amp; tbl_Facturas[[#This Row],[Proyecto OK]] &amp; "|" &amp; TEXT(tbl_Facturas[[#This Row],[Horas o Viaje]],"0.00") &amp; "|" &amp; TEXT(tbl_Facturas[[#This Row],[Costo unitario]],"0.00")</f>
        <v>2912|Metra New Auburn|1.00|300.00</v>
      </c>
      <c r="C5391">
        <v>2912</v>
      </c>
      <c r="D5391">
        <v>108</v>
      </c>
      <c r="E5391" t="s">
        <v>5916</v>
      </c>
      <c r="G5391" t="s">
        <v>99</v>
      </c>
      <c r="H5391" t="s">
        <v>3394</v>
      </c>
      <c r="I5391" s="134" t="s">
        <v>5330</v>
      </c>
      <c r="J5391" t="s">
        <v>894</v>
      </c>
      <c r="K5391" t="s">
        <v>5360</v>
      </c>
      <c r="L5391">
        <v>2128</v>
      </c>
      <c r="M5391" t="s">
        <v>895</v>
      </c>
      <c r="P5391">
        <v>1</v>
      </c>
      <c r="Q5391">
        <v>300</v>
      </c>
      <c r="R5391">
        <v>300</v>
      </c>
      <c r="S5391">
        <f>IFERROR(_xlfn.XLOOKUP(tbl_Facturas[[#This Row],[Key_Fact]],tbl_Manifiestos[Key_Manif],tbl_Manifiestos[Pagado a Broker],0),0)</f>
        <v>279</v>
      </c>
      <c r="T5391">
        <v>3878958.209999999</v>
      </c>
    </row>
    <row r="5392" spans="1:20" x14ac:dyDescent="0.25">
      <c r="A5392" t="s">
        <v>5855</v>
      </c>
      <c r="B5392" t="str">
        <f>tbl_Facturas[[#This Row],[Factura]] &amp; "|" &amp; tbl_Facturas[[#This Row],[Proyecto OK]] &amp; "|" &amp; TEXT(tbl_Facturas[[#This Row],[Horas o Viaje]],"0.00") &amp; "|" &amp; TEXT(tbl_Facturas[[#This Row],[Costo unitario]],"0.00")</f>
        <v>2912|Metra New Auburn|18.61|17.00</v>
      </c>
      <c r="C5392">
        <v>2912</v>
      </c>
      <c r="D5392">
        <v>108</v>
      </c>
      <c r="E5392" t="s">
        <v>5916</v>
      </c>
      <c r="G5392" t="s">
        <v>99</v>
      </c>
      <c r="H5392" t="s">
        <v>3394</v>
      </c>
      <c r="I5392" s="134" t="s">
        <v>5330</v>
      </c>
      <c r="J5392" t="s">
        <v>894</v>
      </c>
      <c r="K5392" t="s">
        <v>5360</v>
      </c>
      <c r="L5392">
        <v>2128</v>
      </c>
      <c r="P5392">
        <v>18.61</v>
      </c>
      <c r="Q5392">
        <v>17</v>
      </c>
      <c r="R5392">
        <v>316.37</v>
      </c>
      <c r="S5392">
        <f>IFERROR(_xlfn.XLOOKUP(tbl_Facturas[[#This Row],[Key_Fact]],tbl_Manifiestos[Key_Manif],tbl_Manifiestos[Pagado a Broker],0),0)</f>
        <v>0</v>
      </c>
      <c r="T5392">
        <v>3879274.5799999991</v>
      </c>
    </row>
    <row r="5393" spans="1:20" x14ac:dyDescent="0.25">
      <c r="A5393" t="s">
        <v>5855</v>
      </c>
      <c r="B5393" t="str">
        <f>tbl_Facturas[[#This Row],[Factura]] &amp; "|" &amp; tbl_Facturas[[#This Row],[Proyecto OK]] &amp; "|" &amp; TEXT(tbl_Facturas[[#This Row],[Horas o Viaje]],"0.00") &amp; "|" &amp; TEXT(tbl_Facturas[[#This Row],[Costo unitario]],"0.00")</f>
        <v>2912|Metra New Auburn|5.00|300.00</v>
      </c>
      <c r="C5393">
        <v>2912</v>
      </c>
      <c r="D5393">
        <v>73</v>
      </c>
      <c r="E5393" t="s">
        <v>19</v>
      </c>
      <c r="G5393" t="s">
        <v>20</v>
      </c>
      <c r="H5393" t="s">
        <v>2837</v>
      </c>
      <c r="I5393" s="134" t="s">
        <v>5330</v>
      </c>
      <c r="J5393" t="s">
        <v>894</v>
      </c>
      <c r="K5393" t="s">
        <v>5360</v>
      </c>
      <c r="L5393">
        <v>2128</v>
      </c>
      <c r="M5393" t="s">
        <v>895</v>
      </c>
      <c r="P5393">
        <v>5</v>
      </c>
      <c r="Q5393">
        <v>300</v>
      </c>
      <c r="R5393">
        <v>1500</v>
      </c>
      <c r="S5393">
        <f>IFERROR(_xlfn.XLOOKUP(tbl_Facturas[[#This Row],[Key_Fact]],tbl_Manifiestos[Key_Manif],tbl_Manifiestos[Pagado a Broker],0),0)</f>
        <v>1395</v>
      </c>
      <c r="T5393">
        <v>3880774.5799999991</v>
      </c>
    </row>
    <row r="5394" spans="1:20" x14ac:dyDescent="0.25">
      <c r="A5394" t="s">
        <v>5855</v>
      </c>
      <c r="B5394" t="str">
        <f>tbl_Facturas[[#This Row],[Factura]] &amp; "|" &amp; tbl_Facturas[[#This Row],[Proyecto OK]] &amp; "|" &amp; TEXT(tbl_Facturas[[#This Row],[Horas o Viaje]],"0.00") &amp; "|" &amp; TEXT(tbl_Facturas[[#This Row],[Costo unitario]],"0.00")</f>
        <v>2912|Metra New Auburn|100.09|17.00</v>
      </c>
      <c r="C5394">
        <v>2912</v>
      </c>
      <c r="D5394">
        <v>73</v>
      </c>
      <c r="E5394" t="s">
        <v>19</v>
      </c>
      <c r="G5394" t="s">
        <v>20</v>
      </c>
      <c r="H5394" t="s">
        <v>2837</v>
      </c>
      <c r="I5394" s="134" t="s">
        <v>5330</v>
      </c>
      <c r="J5394" t="s">
        <v>894</v>
      </c>
      <c r="K5394" t="s">
        <v>5360</v>
      </c>
      <c r="L5394">
        <v>2128</v>
      </c>
      <c r="P5394">
        <v>100.09</v>
      </c>
      <c r="Q5394">
        <v>17</v>
      </c>
      <c r="R5394">
        <v>1701.53</v>
      </c>
      <c r="S5394">
        <f>IFERROR(_xlfn.XLOOKUP(tbl_Facturas[[#This Row],[Key_Fact]],tbl_Manifiestos[Key_Manif],tbl_Manifiestos[Pagado a Broker],0),0)</f>
        <v>0</v>
      </c>
      <c r="T5394">
        <v>3882476.109999998</v>
      </c>
    </row>
    <row r="5395" spans="1:20" x14ac:dyDescent="0.25">
      <c r="A5395" t="s">
        <v>5855</v>
      </c>
      <c r="B5395" t="str">
        <f>tbl_Facturas[[#This Row],[Factura]] &amp; "|" &amp; tbl_Facturas[[#This Row],[Proyecto OK]] &amp; "|" &amp; TEXT(tbl_Facturas[[#This Row],[Horas o Viaje]],"0.00") &amp; "|" &amp; TEXT(tbl_Facturas[[#This Row],[Costo unitario]],"0.00")</f>
        <v>2912|Metra New Auburn|4.00|300.00</v>
      </c>
      <c r="C5395">
        <v>2912</v>
      </c>
      <c r="D5395">
        <v>1</v>
      </c>
      <c r="E5395" t="s">
        <v>5354</v>
      </c>
      <c r="G5395" t="s">
        <v>1220</v>
      </c>
      <c r="H5395" t="s">
        <v>5225</v>
      </c>
      <c r="I5395" s="134" t="s">
        <v>5330</v>
      </c>
      <c r="J5395" t="s">
        <v>894</v>
      </c>
      <c r="K5395" t="s">
        <v>5360</v>
      </c>
      <c r="L5395">
        <v>2128</v>
      </c>
      <c r="M5395" t="s">
        <v>895</v>
      </c>
      <c r="P5395">
        <v>4</v>
      </c>
      <c r="Q5395">
        <v>300</v>
      </c>
      <c r="R5395">
        <v>1200</v>
      </c>
      <c r="S5395">
        <f>IFERROR(_xlfn.XLOOKUP(tbl_Facturas[[#This Row],[Key_Fact]],tbl_Manifiestos[Key_Manif],tbl_Manifiestos[Pagado a Broker],0),0)</f>
        <v>0</v>
      </c>
      <c r="T5395">
        <v>3883676.109999998</v>
      </c>
    </row>
    <row r="5396" spans="1:20" x14ac:dyDescent="0.25">
      <c r="A5396" t="s">
        <v>5855</v>
      </c>
      <c r="B5396" t="str">
        <f>tbl_Facturas[[#This Row],[Factura]] &amp; "|" &amp; tbl_Facturas[[#This Row],[Proyecto OK]] &amp; "|" &amp; TEXT(tbl_Facturas[[#This Row],[Horas o Viaje]],"0.00") &amp; "|" &amp; TEXT(tbl_Facturas[[#This Row],[Costo unitario]],"0.00")</f>
        <v>2912|Metra New Auburn|69.80|17.00</v>
      </c>
      <c r="C5396">
        <v>2912</v>
      </c>
      <c r="D5396">
        <v>1</v>
      </c>
      <c r="E5396" t="s">
        <v>5354</v>
      </c>
      <c r="G5396" t="s">
        <v>1220</v>
      </c>
      <c r="H5396" t="s">
        <v>5225</v>
      </c>
      <c r="I5396" s="134" t="s">
        <v>5330</v>
      </c>
      <c r="J5396" t="s">
        <v>894</v>
      </c>
      <c r="K5396" t="s">
        <v>5360</v>
      </c>
      <c r="L5396">
        <v>2128</v>
      </c>
      <c r="P5396">
        <v>69.8</v>
      </c>
      <c r="Q5396">
        <v>17</v>
      </c>
      <c r="R5396">
        <v>1186.5999999999999</v>
      </c>
      <c r="S5396">
        <f>IFERROR(_xlfn.XLOOKUP(tbl_Facturas[[#This Row],[Key_Fact]],tbl_Manifiestos[Key_Manif],tbl_Manifiestos[Pagado a Broker],0),0)</f>
        <v>0</v>
      </c>
      <c r="T5396">
        <v>3884862.709999999</v>
      </c>
    </row>
    <row r="5397" spans="1:20" x14ac:dyDescent="0.25">
      <c r="A5397" t="s">
        <v>5855</v>
      </c>
      <c r="B5397" t="str">
        <f>tbl_Facturas[[#This Row],[Factura]] &amp; "|" &amp; tbl_Facturas[[#This Row],[Proyecto OK]] &amp; "|" &amp; TEXT(tbl_Facturas[[#This Row],[Horas o Viaje]],"0.00") &amp; "|" &amp; TEXT(tbl_Facturas[[#This Row],[Costo unitario]],"0.00")</f>
        <v>2912|Metra New Auburn|4.00|300.00</v>
      </c>
      <c r="C5397">
        <v>2912</v>
      </c>
      <c r="D5397">
        <v>27</v>
      </c>
      <c r="E5397" t="s">
        <v>1261</v>
      </c>
      <c r="G5397" t="s">
        <v>1321</v>
      </c>
      <c r="H5397" t="s">
        <v>3836</v>
      </c>
      <c r="I5397" s="134" t="s">
        <v>5330</v>
      </c>
      <c r="J5397" t="s">
        <v>894</v>
      </c>
      <c r="K5397" t="s">
        <v>5360</v>
      </c>
      <c r="L5397">
        <v>2128</v>
      </c>
      <c r="M5397" t="s">
        <v>895</v>
      </c>
      <c r="P5397">
        <v>4</v>
      </c>
      <c r="Q5397">
        <v>300</v>
      </c>
      <c r="R5397">
        <v>1200</v>
      </c>
      <c r="S5397">
        <f>IFERROR(_xlfn.XLOOKUP(tbl_Facturas[[#This Row],[Key_Fact]],tbl_Manifiestos[Key_Manif],tbl_Manifiestos[Pagado a Broker],0),0)</f>
        <v>0</v>
      </c>
      <c r="T5397">
        <v>3886062.709999999</v>
      </c>
    </row>
    <row r="5398" spans="1:20" x14ac:dyDescent="0.25">
      <c r="A5398" t="s">
        <v>5855</v>
      </c>
      <c r="B5398" t="str">
        <f>tbl_Facturas[[#This Row],[Factura]] &amp; "|" &amp; tbl_Facturas[[#This Row],[Proyecto OK]] &amp; "|" &amp; TEXT(tbl_Facturas[[#This Row],[Horas o Viaje]],"0.00") &amp; "|" &amp; TEXT(tbl_Facturas[[#This Row],[Costo unitario]],"0.00")</f>
        <v>2912|Metra New Auburn|70.28|17.00</v>
      </c>
      <c r="C5398">
        <v>2912</v>
      </c>
      <c r="D5398">
        <v>27</v>
      </c>
      <c r="E5398" t="s">
        <v>1261</v>
      </c>
      <c r="G5398" t="s">
        <v>1321</v>
      </c>
      <c r="H5398" t="s">
        <v>3836</v>
      </c>
      <c r="I5398" s="134" t="s">
        <v>5330</v>
      </c>
      <c r="J5398" t="s">
        <v>894</v>
      </c>
      <c r="K5398" t="s">
        <v>5360</v>
      </c>
      <c r="L5398">
        <v>2128</v>
      </c>
      <c r="P5398">
        <v>70.28</v>
      </c>
      <c r="Q5398">
        <v>17</v>
      </c>
      <c r="R5398">
        <v>1194.76</v>
      </c>
      <c r="S5398">
        <f>IFERROR(_xlfn.XLOOKUP(tbl_Facturas[[#This Row],[Key_Fact]],tbl_Manifiestos[Key_Manif],tbl_Manifiestos[Pagado a Broker],0),0)</f>
        <v>0</v>
      </c>
      <c r="T5398">
        <v>3887257.4699999979</v>
      </c>
    </row>
    <row r="5399" spans="1:20" x14ac:dyDescent="0.25">
      <c r="A5399" t="s">
        <v>5855</v>
      </c>
      <c r="B5399" t="str">
        <f>tbl_Facturas[[#This Row],[Factura]] &amp; "|" &amp; tbl_Facturas[[#This Row],[Proyecto OK]] &amp; "|" &amp; TEXT(tbl_Facturas[[#This Row],[Horas o Viaje]],"0.00") &amp; "|" &amp; TEXT(tbl_Facturas[[#This Row],[Costo unitario]],"0.00")</f>
        <v>2912|Metra New Auburn|3.00|300.00</v>
      </c>
      <c r="C5399">
        <v>2912</v>
      </c>
      <c r="D5399">
        <v>617</v>
      </c>
      <c r="E5399" t="s">
        <v>27</v>
      </c>
      <c r="G5399" t="s">
        <v>36</v>
      </c>
      <c r="H5399" t="s">
        <v>4777</v>
      </c>
      <c r="I5399" s="134" t="s">
        <v>5330</v>
      </c>
      <c r="J5399" t="s">
        <v>894</v>
      </c>
      <c r="K5399" t="s">
        <v>5360</v>
      </c>
      <c r="L5399">
        <v>2128</v>
      </c>
      <c r="M5399" t="s">
        <v>895</v>
      </c>
      <c r="P5399">
        <v>3</v>
      </c>
      <c r="Q5399">
        <v>300</v>
      </c>
      <c r="R5399">
        <v>900</v>
      </c>
      <c r="S5399">
        <f>IFERROR(_xlfn.XLOOKUP(tbl_Facturas[[#This Row],[Key_Fact]],tbl_Manifiestos[Key_Manif],tbl_Manifiestos[Pagado a Broker],0),0)</f>
        <v>837</v>
      </c>
      <c r="T5399">
        <v>3888157.4699999979</v>
      </c>
    </row>
    <row r="5400" spans="1:20" x14ac:dyDescent="0.25">
      <c r="A5400" t="s">
        <v>5855</v>
      </c>
      <c r="B5400" t="str">
        <f>tbl_Facturas[[#This Row],[Factura]] &amp; "|" &amp; tbl_Facturas[[#This Row],[Proyecto OK]] &amp; "|" &amp; TEXT(tbl_Facturas[[#This Row],[Horas o Viaje]],"0.00") &amp; "|" &amp; TEXT(tbl_Facturas[[#This Row],[Costo unitario]],"0.00")</f>
        <v>2912|Metra New Auburn|60.32|17.00</v>
      </c>
      <c r="C5400">
        <v>2912</v>
      </c>
      <c r="D5400">
        <v>617</v>
      </c>
      <c r="E5400" t="s">
        <v>27</v>
      </c>
      <c r="G5400" t="s">
        <v>36</v>
      </c>
      <c r="H5400" t="s">
        <v>4777</v>
      </c>
      <c r="I5400" s="134" t="s">
        <v>5330</v>
      </c>
      <c r="J5400" t="s">
        <v>894</v>
      </c>
      <c r="K5400" t="s">
        <v>5360</v>
      </c>
      <c r="L5400">
        <v>2128</v>
      </c>
      <c r="P5400">
        <v>60.32</v>
      </c>
      <c r="Q5400">
        <v>17</v>
      </c>
      <c r="R5400">
        <v>1025.44</v>
      </c>
      <c r="S5400">
        <f>IFERROR(_xlfn.XLOOKUP(tbl_Facturas[[#This Row],[Key_Fact]],tbl_Manifiestos[Key_Manif],tbl_Manifiestos[Pagado a Broker],0),0)</f>
        <v>0</v>
      </c>
      <c r="T5400">
        <v>3889182.9099999978</v>
      </c>
    </row>
    <row r="5401" spans="1:20" x14ac:dyDescent="0.25">
      <c r="A5401" t="s">
        <v>5855</v>
      </c>
      <c r="B5401" t="str">
        <f>tbl_Facturas[[#This Row],[Factura]] &amp; "|" &amp; tbl_Facturas[[#This Row],[Proyecto OK]] &amp; "|" &amp; TEXT(tbl_Facturas[[#This Row],[Horas o Viaje]],"0.00") &amp; "|" &amp; TEXT(tbl_Facturas[[#This Row],[Costo unitario]],"0.00")</f>
        <v>2912|Metra New Auburn|1.00|130.00</v>
      </c>
      <c r="C5401">
        <v>2912</v>
      </c>
      <c r="D5401">
        <v>617</v>
      </c>
      <c r="E5401" t="s">
        <v>27</v>
      </c>
      <c r="G5401" t="s">
        <v>36</v>
      </c>
      <c r="H5401" t="s">
        <v>4778</v>
      </c>
      <c r="I5401" s="134" t="s">
        <v>5330</v>
      </c>
      <c r="J5401" t="s">
        <v>894</v>
      </c>
      <c r="K5401" t="s">
        <v>5360</v>
      </c>
      <c r="L5401">
        <v>2128</v>
      </c>
      <c r="M5401" t="s">
        <v>895</v>
      </c>
      <c r="P5401">
        <v>1</v>
      </c>
      <c r="Q5401">
        <v>130</v>
      </c>
      <c r="R5401">
        <v>130</v>
      </c>
      <c r="S5401">
        <f>IFERROR(_xlfn.XLOOKUP(tbl_Facturas[[#This Row],[Key_Fact]],tbl_Manifiestos[Key_Manif],tbl_Manifiestos[Pagado a Broker],0),0)</f>
        <v>120.9</v>
      </c>
      <c r="T5401">
        <v>3889312.9099999978</v>
      </c>
    </row>
    <row r="5402" spans="1:20" x14ac:dyDescent="0.25">
      <c r="A5402" t="s">
        <v>5855</v>
      </c>
      <c r="B5402" t="str">
        <f>tbl_Facturas[[#This Row],[Factura]] &amp; "|" &amp; tbl_Facturas[[#This Row],[Proyecto OK]] &amp; "|" &amp; TEXT(tbl_Facturas[[#This Row],[Horas o Viaje]],"0.00") &amp; "|" &amp; TEXT(tbl_Facturas[[#This Row],[Costo unitario]],"0.00")</f>
        <v>2912|Metra New Auburn|4.00|300.00</v>
      </c>
      <c r="C5402">
        <v>2912</v>
      </c>
      <c r="D5402">
        <v>102</v>
      </c>
      <c r="E5402" t="s">
        <v>1264</v>
      </c>
      <c r="G5402" t="s">
        <v>1265</v>
      </c>
      <c r="H5402" t="s">
        <v>4720</v>
      </c>
      <c r="I5402" s="134" t="s">
        <v>5330</v>
      </c>
      <c r="J5402" t="s">
        <v>894</v>
      </c>
      <c r="K5402" t="s">
        <v>5360</v>
      </c>
      <c r="L5402">
        <v>2128</v>
      </c>
      <c r="M5402" t="s">
        <v>895</v>
      </c>
      <c r="P5402">
        <v>4</v>
      </c>
      <c r="Q5402">
        <v>300</v>
      </c>
      <c r="R5402">
        <v>1200</v>
      </c>
      <c r="S5402">
        <f>IFERROR(_xlfn.XLOOKUP(tbl_Facturas[[#This Row],[Key_Fact]],tbl_Manifiestos[Key_Manif],tbl_Manifiestos[Pagado a Broker],0),0)</f>
        <v>0</v>
      </c>
      <c r="T5402">
        <v>3890512.9099999978</v>
      </c>
    </row>
    <row r="5403" spans="1:20" x14ac:dyDescent="0.25">
      <c r="A5403" t="s">
        <v>5855</v>
      </c>
      <c r="B5403" t="str">
        <f>tbl_Facturas[[#This Row],[Factura]] &amp; "|" &amp; tbl_Facturas[[#This Row],[Proyecto OK]] &amp; "|" &amp; TEXT(tbl_Facturas[[#This Row],[Horas o Viaje]],"0.00") &amp; "|" &amp; TEXT(tbl_Facturas[[#This Row],[Costo unitario]],"0.00")</f>
        <v>2912|Metra New Auburn|70.84|17.00</v>
      </c>
      <c r="C5403">
        <v>2912</v>
      </c>
      <c r="D5403">
        <v>102</v>
      </c>
      <c r="E5403" t="s">
        <v>1264</v>
      </c>
      <c r="G5403" t="s">
        <v>1265</v>
      </c>
      <c r="H5403" t="s">
        <v>4720</v>
      </c>
      <c r="I5403" s="134" t="s">
        <v>5330</v>
      </c>
      <c r="J5403" t="s">
        <v>894</v>
      </c>
      <c r="K5403" t="s">
        <v>5360</v>
      </c>
      <c r="L5403">
        <v>2128</v>
      </c>
      <c r="P5403">
        <v>70.84</v>
      </c>
      <c r="Q5403">
        <v>17</v>
      </c>
      <c r="R5403">
        <v>1204.28</v>
      </c>
      <c r="S5403">
        <f>IFERROR(_xlfn.XLOOKUP(tbl_Facturas[[#This Row],[Key_Fact]],tbl_Manifiestos[Key_Manif],tbl_Manifiestos[Pagado a Broker],0),0)</f>
        <v>0</v>
      </c>
      <c r="T5403">
        <v>3891717.1899999981</v>
      </c>
    </row>
    <row r="5404" spans="1:20" x14ac:dyDescent="0.25">
      <c r="A5404" t="s">
        <v>5855</v>
      </c>
      <c r="B5404" t="str">
        <f>tbl_Facturas[[#This Row],[Factura]] &amp; "|" &amp; tbl_Facturas[[#This Row],[Proyecto OK]] &amp; "|" &amp; TEXT(tbl_Facturas[[#This Row],[Horas o Viaje]],"0.00") &amp; "|" &amp; TEXT(tbl_Facturas[[#This Row],[Costo unitario]],"0.00")</f>
        <v>2912|Metra New Auburn|4.00|300.00</v>
      </c>
      <c r="C5404">
        <v>2912</v>
      </c>
      <c r="D5404">
        <v>58</v>
      </c>
      <c r="E5404" t="s">
        <v>4152</v>
      </c>
      <c r="G5404" t="s">
        <v>539</v>
      </c>
      <c r="H5404" t="s">
        <v>5226</v>
      </c>
      <c r="I5404" s="134" t="s">
        <v>5330</v>
      </c>
      <c r="J5404" t="s">
        <v>894</v>
      </c>
      <c r="K5404" t="s">
        <v>5360</v>
      </c>
      <c r="L5404">
        <v>2128</v>
      </c>
      <c r="M5404" t="s">
        <v>895</v>
      </c>
      <c r="P5404">
        <v>4</v>
      </c>
      <c r="Q5404">
        <v>300</v>
      </c>
      <c r="R5404">
        <v>1200</v>
      </c>
      <c r="S5404">
        <f>IFERROR(_xlfn.XLOOKUP(tbl_Facturas[[#This Row],[Key_Fact]],tbl_Manifiestos[Key_Manif],tbl_Manifiestos[Pagado a Broker],0),0)</f>
        <v>0</v>
      </c>
      <c r="T5404">
        <v>3892917.1899999981</v>
      </c>
    </row>
    <row r="5405" spans="1:20" x14ac:dyDescent="0.25">
      <c r="A5405" t="s">
        <v>5855</v>
      </c>
      <c r="B5405" t="str">
        <f>tbl_Facturas[[#This Row],[Factura]] &amp; "|" &amp; tbl_Facturas[[#This Row],[Proyecto OK]] &amp; "|" &amp; TEXT(tbl_Facturas[[#This Row],[Horas o Viaje]],"0.00") &amp; "|" &amp; TEXT(tbl_Facturas[[#This Row],[Costo unitario]],"0.00")</f>
        <v>2912|Metra New Auburn|69.69|17.00</v>
      </c>
      <c r="C5405">
        <v>2912</v>
      </c>
      <c r="D5405">
        <v>58</v>
      </c>
      <c r="E5405" t="s">
        <v>4152</v>
      </c>
      <c r="G5405" t="s">
        <v>539</v>
      </c>
      <c r="H5405" t="s">
        <v>5226</v>
      </c>
      <c r="I5405" s="134" t="s">
        <v>5330</v>
      </c>
      <c r="J5405" t="s">
        <v>894</v>
      </c>
      <c r="K5405" t="s">
        <v>5360</v>
      </c>
      <c r="L5405">
        <v>2128</v>
      </c>
      <c r="P5405">
        <v>69.69</v>
      </c>
      <c r="Q5405">
        <v>17</v>
      </c>
      <c r="R5405">
        <v>1184.73</v>
      </c>
      <c r="S5405">
        <f>IFERROR(_xlfn.XLOOKUP(tbl_Facturas[[#This Row],[Key_Fact]],tbl_Manifiestos[Key_Manif],tbl_Manifiestos[Pagado a Broker],0),0)</f>
        <v>0</v>
      </c>
      <c r="T5405">
        <v>3894101.9199999981</v>
      </c>
    </row>
    <row r="5406" spans="1:20" x14ac:dyDescent="0.25">
      <c r="A5406" t="s">
        <v>5855</v>
      </c>
      <c r="B5406" t="str">
        <f>tbl_Facturas[[#This Row],[Factura]] &amp; "|" &amp; tbl_Facturas[[#This Row],[Proyecto OK]] &amp; "|" &amp; TEXT(tbl_Facturas[[#This Row],[Horas o Viaje]],"0.00") &amp; "|" &amp; TEXT(tbl_Facturas[[#This Row],[Costo unitario]],"0.00")</f>
        <v>2913|Metra 95th|75.21|11.00</v>
      </c>
      <c r="C5406">
        <v>2913</v>
      </c>
      <c r="D5406">
        <v>73</v>
      </c>
      <c r="E5406" t="s">
        <v>19</v>
      </c>
      <c r="G5406" t="s">
        <v>20</v>
      </c>
      <c r="H5406" t="s">
        <v>5227</v>
      </c>
      <c r="I5406" s="134" t="s">
        <v>5330</v>
      </c>
      <c r="J5406" t="s">
        <v>3875</v>
      </c>
      <c r="K5406" t="s">
        <v>5624</v>
      </c>
      <c r="L5406">
        <v>2516</v>
      </c>
      <c r="M5406" t="s">
        <v>911</v>
      </c>
      <c r="O5406" t="s">
        <v>1999</v>
      </c>
      <c r="P5406">
        <v>75.209999999999994</v>
      </c>
      <c r="Q5406">
        <v>11</v>
      </c>
      <c r="R5406">
        <v>827.31</v>
      </c>
      <c r="S5406">
        <f>IFERROR(_xlfn.XLOOKUP(tbl_Facturas[[#This Row],[Key_Fact]],tbl_Manifiestos[Key_Manif],tbl_Manifiestos[Pagado a Broker],0),0)</f>
        <v>0</v>
      </c>
      <c r="T5406">
        <v>3894929.2299999981</v>
      </c>
    </row>
    <row r="5407" spans="1:20" x14ac:dyDescent="0.25">
      <c r="A5407" t="s">
        <v>5855</v>
      </c>
      <c r="B5407" t="str">
        <f>tbl_Facturas[[#This Row],[Factura]] &amp; "|" &amp; tbl_Facturas[[#This Row],[Proyecto OK]] &amp; "|" &amp; TEXT(tbl_Facturas[[#This Row],[Horas o Viaje]],"0.00") &amp; "|" &amp; TEXT(tbl_Facturas[[#This Row],[Costo unitario]],"0.00")</f>
        <v>2913|Metra 95th|75.21|27.31</v>
      </c>
      <c r="C5407">
        <v>2913</v>
      </c>
      <c r="D5407">
        <v>73</v>
      </c>
      <c r="E5407" t="s">
        <v>19</v>
      </c>
      <c r="G5407" t="s">
        <v>20</v>
      </c>
      <c r="H5407" t="s">
        <v>5227</v>
      </c>
      <c r="I5407" s="134" t="s">
        <v>5330</v>
      </c>
      <c r="J5407" t="s">
        <v>3875</v>
      </c>
      <c r="K5407" t="s">
        <v>5624</v>
      </c>
      <c r="L5407">
        <v>2516</v>
      </c>
      <c r="M5407" t="s">
        <v>911</v>
      </c>
      <c r="N5407" t="s">
        <v>5228</v>
      </c>
      <c r="O5407" t="s">
        <v>1999</v>
      </c>
      <c r="P5407">
        <v>75.209999999999994</v>
      </c>
      <c r="Q5407">
        <v>27.31</v>
      </c>
      <c r="R5407">
        <v>2053.9899999999998</v>
      </c>
      <c r="S5407">
        <f>IFERROR(_xlfn.XLOOKUP(tbl_Facturas[[#This Row],[Key_Fact]],tbl_Manifiestos[Key_Manif],tbl_Manifiestos[Pagado a Broker],0),0)</f>
        <v>0</v>
      </c>
      <c r="T5407">
        <v>3896983.2199999979</v>
      </c>
    </row>
    <row r="5408" spans="1:20" ht="27" x14ac:dyDescent="0.25">
      <c r="A5408" t="s">
        <v>5855</v>
      </c>
      <c r="B5408" t="str">
        <f>tbl_Facturas[[#This Row],[Factura]] &amp; "|" &amp; tbl_Facturas[[#This Row],[Proyecto OK]] &amp; "|" &amp; TEXT(tbl_Facturas[[#This Row],[Horas o Viaje]],"0.00") &amp; "|" &amp; TEXT(tbl_Facturas[[#This Row],[Costo unitario]],"0.00")</f>
        <v>2914||3.00|320.00</v>
      </c>
      <c r="C5408">
        <v>2914</v>
      </c>
      <c r="D5408">
        <v>1</v>
      </c>
      <c r="E5408" t="s">
        <v>5354</v>
      </c>
      <c r="G5408" t="s">
        <v>1220</v>
      </c>
      <c r="H5408" t="s">
        <v>5229</v>
      </c>
      <c r="I5408" s="134" t="s">
        <v>5319</v>
      </c>
      <c r="P5408">
        <v>3</v>
      </c>
      <c r="Q5408">
        <v>320</v>
      </c>
      <c r="R5408">
        <v>960</v>
      </c>
      <c r="S5408">
        <f>IFERROR(_xlfn.XLOOKUP(tbl_Facturas[[#This Row],[Key_Fact]],tbl_Manifiestos[Key_Manif],tbl_Manifiestos[Pagado a Broker],0),0)</f>
        <v>892.80000000000007</v>
      </c>
      <c r="T5408">
        <v>3897943.2199999979</v>
      </c>
    </row>
    <row r="5409" spans="1:20" ht="27" x14ac:dyDescent="0.25">
      <c r="A5409" t="s">
        <v>5855</v>
      </c>
      <c r="B5409" t="str">
        <f>tbl_Facturas[[#This Row],[Factura]] &amp; "|" &amp; tbl_Facturas[[#This Row],[Proyecto OK]] &amp; "|" &amp; TEXT(tbl_Facturas[[#This Row],[Horas o Viaje]],"0.00") &amp; "|" &amp; TEXT(tbl_Facturas[[#This Row],[Costo unitario]],"0.00")</f>
        <v>2914||1.00|320.00</v>
      </c>
      <c r="C5409">
        <v>2914</v>
      </c>
      <c r="D5409">
        <v>20</v>
      </c>
      <c r="E5409" t="s">
        <v>5305</v>
      </c>
      <c r="G5409" t="s">
        <v>1232</v>
      </c>
      <c r="H5409" t="s">
        <v>5230</v>
      </c>
      <c r="I5409" s="134" t="s">
        <v>5319</v>
      </c>
      <c r="P5409">
        <v>1</v>
      </c>
      <c r="Q5409">
        <v>320</v>
      </c>
      <c r="R5409">
        <v>320</v>
      </c>
      <c r="S5409">
        <f>IFERROR(_xlfn.XLOOKUP(tbl_Facturas[[#This Row],[Key_Fact]],tbl_Manifiestos[Key_Manif],tbl_Manifiestos[Pagado a Broker],0),0)</f>
        <v>297.60000000000002</v>
      </c>
      <c r="T5409">
        <v>3898263.2199999979</v>
      </c>
    </row>
    <row r="5410" spans="1:20" ht="27" x14ac:dyDescent="0.25">
      <c r="A5410" t="s">
        <v>5855</v>
      </c>
      <c r="B5410" t="str">
        <f>tbl_Facturas[[#This Row],[Factura]] &amp; "|" &amp; tbl_Facturas[[#This Row],[Proyecto OK]] &amp; "|" &amp; TEXT(tbl_Facturas[[#This Row],[Horas o Viaje]],"0.00") &amp; "|" &amp; TEXT(tbl_Facturas[[#This Row],[Costo unitario]],"0.00")</f>
        <v>2914||3.00|320.00</v>
      </c>
      <c r="C5410">
        <v>2914</v>
      </c>
      <c r="D5410">
        <v>2</v>
      </c>
      <c r="E5410" t="s">
        <v>5305</v>
      </c>
      <c r="G5410" t="s">
        <v>1770</v>
      </c>
      <c r="H5410" t="s">
        <v>5231</v>
      </c>
      <c r="I5410" s="134" t="s">
        <v>5319</v>
      </c>
      <c r="P5410">
        <v>3</v>
      </c>
      <c r="Q5410">
        <v>320</v>
      </c>
      <c r="R5410">
        <v>960</v>
      </c>
      <c r="S5410">
        <f>IFERROR(_xlfn.XLOOKUP(tbl_Facturas[[#This Row],[Key_Fact]],tbl_Manifiestos[Key_Manif],tbl_Manifiestos[Pagado a Broker],0),0)</f>
        <v>892.80000000000007</v>
      </c>
      <c r="T5410">
        <v>3899223.2199999979</v>
      </c>
    </row>
    <row r="5411" spans="1:20" ht="27" x14ac:dyDescent="0.25">
      <c r="A5411" t="s">
        <v>5855</v>
      </c>
      <c r="B5411" t="str">
        <f>tbl_Facturas[[#This Row],[Factura]] &amp; "|" &amp; tbl_Facturas[[#This Row],[Proyecto OK]] &amp; "|" &amp; TEXT(tbl_Facturas[[#This Row],[Horas o Viaje]],"0.00") &amp; "|" &amp; TEXT(tbl_Facturas[[#This Row],[Costo unitario]],"0.00")</f>
        <v>2914||3.00|320.00</v>
      </c>
      <c r="C5411">
        <v>2914</v>
      </c>
      <c r="D5411">
        <v>102</v>
      </c>
      <c r="E5411" t="s">
        <v>1264</v>
      </c>
      <c r="G5411" t="s">
        <v>1265</v>
      </c>
      <c r="H5411" t="s">
        <v>2539</v>
      </c>
      <c r="I5411" s="134" t="s">
        <v>5319</v>
      </c>
      <c r="P5411">
        <v>3</v>
      </c>
      <c r="Q5411">
        <v>320</v>
      </c>
      <c r="R5411">
        <v>960</v>
      </c>
      <c r="S5411">
        <f>IFERROR(_xlfn.XLOOKUP(tbl_Facturas[[#This Row],[Key_Fact]],tbl_Manifiestos[Key_Manif],tbl_Manifiestos[Pagado a Broker],0),0)</f>
        <v>892.80000000000007</v>
      </c>
      <c r="T5411">
        <v>3900183.2199999979</v>
      </c>
    </row>
    <row r="5412" spans="1:20" ht="27" x14ac:dyDescent="0.25">
      <c r="A5412" t="s">
        <v>5855</v>
      </c>
      <c r="B5412" t="str">
        <f>tbl_Facturas[[#This Row],[Factura]] &amp; "|" &amp; tbl_Facturas[[#This Row],[Proyecto OK]] &amp; "|" &amp; TEXT(tbl_Facturas[[#This Row],[Horas o Viaje]],"0.00") &amp; "|" &amp; TEXT(tbl_Facturas[[#This Row],[Costo unitario]],"0.00")</f>
        <v>2914||1.00|320.00</v>
      </c>
      <c r="C5412">
        <v>2914</v>
      </c>
      <c r="D5412">
        <v>515</v>
      </c>
      <c r="E5412" t="s">
        <v>27</v>
      </c>
      <c r="G5412" t="s">
        <v>54</v>
      </c>
      <c r="H5412" t="s">
        <v>5232</v>
      </c>
      <c r="I5412" s="134" t="s">
        <v>5319</v>
      </c>
      <c r="P5412">
        <v>1</v>
      </c>
      <c r="Q5412">
        <v>320</v>
      </c>
      <c r="R5412">
        <v>320</v>
      </c>
      <c r="S5412">
        <f>IFERROR(_xlfn.XLOOKUP(tbl_Facturas[[#This Row],[Key_Fact]],tbl_Manifiestos[Key_Manif],tbl_Manifiestos[Pagado a Broker],0),0)</f>
        <v>297.60000000000002</v>
      </c>
      <c r="T5412">
        <v>3900503.2199999979</v>
      </c>
    </row>
    <row r="5413" spans="1:20" ht="27" x14ac:dyDescent="0.25">
      <c r="A5413" t="s">
        <v>5855</v>
      </c>
      <c r="B5413" t="str">
        <f>tbl_Facturas[[#This Row],[Factura]] &amp; "|" &amp; tbl_Facturas[[#This Row],[Proyecto OK]] &amp; "|" &amp; TEXT(tbl_Facturas[[#This Row],[Horas o Viaje]],"0.00") &amp; "|" &amp; TEXT(tbl_Facturas[[#This Row],[Costo unitario]],"0.00")</f>
        <v>2914||1.00|320.00</v>
      </c>
      <c r="C5413">
        <v>2914</v>
      </c>
      <c r="D5413">
        <v>515</v>
      </c>
      <c r="E5413" t="s">
        <v>27</v>
      </c>
      <c r="G5413" t="s">
        <v>54</v>
      </c>
      <c r="H5413" t="s">
        <v>5233</v>
      </c>
      <c r="I5413" s="134" t="s">
        <v>5319</v>
      </c>
      <c r="P5413">
        <v>1</v>
      </c>
      <c r="Q5413">
        <v>320</v>
      </c>
      <c r="R5413">
        <v>320</v>
      </c>
      <c r="S5413">
        <f>IFERROR(_xlfn.XLOOKUP(tbl_Facturas[[#This Row],[Key_Fact]],tbl_Manifiestos[Key_Manif],tbl_Manifiestos[Pagado a Broker],0),0)</f>
        <v>297.60000000000002</v>
      </c>
      <c r="T5413">
        <v>3900823.2199999979</v>
      </c>
    </row>
    <row r="5414" spans="1:20" ht="27" x14ac:dyDescent="0.25">
      <c r="A5414" t="s">
        <v>5855</v>
      </c>
      <c r="B5414" t="str">
        <f>tbl_Facturas[[#This Row],[Factura]] &amp; "|" &amp; tbl_Facturas[[#This Row],[Proyecto OK]] &amp; "|" &amp; TEXT(tbl_Facturas[[#This Row],[Horas o Viaje]],"0.00") &amp; "|" &amp; TEXT(tbl_Facturas[[#This Row],[Costo unitario]],"0.00")</f>
        <v>2914||1.00|320.00</v>
      </c>
      <c r="C5414">
        <v>2914</v>
      </c>
      <c r="D5414">
        <v>515</v>
      </c>
      <c r="E5414" t="s">
        <v>27</v>
      </c>
      <c r="G5414" t="s">
        <v>54</v>
      </c>
      <c r="H5414" t="s">
        <v>3586</v>
      </c>
      <c r="I5414" s="134" t="s">
        <v>5319</v>
      </c>
      <c r="P5414">
        <v>1</v>
      </c>
      <c r="Q5414">
        <v>320</v>
      </c>
      <c r="R5414">
        <v>320</v>
      </c>
      <c r="S5414">
        <f>IFERROR(_xlfn.XLOOKUP(tbl_Facturas[[#This Row],[Key_Fact]],tbl_Manifiestos[Key_Manif],tbl_Manifiestos[Pagado a Broker],0),0)</f>
        <v>297.60000000000002</v>
      </c>
      <c r="T5414">
        <v>3901143.2199999979</v>
      </c>
    </row>
    <row r="5415" spans="1:20" ht="27" x14ac:dyDescent="0.25">
      <c r="A5415" t="s">
        <v>5855</v>
      </c>
      <c r="B5415" t="str">
        <f>tbl_Facturas[[#This Row],[Factura]] &amp; "|" &amp; tbl_Facturas[[#This Row],[Proyecto OK]] &amp; "|" &amp; TEXT(tbl_Facturas[[#This Row],[Horas o Viaje]],"0.00") &amp; "|" &amp; TEXT(tbl_Facturas[[#This Row],[Costo unitario]],"0.00")</f>
        <v>2914||1.00|320.00</v>
      </c>
      <c r="C5415">
        <v>2914</v>
      </c>
      <c r="D5415">
        <v>356</v>
      </c>
      <c r="E5415" t="s">
        <v>27</v>
      </c>
      <c r="G5415" t="s">
        <v>122</v>
      </c>
      <c r="H5415" t="s">
        <v>5234</v>
      </c>
      <c r="I5415" s="134" t="s">
        <v>5319</v>
      </c>
      <c r="P5415">
        <v>1</v>
      </c>
      <c r="Q5415">
        <v>320</v>
      </c>
      <c r="R5415">
        <v>320</v>
      </c>
      <c r="S5415">
        <f>IFERROR(_xlfn.XLOOKUP(tbl_Facturas[[#This Row],[Key_Fact]],tbl_Manifiestos[Key_Manif],tbl_Manifiestos[Pagado a Broker],0),0)</f>
        <v>297.60000000000002</v>
      </c>
      <c r="T5415">
        <v>3901463.2199999979</v>
      </c>
    </row>
    <row r="5416" spans="1:20" ht="27" x14ac:dyDescent="0.25">
      <c r="A5416" t="s">
        <v>5855</v>
      </c>
      <c r="B5416" t="str">
        <f>tbl_Facturas[[#This Row],[Factura]] &amp; "|" &amp; tbl_Facturas[[#This Row],[Proyecto OK]] &amp; "|" &amp; TEXT(tbl_Facturas[[#This Row],[Horas o Viaje]],"0.00") &amp; "|" &amp; TEXT(tbl_Facturas[[#This Row],[Costo unitario]],"0.00")</f>
        <v>2914||1.00|320.00</v>
      </c>
      <c r="C5416">
        <v>2914</v>
      </c>
      <c r="D5416">
        <v>356</v>
      </c>
      <c r="E5416" t="s">
        <v>27</v>
      </c>
      <c r="G5416" t="s">
        <v>122</v>
      </c>
      <c r="H5416" t="s">
        <v>5152</v>
      </c>
      <c r="I5416" s="134" t="s">
        <v>5319</v>
      </c>
      <c r="P5416">
        <v>1</v>
      </c>
      <c r="Q5416">
        <v>320</v>
      </c>
      <c r="R5416">
        <v>320</v>
      </c>
      <c r="S5416">
        <f>IFERROR(_xlfn.XLOOKUP(tbl_Facturas[[#This Row],[Key_Fact]],tbl_Manifiestos[Key_Manif],tbl_Manifiestos[Pagado a Broker],0),0)</f>
        <v>297.60000000000002</v>
      </c>
      <c r="T5416">
        <v>3901783.2199999979</v>
      </c>
    </row>
    <row r="5417" spans="1:20" ht="27" x14ac:dyDescent="0.25">
      <c r="A5417" t="s">
        <v>5855</v>
      </c>
      <c r="B5417" t="str">
        <f>tbl_Facturas[[#This Row],[Factura]] &amp; "|" &amp; tbl_Facturas[[#This Row],[Proyecto OK]] &amp; "|" &amp; TEXT(tbl_Facturas[[#This Row],[Horas o Viaje]],"0.00") &amp; "|" &amp; TEXT(tbl_Facturas[[#This Row],[Costo unitario]],"0.00")</f>
        <v>2914||1.00|320.00</v>
      </c>
      <c r="C5417">
        <v>2914</v>
      </c>
      <c r="D5417">
        <v>356</v>
      </c>
      <c r="E5417" t="s">
        <v>27</v>
      </c>
      <c r="G5417" t="s">
        <v>122</v>
      </c>
      <c r="H5417" t="s">
        <v>5093</v>
      </c>
      <c r="I5417" s="134" t="s">
        <v>5319</v>
      </c>
      <c r="P5417">
        <v>1</v>
      </c>
      <c r="Q5417">
        <v>320</v>
      </c>
      <c r="R5417">
        <v>320</v>
      </c>
      <c r="S5417">
        <f>IFERROR(_xlfn.XLOOKUP(tbl_Facturas[[#This Row],[Key_Fact]],tbl_Manifiestos[Key_Manif],tbl_Manifiestos[Pagado a Broker],0),0)</f>
        <v>297.60000000000002</v>
      </c>
      <c r="T5417">
        <v>3902103.2199999979</v>
      </c>
    </row>
    <row r="5418" spans="1:20" ht="27" x14ac:dyDescent="0.25">
      <c r="A5418" t="s">
        <v>5855</v>
      </c>
      <c r="B5418" t="str">
        <f>tbl_Facturas[[#This Row],[Factura]] &amp; "|" &amp; tbl_Facturas[[#This Row],[Proyecto OK]] &amp; "|" &amp; TEXT(tbl_Facturas[[#This Row],[Horas o Viaje]],"0.00") &amp; "|" &amp; TEXT(tbl_Facturas[[#This Row],[Costo unitario]],"0.00")</f>
        <v>2914||3.00|320.00</v>
      </c>
      <c r="C5418">
        <v>2914</v>
      </c>
      <c r="D5418">
        <v>617</v>
      </c>
      <c r="E5418" t="s">
        <v>27</v>
      </c>
      <c r="G5418" t="s">
        <v>36</v>
      </c>
      <c r="H5418" t="s">
        <v>5235</v>
      </c>
      <c r="I5418" s="134" t="s">
        <v>5319</v>
      </c>
      <c r="P5418">
        <v>3</v>
      </c>
      <c r="Q5418">
        <v>320</v>
      </c>
      <c r="R5418">
        <v>960</v>
      </c>
      <c r="S5418">
        <f>IFERROR(_xlfn.XLOOKUP(tbl_Facturas[[#This Row],[Key_Fact]],tbl_Manifiestos[Key_Manif],tbl_Manifiestos[Pagado a Broker],0),0)</f>
        <v>892.80000000000007</v>
      </c>
      <c r="T5418">
        <v>3903063.2199999979</v>
      </c>
    </row>
    <row r="5419" spans="1:20" ht="27" x14ac:dyDescent="0.25">
      <c r="A5419" t="s">
        <v>5855</v>
      </c>
      <c r="B5419" t="str">
        <f>tbl_Facturas[[#This Row],[Factura]] &amp; "|" &amp; tbl_Facturas[[#This Row],[Proyecto OK]] &amp; "|" &amp; TEXT(tbl_Facturas[[#This Row],[Horas o Viaje]],"0.00") &amp; "|" &amp; TEXT(tbl_Facturas[[#This Row],[Costo unitario]],"0.00")</f>
        <v>2914||3.00|320.00</v>
      </c>
      <c r="C5419">
        <v>2914</v>
      </c>
      <c r="D5419">
        <v>229</v>
      </c>
      <c r="E5419" t="s">
        <v>5309</v>
      </c>
      <c r="G5419" t="s">
        <v>1235</v>
      </c>
      <c r="H5419" t="s">
        <v>5215</v>
      </c>
      <c r="I5419" s="134" t="s">
        <v>5319</v>
      </c>
      <c r="P5419">
        <v>3</v>
      </c>
      <c r="Q5419">
        <v>320</v>
      </c>
      <c r="R5419">
        <v>960</v>
      </c>
      <c r="S5419">
        <f>IFERROR(_xlfn.XLOOKUP(tbl_Facturas[[#This Row],[Key_Fact]],tbl_Manifiestos[Key_Manif],tbl_Manifiestos[Pagado a Broker],0),0)</f>
        <v>892.80000000000007</v>
      </c>
      <c r="T5419">
        <v>3904023.2199999979</v>
      </c>
    </row>
    <row r="5420" spans="1:20" ht="27" x14ac:dyDescent="0.25">
      <c r="A5420" t="s">
        <v>5855</v>
      </c>
      <c r="B5420" t="str">
        <f>tbl_Facturas[[#This Row],[Factura]] &amp; "|" &amp; tbl_Facturas[[#This Row],[Proyecto OK]] &amp; "|" &amp; TEXT(tbl_Facturas[[#This Row],[Horas o Viaje]],"0.00") &amp; "|" &amp; TEXT(tbl_Facturas[[#This Row],[Costo unitario]],"0.00")</f>
        <v>2914||2.00|320.00</v>
      </c>
      <c r="C5420">
        <v>2914</v>
      </c>
      <c r="D5420">
        <v>555</v>
      </c>
      <c r="E5420" t="s">
        <v>1261</v>
      </c>
      <c r="G5420" t="s">
        <v>4390</v>
      </c>
      <c r="H5420" t="s">
        <v>5236</v>
      </c>
      <c r="I5420" s="134" t="s">
        <v>5319</v>
      </c>
      <c r="P5420">
        <v>2</v>
      </c>
      <c r="Q5420">
        <v>320</v>
      </c>
      <c r="R5420">
        <v>640</v>
      </c>
      <c r="S5420">
        <f>IFERROR(_xlfn.XLOOKUP(tbl_Facturas[[#This Row],[Key_Fact]],tbl_Manifiestos[Key_Manif],tbl_Manifiestos[Pagado a Broker],0),0)</f>
        <v>0</v>
      </c>
      <c r="T5420">
        <v>3904663.2199999979</v>
      </c>
    </row>
    <row r="5421" spans="1:20" ht="27" x14ac:dyDescent="0.25">
      <c r="A5421" t="s">
        <v>5855</v>
      </c>
      <c r="B5421" t="str">
        <f>tbl_Facturas[[#This Row],[Factura]] &amp; "|" &amp; tbl_Facturas[[#This Row],[Proyecto OK]] &amp; "|" &amp; TEXT(tbl_Facturas[[#This Row],[Horas o Viaje]],"0.00") &amp; "|" &amp; TEXT(tbl_Facturas[[#This Row],[Costo unitario]],"0.00")</f>
        <v>2914||1.00|320.00</v>
      </c>
      <c r="C5421">
        <v>2914</v>
      </c>
      <c r="D5421">
        <v>59</v>
      </c>
      <c r="E5421" t="s">
        <v>4152</v>
      </c>
      <c r="G5421" t="s">
        <v>4978</v>
      </c>
      <c r="H5421" t="s">
        <v>5237</v>
      </c>
      <c r="I5421" s="134" t="s">
        <v>5319</v>
      </c>
      <c r="P5421">
        <v>1</v>
      </c>
      <c r="Q5421">
        <v>320</v>
      </c>
      <c r="R5421">
        <v>320</v>
      </c>
      <c r="S5421">
        <f>IFERROR(_xlfn.XLOOKUP(tbl_Facturas[[#This Row],[Key_Fact]],tbl_Manifiestos[Key_Manif],tbl_Manifiestos[Pagado a Broker],0),0)</f>
        <v>297.60000000000002</v>
      </c>
      <c r="T5421">
        <v>3904983.2199999979</v>
      </c>
    </row>
    <row r="5422" spans="1:20" ht="27" x14ac:dyDescent="0.25">
      <c r="A5422" t="s">
        <v>5855</v>
      </c>
      <c r="B5422" t="str">
        <f>tbl_Facturas[[#This Row],[Factura]] &amp; "|" &amp; tbl_Facturas[[#This Row],[Proyecto OK]] &amp; "|" &amp; TEXT(tbl_Facturas[[#This Row],[Horas o Viaje]],"0.00") &amp; "|" &amp; TEXT(tbl_Facturas[[#This Row],[Costo unitario]],"0.00")</f>
        <v>2914||1.00|320.00</v>
      </c>
      <c r="C5422">
        <v>2914</v>
      </c>
      <c r="D5422">
        <v>59</v>
      </c>
      <c r="E5422" t="s">
        <v>4152</v>
      </c>
      <c r="G5422" t="s">
        <v>4978</v>
      </c>
      <c r="H5422" t="s">
        <v>5238</v>
      </c>
      <c r="I5422" s="134" t="s">
        <v>5319</v>
      </c>
      <c r="P5422">
        <v>1</v>
      </c>
      <c r="Q5422">
        <v>320</v>
      </c>
      <c r="R5422">
        <v>320</v>
      </c>
      <c r="S5422">
        <f>IFERROR(_xlfn.XLOOKUP(tbl_Facturas[[#This Row],[Key_Fact]],tbl_Manifiestos[Key_Manif],tbl_Manifiestos[Pagado a Broker],0),0)</f>
        <v>297.60000000000002</v>
      </c>
      <c r="T5422">
        <v>3905303.2199999979</v>
      </c>
    </row>
    <row r="5423" spans="1:20" ht="27" x14ac:dyDescent="0.25">
      <c r="A5423" t="s">
        <v>5855</v>
      </c>
      <c r="B5423" t="str">
        <f>tbl_Facturas[[#This Row],[Factura]] &amp; "|" &amp; tbl_Facturas[[#This Row],[Proyecto OK]] &amp; "|" &amp; TEXT(tbl_Facturas[[#This Row],[Horas o Viaje]],"0.00") &amp; "|" &amp; TEXT(tbl_Facturas[[#This Row],[Costo unitario]],"0.00")</f>
        <v>2914||1.00|320.00</v>
      </c>
      <c r="C5423">
        <v>2914</v>
      </c>
      <c r="D5423">
        <v>59</v>
      </c>
      <c r="E5423" t="s">
        <v>4152</v>
      </c>
      <c r="G5423" t="s">
        <v>4978</v>
      </c>
      <c r="H5423" t="s">
        <v>5239</v>
      </c>
      <c r="I5423" s="134" t="s">
        <v>5319</v>
      </c>
      <c r="P5423">
        <v>1</v>
      </c>
      <c r="Q5423">
        <v>320</v>
      </c>
      <c r="R5423">
        <v>320</v>
      </c>
      <c r="S5423">
        <f>IFERROR(_xlfn.XLOOKUP(tbl_Facturas[[#This Row],[Key_Fact]],tbl_Manifiestos[Key_Manif],tbl_Manifiestos[Pagado a Broker],0),0)</f>
        <v>297.60000000000002</v>
      </c>
      <c r="T5423">
        <v>3905623.2199999979</v>
      </c>
    </row>
    <row r="5424" spans="1:20" ht="27" x14ac:dyDescent="0.25">
      <c r="A5424" t="s">
        <v>5855</v>
      </c>
      <c r="B5424" t="str">
        <f>tbl_Facturas[[#This Row],[Factura]] &amp; "|" &amp; tbl_Facturas[[#This Row],[Proyecto OK]] &amp; "|" &amp; TEXT(tbl_Facturas[[#This Row],[Horas o Viaje]],"0.00") &amp; "|" &amp; TEXT(tbl_Facturas[[#This Row],[Costo unitario]],"0.00")</f>
        <v>2914||3.00|320.00</v>
      </c>
      <c r="C5424">
        <v>2914</v>
      </c>
      <c r="D5424">
        <v>567</v>
      </c>
      <c r="E5424" t="s">
        <v>1261</v>
      </c>
      <c r="G5424" t="s">
        <v>3098</v>
      </c>
      <c r="H5424" t="s">
        <v>1701</v>
      </c>
      <c r="I5424" s="134" t="s">
        <v>5319</v>
      </c>
      <c r="P5424">
        <v>3</v>
      </c>
      <c r="Q5424">
        <v>320</v>
      </c>
      <c r="R5424">
        <v>960</v>
      </c>
      <c r="S5424">
        <f>IFERROR(_xlfn.XLOOKUP(tbl_Facturas[[#This Row],[Key_Fact]],tbl_Manifiestos[Key_Manif],tbl_Manifiestos[Pagado a Broker],0),0)</f>
        <v>892.80000000000007</v>
      </c>
      <c r="T5424">
        <v>3906583.2199999979</v>
      </c>
    </row>
    <row r="5425" spans="1:20" ht="27" x14ac:dyDescent="0.25">
      <c r="A5425" t="s">
        <v>5855</v>
      </c>
      <c r="B5425" t="str">
        <f>tbl_Facturas[[#This Row],[Factura]] &amp; "|" &amp; tbl_Facturas[[#This Row],[Proyecto OK]] &amp; "|" &amp; TEXT(tbl_Facturas[[#This Row],[Horas o Viaje]],"0.00") &amp; "|" &amp; TEXT(tbl_Facturas[[#This Row],[Costo unitario]],"0.00")</f>
        <v>2914||3.00|320.00</v>
      </c>
      <c r="C5425">
        <v>2914</v>
      </c>
      <c r="D5425">
        <v>302</v>
      </c>
      <c r="E5425" t="s">
        <v>1264</v>
      </c>
      <c r="G5425" t="s">
        <v>2453</v>
      </c>
      <c r="H5425" t="s">
        <v>5240</v>
      </c>
      <c r="I5425" s="134" t="s">
        <v>5319</v>
      </c>
      <c r="P5425">
        <v>3</v>
      </c>
      <c r="Q5425">
        <v>320</v>
      </c>
      <c r="R5425">
        <v>960</v>
      </c>
      <c r="S5425">
        <f>IFERROR(_xlfn.XLOOKUP(tbl_Facturas[[#This Row],[Key_Fact]],tbl_Manifiestos[Key_Manif],tbl_Manifiestos[Pagado a Broker],0),0)</f>
        <v>892.80000000000007</v>
      </c>
      <c r="T5425">
        <v>3907543.2199999979</v>
      </c>
    </row>
    <row r="5426" spans="1:20" ht="27" x14ac:dyDescent="0.25">
      <c r="A5426" t="s">
        <v>5855</v>
      </c>
      <c r="B5426" t="str">
        <f>tbl_Facturas[[#This Row],[Factura]] &amp; "|" &amp; tbl_Facturas[[#This Row],[Proyecto OK]] &amp; "|" &amp; TEXT(tbl_Facturas[[#This Row],[Horas o Viaje]],"0.00") &amp; "|" &amp; TEXT(tbl_Facturas[[#This Row],[Costo unitario]],"0.00")</f>
        <v>2914||3.00|320.00</v>
      </c>
      <c r="C5426">
        <v>2914</v>
      </c>
      <c r="D5426">
        <v>515</v>
      </c>
      <c r="E5426" t="s">
        <v>27</v>
      </c>
      <c r="G5426" t="s">
        <v>54</v>
      </c>
      <c r="H5426" t="s">
        <v>3397</v>
      </c>
      <c r="I5426" s="134" t="s">
        <v>5319</v>
      </c>
      <c r="P5426">
        <v>3</v>
      </c>
      <c r="Q5426">
        <v>320</v>
      </c>
      <c r="R5426">
        <v>960</v>
      </c>
      <c r="S5426">
        <f>IFERROR(_xlfn.XLOOKUP(tbl_Facturas[[#This Row],[Key_Fact]],tbl_Manifiestos[Key_Manif],tbl_Manifiestos[Pagado a Broker],0),0)</f>
        <v>892.80000000000007</v>
      </c>
      <c r="T5426">
        <v>3908503.2199999979</v>
      </c>
    </row>
    <row r="5427" spans="1:20" ht="27" x14ac:dyDescent="0.25">
      <c r="A5427" t="s">
        <v>5855</v>
      </c>
      <c r="B5427" t="str">
        <f>tbl_Facturas[[#This Row],[Factura]] &amp; "|" &amp; tbl_Facturas[[#This Row],[Proyecto OK]] &amp; "|" &amp; TEXT(tbl_Facturas[[#This Row],[Horas o Viaje]],"0.00") &amp; "|" &amp; TEXT(tbl_Facturas[[#This Row],[Costo unitario]],"0.00")</f>
        <v>2914||2.00|320.00</v>
      </c>
      <c r="C5427">
        <v>2914</v>
      </c>
      <c r="D5427">
        <v>13</v>
      </c>
      <c r="E5427" t="s">
        <v>1089</v>
      </c>
      <c r="G5427" t="s">
        <v>1090</v>
      </c>
      <c r="H5427" t="s">
        <v>4742</v>
      </c>
      <c r="I5427" s="134" t="s">
        <v>5319</v>
      </c>
      <c r="P5427">
        <v>2</v>
      </c>
      <c r="Q5427">
        <v>320</v>
      </c>
      <c r="R5427">
        <v>640</v>
      </c>
      <c r="S5427">
        <f>IFERROR(_xlfn.XLOOKUP(tbl_Facturas[[#This Row],[Key_Fact]],tbl_Manifiestos[Key_Manif],tbl_Manifiestos[Pagado a Broker],0),0)</f>
        <v>0</v>
      </c>
      <c r="T5427">
        <v>3909143.2199999979</v>
      </c>
    </row>
    <row r="5428" spans="1:20" ht="27" x14ac:dyDescent="0.25">
      <c r="A5428" t="s">
        <v>5855</v>
      </c>
      <c r="B5428" t="str">
        <f>tbl_Facturas[[#This Row],[Factura]] &amp; "|" &amp; tbl_Facturas[[#This Row],[Proyecto OK]] &amp; "|" &amp; TEXT(tbl_Facturas[[#This Row],[Horas o Viaje]],"0.00") &amp; "|" &amp; TEXT(tbl_Facturas[[#This Row],[Costo unitario]],"0.00")</f>
        <v>2914||3.00|320.00</v>
      </c>
      <c r="C5428">
        <v>2914</v>
      </c>
      <c r="D5428">
        <v>585</v>
      </c>
      <c r="E5428" t="s">
        <v>1261</v>
      </c>
      <c r="G5428" t="s">
        <v>5241</v>
      </c>
      <c r="H5428" t="s">
        <v>5242</v>
      </c>
      <c r="I5428" s="134" t="s">
        <v>5319</v>
      </c>
      <c r="P5428">
        <v>3</v>
      </c>
      <c r="Q5428">
        <v>320</v>
      </c>
      <c r="R5428">
        <v>960</v>
      </c>
      <c r="S5428">
        <f>IFERROR(_xlfn.XLOOKUP(tbl_Facturas[[#This Row],[Key_Fact]],tbl_Manifiestos[Key_Manif],tbl_Manifiestos[Pagado a Broker],0),0)</f>
        <v>892.80000000000007</v>
      </c>
      <c r="T5428">
        <v>3910103.2199999979</v>
      </c>
    </row>
    <row r="5429" spans="1:20" ht="27" x14ac:dyDescent="0.25">
      <c r="A5429" t="s">
        <v>5855</v>
      </c>
      <c r="B5429" t="str">
        <f>tbl_Facturas[[#This Row],[Factura]] &amp; "|" &amp; tbl_Facturas[[#This Row],[Proyecto OK]] &amp; "|" &amp; TEXT(tbl_Facturas[[#This Row],[Horas o Viaje]],"0.00") &amp; "|" &amp; TEXT(tbl_Facturas[[#This Row],[Costo unitario]],"0.00")</f>
        <v>2914||3.00|320.00</v>
      </c>
      <c r="C5429">
        <v>2914</v>
      </c>
      <c r="D5429">
        <v>570</v>
      </c>
      <c r="E5429" t="s">
        <v>1261</v>
      </c>
      <c r="G5429" t="s">
        <v>5243</v>
      </c>
      <c r="H5429" t="s">
        <v>5244</v>
      </c>
      <c r="I5429" s="134" t="s">
        <v>5319</v>
      </c>
      <c r="P5429">
        <v>3</v>
      </c>
      <c r="Q5429">
        <v>320</v>
      </c>
      <c r="R5429">
        <v>960</v>
      </c>
      <c r="S5429">
        <f>IFERROR(_xlfn.XLOOKUP(tbl_Facturas[[#This Row],[Key_Fact]],tbl_Manifiestos[Key_Manif],tbl_Manifiestos[Pagado a Broker],0),0)</f>
        <v>892.80000000000007</v>
      </c>
      <c r="T5429">
        <v>3911063.2199999979</v>
      </c>
    </row>
    <row r="5430" spans="1:20" ht="27" x14ac:dyDescent="0.25">
      <c r="A5430" t="s">
        <v>5855</v>
      </c>
      <c r="B5430" t="str">
        <f>tbl_Facturas[[#This Row],[Factura]] &amp; "|" &amp; tbl_Facturas[[#This Row],[Proyecto OK]] &amp; "|" &amp; TEXT(tbl_Facturas[[#This Row],[Horas o Viaje]],"0.00") &amp; "|" &amp; TEXT(tbl_Facturas[[#This Row],[Costo unitario]],"0.00")</f>
        <v>2914||2.00|320.00</v>
      </c>
      <c r="C5430">
        <v>2914</v>
      </c>
      <c r="D5430">
        <v>51</v>
      </c>
      <c r="E5430" t="s">
        <v>4152</v>
      </c>
      <c r="G5430" t="s">
        <v>1872</v>
      </c>
      <c r="H5430" t="s">
        <v>5245</v>
      </c>
      <c r="I5430" s="134" t="s">
        <v>5319</v>
      </c>
      <c r="P5430">
        <v>2</v>
      </c>
      <c r="Q5430">
        <v>320</v>
      </c>
      <c r="R5430">
        <v>640</v>
      </c>
      <c r="S5430">
        <f>IFERROR(_xlfn.XLOOKUP(tbl_Facturas[[#This Row],[Key_Fact]],tbl_Manifiestos[Key_Manif],tbl_Manifiestos[Pagado a Broker],0),0)</f>
        <v>0</v>
      </c>
      <c r="T5430">
        <v>3911703.2199999979</v>
      </c>
    </row>
    <row r="5431" spans="1:20" ht="27" x14ac:dyDescent="0.25">
      <c r="A5431" t="s">
        <v>5855</v>
      </c>
      <c r="B5431" t="str">
        <f>tbl_Facturas[[#This Row],[Factura]] &amp; "|" &amp; tbl_Facturas[[#This Row],[Proyecto OK]] &amp; "|" &amp; TEXT(tbl_Facturas[[#This Row],[Horas o Viaje]],"0.00") &amp; "|" &amp; TEXT(tbl_Facturas[[#This Row],[Costo unitario]],"0.00")</f>
        <v>2914||2.00|130.00</v>
      </c>
      <c r="C5431">
        <v>2914</v>
      </c>
      <c r="D5431">
        <v>51</v>
      </c>
      <c r="E5431" t="s">
        <v>4152</v>
      </c>
      <c r="G5431" t="s">
        <v>1872</v>
      </c>
      <c r="H5431" t="s">
        <v>5246</v>
      </c>
      <c r="I5431" s="134" t="s">
        <v>5319</v>
      </c>
      <c r="P5431">
        <v>2</v>
      </c>
      <c r="Q5431">
        <v>130</v>
      </c>
      <c r="R5431">
        <v>260</v>
      </c>
      <c r="S5431">
        <f>IFERROR(_xlfn.XLOOKUP(tbl_Facturas[[#This Row],[Key_Fact]],tbl_Manifiestos[Key_Manif],tbl_Manifiestos[Pagado a Broker],0),0)</f>
        <v>0</v>
      </c>
      <c r="T5431">
        <v>3911963.2199999979</v>
      </c>
    </row>
    <row r="5432" spans="1:20" ht="27" x14ac:dyDescent="0.25">
      <c r="A5432" t="s">
        <v>5855</v>
      </c>
      <c r="B5432" t="str">
        <f>tbl_Facturas[[#This Row],[Factura]] &amp; "|" &amp; tbl_Facturas[[#This Row],[Proyecto OK]] &amp; "|" &amp; TEXT(tbl_Facturas[[#This Row],[Horas o Viaje]],"0.00") &amp; "|" &amp; TEXT(tbl_Facturas[[#This Row],[Costo unitario]],"0.00")</f>
        <v>2914||1.00|320.00</v>
      </c>
      <c r="C5432">
        <v>2914</v>
      </c>
      <c r="D5432">
        <v>54</v>
      </c>
      <c r="E5432" t="s">
        <v>5305</v>
      </c>
      <c r="G5432" t="s">
        <v>479</v>
      </c>
      <c r="H5432" t="s">
        <v>5247</v>
      </c>
      <c r="I5432" s="134" t="s">
        <v>5319</v>
      </c>
      <c r="P5432">
        <v>1</v>
      </c>
      <c r="Q5432">
        <v>320</v>
      </c>
      <c r="R5432">
        <v>320</v>
      </c>
      <c r="S5432">
        <f>IFERROR(_xlfn.XLOOKUP(tbl_Facturas[[#This Row],[Key_Fact]],tbl_Manifiestos[Key_Manif],tbl_Manifiestos[Pagado a Broker],0),0)</f>
        <v>297.60000000000002</v>
      </c>
      <c r="T5432">
        <v>3912283.2199999979</v>
      </c>
    </row>
    <row r="5433" spans="1:20" x14ac:dyDescent="0.25">
      <c r="A5433" t="s">
        <v>5855</v>
      </c>
      <c r="B5433" t="str">
        <f>tbl_Facturas[[#This Row],[Factura]] &amp; "|" &amp; tbl_Facturas[[#This Row],[Proyecto OK]] &amp; "|" &amp; TEXT(tbl_Facturas[[#This Row],[Horas o Viaje]],"0.00") &amp; "|" &amp; TEXT(tbl_Facturas[[#This Row],[Costo unitario]],"0.00")</f>
        <v>2915|115th Metra|5.00|250.00</v>
      </c>
      <c r="C5433">
        <v>2915</v>
      </c>
      <c r="D5433">
        <v>52</v>
      </c>
      <c r="E5433" t="s">
        <v>4152</v>
      </c>
      <c r="G5433" t="s">
        <v>1869</v>
      </c>
      <c r="H5433" t="s">
        <v>5248</v>
      </c>
      <c r="I5433" s="134" t="s">
        <v>5343</v>
      </c>
      <c r="J5433" t="s">
        <v>1346</v>
      </c>
      <c r="K5433" t="s">
        <v>1346</v>
      </c>
      <c r="M5433" t="s">
        <v>895</v>
      </c>
      <c r="P5433">
        <v>5</v>
      </c>
      <c r="Q5433">
        <v>250</v>
      </c>
      <c r="R5433">
        <v>1250</v>
      </c>
      <c r="S5433">
        <f>IFERROR(_xlfn.XLOOKUP(tbl_Facturas[[#This Row],[Key_Fact]],tbl_Manifiestos[Key_Manif],tbl_Manifiestos[Pagado a Broker],0),0)</f>
        <v>1162.5</v>
      </c>
      <c r="T5433">
        <v>3913533.2199999979</v>
      </c>
    </row>
    <row r="5434" spans="1:20" x14ac:dyDescent="0.25">
      <c r="A5434" t="s">
        <v>5855</v>
      </c>
      <c r="B5434" t="str">
        <f>tbl_Facturas[[#This Row],[Factura]] &amp; "|" &amp; tbl_Facturas[[#This Row],[Proyecto OK]] &amp; "|" &amp; TEXT(tbl_Facturas[[#This Row],[Horas o Viaje]],"0.00") &amp; "|" &amp; TEXT(tbl_Facturas[[#This Row],[Costo unitario]],"0.00")</f>
        <v>2915|115th Metra|2.00|250.00</v>
      </c>
      <c r="C5434">
        <v>2915</v>
      </c>
      <c r="D5434">
        <v>67</v>
      </c>
      <c r="E5434" t="s">
        <v>27</v>
      </c>
      <c r="G5434" t="s">
        <v>28</v>
      </c>
      <c r="H5434" t="s">
        <v>2516</v>
      </c>
      <c r="I5434" s="134" t="s">
        <v>5343</v>
      </c>
      <c r="J5434" t="s">
        <v>1346</v>
      </c>
      <c r="K5434" t="s">
        <v>1346</v>
      </c>
      <c r="M5434" t="s">
        <v>895</v>
      </c>
      <c r="P5434">
        <v>2</v>
      </c>
      <c r="Q5434">
        <v>250</v>
      </c>
      <c r="R5434">
        <v>500</v>
      </c>
      <c r="S5434">
        <f>IFERROR(_xlfn.XLOOKUP(tbl_Facturas[[#This Row],[Key_Fact]],tbl_Manifiestos[Key_Manif],tbl_Manifiestos[Pagado a Broker],0),0)</f>
        <v>465</v>
      </c>
      <c r="T5434">
        <v>3914033.2199999979</v>
      </c>
    </row>
    <row r="5435" spans="1:20" x14ac:dyDescent="0.25">
      <c r="A5435" t="s">
        <v>5855</v>
      </c>
      <c r="B5435" t="str">
        <f>tbl_Facturas[[#This Row],[Factura]] &amp; "|" &amp; tbl_Facturas[[#This Row],[Proyecto OK]] &amp; "|" &amp; TEXT(tbl_Facturas[[#This Row],[Horas o Viaje]],"0.00") &amp; "|" &amp; TEXT(tbl_Facturas[[#This Row],[Costo unitario]],"0.00")</f>
        <v>2915|115th Metra|5.00|250.00</v>
      </c>
      <c r="C5435">
        <v>2915</v>
      </c>
      <c r="D5435">
        <v>73</v>
      </c>
      <c r="E5435" t="s">
        <v>19</v>
      </c>
      <c r="G5435" t="s">
        <v>20</v>
      </c>
      <c r="H5435" t="s">
        <v>4077</v>
      </c>
      <c r="I5435" s="134" t="s">
        <v>5343</v>
      </c>
      <c r="J5435" t="s">
        <v>1346</v>
      </c>
      <c r="K5435" t="s">
        <v>1346</v>
      </c>
      <c r="M5435" t="s">
        <v>895</v>
      </c>
      <c r="P5435">
        <v>5</v>
      </c>
      <c r="Q5435">
        <v>250</v>
      </c>
      <c r="R5435">
        <v>1250</v>
      </c>
      <c r="S5435">
        <f>IFERROR(_xlfn.XLOOKUP(tbl_Facturas[[#This Row],[Key_Fact]],tbl_Manifiestos[Key_Manif],tbl_Manifiestos[Pagado a Broker],0),0)</f>
        <v>1162.5</v>
      </c>
      <c r="T5435">
        <v>3915283.2199999979</v>
      </c>
    </row>
    <row r="5436" spans="1:20" x14ac:dyDescent="0.25">
      <c r="A5436" t="s">
        <v>5855</v>
      </c>
      <c r="B5436" t="str">
        <f>tbl_Facturas[[#This Row],[Factura]] &amp; "|" &amp; tbl_Facturas[[#This Row],[Proyecto OK]] &amp; "|" &amp; TEXT(tbl_Facturas[[#This Row],[Horas o Viaje]],"0.00") &amp; "|" &amp; TEXT(tbl_Facturas[[#This Row],[Costo unitario]],"0.00")</f>
        <v>2915|115th Metra|2.00|250.00</v>
      </c>
      <c r="C5436">
        <v>2915</v>
      </c>
      <c r="D5436">
        <v>7</v>
      </c>
      <c r="E5436" t="s">
        <v>1264</v>
      </c>
      <c r="G5436" t="s">
        <v>2614</v>
      </c>
      <c r="H5436" t="s">
        <v>5249</v>
      </c>
      <c r="I5436" s="134" t="s">
        <v>5343</v>
      </c>
      <c r="J5436" t="s">
        <v>1346</v>
      </c>
      <c r="K5436" t="s">
        <v>1346</v>
      </c>
      <c r="M5436" t="s">
        <v>895</v>
      </c>
      <c r="P5436">
        <v>2</v>
      </c>
      <c r="Q5436">
        <v>250</v>
      </c>
      <c r="R5436">
        <v>500</v>
      </c>
      <c r="S5436">
        <f>IFERROR(_xlfn.XLOOKUP(tbl_Facturas[[#This Row],[Key_Fact]],tbl_Manifiestos[Key_Manif],tbl_Manifiestos[Pagado a Broker],0),0)</f>
        <v>465</v>
      </c>
      <c r="T5436">
        <v>3915783.2199999979</v>
      </c>
    </row>
    <row r="5437" spans="1:20" x14ac:dyDescent="0.25">
      <c r="A5437" t="s">
        <v>5855</v>
      </c>
      <c r="B5437" t="str">
        <f>tbl_Facturas[[#This Row],[Factura]] &amp; "|" &amp; tbl_Facturas[[#This Row],[Proyecto OK]] &amp; "|" &amp; TEXT(tbl_Facturas[[#This Row],[Horas o Viaje]],"0.00") &amp; "|" &amp; TEXT(tbl_Facturas[[#This Row],[Costo unitario]],"0.00")</f>
        <v>2915|115th Metra|2.00|250.00</v>
      </c>
      <c r="C5437">
        <v>2915</v>
      </c>
      <c r="D5437">
        <v>103</v>
      </c>
      <c r="E5437" t="s">
        <v>27</v>
      </c>
      <c r="G5437" t="s">
        <v>284</v>
      </c>
      <c r="H5437" t="s">
        <v>3832</v>
      </c>
      <c r="I5437" s="134" t="s">
        <v>5343</v>
      </c>
      <c r="J5437" t="s">
        <v>1346</v>
      </c>
      <c r="K5437" t="s">
        <v>1346</v>
      </c>
      <c r="M5437" t="s">
        <v>895</v>
      </c>
      <c r="P5437">
        <v>2</v>
      </c>
      <c r="Q5437">
        <v>250</v>
      </c>
      <c r="R5437">
        <v>500</v>
      </c>
      <c r="S5437">
        <f>IFERROR(_xlfn.XLOOKUP(tbl_Facturas[[#This Row],[Key_Fact]],tbl_Manifiestos[Key_Manif],tbl_Manifiestos[Pagado a Broker],0),0)</f>
        <v>465</v>
      </c>
      <c r="T5437">
        <v>3916283.2199999979</v>
      </c>
    </row>
    <row r="5438" spans="1:20" x14ac:dyDescent="0.25">
      <c r="A5438" t="s">
        <v>5855</v>
      </c>
      <c r="B5438" t="str">
        <f>tbl_Facturas[[#This Row],[Factura]] &amp; "|" &amp; tbl_Facturas[[#This Row],[Proyecto OK]] &amp; "|" &amp; TEXT(tbl_Facturas[[#This Row],[Horas o Viaje]],"0.00") &amp; "|" &amp; TEXT(tbl_Facturas[[#This Row],[Costo unitario]],"0.00")</f>
        <v>2915|115th Metra|1.00|250.00</v>
      </c>
      <c r="C5438">
        <v>2915</v>
      </c>
      <c r="D5438">
        <v>515</v>
      </c>
      <c r="E5438" t="s">
        <v>27</v>
      </c>
      <c r="G5438" t="s">
        <v>54</v>
      </c>
      <c r="H5438" t="s">
        <v>3843</v>
      </c>
      <c r="I5438" s="134" t="s">
        <v>5343</v>
      </c>
      <c r="J5438" t="s">
        <v>1346</v>
      </c>
      <c r="K5438" t="s">
        <v>1346</v>
      </c>
      <c r="M5438" t="s">
        <v>895</v>
      </c>
      <c r="P5438">
        <v>1</v>
      </c>
      <c r="Q5438">
        <v>250</v>
      </c>
      <c r="R5438">
        <v>250</v>
      </c>
      <c r="S5438">
        <f>IFERROR(_xlfn.XLOOKUP(tbl_Facturas[[#This Row],[Key_Fact]],tbl_Manifiestos[Key_Manif],tbl_Manifiestos[Pagado a Broker],0),0)</f>
        <v>232.5</v>
      </c>
      <c r="T5438">
        <v>3916533.2199999979</v>
      </c>
    </row>
    <row r="5439" spans="1:20" x14ac:dyDescent="0.25">
      <c r="A5439" t="s">
        <v>5855</v>
      </c>
      <c r="B5439" t="str">
        <f>tbl_Facturas[[#This Row],[Factura]] &amp; "|" &amp; tbl_Facturas[[#This Row],[Proyecto OK]] &amp; "|" &amp; TEXT(tbl_Facturas[[#This Row],[Horas o Viaje]],"0.00") &amp; "|" &amp; TEXT(tbl_Facturas[[#This Row],[Costo unitario]],"0.00")</f>
        <v>2915|115th Metra|3.00|150.00</v>
      </c>
      <c r="C5439">
        <v>2915</v>
      </c>
      <c r="D5439">
        <v>356</v>
      </c>
      <c r="E5439" t="s">
        <v>27</v>
      </c>
      <c r="G5439" t="s">
        <v>122</v>
      </c>
      <c r="H5439" t="s">
        <v>5151</v>
      </c>
      <c r="I5439" s="134" t="s">
        <v>5343</v>
      </c>
      <c r="J5439" t="s">
        <v>1346</v>
      </c>
      <c r="K5439" t="s">
        <v>1346</v>
      </c>
      <c r="M5439" t="s">
        <v>895</v>
      </c>
      <c r="P5439">
        <v>3</v>
      </c>
      <c r="Q5439">
        <v>150</v>
      </c>
      <c r="R5439">
        <v>450</v>
      </c>
      <c r="S5439">
        <f>IFERROR(_xlfn.XLOOKUP(tbl_Facturas[[#This Row],[Key_Fact]],tbl_Manifiestos[Key_Manif],tbl_Manifiestos[Pagado a Broker],0),0)</f>
        <v>418.5</v>
      </c>
      <c r="T5439">
        <v>3916983.2199999979</v>
      </c>
    </row>
    <row r="5440" spans="1:20" x14ac:dyDescent="0.25">
      <c r="A5440" t="s">
        <v>5855</v>
      </c>
      <c r="B5440" t="str">
        <f>tbl_Facturas[[#This Row],[Factura]] &amp; "|" &amp; tbl_Facturas[[#This Row],[Proyecto OK]] &amp; "|" &amp; TEXT(tbl_Facturas[[#This Row],[Horas o Viaje]],"0.00") &amp; "|" &amp; TEXT(tbl_Facturas[[#This Row],[Costo unitario]],"0.00")</f>
        <v>2915|115th Metra|2.00|250.00</v>
      </c>
      <c r="C5440">
        <v>2915</v>
      </c>
      <c r="D5440">
        <v>569</v>
      </c>
      <c r="E5440" t="s">
        <v>1261</v>
      </c>
      <c r="G5440" t="s">
        <v>5014</v>
      </c>
      <c r="H5440" t="s">
        <v>5250</v>
      </c>
      <c r="I5440" s="134" t="s">
        <v>5343</v>
      </c>
      <c r="J5440" t="s">
        <v>1346</v>
      </c>
      <c r="K5440" t="s">
        <v>1346</v>
      </c>
      <c r="M5440" t="s">
        <v>895</v>
      </c>
      <c r="P5440">
        <v>2</v>
      </c>
      <c r="Q5440">
        <v>250</v>
      </c>
      <c r="R5440">
        <v>500</v>
      </c>
      <c r="S5440">
        <f>IFERROR(_xlfn.XLOOKUP(tbl_Facturas[[#This Row],[Key_Fact]],tbl_Manifiestos[Key_Manif],tbl_Manifiestos[Pagado a Broker],0),0)</f>
        <v>465</v>
      </c>
      <c r="T5440">
        <v>3917483.2199999979</v>
      </c>
    </row>
    <row r="5441" spans="1:20" x14ac:dyDescent="0.25">
      <c r="A5441" t="s">
        <v>5855</v>
      </c>
      <c r="B5441" t="str">
        <f>tbl_Facturas[[#This Row],[Factura]] &amp; "|" &amp; tbl_Facturas[[#This Row],[Proyecto OK]] &amp; "|" &amp; TEXT(tbl_Facturas[[#This Row],[Horas o Viaje]],"0.00") &amp; "|" &amp; TEXT(tbl_Facturas[[#This Row],[Costo unitario]],"0.00")</f>
        <v>2915|115th Metra|5.00|250.00</v>
      </c>
      <c r="C5441">
        <v>2915</v>
      </c>
      <c r="D5441">
        <v>103</v>
      </c>
      <c r="E5441" t="s">
        <v>27</v>
      </c>
      <c r="G5441" t="s">
        <v>284</v>
      </c>
      <c r="H5441" t="s">
        <v>3758</v>
      </c>
      <c r="I5441" s="134" t="s">
        <v>5343</v>
      </c>
      <c r="J5441" t="s">
        <v>1346</v>
      </c>
      <c r="K5441" t="s">
        <v>1346</v>
      </c>
      <c r="M5441" t="s">
        <v>895</v>
      </c>
      <c r="P5441">
        <v>5</v>
      </c>
      <c r="Q5441">
        <v>250</v>
      </c>
      <c r="R5441">
        <v>1250</v>
      </c>
      <c r="S5441">
        <f>IFERROR(_xlfn.XLOOKUP(tbl_Facturas[[#This Row],[Key_Fact]],tbl_Manifiestos[Key_Manif],tbl_Manifiestos[Pagado a Broker],0),0)</f>
        <v>1162.5</v>
      </c>
      <c r="T5441">
        <v>3918733.2199999979</v>
      </c>
    </row>
    <row r="5442" spans="1:20" x14ac:dyDescent="0.25">
      <c r="A5442" t="s">
        <v>5855</v>
      </c>
      <c r="B5442" t="str">
        <f>tbl_Facturas[[#This Row],[Factura]] &amp; "|" &amp; tbl_Facturas[[#This Row],[Proyecto OK]] &amp; "|" &amp; TEXT(tbl_Facturas[[#This Row],[Horas o Viaje]],"0.00") &amp; "|" &amp; TEXT(tbl_Facturas[[#This Row],[Costo unitario]],"0.00")</f>
        <v>2915|115th Metra|1.00|250.00</v>
      </c>
      <c r="C5442">
        <v>2915</v>
      </c>
      <c r="D5442">
        <v>356</v>
      </c>
      <c r="E5442" t="s">
        <v>27</v>
      </c>
      <c r="G5442" t="s">
        <v>122</v>
      </c>
      <c r="H5442" t="s">
        <v>5155</v>
      </c>
      <c r="I5442" s="134" t="s">
        <v>5343</v>
      </c>
      <c r="J5442" t="s">
        <v>1346</v>
      </c>
      <c r="K5442" t="s">
        <v>1346</v>
      </c>
      <c r="M5442" t="s">
        <v>895</v>
      </c>
      <c r="P5442">
        <v>1</v>
      </c>
      <c r="Q5442">
        <v>250</v>
      </c>
      <c r="R5442">
        <v>250</v>
      </c>
      <c r="S5442">
        <f>IFERROR(_xlfn.XLOOKUP(tbl_Facturas[[#This Row],[Key_Fact]],tbl_Manifiestos[Key_Manif],tbl_Manifiestos[Pagado a Broker],0),0)</f>
        <v>232.5</v>
      </c>
      <c r="T5442">
        <v>3918983.2199999979</v>
      </c>
    </row>
    <row r="5443" spans="1:20" x14ac:dyDescent="0.25">
      <c r="A5443" t="s">
        <v>5855</v>
      </c>
      <c r="B5443" t="str">
        <f>tbl_Facturas[[#This Row],[Factura]] &amp; "|" &amp; tbl_Facturas[[#This Row],[Proyecto OK]] &amp; "|" &amp; TEXT(tbl_Facturas[[#This Row],[Horas o Viaje]],"0.00") &amp; "|" &amp; TEXT(tbl_Facturas[[#This Row],[Costo unitario]],"0.00")</f>
        <v>2915|115th Metra|1.00|250.00</v>
      </c>
      <c r="C5443">
        <v>2915</v>
      </c>
      <c r="D5443">
        <v>73</v>
      </c>
      <c r="E5443" t="s">
        <v>19</v>
      </c>
      <c r="G5443" t="s">
        <v>20</v>
      </c>
      <c r="H5443" t="s">
        <v>4239</v>
      </c>
      <c r="I5443" s="134" t="s">
        <v>5343</v>
      </c>
      <c r="J5443" t="s">
        <v>1346</v>
      </c>
      <c r="K5443" t="s">
        <v>1346</v>
      </c>
      <c r="M5443" t="s">
        <v>895</v>
      </c>
      <c r="P5443">
        <v>1</v>
      </c>
      <c r="Q5443">
        <v>250</v>
      </c>
      <c r="R5443">
        <v>250</v>
      </c>
      <c r="S5443">
        <f>IFERROR(_xlfn.XLOOKUP(tbl_Facturas[[#This Row],[Key_Fact]],tbl_Manifiestos[Key_Manif],tbl_Manifiestos[Pagado a Broker],0),0)</f>
        <v>232.5</v>
      </c>
      <c r="T5443">
        <v>3919233.2199999979</v>
      </c>
    </row>
    <row r="5444" spans="1:20" x14ac:dyDescent="0.25">
      <c r="A5444" t="s">
        <v>5855</v>
      </c>
      <c r="B5444" t="str">
        <f>tbl_Facturas[[#This Row],[Factura]] &amp; "|" &amp; tbl_Facturas[[#This Row],[Proyecto OK]] &amp; "|" &amp; TEXT(tbl_Facturas[[#This Row],[Horas o Viaje]],"0.00") &amp; "|" &amp; TEXT(tbl_Facturas[[#This Row],[Costo unitario]],"0.00")</f>
        <v>2915|115th Metra|5.00|250.00</v>
      </c>
      <c r="C5444">
        <v>2915</v>
      </c>
      <c r="D5444">
        <v>51</v>
      </c>
      <c r="E5444" t="s">
        <v>4152</v>
      </c>
      <c r="G5444" t="s">
        <v>1872</v>
      </c>
      <c r="H5444" t="s">
        <v>5251</v>
      </c>
      <c r="I5444" s="134" t="s">
        <v>5343</v>
      </c>
      <c r="J5444" t="s">
        <v>1346</v>
      </c>
      <c r="K5444" t="s">
        <v>1346</v>
      </c>
      <c r="M5444" t="s">
        <v>895</v>
      </c>
      <c r="P5444">
        <v>5</v>
      </c>
      <c r="Q5444">
        <v>250</v>
      </c>
      <c r="R5444">
        <v>1250</v>
      </c>
      <c r="S5444">
        <f>IFERROR(_xlfn.XLOOKUP(tbl_Facturas[[#This Row],[Key_Fact]],tbl_Manifiestos[Key_Manif],tbl_Manifiestos[Pagado a Broker],0),0)</f>
        <v>1162.5</v>
      </c>
      <c r="T5444">
        <v>3920483.2199999979</v>
      </c>
    </row>
    <row r="5445" spans="1:20" x14ac:dyDescent="0.25">
      <c r="A5445" t="s">
        <v>5855</v>
      </c>
      <c r="B5445" t="str">
        <f>tbl_Facturas[[#This Row],[Factura]] &amp; "|" &amp; tbl_Facturas[[#This Row],[Proyecto OK]] &amp; "|" &amp; TEXT(tbl_Facturas[[#This Row],[Horas o Viaje]],"0.00") &amp; "|" &amp; TEXT(tbl_Facturas[[#This Row],[Costo unitario]],"0.00")</f>
        <v>2916|Metra 115th|5.00|250.00</v>
      </c>
      <c r="C5445">
        <v>2916</v>
      </c>
      <c r="D5445">
        <v>617</v>
      </c>
      <c r="E5445" t="s">
        <v>27</v>
      </c>
      <c r="G5445" t="s">
        <v>36</v>
      </c>
      <c r="H5445" t="s">
        <v>4776</v>
      </c>
      <c r="I5445" s="134" t="s">
        <v>5363</v>
      </c>
      <c r="J5445" t="s">
        <v>3627</v>
      </c>
      <c r="K5445" t="s">
        <v>3627</v>
      </c>
      <c r="M5445" t="s">
        <v>895</v>
      </c>
      <c r="P5445">
        <v>5</v>
      </c>
      <c r="Q5445">
        <v>250</v>
      </c>
      <c r="R5445">
        <v>1250</v>
      </c>
      <c r="S5445">
        <f>IFERROR(_xlfn.XLOOKUP(tbl_Facturas[[#This Row],[Key_Fact]],tbl_Manifiestos[Key_Manif],tbl_Manifiestos[Pagado a Broker],0),0)</f>
        <v>1162.5</v>
      </c>
      <c r="T5445">
        <v>3921733.2199999979</v>
      </c>
    </row>
    <row r="5446" spans="1:20" x14ac:dyDescent="0.25">
      <c r="A5446" t="s">
        <v>5855</v>
      </c>
      <c r="B5446" t="str">
        <f>tbl_Facturas[[#This Row],[Factura]] &amp; "|" &amp; tbl_Facturas[[#This Row],[Proyecto OK]] &amp; "|" &amp; TEXT(tbl_Facturas[[#This Row],[Horas o Viaje]],"0.00") &amp; "|" &amp; TEXT(tbl_Facturas[[#This Row],[Costo unitario]],"0.00")</f>
        <v>2916|Metra 115th|3.00|250.00</v>
      </c>
      <c r="C5446">
        <v>2916</v>
      </c>
      <c r="D5446">
        <v>108</v>
      </c>
      <c r="E5446" t="s">
        <v>5916</v>
      </c>
      <c r="G5446" t="s">
        <v>99</v>
      </c>
      <c r="H5446" t="s">
        <v>5252</v>
      </c>
      <c r="I5446" s="134" t="s">
        <v>5363</v>
      </c>
      <c r="J5446" t="s">
        <v>3627</v>
      </c>
      <c r="K5446" t="s">
        <v>3627</v>
      </c>
      <c r="M5446" t="s">
        <v>895</v>
      </c>
      <c r="P5446">
        <v>3</v>
      </c>
      <c r="Q5446">
        <v>250</v>
      </c>
      <c r="R5446">
        <v>750</v>
      </c>
      <c r="S5446">
        <f>IFERROR(_xlfn.XLOOKUP(tbl_Facturas[[#This Row],[Key_Fact]],tbl_Manifiestos[Key_Manif],tbl_Manifiestos[Pagado a Broker],0),0)</f>
        <v>697.5</v>
      </c>
      <c r="T5446">
        <v>3922483.2199999979</v>
      </c>
    </row>
    <row r="5447" spans="1:20" x14ac:dyDescent="0.25">
      <c r="A5447" t="s">
        <v>5855</v>
      </c>
      <c r="B5447" t="str">
        <f>tbl_Facturas[[#This Row],[Factura]] &amp; "|" &amp; tbl_Facturas[[#This Row],[Proyecto OK]] &amp; "|" &amp; TEXT(tbl_Facturas[[#This Row],[Horas o Viaje]],"0.00") &amp; "|" &amp; TEXT(tbl_Facturas[[#This Row],[Costo unitario]],"0.00")</f>
        <v>2917|AR Term|6.50|118.00</v>
      </c>
      <c r="C5447">
        <v>2917</v>
      </c>
      <c r="D5447">
        <v>67</v>
      </c>
      <c r="E5447" t="s">
        <v>27</v>
      </c>
      <c r="G5447" t="s">
        <v>28</v>
      </c>
      <c r="H5447" t="s">
        <v>5253</v>
      </c>
      <c r="I5447" s="134" t="s">
        <v>5324</v>
      </c>
      <c r="J5447" t="s">
        <v>1039</v>
      </c>
      <c r="K5447" s="240" t="s">
        <v>1039</v>
      </c>
      <c r="P5447">
        <v>6.5</v>
      </c>
      <c r="Q5447">
        <v>118</v>
      </c>
      <c r="R5447">
        <v>767</v>
      </c>
      <c r="S5447">
        <f>IFERROR(_xlfn.XLOOKUP(tbl_Facturas[[#This Row],[Key_Fact]],tbl_Manifiestos[Key_Manif],tbl_Manifiestos[Pagado a Broker],0),0)</f>
        <v>713.31000000000006</v>
      </c>
      <c r="T5447">
        <v>3923250.2199999979</v>
      </c>
    </row>
    <row r="5448" spans="1:20" x14ac:dyDescent="0.25">
      <c r="A5448" t="s">
        <v>5855</v>
      </c>
      <c r="B5448" t="str">
        <f>tbl_Facturas[[#This Row],[Factura]] &amp; "|" &amp; tbl_Facturas[[#This Row],[Proyecto OK]] &amp; "|" &amp; TEXT(tbl_Facturas[[#This Row],[Horas o Viaje]],"0.00") &amp; "|" &amp; TEXT(tbl_Facturas[[#This Row],[Costo unitario]],"0.00")</f>
        <v>2917|AR Term|11.25|118.00</v>
      </c>
      <c r="C5448">
        <v>2917</v>
      </c>
      <c r="D5448">
        <v>28</v>
      </c>
      <c r="E5448" t="s">
        <v>1261</v>
      </c>
      <c r="G5448" t="s">
        <v>1285</v>
      </c>
      <c r="H5448" t="s">
        <v>5254</v>
      </c>
      <c r="I5448" s="134" t="s">
        <v>5324</v>
      </c>
      <c r="J5448" t="s">
        <v>1039</v>
      </c>
      <c r="K5448" s="240" t="s">
        <v>1039</v>
      </c>
      <c r="P5448">
        <v>11.25</v>
      </c>
      <c r="Q5448">
        <v>118</v>
      </c>
      <c r="R5448">
        <v>1327.5</v>
      </c>
      <c r="S5448">
        <f>IFERROR(_xlfn.XLOOKUP(tbl_Facturas[[#This Row],[Key_Fact]],tbl_Manifiestos[Key_Manif],tbl_Manifiestos[Pagado a Broker],0),0)</f>
        <v>0</v>
      </c>
      <c r="T5448">
        <v>3924577.7199999979</v>
      </c>
    </row>
    <row r="5449" spans="1:20" x14ac:dyDescent="0.25">
      <c r="A5449" t="s">
        <v>5855</v>
      </c>
      <c r="B5449" t="str">
        <f>tbl_Facturas[[#This Row],[Factura]] &amp; "|" &amp; tbl_Facturas[[#This Row],[Proyecto OK]] &amp; "|" &amp; TEXT(tbl_Facturas[[#This Row],[Horas o Viaje]],"0.00") &amp; "|" &amp; TEXT(tbl_Facturas[[#This Row],[Costo unitario]],"0.00")</f>
        <v>2918|JV|6.25|105.00</v>
      </c>
      <c r="C5449">
        <v>2918</v>
      </c>
      <c r="D5449">
        <v>25</v>
      </c>
      <c r="E5449" t="s">
        <v>1339</v>
      </c>
      <c r="G5449" t="s">
        <v>1340</v>
      </c>
      <c r="H5449" t="s">
        <v>5255</v>
      </c>
      <c r="I5449" s="134" t="s">
        <v>5328</v>
      </c>
      <c r="J5449" t="s">
        <v>711</v>
      </c>
      <c r="K5449" t="s">
        <v>711</v>
      </c>
      <c r="P5449">
        <v>6.25</v>
      </c>
      <c r="Q5449">
        <v>105</v>
      </c>
      <c r="R5449">
        <v>656.25</v>
      </c>
      <c r="S5449">
        <f>IFERROR(_xlfn.XLOOKUP(tbl_Facturas[[#This Row],[Key_Fact]],tbl_Manifiestos[Key_Manif],tbl_Manifiestos[Pagado a Broker],0),0)</f>
        <v>590.625</v>
      </c>
      <c r="T5449">
        <v>3925233.9699999979</v>
      </c>
    </row>
    <row r="5450" spans="1:20" x14ac:dyDescent="0.25">
      <c r="A5450" t="s">
        <v>5855</v>
      </c>
      <c r="B5450" t="str">
        <f>tbl_Facturas[[#This Row],[Factura]] &amp; "|" &amp; tbl_Facturas[[#This Row],[Proyecto OK]] &amp; "|" &amp; TEXT(tbl_Facturas[[#This Row],[Horas o Viaje]],"0.00") &amp; "|" &amp; TEXT(tbl_Facturas[[#This Row],[Costo unitario]],"0.00")</f>
        <v>2918|JV|5.25|105.00</v>
      </c>
      <c r="C5450">
        <v>2918</v>
      </c>
      <c r="D5450">
        <v>25</v>
      </c>
      <c r="E5450" t="s">
        <v>1339</v>
      </c>
      <c r="G5450" t="s">
        <v>1340</v>
      </c>
      <c r="H5450" t="s">
        <v>5256</v>
      </c>
      <c r="I5450" s="134" t="s">
        <v>5328</v>
      </c>
      <c r="J5450" t="s">
        <v>711</v>
      </c>
      <c r="K5450" t="s">
        <v>711</v>
      </c>
      <c r="P5450">
        <v>5.25</v>
      </c>
      <c r="Q5450">
        <v>105</v>
      </c>
      <c r="R5450">
        <v>551.25</v>
      </c>
      <c r="S5450">
        <f>IFERROR(_xlfn.XLOOKUP(tbl_Facturas[[#This Row],[Key_Fact]],tbl_Manifiestos[Key_Manif],tbl_Manifiestos[Pagado a Broker],0),0)</f>
        <v>496.125</v>
      </c>
      <c r="T5450">
        <v>3925785.2199999979</v>
      </c>
    </row>
    <row r="5451" spans="1:20" x14ac:dyDescent="0.25">
      <c r="A5451" t="s">
        <v>5855</v>
      </c>
      <c r="B5451" t="str">
        <f>tbl_Facturas[[#This Row],[Factura]] &amp; "|" &amp; tbl_Facturas[[#This Row],[Proyecto OK]] &amp; "|" &amp; TEXT(tbl_Facturas[[#This Row],[Horas o Viaje]],"0.00") &amp; "|" &amp; TEXT(tbl_Facturas[[#This Row],[Costo unitario]],"0.00")</f>
        <v>2918|JV|4.50|105.00</v>
      </c>
      <c r="C5451">
        <v>2918</v>
      </c>
      <c r="D5451">
        <v>25</v>
      </c>
      <c r="E5451" t="s">
        <v>1339</v>
      </c>
      <c r="G5451" t="s">
        <v>1340</v>
      </c>
      <c r="H5451" t="s">
        <v>5257</v>
      </c>
      <c r="I5451" s="134" t="s">
        <v>5328</v>
      </c>
      <c r="J5451" t="s">
        <v>711</v>
      </c>
      <c r="K5451" t="s">
        <v>711</v>
      </c>
      <c r="P5451">
        <v>4.5</v>
      </c>
      <c r="Q5451">
        <v>105</v>
      </c>
      <c r="R5451">
        <v>472.5</v>
      </c>
      <c r="S5451">
        <f>IFERROR(_xlfn.XLOOKUP(tbl_Facturas[[#This Row],[Key_Fact]],tbl_Manifiestos[Key_Manif],tbl_Manifiestos[Pagado a Broker],0),0)</f>
        <v>0</v>
      </c>
      <c r="T5451">
        <v>3926257.7199999979</v>
      </c>
    </row>
    <row r="5452" spans="1:20" x14ac:dyDescent="0.25">
      <c r="A5452" t="s">
        <v>5855</v>
      </c>
      <c r="B5452" t="str">
        <f>tbl_Facturas[[#This Row],[Factura]] &amp; "|" &amp; tbl_Facturas[[#This Row],[Proyecto OK]] &amp; "|" &amp; TEXT(tbl_Facturas[[#This Row],[Horas o Viaje]],"0.00") &amp; "|" &amp; TEXT(tbl_Facturas[[#This Row],[Costo unitario]],"0.00")</f>
        <v>2919|RAC|10.50|105.00</v>
      </c>
      <c r="C5452">
        <v>2919</v>
      </c>
      <c r="D5452">
        <v>58</v>
      </c>
      <c r="E5452" t="s">
        <v>12</v>
      </c>
      <c r="G5452" t="s">
        <v>539</v>
      </c>
      <c r="H5452" t="s">
        <v>5258</v>
      </c>
      <c r="I5452" s="134" t="s">
        <v>5328</v>
      </c>
      <c r="J5452" t="s">
        <v>781</v>
      </c>
      <c r="K5452" t="s">
        <v>781</v>
      </c>
      <c r="P5452">
        <v>10.5</v>
      </c>
      <c r="Q5452">
        <v>105</v>
      </c>
      <c r="R5452">
        <v>1102.5</v>
      </c>
      <c r="S5452">
        <f>IFERROR(_xlfn.XLOOKUP(tbl_Facturas[[#This Row],[Key_Fact]],tbl_Manifiestos[Key_Manif],tbl_Manifiestos[Pagado a Broker],0),0)</f>
        <v>1025.325</v>
      </c>
      <c r="T5452">
        <v>3927360.2199999979</v>
      </c>
    </row>
    <row r="5453" spans="1:20" x14ac:dyDescent="0.25">
      <c r="A5453" t="s">
        <v>5855</v>
      </c>
      <c r="B5453" t="str">
        <f>tbl_Facturas[[#This Row],[Factura]] &amp; "|" &amp; tbl_Facturas[[#This Row],[Proyecto OK]] &amp; "|" &amp; TEXT(tbl_Facturas[[#This Row],[Horas o Viaje]],"0.00") &amp; "|" &amp; TEXT(tbl_Facturas[[#This Row],[Costo unitario]],"0.00")</f>
        <v>2919|RAC|6.50|105.00</v>
      </c>
      <c r="C5453">
        <v>2919</v>
      </c>
      <c r="D5453">
        <v>198</v>
      </c>
      <c r="E5453" t="s">
        <v>5916</v>
      </c>
      <c r="G5453" t="s">
        <v>31</v>
      </c>
      <c r="H5453" t="s">
        <v>5259</v>
      </c>
      <c r="I5453" s="134" t="s">
        <v>5328</v>
      </c>
      <c r="J5453" t="s">
        <v>781</v>
      </c>
      <c r="K5453" t="s">
        <v>781</v>
      </c>
      <c r="P5453">
        <v>6.5</v>
      </c>
      <c r="Q5453">
        <v>105</v>
      </c>
      <c r="R5453">
        <v>682.5</v>
      </c>
      <c r="S5453">
        <f>IFERROR(_xlfn.XLOOKUP(tbl_Facturas[[#This Row],[Key_Fact]],tbl_Manifiestos[Key_Manif],tbl_Manifiestos[Pagado a Broker],0),0)</f>
        <v>634.72500000000002</v>
      </c>
      <c r="T5453">
        <v>3928042.7199999979</v>
      </c>
    </row>
    <row r="5454" spans="1:20" x14ac:dyDescent="0.25">
      <c r="A5454" t="s">
        <v>5856</v>
      </c>
      <c r="B5454" t="str">
        <f>tbl_Facturas[[#This Row],[Factura]] &amp; "|" &amp; tbl_Facturas[[#This Row],[Proyecto OK]] &amp; "|" &amp; TEXT(tbl_Facturas[[#This Row],[Horas o Viaje]],"0.00") &amp; "|" &amp; TEXT(tbl_Facturas[[#This Row],[Costo unitario]],"0.00")</f>
        <v>2920|Lead Service Replacement|8.00|120.00</v>
      </c>
      <c r="C5454">
        <v>2920</v>
      </c>
      <c r="D5454">
        <v>19</v>
      </c>
      <c r="E5454" t="s">
        <v>12</v>
      </c>
      <c r="G5454" t="s">
        <v>24</v>
      </c>
      <c r="H5454" t="s">
        <v>5260</v>
      </c>
      <c r="I5454" s="134" t="s">
        <v>5322</v>
      </c>
      <c r="J5454" t="s">
        <v>4640</v>
      </c>
      <c r="K5454" t="s">
        <v>5881</v>
      </c>
      <c r="L5454" t="s">
        <v>5902</v>
      </c>
      <c r="P5454">
        <v>8</v>
      </c>
      <c r="Q5454">
        <v>120</v>
      </c>
      <c r="R5454">
        <v>960</v>
      </c>
      <c r="S5454">
        <f>IFERROR(_xlfn.XLOOKUP(tbl_Facturas[[#This Row],[Key_Fact]],tbl_Manifiestos[Key_Manif],tbl_Manifiestos[Pagado a Broker],0),0)</f>
        <v>892.80000000000007</v>
      </c>
      <c r="T5454">
        <v>3929002.7199999979</v>
      </c>
    </row>
    <row r="5455" spans="1:20" x14ac:dyDescent="0.25">
      <c r="A5455" t="s">
        <v>5856</v>
      </c>
      <c r="B5455" t="str">
        <f>tbl_Facturas[[#This Row],[Factura]] &amp; "|" &amp; tbl_Facturas[[#This Row],[Proyecto OK]] &amp; "|" &amp; TEXT(tbl_Facturas[[#This Row],[Horas o Viaje]],"0.00") &amp; "|" &amp; TEXT(tbl_Facturas[[#This Row],[Costo unitario]],"0.00")</f>
        <v>2920|Lead Service Replacement|9.00|120.00</v>
      </c>
      <c r="C5455">
        <v>2920</v>
      </c>
      <c r="D5455">
        <v>19</v>
      </c>
      <c r="E5455" t="s">
        <v>12</v>
      </c>
      <c r="G5455" t="s">
        <v>24</v>
      </c>
      <c r="H5455" t="s">
        <v>5261</v>
      </c>
      <c r="I5455" s="134" t="s">
        <v>5322</v>
      </c>
      <c r="J5455" t="s">
        <v>4640</v>
      </c>
      <c r="K5455" t="s">
        <v>5881</v>
      </c>
      <c r="L5455" t="s">
        <v>5902</v>
      </c>
      <c r="P5455">
        <v>9</v>
      </c>
      <c r="Q5455">
        <v>120</v>
      </c>
      <c r="R5455">
        <v>1080</v>
      </c>
      <c r="S5455">
        <f>IFERROR(_xlfn.XLOOKUP(tbl_Facturas[[#This Row],[Key_Fact]],tbl_Manifiestos[Key_Manif],tbl_Manifiestos[Pagado a Broker],0),0)</f>
        <v>1004.4000000000001</v>
      </c>
      <c r="T5455">
        <v>3930082.7199999979</v>
      </c>
    </row>
    <row r="5456" spans="1:20" x14ac:dyDescent="0.25">
      <c r="A5456" t="s">
        <v>5856</v>
      </c>
      <c r="B5456" t="str">
        <f>tbl_Facturas[[#This Row],[Factura]] &amp; "|" &amp; tbl_Facturas[[#This Row],[Proyecto OK]] &amp; "|" &amp; TEXT(tbl_Facturas[[#This Row],[Horas o Viaje]],"0.00") &amp; "|" &amp; TEXT(tbl_Facturas[[#This Row],[Costo unitario]],"0.00")</f>
        <v>2920|Lead Service Replacement|8.00|120.00</v>
      </c>
      <c r="C5456">
        <v>2920</v>
      </c>
      <c r="D5456">
        <v>54</v>
      </c>
      <c r="E5456" t="s">
        <v>19</v>
      </c>
      <c r="G5456" t="s">
        <v>479</v>
      </c>
      <c r="H5456" t="s">
        <v>4178</v>
      </c>
      <c r="I5456" s="134" t="s">
        <v>5322</v>
      </c>
      <c r="J5456" t="s">
        <v>4640</v>
      </c>
      <c r="K5456" t="s">
        <v>5881</v>
      </c>
      <c r="L5456" t="s">
        <v>5902</v>
      </c>
      <c r="P5456">
        <v>8</v>
      </c>
      <c r="Q5456">
        <v>120</v>
      </c>
      <c r="R5456">
        <v>960</v>
      </c>
      <c r="S5456">
        <f>IFERROR(_xlfn.XLOOKUP(tbl_Facturas[[#This Row],[Key_Fact]],tbl_Manifiestos[Key_Manif],tbl_Manifiestos[Pagado a Broker],0),0)</f>
        <v>892.80000000000007</v>
      </c>
      <c r="T5456">
        <v>3931042.7199999979</v>
      </c>
    </row>
    <row r="5457" spans="1:20" x14ac:dyDescent="0.25">
      <c r="A5457" t="s">
        <v>5856</v>
      </c>
      <c r="B5457" t="str">
        <f>tbl_Facturas[[#This Row],[Factura]] &amp; "|" &amp; tbl_Facturas[[#This Row],[Proyecto OK]] &amp; "|" &amp; TEXT(tbl_Facturas[[#This Row],[Horas o Viaje]],"0.00") &amp; "|" &amp; TEXT(tbl_Facturas[[#This Row],[Costo unitario]],"0.00")</f>
        <v>2921|Montrose Harbor|7.00|126.50</v>
      </c>
      <c r="C5457">
        <v>2921</v>
      </c>
      <c r="D5457">
        <v>67</v>
      </c>
      <c r="E5457" t="s">
        <v>27</v>
      </c>
      <c r="G5457" t="s">
        <v>28</v>
      </c>
      <c r="H5457" t="s">
        <v>5262</v>
      </c>
      <c r="I5457" s="134" t="s">
        <v>5401</v>
      </c>
      <c r="J5457" t="s">
        <v>1280</v>
      </c>
      <c r="K5457" s="240" t="s">
        <v>5907</v>
      </c>
      <c r="L5457">
        <v>6228</v>
      </c>
      <c r="M5457" t="s">
        <v>146</v>
      </c>
      <c r="P5457">
        <v>7</v>
      </c>
      <c r="Q5457">
        <v>126.5</v>
      </c>
      <c r="R5457">
        <v>885.5</v>
      </c>
      <c r="S5457">
        <f>IFERROR(_xlfn.XLOOKUP(tbl_Facturas[[#This Row],[Key_Fact]],tbl_Manifiestos[Key_Manif],tbl_Manifiestos[Pagado a Broker],0),0)</f>
        <v>0</v>
      </c>
      <c r="T5457">
        <v>3931928.2199999979</v>
      </c>
    </row>
    <row r="5458" spans="1:20" x14ac:dyDescent="0.25">
      <c r="A5458" t="s">
        <v>5856</v>
      </c>
      <c r="B5458" t="str">
        <f>tbl_Facturas[[#This Row],[Factura]] &amp; "|" &amp; tbl_Facturas[[#This Row],[Proyecto OK]] &amp; "|" &amp; TEXT(tbl_Facturas[[#This Row],[Horas o Viaje]],"0.00") &amp; "|" &amp; TEXT(tbl_Facturas[[#This Row],[Costo unitario]],"0.00")</f>
        <v>2922|Lead Service Replacement Project|9.00|115.50</v>
      </c>
      <c r="C5458">
        <v>2922</v>
      </c>
      <c r="D5458">
        <v>73</v>
      </c>
      <c r="E5458" t="s">
        <v>19</v>
      </c>
      <c r="G5458" t="s">
        <v>20</v>
      </c>
      <c r="H5458" t="s">
        <v>5263</v>
      </c>
      <c r="I5458" s="134" t="s">
        <v>5312</v>
      </c>
      <c r="J5458" t="s">
        <v>1078</v>
      </c>
      <c r="K5458" t="s">
        <v>15</v>
      </c>
      <c r="L5458" t="s">
        <v>5640</v>
      </c>
      <c r="P5458">
        <v>9</v>
      </c>
      <c r="Q5458">
        <v>115.5</v>
      </c>
      <c r="R5458">
        <v>1039.5</v>
      </c>
      <c r="S5458">
        <f>IFERROR(_xlfn.XLOOKUP(tbl_Facturas[[#This Row],[Key_Fact]],tbl_Manifiestos[Key_Manif],tbl_Manifiestos[Pagado a Broker],0),0)</f>
        <v>0</v>
      </c>
      <c r="T5458">
        <v>3932967.7199999979</v>
      </c>
    </row>
    <row r="5459" spans="1:20" x14ac:dyDescent="0.25">
      <c r="A5459" t="s">
        <v>5856</v>
      </c>
      <c r="B5459" t="str">
        <f>tbl_Facturas[[#This Row],[Factura]] &amp; "|" &amp; tbl_Facturas[[#This Row],[Proyecto OK]] &amp; "|" &amp; TEXT(tbl_Facturas[[#This Row],[Horas o Viaje]],"0.00") &amp; "|" &amp; TEXT(tbl_Facturas[[#This Row],[Costo unitario]],"0.00")</f>
        <v>2922|Lead Service Replacement Project|11.50|115.50</v>
      </c>
      <c r="C5459">
        <v>2922</v>
      </c>
      <c r="D5459">
        <v>73</v>
      </c>
      <c r="E5459" t="s">
        <v>19</v>
      </c>
      <c r="G5459" t="s">
        <v>20</v>
      </c>
      <c r="H5459" t="s">
        <v>5264</v>
      </c>
      <c r="I5459" s="134" t="s">
        <v>5312</v>
      </c>
      <c r="J5459" t="s">
        <v>1078</v>
      </c>
      <c r="K5459" t="s">
        <v>15</v>
      </c>
      <c r="L5459" t="s">
        <v>5640</v>
      </c>
      <c r="P5459">
        <v>11.5</v>
      </c>
      <c r="Q5459">
        <v>115.5</v>
      </c>
      <c r="R5459">
        <v>1328.25</v>
      </c>
      <c r="S5459">
        <f>IFERROR(_xlfn.XLOOKUP(tbl_Facturas[[#This Row],[Key_Fact]],tbl_Manifiestos[Key_Manif],tbl_Manifiestos[Pagado a Broker],0),0)</f>
        <v>0</v>
      </c>
      <c r="T5459">
        <v>3934295.9699999979</v>
      </c>
    </row>
    <row r="5460" spans="1:20" x14ac:dyDescent="0.25">
      <c r="A5460" t="s">
        <v>5856</v>
      </c>
      <c r="B5460" t="str">
        <f>tbl_Facturas[[#This Row],[Factura]] &amp; "|" &amp; tbl_Facturas[[#This Row],[Proyecto OK]] &amp; "|" &amp; TEXT(tbl_Facturas[[#This Row],[Horas o Viaje]],"0.00") &amp; "|" &amp; TEXT(tbl_Facturas[[#This Row],[Costo unitario]],"0.00")</f>
        <v>2923|Drain Program|10.25|115.50</v>
      </c>
      <c r="C5460">
        <v>2923</v>
      </c>
      <c r="D5460">
        <v>114</v>
      </c>
      <c r="E5460" t="s">
        <v>27</v>
      </c>
      <c r="G5460" t="s">
        <v>57</v>
      </c>
      <c r="H5460" t="s">
        <v>5265</v>
      </c>
      <c r="I5460" s="134" t="s">
        <v>5312</v>
      </c>
      <c r="J5460" t="s">
        <v>4577</v>
      </c>
      <c r="K5460" t="s">
        <v>4577</v>
      </c>
      <c r="P5460">
        <v>10.25</v>
      </c>
      <c r="Q5460">
        <v>115.5</v>
      </c>
      <c r="R5460">
        <v>1183.8800000000001</v>
      </c>
      <c r="S5460">
        <f>IFERROR(_xlfn.XLOOKUP(tbl_Facturas[[#This Row],[Key_Fact]],tbl_Manifiestos[Key_Manif],tbl_Manifiestos[Pagado a Broker],0),0)</f>
        <v>1101.0037500000001</v>
      </c>
      <c r="T5460">
        <v>3935479.8499999982</v>
      </c>
    </row>
    <row r="5461" spans="1:20" x14ac:dyDescent="0.25">
      <c r="A5461" t="s">
        <v>5856</v>
      </c>
      <c r="B5461" t="str">
        <f>tbl_Facturas[[#This Row],[Factura]] &amp; "|" &amp; tbl_Facturas[[#This Row],[Proyecto OK]] &amp; "|" &amp; TEXT(tbl_Facturas[[#This Row],[Horas o Viaje]],"0.00") &amp; "|" &amp; TEXT(tbl_Facturas[[#This Row],[Costo unitario]],"0.00")</f>
        <v>2923|Drain Program|12.00|115.50</v>
      </c>
      <c r="C5461">
        <v>2923</v>
      </c>
      <c r="D5461">
        <v>11</v>
      </c>
      <c r="E5461" t="s">
        <v>12</v>
      </c>
      <c r="G5461" t="s">
        <v>13</v>
      </c>
      <c r="H5461" t="s">
        <v>5266</v>
      </c>
      <c r="I5461" s="134" t="s">
        <v>5312</v>
      </c>
      <c r="J5461" t="s">
        <v>4577</v>
      </c>
      <c r="K5461" t="s">
        <v>4577</v>
      </c>
      <c r="P5461">
        <v>12</v>
      </c>
      <c r="Q5461">
        <v>115.5</v>
      </c>
      <c r="R5461">
        <v>1386</v>
      </c>
      <c r="S5461">
        <f>IFERROR(_xlfn.XLOOKUP(tbl_Facturas[[#This Row],[Key_Fact]],tbl_Manifiestos[Key_Manif],tbl_Manifiestos[Pagado a Broker],0),0)</f>
        <v>1288.98</v>
      </c>
      <c r="T5461">
        <v>3936865.8499999982</v>
      </c>
    </row>
    <row r="5462" spans="1:20" x14ac:dyDescent="0.25">
      <c r="A5462" t="s">
        <v>5856</v>
      </c>
      <c r="B5462" t="str">
        <f>tbl_Facturas[[#This Row],[Factura]] &amp; "|" &amp; tbl_Facturas[[#This Row],[Proyecto OK]] &amp; "|" &amp; TEXT(tbl_Facturas[[#This Row],[Horas o Viaje]],"0.00") &amp; "|" &amp; TEXT(tbl_Facturas[[#This Row],[Costo unitario]],"0.00")</f>
        <v>2923|Drain Program|9.00|115.50</v>
      </c>
      <c r="C5462">
        <v>2923</v>
      </c>
      <c r="D5462">
        <v>114</v>
      </c>
      <c r="E5462" t="s">
        <v>27</v>
      </c>
      <c r="G5462" t="s">
        <v>57</v>
      </c>
      <c r="H5462" t="s">
        <v>5267</v>
      </c>
      <c r="I5462" s="134" t="s">
        <v>5312</v>
      </c>
      <c r="J5462" t="s">
        <v>4577</v>
      </c>
      <c r="K5462" t="s">
        <v>4577</v>
      </c>
      <c r="P5462">
        <v>9</v>
      </c>
      <c r="Q5462">
        <v>115.5</v>
      </c>
      <c r="R5462">
        <v>1039.5</v>
      </c>
      <c r="S5462">
        <f>IFERROR(_xlfn.XLOOKUP(tbl_Facturas[[#This Row],[Key_Fact]],tbl_Manifiestos[Key_Manif],tbl_Manifiestos[Pagado a Broker],0),0)</f>
        <v>966.73500000000001</v>
      </c>
      <c r="T5462">
        <v>3937905.3499999982</v>
      </c>
    </row>
    <row r="5463" spans="1:20" x14ac:dyDescent="0.25">
      <c r="A5463" t="s">
        <v>5856</v>
      </c>
      <c r="B5463" t="str">
        <f>tbl_Facturas[[#This Row],[Factura]] &amp; "|" &amp; tbl_Facturas[[#This Row],[Proyecto OK]] &amp; "|" &amp; TEXT(tbl_Facturas[[#This Row],[Horas o Viaje]],"0.00") &amp; "|" &amp; TEXT(tbl_Facturas[[#This Row],[Costo unitario]],"0.00")</f>
        <v>2923|Drain Program|8.00|115.50</v>
      </c>
      <c r="C5463">
        <v>2923</v>
      </c>
      <c r="D5463">
        <v>11</v>
      </c>
      <c r="E5463" t="s">
        <v>12</v>
      </c>
      <c r="G5463" t="s">
        <v>13</v>
      </c>
      <c r="H5463" t="s">
        <v>5268</v>
      </c>
      <c r="I5463" s="134" t="s">
        <v>5312</v>
      </c>
      <c r="J5463" t="s">
        <v>4577</v>
      </c>
      <c r="K5463" t="s">
        <v>4577</v>
      </c>
      <c r="P5463">
        <v>8</v>
      </c>
      <c r="Q5463">
        <v>115.5</v>
      </c>
      <c r="R5463">
        <v>924</v>
      </c>
      <c r="S5463">
        <f>IFERROR(_xlfn.XLOOKUP(tbl_Facturas[[#This Row],[Key_Fact]],tbl_Manifiestos[Key_Manif],tbl_Manifiestos[Pagado a Broker],0),0)</f>
        <v>859.32</v>
      </c>
      <c r="T5463">
        <v>3938829.3499999982</v>
      </c>
    </row>
    <row r="5464" spans="1:20" x14ac:dyDescent="0.25">
      <c r="A5464" t="s">
        <v>5856</v>
      </c>
      <c r="B5464" t="str">
        <f>tbl_Facturas[[#This Row],[Factura]] &amp; "|" &amp; tbl_Facturas[[#This Row],[Proyecto OK]] &amp; "|" &amp; TEXT(tbl_Facturas[[#This Row],[Horas o Viaje]],"0.00") &amp; "|" &amp; TEXT(tbl_Facturas[[#This Row],[Costo unitario]],"0.00")</f>
        <v>2923|Drain Program|9.50|115.50</v>
      </c>
      <c r="C5464">
        <v>2923</v>
      </c>
      <c r="D5464">
        <v>82</v>
      </c>
      <c r="E5464" t="s">
        <v>12</v>
      </c>
      <c r="G5464" t="s">
        <v>792</v>
      </c>
      <c r="H5464" t="s">
        <v>5269</v>
      </c>
      <c r="I5464" s="134" t="s">
        <v>5312</v>
      </c>
      <c r="J5464" t="s">
        <v>4577</v>
      </c>
      <c r="K5464" t="s">
        <v>4577</v>
      </c>
      <c r="P5464">
        <v>9.5</v>
      </c>
      <c r="Q5464">
        <v>115.5</v>
      </c>
      <c r="R5464">
        <v>1097.25</v>
      </c>
      <c r="S5464">
        <f>IFERROR(_xlfn.XLOOKUP(tbl_Facturas[[#This Row],[Key_Fact]],tbl_Manifiestos[Key_Manif],tbl_Manifiestos[Pagado a Broker],0),0)</f>
        <v>1020.4425000000001</v>
      </c>
      <c r="T5464">
        <v>3939926.5999999982</v>
      </c>
    </row>
    <row r="5465" spans="1:20" x14ac:dyDescent="0.25">
      <c r="A5465" t="s">
        <v>5856</v>
      </c>
      <c r="B5465" t="str">
        <f>tbl_Facturas[[#This Row],[Factura]] &amp; "|" &amp; tbl_Facturas[[#This Row],[Proyecto OK]] &amp; "|" &amp; TEXT(tbl_Facturas[[#This Row],[Horas o Viaje]],"0.00") &amp; "|" &amp; TEXT(tbl_Facturas[[#This Row],[Costo unitario]],"0.00")</f>
        <v>2924|Lead Replacement Service|9.00|110.00</v>
      </c>
      <c r="C5465">
        <v>2924</v>
      </c>
      <c r="D5465">
        <v>708</v>
      </c>
      <c r="E5465" t="s">
        <v>27</v>
      </c>
      <c r="G5465" t="s">
        <v>841</v>
      </c>
      <c r="H5465" t="s">
        <v>5270</v>
      </c>
      <c r="I5465" s="134" t="s">
        <v>5306</v>
      </c>
      <c r="J5465" t="s">
        <v>878</v>
      </c>
      <c r="K5465" t="s">
        <v>5903</v>
      </c>
      <c r="L5465">
        <v>3364</v>
      </c>
      <c r="P5465">
        <v>9</v>
      </c>
      <c r="Q5465">
        <v>110</v>
      </c>
      <c r="R5465">
        <v>990</v>
      </c>
      <c r="S5465">
        <f>IFERROR(_xlfn.XLOOKUP(tbl_Facturas[[#This Row],[Key_Fact]],tbl_Manifiestos[Key_Manif],tbl_Manifiestos[Pagado a Broker],0),0)</f>
        <v>920.7</v>
      </c>
      <c r="T5465">
        <v>3940916.5999999982</v>
      </c>
    </row>
    <row r="5466" spans="1:20" x14ac:dyDescent="0.25">
      <c r="A5466" t="s">
        <v>5856</v>
      </c>
      <c r="B5466" t="str">
        <f>tbl_Facturas[[#This Row],[Factura]] &amp; "|" &amp; tbl_Facturas[[#This Row],[Proyecto OK]] &amp; "|" &amp; TEXT(tbl_Facturas[[#This Row],[Horas o Viaje]],"0.00") &amp; "|" &amp; TEXT(tbl_Facturas[[#This Row],[Costo unitario]],"0.00")</f>
        <v>2924|Lead Replacement Service|9.50|110.00</v>
      </c>
      <c r="C5466">
        <v>2924</v>
      </c>
      <c r="D5466">
        <v>708</v>
      </c>
      <c r="E5466" t="s">
        <v>27</v>
      </c>
      <c r="G5466" t="s">
        <v>841</v>
      </c>
      <c r="H5466" t="s">
        <v>5271</v>
      </c>
      <c r="I5466" s="134" t="s">
        <v>5306</v>
      </c>
      <c r="J5466" t="s">
        <v>878</v>
      </c>
      <c r="K5466" t="s">
        <v>5903</v>
      </c>
      <c r="L5466">
        <v>3364</v>
      </c>
      <c r="P5466">
        <v>9.5</v>
      </c>
      <c r="Q5466">
        <v>110</v>
      </c>
      <c r="R5466">
        <v>1045</v>
      </c>
      <c r="S5466">
        <f>IFERROR(_xlfn.XLOOKUP(tbl_Facturas[[#This Row],[Key_Fact]],tbl_Manifiestos[Key_Manif],tbl_Manifiestos[Pagado a Broker],0),0)</f>
        <v>971.85</v>
      </c>
      <c r="T5466">
        <v>3941961.5999999982</v>
      </c>
    </row>
    <row r="5467" spans="1:20" x14ac:dyDescent="0.25">
      <c r="A5467" t="s">
        <v>5856</v>
      </c>
      <c r="B5467" t="str">
        <f>tbl_Facturas[[#This Row],[Factura]] &amp; "|" &amp; tbl_Facturas[[#This Row],[Proyecto OK]] &amp; "|" &amp; TEXT(tbl_Facturas[[#This Row],[Horas o Viaje]],"0.00") &amp; "|" &amp; TEXT(tbl_Facturas[[#This Row],[Costo unitario]],"0.00")</f>
        <v>2924|Lead Replacement Service|8.50|110.00</v>
      </c>
      <c r="C5467">
        <v>2924</v>
      </c>
      <c r="D5467">
        <v>617</v>
      </c>
      <c r="E5467" t="s">
        <v>27</v>
      </c>
      <c r="G5467" t="s">
        <v>36</v>
      </c>
      <c r="H5467" t="s">
        <v>5272</v>
      </c>
      <c r="I5467" s="134" t="s">
        <v>5306</v>
      </c>
      <c r="J5467" t="s">
        <v>878</v>
      </c>
      <c r="K5467" t="s">
        <v>5903</v>
      </c>
      <c r="L5467">
        <v>3364</v>
      </c>
      <c r="P5467">
        <v>8.5</v>
      </c>
      <c r="Q5467">
        <v>110</v>
      </c>
      <c r="R5467">
        <v>935</v>
      </c>
      <c r="S5467">
        <f>IFERROR(_xlfn.XLOOKUP(tbl_Facturas[[#This Row],[Key_Fact]],tbl_Manifiestos[Key_Manif],tbl_Manifiestos[Pagado a Broker],0),0)</f>
        <v>869.55000000000007</v>
      </c>
      <c r="T5467">
        <v>3942896.5999999982</v>
      </c>
    </row>
    <row r="5468" spans="1:20" x14ac:dyDescent="0.25">
      <c r="A5468" t="s">
        <v>5856</v>
      </c>
      <c r="B5468" t="str">
        <f>tbl_Facturas[[#This Row],[Factura]] &amp; "|" &amp; tbl_Facturas[[#This Row],[Proyecto OK]] &amp; "|" &amp; TEXT(tbl_Facturas[[#This Row],[Horas o Viaje]],"0.00") &amp; "|" &amp; TEXT(tbl_Facturas[[#This Row],[Costo unitario]],"0.00")</f>
        <v>2924|Lead Replacement Service|7.00|110.00</v>
      </c>
      <c r="C5468">
        <v>2924</v>
      </c>
      <c r="D5468">
        <v>325</v>
      </c>
      <c r="E5468" t="s">
        <v>27</v>
      </c>
      <c r="G5468" t="s">
        <v>34</v>
      </c>
      <c r="H5468" t="s">
        <v>5273</v>
      </c>
      <c r="I5468" s="134" t="s">
        <v>5306</v>
      </c>
      <c r="J5468" t="s">
        <v>878</v>
      </c>
      <c r="K5468" t="s">
        <v>5903</v>
      </c>
      <c r="L5468">
        <v>3364</v>
      </c>
      <c r="P5468">
        <v>7</v>
      </c>
      <c r="Q5468">
        <v>110</v>
      </c>
      <c r="R5468">
        <v>770</v>
      </c>
      <c r="S5468">
        <f>IFERROR(_xlfn.XLOOKUP(tbl_Facturas[[#This Row],[Key_Fact]],tbl_Manifiestos[Key_Manif],tbl_Manifiestos[Pagado a Broker],0),0)</f>
        <v>716.1</v>
      </c>
      <c r="T5468">
        <v>3943666.5999999982</v>
      </c>
    </row>
    <row r="5469" spans="1:20" x14ac:dyDescent="0.25">
      <c r="A5469" t="s">
        <v>5856</v>
      </c>
      <c r="B5469" t="str">
        <f>tbl_Facturas[[#This Row],[Factura]] &amp; "|" &amp; tbl_Facturas[[#This Row],[Proyecto OK]] &amp; "|" &amp; TEXT(tbl_Facturas[[#This Row],[Horas o Viaje]],"0.00") &amp; "|" &amp; TEXT(tbl_Facturas[[#This Row],[Costo unitario]],"0.00")</f>
        <v>2925|CDOT S-403|4.00|115.00</v>
      </c>
      <c r="C5469">
        <v>2925</v>
      </c>
      <c r="D5469">
        <v>308</v>
      </c>
      <c r="E5469" t="s">
        <v>16</v>
      </c>
      <c r="G5469" t="s">
        <v>17</v>
      </c>
      <c r="H5469" t="s">
        <v>4176</v>
      </c>
      <c r="I5469" s="134" t="s">
        <v>5311</v>
      </c>
      <c r="J5469" t="s">
        <v>2841</v>
      </c>
      <c r="K5469" t="s">
        <v>2841</v>
      </c>
      <c r="P5469">
        <v>4</v>
      </c>
      <c r="Q5469">
        <v>115</v>
      </c>
      <c r="R5469">
        <v>460</v>
      </c>
      <c r="S5469">
        <f>IFERROR(_xlfn.XLOOKUP(tbl_Facturas[[#This Row],[Key_Fact]],tbl_Manifiestos[Key_Manif],tbl_Manifiestos[Pagado a Broker],0),0)</f>
        <v>427.8</v>
      </c>
      <c r="T5469">
        <v>3944126.5999999982</v>
      </c>
    </row>
    <row r="5470" spans="1:20" x14ac:dyDescent="0.25">
      <c r="A5470" t="s">
        <v>5856</v>
      </c>
      <c r="B5470" t="str">
        <f>tbl_Facturas[[#This Row],[Factura]] &amp; "|" &amp; tbl_Facturas[[#This Row],[Proyecto OK]] &amp; "|" &amp; TEXT(tbl_Facturas[[#This Row],[Horas o Viaje]],"0.00") &amp; "|" &amp; TEXT(tbl_Facturas[[#This Row],[Costo unitario]],"0.00")</f>
        <v>2925|CDOT S-403|8.00|115.00</v>
      </c>
      <c r="C5470">
        <v>2925</v>
      </c>
      <c r="D5470">
        <v>54</v>
      </c>
      <c r="E5470" t="s">
        <v>19</v>
      </c>
      <c r="G5470" t="s">
        <v>479</v>
      </c>
      <c r="H5470" t="s">
        <v>4175</v>
      </c>
      <c r="I5470" s="134" t="s">
        <v>5311</v>
      </c>
      <c r="J5470" t="s">
        <v>2841</v>
      </c>
      <c r="K5470" t="s">
        <v>2841</v>
      </c>
      <c r="P5470">
        <v>8</v>
      </c>
      <c r="Q5470">
        <v>115</v>
      </c>
      <c r="R5470">
        <v>920</v>
      </c>
      <c r="S5470">
        <f>IFERROR(_xlfn.XLOOKUP(tbl_Facturas[[#This Row],[Key_Fact]],tbl_Manifiestos[Key_Manif],tbl_Manifiestos[Pagado a Broker],0),0)</f>
        <v>855.6</v>
      </c>
      <c r="T5470">
        <v>3945046.5999999982</v>
      </c>
    </row>
    <row r="5471" spans="1:20" x14ac:dyDescent="0.25">
      <c r="A5471" t="s">
        <v>5856</v>
      </c>
      <c r="B5471" t="str">
        <f>tbl_Facturas[[#This Row],[Factura]] &amp; "|" &amp; tbl_Facturas[[#This Row],[Proyecto OK]] &amp; "|" &amp; TEXT(tbl_Facturas[[#This Row],[Horas o Viaje]],"0.00") &amp; "|" &amp; TEXT(tbl_Facturas[[#This Row],[Costo unitario]],"0.00")</f>
        <v>2925|CDOT S-403|3.50|115.00</v>
      </c>
      <c r="C5471">
        <v>2925</v>
      </c>
      <c r="D5471">
        <v>67</v>
      </c>
      <c r="E5471" t="s">
        <v>27</v>
      </c>
      <c r="G5471" t="s">
        <v>28</v>
      </c>
      <c r="H5471" t="s">
        <v>5274</v>
      </c>
      <c r="I5471" s="134" t="s">
        <v>5311</v>
      </c>
      <c r="J5471" t="s">
        <v>2841</v>
      </c>
      <c r="K5471" t="s">
        <v>2841</v>
      </c>
      <c r="P5471">
        <v>3.5</v>
      </c>
      <c r="Q5471">
        <v>115</v>
      </c>
      <c r="R5471">
        <v>402.5</v>
      </c>
      <c r="S5471">
        <f>IFERROR(_xlfn.XLOOKUP(tbl_Facturas[[#This Row],[Key_Fact]],tbl_Manifiestos[Key_Manif],tbl_Manifiestos[Pagado a Broker],0),0)</f>
        <v>374.32500000000005</v>
      </c>
      <c r="T5471">
        <v>3945449.0999999982</v>
      </c>
    </row>
    <row r="5472" spans="1:20" x14ac:dyDescent="0.25">
      <c r="A5472" t="s">
        <v>5856</v>
      </c>
      <c r="B5472" t="str">
        <f>tbl_Facturas[[#This Row],[Factura]] &amp; "|" &amp; tbl_Facturas[[#This Row],[Proyecto OK]] &amp; "|" &amp; TEXT(tbl_Facturas[[#This Row],[Horas o Viaje]],"0.00") &amp; "|" &amp; TEXT(tbl_Facturas[[#This Row],[Costo unitario]],"0.00")</f>
        <v>2925|CDOT S-403|8.50|115.00</v>
      </c>
      <c r="C5472">
        <v>2925</v>
      </c>
      <c r="D5472">
        <v>54</v>
      </c>
      <c r="E5472" t="s">
        <v>19</v>
      </c>
      <c r="G5472" t="s">
        <v>479</v>
      </c>
      <c r="H5472" t="s">
        <v>4169</v>
      </c>
      <c r="I5472" s="134" t="s">
        <v>5311</v>
      </c>
      <c r="J5472" t="s">
        <v>2841</v>
      </c>
      <c r="K5472" t="s">
        <v>2841</v>
      </c>
      <c r="P5472">
        <v>8.5</v>
      </c>
      <c r="Q5472">
        <v>115</v>
      </c>
      <c r="R5472">
        <v>977.5</v>
      </c>
      <c r="S5472">
        <f>IFERROR(_xlfn.XLOOKUP(tbl_Facturas[[#This Row],[Key_Fact]],tbl_Manifiestos[Key_Manif],tbl_Manifiestos[Pagado a Broker],0),0)</f>
        <v>0</v>
      </c>
      <c r="T5472">
        <v>3946426.5999999982</v>
      </c>
    </row>
    <row r="5473" spans="1:20" x14ac:dyDescent="0.25">
      <c r="A5473" t="s">
        <v>5856</v>
      </c>
      <c r="B5473" t="str">
        <f>tbl_Facturas[[#This Row],[Factura]] &amp; "|" &amp; tbl_Facturas[[#This Row],[Proyecto OK]] &amp; "|" &amp; TEXT(tbl_Facturas[[#This Row],[Horas o Viaje]],"0.00") &amp; "|" &amp; TEXT(tbl_Facturas[[#This Row],[Costo unitario]],"0.00")</f>
        <v>2925|CDOT S-403|8.00|115.00</v>
      </c>
      <c r="C5473">
        <v>2925</v>
      </c>
      <c r="D5473">
        <v>67</v>
      </c>
      <c r="E5473" t="s">
        <v>27</v>
      </c>
      <c r="G5473" t="s">
        <v>28</v>
      </c>
      <c r="H5473" t="s">
        <v>5275</v>
      </c>
      <c r="I5473" s="134" t="s">
        <v>5311</v>
      </c>
      <c r="J5473" t="s">
        <v>2841</v>
      </c>
      <c r="K5473" t="s">
        <v>2841</v>
      </c>
      <c r="P5473">
        <v>8</v>
      </c>
      <c r="Q5473">
        <v>115</v>
      </c>
      <c r="R5473">
        <v>920</v>
      </c>
      <c r="S5473">
        <f>IFERROR(_xlfn.XLOOKUP(tbl_Facturas[[#This Row],[Key_Fact]],tbl_Manifiestos[Key_Manif],tbl_Manifiestos[Pagado a Broker],0),0)</f>
        <v>855.6</v>
      </c>
      <c r="T5473">
        <v>3947346.5999999982</v>
      </c>
    </row>
    <row r="5474" spans="1:20" x14ac:dyDescent="0.25">
      <c r="A5474" t="s">
        <v>5856</v>
      </c>
      <c r="B5474" t="str">
        <f>tbl_Facturas[[#This Row],[Factura]] &amp; "|" &amp; tbl_Facturas[[#This Row],[Proyecto OK]] &amp; "|" &amp; TEXT(tbl_Facturas[[#This Row],[Horas o Viaje]],"0.00") &amp; "|" &amp; TEXT(tbl_Facturas[[#This Row],[Costo unitario]],"0.00")</f>
        <v>2925|CDOT S-403|9.25|115.00</v>
      </c>
      <c r="C5474">
        <v>2925</v>
      </c>
      <c r="D5474">
        <v>325</v>
      </c>
      <c r="E5474" t="s">
        <v>27</v>
      </c>
      <c r="G5474" t="s">
        <v>34</v>
      </c>
      <c r="H5474" t="s">
        <v>5276</v>
      </c>
      <c r="I5474" s="134" t="s">
        <v>5311</v>
      </c>
      <c r="J5474" t="s">
        <v>2841</v>
      </c>
      <c r="K5474" t="s">
        <v>2841</v>
      </c>
      <c r="P5474">
        <v>9.25</v>
      </c>
      <c r="Q5474">
        <v>115</v>
      </c>
      <c r="R5474">
        <v>1063.75</v>
      </c>
      <c r="S5474">
        <f>IFERROR(_xlfn.XLOOKUP(tbl_Facturas[[#This Row],[Key_Fact]],tbl_Manifiestos[Key_Manif],tbl_Manifiestos[Pagado a Broker],0),0)</f>
        <v>989.28750000000002</v>
      </c>
      <c r="T5474">
        <v>3948410.3499999982</v>
      </c>
    </row>
    <row r="5475" spans="1:20" x14ac:dyDescent="0.25">
      <c r="A5475" t="s">
        <v>5856</v>
      </c>
      <c r="B5475" t="str">
        <f>tbl_Facturas[[#This Row],[Factura]] &amp; "|" &amp; tbl_Facturas[[#This Row],[Proyecto OK]] &amp; "|" &amp; TEXT(tbl_Facturas[[#This Row],[Horas o Viaje]],"0.00") &amp; "|" &amp; TEXT(tbl_Facturas[[#This Row],[Costo unitario]],"0.00")</f>
        <v>2925|CDOT S-403|9.00|115.00</v>
      </c>
      <c r="C5475">
        <v>2925</v>
      </c>
      <c r="D5475">
        <v>73</v>
      </c>
      <c r="E5475" t="s">
        <v>19</v>
      </c>
      <c r="G5475" t="s">
        <v>20</v>
      </c>
      <c r="H5475" t="s">
        <v>5277</v>
      </c>
      <c r="I5475" s="134" t="s">
        <v>5311</v>
      </c>
      <c r="J5475" t="s">
        <v>2841</v>
      </c>
      <c r="K5475" t="s">
        <v>2841</v>
      </c>
      <c r="P5475">
        <v>9</v>
      </c>
      <c r="Q5475">
        <v>115</v>
      </c>
      <c r="R5475">
        <v>1035</v>
      </c>
      <c r="S5475">
        <f>IFERROR(_xlfn.XLOOKUP(tbl_Facturas[[#This Row],[Key_Fact]],tbl_Manifiestos[Key_Manif],tbl_Manifiestos[Pagado a Broker],0),0)</f>
        <v>0</v>
      </c>
      <c r="T5475">
        <v>3949445.3499999982</v>
      </c>
    </row>
    <row r="5476" spans="1:20" x14ac:dyDescent="0.25">
      <c r="A5476" t="s">
        <v>5856</v>
      </c>
      <c r="B5476" t="str">
        <f>tbl_Facturas[[#This Row],[Factura]] &amp; "|" &amp; tbl_Facturas[[#This Row],[Proyecto OK]] &amp; "|" &amp; TEXT(tbl_Facturas[[#This Row],[Horas o Viaje]],"0.00") &amp; "|" &amp; TEXT(tbl_Facturas[[#This Row],[Costo unitario]],"0.00")</f>
        <v>2926|CDOT S-603|8.50|115.00</v>
      </c>
      <c r="C5476">
        <v>2926</v>
      </c>
      <c r="D5476">
        <v>198</v>
      </c>
      <c r="E5476" t="s">
        <v>5916</v>
      </c>
      <c r="G5476" t="s">
        <v>31</v>
      </c>
      <c r="H5476" t="s">
        <v>4790</v>
      </c>
      <c r="I5476" s="134" t="s">
        <v>5311</v>
      </c>
      <c r="J5476" t="s">
        <v>2693</v>
      </c>
      <c r="K5476" s="240" t="s">
        <v>2693</v>
      </c>
      <c r="P5476">
        <v>8.5</v>
      </c>
      <c r="Q5476">
        <v>115</v>
      </c>
      <c r="R5476">
        <v>977.5</v>
      </c>
      <c r="S5476">
        <f>IFERROR(_xlfn.XLOOKUP(tbl_Facturas[[#This Row],[Key_Fact]],tbl_Manifiestos[Key_Manif],tbl_Manifiestos[Pagado a Broker],0),0)</f>
        <v>909.07500000000005</v>
      </c>
      <c r="T5476">
        <v>3950422.8499999982</v>
      </c>
    </row>
    <row r="5477" spans="1:20" x14ac:dyDescent="0.25">
      <c r="A5477" t="s">
        <v>5856</v>
      </c>
      <c r="B5477" t="str">
        <f>tbl_Facturas[[#This Row],[Factura]] &amp; "|" &amp; tbl_Facturas[[#This Row],[Proyecto OK]] &amp; "|" &amp; TEXT(tbl_Facturas[[#This Row],[Horas o Viaje]],"0.00") &amp; "|" &amp; TEXT(tbl_Facturas[[#This Row],[Costo unitario]],"0.00")</f>
        <v>2926|CDOT S-603|8.00|115.00</v>
      </c>
      <c r="C5477">
        <v>2926</v>
      </c>
      <c r="D5477">
        <v>617</v>
      </c>
      <c r="E5477" t="s">
        <v>27</v>
      </c>
      <c r="G5477" t="s">
        <v>36</v>
      </c>
      <c r="H5477" t="s">
        <v>5278</v>
      </c>
      <c r="I5477" s="134" t="s">
        <v>5311</v>
      </c>
      <c r="J5477" t="s">
        <v>2693</v>
      </c>
      <c r="K5477" s="240" t="s">
        <v>2693</v>
      </c>
      <c r="P5477">
        <v>8</v>
      </c>
      <c r="Q5477">
        <v>115</v>
      </c>
      <c r="R5477">
        <v>920</v>
      </c>
      <c r="S5477">
        <f>IFERROR(_xlfn.XLOOKUP(tbl_Facturas[[#This Row],[Key_Fact]],tbl_Manifiestos[Key_Manif],tbl_Manifiestos[Pagado a Broker],0),0)</f>
        <v>855.6</v>
      </c>
      <c r="T5477">
        <v>3951342.8499999982</v>
      </c>
    </row>
    <row r="5478" spans="1:20" x14ac:dyDescent="0.25">
      <c r="A5478" t="s">
        <v>5856</v>
      </c>
      <c r="B5478" t="str">
        <f>tbl_Facturas[[#This Row],[Factura]] &amp; "|" &amp; tbl_Facturas[[#This Row],[Proyecto OK]] &amp; "|" &amp; TEXT(tbl_Facturas[[#This Row],[Horas o Viaje]],"0.00") &amp; "|" &amp; TEXT(tbl_Facturas[[#This Row],[Costo unitario]],"0.00")</f>
        <v>2926|CDOT S-603|9.00|115.00</v>
      </c>
      <c r="C5478">
        <v>2926</v>
      </c>
      <c r="D5478">
        <v>103</v>
      </c>
      <c r="E5478" t="s">
        <v>27</v>
      </c>
      <c r="G5478" t="s">
        <v>284</v>
      </c>
      <c r="H5478" t="s">
        <v>5279</v>
      </c>
      <c r="I5478" s="134" t="s">
        <v>5311</v>
      </c>
      <c r="J5478" t="s">
        <v>2693</v>
      </c>
      <c r="K5478" s="240" t="s">
        <v>2693</v>
      </c>
      <c r="P5478">
        <v>9</v>
      </c>
      <c r="Q5478">
        <v>115</v>
      </c>
      <c r="R5478">
        <v>1035</v>
      </c>
      <c r="S5478">
        <f>IFERROR(_xlfn.XLOOKUP(tbl_Facturas[[#This Row],[Key_Fact]],tbl_Manifiestos[Key_Manif],tbl_Manifiestos[Pagado a Broker],0),0)</f>
        <v>962.55000000000007</v>
      </c>
      <c r="T5478">
        <v>3952377.8499999982</v>
      </c>
    </row>
    <row r="5479" spans="1:20" x14ac:dyDescent="0.25">
      <c r="A5479" t="s">
        <v>5856</v>
      </c>
      <c r="B5479" t="str">
        <f>tbl_Facturas[[#This Row],[Factura]] &amp; "|" &amp; tbl_Facturas[[#This Row],[Proyecto OK]] &amp; "|" &amp; TEXT(tbl_Facturas[[#This Row],[Horas o Viaje]],"0.00") &amp; "|" &amp; TEXT(tbl_Facturas[[#This Row],[Costo unitario]],"0.00")</f>
        <v>2926|CDOT S-603|8.50|115.00</v>
      </c>
      <c r="C5479">
        <v>2926</v>
      </c>
      <c r="D5479">
        <v>198</v>
      </c>
      <c r="E5479" t="s">
        <v>5916</v>
      </c>
      <c r="G5479" t="s">
        <v>31</v>
      </c>
      <c r="H5479" t="s">
        <v>5280</v>
      </c>
      <c r="I5479" s="134" t="s">
        <v>5311</v>
      </c>
      <c r="J5479" t="s">
        <v>2693</v>
      </c>
      <c r="K5479" s="240" t="s">
        <v>2693</v>
      </c>
      <c r="P5479">
        <v>8.5</v>
      </c>
      <c r="Q5479">
        <v>115</v>
      </c>
      <c r="R5479">
        <v>977.5</v>
      </c>
      <c r="S5479">
        <f>IFERROR(_xlfn.XLOOKUP(tbl_Facturas[[#This Row],[Key_Fact]],tbl_Manifiestos[Key_Manif],tbl_Manifiestos[Pagado a Broker],0),0)</f>
        <v>909.07500000000005</v>
      </c>
      <c r="T5479">
        <v>3953355.3499999982</v>
      </c>
    </row>
    <row r="5480" spans="1:20" x14ac:dyDescent="0.25">
      <c r="A5480" t="s">
        <v>5856</v>
      </c>
      <c r="B5480" t="str">
        <f>tbl_Facturas[[#This Row],[Factura]] &amp; "|" &amp; tbl_Facturas[[#This Row],[Proyecto OK]] &amp; "|" &amp; TEXT(tbl_Facturas[[#This Row],[Horas o Viaje]],"0.00") &amp; "|" &amp; TEXT(tbl_Facturas[[#This Row],[Costo unitario]],"0.00")</f>
        <v>2927|Metra 95th|1.00|210.00</v>
      </c>
      <c r="C5480">
        <v>2927</v>
      </c>
      <c r="D5480">
        <v>67</v>
      </c>
      <c r="E5480" t="s">
        <v>27</v>
      </c>
      <c r="G5480" t="s">
        <v>28</v>
      </c>
      <c r="H5480" t="s">
        <v>3668</v>
      </c>
      <c r="I5480" s="134" t="s">
        <v>5330</v>
      </c>
      <c r="J5480" t="s">
        <v>3875</v>
      </c>
      <c r="K5480" t="s">
        <v>5624</v>
      </c>
      <c r="L5480">
        <v>2516</v>
      </c>
      <c r="M5480" t="s">
        <v>3126</v>
      </c>
      <c r="P5480">
        <v>1</v>
      </c>
      <c r="Q5480">
        <v>210</v>
      </c>
      <c r="R5480">
        <v>210</v>
      </c>
      <c r="S5480">
        <f>IFERROR(_xlfn.XLOOKUP(tbl_Facturas[[#This Row],[Key_Fact]],tbl_Manifiestos[Key_Manif],tbl_Manifiestos[Pagado a Broker],0),0)</f>
        <v>195.3</v>
      </c>
      <c r="T5480">
        <v>3953565.3499999982</v>
      </c>
    </row>
    <row r="5481" spans="1:20" x14ac:dyDescent="0.25">
      <c r="A5481" t="s">
        <v>5856</v>
      </c>
      <c r="B5481" t="str">
        <f>tbl_Facturas[[#This Row],[Factura]] &amp; "|" &amp; tbl_Facturas[[#This Row],[Proyecto OK]] &amp; "|" &amp; TEXT(tbl_Facturas[[#This Row],[Horas o Viaje]],"0.00") &amp; "|" &amp; TEXT(tbl_Facturas[[#This Row],[Costo unitario]],"0.00")</f>
        <v>2927|Metra 95th|1.00|34.00</v>
      </c>
      <c r="C5481">
        <v>2927</v>
      </c>
      <c r="D5481">
        <v>67</v>
      </c>
      <c r="E5481" t="s">
        <v>27</v>
      </c>
      <c r="G5481" t="s">
        <v>28</v>
      </c>
      <c r="H5481" t="s">
        <v>3668</v>
      </c>
      <c r="I5481" s="134" t="s">
        <v>5330</v>
      </c>
      <c r="J5481" t="s">
        <v>3875</v>
      </c>
      <c r="K5481" t="s">
        <v>5624</v>
      </c>
      <c r="L5481">
        <v>2516</v>
      </c>
      <c r="M5481" t="s">
        <v>3126</v>
      </c>
      <c r="N5481" t="s">
        <v>5281</v>
      </c>
      <c r="P5481">
        <v>1</v>
      </c>
      <c r="Q5481">
        <v>34</v>
      </c>
      <c r="R5481">
        <v>34</v>
      </c>
      <c r="S5481">
        <f>IFERROR(_xlfn.XLOOKUP(tbl_Facturas[[#This Row],[Key_Fact]],tbl_Manifiestos[Key_Manif],tbl_Manifiestos[Pagado a Broker],0),0)</f>
        <v>0</v>
      </c>
      <c r="T5481">
        <v>3953599.3499999982</v>
      </c>
    </row>
    <row r="5482" spans="1:20" x14ac:dyDescent="0.25">
      <c r="A5482" t="s">
        <v>5856</v>
      </c>
      <c r="B5482" t="str">
        <f>tbl_Facturas[[#This Row],[Factura]] &amp; "|" &amp; tbl_Facturas[[#This Row],[Proyecto OK]] &amp; "|" &amp; TEXT(tbl_Facturas[[#This Row],[Horas o Viaje]],"0.00") &amp; "|" &amp; TEXT(tbl_Facturas[[#This Row],[Costo unitario]],"0.00")</f>
        <v>2927|Metra 95th|20.54|11.00</v>
      </c>
      <c r="C5482">
        <v>2927</v>
      </c>
      <c r="D5482">
        <v>67</v>
      </c>
      <c r="E5482" t="s">
        <v>27</v>
      </c>
      <c r="G5482" t="s">
        <v>28</v>
      </c>
      <c r="H5482" t="s">
        <v>2451</v>
      </c>
      <c r="I5482" s="134" t="s">
        <v>5330</v>
      </c>
      <c r="J5482" t="s">
        <v>3875</v>
      </c>
      <c r="K5482" t="s">
        <v>5624</v>
      </c>
      <c r="L5482">
        <v>2516</v>
      </c>
      <c r="M5482" t="s">
        <v>911</v>
      </c>
      <c r="O5482" t="s">
        <v>1979</v>
      </c>
      <c r="P5482">
        <v>20.54</v>
      </c>
      <c r="Q5482">
        <v>11</v>
      </c>
      <c r="R5482">
        <v>225.94</v>
      </c>
      <c r="S5482">
        <f>IFERROR(_xlfn.XLOOKUP(tbl_Facturas[[#This Row],[Key_Fact]],tbl_Manifiestos[Key_Manif],tbl_Manifiestos[Pagado a Broker],0),0)</f>
        <v>210.1242</v>
      </c>
      <c r="T5482">
        <v>3953825.2899999982</v>
      </c>
    </row>
    <row r="5483" spans="1:20" x14ac:dyDescent="0.25">
      <c r="A5483" t="s">
        <v>5856</v>
      </c>
      <c r="B5483" t="str">
        <f>tbl_Facturas[[#This Row],[Factura]] &amp; "|" &amp; tbl_Facturas[[#This Row],[Proyecto OK]] &amp; "|" &amp; TEXT(tbl_Facturas[[#This Row],[Horas o Viaje]],"0.00") &amp; "|" &amp; TEXT(tbl_Facturas[[#This Row],[Costo unitario]],"0.00")</f>
        <v>2927|Metra 95th|1.00|210.00</v>
      </c>
      <c r="C5483">
        <v>2927</v>
      </c>
      <c r="D5483">
        <v>67</v>
      </c>
      <c r="E5483" t="s">
        <v>27</v>
      </c>
      <c r="G5483" t="s">
        <v>28</v>
      </c>
      <c r="H5483" t="s">
        <v>5282</v>
      </c>
      <c r="I5483" s="134" t="s">
        <v>5330</v>
      </c>
      <c r="J5483" t="s">
        <v>3875</v>
      </c>
      <c r="K5483" t="s">
        <v>5624</v>
      </c>
      <c r="L5483">
        <v>2516</v>
      </c>
      <c r="M5483" t="s">
        <v>3126</v>
      </c>
      <c r="P5483">
        <v>1</v>
      </c>
      <c r="Q5483">
        <v>210</v>
      </c>
      <c r="R5483">
        <v>210</v>
      </c>
      <c r="S5483">
        <f>IFERROR(_xlfn.XLOOKUP(tbl_Facturas[[#This Row],[Key_Fact]],tbl_Manifiestos[Key_Manif],tbl_Manifiestos[Pagado a Broker],0),0)</f>
        <v>195.3</v>
      </c>
      <c r="T5483">
        <v>3954035.2899999982</v>
      </c>
    </row>
    <row r="5484" spans="1:20" x14ac:dyDescent="0.25">
      <c r="A5484" t="s">
        <v>5856</v>
      </c>
      <c r="B5484" t="str">
        <f>tbl_Facturas[[#This Row],[Factura]] &amp; "|" &amp; tbl_Facturas[[#This Row],[Proyecto OK]] &amp; "|" &amp; TEXT(tbl_Facturas[[#This Row],[Horas o Viaje]],"0.00") &amp; "|" &amp; TEXT(tbl_Facturas[[#This Row],[Costo unitario]],"0.00")</f>
        <v>2927|Metra 95th|20.54|20.59</v>
      </c>
      <c r="C5484">
        <v>2927</v>
      </c>
      <c r="D5484">
        <v>67</v>
      </c>
      <c r="E5484" t="s">
        <v>27</v>
      </c>
      <c r="G5484" t="s">
        <v>28</v>
      </c>
      <c r="H5484" t="s">
        <v>2451</v>
      </c>
      <c r="I5484" s="134" t="s">
        <v>5330</v>
      </c>
      <c r="J5484" t="s">
        <v>3875</v>
      </c>
      <c r="K5484" t="s">
        <v>5624</v>
      </c>
      <c r="L5484">
        <v>2516</v>
      </c>
      <c r="M5484" t="s">
        <v>911</v>
      </c>
      <c r="N5484" t="s">
        <v>5283</v>
      </c>
      <c r="O5484" t="s">
        <v>1979</v>
      </c>
      <c r="P5484">
        <v>20.54</v>
      </c>
      <c r="Q5484">
        <v>20.59</v>
      </c>
      <c r="R5484">
        <v>422.92</v>
      </c>
      <c r="S5484">
        <f>IFERROR(_xlfn.XLOOKUP(tbl_Facturas[[#This Row],[Key_Fact]],tbl_Manifiestos[Key_Manif],tbl_Manifiestos[Pagado a Broker],0),0)</f>
        <v>0</v>
      </c>
      <c r="T5484">
        <v>3954458.2099999981</v>
      </c>
    </row>
    <row r="5485" spans="1:20" x14ac:dyDescent="0.25">
      <c r="A5485" t="s">
        <v>5856</v>
      </c>
      <c r="B5485" t="str">
        <f>tbl_Facturas[[#This Row],[Factura]] &amp; "|" &amp; tbl_Facturas[[#This Row],[Proyecto OK]] &amp; "|" &amp; TEXT(tbl_Facturas[[#This Row],[Horas o Viaje]],"0.00") &amp; "|" &amp; TEXT(tbl_Facturas[[#This Row],[Costo unitario]],"0.00")</f>
        <v>2927|Metra 95th|5.00|231.00</v>
      </c>
      <c r="C5485">
        <v>2927</v>
      </c>
      <c r="D5485">
        <v>73</v>
      </c>
      <c r="E5485" t="s">
        <v>19</v>
      </c>
      <c r="G5485" t="s">
        <v>20</v>
      </c>
      <c r="H5485" t="s">
        <v>5284</v>
      </c>
      <c r="I5485" s="134" t="s">
        <v>5330</v>
      </c>
      <c r="J5485" t="s">
        <v>3875</v>
      </c>
      <c r="K5485" t="s">
        <v>5624</v>
      </c>
      <c r="L5485">
        <v>2516</v>
      </c>
      <c r="M5485" t="s">
        <v>895</v>
      </c>
      <c r="P5485">
        <v>5</v>
      </c>
      <c r="Q5485">
        <v>231</v>
      </c>
      <c r="R5485">
        <v>1155</v>
      </c>
      <c r="S5485">
        <f>IFERROR(_xlfn.XLOOKUP(tbl_Facturas[[#This Row],[Key_Fact]],tbl_Manifiestos[Key_Manif],tbl_Manifiestos[Pagado a Broker],0),0)</f>
        <v>0</v>
      </c>
      <c r="T5485">
        <v>3955613.2099999981</v>
      </c>
    </row>
    <row r="5486" spans="1:20" x14ac:dyDescent="0.25">
      <c r="A5486" t="s">
        <v>5856</v>
      </c>
      <c r="B5486" t="str">
        <f>tbl_Facturas[[#This Row],[Factura]] &amp; "|" &amp; tbl_Facturas[[#This Row],[Proyecto OK]] &amp; "|" &amp; TEXT(tbl_Facturas[[#This Row],[Horas o Viaje]],"0.00") &amp; "|" &amp; TEXT(tbl_Facturas[[#This Row],[Costo unitario]],"0.00")</f>
        <v>2927|Metra 95th|5.00|14.33</v>
      </c>
      <c r="C5486">
        <v>2927</v>
      </c>
      <c r="D5486">
        <v>73</v>
      </c>
      <c r="E5486" t="s">
        <v>19</v>
      </c>
      <c r="G5486" t="s">
        <v>20</v>
      </c>
      <c r="H5486" t="s">
        <v>5284</v>
      </c>
      <c r="I5486" s="134" t="s">
        <v>5330</v>
      </c>
      <c r="J5486" t="s">
        <v>3875</v>
      </c>
      <c r="K5486" t="s">
        <v>5624</v>
      </c>
      <c r="L5486">
        <v>2516</v>
      </c>
      <c r="M5486" t="s">
        <v>895</v>
      </c>
      <c r="O5486" t="s">
        <v>240</v>
      </c>
      <c r="P5486">
        <v>5</v>
      </c>
      <c r="Q5486">
        <v>14.33</v>
      </c>
      <c r="R5486">
        <v>71.650000000000006</v>
      </c>
      <c r="S5486">
        <f>IFERROR(_xlfn.XLOOKUP(tbl_Facturas[[#This Row],[Key_Fact]],tbl_Manifiestos[Key_Manif],tbl_Manifiestos[Pagado a Broker],0),0)</f>
        <v>0</v>
      </c>
      <c r="T5486">
        <v>3955684.859999998</v>
      </c>
    </row>
    <row r="5487" spans="1:20" x14ac:dyDescent="0.25">
      <c r="A5487" t="s">
        <v>5856</v>
      </c>
      <c r="B5487" t="str">
        <f>tbl_Facturas[[#This Row],[Factura]] &amp; "|" &amp; tbl_Facturas[[#This Row],[Proyecto OK]] &amp; "|" &amp; TEXT(tbl_Facturas[[#This Row],[Horas o Viaje]],"0.00") &amp; "|" &amp; TEXT(tbl_Facturas[[#This Row],[Costo unitario]],"0.00")</f>
        <v>2927|Metra 95th|1.00|34.00</v>
      </c>
      <c r="C5487">
        <v>2927</v>
      </c>
      <c r="D5487">
        <v>67</v>
      </c>
      <c r="E5487" t="s">
        <v>27</v>
      </c>
      <c r="G5487" t="s">
        <v>28</v>
      </c>
      <c r="H5487" t="s">
        <v>5282</v>
      </c>
      <c r="I5487" s="134" t="s">
        <v>5330</v>
      </c>
      <c r="J5487" t="s">
        <v>3875</v>
      </c>
      <c r="K5487" t="s">
        <v>5624</v>
      </c>
      <c r="L5487">
        <v>2516</v>
      </c>
      <c r="M5487" t="s">
        <v>3126</v>
      </c>
      <c r="N5487" t="s">
        <v>5285</v>
      </c>
      <c r="P5487">
        <v>1</v>
      </c>
      <c r="Q5487">
        <v>34</v>
      </c>
      <c r="R5487">
        <v>34</v>
      </c>
      <c r="S5487">
        <f>IFERROR(_xlfn.XLOOKUP(tbl_Facturas[[#This Row],[Key_Fact]],tbl_Manifiestos[Key_Manif],tbl_Manifiestos[Pagado a Broker],0),0)</f>
        <v>0</v>
      </c>
      <c r="T5487">
        <v>3955718.859999998</v>
      </c>
    </row>
    <row r="5488" spans="1:20" x14ac:dyDescent="0.25">
      <c r="A5488" t="s">
        <v>5856</v>
      </c>
      <c r="B5488" t="str">
        <f>tbl_Facturas[[#This Row],[Factura]] &amp; "|" &amp; tbl_Facturas[[#This Row],[Proyecto OK]] &amp; "|" &amp; TEXT(tbl_Facturas[[#This Row],[Horas o Viaje]],"0.00") &amp; "|" &amp; TEXT(tbl_Facturas[[#This Row],[Costo unitario]],"0.00")</f>
        <v>2927|Metra 95th|1.00|126.00</v>
      </c>
      <c r="C5488">
        <v>2927</v>
      </c>
      <c r="D5488">
        <v>67</v>
      </c>
      <c r="E5488" t="s">
        <v>27</v>
      </c>
      <c r="G5488" t="s">
        <v>28</v>
      </c>
      <c r="H5488" t="s">
        <v>5286</v>
      </c>
      <c r="I5488" s="134" t="s">
        <v>5330</v>
      </c>
      <c r="J5488" t="s">
        <v>3875</v>
      </c>
      <c r="K5488" t="s">
        <v>5624</v>
      </c>
      <c r="L5488">
        <v>2516</v>
      </c>
      <c r="M5488" t="s">
        <v>5287</v>
      </c>
      <c r="P5488">
        <v>1</v>
      </c>
      <c r="Q5488">
        <v>126</v>
      </c>
      <c r="R5488">
        <v>126</v>
      </c>
      <c r="S5488">
        <f>IFERROR(_xlfn.XLOOKUP(tbl_Facturas[[#This Row],[Key_Fact]],tbl_Manifiestos[Key_Manif],tbl_Manifiestos[Pagado a Broker],0),0)</f>
        <v>117.18</v>
      </c>
      <c r="T5488">
        <v>3955844.859999998</v>
      </c>
    </row>
    <row r="5489" spans="1:20" x14ac:dyDescent="0.25">
      <c r="A5489" t="s">
        <v>5856</v>
      </c>
      <c r="B5489" t="str">
        <f>tbl_Facturas[[#This Row],[Factura]] &amp; "|" &amp; tbl_Facturas[[#This Row],[Proyecto OK]] &amp; "|" &amp; TEXT(tbl_Facturas[[#This Row],[Horas o Viaje]],"0.00") &amp; "|" &amp; TEXT(tbl_Facturas[[#This Row],[Costo unitario]],"0.00")</f>
        <v>2928|115th Metra|4.00|250.00</v>
      </c>
      <c r="C5489">
        <v>2928</v>
      </c>
      <c r="D5489">
        <v>103</v>
      </c>
      <c r="E5489" t="s">
        <v>27</v>
      </c>
      <c r="G5489" t="s">
        <v>284</v>
      </c>
      <c r="H5489" t="s">
        <v>5288</v>
      </c>
      <c r="I5489" s="134" t="s">
        <v>5343</v>
      </c>
      <c r="J5489" t="s">
        <v>1346</v>
      </c>
      <c r="K5489" t="s">
        <v>1346</v>
      </c>
      <c r="M5489" t="s">
        <v>895</v>
      </c>
      <c r="P5489">
        <v>4</v>
      </c>
      <c r="Q5489">
        <v>250</v>
      </c>
      <c r="R5489">
        <v>1000</v>
      </c>
      <c r="S5489">
        <f>IFERROR(_xlfn.XLOOKUP(tbl_Facturas[[#This Row],[Key_Fact]],tbl_Manifiestos[Key_Manif],tbl_Manifiestos[Pagado a Broker],0),0)</f>
        <v>930</v>
      </c>
      <c r="T5489">
        <v>3956844.859999998</v>
      </c>
    </row>
    <row r="5490" spans="1:20" x14ac:dyDescent="0.25">
      <c r="A5490" t="s">
        <v>5856</v>
      </c>
      <c r="B5490" t="str">
        <f>tbl_Facturas[[#This Row],[Factura]] &amp; "|" &amp; tbl_Facturas[[#This Row],[Proyecto OK]] &amp; "|" &amp; TEXT(tbl_Facturas[[#This Row],[Horas o Viaje]],"0.00") &amp; "|" &amp; TEXT(tbl_Facturas[[#This Row],[Costo unitario]],"0.00")</f>
        <v>2928|115th Metra|1.00|250.00</v>
      </c>
      <c r="C5490">
        <v>2928</v>
      </c>
      <c r="D5490">
        <v>11</v>
      </c>
      <c r="E5490" t="s">
        <v>12</v>
      </c>
      <c r="G5490" t="s">
        <v>13</v>
      </c>
      <c r="H5490" t="s">
        <v>5289</v>
      </c>
      <c r="I5490" s="134" t="s">
        <v>5343</v>
      </c>
      <c r="J5490" t="s">
        <v>1346</v>
      </c>
      <c r="K5490" t="s">
        <v>1346</v>
      </c>
      <c r="M5490" t="s">
        <v>895</v>
      </c>
      <c r="P5490">
        <v>1</v>
      </c>
      <c r="Q5490">
        <v>250</v>
      </c>
      <c r="R5490">
        <v>250</v>
      </c>
      <c r="S5490">
        <f>IFERROR(_xlfn.XLOOKUP(tbl_Facturas[[#This Row],[Key_Fact]],tbl_Manifiestos[Key_Manif],tbl_Manifiestos[Pagado a Broker],0),0)</f>
        <v>232.5</v>
      </c>
      <c r="T5490">
        <v>3957094.859999998</v>
      </c>
    </row>
    <row r="5491" spans="1:20" x14ac:dyDescent="0.25">
      <c r="A5491" t="s">
        <v>5856</v>
      </c>
      <c r="B5491" t="str">
        <f>tbl_Facturas[[#This Row],[Factura]] &amp; "|" &amp; tbl_Facturas[[#This Row],[Proyecto OK]] &amp; "|" &amp; TEXT(tbl_Facturas[[#This Row],[Horas o Viaje]],"0.00") &amp; "|" &amp; TEXT(tbl_Facturas[[#This Row],[Costo unitario]],"0.00")</f>
        <v>2928|115th Metra|1.00|250.00</v>
      </c>
      <c r="C5491">
        <v>2928</v>
      </c>
      <c r="D5491">
        <v>11</v>
      </c>
      <c r="E5491" t="s">
        <v>12</v>
      </c>
      <c r="G5491" t="s">
        <v>13</v>
      </c>
      <c r="H5491" t="s">
        <v>5290</v>
      </c>
      <c r="I5491" s="134" t="s">
        <v>5343</v>
      </c>
      <c r="J5491" t="s">
        <v>1346</v>
      </c>
      <c r="K5491" t="s">
        <v>1346</v>
      </c>
      <c r="M5491" t="s">
        <v>895</v>
      </c>
      <c r="P5491">
        <v>1</v>
      </c>
      <c r="Q5491">
        <v>250</v>
      </c>
      <c r="R5491">
        <v>250</v>
      </c>
      <c r="S5491">
        <f>IFERROR(_xlfn.XLOOKUP(tbl_Facturas[[#This Row],[Key_Fact]],tbl_Manifiestos[Key_Manif],tbl_Manifiestos[Pagado a Broker],0),0)</f>
        <v>232.5</v>
      </c>
      <c r="T5491">
        <v>3957344.859999998</v>
      </c>
    </row>
    <row r="5492" spans="1:20" x14ac:dyDescent="0.25">
      <c r="A5492" t="s">
        <v>5856</v>
      </c>
      <c r="B5492" t="str">
        <f>tbl_Facturas[[#This Row],[Factura]] &amp; "|" &amp; tbl_Facturas[[#This Row],[Proyecto OK]] &amp; "|" &amp; TEXT(tbl_Facturas[[#This Row],[Horas o Viaje]],"0.00") &amp; "|" &amp; TEXT(tbl_Facturas[[#This Row],[Costo unitario]],"0.00")</f>
        <v>2928|115th Metra|1.00|250.00</v>
      </c>
      <c r="C5492">
        <v>2928</v>
      </c>
      <c r="D5492">
        <v>11</v>
      </c>
      <c r="E5492" t="s">
        <v>12</v>
      </c>
      <c r="G5492" t="s">
        <v>13</v>
      </c>
      <c r="H5492" t="s">
        <v>5291</v>
      </c>
      <c r="I5492" s="134" t="s">
        <v>5343</v>
      </c>
      <c r="J5492" t="s">
        <v>1346</v>
      </c>
      <c r="K5492" t="s">
        <v>1346</v>
      </c>
      <c r="M5492" t="s">
        <v>895</v>
      </c>
      <c r="P5492">
        <v>1</v>
      </c>
      <c r="Q5492">
        <v>250</v>
      </c>
      <c r="R5492">
        <v>250</v>
      </c>
      <c r="S5492">
        <f>IFERROR(_xlfn.XLOOKUP(tbl_Facturas[[#This Row],[Key_Fact]],tbl_Manifiestos[Key_Manif],tbl_Manifiestos[Pagado a Broker],0),0)</f>
        <v>232.5</v>
      </c>
      <c r="T5492">
        <v>3957594.859999998</v>
      </c>
    </row>
    <row r="5493" spans="1:20" x14ac:dyDescent="0.25">
      <c r="A5493" t="s">
        <v>5856</v>
      </c>
      <c r="B5493" t="str">
        <f>tbl_Facturas[[#This Row],[Factura]] &amp; "|" &amp; tbl_Facturas[[#This Row],[Proyecto OK]] &amp; "|" &amp; TEXT(tbl_Facturas[[#This Row],[Horas o Viaje]],"0.00") &amp; "|" &amp; TEXT(tbl_Facturas[[#This Row],[Costo unitario]],"0.00")</f>
        <v>2928|115th Metra|1.00|250.00</v>
      </c>
      <c r="C5493">
        <v>2928</v>
      </c>
      <c r="D5493">
        <v>11</v>
      </c>
      <c r="E5493" t="s">
        <v>12</v>
      </c>
      <c r="G5493" t="s">
        <v>13</v>
      </c>
      <c r="H5493" t="s">
        <v>5292</v>
      </c>
      <c r="I5493" s="134" t="s">
        <v>5343</v>
      </c>
      <c r="J5493" t="s">
        <v>1346</v>
      </c>
      <c r="K5493" t="s">
        <v>1346</v>
      </c>
      <c r="M5493" t="s">
        <v>895</v>
      </c>
      <c r="P5493">
        <v>1</v>
      </c>
      <c r="Q5493">
        <v>250</v>
      </c>
      <c r="R5493">
        <v>250</v>
      </c>
      <c r="S5493">
        <f>IFERROR(_xlfn.XLOOKUP(tbl_Facturas[[#This Row],[Key_Fact]],tbl_Manifiestos[Key_Manif],tbl_Manifiestos[Pagado a Broker],0),0)</f>
        <v>232.5</v>
      </c>
      <c r="T5493">
        <v>3957844.859999998</v>
      </c>
    </row>
    <row r="5494" spans="1:20" x14ac:dyDescent="0.25">
      <c r="A5494" t="s">
        <v>5856</v>
      </c>
      <c r="B5494" t="str">
        <f>tbl_Facturas[[#This Row],[Factura]] &amp; "|" &amp; tbl_Facturas[[#This Row],[Proyecto OK]] &amp; "|" &amp; TEXT(tbl_Facturas[[#This Row],[Horas o Viaje]],"0.00") &amp; "|" &amp; TEXT(tbl_Facturas[[#This Row],[Costo unitario]],"0.00")</f>
        <v>2928|115th Metra|4.00|250.00</v>
      </c>
      <c r="C5494">
        <v>2928</v>
      </c>
      <c r="D5494">
        <v>708</v>
      </c>
      <c r="E5494" t="s">
        <v>27</v>
      </c>
      <c r="G5494" t="s">
        <v>841</v>
      </c>
      <c r="H5494" t="s">
        <v>5293</v>
      </c>
      <c r="I5494" s="134" t="s">
        <v>5343</v>
      </c>
      <c r="J5494" t="s">
        <v>1346</v>
      </c>
      <c r="K5494" t="s">
        <v>1346</v>
      </c>
      <c r="M5494" t="s">
        <v>895</v>
      </c>
      <c r="P5494">
        <v>4</v>
      </c>
      <c r="Q5494">
        <v>250</v>
      </c>
      <c r="R5494">
        <v>1000</v>
      </c>
      <c r="S5494">
        <f>IFERROR(_xlfn.XLOOKUP(tbl_Facturas[[#This Row],[Key_Fact]],tbl_Manifiestos[Key_Manif],tbl_Manifiestos[Pagado a Broker],0),0)</f>
        <v>930</v>
      </c>
      <c r="T5494">
        <v>3958844.859999998</v>
      </c>
    </row>
    <row r="5495" spans="1:20" x14ac:dyDescent="0.25">
      <c r="A5495" t="s">
        <v>5856</v>
      </c>
      <c r="B5495" t="str">
        <f>tbl_Facturas[[#This Row],[Factura]] &amp; "|" &amp; tbl_Facturas[[#This Row],[Proyecto OK]] &amp; "|" &amp; TEXT(tbl_Facturas[[#This Row],[Horas o Viaje]],"0.00") &amp; "|" &amp; TEXT(tbl_Facturas[[#This Row],[Costo unitario]],"0.00")</f>
        <v>2928|115th Metra|4.00|250.00</v>
      </c>
      <c r="C5495">
        <v>2928</v>
      </c>
      <c r="D5495">
        <v>356</v>
      </c>
      <c r="E5495" t="s">
        <v>27</v>
      </c>
      <c r="G5495" t="s">
        <v>122</v>
      </c>
      <c r="H5495" t="s">
        <v>5294</v>
      </c>
      <c r="I5495" s="134" t="s">
        <v>5343</v>
      </c>
      <c r="J5495" t="s">
        <v>1346</v>
      </c>
      <c r="K5495" t="s">
        <v>1346</v>
      </c>
      <c r="P5495">
        <v>4</v>
      </c>
      <c r="Q5495">
        <v>250</v>
      </c>
      <c r="R5495">
        <v>1000</v>
      </c>
      <c r="S5495">
        <f>IFERROR(_xlfn.XLOOKUP(tbl_Facturas[[#This Row],[Key_Fact]],tbl_Manifiestos[Key_Manif],tbl_Manifiestos[Pagado a Broker],0),0)</f>
        <v>930</v>
      </c>
      <c r="T5495">
        <v>3959844.859999998</v>
      </c>
    </row>
    <row r="5496" spans="1:20" x14ac:dyDescent="0.25">
      <c r="A5496" t="s">
        <v>5856</v>
      </c>
      <c r="B5496" t="str">
        <f>tbl_Facturas[[#This Row],[Factura]] &amp; "|" &amp; tbl_Facturas[[#This Row],[Proyecto OK]] &amp; "|" &amp; TEXT(tbl_Facturas[[#This Row],[Horas o Viaje]],"0.00") &amp; "|" &amp; TEXT(tbl_Facturas[[#This Row],[Costo unitario]],"0.00")</f>
        <v>2929|JV|7.75|105.00</v>
      </c>
      <c r="C5496">
        <v>2929</v>
      </c>
      <c r="D5496">
        <v>108</v>
      </c>
      <c r="E5496" t="s">
        <v>5916</v>
      </c>
      <c r="G5496" t="s">
        <v>99</v>
      </c>
      <c r="H5496" t="s">
        <v>5295</v>
      </c>
      <c r="I5496" s="134" t="s">
        <v>5328</v>
      </c>
      <c r="J5496" t="s">
        <v>711</v>
      </c>
      <c r="K5496" t="s">
        <v>711</v>
      </c>
      <c r="P5496">
        <v>7.75</v>
      </c>
      <c r="Q5496">
        <v>105</v>
      </c>
      <c r="R5496">
        <v>813.75</v>
      </c>
      <c r="S5496">
        <f>IFERROR(_xlfn.XLOOKUP(tbl_Facturas[[#This Row],[Key_Fact]],tbl_Manifiestos[Key_Manif],tbl_Manifiestos[Pagado a Broker],0),0)</f>
        <v>756.78750000000002</v>
      </c>
      <c r="T5496">
        <v>3960658.609999998</v>
      </c>
    </row>
    <row r="5497" spans="1:20" x14ac:dyDescent="0.25">
      <c r="A5497" t="s">
        <v>5856</v>
      </c>
      <c r="B5497" t="str">
        <f>tbl_Facturas[[#This Row],[Factura]] &amp; "|" &amp; tbl_Facturas[[#This Row],[Proyecto OK]] &amp; "|" &amp; TEXT(tbl_Facturas[[#This Row],[Horas o Viaje]],"0.00") &amp; "|" &amp; TEXT(tbl_Facturas[[#This Row],[Costo unitario]],"0.00")</f>
        <v>2929|JV|4.00|105.00</v>
      </c>
      <c r="C5497">
        <v>2929</v>
      </c>
      <c r="D5497">
        <v>356</v>
      </c>
      <c r="E5497" t="s">
        <v>27</v>
      </c>
      <c r="G5497" t="s">
        <v>122</v>
      </c>
      <c r="H5497" t="s">
        <v>5296</v>
      </c>
      <c r="I5497" s="134" t="s">
        <v>5328</v>
      </c>
      <c r="J5497" t="s">
        <v>711</v>
      </c>
      <c r="K5497" t="s">
        <v>711</v>
      </c>
      <c r="P5497">
        <v>4</v>
      </c>
      <c r="Q5497">
        <v>105</v>
      </c>
      <c r="R5497">
        <v>420</v>
      </c>
      <c r="S5497">
        <f>IFERROR(_xlfn.XLOOKUP(tbl_Facturas[[#This Row],[Key_Fact]],tbl_Manifiestos[Key_Manif],tbl_Manifiestos[Pagado a Broker],0),0)</f>
        <v>390.6</v>
      </c>
      <c r="T5497">
        <v>3961078.609999998</v>
      </c>
    </row>
    <row r="5498" spans="1:20" x14ac:dyDescent="0.25">
      <c r="A5498" t="s">
        <v>5856</v>
      </c>
      <c r="B5498" t="str">
        <f>tbl_Facturas[[#This Row],[Factura]] &amp; "|" &amp; tbl_Facturas[[#This Row],[Proyecto OK]] &amp; "|" &amp; TEXT(tbl_Facturas[[#This Row],[Horas o Viaje]],"0.00") &amp; "|" &amp; TEXT(tbl_Facturas[[#This Row],[Costo unitario]],"0.00")</f>
        <v>2930|RAC|11.50|105.00</v>
      </c>
      <c r="C5498">
        <v>2930</v>
      </c>
      <c r="D5498">
        <v>58</v>
      </c>
      <c r="E5498" t="s">
        <v>12</v>
      </c>
      <c r="G5498" t="s">
        <v>539</v>
      </c>
      <c r="H5498" t="s">
        <v>5297</v>
      </c>
      <c r="I5498" s="134" t="s">
        <v>5328</v>
      </c>
      <c r="J5498" t="s">
        <v>781</v>
      </c>
      <c r="K5498" t="s">
        <v>781</v>
      </c>
      <c r="P5498">
        <v>11.5</v>
      </c>
      <c r="Q5498">
        <v>105</v>
      </c>
      <c r="R5498">
        <v>1207.5</v>
      </c>
      <c r="S5498">
        <f>IFERROR(_xlfn.XLOOKUP(tbl_Facturas[[#This Row],[Key_Fact]],tbl_Manifiestos[Key_Manif],tbl_Manifiestos[Pagado a Broker],0),0)</f>
        <v>1122.9750000000001</v>
      </c>
      <c r="T5498">
        <v>3962286.109999998</v>
      </c>
    </row>
    <row r="5499" spans="1:20" x14ac:dyDescent="0.25">
      <c r="A5499" t="s">
        <v>5856</v>
      </c>
      <c r="B5499" t="str">
        <f>tbl_Facturas[[#This Row],[Factura]] &amp; "|" &amp; tbl_Facturas[[#This Row],[Proyecto OK]] &amp; "|" &amp; TEXT(tbl_Facturas[[#This Row],[Horas o Viaje]],"0.00") &amp; "|" &amp; TEXT(tbl_Facturas[[#This Row],[Costo unitario]],"0.00")</f>
        <v>2930|RAC|8.50|105.00</v>
      </c>
      <c r="C5499">
        <v>2930</v>
      </c>
      <c r="D5499">
        <v>58</v>
      </c>
      <c r="E5499" t="s">
        <v>12</v>
      </c>
      <c r="G5499" t="s">
        <v>539</v>
      </c>
      <c r="H5499" t="s">
        <v>5298</v>
      </c>
      <c r="I5499" s="134" t="s">
        <v>5328</v>
      </c>
      <c r="J5499" t="s">
        <v>781</v>
      </c>
      <c r="K5499" t="s">
        <v>781</v>
      </c>
      <c r="P5499">
        <v>8.5</v>
      </c>
      <c r="Q5499">
        <v>105</v>
      </c>
      <c r="R5499">
        <v>892.5</v>
      </c>
      <c r="S5499">
        <f>IFERROR(_xlfn.XLOOKUP(tbl_Facturas[[#This Row],[Key_Fact]],tbl_Manifiestos[Key_Manif],tbl_Manifiestos[Pagado a Broker],0),0)</f>
        <v>830.02500000000009</v>
      </c>
      <c r="T5499">
        <v>3963178.609999998</v>
      </c>
    </row>
    <row r="5500" spans="1:20" x14ac:dyDescent="0.25">
      <c r="P5500">
        <v>38390.079999999958</v>
      </c>
      <c r="S5500">
        <v>3963178.609999998</v>
      </c>
    </row>
    <row r="5501" spans="1:20" x14ac:dyDescent="0.25">
      <c r="A5501" t="s">
        <v>5299</v>
      </c>
      <c r="P5501">
        <v>38390.079999999958</v>
      </c>
      <c r="S5501">
        <v>3963178.609999998</v>
      </c>
    </row>
  </sheetData>
  <phoneticPr fontId="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227"/>
  <sheetViews>
    <sheetView topLeftCell="F1" workbookViewId="0">
      <pane ySplit="1" topLeftCell="A2" activePane="bottomLeft" state="frozen"/>
      <selection pane="bottomLeft" activeCell="E1" sqref="E1:E1048576"/>
    </sheetView>
  </sheetViews>
  <sheetFormatPr baseColWidth="10" defaultRowHeight="15" x14ac:dyDescent="0.25"/>
  <cols>
    <col min="1" max="1" width="12.42578125" bestFit="1" customWidth="1"/>
    <col min="2" max="2" width="43.42578125" customWidth="1"/>
    <col min="3" max="3" width="10.42578125" bestFit="1" customWidth="1"/>
    <col min="4" max="4" width="11.5703125" bestFit="1" customWidth="1"/>
    <col min="5" max="5" width="11.85546875" bestFit="1" customWidth="1"/>
    <col min="6" max="6" width="20.140625" bestFit="1" customWidth="1"/>
    <col min="7" max="7" width="17.7109375" customWidth="1"/>
    <col min="8" max="8" width="26.85546875" bestFit="1" customWidth="1"/>
    <col min="9" max="9" width="20.7109375" customWidth="1"/>
    <col min="11" max="11" width="15.42578125" bestFit="1" customWidth="1"/>
    <col min="12" max="12" width="14.140625" bestFit="1" customWidth="1"/>
    <col min="13" max="13" width="17" bestFit="1" customWidth="1"/>
  </cols>
  <sheetData>
    <row r="1" spans="1:14" ht="15.95" customHeight="1" x14ac:dyDescent="0.25">
      <c r="A1" s="132" t="s">
        <v>5300</v>
      </c>
      <c r="B1" s="132" t="s">
        <v>5860</v>
      </c>
      <c r="C1" s="132" t="s">
        <v>1</v>
      </c>
      <c r="D1" s="132" t="s">
        <v>0</v>
      </c>
      <c r="E1" s="132" t="s">
        <v>5301</v>
      </c>
      <c r="F1" s="132" t="s">
        <v>5302</v>
      </c>
      <c r="G1" s="132" t="s">
        <v>6</v>
      </c>
      <c r="H1" s="132" t="s">
        <v>5880</v>
      </c>
      <c r="I1" s="132" t="s">
        <v>5884</v>
      </c>
      <c r="J1" s="132" t="s">
        <v>5303</v>
      </c>
      <c r="K1" s="132" t="s">
        <v>5304</v>
      </c>
      <c r="L1" s="132" t="s">
        <v>5371</v>
      </c>
      <c r="M1" s="133" t="s">
        <v>5397</v>
      </c>
      <c r="N1" s="132" t="s">
        <v>5396</v>
      </c>
    </row>
    <row r="2" spans="1:14" ht="15.95" customHeight="1" x14ac:dyDescent="0.25">
      <c r="A2" s="3" t="s">
        <v>1261</v>
      </c>
      <c r="B2" s="3" t="str">
        <f>tbl_Manifiestos[[#This Row],[Factura]] &amp; "|" &amp; tbl_Manifiestos[[#This Row],[Proyecto OK]] &amp; "|" &amp; TEXT(tbl_Manifiestos[[#This Row],[Servicio]],"0.00") &amp; "|" &amp; TEXT(tbl_Manifiestos[[#This Row],[Costo Unitario]],"0.00")</f>
        <v>2768|Metra 115th|5.00|220.00</v>
      </c>
      <c r="C2">
        <v>2768</v>
      </c>
      <c r="D2" s="4">
        <v>45925</v>
      </c>
      <c r="E2">
        <v>686</v>
      </c>
      <c r="F2" t="s">
        <v>5363</v>
      </c>
      <c r="G2">
        <v>41</v>
      </c>
      <c r="H2" t="s">
        <v>3627</v>
      </c>
      <c r="J2">
        <v>5</v>
      </c>
      <c r="K2" s="6">
        <v>220</v>
      </c>
      <c r="L2" s="6">
        <v>1100</v>
      </c>
      <c r="M2" s="6">
        <f>tbl_Manifiestos[[#This Row],[Total Pagado]]*tbl_Manifiestos[[#This Row],[Porcentaje]]</f>
        <v>990</v>
      </c>
      <c r="N2" s="3">
        <v>0.9</v>
      </c>
    </row>
    <row r="3" spans="1:14" ht="15.95" customHeight="1" x14ac:dyDescent="0.25">
      <c r="A3" s="3" t="s">
        <v>663</v>
      </c>
      <c r="B3" s="3" t="str">
        <f>tbl_Manifiestos[[#This Row],[Factura]] &amp; "|" &amp; tbl_Manifiestos[[#This Row],[Proyecto OK]] &amp; "|" &amp; TEXT(tbl_Manifiestos[[#This Row],[Servicio]],"0.00") &amp; "|" &amp; TEXT(tbl_Manifiestos[[#This Row],[Costo Unitario]],"0.00")</f>
        <v>2441|F.M.|8.00|100.00</v>
      </c>
      <c r="C3">
        <v>2441</v>
      </c>
      <c r="D3" s="4">
        <v>45778</v>
      </c>
      <c r="E3" s="5" t="s">
        <v>5320</v>
      </c>
      <c r="F3" s="3" t="s">
        <v>5319</v>
      </c>
      <c r="G3" s="5">
        <v>52.34</v>
      </c>
      <c r="H3" t="s">
        <v>5888</v>
      </c>
      <c r="I3" s="5"/>
      <c r="J3" s="3">
        <v>8</v>
      </c>
      <c r="K3" s="6">
        <v>100</v>
      </c>
      <c r="L3" s="6">
        <v>800</v>
      </c>
      <c r="M3" s="6">
        <f>tbl_Manifiestos[[#This Row],[Total Pagado]]*tbl_Manifiestos[[#This Row],[Porcentaje]]</f>
        <v>720</v>
      </c>
      <c r="N3" s="3">
        <v>0.9</v>
      </c>
    </row>
    <row r="4" spans="1:14" ht="15.95" customHeight="1" x14ac:dyDescent="0.25">
      <c r="A4" s="3" t="s">
        <v>1875</v>
      </c>
      <c r="B4" s="3" t="str">
        <f>tbl_Manifiestos[[#This Row],[Factura]] &amp; "|" &amp; tbl_Manifiestos[[#This Row],[Proyecto OK]] &amp; "|" &amp; TEXT(tbl_Manifiestos[[#This Row],[Servicio]],"0.00") &amp; "|" &amp; TEXT(tbl_Manifiestos[[#This Row],[Costo Unitario]],"0.00")</f>
        <v>2441|F.M.|8.00|100.00</v>
      </c>
      <c r="C4">
        <v>2441</v>
      </c>
      <c r="D4" s="4">
        <v>45778</v>
      </c>
      <c r="E4" s="5" t="s">
        <v>5318</v>
      </c>
      <c r="F4" s="3" t="s">
        <v>5319</v>
      </c>
      <c r="G4" s="5">
        <v>55.75</v>
      </c>
      <c r="H4" t="s">
        <v>5888</v>
      </c>
      <c r="I4" s="5"/>
      <c r="J4" s="3">
        <v>8</v>
      </c>
      <c r="K4" s="6">
        <v>100</v>
      </c>
      <c r="L4" s="6">
        <v>800</v>
      </c>
      <c r="M4" s="6">
        <f>tbl_Manifiestos[[#This Row],[Total Pagado]]*tbl_Manifiestos[[#This Row],[Porcentaje]]</f>
        <v>720</v>
      </c>
      <c r="N4" s="3">
        <v>0.9</v>
      </c>
    </row>
    <row r="5" spans="1:14" ht="15.95" customHeight="1" x14ac:dyDescent="0.25">
      <c r="A5" s="3" t="s">
        <v>663</v>
      </c>
      <c r="B5" s="3" t="str">
        <f>tbl_Manifiestos[[#This Row],[Factura]] &amp; "|" &amp; tbl_Manifiestos[[#This Row],[Proyecto OK]] &amp; "|" &amp; TEXT(tbl_Manifiestos[[#This Row],[Servicio]],"0.00") &amp; "|" &amp; TEXT(tbl_Manifiestos[[#This Row],[Costo Unitario]],"0.00")</f>
        <v>2441|F.M.|8.00|100.00</v>
      </c>
      <c r="C5">
        <v>2441</v>
      </c>
      <c r="D5" s="4">
        <v>45770</v>
      </c>
      <c r="E5" s="5" t="s">
        <v>5320</v>
      </c>
      <c r="F5" s="3" t="s">
        <v>5319</v>
      </c>
      <c r="G5" s="5">
        <v>73.78</v>
      </c>
      <c r="H5" t="s">
        <v>5888</v>
      </c>
      <c r="I5" s="5"/>
      <c r="J5" s="3">
        <v>8</v>
      </c>
      <c r="K5" s="6">
        <v>100</v>
      </c>
      <c r="L5" s="6">
        <v>800</v>
      </c>
      <c r="M5" s="6">
        <f>tbl_Manifiestos[[#This Row],[Total Pagado]]*tbl_Manifiestos[[#This Row],[Porcentaje]]</f>
        <v>720</v>
      </c>
      <c r="N5" s="3">
        <v>0.9</v>
      </c>
    </row>
    <row r="6" spans="1:14" ht="15.95" customHeight="1" x14ac:dyDescent="0.25">
      <c r="A6" s="3" t="s">
        <v>1875</v>
      </c>
      <c r="B6" s="3" t="str">
        <f>tbl_Manifiestos[[#This Row],[Factura]] &amp; "|" &amp; tbl_Manifiestos[[#This Row],[Proyecto OK]] &amp; "|" &amp; TEXT(tbl_Manifiestos[[#This Row],[Servicio]],"0.00") &amp; "|" &amp; TEXT(tbl_Manifiestos[[#This Row],[Costo Unitario]],"0.00")</f>
        <v>2441|F.M.|8.00|100.00</v>
      </c>
      <c r="C6">
        <v>2441</v>
      </c>
      <c r="D6" s="4">
        <v>45770</v>
      </c>
      <c r="E6" s="5" t="s">
        <v>5318</v>
      </c>
      <c r="F6" s="3" t="s">
        <v>5319</v>
      </c>
      <c r="G6" s="5">
        <v>82.91</v>
      </c>
      <c r="H6" t="s">
        <v>5888</v>
      </c>
      <c r="I6" s="5"/>
      <c r="J6" s="3">
        <v>8</v>
      </c>
      <c r="K6" s="6">
        <v>100</v>
      </c>
      <c r="L6" s="6">
        <v>800</v>
      </c>
      <c r="M6" s="6">
        <f>tbl_Manifiestos[[#This Row],[Total Pagado]]*tbl_Manifiestos[[#This Row],[Porcentaje]]</f>
        <v>720</v>
      </c>
      <c r="N6" s="3">
        <v>0.9</v>
      </c>
    </row>
    <row r="7" spans="1:14" ht="15.95" customHeight="1" x14ac:dyDescent="0.25">
      <c r="A7" s="3" t="s">
        <v>5305</v>
      </c>
      <c r="B7" s="3" t="str">
        <f>tbl_Manifiestos[[#This Row],[Factura]] &amp; "|" &amp; tbl_Manifiestos[[#This Row],[Proyecto OK]] &amp; "|" &amp; TEXT(tbl_Manifiestos[[#This Row],[Servicio]],"0.00") &amp; "|" &amp; TEXT(tbl_Manifiestos[[#This Row],[Costo Unitario]],"0.00")</f>
        <v>2641|CDOT S-403|8.50|105.00</v>
      </c>
      <c r="C7">
        <v>2641</v>
      </c>
      <c r="D7" s="4">
        <v>45870</v>
      </c>
      <c r="E7">
        <v>54</v>
      </c>
      <c r="F7" t="s">
        <v>5311</v>
      </c>
      <c r="G7">
        <v>403</v>
      </c>
      <c r="H7" t="s">
        <v>2841</v>
      </c>
      <c r="J7">
        <v>8.5</v>
      </c>
      <c r="K7" s="6">
        <v>105</v>
      </c>
      <c r="L7" s="6">
        <v>892.5</v>
      </c>
      <c r="M7" s="6">
        <f>tbl_Manifiestos[[#This Row],[Total Pagado]]*tbl_Manifiestos[[#This Row],[Porcentaje]]</f>
        <v>803.25</v>
      </c>
      <c r="N7" s="3">
        <v>0.9</v>
      </c>
    </row>
    <row r="8" spans="1:14" ht="15.95" customHeight="1" x14ac:dyDescent="0.25">
      <c r="A8" s="3" t="s">
        <v>1817</v>
      </c>
      <c r="B8" s="3" t="str">
        <f>tbl_Manifiestos[[#This Row],[Factura]] &amp; "|" &amp; tbl_Manifiestos[[#This Row],[Proyecto OK]] &amp; "|" &amp; TEXT(tbl_Manifiestos[[#This Row],[Servicio]],"0.00") &amp; "|" &amp; TEXT(tbl_Manifiestos[[#This Row],[Costo Unitario]],"0.00")</f>
        <v>2656|CDOT S-403|10.50|105.00</v>
      </c>
      <c r="C8">
        <v>2656</v>
      </c>
      <c r="D8" s="4">
        <v>45874</v>
      </c>
      <c r="E8">
        <v>25</v>
      </c>
      <c r="F8" t="s">
        <v>5311</v>
      </c>
      <c r="G8">
        <v>403</v>
      </c>
      <c r="H8" t="s">
        <v>2841</v>
      </c>
      <c r="J8">
        <v>10.5</v>
      </c>
      <c r="K8" s="6">
        <v>105</v>
      </c>
      <c r="L8" s="6">
        <v>1102.5</v>
      </c>
      <c r="M8" s="6">
        <f>tbl_Manifiestos[[#This Row],[Total Pagado]]*tbl_Manifiestos[[#This Row],[Porcentaje]]</f>
        <v>992.25</v>
      </c>
      <c r="N8" s="3">
        <v>0.9</v>
      </c>
    </row>
    <row r="9" spans="1:14" ht="15.95" customHeight="1" x14ac:dyDescent="0.25">
      <c r="A9" s="3" t="s">
        <v>1817</v>
      </c>
      <c r="B9" s="3" t="str">
        <f>tbl_Manifiestos[[#This Row],[Factura]] &amp; "|" &amp; tbl_Manifiestos[[#This Row],[Proyecto OK]] &amp; "|" &amp; TEXT(tbl_Manifiestos[[#This Row],[Servicio]],"0.00") &amp; "|" &amp; TEXT(tbl_Manifiestos[[#This Row],[Costo Unitario]],"0.00")</f>
        <v>2669|CDOT S-403|9.00|105.00</v>
      </c>
      <c r="C9">
        <v>2669</v>
      </c>
      <c r="D9" s="4">
        <v>45875</v>
      </c>
      <c r="E9">
        <v>25</v>
      </c>
      <c r="F9" t="s">
        <v>5311</v>
      </c>
      <c r="G9">
        <v>403</v>
      </c>
      <c r="H9" t="s">
        <v>2841</v>
      </c>
      <c r="J9">
        <v>9</v>
      </c>
      <c r="K9" s="6">
        <v>105</v>
      </c>
      <c r="L9" s="6">
        <v>945</v>
      </c>
      <c r="M9" s="6">
        <f>tbl_Manifiestos[[#This Row],[Total Pagado]]*tbl_Manifiestos[[#This Row],[Porcentaje]]</f>
        <v>850.5</v>
      </c>
      <c r="N9" s="3">
        <v>0.9</v>
      </c>
    </row>
    <row r="10" spans="1:14" ht="15.95" customHeight="1" x14ac:dyDescent="0.25">
      <c r="A10" s="3" t="s">
        <v>1817</v>
      </c>
      <c r="B10" s="3" t="str">
        <f>tbl_Manifiestos[[#This Row],[Factura]] &amp; "|" &amp; tbl_Manifiestos[[#This Row],[Proyecto OK]] &amp; "|" &amp; TEXT(tbl_Manifiestos[[#This Row],[Servicio]],"0.00") &amp; "|" &amp; TEXT(tbl_Manifiestos[[#This Row],[Costo Unitario]],"0.00")</f>
        <v>2669|CDOT S-403|9.00|105.00</v>
      </c>
      <c r="C10">
        <v>2669</v>
      </c>
      <c r="D10" s="4">
        <v>45876</v>
      </c>
      <c r="E10">
        <v>25</v>
      </c>
      <c r="F10" t="s">
        <v>5311</v>
      </c>
      <c r="G10">
        <v>403</v>
      </c>
      <c r="H10" t="s">
        <v>2841</v>
      </c>
      <c r="J10">
        <v>9</v>
      </c>
      <c r="K10" s="6">
        <v>105</v>
      </c>
      <c r="L10" s="6">
        <v>945</v>
      </c>
      <c r="M10" s="6">
        <f>tbl_Manifiestos[[#This Row],[Total Pagado]]*tbl_Manifiestos[[#This Row],[Porcentaje]]</f>
        <v>850.5</v>
      </c>
      <c r="N10" s="3">
        <v>0.9</v>
      </c>
    </row>
    <row r="11" spans="1:14" ht="15.95" customHeight="1" x14ac:dyDescent="0.25">
      <c r="A11" s="3" t="s">
        <v>5351</v>
      </c>
      <c r="B11" s="3" t="str">
        <f>tbl_Manifiestos[[#This Row],[Factura]] &amp; "|" &amp; tbl_Manifiestos[[#This Row],[Proyecto OK]] &amp; "|" &amp; TEXT(tbl_Manifiestos[[#This Row],[Servicio]],"0.00") &amp; "|" &amp; TEXT(tbl_Manifiestos[[#This Row],[Costo Unitario]],"0.00")</f>
        <v>2669|CDOT S-403|8.50|105.00</v>
      </c>
      <c r="C11">
        <v>2669</v>
      </c>
      <c r="D11" s="4">
        <v>45884</v>
      </c>
      <c r="E11">
        <v>92</v>
      </c>
      <c r="F11" t="s">
        <v>5311</v>
      </c>
      <c r="G11">
        <v>403</v>
      </c>
      <c r="H11" t="s">
        <v>2841</v>
      </c>
      <c r="J11">
        <v>8.5</v>
      </c>
      <c r="K11" s="6">
        <v>105</v>
      </c>
      <c r="L11" s="6">
        <v>892.5</v>
      </c>
      <c r="M11" s="6">
        <f>tbl_Manifiestos[[#This Row],[Total Pagado]]*tbl_Manifiestos[[#This Row],[Porcentaje]]</f>
        <v>803.25</v>
      </c>
      <c r="N11" s="3">
        <v>0.9</v>
      </c>
    </row>
    <row r="12" spans="1:14" ht="15.95" customHeight="1" x14ac:dyDescent="0.25">
      <c r="A12" s="3" t="s">
        <v>5309</v>
      </c>
      <c r="B12" s="3" t="str">
        <f>tbl_Manifiestos[[#This Row],[Factura]] &amp; "|" &amp; tbl_Manifiestos[[#This Row],[Proyecto OK]] &amp; "|" &amp; TEXT(tbl_Manifiestos[[#This Row],[Servicio]],"0.00") &amp; "|" &amp; TEXT(tbl_Manifiestos[[#This Row],[Costo Unitario]],"0.00")</f>
        <v>2656|CDOT S-403|8.00|105.00</v>
      </c>
      <c r="C12">
        <v>2656</v>
      </c>
      <c r="D12" s="4">
        <v>45873</v>
      </c>
      <c r="E12">
        <v>661</v>
      </c>
      <c r="F12" t="s">
        <v>5311</v>
      </c>
      <c r="G12">
        <v>403</v>
      </c>
      <c r="H12" t="s">
        <v>2841</v>
      </c>
      <c r="J12">
        <v>8</v>
      </c>
      <c r="K12" s="6">
        <v>105</v>
      </c>
      <c r="L12" s="6">
        <v>840</v>
      </c>
      <c r="M12" s="6">
        <f>tbl_Manifiestos[[#This Row],[Total Pagado]]*tbl_Manifiestos[[#This Row],[Porcentaje]]</f>
        <v>756</v>
      </c>
      <c r="N12" s="3">
        <v>0.9</v>
      </c>
    </row>
    <row r="13" spans="1:14" ht="15.95" customHeight="1" x14ac:dyDescent="0.25">
      <c r="A13" s="3" t="s">
        <v>5309</v>
      </c>
      <c r="B13" s="3" t="str">
        <f>tbl_Manifiestos[[#This Row],[Factura]] &amp; "|" &amp; tbl_Manifiestos[[#This Row],[Proyecto OK]] &amp; "|" &amp; TEXT(tbl_Manifiestos[[#This Row],[Servicio]],"0.00") &amp; "|" &amp; TEXT(tbl_Manifiestos[[#This Row],[Costo Unitario]],"0.00")</f>
        <v>2656|CDOT S-403|9.50|105.00</v>
      </c>
      <c r="C13">
        <v>2656</v>
      </c>
      <c r="D13" s="4">
        <v>45874</v>
      </c>
      <c r="E13">
        <v>661</v>
      </c>
      <c r="F13" t="s">
        <v>5311</v>
      </c>
      <c r="G13">
        <v>403</v>
      </c>
      <c r="H13" t="s">
        <v>2841</v>
      </c>
      <c r="J13">
        <v>9.5</v>
      </c>
      <c r="K13" s="6">
        <v>105</v>
      </c>
      <c r="L13" s="6">
        <v>997.5</v>
      </c>
      <c r="M13" s="6">
        <f>tbl_Manifiestos[[#This Row],[Total Pagado]]*tbl_Manifiestos[[#This Row],[Porcentaje]]</f>
        <v>897.75</v>
      </c>
      <c r="N13" s="3">
        <v>0.9</v>
      </c>
    </row>
    <row r="14" spans="1:14" ht="15.95" customHeight="1" x14ac:dyDescent="0.25">
      <c r="A14" s="3" t="s">
        <v>5309</v>
      </c>
      <c r="B14" s="3" t="str">
        <f>tbl_Manifiestos[[#This Row],[Factura]] &amp; "|" &amp; tbl_Manifiestos[[#This Row],[Proyecto OK]] &amp; "|" &amp; TEXT(tbl_Manifiestos[[#This Row],[Servicio]],"0.00") &amp; "|" &amp; TEXT(tbl_Manifiestos[[#This Row],[Costo Unitario]],"0.00")</f>
        <v>2656|CDOT S-403|9.00|105.00</v>
      </c>
      <c r="C14">
        <v>2656</v>
      </c>
      <c r="D14" s="4">
        <v>45875</v>
      </c>
      <c r="E14">
        <v>661</v>
      </c>
      <c r="F14" t="s">
        <v>5311</v>
      </c>
      <c r="G14">
        <v>403</v>
      </c>
      <c r="H14" t="s">
        <v>2841</v>
      </c>
      <c r="J14">
        <v>9</v>
      </c>
      <c r="K14" s="6">
        <v>105</v>
      </c>
      <c r="L14" s="6">
        <v>945</v>
      </c>
      <c r="M14" s="6">
        <f>tbl_Manifiestos[[#This Row],[Total Pagado]]*tbl_Manifiestos[[#This Row],[Porcentaje]]</f>
        <v>850.5</v>
      </c>
      <c r="N14" s="3">
        <v>0.9</v>
      </c>
    </row>
    <row r="15" spans="1:14" ht="15.95" customHeight="1" x14ac:dyDescent="0.25">
      <c r="A15" s="3" t="s">
        <v>5309</v>
      </c>
      <c r="B15" s="3" t="str">
        <f>tbl_Manifiestos[[#This Row],[Factura]] &amp; "|" &amp; tbl_Manifiestos[[#This Row],[Proyecto OK]] &amp; "|" &amp; TEXT(tbl_Manifiestos[[#This Row],[Servicio]],"0.00") &amp; "|" &amp; TEXT(tbl_Manifiestos[[#This Row],[Costo Unitario]],"0.00")</f>
        <v>2669|CDOT S-403|8.00|105.00</v>
      </c>
      <c r="C15">
        <v>2669</v>
      </c>
      <c r="D15" s="4">
        <v>45881</v>
      </c>
      <c r="E15">
        <v>28</v>
      </c>
      <c r="F15" t="s">
        <v>5311</v>
      </c>
      <c r="G15">
        <v>403</v>
      </c>
      <c r="H15" t="s">
        <v>2841</v>
      </c>
      <c r="J15">
        <v>8</v>
      </c>
      <c r="K15" s="6">
        <v>105</v>
      </c>
      <c r="L15" s="6">
        <v>840</v>
      </c>
      <c r="M15" s="6">
        <f>tbl_Manifiestos[[#This Row],[Total Pagado]]*tbl_Manifiestos[[#This Row],[Porcentaje]]</f>
        <v>756</v>
      </c>
      <c r="N15" s="3">
        <v>0.9</v>
      </c>
    </row>
    <row r="16" spans="1:14" ht="15.95" customHeight="1" x14ac:dyDescent="0.25">
      <c r="A16" s="3" t="s">
        <v>5309</v>
      </c>
      <c r="B16" s="3" t="str">
        <f>tbl_Manifiestos[[#This Row],[Factura]] &amp; "|" &amp; tbl_Manifiestos[[#This Row],[Proyecto OK]] &amp; "|" &amp; TEXT(tbl_Manifiestos[[#This Row],[Servicio]],"0.00") &amp; "|" &amp; TEXT(tbl_Manifiestos[[#This Row],[Costo Unitario]],"0.00")</f>
        <v>2669|CDOT S-403|8.00|105.00</v>
      </c>
      <c r="C16">
        <v>2669</v>
      </c>
      <c r="D16" s="4">
        <v>45882</v>
      </c>
      <c r="E16">
        <v>28</v>
      </c>
      <c r="F16" t="s">
        <v>5311</v>
      </c>
      <c r="G16">
        <v>403</v>
      </c>
      <c r="H16" t="s">
        <v>2841</v>
      </c>
      <c r="J16">
        <v>8</v>
      </c>
      <c r="K16" s="6">
        <v>105</v>
      </c>
      <c r="L16" s="6">
        <v>840</v>
      </c>
      <c r="M16" s="6">
        <f>tbl_Manifiestos[[#This Row],[Total Pagado]]*tbl_Manifiestos[[#This Row],[Porcentaje]]</f>
        <v>756</v>
      </c>
      <c r="N16" s="3">
        <v>0.9</v>
      </c>
    </row>
    <row r="17" spans="1:14" ht="15.95" customHeight="1" x14ac:dyDescent="0.25">
      <c r="A17" s="3" t="s">
        <v>1264</v>
      </c>
      <c r="B17" s="3" t="str">
        <f>tbl_Manifiestos[[#This Row],[Factura]] &amp; "|" &amp; tbl_Manifiestos[[#This Row],[Proyecto OK]] &amp; "|" &amp; TEXT(tbl_Manifiestos[[#This Row],[Servicio]],"0.00") &amp; "|" &amp; TEXT(tbl_Manifiestos[[#This Row],[Costo Unitario]],"0.00")</f>
        <v>2682|CDOT S-403|9.00|105.00</v>
      </c>
      <c r="C17">
        <v>2682</v>
      </c>
      <c r="D17" s="4">
        <v>45891</v>
      </c>
      <c r="E17">
        <v>102</v>
      </c>
      <c r="F17" t="s">
        <v>5311</v>
      </c>
      <c r="G17">
        <v>403</v>
      </c>
      <c r="H17" t="s">
        <v>2841</v>
      </c>
      <c r="J17">
        <v>9</v>
      </c>
      <c r="K17" s="6">
        <v>105</v>
      </c>
      <c r="L17" s="6">
        <v>945</v>
      </c>
      <c r="M17" s="6">
        <f>tbl_Manifiestos[[#This Row],[Total Pagado]]*tbl_Manifiestos[[#This Row],[Porcentaje]]</f>
        <v>850.5</v>
      </c>
      <c r="N17" s="3">
        <v>0.9</v>
      </c>
    </row>
    <row r="18" spans="1:14" ht="15.95" customHeight="1" x14ac:dyDescent="0.25">
      <c r="A18" s="3" t="s">
        <v>5305</v>
      </c>
      <c r="B18" s="3" t="str">
        <f>tbl_Manifiestos[[#This Row],[Factura]] &amp; "|" &amp; tbl_Manifiestos[[#This Row],[Proyecto OK]] &amp; "|" &amp; TEXT(tbl_Manifiestos[[#This Row],[Servicio]],"0.00") &amp; "|" &amp; TEXT(tbl_Manifiestos[[#This Row],[Costo Unitario]],"0.00")</f>
        <v>2698|CDOT S-403|9.00|105.00</v>
      </c>
      <c r="C18">
        <v>2698</v>
      </c>
      <c r="D18" s="4">
        <v>45896</v>
      </c>
      <c r="E18">
        <v>606</v>
      </c>
      <c r="F18" t="s">
        <v>5311</v>
      </c>
      <c r="G18">
        <v>403</v>
      </c>
      <c r="H18" t="s">
        <v>2841</v>
      </c>
      <c r="J18">
        <v>9</v>
      </c>
      <c r="K18" s="6">
        <v>105</v>
      </c>
      <c r="L18" s="6">
        <v>945</v>
      </c>
      <c r="M18" s="6">
        <f>tbl_Manifiestos[[#This Row],[Total Pagado]]*tbl_Manifiestos[[#This Row],[Porcentaje]]</f>
        <v>850.5</v>
      </c>
      <c r="N18" s="3">
        <v>0.9</v>
      </c>
    </row>
    <row r="19" spans="1:14" ht="15.95" customHeight="1" x14ac:dyDescent="0.25">
      <c r="A19" s="3" t="s">
        <v>5305</v>
      </c>
      <c r="B19" s="3" t="str">
        <f>tbl_Manifiestos[[#This Row],[Factura]] &amp; "|" &amp; tbl_Manifiestos[[#This Row],[Proyecto OK]] &amp; "|" &amp; TEXT(tbl_Manifiestos[[#This Row],[Servicio]],"0.00") &amp; "|" &amp; TEXT(tbl_Manifiestos[[#This Row],[Costo Unitario]],"0.00")</f>
        <v>2698|CDOT S-403|10.25|105.00</v>
      </c>
      <c r="C19">
        <v>2698</v>
      </c>
      <c r="D19" s="4">
        <v>45897</v>
      </c>
      <c r="E19">
        <v>54</v>
      </c>
      <c r="F19" t="s">
        <v>5311</v>
      </c>
      <c r="G19">
        <v>403</v>
      </c>
      <c r="H19" t="s">
        <v>2841</v>
      </c>
      <c r="J19">
        <v>10.25</v>
      </c>
      <c r="K19" s="6">
        <v>105</v>
      </c>
      <c r="L19" s="6">
        <v>1076.25</v>
      </c>
      <c r="M19" s="6">
        <f>tbl_Manifiestos[[#This Row],[Total Pagado]]*tbl_Manifiestos[[#This Row],[Porcentaje]]</f>
        <v>968.625</v>
      </c>
      <c r="N19" s="3">
        <v>0.9</v>
      </c>
    </row>
    <row r="20" spans="1:14" ht="15.95" customHeight="1" x14ac:dyDescent="0.25">
      <c r="A20" s="3" t="s">
        <v>5309</v>
      </c>
      <c r="B20" s="3" t="str">
        <f>tbl_Manifiestos[[#This Row],[Factura]] &amp; "|" &amp; tbl_Manifiestos[[#This Row],[Proyecto OK]] &amp; "|" &amp; TEXT(tbl_Manifiestos[[#This Row],[Servicio]],"0.00") &amp; "|" &amp; TEXT(tbl_Manifiestos[[#This Row],[Costo Unitario]],"0.00")</f>
        <v>2698|CDOT S-403|7.50|105.00</v>
      </c>
      <c r="C20">
        <v>2698</v>
      </c>
      <c r="D20" s="4">
        <v>45894</v>
      </c>
      <c r="E20">
        <v>76</v>
      </c>
      <c r="F20" t="s">
        <v>5311</v>
      </c>
      <c r="G20">
        <v>403</v>
      </c>
      <c r="H20" t="s">
        <v>2841</v>
      </c>
      <c r="J20">
        <v>7.5</v>
      </c>
      <c r="K20" s="6">
        <v>105</v>
      </c>
      <c r="L20" s="6">
        <v>787.5</v>
      </c>
      <c r="M20" s="6">
        <f>tbl_Manifiestos[[#This Row],[Total Pagado]]*tbl_Manifiestos[[#This Row],[Porcentaje]]</f>
        <v>708.75</v>
      </c>
      <c r="N20" s="3">
        <v>0.9</v>
      </c>
    </row>
    <row r="21" spans="1:14" ht="15.95" customHeight="1" x14ac:dyDescent="0.25">
      <c r="A21" s="3" t="s">
        <v>5309</v>
      </c>
      <c r="B21" s="3" t="str">
        <f>tbl_Manifiestos[[#This Row],[Factura]] &amp; "|" &amp; tbl_Manifiestos[[#This Row],[Proyecto OK]] &amp; "|" &amp; TEXT(tbl_Manifiestos[[#This Row],[Servicio]],"0.00") &amp; "|" &amp; TEXT(tbl_Manifiestos[[#This Row],[Costo Unitario]],"0.00")</f>
        <v>2698|CDOT S-403|8.50|105.00</v>
      </c>
      <c r="C21">
        <v>2698</v>
      </c>
      <c r="D21" s="4">
        <v>45897</v>
      </c>
      <c r="E21">
        <v>28</v>
      </c>
      <c r="F21" t="s">
        <v>5311</v>
      </c>
      <c r="G21">
        <v>403</v>
      </c>
      <c r="H21" t="s">
        <v>2841</v>
      </c>
      <c r="J21">
        <v>8.5</v>
      </c>
      <c r="K21" s="6">
        <v>105</v>
      </c>
      <c r="L21" s="6">
        <v>892.5</v>
      </c>
      <c r="M21" s="6">
        <f>tbl_Manifiestos[[#This Row],[Total Pagado]]*tbl_Manifiestos[[#This Row],[Porcentaje]]</f>
        <v>803.25</v>
      </c>
      <c r="N21" s="3">
        <v>0.9</v>
      </c>
    </row>
    <row r="22" spans="1:14" ht="15.95" customHeight="1" x14ac:dyDescent="0.25">
      <c r="A22" s="3" t="s">
        <v>5309</v>
      </c>
      <c r="B22" s="3" t="str">
        <f>tbl_Manifiestos[[#This Row],[Factura]] &amp; "|" &amp; tbl_Manifiestos[[#This Row],[Proyecto OK]] &amp; "|" &amp; TEXT(tbl_Manifiestos[[#This Row],[Servicio]],"0.00") &amp; "|" &amp; TEXT(tbl_Manifiestos[[#This Row],[Costo Unitario]],"0.00")</f>
        <v>2698|CDOT S-403|7.50|105.00</v>
      </c>
      <c r="C22">
        <v>2698</v>
      </c>
      <c r="D22" s="4">
        <v>45898</v>
      </c>
      <c r="E22">
        <v>28</v>
      </c>
      <c r="F22" t="s">
        <v>5311</v>
      </c>
      <c r="G22">
        <v>403</v>
      </c>
      <c r="H22" t="s">
        <v>2841</v>
      </c>
      <c r="J22">
        <v>7.5</v>
      </c>
      <c r="K22" s="6">
        <v>105</v>
      </c>
      <c r="L22" s="6">
        <v>787.5</v>
      </c>
      <c r="M22" s="6">
        <f>tbl_Manifiestos[[#This Row],[Total Pagado]]*tbl_Manifiestos[[#This Row],[Porcentaje]]</f>
        <v>708.75</v>
      </c>
      <c r="N22" s="3">
        <v>0.9</v>
      </c>
    </row>
    <row r="23" spans="1:14" ht="15.95" customHeight="1" x14ac:dyDescent="0.25">
      <c r="A23" s="3" t="s">
        <v>1264</v>
      </c>
      <c r="B23" s="3" t="str">
        <f>tbl_Manifiestos[[#This Row],[Factura]] &amp; "|" &amp; tbl_Manifiestos[[#This Row],[Proyecto OK]] &amp; "|" &amp; TEXT(tbl_Manifiestos[[#This Row],[Servicio]],"0.00") &amp; "|" &amp; TEXT(tbl_Manifiestos[[#This Row],[Costo Unitario]],"0.00")</f>
        <v>2715|CDOT S-403|8.00|105.00</v>
      </c>
      <c r="C23">
        <v>2715</v>
      </c>
      <c r="D23" s="4">
        <v>45905</v>
      </c>
      <c r="E23">
        <v>7</v>
      </c>
      <c r="F23" t="s">
        <v>5311</v>
      </c>
      <c r="G23">
        <v>403</v>
      </c>
      <c r="H23" t="s">
        <v>2841</v>
      </c>
      <c r="J23">
        <v>8</v>
      </c>
      <c r="K23" s="6">
        <v>105</v>
      </c>
      <c r="L23" s="6">
        <v>840</v>
      </c>
      <c r="M23" s="6">
        <f>tbl_Manifiestos[[#This Row],[Total Pagado]]*tbl_Manifiestos[[#This Row],[Porcentaje]]</f>
        <v>756</v>
      </c>
      <c r="N23" s="3">
        <v>0.9</v>
      </c>
    </row>
    <row r="24" spans="1:14" ht="15.95" customHeight="1" x14ac:dyDescent="0.25">
      <c r="A24" s="3" t="s">
        <v>1982</v>
      </c>
      <c r="B24" s="3" t="str">
        <f>tbl_Manifiestos[[#This Row],[Factura]] &amp; "|" &amp; tbl_Manifiestos[[#This Row],[Proyecto OK]] &amp; "|" &amp; TEXT(tbl_Manifiestos[[#This Row],[Servicio]],"0.00") &amp; "|" &amp; TEXT(tbl_Manifiestos[[#This Row],[Costo Unitario]],"0.00")</f>
        <v>2715|CDOT S-403|7.00|105.00</v>
      </c>
      <c r="C24">
        <v>2715</v>
      </c>
      <c r="D24" s="4">
        <v>45902</v>
      </c>
      <c r="E24">
        <v>773</v>
      </c>
      <c r="F24" t="s">
        <v>5311</v>
      </c>
      <c r="G24">
        <v>403</v>
      </c>
      <c r="H24" t="s">
        <v>2841</v>
      </c>
      <c r="J24">
        <v>7</v>
      </c>
      <c r="K24" s="6">
        <v>105</v>
      </c>
      <c r="L24" s="6">
        <v>735</v>
      </c>
      <c r="M24" s="6">
        <f>tbl_Manifiestos[[#This Row],[Total Pagado]]*tbl_Manifiestos[[#This Row],[Porcentaje]]</f>
        <v>661.5</v>
      </c>
      <c r="N24" s="3">
        <v>0.9</v>
      </c>
    </row>
    <row r="25" spans="1:14" ht="15.95" customHeight="1" x14ac:dyDescent="0.25">
      <c r="A25" s="3" t="s">
        <v>5309</v>
      </c>
      <c r="B25" s="3" t="str">
        <f>tbl_Manifiestos[[#This Row],[Factura]] &amp; "|" &amp; tbl_Manifiestos[[#This Row],[Proyecto OK]] &amp; "|" &amp; TEXT(tbl_Manifiestos[[#This Row],[Servicio]],"0.00") &amp; "|" &amp; TEXT(tbl_Manifiestos[[#This Row],[Costo Unitario]],"0.00")</f>
        <v>2733|CDOT S-403|8.00|105.00</v>
      </c>
      <c r="C25">
        <v>2733</v>
      </c>
      <c r="D25" s="4">
        <v>45910</v>
      </c>
      <c r="E25">
        <v>76</v>
      </c>
      <c r="F25" t="s">
        <v>5311</v>
      </c>
      <c r="G25">
        <v>403</v>
      </c>
      <c r="H25" t="s">
        <v>2841</v>
      </c>
      <c r="J25">
        <v>8</v>
      </c>
      <c r="K25" s="6">
        <v>105</v>
      </c>
      <c r="L25" s="6">
        <v>840</v>
      </c>
      <c r="M25" s="6">
        <f>tbl_Manifiestos[[#This Row],[Total Pagado]]*tbl_Manifiestos[[#This Row],[Porcentaje]]</f>
        <v>756</v>
      </c>
      <c r="N25" s="3">
        <v>0.9</v>
      </c>
    </row>
    <row r="26" spans="1:14" ht="15.95" customHeight="1" x14ac:dyDescent="0.25">
      <c r="A26" s="3" t="s">
        <v>5309</v>
      </c>
      <c r="B26" s="3" t="str">
        <f>tbl_Manifiestos[[#This Row],[Factura]] &amp; "|" &amp; tbl_Manifiestos[[#This Row],[Proyecto OK]] &amp; "|" &amp; TEXT(tbl_Manifiestos[[#This Row],[Servicio]],"0.00") &amp; "|" &amp; TEXT(tbl_Manifiestos[[#This Row],[Costo Unitario]],"0.00")</f>
        <v>2733|CDOT S-403|8.50|105.00</v>
      </c>
      <c r="C26">
        <v>2733</v>
      </c>
      <c r="D26" s="4">
        <v>45911</v>
      </c>
      <c r="E26">
        <v>76</v>
      </c>
      <c r="F26" t="s">
        <v>5311</v>
      </c>
      <c r="G26">
        <v>403</v>
      </c>
      <c r="H26" t="s">
        <v>2841</v>
      </c>
      <c r="J26">
        <v>8.5</v>
      </c>
      <c r="K26" s="6">
        <v>105</v>
      </c>
      <c r="L26" s="6">
        <v>892.5</v>
      </c>
      <c r="M26" s="6">
        <f>tbl_Manifiestos[[#This Row],[Total Pagado]]*tbl_Manifiestos[[#This Row],[Porcentaje]]</f>
        <v>803.25</v>
      </c>
      <c r="N26" s="3">
        <v>0.9</v>
      </c>
    </row>
    <row r="27" spans="1:14" ht="15.95" customHeight="1" x14ac:dyDescent="0.25">
      <c r="A27" s="3" t="s">
        <v>5335</v>
      </c>
      <c r="B27" s="3" t="str">
        <f>tbl_Manifiestos[[#This Row],[Factura]] &amp; "|" &amp; tbl_Manifiestos[[#This Row],[Proyecto OK]] &amp; "|" &amp; TEXT(tbl_Manifiestos[[#This Row],[Servicio]],"0.00") &amp; "|" &amp; TEXT(tbl_Manifiestos[[#This Row],[Costo Unitario]],"0.00")</f>
        <v>2733|CDOT S-403|9.00|105.00</v>
      </c>
      <c r="C27">
        <v>2733</v>
      </c>
      <c r="D27" s="4">
        <v>45909</v>
      </c>
      <c r="E27">
        <v>1</v>
      </c>
      <c r="F27" t="s">
        <v>5311</v>
      </c>
      <c r="G27">
        <v>403</v>
      </c>
      <c r="H27" t="s">
        <v>2841</v>
      </c>
      <c r="J27">
        <v>9</v>
      </c>
      <c r="K27" s="6">
        <v>105</v>
      </c>
      <c r="L27" s="6">
        <v>945</v>
      </c>
      <c r="M27" s="6">
        <f>tbl_Manifiestos[[#This Row],[Total Pagado]]*tbl_Manifiestos[[#This Row],[Porcentaje]]</f>
        <v>850.5</v>
      </c>
      <c r="N27" s="3">
        <v>0.9</v>
      </c>
    </row>
    <row r="28" spans="1:14" ht="15.95" customHeight="1" x14ac:dyDescent="0.25">
      <c r="A28" s="3" t="s">
        <v>2195</v>
      </c>
      <c r="B28" s="3" t="str">
        <f>tbl_Manifiestos[[#This Row],[Factura]] &amp; "|" &amp; tbl_Manifiestos[[#This Row],[Proyecto OK]] &amp; "|" &amp; TEXT(tbl_Manifiestos[[#This Row],[Servicio]],"0.00") &amp; "|" &amp; TEXT(tbl_Manifiestos[[#This Row],[Costo Unitario]],"0.00")</f>
        <v>2733|CDOT S-403|8.00|105.00</v>
      </c>
      <c r="C28">
        <v>2733</v>
      </c>
      <c r="D28" s="4">
        <v>45912</v>
      </c>
      <c r="E28">
        <v>15</v>
      </c>
      <c r="F28" t="s">
        <v>5311</v>
      </c>
      <c r="G28">
        <v>403</v>
      </c>
      <c r="H28" t="s">
        <v>2841</v>
      </c>
      <c r="J28">
        <v>8</v>
      </c>
      <c r="K28" s="6">
        <v>105</v>
      </c>
      <c r="L28" s="6">
        <v>840</v>
      </c>
      <c r="M28" s="6">
        <f>tbl_Manifiestos[[#This Row],[Total Pagado]]*tbl_Manifiestos[[#This Row],[Porcentaje]]</f>
        <v>756</v>
      </c>
      <c r="N28" s="3">
        <v>0.9</v>
      </c>
    </row>
    <row r="29" spans="1:14" ht="15.95" customHeight="1" x14ac:dyDescent="0.25">
      <c r="A29" s="3" t="s">
        <v>1261</v>
      </c>
      <c r="B29" s="3" t="str">
        <f>tbl_Manifiestos[[#This Row],[Factura]] &amp; "|" &amp; tbl_Manifiestos[[#This Row],[Proyecto OK]] &amp; "|" &amp; TEXT(tbl_Manifiestos[[#This Row],[Servicio]],"0.00") &amp; "|" &amp; TEXT(tbl_Manifiestos[[#This Row],[Costo Unitario]],"0.00")</f>
        <v>2762|CDOT S-403|8.00|105.00</v>
      </c>
      <c r="C29">
        <v>2762</v>
      </c>
      <c r="D29" s="4">
        <v>45923</v>
      </c>
      <c r="E29">
        <v>20</v>
      </c>
      <c r="F29" t="s">
        <v>5311</v>
      </c>
      <c r="G29">
        <v>403</v>
      </c>
      <c r="H29" t="s">
        <v>2841</v>
      </c>
      <c r="J29">
        <v>8</v>
      </c>
      <c r="K29" s="6">
        <v>105</v>
      </c>
      <c r="L29" s="6">
        <v>840</v>
      </c>
      <c r="M29" s="6">
        <f>tbl_Manifiestos[[#This Row],[Total Pagado]]*tbl_Manifiestos[[#This Row],[Porcentaje]]</f>
        <v>756</v>
      </c>
      <c r="N29" s="3">
        <v>0.9</v>
      </c>
    </row>
    <row r="30" spans="1:14" ht="15.95" customHeight="1" x14ac:dyDescent="0.25">
      <c r="A30" s="3" t="s">
        <v>1982</v>
      </c>
      <c r="B30" s="3" t="str">
        <f>tbl_Manifiestos[[#This Row],[Factura]] &amp; "|" &amp; tbl_Manifiestos[[#This Row],[Proyecto OK]] &amp; "|" &amp; TEXT(tbl_Manifiestos[[#This Row],[Servicio]],"0.00") &amp; "|" &amp; TEXT(tbl_Manifiestos[[#This Row],[Costo Unitario]],"0.00")</f>
        <v>2762|CDOT S-403|10.00|105.00</v>
      </c>
      <c r="C30">
        <v>2762</v>
      </c>
      <c r="D30" s="4">
        <v>45924</v>
      </c>
      <c r="E30">
        <v>670</v>
      </c>
      <c r="F30" t="s">
        <v>5311</v>
      </c>
      <c r="G30">
        <v>403</v>
      </c>
      <c r="H30" t="s">
        <v>2841</v>
      </c>
      <c r="J30">
        <v>10</v>
      </c>
      <c r="K30" s="6">
        <v>105</v>
      </c>
      <c r="L30" s="6">
        <v>1050</v>
      </c>
      <c r="M30" s="6">
        <f>tbl_Manifiestos[[#This Row],[Total Pagado]]*tbl_Manifiestos[[#This Row],[Porcentaje]]</f>
        <v>945</v>
      </c>
      <c r="N30" s="3">
        <v>0.9</v>
      </c>
    </row>
    <row r="31" spans="1:14" ht="15.95" customHeight="1" x14ac:dyDescent="0.25">
      <c r="A31" s="3" t="s">
        <v>1982</v>
      </c>
      <c r="B31" s="3" t="str">
        <f>tbl_Manifiestos[[#This Row],[Factura]] &amp; "|" &amp; tbl_Manifiestos[[#This Row],[Proyecto OK]] &amp; "|" &amp; TEXT(tbl_Manifiestos[[#This Row],[Servicio]],"0.00") &amp; "|" &amp; TEXT(tbl_Manifiestos[[#This Row],[Costo Unitario]],"0.00")</f>
        <v>2781|CDOT S-403|10.25|105.00</v>
      </c>
      <c r="C31">
        <v>2781</v>
      </c>
      <c r="D31" s="4">
        <v>45930</v>
      </c>
      <c r="E31">
        <v>670</v>
      </c>
      <c r="F31" t="s">
        <v>5311</v>
      </c>
      <c r="G31">
        <v>403</v>
      </c>
      <c r="H31" t="s">
        <v>2841</v>
      </c>
      <c r="J31">
        <v>10.25</v>
      </c>
      <c r="K31" s="6">
        <v>105</v>
      </c>
      <c r="L31" s="6">
        <v>1076.25</v>
      </c>
      <c r="M31" s="6">
        <f>tbl_Manifiestos[[#This Row],[Total Pagado]]*tbl_Manifiestos[[#This Row],[Porcentaje]]</f>
        <v>968.625</v>
      </c>
      <c r="N31" s="3">
        <v>0.9</v>
      </c>
    </row>
    <row r="32" spans="1:14" ht="15.95" customHeight="1" x14ac:dyDescent="0.25">
      <c r="A32" s="3" t="s">
        <v>5309</v>
      </c>
      <c r="B32" s="3" t="str">
        <f>tbl_Manifiestos[[#This Row],[Factura]] &amp; "|" &amp; tbl_Manifiestos[[#This Row],[Proyecto OK]] &amp; "|" &amp; TEXT(tbl_Manifiestos[[#This Row],[Servicio]],"0.00") &amp; "|" &amp; TEXT(tbl_Manifiestos[[#This Row],[Costo Unitario]],"0.00")</f>
        <v>2850|CDOT S-403|8.00|105.00</v>
      </c>
      <c r="C32">
        <v>2850</v>
      </c>
      <c r="D32" s="4">
        <v>45961</v>
      </c>
      <c r="E32">
        <v>661</v>
      </c>
      <c r="F32" t="s">
        <v>5311</v>
      </c>
      <c r="G32">
        <v>403</v>
      </c>
      <c r="H32" t="s">
        <v>2841</v>
      </c>
      <c r="J32">
        <v>8</v>
      </c>
      <c r="K32" s="6">
        <v>105</v>
      </c>
      <c r="L32" s="6">
        <v>840</v>
      </c>
      <c r="M32" s="6">
        <f>tbl_Manifiestos[[#This Row],[Total Pagado]]*tbl_Manifiestos[[#This Row],[Porcentaje]]</f>
        <v>756</v>
      </c>
      <c r="N32" s="3">
        <v>0.9</v>
      </c>
    </row>
    <row r="33" spans="1:14" ht="15.95" customHeight="1" x14ac:dyDescent="0.25">
      <c r="A33" s="3" t="s">
        <v>4392</v>
      </c>
      <c r="B33" s="3" t="str">
        <f>tbl_Manifiestos[[#This Row],[Factura]] &amp; "|" &amp; tbl_Manifiestos[[#This Row],[Proyecto OK]] &amp; "|" &amp; TEXT(tbl_Manifiestos[[#This Row],[Servicio]],"0.00") &amp; "|" &amp; TEXT(tbl_Manifiestos[[#This Row],[Costo Unitario]],"0.00")</f>
        <v>2850|CDOT S-403|9.00|105.00</v>
      </c>
      <c r="C33">
        <v>2850</v>
      </c>
      <c r="D33" s="4">
        <v>45960</v>
      </c>
      <c r="E33">
        <v>2212</v>
      </c>
      <c r="F33" t="s">
        <v>5311</v>
      </c>
      <c r="G33">
        <v>403</v>
      </c>
      <c r="H33" t="s">
        <v>2841</v>
      </c>
      <c r="J33">
        <v>9</v>
      </c>
      <c r="K33" s="6">
        <v>105</v>
      </c>
      <c r="L33" s="6">
        <v>945</v>
      </c>
      <c r="M33" s="6">
        <f>tbl_Manifiestos[[#This Row],[Total Pagado]]*tbl_Manifiestos[[#This Row],[Porcentaje]]</f>
        <v>850.5</v>
      </c>
      <c r="N33" s="3">
        <v>0.9</v>
      </c>
    </row>
    <row r="34" spans="1:14" ht="15.95" customHeight="1" x14ac:dyDescent="0.25">
      <c r="A34" s="3" t="s">
        <v>1982</v>
      </c>
      <c r="B34" s="3" t="str">
        <f>tbl_Manifiestos[[#This Row],[Factura]] &amp; "|" &amp; tbl_Manifiestos[[#This Row],[Proyecto OK]] &amp; "|" &amp; TEXT(tbl_Manifiestos[[#This Row],[Servicio]],"0.00") &amp; "|" &amp; TEXT(tbl_Manifiestos[[#This Row],[Costo Unitario]],"0.00")</f>
        <v>2869|CDOT S-403|8.00|105.00</v>
      </c>
      <c r="C34">
        <v>2869</v>
      </c>
      <c r="D34" s="4">
        <v>45966</v>
      </c>
      <c r="E34">
        <v>664</v>
      </c>
      <c r="F34" t="s">
        <v>5311</v>
      </c>
      <c r="G34">
        <v>403</v>
      </c>
      <c r="H34" t="s">
        <v>2841</v>
      </c>
      <c r="J34">
        <v>8</v>
      </c>
      <c r="K34" s="6">
        <v>105</v>
      </c>
      <c r="L34" s="6">
        <v>840</v>
      </c>
      <c r="M34" s="6">
        <f>tbl_Manifiestos[[#This Row],[Total Pagado]]*tbl_Manifiestos[[#This Row],[Porcentaje]]</f>
        <v>756</v>
      </c>
      <c r="N34" s="3">
        <v>0.9</v>
      </c>
    </row>
    <row r="35" spans="1:14" ht="15.95" customHeight="1" x14ac:dyDescent="0.25">
      <c r="A35" s="3" t="s">
        <v>5305</v>
      </c>
      <c r="B35" s="3" t="str">
        <f>tbl_Manifiestos[[#This Row],[Factura]] &amp; "|" &amp; tbl_Manifiestos[[#This Row],[Proyecto OK]] &amp; "|" &amp; TEXT(tbl_Manifiestos[[#This Row],[Servicio]],"0.00") &amp; "|" &amp; TEXT(tbl_Manifiestos[[#This Row],[Costo Unitario]],"0.00")</f>
        <v>2869|CDOT S-403|7.75|105.00</v>
      </c>
      <c r="C35">
        <v>2869</v>
      </c>
      <c r="D35" s="4">
        <v>45968</v>
      </c>
      <c r="E35">
        <v>606</v>
      </c>
      <c r="F35" t="s">
        <v>5311</v>
      </c>
      <c r="G35">
        <v>403</v>
      </c>
      <c r="H35" t="s">
        <v>2841</v>
      </c>
      <c r="J35">
        <v>7.75</v>
      </c>
      <c r="K35" s="6">
        <v>105</v>
      </c>
      <c r="L35" s="6">
        <v>813.75</v>
      </c>
      <c r="M35" s="6">
        <f>tbl_Manifiestos[[#This Row],[Total Pagado]]*tbl_Manifiestos[[#This Row],[Porcentaje]]</f>
        <v>732.375</v>
      </c>
      <c r="N35" s="3">
        <v>0.9</v>
      </c>
    </row>
    <row r="36" spans="1:14" ht="15.95" customHeight="1" x14ac:dyDescent="0.25">
      <c r="A36" s="3" t="s">
        <v>5309</v>
      </c>
      <c r="B36" s="3" t="str">
        <f>tbl_Manifiestos[[#This Row],[Factura]] &amp; "|" &amp; tbl_Manifiestos[[#This Row],[Proyecto OK]] &amp; "|" &amp; TEXT(tbl_Manifiestos[[#This Row],[Servicio]],"0.00") &amp; "|" &amp; TEXT(tbl_Manifiestos[[#This Row],[Costo Unitario]],"0.00")</f>
        <v>2890|CDOT S-403|8.00|105.00</v>
      </c>
      <c r="C36">
        <v>2890</v>
      </c>
      <c r="D36" s="4">
        <v>45964</v>
      </c>
      <c r="E36">
        <v>661</v>
      </c>
      <c r="F36" t="s">
        <v>5311</v>
      </c>
      <c r="G36">
        <v>403</v>
      </c>
      <c r="H36" t="s">
        <v>2841</v>
      </c>
      <c r="J36">
        <v>8</v>
      </c>
      <c r="K36" s="6">
        <v>105</v>
      </c>
      <c r="L36" s="6">
        <v>840</v>
      </c>
      <c r="M36" s="6">
        <f>tbl_Manifiestos[[#This Row],[Total Pagado]]*tbl_Manifiestos[[#This Row],[Porcentaje]]</f>
        <v>756</v>
      </c>
      <c r="N36" s="3">
        <v>0.9</v>
      </c>
    </row>
    <row r="37" spans="1:14" ht="15.95" customHeight="1" x14ac:dyDescent="0.25">
      <c r="A37" s="3" t="s">
        <v>1264</v>
      </c>
      <c r="B37" s="3" t="str">
        <f>tbl_Manifiestos[[#This Row],[Factura]] &amp; "|" &amp; tbl_Manifiestos[[#This Row],[Proyecto OK]] &amp; "|" &amp; TEXT(tbl_Manifiestos[[#This Row],[Servicio]],"0.00") &amp; "|" &amp; TEXT(tbl_Manifiestos[[#This Row],[Costo Unitario]],"0.00")</f>
        <v>2890|CDOT S-403|8.00|105.00</v>
      </c>
      <c r="C37">
        <v>2890</v>
      </c>
      <c r="D37" s="4">
        <v>45975</v>
      </c>
      <c r="E37">
        <v>201</v>
      </c>
      <c r="F37" t="s">
        <v>5311</v>
      </c>
      <c r="G37">
        <v>403</v>
      </c>
      <c r="H37" t="s">
        <v>2841</v>
      </c>
      <c r="J37">
        <v>8</v>
      </c>
      <c r="K37" s="6">
        <v>105</v>
      </c>
      <c r="L37" s="6">
        <v>840</v>
      </c>
      <c r="M37" s="6">
        <f>tbl_Manifiestos[[#This Row],[Total Pagado]]*tbl_Manifiestos[[#This Row],[Porcentaje]]</f>
        <v>756</v>
      </c>
      <c r="N37" s="3">
        <v>0.9</v>
      </c>
    </row>
    <row r="38" spans="1:14" ht="15.95" customHeight="1" x14ac:dyDescent="0.25">
      <c r="A38" s="3" t="s">
        <v>1264</v>
      </c>
      <c r="B38" s="3" t="str">
        <f>tbl_Manifiestos[[#This Row],[Factura]] &amp; "|" &amp; tbl_Manifiestos[[#This Row],[Proyecto OK]] &amp; "|" &amp; TEXT(tbl_Manifiestos[[#This Row],[Servicio]],"0.00") &amp; "|" &amp; TEXT(tbl_Manifiestos[[#This Row],[Costo Unitario]],"0.00")</f>
        <v>2910|CDOT S-403|8.00|105.00</v>
      </c>
      <c r="C38">
        <v>2910</v>
      </c>
      <c r="D38" s="4">
        <v>45978</v>
      </c>
      <c r="E38">
        <v>7</v>
      </c>
      <c r="F38" t="s">
        <v>5311</v>
      </c>
      <c r="G38">
        <v>403</v>
      </c>
      <c r="H38" t="s">
        <v>2841</v>
      </c>
      <c r="J38">
        <v>8</v>
      </c>
      <c r="K38" s="6">
        <v>105</v>
      </c>
      <c r="L38" s="6">
        <v>840</v>
      </c>
      <c r="M38" s="6">
        <f>tbl_Manifiestos[[#This Row],[Total Pagado]]*tbl_Manifiestos[[#This Row],[Porcentaje]]</f>
        <v>756</v>
      </c>
      <c r="N38" s="3">
        <v>0.9</v>
      </c>
    </row>
    <row r="39" spans="1:14" ht="15.95" customHeight="1" x14ac:dyDescent="0.25">
      <c r="A39" s="3" t="s">
        <v>27</v>
      </c>
      <c r="B39" s="3" t="str">
        <f>tbl_Manifiestos[[#This Row],[Factura]] &amp; "|" &amp; tbl_Manifiestos[[#This Row],[Proyecto OK]] &amp; "|" &amp; TEXT(tbl_Manifiestos[[#This Row],[Servicio]],"0.00") &amp; "|" &amp; TEXT(tbl_Manifiestos[[#This Row],[Costo Unitario]],"0.00")</f>
        <v>2641|CDOT S-403|9.50|115.00</v>
      </c>
      <c r="C39" t="s">
        <v>5528</v>
      </c>
      <c r="D39" s="51">
        <v>45868</v>
      </c>
      <c r="E39">
        <v>325</v>
      </c>
      <c r="F39" t="s">
        <v>5311</v>
      </c>
      <c r="G39">
        <v>403</v>
      </c>
      <c r="H39" t="s">
        <v>2841</v>
      </c>
      <c r="J39">
        <v>9.5</v>
      </c>
      <c r="K39" s="55">
        <v>115</v>
      </c>
      <c r="L39" s="34">
        <f t="shared" ref="L39:L70" si="0">J39*K39</f>
        <v>1092.5</v>
      </c>
      <c r="M39" s="6">
        <f>tbl_Manifiestos[[#This Row],[Total Pagado]]*tbl_Manifiestos[[#This Row],[Porcentaje]]</f>
        <v>1016.0250000000001</v>
      </c>
      <c r="N39" s="3">
        <v>0.93</v>
      </c>
    </row>
    <row r="40" spans="1:14" ht="15.95" customHeight="1" x14ac:dyDescent="0.25">
      <c r="A40" s="3" t="s">
        <v>27</v>
      </c>
      <c r="B40" s="3" t="str">
        <f>tbl_Manifiestos[[#This Row],[Factura]] &amp; "|" &amp; tbl_Manifiestos[[#This Row],[Proyecto OK]] &amp; "|" &amp; TEXT(tbl_Manifiestos[[#This Row],[Servicio]],"0.00") &amp; "|" &amp; TEXT(tbl_Manifiestos[[#This Row],[Costo Unitario]],"0.00")</f>
        <v>2641|CDOT S-403|10.00|115.00</v>
      </c>
      <c r="C40" t="s">
        <v>5528</v>
      </c>
      <c r="D40" s="51">
        <v>45869</v>
      </c>
      <c r="E40">
        <v>325</v>
      </c>
      <c r="F40" t="s">
        <v>5311</v>
      </c>
      <c r="G40">
        <v>403</v>
      </c>
      <c r="H40" t="s">
        <v>2841</v>
      </c>
      <c r="J40">
        <v>10</v>
      </c>
      <c r="K40" s="55">
        <v>115</v>
      </c>
      <c r="L40" s="34">
        <f t="shared" si="0"/>
        <v>1150</v>
      </c>
      <c r="M40" s="6">
        <f>tbl_Manifiestos[[#This Row],[Total Pagado]]*tbl_Manifiestos[[#This Row],[Porcentaje]]</f>
        <v>1069.5</v>
      </c>
      <c r="N40" s="3">
        <v>0.93</v>
      </c>
    </row>
    <row r="41" spans="1:14" ht="15.95" customHeight="1" x14ac:dyDescent="0.25">
      <c r="A41" s="3" t="s">
        <v>27</v>
      </c>
      <c r="B41" s="3" t="str">
        <f>tbl_Manifiestos[[#This Row],[Factura]] &amp; "|" &amp; tbl_Manifiestos[[#This Row],[Proyecto OK]] &amp; "|" &amp; TEXT(tbl_Manifiestos[[#This Row],[Servicio]],"0.00") &amp; "|" &amp; TEXT(tbl_Manifiestos[[#This Row],[Costo Unitario]],"0.00")</f>
        <v>2641|CDOT S-403|8.50|115.00</v>
      </c>
      <c r="C41" t="s">
        <v>5528</v>
      </c>
      <c r="D41" s="51">
        <v>45870</v>
      </c>
      <c r="E41">
        <v>325</v>
      </c>
      <c r="F41" t="s">
        <v>5311</v>
      </c>
      <c r="G41">
        <v>403</v>
      </c>
      <c r="H41" t="s">
        <v>2841</v>
      </c>
      <c r="J41">
        <v>8.5</v>
      </c>
      <c r="K41" s="55">
        <v>115</v>
      </c>
      <c r="L41" s="34">
        <f t="shared" si="0"/>
        <v>977.5</v>
      </c>
      <c r="M41" s="6">
        <f>tbl_Manifiestos[[#This Row],[Total Pagado]]*tbl_Manifiestos[[#This Row],[Porcentaje]]</f>
        <v>909.07500000000005</v>
      </c>
      <c r="N41" s="3">
        <v>0.93</v>
      </c>
    </row>
    <row r="42" spans="1:14" ht="15.95" customHeight="1" x14ac:dyDescent="0.25">
      <c r="A42" s="3" t="s">
        <v>27</v>
      </c>
      <c r="B42" s="3" t="str">
        <f>tbl_Manifiestos[[#This Row],[Factura]] &amp; "|" &amp; tbl_Manifiestos[[#This Row],[Proyecto OK]] &amp; "|" &amp; TEXT(tbl_Manifiestos[[#This Row],[Servicio]],"0.00") &amp; "|" &amp; TEXT(tbl_Manifiestos[[#This Row],[Costo Unitario]],"0.00")</f>
        <v>2656|CDOT S-403|9.00|115.00</v>
      </c>
      <c r="C42" t="s">
        <v>5538</v>
      </c>
      <c r="D42" s="51">
        <v>45873</v>
      </c>
      <c r="E42">
        <v>325</v>
      </c>
      <c r="F42" t="s">
        <v>5311</v>
      </c>
      <c r="G42">
        <v>403</v>
      </c>
      <c r="H42" t="s">
        <v>2841</v>
      </c>
      <c r="J42">
        <v>9</v>
      </c>
      <c r="K42" s="55">
        <v>115</v>
      </c>
      <c r="L42" s="34">
        <f t="shared" si="0"/>
        <v>1035</v>
      </c>
      <c r="M42" s="6">
        <f>tbl_Manifiestos[[#This Row],[Total Pagado]]*tbl_Manifiestos[[#This Row],[Porcentaje]]</f>
        <v>962.55000000000007</v>
      </c>
      <c r="N42" s="3">
        <v>0.93</v>
      </c>
    </row>
    <row r="43" spans="1:14" ht="15.95" customHeight="1" x14ac:dyDescent="0.25">
      <c r="A43" s="3" t="s">
        <v>27</v>
      </c>
      <c r="B43" s="3" t="str">
        <f>tbl_Manifiestos[[#This Row],[Factura]] &amp; "|" &amp; tbl_Manifiestos[[#This Row],[Proyecto OK]] &amp; "|" &amp; TEXT(tbl_Manifiestos[[#This Row],[Servicio]],"0.00") &amp; "|" &amp; TEXT(tbl_Manifiestos[[#This Row],[Costo Unitario]],"0.00")</f>
        <v>2656|CDOT S-403|10.50|115.00</v>
      </c>
      <c r="C43" t="s">
        <v>5538</v>
      </c>
      <c r="D43" s="51">
        <v>45875</v>
      </c>
      <c r="E43">
        <v>325</v>
      </c>
      <c r="F43" t="s">
        <v>5311</v>
      </c>
      <c r="G43">
        <v>403</v>
      </c>
      <c r="H43" t="s">
        <v>2841</v>
      </c>
      <c r="J43">
        <v>10.5</v>
      </c>
      <c r="K43" s="55">
        <v>115</v>
      </c>
      <c r="L43" s="34">
        <f t="shared" si="0"/>
        <v>1207.5</v>
      </c>
      <c r="M43" s="6">
        <f>tbl_Manifiestos[[#This Row],[Total Pagado]]*tbl_Manifiestos[[#This Row],[Porcentaje]]</f>
        <v>1122.9750000000001</v>
      </c>
      <c r="N43" s="3">
        <v>0.93</v>
      </c>
    </row>
    <row r="44" spans="1:14" ht="15.95" customHeight="1" x14ac:dyDescent="0.25">
      <c r="A44" s="3" t="s">
        <v>27</v>
      </c>
      <c r="B44" s="3" t="str">
        <f>tbl_Manifiestos[[#This Row],[Factura]] &amp; "|" &amp; tbl_Manifiestos[[#This Row],[Proyecto OK]] &amp; "|" &amp; TEXT(tbl_Manifiestos[[#This Row],[Servicio]],"0.00") &amp; "|" &amp; TEXT(tbl_Manifiestos[[#This Row],[Costo Unitario]],"0.00")</f>
        <v>2656|CDOT S-403|9.25|115.00</v>
      </c>
      <c r="C44" t="s">
        <v>5538</v>
      </c>
      <c r="D44" s="51">
        <v>45877</v>
      </c>
      <c r="E44">
        <v>325</v>
      </c>
      <c r="F44" t="s">
        <v>5311</v>
      </c>
      <c r="G44">
        <v>403</v>
      </c>
      <c r="H44" t="s">
        <v>2841</v>
      </c>
      <c r="J44">
        <v>9.25</v>
      </c>
      <c r="K44" s="55">
        <v>115</v>
      </c>
      <c r="L44" s="34">
        <f t="shared" si="0"/>
        <v>1063.75</v>
      </c>
      <c r="M44" s="6">
        <f>tbl_Manifiestos[[#This Row],[Total Pagado]]*tbl_Manifiestos[[#This Row],[Porcentaje]]</f>
        <v>989.28750000000002</v>
      </c>
      <c r="N44" s="3">
        <v>0.93</v>
      </c>
    </row>
    <row r="45" spans="1:14" ht="15.95" customHeight="1" x14ac:dyDescent="0.25">
      <c r="A45" s="3" t="s">
        <v>27</v>
      </c>
      <c r="B45" s="3" t="str">
        <f>tbl_Manifiestos[[#This Row],[Factura]] &amp; "|" &amp; tbl_Manifiestos[[#This Row],[Proyecto OK]] &amp; "|" &amp; TEXT(tbl_Manifiestos[[#This Row],[Servicio]],"0.00") &amp; "|" &amp; TEXT(tbl_Manifiestos[[#This Row],[Costo Unitario]],"0.00")</f>
        <v>2656|CDOT S-403|10.50|115.00</v>
      </c>
      <c r="C45" t="s">
        <v>5538</v>
      </c>
      <c r="D45" s="51">
        <v>45876</v>
      </c>
      <c r="E45">
        <v>325</v>
      </c>
      <c r="F45" t="s">
        <v>5311</v>
      </c>
      <c r="G45">
        <v>403</v>
      </c>
      <c r="H45" t="s">
        <v>2841</v>
      </c>
      <c r="J45">
        <v>10.5</v>
      </c>
      <c r="K45" s="55">
        <v>115</v>
      </c>
      <c r="L45" s="34">
        <f t="shared" si="0"/>
        <v>1207.5</v>
      </c>
      <c r="M45" s="6">
        <f>tbl_Manifiestos[[#This Row],[Total Pagado]]*tbl_Manifiestos[[#This Row],[Porcentaje]]</f>
        <v>1122.9750000000001</v>
      </c>
      <c r="N45" s="3">
        <v>0.93</v>
      </c>
    </row>
    <row r="46" spans="1:14" ht="15.95" customHeight="1" x14ac:dyDescent="0.25">
      <c r="A46" s="3" t="s">
        <v>27</v>
      </c>
      <c r="B46" s="3" t="str">
        <f>tbl_Manifiestos[[#This Row],[Factura]] &amp; "|" &amp; tbl_Manifiestos[[#This Row],[Proyecto OK]] &amp; "|" &amp; TEXT(tbl_Manifiestos[[#This Row],[Servicio]],"0.00") &amp; "|" &amp; TEXT(tbl_Manifiestos[[#This Row],[Costo Unitario]],"0.00")</f>
        <v>2656|CDOT S-403|9.50|115.00</v>
      </c>
      <c r="C46" t="s">
        <v>5538</v>
      </c>
      <c r="D46" s="51">
        <v>45874</v>
      </c>
      <c r="E46">
        <v>325</v>
      </c>
      <c r="F46" t="s">
        <v>5311</v>
      </c>
      <c r="G46">
        <v>403</v>
      </c>
      <c r="H46" t="s">
        <v>2841</v>
      </c>
      <c r="J46">
        <v>9.5</v>
      </c>
      <c r="K46" s="55">
        <v>115</v>
      </c>
      <c r="L46" s="34">
        <f t="shared" si="0"/>
        <v>1092.5</v>
      </c>
      <c r="M46" s="6">
        <f>tbl_Manifiestos[[#This Row],[Total Pagado]]*tbl_Manifiestos[[#This Row],[Porcentaje]]</f>
        <v>1016.0250000000001</v>
      </c>
      <c r="N46" s="3">
        <v>0.93</v>
      </c>
    </row>
    <row r="47" spans="1:14" ht="15.95" customHeight="1" x14ac:dyDescent="0.25">
      <c r="A47" s="3" t="s">
        <v>27</v>
      </c>
      <c r="B47" s="3" t="str">
        <f>tbl_Manifiestos[[#This Row],[Factura]] &amp; "|" &amp; tbl_Manifiestos[[#This Row],[Proyecto OK]] &amp; "|" &amp; TEXT(tbl_Manifiestos[[#This Row],[Servicio]],"0.00") &amp; "|" &amp; TEXT(tbl_Manifiestos[[#This Row],[Costo Unitario]],"0.00")</f>
        <v>2669|CDOT S-403|10.00|115.00</v>
      </c>
      <c r="C47" t="s">
        <v>5547</v>
      </c>
      <c r="D47" s="51">
        <v>45880</v>
      </c>
      <c r="E47">
        <v>325</v>
      </c>
      <c r="F47" t="s">
        <v>5311</v>
      </c>
      <c r="G47">
        <v>403</v>
      </c>
      <c r="H47" t="s">
        <v>2841</v>
      </c>
      <c r="J47">
        <v>10</v>
      </c>
      <c r="K47" s="55">
        <v>115</v>
      </c>
      <c r="L47" s="34">
        <f t="shared" si="0"/>
        <v>1150</v>
      </c>
      <c r="M47" s="6">
        <f>tbl_Manifiestos[[#This Row],[Total Pagado]]*tbl_Manifiestos[[#This Row],[Porcentaje]]</f>
        <v>1069.5</v>
      </c>
      <c r="N47" s="3">
        <v>0.93</v>
      </c>
    </row>
    <row r="48" spans="1:14" ht="15.95" customHeight="1" x14ac:dyDescent="0.25">
      <c r="A48" s="3" t="s">
        <v>27</v>
      </c>
      <c r="B48" s="3" t="str">
        <f>tbl_Manifiestos[[#This Row],[Factura]] &amp; "|" &amp; tbl_Manifiestos[[#This Row],[Proyecto OK]] &amp; "|" &amp; TEXT(tbl_Manifiestos[[#This Row],[Servicio]],"0.00") &amp; "|" &amp; TEXT(tbl_Manifiestos[[#This Row],[Costo Unitario]],"0.00")</f>
        <v>2669|CDOT S-403|8.00|115.00</v>
      </c>
      <c r="C48" t="s">
        <v>5547</v>
      </c>
      <c r="D48" s="51">
        <v>45881</v>
      </c>
      <c r="E48">
        <v>325</v>
      </c>
      <c r="F48" t="s">
        <v>5311</v>
      </c>
      <c r="G48">
        <v>403</v>
      </c>
      <c r="H48" t="s">
        <v>2841</v>
      </c>
      <c r="J48">
        <v>8</v>
      </c>
      <c r="K48" s="55">
        <v>115</v>
      </c>
      <c r="L48" s="34">
        <f t="shared" si="0"/>
        <v>920</v>
      </c>
      <c r="M48" s="6">
        <f>tbl_Manifiestos[[#This Row],[Total Pagado]]*tbl_Manifiestos[[#This Row],[Porcentaje]]</f>
        <v>855.6</v>
      </c>
      <c r="N48" s="3">
        <v>0.93</v>
      </c>
    </row>
    <row r="49" spans="1:14" ht="15.95" customHeight="1" x14ac:dyDescent="0.25">
      <c r="A49" s="3" t="s">
        <v>27</v>
      </c>
      <c r="B49" s="3" t="str">
        <f>tbl_Manifiestos[[#This Row],[Factura]] &amp; "|" &amp; tbl_Manifiestos[[#This Row],[Proyecto OK]] &amp; "|" &amp; TEXT(tbl_Manifiestos[[#This Row],[Servicio]],"0.00") &amp; "|" &amp; TEXT(tbl_Manifiestos[[#This Row],[Costo Unitario]],"0.00")</f>
        <v>2669|CDOT S-403|10.00|115.00</v>
      </c>
      <c r="C49" t="s">
        <v>5547</v>
      </c>
      <c r="D49" s="51">
        <v>45882</v>
      </c>
      <c r="E49">
        <v>325</v>
      </c>
      <c r="F49" t="s">
        <v>5311</v>
      </c>
      <c r="G49">
        <v>403</v>
      </c>
      <c r="H49" t="s">
        <v>2841</v>
      </c>
      <c r="J49">
        <v>10</v>
      </c>
      <c r="K49" s="55">
        <v>115</v>
      </c>
      <c r="L49" s="34">
        <f t="shared" si="0"/>
        <v>1150</v>
      </c>
      <c r="M49" s="6">
        <f>tbl_Manifiestos[[#This Row],[Total Pagado]]*tbl_Manifiestos[[#This Row],[Porcentaje]]</f>
        <v>1069.5</v>
      </c>
      <c r="N49" s="3">
        <v>0.93</v>
      </c>
    </row>
    <row r="50" spans="1:14" ht="15.95" customHeight="1" x14ac:dyDescent="0.25">
      <c r="A50" s="3" t="s">
        <v>27</v>
      </c>
      <c r="B50" s="3" t="str">
        <f>tbl_Manifiestos[[#This Row],[Factura]] &amp; "|" &amp; tbl_Manifiestos[[#This Row],[Proyecto OK]] &amp; "|" &amp; TEXT(tbl_Manifiestos[[#This Row],[Servicio]],"0.00") &amp; "|" &amp; TEXT(tbl_Manifiestos[[#This Row],[Costo Unitario]],"0.00")</f>
        <v>2669|CDOT S-403|9.00|115.00</v>
      </c>
      <c r="C50" t="s">
        <v>5547</v>
      </c>
      <c r="D50" s="51">
        <v>45883</v>
      </c>
      <c r="E50">
        <v>325</v>
      </c>
      <c r="F50" t="s">
        <v>5311</v>
      </c>
      <c r="G50">
        <v>403</v>
      </c>
      <c r="H50" t="s">
        <v>2841</v>
      </c>
      <c r="J50">
        <v>9</v>
      </c>
      <c r="K50" s="55">
        <v>115</v>
      </c>
      <c r="L50" s="34">
        <f t="shared" si="0"/>
        <v>1035</v>
      </c>
      <c r="M50" s="6">
        <f>tbl_Manifiestos[[#This Row],[Total Pagado]]*tbl_Manifiestos[[#This Row],[Porcentaje]]</f>
        <v>962.55000000000007</v>
      </c>
      <c r="N50" s="3">
        <v>0.93</v>
      </c>
    </row>
    <row r="51" spans="1:14" ht="15.95" customHeight="1" x14ac:dyDescent="0.25">
      <c r="A51" s="3" t="s">
        <v>27</v>
      </c>
      <c r="B51" s="3" t="str">
        <f>tbl_Manifiestos[[#This Row],[Factura]] &amp; "|" &amp; tbl_Manifiestos[[#This Row],[Proyecto OK]] &amp; "|" &amp; TEXT(tbl_Manifiestos[[#This Row],[Servicio]],"0.00") &amp; "|" &amp; TEXT(tbl_Manifiestos[[#This Row],[Costo Unitario]],"0.00")</f>
        <v>2669|CDOT S-403|10.00|115.00</v>
      </c>
      <c r="C51" t="s">
        <v>5547</v>
      </c>
      <c r="D51" s="51">
        <v>45884</v>
      </c>
      <c r="E51">
        <v>325</v>
      </c>
      <c r="F51" t="s">
        <v>5311</v>
      </c>
      <c r="G51">
        <v>403</v>
      </c>
      <c r="H51" t="s">
        <v>2841</v>
      </c>
      <c r="J51">
        <v>10</v>
      </c>
      <c r="K51" s="55">
        <v>115</v>
      </c>
      <c r="L51" s="34">
        <f t="shared" si="0"/>
        <v>1150</v>
      </c>
      <c r="M51" s="6">
        <f>tbl_Manifiestos[[#This Row],[Total Pagado]]*tbl_Manifiestos[[#This Row],[Porcentaje]]</f>
        <v>1069.5</v>
      </c>
      <c r="N51" s="3">
        <v>0.93</v>
      </c>
    </row>
    <row r="52" spans="1:14" ht="15.95" customHeight="1" x14ac:dyDescent="0.25">
      <c r="A52" s="3" t="s">
        <v>27</v>
      </c>
      <c r="B52" s="3" t="str">
        <f>tbl_Manifiestos[[#This Row],[Factura]] &amp; "|" &amp; tbl_Manifiestos[[#This Row],[Proyecto OK]] &amp; "|" &amp; TEXT(tbl_Manifiestos[[#This Row],[Servicio]],"0.00") &amp; "|" &amp; TEXT(tbl_Manifiestos[[#This Row],[Costo Unitario]],"0.00")</f>
        <v>2682|CDOT S-403|9.50|115.00</v>
      </c>
      <c r="C52" t="s">
        <v>5557</v>
      </c>
      <c r="D52" s="51">
        <v>45887</v>
      </c>
      <c r="E52">
        <v>325</v>
      </c>
      <c r="F52" t="s">
        <v>5311</v>
      </c>
      <c r="G52">
        <v>403</v>
      </c>
      <c r="H52" t="s">
        <v>2841</v>
      </c>
      <c r="J52">
        <v>9.5</v>
      </c>
      <c r="K52" s="55">
        <v>115</v>
      </c>
      <c r="L52" s="34">
        <f t="shared" si="0"/>
        <v>1092.5</v>
      </c>
      <c r="M52" s="6">
        <f>tbl_Manifiestos[[#This Row],[Total Pagado]]*tbl_Manifiestos[[#This Row],[Porcentaje]]</f>
        <v>1016.0250000000001</v>
      </c>
      <c r="N52" s="3">
        <v>0.93</v>
      </c>
    </row>
    <row r="53" spans="1:14" ht="15.95" customHeight="1" x14ac:dyDescent="0.25">
      <c r="A53" s="3" t="s">
        <v>27</v>
      </c>
      <c r="B53" s="3" t="str">
        <f>tbl_Manifiestos[[#This Row],[Factura]] &amp; "|" &amp; tbl_Manifiestos[[#This Row],[Proyecto OK]] &amp; "|" &amp; TEXT(tbl_Manifiestos[[#This Row],[Servicio]],"0.00") &amp; "|" &amp; TEXT(tbl_Manifiestos[[#This Row],[Costo Unitario]],"0.00")</f>
        <v>2682|CDOT S-403|8.00|115.00</v>
      </c>
      <c r="C53" t="s">
        <v>5557</v>
      </c>
      <c r="D53" s="51">
        <v>45888</v>
      </c>
      <c r="E53">
        <v>325</v>
      </c>
      <c r="F53" t="s">
        <v>5311</v>
      </c>
      <c r="G53">
        <v>403</v>
      </c>
      <c r="H53" t="s">
        <v>2841</v>
      </c>
      <c r="J53">
        <v>8</v>
      </c>
      <c r="K53" s="55">
        <v>115</v>
      </c>
      <c r="L53" s="34">
        <f t="shared" si="0"/>
        <v>920</v>
      </c>
      <c r="M53" s="6">
        <f>tbl_Manifiestos[[#This Row],[Total Pagado]]*tbl_Manifiestos[[#This Row],[Porcentaje]]</f>
        <v>855.6</v>
      </c>
      <c r="N53" s="3">
        <v>0.93</v>
      </c>
    </row>
    <row r="54" spans="1:14" ht="15.95" customHeight="1" x14ac:dyDescent="0.25">
      <c r="A54" s="3" t="s">
        <v>27</v>
      </c>
      <c r="B54" s="3" t="str">
        <f>tbl_Manifiestos[[#This Row],[Factura]] &amp; "|" &amp; tbl_Manifiestos[[#This Row],[Proyecto OK]] &amp; "|" &amp; TEXT(tbl_Manifiestos[[#This Row],[Servicio]],"0.00") &amp; "|" &amp; TEXT(tbl_Manifiestos[[#This Row],[Costo Unitario]],"0.00")</f>
        <v>2682|CDOT S-403|8.00|115.00</v>
      </c>
      <c r="C54" t="s">
        <v>5557</v>
      </c>
      <c r="D54" s="51">
        <v>45889</v>
      </c>
      <c r="E54">
        <v>356</v>
      </c>
      <c r="F54" t="s">
        <v>5311</v>
      </c>
      <c r="G54">
        <v>403</v>
      </c>
      <c r="H54" t="s">
        <v>2841</v>
      </c>
      <c r="J54">
        <v>8</v>
      </c>
      <c r="K54" s="55">
        <v>115</v>
      </c>
      <c r="L54" s="34">
        <f t="shared" si="0"/>
        <v>920</v>
      </c>
      <c r="M54" s="6">
        <f>tbl_Manifiestos[[#This Row],[Total Pagado]]*tbl_Manifiestos[[#This Row],[Porcentaje]]</f>
        <v>855.6</v>
      </c>
      <c r="N54" s="3">
        <v>0.93</v>
      </c>
    </row>
    <row r="55" spans="1:14" ht="15.95" customHeight="1" x14ac:dyDescent="0.25">
      <c r="A55" s="3" t="s">
        <v>27</v>
      </c>
      <c r="B55" s="3" t="str">
        <f>tbl_Manifiestos[[#This Row],[Factura]] &amp; "|" &amp; tbl_Manifiestos[[#This Row],[Proyecto OK]] &amp; "|" &amp; TEXT(tbl_Manifiestos[[#This Row],[Servicio]],"0.00") &amp; "|" &amp; TEXT(tbl_Manifiestos[[#This Row],[Costo Unitario]],"0.00")</f>
        <v>2682|CDOT S-403|8.00|115.00</v>
      </c>
      <c r="C55" t="s">
        <v>5557</v>
      </c>
      <c r="D55" s="51">
        <v>45889</v>
      </c>
      <c r="E55">
        <v>515</v>
      </c>
      <c r="F55" t="s">
        <v>5311</v>
      </c>
      <c r="G55">
        <v>403</v>
      </c>
      <c r="H55" t="s">
        <v>2841</v>
      </c>
      <c r="J55">
        <v>8</v>
      </c>
      <c r="K55" s="55">
        <v>115</v>
      </c>
      <c r="L55" s="34">
        <f t="shared" si="0"/>
        <v>920</v>
      </c>
      <c r="M55" s="6">
        <f>tbl_Manifiestos[[#This Row],[Total Pagado]]*tbl_Manifiestos[[#This Row],[Porcentaje]]</f>
        <v>855.6</v>
      </c>
      <c r="N55" s="3">
        <v>0.93</v>
      </c>
    </row>
    <row r="56" spans="1:14" ht="15.95" customHeight="1" x14ac:dyDescent="0.25">
      <c r="A56" s="3" t="s">
        <v>27</v>
      </c>
      <c r="B56" s="3" t="str">
        <f>tbl_Manifiestos[[#This Row],[Factura]] &amp; "|" &amp; tbl_Manifiestos[[#This Row],[Proyecto OK]] &amp; "|" &amp; TEXT(tbl_Manifiestos[[#This Row],[Servicio]],"0.00") &amp; "|" &amp; TEXT(tbl_Manifiestos[[#This Row],[Costo Unitario]],"0.00")</f>
        <v>2682|CDOT S-403|8.50|115.00</v>
      </c>
      <c r="C56" t="s">
        <v>5557</v>
      </c>
      <c r="D56" s="51">
        <v>45890</v>
      </c>
      <c r="E56">
        <v>325</v>
      </c>
      <c r="F56" t="s">
        <v>5311</v>
      </c>
      <c r="G56">
        <v>403</v>
      </c>
      <c r="H56" t="s">
        <v>2841</v>
      </c>
      <c r="J56">
        <v>8.5</v>
      </c>
      <c r="K56" s="55">
        <v>115</v>
      </c>
      <c r="L56" s="34">
        <f t="shared" si="0"/>
        <v>977.5</v>
      </c>
      <c r="M56" s="6">
        <f>tbl_Manifiestos[[#This Row],[Total Pagado]]*tbl_Manifiestos[[#This Row],[Porcentaje]]</f>
        <v>909.07500000000005</v>
      </c>
      <c r="N56" s="3">
        <v>0.93</v>
      </c>
    </row>
    <row r="57" spans="1:14" ht="15.95" customHeight="1" x14ac:dyDescent="0.25">
      <c r="A57" s="3" t="s">
        <v>27</v>
      </c>
      <c r="B57" s="3" t="str">
        <f>tbl_Manifiestos[[#This Row],[Factura]] &amp; "|" &amp; tbl_Manifiestos[[#This Row],[Proyecto OK]] &amp; "|" &amp; TEXT(tbl_Manifiestos[[#This Row],[Servicio]],"0.00") &amp; "|" &amp; TEXT(tbl_Manifiestos[[#This Row],[Costo Unitario]],"0.00")</f>
        <v>2682|CDOT S-403|8.00|115.00</v>
      </c>
      <c r="C57" t="s">
        <v>5557</v>
      </c>
      <c r="D57" s="51">
        <v>45891</v>
      </c>
      <c r="E57">
        <v>325</v>
      </c>
      <c r="F57" t="s">
        <v>5311</v>
      </c>
      <c r="G57">
        <v>403</v>
      </c>
      <c r="H57" t="s">
        <v>2841</v>
      </c>
      <c r="J57">
        <v>8</v>
      </c>
      <c r="K57" s="55">
        <v>115</v>
      </c>
      <c r="L57" s="34">
        <f t="shared" si="0"/>
        <v>920</v>
      </c>
      <c r="M57" s="6">
        <f>tbl_Manifiestos[[#This Row],[Total Pagado]]*tbl_Manifiestos[[#This Row],[Porcentaje]]</f>
        <v>855.6</v>
      </c>
      <c r="N57" s="3">
        <v>0.93</v>
      </c>
    </row>
    <row r="58" spans="1:14" ht="15.95" customHeight="1" x14ac:dyDescent="0.25">
      <c r="A58" s="3" t="s">
        <v>27</v>
      </c>
      <c r="B58" s="3" t="str">
        <f>tbl_Manifiestos[[#This Row],[Factura]] &amp; "|" &amp; tbl_Manifiestos[[#This Row],[Proyecto OK]] &amp; "|" &amp; TEXT(tbl_Manifiestos[[#This Row],[Servicio]],"0.00") &amp; "|" &amp; TEXT(tbl_Manifiestos[[#This Row],[Costo Unitario]],"0.00")</f>
        <v>2698|CDOT S-403|9.00|115.00</v>
      </c>
      <c r="C58" t="s">
        <v>5565</v>
      </c>
      <c r="D58" s="51">
        <v>45894</v>
      </c>
      <c r="E58">
        <v>325</v>
      </c>
      <c r="F58" t="s">
        <v>5311</v>
      </c>
      <c r="G58">
        <v>403</v>
      </c>
      <c r="H58" t="s">
        <v>2841</v>
      </c>
      <c r="J58">
        <v>9</v>
      </c>
      <c r="K58" s="55">
        <v>115</v>
      </c>
      <c r="L58" s="34">
        <f t="shared" si="0"/>
        <v>1035</v>
      </c>
      <c r="M58" s="6">
        <f>tbl_Manifiestos[[#This Row],[Total Pagado]]*tbl_Manifiestos[[#This Row],[Porcentaje]]</f>
        <v>962.55000000000007</v>
      </c>
      <c r="N58" s="3">
        <v>0.93</v>
      </c>
    </row>
    <row r="59" spans="1:14" ht="15.95" customHeight="1" x14ac:dyDescent="0.25">
      <c r="A59" s="3" t="s">
        <v>27</v>
      </c>
      <c r="B59" s="3" t="str">
        <f>tbl_Manifiestos[[#This Row],[Factura]] &amp; "|" &amp; tbl_Manifiestos[[#This Row],[Proyecto OK]] &amp; "|" &amp; TEXT(tbl_Manifiestos[[#This Row],[Servicio]],"0.00") &amp; "|" &amp; TEXT(tbl_Manifiestos[[#This Row],[Costo Unitario]],"0.00")</f>
        <v>2698|CDOT S-403|8.00|115.00</v>
      </c>
      <c r="C59" t="s">
        <v>5565</v>
      </c>
      <c r="D59" s="51">
        <v>45895</v>
      </c>
      <c r="E59">
        <v>114</v>
      </c>
      <c r="F59" t="s">
        <v>5311</v>
      </c>
      <c r="G59">
        <v>403</v>
      </c>
      <c r="H59" t="s">
        <v>2841</v>
      </c>
      <c r="J59">
        <v>8</v>
      </c>
      <c r="K59" s="55">
        <v>115</v>
      </c>
      <c r="L59" s="34">
        <f t="shared" si="0"/>
        <v>920</v>
      </c>
      <c r="M59" s="6">
        <f>tbl_Manifiestos[[#This Row],[Total Pagado]]*tbl_Manifiestos[[#This Row],[Porcentaje]]</f>
        <v>855.6</v>
      </c>
      <c r="N59" s="3">
        <v>0.93</v>
      </c>
    </row>
    <row r="60" spans="1:14" ht="15.95" customHeight="1" x14ac:dyDescent="0.25">
      <c r="A60" s="3" t="s">
        <v>27</v>
      </c>
      <c r="B60" s="3" t="str">
        <f>tbl_Manifiestos[[#This Row],[Factura]] &amp; "|" &amp; tbl_Manifiestos[[#This Row],[Proyecto OK]] &amp; "|" &amp; TEXT(tbl_Manifiestos[[#This Row],[Servicio]],"0.00") &amp; "|" &amp; TEXT(tbl_Manifiestos[[#This Row],[Costo Unitario]],"0.00")</f>
        <v>2698|CDOT S-403|8.00|115.00</v>
      </c>
      <c r="C60" t="s">
        <v>5565</v>
      </c>
      <c r="D60" s="51">
        <v>45897</v>
      </c>
      <c r="E60">
        <v>356</v>
      </c>
      <c r="F60" t="s">
        <v>5311</v>
      </c>
      <c r="G60">
        <v>403</v>
      </c>
      <c r="H60" t="s">
        <v>2841</v>
      </c>
      <c r="J60">
        <v>8</v>
      </c>
      <c r="K60" s="55">
        <v>115</v>
      </c>
      <c r="L60" s="34">
        <f t="shared" si="0"/>
        <v>920</v>
      </c>
      <c r="M60" s="6">
        <f>tbl_Manifiestos[[#This Row],[Total Pagado]]*tbl_Manifiestos[[#This Row],[Porcentaje]]</f>
        <v>855.6</v>
      </c>
      <c r="N60" s="3">
        <v>0.93</v>
      </c>
    </row>
    <row r="61" spans="1:14" ht="15.95" customHeight="1" x14ac:dyDescent="0.25">
      <c r="A61" s="3" t="s">
        <v>27</v>
      </c>
      <c r="B61" s="3" t="str">
        <f>tbl_Manifiestos[[#This Row],[Factura]] &amp; "|" &amp; tbl_Manifiestos[[#This Row],[Proyecto OK]] &amp; "|" &amp; TEXT(tbl_Manifiestos[[#This Row],[Servicio]],"0.00") &amp; "|" &amp; TEXT(tbl_Manifiestos[[#This Row],[Costo Unitario]],"0.00")</f>
        <v>2698|CDOT S-403|8.00|115.00</v>
      </c>
      <c r="C61" t="s">
        <v>5565</v>
      </c>
      <c r="D61" s="51">
        <v>45898</v>
      </c>
      <c r="E61">
        <v>356</v>
      </c>
      <c r="F61" t="s">
        <v>5311</v>
      </c>
      <c r="G61">
        <v>403</v>
      </c>
      <c r="H61" t="s">
        <v>2841</v>
      </c>
      <c r="J61">
        <v>8</v>
      </c>
      <c r="K61" s="55">
        <v>115</v>
      </c>
      <c r="L61" s="34">
        <f t="shared" si="0"/>
        <v>920</v>
      </c>
      <c r="M61" s="6">
        <f>tbl_Manifiestos[[#This Row],[Total Pagado]]*tbl_Manifiestos[[#This Row],[Porcentaje]]</f>
        <v>855.6</v>
      </c>
      <c r="N61" s="3">
        <v>0.93</v>
      </c>
    </row>
    <row r="62" spans="1:14" ht="15.95" customHeight="1" x14ac:dyDescent="0.25">
      <c r="A62" s="3" t="s">
        <v>27</v>
      </c>
      <c r="B62" s="3" t="str">
        <f>tbl_Manifiestos[[#This Row],[Factura]] &amp; "|" &amp; tbl_Manifiestos[[#This Row],[Proyecto OK]] &amp; "|" &amp; TEXT(tbl_Manifiestos[[#This Row],[Servicio]],"0.00") &amp; "|" &amp; TEXT(tbl_Manifiestos[[#This Row],[Costo Unitario]],"0.00")</f>
        <v>2715|CDOT S-403|9.50|115.00</v>
      </c>
      <c r="C62" t="s">
        <v>5576</v>
      </c>
      <c r="D62" s="51">
        <v>45902</v>
      </c>
      <c r="E62">
        <v>325</v>
      </c>
      <c r="F62" t="s">
        <v>5311</v>
      </c>
      <c r="G62">
        <v>403</v>
      </c>
      <c r="H62" t="s">
        <v>2841</v>
      </c>
      <c r="J62">
        <v>9.5</v>
      </c>
      <c r="K62" s="55">
        <v>115</v>
      </c>
      <c r="L62" s="34">
        <f t="shared" si="0"/>
        <v>1092.5</v>
      </c>
      <c r="M62" s="6">
        <f>tbl_Manifiestos[[#This Row],[Total Pagado]]*tbl_Manifiestos[[#This Row],[Porcentaje]]</f>
        <v>1016.0250000000001</v>
      </c>
      <c r="N62" s="3">
        <v>0.93</v>
      </c>
    </row>
    <row r="63" spans="1:14" ht="15.95" customHeight="1" x14ac:dyDescent="0.25">
      <c r="A63" s="3" t="s">
        <v>27</v>
      </c>
      <c r="B63" s="3" t="str">
        <f>tbl_Manifiestos[[#This Row],[Factura]] &amp; "|" &amp; tbl_Manifiestos[[#This Row],[Proyecto OK]] &amp; "|" &amp; TEXT(tbl_Manifiestos[[#This Row],[Servicio]],"0.00") &amp; "|" &amp; TEXT(tbl_Manifiestos[[#This Row],[Costo Unitario]],"0.00")</f>
        <v>2715|CDOT S-403|8.00|115.00</v>
      </c>
      <c r="C63" t="s">
        <v>5576</v>
      </c>
      <c r="D63" s="51">
        <v>45903</v>
      </c>
      <c r="E63">
        <v>325</v>
      </c>
      <c r="F63" t="s">
        <v>5311</v>
      </c>
      <c r="G63">
        <v>403</v>
      </c>
      <c r="H63" t="s">
        <v>2841</v>
      </c>
      <c r="J63">
        <v>8</v>
      </c>
      <c r="K63" s="55">
        <v>115</v>
      </c>
      <c r="L63" s="34">
        <f t="shared" si="0"/>
        <v>920</v>
      </c>
      <c r="M63" s="6">
        <f>tbl_Manifiestos[[#This Row],[Total Pagado]]*tbl_Manifiestos[[#This Row],[Porcentaje]]</f>
        <v>855.6</v>
      </c>
      <c r="N63" s="3">
        <v>0.93</v>
      </c>
    </row>
    <row r="64" spans="1:14" ht="15.95" customHeight="1" x14ac:dyDescent="0.25">
      <c r="A64" s="3" t="s">
        <v>27</v>
      </c>
      <c r="B64" s="3" t="str">
        <f>tbl_Manifiestos[[#This Row],[Factura]] &amp; "|" &amp; tbl_Manifiestos[[#This Row],[Proyecto OK]] &amp; "|" &amp; TEXT(tbl_Manifiestos[[#This Row],[Servicio]],"0.00") &amp; "|" &amp; TEXT(tbl_Manifiestos[[#This Row],[Costo Unitario]],"0.00")</f>
        <v>2715|CDOT S-403|9.00|115.00</v>
      </c>
      <c r="C64" t="s">
        <v>5576</v>
      </c>
      <c r="D64" s="51">
        <v>45904</v>
      </c>
      <c r="E64">
        <v>325</v>
      </c>
      <c r="F64" t="s">
        <v>5311</v>
      </c>
      <c r="G64">
        <v>403</v>
      </c>
      <c r="H64" t="s">
        <v>2841</v>
      </c>
      <c r="J64">
        <v>9</v>
      </c>
      <c r="K64" s="55">
        <v>115</v>
      </c>
      <c r="L64" s="34">
        <f t="shared" si="0"/>
        <v>1035</v>
      </c>
      <c r="M64" s="6">
        <f>tbl_Manifiestos[[#This Row],[Total Pagado]]*tbl_Manifiestos[[#This Row],[Porcentaje]]</f>
        <v>962.55000000000007</v>
      </c>
      <c r="N64" s="3">
        <v>0.93</v>
      </c>
    </row>
    <row r="65" spans="1:14" ht="15.95" customHeight="1" x14ac:dyDescent="0.25">
      <c r="A65" s="3" t="s">
        <v>27</v>
      </c>
      <c r="B65" s="3" t="str">
        <f>tbl_Manifiestos[[#This Row],[Factura]] &amp; "|" &amp; tbl_Manifiestos[[#This Row],[Proyecto OK]] &amp; "|" &amp; TEXT(tbl_Manifiestos[[#This Row],[Servicio]],"0.00") &amp; "|" &amp; TEXT(tbl_Manifiestos[[#This Row],[Costo Unitario]],"0.00")</f>
        <v>2733|CDOT S-403|8.00|115.00</v>
      </c>
      <c r="C65" t="s">
        <v>5590</v>
      </c>
      <c r="D65" s="51">
        <v>45911</v>
      </c>
      <c r="E65">
        <v>325</v>
      </c>
      <c r="F65" t="s">
        <v>5311</v>
      </c>
      <c r="G65">
        <v>403</v>
      </c>
      <c r="H65" t="s">
        <v>2841</v>
      </c>
      <c r="J65">
        <v>8</v>
      </c>
      <c r="K65" s="55">
        <v>115</v>
      </c>
      <c r="L65" s="34">
        <f t="shared" si="0"/>
        <v>920</v>
      </c>
      <c r="M65" s="6">
        <f>tbl_Manifiestos[[#This Row],[Total Pagado]]*tbl_Manifiestos[[#This Row],[Porcentaje]]</f>
        <v>855.6</v>
      </c>
      <c r="N65" s="3">
        <v>0.93</v>
      </c>
    </row>
    <row r="66" spans="1:14" ht="15.95" customHeight="1" x14ac:dyDescent="0.25">
      <c r="A66" s="3" t="s">
        <v>27</v>
      </c>
      <c r="B66" s="3" t="str">
        <f>tbl_Manifiestos[[#This Row],[Factura]] &amp; "|" &amp; tbl_Manifiestos[[#This Row],[Proyecto OK]] &amp; "|" &amp; TEXT(tbl_Manifiestos[[#This Row],[Servicio]],"0.00") &amp; "|" &amp; TEXT(tbl_Manifiestos[[#This Row],[Costo Unitario]],"0.00")</f>
        <v>2733|CDOT S-403|8.00|115.00</v>
      </c>
      <c r="C66" t="s">
        <v>5590</v>
      </c>
      <c r="D66" s="51">
        <v>45912</v>
      </c>
      <c r="E66">
        <v>325</v>
      </c>
      <c r="F66" t="s">
        <v>5311</v>
      </c>
      <c r="G66">
        <v>403</v>
      </c>
      <c r="H66" t="s">
        <v>2841</v>
      </c>
      <c r="J66">
        <v>8</v>
      </c>
      <c r="K66" s="55">
        <v>115</v>
      </c>
      <c r="L66" s="34">
        <f t="shared" si="0"/>
        <v>920</v>
      </c>
      <c r="M66" s="6">
        <f>tbl_Manifiestos[[#This Row],[Total Pagado]]*tbl_Manifiestos[[#This Row],[Porcentaje]]</f>
        <v>855.6</v>
      </c>
      <c r="N66" s="3">
        <v>0.93</v>
      </c>
    </row>
    <row r="67" spans="1:14" ht="15.95" customHeight="1" x14ac:dyDescent="0.25">
      <c r="A67" s="3" t="s">
        <v>27</v>
      </c>
      <c r="B67" s="3" t="str">
        <f>tbl_Manifiestos[[#This Row],[Factura]] &amp; "|" &amp; tbl_Manifiestos[[#This Row],[Proyecto OK]] &amp; "|" &amp; TEXT(tbl_Manifiestos[[#This Row],[Servicio]],"0.00") &amp; "|" &amp; TEXT(tbl_Manifiestos[[#This Row],[Costo Unitario]],"0.00")</f>
        <v>2745|CDOT S-403|8.50|115.00</v>
      </c>
      <c r="C67" t="s">
        <v>5598</v>
      </c>
      <c r="D67" s="51">
        <v>45915</v>
      </c>
      <c r="E67">
        <v>325</v>
      </c>
      <c r="F67" t="s">
        <v>5311</v>
      </c>
      <c r="G67">
        <v>403</v>
      </c>
      <c r="H67" t="s">
        <v>2841</v>
      </c>
      <c r="J67">
        <v>8.5</v>
      </c>
      <c r="K67" s="55">
        <v>115</v>
      </c>
      <c r="L67" s="34">
        <f t="shared" si="0"/>
        <v>977.5</v>
      </c>
      <c r="M67" s="6">
        <f>tbl_Manifiestos[[#This Row],[Total Pagado]]*tbl_Manifiestos[[#This Row],[Porcentaje]]</f>
        <v>909.07500000000005</v>
      </c>
      <c r="N67" s="3">
        <v>0.93</v>
      </c>
    </row>
    <row r="68" spans="1:14" ht="15.95" customHeight="1" x14ac:dyDescent="0.25">
      <c r="A68" s="3" t="s">
        <v>27</v>
      </c>
      <c r="B68" s="3" t="str">
        <f>tbl_Manifiestos[[#This Row],[Factura]] &amp; "|" &amp; tbl_Manifiestos[[#This Row],[Proyecto OK]] &amp; "|" &amp; TEXT(tbl_Manifiestos[[#This Row],[Servicio]],"0.00") &amp; "|" &amp; TEXT(tbl_Manifiestos[[#This Row],[Costo Unitario]],"0.00")</f>
        <v>2745|CDOT S-403|8.50|115.00</v>
      </c>
      <c r="C68" t="s">
        <v>5598</v>
      </c>
      <c r="D68" s="51">
        <v>45916</v>
      </c>
      <c r="E68">
        <v>325</v>
      </c>
      <c r="F68" t="s">
        <v>5311</v>
      </c>
      <c r="G68">
        <v>403</v>
      </c>
      <c r="H68" t="s">
        <v>2841</v>
      </c>
      <c r="J68">
        <v>8.5</v>
      </c>
      <c r="K68" s="55">
        <v>115</v>
      </c>
      <c r="L68" s="34">
        <f t="shared" si="0"/>
        <v>977.5</v>
      </c>
      <c r="M68" s="6">
        <f>tbl_Manifiestos[[#This Row],[Total Pagado]]*tbl_Manifiestos[[#This Row],[Porcentaje]]</f>
        <v>909.07500000000005</v>
      </c>
      <c r="N68" s="3">
        <v>0.93</v>
      </c>
    </row>
    <row r="69" spans="1:14" ht="15.95" customHeight="1" x14ac:dyDescent="0.25">
      <c r="A69" s="3" t="s">
        <v>27</v>
      </c>
      <c r="B69" s="3" t="str">
        <f>tbl_Manifiestos[[#This Row],[Factura]] &amp; "|" &amp; tbl_Manifiestos[[#This Row],[Proyecto OK]] &amp; "|" &amp; TEXT(tbl_Manifiestos[[#This Row],[Servicio]],"0.00") &amp; "|" &amp; TEXT(tbl_Manifiestos[[#This Row],[Costo Unitario]],"0.00")</f>
        <v>2745|CDOT S-403|8.00|115.00</v>
      </c>
      <c r="C69" t="s">
        <v>5598</v>
      </c>
      <c r="D69" s="51">
        <v>45917</v>
      </c>
      <c r="E69">
        <v>356</v>
      </c>
      <c r="F69" t="s">
        <v>5311</v>
      </c>
      <c r="G69">
        <v>403</v>
      </c>
      <c r="H69" t="s">
        <v>2841</v>
      </c>
      <c r="J69">
        <v>8</v>
      </c>
      <c r="K69" s="55">
        <v>115</v>
      </c>
      <c r="L69" s="34">
        <f t="shared" si="0"/>
        <v>920</v>
      </c>
      <c r="M69" s="6">
        <f>tbl_Manifiestos[[#This Row],[Total Pagado]]*tbl_Manifiestos[[#This Row],[Porcentaje]]</f>
        <v>855.6</v>
      </c>
      <c r="N69" s="3">
        <v>0.93</v>
      </c>
    </row>
    <row r="70" spans="1:14" ht="15.95" customHeight="1" x14ac:dyDescent="0.25">
      <c r="A70" s="3" t="s">
        <v>27</v>
      </c>
      <c r="B70" s="3" t="str">
        <f>tbl_Manifiestos[[#This Row],[Factura]] &amp; "|" &amp; tbl_Manifiestos[[#This Row],[Proyecto OK]] &amp; "|" &amp; TEXT(tbl_Manifiestos[[#This Row],[Servicio]],"0.00") &amp; "|" &amp; TEXT(tbl_Manifiestos[[#This Row],[Costo Unitario]],"0.00")</f>
        <v>2781|CDOT S-403|8.50|115.00</v>
      </c>
      <c r="C70" t="s">
        <v>5620</v>
      </c>
      <c r="D70" s="51">
        <v>45931</v>
      </c>
      <c r="E70">
        <v>67</v>
      </c>
      <c r="F70" t="s">
        <v>5311</v>
      </c>
      <c r="G70">
        <v>403</v>
      </c>
      <c r="H70" t="s">
        <v>2841</v>
      </c>
      <c r="J70">
        <v>8.5</v>
      </c>
      <c r="K70" s="55">
        <v>115</v>
      </c>
      <c r="L70" s="34">
        <f t="shared" si="0"/>
        <v>977.5</v>
      </c>
      <c r="M70" s="6">
        <f>tbl_Manifiestos[[#This Row],[Total Pagado]]*tbl_Manifiestos[[#This Row],[Porcentaje]]</f>
        <v>909.07500000000005</v>
      </c>
      <c r="N70" s="3">
        <v>0.93</v>
      </c>
    </row>
    <row r="71" spans="1:14" ht="15.95" customHeight="1" x14ac:dyDescent="0.25">
      <c r="A71" s="3" t="s">
        <v>27</v>
      </c>
      <c r="B71" s="3" t="str">
        <f>tbl_Manifiestos[[#This Row],[Factura]] &amp; "|" &amp; tbl_Manifiestos[[#This Row],[Proyecto OK]] &amp; "|" &amp; TEXT(tbl_Manifiestos[[#This Row],[Servicio]],"0.00") &amp; "|" &amp; TEXT(tbl_Manifiestos[[#This Row],[Costo Unitario]],"0.00")</f>
        <v>2811|CDOT S-403|8.00|115.00</v>
      </c>
      <c r="C71" t="s">
        <v>5643</v>
      </c>
      <c r="D71" s="51">
        <v>45943</v>
      </c>
      <c r="E71">
        <v>515</v>
      </c>
      <c r="F71" t="s">
        <v>5311</v>
      </c>
      <c r="G71">
        <v>403</v>
      </c>
      <c r="H71" t="s">
        <v>2841</v>
      </c>
      <c r="J71">
        <v>8</v>
      </c>
      <c r="K71" s="55">
        <v>115</v>
      </c>
      <c r="L71" s="34">
        <f t="shared" ref="L71:L102" si="1">J71*K71</f>
        <v>920</v>
      </c>
      <c r="M71" s="6">
        <f>tbl_Manifiestos[[#This Row],[Total Pagado]]*tbl_Manifiestos[[#This Row],[Porcentaje]]</f>
        <v>855.6</v>
      </c>
      <c r="N71" s="3">
        <v>0.93</v>
      </c>
    </row>
    <row r="72" spans="1:14" ht="15.95" customHeight="1" x14ac:dyDescent="0.25">
      <c r="A72" s="3" t="s">
        <v>27</v>
      </c>
      <c r="B72" s="3" t="str">
        <f>tbl_Manifiestos[[#This Row],[Factura]] &amp; "|" &amp; tbl_Manifiestos[[#This Row],[Proyecto OK]] &amp; "|" &amp; TEXT(tbl_Manifiestos[[#This Row],[Servicio]],"0.00") &amp; "|" &amp; TEXT(tbl_Manifiestos[[#This Row],[Costo Unitario]],"0.00")</f>
        <v>2833|CDOT S-403|8.00|115.00</v>
      </c>
      <c r="C72" t="s">
        <v>5658</v>
      </c>
      <c r="D72" s="51">
        <v>45951</v>
      </c>
      <c r="E72">
        <v>114</v>
      </c>
      <c r="F72" t="s">
        <v>5311</v>
      </c>
      <c r="G72">
        <v>403</v>
      </c>
      <c r="H72" t="s">
        <v>2841</v>
      </c>
      <c r="J72">
        <v>8</v>
      </c>
      <c r="K72" s="55">
        <v>115</v>
      </c>
      <c r="L72" s="34">
        <f t="shared" si="1"/>
        <v>920</v>
      </c>
      <c r="M72" s="6">
        <f>tbl_Manifiestos[[#This Row],[Total Pagado]]*tbl_Manifiestos[[#This Row],[Porcentaje]]</f>
        <v>855.6</v>
      </c>
      <c r="N72" s="3">
        <v>0.93</v>
      </c>
    </row>
    <row r="73" spans="1:14" ht="15.95" customHeight="1" x14ac:dyDescent="0.25">
      <c r="A73" s="3" t="s">
        <v>27</v>
      </c>
      <c r="B73" s="3" t="str">
        <f>tbl_Manifiestos[[#This Row],[Factura]] &amp; "|" &amp; tbl_Manifiestos[[#This Row],[Proyecto OK]] &amp; "|" &amp; TEXT(tbl_Manifiestos[[#This Row],[Servicio]],"0.00") &amp; "|" &amp; TEXT(tbl_Manifiestos[[#This Row],[Costo Unitario]],"0.00")</f>
        <v>2850|CDOT S-403|8.00|115.00</v>
      </c>
      <c r="C73" t="s">
        <v>5673</v>
      </c>
      <c r="D73" s="72">
        <v>45961</v>
      </c>
      <c r="E73">
        <v>325</v>
      </c>
      <c r="F73" t="s">
        <v>5311</v>
      </c>
      <c r="G73">
        <v>403</v>
      </c>
      <c r="H73" t="s">
        <v>2841</v>
      </c>
      <c r="J73">
        <v>8</v>
      </c>
      <c r="K73" s="55">
        <v>115</v>
      </c>
      <c r="L73" s="34">
        <f t="shared" si="1"/>
        <v>920</v>
      </c>
      <c r="M73" s="6">
        <f>tbl_Manifiestos[[#This Row],[Total Pagado]]*tbl_Manifiestos[[#This Row],[Porcentaje]]</f>
        <v>855.6</v>
      </c>
      <c r="N73" s="3">
        <v>0.93</v>
      </c>
    </row>
    <row r="74" spans="1:14" ht="15.95" customHeight="1" x14ac:dyDescent="0.25">
      <c r="A74" s="3" t="s">
        <v>27</v>
      </c>
      <c r="B74" s="3" t="str">
        <f>tbl_Manifiestos[[#This Row],[Factura]] &amp; "|" &amp; tbl_Manifiestos[[#This Row],[Proyecto OK]] &amp; "|" &amp; TEXT(tbl_Manifiestos[[#This Row],[Servicio]],"0.00") &amp; "|" &amp; TEXT(tbl_Manifiestos[[#This Row],[Costo Unitario]],"0.00")</f>
        <v>2869|CDOT S-403|10.00|115.00</v>
      </c>
      <c r="C74" t="s">
        <v>5682</v>
      </c>
      <c r="D74" s="76">
        <v>45964</v>
      </c>
      <c r="E74">
        <v>325</v>
      </c>
      <c r="F74" t="s">
        <v>5311</v>
      </c>
      <c r="G74">
        <v>403</v>
      </c>
      <c r="H74" t="s">
        <v>2841</v>
      </c>
      <c r="J74">
        <v>10</v>
      </c>
      <c r="K74" s="55">
        <v>115</v>
      </c>
      <c r="L74" s="34">
        <f t="shared" si="1"/>
        <v>1150</v>
      </c>
      <c r="M74" s="6">
        <f>tbl_Manifiestos[[#This Row],[Total Pagado]]*tbl_Manifiestos[[#This Row],[Porcentaje]]</f>
        <v>1069.5</v>
      </c>
      <c r="N74" s="3">
        <v>0.93</v>
      </c>
    </row>
    <row r="75" spans="1:14" ht="15.95" customHeight="1" x14ac:dyDescent="0.25">
      <c r="A75" s="3" t="s">
        <v>27</v>
      </c>
      <c r="B75" s="3" t="str">
        <f>tbl_Manifiestos[[#This Row],[Factura]] &amp; "|" &amp; tbl_Manifiestos[[#This Row],[Proyecto OK]] &amp; "|" &amp; TEXT(tbl_Manifiestos[[#This Row],[Servicio]],"0.00") &amp; "|" &amp; TEXT(tbl_Manifiestos[[#This Row],[Costo Unitario]],"0.00")</f>
        <v>2869|CDOT S-403|9.00|115.00</v>
      </c>
      <c r="C75" t="s">
        <v>5682</v>
      </c>
      <c r="D75" s="76">
        <v>45967</v>
      </c>
      <c r="E75">
        <v>325</v>
      </c>
      <c r="F75" t="s">
        <v>5311</v>
      </c>
      <c r="G75">
        <v>403</v>
      </c>
      <c r="H75" t="s">
        <v>2841</v>
      </c>
      <c r="J75">
        <v>9</v>
      </c>
      <c r="K75" s="55">
        <v>115</v>
      </c>
      <c r="L75" s="34">
        <f t="shared" si="1"/>
        <v>1035</v>
      </c>
      <c r="M75" s="6">
        <f>tbl_Manifiestos[[#This Row],[Total Pagado]]*tbl_Manifiestos[[#This Row],[Porcentaje]]</f>
        <v>962.55000000000007</v>
      </c>
      <c r="N75" s="3">
        <v>0.93</v>
      </c>
    </row>
    <row r="76" spans="1:14" ht="15.95" customHeight="1" x14ac:dyDescent="0.25">
      <c r="A76" s="3" t="s">
        <v>27</v>
      </c>
      <c r="B76" s="3" t="str">
        <f>tbl_Manifiestos[[#This Row],[Factura]] &amp; "|" &amp; tbl_Manifiestos[[#This Row],[Proyecto OK]] &amp; "|" &amp; TEXT(tbl_Manifiestos[[#This Row],[Servicio]],"0.00") &amp; "|" &amp; TEXT(tbl_Manifiestos[[#This Row],[Costo Unitario]],"0.00")</f>
        <v>2869|CDOT S-403|8.25|115.00</v>
      </c>
      <c r="C76" t="s">
        <v>5682</v>
      </c>
      <c r="D76" s="76">
        <v>45968</v>
      </c>
      <c r="E76">
        <v>325</v>
      </c>
      <c r="F76" t="s">
        <v>5311</v>
      </c>
      <c r="G76">
        <v>403</v>
      </c>
      <c r="H76" t="s">
        <v>2841</v>
      </c>
      <c r="J76">
        <v>8.25</v>
      </c>
      <c r="K76" s="55">
        <v>115</v>
      </c>
      <c r="L76" s="34">
        <f t="shared" si="1"/>
        <v>948.75</v>
      </c>
      <c r="M76" s="6">
        <f>tbl_Manifiestos[[#This Row],[Total Pagado]]*tbl_Manifiestos[[#This Row],[Porcentaje]]</f>
        <v>882.33750000000009</v>
      </c>
      <c r="N76" s="3">
        <v>0.93</v>
      </c>
    </row>
    <row r="77" spans="1:14" ht="15.95" customHeight="1" x14ac:dyDescent="0.25">
      <c r="A77" s="3" t="s">
        <v>27</v>
      </c>
      <c r="B77" s="3" t="str">
        <f>tbl_Manifiestos[[#This Row],[Factura]] &amp; "|" &amp; tbl_Manifiestos[[#This Row],[Proyecto OK]] &amp; "|" &amp; TEXT(tbl_Manifiestos[[#This Row],[Servicio]],"0.00") &amp; "|" &amp; TEXT(tbl_Manifiestos[[#This Row],[Costo Unitario]],"0.00")</f>
        <v>2890|CDOT S-403|8.00|115.00</v>
      </c>
      <c r="C77" t="s">
        <v>5691</v>
      </c>
      <c r="D77" s="79">
        <v>45972</v>
      </c>
      <c r="E77">
        <v>356</v>
      </c>
      <c r="F77" t="s">
        <v>5311</v>
      </c>
      <c r="G77">
        <v>403</v>
      </c>
      <c r="H77" t="s">
        <v>2841</v>
      </c>
      <c r="J77">
        <v>8</v>
      </c>
      <c r="K77" s="55">
        <v>115</v>
      </c>
      <c r="L77" s="34">
        <f t="shared" si="1"/>
        <v>920</v>
      </c>
      <c r="M77" s="6">
        <f>tbl_Manifiestos[[#This Row],[Total Pagado]]*tbl_Manifiestos[[#This Row],[Porcentaje]]</f>
        <v>855.6</v>
      </c>
      <c r="N77" s="3">
        <v>0.93</v>
      </c>
    </row>
    <row r="78" spans="1:14" ht="15.95" customHeight="1" x14ac:dyDescent="0.25">
      <c r="A78" s="3" t="s">
        <v>27</v>
      </c>
      <c r="B78" s="3" t="str">
        <f>tbl_Manifiestos[[#This Row],[Factura]] &amp; "|" &amp; tbl_Manifiestos[[#This Row],[Proyecto OK]] &amp; "|" &amp; TEXT(tbl_Manifiestos[[#This Row],[Servicio]],"0.00") &amp; "|" &amp; TEXT(tbl_Manifiestos[[#This Row],[Costo Unitario]],"0.00")</f>
        <v>2890|CDOT S-403|8.00|115.00</v>
      </c>
      <c r="C78" t="s">
        <v>5691</v>
      </c>
      <c r="D78" s="79">
        <v>45973</v>
      </c>
      <c r="E78">
        <v>356</v>
      </c>
      <c r="F78" t="s">
        <v>5311</v>
      </c>
      <c r="G78">
        <v>403</v>
      </c>
      <c r="H78" t="s">
        <v>2841</v>
      </c>
      <c r="J78">
        <v>8</v>
      </c>
      <c r="K78" s="55">
        <v>115</v>
      </c>
      <c r="L78" s="34">
        <f t="shared" si="1"/>
        <v>920</v>
      </c>
      <c r="M78" s="6">
        <f>tbl_Manifiestos[[#This Row],[Total Pagado]]*tbl_Manifiestos[[#This Row],[Porcentaje]]</f>
        <v>855.6</v>
      </c>
      <c r="N78" s="3">
        <v>0.93</v>
      </c>
    </row>
    <row r="79" spans="1:14" ht="15.95" customHeight="1" x14ac:dyDescent="0.25">
      <c r="A79" s="3" t="s">
        <v>27</v>
      </c>
      <c r="B79" s="3" t="str">
        <f>tbl_Manifiestos[[#This Row],[Factura]] &amp; "|" &amp; tbl_Manifiestos[[#This Row],[Proyecto OK]] &amp; "|" &amp; TEXT(tbl_Manifiestos[[#This Row],[Servicio]],"0.00") &amp; "|" &amp; TEXT(tbl_Manifiestos[[#This Row],[Costo Unitario]],"0.00")</f>
        <v>2890|CDOT S-403|8.00|115.00</v>
      </c>
      <c r="C79" t="s">
        <v>5691</v>
      </c>
      <c r="D79" s="79">
        <v>45974</v>
      </c>
      <c r="E79">
        <v>67</v>
      </c>
      <c r="F79" t="s">
        <v>5311</v>
      </c>
      <c r="G79">
        <v>403</v>
      </c>
      <c r="H79" t="s">
        <v>2841</v>
      </c>
      <c r="J79">
        <v>8</v>
      </c>
      <c r="K79" s="55">
        <v>115</v>
      </c>
      <c r="L79" s="34">
        <f t="shared" si="1"/>
        <v>920</v>
      </c>
      <c r="M79" s="6">
        <f>tbl_Manifiestos[[#This Row],[Total Pagado]]*tbl_Manifiestos[[#This Row],[Porcentaje]]</f>
        <v>855.6</v>
      </c>
      <c r="N79" s="3">
        <v>0.93</v>
      </c>
    </row>
    <row r="80" spans="1:14" ht="15.95" customHeight="1" x14ac:dyDescent="0.25">
      <c r="A80" s="3" t="s">
        <v>27</v>
      </c>
      <c r="B80" s="3" t="str">
        <f>tbl_Manifiestos[[#This Row],[Factura]] &amp; "|" &amp; tbl_Manifiestos[[#This Row],[Proyecto OK]] &amp; "|" &amp; TEXT(tbl_Manifiestos[[#This Row],[Servicio]],"0.00") &amp; "|" &amp; TEXT(tbl_Manifiestos[[#This Row],[Costo Unitario]],"0.00")</f>
        <v>2890|CDOT S-403|8.00|115.00</v>
      </c>
      <c r="C80" t="s">
        <v>5691</v>
      </c>
      <c r="D80" s="79">
        <v>45975</v>
      </c>
      <c r="E80">
        <v>67</v>
      </c>
      <c r="F80" t="s">
        <v>5311</v>
      </c>
      <c r="G80">
        <v>403</v>
      </c>
      <c r="H80" t="s">
        <v>2841</v>
      </c>
      <c r="J80">
        <v>8</v>
      </c>
      <c r="K80" s="55">
        <v>115</v>
      </c>
      <c r="L80" s="34">
        <f t="shared" si="1"/>
        <v>920</v>
      </c>
      <c r="M80" s="6">
        <f>tbl_Manifiestos[[#This Row],[Total Pagado]]*tbl_Manifiestos[[#This Row],[Porcentaje]]</f>
        <v>855.6</v>
      </c>
      <c r="N80" s="3">
        <v>0.93</v>
      </c>
    </row>
    <row r="81" spans="1:14" ht="15.95" customHeight="1" x14ac:dyDescent="0.25">
      <c r="A81" s="3" t="s">
        <v>27</v>
      </c>
      <c r="B81" s="3" t="str">
        <f>tbl_Manifiestos[[#This Row],[Factura]] &amp; "|" &amp; tbl_Manifiestos[[#This Row],[Proyecto OK]] &amp; "|" &amp; TEXT(tbl_Manifiestos[[#This Row],[Servicio]],"0.00") &amp; "|" &amp; TEXT(tbl_Manifiestos[[#This Row],[Costo Unitario]],"0.00")</f>
        <v>2910|CDOT S-403|9.00|115.00</v>
      </c>
      <c r="C81" t="s">
        <v>5702</v>
      </c>
      <c r="D81" s="83">
        <v>45978</v>
      </c>
      <c r="E81">
        <v>325</v>
      </c>
      <c r="F81" t="s">
        <v>5311</v>
      </c>
      <c r="G81">
        <v>403</v>
      </c>
      <c r="H81" t="s">
        <v>2841</v>
      </c>
      <c r="J81">
        <v>9</v>
      </c>
      <c r="K81" s="55">
        <v>115</v>
      </c>
      <c r="L81" s="34">
        <f t="shared" si="1"/>
        <v>1035</v>
      </c>
      <c r="M81" s="6">
        <f>tbl_Manifiestos[[#This Row],[Total Pagado]]*tbl_Manifiestos[[#This Row],[Porcentaje]]</f>
        <v>962.55000000000007</v>
      </c>
      <c r="N81" s="3">
        <v>0.93</v>
      </c>
    </row>
    <row r="82" spans="1:14" ht="15.95" customHeight="1" x14ac:dyDescent="0.25">
      <c r="A82" s="3" t="s">
        <v>27</v>
      </c>
      <c r="B82" s="3" t="str">
        <f>tbl_Manifiestos[[#This Row],[Factura]] &amp; "|" &amp; tbl_Manifiestos[[#This Row],[Proyecto OK]] &amp; "|" &amp; TEXT(tbl_Manifiestos[[#This Row],[Servicio]],"0.00") &amp; "|" &amp; TEXT(tbl_Manifiestos[[#This Row],[Costo Unitario]],"0.00")</f>
        <v>2910|CDOT S-403|8.75|115.00</v>
      </c>
      <c r="C82" t="s">
        <v>5702</v>
      </c>
      <c r="D82" s="83">
        <v>45979</v>
      </c>
      <c r="E82">
        <v>325</v>
      </c>
      <c r="F82" t="s">
        <v>5311</v>
      </c>
      <c r="G82">
        <v>403</v>
      </c>
      <c r="H82" t="s">
        <v>2841</v>
      </c>
      <c r="J82">
        <v>8.75</v>
      </c>
      <c r="K82" s="55">
        <v>115</v>
      </c>
      <c r="L82" s="34">
        <f t="shared" si="1"/>
        <v>1006.25</v>
      </c>
      <c r="M82" s="6">
        <f>tbl_Manifiestos[[#This Row],[Total Pagado]]*tbl_Manifiestos[[#This Row],[Porcentaje]]</f>
        <v>935.8125</v>
      </c>
      <c r="N82" s="3">
        <v>0.93</v>
      </c>
    </row>
    <row r="83" spans="1:14" ht="15.95" customHeight="1" x14ac:dyDescent="0.25">
      <c r="A83" s="3" t="s">
        <v>27</v>
      </c>
      <c r="B83" s="3" t="str">
        <f>tbl_Manifiestos[[#This Row],[Factura]] &amp; "|" &amp; tbl_Manifiestos[[#This Row],[Proyecto OK]] &amp; "|" &amp; TEXT(tbl_Manifiestos[[#This Row],[Servicio]],"0.00") &amp; "|" &amp; TEXT(tbl_Manifiestos[[#This Row],[Costo Unitario]],"0.00")</f>
        <v>2910|CDOT S-403|8.00|115.00</v>
      </c>
      <c r="C83" t="s">
        <v>5702</v>
      </c>
      <c r="D83" s="83">
        <v>45980</v>
      </c>
      <c r="E83">
        <v>325</v>
      </c>
      <c r="F83" t="s">
        <v>5311</v>
      </c>
      <c r="G83">
        <v>403</v>
      </c>
      <c r="H83" t="s">
        <v>2841</v>
      </c>
      <c r="J83">
        <v>8</v>
      </c>
      <c r="K83" s="55">
        <v>115</v>
      </c>
      <c r="L83" s="34">
        <f t="shared" si="1"/>
        <v>920</v>
      </c>
      <c r="M83" s="6">
        <f>tbl_Manifiestos[[#This Row],[Total Pagado]]*tbl_Manifiestos[[#This Row],[Porcentaje]]</f>
        <v>855.6</v>
      </c>
      <c r="N83" s="3">
        <v>0.93</v>
      </c>
    </row>
    <row r="84" spans="1:14" ht="15.95" customHeight="1" x14ac:dyDescent="0.25">
      <c r="A84" s="3" t="s">
        <v>27</v>
      </c>
      <c r="B84" s="3" t="str">
        <f>tbl_Manifiestos[[#This Row],[Factura]] &amp; "|" &amp; tbl_Manifiestos[[#This Row],[Proyecto OK]] &amp; "|" &amp; TEXT(tbl_Manifiestos[[#This Row],[Servicio]],"0.00") &amp; "|" &amp; TEXT(tbl_Manifiestos[[#This Row],[Costo Unitario]],"0.00")</f>
        <v>2910|CDOT S-403|8.00|115.00</v>
      </c>
      <c r="C84" t="s">
        <v>5702</v>
      </c>
      <c r="D84" s="83">
        <v>45982</v>
      </c>
      <c r="E84">
        <v>67</v>
      </c>
      <c r="F84" t="s">
        <v>5311</v>
      </c>
      <c r="G84">
        <v>403</v>
      </c>
      <c r="H84" t="s">
        <v>2841</v>
      </c>
      <c r="J84">
        <v>8</v>
      </c>
      <c r="K84" s="55">
        <v>115</v>
      </c>
      <c r="L84" s="34">
        <f t="shared" si="1"/>
        <v>920</v>
      </c>
      <c r="M84" s="6">
        <f>tbl_Manifiestos[[#This Row],[Total Pagado]]*tbl_Manifiestos[[#This Row],[Porcentaje]]</f>
        <v>855.6</v>
      </c>
      <c r="N84" s="3">
        <v>0.93</v>
      </c>
    </row>
    <row r="85" spans="1:14" ht="15.95" customHeight="1" x14ac:dyDescent="0.25">
      <c r="A85" s="3" t="s">
        <v>27</v>
      </c>
      <c r="B85" s="3" t="str">
        <f>tbl_Manifiestos[[#This Row],[Factura]] &amp; "|" &amp; tbl_Manifiestos[[#This Row],[Proyecto OK]] &amp; "|" &amp; TEXT(tbl_Manifiestos[[#This Row],[Servicio]],"0.00") &amp; "|" &amp; TEXT(tbl_Manifiestos[[#This Row],[Costo Unitario]],"0.00")</f>
        <v>2910|CDOT S-403|8.75|115.00</v>
      </c>
      <c r="C85" t="s">
        <v>5702</v>
      </c>
      <c r="D85" s="83">
        <v>45981</v>
      </c>
      <c r="E85">
        <v>325</v>
      </c>
      <c r="F85" t="s">
        <v>5311</v>
      </c>
      <c r="G85">
        <v>403</v>
      </c>
      <c r="H85" t="s">
        <v>2841</v>
      </c>
      <c r="J85">
        <v>8.75</v>
      </c>
      <c r="K85" s="55">
        <v>115</v>
      </c>
      <c r="L85" s="34">
        <f t="shared" si="1"/>
        <v>1006.25</v>
      </c>
      <c r="M85" s="6">
        <f>tbl_Manifiestos[[#This Row],[Total Pagado]]*tbl_Manifiestos[[#This Row],[Porcentaje]]</f>
        <v>935.8125</v>
      </c>
      <c r="N85" s="3">
        <v>0.93</v>
      </c>
    </row>
    <row r="86" spans="1:14" ht="15.95" customHeight="1" x14ac:dyDescent="0.25">
      <c r="A86" s="3" t="s">
        <v>27</v>
      </c>
      <c r="B86" s="3" t="str">
        <f>tbl_Manifiestos[[#This Row],[Factura]] &amp; "|" &amp; tbl_Manifiestos[[#This Row],[Proyecto OK]] &amp; "|" &amp; TEXT(tbl_Manifiestos[[#This Row],[Servicio]],"0.00") &amp; "|" &amp; TEXT(tbl_Manifiestos[[#This Row],[Costo Unitario]],"0.00")</f>
        <v>2925|CDOT S-403|3.50|115.00</v>
      </c>
      <c r="C86" t="s">
        <v>5712</v>
      </c>
      <c r="D86" s="88">
        <v>45985</v>
      </c>
      <c r="E86">
        <v>67</v>
      </c>
      <c r="F86" t="s">
        <v>5311</v>
      </c>
      <c r="G86">
        <v>403</v>
      </c>
      <c r="H86" t="s">
        <v>2841</v>
      </c>
      <c r="J86">
        <v>3.5</v>
      </c>
      <c r="K86" s="90">
        <v>115</v>
      </c>
      <c r="L86" s="25">
        <f t="shared" si="1"/>
        <v>402.5</v>
      </c>
      <c r="M86" s="6">
        <f>tbl_Manifiestos[[#This Row],[Total Pagado]]*tbl_Manifiestos[[#This Row],[Porcentaje]]</f>
        <v>374.32500000000005</v>
      </c>
      <c r="N86" s="3">
        <v>0.93</v>
      </c>
    </row>
    <row r="87" spans="1:14" ht="15.95" customHeight="1" x14ac:dyDescent="0.25">
      <c r="A87" s="3" t="s">
        <v>27</v>
      </c>
      <c r="B87" s="3" t="str">
        <f>tbl_Manifiestos[[#This Row],[Factura]] &amp; "|" &amp; tbl_Manifiestos[[#This Row],[Proyecto OK]] &amp; "|" &amp; TEXT(tbl_Manifiestos[[#This Row],[Servicio]],"0.00") &amp; "|" &amp; TEXT(tbl_Manifiestos[[#This Row],[Costo Unitario]],"0.00")</f>
        <v>2925|CDOT S-403|8.00|115.00</v>
      </c>
      <c r="C87" t="s">
        <v>5712</v>
      </c>
      <c r="D87" s="88">
        <v>45986</v>
      </c>
      <c r="E87">
        <v>67</v>
      </c>
      <c r="F87" t="s">
        <v>5311</v>
      </c>
      <c r="G87">
        <v>403</v>
      </c>
      <c r="H87" t="s">
        <v>2841</v>
      </c>
      <c r="J87">
        <v>8</v>
      </c>
      <c r="K87" s="90">
        <v>115</v>
      </c>
      <c r="L87" s="25">
        <f t="shared" si="1"/>
        <v>920</v>
      </c>
      <c r="M87" s="6">
        <f>tbl_Manifiestos[[#This Row],[Total Pagado]]*tbl_Manifiestos[[#This Row],[Porcentaje]]</f>
        <v>855.6</v>
      </c>
      <c r="N87" s="3">
        <v>0.93</v>
      </c>
    </row>
    <row r="88" spans="1:14" ht="15.95" customHeight="1" x14ac:dyDescent="0.25">
      <c r="A88" s="3" t="s">
        <v>27</v>
      </c>
      <c r="B88" s="3" t="str">
        <f>tbl_Manifiestos[[#This Row],[Factura]] &amp; "|" &amp; tbl_Manifiestos[[#This Row],[Proyecto OK]] &amp; "|" &amp; TEXT(tbl_Manifiestos[[#This Row],[Servicio]],"0.00") &amp; "|" &amp; TEXT(tbl_Manifiestos[[#This Row],[Costo Unitario]],"0.00")</f>
        <v>2925|CDOT S-403|9.25|115.00</v>
      </c>
      <c r="C88" t="s">
        <v>5712</v>
      </c>
      <c r="D88" s="88">
        <v>45987</v>
      </c>
      <c r="E88">
        <v>325</v>
      </c>
      <c r="F88" t="s">
        <v>5311</v>
      </c>
      <c r="G88">
        <v>403</v>
      </c>
      <c r="H88" t="s">
        <v>2841</v>
      </c>
      <c r="J88">
        <v>9.25</v>
      </c>
      <c r="K88" s="90">
        <v>115</v>
      </c>
      <c r="L88" s="25">
        <f t="shared" si="1"/>
        <v>1063.75</v>
      </c>
      <c r="M88" s="6">
        <f>tbl_Manifiestos[[#This Row],[Total Pagado]]*tbl_Manifiestos[[#This Row],[Porcentaje]]</f>
        <v>989.28750000000002</v>
      </c>
      <c r="N88" s="3">
        <v>0.93</v>
      </c>
    </row>
    <row r="89" spans="1:14" ht="15.95" customHeight="1" x14ac:dyDescent="0.25">
      <c r="A89" s="3" t="s">
        <v>12</v>
      </c>
      <c r="B89" s="3" t="str">
        <f>tbl_Manifiestos[[#This Row],[Factura]] &amp; "|" &amp; tbl_Manifiestos[[#This Row],[Proyecto OK]] &amp; "|" &amp; TEXT(tbl_Manifiestos[[#This Row],[Servicio]],"0.00") &amp; "|" &amp; TEXT(tbl_Manifiestos[[#This Row],[Costo Unitario]],"0.00")</f>
        <v>2669|CDOT S-403|8.00|115.00</v>
      </c>
      <c r="C89" t="s">
        <v>5547</v>
      </c>
      <c r="D89" s="51">
        <v>45880</v>
      </c>
      <c r="E89">
        <v>82</v>
      </c>
      <c r="F89" t="s">
        <v>5311</v>
      </c>
      <c r="G89">
        <v>403</v>
      </c>
      <c r="H89" t="s">
        <v>2841</v>
      </c>
      <c r="J89">
        <v>8</v>
      </c>
      <c r="K89" s="55">
        <v>115</v>
      </c>
      <c r="L89" s="34">
        <f t="shared" si="1"/>
        <v>920</v>
      </c>
      <c r="M89" s="6">
        <f>tbl_Manifiestos[[#This Row],[Total Pagado]]*tbl_Manifiestos[[#This Row],[Porcentaje]]</f>
        <v>855.6</v>
      </c>
      <c r="N89" s="3">
        <v>0.93</v>
      </c>
    </row>
    <row r="90" spans="1:14" ht="15.95" customHeight="1" x14ac:dyDescent="0.25">
      <c r="A90" s="3" t="s">
        <v>12</v>
      </c>
      <c r="B90" s="3" t="str">
        <f>tbl_Manifiestos[[#This Row],[Factura]] &amp; "|" &amp; tbl_Manifiestos[[#This Row],[Proyecto OK]] &amp; "|" &amp; TEXT(tbl_Manifiestos[[#This Row],[Servicio]],"0.00") &amp; "|" &amp; TEXT(tbl_Manifiestos[[#This Row],[Costo Unitario]],"0.00")</f>
        <v>2682|CDOT S-403|7.00|115.00</v>
      </c>
      <c r="C90" t="s">
        <v>5557</v>
      </c>
      <c r="D90" s="51">
        <v>45888</v>
      </c>
      <c r="E90">
        <v>19</v>
      </c>
      <c r="F90" t="s">
        <v>5311</v>
      </c>
      <c r="G90">
        <v>403</v>
      </c>
      <c r="H90" t="s">
        <v>2841</v>
      </c>
      <c r="J90">
        <v>7</v>
      </c>
      <c r="K90" s="55">
        <v>115</v>
      </c>
      <c r="L90" s="34">
        <f t="shared" si="1"/>
        <v>805</v>
      </c>
      <c r="M90" s="6">
        <f>tbl_Manifiestos[[#This Row],[Total Pagado]]*tbl_Manifiestos[[#This Row],[Porcentaje]]</f>
        <v>748.65000000000009</v>
      </c>
      <c r="N90" s="3">
        <v>0.93</v>
      </c>
    </row>
    <row r="91" spans="1:14" ht="15.95" customHeight="1" x14ac:dyDescent="0.25">
      <c r="A91" s="3" t="s">
        <v>12</v>
      </c>
      <c r="B91" s="3" t="str">
        <f>tbl_Manifiestos[[#This Row],[Factura]] &amp; "|" &amp; tbl_Manifiestos[[#This Row],[Proyecto OK]] &amp; "|" &amp; TEXT(tbl_Manifiestos[[#This Row],[Servicio]],"0.00") &amp; "|" &amp; TEXT(tbl_Manifiestos[[#This Row],[Costo Unitario]],"0.00")</f>
        <v>2682|CDOT S-403|8.00|115.00</v>
      </c>
      <c r="C91" t="s">
        <v>5557</v>
      </c>
      <c r="D91" s="51">
        <v>45890</v>
      </c>
      <c r="E91">
        <v>19</v>
      </c>
      <c r="F91" t="s">
        <v>5311</v>
      </c>
      <c r="G91">
        <v>403</v>
      </c>
      <c r="H91" t="s">
        <v>2841</v>
      </c>
      <c r="J91">
        <v>8</v>
      </c>
      <c r="K91" s="55">
        <v>115</v>
      </c>
      <c r="L91" s="34">
        <f t="shared" si="1"/>
        <v>920</v>
      </c>
      <c r="M91" s="6">
        <f>tbl_Manifiestos[[#This Row],[Total Pagado]]*tbl_Manifiestos[[#This Row],[Porcentaje]]</f>
        <v>855.6</v>
      </c>
      <c r="N91" s="3">
        <v>0.93</v>
      </c>
    </row>
    <row r="92" spans="1:14" ht="15.95" customHeight="1" x14ac:dyDescent="0.25">
      <c r="A92" s="3" t="s">
        <v>12</v>
      </c>
      <c r="B92" s="3" t="str">
        <f>tbl_Manifiestos[[#This Row],[Factura]] &amp; "|" &amp; tbl_Manifiestos[[#This Row],[Proyecto OK]] &amp; "|" &amp; TEXT(tbl_Manifiestos[[#This Row],[Servicio]],"0.00") &amp; "|" &amp; TEXT(tbl_Manifiestos[[#This Row],[Costo Unitario]],"0.00")</f>
        <v>2698|CDOT S-403|8.00|115.00</v>
      </c>
      <c r="C92" t="s">
        <v>5565</v>
      </c>
      <c r="D92" s="51">
        <v>45896</v>
      </c>
      <c r="E92">
        <v>82</v>
      </c>
      <c r="F92" t="s">
        <v>5311</v>
      </c>
      <c r="G92">
        <v>403</v>
      </c>
      <c r="H92" t="s">
        <v>2841</v>
      </c>
      <c r="J92">
        <v>8</v>
      </c>
      <c r="K92" s="55">
        <v>115</v>
      </c>
      <c r="L92" s="34">
        <f t="shared" si="1"/>
        <v>920</v>
      </c>
      <c r="M92" s="6">
        <f>tbl_Manifiestos[[#This Row],[Total Pagado]]*tbl_Manifiestos[[#This Row],[Porcentaje]]</f>
        <v>855.6</v>
      </c>
      <c r="N92" s="3">
        <v>0.93</v>
      </c>
    </row>
    <row r="93" spans="1:14" ht="15.95" customHeight="1" x14ac:dyDescent="0.25">
      <c r="A93" s="3" t="s">
        <v>12</v>
      </c>
      <c r="B93" s="3" t="str">
        <f>tbl_Manifiestos[[#This Row],[Factura]] &amp; "|" &amp; tbl_Manifiestos[[#This Row],[Proyecto OK]] &amp; "|" &amp; TEXT(tbl_Manifiestos[[#This Row],[Servicio]],"0.00") &amp; "|" &amp; TEXT(tbl_Manifiestos[[#This Row],[Costo Unitario]],"0.00")</f>
        <v>2698|CDOT S-403|9.00|115.00</v>
      </c>
      <c r="C93" t="s">
        <v>5565</v>
      </c>
      <c r="D93" s="51">
        <v>45898</v>
      </c>
      <c r="E93">
        <v>82</v>
      </c>
      <c r="F93" t="s">
        <v>5311</v>
      </c>
      <c r="G93">
        <v>403</v>
      </c>
      <c r="H93" t="s">
        <v>2841</v>
      </c>
      <c r="J93">
        <v>9</v>
      </c>
      <c r="K93" s="55">
        <v>115</v>
      </c>
      <c r="L93" s="34">
        <f t="shared" si="1"/>
        <v>1035</v>
      </c>
      <c r="M93" s="6">
        <f>tbl_Manifiestos[[#This Row],[Total Pagado]]*tbl_Manifiestos[[#This Row],[Porcentaje]]</f>
        <v>962.55000000000007</v>
      </c>
      <c r="N93" s="3">
        <v>0.93</v>
      </c>
    </row>
    <row r="94" spans="1:14" ht="15.95" customHeight="1" x14ac:dyDescent="0.25">
      <c r="A94" s="3" t="s">
        <v>12</v>
      </c>
      <c r="B94" s="3" t="str">
        <f>tbl_Manifiestos[[#This Row],[Factura]] &amp; "|" &amp; tbl_Manifiestos[[#This Row],[Proyecto OK]] &amp; "|" &amp; TEXT(tbl_Manifiestos[[#This Row],[Servicio]],"0.00") &amp; "|" &amp; TEXT(tbl_Manifiestos[[#This Row],[Costo Unitario]],"0.00")</f>
        <v>2715|CDOT S-403|8.00|115.00</v>
      </c>
      <c r="C94" t="s">
        <v>5576</v>
      </c>
      <c r="D94" s="51">
        <v>45903</v>
      </c>
      <c r="E94">
        <v>82</v>
      </c>
      <c r="F94" t="s">
        <v>5311</v>
      </c>
      <c r="G94">
        <v>403</v>
      </c>
      <c r="H94" t="s">
        <v>2841</v>
      </c>
      <c r="J94">
        <v>8</v>
      </c>
      <c r="K94" s="55">
        <v>115</v>
      </c>
      <c r="L94" s="34">
        <f t="shared" si="1"/>
        <v>920</v>
      </c>
      <c r="M94" s="6">
        <f>tbl_Manifiestos[[#This Row],[Total Pagado]]*tbl_Manifiestos[[#This Row],[Porcentaje]]</f>
        <v>855.6</v>
      </c>
      <c r="N94" s="3">
        <v>0.93</v>
      </c>
    </row>
    <row r="95" spans="1:14" ht="15.95" customHeight="1" x14ac:dyDescent="0.25">
      <c r="A95" s="3" t="s">
        <v>12</v>
      </c>
      <c r="B95" s="3" t="str">
        <f>tbl_Manifiestos[[#This Row],[Factura]] &amp; "|" &amp; tbl_Manifiestos[[#This Row],[Proyecto OK]] &amp; "|" &amp; TEXT(tbl_Manifiestos[[#This Row],[Servicio]],"0.00") &amp; "|" &amp; TEXT(tbl_Manifiestos[[#This Row],[Costo Unitario]],"0.00")</f>
        <v>2715|CDOT S-403|8.00|115.00</v>
      </c>
      <c r="C95" t="s">
        <v>5576</v>
      </c>
      <c r="D95" s="51">
        <v>45904</v>
      </c>
      <c r="E95">
        <v>82</v>
      </c>
      <c r="F95" t="s">
        <v>5311</v>
      </c>
      <c r="G95">
        <v>403</v>
      </c>
      <c r="H95" t="s">
        <v>2841</v>
      </c>
      <c r="J95">
        <v>8</v>
      </c>
      <c r="K95" s="55">
        <v>115</v>
      </c>
      <c r="L95" s="34">
        <f t="shared" si="1"/>
        <v>920</v>
      </c>
      <c r="M95" s="6">
        <f>tbl_Manifiestos[[#This Row],[Total Pagado]]*tbl_Manifiestos[[#This Row],[Porcentaje]]</f>
        <v>855.6</v>
      </c>
      <c r="N95" s="3">
        <v>0.93</v>
      </c>
    </row>
    <row r="96" spans="1:14" ht="15.95" customHeight="1" x14ac:dyDescent="0.25">
      <c r="A96" s="3" t="s">
        <v>12</v>
      </c>
      <c r="B96" s="3" t="str">
        <f>tbl_Manifiestos[[#This Row],[Factura]] &amp; "|" &amp; tbl_Manifiestos[[#This Row],[Proyecto OK]] &amp; "|" &amp; TEXT(tbl_Manifiestos[[#This Row],[Servicio]],"0.00") &amp; "|" &amp; TEXT(tbl_Manifiestos[[#This Row],[Costo Unitario]],"0.00")</f>
        <v>2715|CDOT S-403|8.50|115.00</v>
      </c>
      <c r="C96" t="s">
        <v>5576</v>
      </c>
      <c r="D96" s="51">
        <v>45905</v>
      </c>
      <c r="E96">
        <v>82</v>
      </c>
      <c r="F96" t="s">
        <v>5311</v>
      </c>
      <c r="G96">
        <v>403</v>
      </c>
      <c r="H96" t="s">
        <v>2841</v>
      </c>
      <c r="J96">
        <v>8.5</v>
      </c>
      <c r="K96" s="55">
        <v>115</v>
      </c>
      <c r="L96" s="34">
        <f t="shared" si="1"/>
        <v>977.5</v>
      </c>
      <c r="M96" s="6">
        <f>tbl_Manifiestos[[#This Row],[Total Pagado]]*tbl_Manifiestos[[#This Row],[Porcentaje]]</f>
        <v>909.07500000000005</v>
      </c>
      <c r="N96" s="3">
        <v>0.93</v>
      </c>
    </row>
    <row r="97" spans="1:14" ht="15.95" customHeight="1" x14ac:dyDescent="0.25">
      <c r="A97" s="3" t="s">
        <v>12</v>
      </c>
      <c r="B97" s="3" t="str">
        <f>tbl_Manifiestos[[#This Row],[Factura]] &amp; "|" &amp; tbl_Manifiestos[[#This Row],[Proyecto OK]] &amp; "|" &amp; TEXT(tbl_Manifiestos[[#This Row],[Servicio]],"0.00") &amp; "|" &amp; TEXT(tbl_Manifiestos[[#This Row],[Costo Unitario]],"0.00")</f>
        <v>2733|CDOT S-403|8.50|115.00</v>
      </c>
      <c r="C97" t="s">
        <v>5590</v>
      </c>
      <c r="D97" s="51">
        <v>45908</v>
      </c>
      <c r="E97">
        <v>82</v>
      </c>
      <c r="F97" t="s">
        <v>5311</v>
      </c>
      <c r="G97">
        <v>403</v>
      </c>
      <c r="H97" t="s">
        <v>2841</v>
      </c>
      <c r="J97">
        <v>8.5</v>
      </c>
      <c r="K97" s="55">
        <v>115</v>
      </c>
      <c r="L97" s="34">
        <f t="shared" si="1"/>
        <v>977.5</v>
      </c>
      <c r="M97" s="6">
        <f>tbl_Manifiestos[[#This Row],[Total Pagado]]*tbl_Manifiestos[[#This Row],[Porcentaje]]</f>
        <v>909.07500000000005</v>
      </c>
      <c r="N97" s="3">
        <v>0.93</v>
      </c>
    </row>
    <row r="98" spans="1:14" ht="15.95" customHeight="1" x14ac:dyDescent="0.25">
      <c r="A98" s="3" t="s">
        <v>12</v>
      </c>
      <c r="B98" s="3" t="str">
        <f>tbl_Manifiestos[[#This Row],[Factura]] &amp; "|" &amp; tbl_Manifiestos[[#This Row],[Proyecto OK]] &amp; "|" &amp; TEXT(tbl_Manifiestos[[#This Row],[Servicio]],"0.00") &amp; "|" &amp; TEXT(tbl_Manifiestos[[#This Row],[Costo Unitario]],"0.00")</f>
        <v>2745|CDOT S-403|8.50|115.00</v>
      </c>
      <c r="C98" t="s">
        <v>5598</v>
      </c>
      <c r="D98" s="51">
        <v>45918</v>
      </c>
      <c r="E98">
        <v>82</v>
      </c>
      <c r="F98" t="s">
        <v>5311</v>
      </c>
      <c r="G98">
        <v>403</v>
      </c>
      <c r="H98" t="s">
        <v>2841</v>
      </c>
      <c r="J98">
        <v>8.5</v>
      </c>
      <c r="K98" s="55">
        <v>115</v>
      </c>
      <c r="L98" s="34">
        <f t="shared" si="1"/>
        <v>977.5</v>
      </c>
      <c r="M98" s="6">
        <f>tbl_Manifiestos[[#This Row],[Total Pagado]]*tbl_Manifiestos[[#This Row],[Porcentaje]]</f>
        <v>909.07500000000005</v>
      </c>
      <c r="N98" s="3">
        <v>0.93</v>
      </c>
    </row>
    <row r="99" spans="1:14" ht="15.95" customHeight="1" x14ac:dyDescent="0.25">
      <c r="A99" s="3" t="s">
        <v>12</v>
      </c>
      <c r="B99" s="3" t="str">
        <f>tbl_Manifiestos[[#This Row],[Factura]] &amp; "|" &amp; tbl_Manifiestos[[#This Row],[Proyecto OK]] &amp; "|" &amp; TEXT(tbl_Manifiestos[[#This Row],[Servicio]],"0.00") &amp; "|" &amp; TEXT(tbl_Manifiestos[[#This Row],[Costo Unitario]],"0.00")</f>
        <v>2745|CDOT S-403|8.00|115.00</v>
      </c>
      <c r="C99" t="s">
        <v>5598</v>
      </c>
      <c r="D99" s="51">
        <v>45919</v>
      </c>
      <c r="E99">
        <v>82</v>
      </c>
      <c r="F99" t="s">
        <v>5311</v>
      </c>
      <c r="G99">
        <v>403</v>
      </c>
      <c r="H99" t="s">
        <v>2841</v>
      </c>
      <c r="J99">
        <v>8</v>
      </c>
      <c r="K99" s="55">
        <v>115</v>
      </c>
      <c r="L99" s="34">
        <f t="shared" si="1"/>
        <v>920</v>
      </c>
      <c r="M99" s="6">
        <f>tbl_Manifiestos[[#This Row],[Total Pagado]]*tbl_Manifiestos[[#This Row],[Porcentaje]]</f>
        <v>855.6</v>
      </c>
      <c r="N99" s="3">
        <v>0.93</v>
      </c>
    </row>
    <row r="100" spans="1:14" ht="15.95" customHeight="1" x14ac:dyDescent="0.25">
      <c r="A100" s="3" t="s">
        <v>12</v>
      </c>
      <c r="B100" s="3" t="str">
        <f>tbl_Manifiestos[[#This Row],[Factura]] &amp; "|" &amp; tbl_Manifiestos[[#This Row],[Proyecto OK]] &amp; "|" &amp; TEXT(tbl_Manifiestos[[#This Row],[Servicio]],"0.00") &amp; "|" &amp; TEXT(tbl_Manifiestos[[#This Row],[Costo Unitario]],"0.00")</f>
        <v>2762|CDOT S-403|7.75|115.00</v>
      </c>
      <c r="C100" t="s">
        <v>5759</v>
      </c>
      <c r="D100" s="51">
        <v>45925</v>
      </c>
      <c r="E100">
        <v>82</v>
      </c>
      <c r="F100" t="s">
        <v>5311</v>
      </c>
      <c r="G100">
        <v>403</v>
      </c>
      <c r="H100" t="s">
        <v>2841</v>
      </c>
      <c r="J100">
        <v>7.75</v>
      </c>
      <c r="K100" s="55">
        <v>115</v>
      </c>
      <c r="L100" s="34">
        <f t="shared" si="1"/>
        <v>891.25</v>
      </c>
      <c r="M100" s="6">
        <f>tbl_Manifiestos[[#This Row],[Total Pagado]]*tbl_Manifiestos[[#This Row],[Porcentaje]]</f>
        <v>828.86250000000007</v>
      </c>
      <c r="N100" s="3">
        <v>0.93</v>
      </c>
    </row>
    <row r="101" spans="1:14" ht="15.95" customHeight="1" x14ac:dyDescent="0.25">
      <c r="A101" s="3" t="s">
        <v>12</v>
      </c>
      <c r="B101" s="3" t="str">
        <f>tbl_Manifiestos[[#This Row],[Factura]] &amp; "|" &amp; tbl_Manifiestos[[#This Row],[Proyecto OK]] &amp; "|" &amp; TEXT(tbl_Manifiestos[[#This Row],[Servicio]],"0.00") &amp; "|" &amp; TEXT(tbl_Manifiestos[[#This Row],[Costo Unitario]],"0.00")</f>
        <v>2762|CDOT S-403|8.50|115.00</v>
      </c>
      <c r="C101" t="s">
        <v>5759</v>
      </c>
      <c r="D101" s="51">
        <v>45926</v>
      </c>
      <c r="E101">
        <v>58</v>
      </c>
      <c r="F101" t="s">
        <v>5311</v>
      </c>
      <c r="G101">
        <v>403</v>
      </c>
      <c r="H101" t="s">
        <v>2841</v>
      </c>
      <c r="J101">
        <v>8.5</v>
      </c>
      <c r="K101" s="55">
        <v>115</v>
      </c>
      <c r="L101" s="34">
        <f t="shared" si="1"/>
        <v>977.5</v>
      </c>
      <c r="M101" s="6">
        <f>tbl_Manifiestos[[#This Row],[Total Pagado]]*tbl_Manifiestos[[#This Row],[Porcentaje]]</f>
        <v>909.07500000000005</v>
      </c>
      <c r="N101" s="3">
        <v>0.93</v>
      </c>
    </row>
    <row r="102" spans="1:14" ht="15.95" customHeight="1" x14ac:dyDescent="0.25">
      <c r="A102" s="3" t="s">
        <v>12</v>
      </c>
      <c r="B102" s="3" t="str">
        <f>tbl_Manifiestos[[#This Row],[Factura]] &amp; "|" &amp; tbl_Manifiestos[[#This Row],[Proyecto OK]] &amp; "|" &amp; TEXT(tbl_Manifiestos[[#This Row],[Servicio]],"0.00") &amp; "|" &amp; TEXT(tbl_Manifiestos[[#This Row],[Costo Unitario]],"0.00")</f>
        <v>2781|CDOT S-403|9.00|115.00</v>
      </c>
      <c r="C102" t="s">
        <v>5620</v>
      </c>
      <c r="D102" s="51">
        <v>45929</v>
      </c>
      <c r="E102">
        <v>82</v>
      </c>
      <c r="F102" t="s">
        <v>5311</v>
      </c>
      <c r="G102">
        <v>403</v>
      </c>
      <c r="H102" t="s">
        <v>2841</v>
      </c>
      <c r="J102">
        <v>9</v>
      </c>
      <c r="K102" s="55">
        <v>115</v>
      </c>
      <c r="L102" s="34">
        <f t="shared" si="1"/>
        <v>1035</v>
      </c>
      <c r="M102" s="6">
        <f>tbl_Manifiestos[[#This Row],[Total Pagado]]*tbl_Manifiestos[[#This Row],[Porcentaje]]</f>
        <v>962.55000000000007</v>
      </c>
      <c r="N102" s="3">
        <v>0.93</v>
      </c>
    </row>
    <row r="103" spans="1:14" ht="15.95" customHeight="1" x14ac:dyDescent="0.25">
      <c r="A103" s="3" t="s">
        <v>12</v>
      </c>
      <c r="B103" s="3" t="str">
        <f>tbl_Manifiestos[[#This Row],[Factura]] &amp; "|" &amp; tbl_Manifiestos[[#This Row],[Proyecto OK]] &amp; "|" &amp; TEXT(tbl_Manifiestos[[#This Row],[Servicio]],"0.00") &amp; "|" &amp; TEXT(tbl_Manifiestos[[#This Row],[Costo Unitario]],"0.00")</f>
        <v>2781|CDOT S-403|9.00|115.00</v>
      </c>
      <c r="C103" t="s">
        <v>5620</v>
      </c>
      <c r="D103" s="51">
        <v>45930</v>
      </c>
      <c r="E103">
        <v>82</v>
      </c>
      <c r="F103" t="s">
        <v>5311</v>
      </c>
      <c r="G103">
        <v>403</v>
      </c>
      <c r="H103" t="s">
        <v>2841</v>
      </c>
      <c r="J103">
        <v>9</v>
      </c>
      <c r="K103" s="55">
        <v>115</v>
      </c>
      <c r="L103" s="34">
        <f t="shared" ref="L103:L105" si="2">J103*K103</f>
        <v>1035</v>
      </c>
      <c r="M103" s="6">
        <f>tbl_Manifiestos[[#This Row],[Total Pagado]]*tbl_Manifiestos[[#This Row],[Porcentaje]]</f>
        <v>962.55000000000007</v>
      </c>
      <c r="N103" s="3">
        <v>0.93</v>
      </c>
    </row>
    <row r="104" spans="1:14" ht="15.95" customHeight="1" x14ac:dyDescent="0.25">
      <c r="A104" s="3" t="s">
        <v>12</v>
      </c>
      <c r="B104" s="3" t="str">
        <f>tbl_Manifiestos[[#This Row],[Factura]] &amp; "|" &amp; tbl_Manifiestos[[#This Row],[Proyecto OK]] &amp; "|" &amp; TEXT(tbl_Manifiestos[[#This Row],[Servicio]],"0.00") &amp; "|" &amp; TEXT(tbl_Manifiestos[[#This Row],[Costo Unitario]],"0.00")</f>
        <v>2781|CDOT S-403|8.00|115.00</v>
      </c>
      <c r="C104" t="s">
        <v>5620</v>
      </c>
      <c r="D104" s="51">
        <v>45933</v>
      </c>
      <c r="E104">
        <v>82</v>
      </c>
      <c r="F104" t="s">
        <v>5311</v>
      </c>
      <c r="G104">
        <v>403</v>
      </c>
      <c r="H104" t="s">
        <v>2841</v>
      </c>
      <c r="J104">
        <v>8</v>
      </c>
      <c r="K104" s="55">
        <v>115</v>
      </c>
      <c r="L104" s="34">
        <f t="shared" si="2"/>
        <v>920</v>
      </c>
      <c r="M104" s="6">
        <f>tbl_Manifiestos[[#This Row],[Total Pagado]]*tbl_Manifiestos[[#This Row],[Porcentaje]]</f>
        <v>855.6</v>
      </c>
      <c r="N104" s="3">
        <v>0.93</v>
      </c>
    </row>
    <row r="105" spans="1:14" ht="15.95" customHeight="1" x14ac:dyDescent="0.25">
      <c r="A105" s="3" t="s">
        <v>12</v>
      </c>
      <c r="B105" s="3" t="str">
        <f>tbl_Manifiestos[[#This Row],[Factura]] &amp; "|" &amp; tbl_Manifiestos[[#This Row],[Proyecto OK]] &amp; "|" &amp; TEXT(tbl_Manifiestos[[#This Row],[Servicio]],"0.00") &amp; "|" &amp; TEXT(tbl_Manifiestos[[#This Row],[Costo Unitario]],"0.00")</f>
        <v>2781|CDOT S-403|9.00|115.00</v>
      </c>
      <c r="C105" t="s">
        <v>5620</v>
      </c>
      <c r="D105" s="51">
        <v>45931</v>
      </c>
      <c r="E105">
        <v>82</v>
      </c>
      <c r="F105" t="s">
        <v>5311</v>
      </c>
      <c r="G105">
        <v>403</v>
      </c>
      <c r="H105" t="s">
        <v>2841</v>
      </c>
      <c r="J105">
        <v>9</v>
      </c>
      <c r="K105" s="55">
        <v>115</v>
      </c>
      <c r="L105" s="34">
        <f t="shared" si="2"/>
        <v>1035</v>
      </c>
      <c r="M105" s="6">
        <f>tbl_Manifiestos[[#This Row],[Total Pagado]]*tbl_Manifiestos[[#This Row],[Porcentaje]]</f>
        <v>962.55000000000007</v>
      </c>
      <c r="N105" s="3">
        <v>0.93</v>
      </c>
    </row>
    <row r="106" spans="1:14" ht="15.95" customHeight="1" x14ac:dyDescent="0.25">
      <c r="A106" s="3" t="s">
        <v>12</v>
      </c>
      <c r="B106" s="3" t="str">
        <f>tbl_Manifiestos[[#This Row],[Factura]] &amp; "|" &amp; tbl_Manifiestos[[#This Row],[Proyecto OK]] &amp; "|" &amp; TEXT(tbl_Manifiestos[[#This Row],[Servicio]],"0.00") &amp; "|" &amp; TEXT(tbl_Manifiestos[[#This Row],[Costo Unitario]],"0.00")</f>
        <v>2796|CDOT S-403|9.00|115.00</v>
      </c>
      <c r="C106">
        <v>2796</v>
      </c>
      <c r="D106" s="105">
        <v>45936</v>
      </c>
      <c r="E106">
        <v>11</v>
      </c>
      <c r="F106" t="s">
        <v>5311</v>
      </c>
      <c r="G106">
        <v>403</v>
      </c>
      <c r="H106" t="s">
        <v>2841</v>
      </c>
      <c r="J106">
        <v>9</v>
      </c>
      <c r="K106" s="107">
        <v>115</v>
      </c>
      <c r="L106" s="223">
        <v>1035</v>
      </c>
      <c r="M106" s="6">
        <f>tbl_Manifiestos[[#This Row],[Total Pagado]]*tbl_Manifiestos[[#This Row],[Porcentaje]]</f>
        <v>962.55000000000007</v>
      </c>
      <c r="N106" s="3">
        <v>0.93</v>
      </c>
    </row>
    <row r="107" spans="1:14" ht="15.95" customHeight="1" x14ac:dyDescent="0.25">
      <c r="A107" s="3" t="s">
        <v>12</v>
      </c>
      <c r="B107" s="3" t="str">
        <f>tbl_Manifiestos[[#This Row],[Factura]] &amp; "|" &amp; tbl_Manifiestos[[#This Row],[Proyecto OK]] &amp; "|" &amp; TEXT(tbl_Manifiestos[[#This Row],[Servicio]],"0.00") &amp; "|" &amp; TEXT(tbl_Manifiestos[[#This Row],[Costo Unitario]],"0.00")</f>
        <v>2796|CDOT S-403|8.00|115.00</v>
      </c>
      <c r="C107">
        <v>2796</v>
      </c>
      <c r="D107" s="105">
        <v>45938</v>
      </c>
      <c r="E107">
        <v>82</v>
      </c>
      <c r="F107" t="s">
        <v>5311</v>
      </c>
      <c r="G107">
        <v>403</v>
      </c>
      <c r="H107" t="s">
        <v>2841</v>
      </c>
      <c r="J107">
        <v>8</v>
      </c>
      <c r="K107" s="107">
        <v>115</v>
      </c>
      <c r="L107" s="223">
        <v>920</v>
      </c>
      <c r="M107" s="6">
        <f>tbl_Manifiestos[[#This Row],[Total Pagado]]*tbl_Manifiestos[[#This Row],[Porcentaje]]</f>
        <v>855.6</v>
      </c>
      <c r="N107" s="3">
        <v>0.93</v>
      </c>
    </row>
    <row r="108" spans="1:14" ht="15.95" customHeight="1" x14ac:dyDescent="0.25">
      <c r="A108" s="3" t="s">
        <v>12</v>
      </c>
      <c r="B108" s="3" t="str">
        <f>tbl_Manifiestos[[#This Row],[Factura]] &amp; "|" &amp; tbl_Manifiestos[[#This Row],[Proyecto OK]] &amp; "|" &amp; TEXT(tbl_Manifiestos[[#This Row],[Servicio]],"0.00") &amp; "|" &amp; TEXT(tbl_Manifiestos[[#This Row],[Costo Unitario]],"0.00")</f>
        <v>2796|CDOT S-403|8.00|115.00</v>
      </c>
      <c r="C108">
        <v>2796</v>
      </c>
      <c r="D108" s="105">
        <v>45939</v>
      </c>
      <c r="E108">
        <v>82</v>
      </c>
      <c r="F108" t="s">
        <v>5311</v>
      </c>
      <c r="G108">
        <v>403</v>
      </c>
      <c r="H108" t="s">
        <v>2841</v>
      </c>
      <c r="J108">
        <v>8</v>
      </c>
      <c r="K108" s="107">
        <v>115</v>
      </c>
      <c r="L108" s="223">
        <v>920</v>
      </c>
      <c r="M108" s="6">
        <f>tbl_Manifiestos[[#This Row],[Total Pagado]]*tbl_Manifiestos[[#This Row],[Porcentaje]]</f>
        <v>855.6</v>
      </c>
      <c r="N108" s="3">
        <v>0.93</v>
      </c>
    </row>
    <row r="109" spans="1:14" ht="15.95" customHeight="1" x14ac:dyDescent="0.25">
      <c r="A109" s="3" t="s">
        <v>12</v>
      </c>
      <c r="B109" s="3" t="str">
        <f>tbl_Manifiestos[[#This Row],[Factura]] &amp; "|" &amp; tbl_Manifiestos[[#This Row],[Proyecto OK]] &amp; "|" &amp; TEXT(tbl_Manifiestos[[#This Row],[Servicio]],"0.00") &amp; "|" &amp; TEXT(tbl_Manifiestos[[#This Row],[Costo Unitario]],"0.00")</f>
        <v>2796|CDOT S-403|8.00|115.00</v>
      </c>
      <c r="C109">
        <v>2796</v>
      </c>
      <c r="D109" s="105">
        <v>45940</v>
      </c>
      <c r="E109">
        <v>82</v>
      </c>
      <c r="F109" t="s">
        <v>5311</v>
      </c>
      <c r="G109">
        <v>403</v>
      </c>
      <c r="H109" t="s">
        <v>2841</v>
      </c>
      <c r="J109">
        <v>8</v>
      </c>
      <c r="K109" s="107">
        <v>115</v>
      </c>
      <c r="L109" s="223">
        <v>920</v>
      </c>
      <c r="M109" s="6">
        <f>tbl_Manifiestos[[#This Row],[Total Pagado]]*tbl_Manifiestos[[#This Row],[Porcentaje]]</f>
        <v>855.6</v>
      </c>
      <c r="N109" s="3">
        <v>0.93</v>
      </c>
    </row>
    <row r="110" spans="1:14" ht="15.95" customHeight="1" x14ac:dyDescent="0.25">
      <c r="A110" s="3" t="s">
        <v>12</v>
      </c>
      <c r="B110" s="3" t="str">
        <f>tbl_Manifiestos[[#This Row],[Factura]] &amp; "|" &amp; tbl_Manifiestos[[#This Row],[Proyecto OK]] &amp; "|" &amp; TEXT(tbl_Manifiestos[[#This Row],[Servicio]],"0.00") &amp; "|" &amp; TEXT(tbl_Manifiestos[[#This Row],[Costo Unitario]],"0.00")</f>
        <v>2811|CDOT S-403|8.00|115.00</v>
      </c>
      <c r="C110" t="s">
        <v>5643</v>
      </c>
      <c r="D110" s="51">
        <v>45943</v>
      </c>
      <c r="E110">
        <v>82</v>
      </c>
      <c r="F110" t="s">
        <v>5311</v>
      </c>
      <c r="G110">
        <v>403</v>
      </c>
      <c r="H110" t="s">
        <v>2841</v>
      </c>
      <c r="J110">
        <v>8</v>
      </c>
      <c r="K110" s="55">
        <v>115</v>
      </c>
      <c r="L110" s="34">
        <f t="shared" ref="L110:L141" si="3">J110*K110</f>
        <v>920</v>
      </c>
      <c r="M110" s="6">
        <f>tbl_Manifiestos[[#This Row],[Total Pagado]]*tbl_Manifiestos[[#This Row],[Porcentaje]]</f>
        <v>855.6</v>
      </c>
      <c r="N110" s="3">
        <v>0.93</v>
      </c>
    </row>
    <row r="111" spans="1:14" ht="15.95" customHeight="1" x14ac:dyDescent="0.25">
      <c r="A111" s="3" t="s">
        <v>12</v>
      </c>
      <c r="B111" s="3" t="str">
        <f>tbl_Manifiestos[[#This Row],[Factura]] &amp; "|" &amp; tbl_Manifiestos[[#This Row],[Proyecto OK]] &amp; "|" &amp; TEXT(tbl_Manifiestos[[#This Row],[Servicio]],"0.00") &amp; "|" &amp; TEXT(tbl_Manifiestos[[#This Row],[Costo Unitario]],"0.00")</f>
        <v>2811|CDOT S-403|9.00|115.00</v>
      </c>
      <c r="C111" t="s">
        <v>5643</v>
      </c>
      <c r="D111" s="51">
        <v>45944</v>
      </c>
      <c r="E111">
        <v>82</v>
      </c>
      <c r="F111" t="s">
        <v>5311</v>
      </c>
      <c r="G111">
        <v>403</v>
      </c>
      <c r="H111" t="s">
        <v>2841</v>
      </c>
      <c r="J111">
        <v>9</v>
      </c>
      <c r="K111" s="55">
        <v>115</v>
      </c>
      <c r="L111" s="34">
        <f t="shared" si="3"/>
        <v>1035</v>
      </c>
      <c r="M111" s="6">
        <f>tbl_Manifiestos[[#This Row],[Total Pagado]]*tbl_Manifiestos[[#This Row],[Porcentaje]]</f>
        <v>962.55000000000007</v>
      </c>
      <c r="N111" s="3">
        <v>0.93</v>
      </c>
    </row>
    <row r="112" spans="1:14" ht="15.95" customHeight="1" x14ac:dyDescent="0.25">
      <c r="A112" s="3" t="s">
        <v>12</v>
      </c>
      <c r="B112" s="3" t="str">
        <f>tbl_Manifiestos[[#This Row],[Factura]] &amp; "|" &amp; tbl_Manifiestos[[#This Row],[Proyecto OK]] &amp; "|" &amp; TEXT(tbl_Manifiestos[[#This Row],[Servicio]],"0.00") &amp; "|" &amp; TEXT(tbl_Manifiestos[[#This Row],[Costo Unitario]],"0.00")</f>
        <v>2811|CDOT S-403|9.00|115.00</v>
      </c>
      <c r="C112" t="s">
        <v>5643</v>
      </c>
      <c r="D112" s="51">
        <v>45945</v>
      </c>
      <c r="E112">
        <v>82</v>
      </c>
      <c r="F112" t="s">
        <v>5311</v>
      </c>
      <c r="G112">
        <v>403</v>
      </c>
      <c r="H112" t="s">
        <v>2841</v>
      </c>
      <c r="J112">
        <v>9</v>
      </c>
      <c r="K112" s="55">
        <v>115</v>
      </c>
      <c r="L112" s="34">
        <f t="shared" si="3"/>
        <v>1035</v>
      </c>
      <c r="M112" s="6">
        <f>tbl_Manifiestos[[#This Row],[Total Pagado]]*tbl_Manifiestos[[#This Row],[Porcentaje]]</f>
        <v>962.55000000000007</v>
      </c>
      <c r="N112" s="3">
        <v>0.93</v>
      </c>
    </row>
    <row r="113" spans="1:14" ht="15.95" customHeight="1" x14ac:dyDescent="0.25">
      <c r="A113" s="3" t="s">
        <v>12</v>
      </c>
      <c r="B113" s="3" t="str">
        <f>tbl_Manifiestos[[#This Row],[Factura]] &amp; "|" &amp; tbl_Manifiestos[[#This Row],[Proyecto OK]] &amp; "|" &amp; TEXT(tbl_Manifiestos[[#This Row],[Servicio]],"0.00") &amp; "|" &amp; TEXT(tbl_Manifiestos[[#This Row],[Costo Unitario]],"0.00")</f>
        <v>2811|CDOT S-403|9.00|115.00</v>
      </c>
      <c r="C113" t="s">
        <v>5643</v>
      </c>
      <c r="D113" s="51">
        <v>45946</v>
      </c>
      <c r="E113">
        <v>82</v>
      </c>
      <c r="F113" t="s">
        <v>5311</v>
      </c>
      <c r="G113">
        <v>403</v>
      </c>
      <c r="H113" t="s">
        <v>2841</v>
      </c>
      <c r="J113">
        <v>9</v>
      </c>
      <c r="K113" s="55">
        <v>115</v>
      </c>
      <c r="L113" s="34">
        <f t="shared" si="3"/>
        <v>1035</v>
      </c>
      <c r="M113" s="6">
        <f>tbl_Manifiestos[[#This Row],[Total Pagado]]*tbl_Manifiestos[[#This Row],[Porcentaje]]</f>
        <v>962.55000000000007</v>
      </c>
      <c r="N113" s="3">
        <v>0.93</v>
      </c>
    </row>
    <row r="114" spans="1:14" ht="15.95" customHeight="1" x14ac:dyDescent="0.25">
      <c r="A114" s="3" t="s">
        <v>12</v>
      </c>
      <c r="B114" s="3" t="str">
        <f>tbl_Manifiestos[[#This Row],[Factura]] &amp; "|" &amp; tbl_Manifiestos[[#This Row],[Proyecto OK]] &amp; "|" &amp; TEXT(tbl_Manifiestos[[#This Row],[Servicio]],"0.00") &amp; "|" &amp; TEXT(tbl_Manifiestos[[#This Row],[Costo Unitario]],"0.00")</f>
        <v>2811|CDOT S-403|9.00|115.00</v>
      </c>
      <c r="C114" t="s">
        <v>5643</v>
      </c>
      <c r="D114" s="51">
        <v>45947</v>
      </c>
      <c r="E114">
        <v>82</v>
      </c>
      <c r="F114" t="s">
        <v>5311</v>
      </c>
      <c r="G114">
        <v>403</v>
      </c>
      <c r="H114" t="s">
        <v>2841</v>
      </c>
      <c r="J114">
        <v>9</v>
      </c>
      <c r="K114" s="55">
        <v>115</v>
      </c>
      <c r="L114" s="34">
        <f t="shared" si="3"/>
        <v>1035</v>
      </c>
      <c r="M114" s="6">
        <f>tbl_Manifiestos[[#This Row],[Total Pagado]]*tbl_Manifiestos[[#This Row],[Porcentaje]]</f>
        <v>962.55000000000007</v>
      </c>
      <c r="N114" s="3">
        <v>0.93</v>
      </c>
    </row>
    <row r="115" spans="1:14" ht="15.95" customHeight="1" x14ac:dyDescent="0.25">
      <c r="A115" s="3" t="s">
        <v>12</v>
      </c>
      <c r="B115" s="3" t="str">
        <f>tbl_Manifiestos[[#This Row],[Factura]] &amp; "|" &amp; tbl_Manifiestos[[#This Row],[Proyecto OK]] &amp; "|" &amp; TEXT(tbl_Manifiestos[[#This Row],[Servicio]],"0.00") &amp; "|" &amp; TEXT(tbl_Manifiestos[[#This Row],[Costo Unitario]],"0.00")</f>
        <v>2833|CDOT S-403|8.00|115.00</v>
      </c>
      <c r="C115" t="s">
        <v>5658</v>
      </c>
      <c r="D115" s="51">
        <v>45950</v>
      </c>
      <c r="E115">
        <v>82</v>
      </c>
      <c r="F115" t="s">
        <v>5311</v>
      </c>
      <c r="G115">
        <v>403</v>
      </c>
      <c r="H115" t="s">
        <v>2841</v>
      </c>
      <c r="J115">
        <v>8</v>
      </c>
      <c r="K115" s="55">
        <v>115</v>
      </c>
      <c r="L115" s="34">
        <f t="shared" si="3"/>
        <v>920</v>
      </c>
      <c r="M115" s="6">
        <f>tbl_Manifiestos[[#This Row],[Total Pagado]]*tbl_Manifiestos[[#This Row],[Porcentaje]]</f>
        <v>855.6</v>
      </c>
      <c r="N115" s="3">
        <v>0.93</v>
      </c>
    </row>
    <row r="116" spans="1:14" ht="15.95" customHeight="1" x14ac:dyDescent="0.25">
      <c r="A116" s="3" t="s">
        <v>12</v>
      </c>
      <c r="B116" s="3" t="str">
        <f>tbl_Manifiestos[[#This Row],[Factura]] &amp; "|" &amp; tbl_Manifiestos[[#This Row],[Proyecto OK]] &amp; "|" &amp; TEXT(tbl_Manifiestos[[#This Row],[Servicio]],"0.00") &amp; "|" &amp; TEXT(tbl_Manifiestos[[#This Row],[Costo Unitario]],"0.00")</f>
        <v>2833|CDOT S-403|10.00|115.00</v>
      </c>
      <c r="C116" t="s">
        <v>5658</v>
      </c>
      <c r="D116" s="51">
        <v>45951</v>
      </c>
      <c r="E116">
        <v>82</v>
      </c>
      <c r="F116" t="s">
        <v>5311</v>
      </c>
      <c r="G116">
        <v>403</v>
      </c>
      <c r="H116" t="s">
        <v>2841</v>
      </c>
      <c r="J116">
        <v>10</v>
      </c>
      <c r="K116" s="55">
        <v>115</v>
      </c>
      <c r="L116" s="34">
        <f t="shared" si="3"/>
        <v>1150</v>
      </c>
      <c r="M116" s="6">
        <f>tbl_Manifiestos[[#This Row],[Total Pagado]]*tbl_Manifiestos[[#This Row],[Porcentaje]]</f>
        <v>1069.5</v>
      </c>
      <c r="N116" s="3">
        <v>0.93</v>
      </c>
    </row>
    <row r="117" spans="1:14" ht="15.95" customHeight="1" x14ac:dyDescent="0.25">
      <c r="A117" s="3" t="s">
        <v>12</v>
      </c>
      <c r="B117" s="3" t="str">
        <f>tbl_Manifiestos[[#This Row],[Factura]] &amp; "|" &amp; tbl_Manifiestos[[#This Row],[Proyecto OK]] &amp; "|" &amp; TEXT(tbl_Manifiestos[[#This Row],[Servicio]],"0.00") &amp; "|" &amp; TEXT(tbl_Manifiestos[[#This Row],[Costo Unitario]],"0.00")</f>
        <v>2833|CDOT S-403|8.00|115.00</v>
      </c>
      <c r="C117" t="s">
        <v>5658</v>
      </c>
      <c r="D117" s="51">
        <v>45952</v>
      </c>
      <c r="E117">
        <v>82</v>
      </c>
      <c r="F117" t="s">
        <v>5311</v>
      </c>
      <c r="G117">
        <v>403</v>
      </c>
      <c r="H117" t="s">
        <v>2841</v>
      </c>
      <c r="J117">
        <v>8</v>
      </c>
      <c r="K117" s="55">
        <v>115</v>
      </c>
      <c r="L117" s="34">
        <f t="shared" si="3"/>
        <v>920</v>
      </c>
      <c r="M117" s="6">
        <f>tbl_Manifiestos[[#This Row],[Total Pagado]]*tbl_Manifiestos[[#This Row],[Porcentaje]]</f>
        <v>855.6</v>
      </c>
      <c r="N117" s="3">
        <v>0.93</v>
      </c>
    </row>
    <row r="118" spans="1:14" ht="15.95" customHeight="1" x14ac:dyDescent="0.25">
      <c r="A118" s="3" t="s">
        <v>12</v>
      </c>
      <c r="B118" s="3" t="str">
        <f>tbl_Manifiestos[[#This Row],[Factura]] &amp; "|" &amp; tbl_Manifiestos[[#This Row],[Proyecto OK]] &amp; "|" &amp; TEXT(tbl_Manifiestos[[#This Row],[Servicio]],"0.00") &amp; "|" &amp; TEXT(tbl_Manifiestos[[#This Row],[Costo Unitario]],"0.00")</f>
        <v>2833|CDOT S-403|8.00|115.00</v>
      </c>
      <c r="C118" t="s">
        <v>5658</v>
      </c>
      <c r="D118" s="51">
        <v>45953</v>
      </c>
      <c r="E118">
        <v>82</v>
      </c>
      <c r="F118" t="s">
        <v>5311</v>
      </c>
      <c r="G118">
        <v>403</v>
      </c>
      <c r="H118" t="s">
        <v>2841</v>
      </c>
      <c r="J118">
        <v>8</v>
      </c>
      <c r="K118" s="55">
        <v>115</v>
      </c>
      <c r="L118" s="34">
        <f t="shared" si="3"/>
        <v>920</v>
      </c>
      <c r="M118" s="6">
        <f>tbl_Manifiestos[[#This Row],[Total Pagado]]*tbl_Manifiestos[[#This Row],[Porcentaje]]</f>
        <v>855.6</v>
      </c>
      <c r="N118" s="3">
        <v>0.93</v>
      </c>
    </row>
    <row r="119" spans="1:14" ht="15.95" customHeight="1" x14ac:dyDescent="0.25">
      <c r="A119" s="3" t="s">
        <v>12</v>
      </c>
      <c r="B119" s="3" t="str">
        <f>tbl_Manifiestos[[#This Row],[Factura]] &amp; "|" &amp; tbl_Manifiestos[[#This Row],[Proyecto OK]] &amp; "|" &amp; TEXT(tbl_Manifiestos[[#This Row],[Servicio]],"0.00") &amp; "|" &amp; TEXT(tbl_Manifiestos[[#This Row],[Costo Unitario]],"0.00")</f>
        <v>2833|CDOT S-403|9.00|115.00</v>
      </c>
      <c r="C119" t="s">
        <v>5658</v>
      </c>
      <c r="D119" s="51">
        <v>45954</v>
      </c>
      <c r="E119">
        <v>82</v>
      </c>
      <c r="F119" t="s">
        <v>5311</v>
      </c>
      <c r="G119">
        <v>403</v>
      </c>
      <c r="H119" t="s">
        <v>2841</v>
      </c>
      <c r="J119">
        <v>9</v>
      </c>
      <c r="K119" s="55">
        <v>115</v>
      </c>
      <c r="L119" s="34">
        <f t="shared" si="3"/>
        <v>1035</v>
      </c>
      <c r="M119" s="6">
        <f>tbl_Manifiestos[[#This Row],[Total Pagado]]*tbl_Manifiestos[[#This Row],[Porcentaje]]</f>
        <v>962.55000000000007</v>
      </c>
      <c r="N119" s="3">
        <v>0.93</v>
      </c>
    </row>
    <row r="120" spans="1:14" ht="15.95" customHeight="1" x14ac:dyDescent="0.25">
      <c r="A120" s="3" t="s">
        <v>12</v>
      </c>
      <c r="B120" s="3" t="str">
        <f>tbl_Manifiestos[[#This Row],[Factura]] &amp; "|" &amp; tbl_Manifiestos[[#This Row],[Proyecto OK]] &amp; "|" &amp; TEXT(tbl_Manifiestos[[#This Row],[Servicio]],"0.00") &amp; "|" &amp; TEXT(tbl_Manifiestos[[#This Row],[Costo Unitario]],"0.00")</f>
        <v>2850|CDOT S-403|8.00|115.00</v>
      </c>
      <c r="C120" t="s">
        <v>5673</v>
      </c>
      <c r="D120" s="51">
        <v>45957</v>
      </c>
      <c r="E120">
        <v>82</v>
      </c>
      <c r="F120" t="s">
        <v>5311</v>
      </c>
      <c r="G120">
        <v>403</v>
      </c>
      <c r="H120" t="s">
        <v>2841</v>
      </c>
      <c r="J120">
        <v>8</v>
      </c>
      <c r="K120" s="55">
        <v>115</v>
      </c>
      <c r="L120" s="34">
        <f t="shared" si="3"/>
        <v>920</v>
      </c>
      <c r="M120" s="6">
        <f>tbl_Manifiestos[[#This Row],[Total Pagado]]*tbl_Manifiestos[[#This Row],[Porcentaje]]</f>
        <v>855.6</v>
      </c>
      <c r="N120" s="3">
        <v>0.93</v>
      </c>
    </row>
    <row r="121" spans="1:14" ht="15.95" customHeight="1" x14ac:dyDescent="0.25">
      <c r="A121" s="3" t="s">
        <v>12</v>
      </c>
      <c r="B121" s="3" t="str">
        <f>tbl_Manifiestos[[#This Row],[Factura]] &amp; "|" &amp; tbl_Manifiestos[[#This Row],[Proyecto OK]] &amp; "|" &amp; TEXT(tbl_Manifiestos[[#This Row],[Servicio]],"0.00") &amp; "|" &amp; TEXT(tbl_Manifiestos[[#This Row],[Costo Unitario]],"0.00")</f>
        <v>2850|CDOT S-403|8.00|115.00</v>
      </c>
      <c r="C121" t="s">
        <v>5673</v>
      </c>
      <c r="D121" s="51">
        <v>45958</v>
      </c>
      <c r="E121">
        <v>82</v>
      </c>
      <c r="F121" t="s">
        <v>5311</v>
      </c>
      <c r="G121">
        <v>403</v>
      </c>
      <c r="H121" t="s">
        <v>2841</v>
      </c>
      <c r="J121">
        <v>8</v>
      </c>
      <c r="K121" s="55">
        <v>115</v>
      </c>
      <c r="L121" s="34">
        <f t="shared" si="3"/>
        <v>920</v>
      </c>
      <c r="M121" s="6">
        <f>tbl_Manifiestos[[#This Row],[Total Pagado]]*tbl_Manifiestos[[#This Row],[Porcentaje]]</f>
        <v>855.6</v>
      </c>
      <c r="N121" s="3">
        <v>0.93</v>
      </c>
    </row>
    <row r="122" spans="1:14" ht="15.95" customHeight="1" x14ac:dyDescent="0.25">
      <c r="A122" s="3" t="s">
        <v>12</v>
      </c>
      <c r="B122" s="3" t="str">
        <f>tbl_Manifiestos[[#This Row],[Factura]] &amp; "|" &amp; tbl_Manifiestos[[#This Row],[Proyecto OK]] &amp; "|" &amp; TEXT(tbl_Manifiestos[[#This Row],[Servicio]],"0.00") &amp; "|" &amp; TEXT(tbl_Manifiestos[[#This Row],[Costo Unitario]],"0.00")</f>
        <v>2850|CDOT S-403|8.00|115.00</v>
      </c>
      <c r="C122" t="s">
        <v>5673</v>
      </c>
      <c r="D122" s="51">
        <v>45959</v>
      </c>
      <c r="E122">
        <v>82</v>
      </c>
      <c r="F122" t="s">
        <v>5311</v>
      </c>
      <c r="G122">
        <v>403</v>
      </c>
      <c r="H122" t="s">
        <v>2841</v>
      </c>
      <c r="J122">
        <v>8</v>
      </c>
      <c r="K122" s="55">
        <v>115</v>
      </c>
      <c r="L122" s="34">
        <f t="shared" si="3"/>
        <v>920</v>
      </c>
      <c r="M122" s="6">
        <f>tbl_Manifiestos[[#This Row],[Total Pagado]]*tbl_Manifiestos[[#This Row],[Porcentaje]]</f>
        <v>855.6</v>
      </c>
      <c r="N122" s="3">
        <v>0.93</v>
      </c>
    </row>
    <row r="123" spans="1:14" ht="15.95" customHeight="1" x14ac:dyDescent="0.25">
      <c r="A123" s="3" t="s">
        <v>12</v>
      </c>
      <c r="B123" s="3" t="str">
        <f>tbl_Manifiestos[[#This Row],[Factura]] &amp; "|" &amp; tbl_Manifiestos[[#This Row],[Proyecto OK]] &amp; "|" &amp; TEXT(tbl_Manifiestos[[#This Row],[Servicio]],"0.00") &amp; "|" &amp; TEXT(tbl_Manifiestos[[#This Row],[Costo Unitario]],"0.00")</f>
        <v>2850|CDOT S-403|9.00|115.00</v>
      </c>
      <c r="C123" t="s">
        <v>5673</v>
      </c>
      <c r="D123" s="51">
        <v>45960</v>
      </c>
      <c r="E123">
        <v>82</v>
      </c>
      <c r="F123" t="s">
        <v>5311</v>
      </c>
      <c r="G123">
        <v>403</v>
      </c>
      <c r="H123" t="s">
        <v>2841</v>
      </c>
      <c r="J123">
        <v>9</v>
      </c>
      <c r="K123" s="55">
        <v>115</v>
      </c>
      <c r="L123" s="34">
        <f t="shared" si="3"/>
        <v>1035</v>
      </c>
      <c r="M123" s="6">
        <f>tbl_Manifiestos[[#This Row],[Total Pagado]]*tbl_Manifiestos[[#This Row],[Porcentaje]]</f>
        <v>962.55000000000007</v>
      </c>
      <c r="N123" s="3">
        <v>0.93</v>
      </c>
    </row>
    <row r="124" spans="1:14" ht="15.95" customHeight="1" x14ac:dyDescent="0.25">
      <c r="A124" s="3" t="s">
        <v>12</v>
      </c>
      <c r="B124" s="3" t="str">
        <f>tbl_Manifiestos[[#This Row],[Factura]] &amp; "|" &amp; tbl_Manifiestos[[#This Row],[Proyecto OK]] &amp; "|" &amp; TEXT(tbl_Manifiestos[[#This Row],[Servicio]],"0.00") &amp; "|" &amp; TEXT(tbl_Manifiestos[[#This Row],[Costo Unitario]],"0.00")</f>
        <v>2850|CDOT S-403|9.00|115.00</v>
      </c>
      <c r="C124" t="s">
        <v>5673</v>
      </c>
      <c r="D124" s="51">
        <v>45961</v>
      </c>
      <c r="E124">
        <v>82</v>
      </c>
      <c r="F124" t="s">
        <v>5311</v>
      </c>
      <c r="G124">
        <v>403</v>
      </c>
      <c r="H124" t="s">
        <v>2841</v>
      </c>
      <c r="J124">
        <v>9</v>
      </c>
      <c r="K124" s="55">
        <v>115</v>
      </c>
      <c r="L124" s="34">
        <f t="shared" si="3"/>
        <v>1035</v>
      </c>
      <c r="M124" s="6">
        <f>tbl_Manifiestos[[#This Row],[Total Pagado]]*tbl_Manifiestos[[#This Row],[Porcentaje]]</f>
        <v>962.55000000000007</v>
      </c>
      <c r="N124" s="3">
        <v>0.93</v>
      </c>
    </row>
    <row r="125" spans="1:14" ht="15.95" customHeight="1" x14ac:dyDescent="0.25">
      <c r="A125" s="3" t="s">
        <v>12</v>
      </c>
      <c r="B125" s="3" t="str">
        <f>tbl_Manifiestos[[#This Row],[Factura]] &amp; "|" &amp; tbl_Manifiestos[[#This Row],[Proyecto OK]] &amp; "|" &amp; TEXT(tbl_Manifiestos[[#This Row],[Servicio]],"0.00") &amp; "|" &amp; TEXT(tbl_Manifiestos[[#This Row],[Costo Unitario]],"0.00")</f>
        <v>2910|CDOT S-403|8.25|115.00</v>
      </c>
      <c r="C125" t="s">
        <v>5702</v>
      </c>
      <c r="D125" s="51">
        <v>45980</v>
      </c>
      <c r="E125">
        <v>58</v>
      </c>
      <c r="F125" t="s">
        <v>5311</v>
      </c>
      <c r="G125">
        <v>403</v>
      </c>
      <c r="H125" t="s">
        <v>2841</v>
      </c>
      <c r="J125">
        <v>8.25</v>
      </c>
      <c r="K125" s="55">
        <v>115</v>
      </c>
      <c r="L125" s="34">
        <f t="shared" si="3"/>
        <v>948.75</v>
      </c>
      <c r="M125" s="6">
        <f>tbl_Manifiestos[[#This Row],[Total Pagado]]*tbl_Manifiestos[[#This Row],[Porcentaje]]</f>
        <v>882.33750000000009</v>
      </c>
      <c r="N125" s="3">
        <v>0.93</v>
      </c>
    </row>
    <row r="126" spans="1:14" ht="15.95" customHeight="1" x14ac:dyDescent="0.25">
      <c r="A126" s="3" t="s">
        <v>12</v>
      </c>
      <c r="B126" s="3" t="str">
        <f>tbl_Manifiestos[[#This Row],[Factura]] &amp; "|" &amp; tbl_Manifiestos[[#This Row],[Proyecto OK]] &amp; "|" &amp; TEXT(tbl_Manifiestos[[#This Row],[Servicio]],"0.00") &amp; "|" &amp; TEXT(tbl_Manifiestos[[#This Row],[Costo Unitario]],"0.00")</f>
        <v>2910|CDOT S-403|8.00|115.00</v>
      </c>
      <c r="C126" t="s">
        <v>5702</v>
      </c>
      <c r="D126" s="51">
        <v>45981</v>
      </c>
      <c r="E126">
        <v>58</v>
      </c>
      <c r="F126" t="s">
        <v>5311</v>
      </c>
      <c r="G126">
        <v>403</v>
      </c>
      <c r="H126" t="s">
        <v>2841</v>
      </c>
      <c r="J126">
        <v>8</v>
      </c>
      <c r="K126" s="55">
        <v>115</v>
      </c>
      <c r="L126" s="34">
        <f t="shared" si="3"/>
        <v>920</v>
      </c>
      <c r="M126" s="6">
        <f>tbl_Manifiestos[[#This Row],[Total Pagado]]*tbl_Manifiestos[[#This Row],[Porcentaje]]</f>
        <v>855.6</v>
      </c>
      <c r="N126" s="3">
        <v>0.93</v>
      </c>
    </row>
    <row r="127" spans="1:14" ht="15.95" customHeight="1" x14ac:dyDescent="0.25">
      <c r="A127" s="3" t="s">
        <v>5780</v>
      </c>
      <c r="B127" s="3" t="str">
        <f>tbl_Manifiestos[[#This Row],[Factura]] &amp; "|" &amp; tbl_Manifiestos[[#This Row],[Proyecto OK]] &amp; "|" &amp; TEXT(tbl_Manifiestos[[#This Row],[Servicio]],"0.00") &amp; "|" &amp; TEXT(tbl_Manifiestos[[#This Row],[Costo Unitario]],"0.00")</f>
        <v>2733|CDOT S-403|10.00|115.00</v>
      </c>
      <c r="C127" s="44" t="s">
        <v>5590</v>
      </c>
      <c r="D127" s="79">
        <v>45908</v>
      </c>
      <c r="E127">
        <v>198</v>
      </c>
      <c r="F127" t="s">
        <v>5311</v>
      </c>
      <c r="G127">
        <v>403</v>
      </c>
      <c r="H127" t="s">
        <v>2841</v>
      </c>
      <c r="J127">
        <v>10</v>
      </c>
      <c r="K127" s="55">
        <v>115</v>
      </c>
      <c r="L127" s="34">
        <f t="shared" si="3"/>
        <v>1150</v>
      </c>
      <c r="M127" s="6">
        <f>tbl_Manifiestos[[#This Row],[Total Pagado]]*tbl_Manifiestos[[#This Row],[Porcentaje]]</f>
        <v>1069.5</v>
      </c>
      <c r="N127" s="3">
        <v>0.93</v>
      </c>
    </row>
    <row r="128" spans="1:14" ht="15.95" customHeight="1" x14ac:dyDescent="0.25">
      <c r="A128" s="3" t="s">
        <v>5780</v>
      </c>
      <c r="B128" s="3" t="str">
        <f>tbl_Manifiestos[[#This Row],[Factura]] &amp; "|" &amp; tbl_Manifiestos[[#This Row],[Proyecto OK]] &amp; "|" &amp; TEXT(tbl_Manifiestos[[#This Row],[Servicio]],"0.00") &amp; "|" &amp; TEXT(tbl_Manifiestos[[#This Row],[Costo Unitario]],"0.00")</f>
        <v>2733|CDOT S-403|11.00|115.00</v>
      </c>
      <c r="C128" s="44" t="s">
        <v>5590</v>
      </c>
      <c r="D128" s="79">
        <v>45909</v>
      </c>
      <c r="E128">
        <v>198</v>
      </c>
      <c r="F128" t="s">
        <v>5311</v>
      </c>
      <c r="G128">
        <v>403</v>
      </c>
      <c r="H128" t="s">
        <v>2841</v>
      </c>
      <c r="J128">
        <v>11</v>
      </c>
      <c r="K128" s="55">
        <v>115</v>
      </c>
      <c r="L128" s="34">
        <f t="shared" si="3"/>
        <v>1265</v>
      </c>
      <c r="M128" s="6">
        <f>tbl_Manifiestos[[#This Row],[Total Pagado]]*tbl_Manifiestos[[#This Row],[Porcentaje]]</f>
        <v>1176.45</v>
      </c>
      <c r="N128" s="3">
        <v>0.93</v>
      </c>
    </row>
    <row r="129" spans="1:14" ht="15.95" customHeight="1" x14ac:dyDescent="0.25">
      <c r="A129" s="3" t="s">
        <v>5780</v>
      </c>
      <c r="B129" s="3" t="str">
        <f>tbl_Manifiestos[[#This Row],[Factura]] &amp; "|" &amp; tbl_Manifiestos[[#This Row],[Proyecto OK]] &amp; "|" &amp; TEXT(tbl_Manifiestos[[#This Row],[Servicio]],"0.00") &amp; "|" &amp; TEXT(tbl_Manifiestos[[#This Row],[Costo Unitario]],"0.00")</f>
        <v>2733|CDOT S-403|9.00|115.00</v>
      </c>
      <c r="C129" s="44" t="s">
        <v>5590</v>
      </c>
      <c r="D129" s="79">
        <v>45910</v>
      </c>
      <c r="E129">
        <v>198</v>
      </c>
      <c r="F129" t="s">
        <v>5311</v>
      </c>
      <c r="G129">
        <v>403</v>
      </c>
      <c r="H129" t="s">
        <v>2841</v>
      </c>
      <c r="J129">
        <v>9</v>
      </c>
      <c r="K129" s="55">
        <v>115</v>
      </c>
      <c r="L129" s="34">
        <f t="shared" si="3"/>
        <v>1035</v>
      </c>
      <c r="M129" s="6">
        <f>tbl_Manifiestos[[#This Row],[Total Pagado]]*tbl_Manifiestos[[#This Row],[Porcentaje]]</f>
        <v>962.55000000000007</v>
      </c>
      <c r="N129" s="3">
        <v>0.93</v>
      </c>
    </row>
    <row r="130" spans="1:14" ht="15.95" customHeight="1" x14ac:dyDescent="0.25">
      <c r="A130" s="3" t="s">
        <v>5780</v>
      </c>
      <c r="B130" s="3" t="str">
        <f>tbl_Manifiestos[[#This Row],[Factura]] &amp; "|" &amp; tbl_Manifiestos[[#This Row],[Proyecto OK]] &amp; "|" &amp; TEXT(tbl_Manifiestos[[#This Row],[Servicio]],"0.00") &amp; "|" &amp; TEXT(tbl_Manifiestos[[#This Row],[Costo Unitario]],"0.00")</f>
        <v>2745|CDOT S-403|8.00|115.00</v>
      </c>
      <c r="C130" s="44" t="s">
        <v>5598</v>
      </c>
      <c r="D130" s="79">
        <v>45915</v>
      </c>
      <c r="E130">
        <v>198</v>
      </c>
      <c r="F130" t="s">
        <v>5311</v>
      </c>
      <c r="G130">
        <v>403</v>
      </c>
      <c r="H130" t="s">
        <v>2841</v>
      </c>
      <c r="J130">
        <v>8</v>
      </c>
      <c r="K130" s="55">
        <v>115</v>
      </c>
      <c r="L130" s="34">
        <f t="shared" si="3"/>
        <v>920</v>
      </c>
      <c r="M130" s="6">
        <f>tbl_Manifiestos[[#This Row],[Total Pagado]]*tbl_Manifiestos[[#This Row],[Porcentaje]]</f>
        <v>855.6</v>
      </c>
      <c r="N130" s="3">
        <v>0.93</v>
      </c>
    </row>
    <row r="131" spans="1:14" ht="15.95" customHeight="1" x14ac:dyDescent="0.25">
      <c r="A131" s="3" t="s">
        <v>5780</v>
      </c>
      <c r="B131" s="3" t="str">
        <f>tbl_Manifiestos[[#This Row],[Factura]] &amp; "|" &amp; tbl_Manifiestos[[#This Row],[Proyecto OK]] &amp; "|" &amp; TEXT(tbl_Manifiestos[[#This Row],[Servicio]],"0.00") &amp; "|" &amp; TEXT(tbl_Manifiestos[[#This Row],[Costo Unitario]],"0.00")</f>
        <v>2745|CDOT S-403|9.25|115.00</v>
      </c>
      <c r="C131" s="44" t="s">
        <v>5598</v>
      </c>
      <c r="D131" s="79">
        <v>45916</v>
      </c>
      <c r="E131">
        <v>198</v>
      </c>
      <c r="F131" t="s">
        <v>5311</v>
      </c>
      <c r="G131">
        <v>403</v>
      </c>
      <c r="H131" t="s">
        <v>2841</v>
      </c>
      <c r="J131">
        <v>9.25</v>
      </c>
      <c r="K131" s="55">
        <v>115</v>
      </c>
      <c r="L131" s="34">
        <f t="shared" si="3"/>
        <v>1063.75</v>
      </c>
      <c r="M131" s="6">
        <f>tbl_Manifiestos[[#This Row],[Total Pagado]]*tbl_Manifiestos[[#This Row],[Porcentaje]]</f>
        <v>989.28750000000002</v>
      </c>
      <c r="N131" s="3">
        <v>0.93</v>
      </c>
    </row>
    <row r="132" spans="1:14" ht="15.95" customHeight="1" x14ac:dyDescent="0.25">
      <c r="A132" s="3" t="s">
        <v>5780</v>
      </c>
      <c r="B132" s="3" t="str">
        <f>tbl_Manifiestos[[#This Row],[Factura]] &amp; "|" &amp; tbl_Manifiestos[[#This Row],[Proyecto OK]] &amp; "|" &amp; TEXT(tbl_Manifiestos[[#This Row],[Servicio]],"0.00") &amp; "|" &amp; TEXT(tbl_Manifiestos[[#This Row],[Costo Unitario]],"0.00")</f>
        <v>2745|CDOT S-403|8.00|115.00</v>
      </c>
      <c r="C132" s="44" t="s">
        <v>5598</v>
      </c>
      <c r="D132" s="79">
        <v>45917</v>
      </c>
      <c r="E132">
        <v>198</v>
      </c>
      <c r="F132" t="s">
        <v>5311</v>
      </c>
      <c r="G132">
        <v>403</v>
      </c>
      <c r="H132" t="s">
        <v>2841</v>
      </c>
      <c r="J132">
        <v>8</v>
      </c>
      <c r="K132" s="55">
        <v>115</v>
      </c>
      <c r="L132" s="34">
        <f t="shared" si="3"/>
        <v>920</v>
      </c>
      <c r="M132" s="6">
        <f>tbl_Manifiestos[[#This Row],[Total Pagado]]*tbl_Manifiestos[[#This Row],[Porcentaje]]</f>
        <v>855.6</v>
      </c>
      <c r="N132" s="3">
        <v>0.93</v>
      </c>
    </row>
    <row r="133" spans="1:14" ht="15.95" customHeight="1" x14ac:dyDescent="0.25">
      <c r="A133" s="3" t="s">
        <v>5780</v>
      </c>
      <c r="B133" s="3" t="str">
        <f>tbl_Manifiestos[[#This Row],[Factura]] &amp; "|" &amp; tbl_Manifiestos[[#This Row],[Proyecto OK]] &amp; "|" &amp; TEXT(tbl_Manifiestos[[#This Row],[Servicio]],"0.00") &amp; "|" &amp; TEXT(tbl_Manifiestos[[#This Row],[Costo Unitario]],"0.00")</f>
        <v>2745|CDOT S-403|8.75|115.00</v>
      </c>
      <c r="C133" s="44" t="s">
        <v>5598</v>
      </c>
      <c r="D133" s="79">
        <v>45918</v>
      </c>
      <c r="E133">
        <v>198</v>
      </c>
      <c r="F133" t="s">
        <v>5311</v>
      </c>
      <c r="G133">
        <v>403</v>
      </c>
      <c r="H133" t="s">
        <v>2841</v>
      </c>
      <c r="J133">
        <v>8.75</v>
      </c>
      <c r="K133" s="55">
        <v>115</v>
      </c>
      <c r="L133" s="34">
        <f t="shared" si="3"/>
        <v>1006.25</v>
      </c>
      <c r="M133" s="6">
        <f>tbl_Manifiestos[[#This Row],[Total Pagado]]*tbl_Manifiestos[[#This Row],[Porcentaje]]</f>
        <v>935.8125</v>
      </c>
      <c r="N133" s="3">
        <v>0.93</v>
      </c>
    </row>
    <row r="134" spans="1:14" ht="15.95" customHeight="1" x14ac:dyDescent="0.25">
      <c r="A134" s="3" t="s">
        <v>5780</v>
      </c>
      <c r="B134" s="3" t="str">
        <f>tbl_Manifiestos[[#This Row],[Factura]] &amp; "|" &amp; tbl_Manifiestos[[#This Row],[Proyecto OK]] &amp; "|" &amp; TEXT(tbl_Manifiestos[[#This Row],[Servicio]],"0.00") &amp; "|" &amp; TEXT(tbl_Manifiestos[[#This Row],[Costo Unitario]],"0.00")</f>
        <v>2745|CDOT S-403|8.50|115.00</v>
      </c>
      <c r="C134" s="44" t="s">
        <v>5598</v>
      </c>
      <c r="D134" s="79">
        <v>45920</v>
      </c>
      <c r="E134">
        <v>198</v>
      </c>
      <c r="F134" t="s">
        <v>5311</v>
      </c>
      <c r="G134">
        <v>403</v>
      </c>
      <c r="H134" t="s">
        <v>2841</v>
      </c>
      <c r="J134">
        <v>8.5</v>
      </c>
      <c r="K134" s="55">
        <v>115</v>
      </c>
      <c r="L134" s="34">
        <f t="shared" si="3"/>
        <v>977.5</v>
      </c>
      <c r="M134" s="6">
        <f>tbl_Manifiestos[[#This Row],[Total Pagado]]*tbl_Manifiestos[[#This Row],[Porcentaje]]</f>
        <v>909.07500000000005</v>
      </c>
      <c r="N134" s="3">
        <v>0.93</v>
      </c>
    </row>
    <row r="135" spans="1:14" ht="15.95" customHeight="1" x14ac:dyDescent="0.25">
      <c r="A135" s="3" t="s">
        <v>5780</v>
      </c>
      <c r="B135" s="3" t="str">
        <f>tbl_Manifiestos[[#This Row],[Factura]] &amp; "|" &amp; tbl_Manifiestos[[#This Row],[Proyecto OK]] &amp; "|" &amp; TEXT(tbl_Manifiestos[[#This Row],[Servicio]],"0.00") &amp; "|" &amp; TEXT(tbl_Manifiestos[[#This Row],[Costo Unitario]],"0.00")</f>
        <v>2762|CDOT S-403|8.25|115.00</v>
      </c>
      <c r="C135" s="44" t="s">
        <v>5759</v>
      </c>
      <c r="D135" s="79">
        <v>45922</v>
      </c>
      <c r="E135">
        <v>198</v>
      </c>
      <c r="F135" t="s">
        <v>5311</v>
      </c>
      <c r="G135">
        <v>403</v>
      </c>
      <c r="H135" t="s">
        <v>2841</v>
      </c>
      <c r="J135">
        <v>8.25</v>
      </c>
      <c r="K135" s="55">
        <v>115</v>
      </c>
      <c r="L135" s="34">
        <f t="shared" si="3"/>
        <v>948.75</v>
      </c>
      <c r="M135" s="6">
        <f>tbl_Manifiestos[[#This Row],[Total Pagado]]*tbl_Manifiestos[[#This Row],[Porcentaje]]</f>
        <v>882.33750000000009</v>
      </c>
      <c r="N135" s="3">
        <v>0.93</v>
      </c>
    </row>
    <row r="136" spans="1:14" ht="15.95" customHeight="1" x14ac:dyDescent="0.25">
      <c r="A136" s="3" t="s">
        <v>5780</v>
      </c>
      <c r="B136" s="3" t="str">
        <f>tbl_Manifiestos[[#This Row],[Factura]] &amp; "|" &amp; tbl_Manifiestos[[#This Row],[Proyecto OK]] &amp; "|" &amp; TEXT(tbl_Manifiestos[[#This Row],[Servicio]],"0.00") &amp; "|" &amp; TEXT(tbl_Manifiestos[[#This Row],[Costo Unitario]],"0.00")</f>
        <v>2762|CDOT S-403|8.50|115.00</v>
      </c>
      <c r="C136" s="44" t="s">
        <v>5759</v>
      </c>
      <c r="D136" s="79">
        <v>45923</v>
      </c>
      <c r="E136">
        <v>198</v>
      </c>
      <c r="F136" t="s">
        <v>5311</v>
      </c>
      <c r="G136">
        <v>403</v>
      </c>
      <c r="H136" t="s">
        <v>2841</v>
      </c>
      <c r="J136">
        <v>8.5</v>
      </c>
      <c r="K136" s="55">
        <v>115</v>
      </c>
      <c r="L136" s="34">
        <f t="shared" si="3"/>
        <v>977.5</v>
      </c>
      <c r="M136" s="6">
        <f>tbl_Manifiestos[[#This Row],[Total Pagado]]*tbl_Manifiestos[[#This Row],[Porcentaje]]</f>
        <v>909.07500000000005</v>
      </c>
      <c r="N136" s="3">
        <v>0.93</v>
      </c>
    </row>
    <row r="137" spans="1:14" ht="15.95" customHeight="1" x14ac:dyDescent="0.25">
      <c r="A137" s="3" t="s">
        <v>5780</v>
      </c>
      <c r="B137" s="3" t="str">
        <f>tbl_Manifiestos[[#This Row],[Factura]] &amp; "|" &amp; tbl_Manifiestos[[#This Row],[Proyecto OK]] &amp; "|" &amp; TEXT(tbl_Manifiestos[[#This Row],[Servicio]],"0.00") &amp; "|" &amp; TEXT(tbl_Manifiestos[[#This Row],[Costo Unitario]],"0.00")</f>
        <v>2762|CDOT S-403|8.00|115.00</v>
      </c>
      <c r="C137" s="44" t="s">
        <v>5759</v>
      </c>
      <c r="D137" s="79">
        <v>45924</v>
      </c>
      <c r="E137">
        <v>198</v>
      </c>
      <c r="F137" t="s">
        <v>5311</v>
      </c>
      <c r="G137">
        <v>403</v>
      </c>
      <c r="H137" t="s">
        <v>2841</v>
      </c>
      <c r="J137">
        <v>8</v>
      </c>
      <c r="K137" s="55">
        <v>115</v>
      </c>
      <c r="L137" s="34">
        <f t="shared" si="3"/>
        <v>920</v>
      </c>
      <c r="M137" s="6">
        <f>tbl_Manifiestos[[#This Row],[Total Pagado]]*tbl_Manifiestos[[#This Row],[Porcentaje]]</f>
        <v>855.6</v>
      </c>
      <c r="N137" s="3">
        <v>0.93</v>
      </c>
    </row>
    <row r="138" spans="1:14" ht="15.95" customHeight="1" x14ac:dyDescent="0.25">
      <c r="A138" s="3" t="s">
        <v>5780</v>
      </c>
      <c r="B138" s="3" t="str">
        <f>tbl_Manifiestos[[#This Row],[Factura]] &amp; "|" &amp; tbl_Manifiestos[[#This Row],[Proyecto OK]] &amp; "|" &amp; TEXT(tbl_Manifiestos[[#This Row],[Servicio]],"0.00") &amp; "|" &amp; TEXT(tbl_Manifiestos[[#This Row],[Costo Unitario]],"0.00")</f>
        <v>2762|CDOT S-403|8.00|115.00</v>
      </c>
      <c r="C138" s="44" t="s">
        <v>5759</v>
      </c>
      <c r="D138" s="79">
        <v>45925</v>
      </c>
      <c r="E138">
        <v>198</v>
      </c>
      <c r="F138" t="s">
        <v>5311</v>
      </c>
      <c r="G138">
        <v>403</v>
      </c>
      <c r="H138" t="s">
        <v>2841</v>
      </c>
      <c r="J138">
        <v>8</v>
      </c>
      <c r="K138" s="55">
        <v>115</v>
      </c>
      <c r="L138" s="34">
        <f t="shared" si="3"/>
        <v>920</v>
      </c>
      <c r="M138" s="6">
        <f>tbl_Manifiestos[[#This Row],[Total Pagado]]*tbl_Manifiestos[[#This Row],[Porcentaje]]</f>
        <v>855.6</v>
      </c>
      <c r="N138" s="3">
        <v>0.93</v>
      </c>
    </row>
    <row r="139" spans="1:14" ht="15.95" customHeight="1" x14ac:dyDescent="0.25">
      <c r="A139" s="3" t="s">
        <v>5780</v>
      </c>
      <c r="B139" s="3" t="str">
        <f>tbl_Manifiestos[[#This Row],[Factura]] &amp; "|" &amp; tbl_Manifiestos[[#This Row],[Proyecto OK]] &amp; "|" &amp; TEXT(tbl_Manifiestos[[#This Row],[Servicio]],"0.00") &amp; "|" &amp; TEXT(tbl_Manifiestos[[#This Row],[Costo Unitario]],"0.00")</f>
        <v>2762|CDOT S-403|8.00|115.00</v>
      </c>
      <c r="C139" s="44" t="s">
        <v>5759</v>
      </c>
      <c r="D139" s="79">
        <v>45926</v>
      </c>
      <c r="E139">
        <v>198</v>
      </c>
      <c r="F139" t="s">
        <v>5311</v>
      </c>
      <c r="G139">
        <v>403</v>
      </c>
      <c r="H139" t="s">
        <v>2841</v>
      </c>
      <c r="J139">
        <v>8</v>
      </c>
      <c r="K139" s="55">
        <v>115</v>
      </c>
      <c r="L139" s="34">
        <f t="shared" si="3"/>
        <v>920</v>
      </c>
      <c r="M139" s="6">
        <f>tbl_Manifiestos[[#This Row],[Total Pagado]]*tbl_Manifiestos[[#This Row],[Porcentaje]]</f>
        <v>855.6</v>
      </c>
      <c r="N139" s="3">
        <v>0.93</v>
      </c>
    </row>
    <row r="140" spans="1:14" ht="15.95" customHeight="1" x14ac:dyDescent="0.25">
      <c r="A140" s="3" t="s">
        <v>5780</v>
      </c>
      <c r="B140" s="3" t="str">
        <f>tbl_Manifiestos[[#This Row],[Factura]] &amp; "|" &amp; tbl_Manifiestos[[#This Row],[Proyecto OK]] &amp; "|" &amp; TEXT(tbl_Manifiestos[[#This Row],[Servicio]],"0.00") &amp; "|" &amp; TEXT(tbl_Manifiestos[[#This Row],[Costo Unitario]],"0.00")</f>
        <v>2781|CDOT S-403|9.00|115.00</v>
      </c>
      <c r="C140" s="44" t="s">
        <v>5620</v>
      </c>
      <c r="D140" s="79">
        <v>45929</v>
      </c>
      <c r="E140">
        <v>198</v>
      </c>
      <c r="F140" t="s">
        <v>5311</v>
      </c>
      <c r="G140">
        <v>403</v>
      </c>
      <c r="H140" t="s">
        <v>2841</v>
      </c>
      <c r="J140">
        <v>9</v>
      </c>
      <c r="K140" s="55">
        <v>115</v>
      </c>
      <c r="L140" s="34">
        <f t="shared" si="3"/>
        <v>1035</v>
      </c>
      <c r="M140" s="6">
        <f>tbl_Manifiestos[[#This Row],[Total Pagado]]*tbl_Manifiestos[[#This Row],[Porcentaje]]</f>
        <v>962.55000000000007</v>
      </c>
      <c r="N140" s="3">
        <v>0.93</v>
      </c>
    </row>
    <row r="141" spans="1:14" ht="15.95" customHeight="1" x14ac:dyDescent="0.25">
      <c r="A141" s="3" t="s">
        <v>5780</v>
      </c>
      <c r="B141" s="3" t="str">
        <f>tbl_Manifiestos[[#This Row],[Factura]] &amp; "|" &amp; tbl_Manifiestos[[#This Row],[Proyecto OK]] &amp; "|" &amp; TEXT(tbl_Manifiestos[[#This Row],[Servicio]],"0.00") &amp; "|" &amp; TEXT(tbl_Manifiestos[[#This Row],[Costo Unitario]],"0.00")</f>
        <v>2781|CDOT S-403|8.00|115.00</v>
      </c>
      <c r="C141" s="44" t="s">
        <v>5620</v>
      </c>
      <c r="D141" s="79">
        <v>45930</v>
      </c>
      <c r="E141">
        <v>198</v>
      </c>
      <c r="F141" t="s">
        <v>5311</v>
      </c>
      <c r="G141">
        <v>403</v>
      </c>
      <c r="H141" t="s">
        <v>2841</v>
      </c>
      <c r="J141">
        <v>8</v>
      </c>
      <c r="K141" s="55">
        <v>115</v>
      </c>
      <c r="L141" s="34">
        <f t="shared" si="3"/>
        <v>920</v>
      </c>
      <c r="M141" s="6">
        <f>tbl_Manifiestos[[#This Row],[Total Pagado]]*tbl_Manifiestos[[#This Row],[Porcentaje]]</f>
        <v>855.6</v>
      </c>
      <c r="N141" s="3">
        <v>0.93</v>
      </c>
    </row>
    <row r="142" spans="1:14" ht="15.95" customHeight="1" x14ac:dyDescent="0.25">
      <c r="A142" s="3" t="s">
        <v>5780</v>
      </c>
      <c r="B142" s="3" t="str">
        <f>tbl_Manifiestos[[#This Row],[Factura]] &amp; "|" &amp; tbl_Manifiestos[[#This Row],[Proyecto OK]] &amp; "|" &amp; TEXT(tbl_Manifiestos[[#This Row],[Servicio]],"0.00") &amp; "|" &amp; TEXT(tbl_Manifiestos[[#This Row],[Costo Unitario]],"0.00")</f>
        <v>2781|CDOT S-403|8.00|115.00</v>
      </c>
      <c r="C142" s="44" t="s">
        <v>5620</v>
      </c>
      <c r="D142" s="79">
        <v>45932</v>
      </c>
      <c r="E142">
        <v>108</v>
      </c>
      <c r="F142" t="s">
        <v>5311</v>
      </c>
      <c r="G142">
        <v>403</v>
      </c>
      <c r="H142" t="s">
        <v>2841</v>
      </c>
      <c r="J142">
        <v>8</v>
      </c>
      <c r="K142" s="55">
        <v>115</v>
      </c>
      <c r="L142" s="34">
        <f t="shared" ref="L142:L167" si="4">J142*K142</f>
        <v>920</v>
      </c>
      <c r="M142" s="6">
        <f>tbl_Manifiestos[[#This Row],[Total Pagado]]*tbl_Manifiestos[[#This Row],[Porcentaje]]</f>
        <v>855.6</v>
      </c>
      <c r="N142" s="3">
        <v>0.93</v>
      </c>
    </row>
    <row r="143" spans="1:14" ht="15.95" customHeight="1" x14ac:dyDescent="0.25">
      <c r="A143" s="3" t="s">
        <v>5780</v>
      </c>
      <c r="B143" s="3" t="str">
        <f>tbl_Manifiestos[[#This Row],[Factura]] &amp; "|" &amp; tbl_Manifiestos[[#This Row],[Proyecto OK]] &amp; "|" &amp; TEXT(tbl_Manifiestos[[#This Row],[Servicio]],"0.00") &amp; "|" &amp; TEXT(tbl_Manifiestos[[#This Row],[Costo Unitario]],"0.00")</f>
        <v>2781|CDOT S-403|8.50|115.00</v>
      </c>
      <c r="C143" s="44" t="s">
        <v>5620</v>
      </c>
      <c r="D143" s="79">
        <v>45932</v>
      </c>
      <c r="E143">
        <v>198</v>
      </c>
      <c r="F143" t="s">
        <v>5311</v>
      </c>
      <c r="G143">
        <v>403</v>
      </c>
      <c r="H143" t="s">
        <v>2841</v>
      </c>
      <c r="J143">
        <v>8.5</v>
      </c>
      <c r="K143" s="55">
        <v>115</v>
      </c>
      <c r="L143" s="34">
        <f t="shared" si="4"/>
        <v>977.5</v>
      </c>
      <c r="M143" s="6">
        <f>tbl_Manifiestos[[#This Row],[Total Pagado]]*tbl_Manifiestos[[#This Row],[Porcentaje]]</f>
        <v>909.07500000000005</v>
      </c>
      <c r="N143" s="3">
        <v>0.93</v>
      </c>
    </row>
    <row r="144" spans="1:14" ht="15.95" customHeight="1" x14ac:dyDescent="0.25">
      <c r="A144" s="3" t="s">
        <v>5780</v>
      </c>
      <c r="B144" s="3" t="str">
        <f>tbl_Manifiestos[[#This Row],[Factura]] &amp; "|" &amp; tbl_Manifiestos[[#This Row],[Proyecto OK]] &amp; "|" &amp; TEXT(tbl_Manifiestos[[#This Row],[Servicio]],"0.00") &amp; "|" &amp; TEXT(tbl_Manifiestos[[#This Row],[Costo Unitario]],"0.00")</f>
        <v>2781|CDOT S-403|8.50|115.00</v>
      </c>
      <c r="C144" s="44" t="s">
        <v>5620</v>
      </c>
      <c r="D144" s="79">
        <v>45933</v>
      </c>
      <c r="E144">
        <v>198</v>
      </c>
      <c r="F144" t="s">
        <v>5311</v>
      </c>
      <c r="G144">
        <v>403</v>
      </c>
      <c r="H144" t="s">
        <v>2841</v>
      </c>
      <c r="J144">
        <v>8.5</v>
      </c>
      <c r="K144" s="55">
        <v>115</v>
      </c>
      <c r="L144" s="34">
        <f t="shared" si="4"/>
        <v>977.5</v>
      </c>
      <c r="M144" s="6">
        <f>tbl_Manifiestos[[#This Row],[Total Pagado]]*tbl_Manifiestos[[#This Row],[Porcentaje]]</f>
        <v>909.07500000000005</v>
      </c>
      <c r="N144" s="3">
        <v>0.93</v>
      </c>
    </row>
    <row r="145" spans="1:14" ht="15.95" customHeight="1" x14ac:dyDescent="0.25">
      <c r="A145" s="3" t="s">
        <v>5780</v>
      </c>
      <c r="B145" s="3" t="str">
        <f>tbl_Manifiestos[[#This Row],[Factura]] &amp; "|" &amp; tbl_Manifiestos[[#This Row],[Proyecto OK]] &amp; "|" &amp; TEXT(tbl_Manifiestos[[#This Row],[Servicio]],"0.00") &amp; "|" &amp; TEXT(tbl_Manifiestos[[#This Row],[Costo Unitario]],"0.00")</f>
        <v>2796|CDOT S-403|8.00|115.00</v>
      </c>
      <c r="C145" s="44" t="s">
        <v>5792</v>
      </c>
      <c r="D145" s="124">
        <v>45936</v>
      </c>
      <c r="E145">
        <v>198</v>
      </c>
      <c r="F145" t="s">
        <v>5311</v>
      </c>
      <c r="G145">
        <v>403</v>
      </c>
      <c r="H145" t="s">
        <v>2841</v>
      </c>
      <c r="J145">
        <v>8</v>
      </c>
      <c r="K145" s="55">
        <v>115</v>
      </c>
      <c r="L145" s="34">
        <f t="shared" si="4"/>
        <v>920</v>
      </c>
      <c r="M145" s="6">
        <f>tbl_Manifiestos[[#This Row],[Total Pagado]]*tbl_Manifiestos[[#This Row],[Porcentaje]]</f>
        <v>855.6</v>
      </c>
      <c r="N145" s="3">
        <v>0.93</v>
      </c>
    </row>
    <row r="146" spans="1:14" ht="15.95" customHeight="1" x14ac:dyDescent="0.25">
      <c r="A146" s="3" t="s">
        <v>5780</v>
      </c>
      <c r="B146" s="3" t="str">
        <f>tbl_Manifiestos[[#This Row],[Factura]] &amp; "|" &amp; tbl_Manifiestos[[#This Row],[Proyecto OK]] &amp; "|" &amp; TEXT(tbl_Manifiestos[[#This Row],[Servicio]],"0.00") &amp; "|" &amp; TEXT(tbl_Manifiestos[[#This Row],[Costo Unitario]],"0.00")</f>
        <v>2796|CDOT S-403|8.75|115.00</v>
      </c>
      <c r="C146" s="44" t="s">
        <v>5792</v>
      </c>
      <c r="D146" s="124">
        <v>45938</v>
      </c>
      <c r="E146">
        <v>198</v>
      </c>
      <c r="F146" t="s">
        <v>5311</v>
      </c>
      <c r="G146">
        <v>403</v>
      </c>
      <c r="H146" t="s">
        <v>2841</v>
      </c>
      <c r="J146">
        <v>8.75</v>
      </c>
      <c r="K146" s="55">
        <v>115</v>
      </c>
      <c r="L146" s="34">
        <f t="shared" si="4"/>
        <v>1006.25</v>
      </c>
      <c r="M146" s="6">
        <f>tbl_Manifiestos[[#This Row],[Total Pagado]]*tbl_Manifiestos[[#This Row],[Porcentaje]]</f>
        <v>935.8125</v>
      </c>
      <c r="N146" s="3">
        <v>0.93</v>
      </c>
    </row>
    <row r="147" spans="1:14" ht="15.95" customHeight="1" x14ac:dyDescent="0.25">
      <c r="A147" s="3" t="s">
        <v>5780</v>
      </c>
      <c r="B147" s="3" t="str">
        <f>tbl_Manifiestos[[#This Row],[Factura]] &amp; "|" &amp; tbl_Manifiestos[[#This Row],[Proyecto OK]] &amp; "|" &amp; TEXT(tbl_Manifiestos[[#This Row],[Servicio]],"0.00") &amp; "|" &amp; TEXT(tbl_Manifiestos[[#This Row],[Costo Unitario]],"0.00")</f>
        <v>2796|CDOT S-403|8.00|115.00</v>
      </c>
      <c r="C147" s="44" t="s">
        <v>5792</v>
      </c>
      <c r="D147" s="124">
        <v>45939</v>
      </c>
      <c r="E147">
        <v>198</v>
      </c>
      <c r="F147" t="s">
        <v>5311</v>
      </c>
      <c r="G147">
        <v>403</v>
      </c>
      <c r="H147" t="s">
        <v>2841</v>
      </c>
      <c r="J147">
        <v>8</v>
      </c>
      <c r="K147" s="55">
        <v>115</v>
      </c>
      <c r="L147" s="34">
        <f t="shared" si="4"/>
        <v>920</v>
      </c>
      <c r="M147" s="6">
        <f>tbl_Manifiestos[[#This Row],[Total Pagado]]*tbl_Manifiestos[[#This Row],[Porcentaje]]</f>
        <v>855.6</v>
      </c>
      <c r="N147" s="3">
        <v>0.93</v>
      </c>
    </row>
    <row r="148" spans="1:14" ht="15.95" customHeight="1" x14ac:dyDescent="0.25">
      <c r="A148" s="3" t="s">
        <v>5780</v>
      </c>
      <c r="B148" s="3" t="str">
        <f>tbl_Manifiestos[[#This Row],[Factura]] &amp; "|" &amp; tbl_Manifiestos[[#This Row],[Proyecto OK]] &amp; "|" &amp; TEXT(tbl_Manifiestos[[#This Row],[Servicio]],"0.00") &amp; "|" &amp; TEXT(tbl_Manifiestos[[#This Row],[Costo Unitario]],"0.00")</f>
        <v>2796|CDOT S-403|9.25|115.00</v>
      </c>
      <c r="C148" s="44" t="s">
        <v>5792</v>
      </c>
      <c r="D148" s="124">
        <v>45940</v>
      </c>
      <c r="E148">
        <v>198</v>
      </c>
      <c r="F148" t="s">
        <v>5311</v>
      </c>
      <c r="G148">
        <v>403</v>
      </c>
      <c r="H148" t="s">
        <v>2841</v>
      </c>
      <c r="J148">
        <v>9.25</v>
      </c>
      <c r="K148" s="55">
        <v>115</v>
      </c>
      <c r="L148" s="34">
        <f t="shared" si="4"/>
        <v>1063.75</v>
      </c>
      <c r="M148" s="6">
        <f>tbl_Manifiestos[[#This Row],[Total Pagado]]*tbl_Manifiestos[[#This Row],[Porcentaje]]</f>
        <v>989.28750000000002</v>
      </c>
      <c r="N148" s="3">
        <v>0.93</v>
      </c>
    </row>
    <row r="149" spans="1:14" ht="15.95" customHeight="1" x14ac:dyDescent="0.25">
      <c r="A149" s="3" t="s">
        <v>5780</v>
      </c>
      <c r="B149" s="3" t="str">
        <f>tbl_Manifiestos[[#This Row],[Factura]] &amp; "|" &amp; tbl_Manifiestos[[#This Row],[Proyecto OK]] &amp; "|" &amp; TEXT(tbl_Manifiestos[[#This Row],[Servicio]],"0.00") &amp; "|" &amp; TEXT(tbl_Manifiestos[[#This Row],[Costo Unitario]],"0.00")</f>
        <v>2811|CDOT S-403|8.00|115.00</v>
      </c>
      <c r="C149" s="44" t="s">
        <v>5643</v>
      </c>
      <c r="D149" s="51">
        <v>45944</v>
      </c>
      <c r="E149">
        <v>198</v>
      </c>
      <c r="F149" t="s">
        <v>5311</v>
      </c>
      <c r="G149">
        <v>403</v>
      </c>
      <c r="H149" t="s">
        <v>2841</v>
      </c>
      <c r="J149">
        <v>8</v>
      </c>
      <c r="K149" s="55">
        <v>115</v>
      </c>
      <c r="L149" s="34">
        <f t="shared" si="4"/>
        <v>920</v>
      </c>
      <c r="M149" s="6">
        <f>tbl_Manifiestos[[#This Row],[Total Pagado]]*tbl_Manifiestos[[#This Row],[Porcentaje]]</f>
        <v>855.6</v>
      </c>
      <c r="N149" s="3">
        <v>0.93</v>
      </c>
    </row>
    <row r="150" spans="1:14" ht="15.95" customHeight="1" x14ac:dyDescent="0.25">
      <c r="A150" s="3" t="s">
        <v>5780</v>
      </c>
      <c r="B150" s="3" t="str">
        <f>tbl_Manifiestos[[#This Row],[Factura]] &amp; "|" &amp; tbl_Manifiestos[[#This Row],[Proyecto OK]] &amp; "|" &amp; TEXT(tbl_Manifiestos[[#This Row],[Servicio]],"0.00") &amp; "|" &amp; TEXT(tbl_Manifiestos[[#This Row],[Costo Unitario]],"0.00")</f>
        <v>2811|CDOT S-403|8.00|115.00</v>
      </c>
      <c r="C150" s="44" t="s">
        <v>5643</v>
      </c>
      <c r="D150" s="51">
        <v>45945</v>
      </c>
      <c r="E150">
        <v>198</v>
      </c>
      <c r="F150" t="s">
        <v>5311</v>
      </c>
      <c r="G150">
        <v>403</v>
      </c>
      <c r="H150" t="s">
        <v>2841</v>
      </c>
      <c r="J150">
        <v>8</v>
      </c>
      <c r="K150" s="55">
        <v>115</v>
      </c>
      <c r="L150" s="34">
        <f t="shared" si="4"/>
        <v>920</v>
      </c>
      <c r="M150" s="6">
        <f>tbl_Manifiestos[[#This Row],[Total Pagado]]*tbl_Manifiestos[[#This Row],[Porcentaje]]</f>
        <v>855.6</v>
      </c>
      <c r="N150" s="3">
        <v>0.93</v>
      </c>
    </row>
    <row r="151" spans="1:14" ht="15.95" customHeight="1" x14ac:dyDescent="0.25">
      <c r="A151" s="3" t="s">
        <v>5780</v>
      </c>
      <c r="B151" s="3" t="str">
        <f>tbl_Manifiestos[[#This Row],[Factura]] &amp; "|" &amp; tbl_Manifiestos[[#This Row],[Proyecto OK]] &amp; "|" &amp; TEXT(tbl_Manifiestos[[#This Row],[Servicio]],"0.00") &amp; "|" &amp; TEXT(tbl_Manifiestos[[#This Row],[Costo Unitario]],"0.00")</f>
        <v>2811|CDOT S-403|9.50|115.00</v>
      </c>
      <c r="C151" s="44" t="s">
        <v>5643</v>
      </c>
      <c r="D151" s="51">
        <v>45946</v>
      </c>
      <c r="E151">
        <v>198</v>
      </c>
      <c r="F151" t="s">
        <v>5311</v>
      </c>
      <c r="G151">
        <v>403</v>
      </c>
      <c r="H151" t="s">
        <v>2841</v>
      </c>
      <c r="J151">
        <v>9.5</v>
      </c>
      <c r="K151" s="55">
        <v>115</v>
      </c>
      <c r="L151" s="34">
        <f t="shared" si="4"/>
        <v>1092.5</v>
      </c>
      <c r="M151" s="6">
        <f>tbl_Manifiestos[[#This Row],[Total Pagado]]*tbl_Manifiestos[[#This Row],[Porcentaje]]</f>
        <v>1016.0250000000001</v>
      </c>
      <c r="N151" s="3">
        <v>0.93</v>
      </c>
    </row>
    <row r="152" spans="1:14" ht="15.95" customHeight="1" x14ac:dyDescent="0.25">
      <c r="A152" s="3" t="s">
        <v>5780</v>
      </c>
      <c r="B152" s="3" t="str">
        <f>tbl_Manifiestos[[#This Row],[Factura]] &amp; "|" &amp; tbl_Manifiestos[[#This Row],[Proyecto OK]] &amp; "|" &amp; TEXT(tbl_Manifiestos[[#This Row],[Servicio]],"0.00") &amp; "|" &amp; TEXT(tbl_Manifiestos[[#This Row],[Costo Unitario]],"0.00")</f>
        <v>2811|CDOT S-403|9.00|115.00</v>
      </c>
      <c r="C152" s="44" t="s">
        <v>5643</v>
      </c>
      <c r="D152" s="51">
        <v>45947</v>
      </c>
      <c r="E152">
        <v>198</v>
      </c>
      <c r="F152" t="s">
        <v>5311</v>
      </c>
      <c r="G152">
        <v>403</v>
      </c>
      <c r="H152" t="s">
        <v>2841</v>
      </c>
      <c r="J152">
        <v>9</v>
      </c>
      <c r="K152" s="55">
        <v>115</v>
      </c>
      <c r="L152" s="34">
        <f t="shared" si="4"/>
        <v>1035</v>
      </c>
      <c r="M152" s="6">
        <f>tbl_Manifiestos[[#This Row],[Total Pagado]]*tbl_Manifiestos[[#This Row],[Porcentaje]]</f>
        <v>962.55000000000007</v>
      </c>
      <c r="N152" s="3">
        <v>0.93</v>
      </c>
    </row>
    <row r="153" spans="1:14" ht="15.95" customHeight="1" x14ac:dyDescent="0.25">
      <c r="A153" s="3" t="s">
        <v>5780</v>
      </c>
      <c r="B153" s="3" t="str">
        <f>tbl_Manifiestos[[#This Row],[Factura]] &amp; "|" &amp; tbl_Manifiestos[[#This Row],[Proyecto OK]] &amp; "|" &amp; TEXT(tbl_Manifiestos[[#This Row],[Servicio]],"0.00") &amp; "|" &amp; TEXT(tbl_Manifiestos[[#This Row],[Costo Unitario]],"0.00")</f>
        <v>2833|CDOT S-403|8.00|115.00</v>
      </c>
      <c r="C153" s="44" t="s">
        <v>5658</v>
      </c>
      <c r="D153" s="79">
        <v>45950</v>
      </c>
      <c r="E153">
        <v>198</v>
      </c>
      <c r="F153" t="s">
        <v>5311</v>
      </c>
      <c r="G153">
        <v>403</v>
      </c>
      <c r="H153" t="s">
        <v>2841</v>
      </c>
      <c r="J153">
        <v>8</v>
      </c>
      <c r="K153" s="55">
        <v>115</v>
      </c>
      <c r="L153" s="34">
        <f t="shared" si="4"/>
        <v>920</v>
      </c>
      <c r="M153" s="6">
        <f>tbl_Manifiestos[[#This Row],[Total Pagado]]*tbl_Manifiestos[[#This Row],[Porcentaje]]</f>
        <v>855.6</v>
      </c>
      <c r="N153" s="3">
        <v>0.93</v>
      </c>
    </row>
    <row r="154" spans="1:14" ht="15.95" customHeight="1" x14ac:dyDescent="0.25">
      <c r="A154" s="3" t="s">
        <v>5780</v>
      </c>
      <c r="B154" s="3" t="str">
        <f>tbl_Manifiestos[[#This Row],[Factura]] &amp; "|" &amp; tbl_Manifiestos[[#This Row],[Proyecto OK]] &amp; "|" &amp; TEXT(tbl_Manifiestos[[#This Row],[Servicio]],"0.00") &amp; "|" &amp; TEXT(tbl_Manifiestos[[#This Row],[Costo Unitario]],"0.00")</f>
        <v>2833|CDOT S-403|9.00|115.00</v>
      </c>
      <c r="C154" s="44" t="s">
        <v>5658</v>
      </c>
      <c r="D154" s="79">
        <v>45951</v>
      </c>
      <c r="E154">
        <v>198</v>
      </c>
      <c r="F154" t="s">
        <v>5311</v>
      </c>
      <c r="G154">
        <v>403</v>
      </c>
      <c r="H154" t="s">
        <v>2841</v>
      </c>
      <c r="J154">
        <v>9</v>
      </c>
      <c r="K154" s="55">
        <v>115</v>
      </c>
      <c r="L154" s="34">
        <f t="shared" si="4"/>
        <v>1035</v>
      </c>
      <c r="M154" s="6">
        <f>tbl_Manifiestos[[#This Row],[Total Pagado]]*tbl_Manifiestos[[#This Row],[Porcentaje]]</f>
        <v>962.55000000000007</v>
      </c>
      <c r="N154" s="3">
        <v>0.93</v>
      </c>
    </row>
    <row r="155" spans="1:14" ht="15.95" customHeight="1" x14ac:dyDescent="0.25">
      <c r="A155" s="3" t="s">
        <v>5780</v>
      </c>
      <c r="B155" s="3" t="str">
        <f>tbl_Manifiestos[[#This Row],[Factura]] &amp; "|" &amp; tbl_Manifiestos[[#This Row],[Proyecto OK]] &amp; "|" &amp; TEXT(tbl_Manifiestos[[#This Row],[Servicio]],"0.00") &amp; "|" &amp; TEXT(tbl_Manifiestos[[#This Row],[Costo Unitario]],"0.00")</f>
        <v>2833|CDOT S-403|8.00|115.00</v>
      </c>
      <c r="C155" s="44" t="s">
        <v>5658</v>
      </c>
      <c r="D155" s="79">
        <v>45952</v>
      </c>
      <c r="E155">
        <v>198</v>
      </c>
      <c r="F155" t="s">
        <v>5311</v>
      </c>
      <c r="G155">
        <v>403</v>
      </c>
      <c r="H155" t="s">
        <v>2841</v>
      </c>
      <c r="J155">
        <v>8</v>
      </c>
      <c r="K155" s="55">
        <v>115</v>
      </c>
      <c r="L155" s="34">
        <f t="shared" si="4"/>
        <v>920</v>
      </c>
      <c r="M155" s="6">
        <f>tbl_Manifiestos[[#This Row],[Total Pagado]]*tbl_Manifiestos[[#This Row],[Porcentaje]]</f>
        <v>855.6</v>
      </c>
      <c r="N155" s="3">
        <v>0.93</v>
      </c>
    </row>
    <row r="156" spans="1:14" ht="15.95" customHeight="1" x14ac:dyDescent="0.25">
      <c r="A156" s="3" t="s">
        <v>5780</v>
      </c>
      <c r="B156" s="3" t="str">
        <f>tbl_Manifiestos[[#This Row],[Factura]] &amp; "|" &amp; tbl_Manifiestos[[#This Row],[Proyecto OK]] &amp; "|" &amp; TEXT(tbl_Manifiestos[[#This Row],[Servicio]],"0.00") &amp; "|" &amp; TEXT(tbl_Manifiestos[[#This Row],[Costo Unitario]],"0.00")</f>
        <v>2833|CDOT S-403|8.50|115.00</v>
      </c>
      <c r="C156" s="44" t="s">
        <v>5658</v>
      </c>
      <c r="D156" s="79">
        <v>45953</v>
      </c>
      <c r="E156">
        <v>198</v>
      </c>
      <c r="F156" t="s">
        <v>5311</v>
      </c>
      <c r="G156">
        <v>403</v>
      </c>
      <c r="H156" t="s">
        <v>2841</v>
      </c>
      <c r="J156">
        <v>8.5</v>
      </c>
      <c r="K156" s="55">
        <v>115</v>
      </c>
      <c r="L156" s="34">
        <f t="shared" si="4"/>
        <v>977.5</v>
      </c>
      <c r="M156" s="6">
        <f>tbl_Manifiestos[[#This Row],[Total Pagado]]*tbl_Manifiestos[[#This Row],[Porcentaje]]</f>
        <v>909.07500000000005</v>
      </c>
      <c r="N156" s="3">
        <v>0.93</v>
      </c>
    </row>
    <row r="157" spans="1:14" ht="15.95" customHeight="1" x14ac:dyDescent="0.25">
      <c r="A157" s="3" t="s">
        <v>5780</v>
      </c>
      <c r="B157" s="3" t="str">
        <f>tbl_Manifiestos[[#This Row],[Factura]] &amp; "|" &amp; tbl_Manifiestos[[#This Row],[Proyecto OK]] &amp; "|" &amp; TEXT(tbl_Manifiestos[[#This Row],[Servicio]],"0.00") &amp; "|" &amp; TEXT(tbl_Manifiestos[[#This Row],[Costo Unitario]],"0.00")</f>
        <v>2833|CDOT S-403|8.00|115.00</v>
      </c>
      <c r="C157" s="44" t="s">
        <v>5658</v>
      </c>
      <c r="D157" s="79">
        <v>45954</v>
      </c>
      <c r="E157">
        <v>198</v>
      </c>
      <c r="F157" t="s">
        <v>5311</v>
      </c>
      <c r="G157">
        <v>403</v>
      </c>
      <c r="H157" t="s">
        <v>2841</v>
      </c>
      <c r="J157">
        <v>8</v>
      </c>
      <c r="K157" s="55">
        <v>115</v>
      </c>
      <c r="L157" s="34">
        <f t="shared" si="4"/>
        <v>920</v>
      </c>
      <c r="M157" s="6">
        <f>tbl_Manifiestos[[#This Row],[Total Pagado]]*tbl_Manifiestos[[#This Row],[Porcentaje]]</f>
        <v>855.6</v>
      </c>
      <c r="N157" s="3">
        <v>0.93</v>
      </c>
    </row>
    <row r="158" spans="1:14" ht="15.95" customHeight="1" x14ac:dyDescent="0.25">
      <c r="A158" s="3" t="s">
        <v>5780</v>
      </c>
      <c r="B158" s="3" t="str">
        <f>tbl_Manifiestos[[#This Row],[Factura]] &amp; "|" &amp; tbl_Manifiestos[[#This Row],[Proyecto OK]] &amp; "|" &amp; TEXT(tbl_Manifiestos[[#This Row],[Servicio]],"0.00") &amp; "|" &amp; TEXT(tbl_Manifiestos[[#This Row],[Costo Unitario]],"0.00")</f>
        <v>2850|CDOT S-403|8.00|115.00</v>
      </c>
      <c r="C158" s="44" t="s">
        <v>5673</v>
      </c>
      <c r="D158" s="79">
        <v>45957</v>
      </c>
      <c r="E158">
        <v>198</v>
      </c>
      <c r="F158" t="s">
        <v>5311</v>
      </c>
      <c r="G158">
        <v>403</v>
      </c>
      <c r="H158" t="s">
        <v>2841</v>
      </c>
      <c r="J158">
        <v>8</v>
      </c>
      <c r="K158" s="55">
        <v>115</v>
      </c>
      <c r="L158" s="34">
        <f t="shared" si="4"/>
        <v>920</v>
      </c>
      <c r="M158" s="6">
        <f>tbl_Manifiestos[[#This Row],[Total Pagado]]*tbl_Manifiestos[[#This Row],[Porcentaje]]</f>
        <v>855.6</v>
      </c>
      <c r="N158" s="3">
        <v>0.93</v>
      </c>
    </row>
    <row r="159" spans="1:14" ht="15.95" customHeight="1" x14ac:dyDescent="0.25">
      <c r="A159" s="3" t="s">
        <v>5780</v>
      </c>
      <c r="B159" s="3" t="str">
        <f>tbl_Manifiestos[[#This Row],[Factura]] &amp; "|" &amp; tbl_Manifiestos[[#This Row],[Proyecto OK]] &amp; "|" &amp; TEXT(tbl_Manifiestos[[#This Row],[Servicio]],"0.00") &amp; "|" &amp; TEXT(tbl_Manifiestos[[#This Row],[Costo Unitario]],"0.00")</f>
        <v>2850|CDOT S-403|8.00|115.00</v>
      </c>
      <c r="C159" s="44" t="s">
        <v>5673</v>
      </c>
      <c r="D159" s="79">
        <v>45958</v>
      </c>
      <c r="E159">
        <v>198</v>
      </c>
      <c r="F159" t="s">
        <v>5311</v>
      </c>
      <c r="G159">
        <v>403</v>
      </c>
      <c r="H159" t="s">
        <v>2841</v>
      </c>
      <c r="J159">
        <v>8</v>
      </c>
      <c r="K159" s="55">
        <v>115</v>
      </c>
      <c r="L159" s="34">
        <f t="shared" si="4"/>
        <v>920</v>
      </c>
      <c r="M159" s="6">
        <f>tbl_Manifiestos[[#This Row],[Total Pagado]]*tbl_Manifiestos[[#This Row],[Porcentaje]]</f>
        <v>855.6</v>
      </c>
      <c r="N159" s="3">
        <v>0.93</v>
      </c>
    </row>
    <row r="160" spans="1:14" ht="15.95" customHeight="1" x14ac:dyDescent="0.25">
      <c r="A160" s="3" t="s">
        <v>5780</v>
      </c>
      <c r="B160" s="3" t="str">
        <f>tbl_Manifiestos[[#This Row],[Factura]] &amp; "|" &amp; tbl_Manifiestos[[#This Row],[Proyecto OK]] &amp; "|" &amp; TEXT(tbl_Manifiestos[[#This Row],[Servicio]],"0.00") &amp; "|" &amp; TEXT(tbl_Manifiestos[[#This Row],[Costo Unitario]],"0.00")</f>
        <v>2850|CDOT S-403|9.00|115.00</v>
      </c>
      <c r="C160" s="44" t="s">
        <v>5673</v>
      </c>
      <c r="D160" s="79">
        <v>45959</v>
      </c>
      <c r="E160">
        <v>198</v>
      </c>
      <c r="F160" t="s">
        <v>5311</v>
      </c>
      <c r="G160">
        <v>403</v>
      </c>
      <c r="H160" t="s">
        <v>2841</v>
      </c>
      <c r="J160">
        <v>9</v>
      </c>
      <c r="K160" s="55">
        <v>115</v>
      </c>
      <c r="L160" s="34">
        <f t="shared" si="4"/>
        <v>1035</v>
      </c>
      <c r="M160" s="6">
        <f>tbl_Manifiestos[[#This Row],[Total Pagado]]*tbl_Manifiestos[[#This Row],[Porcentaje]]</f>
        <v>962.55000000000007</v>
      </c>
      <c r="N160" s="3">
        <v>0.93</v>
      </c>
    </row>
    <row r="161" spans="1:14" ht="15.95" customHeight="1" x14ac:dyDescent="0.25">
      <c r="A161" s="3" t="s">
        <v>5780</v>
      </c>
      <c r="B161" s="3" t="str">
        <f>tbl_Manifiestos[[#This Row],[Factura]] &amp; "|" &amp; tbl_Manifiestos[[#This Row],[Proyecto OK]] &amp; "|" &amp; TEXT(tbl_Manifiestos[[#This Row],[Servicio]],"0.00") &amp; "|" &amp; TEXT(tbl_Manifiestos[[#This Row],[Costo Unitario]],"0.00")</f>
        <v>2850|CDOT S-403|9.50|115.00</v>
      </c>
      <c r="C161" s="44" t="s">
        <v>5673</v>
      </c>
      <c r="D161" s="79">
        <v>45960</v>
      </c>
      <c r="E161">
        <v>198</v>
      </c>
      <c r="F161" t="s">
        <v>5311</v>
      </c>
      <c r="G161">
        <v>403</v>
      </c>
      <c r="H161" t="s">
        <v>2841</v>
      </c>
      <c r="J161">
        <v>9.5</v>
      </c>
      <c r="K161" s="55">
        <v>115</v>
      </c>
      <c r="L161" s="34">
        <f t="shared" si="4"/>
        <v>1092.5</v>
      </c>
      <c r="M161" s="6">
        <f>tbl_Manifiestos[[#This Row],[Total Pagado]]*tbl_Manifiestos[[#This Row],[Porcentaje]]</f>
        <v>1016.0250000000001</v>
      </c>
      <c r="N161" s="3">
        <v>0.93</v>
      </c>
    </row>
    <row r="162" spans="1:14" ht="15.95" customHeight="1" x14ac:dyDescent="0.25">
      <c r="A162" s="3" t="s">
        <v>5780</v>
      </c>
      <c r="B162" s="3" t="str">
        <f>tbl_Manifiestos[[#This Row],[Factura]] &amp; "|" &amp; tbl_Manifiestos[[#This Row],[Proyecto OK]] &amp; "|" &amp; TEXT(tbl_Manifiestos[[#This Row],[Servicio]],"0.00") &amp; "|" &amp; TEXT(tbl_Manifiestos[[#This Row],[Costo Unitario]],"0.00")</f>
        <v>2869|CDOT S-403|8.00|115.00</v>
      </c>
      <c r="C162" s="44" t="s">
        <v>5682</v>
      </c>
      <c r="D162" s="79">
        <v>45967</v>
      </c>
      <c r="E162">
        <v>198</v>
      </c>
      <c r="F162" t="s">
        <v>5311</v>
      </c>
      <c r="G162">
        <v>403</v>
      </c>
      <c r="H162" t="s">
        <v>2841</v>
      </c>
      <c r="J162">
        <v>8</v>
      </c>
      <c r="K162" s="55">
        <v>115</v>
      </c>
      <c r="L162" s="34">
        <f t="shared" si="4"/>
        <v>920</v>
      </c>
      <c r="M162" s="6">
        <f>tbl_Manifiestos[[#This Row],[Total Pagado]]*tbl_Manifiestos[[#This Row],[Porcentaje]]</f>
        <v>855.6</v>
      </c>
      <c r="N162" s="3">
        <v>0.93</v>
      </c>
    </row>
    <row r="163" spans="1:14" ht="15.95" customHeight="1" x14ac:dyDescent="0.25">
      <c r="A163" s="3" t="s">
        <v>5780</v>
      </c>
      <c r="B163" s="3" t="str">
        <f>tbl_Manifiestos[[#This Row],[Factura]] &amp; "|" &amp; tbl_Manifiestos[[#This Row],[Proyecto OK]] &amp; "|" &amp; TEXT(tbl_Manifiestos[[#This Row],[Servicio]],"0.00") &amp; "|" &amp; TEXT(tbl_Manifiestos[[#This Row],[Costo Unitario]],"0.00")</f>
        <v>2890|CDOT S-403|8.00|115.00</v>
      </c>
      <c r="C163" s="44" t="s">
        <v>5691</v>
      </c>
      <c r="D163" s="79">
        <v>45961</v>
      </c>
      <c r="E163">
        <v>198</v>
      </c>
      <c r="F163" t="s">
        <v>5311</v>
      </c>
      <c r="G163">
        <v>403</v>
      </c>
      <c r="H163" t="s">
        <v>2841</v>
      </c>
      <c r="J163">
        <v>8</v>
      </c>
      <c r="K163" s="55">
        <v>115</v>
      </c>
      <c r="L163" s="34">
        <f t="shared" si="4"/>
        <v>920</v>
      </c>
      <c r="M163" s="6">
        <f>tbl_Manifiestos[[#This Row],[Total Pagado]]*tbl_Manifiestos[[#This Row],[Porcentaje]]</f>
        <v>855.6</v>
      </c>
      <c r="N163" s="3">
        <v>0.93</v>
      </c>
    </row>
    <row r="164" spans="1:14" ht="15.95" customHeight="1" x14ac:dyDescent="0.25">
      <c r="A164" s="3" t="s">
        <v>5780</v>
      </c>
      <c r="B164" s="3" t="str">
        <f>tbl_Manifiestos[[#This Row],[Factura]] &amp; "|" &amp; tbl_Manifiestos[[#This Row],[Proyecto OK]] &amp; "|" &amp; TEXT(tbl_Manifiestos[[#This Row],[Servicio]],"0.00") &amp; "|" &amp; TEXT(tbl_Manifiestos[[#This Row],[Costo Unitario]],"0.00")</f>
        <v>2890|CDOT S-403|9.50|115.00</v>
      </c>
      <c r="C164" s="44" t="s">
        <v>5691</v>
      </c>
      <c r="D164" s="79">
        <v>45973</v>
      </c>
      <c r="E164">
        <v>198</v>
      </c>
      <c r="F164" t="s">
        <v>5311</v>
      </c>
      <c r="G164">
        <v>403</v>
      </c>
      <c r="H164" t="s">
        <v>2841</v>
      </c>
      <c r="J164">
        <v>9.5</v>
      </c>
      <c r="K164" s="55">
        <v>115</v>
      </c>
      <c r="L164" s="34">
        <f t="shared" si="4"/>
        <v>1092.5</v>
      </c>
      <c r="M164" s="6">
        <f>tbl_Manifiestos[[#This Row],[Total Pagado]]*tbl_Manifiestos[[#This Row],[Porcentaje]]</f>
        <v>1016.0250000000001</v>
      </c>
      <c r="N164" s="3">
        <v>0.93</v>
      </c>
    </row>
    <row r="165" spans="1:14" ht="15.95" customHeight="1" x14ac:dyDescent="0.25">
      <c r="A165" s="3" t="s">
        <v>5780</v>
      </c>
      <c r="B165" s="3" t="str">
        <f>tbl_Manifiestos[[#This Row],[Factura]] &amp; "|" &amp; tbl_Manifiestos[[#This Row],[Proyecto OK]] &amp; "|" &amp; TEXT(tbl_Manifiestos[[#This Row],[Servicio]],"0.00") &amp; "|" &amp; TEXT(tbl_Manifiestos[[#This Row],[Costo Unitario]],"0.00")</f>
        <v>2890|CDOT S-403|8.00|115.00</v>
      </c>
      <c r="C165" s="44" t="s">
        <v>5691</v>
      </c>
      <c r="D165" s="79">
        <v>45974</v>
      </c>
      <c r="E165">
        <v>198</v>
      </c>
      <c r="F165" t="s">
        <v>5311</v>
      </c>
      <c r="G165">
        <v>403</v>
      </c>
      <c r="H165" t="s">
        <v>2841</v>
      </c>
      <c r="J165">
        <v>8</v>
      </c>
      <c r="K165" s="55">
        <v>115</v>
      </c>
      <c r="L165" s="34">
        <f t="shared" si="4"/>
        <v>920</v>
      </c>
      <c r="M165" s="6">
        <f>tbl_Manifiestos[[#This Row],[Total Pagado]]*tbl_Manifiestos[[#This Row],[Porcentaje]]</f>
        <v>855.6</v>
      </c>
      <c r="N165" s="3">
        <v>0.93</v>
      </c>
    </row>
    <row r="166" spans="1:14" ht="15.95" customHeight="1" x14ac:dyDescent="0.25">
      <c r="A166" s="3" t="s">
        <v>5780</v>
      </c>
      <c r="B166" s="3" t="str">
        <f>tbl_Manifiestos[[#This Row],[Factura]] &amp; "|" &amp; tbl_Manifiestos[[#This Row],[Proyecto OK]] &amp; "|" &amp; TEXT(tbl_Manifiestos[[#This Row],[Servicio]],"0.00") &amp; "|" &amp; TEXT(tbl_Manifiestos[[#This Row],[Costo Unitario]],"0.00")</f>
        <v>2910|CDOT S-403|9.00|115.00</v>
      </c>
      <c r="C166" s="44" t="s">
        <v>5702</v>
      </c>
      <c r="D166" s="51">
        <v>45979</v>
      </c>
      <c r="E166">
        <v>108</v>
      </c>
      <c r="F166" t="s">
        <v>5311</v>
      </c>
      <c r="G166">
        <v>403</v>
      </c>
      <c r="H166" t="s">
        <v>2841</v>
      </c>
      <c r="J166">
        <v>9</v>
      </c>
      <c r="K166" s="55">
        <v>115</v>
      </c>
      <c r="L166" s="34">
        <f t="shared" si="4"/>
        <v>1035</v>
      </c>
      <c r="M166" s="6">
        <f>tbl_Manifiestos[[#This Row],[Total Pagado]]*tbl_Manifiestos[[#This Row],[Porcentaje]]</f>
        <v>962.55000000000007</v>
      </c>
      <c r="N166" s="3">
        <v>0.93</v>
      </c>
    </row>
    <row r="167" spans="1:14" ht="15.95" customHeight="1" x14ac:dyDescent="0.25">
      <c r="A167" s="3" t="s">
        <v>16</v>
      </c>
      <c r="B167" s="3" t="str">
        <f>tbl_Manifiestos[[#This Row],[Factura]] &amp; "|" &amp; tbl_Manifiestos[[#This Row],[Proyecto OK]] &amp; "|" &amp; TEXT(tbl_Manifiestos[[#This Row],[Servicio]],"0.00") &amp; "|" &amp; TEXT(tbl_Manifiestos[[#This Row],[Costo Unitario]],"0.00")</f>
        <v>2925|CDOT S-403|4.00|115.00</v>
      </c>
      <c r="C167" s="44" t="s">
        <v>5712</v>
      </c>
      <c r="D167" s="88">
        <v>45985</v>
      </c>
      <c r="E167">
        <v>308</v>
      </c>
      <c r="F167" t="s">
        <v>5311</v>
      </c>
      <c r="G167">
        <v>403</v>
      </c>
      <c r="H167" t="s">
        <v>2841</v>
      </c>
      <c r="J167">
        <v>4</v>
      </c>
      <c r="K167" s="90">
        <v>115</v>
      </c>
      <c r="L167" s="90">
        <f t="shared" si="4"/>
        <v>460</v>
      </c>
      <c r="M167" s="6">
        <f>tbl_Manifiestos[[#This Row],[Total Pagado]]*tbl_Manifiestos[[#This Row],[Porcentaje]]</f>
        <v>427.8</v>
      </c>
      <c r="N167" s="3">
        <v>0.93</v>
      </c>
    </row>
    <row r="168" spans="1:14" ht="15.95" customHeight="1" x14ac:dyDescent="0.25">
      <c r="A168" s="3" t="s">
        <v>5309</v>
      </c>
      <c r="B168" s="3" t="str">
        <f>tbl_Manifiestos[[#This Row],[Factura]] &amp; "|" &amp; tbl_Manifiestos[[#This Row],[Proyecto OK]] &amp; "|" &amp; TEXT(tbl_Manifiestos[[#This Row],[Servicio]],"0.00") &amp; "|" &amp; TEXT(tbl_Manifiestos[[#This Row],[Costo Unitario]],"0.00")</f>
        <v>2309|CDOT S-603|8.00|105.00</v>
      </c>
      <c r="C168">
        <v>2309</v>
      </c>
      <c r="D168" s="4">
        <v>45621</v>
      </c>
      <c r="E168" s="5">
        <v>28</v>
      </c>
      <c r="F168" s="3" t="s">
        <v>5311</v>
      </c>
      <c r="G168" s="5">
        <v>603</v>
      </c>
      <c r="H168" t="s">
        <v>2693</v>
      </c>
      <c r="I168" s="5"/>
      <c r="J168" s="3">
        <v>8</v>
      </c>
      <c r="K168" s="6">
        <v>105</v>
      </c>
      <c r="L168" s="6">
        <v>840</v>
      </c>
      <c r="M168" s="6">
        <f>tbl_Manifiestos[[#This Row],[Total Pagado]]*tbl_Manifiestos[[#This Row],[Porcentaje]]</f>
        <v>756</v>
      </c>
      <c r="N168" s="3">
        <v>0.9</v>
      </c>
    </row>
    <row r="169" spans="1:14" ht="15.95" customHeight="1" x14ac:dyDescent="0.25">
      <c r="A169" s="3" t="s">
        <v>5309</v>
      </c>
      <c r="B169" s="3" t="str">
        <f>tbl_Manifiestos[[#This Row],[Factura]] &amp; "|" &amp; tbl_Manifiestos[[#This Row],[Proyecto OK]] &amp; "|" &amp; TEXT(tbl_Manifiestos[[#This Row],[Servicio]],"0.00") &amp; "|" &amp; TEXT(tbl_Manifiestos[[#This Row],[Costo Unitario]],"0.00")</f>
        <v>2642|CDOT S-603|9.00|105.00</v>
      </c>
      <c r="C169">
        <v>2642</v>
      </c>
      <c r="D169" s="4">
        <v>45869</v>
      </c>
      <c r="E169">
        <v>28</v>
      </c>
      <c r="F169" t="s">
        <v>5311</v>
      </c>
      <c r="G169">
        <v>603</v>
      </c>
      <c r="H169" t="s">
        <v>2693</v>
      </c>
      <c r="J169">
        <v>9</v>
      </c>
      <c r="K169" s="6">
        <v>105</v>
      </c>
      <c r="L169" s="6">
        <v>945</v>
      </c>
      <c r="M169" s="6">
        <f>tbl_Manifiestos[[#This Row],[Total Pagado]]*tbl_Manifiestos[[#This Row],[Porcentaje]]</f>
        <v>850.5</v>
      </c>
      <c r="N169" s="3">
        <v>0.9</v>
      </c>
    </row>
    <row r="170" spans="1:14" ht="15.95" customHeight="1" x14ac:dyDescent="0.25">
      <c r="A170" s="3" t="s">
        <v>5309</v>
      </c>
      <c r="B170" s="3" t="str">
        <f>tbl_Manifiestos[[#This Row],[Factura]] &amp; "|" &amp; tbl_Manifiestos[[#This Row],[Proyecto OK]] &amp; "|" &amp; TEXT(tbl_Manifiestos[[#This Row],[Servicio]],"0.00") &amp; "|" &amp; TEXT(tbl_Manifiestos[[#This Row],[Costo Unitario]],"0.00")</f>
        <v>2642|CDOT S-603|9.25|105.00</v>
      </c>
      <c r="C170">
        <v>2642</v>
      </c>
      <c r="D170" s="4">
        <v>45870</v>
      </c>
      <c r="E170">
        <v>28</v>
      </c>
      <c r="F170" t="s">
        <v>5311</v>
      </c>
      <c r="G170">
        <v>603</v>
      </c>
      <c r="H170" t="s">
        <v>2693</v>
      </c>
      <c r="J170">
        <v>9.25</v>
      </c>
      <c r="K170" s="6">
        <v>105</v>
      </c>
      <c r="L170" s="6">
        <v>971.25</v>
      </c>
      <c r="M170" s="6">
        <f>tbl_Manifiestos[[#This Row],[Total Pagado]]*tbl_Manifiestos[[#This Row],[Porcentaje]]</f>
        <v>874.125</v>
      </c>
      <c r="N170" s="3">
        <v>0.9</v>
      </c>
    </row>
    <row r="171" spans="1:14" ht="15.95" customHeight="1" x14ac:dyDescent="0.25">
      <c r="A171" s="3" t="s">
        <v>1808</v>
      </c>
      <c r="B171" s="3" t="str">
        <f>tbl_Manifiestos[[#This Row],[Factura]] &amp; "|" &amp; tbl_Manifiestos[[#This Row],[Proyecto OK]] &amp; "|" &amp; TEXT(tbl_Manifiestos[[#This Row],[Servicio]],"0.00") &amp; "|" &amp; TEXT(tbl_Manifiestos[[#This Row],[Costo Unitario]],"0.00")</f>
        <v>2642|CDOT S-603|7.00|105.00</v>
      </c>
      <c r="C171">
        <v>2642</v>
      </c>
      <c r="D171" s="4">
        <v>45868</v>
      </c>
      <c r="E171">
        <v>371</v>
      </c>
      <c r="F171" t="s">
        <v>5311</v>
      </c>
      <c r="G171">
        <v>603</v>
      </c>
      <c r="H171" t="s">
        <v>2693</v>
      </c>
      <c r="J171">
        <v>7</v>
      </c>
      <c r="K171" s="6">
        <v>105</v>
      </c>
      <c r="L171" s="6">
        <v>735</v>
      </c>
      <c r="M171" s="6">
        <f>tbl_Manifiestos[[#This Row],[Total Pagado]]*tbl_Manifiestos[[#This Row],[Porcentaje]]</f>
        <v>661.5</v>
      </c>
      <c r="N171" s="3">
        <v>0.9</v>
      </c>
    </row>
    <row r="172" spans="1:14" ht="15.95" customHeight="1" x14ac:dyDescent="0.25">
      <c r="A172" s="3" t="s">
        <v>1261</v>
      </c>
      <c r="B172" s="3" t="str">
        <f>tbl_Manifiestos[[#This Row],[Factura]] &amp; "|" &amp; tbl_Manifiestos[[#This Row],[Proyecto OK]] &amp; "|" &amp; TEXT(tbl_Manifiestos[[#This Row],[Servicio]],"0.00") &amp; "|" &amp; TEXT(tbl_Manifiestos[[#This Row],[Costo Unitario]],"0.00")</f>
        <v>2642|CDOT S-603|9.00|105.00</v>
      </c>
      <c r="C172">
        <v>2642</v>
      </c>
      <c r="D172" s="4">
        <v>45866</v>
      </c>
      <c r="E172">
        <v>676</v>
      </c>
      <c r="F172" t="s">
        <v>5311</v>
      </c>
      <c r="G172">
        <v>603</v>
      </c>
      <c r="H172" t="s">
        <v>2693</v>
      </c>
      <c r="J172">
        <v>9</v>
      </c>
      <c r="K172" s="6">
        <v>105</v>
      </c>
      <c r="L172" s="6">
        <v>945</v>
      </c>
      <c r="M172" s="6">
        <f>tbl_Manifiestos[[#This Row],[Total Pagado]]*tbl_Manifiestos[[#This Row],[Porcentaje]]</f>
        <v>850.5</v>
      </c>
      <c r="N172" s="3">
        <v>0.9</v>
      </c>
    </row>
    <row r="173" spans="1:14" ht="15.95" customHeight="1" x14ac:dyDescent="0.25">
      <c r="A173" s="3" t="s">
        <v>1261</v>
      </c>
      <c r="B173" s="3" t="str">
        <f>tbl_Manifiestos[[#This Row],[Factura]] &amp; "|" &amp; tbl_Manifiestos[[#This Row],[Proyecto OK]] &amp; "|" &amp; TEXT(tbl_Manifiestos[[#This Row],[Servicio]],"0.00") &amp; "|" &amp; TEXT(tbl_Manifiestos[[#This Row],[Costo Unitario]],"0.00")</f>
        <v>2642|CDOT S-603|9.00|105.00</v>
      </c>
      <c r="C173">
        <v>2642</v>
      </c>
      <c r="D173" s="4">
        <v>45867</v>
      </c>
      <c r="E173">
        <v>676</v>
      </c>
      <c r="F173" t="s">
        <v>5311</v>
      </c>
      <c r="G173">
        <v>603</v>
      </c>
      <c r="H173" t="s">
        <v>2693</v>
      </c>
      <c r="J173">
        <v>9</v>
      </c>
      <c r="K173" s="6">
        <v>105</v>
      </c>
      <c r="L173" s="6">
        <v>945</v>
      </c>
      <c r="M173" s="6">
        <f>tbl_Manifiestos[[#This Row],[Total Pagado]]*tbl_Manifiestos[[#This Row],[Porcentaje]]</f>
        <v>850.5</v>
      </c>
      <c r="N173" s="3">
        <v>0.9</v>
      </c>
    </row>
    <row r="174" spans="1:14" ht="15.95" customHeight="1" x14ac:dyDescent="0.25">
      <c r="A174" s="3" t="s">
        <v>1261</v>
      </c>
      <c r="B174" s="3" t="str">
        <f>tbl_Manifiestos[[#This Row],[Factura]] &amp; "|" &amp; tbl_Manifiestos[[#This Row],[Proyecto OK]] &amp; "|" &amp; TEXT(tbl_Manifiestos[[#This Row],[Servicio]],"0.00") &amp; "|" &amp; TEXT(tbl_Manifiestos[[#This Row],[Costo Unitario]],"0.00")</f>
        <v>2642|CDOT S-603|9.00|105.00</v>
      </c>
      <c r="C174">
        <v>2642</v>
      </c>
      <c r="D174" s="4">
        <v>45868</v>
      </c>
      <c r="E174">
        <v>683</v>
      </c>
      <c r="F174" t="s">
        <v>5311</v>
      </c>
      <c r="G174">
        <v>603</v>
      </c>
      <c r="H174" t="s">
        <v>2693</v>
      </c>
      <c r="J174">
        <v>9</v>
      </c>
      <c r="K174" s="6">
        <v>105</v>
      </c>
      <c r="L174" s="6">
        <v>945</v>
      </c>
      <c r="M174" s="6">
        <f>tbl_Manifiestos[[#This Row],[Total Pagado]]*tbl_Manifiestos[[#This Row],[Porcentaje]]</f>
        <v>850.5</v>
      </c>
      <c r="N174" s="3">
        <v>0.9</v>
      </c>
    </row>
    <row r="175" spans="1:14" ht="15.95" customHeight="1" x14ac:dyDescent="0.25">
      <c r="A175" s="3" t="s">
        <v>5335</v>
      </c>
      <c r="B175" s="3" t="str">
        <f>tbl_Manifiestos[[#This Row],[Factura]] &amp; "|" &amp; tbl_Manifiestos[[#This Row],[Proyecto OK]] &amp; "|" &amp; TEXT(tbl_Manifiestos[[#This Row],[Servicio]],"0.00") &amp; "|" &amp; TEXT(tbl_Manifiestos[[#This Row],[Costo Unitario]],"0.00")</f>
        <v>2657|CDOT S-603|9.00|105.00</v>
      </c>
      <c r="C175">
        <v>2657</v>
      </c>
      <c r="D175" s="4">
        <v>45874</v>
      </c>
      <c r="E175">
        <v>701</v>
      </c>
      <c r="F175" t="s">
        <v>5311</v>
      </c>
      <c r="G175">
        <v>603</v>
      </c>
      <c r="H175" t="s">
        <v>2693</v>
      </c>
      <c r="J175">
        <v>9</v>
      </c>
      <c r="K175" s="6">
        <v>105</v>
      </c>
      <c r="L175" s="6">
        <v>945</v>
      </c>
      <c r="M175" s="6">
        <f>tbl_Manifiestos[[#This Row],[Total Pagado]]*tbl_Manifiestos[[#This Row],[Porcentaje]]</f>
        <v>850.5</v>
      </c>
      <c r="N175" s="3">
        <v>0.9</v>
      </c>
    </row>
    <row r="176" spans="1:14" ht="15.95" customHeight="1" x14ac:dyDescent="0.25">
      <c r="A176" s="3" t="s">
        <v>1261</v>
      </c>
      <c r="B176" s="3" t="str">
        <f>tbl_Manifiestos[[#This Row],[Factura]] &amp; "|" &amp; tbl_Manifiestos[[#This Row],[Proyecto OK]] &amp; "|" &amp; TEXT(tbl_Manifiestos[[#This Row],[Servicio]],"0.00") &amp; "|" &amp; TEXT(tbl_Manifiestos[[#This Row],[Costo Unitario]],"0.00")</f>
        <v>2670|CDOT S-603|7.50|105.00</v>
      </c>
      <c r="C176">
        <v>2670</v>
      </c>
      <c r="D176" s="4">
        <v>45883</v>
      </c>
      <c r="E176">
        <v>676</v>
      </c>
      <c r="F176" t="s">
        <v>5311</v>
      </c>
      <c r="G176">
        <v>603</v>
      </c>
      <c r="H176" t="s">
        <v>2693</v>
      </c>
      <c r="J176">
        <v>7.5</v>
      </c>
      <c r="K176" s="6">
        <v>105</v>
      </c>
      <c r="L176" s="6">
        <v>787.5</v>
      </c>
      <c r="M176" s="6">
        <f>tbl_Manifiestos[[#This Row],[Total Pagado]]*tbl_Manifiestos[[#This Row],[Porcentaje]]</f>
        <v>708.75</v>
      </c>
      <c r="N176" s="3">
        <v>0.9</v>
      </c>
    </row>
    <row r="177" spans="1:14" ht="15.95" customHeight="1" x14ac:dyDescent="0.25">
      <c r="A177" s="3" t="s">
        <v>5309</v>
      </c>
      <c r="B177" s="3" t="str">
        <f>tbl_Manifiestos[[#This Row],[Factura]] &amp; "|" &amp; tbl_Manifiestos[[#This Row],[Proyecto OK]] &amp; "|" &amp; TEXT(tbl_Manifiestos[[#This Row],[Servicio]],"0.00") &amp; "|" &amp; TEXT(tbl_Manifiestos[[#This Row],[Costo Unitario]],"0.00")</f>
        <v>2670|CDOT S-603|8.50|105.00</v>
      </c>
      <c r="C177">
        <v>2670</v>
      </c>
      <c r="D177" s="4">
        <v>45883</v>
      </c>
      <c r="E177">
        <v>661</v>
      </c>
      <c r="F177" t="s">
        <v>5311</v>
      </c>
      <c r="G177">
        <v>603</v>
      </c>
      <c r="H177" t="s">
        <v>2693</v>
      </c>
      <c r="J177">
        <v>8.5</v>
      </c>
      <c r="K177" s="6">
        <v>105</v>
      </c>
      <c r="L177" s="6">
        <v>892.5</v>
      </c>
      <c r="M177" s="6">
        <f>tbl_Manifiestos[[#This Row],[Total Pagado]]*tbl_Manifiestos[[#This Row],[Porcentaje]]</f>
        <v>803.25</v>
      </c>
      <c r="N177" s="3">
        <v>0.9</v>
      </c>
    </row>
    <row r="178" spans="1:14" ht="15.95" customHeight="1" x14ac:dyDescent="0.25">
      <c r="A178" s="3" t="s">
        <v>5351</v>
      </c>
      <c r="B178" s="3" t="str">
        <f>tbl_Manifiestos[[#This Row],[Factura]] &amp; "|" &amp; tbl_Manifiestos[[#This Row],[Proyecto OK]] &amp; "|" &amp; TEXT(tbl_Manifiestos[[#This Row],[Servicio]],"0.00") &amp; "|" &amp; TEXT(tbl_Manifiestos[[#This Row],[Costo Unitario]],"0.00")</f>
        <v>2683|CDOT S-603|7.75|105.00</v>
      </c>
      <c r="C178">
        <v>2683</v>
      </c>
      <c r="D178" s="4">
        <v>45887</v>
      </c>
      <c r="E178">
        <v>92</v>
      </c>
      <c r="F178" t="s">
        <v>5311</v>
      </c>
      <c r="G178">
        <v>603</v>
      </c>
      <c r="H178" t="s">
        <v>2693</v>
      </c>
      <c r="J178">
        <v>7.75</v>
      </c>
      <c r="K178" s="6">
        <v>105</v>
      </c>
      <c r="L178" s="6">
        <v>813.75</v>
      </c>
      <c r="M178" s="6">
        <f>tbl_Manifiestos[[#This Row],[Total Pagado]]*tbl_Manifiestos[[#This Row],[Porcentaje]]</f>
        <v>732.375</v>
      </c>
      <c r="N178" s="3">
        <v>0.9</v>
      </c>
    </row>
    <row r="179" spans="1:14" ht="15.95" customHeight="1" x14ac:dyDescent="0.25">
      <c r="A179" s="3" t="s">
        <v>5309</v>
      </c>
      <c r="B179" s="3" t="str">
        <f>tbl_Manifiestos[[#This Row],[Factura]] &amp; "|" &amp; tbl_Manifiestos[[#This Row],[Proyecto OK]] &amp; "|" &amp; TEXT(tbl_Manifiestos[[#This Row],[Servicio]],"0.00") &amp; "|" &amp; TEXT(tbl_Manifiestos[[#This Row],[Costo Unitario]],"0.00")</f>
        <v>2683|CDOT S-603|8.25|105.00</v>
      </c>
      <c r="C179">
        <v>2683</v>
      </c>
      <c r="D179" s="4">
        <v>45891</v>
      </c>
      <c r="E179">
        <v>76</v>
      </c>
      <c r="F179" t="s">
        <v>5311</v>
      </c>
      <c r="G179">
        <v>603</v>
      </c>
      <c r="H179" t="s">
        <v>2693</v>
      </c>
      <c r="J179">
        <v>8.25</v>
      </c>
      <c r="K179" s="6">
        <v>105</v>
      </c>
      <c r="L179" s="6">
        <v>866.25</v>
      </c>
      <c r="M179" s="6">
        <f>tbl_Manifiestos[[#This Row],[Total Pagado]]*tbl_Manifiestos[[#This Row],[Porcentaje]]</f>
        <v>779.625</v>
      </c>
      <c r="N179" s="3">
        <v>0.9</v>
      </c>
    </row>
    <row r="180" spans="1:14" ht="15.95" customHeight="1" x14ac:dyDescent="0.25">
      <c r="A180" s="3" t="s">
        <v>1264</v>
      </c>
      <c r="B180" s="3" t="str">
        <f>tbl_Manifiestos[[#This Row],[Factura]] &amp; "|" &amp; tbl_Manifiestos[[#This Row],[Proyecto OK]] &amp; "|" &amp; TEXT(tbl_Manifiestos[[#This Row],[Servicio]],"0.00") &amp; "|" &amp; TEXT(tbl_Manifiestos[[#This Row],[Costo Unitario]],"0.00")</f>
        <v>2699|CDOT S-603|8.75|105.00</v>
      </c>
      <c r="C180">
        <v>2699</v>
      </c>
      <c r="D180" s="4">
        <v>45896</v>
      </c>
      <c r="E180">
        <v>302</v>
      </c>
      <c r="F180" t="s">
        <v>5311</v>
      </c>
      <c r="G180">
        <v>603</v>
      </c>
      <c r="H180" t="s">
        <v>2693</v>
      </c>
      <c r="J180">
        <v>8.75</v>
      </c>
      <c r="K180" s="6">
        <v>105</v>
      </c>
      <c r="L180" s="6">
        <v>918.75</v>
      </c>
      <c r="M180" s="6">
        <f>tbl_Manifiestos[[#This Row],[Total Pagado]]*tbl_Manifiestos[[#This Row],[Porcentaje]]</f>
        <v>826.875</v>
      </c>
      <c r="N180" s="3">
        <v>0.9</v>
      </c>
    </row>
    <row r="181" spans="1:14" ht="15.95" customHeight="1" x14ac:dyDescent="0.25">
      <c r="A181" s="3" t="s">
        <v>5309</v>
      </c>
      <c r="B181" s="3" t="str">
        <f>tbl_Manifiestos[[#This Row],[Factura]] &amp; "|" &amp; tbl_Manifiestos[[#This Row],[Proyecto OK]] &amp; "|" &amp; TEXT(tbl_Manifiestos[[#This Row],[Servicio]],"0.00") &amp; "|" &amp; TEXT(tbl_Manifiestos[[#This Row],[Costo Unitario]],"0.00")</f>
        <v>2699|CDOT S-603|9.00|105.00</v>
      </c>
      <c r="C181">
        <v>2699</v>
      </c>
      <c r="D181" s="4">
        <v>45895</v>
      </c>
      <c r="E181">
        <v>661</v>
      </c>
      <c r="F181" t="s">
        <v>5311</v>
      </c>
      <c r="G181">
        <v>603</v>
      </c>
      <c r="H181" t="s">
        <v>2693</v>
      </c>
      <c r="J181">
        <v>9</v>
      </c>
      <c r="K181" s="6">
        <v>105</v>
      </c>
      <c r="L181" s="6">
        <v>945</v>
      </c>
      <c r="M181" s="6">
        <f>tbl_Manifiestos[[#This Row],[Total Pagado]]*tbl_Manifiestos[[#This Row],[Porcentaje]]</f>
        <v>850.5</v>
      </c>
      <c r="N181" s="3">
        <v>0.9</v>
      </c>
    </row>
    <row r="182" spans="1:14" ht="15.95" customHeight="1" x14ac:dyDescent="0.25">
      <c r="A182" s="3" t="s">
        <v>1264</v>
      </c>
      <c r="B182" s="3" t="str">
        <f>tbl_Manifiestos[[#This Row],[Factura]] &amp; "|" &amp; tbl_Manifiestos[[#This Row],[Proyecto OK]] &amp; "|" &amp; TEXT(tbl_Manifiestos[[#This Row],[Servicio]],"0.00") &amp; "|" &amp; TEXT(tbl_Manifiestos[[#This Row],[Costo Unitario]],"0.00")</f>
        <v>2716|CDOT S-603|8.50|105.00</v>
      </c>
      <c r="C182">
        <v>2716</v>
      </c>
      <c r="D182" s="4">
        <v>45904</v>
      </c>
      <c r="E182">
        <v>102</v>
      </c>
      <c r="F182" t="s">
        <v>5311</v>
      </c>
      <c r="G182">
        <v>603</v>
      </c>
      <c r="H182" t="s">
        <v>2693</v>
      </c>
      <c r="J182">
        <v>8.5</v>
      </c>
      <c r="K182" s="6">
        <v>105</v>
      </c>
      <c r="L182" s="6">
        <v>892.5</v>
      </c>
      <c r="M182" s="6">
        <f>tbl_Manifiestos[[#This Row],[Total Pagado]]*tbl_Manifiestos[[#This Row],[Porcentaje]]</f>
        <v>803.25</v>
      </c>
      <c r="N182" s="3">
        <v>0.9</v>
      </c>
    </row>
    <row r="183" spans="1:14" ht="15.95" customHeight="1" x14ac:dyDescent="0.25">
      <c r="A183" s="3" t="s">
        <v>1982</v>
      </c>
      <c r="B183" s="3" t="str">
        <f>tbl_Manifiestos[[#This Row],[Factura]] &amp; "|" &amp; tbl_Manifiestos[[#This Row],[Proyecto OK]] &amp; "|" &amp; TEXT(tbl_Manifiestos[[#This Row],[Servicio]],"0.00") &amp; "|" &amp; TEXT(tbl_Manifiestos[[#This Row],[Costo Unitario]],"0.00")</f>
        <v>2716|CDOT S-603|10.00|105.00</v>
      </c>
      <c r="C183">
        <v>2716</v>
      </c>
      <c r="D183" s="4">
        <v>45902</v>
      </c>
      <c r="E183">
        <v>664</v>
      </c>
      <c r="F183" t="s">
        <v>5311</v>
      </c>
      <c r="G183">
        <v>603</v>
      </c>
      <c r="H183" t="s">
        <v>2693</v>
      </c>
      <c r="J183">
        <v>10</v>
      </c>
      <c r="K183" s="6">
        <v>105</v>
      </c>
      <c r="L183" s="6">
        <v>1050</v>
      </c>
      <c r="M183" s="6">
        <f>tbl_Manifiestos[[#This Row],[Total Pagado]]*tbl_Manifiestos[[#This Row],[Porcentaje]]</f>
        <v>945</v>
      </c>
      <c r="N183" s="3">
        <v>0.9</v>
      </c>
    </row>
    <row r="184" spans="1:14" ht="15.95" customHeight="1" x14ac:dyDescent="0.25">
      <c r="A184" s="3" t="s">
        <v>5309</v>
      </c>
      <c r="B184" s="3" t="str">
        <f>tbl_Manifiestos[[#This Row],[Factura]] &amp; "|" &amp; tbl_Manifiestos[[#This Row],[Proyecto OK]] &amp; "|" &amp; TEXT(tbl_Manifiestos[[#This Row],[Servicio]],"0.00") &amp; "|" &amp; TEXT(tbl_Manifiestos[[#This Row],[Costo Unitario]],"0.00")</f>
        <v>2716|CDOT S-603|9.00|105.00</v>
      </c>
      <c r="C184">
        <v>2716</v>
      </c>
      <c r="D184" s="4">
        <v>45905</v>
      </c>
      <c r="E184">
        <v>28</v>
      </c>
      <c r="F184" t="s">
        <v>5311</v>
      </c>
      <c r="G184">
        <v>603</v>
      </c>
      <c r="H184" t="s">
        <v>2693</v>
      </c>
      <c r="J184">
        <v>9</v>
      </c>
      <c r="K184" s="6">
        <v>105</v>
      </c>
      <c r="L184" s="6">
        <v>945</v>
      </c>
      <c r="M184" s="6">
        <f>tbl_Manifiestos[[#This Row],[Total Pagado]]*tbl_Manifiestos[[#This Row],[Porcentaje]]</f>
        <v>850.5</v>
      </c>
      <c r="N184" s="3">
        <v>0.9</v>
      </c>
    </row>
    <row r="185" spans="1:14" ht="15.95" customHeight="1" x14ac:dyDescent="0.25">
      <c r="A185" s="3" t="s">
        <v>5305</v>
      </c>
      <c r="B185" s="3" t="str">
        <f>tbl_Manifiestos[[#This Row],[Factura]] &amp; "|" &amp; tbl_Manifiestos[[#This Row],[Proyecto OK]] &amp; "|" &amp; TEXT(tbl_Manifiestos[[#This Row],[Servicio]],"0.00") &amp; "|" &amp; TEXT(tbl_Manifiestos[[#This Row],[Costo Unitario]],"0.00")</f>
        <v>2734|CDOT S-603|8.00|105.00</v>
      </c>
      <c r="C185">
        <v>2734</v>
      </c>
      <c r="D185" s="4">
        <v>45912</v>
      </c>
      <c r="E185">
        <v>606</v>
      </c>
      <c r="F185" t="s">
        <v>5311</v>
      </c>
      <c r="G185">
        <v>603</v>
      </c>
      <c r="H185" t="s">
        <v>2693</v>
      </c>
      <c r="J185">
        <v>8</v>
      </c>
      <c r="K185" s="6">
        <v>105</v>
      </c>
      <c r="L185" s="6">
        <v>840</v>
      </c>
      <c r="M185" s="6">
        <f>tbl_Manifiestos[[#This Row],[Total Pagado]]*tbl_Manifiestos[[#This Row],[Porcentaje]]</f>
        <v>756</v>
      </c>
      <c r="N185" s="3">
        <v>0.9</v>
      </c>
    </row>
    <row r="186" spans="1:14" ht="15.95" customHeight="1" x14ac:dyDescent="0.25">
      <c r="A186" s="3" t="s">
        <v>5309</v>
      </c>
      <c r="B186" s="3" t="str">
        <f>tbl_Manifiestos[[#This Row],[Factura]] &amp; "|" &amp; tbl_Manifiestos[[#This Row],[Proyecto OK]] &amp; "|" &amp; TEXT(tbl_Manifiestos[[#This Row],[Servicio]],"0.00") &amp; "|" &amp; TEXT(tbl_Manifiestos[[#This Row],[Costo Unitario]],"0.00")</f>
        <v>2746|CDOT S-603|9.25|105.00</v>
      </c>
      <c r="C186">
        <v>2746</v>
      </c>
      <c r="D186" s="4">
        <v>45915</v>
      </c>
      <c r="E186">
        <v>229</v>
      </c>
      <c r="F186" t="s">
        <v>5311</v>
      </c>
      <c r="G186">
        <v>603</v>
      </c>
      <c r="H186" t="s">
        <v>2693</v>
      </c>
      <c r="J186">
        <v>9.25</v>
      </c>
      <c r="K186" s="6">
        <v>105</v>
      </c>
      <c r="L186" s="6">
        <v>971.25</v>
      </c>
      <c r="M186" s="6">
        <f>tbl_Manifiestos[[#This Row],[Total Pagado]]*tbl_Manifiestos[[#This Row],[Porcentaje]]</f>
        <v>874.125</v>
      </c>
      <c r="N186" s="3">
        <v>0.9</v>
      </c>
    </row>
    <row r="187" spans="1:14" ht="15.95" customHeight="1" x14ac:dyDescent="0.25">
      <c r="A187" s="3" t="s">
        <v>1982</v>
      </c>
      <c r="B187" s="3" t="str">
        <f>tbl_Manifiestos[[#This Row],[Factura]] &amp; "|" &amp; tbl_Manifiestos[[#This Row],[Proyecto OK]] &amp; "|" &amp; TEXT(tbl_Manifiestos[[#This Row],[Servicio]],"0.00") &amp; "|" &amp; TEXT(tbl_Manifiestos[[#This Row],[Costo Unitario]],"0.00")</f>
        <v>2763|CDOT S-603|9.25|105.00</v>
      </c>
      <c r="C187">
        <v>2763</v>
      </c>
      <c r="D187" s="4">
        <v>45923</v>
      </c>
      <c r="E187">
        <v>670</v>
      </c>
      <c r="F187" t="s">
        <v>5311</v>
      </c>
      <c r="G187">
        <v>603</v>
      </c>
      <c r="H187" t="s">
        <v>2693</v>
      </c>
      <c r="J187">
        <v>9.25</v>
      </c>
      <c r="K187" s="6">
        <v>105</v>
      </c>
      <c r="L187" s="6">
        <v>971.25</v>
      </c>
      <c r="M187" s="6">
        <f>tbl_Manifiestos[[#This Row],[Total Pagado]]*tbl_Manifiestos[[#This Row],[Porcentaje]]</f>
        <v>874.125</v>
      </c>
      <c r="N187" s="3">
        <v>0.9</v>
      </c>
    </row>
    <row r="188" spans="1:14" ht="15.95" customHeight="1" x14ac:dyDescent="0.25">
      <c r="A188" s="3" t="s">
        <v>1982</v>
      </c>
      <c r="B188" s="3" t="str">
        <f>tbl_Manifiestos[[#This Row],[Factura]] &amp; "|" &amp; tbl_Manifiestos[[#This Row],[Proyecto OK]] &amp; "|" &amp; TEXT(tbl_Manifiestos[[#This Row],[Servicio]],"0.00") &amp; "|" &amp; TEXT(tbl_Manifiestos[[#This Row],[Costo Unitario]],"0.00")</f>
        <v>2763|CDOT S-603|11.00|105.00</v>
      </c>
      <c r="C188">
        <v>2763</v>
      </c>
      <c r="D188" s="4">
        <v>45924</v>
      </c>
      <c r="E188">
        <v>642</v>
      </c>
      <c r="F188" t="s">
        <v>5311</v>
      </c>
      <c r="G188">
        <v>603</v>
      </c>
      <c r="H188" t="s">
        <v>2693</v>
      </c>
      <c r="J188">
        <v>11</v>
      </c>
      <c r="K188" s="6">
        <v>105</v>
      </c>
      <c r="L188" s="6">
        <v>1155</v>
      </c>
      <c r="M188" s="6">
        <f>tbl_Manifiestos[[#This Row],[Total Pagado]]*tbl_Manifiestos[[#This Row],[Porcentaje]]</f>
        <v>1039.5</v>
      </c>
      <c r="N188" s="3">
        <v>0.9</v>
      </c>
    </row>
    <row r="189" spans="1:14" ht="15.95" customHeight="1" x14ac:dyDescent="0.25">
      <c r="A189" s="3" t="s">
        <v>1982</v>
      </c>
      <c r="B189" s="3" t="str">
        <f>tbl_Manifiestos[[#This Row],[Factura]] &amp; "|" &amp; tbl_Manifiestos[[#This Row],[Proyecto OK]] &amp; "|" &amp; TEXT(tbl_Manifiestos[[#This Row],[Servicio]],"0.00") &amp; "|" &amp; TEXT(tbl_Manifiestos[[#This Row],[Costo Unitario]],"0.00")</f>
        <v>2763|CDOT S-603|9.50|105.00</v>
      </c>
      <c r="C189">
        <v>2763</v>
      </c>
      <c r="D189" s="4">
        <v>45925</v>
      </c>
      <c r="E189">
        <v>670</v>
      </c>
      <c r="F189" t="s">
        <v>5311</v>
      </c>
      <c r="G189">
        <v>603</v>
      </c>
      <c r="H189" t="s">
        <v>2693</v>
      </c>
      <c r="J189">
        <v>9.5</v>
      </c>
      <c r="K189" s="6">
        <v>105</v>
      </c>
      <c r="L189" s="6">
        <v>997.5</v>
      </c>
      <c r="M189" s="6">
        <f>tbl_Manifiestos[[#This Row],[Total Pagado]]*tbl_Manifiestos[[#This Row],[Porcentaje]]</f>
        <v>897.75</v>
      </c>
      <c r="N189" s="3">
        <v>0.9</v>
      </c>
    </row>
    <row r="190" spans="1:14" ht="15.95" customHeight="1" x14ac:dyDescent="0.25">
      <c r="A190" s="3" t="s">
        <v>5305</v>
      </c>
      <c r="B190" s="3" t="str">
        <f>tbl_Manifiestos[[#This Row],[Factura]] &amp; "|" &amp; tbl_Manifiestos[[#This Row],[Proyecto OK]] &amp; "|" &amp; TEXT(tbl_Manifiestos[[#This Row],[Servicio]],"0.00") &amp; "|" &amp; TEXT(tbl_Manifiestos[[#This Row],[Costo Unitario]],"0.00")</f>
        <v>2870|CDOT S-603|9.00|105.00</v>
      </c>
      <c r="C190">
        <v>2870</v>
      </c>
      <c r="D190" s="4">
        <v>45967</v>
      </c>
      <c r="E190">
        <v>1</v>
      </c>
      <c r="F190" t="s">
        <v>5311</v>
      </c>
      <c r="G190">
        <v>603</v>
      </c>
      <c r="H190" t="s">
        <v>2693</v>
      </c>
      <c r="J190">
        <v>9</v>
      </c>
      <c r="K190" s="6">
        <v>105</v>
      </c>
      <c r="L190" s="6">
        <v>945</v>
      </c>
      <c r="M190" s="6">
        <f>tbl_Manifiestos[[#This Row],[Total Pagado]]*tbl_Manifiestos[[#This Row],[Porcentaje]]</f>
        <v>850.5</v>
      </c>
      <c r="N190" s="3">
        <v>0.9</v>
      </c>
    </row>
    <row r="191" spans="1:14" ht="15.95" customHeight="1" x14ac:dyDescent="0.25">
      <c r="A191" s="3" t="s">
        <v>1264</v>
      </c>
      <c r="B191" s="3" t="str">
        <f>tbl_Manifiestos[[#This Row],[Factura]] &amp; "|" &amp; tbl_Manifiestos[[#This Row],[Proyecto OK]] &amp; "|" &amp; TEXT(tbl_Manifiestos[[#This Row],[Servicio]],"0.00") &amp; "|" &amp; TEXT(tbl_Manifiestos[[#This Row],[Costo Unitario]],"0.00")</f>
        <v>2870|CDOT S-603|8.00|105.00</v>
      </c>
      <c r="C191">
        <v>2870</v>
      </c>
      <c r="D191" s="4">
        <v>45968</v>
      </c>
      <c r="E191">
        <v>201</v>
      </c>
      <c r="F191" t="s">
        <v>5311</v>
      </c>
      <c r="G191">
        <v>603</v>
      </c>
      <c r="H191" t="s">
        <v>2693</v>
      </c>
      <c r="J191">
        <v>8</v>
      </c>
      <c r="K191" s="6">
        <v>105</v>
      </c>
      <c r="L191" s="6">
        <v>840</v>
      </c>
      <c r="M191" s="6">
        <f>tbl_Manifiestos[[#This Row],[Total Pagado]]*tbl_Manifiestos[[#This Row],[Porcentaje]]</f>
        <v>756</v>
      </c>
      <c r="N191" s="3">
        <v>0.9</v>
      </c>
    </row>
    <row r="192" spans="1:14" ht="15.95" customHeight="1" x14ac:dyDescent="0.25">
      <c r="A192" s="3" t="s">
        <v>27</v>
      </c>
      <c r="B192" s="3" t="str">
        <f>tbl_Manifiestos[[#This Row],[Factura]] &amp; "|" &amp; tbl_Manifiestos[[#This Row],[Proyecto OK]] &amp; "|" &amp; TEXT(tbl_Manifiestos[[#This Row],[Servicio]],"0.00") &amp; "|" &amp; TEXT(tbl_Manifiestos[[#This Row],[Costo Unitario]],"0.00")</f>
        <v>2309|CDOT S-603|8.75|110.00</v>
      </c>
      <c r="C192">
        <v>2309</v>
      </c>
      <c r="D192" s="18">
        <v>45638</v>
      </c>
      <c r="E192">
        <v>325</v>
      </c>
      <c r="F192" t="s">
        <v>5311</v>
      </c>
      <c r="G192">
        <v>603</v>
      </c>
      <c r="H192" t="s">
        <v>2693</v>
      </c>
      <c r="J192">
        <v>8.75</v>
      </c>
      <c r="K192" s="19">
        <v>110</v>
      </c>
      <c r="L192" s="19">
        <f t="shared" ref="L192:L223" si="5">J192*K192</f>
        <v>962.5</v>
      </c>
      <c r="M192" s="6">
        <f>tbl_Manifiestos[[#This Row],[Total Pagado]]*tbl_Manifiestos[[#This Row],[Porcentaje]]</f>
        <v>895.125</v>
      </c>
      <c r="N192" s="3">
        <v>0.93</v>
      </c>
    </row>
    <row r="193" spans="1:14" ht="15.95" customHeight="1" x14ac:dyDescent="0.25">
      <c r="A193" s="3" t="s">
        <v>27</v>
      </c>
      <c r="B193" s="3" t="str">
        <f>tbl_Manifiestos[[#This Row],[Factura]] &amp; "|" &amp; tbl_Manifiestos[[#This Row],[Proyecto OK]] &amp; "|" &amp; TEXT(tbl_Manifiestos[[#This Row],[Servicio]],"0.00") &amp; "|" &amp; TEXT(tbl_Manifiestos[[#This Row],[Costo Unitario]],"0.00")</f>
        <v>2309|CDOT S-603|9.25|110.00</v>
      </c>
      <c r="C193">
        <v>2309</v>
      </c>
      <c r="D193" s="18">
        <v>45637</v>
      </c>
      <c r="E193">
        <v>325</v>
      </c>
      <c r="F193" t="s">
        <v>5311</v>
      </c>
      <c r="G193">
        <v>603</v>
      </c>
      <c r="H193" t="s">
        <v>2693</v>
      </c>
      <c r="J193">
        <v>9.25</v>
      </c>
      <c r="K193" s="19">
        <v>110</v>
      </c>
      <c r="L193" s="19">
        <f t="shared" si="5"/>
        <v>1017.5</v>
      </c>
      <c r="M193" s="6">
        <f>tbl_Manifiestos[[#This Row],[Total Pagado]]*tbl_Manifiestos[[#This Row],[Porcentaje]]</f>
        <v>946.27500000000009</v>
      </c>
      <c r="N193" s="3">
        <v>0.93</v>
      </c>
    </row>
    <row r="194" spans="1:14" ht="15.95" customHeight="1" x14ac:dyDescent="0.25">
      <c r="A194" s="3" t="s">
        <v>27</v>
      </c>
      <c r="B194" s="3" t="str">
        <f>tbl_Manifiestos[[#This Row],[Factura]] &amp; "|" &amp; tbl_Manifiestos[[#This Row],[Proyecto OK]] &amp; "|" &amp; TEXT(tbl_Manifiestos[[#This Row],[Servicio]],"0.00") &amp; "|" &amp; TEXT(tbl_Manifiestos[[#This Row],[Costo Unitario]],"0.00")</f>
        <v>2309|CDOT S-603|9.25|110.00</v>
      </c>
      <c r="C194">
        <v>2309</v>
      </c>
      <c r="D194" s="18">
        <v>45639</v>
      </c>
      <c r="E194">
        <v>325</v>
      </c>
      <c r="F194" t="s">
        <v>5311</v>
      </c>
      <c r="G194">
        <v>603</v>
      </c>
      <c r="H194" t="s">
        <v>2693</v>
      </c>
      <c r="J194">
        <v>9.25</v>
      </c>
      <c r="K194" s="19">
        <v>110</v>
      </c>
      <c r="L194" s="19">
        <f t="shared" si="5"/>
        <v>1017.5</v>
      </c>
      <c r="M194" s="6">
        <f>tbl_Manifiestos[[#This Row],[Total Pagado]]*tbl_Manifiestos[[#This Row],[Porcentaje]]</f>
        <v>946.27500000000009</v>
      </c>
      <c r="N194" s="3">
        <v>0.93</v>
      </c>
    </row>
    <row r="195" spans="1:14" ht="15.95" customHeight="1" x14ac:dyDescent="0.25">
      <c r="A195" s="3" t="s">
        <v>27</v>
      </c>
      <c r="B195" s="3" t="str">
        <f>tbl_Manifiestos[[#This Row],[Factura]] &amp; "|" &amp; tbl_Manifiestos[[#This Row],[Proyecto OK]] &amp; "|" &amp; TEXT(tbl_Manifiestos[[#This Row],[Servicio]],"0.00") &amp; "|" &amp; TEXT(tbl_Manifiestos[[#This Row],[Costo Unitario]],"0.00")</f>
        <v>2309|CDOT S-603|10.00|110.00</v>
      </c>
      <c r="C195">
        <v>2309</v>
      </c>
      <c r="D195" s="18">
        <v>45635</v>
      </c>
      <c r="E195">
        <v>325</v>
      </c>
      <c r="F195" t="s">
        <v>5311</v>
      </c>
      <c r="G195">
        <v>603</v>
      </c>
      <c r="H195" t="s">
        <v>2693</v>
      </c>
      <c r="J195">
        <v>10</v>
      </c>
      <c r="K195" s="19">
        <v>110</v>
      </c>
      <c r="L195" s="19">
        <f t="shared" si="5"/>
        <v>1100</v>
      </c>
      <c r="M195" s="6">
        <f>tbl_Manifiestos[[#This Row],[Total Pagado]]*tbl_Manifiestos[[#This Row],[Porcentaje]]</f>
        <v>1023</v>
      </c>
      <c r="N195" s="3">
        <v>0.93</v>
      </c>
    </row>
    <row r="196" spans="1:14" ht="15.95" customHeight="1" x14ac:dyDescent="0.25">
      <c r="A196" s="3" t="s">
        <v>27</v>
      </c>
      <c r="B196" s="3" t="str">
        <f>tbl_Manifiestos[[#This Row],[Factura]] &amp; "|" &amp; tbl_Manifiestos[[#This Row],[Proyecto OK]] &amp; "|" &amp; TEXT(tbl_Manifiestos[[#This Row],[Servicio]],"0.00") &amp; "|" &amp; TEXT(tbl_Manifiestos[[#This Row],[Costo Unitario]],"0.00")</f>
        <v>2309|CDOT S-603|8.00|110.00</v>
      </c>
      <c r="C196">
        <v>2309</v>
      </c>
      <c r="D196" s="18">
        <v>45642</v>
      </c>
      <c r="E196">
        <v>325</v>
      </c>
      <c r="F196" t="s">
        <v>5311</v>
      </c>
      <c r="G196">
        <v>603</v>
      </c>
      <c r="H196" t="s">
        <v>2693</v>
      </c>
      <c r="J196">
        <v>8</v>
      </c>
      <c r="K196" s="19">
        <v>110</v>
      </c>
      <c r="L196" s="19">
        <f t="shared" si="5"/>
        <v>880</v>
      </c>
      <c r="M196" s="6">
        <f>tbl_Manifiestos[[#This Row],[Total Pagado]]*tbl_Manifiestos[[#This Row],[Porcentaje]]</f>
        <v>818.40000000000009</v>
      </c>
      <c r="N196" s="3">
        <v>0.93</v>
      </c>
    </row>
    <row r="197" spans="1:14" ht="15.95" customHeight="1" x14ac:dyDescent="0.25">
      <c r="A197" s="3" t="s">
        <v>27</v>
      </c>
      <c r="B197" s="3" t="str">
        <f>tbl_Manifiestos[[#This Row],[Factura]] &amp; "|" &amp; tbl_Manifiestos[[#This Row],[Proyecto OK]] &amp; "|" &amp; TEXT(tbl_Manifiestos[[#This Row],[Servicio]],"0.00") &amp; "|" &amp; TEXT(tbl_Manifiestos[[#This Row],[Costo Unitario]],"0.00")</f>
        <v>2309|CDOT S-603|8.00|110.00</v>
      </c>
      <c r="C197">
        <v>2309</v>
      </c>
      <c r="D197" s="18">
        <v>45636</v>
      </c>
      <c r="E197">
        <v>325</v>
      </c>
      <c r="F197" t="s">
        <v>5311</v>
      </c>
      <c r="G197">
        <v>603</v>
      </c>
      <c r="H197" t="s">
        <v>2693</v>
      </c>
      <c r="J197">
        <v>8</v>
      </c>
      <c r="K197" s="19">
        <v>110</v>
      </c>
      <c r="L197" s="19">
        <f t="shared" si="5"/>
        <v>880</v>
      </c>
      <c r="M197" s="6">
        <f>tbl_Manifiestos[[#This Row],[Total Pagado]]*tbl_Manifiestos[[#This Row],[Porcentaje]]</f>
        <v>818.40000000000009</v>
      </c>
      <c r="N197" s="3">
        <v>0.93</v>
      </c>
    </row>
    <row r="198" spans="1:14" ht="15.95" customHeight="1" x14ac:dyDescent="0.25">
      <c r="A198" s="3" t="s">
        <v>27</v>
      </c>
      <c r="B198" s="3" t="str">
        <f>tbl_Manifiestos[[#This Row],[Factura]] &amp; "|" &amp; tbl_Manifiestos[[#This Row],[Proyecto OK]] &amp; "|" &amp; TEXT(tbl_Manifiestos[[#This Row],[Servicio]],"0.00") &amp; "|" &amp; TEXT(tbl_Manifiestos[[#This Row],[Costo Unitario]],"0.00")</f>
        <v>2642|CDOT S-603|10.50|115.00</v>
      </c>
      <c r="C198" t="s">
        <v>5529</v>
      </c>
      <c r="D198" s="51">
        <v>45866</v>
      </c>
      <c r="E198">
        <v>325</v>
      </c>
      <c r="F198" t="s">
        <v>5311</v>
      </c>
      <c r="G198">
        <v>603</v>
      </c>
      <c r="H198" t="s">
        <v>2693</v>
      </c>
      <c r="J198">
        <v>10.5</v>
      </c>
      <c r="K198" s="55">
        <v>115</v>
      </c>
      <c r="L198" s="34">
        <f t="shared" si="5"/>
        <v>1207.5</v>
      </c>
      <c r="M198" s="6">
        <f>tbl_Manifiestos[[#This Row],[Total Pagado]]*tbl_Manifiestos[[#This Row],[Porcentaje]]</f>
        <v>1122.9750000000001</v>
      </c>
      <c r="N198" s="3">
        <v>0.93</v>
      </c>
    </row>
    <row r="199" spans="1:14" ht="15.95" customHeight="1" x14ac:dyDescent="0.25">
      <c r="A199" s="3" t="s">
        <v>27</v>
      </c>
      <c r="B199" s="3" t="str">
        <f>tbl_Manifiestos[[#This Row],[Factura]] &amp; "|" &amp; tbl_Manifiestos[[#This Row],[Proyecto OK]] &amp; "|" &amp; TEXT(tbl_Manifiestos[[#This Row],[Servicio]],"0.00") &amp; "|" &amp; TEXT(tbl_Manifiestos[[#This Row],[Costo Unitario]],"0.00")</f>
        <v>2642|CDOT S-603|9.50|115.00</v>
      </c>
      <c r="C199" t="s">
        <v>5529</v>
      </c>
      <c r="D199" s="51">
        <v>45866</v>
      </c>
      <c r="E199">
        <v>114</v>
      </c>
      <c r="F199" t="s">
        <v>5311</v>
      </c>
      <c r="G199">
        <v>603</v>
      </c>
      <c r="H199" t="s">
        <v>2693</v>
      </c>
      <c r="J199">
        <v>9.5</v>
      </c>
      <c r="K199" s="55">
        <v>115</v>
      </c>
      <c r="L199" s="34">
        <f t="shared" si="5"/>
        <v>1092.5</v>
      </c>
      <c r="M199" s="6">
        <f>tbl_Manifiestos[[#This Row],[Total Pagado]]*tbl_Manifiestos[[#This Row],[Porcentaje]]</f>
        <v>1016.0250000000001</v>
      </c>
      <c r="N199" s="3">
        <v>0.93</v>
      </c>
    </row>
    <row r="200" spans="1:14" ht="15.95" customHeight="1" x14ac:dyDescent="0.25">
      <c r="A200" s="3" t="s">
        <v>27</v>
      </c>
      <c r="B200" s="3" t="str">
        <f>tbl_Manifiestos[[#This Row],[Factura]] &amp; "|" &amp; tbl_Manifiestos[[#This Row],[Proyecto OK]] &amp; "|" &amp; TEXT(tbl_Manifiestos[[#This Row],[Servicio]],"0.00") &amp; "|" &amp; TEXT(tbl_Manifiestos[[#This Row],[Costo Unitario]],"0.00")</f>
        <v>2642|CDOT S-603|7.75|115.00</v>
      </c>
      <c r="C200" t="s">
        <v>5529</v>
      </c>
      <c r="D200" s="51">
        <v>45866</v>
      </c>
      <c r="E200">
        <v>67</v>
      </c>
      <c r="F200" t="s">
        <v>5311</v>
      </c>
      <c r="G200">
        <v>603</v>
      </c>
      <c r="H200" t="s">
        <v>2693</v>
      </c>
      <c r="J200">
        <v>7.75</v>
      </c>
      <c r="K200" s="55">
        <v>115</v>
      </c>
      <c r="L200" s="34">
        <f t="shared" si="5"/>
        <v>891.25</v>
      </c>
      <c r="M200" s="6">
        <f>tbl_Manifiestos[[#This Row],[Total Pagado]]*tbl_Manifiestos[[#This Row],[Porcentaje]]</f>
        <v>828.86250000000007</v>
      </c>
      <c r="N200" s="3">
        <v>0.93</v>
      </c>
    </row>
    <row r="201" spans="1:14" ht="15.95" customHeight="1" x14ac:dyDescent="0.25">
      <c r="A201" s="3" t="s">
        <v>27</v>
      </c>
      <c r="B201" s="3" t="str">
        <f>tbl_Manifiestos[[#This Row],[Factura]] &amp; "|" &amp; tbl_Manifiestos[[#This Row],[Proyecto OK]] &amp; "|" &amp; TEXT(tbl_Manifiestos[[#This Row],[Servicio]],"0.00") &amp; "|" &amp; TEXT(tbl_Manifiestos[[#This Row],[Costo Unitario]],"0.00")</f>
        <v>2642|CDOT S-603|10.00|115.00</v>
      </c>
      <c r="C201" t="s">
        <v>5529</v>
      </c>
      <c r="D201" s="51">
        <v>45867</v>
      </c>
      <c r="E201">
        <v>325</v>
      </c>
      <c r="F201" t="s">
        <v>5311</v>
      </c>
      <c r="G201">
        <v>603</v>
      </c>
      <c r="H201" t="s">
        <v>2693</v>
      </c>
      <c r="J201">
        <v>10</v>
      </c>
      <c r="K201" s="55">
        <v>115</v>
      </c>
      <c r="L201" s="34">
        <f t="shared" si="5"/>
        <v>1150</v>
      </c>
      <c r="M201" s="6">
        <f>tbl_Manifiestos[[#This Row],[Total Pagado]]*tbl_Manifiestos[[#This Row],[Porcentaje]]</f>
        <v>1069.5</v>
      </c>
      <c r="N201" s="3">
        <v>0.93</v>
      </c>
    </row>
    <row r="202" spans="1:14" ht="15.95" customHeight="1" x14ac:dyDescent="0.25">
      <c r="A202" s="3" t="s">
        <v>27</v>
      </c>
      <c r="B202" s="3" t="str">
        <f>tbl_Manifiestos[[#This Row],[Factura]] &amp; "|" &amp; tbl_Manifiestos[[#This Row],[Proyecto OK]] &amp; "|" &amp; TEXT(tbl_Manifiestos[[#This Row],[Servicio]],"0.00") &amp; "|" &amp; TEXT(tbl_Manifiestos[[#This Row],[Costo Unitario]],"0.00")</f>
        <v>2642|CDOT S-603|9.00|115.00</v>
      </c>
      <c r="C202" t="s">
        <v>5529</v>
      </c>
      <c r="D202" s="51">
        <v>45867</v>
      </c>
      <c r="E202">
        <v>114</v>
      </c>
      <c r="F202" t="s">
        <v>5311</v>
      </c>
      <c r="G202">
        <v>603</v>
      </c>
      <c r="H202" t="s">
        <v>2693</v>
      </c>
      <c r="J202">
        <v>9</v>
      </c>
      <c r="K202" s="55">
        <v>115</v>
      </c>
      <c r="L202" s="34">
        <f t="shared" si="5"/>
        <v>1035</v>
      </c>
      <c r="M202" s="6">
        <f>tbl_Manifiestos[[#This Row],[Total Pagado]]*tbl_Manifiestos[[#This Row],[Porcentaje]]</f>
        <v>962.55000000000007</v>
      </c>
      <c r="N202" s="3">
        <v>0.93</v>
      </c>
    </row>
    <row r="203" spans="1:14" ht="15.95" customHeight="1" x14ac:dyDescent="0.25">
      <c r="A203" s="3" t="s">
        <v>27</v>
      </c>
      <c r="B203" s="3" t="str">
        <f>tbl_Manifiestos[[#This Row],[Factura]] &amp; "|" &amp; tbl_Manifiestos[[#This Row],[Proyecto OK]] &amp; "|" &amp; TEXT(tbl_Manifiestos[[#This Row],[Servicio]],"0.00") &amp; "|" &amp; TEXT(tbl_Manifiestos[[#This Row],[Costo Unitario]],"0.00")</f>
        <v>2642|CDOT S-603|8.50|115.00</v>
      </c>
      <c r="C203" t="s">
        <v>5529</v>
      </c>
      <c r="D203" s="51">
        <v>45868</v>
      </c>
      <c r="E203">
        <v>114</v>
      </c>
      <c r="F203" t="s">
        <v>5311</v>
      </c>
      <c r="G203">
        <v>603</v>
      </c>
      <c r="H203" t="s">
        <v>2693</v>
      </c>
      <c r="J203">
        <v>8.5</v>
      </c>
      <c r="K203" s="55">
        <v>115</v>
      </c>
      <c r="L203" s="34">
        <f t="shared" si="5"/>
        <v>977.5</v>
      </c>
      <c r="M203" s="6">
        <f>tbl_Manifiestos[[#This Row],[Total Pagado]]*tbl_Manifiestos[[#This Row],[Porcentaje]]</f>
        <v>909.07500000000005</v>
      </c>
      <c r="N203" s="3">
        <v>0.93</v>
      </c>
    </row>
    <row r="204" spans="1:14" ht="15.95" customHeight="1" x14ac:dyDescent="0.25">
      <c r="A204" s="3" t="s">
        <v>27</v>
      </c>
      <c r="B204" s="3" t="str">
        <f>tbl_Manifiestos[[#This Row],[Factura]] &amp; "|" &amp; tbl_Manifiestos[[#This Row],[Proyecto OK]] &amp; "|" &amp; TEXT(tbl_Manifiestos[[#This Row],[Servicio]],"0.00") &amp; "|" &amp; TEXT(tbl_Manifiestos[[#This Row],[Costo Unitario]],"0.00")</f>
        <v>2642|CDOT S-603|9.50|115.00</v>
      </c>
      <c r="C204" t="s">
        <v>5529</v>
      </c>
      <c r="D204" s="51">
        <v>45869</v>
      </c>
      <c r="E204">
        <v>114</v>
      </c>
      <c r="F204" t="s">
        <v>5311</v>
      </c>
      <c r="G204">
        <v>603</v>
      </c>
      <c r="H204" t="s">
        <v>2693</v>
      </c>
      <c r="J204">
        <v>9.5</v>
      </c>
      <c r="K204" s="55">
        <v>115</v>
      </c>
      <c r="L204" s="34">
        <f t="shared" si="5"/>
        <v>1092.5</v>
      </c>
      <c r="M204" s="6">
        <f>tbl_Manifiestos[[#This Row],[Total Pagado]]*tbl_Manifiestos[[#This Row],[Porcentaje]]</f>
        <v>1016.0250000000001</v>
      </c>
      <c r="N204" s="3">
        <v>0.93</v>
      </c>
    </row>
    <row r="205" spans="1:14" ht="15.95" customHeight="1" x14ac:dyDescent="0.25">
      <c r="A205" s="3" t="s">
        <v>27</v>
      </c>
      <c r="B205" s="3" t="str">
        <f>tbl_Manifiestos[[#This Row],[Factura]] &amp; "|" &amp; tbl_Manifiestos[[#This Row],[Proyecto OK]] &amp; "|" &amp; TEXT(tbl_Manifiestos[[#This Row],[Servicio]],"0.00") &amp; "|" &amp; TEXT(tbl_Manifiestos[[#This Row],[Costo Unitario]],"0.00")</f>
        <v>2642|CDOT S-603|9.00|115.00</v>
      </c>
      <c r="C205" t="s">
        <v>5529</v>
      </c>
      <c r="D205" s="51">
        <v>45870</v>
      </c>
      <c r="E205">
        <v>114</v>
      </c>
      <c r="F205" t="s">
        <v>5311</v>
      </c>
      <c r="G205">
        <v>603</v>
      </c>
      <c r="H205" t="s">
        <v>2693</v>
      </c>
      <c r="J205">
        <v>9</v>
      </c>
      <c r="K205" s="55">
        <v>115</v>
      </c>
      <c r="L205" s="34">
        <f t="shared" si="5"/>
        <v>1035</v>
      </c>
      <c r="M205" s="6">
        <f>tbl_Manifiestos[[#This Row],[Total Pagado]]*tbl_Manifiestos[[#This Row],[Porcentaje]]</f>
        <v>962.55000000000007</v>
      </c>
      <c r="N205" s="3">
        <v>0.93</v>
      </c>
    </row>
    <row r="206" spans="1:14" ht="15.95" customHeight="1" x14ac:dyDescent="0.25">
      <c r="A206" s="3" t="s">
        <v>27</v>
      </c>
      <c r="B206" s="3" t="str">
        <f>tbl_Manifiestos[[#This Row],[Factura]] &amp; "|" &amp; tbl_Manifiestos[[#This Row],[Proyecto OK]] &amp; "|" &amp; TEXT(tbl_Manifiestos[[#This Row],[Servicio]],"0.00") &amp; "|" &amp; TEXT(tbl_Manifiestos[[#This Row],[Costo Unitario]],"0.00")</f>
        <v>2657|CDOT S-603|9.50|115.00</v>
      </c>
      <c r="C206" t="s">
        <v>5539</v>
      </c>
      <c r="D206" s="51">
        <v>45873</v>
      </c>
      <c r="E206">
        <v>356</v>
      </c>
      <c r="F206" t="s">
        <v>5311</v>
      </c>
      <c r="G206">
        <v>603</v>
      </c>
      <c r="H206" t="s">
        <v>2693</v>
      </c>
      <c r="J206">
        <v>9.5</v>
      </c>
      <c r="K206" s="55">
        <v>115</v>
      </c>
      <c r="L206" s="34">
        <f t="shared" si="5"/>
        <v>1092.5</v>
      </c>
      <c r="M206" s="6">
        <f>tbl_Manifiestos[[#This Row],[Total Pagado]]*tbl_Manifiestos[[#This Row],[Porcentaje]]</f>
        <v>1016.0250000000001</v>
      </c>
      <c r="N206" s="3">
        <v>0.93</v>
      </c>
    </row>
    <row r="207" spans="1:14" ht="15.95" customHeight="1" x14ac:dyDescent="0.25">
      <c r="A207" s="3" t="s">
        <v>27</v>
      </c>
      <c r="B207" s="3" t="str">
        <f>tbl_Manifiestos[[#This Row],[Factura]] &amp; "|" &amp; tbl_Manifiestos[[#This Row],[Proyecto OK]] &amp; "|" &amp; TEXT(tbl_Manifiestos[[#This Row],[Servicio]],"0.00") &amp; "|" &amp; TEXT(tbl_Manifiestos[[#This Row],[Costo Unitario]],"0.00")</f>
        <v>2657|CDOT S-603|8.75|115.00</v>
      </c>
      <c r="C207" t="s">
        <v>5539</v>
      </c>
      <c r="D207" s="51">
        <v>45876</v>
      </c>
      <c r="E207">
        <v>356</v>
      </c>
      <c r="F207" t="s">
        <v>5311</v>
      </c>
      <c r="G207">
        <v>603</v>
      </c>
      <c r="H207" t="s">
        <v>2693</v>
      </c>
      <c r="J207">
        <v>8.75</v>
      </c>
      <c r="K207" s="55">
        <v>115</v>
      </c>
      <c r="L207" s="34">
        <f t="shared" si="5"/>
        <v>1006.25</v>
      </c>
      <c r="M207" s="6">
        <f>tbl_Manifiestos[[#This Row],[Total Pagado]]*tbl_Manifiestos[[#This Row],[Porcentaje]]</f>
        <v>935.8125</v>
      </c>
      <c r="N207" s="3">
        <v>0.93</v>
      </c>
    </row>
    <row r="208" spans="1:14" ht="15.95" customHeight="1" x14ac:dyDescent="0.25">
      <c r="A208" s="3" t="s">
        <v>27</v>
      </c>
      <c r="B208" s="3" t="str">
        <f>tbl_Manifiestos[[#This Row],[Factura]] &amp; "|" &amp; tbl_Manifiestos[[#This Row],[Proyecto OK]] &amp; "|" &amp; TEXT(tbl_Manifiestos[[#This Row],[Servicio]],"0.00") &amp; "|" &amp; TEXT(tbl_Manifiestos[[#This Row],[Costo Unitario]],"0.00")</f>
        <v>2670|CDOT S-603|8.50|115.00</v>
      </c>
      <c r="C208" t="s">
        <v>5548</v>
      </c>
      <c r="D208" s="51">
        <v>45880</v>
      </c>
      <c r="E208">
        <v>114</v>
      </c>
      <c r="F208" t="s">
        <v>5311</v>
      </c>
      <c r="G208">
        <v>603</v>
      </c>
      <c r="H208" t="s">
        <v>2693</v>
      </c>
      <c r="J208">
        <v>8.5</v>
      </c>
      <c r="K208" s="55">
        <v>115</v>
      </c>
      <c r="L208" s="34">
        <f t="shared" si="5"/>
        <v>977.5</v>
      </c>
      <c r="M208" s="6">
        <f>tbl_Manifiestos[[#This Row],[Total Pagado]]*tbl_Manifiestos[[#This Row],[Porcentaje]]</f>
        <v>909.07500000000005</v>
      </c>
      <c r="N208" s="3">
        <v>0.93</v>
      </c>
    </row>
    <row r="209" spans="1:14" ht="15.95" customHeight="1" x14ac:dyDescent="0.25">
      <c r="A209" s="3" t="s">
        <v>27</v>
      </c>
      <c r="B209" s="3" t="str">
        <f>tbl_Manifiestos[[#This Row],[Factura]] &amp; "|" &amp; tbl_Manifiestos[[#This Row],[Proyecto OK]] &amp; "|" &amp; TEXT(tbl_Manifiestos[[#This Row],[Servicio]],"0.00") &amp; "|" &amp; TEXT(tbl_Manifiestos[[#This Row],[Costo Unitario]],"0.00")</f>
        <v>2670|CDOT S-603|10.25|115.00</v>
      </c>
      <c r="C209" t="s">
        <v>5548</v>
      </c>
      <c r="D209" s="51">
        <v>45881</v>
      </c>
      <c r="E209">
        <v>114</v>
      </c>
      <c r="F209" t="s">
        <v>5311</v>
      </c>
      <c r="G209">
        <v>603</v>
      </c>
      <c r="H209" t="s">
        <v>2693</v>
      </c>
      <c r="J209">
        <v>10.25</v>
      </c>
      <c r="K209" s="55">
        <v>115</v>
      </c>
      <c r="L209" s="34">
        <f t="shared" si="5"/>
        <v>1178.75</v>
      </c>
      <c r="M209" s="6">
        <f>tbl_Manifiestos[[#This Row],[Total Pagado]]*tbl_Manifiestos[[#This Row],[Porcentaje]]</f>
        <v>1096.2375</v>
      </c>
      <c r="N209" s="3">
        <v>0.93</v>
      </c>
    </row>
    <row r="210" spans="1:14" ht="15.95" customHeight="1" x14ac:dyDescent="0.25">
      <c r="A210" s="3" t="s">
        <v>27</v>
      </c>
      <c r="B210" s="3" t="str">
        <f>tbl_Manifiestos[[#This Row],[Factura]] &amp; "|" &amp; tbl_Manifiestos[[#This Row],[Proyecto OK]] &amp; "|" &amp; TEXT(tbl_Manifiestos[[#This Row],[Servicio]],"0.00") &amp; "|" &amp; TEXT(tbl_Manifiestos[[#This Row],[Costo Unitario]],"0.00")</f>
        <v>2670|CDOT S-603|9.50|115.00</v>
      </c>
      <c r="C210" t="s">
        <v>5548</v>
      </c>
      <c r="D210" s="51">
        <v>45882</v>
      </c>
      <c r="E210">
        <v>114</v>
      </c>
      <c r="F210" t="s">
        <v>5311</v>
      </c>
      <c r="G210">
        <v>603</v>
      </c>
      <c r="H210" t="s">
        <v>2693</v>
      </c>
      <c r="J210">
        <v>9.5</v>
      </c>
      <c r="K210" s="55">
        <v>115</v>
      </c>
      <c r="L210" s="34">
        <f t="shared" si="5"/>
        <v>1092.5</v>
      </c>
      <c r="M210" s="6">
        <f>tbl_Manifiestos[[#This Row],[Total Pagado]]*tbl_Manifiestos[[#This Row],[Porcentaje]]</f>
        <v>1016.0250000000001</v>
      </c>
      <c r="N210" s="3">
        <v>0.93</v>
      </c>
    </row>
    <row r="211" spans="1:14" ht="15.95" customHeight="1" x14ac:dyDescent="0.25">
      <c r="A211" s="3" t="s">
        <v>27</v>
      </c>
      <c r="B211" s="3" t="str">
        <f>tbl_Manifiestos[[#This Row],[Factura]] &amp; "|" &amp; tbl_Manifiestos[[#This Row],[Proyecto OK]] &amp; "|" &amp; TEXT(tbl_Manifiestos[[#This Row],[Servicio]],"0.00") &amp; "|" &amp; TEXT(tbl_Manifiestos[[#This Row],[Costo Unitario]],"0.00")</f>
        <v>2670|CDOT S-603|9.50|115.00</v>
      </c>
      <c r="C211" t="s">
        <v>5548</v>
      </c>
      <c r="D211" s="51">
        <v>45883</v>
      </c>
      <c r="E211">
        <v>114</v>
      </c>
      <c r="F211" t="s">
        <v>5311</v>
      </c>
      <c r="G211">
        <v>603</v>
      </c>
      <c r="H211" t="s">
        <v>2693</v>
      </c>
      <c r="J211">
        <v>9.5</v>
      </c>
      <c r="K211" s="55">
        <v>115</v>
      </c>
      <c r="L211" s="34">
        <f t="shared" si="5"/>
        <v>1092.5</v>
      </c>
      <c r="M211" s="6">
        <f>tbl_Manifiestos[[#This Row],[Total Pagado]]*tbl_Manifiestos[[#This Row],[Porcentaje]]</f>
        <v>1016.0250000000001</v>
      </c>
      <c r="N211" s="3">
        <v>0.93</v>
      </c>
    </row>
    <row r="212" spans="1:14" ht="15.95" customHeight="1" x14ac:dyDescent="0.25">
      <c r="A212" s="3" t="s">
        <v>27</v>
      </c>
      <c r="B212" s="3" t="str">
        <f>tbl_Manifiestos[[#This Row],[Factura]] &amp; "|" &amp; tbl_Manifiestos[[#This Row],[Proyecto OK]] &amp; "|" &amp; TEXT(tbl_Manifiestos[[#This Row],[Servicio]],"0.00") &amp; "|" &amp; TEXT(tbl_Manifiestos[[#This Row],[Costo Unitario]],"0.00")</f>
        <v>2670|CDOT S-603|8.00|115.00</v>
      </c>
      <c r="C212" t="s">
        <v>5548</v>
      </c>
      <c r="D212" s="51">
        <v>45884</v>
      </c>
      <c r="E212">
        <v>114</v>
      </c>
      <c r="F212" t="s">
        <v>5311</v>
      </c>
      <c r="G212">
        <v>603</v>
      </c>
      <c r="H212" t="s">
        <v>2693</v>
      </c>
      <c r="J212">
        <v>8</v>
      </c>
      <c r="K212" s="55">
        <v>115</v>
      </c>
      <c r="L212" s="34">
        <f t="shared" si="5"/>
        <v>920</v>
      </c>
      <c r="M212" s="6">
        <f>tbl_Manifiestos[[#This Row],[Total Pagado]]*tbl_Manifiestos[[#This Row],[Porcentaje]]</f>
        <v>855.6</v>
      </c>
      <c r="N212" s="3">
        <v>0.93</v>
      </c>
    </row>
    <row r="213" spans="1:14" ht="15.95" customHeight="1" x14ac:dyDescent="0.25">
      <c r="A213" s="3" t="s">
        <v>27</v>
      </c>
      <c r="B213" s="3" t="str">
        <f>tbl_Manifiestos[[#This Row],[Factura]] &amp; "|" &amp; tbl_Manifiestos[[#This Row],[Proyecto OK]] &amp; "|" &amp; TEXT(tbl_Manifiestos[[#This Row],[Servicio]],"0.00") &amp; "|" &amp; TEXT(tbl_Manifiestos[[#This Row],[Costo Unitario]],"0.00")</f>
        <v>2683|CDOT S-603|10.00|115.00</v>
      </c>
      <c r="C213" t="s">
        <v>5558</v>
      </c>
      <c r="D213" s="51">
        <v>45888</v>
      </c>
      <c r="E213">
        <v>114</v>
      </c>
      <c r="F213" t="s">
        <v>5311</v>
      </c>
      <c r="G213">
        <v>603</v>
      </c>
      <c r="H213" t="s">
        <v>2693</v>
      </c>
      <c r="J213">
        <v>10</v>
      </c>
      <c r="K213" s="55">
        <v>115</v>
      </c>
      <c r="L213" s="34">
        <f t="shared" si="5"/>
        <v>1150</v>
      </c>
      <c r="M213" s="6">
        <f>tbl_Manifiestos[[#This Row],[Total Pagado]]*tbl_Manifiestos[[#This Row],[Porcentaje]]</f>
        <v>1069.5</v>
      </c>
      <c r="N213" s="3">
        <v>0.93</v>
      </c>
    </row>
    <row r="214" spans="1:14" ht="15.95" customHeight="1" x14ac:dyDescent="0.25">
      <c r="A214" s="3" t="s">
        <v>27</v>
      </c>
      <c r="B214" s="3" t="str">
        <f>tbl_Manifiestos[[#This Row],[Factura]] &amp; "|" &amp; tbl_Manifiestos[[#This Row],[Proyecto OK]] &amp; "|" &amp; TEXT(tbl_Manifiestos[[#This Row],[Servicio]],"0.00") &amp; "|" &amp; TEXT(tbl_Manifiestos[[#This Row],[Costo Unitario]],"0.00")</f>
        <v>2683|CDOT S-603|9.50|115.00</v>
      </c>
      <c r="C214" t="s">
        <v>5558</v>
      </c>
      <c r="D214" s="51">
        <v>45889</v>
      </c>
      <c r="E214">
        <v>114</v>
      </c>
      <c r="F214" t="s">
        <v>5311</v>
      </c>
      <c r="G214">
        <v>603</v>
      </c>
      <c r="H214" t="s">
        <v>2693</v>
      </c>
      <c r="J214">
        <v>9.5</v>
      </c>
      <c r="K214" s="55">
        <v>115</v>
      </c>
      <c r="L214" s="34">
        <f t="shared" si="5"/>
        <v>1092.5</v>
      </c>
      <c r="M214" s="6">
        <f>tbl_Manifiestos[[#This Row],[Total Pagado]]*tbl_Manifiestos[[#This Row],[Porcentaje]]</f>
        <v>1016.0250000000001</v>
      </c>
      <c r="N214" s="3">
        <v>0.93</v>
      </c>
    </row>
    <row r="215" spans="1:14" ht="15.95" customHeight="1" x14ac:dyDescent="0.25">
      <c r="A215" s="3" t="s">
        <v>27</v>
      </c>
      <c r="B215" s="3" t="str">
        <f>tbl_Manifiestos[[#This Row],[Factura]] &amp; "|" &amp; tbl_Manifiestos[[#This Row],[Proyecto OK]] &amp; "|" &amp; TEXT(tbl_Manifiestos[[#This Row],[Servicio]],"0.00") &amp; "|" &amp; TEXT(tbl_Manifiestos[[#This Row],[Costo Unitario]],"0.00")</f>
        <v>2683|CDOT S-603|7.50|115.00</v>
      </c>
      <c r="C215" t="s">
        <v>5558</v>
      </c>
      <c r="D215" s="51">
        <v>45889</v>
      </c>
      <c r="E215">
        <v>617</v>
      </c>
      <c r="F215" t="s">
        <v>5311</v>
      </c>
      <c r="G215">
        <v>603</v>
      </c>
      <c r="H215" t="s">
        <v>2693</v>
      </c>
      <c r="J215">
        <v>7.5</v>
      </c>
      <c r="K215" s="55">
        <v>115</v>
      </c>
      <c r="L215" s="34">
        <f t="shared" si="5"/>
        <v>862.5</v>
      </c>
      <c r="M215" s="6">
        <f>tbl_Manifiestos[[#This Row],[Total Pagado]]*tbl_Manifiestos[[#This Row],[Porcentaje]]</f>
        <v>802.125</v>
      </c>
      <c r="N215" s="3">
        <v>0.93</v>
      </c>
    </row>
    <row r="216" spans="1:14" ht="15.95" customHeight="1" x14ac:dyDescent="0.25">
      <c r="A216" s="3" t="s">
        <v>27</v>
      </c>
      <c r="B216" s="3" t="str">
        <f>tbl_Manifiestos[[#This Row],[Factura]] &amp; "|" &amp; tbl_Manifiestos[[#This Row],[Proyecto OK]] &amp; "|" &amp; TEXT(tbl_Manifiestos[[#This Row],[Servicio]],"0.00") &amp; "|" &amp; TEXT(tbl_Manifiestos[[#This Row],[Costo Unitario]],"0.00")</f>
        <v>2683|CDOT S-603|8.50|115.00</v>
      </c>
      <c r="C216" t="s">
        <v>5558</v>
      </c>
      <c r="D216" s="51">
        <v>45890</v>
      </c>
      <c r="E216">
        <v>114</v>
      </c>
      <c r="F216" t="s">
        <v>5311</v>
      </c>
      <c r="G216">
        <v>603</v>
      </c>
      <c r="H216" t="s">
        <v>2693</v>
      </c>
      <c r="J216">
        <v>8.5</v>
      </c>
      <c r="K216" s="55">
        <v>115</v>
      </c>
      <c r="L216" s="34">
        <f t="shared" si="5"/>
        <v>977.5</v>
      </c>
      <c r="M216" s="6">
        <f>tbl_Manifiestos[[#This Row],[Total Pagado]]*tbl_Manifiestos[[#This Row],[Porcentaje]]</f>
        <v>909.07500000000005</v>
      </c>
      <c r="N216" s="3">
        <v>0.93</v>
      </c>
    </row>
    <row r="217" spans="1:14" ht="15.95" customHeight="1" x14ac:dyDescent="0.25">
      <c r="A217" s="3" t="s">
        <v>27</v>
      </c>
      <c r="B217" s="3" t="str">
        <f>tbl_Manifiestos[[#This Row],[Factura]] &amp; "|" &amp; tbl_Manifiestos[[#This Row],[Proyecto OK]] &amp; "|" &amp; TEXT(tbl_Manifiestos[[#This Row],[Servicio]],"0.00") &amp; "|" &amp; TEXT(tbl_Manifiestos[[#This Row],[Costo Unitario]],"0.00")</f>
        <v>2683|CDOT S-603|8.75|115.00</v>
      </c>
      <c r="C217" t="s">
        <v>5558</v>
      </c>
      <c r="D217" s="51">
        <v>45891</v>
      </c>
      <c r="E217">
        <v>114</v>
      </c>
      <c r="F217" t="s">
        <v>5311</v>
      </c>
      <c r="G217">
        <v>603</v>
      </c>
      <c r="H217" t="s">
        <v>2693</v>
      </c>
      <c r="J217">
        <v>8.75</v>
      </c>
      <c r="K217" s="55">
        <v>115</v>
      </c>
      <c r="L217" s="34">
        <f t="shared" si="5"/>
        <v>1006.25</v>
      </c>
      <c r="M217" s="6">
        <f>tbl_Manifiestos[[#This Row],[Total Pagado]]*tbl_Manifiestos[[#This Row],[Porcentaje]]</f>
        <v>935.8125</v>
      </c>
      <c r="N217" s="3">
        <v>0.93</v>
      </c>
    </row>
    <row r="218" spans="1:14" ht="15.95" customHeight="1" x14ac:dyDescent="0.25">
      <c r="A218" s="3" t="s">
        <v>27</v>
      </c>
      <c r="B218" s="3" t="str">
        <f>tbl_Manifiestos[[#This Row],[Factura]] &amp; "|" &amp; tbl_Manifiestos[[#This Row],[Proyecto OK]] &amp; "|" &amp; TEXT(tbl_Manifiestos[[#This Row],[Servicio]],"0.00") &amp; "|" &amp; TEXT(tbl_Manifiestos[[#This Row],[Costo Unitario]],"0.00")</f>
        <v>2683|CDOT S-603|9.00|115.00</v>
      </c>
      <c r="C218" t="s">
        <v>5558</v>
      </c>
      <c r="D218" s="51">
        <v>45887</v>
      </c>
      <c r="E218">
        <v>114</v>
      </c>
      <c r="F218" t="s">
        <v>5311</v>
      </c>
      <c r="G218">
        <v>603</v>
      </c>
      <c r="H218" t="s">
        <v>2693</v>
      </c>
      <c r="J218">
        <v>9</v>
      </c>
      <c r="K218" s="55">
        <v>115</v>
      </c>
      <c r="L218" s="34">
        <f t="shared" si="5"/>
        <v>1035</v>
      </c>
      <c r="M218" s="6">
        <f>tbl_Manifiestos[[#This Row],[Total Pagado]]*tbl_Manifiestos[[#This Row],[Porcentaje]]</f>
        <v>962.55000000000007</v>
      </c>
      <c r="N218" s="3">
        <v>0.93</v>
      </c>
    </row>
    <row r="219" spans="1:14" ht="15.95" customHeight="1" x14ac:dyDescent="0.25">
      <c r="A219" s="3" t="s">
        <v>27</v>
      </c>
      <c r="B219" s="3" t="str">
        <f>tbl_Manifiestos[[#This Row],[Factura]] &amp; "|" &amp; tbl_Manifiestos[[#This Row],[Proyecto OK]] &amp; "|" &amp; TEXT(tbl_Manifiestos[[#This Row],[Servicio]],"0.00") &amp; "|" &amp; TEXT(tbl_Manifiestos[[#This Row],[Costo Unitario]],"0.00")</f>
        <v>2699|CDOT S-603|10.00|115.00</v>
      </c>
      <c r="C219" t="s">
        <v>5566</v>
      </c>
      <c r="D219" s="51">
        <v>45894</v>
      </c>
      <c r="E219">
        <v>114</v>
      </c>
      <c r="F219" t="s">
        <v>5311</v>
      </c>
      <c r="G219">
        <v>603</v>
      </c>
      <c r="H219" t="s">
        <v>2693</v>
      </c>
      <c r="J219">
        <v>10</v>
      </c>
      <c r="K219" s="55">
        <v>115</v>
      </c>
      <c r="L219" s="34">
        <f t="shared" si="5"/>
        <v>1150</v>
      </c>
      <c r="M219" s="6">
        <f>tbl_Manifiestos[[#This Row],[Total Pagado]]*tbl_Manifiestos[[#This Row],[Porcentaje]]</f>
        <v>1069.5</v>
      </c>
      <c r="N219" s="3">
        <v>0.93</v>
      </c>
    </row>
    <row r="220" spans="1:14" ht="15.95" customHeight="1" x14ac:dyDescent="0.25">
      <c r="A220" s="3" t="s">
        <v>27</v>
      </c>
      <c r="B220" s="3" t="str">
        <f>tbl_Manifiestos[[#This Row],[Factura]] &amp; "|" &amp; tbl_Manifiestos[[#This Row],[Proyecto OK]] &amp; "|" &amp; TEXT(tbl_Manifiestos[[#This Row],[Servicio]],"0.00") &amp; "|" &amp; TEXT(tbl_Manifiestos[[#This Row],[Costo Unitario]],"0.00")</f>
        <v>2699|CDOT S-603|7.75|115.00</v>
      </c>
      <c r="C220" t="s">
        <v>5566</v>
      </c>
      <c r="D220" s="51">
        <v>45895</v>
      </c>
      <c r="E220">
        <v>325</v>
      </c>
      <c r="F220" t="s">
        <v>5311</v>
      </c>
      <c r="G220">
        <v>603</v>
      </c>
      <c r="H220" t="s">
        <v>2693</v>
      </c>
      <c r="J220">
        <v>7.75</v>
      </c>
      <c r="K220" s="55">
        <v>115</v>
      </c>
      <c r="L220" s="34">
        <f t="shared" si="5"/>
        <v>891.25</v>
      </c>
      <c r="M220" s="6">
        <f>tbl_Manifiestos[[#This Row],[Total Pagado]]*tbl_Manifiestos[[#This Row],[Porcentaje]]</f>
        <v>828.86250000000007</v>
      </c>
      <c r="N220" s="3">
        <v>0.93</v>
      </c>
    </row>
    <row r="221" spans="1:14" ht="15.95" customHeight="1" x14ac:dyDescent="0.25">
      <c r="A221" s="3" t="s">
        <v>27</v>
      </c>
      <c r="B221" s="3" t="str">
        <f>tbl_Manifiestos[[#This Row],[Factura]] &amp; "|" &amp; tbl_Manifiestos[[#This Row],[Proyecto OK]] &amp; "|" &amp; TEXT(tbl_Manifiestos[[#This Row],[Servicio]],"0.00") &amp; "|" &amp; TEXT(tbl_Manifiestos[[#This Row],[Costo Unitario]],"0.00")</f>
        <v>2716|CDOT S-603|10.50|115.00</v>
      </c>
      <c r="C221" t="s">
        <v>5577</v>
      </c>
      <c r="D221" s="51">
        <v>45902</v>
      </c>
      <c r="E221">
        <v>114</v>
      </c>
      <c r="F221" t="s">
        <v>5311</v>
      </c>
      <c r="G221">
        <v>603</v>
      </c>
      <c r="H221" t="s">
        <v>2693</v>
      </c>
      <c r="J221">
        <v>10.5</v>
      </c>
      <c r="K221" s="55">
        <v>115</v>
      </c>
      <c r="L221" s="34">
        <f t="shared" si="5"/>
        <v>1207.5</v>
      </c>
      <c r="M221" s="6">
        <f>tbl_Manifiestos[[#This Row],[Total Pagado]]*tbl_Manifiestos[[#This Row],[Porcentaje]]</f>
        <v>1122.9750000000001</v>
      </c>
      <c r="N221" s="3">
        <v>0.93</v>
      </c>
    </row>
    <row r="222" spans="1:14" ht="15.95" customHeight="1" x14ac:dyDescent="0.25">
      <c r="A222" s="3" t="s">
        <v>27</v>
      </c>
      <c r="B222" s="3" t="str">
        <f>tbl_Manifiestos[[#This Row],[Factura]] &amp; "|" &amp; tbl_Manifiestos[[#This Row],[Proyecto OK]] &amp; "|" &amp; TEXT(tbl_Manifiestos[[#This Row],[Servicio]],"0.00") &amp; "|" &amp; TEXT(tbl_Manifiestos[[#This Row],[Costo Unitario]],"0.00")</f>
        <v>2716|CDOT S-603|11.00|115.00</v>
      </c>
      <c r="C222" t="s">
        <v>5577</v>
      </c>
      <c r="D222" s="51">
        <v>45903</v>
      </c>
      <c r="E222">
        <v>114</v>
      </c>
      <c r="F222" t="s">
        <v>5311</v>
      </c>
      <c r="G222">
        <v>603</v>
      </c>
      <c r="H222" t="s">
        <v>2693</v>
      </c>
      <c r="J222">
        <v>11</v>
      </c>
      <c r="K222" s="55">
        <v>115</v>
      </c>
      <c r="L222" s="34">
        <f t="shared" si="5"/>
        <v>1265</v>
      </c>
      <c r="M222" s="6">
        <f>tbl_Manifiestos[[#This Row],[Total Pagado]]*tbl_Manifiestos[[#This Row],[Porcentaje]]</f>
        <v>1176.45</v>
      </c>
      <c r="N222" s="3">
        <v>0.93</v>
      </c>
    </row>
    <row r="223" spans="1:14" ht="15.95" customHeight="1" x14ac:dyDescent="0.25">
      <c r="A223" s="3" t="s">
        <v>27</v>
      </c>
      <c r="B223" s="3" t="str">
        <f>tbl_Manifiestos[[#This Row],[Factura]] &amp; "|" &amp; tbl_Manifiestos[[#This Row],[Proyecto OK]] &amp; "|" &amp; TEXT(tbl_Manifiestos[[#This Row],[Servicio]],"0.00") &amp; "|" &amp; TEXT(tbl_Manifiestos[[#This Row],[Costo Unitario]],"0.00")</f>
        <v>2716|CDOT S-603|9.00|115.00</v>
      </c>
      <c r="C223" t="s">
        <v>5577</v>
      </c>
      <c r="D223" s="51">
        <v>45903</v>
      </c>
      <c r="E223">
        <v>515</v>
      </c>
      <c r="F223" t="s">
        <v>5311</v>
      </c>
      <c r="G223">
        <v>603</v>
      </c>
      <c r="H223" t="s">
        <v>2693</v>
      </c>
      <c r="J223">
        <v>9</v>
      </c>
      <c r="K223" s="55">
        <v>115</v>
      </c>
      <c r="L223" s="34">
        <f t="shared" si="5"/>
        <v>1035</v>
      </c>
      <c r="M223" s="6">
        <f>tbl_Manifiestos[[#This Row],[Total Pagado]]*tbl_Manifiestos[[#This Row],[Porcentaje]]</f>
        <v>962.55000000000007</v>
      </c>
      <c r="N223" s="3">
        <v>0.93</v>
      </c>
    </row>
    <row r="224" spans="1:14" ht="15.95" customHeight="1" x14ac:dyDescent="0.25">
      <c r="A224" s="3" t="s">
        <v>27</v>
      </c>
      <c r="B224" s="3" t="str">
        <f>tbl_Manifiestos[[#This Row],[Factura]] &amp; "|" &amp; tbl_Manifiestos[[#This Row],[Proyecto OK]] &amp; "|" &amp; TEXT(tbl_Manifiestos[[#This Row],[Servicio]],"0.00") &amp; "|" &amp; TEXT(tbl_Manifiestos[[#This Row],[Costo Unitario]],"0.00")</f>
        <v>2716|CDOT S-603|8.00|115.00</v>
      </c>
      <c r="C224" t="s">
        <v>5577</v>
      </c>
      <c r="D224" s="51">
        <v>45904</v>
      </c>
      <c r="E224">
        <v>114</v>
      </c>
      <c r="F224" t="s">
        <v>5311</v>
      </c>
      <c r="G224">
        <v>603</v>
      </c>
      <c r="H224" t="s">
        <v>2693</v>
      </c>
      <c r="J224">
        <v>8</v>
      </c>
      <c r="K224" s="55">
        <v>115</v>
      </c>
      <c r="L224" s="34">
        <f t="shared" ref="L224:L255" si="6">J224*K224</f>
        <v>920</v>
      </c>
      <c r="M224" s="6">
        <f>tbl_Manifiestos[[#This Row],[Total Pagado]]*tbl_Manifiestos[[#This Row],[Porcentaje]]</f>
        <v>855.6</v>
      </c>
      <c r="N224" s="3">
        <v>0.93</v>
      </c>
    </row>
    <row r="225" spans="1:14" ht="15.95" customHeight="1" x14ac:dyDescent="0.25">
      <c r="A225" s="3" t="s">
        <v>27</v>
      </c>
      <c r="B225" s="3" t="str">
        <f>tbl_Manifiestos[[#This Row],[Factura]] &amp; "|" &amp; tbl_Manifiestos[[#This Row],[Proyecto OK]] &amp; "|" &amp; TEXT(tbl_Manifiestos[[#This Row],[Servicio]],"0.00") &amp; "|" &amp; TEXT(tbl_Manifiestos[[#This Row],[Costo Unitario]],"0.00")</f>
        <v>2716|CDOT S-603|8.50|115.00</v>
      </c>
      <c r="C225" t="s">
        <v>5577</v>
      </c>
      <c r="D225" s="51">
        <v>45905</v>
      </c>
      <c r="E225">
        <v>114</v>
      </c>
      <c r="F225" t="s">
        <v>5311</v>
      </c>
      <c r="G225">
        <v>603</v>
      </c>
      <c r="H225" t="s">
        <v>2693</v>
      </c>
      <c r="J225">
        <v>8.5</v>
      </c>
      <c r="K225" s="55">
        <v>115</v>
      </c>
      <c r="L225" s="34">
        <f t="shared" si="6"/>
        <v>977.5</v>
      </c>
      <c r="M225" s="6">
        <f>tbl_Manifiestos[[#This Row],[Total Pagado]]*tbl_Manifiestos[[#This Row],[Porcentaje]]</f>
        <v>909.07500000000005</v>
      </c>
      <c r="N225" s="3">
        <v>0.93</v>
      </c>
    </row>
    <row r="226" spans="1:14" ht="15.95" customHeight="1" x14ac:dyDescent="0.25">
      <c r="A226" s="3" t="s">
        <v>27</v>
      </c>
      <c r="B226" s="3" t="str">
        <f>tbl_Manifiestos[[#This Row],[Factura]] &amp; "|" &amp; tbl_Manifiestos[[#This Row],[Proyecto OK]] &amp; "|" &amp; TEXT(tbl_Manifiestos[[#This Row],[Servicio]],"0.00") &amp; "|" &amp; TEXT(tbl_Manifiestos[[#This Row],[Costo Unitario]],"0.00")</f>
        <v>2716|CDOT S-603|7.50|115.00</v>
      </c>
      <c r="C226" t="s">
        <v>5577</v>
      </c>
      <c r="D226" s="51">
        <v>45906</v>
      </c>
      <c r="E226">
        <v>356</v>
      </c>
      <c r="F226" t="s">
        <v>5311</v>
      </c>
      <c r="G226">
        <v>603</v>
      </c>
      <c r="H226" t="s">
        <v>2693</v>
      </c>
      <c r="J226">
        <v>7.5</v>
      </c>
      <c r="K226" s="55">
        <v>115</v>
      </c>
      <c r="L226" s="34">
        <f t="shared" si="6"/>
        <v>862.5</v>
      </c>
      <c r="M226" s="6">
        <f>tbl_Manifiestos[[#This Row],[Total Pagado]]*tbl_Manifiestos[[#This Row],[Porcentaje]]</f>
        <v>802.125</v>
      </c>
      <c r="N226" s="3">
        <v>0.93</v>
      </c>
    </row>
    <row r="227" spans="1:14" ht="15.95" customHeight="1" x14ac:dyDescent="0.25">
      <c r="A227" s="3" t="s">
        <v>27</v>
      </c>
      <c r="B227" s="3" t="str">
        <f>tbl_Manifiestos[[#This Row],[Factura]] &amp; "|" &amp; tbl_Manifiestos[[#This Row],[Proyecto OK]] &amp; "|" &amp; TEXT(tbl_Manifiestos[[#This Row],[Servicio]],"0.00") &amp; "|" &amp; TEXT(tbl_Manifiestos[[#This Row],[Costo Unitario]],"0.00")</f>
        <v>2734|CDOT S-603|9.50|115.00</v>
      </c>
      <c r="C227" t="s">
        <v>5591</v>
      </c>
      <c r="D227" s="51">
        <v>45908</v>
      </c>
      <c r="E227">
        <v>67</v>
      </c>
      <c r="F227" t="s">
        <v>5311</v>
      </c>
      <c r="G227">
        <v>603</v>
      </c>
      <c r="H227" t="s">
        <v>2693</v>
      </c>
      <c r="J227">
        <v>9.5</v>
      </c>
      <c r="K227" s="55">
        <v>115</v>
      </c>
      <c r="L227" s="34">
        <f t="shared" si="6"/>
        <v>1092.5</v>
      </c>
      <c r="M227" s="6">
        <f>tbl_Manifiestos[[#This Row],[Total Pagado]]*tbl_Manifiestos[[#This Row],[Porcentaje]]</f>
        <v>1016.0250000000001</v>
      </c>
      <c r="N227" s="3">
        <v>0.93</v>
      </c>
    </row>
    <row r="228" spans="1:14" ht="15.95" customHeight="1" x14ac:dyDescent="0.25">
      <c r="A228" s="3" t="s">
        <v>27</v>
      </c>
      <c r="B228" s="3" t="str">
        <f>tbl_Manifiestos[[#This Row],[Factura]] &amp; "|" &amp; tbl_Manifiestos[[#This Row],[Proyecto OK]] &amp; "|" &amp; TEXT(tbl_Manifiestos[[#This Row],[Servicio]],"0.00") &amp; "|" &amp; TEXT(tbl_Manifiestos[[#This Row],[Costo Unitario]],"0.00")</f>
        <v>2734|CDOT S-603|10.50|115.00</v>
      </c>
      <c r="C228" t="s">
        <v>5591</v>
      </c>
      <c r="D228" s="51">
        <v>45908</v>
      </c>
      <c r="E228">
        <v>114</v>
      </c>
      <c r="F228" t="s">
        <v>5311</v>
      </c>
      <c r="G228">
        <v>603</v>
      </c>
      <c r="H228" t="s">
        <v>2693</v>
      </c>
      <c r="J228">
        <v>10.5</v>
      </c>
      <c r="K228" s="55">
        <v>115</v>
      </c>
      <c r="L228" s="34">
        <f t="shared" si="6"/>
        <v>1207.5</v>
      </c>
      <c r="M228" s="6">
        <f>tbl_Manifiestos[[#This Row],[Total Pagado]]*tbl_Manifiestos[[#This Row],[Porcentaje]]</f>
        <v>1122.9750000000001</v>
      </c>
      <c r="N228" s="3">
        <v>0.93</v>
      </c>
    </row>
    <row r="229" spans="1:14" ht="15.95" customHeight="1" x14ac:dyDescent="0.25">
      <c r="A229" s="3" t="s">
        <v>27</v>
      </c>
      <c r="B229" s="3" t="str">
        <f>tbl_Manifiestos[[#This Row],[Factura]] &amp; "|" &amp; tbl_Manifiestos[[#This Row],[Proyecto OK]] &amp; "|" &amp; TEXT(tbl_Manifiestos[[#This Row],[Servicio]],"0.00") &amp; "|" &amp; TEXT(tbl_Manifiestos[[#This Row],[Costo Unitario]],"0.00")</f>
        <v>2734|CDOT S-603|8.25|115.00</v>
      </c>
      <c r="C229" t="s">
        <v>5591</v>
      </c>
      <c r="D229" s="51">
        <v>45909</v>
      </c>
      <c r="E229">
        <v>114</v>
      </c>
      <c r="F229" t="s">
        <v>5311</v>
      </c>
      <c r="G229">
        <v>603</v>
      </c>
      <c r="H229" t="s">
        <v>2693</v>
      </c>
      <c r="J229">
        <v>8.25</v>
      </c>
      <c r="K229" s="55">
        <v>115</v>
      </c>
      <c r="L229" s="34">
        <f t="shared" si="6"/>
        <v>948.75</v>
      </c>
      <c r="M229" s="6">
        <f>tbl_Manifiestos[[#This Row],[Total Pagado]]*tbl_Manifiestos[[#This Row],[Porcentaje]]</f>
        <v>882.33750000000009</v>
      </c>
      <c r="N229" s="3">
        <v>0.93</v>
      </c>
    </row>
    <row r="230" spans="1:14" ht="15.95" customHeight="1" x14ac:dyDescent="0.25">
      <c r="A230" s="3" t="s">
        <v>27</v>
      </c>
      <c r="B230" s="3" t="str">
        <f>tbl_Manifiestos[[#This Row],[Factura]] &amp; "|" &amp; tbl_Manifiestos[[#This Row],[Proyecto OK]] &amp; "|" &amp; TEXT(tbl_Manifiestos[[#This Row],[Servicio]],"0.00") &amp; "|" &amp; TEXT(tbl_Manifiestos[[#This Row],[Costo Unitario]],"0.00")</f>
        <v>2734|CDOT S-603|9.25|115.00</v>
      </c>
      <c r="C230" t="s">
        <v>5591</v>
      </c>
      <c r="D230" s="51">
        <v>45910</v>
      </c>
      <c r="E230">
        <v>114</v>
      </c>
      <c r="F230" t="s">
        <v>5311</v>
      </c>
      <c r="G230">
        <v>603</v>
      </c>
      <c r="H230" t="s">
        <v>2693</v>
      </c>
      <c r="J230">
        <v>9.25</v>
      </c>
      <c r="K230" s="55">
        <v>115</v>
      </c>
      <c r="L230" s="34">
        <f t="shared" si="6"/>
        <v>1063.75</v>
      </c>
      <c r="M230" s="6">
        <f>tbl_Manifiestos[[#This Row],[Total Pagado]]*tbl_Manifiestos[[#This Row],[Porcentaje]]</f>
        <v>989.28750000000002</v>
      </c>
      <c r="N230" s="3">
        <v>0.93</v>
      </c>
    </row>
    <row r="231" spans="1:14" ht="15.95" customHeight="1" x14ac:dyDescent="0.25">
      <c r="A231" s="3" t="s">
        <v>27</v>
      </c>
      <c r="B231" s="3" t="str">
        <f>tbl_Manifiestos[[#This Row],[Factura]] &amp; "|" &amp; tbl_Manifiestos[[#This Row],[Proyecto OK]] &amp; "|" &amp; TEXT(tbl_Manifiestos[[#This Row],[Servicio]],"0.00") &amp; "|" &amp; TEXT(tbl_Manifiestos[[#This Row],[Costo Unitario]],"0.00")</f>
        <v>2734|CDOT S-603|9.25|115.00</v>
      </c>
      <c r="C231" t="s">
        <v>5591</v>
      </c>
      <c r="D231" s="51">
        <v>45911</v>
      </c>
      <c r="E231">
        <v>114</v>
      </c>
      <c r="F231" t="s">
        <v>5311</v>
      </c>
      <c r="G231">
        <v>603</v>
      </c>
      <c r="H231" t="s">
        <v>2693</v>
      </c>
      <c r="J231">
        <v>9.25</v>
      </c>
      <c r="K231" s="55">
        <v>115</v>
      </c>
      <c r="L231" s="34">
        <f t="shared" si="6"/>
        <v>1063.75</v>
      </c>
      <c r="M231" s="6">
        <f>tbl_Manifiestos[[#This Row],[Total Pagado]]*tbl_Manifiestos[[#This Row],[Porcentaje]]</f>
        <v>989.28750000000002</v>
      </c>
      <c r="N231" s="3">
        <v>0.93</v>
      </c>
    </row>
    <row r="232" spans="1:14" ht="15.95" customHeight="1" x14ac:dyDescent="0.25">
      <c r="A232" s="3" t="s">
        <v>27</v>
      </c>
      <c r="B232" s="3" t="str">
        <f>tbl_Manifiestos[[#This Row],[Factura]] &amp; "|" &amp; tbl_Manifiestos[[#This Row],[Proyecto OK]] &amp; "|" &amp; TEXT(tbl_Manifiestos[[#This Row],[Servicio]],"0.00") &amp; "|" &amp; TEXT(tbl_Manifiestos[[#This Row],[Costo Unitario]],"0.00")</f>
        <v>2746|CDOT S-603|9.50|115.00</v>
      </c>
      <c r="C232" t="s">
        <v>5599</v>
      </c>
      <c r="D232" s="51">
        <v>45915</v>
      </c>
      <c r="E232">
        <v>114</v>
      </c>
      <c r="F232" t="s">
        <v>5311</v>
      </c>
      <c r="G232">
        <v>603</v>
      </c>
      <c r="H232" t="s">
        <v>2693</v>
      </c>
      <c r="J232">
        <v>9.5</v>
      </c>
      <c r="K232" s="55">
        <v>115</v>
      </c>
      <c r="L232" s="34">
        <f t="shared" si="6"/>
        <v>1092.5</v>
      </c>
      <c r="M232" s="6">
        <f>tbl_Manifiestos[[#This Row],[Total Pagado]]*tbl_Manifiestos[[#This Row],[Porcentaje]]</f>
        <v>1016.0250000000001</v>
      </c>
      <c r="N232" s="3">
        <v>0.93</v>
      </c>
    </row>
    <row r="233" spans="1:14" ht="15.95" customHeight="1" x14ac:dyDescent="0.25">
      <c r="A233" s="3" t="s">
        <v>27</v>
      </c>
      <c r="B233" s="3" t="str">
        <f>tbl_Manifiestos[[#This Row],[Factura]] &amp; "|" &amp; tbl_Manifiestos[[#This Row],[Proyecto OK]] &amp; "|" &amp; TEXT(tbl_Manifiestos[[#This Row],[Servicio]],"0.00") &amp; "|" &amp; TEXT(tbl_Manifiestos[[#This Row],[Costo Unitario]],"0.00")</f>
        <v>2746|CDOT S-603|12.00|115.00</v>
      </c>
      <c r="C233" t="s">
        <v>5599</v>
      </c>
      <c r="D233" s="51">
        <v>45916</v>
      </c>
      <c r="E233">
        <v>114</v>
      </c>
      <c r="F233" t="s">
        <v>5311</v>
      </c>
      <c r="G233">
        <v>603</v>
      </c>
      <c r="H233" t="s">
        <v>2693</v>
      </c>
      <c r="J233">
        <v>12</v>
      </c>
      <c r="K233" s="55">
        <v>115</v>
      </c>
      <c r="L233" s="34">
        <f t="shared" si="6"/>
        <v>1380</v>
      </c>
      <c r="M233" s="6">
        <f>tbl_Manifiestos[[#This Row],[Total Pagado]]*tbl_Manifiestos[[#This Row],[Porcentaje]]</f>
        <v>1283.4000000000001</v>
      </c>
      <c r="N233" s="3">
        <v>0.93</v>
      </c>
    </row>
    <row r="234" spans="1:14" ht="15.95" customHeight="1" x14ac:dyDescent="0.25">
      <c r="A234" s="3" t="s">
        <v>27</v>
      </c>
      <c r="B234" s="3" t="str">
        <f>tbl_Manifiestos[[#This Row],[Factura]] &amp; "|" &amp; tbl_Manifiestos[[#This Row],[Proyecto OK]] &amp; "|" &amp; TEXT(tbl_Manifiestos[[#This Row],[Servicio]],"0.00") &amp; "|" &amp; TEXT(tbl_Manifiestos[[#This Row],[Costo Unitario]],"0.00")</f>
        <v>2746|CDOT S-603|9.50|115.00</v>
      </c>
      <c r="C234" t="s">
        <v>5599</v>
      </c>
      <c r="D234" s="51">
        <v>45917</v>
      </c>
      <c r="E234">
        <v>114</v>
      </c>
      <c r="F234" t="s">
        <v>5311</v>
      </c>
      <c r="G234">
        <v>603</v>
      </c>
      <c r="H234" t="s">
        <v>2693</v>
      </c>
      <c r="J234">
        <v>9.5</v>
      </c>
      <c r="K234" s="55">
        <v>115</v>
      </c>
      <c r="L234" s="34">
        <f t="shared" si="6"/>
        <v>1092.5</v>
      </c>
      <c r="M234" s="6">
        <f>tbl_Manifiestos[[#This Row],[Total Pagado]]*tbl_Manifiestos[[#This Row],[Porcentaje]]</f>
        <v>1016.0250000000001</v>
      </c>
      <c r="N234" s="3">
        <v>0.93</v>
      </c>
    </row>
    <row r="235" spans="1:14" ht="15.95" customHeight="1" x14ac:dyDescent="0.25">
      <c r="A235" s="3" t="s">
        <v>27</v>
      </c>
      <c r="B235" s="3" t="str">
        <f>tbl_Manifiestos[[#This Row],[Factura]] &amp; "|" &amp; tbl_Manifiestos[[#This Row],[Proyecto OK]] &amp; "|" &amp; TEXT(tbl_Manifiestos[[#This Row],[Servicio]],"0.00") &amp; "|" &amp; TEXT(tbl_Manifiestos[[#This Row],[Costo Unitario]],"0.00")</f>
        <v>2746|CDOT S-603|9.25|115.00</v>
      </c>
      <c r="C235" t="s">
        <v>5599</v>
      </c>
      <c r="D235" s="51">
        <v>45918</v>
      </c>
      <c r="E235">
        <v>114</v>
      </c>
      <c r="F235" t="s">
        <v>5311</v>
      </c>
      <c r="G235">
        <v>603</v>
      </c>
      <c r="H235" t="s">
        <v>2693</v>
      </c>
      <c r="J235">
        <v>9.25</v>
      </c>
      <c r="K235" s="55">
        <v>115</v>
      </c>
      <c r="L235" s="34">
        <f t="shared" si="6"/>
        <v>1063.75</v>
      </c>
      <c r="M235" s="6">
        <f>tbl_Manifiestos[[#This Row],[Total Pagado]]*tbl_Manifiestos[[#This Row],[Porcentaje]]</f>
        <v>989.28750000000002</v>
      </c>
      <c r="N235" s="3">
        <v>0.93</v>
      </c>
    </row>
    <row r="236" spans="1:14" ht="15.95" customHeight="1" x14ac:dyDescent="0.25">
      <c r="A236" s="3" t="s">
        <v>27</v>
      </c>
      <c r="B236" s="3" t="str">
        <f>tbl_Manifiestos[[#This Row],[Factura]] &amp; "|" &amp; tbl_Manifiestos[[#This Row],[Proyecto OK]] &amp; "|" &amp; TEXT(tbl_Manifiestos[[#This Row],[Servicio]],"0.00") &amp; "|" &amp; TEXT(tbl_Manifiestos[[#This Row],[Costo Unitario]],"0.00")</f>
        <v>2746|CDOT S-603|7.50|115.00</v>
      </c>
      <c r="C236" t="s">
        <v>5599</v>
      </c>
      <c r="D236" s="51">
        <v>45919</v>
      </c>
      <c r="E236">
        <v>114</v>
      </c>
      <c r="F236" t="s">
        <v>5311</v>
      </c>
      <c r="G236">
        <v>603</v>
      </c>
      <c r="H236" t="s">
        <v>2693</v>
      </c>
      <c r="J236">
        <v>7.5</v>
      </c>
      <c r="K236" s="55">
        <v>115</v>
      </c>
      <c r="L236" s="34">
        <f t="shared" si="6"/>
        <v>862.5</v>
      </c>
      <c r="M236" s="6">
        <f>tbl_Manifiestos[[#This Row],[Total Pagado]]*tbl_Manifiestos[[#This Row],[Porcentaje]]</f>
        <v>802.125</v>
      </c>
      <c r="N236" s="3">
        <v>0.93</v>
      </c>
    </row>
    <row r="237" spans="1:14" ht="15.95" customHeight="1" x14ac:dyDescent="0.25">
      <c r="A237" s="3" t="s">
        <v>27</v>
      </c>
      <c r="B237" s="3" t="str">
        <f>tbl_Manifiestos[[#This Row],[Factura]] &amp; "|" &amp; tbl_Manifiestos[[#This Row],[Proyecto OK]] &amp; "|" &amp; TEXT(tbl_Manifiestos[[#This Row],[Servicio]],"0.00") &amp; "|" &amp; TEXT(tbl_Manifiestos[[#This Row],[Costo Unitario]],"0.00")</f>
        <v>2763|CDOT S-603|10.75|115.00</v>
      </c>
      <c r="C237" t="s">
        <v>5608</v>
      </c>
      <c r="D237" s="51">
        <v>45924</v>
      </c>
      <c r="E237">
        <v>114</v>
      </c>
      <c r="F237" t="s">
        <v>5311</v>
      </c>
      <c r="G237">
        <v>603</v>
      </c>
      <c r="H237" t="s">
        <v>2693</v>
      </c>
      <c r="J237">
        <v>10.75</v>
      </c>
      <c r="K237" s="55">
        <v>115</v>
      </c>
      <c r="L237" s="34">
        <f t="shared" si="6"/>
        <v>1236.25</v>
      </c>
      <c r="M237" s="6">
        <f>tbl_Manifiestos[[#This Row],[Total Pagado]]*tbl_Manifiestos[[#This Row],[Porcentaje]]</f>
        <v>1149.7125000000001</v>
      </c>
      <c r="N237" s="3">
        <v>0.93</v>
      </c>
    </row>
    <row r="238" spans="1:14" ht="15.95" customHeight="1" x14ac:dyDescent="0.25">
      <c r="A238" s="3" t="s">
        <v>27</v>
      </c>
      <c r="B238" s="3" t="str">
        <f>tbl_Manifiestos[[#This Row],[Factura]] &amp; "|" &amp; tbl_Manifiestos[[#This Row],[Proyecto OK]] &amp; "|" &amp; TEXT(tbl_Manifiestos[[#This Row],[Servicio]],"0.00") &amp; "|" &amp; TEXT(tbl_Manifiestos[[#This Row],[Costo Unitario]],"0.00")</f>
        <v>2763|CDOT S-603|9.50|115.00</v>
      </c>
      <c r="C238" t="s">
        <v>5608</v>
      </c>
      <c r="D238" s="51">
        <v>45925</v>
      </c>
      <c r="E238">
        <v>114</v>
      </c>
      <c r="F238" t="s">
        <v>5311</v>
      </c>
      <c r="G238">
        <v>603</v>
      </c>
      <c r="H238" t="s">
        <v>2693</v>
      </c>
      <c r="J238">
        <v>9.5</v>
      </c>
      <c r="K238" s="55">
        <v>115</v>
      </c>
      <c r="L238" s="34">
        <f t="shared" si="6"/>
        <v>1092.5</v>
      </c>
      <c r="M238" s="6">
        <f>tbl_Manifiestos[[#This Row],[Total Pagado]]*tbl_Manifiestos[[#This Row],[Porcentaje]]</f>
        <v>1016.0250000000001</v>
      </c>
      <c r="N238" s="3">
        <v>0.93</v>
      </c>
    </row>
    <row r="239" spans="1:14" ht="15.95" customHeight="1" x14ac:dyDescent="0.25">
      <c r="A239" s="3" t="s">
        <v>27</v>
      </c>
      <c r="B239" s="3" t="str">
        <f>tbl_Manifiestos[[#This Row],[Factura]] &amp; "|" &amp; tbl_Manifiestos[[#This Row],[Proyecto OK]] &amp; "|" &amp; TEXT(tbl_Manifiestos[[#This Row],[Servicio]],"0.00") &amp; "|" &amp; TEXT(tbl_Manifiestos[[#This Row],[Costo Unitario]],"0.00")</f>
        <v>2763|CDOT S-603|8.50|115.00</v>
      </c>
      <c r="C239" t="s">
        <v>5608</v>
      </c>
      <c r="D239" s="51">
        <v>45926</v>
      </c>
      <c r="E239">
        <v>356</v>
      </c>
      <c r="F239" t="s">
        <v>5311</v>
      </c>
      <c r="G239">
        <v>603</v>
      </c>
      <c r="H239" t="s">
        <v>2693</v>
      </c>
      <c r="J239">
        <v>8.5</v>
      </c>
      <c r="K239" s="55">
        <v>115</v>
      </c>
      <c r="L239" s="34">
        <f t="shared" si="6"/>
        <v>977.5</v>
      </c>
      <c r="M239" s="6">
        <f>tbl_Manifiestos[[#This Row],[Total Pagado]]*tbl_Manifiestos[[#This Row],[Porcentaje]]</f>
        <v>909.07500000000005</v>
      </c>
      <c r="N239" s="3">
        <v>0.93</v>
      </c>
    </row>
    <row r="240" spans="1:14" ht="15.95" customHeight="1" x14ac:dyDescent="0.25">
      <c r="A240" s="3" t="s">
        <v>27</v>
      </c>
      <c r="B240" s="3" t="str">
        <f>tbl_Manifiestos[[#This Row],[Factura]] &amp; "|" &amp; tbl_Manifiestos[[#This Row],[Proyecto OK]] &amp; "|" &amp; TEXT(tbl_Manifiestos[[#This Row],[Servicio]],"0.00") &amp; "|" &amp; TEXT(tbl_Manifiestos[[#This Row],[Costo Unitario]],"0.00")</f>
        <v>2763|CDOT S-603|8.50|115.00</v>
      </c>
      <c r="C240" t="s">
        <v>5608</v>
      </c>
      <c r="D240" s="51">
        <v>45926</v>
      </c>
      <c r="E240">
        <v>114</v>
      </c>
      <c r="F240" t="s">
        <v>5311</v>
      </c>
      <c r="G240">
        <v>603</v>
      </c>
      <c r="H240" t="s">
        <v>2693</v>
      </c>
      <c r="J240">
        <v>8.5</v>
      </c>
      <c r="K240" s="55">
        <v>115</v>
      </c>
      <c r="L240" s="34">
        <f t="shared" si="6"/>
        <v>977.5</v>
      </c>
      <c r="M240" s="6">
        <f>tbl_Manifiestos[[#This Row],[Total Pagado]]*tbl_Manifiestos[[#This Row],[Porcentaje]]</f>
        <v>909.07500000000005</v>
      </c>
      <c r="N240" s="3">
        <v>0.93</v>
      </c>
    </row>
    <row r="241" spans="1:14" ht="15.95" customHeight="1" x14ac:dyDescent="0.25">
      <c r="A241" s="3" t="s">
        <v>27</v>
      </c>
      <c r="B241" s="3" t="str">
        <f>tbl_Manifiestos[[#This Row],[Factura]] &amp; "|" &amp; tbl_Manifiestos[[#This Row],[Proyecto OK]] &amp; "|" &amp; TEXT(tbl_Manifiestos[[#This Row],[Servicio]],"0.00") &amp; "|" &amp; TEXT(tbl_Manifiestos[[#This Row],[Costo Unitario]],"0.00")</f>
        <v>2782|CDOT S-603|9.50|115.00</v>
      </c>
      <c r="C241" t="s">
        <v>5621</v>
      </c>
      <c r="D241" s="51">
        <v>45929</v>
      </c>
      <c r="E241">
        <v>114</v>
      </c>
      <c r="F241" t="s">
        <v>5311</v>
      </c>
      <c r="G241">
        <v>603</v>
      </c>
      <c r="H241" t="s">
        <v>2693</v>
      </c>
      <c r="J241">
        <v>9.5</v>
      </c>
      <c r="K241" s="55">
        <v>115</v>
      </c>
      <c r="L241" s="34">
        <f t="shared" si="6"/>
        <v>1092.5</v>
      </c>
      <c r="M241" s="6">
        <f>tbl_Manifiestos[[#This Row],[Total Pagado]]*tbl_Manifiestos[[#This Row],[Porcentaje]]</f>
        <v>1016.0250000000001</v>
      </c>
      <c r="N241" s="3">
        <v>0.93</v>
      </c>
    </row>
    <row r="242" spans="1:14" ht="15.95" customHeight="1" x14ac:dyDescent="0.25">
      <c r="A242" s="3" t="s">
        <v>27</v>
      </c>
      <c r="B242" s="3" t="str">
        <f>tbl_Manifiestos[[#This Row],[Factura]] &amp; "|" &amp; tbl_Manifiestos[[#This Row],[Proyecto OK]] &amp; "|" &amp; TEXT(tbl_Manifiestos[[#This Row],[Servicio]],"0.00") &amp; "|" &amp; TEXT(tbl_Manifiestos[[#This Row],[Costo Unitario]],"0.00")</f>
        <v>2782|CDOT S-603|9.50|115.00</v>
      </c>
      <c r="C242" t="s">
        <v>5621</v>
      </c>
      <c r="D242" s="51">
        <v>45930</v>
      </c>
      <c r="E242">
        <v>114</v>
      </c>
      <c r="F242" t="s">
        <v>5311</v>
      </c>
      <c r="G242">
        <v>603</v>
      </c>
      <c r="H242" t="s">
        <v>2693</v>
      </c>
      <c r="J242">
        <v>9.5</v>
      </c>
      <c r="K242" s="55">
        <v>115</v>
      </c>
      <c r="L242" s="34">
        <f t="shared" si="6"/>
        <v>1092.5</v>
      </c>
      <c r="M242" s="6">
        <f>tbl_Manifiestos[[#This Row],[Total Pagado]]*tbl_Manifiestos[[#This Row],[Porcentaje]]</f>
        <v>1016.0250000000001</v>
      </c>
      <c r="N242" s="3">
        <v>0.93</v>
      </c>
    </row>
    <row r="243" spans="1:14" ht="15.95" customHeight="1" x14ac:dyDescent="0.25">
      <c r="A243" s="3" t="s">
        <v>27</v>
      </c>
      <c r="B243" s="3" t="str">
        <f>tbl_Manifiestos[[#This Row],[Factura]] &amp; "|" &amp; tbl_Manifiestos[[#This Row],[Proyecto OK]] &amp; "|" &amp; TEXT(tbl_Manifiestos[[#This Row],[Servicio]],"0.00") &amp; "|" &amp; TEXT(tbl_Manifiestos[[#This Row],[Costo Unitario]],"0.00")</f>
        <v>2782|CDOT S-603|8.00|115.00</v>
      </c>
      <c r="C243" t="s">
        <v>5621</v>
      </c>
      <c r="D243" s="51">
        <v>45931</v>
      </c>
      <c r="E243">
        <v>103</v>
      </c>
      <c r="F243" t="s">
        <v>5311</v>
      </c>
      <c r="G243">
        <v>603</v>
      </c>
      <c r="H243" t="s">
        <v>2693</v>
      </c>
      <c r="J243">
        <v>8</v>
      </c>
      <c r="K243" s="55">
        <v>115</v>
      </c>
      <c r="L243" s="34">
        <f t="shared" si="6"/>
        <v>920</v>
      </c>
      <c r="M243" s="6">
        <f>tbl_Manifiestos[[#This Row],[Total Pagado]]*tbl_Manifiestos[[#This Row],[Porcentaje]]</f>
        <v>855.6</v>
      </c>
      <c r="N243" s="3">
        <v>0.93</v>
      </c>
    </row>
    <row r="244" spans="1:14" ht="15.95" customHeight="1" x14ac:dyDescent="0.25">
      <c r="A244" s="3" t="s">
        <v>27</v>
      </c>
      <c r="B244" s="3" t="str">
        <f>tbl_Manifiestos[[#This Row],[Factura]] &amp; "|" &amp; tbl_Manifiestos[[#This Row],[Proyecto OK]] &amp; "|" &amp; TEXT(tbl_Manifiestos[[#This Row],[Servicio]],"0.00") &amp; "|" &amp; TEXT(tbl_Manifiestos[[#This Row],[Costo Unitario]],"0.00")</f>
        <v>2782|CDOT S-603|9.25|115.00</v>
      </c>
      <c r="C244" t="s">
        <v>5621</v>
      </c>
      <c r="D244" s="51">
        <v>45931</v>
      </c>
      <c r="E244">
        <v>114</v>
      </c>
      <c r="F244" t="s">
        <v>5311</v>
      </c>
      <c r="G244">
        <v>603</v>
      </c>
      <c r="H244" t="s">
        <v>2693</v>
      </c>
      <c r="J244">
        <v>9.25</v>
      </c>
      <c r="K244" s="55">
        <v>115</v>
      </c>
      <c r="L244" s="34">
        <f t="shared" si="6"/>
        <v>1063.75</v>
      </c>
      <c r="M244" s="6">
        <f>tbl_Manifiestos[[#This Row],[Total Pagado]]*tbl_Manifiestos[[#This Row],[Porcentaje]]</f>
        <v>989.28750000000002</v>
      </c>
      <c r="N244" s="3">
        <v>0.93</v>
      </c>
    </row>
    <row r="245" spans="1:14" ht="15.95" customHeight="1" x14ac:dyDescent="0.25">
      <c r="A245" s="3" t="s">
        <v>27</v>
      </c>
      <c r="B245" s="3" t="str">
        <f>tbl_Manifiestos[[#This Row],[Factura]] &amp; "|" &amp; tbl_Manifiestos[[#This Row],[Proyecto OK]] &amp; "|" &amp; TEXT(tbl_Manifiestos[[#This Row],[Servicio]],"0.00") &amp; "|" &amp; TEXT(tbl_Manifiestos[[#This Row],[Costo Unitario]],"0.00")</f>
        <v>2782|CDOT S-603|10.50|115.00</v>
      </c>
      <c r="C245" t="s">
        <v>5621</v>
      </c>
      <c r="D245" s="51">
        <v>45932</v>
      </c>
      <c r="E245">
        <v>114</v>
      </c>
      <c r="F245" t="s">
        <v>5311</v>
      </c>
      <c r="G245">
        <v>603</v>
      </c>
      <c r="H245" t="s">
        <v>2693</v>
      </c>
      <c r="J245">
        <v>10.5</v>
      </c>
      <c r="K245" s="55">
        <v>115</v>
      </c>
      <c r="L245" s="34">
        <f t="shared" si="6"/>
        <v>1207.5</v>
      </c>
      <c r="M245" s="6">
        <f>tbl_Manifiestos[[#This Row],[Total Pagado]]*tbl_Manifiestos[[#This Row],[Porcentaje]]</f>
        <v>1122.9750000000001</v>
      </c>
      <c r="N245" s="3">
        <v>0.93</v>
      </c>
    </row>
    <row r="246" spans="1:14" ht="15.95" customHeight="1" x14ac:dyDescent="0.25">
      <c r="A246" s="3" t="s">
        <v>27</v>
      </c>
      <c r="B246" s="3" t="str">
        <f>tbl_Manifiestos[[#This Row],[Factura]] &amp; "|" &amp; tbl_Manifiestos[[#This Row],[Proyecto OK]] &amp; "|" &amp; TEXT(tbl_Manifiestos[[#This Row],[Servicio]],"0.00") &amp; "|" &amp; TEXT(tbl_Manifiestos[[#This Row],[Costo Unitario]],"0.00")</f>
        <v>2782|CDOT S-603|9.25|115.00</v>
      </c>
      <c r="C246" t="s">
        <v>5621</v>
      </c>
      <c r="D246" s="51">
        <v>45933</v>
      </c>
      <c r="E246">
        <v>114</v>
      </c>
      <c r="F246" t="s">
        <v>5311</v>
      </c>
      <c r="G246">
        <v>603</v>
      </c>
      <c r="H246" t="s">
        <v>2693</v>
      </c>
      <c r="J246">
        <v>9.25</v>
      </c>
      <c r="K246" s="55">
        <v>115</v>
      </c>
      <c r="L246" s="34">
        <f t="shared" si="6"/>
        <v>1063.75</v>
      </c>
      <c r="M246" s="6">
        <f>tbl_Manifiestos[[#This Row],[Total Pagado]]*tbl_Manifiestos[[#This Row],[Porcentaje]]</f>
        <v>989.28750000000002</v>
      </c>
      <c r="N246" s="3">
        <v>0.93</v>
      </c>
    </row>
    <row r="247" spans="1:14" ht="15.95" customHeight="1" x14ac:dyDescent="0.25">
      <c r="A247" s="3" t="s">
        <v>27</v>
      </c>
      <c r="B247" s="3" t="str">
        <f>tbl_Manifiestos[[#This Row],[Factura]] &amp; "|" &amp; tbl_Manifiestos[[#This Row],[Proyecto OK]] &amp; "|" &amp; TEXT(tbl_Manifiestos[[#This Row],[Servicio]],"0.00") &amp; "|" &amp; TEXT(tbl_Manifiestos[[#This Row],[Costo Unitario]],"0.00")</f>
        <v>2782|CDOT S-603|8.00|115.00</v>
      </c>
      <c r="C247" t="s">
        <v>5621</v>
      </c>
      <c r="D247" s="51">
        <v>45934</v>
      </c>
      <c r="E247">
        <v>325</v>
      </c>
      <c r="F247" t="s">
        <v>5311</v>
      </c>
      <c r="G247">
        <v>603</v>
      </c>
      <c r="H247" t="s">
        <v>2693</v>
      </c>
      <c r="J247">
        <v>8</v>
      </c>
      <c r="K247" s="55">
        <v>115</v>
      </c>
      <c r="L247" s="34">
        <f t="shared" si="6"/>
        <v>920</v>
      </c>
      <c r="M247" s="6">
        <f>tbl_Manifiestos[[#This Row],[Total Pagado]]*tbl_Manifiestos[[#This Row],[Porcentaje]]</f>
        <v>855.6</v>
      </c>
      <c r="N247" s="3">
        <v>0.93</v>
      </c>
    </row>
    <row r="248" spans="1:14" ht="15.95" customHeight="1" x14ac:dyDescent="0.25">
      <c r="A248" s="3" t="s">
        <v>27</v>
      </c>
      <c r="B248" s="3" t="str">
        <f>tbl_Manifiestos[[#This Row],[Factura]] &amp; "|" &amp; tbl_Manifiestos[[#This Row],[Proyecto OK]] &amp; "|" &amp; TEXT(tbl_Manifiestos[[#This Row],[Servicio]],"0.00") &amp; "|" &amp; TEXT(tbl_Manifiestos[[#This Row],[Costo Unitario]],"0.00")</f>
        <v>2797|CDOT S-603|10.50|115.00</v>
      </c>
      <c r="C248" t="s">
        <v>5632</v>
      </c>
      <c r="D248" s="32">
        <v>45936</v>
      </c>
      <c r="E248">
        <v>67</v>
      </c>
      <c r="F248" t="s">
        <v>5311</v>
      </c>
      <c r="G248">
        <v>603</v>
      </c>
      <c r="H248" t="s">
        <v>2693</v>
      </c>
      <c r="J248">
        <v>10.5</v>
      </c>
      <c r="K248" s="55">
        <v>115</v>
      </c>
      <c r="L248" s="34">
        <f t="shared" si="6"/>
        <v>1207.5</v>
      </c>
      <c r="M248" s="6">
        <f>tbl_Manifiestos[[#This Row],[Total Pagado]]*tbl_Manifiestos[[#This Row],[Porcentaje]]</f>
        <v>1122.9750000000001</v>
      </c>
      <c r="N248" s="3">
        <v>0.93</v>
      </c>
    </row>
    <row r="249" spans="1:14" ht="15.95" customHeight="1" x14ac:dyDescent="0.25">
      <c r="A249" s="3" t="s">
        <v>27</v>
      </c>
      <c r="B249" s="3" t="str">
        <f>tbl_Manifiestos[[#This Row],[Factura]] &amp; "|" &amp; tbl_Manifiestos[[#This Row],[Proyecto OK]] &amp; "|" &amp; TEXT(tbl_Manifiestos[[#This Row],[Servicio]],"0.00") &amp; "|" &amp; TEXT(tbl_Manifiestos[[#This Row],[Costo Unitario]],"0.00")</f>
        <v>2797|CDOT S-603|10.00|115.00</v>
      </c>
      <c r="C249" t="s">
        <v>5632</v>
      </c>
      <c r="D249" s="32">
        <v>45938</v>
      </c>
      <c r="E249">
        <v>114</v>
      </c>
      <c r="F249" t="s">
        <v>5311</v>
      </c>
      <c r="G249">
        <v>603</v>
      </c>
      <c r="H249" t="s">
        <v>2693</v>
      </c>
      <c r="J249">
        <v>10</v>
      </c>
      <c r="K249" s="55">
        <v>115</v>
      </c>
      <c r="L249" s="34">
        <f t="shared" si="6"/>
        <v>1150</v>
      </c>
      <c r="M249" s="6">
        <f>tbl_Manifiestos[[#This Row],[Total Pagado]]*tbl_Manifiestos[[#This Row],[Porcentaje]]</f>
        <v>1069.5</v>
      </c>
      <c r="N249" s="3">
        <v>0.93</v>
      </c>
    </row>
    <row r="250" spans="1:14" ht="15.95" customHeight="1" x14ac:dyDescent="0.25">
      <c r="A250" s="3" t="s">
        <v>27</v>
      </c>
      <c r="B250" s="3" t="str">
        <f>tbl_Manifiestos[[#This Row],[Factura]] &amp; "|" &amp; tbl_Manifiestos[[#This Row],[Proyecto OK]] &amp; "|" &amp; TEXT(tbl_Manifiestos[[#This Row],[Servicio]],"0.00") &amp; "|" &amp; TEXT(tbl_Manifiestos[[#This Row],[Costo Unitario]],"0.00")</f>
        <v>2797|CDOT S-603|9.50|115.00</v>
      </c>
      <c r="C250" t="s">
        <v>5632</v>
      </c>
      <c r="D250" s="32">
        <v>45939</v>
      </c>
      <c r="E250">
        <v>114</v>
      </c>
      <c r="F250" t="s">
        <v>5311</v>
      </c>
      <c r="G250">
        <v>603</v>
      </c>
      <c r="H250" t="s">
        <v>2693</v>
      </c>
      <c r="J250">
        <v>9.5</v>
      </c>
      <c r="K250" s="55">
        <v>115</v>
      </c>
      <c r="L250" s="34">
        <f t="shared" si="6"/>
        <v>1092.5</v>
      </c>
      <c r="M250" s="6">
        <f>tbl_Manifiestos[[#This Row],[Total Pagado]]*tbl_Manifiestos[[#This Row],[Porcentaje]]</f>
        <v>1016.0250000000001</v>
      </c>
      <c r="N250" s="3">
        <v>0.93</v>
      </c>
    </row>
    <row r="251" spans="1:14" ht="15.95" customHeight="1" x14ac:dyDescent="0.25">
      <c r="A251" s="3" t="s">
        <v>27</v>
      </c>
      <c r="B251" s="3" t="str">
        <f>tbl_Manifiestos[[#This Row],[Factura]] &amp; "|" &amp; tbl_Manifiestos[[#This Row],[Proyecto OK]] &amp; "|" &amp; TEXT(tbl_Manifiestos[[#This Row],[Servicio]],"0.00") &amp; "|" &amp; TEXT(tbl_Manifiestos[[#This Row],[Costo Unitario]],"0.00")</f>
        <v>2797|CDOT S-603|8.00|115.00</v>
      </c>
      <c r="C251" t="s">
        <v>5632</v>
      </c>
      <c r="D251" s="32">
        <v>45940</v>
      </c>
      <c r="E251">
        <v>114</v>
      </c>
      <c r="F251" t="s">
        <v>5311</v>
      </c>
      <c r="G251">
        <v>603</v>
      </c>
      <c r="H251" t="s">
        <v>2693</v>
      </c>
      <c r="J251">
        <v>8</v>
      </c>
      <c r="K251" s="55">
        <v>115</v>
      </c>
      <c r="L251" s="34">
        <f t="shared" si="6"/>
        <v>920</v>
      </c>
      <c r="M251" s="6">
        <f>tbl_Manifiestos[[#This Row],[Total Pagado]]*tbl_Manifiestos[[#This Row],[Porcentaje]]</f>
        <v>855.6</v>
      </c>
      <c r="N251" s="3">
        <v>0.93</v>
      </c>
    </row>
    <row r="252" spans="1:14" ht="15.95" customHeight="1" x14ac:dyDescent="0.25">
      <c r="A252" s="3" t="s">
        <v>27</v>
      </c>
      <c r="B252" s="3" t="str">
        <f>tbl_Manifiestos[[#This Row],[Factura]] &amp; "|" &amp; tbl_Manifiestos[[#This Row],[Proyecto OK]] &amp; "|" &amp; TEXT(tbl_Manifiestos[[#This Row],[Servicio]],"0.00") &amp; "|" &amp; TEXT(tbl_Manifiestos[[#This Row],[Costo Unitario]],"0.00")</f>
        <v>2812|CDOT S-603|8.00|115.00</v>
      </c>
      <c r="C252" t="s">
        <v>5644</v>
      </c>
      <c r="D252" s="51">
        <v>45943</v>
      </c>
      <c r="E252">
        <v>708</v>
      </c>
      <c r="F252" t="s">
        <v>5311</v>
      </c>
      <c r="G252">
        <v>603</v>
      </c>
      <c r="H252" t="s">
        <v>2693</v>
      </c>
      <c r="J252">
        <v>8</v>
      </c>
      <c r="K252" s="55">
        <v>115</v>
      </c>
      <c r="L252" s="34">
        <f t="shared" si="6"/>
        <v>920</v>
      </c>
      <c r="M252" s="6">
        <f>tbl_Manifiestos[[#This Row],[Total Pagado]]*tbl_Manifiestos[[#This Row],[Porcentaje]]</f>
        <v>855.6</v>
      </c>
      <c r="N252" s="3">
        <v>0.93</v>
      </c>
    </row>
    <row r="253" spans="1:14" ht="15.95" customHeight="1" x14ac:dyDescent="0.25">
      <c r="A253" s="3" t="s">
        <v>27</v>
      </c>
      <c r="B253" s="3" t="str">
        <f>tbl_Manifiestos[[#This Row],[Factura]] &amp; "|" &amp; tbl_Manifiestos[[#This Row],[Proyecto OK]] &amp; "|" &amp; TEXT(tbl_Manifiestos[[#This Row],[Servicio]],"0.00") &amp; "|" &amp; TEXT(tbl_Manifiestos[[#This Row],[Costo Unitario]],"0.00")</f>
        <v>2812|CDOT S-603|9.25|115.00</v>
      </c>
      <c r="C253" t="s">
        <v>5644</v>
      </c>
      <c r="D253" s="51">
        <v>45944</v>
      </c>
      <c r="E253">
        <v>114</v>
      </c>
      <c r="F253" t="s">
        <v>5311</v>
      </c>
      <c r="G253">
        <v>603</v>
      </c>
      <c r="H253" t="s">
        <v>2693</v>
      </c>
      <c r="J253">
        <v>9.25</v>
      </c>
      <c r="K253" s="55">
        <v>115</v>
      </c>
      <c r="L253" s="34">
        <f t="shared" si="6"/>
        <v>1063.75</v>
      </c>
      <c r="M253" s="6">
        <f>tbl_Manifiestos[[#This Row],[Total Pagado]]*tbl_Manifiestos[[#This Row],[Porcentaje]]</f>
        <v>989.28750000000002</v>
      </c>
      <c r="N253" s="3">
        <v>0.93</v>
      </c>
    </row>
    <row r="254" spans="1:14" ht="15.95" customHeight="1" x14ac:dyDescent="0.25">
      <c r="A254" s="3" t="s">
        <v>27</v>
      </c>
      <c r="B254" s="3" t="str">
        <f>tbl_Manifiestos[[#This Row],[Factura]] &amp; "|" &amp; tbl_Manifiestos[[#This Row],[Proyecto OK]] &amp; "|" &amp; TEXT(tbl_Manifiestos[[#This Row],[Servicio]],"0.00") &amp; "|" &amp; TEXT(tbl_Manifiestos[[#This Row],[Costo Unitario]],"0.00")</f>
        <v>2812|CDOT S-603|9.00|115.00</v>
      </c>
      <c r="C254" t="s">
        <v>5644</v>
      </c>
      <c r="D254" s="51">
        <v>45945</v>
      </c>
      <c r="E254">
        <v>114</v>
      </c>
      <c r="F254" t="s">
        <v>5311</v>
      </c>
      <c r="G254">
        <v>603</v>
      </c>
      <c r="H254" t="s">
        <v>2693</v>
      </c>
      <c r="J254">
        <v>9</v>
      </c>
      <c r="K254" s="55">
        <v>115</v>
      </c>
      <c r="L254" s="34">
        <f t="shared" si="6"/>
        <v>1035</v>
      </c>
      <c r="M254" s="6">
        <f>tbl_Manifiestos[[#This Row],[Total Pagado]]*tbl_Manifiestos[[#This Row],[Porcentaje]]</f>
        <v>962.55000000000007</v>
      </c>
      <c r="N254" s="3">
        <v>0.93</v>
      </c>
    </row>
    <row r="255" spans="1:14" ht="15.95" customHeight="1" x14ac:dyDescent="0.25">
      <c r="A255" s="3" t="s">
        <v>27</v>
      </c>
      <c r="B255" s="3" t="str">
        <f>tbl_Manifiestos[[#This Row],[Factura]] &amp; "|" &amp; tbl_Manifiestos[[#This Row],[Proyecto OK]] &amp; "|" &amp; TEXT(tbl_Manifiestos[[#This Row],[Servicio]],"0.00") &amp; "|" &amp; TEXT(tbl_Manifiestos[[#This Row],[Costo Unitario]],"0.00")</f>
        <v>2812|CDOT S-603|8.75|115.00</v>
      </c>
      <c r="C255" t="s">
        <v>5644</v>
      </c>
      <c r="D255" s="51">
        <v>45946</v>
      </c>
      <c r="E255">
        <v>114</v>
      </c>
      <c r="F255" t="s">
        <v>5311</v>
      </c>
      <c r="G255">
        <v>603</v>
      </c>
      <c r="H255" t="s">
        <v>2693</v>
      </c>
      <c r="J255">
        <v>8.75</v>
      </c>
      <c r="K255" s="55">
        <v>115</v>
      </c>
      <c r="L255" s="34">
        <f t="shared" si="6"/>
        <v>1006.25</v>
      </c>
      <c r="M255" s="6">
        <f>tbl_Manifiestos[[#This Row],[Total Pagado]]*tbl_Manifiestos[[#This Row],[Porcentaje]]</f>
        <v>935.8125</v>
      </c>
      <c r="N255" s="3">
        <v>0.93</v>
      </c>
    </row>
    <row r="256" spans="1:14" ht="15.95" customHeight="1" x14ac:dyDescent="0.25">
      <c r="A256" s="3" t="s">
        <v>27</v>
      </c>
      <c r="B256" s="3" t="str">
        <f>tbl_Manifiestos[[#This Row],[Factura]] &amp; "|" &amp; tbl_Manifiestos[[#This Row],[Proyecto OK]] &amp; "|" &amp; TEXT(tbl_Manifiestos[[#This Row],[Servicio]],"0.00") &amp; "|" &amp; TEXT(tbl_Manifiestos[[#This Row],[Costo Unitario]],"0.00")</f>
        <v>2812|CDOT S-603|8.50|115.00</v>
      </c>
      <c r="C256" t="s">
        <v>5644</v>
      </c>
      <c r="D256" s="51">
        <v>45947</v>
      </c>
      <c r="E256">
        <v>356</v>
      </c>
      <c r="F256" t="s">
        <v>5311</v>
      </c>
      <c r="G256">
        <v>603</v>
      </c>
      <c r="H256" t="s">
        <v>2693</v>
      </c>
      <c r="J256">
        <v>8.5</v>
      </c>
      <c r="K256" s="55">
        <v>115</v>
      </c>
      <c r="L256" s="34">
        <f t="shared" ref="L256:L287" si="7">J256*K256</f>
        <v>977.5</v>
      </c>
      <c r="M256" s="6">
        <f>tbl_Manifiestos[[#This Row],[Total Pagado]]*tbl_Manifiestos[[#This Row],[Porcentaje]]</f>
        <v>909.07500000000005</v>
      </c>
      <c r="N256" s="3">
        <v>0.93</v>
      </c>
    </row>
    <row r="257" spans="1:14" ht="15.95" customHeight="1" x14ac:dyDescent="0.25">
      <c r="A257" s="3" t="s">
        <v>27</v>
      </c>
      <c r="B257" s="3" t="str">
        <f>tbl_Manifiestos[[#This Row],[Factura]] &amp; "|" &amp; tbl_Manifiestos[[#This Row],[Proyecto OK]] &amp; "|" &amp; TEXT(tbl_Manifiestos[[#This Row],[Servicio]],"0.00") &amp; "|" &amp; TEXT(tbl_Manifiestos[[#This Row],[Costo Unitario]],"0.00")</f>
        <v>2834|CDOT S-603|9.50|115.00</v>
      </c>
      <c r="C257" t="s">
        <v>5659</v>
      </c>
      <c r="D257" s="51">
        <v>45950</v>
      </c>
      <c r="E257">
        <v>515</v>
      </c>
      <c r="F257" t="s">
        <v>5311</v>
      </c>
      <c r="G257">
        <v>603</v>
      </c>
      <c r="H257" t="s">
        <v>2693</v>
      </c>
      <c r="J257">
        <v>9.5</v>
      </c>
      <c r="K257" s="55">
        <v>115</v>
      </c>
      <c r="L257" s="34">
        <f t="shared" si="7"/>
        <v>1092.5</v>
      </c>
      <c r="M257" s="6">
        <f>tbl_Manifiestos[[#This Row],[Total Pagado]]*tbl_Manifiestos[[#This Row],[Porcentaje]]</f>
        <v>1016.0250000000001</v>
      </c>
      <c r="N257" s="3">
        <v>0.93</v>
      </c>
    </row>
    <row r="258" spans="1:14" ht="15.95" customHeight="1" x14ac:dyDescent="0.25">
      <c r="A258" s="3" t="s">
        <v>27</v>
      </c>
      <c r="B258" s="3" t="str">
        <f>tbl_Manifiestos[[#This Row],[Factura]] &amp; "|" &amp; tbl_Manifiestos[[#This Row],[Proyecto OK]] &amp; "|" &amp; TEXT(tbl_Manifiestos[[#This Row],[Servicio]],"0.00") &amp; "|" &amp; TEXT(tbl_Manifiestos[[#This Row],[Costo Unitario]],"0.00")</f>
        <v>2834|CDOT S-603|10.75|115.00</v>
      </c>
      <c r="C258" t="s">
        <v>5659</v>
      </c>
      <c r="D258" s="51">
        <v>45950</v>
      </c>
      <c r="E258">
        <v>114</v>
      </c>
      <c r="F258" t="s">
        <v>5311</v>
      </c>
      <c r="G258">
        <v>603</v>
      </c>
      <c r="H258" t="s">
        <v>2693</v>
      </c>
      <c r="J258">
        <v>10.75</v>
      </c>
      <c r="K258" s="55">
        <v>115</v>
      </c>
      <c r="L258" s="34">
        <f t="shared" si="7"/>
        <v>1236.25</v>
      </c>
      <c r="M258" s="6">
        <f>tbl_Manifiestos[[#This Row],[Total Pagado]]*tbl_Manifiestos[[#This Row],[Porcentaje]]</f>
        <v>1149.7125000000001</v>
      </c>
      <c r="N258" s="3">
        <v>0.93</v>
      </c>
    </row>
    <row r="259" spans="1:14" ht="15.95" customHeight="1" x14ac:dyDescent="0.25">
      <c r="A259" s="3" t="s">
        <v>27</v>
      </c>
      <c r="B259" s="3" t="str">
        <f>tbl_Manifiestos[[#This Row],[Factura]] &amp; "|" &amp; tbl_Manifiestos[[#This Row],[Proyecto OK]] &amp; "|" &amp; TEXT(tbl_Manifiestos[[#This Row],[Servicio]],"0.00") &amp; "|" &amp; TEXT(tbl_Manifiestos[[#This Row],[Costo Unitario]],"0.00")</f>
        <v>2834|CDOT S-603|10.00|115.00</v>
      </c>
      <c r="C259" t="s">
        <v>5659</v>
      </c>
      <c r="D259" s="51">
        <v>45951</v>
      </c>
      <c r="E259">
        <v>356</v>
      </c>
      <c r="F259" t="s">
        <v>5311</v>
      </c>
      <c r="G259">
        <v>603</v>
      </c>
      <c r="H259" t="s">
        <v>2693</v>
      </c>
      <c r="J259">
        <v>10</v>
      </c>
      <c r="K259" s="55">
        <v>115</v>
      </c>
      <c r="L259" s="34">
        <f t="shared" si="7"/>
        <v>1150</v>
      </c>
      <c r="M259" s="6">
        <f>tbl_Manifiestos[[#This Row],[Total Pagado]]*tbl_Manifiestos[[#This Row],[Porcentaje]]</f>
        <v>1069.5</v>
      </c>
      <c r="N259" s="3">
        <v>0.93</v>
      </c>
    </row>
    <row r="260" spans="1:14" ht="15.95" customHeight="1" x14ac:dyDescent="0.25">
      <c r="A260" s="3" t="s">
        <v>27</v>
      </c>
      <c r="B260" s="3" t="str">
        <f>tbl_Manifiestos[[#This Row],[Factura]] &amp; "|" &amp; tbl_Manifiestos[[#This Row],[Proyecto OK]] &amp; "|" &amp; TEXT(tbl_Manifiestos[[#This Row],[Servicio]],"0.00") &amp; "|" &amp; TEXT(tbl_Manifiestos[[#This Row],[Costo Unitario]],"0.00")</f>
        <v>2834|CDOT S-603|8.50|115.00</v>
      </c>
      <c r="C260" t="s">
        <v>5659</v>
      </c>
      <c r="D260" s="51">
        <v>45952</v>
      </c>
      <c r="E260">
        <v>114</v>
      </c>
      <c r="F260" t="s">
        <v>5311</v>
      </c>
      <c r="G260">
        <v>603</v>
      </c>
      <c r="H260" t="s">
        <v>2693</v>
      </c>
      <c r="J260">
        <v>8.5</v>
      </c>
      <c r="K260" s="55">
        <v>115</v>
      </c>
      <c r="L260" s="34">
        <f t="shared" si="7"/>
        <v>977.5</v>
      </c>
      <c r="M260" s="6">
        <f>tbl_Manifiestos[[#This Row],[Total Pagado]]*tbl_Manifiestos[[#This Row],[Porcentaje]]</f>
        <v>909.07500000000005</v>
      </c>
      <c r="N260" s="3">
        <v>0.93</v>
      </c>
    </row>
    <row r="261" spans="1:14" ht="15.95" customHeight="1" x14ac:dyDescent="0.25">
      <c r="A261" s="3" t="s">
        <v>27</v>
      </c>
      <c r="B261" s="3" t="str">
        <f>tbl_Manifiestos[[#This Row],[Factura]] &amp; "|" &amp; tbl_Manifiestos[[#This Row],[Proyecto OK]] &amp; "|" &amp; TEXT(tbl_Manifiestos[[#This Row],[Servicio]],"0.00") &amp; "|" &amp; TEXT(tbl_Manifiestos[[#This Row],[Costo Unitario]],"0.00")</f>
        <v>2834|CDOT S-603|9.50|115.00</v>
      </c>
      <c r="C261" t="s">
        <v>5659</v>
      </c>
      <c r="D261" s="51">
        <v>45952</v>
      </c>
      <c r="E261">
        <v>356</v>
      </c>
      <c r="F261" t="s">
        <v>5311</v>
      </c>
      <c r="G261">
        <v>603</v>
      </c>
      <c r="H261" t="s">
        <v>2693</v>
      </c>
      <c r="J261">
        <v>9.5</v>
      </c>
      <c r="K261" s="55">
        <v>115</v>
      </c>
      <c r="L261" s="34">
        <f t="shared" si="7"/>
        <v>1092.5</v>
      </c>
      <c r="M261" s="6">
        <f>tbl_Manifiestos[[#This Row],[Total Pagado]]*tbl_Manifiestos[[#This Row],[Porcentaje]]</f>
        <v>1016.0250000000001</v>
      </c>
      <c r="N261" s="3">
        <v>0.93</v>
      </c>
    </row>
    <row r="262" spans="1:14" ht="15.95" customHeight="1" x14ac:dyDescent="0.25">
      <c r="A262" s="3" t="s">
        <v>27</v>
      </c>
      <c r="B262" s="3" t="str">
        <f>tbl_Manifiestos[[#This Row],[Factura]] &amp; "|" &amp; tbl_Manifiestos[[#This Row],[Proyecto OK]] &amp; "|" &amp; TEXT(tbl_Manifiestos[[#This Row],[Servicio]],"0.00") &amp; "|" &amp; TEXT(tbl_Manifiestos[[#This Row],[Costo Unitario]],"0.00")</f>
        <v>2834|CDOT S-603|8.00|115.00</v>
      </c>
      <c r="C262" t="s">
        <v>5659</v>
      </c>
      <c r="D262" s="51">
        <v>45953</v>
      </c>
      <c r="E262">
        <v>325</v>
      </c>
      <c r="F262" t="s">
        <v>5311</v>
      </c>
      <c r="G262">
        <v>603</v>
      </c>
      <c r="H262" t="s">
        <v>2693</v>
      </c>
      <c r="J262">
        <v>8</v>
      </c>
      <c r="K262" s="55">
        <v>115</v>
      </c>
      <c r="L262" s="34">
        <f t="shared" si="7"/>
        <v>920</v>
      </c>
      <c r="M262" s="6">
        <f>tbl_Manifiestos[[#This Row],[Total Pagado]]*tbl_Manifiestos[[#This Row],[Porcentaje]]</f>
        <v>855.6</v>
      </c>
      <c r="N262" s="3">
        <v>0.93</v>
      </c>
    </row>
    <row r="263" spans="1:14" ht="15.95" customHeight="1" x14ac:dyDescent="0.25">
      <c r="A263" s="3" t="s">
        <v>27</v>
      </c>
      <c r="B263" s="3" t="str">
        <f>tbl_Manifiestos[[#This Row],[Factura]] &amp; "|" &amp; tbl_Manifiestos[[#This Row],[Proyecto OK]] &amp; "|" &amp; TEXT(tbl_Manifiestos[[#This Row],[Servicio]],"0.00") &amp; "|" &amp; TEXT(tbl_Manifiestos[[#This Row],[Costo Unitario]],"0.00")</f>
        <v>2834|CDOT S-603|7.50|115.00</v>
      </c>
      <c r="C263" t="s">
        <v>5659</v>
      </c>
      <c r="D263" s="51">
        <v>45953</v>
      </c>
      <c r="E263">
        <v>356</v>
      </c>
      <c r="F263" t="s">
        <v>5311</v>
      </c>
      <c r="G263">
        <v>603</v>
      </c>
      <c r="H263" t="s">
        <v>2693</v>
      </c>
      <c r="J263">
        <v>7.5</v>
      </c>
      <c r="K263" s="55">
        <v>115</v>
      </c>
      <c r="L263" s="34">
        <f t="shared" si="7"/>
        <v>862.5</v>
      </c>
      <c r="M263" s="6">
        <f>tbl_Manifiestos[[#This Row],[Total Pagado]]*tbl_Manifiestos[[#This Row],[Porcentaje]]</f>
        <v>802.125</v>
      </c>
      <c r="N263" s="3">
        <v>0.93</v>
      </c>
    </row>
    <row r="264" spans="1:14" ht="15.95" customHeight="1" x14ac:dyDescent="0.25">
      <c r="A264" s="3" t="s">
        <v>27</v>
      </c>
      <c r="B264" s="3" t="str">
        <f>tbl_Manifiestos[[#This Row],[Factura]] &amp; "|" &amp; tbl_Manifiestos[[#This Row],[Proyecto OK]] &amp; "|" &amp; TEXT(tbl_Manifiestos[[#This Row],[Servicio]],"0.00") &amp; "|" &amp; TEXT(tbl_Manifiestos[[#This Row],[Costo Unitario]],"0.00")</f>
        <v>2834|CDOT S-603|8.75|115.00</v>
      </c>
      <c r="C264" t="s">
        <v>5659</v>
      </c>
      <c r="D264" s="51">
        <v>45954</v>
      </c>
      <c r="E264">
        <v>114</v>
      </c>
      <c r="F264" t="s">
        <v>5311</v>
      </c>
      <c r="G264">
        <v>603</v>
      </c>
      <c r="H264" t="s">
        <v>2693</v>
      </c>
      <c r="J264">
        <v>8.75</v>
      </c>
      <c r="K264" s="55">
        <v>115</v>
      </c>
      <c r="L264" s="34">
        <f t="shared" si="7"/>
        <v>1006.25</v>
      </c>
      <c r="M264" s="6">
        <f>tbl_Manifiestos[[#This Row],[Total Pagado]]*tbl_Manifiestos[[#This Row],[Porcentaje]]</f>
        <v>935.8125</v>
      </c>
      <c r="N264" s="3">
        <v>0.93</v>
      </c>
    </row>
    <row r="265" spans="1:14" ht="15.95" customHeight="1" x14ac:dyDescent="0.25">
      <c r="A265" s="3" t="s">
        <v>27</v>
      </c>
      <c r="B265" s="3" t="str">
        <f>tbl_Manifiestos[[#This Row],[Factura]] &amp; "|" &amp; tbl_Manifiestos[[#This Row],[Proyecto OK]] &amp; "|" &amp; TEXT(tbl_Manifiestos[[#This Row],[Servicio]],"0.00") &amp; "|" &amp; TEXT(tbl_Manifiestos[[#This Row],[Costo Unitario]],"0.00")</f>
        <v>2834|CDOT S-603|8.00|115.00</v>
      </c>
      <c r="C265" t="s">
        <v>5659</v>
      </c>
      <c r="D265" s="51">
        <v>45954</v>
      </c>
      <c r="E265">
        <v>325</v>
      </c>
      <c r="F265" t="s">
        <v>5311</v>
      </c>
      <c r="G265">
        <v>603</v>
      </c>
      <c r="H265" t="s">
        <v>2693</v>
      </c>
      <c r="J265">
        <v>8</v>
      </c>
      <c r="K265" s="55">
        <v>115</v>
      </c>
      <c r="L265" s="34">
        <f t="shared" si="7"/>
        <v>920</v>
      </c>
      <c r="M265" s="6">
        <f>tbl_Manifiestos[[#This Row],[Total Pagado]]*tbl_Manifiestos[[#This Row],[Porcentaje]]</f>
        <v>855.6</v>
      </c>
      <c r="N265" s="3">
        <v>0.93</v>
      </c>
    </row>
    <row r="266" spans="1:14" ht="15.95" customHeight="1" x14ac:dyDescent="0.25">
      <c r="A266" s="3" t="s">
        <v>27</v>
      </c>
      <c r="B266" s="3" t="str">
        <f>tbl_Manifiestos[[#This Row],[Factura]] &amp; "|" &amp; tbl_Manifiestos[[#This Row],[Proyecto OK]] &amp; "|" &amp; TEXT(tbl_Manifiestos[[#This Row],[Servicio]],"0.00") &amp; "|" &amp; TEXT(tbl_Manifiestos[[#This Row],[Costo Unitario]],"0.00")</f>
        <v>2851|CDOT S-603|8.75|115.00</v>
      </c>
      <c r="C266" t="s">
        <v>5674</v>
      </c>
      <c r="D266" s="72">
        <v>45957</v>
      </c>
      <c r="E266">
        <v>114</v>
      </c>
      <c r="F266" t="s">
        <v>5311</v>
      </c>
      <c r="G266">
        <v>603</v>
      </c>
      <c r="H266" t="s">
        <v>2693</v>
      </c>
      <c r="J266">
        <v>8.75</v>
      </c>
      <c r="K266" s="55">
        <v>115</v>
      </c>
      <c r="L266" s="34">
        <f t="shared" si="7"/>
        <v>1006.25</v>
      </c>
      <c r="M266" s="6">
        <f>tbl_Manifiestos[[#This Row],[Total Pagado]]*tbl_Manifiestos[[#This Row],[Porcentaje]]</f>
        <v>935.8125</v>
      </c>
      <c r="N266" s="3">
        <v>0.93</v>
      </c>
    </row>
    <row r="267" spans="1:14" ht="15.95" customHeight="1" x14ac:dyDescent="0.25">
      <c r="A267" s="3" t="s">
        <v>27</v>
      </c>
      <c r="B267" s="3" t="str">
        <f>tbl_Manifiestos[[#This Row],[Factura]] &amp; "|" &amp; tbl_Manifiestos[[#This Row],[Proyecto OK]] &amp; "|" &amp; TEXT(tbl_Manifiestos[[#This Row],[Servicio]],"0.00") &amp; "|" &amp; TEXT(tbl_Manifiestos[[#This Row],[Costo Unitario]],"0.00")</f>
        <v>2851|CDOT S-603|8.00|115.00</v>
      </c>
      <c r="C267" t="s">
        <v>5674</v>
      </c>
      <c r="D267" s="72">
        <v>45957</v>
      </c>
      <c r="E267">
        <v>325</v>
      </c>
      <c r="F267" t="s">
        <v>5311</v>
      </c>
      <c r="G267">
        <v>603</v>
      </c>
      <c r="H267" t="s">
        <v>2693</v>
      </c>
      <c r="J267">
        <v>8</v>
      </c>
      <c r="K267" s="55">
        <v>115</v>
      </c>
      <c r="L267" s="34">
        <f t="shared" si="7"/>
        <v>920</v>
      </c>
      <c r="M267" s="6">
        <f>tbl_Manifiestos[[#This Row],[Total Pagado]]*tbl_Manifiestos[[#This Row],[Porcentaje]]</f>
        <v>855.6</v>
      </c>
      <c r="N267" s="3">
        <v>0.93</v>
      </c>
    </row>
    <row r="268" spans="1:14" ht="15.95" customHeight="1" x14ac:dyDescent="0.25">
      <c r="A268" s="3" t="s">
        <v>27</v>
      </c>
      <c r="B268" s="3" t="str">
        <f>tbl_Manifiestos[[#This Row],[Factura]] &amp; "|" &amp; tbl_Manifiestos[[#This Row],[Proyecto OK]] &amp; "|" &amp; TEXT(tbl_Manifiestos[[#This Row],[Servicio]],"0.00") &amp; "|" &amp; TEXT(tbl_Manifiestos[[#This Row],[Costo Unitario]],"0.00")</f>
        <v>2851|CDOT S-603|9.00|115.00</v>
      </c>
      <c r="C268" t="s">
        <v>5674</v>
      </c>
      <c r="D268" s="72">
        <v>45958</v>
      </c>
      <c r="E268">
        <v>325</v>
      </c>
      <c r="F268" t="s">
        <v>5311</v>
      </c>
      <c r="G268">
        <v>603</v>
      </c>
      <c r="H268" t="s">
        <v>2693</v>
      </c>
      <c r="J268">
        <v>9</v>
      </c>
      <c r="K268" s="55">
        <v>115</v>
      </c>
      <c r="L268" s="34">
        <f t="shared" si="7"/>
        <v>1035</v>
      </c>
      <c r="M268" s="6">
        <f>tbl_Manifiestos[[#This Row],[Total Pagado]]*tbl_Manifiestos[[#This Row],[Porcentaje]]</f>
        <v>962.55000000000007</v>
      </c>
      <c r="N268" s="3">
        <v>0.93</v>
      </c>
    </row>
    <row r="269" spans="1:14" ht="15.95" customHeight="1" x14ac:dyDescent="0.25">
      <c r="A269" s="3" t="s">
        <v>27</v>
      </c>
      <c r="B269" s="3" t="str">
        <f>tbl_Manifiestos[[#This Row],[Factura]] &amp; "|" &amp; tbl_Manifiestos[[#This Row],[Proyecto OK]] &amp; "|" &amp; TEXT(tbl_Manifiestos[[#This Row],[Servicio]],"0.00") &amp; "|" &amp; TEXT(tbl_Manifiestos[[#This Row],[Costo Unitario]],"0.00")</f>
        <v>2851|CDOT S-603|7.50|115.00</v>
      </c>
      <c r="C269" t="s">
        <v>5674</v>
      </c>
      <c r="D269" s="72">
        <v>45959</v>
      </c>
      <c r="E269">
        <v>325</v>
      </c>
      <c r="F269" t="s">
        <v>5311</v>
      </c>
      <c r="G269">
        <v>603</v>
      </c>
      <c r="H269" t="s">
        <v>2693</v>
      </c>
      <c r="J269">
        <v>7.5</v>
      </c>
      <c r="K269" s="55">
        <v>115</v>
      </c>
      <c r="L269" s="34">
        <f t="shared" si="7"/>
        <v>862.5</v>
      </c>
      <c r="M269" s="6">
        <f>tbl_Manifiestos[[#This Row],[Total Pagado]]*tbl_Manifiestos[[#This Row],[Porcentaje]]</f>
        <v>802.125</v>
      </c>
      <c r="N269" s="3">
        <v>0.93</v>
      </c>
    </row>
    <row r="270" spans="1:14" ht="15.95" customHeight="1" x14ac:dyDescent="0.25">
      <c r="A270" s="3" t="s">
        <v>27</v>
      </c>
      <c r="B270" s="3" t="str">
        <f>tbl_Manifiestos[[#This Row],[Factura]] &amp; "|" &amp; tbl_Manifiestos[[#This Row],[Proyecto OK]] &amp; "|" &amp; TEXT(tbl_Manifiestos[[#This Row],[Servicio]],"0.00") &amp; "|" &amp; TEXT(tbl_Manifiestos[[#This Row],[Costo Unitario]],"0.00")</f>
        <v>2851|CDOT S-603|8.50|115.00</v>
      </c>
      <c r="C270" t="s">
        <v>5674</v>
      </c>
      <c r="D270" s="72">
        <v>45960</v>
      </c>
      <c r="E270">
        <v>325</v>
      </c>
      <c r="F270" t="s">
        <v>5311</v>
      </c>
      <c r="G270">
        <v>603</v>
      </c>
      <c r="H270" t="s">
        <v>2693</v>
      </c>
      <c r="J270">
        <v>8.5</v>
      </c>
      <c r="K270" s="55">
        <v>115</v>
      </c>
      <c r="L270" s="34">
        <f t="shared" si="7"/>
        <v>977.5</v>
      </c>
      <c r="M270" s="6">
        <f>tbl_Manifiestos[[#This Row],[Total Pagado]]*tbl_Manifiestos[[#This Row],[Porcentaje]]</f>
        <v>909.07500000000005</v>
      </c>
      <c r="N270" s="3">
        <v>0.93</v>
      </c>
    </row>
    <row r="271" spans="1:14" ht="15.95" customHeight="1" x14ac:dyDescent="0.25">
      <c r="A271" s="3" t="s">
        <v>27</v>
      </c>
      <c r="B271" s="3" t="str">
        <f>tbl_Manifiestos[[#This Row],[Factura]] &amp; "|" &amp; tbl_Manifiestos[[#This Row],[Proyecto OK]] &amp; "|" &amp; TEXT(tbl_Manifiestos[[#This Row],[Servicio]],"0.00") &amp; "|" &amp; TEXT(tbl_Manifiestos[[#This Row],[Costo Unitario]],"0.00")</f>
        <v>2870|CDOT S-603|9.50|115.00</v>
      </c>
      <c r="C271" t="s">
        <v>5683</v>
      </c>
      <c r="D271" s="76">
        <v>45965</v>
      </c>
      <c r="E271">
        <v>325</v>
      </c>
      <c r="F271" t="s">
        <v>5311</v>
      </c>
      <c r="G271">
        <v>603</v>
      </c>
      <c r="H271" t="s">
        <v>2693</v>
      </c>
      <c r="J271">
        <v>9.5</v>
      </c>
      <c r="K271" s="55">
        <v>115</v>
      </c>
      <c r="L271" s="34">
        <f t="shared" si="7"/>
        <v>1092.5</v>
      </c>
      <c r="M271" s="6">
        <f>tbl_Manifiestos[[#This Row],[Total Pagado]]*tbl_Manifiestos[[#This Row],[Porcentaje]]</f>
        <v>1016.0250000000001</v>
      </c>
      <c r="N271" s="3">
        <v>0.93</v>
      </c>
    </row>
    <row r="272" spans="1:14" ht="15.95" customHeight="1" x14ac:dyDescent="0.25">
      <c r="A272" s="3" t="s">
        <v>27</v>
      </c>
      <c r="B272" s="3" t="str">
        <f>tbl_Manifiestos[[#This Row],[Factura]] &amp; "|" &amp; tbl_Manifiestos[[#This Row],[Proyecto OK]] &amp; "|" &amp; TEXT(tbl_Manifiestos[[#This Row],[Servicio]],"0.00") &amp; "|" &amp; TEXT(tbl_Manifiestos[[#This Row],[Costo Unitario]],"0.00")</f>
        <v>2870|CDOT S-603|9.25|115.00</v>
      </c>
      <c r="C272" t="s">
        <v>5683</v>
      </c>
      <c r="D272" s="76">
        <v>45966</v>
      </c>
      <c r="E272">
        <v>103</v>
      </c>
      <c r="F272" t="s">
        <v>5311</v>
      </c>
      <c r="G272">
        <v>603</v>
      </c>
      <c r="H272" t="s">
        <v>2693</v>
      </c>
      <c r="J272">
        <v>9.25</v>
      </c>
      <c r="K272" s="55">
        <v>115</v>
      </c>
      <c r="L272" s="34">
        <f t="shared" si="7"/>
        <v>1063.75</v>
      </c>
      <c r="M272" s="6">
        <f>tbl_Manifiestos[[#This Row],[Total Pagado]]*tbl_Manifiestos[[#This Row],[Porcentaje]]</f>
        <v>989.28750000000002</v>
      </c>
      <c r="N272" s="3">
        <v>0.93</v>
      </c>
    </row>
    <row r="273" spans="1:14" ht="15.95" customHeight="1" x14ac:dyDescent="0.25">
      <c r="A273" s="3" t="s">
        <v>27</v>
      </c>
      <c r="B273" s="3" t="str">
        <f>tbl_Manifiestos[[#This Row],[Factura]] &amp; "|" &amp; tbl_Manifiestos[[#This Row],[Proyecto OK]] &amp; "|" &amp; TEXT(tbl_Manifiestos[[#This Row],[Servicio]],"0.00") &amp; "|" &amp; TEXT(tbl_Manifiestos[[#This Row],[Costo Unitario]],"0.00")</f>
        <v>2870|CDOT S-603|8.00|115.00</v>
      </c>
      <c r="C273" t="s">
        <v>5683</v>
      </c>
      <c r="D273" s="76">
        <v>45966</v>
      </c>
      <c r="E273">
        <v>325</v>
      </c>
      <c r="F273" t="s">
        <v>5311</v>
      </c>
      <c r="G273">
        <v>603</v>
      </c>
      <c r="H273" t="s">
        <v>2693</v>
      </c>
      <c r="J273">
        <v>8</v>
      </c>
      <c r="K273" s="55">
        <v>115</v>
      </c>
      <c r="L273" s="34">
        <f t="shared" si="7"/>
        <v>920</v>
      </c>
      <c r="M273" s="6">
        <f>tbl_Manifiestos[[#This Row],[Total Pagado]]*tbl_Manifiestos[[#This Row],[Porcentaje]]</f>
        <v>855.6</v>
      </c>
      <c r="N273" s="3">
        <v>0.93</v>
      </c>
    </row>
    <row r="274" spans="1:14" ht="15.95" customHeight="1" x14ac:dyDescent="0.25">
      <c r="A274" s="3" t="s">
        <v>27</v>
      </c>
      <c r="B274" s="3" t="str">
        <f>tbl_Manifiestos[[#This Row],[Factura]] &amp; "|" &amp; tbl_Manifiestos[[#This Row],[Proyecto OK]] &amp; "|" &amp; TEXT(tbl_Manifiestos[[#This Row],[Servicio]],"0.00") &amp; "|" &amp; TEXT(tbl_Manifiestos[[#This Row],[Costo Unitario]],"0.00")</f>
        <v>2870|CDOT S-603|10.00|115.00</v>
      </c>
      <c r="C274" t="s">
        <v>5683</v>
      </c>
      <c r="D274" s="76">
        <v>45967</v>
      </c>
      <c r="E274">
        <v>103</v>
      </c>
      <c r="F274" t="s">
        <v>5311</v>
      </c>
      <c r="G274">
        <v>603</v>
      </c>
      <c r="H274" t="s">
        <v>2693</v>
      </c>
      <c r="J274">
        <v>10</v>
      </c>
      <c r="K274" s="55">
        <v>115</v>
      </c>
      <c r="L274" s="34">
        <f t="shared" si="7"/>
        <v>1150</v>
      </c>
      <c r="M274" s="6">
        <f>tbl_Manifiestos[[#This Row],[Total Pagado]]*tbl_Manifiestos[[#This Row],[Porcentaje]]</f>
        <v>1069.5</v>
      </c>
      <c r="N274" s="3">
        <v>0.93</v>
      </c>
    </row>
    <row r="275" spans="1:14" ht="15.95" customHeight="1" x14ac:dyDescent="0.25">
      <c r="A275" s="3" t="s">
        <v>27</v>
      </c>
      <c r="B275" s="3" t="str">
        <f>tbl_Manifiestos[[#This Row],[Factura]] &amp; "|" &amp; tbl_Manifiestos[[#This Row],[Proyecto OK]] &amp; "|" &amp; TEXT(tbl_Manifiestos[[#This Row],[Servicio]],"0.00") &amp; "|" &amp; TEXT(tbl_Manifiestos[[#This Row],[Costo Unitario]],"0.00")</f>
        <v>2891|CDOT S-603|10.00|115.00</v>
      </c>
      <c r="C275" t="s">
        <v>5692</v>
      </c>
      <c r="D275" s="79">
        <v>45971</v>
      </c>
      <c r="E275">
        <v>356</v>
      </c>
      <c r="F275" t="s">
        <v>5311</v>
      </c>
      <c r="G275">
        <v>603</v>
      </c>
      <c r="H275" t="s">
        <v>2693</v>
      </c>
      <c r="J275">
        <v>10</v>
      </c>
      <c r="K275" s="55">
        <v>115</v>
      </c>
      <c r="L275" s="34">
        <f t="shared" si="7"/>
        <v>1150</v>
      </c>
      <c r="M275" s="6">
        <f>tbl_Manifiestos[[#This Row],[Total Pagado]]*tbl_Manifiestos[[#This Row],[Porcentaje]]</f>
        <v>1069.5</v>
      </c>
      <c r="N275" s="3">
        <v>0.93</v>
      </c>
    </row>
    <row r="276" spans="1:14" ht="15.95" customHeight="1" x14ac:dyDescent="0.25">
      <c r="A276" s="3" t="s">
        <v>27</v>
      </c>
      <c r="B276" s="3" t="str">
        <f>tbl_Manifiestos[[#This Row],[Factura]] &amp; "|" &amp; tbl_Manifiestos[[#This Row],[Proyecto OK]] &amp; "|" &amp; TEXT(tbl_Manifiestos[[#This Row],[Servicio]],"0.00") &amp; "|" &amp; TEXT(tbl_Manifiestos[[#This Row],[Costo Unitario]],"0.00")</f>
        <v>2891|CDOT S-603|8.00|115.00</v>
      </c>
      <c r="C276" t="s">
        <v>5692</v>
      </c>
      <c r="D276" s="79">
        <v>45972</v>
      </c>
      <c r="E276">
        <v>515</v>
      </c>
      <c r="F276" t="s">
        <v>5311</v>
      </c>
      <c r="G276">
        <v>603</v>
      </c>
      <c r="H276" t="s">
        <v>2693</v>
      </c>
      <c r="J276">
        <v>8</v>
      </c>
      <c r="K276" s="55">
        <v>115</v>
      </c>
      <c r="L276" s="34">
        <f t="shared" si="7"/>
        <v>920</v>
      </c>
      <c r="M276" s="6">
        <f>tbl_Manifiestos[[#This Row],[Total Pagado]]*tbl_Manifiestos[[#This Row],[Porcentaje]]</f>
        <v>855.6</v>
      </c>
      <c r="N276" s="3">
        <v>0.93</v>
      </c>
    </row>
    <row r="277" spans="1:14" ht="15.95" customHeight="1" x14ac:dyDescent="0.25">
      <c r="A277" s="3" t="s">
        <v>27</v>
      </c>
      <c r="B277" s="3" t="str">
        <f>tbl_Manifiestos[[#This Row],[Factura]] &amp; "|" &amp; tbl_Manifiestos[[#This Row],[Proyecto OK]] &amp; "|" &amp; TEXT(tbl_Manifiestos[[#This Row],[Servicio]],"0.00") &amp; "|" &amp; TEXT(tbl_Manifiestos[[#This Row],[Costo Unitario]],"0.00")</f>
        <v>2891|CDOT S-603|10.50|115.00</v>
      </c>
      <c r="C277" t="s">
        <v>5692</v>
      </c>
      <c r="D277" s="79">
        <v>45972</v>
      </c>
      <c r="E277">
        <v>103</v>
      </c>
      <c r="F277" t="s">
        <v>5311</v>
      </c>
      <c r="G277">
        <v>603</v>
      </c>
      <c r="H277" t="s">
        <v>2693</v>
      </c>
      <c r="J277">
        <v>10.5</v>
      </c>
      <c r="K277" s="55">
        <v>115</v>
      </c>
      <c r="L277" s="34">
        <f t="shared" si="7"/>
        <v>1207.5</v>
      </c>
      <c r="M277" s="6">
        <f>tbl_Manifiestos[[#This Row],[Total Pagado]]*tbl_Manifiestos[[#This Row],[Porcentaje]]</f>
        <v>1122.9750000000001</v>
      </c>
      <c r="N277" s="3">
        <v>0.93</v>
      </c>
    </row>
    <row r="278" spans="1:14" ht="15.95" customHeight="1" x14ac:dyDescent="0.25">
      <c r="A278" s="3" t="s">
        <v>27</v>
      </c>
      <c r="B278" s="3" t="str">
        <f>tbl_Manifiestos[[#This Row],[Factura]] &amp; "|" &amp; tbl_Manifiestos[[#This Row],[Proyecto OK]] &amp; "|" &amp; TEXT(tbl_Manifiestos[[#This Row],[Servicio]],"0.00") &amp; "|" &amp; TEXT(tbl_Manifiestos[[#This Row],[Costo Unitario]],"0.00")</f>
        <v>2891|CDOT S-603|11.00|115.00</v>
      </c>
      <c r="C278" t="s">
        <v>5692</v>
      </c>
      <c r="D278" s="79">
        <v>45973</v>
      </c>
      <c r="E278">
        <v>103</v>
      </c>
      <c r="F278" t="s">
        <v>5311</v>
      </c>
      <c r="G278">
        <v>603</v>
      </c>
      <c r="H278" t="s">
        <v>2693</v>
      </c>
      <c r="J278">
        <v>11</v>
      </c>
      <c r="K278" s="55">
        <v>115</v>
      </c>
      <c r="L278" s="34">
        <f t="shared" si="7"/>
        <v>1265</v>
      </c>
      <c r="M278" s="6">
        <f>tbl_Manifiestos[[#This Row],[Total Pagado]]*tbl_Manifiestos[[#This Row],[Porcentaje]]</f>
        <v>1176.45</v>
      </c>
      <c r="N278" s="3">
        <v>0.93</v>
      </c>
    </row>
    <row r="279" spans="1:14" ht="15.95" customHeight="1" x14ac:dyDescent="0.25">
      <c r="A279" s="3" t="s">
        <v>27</v>
      </c>
      <c r="B279" s="3" t="str">
        <f>tbl_Manifiestos[[#This Row],[Factura]] &amp; "|" &amp; tbl_Manifiestos[[#This Row],[Proyecto OK]] &amp; "|" &amp; TEXT(tbl_Manifiestos[[#This Row],[Servicio]],"0.00") &amp; "|" &amp; TEXT(tbl_Manifiestos[[#This Row],[Costo Unitario]],"0.00")</f>
        <v>2891|CDOT S-603|11.00|115.00</v>
      </c>
      <c r="C279" t="s">
        <v>5692</v>
      </c>
      <c r="D279" s="79">
        <v>45973</v>
      </c>
      <c r="E279">
        <v>325</v>
      </c>
      <c r="F279" t="s">
        <v>5311</v>
      </c>
      <c r="G279">
        <v>603</v>
      </c>
      <c r="H279" t="s">
        <v>2693</v>
      </c>
      <c r="J279">
        <v>11</v>
      </c>
      <c r="K279" s="55">
        <v>115</v>
      </c>
      <c r="L279" s="34">
        <f t="shared" si="7"/>
        <v>1265</v>
      </c>
      <c r="M279" s="6">
        <f>tbl_Manifiestos[[#This Row],[Total Pagado]]*tbl_Manifiestos[[#This Row],[Porcentaje]]</f>
        <v>1176.45</v>
      </c>
      <c r="N279" s="3">
        <v>0.93</v>
      </c>
    </row>
    <row r="280" spans="1:14" ht="15.95" customHeight="1" x14ac:dyDescent="0.25">
      <c r="A280" s="3" t="s">
        <v>27</v>
      </c>
      <c r="B280" s="3" t="str">
        <f>tbl_Manifiestos[[#This Row],[Factura]] &amp; "|" &amp; tbl_Manifiestos[[#This Row],[Proyecto OK]] &amp; "|" &amp; TEXT(tbl_Manifiestos[[#This Row],[Servicio]],"0.00") &amp; "|" &amp; TEXT(tbl_Manifiestos[[#This Row],[Costo Unitario]],"0.00")</f>
        <v>2891|CDOT S-603|10.00|115.00</v>
      </c>
      <c r="C280" t="s">
        <v>5692</v>
      </c>
      <c r="D280" s="79">
        <v>45974</v>
      </c>
      <c r="E280">
        <v>103</v>
      </c>
      <c r="F280" t="s">
        <v>5311</v>
      </c>
      <c r="G280">
        <v>603</v>
      </c>
      <c r="H280" t="s">
        <v>2693</v>
      </c>
      <c r="J280">
        <v>10</v>
      </c>
      <c r="K280" s="55">
        <v>115</v>
      </c>
      <c r="L280" s="34">
        <f t="shared" si="7"/>
        <v>1150</v>
      </c>
      <c r="M280" s="6">
        <f>tbl_Manifiestos[[#This Row],[Total Pagado]]*tbl_Manifiestos[[#This Row],[Porcentaje]]</f>
        <v>1069.5</v>
      </c>
      <c r="N280" s="3">
        <v>0.93</v>
      </c>
    </row>
    <row r="281" spans="1:14" ht="15.95" customHeight="1" x14ac:dyDescent="0.25">
      <c r="A281" s="3" t="s">
        <v>27</v>
      </c>
      <c r="B281" s="3" t="str">
        <f>tbl_Manifiestos[[#This Row],[Factura]] &amp; "|" &amp; tbl_Manifiestos[[#This Row],[Proyecto OK]] &amp; "|" &amp; TEXT(tbl_Manifiestos[[#This Row],[Servicio]],"0.00") &amp; "|" &amp; TEXT(tbl_Manifiestos[[#This Row],[Costo Unitario]],"0.00")</f>
        <v>2891|CDOT S-603|8.25|115.00</v>
      </c>
      <c r="C281" t="s">
        <v>5692</v>
      </c>
      <c r="D281" s="79">
        <v>45974</v>
      </c>
      <c r="E281">
        <v>325</v>
      </c>
      <c r="F281" t="s">
        <v>5311</v>
      </c>
      <c r="G281">
        <v>603</v>
      </c>
      <c r="H281" t="s">
        <v>2693</v>
      </c>
      <c r="J281">
        <v>8.25</v>
      </c>
      <c r="K281" s="55">
        <v>115</v>
      </c>
      <c r="L281" s="34">
        <f t="shared" si="7"/>
        <v>948.75</v>
      </c>
      <c r="M281" s="6">
        <f>tbl_Manifiestos[[#This Row],[Total Pagado]]*tbl_Manifiestos[[#This Row],[Porcentaje]]</f>
        <v>882.33750000000009</v>
      </c>
      <c r="N281" s="3">
        <v>0.93</v>
      </c>
    </row>
    <row r="282" spans="1:14" ht="15.95" customHeight="1" x14ac:dyDescent="0.25">
      <c r="A282" s="3" t="s">
        <v>27</v>
      </c>
      <c r="B282" s="3" t="str">
        <f>tbl_Manifiestos[[#This Row],[Factura]] &amp; "|" &amp; tbl_Manifiestos[[#This Row],[Proyecto OK]] &amp; "|" &amp; TEXT(tbl_Manifiestos[[#This Row],[Servicio]],"0.00") &amp; "|" &amp; TEXT(tbl_Manifiestos[[#This Row],[Costo Unitario]],"0.00")</f>
        <v>2891|CDOT S-603|9.00|115.00</v>
      </c>
      <c r="C282" t="s">
        <v>5692</v>
      </c>
      <c r="D282" s="79">
        <v>45975</v>
      </c>
      <c r="E282">
        <v>103</v>
      </c>
      <c r="F282" t="s">
        <v>5311</v>
      </c>
      <c r="G282">
        <v>603</v>
      </c>
      <c r="H282" t="s">
        <v>2693</v>
      </c>
      <c r="J282">
        <v>9</v>
      </c>
      <c r="K282" s="55">
        <v>115</v>
      </c>
      <c r="L282" s="34">
        <f t="shared" si="7"/>
        <v>1035</v>
      </c>
      <c r="M282" s="6">
        <f>tbl_Manifiestos[[#This Row],[Total Pagado]]*tbl_Manifiestos[[#This Row],[Porcentaje]]</f>
        <v>962.55000000000007</v>
      </c>
      <c r="N282" s="3">
        <v>0.93</v>
      </c>
    </row>
    <row r="283" spans="1:14" ht="15.95" customHeight="1" x14ac:dyDescent="0.25">
      <c r="A283" s="3" t="s">
        <v>27</v>
      </c>
      <c r="B283" s="3" t="str">
        <f>tbl_Manifiestos[[#This Row],[Factura]] &amp; "|" &amp; tbl_Manifiestos[[#This Row],[Proyecto OK]] &amp; "|" &amp; TEXT(tbl_Manifiestos[[#This Row],[Servicio]],"0.00") &amp; "|" &amp; TEXT(tbl_Manifiestos[[#This Row],[Costo Unitario]],"0.00")</f>
        <v>2891|CDOT S-603|8.00|115.00</v>
      </c>
      <c r="C283" t="s">
        <v>5692</v>
      </c>
      <c r="D283" s="79">
        <v>45976</v>
      </c>
      <c r="E283">
        <v>325</v>
      </c>
      <c r="F283" t="s">
        <v>5311</v>
      </c>
      <c r="G283">
        <v>603</v>
      </c>
      <c r="H283" t="s">
        <v>2693</v>
      </c>
      <c r="J283">
        <v>8</v>
      </c>
      <c r="K283" s="55">
        <v>115</v>
      </c>
      <c r="L283" s="34">
        <f t="shared" si="7"/>
        <v>920</v>
      </c>
      <c r="M283" s="6">
        <f>tbl_Manifiestos[[#This Row],[Total Pagado]]*tbl_Manifiestos[[#This Row],[Porcentaje]]</f>
        <v>855.6</v>
      </c>
      <c r="N283" s="3">
        <v>0.93</v>
      </c>
    </row>
    <row r="284" spans="1:14" ht="15.95" customHeight="1" x14ac:dyDescent="0.25">
      <c r="A284" s="3" t="s">
        <v>27</v>
      </c>
      <c r="B284" s="3" t="str">
        <f>tbl_Manifiestos[[#This Row],[Factura]] &amp; "|" &amp; tbl_Manifiestos[[#This Row],[Proyecto OK]] &amp; "|" &amp; TEXT(tbl_Manifiestos[[#This Row],[Servicio]],"0.00") &amp; "|" &amp; TEXT(tbl_Manifiestos[[#This Row],[Costo Unitario]],"0.00")</f>
        <v>2891|CDOT S-603|9.50|115.00</v>
      </c>
      <c r="C284" t="s">
        <v>5692</v>
      </c>
      <c r="D284" s="79">
        <v>45975</v>
      </c>
      <c r="E284">
        <v>325</v>
      </c>
      <c r="F284" t="s">
        <v>5311</v>
      </c>
      <c r="G284">
        <v>603</v>
      </c>
      <c r="H284" t="s">
        <v>2693</v>
      </c>
      <c r="J284">
        <v>9.5</v>
      </c>
      <c r="K284" s="55">
        <v>115</v>
      </c>
      <c r="L284" s="34">
        <f t="shared" si="7"/>
        <v>1092.5</v>
      </c>
      <c r="M284" s="6">
        <f>tbl_Manifiestos[[#This Row],[Total Pagado]]*tbl_Manifiestos[[#This Row],[Porcentaje]]</f>
        <v>1016.0250000000001</v>
      </c>
      <c r="N284" s="3">
        <v>0.93</v>
      </c>
    </row>
    <row r="285" spans="1:14" ht="15.95" customHeight="1" x14ac:dyDescent="0.25">
      <c r="A285" s="3" t="s">
        <v>27</v>
      </c>
      <c r="B285" s="3" t="str">
        <f>tbl_Manifiestos[[#This Row],[Factura]] &amp; "|" &amp; tbl_Manifiestos[[#This Row],[Proyecto OK]] &amp; "|" &amp; TEXT(tbl_Manifiestos[[#This Row],[Servicio]],"0.00") &amp; "|" &amp; TEXT(tbl_Manifiestos[[#This Row],[Costo Unitario]],"0.00")</f>
        <v>2911|CDOT S-603|9.25|115.00</v>
      </c>
      <c r="C285" t="s">
        <v>5703</v>
      </c>
      <c r="D285" s="83">
        <v>45978</v>
      </c>
      <c r="E285">
        <v>103</v>
      </c>
      <c r="F285" t="s">
        <v>5311</v>
      </c>
      <c r="G285">
        <v>603</v>
      </c>
      <c r="H285" t="s">
        <v>2693</v>
      </c>
      <c r="J285">
        <v>9.25</v>
      </c>
      <c r="K285" s="55">
        <v>115</v>
      </c>
      <c r="L285" s="34">
        <f t="shared" si="7"/>
        <v>1063.75</v>
      </c>
      <c r="M285" s="6">
        <f>tbl_Manifiestos[[#This Row],[Total Pagado]]*tbl_Manifiestos[[#This Row],[Porcentaje]]</f>
        <v>989.28750000000002</v>
      </c>
      <c r="N285" s="3">
        <v>0.93</v>
      </c>
    </row>
    <row r="286" spans="1:14" ht="15.95" customHeight="1" x14ac:dyDescent="0.25">
      <c r="A286" s="3" t="s">
        <v>27</v>
      </c>
      <c r="B286" s="3" t="str">
        <f>tbl_Manifiestos[[#This Row],[Factura]] &amp; "|" &amp; tbl_Manifiestos[[#This Row],[Proyecto OK]] &amp; "|" &amp; TEXT(tbl_Manifiestos[[#This Row],[Servicio]],"0.00") &amp; "|" &amp; TEXT(tbl_Manifiestos[[#This Row],[Costo Unitario]],"0.00")</f>
        <v>2926|CDOT S-603|8.00|115.00</v>
      </c>
      <c r="C286" t="s">
        <v>5713</v>
      </c>
      <c r="D286" s="88">
        <v>45985</v>
      </c>
      <c r="E286">
        <v>617</v>
      </c>
      <c r="F286" t="s">
        <v>5311</v>
      </c>
      <c r="G286">
        <v>603</v>
      </c>
      <c r="H286" t="s">
        <v>2693</v>
      </c>
      <c r="J286">
        <v>8</v>
      </c>
      <c r="K286" s="90">
        <v>115</v>
      </c>
      <c r="L286" s="25">
        <f t="shared" si="7"/>
        <v>920</v>
      </c>
      <c r="M286" s="6">
        <f>tbl_Manifiestos[[#This Row],[Total Pagado]]*tbl_Manifiestos[[#This Row],[Porcentaje]]</f>
        <v>855.6</v>
      </c>
      <c r="N286" s="3">
        <v>0.93</v>
      </c>
    </row>
    <row r="287" spans="1:14" ht="15.95" customHeight="1" x14ac:dyDescent="0.25">
      <c r="A287" s="3" t="s">
        <v>27</v>
      </c>
      <c r="B287" s="3" t="str">
        <f>tbl_Manifiestos[[#This Row],[Factura]] &amp; "|" &amp; tbl_Manifiestos[[#This Row],[Proyecto OK]] &amp; "|" &amp; TEXT(tbl_Manifiestos[[#This Row],[Servicio]],"0.00") &amp; "|" &amp; TEXT(tbl_Manifiestos[[#This Row],[Costo Unitario]],"0.00")</f>
        <v>2926|CDOT S-603|9.00|115.00</v>
      </c>
      <c r="C287" t="s">
        <v>5713</v>
      </c>
      <c r="D287" s="88">
        <v>45986</v>
      </c>
      <c r="E287">
        <v>103</v>
      </c>
      <c r="F287" t="s">
        <v>5311</v>
      </c>
      <c r="G287">
        <v>603</v>
      </c>
      <c r="H287" t="s">
        <v>2693</v>
      </c>
      <c r="J287">
        <v>9</v>
      </c>
      <c r="K287" s="90">
        <v>115</v>
      </c>
      <c r="L287" s="25">
        <f t="shared" si="7"/>
        <v>1035</v>
      </c>
      <c r="M287" s="6">
        <f>tbl_Manifiestos[[#This Row],[Total Pagado]]*tbl_Manifiestos[[#This Row],[Porcentaje]]</f>
        <v>962.55000000000007</v>
      </c>
      <c r="N287" s="3">
        <v>0.93</v>
      </c>
    </row>
    <row r="288" spans="1:14" ht="15.95" customHeight="1" x14ac:dyDescent="0.25">
      <c r="A288" s="3" t="s">
        <v>12</v>
      </c>
      <c r="B288" s="3" t="str">
        <f>tbl_Manifiestos[[#This Row],[Factura]] &amp; "|" &amp; tbl_Manifiestos[[#This Row],[Proyecto OK]] &amp; "|" &amp; TEXT(tbl_Manifiestos[[#This Row],[Servicio]],"0.00") &amp; "|" &amp; TEXT(tbl_Manifiestos[[#This Row],[Costo Unitario]],"0.00")</f>
        <v>2553|CDOT S-603|8.00|115.00</v>
      </c>
      <c r="C288" t="s">
        <v>5742</v>
      </c>
      <c r="D288" s="51">
        <v>45824</v>
      </c>
      <c r="E288">
        <v>58</v>
      </c>
      <c r="F288" t="s">
        <v>5311</v>
      </c>
      <c r="G288">
        <v>603</v>
      </c>
      <c r="H288" t="s">
        <v>2693</v>
      </c>
      <c r="J288">
        <v>8</v>
      </c>
      <c r="K288" s="55">
        <v>115</v>
      </c>
      <c r="L288" s="34">
        <f t="shared" ref="L288:L314" si="8">J288*K288</f>
        <v>920</v>
      </c>
      <c r="M288" s="6">
        <f>tbl_Manifiestos[[#This Row],[Total Pagado]]*tbl_Manifiestos[[#This Row],[Porcentaje]]</f>
        <v>855.6</v>
      </c>
      <c r="N288" s="3">
        <v>0.93</v>
      </c>
    </row>
    <row r="289" spans="1:14" ht="15.95" customHeight="1" x14ac:dyDescent="0.25">
      <c r="A289" s="3" t="s">
        <v>12</v>
      </c>
      <c r="B289" s="3" t="str">
        <f>tbl_Manifiestos[[#This Row],[Factura]] &amp; "|" &amp; tbl_Manifiestos[[#This Row],[Proyecto OK]] &amp; "|" &amp; TEXT(tbl_Manifiestos[[#This Row],[Servicio]],"0.00") &amp; "|" &amp; TEXT(tbl_Manifiestos[[#This Row],[Costo Unitario]],"0.00")</f>
        <v>2642|CDOT S-603|10.00|115.00</v>
      </c>
      <c r="C289" t="s">
        <v>5529</v>
      </c>
      <c r="D289" s="51">
        <v>45867</v>
      </c>
      <c r="E289">
        <v>82</v>
      </c>
      <c r="F289" t="s">
        <v>5311</v>
      </c>
      <c r="G289">
        <v>603</v>
      </c>
      <c r="H289" t="s">
        <v>2693</v>
      </c>
      <c r="J289">
        <v>10</v>
      </c>
      <c r="K289" s="55">
        <v>115</v>
      </c>
      <c r="L289" s="34">
        <f t="shared" si="8"/>
        <v>1150</v>
      </c>
      <c r="M289" s="6">
        <f>tbl_Manifiestos[[#This Row],[Total Pagado]]*tbl_Manifiestos[[#This Row],[Porcentaje]]</f>
        <v>1069.5</v>
      </c>
      <c r="N289" s="3">
        <v>0.93</v>
      </c>
    </row>
    <row r="290" spans="1:14" ht="15.95" customHeight="1" x14ac:dyDescent="0.25">
      <c r="A290" s="3" t="s">
        <v>12</v>
      </c>
      <c r="B290" s="3" t="str">
        <f>tbl_Manifiestos[[#This Row],[Factura]] &amp; "|" &amp; tbl_Manifiestos[[#This Row],[Proyecto OK]] &amp; "|" &amp; TEXT(tbl_Manifiestos[[#This Row],[Servicio]],"0.00") &amp; "|" &amp; TEXT(tbl_Manifiestos[[#This Row],[Costo Unitario]],"0.00")</f>
        <v>2657|CDOT S-603|10.00|115.00</v>
      </c>
      <c r="C290" t="s">
        <v>5539</v>
      </c>
      <c r="D290" s="51">
        <v>45873</v>
      </c>
      <c r="E290">
        <v>11</v>
      </c>
      <c r="F290" t="s">
        <v>5311</v>
      </c>
      <c r="G290">
        <v>603</v>
      </c>
      <c r="H290" t="s">
        <v>2693</v>
      </c>
      <c r="J290">
        <v>10</v>
      </c>
      <c r="K290" s="55">
        <v>115</v>
      </c>
      <c r="L290" s="34">
        <f t="shared" si="8"/>
        <v>1150</v>
      </c>
      <c r="M290" s="6">
        <f>tbl_Manifiestos[[#This Row],[Total Pagado]]*tbl_Manifiestos[[#This Row],[Porcentaje]]</f>
        <v>1069.5</v>
      </c>
      <c r="N290" s="3">
        <v>0.93</v>
      </c>
    </row>
    <row r="291" spans="1:14" ht="15.95" customHeight="1" x14ac:dyDescent="0.25">
      <c r="A291" s="3" t="s">
        <v>12</v>
      </c>
      <c r="B291" s="3" t="str">
        <f>tbl_Manifiestos[[#This Row],[Factura]] &amp; "|" &amp; tbl_Manifiestos[[#This Row],[Proyecto OK]] &amp; "|" &amp; TEXT(tbl_Manifiestos[[#This Row],[Servicio]],"0.00") &amp; "|" &amp; TEXT(tbl_Manifiestos[[#This Row],[Costo Unitario]],"0.00")</f>
        <v>2657|CDOT S-603|11.00|115.00</v>
      </c>
      <c r="C291" t="s">
        <v>5539</v>
      </c>
      <c r="D291" s="51">
        <v>45874</v>
      </c>
      <c r="E291">
        <v>11</v>
      </c>
      <c r="F291" t="s">
        <v>5311</v>
      </c>
      <c r="G291">
        <v>603</v>
      </c>
      <c r="H291" t="s">
        <v>2693</v>
      </c>
      <c r="J291">
        <v>11</v>
      </c>
      <c r="K291" s="55">
        <v>115</v>
      </c>
      <c r="L291" s="34">
        <f t="shared" si="8"/>
        <v>1265</v>
      </c>
      <c r="M291" s="6">
        <f>tbl_Manifiestos[[#This Row],[Total Pagado]]*tbl_Manifiestos[[#This Row],[Porcentaje]]</f>
        <v>1176.45</v>
      </c>
      <c r="N291" s="3">
        <v>0.93</v>
      </c>
    </row>
    <row r="292" spans="1:14" ht="15.95" customHeight="1" x14ac:dyDescent="0.25">
      <c r="A292" s="3" t="s">
        <v>12</v>
      </c>
      <c r="B292" s="3" t="str">
        <f>tbl_Manifiestos[[#This Row],[Factura]] &amp; "|" &amp; tbl_Manifiestos[[#This Row],[Proyecto OK]] &amp; "|" &amp; TEXT(tbl_Manifiestos[[#This Row],[Servicio]],"0.00") &amp; "|" &amp; TEXT(tbl_Manifiestos[[#This Row],[Costo Unitario]],"0.00")</f>
        <v>2657|CDOT S-603|9.75|115.00</v>
      </c>
      <c r="C292" t="s">
        <v>5539</v>
      </c>
      <c r="D292" s="51">
        <v>45875</v>
      </c>
      <c r="E292">
        <v>11</v>
      </c>
      <c r="F292" t="s">
        <v>5311</v>
      </c>
      <c r="G292">
        <v>603</v>
      </c>
      <c r="H292" t="s">
        <v>2693</v>
      </c>
      <c r="J292">
        <v>9.75</v>
      </c>
      <c r="K292" s="55">
        <v>115</v>
      </c>
      <c r="L292" s="34">
        <f t="shared" si="8"/>
        <v>1121.25</v>
      </c>
      <c r="M292" s="6">
        <f>tbl_Manifiestos[[#This Row],[Total Pagado]]*tbl_Manifiestos[[#This Row],[Porcentaje]]</f>
        <v>1042.7625</v>
      </c>
      <c r="N292" s="3">
        <v>0.93</v>
      </c>
    </row>
    <row r="293" spans="1:14" ht="15.95" customHeight="1" x14ac:dyDescent="0.25">
      <c r="A293" s="3" t="s">
        <v>12</v>
      </c>
      <c r="B293" s="3" t="str">
        <f>tbl_Manifiestos[[#This Row],[Factura]] &amp; "|" &amp; tbl_Manifiestos[[#This Row],[Proyecto OK]] &amp; "|" &amp; TEXT(tbl_Manifiestos[[#This Row],[Servicio]],"0.00") &amp; "|" &amp; TEXT(tbl_Manifiestos[[#This Row],[Costo Unitario]],"0.00")</f>
        <v>2657|CDOT S-603|9.00|115.00</v>
      </c>
      <c r="C293" t="s">
        <v>5539</v>
      </c>
      <c r="D293" s="51">
        <v>45876</v>
      </c>
      <c r="E293">
        <v>11</v>
      </c>
      <c r="F293" t="s">
        <v>5311</v>
      </c>
      <c r="G293">
        <v>603</v>
      </c>
      <c r="H293" t="s">
        <v>2693</v>
      </c>
      <c r="J293">
        <v>9</v>
      </c>
      <c r="K293" s="55">
        <v>115</v>
      </c>
      <c r="L293" s="34">
        <f t="shared" si="8"/>
        <v>1035</v>
      </c>
      <c r="M293" s="6">
        <f>tbl_Manifiestos[[#This Row],[Total Pagado]]*tbl_Manifiestos[[#This Row],[Porcentaje]]</f>
        <v>962.55000000000007</v>
      </c>
      <c r="N293" s="3">
        <v>0.93</v>
      </c>
    </row>
    <row r="294" spans="1:14" ht="15.95" customHeight="1" x14ac:dyDescent="0.25">
      <c r="A294" s="3" t="s">
        <v>12</v>
      </c>
      <c r="B294" s="3" t="str">
        <f>tbl_Manifiestos[[#This Row],[Factura]] &amp; "|" &amp; tbl_Manifiestos[[#This Row],[Proyecto OK]] &amp; "|" &amp; TEXT(tbl_Manifiestos[[#This Row],[Servicio]],"0.00") &amp; "|" &amp; TEXT(tbl_Manifiestos[[#This Row],[Costo Unitario]],"0.00")</f>
        <v>2657|CDOT S-603|10.00|115.00</v>
      </c>
      <c r="C294" t="s">
        <v>5539</v>
      </c>
      <c r="D294" s="51">
        <v>45877</v>
      </c>
      <c r="E294">
        <v>11</v>
      </c>
      <c r="F294" t="s">
        <v>5311</v>
      </c>
      <c r="G294">
        <v>603</v>
      </c>
      <c r="H294" t="s">
        <v>2693</v>
      </c>
      <c r="J294">
        <v>10</v>
      </c>
      <c r="K294" s="55">
        <v>115</v>
      </c>
      <c r="L294" s="34">
        <f t="shared" si="8"/>
        <v>1150</v>
      </c>
      <c r="M294" s="6">
        <f>tbl_Manifiestos[[#This Row],[Total Pagado]]*tbl_Manifiestos[[#This Row],[Porcentaje]]</f>
        <v>1069.5</v>
      </c>
      <c r="N294" s="3">
        <v>0.93</v>
      </c>
    </row>
    <row r="295" spans="1:14" ht="15.95" customHeight="1" x14ac:dyDescent="0.25">
      <c r="A295" s="3" t="s">
        <v>12</v>
      </c>
      <c r="B295" s="3" t="str">
        <f>tbl_Manifiestos[[#This Row],[Factura]] &amp; "|" &amp; tbl_Manifiestos[[#This Row],[Proyecto OK]] &amp; "|" &amp; TEXT(tbl_Manifiestos[[#This Row],[Servicio]],"0.00") &amp; "|" &amp; TEXT(tbl_Manifiestos[[#This Row],[Costo Unitario]],"0.00")</f>
        <v>2670|CDOT S-603|10.00|115.00</v>
      </c>
      <c r="C295" t="s">
        <v>5548</v>
      </c>
      <c r="D295" s="51">
        <v>45880</v>
      </c>
      <c r="E295">
        <v>11</v>
      </c>
      <c r="F295" t="s">
        <v>5311</v>
      </c>
      <c r="G295">
        <v>603</v>
      </c>
      <c r="H295" t="s">
        <v>2693</v>
      </c>
      <c r="J295">
        <v>10</v>
      </c>
      <c r="K295" s="55">
        <v>115</v>
      </c>
      <c r="L295" s="34">
        <f t="shared" si="8"/>
        <v>1150</v>
      </c>
      <c r="M295" s="6">
        <f>tbl_Manifiestos[[#This Row],[Total Pagado]]*tbl_Manifiestos[[#This Row],[Porcentaje]]</f>
        <v>1069.5</v>
      </c>
      <c r="N295" s="3">
        <v>0.93</v>
      </c>
    </row>
    <row r="296" spans="1:14" ht="15.95" customHeight="1" x14ac:dyDescent="0.25">
      <c r="A296" s="3" t="s">
        <v>12</v>
      </c>
      <c r="B296" s="3" t="str">
        <f>tbl_Manifiestos[[#This Row],[Factura]] &amp; "|" &amp; tbl_Manifiestos[[#This Row],[Proyecto OK]] &amp; "|" &amp; TEXT(tbl_Manifiestos[[#This Row],[Servicio]],"0.00") &amp; "|" &amp; TEXT(tbl_Manifiestos[[#This Row],[Costo Unitario]],"0.00")</f>
        <v>2670|CDOT S-603|8.00|115.00</v>
      </c>
      <c r="C296" t="s">
        <v>5548</v>
      </c>
      <c r="D296" s="51">
        <v>45881</v>
      </c>
      <c r="E296">
        <v>11</v>
      </c>
      <c r="F296" t="s">
        <v>5311</v>
      </c>
      <c r="G296">
        <v>603</v>
      </c>
      <c r="H296" t="s">
        <v>2693</v>
      </c>
      <c r="J296">
        <v>8</v>
      </c>
      <c r="K296" s="55">
        <v>115</v>
      </c>
      <c r="L296" s="34">
        <f t="shared" si="8"/>
        <v>920</v>
      </c>
      <c r="M296" s="6">
        <f>tbl_Manifiestos[[#This Row],[Total Pagado]]*tbl_Manifiestos[[#This Row],[Porcentaje]]</f>
        <v>855.6</v>
      </c>
      <c r="N296" s="3">
        <v>0.93</v>
      </c>
    </row>
    <row r="297" spans="1:14" ht="15.95" customHeight="1" x14ac:dyDescent="0.25">
      <c r="A297" s="3" t="s">
        <v>12</v>
      </c>
      <c r="B297" s="3" t="str">
        <f>tbl_Manifiestos[[#This Row],[Factura]] &amp; "|" &amp; tbl_Manifiestos[[#This Row],[Proyecto OK]] &amp; "|" &amp; TEXT(tbl_Manifiestos[[#This Row],[Servicio]],"0.00") &amp; "|" &amp; TEXT(tbl_Manifiestos[[#This Row],[Costo Unitario]],"0.00")</f>
        <v>2670|CDOT S-603|9.50|115.00</v>
      </c>
      <c r="C297" t="s">
        <v>5548</v>
      </c>
      <c r="D297" s="51">
        <v>45882</v>
      </c>
      <c r="E297">
        <v>11</v>
      </c>
      <c r="F297" t="s">
        <v>5311</v>
      </c>
      <c r="G297">
        <v>603</v>
      </c>
      <c r="H297" t="s">
        <v>2693</v>
      </c>
      <c r="J297">
        <v>9.5</v>
      </c>
      <c r="K297" s="55">
        <v>115</v>
      </c>
      <c r="L297" s="34">
        <f t="shared" si="8"/>
        <v>1092.5</v>
      </c>
      <c r="M297" s="6">
        <f>tbl_Manifiestos[[#This Row],[Total Pagado]]*tbl_Manifiestos[[#This Row],[Porcentaje]]</f>
        <v>1016.0250000000001</v>
      </c>
      <c r="N297" s="3">
        <v>0.93</v>
      </c>
    </row>
    <row r="298" spans="1:14" ht="15.95" customHeight="1" x14ac:dyDescent="0.25">
      <c r="A298" s="3" t="s">
        <v>12</v>
      </c>
      <c r="B298" s="3" t="str">
        <f>tbl_Manifiestos[[#This Row],[Factura]] &amp; "|" &amp; tbl_Manifiestos[[#This Row],[Proyecto OK]] &amp; "|" &amp; TEXT(tbl_Manifiestos[[#This Row],[Servicio]],"0.00") &amp; "|" &amp; TEXT(tbl_Manifiestos[[#This Row],[Costo Unitario]],"0.00")</f>
        <v>2670|CDOT S-603|9.00|115.00</v>
      </c>
      <c r="C298" t="s">
        <v>5548</v>
      </c>
      <c r="D298" s="51">
        <v>45884</v>
      </c>
      <c r="E298">
        <v>58</v>
      </c>
      <c r="F298" t="s">
        <v>5311</v>
      </c>
      <c r="G298">
        <v>603</v>
      </c>
      <c r="H298" t="s">
        <v>2693</v>
      </c>
      <c r="J298">
        <v>9</v>
      </c>
      <c r="K298" s="55">
        <v>115</v>
      </c>
      <c r="L298" s="34">
        <f t="shared" si="8"/>
        <v>1035</v>
      </c>
      <c r="M298" s="6">
        <f>tbl_Manifiestos[[#This Row],[Total Pagado]]*tbl_Manifiestos[[#This Row],[Porcentaje]]</f>
        <v>962.55000000000007</v>
      </c>
      <c r="N298" s="3">
        <v>0.93</v>
      </c>
    </row>
    <row r="299" spans="1:14" ht="15.95" customHeight="1" x14ac:dyDescent="0.25">
      <c r="A299" s="3" t="s">
        <v>12</v>
      </c>
      <c r="B299" s="3" t="str">
        <f>tbl_Manifiestos[[#This Row],[Factura]] &amp; "|" &amp; tbl_Manifiestos[[#This Row],[Proyecto OK]] &amp; "|" &amp; TEXT(tbl_Manifiestos[[#This Row],[Servicio]],"0.00") &amp; "|" &amp; TEXT(tbl_Manifiestos[[#This Row],[Costo Unitario]],"0.00")</f>
        <v>2699|CDOT S-603|10.00|115.00</v>
      </c>
      <c r="C299" t="s">
        <v>5566</v>
      </c>
      <c r="D299" s="51">
        <v>45895</v>
      </c>
      <c r="E299">
        <v>58</v>
      </c>
      <c r="F299" t="s">
        <v>5311</v>
      </c>
      <c r="G299">
        <v>603</v>
      </c>
      <c r="H299" t="s">
        <v>2693</v>
      </c>
      <c r="J299">
        <v>10</v>
      </c>
      <c r="K299" s="55">
        <v>115</v>
      </c>
      <c r="L299" s="34">
        <f t="shared" si="8"/>
        <v>1150</v>
      </c>
      <c r="M299" s="6">
        <f>tbl_Manifiestos[[#This Row],[Total Pagado]]*tbl_Manifiestos[[#This Row],[Porcentaje]]</f>
        <v>1069.5</v>
      </c>
      <c r="N299" s="3">
        <v>0.93</v>
      </c>
    </row>
    <row r="300" spans="1:14" ht="15.95" customHeight="1" x14ac:dyDescent="0.25">
      <c r="A300" s="3" t="s">
        <v>12</v>
      </c>
      <c r="B300" s="3" t="str">
        <f>tbl_Manifiestos[[#This Row],[Factura]] &amp; "|" &amp; tbl_Manifiestos[[#This Row],[Proyecto OK]] &amp; "|" &amp; TEXT(tbl_Manifiestos[[#This Row],[Servicio]],"0.00") &amp; "|" &amp; TEXT(tbl_Manifiestos[[#This Row],[Costo Unitario]],"0.00")</f>
        <v>2699|CDOT S-603|9.00|115.00</v>
      </c>
      <c r="C300" t="s">
        <v>5566</v>
      </c>
      <c r="D300" s="51">
        <v>45896</v>
      </c>
      <c r="E300">
        <v>58</v>
      </c>
      <c r="F300" t="s">
        <v>5311</v>
      </c>
      <c r="G300">
        <v>603</v>
      </c>
      <c r="H300" t="s">
        <v>2693</v>
      </c>
      <c r="J300">
        <v>9</v>
      </c>
      <c r="K300" s="55">
        <v>115</v>
      </c>
      <c r="L300" s="34">
        <f t="shared" si="8"/>
        <v>1035</v>
      </c>
      <c r="M300" s="6">
        <f>tbl_Manifiestos[[#This Row],[Total Pagado]]*tbl_Manifiestos[[#This Row],[Porcentaje]]</f>
        <v>962.55000000000007</v>
      </c>
      <c r="N300" s="3">
        <v>0.93</v>
      </c>
    </row>
    <row r="301" spans="1:14" ht="15.95" customHeight="1" x14ac:dyDescent="0.25">
      <c r="A301" s="3" t="s">
        <v>12</v>
      </c>
      <c r="B301" s="3" t="str">
        <f>tbl_Manifiestos[[#This Row],[Factura]] &amp; "|" &amp; tbl_Manifiestos[[#This Row],[Proyecto OK]] &amp; "|" &amp; TEXT(tbl_Manifiestos[[#This Row],[Servicio]],"0.00") &amp; "|" &amp; TEXT(tbl_Manifiestos[[#This Row],[Costo Unitario]],"0.00")</f>
        <v>2699|CDOT S-603|10.50|115.00</v>
      </c>
      <c r="C301" t="s">
        <v>5566</v>
      </c>
      <c r="D301" s="51">
        <v>45897</v>
      </c>
      <c r="E301">
        <v>58</v>
      </c>
      <c r="F301" t="s">
        <v>5311</v>
      </c>
      <c r="G301">
        <v>603</v>
      </c>
      <c r="H301" t="s">
        <v>2693</v>
      </c>
      <c r="J301">
        <v>10.5</v>
      </c>
      <c r="K301" s="55">
        <v>115</v>
      </c>
      <c r="L301" s="34">
        <f t="shared" si="8"/>
        <v>1207.5</v>
      </c>
      <c r="M301" s="6">
        <f>tbl_Manifiestos[[#This Row],[Total Pagado]]*tbl_Manifiestos[[#This Row],[Porcentaje]]</f>
        <v>1122.9750000000001</v>
      </c>
      <c r="N301" s="3">
        <v>0.93</v>
      </c>
    </row>
    <row r="302" spans="1:14" ht="15.95" customHeight="1" x14ac:dyDescent="0.25">
      <c r="A302" s="3" t="s">
        <v>12</v>
      </c>
      <c r="B302" s="3" t="str">
        <f>tbl_Manifiestos[[#This Row],[Factura]] &amp; "|" &amp; tbl_Manifiestos[[#This Row],[Proyecto OK]] &amp; "|" &amp; TEXT(tbl_Manifiestos[[#This Row],[Servicio]],"0.00") &amp; "|" &amp; TEXT(tbl_Manifiestos[[#This Row],[Costo Unitario]],"0.00")</f>
        <v>2699|CDOT S-603|8.50|115.00</v>
      </c>
      <c r="C302" t="s">
        <v>5566</v>
      </c>
      <c r="D302" s="51">
        <v>45898</v>
      </c>
      <c r="E302">
        <v>58</v>
      </c>
      <c r="F302" t="s">
        <v>5311</v>
      </c>
      <c r="G302">
        <v>603</v>
      </c>
      <c r="H302" t="s">
        <v>2693</v>
      </c>
      <c r="J302">
        <v>8.5</v>
      </c>
      <c r="K302" s="55">
        <v>115</v>
      </c>
      <c r="L302" s="34">
        <f t="shared" si="8"/>
        <v>977.5</v>
      </c>
      <c r="M302" s="6">
        <f>tbl_Manifiestos[[#This Row],[Total Pagado]]*tbl_Manifiestos[[#This Row],[Porcentaje]]</f>
        <v>909.07500000000005</v>
      </c>
      <c r="N302" s="3">
        <v>0.93</v>
      </c>
    </row>
    <row r="303" spans="1:14" ht="15.95" customHeight="1" x14ac:dyDescent="0.25">
      <c r="A303" s="3" t="s">
        <v>12</v>
      </c>
      <c r="B303" s="3" t="str">
        <f>tbl_Manifiestos[[#This Row],[Factura]] &amp; "|" &amp; tbl_Manifiestos[[#This Row],[Proyecto OK]] &amp; "|" &amp; TEXT(tbl_Manifiestos[[#This Row],[Servicio]],"0.00") &amp; "|" &amp; TEXT(tbl_Manifiestos[[#This Row],[Costo Unitario]],"0.00")</f>
        <v>2734|CDOT S-603|10.50|115.00</v>
      </c>
      <c r="C303" t="s">
        <v>5591</v>
      </c>
      <c r="D303" s="51">
        <v>45909</v>
      </c>
      <c r="E303">
        <v>82</v>
      </c>
      <c r="F303" t="s">
        <v>5311</v>
      </c>
      <c r="G303">
        <v>603</v>
      </c>
      <c r="H303" t="s">
        <v>2693</v>
      </c>
      <c r="J303">
        <v>10.5</v>
      </c>
      <c r="K303" s="55">
        <v>115</v>
      </c>
      <c r="L303" s="34">
        <f t="shared" si="8"/>
        <v>1207.5</v>
      </c>
      <c r="M303" s="6">
        <f>tbl_Manifiestos[[#This Row],[Total Pagado]]*tbl_Manifiestos[[#This Row],[Porcentaje]]</f>
        <v>1122.9750000000001</v>
      </c>
      <c r="N303" s="3">
        <v>0.93</v>
      </c>
    </row>
    <row r="304" spans="1:14" ht="15.95" customHeight="1" x14ac:dyDescent="0.25">
      <c r="A304" s="3" t="s">
        <v>12</v>
      </c>
      <c r="B304" s="3" t="str">
        <f>tbl_Manifiestos[[#This Row],[Factura]] &amp; "|" &amp; tbl_Manifiestos[[#This Row],[Proyecto OK]] &amp; "|" &amp; TEXT(tbl_Manifiestos[[#This Row],[Servicio]],"0.00") &amp; "|" &amp; TEXT(tbl_Manifiestos[[#This Row],[Costo Unitario]],"0.00")</f>
        <v>2734|CDOT S-603|8.50|115.00</v>
      </c>
      <c r="C304" t="s">
        <v>5591</v>
      </c>
      <c r="D304" s="51">
        <v>45910</v>
      </c>
      <c r="E304">
        <v>82</v>
      </c>
      <c r="F304" t="s">
        <v>5311</v>
      </c>
      <c r="G304">
        <v>603</v>
      </c>
      <c r="H304" t="s">
        <v>2693</v>
      </c>
      <c r="J304">
        <v>8.5</v>
      </c>
      <c r="K304" s="55">
        <v>115</v>
      </c>
      <c r="L304" s="34">
        <f t="shared" si="8"/>
        <v>977.5</v>
      </c>
      <c r="M304" s="6">
        <f>tbl_Manifiestos[[#This Row],[Total Pagado]]*tbl_Manifiestos[[#This Row],[Porcentaje]]</f>
        <v>909.07500000000005</v>
      </c>
      <c r="N304" s="3">
        <v>0.93</v>
      </c>
    </row>
    <row r="305" spans="1:14" ht="15.95" customHeight="1" x14ac:dyDescent="0.25">
      <c r="A305" s="3" t="s">
        <v>12</v>
      </c>
      <c r="B305" s="3" t="str">
        <f>tbl_Manifiestos[[#This Row],[Factura]] &amp; "|" &amp; tbl_Manifiestos[[#This Row],[Proyecto OK]] &amp; "|" &amp; TEXT(tbl_Manifiestos[[#This Row],[Servicio]],"0.00") &amp; "|" &amp; TEXT(tbl_Manifiestos[[#This Row],[Costo Unitario]],"0.00")</f>
        <v>2734|CDOT S-603|8.50|115.00</v>
      </c>
      <c r="C305" t="s">
        <v>5591</v>
      </c>
      <c r="D305" s="51">
        <v>45911</v>
      </c>
      <c r="E305">
        <v>82</v>
      </c>
      <c r="F305" t="s">
        <v>5311</v>
      </c>
      <c r="G305">
        <v>603</v>
      </c>
      <c r="H305" t="s">
        <v>2693</v>
      </c>
      <c r="J305">
        <v>8.5</v>
      </c>
      <c r="K305" s="55">
        <v>115</v>
      </c>
      <c r="L305" s="34">
        <f t="shared" si="8"/>
        <v>977.5</v>
      </c>
      <c r="M305" s="6">
        <f>tbl_Manifiestos[[#This Row],[Total Pagado]]*tbl_Manifiestos[[#This Row],[Porcentaje]]</f>
        <v>909.07500000000005</v>
      </c>
      <c r="N305" s="3">
        <v>0.93</v>
      </c>
    </row>
    <row r="306" spans="1:14" ht="15.95" customHeight="1" x14ac:dyDescent="0.25">
      <c r="A306" s="3" t="s">
        <v>12</v>
      </c>
      <c r="B306" s="3" t="str">
        <f>tbl_Manifiestos[[#This Row],[Factura]] &amp; "|" &amp; tbl_Manifiestos[[#This Row],[Proyecto OK]] &amp; "|" &amp; TEXT(tbl_Manifiestos[[#This Row],[Servicio]],"0.00") &amp; "|" &amp; TEXT(tbl_Manifiestos[[#This Row],[Costo Unitario]],"0.00")</f>
        <v>2734|CDOT S-603|9.25|115.00</v>
      </c>
      <c r="C306" t="s">
        <v>5591</v>
      </c>
      <c r="D306" s="51">
        <v>45912</v>
      </c>
      <c r="E306">
        <v>82</v>
      </c>
      <c r="F306" t="s">
        <v>5311</v>
      </c>
      <c r="G306">
        <v>603</v>
      </c>
      <c r="H306" t="s">
        <v>2693</v>
      </c>
      <c r="J306">
        <v>9.25</v>
      </c>
      <c r="K306" s="55">
        <v>115</v>
      </c>
      <c r="L306" s="34">
        <f t="shared" si="8"/>
        <v>1063.75</v>
      </c>
      <c r="M306" s="6">
        <f>tbl_Manifiestos[[#This Row],[Total Pagado]]*tbl_Manifiestos[[#This Row],[Porcentaje]]</f>
        <v>989.28750000000002</v>
      </c>
      <c r="N306" s="3">
        <v>0.93</v>
      </c>
    </row>
    <row r="307" spans="1:14" ht="15.95" customHeight="1" x14ac:dyDescent="0.25">
      <c r="A307" s="3" t="s">
        <v>12</v>
      </c>
      <c r="B307" s="3" t="str">
        <f>tbl_Manifiestos[[#This Row],[Factura]] &amp; "|" &amp; tbl_Manifiestos[[#This Row],[Proyecto OK]] &amp; "|" &amp; TEXT(tbl_Manifiestos[[#This Row],[Servicio]],"0.00") &amp; "|" &amp; TEXT(tbl_Manifiestos[[#This Row],[Costo Unitario]],"0.00")</f>
        <v>2746|CDOT S-603|9.00|115.00</v>
      </c>
      <c r="C307" t="s">
        <v>5599</v>
      </c>
      <c r="D307" s="51">
        <v>45916</v>
      </c>
      <c r="E307">
        <v>82</v>
      </c>
      <c r="F307" t="s">
        <v>5311</v>
      </c>
      <c r="G307">
        <v>603</v>
      </c>
      <c r="H307" t="s">
        <v>2693</v>
      </c>
      <c r="J307">
        <v>9</v>
      </c>
      <c r="K307" s="55">
        <v>115</v>
      </c>
      <c r="L307" s="34">
        <f t="shared" si="8"/>
        <v>1035</v>
      </c>
      <c r="M307" s="6">
        <f>tbl_Manifiestos[[#This Row],[Total Pagado]]*tbl_Manifiestos[[#This Row],[Porcentaje]]</f>
        <v>962.55000000000007</v>
      </c>
      <c r="N307" s="3">
        <v>0.93</v>
      </c>
    </row>
    <row r="308" spans="1:14" ht="15.95" customHeight="1" x14ac:dyDescent="0.25">
      <c r="A308" s="3" t="s">
        <v>12</v>
      </c>
      <c r="B308" s="3" t="str">
        <f>tbl_Manifiestos[[#This Row],[Factura]] &amp; "|" &amp; tbl_Manifiestos[[#This Row],[Proyecto OK]] &amp; "|" &amp; TEXT(tbl_Manifiestos[[#This Row],[Servicio]],"0.00") &amp; "|" &amp; TEXT(tbl_Manifiestos[[#This Row],[Costo Unitario]],"0.00")</f>
        <v>2746|CDOT S-603|9.75|115.00</v>
      </c>
      <c r="C308" t="s">
        <v>5599</v>
      </c>
      <c r="D308" s="51">
        <v>45917</v>
      </c>
      <c r="E308">
        <v>11</v>
      </c>
      <c r="F308" t="s">
        <v>5311</v>
      </c>
      <c r="G308">
        <v>603</v>
      </c>
      <c r="H308" t="s">
        <v>2693</v>
      </c>
      <c r="J308">
        <v>9.75</v>
      </c>
      <c r="K308" s="55">
        <v>115</v>
      </c>
      <c r="L308" s="34">
        <f t="shared" si="8"/>
        <v>1121.25</v>
      </c>
      <c r="M308" s="6">
        <f>tbl_Manifiestos[[#This Row],[Total Pagado]]*tbl_Manifiestos[[#This Row],[Porcentaje]]</f>
        <v>1042.7625</v>
      </c>
      <c r="N308" s="3">
        <v>0.93</v>
      </c>
    </row>
    <row r="309" spans="1:14" ht="15.95" customHeight="1" x14ac:dyDescent="0.25">
      <c r="A309" s="3" t="s">
        <v>12</v>
      </c>
      <c r="B309" s="3" t="str">
        <f>tbl_Manifiestos[[#This Row],[Factura]] &amp; "|" &amp; tbl_Manifiestos[[#This Row],[Proyecto OK]] &amp; "|" &amp; TEXT(tbl_Manifiestos[[#This Row],[Servicio]],"0.00") &amp; "|" &amp; TEXT(tbl_Manifiestos[[#This Row],[Costo Unitario]],"0.00")</f>
        <v>2746|CDOT S-603|9.75|115.00</v>
      </c>
      <c r="C309" t="s">
        <v>5599</v>
      </c>
      <c r="D309" s="51">
        <v>45918</v>
      </c>
      <c r="E309">
        <v>11</v>
      </c>
      <c r="F309" t="s">
        <v>5311</v>
      </c>
      <c r="G309">
        <v>603</v>
      </c>
      <c r="H309" t="s">
        <v>2693</v>
      </c>
      <c r="J309">
        <v>9.75</v>
      </c>
      <c r="K309" s="55">
        <v>115</v>
      </c>
      <c r="L309" s="34">
        <f t="shared" si="8"/>
        <v>1121.25</v>
      </c>
      <c r="M309" s="6">
        <f>tbl_Manifiestos[[#This Row],[Total Pagado]]*tbl_Manifiestos[[#This Row],[Porcentaje]]</f>
        <v>1042.7625</v>
      </c>
      <c r="N309" s="3">
        <v>0.93</v>
      </c>
    </row>
    <row r="310" spans="1:14" ht="15.95" customHeight="1" x14ac:dyDescent="0.25">
      <c r="A310" s="3" t="s">
        <v>12</v>
      </c>
      <c r="B310" s="3" t="str">
        <f>tbl_Manifiestos[[#This Row],[Factura]] &amp; "|" &amp; tbl_Manifiestos[[#This Row],[Proyecto OK]] &amp; "|" &amp; TEXT(tbl_Manifiestos[[#This Row],[Servicio]],"0.00") &amp; "|" &amp; TEXT(tbl_Manifiestos[[#This Row],[Costo Unitario]],"0.00")</f>
        <v>2746|CDOT S-603|8.75|115.00</v>
      </c>
      <c r="C310" t="s">
        <v>5599</v>
      </c>
      <c r="D310" s="51">
        <v>45919</v>
      </c>
      <c r="E310">
        <v>11</v>
      </c>
      <c r="F310" t="s">
        <v>5311</v>
      </c>
      <c r="G310">
        <v>603</v>
      </c>
      <c r="H310" t="s">
        <v>2693</v>
      </c>
      <c r="J310">
        <v>8.75</v>
      </c>
      <c r="K310" s="55">
        <v>115</v>
      </c>
      <c r="L310" s="34">
        <f t="shared" si="8"/>
        <v>1006.25</v>
      </c>
      <c r="M310" s="6">
        <f>tbl_Manifiestos[[#This Row],[Total Pagado]]*tbl_Manifiestos[[#This Row],[Porcentaje]]</f>
        <v>935.8125</v>
      </c>
      <c r="N310" s="3">
        <v>0.93</v>
      </c>
    </row>
    <row r="311" spans="1:14" ht="15.95" customHeight="1" x14ac:dyDescent="0.25">
      <c r="A311" s="3" t="s">
        <v>12</v>
      </c>
      <c r="B311" s="3" t="str">
        <f>tbl_Manifiestos[[#This Row],[Factura]] &amp; "|" &amp; tbl_Manifiestos[[#This Row],[Proyecto OK]] &amp; "|" &amp; TEXT(tbl_Manifiestos[[#This Row],[Servicio]],"0.00") &amp; "|" &amp; TEXT(tbl_Manifiestos[[#This Row],[Costo Unitario]],"0.00")</f>
        <v>2746|CDOT S-603|7.25|115.00</v>
      </c>
      <c r="C311" t="s">
        <v>5599</v>
      </c>
      <c r="D311" s="51">
        <v>45920</v>
      </c>
      <c r="E311">
        <v>11</v>
      </c>
      <c r="F311" t="s">
        <v>5311</v>
      </c>
      <c r="G311">
        <v>603</v>
      </c>
      <c r="H311" t="s">
        <v>2693</v>
      </c>
      <c r="J311">
        <v>7.25</v>
      </c>
      <c r="K311" s="55">
        <v>115</v>
      </c>
      <c r="L311" s="34">
        <f t="shared" si="8"/>
        <v>833.75</v>
      </c>
      <c r="M311" s="6">
        <f>tbl_Manifiestos[[#This Row],[Total Pagado]]*tbl_Manifiestos[[#This Row],[Porcentaje]]</f>
        <v>775.38750000000005</v>
      </c>
      <c r="N311" s="3">
        <v>0.93</v>
      </c>
    </row>
    <row r="312" spans="1:14" ht="15.95" customHeight="1" x14ac:dyDescent="0.25">
      <c r="A312" s="3" t="s">
        <v>12</v>
      </c>
      <c r="B312" s="3" t="str">
        <f>tbl_Manifiestos[[#This Row],[Factura]] &amp; "|" &amp; tbl_Manifiestos[[#This Row],[Proyecto OK]] &amp; "|" &amp; TEXT(tbl_Manifiestos[[#This Row],[Servicio]],"0.00") &amp; "|" &amp; TEXT(tbl_Manifiestos[[#This Row],[Costo Unitario]],"0.00")</f>
        <v>2763|CDOT S-603|9.50|115.00</v>
      </c>
      <c r="C312" t="s">
        <v>5608</v>
      </c>
      <c r="D312" s="51">
        <v>45922</v>
      </c>
      <c r="E312">
        <v>11</v>
      </c>
      <c r="F312" t="s">
        <v>5311</v>
      </c>
      <c r="G312">
        <v>603</v>
      </c>
      <c r="H312" t="s">
        <v>2693</v>
      </c>
      <c r="J312">
        <v>9.5</v>
      </c>
      <c r="K312" s="55">
        <v>115</v>
      </c>
      <c r="L312" s="34">
        <f t="shared" si="8"/>
        <v>1092.5</v>
      </c>
      <c r="M312" s="6">
        <f>tbl_Manifiestos[[#This Row],[Total Pagado]]*tbl_Manifiestos[[#This Row],[Porcentaje]]</f>
        <v>1016.0250000000001</v>
      </c>
      <c r="N312" s="3">
        <v>0.93</v>
      </c>
    </row>
    <row r="313" spans="1:14" ht="15.95" customHeight="1" x14ac:dyDescent="0.25">
      <c r="A313" s="3" t="s">
        <v>12</v>
      </c>
      <c r="B313" s="3" t="str">
        <f>tbl_Manifiestos[[#This Row],[Factura]] &amp; "|" &amp; tbl_Manifiestos[[#This Row],[Proyecto OK]] &amp; "|" &amp; TEXT(tbl_Manifiestos[[#This Row],[Servicio]],"0.00") &amp; "|" &amp; TEXT(tbl_Manifiestos[[#This Row],[Costo Unitario]],"0.00")</f>
        <v>2763|CDOT S-603|9.00|115.00</v>
      </c>
      <c r="C313" t="s">
        <v>5608</v>
      </c>
      <c r="D313" s="51">
        <v>45922</v>
      </c>
      <c r="E313">
        <v>82</v>
      </c>
      <c r="F313" t="s">
        <v>5311</v>
      </c>
      <c r="G313">
        <v>603</v>
      </c>
      <c r="H313" t="s">
        <v>2693</v>
      </c>
      <c r="J313">
        <v>9</v>
      </c>
      <c r="K313" s="55">
        <v>115</v>
      </c>
      <c r="L313" s="34">
        <f t="shared" si="8"/>
        <v>1035</v>
      </c>
      <c r="M313" s="6">
        <f>tbl_Manifiestos[[#This Row],[Total Pagado]]*tbl_Manifiestos[[#This Row],[Porcentaje]]</f>
        <v>962.55000000000007</v>
      </c>
      <c r="N313" s="3">
        <v>0.93</v>
      </c>
    </row>
    <row r="314" spans="1:14" ht="15.95" customHeight="1" x14ac:dyDescent="0.25">
      <c r="A314" s="3" t="s">
        <v>12</v>
      </c>
      <c r="B314" s="3" t="str">
        <f>tbl_Manifiestos[[#This Row],[Factura]] &amp; "|" &amp; tbl_Manifiestos[[#This Row],[Proyecto OK]] &amp; "|" &amp; TEXT(tbl_Manifiestos[[#This Row],[Servicio]],"0.00") &amp; "|" &amp; TEXT(tbl_Manifiestos[[#This Row],[Costo Unitario]],"0.00")</f>
        <v>2763|CDOT S-603|8.50|115.00</v>
      </c>
      <c r="C314" t="s">
        <v>5608</v>
      </c>
      <c r="D314" s="51">
        <v>45923</v>
      </c>
      <c r="E314">
        <v>11</v>
      </c>
      <c r="F314" t="s">
        <v>5311</v>
      </c>
      <c r="G314">
        <v>603</v>
      </c>
      <c r="H314" t="s">
        <v>2693</v>
      </c>
      <c r="J314">
        <v>8.5</v>
      </c>
      <c r="K314" s="55">
        <v>115</v>
      </c>
      <c r="L314" s="34">
        <f t="shared" si="8"/>
        <v>977.5</v>
      </c>
      <c r="M314" s="6">
        <f>tbl_Manifiestos[[#This Row],[Total Pagado]]*tbl_Manifiestos[[#This Row],[Porcentaje]]</f>
        <v>909.07500000000005</v>
      </c>
      <c r="N314" s="3">
        <v>0.93</v>
      </c>
    </row>
    <row r="315" spans="1:14" ht="15.95" customHeight="1" x14ac:dyDescent="0.25">
      <c r="A315" s="3" t="s">
        <v>12</v>
      </c>
      <c r="B315" s="3" t="str">
        <f>tbl_Manifiestos[[#This Row],[Factura]] &amp; "|" &amp; tbl_Manifiestos[[#This Row],[Proyecto OK]] &amp; "|" &amp; TEXT(tbl_Manifiestos[[#This Row],[Servicio]],"0.00") &amp; "|" &amp; TEXT(tbl_Manifiestos[[#This Row],[Costo Unitario]],"0.00")</f>
        <v>2763|CDOT S-603|1.00|250.00</v>
      </c>
      <c r="C315" t="s">
        <v>5608</v>
      </c>
      <c r="D315" s="51">
        <v>45922</v>
      </c>
      <c r="E315">
        <v>11</v>
      </c>
      <c r="F315" t="s">
        <v>5311</v>
      </c>
      <c r="G315">
        <v>603</v>
      </c>
      <c r="H315" t="s">
        <v>2693</v>
      </c>
      <c r="J315">
        <v>1</v>
      </c>
      <c r="K315" s="55">
        <v>250</v>
      </c>
      <c r="L315" s="34"/>
      <c r="M315" s="6">
        <f>tbl_Manifiestos[[#This Row],[Total Pagado]]*tbl_Manifiestos[[#This Row],[Porcentaje]]</f>
        <v>0</v>
      </c>
      <c r="N315" s="3">
        <v>0.93</v>
      </c>
    </row>
    <row r="316" spans="1:14" ht="15.95" customHeight="1" x14ac:dyDescent="0.25">
      <c r="A316" s="3" t="s">
        <v>12</v>
      </c>
      <c r="B316" s="3" t="str">
        <f>tbl_Manifiestos[[#This Row],[Factura]] &amp; "|" &amp; tbl_Manifiestos[[#This Row],[Proyecto OK]] &amp; "|" &amp; TEXT(tbl_Manifiestos[[#This Row],[Servicio]],"0.00") &amp; "|" &amp; TEXT(tbl_Manifiestos[[#This Row],[Costo Unitario]],"0.00")</f>
        <v>2782|CDOT S-603|8.50|115.00</v>
      </c>
      <c r="C316" t="s">
        <v>5621</v>
      </c>
      <c r="D316" s="51">
        <v>45932</v>
      </c>
      <c r="E316">
        <v>58</v>
      </c>
      <c r="F316" t="s">
        <v>5311</v>
      </c>
      <c r="G316">
        <v>603</v>
      </c>
      <c r="H316" t="s">
        <v>2693</v>
      </c>
      <c r="J316">
        <v>8.5</v>
      </c>
      <c r="K316" s="55">
        <v>115</v>
      </c>
      <c r="L316" s="34">
        <f>J316*K316</f>
        <v>977.5</v>
      </c>
      <c r="M316" s="6">
        <f>tbl_Manifiestos[[#This Row],[Total Pagado]]*tbl_Manifiestos[[#This Row],[Porcentaje]]</f>
        <v>909.07500000000005</v>
      </c>
      <c r="N316" s="3">
        <v>0.93</v>
      </c>
    </row>
    <row r="317" spans="1:14" ht="15.95" customHeight="1" x14ac:dyDescent="0.25">
      <c r="A317" s="3" t="s">
        <v>12</v>
      </c>
      <c r="B317" s="3" t="str">
        <f>tbl_Manifiestos[[#This Row],[Factura]] &amp; "|" &amp; tbl_Manifiestos[[#This Row],[Proyecto OK]] &amp; "|" &amp; TEXT(tbl_Manifiestos[[#This Row],[Servicio]],"0.00") &amp; "|" &amp; TEXT(tbl_Manifiestos[[#This Row],[Costo Unitario]],"0.00")</f>
        <v>2797|CDOT S-603|10.50|115.00</v>
      </c>
      <c r="C317">
        <v>2797</v>
      </c>
      <c r="D317" s="105">
        <v>45936</v>
      </c>
      <c r="E317">
        <v>58</v>
      </c>
      <c r="F317" t="s">
        <v>5311</v>
      </c>
      <c r="G317">
        <v>603</v>
      </c>
      <c r="H317" t="s">
        <v>2693</v>
      </c>
      <c r="J317">
        <v>10.5</v>
      </c>
      <c r="K317" s="107">
        <v>115</v>
      </c>
      <c r="L317" s="223">
        <v>1207.5</v>
      </c>
      <c r="M317" s="6">
        <f>tbl_Manifiestos[[#This Row],[Total Pagado]]*tbl_Manifiestos[[#This Row],[Porcentaje]]</f>
        <v>1122.9750000000001</v>
      </c>
      <c r="N317" s="3">
        <v>0.93</v>
      </c>
    </row>
    <row r="318" spans="1:14" ht="15.95" customHeight="1" x14ac:dyDescent="0.25">
      <c r="A318" s="3" t="s">
        <v>12</v>
      </c>
      <c r="B318" s="3" t="str">
        <f>tbl_Manifiestos[[#This Row],[Factura]] &amp; "|" &amp; tbl_Manifiestos[[#This Row],[Proyecto OK]] &amp; "|" &amp; TEXT(tbl_Manifiestos[[#This Row],[Servicio]],"0.00") &amp; "|" &amp; TEXT(tbl_Manifiestos[[#This Row],[Costo Unitario]],"0.00")</f>
        <v>2797|CDOT S-603|8.50|115.00</v>
      </c>
      <c r="C318">
        <v>2797</v>
      </c>
      <c r="D318" s="105">
        <v>45938</v>
      </c>
      <c r="E318">
        <v>58</v>
      </c>
      <c r="F318" t="s">
        <v>5311</v>
      </c>
      <c r="G318">
        <v>603</v>
      </c>
      <c r="H318" t="s">
        <v>2693</v>
      </c>
      <c r="J318">
        <v>8.5</v>
      </c>
      <c r="K318" s="107">
        <v>115</v>
      </c>
      <c r="L318" s="223">
        <v>977.5</v>
      </c>
      <c r="M318" s="6">
        <f>tbl_Manifiestos[[#This Row],[Total Pagado]]*tbl_Manifiestos[[#This Row],[Porcentaje]]</f>
        <v>909.07500000000005</v>
      </c>
      <c r="N318" s="3">
        <v>0.93</v>
      </c>
    </row>
    <row r="319" spans="1:14" ht="15.95" customHeight="1" x14ac:dyDescent="0.25">
      <c r="A319" s="3" t="s">
        <v>12</v>
      </c>
      <c r="B319" s="3" t="str">
        <f>tbl_Manifiestos[[#This Row],[Factura]] &amp; "|" &amp; tbl_Manifiestos[[#This Row],[Proyecto OK]] &amp; "|" &amp; TEXT(tbl_Manifiestos[[#This Row],[Servicio]],"0.00") &amp; "|" &amp; TEXT(tbl_Manifiestos[[#This Row],[Costo Unitario]],"0.00")</f>
        <v>2797|CDOT S-603|9.00|115.00</v>
      </c>
      <c r="C319">
        <v>2797</v>
      </c>
      <c r="D319" s="105">
        <v>45939</v>
      </c>
      <c r="E319">
        <v>58</v>
      </c>
      <c r="F319" t="s">
        <v>5311</v>
      </c>
      <c r="G319">
        <v>603</v>
      </c>
      <c r="H319" t="s">
        <v>2693</v>
      </c>
      <c r="J319">
        <v>9</v>
      </c>
      <c r="K319" s="107">
        <v>115</v>
      </c>
      <c r="L319" s="223">
        <v>1035</v>
      </c>
      <c r="M319" s="6">
        <f>tbl_Manifiestos[[#This Row],[Total Pagado]]*tbl_Manifiestos[[#This Row],[Porcentaje]]</f>
        <v>962.55000000000007</v>
      </c>
      <c r="N319" s="3">
        <v>0.93</v>
      </c>
    </row>
    <row r="320" spans="1:14" ht="15.95" customHeight="1" x14ac:dyDescent="0.25">
      <c r="A320" s="3" t="s">
        <v>12</v>
      </c>
      <c r="B320" s="3" t="str">
        <f>tbl_Manifiestos[[#This Row],[Factura]] &amp; "|" &amp; tbl_Manifiestos[[#This Row],[Proyecto OK]] &amp; "|" &amp; TEXT(tbl_Manifiestos[[#This Row],[Servicio]],"0.00") &amp; "|" &amp; TEXT(tbl_Manifiestos[[#This Row],[Costo Unitario]],"0.00")</f>
        <v>2812|CDOT S-603|9.50|115.00</v>
      </c>
      <c r="C320" t="s">
        <v>5644</v>
      </c>
      <c r="D320" s="51">
        <v>45943</v>
      </c>
      <c r="E320">
        <v>58</v>
      </c>
      <c r="F320" t="s">
        <v>5311</v>
      </c>
      <c r="G320">
        <v>603</v>
      </c>
      <c r="H320" t="s">
        <v>2693</v>
      </c>
      <c r="J320">
        <v>9.5</v>
      </c>
      <c r="K320" s="55">
        <v>115</v>
      </c>
      <c r="L320" s="34">
        <f t="shared" ref="L320:L349" si="9">J320*K320</f>
        <v>1092.5</v>
      </c>
      <c r="M320" s="6">
        <f>tbl_Manifiestos[[#This Row],[Total Pagado]]*tbl_Manifiestos[[#This Row],[Porcentaje]]</f>
        <v>1016.0250000000001</v>
      </c>
      <c r="N320" s="3">
        <v>0.93</v>
      </c>
    </row>
    <row r="321" spans="1:14" ht="15.95" customHeight="1" x14ac:dyDescent="0.25">
      <c r="A321" s="3" t="s">
        <v>12</v>
      </c>
      <c r="B321" s="3" t="str">
        <f>tbl_Manifiestos[[#This Row],[Factura]] &amp; "|" &amp; tbl_Manifiestos[[#This Row],[Proyecto OK]] &amp; "|" &amp; TEXT(tbl_Manifiestos[[#This Row],[Servicio]],"0.00") &amp; "|" &amp; TEXT(tbl_Manifiestos[[#This Row],[Costo Unitario]],"0.00")</f>
        <v>2812|CDOT S-603|8.50|115.00</v>
      </c>
      <c r="C321" t="s">
        <v>5644</v>
      </c>
      <c r="D321" s="51">
        <v>45944</v>
      </c>
      <c r="E321">
        <v>58</v>
      </c>
      <c r="F321" t="s">
        <v>5311</v>
      </c>
      <c r="G321">
        <v>603</v>
      </c>
      <c r="H321" t="s">
        <v>2693</v>
      </c>
      <c r="J321">
        <v>8.5</v>
      </c>
      <c r="K321" s="55">
        <v>115</v>
      </c>
      <c r="L321" s="34">
        <f t="shared" si="9"/>
        <v>977.5</v>
      </c>
      <c r="M321" s="6">
        <f>tbl_Manifiestos[[#This Row],[Total Pagado]]*tbl_Manifiestos[[#This Row],[Porcentaje]]</f>
        <v>909.07500000000005</v>
      </c>
      <c r="N321" s="3">
        <v>0.93</v>
      </c>
    </row>
    <row r="322" spans="1:14" ht="15.95" customHeight="1" x14ac:dyDescent="0.25">
      <c r="A322" s="3" t="s">
        <v>12</v>
      </c>
      <c r="B322" s="3" t="str">
        <f>tbl_Manifiestos[[#This Row],[Factura]] &amp; "|" &amp; tbl_Manifiestos[[#This Row],[Proyecto OK]] &amp; "|" &amp; TEXT(tbl_Manifiestos[[#This Row],[Servicio]],"0.00") &amp; "|" &amp; TEXT(tbl_Manifiestos[[#This Row],[Costo Unitario]],"0.00")</f>
        <v>2812|CDOT S-603|6.50|115.00</v>
      </c>
      <c r="C322" t="s">
        <v>5644</v>
      </c>
      <c r="D322" s="51">
        <v>45945</v>
      </c>
      <c r="E322">
        <v>58</v>
      </c>
      <c r="F322" t="s">
        <v>5311</v>
      </c>
      <c r="G322">
        <v>603</v>
      </c>
      <c r="H322" t="s">
        <v>2693</v>
      </c>
      <c r="J322">
        <v>6.5</v>
      </c>
      <c r="K322" s="55">
        <v>115</v>
      </c>
      <c r="L322" s="34">
        <f t="shared" si="9"/>
        <v>747.5</v>
      </c>
      <c r="M322" s="6">
        <f>tbl_Manifiestos[[#This Row],[Total Pagado]]*tbl_Manifiestos[[#This Row],[Porcentaje]]</f>
        <v>695.17500000000007</v>
      </c>
      <c r="N322" s="3">
        <v>0.93</v>
      </c>
    </row>
    <row r="323" spans="1:14" ht="15.95" customHeight="1" x14ac:dyDescent="0.25">
      <c r="A323" s="3" t="s">
        <v>12</v>
      </c>
      <c r="B323" s="3" t="str">
        <f>tbl_Manifiestos[[#This Row],[Factura]] &amp; "|" &amp; tbl_Manifiestos[[#This Row],[Proyecto OK]] &amp; "|" &amp; TEXT(tbl_Manifiestos[[#This Row],[Servicio]],"0.00") &amp; "|" &amp; TEXT(tbl_Manifiestos[[#This Row],[Costo Unitario]],"0.00")</f>
        <v>2812|CDOT S-603|9.00|115.00</v>
      </c>
      <c r="C323" t="s">
        <v>5644</v>
      </c>
      <c r="D323" s="51">
        <v>45946</v>
      </c>
      <c r="E323">
        <v>58</v>
      </c>
      <c r="F323" t="s">
        <v>5311</v>
      </c>
      <c r="G323">
        <v>603</v>
      </c>
      <c r="H323" t="s">
        <v>2693</v>
      </c>
      <c r="J323">
        <v>9</v>
      </c>
      <c r="K323" s="55">
        <v>115</v>
      </c>
      <c r="L323" s="34">
        <f t="shared" si="9"/>
        <v>1035</v>
      </c>
      <c r="M323" s="6">
        <f>tbl_Manifiestos[[#This Row],[Total Pagado]]*tbl_Manifiestos[[#This Row],[Porcentaje]]</f>
        <v>962.55000000000007</v>
      </c>
      <c r="N323" s="3">
        <v>0.93</v>
      </c>
    </row>
    <row r="324" spans="1:14" ht="15.95" customHeight="1" x14ac:dyDescent="0.25">
      <c r="A324" s="3" t="s">
        <v>12</v>
      </c>
      <c r="B324" s="3" t="str">
        <f>tbl_Manifiestos[[#This Row],[Factura]] &amp; "|" &amp; tbl_Manifiestos[[#This Row],[Proyecto OK]] &amp; "|" &amp; TEXT(tbl_Manifiestos[[#This Row],[Servicio]],"0.00") &amp; "|" &amp; TEXT(tbl_Manifiestos[[#This Row],[Costo Unitario]],"0.00")</f>
        <v>2812|CDOT S-603|9.50|115.00</v>
      </c>
      <c r="C324" t="s">
        <v>5644</v>
      </c>
      <c r="D324" s="51">
        <v>45947</v>
      </c>
      <c r="E324">
        <v>58</v>
      </c>
      <c r="F324" t="s">
        <v>5311</v>
      </c>
      <c r="G324">
        <v>603</v>
      </c>
      <c r="H324" t="s">
        <v>2693</v>
      </c>
      <c r="J324">
        <v>9.5</v>
      </c>
      <c r="K324" s="55">
        <v>115</v>
      </c>
      <c r="L324" s="34">
        <f t="shared" si="9"/>
        <v>1092.5</v>
      </c>
      <c r="M324" s="6">
        <f>tbl_Manifiestos[[#This Row],[Total Pagado]]*tbl_Manifiestos[[#This Row],[Porcentaje]]</f>
        <v>1016.0250000000001</v>
      </c>
      <c r="N324" s="3">
        <v>0.93</v>
      </c>
    </row>
    <row r="325" spans="1:14" ht="15.95" customHeight="1" x14ac:dyDescent="0.25">
      <c r="A325" s="3" t="s">
        <v>12</v>
      </c>
      <c r="B325" s="3" t="str">
        <f>tbl_Manifiestos[[#This Row],[Factura]] &amp; "|" &amp; tbl_Manifiestos[[#This Row],[Proyecto OK]] &amp; "|" &amp; TEXT(tbl_Manifiestos[[#This Row],[Servicio]],"0.00") &amp; "|" &amp; TEXT(tbl_Manifiestos[[#This Row],[Costo Unitario]],"0.00")</f>
        <v>2870|CDOT S-603|9.00|115.00</v>
      </c>
      <c r="C325" t="s">
        <v>5683</v>
      </c>
      <c r="D325" s="51">
        <v>45964</v>
      </c>
      <c r="E325">
        <v>82</v>
      </c>
      <c r="F325" t="s">
        <v>5311</v>
      </c>
      <c r="G325">
        <v>603</v>
      </c>
      <c r="H325" t="s">
        <v>2693</v>
      </c>
      <c r="J325">
        <v>9</v>
      </c>
      <c r="K325" s="55">
        <v>115</v>
      </c>
      <c r="L325" s="34">
        <f t="shared" si="9"/>
        <v>1035</v>
      </c>
      <c r="M325" s="6">
        <f>tbl_Manifiestos[[#This Row],[Total Pagado]]*tbl_Manifiestos[[#This Row],[Porcentaje]]</f>
        <v>962.55000000000007</v>
      </c>
      <c r="N325" s="3">
        <v>0.93</v>
      </c>
    </row>
    <row r="326" spans="1:14" ht="15.95" customHeight="1" x14ac:dyDescent="0.25">
      <c r="A326" s="3" t="s">
        <v>12</v>
      </c>
      <c r="B326" s="3" t="str">
        <f>tbl_Manifiestos[[#This Row],[Factura]] &amp; "|" &amp; tbl_Manifiestos[[#This Row],[Proyecto OK]] &amp; "|" &amp; TEXT(tbl_Manifiestos[[#This Row],[Servicio]],"0.00") &amp; "|" &amp; TEXT(tbl_Manifiestos[[#This Row],[Costo Unitario]],"0.00")</f>
        <v>2870|CDOT S-603|8.75|115.00</v>
      </c>
      <c r="C326" t="s">
        <v>5683</v>
      </c>
      <c r="D326" s="51">
        <v>45965</v>
      </c>
      <c r="E326">
        <v>82</v>
      </c>
      <c r="F326" t="s">
        <v>5311</v>
      </c>
      <c r="G326">
        <v>603</v>
      </c>
      <c r="H326" t="s">
        <v>2693</v>
      </c>
      <c r="J326">
        <v>8.75</v>
      </c>
      <c r="K326" s="55">
        <v>115</v>
      </c>
      <c r="L326" s="34">
        <f t="shared" si="9"/>
        <v>1006.25</v>
      </c>
      <c r="M326" s="6">
        <f>tbl_Manifiestos[[#This Row],[Total Pagado]]*tbl_Manifiestos[[#This Row],[Porcentaje]]</f>
        <v>935.8125</v>
      </c>
      <c r="N326" s="3">
        <v>0.93</v>
      </c>
    </row>
    <row r="327" spans="1:14" ht="15.95" customHeight="1" x14ac:dyDescent="0.25">
      <c r="A327" s="3" t="s">
        <v>12</v>
      </c>
      <c r="B327" s="3" t="str">
        <f>tbl_Manifiestos[[#This Row],[Factura]] &amp; "|" &amp; tbl_Manifiestos[[#This Row],[Proyecto OK]] &amp; "|" &amp; TEXT(tbl_Manifiestos[[#This Row],[Servicio]],"0.00") &amp; "|" &amp; TEXT(tbl_Manifiestos[[#This Row],[Costo Unitario]],"0.00")</f>
        <v>2870|CDOT S-603|8.00|115.00</v>
      </c>
      <c r="C327" t="s">
        <v>5683</v>
      </c>
      <c r="D327" s="51">
        <v>45968</v>
      </c>
      <c r="E327">
        <v>82</v>
      </c>
      <c r="F327" t="s">
        <v>5311</v>
      </c>
      <c r="G327">
        <v>603</v>
      </c>
      <c r="H327" t="s">
        <v>2693</v>
      </c>
      <c r="J327">
        <v>8</v>
      </c>
      <c r="K327" s="55">
        <v>115</v>
      </c>
      <c r="L327" s="34">
        <f t="shared" si="9"/>
        <v>920</v>
      </c>
      <c r="M327" s="6">
        <f>tbl_Manifiestos[[#This Row],[Total Pagado]]*tbl_Manifiestos[[#This Row],[Porcentaje]]</f>
        <v>855.6</v>
      </c>
      <c r="N327" s="3">
        <v>0.93</v>
      </c>
    </row>
    <row r="328" spans="1:14" ht="15.95" customHeight="1" x14ac:dyDescent="0.25">
      <c r="A328" s="3" t="s">
        <v>12</v>
      </c>
      <c r="B328" s="3" t="str">
        <f>tbl_Manifiestos[[#This Row],[Factura]] &amp; "|" &amp; tbl_Manifiestos[[#This Row],[Proyecto OK]] &amp; "|" &amp; TEXT(tbl_Manifiestos[[#This Row],[Servicio]],"0.00") &amp; "|" &amp; TEXT(tbl_Manifiestos[[#This Row],[Costo Unitario]],"0.00")</f>
        <v>2911|CDOT S-603|8.00|115.00</v>
      </c>
      <c r="C328" t="s">
        <v>5703</v>
      </c>
      <c r="D328" s="51">
        <v>45979</v>
      </c>
      <c r="E328">
        <v>58</v>
      </c>
      <c r="F328" t="s">
        <v>5311</v>
      </c>
      <c r="G328">
        <v>603</v>
      </c>
      <c r="H328" t="s">
        <v>2693</v>
      </c>
      <c r="J328">
        <v>8</v>
      </c>
      <c r="K328" s="55">
        <v>115</v>
      </c>
      <c r="L328" s="34">
        <f t="shared" si="9"/>
        <v>920</v>
      </c>
      <c r="M328" s="6">
        <f>tbl_Manifiestos[[#This Row],[Total Pagado]]*tbl_Manifiestos[[#This Row],[Porcentaje]]</f>
        <v>855.6</v>
      </c>
      <c r="N328" s="3">
        <v>0.93</v>
      </c>
    </row>
    <row r="329" spans="1:14" ht="15.95" customHeight="1" x14ac:dyDescent="0.25">
      <c r="A329" s="3" t="s">
        <v>12</v>
      </c>
      <c r="B329" s="3" t="str">
        <f>tbl_Manifiestos[[#This Row],[Factura]] &amp; "|" &amp; tbl_Manifiestos[[#This Row],[Proyecto OK]] &amp; "|" &amp; TEXT(tbl_Manifiestos[[#This Row],[Servicio]],"0.00") &amp; "|" &amp; TEXT(tbl_Manifiestos[[#This Row],[Costo Unitario]],"0.00")</f>
        <v>2911|CDOT S-603|10.50|115.00</v>
      </c>
      <c r="C329" t="s">
        <v>5703</v>
      </c>
      <c r="D329" s="51">
        <v>45980</v>
      </c>
      <c r="E329">
        <v>82</v>
      </c>
      <c r="F329" t="s">
        <v>5311</v>
      </c>
      <c r="G329">
        <v>603</v>
      </c>
      <c r="H329" t="s">
        <v>2693</v>
      </c>
      <c r="J329">
        <v>10.5</v>
      </c>
      <c r="K329" s="55">
        <v>115</v>
      </c>
      <c r="L329" s="34">
        <f t="shared" si="9"/>
        <v>1207.5</v>
      </c>
      <c r="M329" s="6">
        <f>tbl_Manifiestos[[#This Row],[Total Pagado]]*tbl_Manifiestos[[#This Row],[Porcentaje]]</f>
        <v>1122.9750000000001</v>
      </c>
      <c r="N329" s="3">
        <v>0.93</v>
      </c>
    </row>
    <row r="330" spans="1:14" ht="15.95" customHeight="1" x14ac:dyDescent="0.25">
      <c r="A330" s="3" t="s">
        <v>12</v>
      </c>
      <c r="B330" s="3" t="str">
        <f>tbl_Manifiestos[[#This Row],[Factura]] &amp; "|" &amp; tbl_Manifiestos[[#This Row],[Proyecto OK]] &amp; "|" &amp; TEXT(tbl_Manifiestos[[#This Row],[Servicio]],"0.00") &amp; "|" &amp; TEXT(tbl_Manifiestos[[#This Row],[Costo Unitario]],"0.00")</f>
        <v>2911|CDOT S-603|9.75|115.00</v>
      </c>
      <c r="C330" t="s">
        <v>5703</v>
      </c>
      <c r="D330" s="51">
        <v>45981</v>
      </c>
      <c r="E330">
        <v>82</v>
      </c>
      <c r="F330" t="s">
        <v>5311</v>
      </c>
      <c r="G330">
        <v>603</v>
      </c>
      <c r="H330" t="s">
        <v>2693</v>
      </c>
      <c r="J330">
        <v>9.75</v>
      </c>
      <c r="K330" s="55">
        <v>115</v>
      </c>
      <c r="L330" s="34">
        <f t="shared" si="9"/>
        <v>1121.25</v>
      </c>
      <c r="M330" s="6">
        <f>tbl_Manifiestos[[#This Row],[Total Pagado]]*tbl_Manifiestos[[#This Row],[Porcentaje]]</f>
        <v>1042.7625</v>
      </c>
      <c r="N330" s="3">
        <v>0.93</v>
      </c>
    </row>
    <row r="331" spans="1:14" ht="15.95" customHeight="1" x14ac:dyDescent="0.25">
      <c r="A331" s="3" t="s">
        <v>12</v>
      </c>
      <c r="B331" s="3" t="str">
        <f>tbl_Manifiestos[[#This Row],[Factura]] &amp; "|" &amp; tbl_Manifiestos[[#This Row],[Proyecto OK]] &amp; "|" &amp; TEXT(tbl_Manifiestos[[#This Row],[Servicio]],"0.00") &amp; "|" &amp; TEXT(tbl_Manifiestos[[#This Row],[Costo Unitario]],"0.00")</f>
        <v>2911|CDOT S-603|7.50|115.00</v>
      </c>
      <c r="C331" t="s">
        <v>5703</v>
      </c>
      <c r="D331" s="51">
        <v>45982</v>
      </c>
      <c r="E331">
        <v>82</v>
      </c>
      <c r="F331" t="s">
        <v>5311</v>
      </c>
      <c r="G331">
        <v>603</v>
      </c>
      <c r="H331" t="s">
        <v>2693</v>
      </c>
      <c r="J331">
        <v>7.5</v>
      </c>
      <c r="K331" s="55">
        <v>115</v>
      </c>
      <c r="L331" s="34">
        <f t="shared" si="9"/>
        <v>862.5</v>
      </c>
      <c r="M331" s="6">
        <f>tbl_Manifiestos[[#This Row],[Total Pagado]]*tbl_Manifiestos[[#This Row],[Porcentaje]]</f>
        <v>802.125</v>
      </c>
      <c r="N331" s="3">
        <v>0.93</v>
      </c>
    </row>
    <row r="332" spans="1:14" ht="15.95" customHeight="1" x14ac:dyDescent="0.25">
      <c r="A332" s="3" t="s">
        <v>5780</v>
      </c>
      <c r="B332" s="3" t="str">
        <f>tbl_Manifiestos[[#This Row],[Factura]] &amp; "|" &amp; tbl_Manifiestos[[#This Row],[Proyecto OK]] &amp; "|" &amp; TEXT(tbl_Manifiestos[[#This Row],[Servicio]],"0.00") &amp; "|" &amp; TEXT(tbl_Manifiestos[[#This Row],[Costo Unitario]],"0.00")</f>
        <v>2657|CDOT S-603|10.00|115.00</v>
      </c>
      <c r="C332" s="44" t="s">
        <v>5539</v>
      </c>
      <c r="D332" s="79">
        <v>45877</v>
      </c>
      <c r="E332">
        <v>198</v>
      </c>
      <c r="F332" t="s">
        <v>5311</v>
      </c>
      <c r="G332">
        <v>603</v>
      </c>
      <c r="H332" t="s">
        <v>2693</v>
      </c>
      <c r="J332">
        <v>10</v>
      </c>
      <c r="K332" s="55">
        <v>115</v>
      </c>
      <c r="L332" s="34">
        <f t="shared" si="9"/>
        <v>1150</v>
      </c>
      <c r="M332" s="6">
        <f>tbl_Manifiestos[[#This Row],[Total Pagado]]*tbl_Manifiestos[[#This Row],[Porcentaje]]</f>
        <v>1069.5</v>
      </c>
      <c r="N332" s="3">
        <v>0.93</v>
      </c>
    </row>
    <row r="333" spans="1:14" ht="15.95" customHeight="1" x14ac:dyDescent="0.25">
      <c r="A333" s="3" t="s">
        <v>5780</v>
      </c>
      <c r="B333" s="3" t="str">
        <f>tbl_Manifiestos[[#This Row],[Factura]] &amp; "|" &amp; tbl_Manifiestos[[#This Row],[Proyecto OK]] &amp; "|" &amp; TEXT(tbl_Manifiestos[[#This Row],[Servicio]],"0.00") &amp; "|" &amp; TEXT(tbl_Manifiestos[[#This Row],[Costo Unitario]],"0.00")</f>
        <v>2683|CDOT S-603|9.25|115.00</v>
      </c>
      <c r="C333" s="44" t="s">
        <v>5558</v>
      </c>
      <c r="D333" s="79">
        <v>45887</v>
      </c>
      <c r="E333">
        <v>198</v>
      </c>
      <c r="F333" t="s">
        <v>5311</v>
      </c>
      <c r="G333">
        <v>603</v>
      </c>
      <c r="H333" t="s">
        <v>2693</v>
      </c>
      <c r="J333">
        <v>9.25</v>
      </c>
      <c r="K333" s="55">
        <v>115</v>
      </c>
      <c r="L333" s="34">
        <f t="shared" si="9"/>
        <v>1063.75</v>
      </c>
      <c r="M333" s="6">
        <f>tbl_Manifiestos[[#This Row],[Total Pagado]]*tbl_Manifiestos[[#This Row],[Porcentaje]]</f>
        <v>989.28750000000002</v>
      </c>
      <c r="N333" s="3">
        <v>0.93</v>
      </c>
    </row>
    <row r="334" spans="1:14" ht="15.95" customHeight="1" x14ac:dyDescent="0.25">
      <c r="A334" s="3" t="s">
        <v>5780</v>
      </c>
      <c r="B334" s="3" t="str">
        <f>tbl_Manifiestos[[#This Row],[Factura]] &amp; "|" &amp; tbl_Manifiestos[[#This Row],[Proyecto OK]] &amp; "|" &amp; TEXT(tbl_Manifiestos[[#This Row],[Servicio]],"0.00") &amp; "|" &amp; TEXT(tbl_Manifiestos[[#This Row],[Costo Unitario]],"0.00")</f>
        <v>2683|CDOT S-603|8.50|115.00</v>
      </c>
      <c r="C334" s="44" t="s">
        <v>5558</v>
      </c>
      <c r="D334" s="79">
        <v>45888</v>
      </c>
      <c r="E334">
        <v>198</v>
      </c>
      <c r="F334" t="s">
        <v>5311</v>
      </c>
      <c r="G334">
        <v>603</v>
      </c>
      <c r="H334" t="s">
        <v>2693</v>
      </c>
      <c r="J334">
        <v>8.5</v>
      </c>
      <c r="K334" s="55">
        <v>115</v>
      </c>
      <c r="L334" s="34">
        <f t="shared" si="9"/>
        <v>977.5</v>
      </c>
      <c r="M334" s="6">
        <f>tbl_Manifiestos[[#This Row],[Total Pagado]]*tbl_Manifiestos[[#This Row],[Porcentaje]]</f>
        <v>909.07500000000005</v>
      </c>
      <c r="N334" s="3">
        <v>0.93</v>
      </c>
    </row>
    <row r="335" spans="1:14" ht="15.95" customHeight="1" x14ac:dyDescent="0.25">
      <c r="A335" s="3" t="s">
        <v>5780</v>
      </c>
      <c r="B335" s="3" t="str">
        <f>tbl_Manifiestos[[#This Row],[Factura]] &amp; "|" &amp; tbl_Manifiestos[[#This Row],[Proyecto OK]] &amp; "|" &amp; TEXT(tbl_Manifiestos[[#This Row],[Servicio]],"0.00") &amp; "|" &amp; TEXT(tbl_Manifiestos[[#This Row],[Costo Unitario]],"0.00")</f>
        <v>2716|CDOT S-603|7.50|115.00</v>
      </c>
      <c r="C335" s="44" t="s">
        <v>5577</v>
      </c>
      <c r="D335" s="79">
        <v>45906</v>
      </c>
      <c r="E335">
        <v>198</v>
      </c>
      <c r="F335" t="s">
        <v>5311</v>
      </c>
      <c r="G335">
        <v>603</v>
      </c>
      <c r="H335" t="s">
        <v>2693</v>
      </c>
      <c r="J335">
        <v>7.5</v>
      </c>
      <c r="K335" s="55">
        <v>115</v>
      </c>
      <c r="L335" s="34">
        <f t="shared" si="9"/>
        <v>862.5</v>
      </c>
      <c r="M335" s="6">
        <f>tbl_Manifiestos[[#This Row],[Total Pagado]]*tbl_Manifiestos[[#This Row],[Porcentaje]]</f>
        <v>802.125</v>
      </c>
      <c r="N335" s="3">
        <v>0.93</v>
      </c>
    </row>
    <row r="336" spans="1:14" ht="15.95" customHeight="1" x14ac:dyDescent="0.25">
      <c r="A336" s="3" t="s">
        <v>5780</v>
      </c>
      <c r="B336" s="3" t="str">
        <f>tbl_Manifiestos[[#This Row],[Factura]] &amp; "|" &amp; tbl_Manifiestos[[#This Row],[Proyecto OK]] &amp; "|" &amp; TEXT(tbl_Manifiestos[[#This Row],[Servicio]],"0.00") &amp; "|" &amp; TEXT(tbl_Manifiestos[[#This Row],[Costo Unitario]],"0.00")</f>
        <v>2746|CDOT S-603|9.50|115.00</v>
      </c>
      <c r="C336" s="44" t="s">
        <v>5599</v>
      </c>
      <c r="D336" s="79">
        <v>45920</v>
      </c>
      <c r="E336">
        <v>198</v>
      </c>
      <c r="F336" t="s">
        <v>5311</v>
      </c>
      <c r="G336">
        <v>603</v>
      </c>
      <c r="H336" t="s">
        <v>2693</v>
      </c>
      <c r="J336">
        <v>9.5</v>
      </c>
      <c r="K336" s="55">
        <v>115</v>
      </c>
      <c r="L336" s="34">
        <f t="shared" si="9"/>
        <v>1092.5</v>
      </c>
      <c r="M336" s="6">
        <f>tbl_Manifiestos[[#This Row],[Total Pagado]]*tbl_Manifiestos[[#This Row],[Porcentaje]]</f>
        <v>1016.0250000000001</v>
      </c>
      <c r="N336" s="3">
        <v>0.93</v>
      </c>
    </row>
    <row r="337" spans="1:14" ht="15.95" customHeight="1" x14ac:dyDescent="0.25">
      <c r="A337" s="3" t="s">
        <v>5780</v>
      </c>
      <c r="B337" s="3" t="str">
        <f>tbl_Manifiestos[[#This Row],[Factura]] &amp; "|" &amp; tbl_Manifiestos[[#This Row],[Proyecto OK]] &amp; "|" &amp; TEXT(tbl_Manifiestos[[#This Row],[Servicio]],"0.00") &amp; "|" &amp; TEXT(tbl_Manifiestos[[#This Row],[Costo Unitario]],"0.00")</f>
        <v>2782|CDOT S-603|9.50|115.00</v>
      </c>
      <c r="C337" s="44" t="s">
        <v>5621</v>
      </c>
      <c r="D337" s="79">
        <v>45929</v>
      </c>
      <c r="E337">
        <v>108</v>
      </c>
      <c r="F337" t="s">
        <v>5311</v>
      </c>
      <c r="G337">
        <v>603</v>
      </c>
      <c r="H337" t="s">
        <v>2693</v>
      </c>
      <c r="J337">
        <v>9.5</v>
      </c>
      <c r="K337" s="55">
        <v>115</v>
      </c>
      <c r="L337" s="34">
        <f t="shared" si="9"/>
        <v>1092.5</v>
      </c>
      <c r="M337" s="6">
        <f>tbl_Manifiestos[[#This Row],[Total Pagado]]*tbl_Manifiestos[[#This Row],[Porcentaje]]</f>
        <v>1016.0250000000001</v>
      </c>
      <c r="N337" s="3">
        <v>0.93</v>
      </c>
    </row>
    <row r="338" spans="1:14" ht="15.95" customHeight="1" x14ac:dyDescent="0.25">
      <c r="A338" s="3" t="s">
        <v>5780</v>
      </c>
      <c r="B338" s="3" t="str">
        <f>tbl_Manifiestos[[#This Row],[Factura]] &amp; "|" &amp; tbl_Manifiestos[[#This Row],[Proyecto OK]] &amp; "|" &amp; TEXT(tbl_Manifiestos[[#This Row],[Servicio]],"0.00") &amp; "|" &amp; TEXT(tbl_Manifiestos[[#This Row],[Costo Unitario]],"0.00")</f>
        <v>2782|CDOT S-603|8.00|115.00</v>
      </c>
      <c r="C338" s="44" t="s">
        <v>5621</v>
      </c>
      <c r="D338" s="79">
        <v>45931</v>
      </c>
      <c r="E338">
        <v>198</v>
      </c>
      <c r="F338" t="s">
        <v>5311</v>
      </c>
      <c r="G338">
        <v>603</v>
      </c>
      <c r="H338" t="s">
        <v>2693</v>
      </c>
      <c r="J338">
        <v>8</v>
      </c>
      <c r="K338" s="55">
        <v>115</v>
      </c>
      <c r="L338" s="34">
        <f t="shared" si="9"/>
        <v>920</v>
      </c>
      <c r="M338" s="6">
        <f>tbl_Manifiestos[[#This Row],[Total Pagado]]*tbl_Manifiestos[[#This Row],[Porcentaje]]</f>
        <v>855.6</v>
      </c>
      <c r="N338" s="3">
        <v>0.93</v>
      </c>
    </row>
    <row r="339" spans="1:14" ht="15.95" customHeight="1" x14ac:dyDescent="0.25">
      <c r="A339" s="3" t="s">
        <v>5780</v>
      </c>
      <c r="B339" s="3" t="str">
        <f>tbl_Manifiestos[[#This Row],[Factura]] &amp; "|" &amp; tbl_Manifiestos[[#This Row],[Proyecto OK]] &amp; "|" &amp; TEXT(tbl_Manifiestos[[#This Row],[Servicio]],"0.00") &amp; "|" &amp; TEXT(tbl_Manifiestos[[#This Row],[Costo Unitario]],"0.00")</f>
        <v>2797|CDOT S-603|9.00|115.00</v>
      </c>
      <c r="C339" s="44" t="s">
        <v>5632</v>
      </c>
      <c r="D339" s="124">
        <v>45940</v>
      </c>
      <c r="E339">
        <v>108</v>
      </c>
      <c r="F339" t="s">
        <v>5311</v>
      </c>
      <c r="G339">
        <v>603</v>
      </c>
      <c r="H339" t="s">
        <v>2693</v>
      </c>
      <c r="J339">
        <v>9</v>
      </c>
      <c r="K339" s="55">
        <v>115</v>
      </c>
      <c r="L339" s="34">
        <f t="shared" si="9"/>
        <v>1035</v>
      </c>
      <c r="M339" s="6">
        <f>tbl_Manifiestos[[#This Row],[Total Pagado]]*tbl_Manifiestos[[#This Row],[Porcentaje]]</f>
        <v>962.55000000000007</v>
      </c>
      <c r="N339" s="3">
        <v>0.93</v>
      </c>
    </row>
    <row r="340" spans="1:14" ht="15.95" customHeight="1" x14ac:dyDescent="0.25">
      <c r="A340" s="3" t="s">
        <v>5780</v>
      </c>
      <c r="B340" s="3" t="str">
        <f>tbl_Manifiestos[[#This Row],[Factura]] &amp; "|" &amp; tbl_Manifiestos[[#This Row],[Proyecto OK]] &amp; "|" &amp; TEXT(tbl_Manifiestos[[#This Row],[Servicio]],"0.00") &amp; "|" &amp; TEXT(tbl_Manifiestos[[#This Row],[Costo Unitario]],"0.00")</f>
        <v>2870|CDOT S-603|9.00|115.00</v>
      </c>
      <c r="C340" s="44" t="s">
        <v>5683</v>
      </c>
      <c r="D340" s="79">
        <v>45966</v>
      </c>
      <c r="E340">
        <v>198</v>
      </c>
      <c r="F340" t="s">
        <v>5311</v>
      </c>
      <c r="G340">
        <v>603</v>
      </c>
      <c r="H340" t="s">
        <v>2693</v>
      </c>
      <c r="J340">
        <v>9</v>
      </c>
      <c r="K340" s="55">
        <v>115</v>
      </c>
      <c r="L340" s="34">
        <f t="shared" si="9"/>
        <v>1035</v>
      </c>
      <c r="M340" s="6">
        <f>tbl_Manifiestos[[#This Row],[Total Pagado]]*tbl_Manifiestos[[#This Row],[Porcentaje]]</f>
        <v>962.55000000000007</v>
      </c>
      <c r="N340" s="3">
        <v>0.93</v>
      </c>
    </row>
    <row r="341" spans="1:14" ht="15.95" customHeight="1" x14ac:dyDescent="0.25">
      <c r="A341" s="3" t="s">
        <v>5780</v>
      </c>
      <c r="B341" s="3" t="str">
        <f>tbl_Manifiestos[[#This Row],[Factura]] &amp; "|" &amp; tbl_Manifiestos[[#This Row],[Proyecto OK]] &amp; "|" &amp; TEXT(tbl_Manifiestos[[#This Row],[Servicio]],"0.00") &amp; "|" &amp; TEXT(tbl_Manifiestos[[#This Row],[Costo Unitario]],"0.00")</f>
        <v>2891|CDOT S-603|9.00|115.00</v>
      </c>
      <c r="C341" s="44" t="s">
        <v>5692</v>
      </c>
      <c r="D341" s="79">
        <v>45971</v>
      </c>
      <c r="E341">
        <v>198</v>
      </c>
      <c r="F341" t="s">
        <v>5311</v>
      </c>
      <c r="G341">
        <v>603</v>
      </c>
      <c r="H341" t="s">
        <v>2693</v>
      </c>
      <c r="J341">
        <v>9</v>
      </c>
      <c r="K341" s="55">
        <v>115</v>
      </c>
      <c r="L341" s="34">
        <f t="shared" si="9"/>
        <v>1035</v>
      </c>
      <c r="M341" s="6">
        <f>tbl_Manifiestos[[#This Row],[Total Pagado]]*tbl_Manifiestos[[#This Row],[Porcentaje]]</f>
        <v>962.55000000000007</v>
      </c>
      <c r="N341" s="3">
        <v>0.93</v>
      </c>
    </row>
    <row r="342" spans="1:14" ht="15.95" customHeight="1" x14ac:dyDescent="0.25">
      <c r="A342" s="3" t="s">
        <v>5780</v>
      </c>
      <c r="B342" s="3" t="str">
        <f>tbl_Manifiestos[[#This Row],[Factura]] &amp; "|" &amp; tbl_Manifiestos[[#This Row],[Proyecto OK]] &amp; "|" &amp; TEXT(tbl_Manifiestos[[#This Row],[Servicio]],"0.00") &amp; "|" &amp; TEXT(tbl_Manifiestos[[#This Row],[Costo Unitario]],"0.00")</f>
        <v>2891|CDOT S-603|7.75|115.00</v>
      </c>
      <c r="C342" s="44" t="s">
        <v>5692</v>
      </c>
      <c r="D342" s="79">
        <v>45972</v>
      </c>
      <c r="E342">
        <v>198</v>
      </c>
      <c r="F342" t="s">
        <v>5311</v>
      </c>
      <c r="G342">
        <v>603</v>
      </c>
      <c r="H342" t="s">
        <v>2693</v>
      </c>
      <c r="J342">
        <v>7.75</v>
      </c>
      <c r="K342" s="55">
        <v>115</v>
      </c>
      <c r="L342" s="34">
        <f t="shared" si="9"/>
        <v>891.25</v>
      </c>
      <c r="M342" s="6">
        <f>tbl_Manifiestos[[#This Row],[Total Pagado]]*tbl_Manifiestos[[#This Row],[Porcentaje]]</f>
        <v>828.86250000000007</v>
      </c>
      <c r="N342" s="3">
        <v>0.93</v>
      </c>
    </row>
    <row r="343" spans="1:14" ht="15.95" customHeight="1" x14ac:dyDescent="0.25">
      <c r="A343" s="3" t="s">
        <v>5780</v>
      </c>
      <c r="B343" s="3" t="str">
        <f>tbl_Manifiestos[[#This Row],[Factura]] &amp; "|" &amp; tbl_Manifiestos[[#This Row],[Proyecto OK]] &amp; "|" &amp; TEXT(tbl_Manifiestos[[#This Row],[Servicio]],"0.00") &amp; "|" &amp; TEXT(tbl_Manifiestos[[#This Row],[Costo Unitario]],"0.00")</f>
        <v>2926|CDOT S-603|8.50|115.00</v>
      </c>
      <c r="C343" s="44" t="s">
        <v>5713</v>
      </c>
      <c r="D343" s="88">
        <v>45985</v>
      </c>
      <c r="E343">
        <v>198</v>
      </c>
      <c r="F343" t="s">
        <v>5311</v>
      </c>
      <c r="G343">
        <v>603</v>
      </c>
      <c r="H343" t="s">
        <v>2693</v>
      </c>
      <c r="J343">
        <v>8.5</v>
      </c>
      <c r="K343" s="90">
        <v>115</v>
      </c>
      <c r="L343" s="25">
        <f t="shared" si="9"/>
        <v>977.5</v>
      </c>
      <c r="M343" s="6">
        <f>tbl_Manifiestos[[#This Row],[Total Pagado]]*tbl_Manifiestos[[#This Row],[Porcentaje]]</f>
        <v>909.07500000000005</v>
      </c>
      <c r="N343" s="3">
        <v>0.93</v>
      </c>
    </row>
    <row r="344" spans="1:14" ht="15.95" customHeight="1" x14ac:dyDescent="0.25">
      <c r="A344" s="3" t="s">
        <v>5780</v>
      </c>
      <c r="B344" s="3" t="str">
        <f>tbl_Manifiestos[[#This Row],[Factura]] &amp; "|" &amp; tbl_Manifiestos[[#This Row],[Proyecto OK]] &amp; "|" &amp; TEXT(tbl_Manifiestos[[#This Row],[Servicio]],"0.00") &amp; "|" &amp; TEXT(tbl_Manifiestos[[#This Row],[Costo Unitario]],"0.00")</f>
        <v>2926|CDOT S-603|8.50|115.00</v>
      </c>
      <c r="C344" s="44" t="s">
        <v>5713</v>
      </c>
      <c r="D344" s="88">
        <v>45986</v>
      </c>
      <c r="E344">
        <v>198</v>
      </c>
      <c r="F344" t="s">
        <v>5311</v>
      </c>
      <c r="G344">
        <v>603</v>
      </c>
      <c r="H344" t="s">
        <v>2693</v>
      </c>
      <c r="J344">
        <v>8.5</v>
      </c>
      <c r="K344" s="90">
        <v>115</v>
      </c>
      <c r="L344" s="25">
        <f t="shared" si="9"/>
        <v>977.5</v>
      </c>
      <c r="M344" s="6">
        <f>tbl_Manifiestos[[#This Row],[Total Pagado]]*tbl_Manifiestos[[#This Row],[Porcentaje]]</f>
        <v>909.07500000000005</v>
      </c>
      <c r="N344" s="3">
        <v>0.93</v>
      </c>
    </row>
    <row r="345" spans="1:14" ht="15.95" customHeight="1" x14ac:dyDescent="0.25">
      <c r="A345" s="3" t="s">
        <v>16</v>
      </c>
      <c r="B345" s="3" t="str">
        <f>tbl_Manifiestos[[#This Row],[Factura]] &amp; "|" &amp; tbl_Manifiestos[[#This Row],[Proyecto OK]] &amp; "|" &amp; TEXT(tbl_Manifiestos[[#This Row],[Servicio]],"0.00") &amp; "|" &amp; TEXT(tbl_Manifiestos[[#This Row],[Costo Unitario]],"0.00")</f>
        <v>2911|CDOT S-603|9.50|115.00</v>
      </c>
      <c r="C345" s="44" t="s">
        <v>5703</v>
      </c>
      <c r="D345" s="51">
        <v>45978</v>
      </c>
      <c r="E345">
        <v>308</v>
      </c>
      <c r="F345" t="s">
        <v>5311</v>
      </c>
      <c r="G345">
        <v>603</v>
      </c>
      <c r="H345" t="s">
        <v>2693</v>
      </c>
      <c r="J345">
        <v>9.5</v>
      </c>
      <c r="K345" s="55">
        <v>115</v>
      </c>
      <c r="L345" s="55">
        <f t="shared" si="9"/>
        <v>1092.5</v>
      </c>
      <c r="M345" s="6">
        <f>tbl_Manifiestos[[#This Row],[Total Pagado]]*tbl_Manifiestos[[#This Row],[Porcentaje]]</f>
        <v>1016.0250000000001</v>
      </c>
      <c r="N345" s="3">
        <v>0.93</v>
      </c>
    </row>
    <row r="346" spans="1:14" ht="15.95" customHeight="1" x14ac:dyDescent="0.25">
      <c r="A346" s="3" t="s">
        <v>16</v>
      </c>
      <c r="B346" s="3" t="str">
        <f>tbl_Manifiestos[[#This Row],[Factura]] &amp; "|" &amp; tbl_Manifiestos[[#This Row],[Proyecto OK]] &amp; "|" &amp; TEXT(tbl_Manifiestos[[#This Row],[Servicio]],"0.00") &amp; "|" &amp; TEXT(tbl_Manifiestos[[#This Row],[Costo Unitario]],"0.00")</f>
        <v>2911|CDOT S-603|9.00|115.00</v>
      </c>
      <c r="C346" s="44" t="s">
        <v>5703</v>
      </c>
      <c r="D346" s="51">
        <v>45979</v>
      </c>
      <c r="E346">
        <v>308</v>
      </c>
      <c r="F346" t="s">
        <v>5311</v>
      </c>
      <c r="G346">
        <v>603</v>
      </c>
      <c r="H346" t="s">
        <v>2693</v>
      </c>
      <c r="J346">
        <v>9</v>
      </c>
      <c r="K346" s="55">
        <v>115</v>
      </c>
      <c r="L346" s="55">
        <f t="shared" si="9"/>
        <v>1035</v>
      </c>
      <c r="M346" s="6">
        <f>tbl_Manifiestos[[#This Row],[Total Pagado]]*tbl_Manifiestos[[#This Row],[Porcentaje]]</f>
        <v>962.55000000000007</v>
      </c>
      <c r="N346" s="3">
        <v>0.93</v>
      </c>
    </row>
    <row r="347" spans="1:14" ht="15.95" customHeight="1" x14ac:dyDescent="0.25">
      <c r="A347" s="3" t="s">
        <v>16</v>
      </c>
      <c r="B347" s="3" t="str">
        <f>tbl_Manifiestos[[#This Row],[Factura]] &amp; "|" &amp; tbl_Manifiestos[[#This Row],[Proyecto OK]] &amp; "|" &amp; TEXT(tbl_Manifiestos[[#This Row],[Servicio]],"0.00") &amp; "|" &amp; TEXT(tbl_Manifiestos[[#This Row],[Costo Unitario]],"0.00")</f>
        <v>2911|CDOT S-603|9.50|115.00</v>
      </c>
      <c r="C347" s="44" t="s">
        <v>5703</v>
      </c>
      <c r="D347" s="51">
        <v>45980</v>
      </c>
      <c r="E347">
        <v>308</v>
      </c>
      <c r="F347" t="s">
        <v>5311</v>
      </c>
      <c r="G347">
        <v>603</v>
      </c>
      <c r="H347" t="s">
        <v>2693</v>
      </c>
      <c r="J347">
        <v>9.5</v>
      </c>
      <c r="K347" s="55">
        <v>115</v>
      </c>
      <c r="L347" s="55">
        <f t="shared" si="9"/>
        <v>1092.5</v>
      </c>
      <c r="M347" s="6">
        <f>tbl_Manifiestos[[#This Row],[Total Pagado]]*tbl_Manifiestos[[#This Row],[Porcentaje]]</f>
        <v>1016.0250000000001</v>
      </c>
      <c r="N347" s="3">
        <v>0.93</v>
      </c>
    </row>
    <row r="348" spans="1:14" ht="15.95" customHeight="1" x14ac:dyDescent="0.25">
      <c r="A348" s="3" t="s">
        <v>16</v>
      </c>
      <c r="B348" s="3" t="str">
        <f>tbl_Manifiestos[[#This Row],[Factura]] &amp; "|" &amp; tbl_Manifiestos[[#This Row],[Proyecto OK]] &amp; "|" &amp; TEXT(tbl_Manifiestos[[#This Row],[Servicio]],"0.00") &amp; "|" &amp; TEXT(tbl_Manifiestos[[#This Row],[Costo Unitario]],"0.00")</f>
        <v>2911|CDOT S-603|9.50|115.00</v>
      </c>
      <c r="C348" s="44" t="s">
        <v>5703</v>
      </c>
      <c r="D348" s="51">
        <v>45981</v>
      </c>
      <c r="E348">
        <v>308</v>
      </c>
      <c r="F348" t="s">
        <v>5311</v>
      </c>
      <c r="G348">
        <v>603</v>
      </c>
      <c r="H348" t="s">
        <v>2693</v>
      </c>
      <c r="J348">
        <v>9.5</v>
      </c>
      <c r="K348" s="55">
        <v>115</v>
      </c>
      <c r="L348" s="55">
        <f t="shared" si="9"/>
        <v>1092.5</v>
      </c>
      <c r="M348" s="6">
        <f>tbl_Manifiestos[[#This Row],[Total Pagado]]*tbl_Manifiestos[[#This Row],[Porcentaje]]</f>
        <v>1016.0250000000001</v>
      </c>
      <c r="N348" s="3">
        <v>0.93</v>
      </c>
    </row>
    <row r="349" spans="1:14" ht="15.95" customHeight="1" x14ac:dyDescent="0.25">
      <c r="A349" s="3" t="s">
        <v>16</v>
      </c>
      <c r="B349" s="3" t="str">
        <f>tbl_Manifiestos[[#This Row],[Factura]] &amp; "|" &amp; tbl_Manifiestos[[#This Row],[Proyecto OK]] &amp; "|" &amp; TEXT(tbl_Manifiestos[[#This Row],[Servicio]],"0.00") &amp; "|" &amp; TEXT(tbl_Manifiestos[[#This Row],[Costo Unitario]],"0.00")</f>
        <v>2911|CDOT S-603|8.00|115.00</v>
      </c>
      <c r="C349" s="44" t="s">
        <v>5703</v>
      </c>
      <c r="D349" s="51">
        <v>45982</v>
      </c>
      <c r="E349">
        <v>308</v>
      </c>
      <c r="F349" t="s">
        <v>5311</v>
      </c>
      <c r="G349">
        <v>603</v>
      </c>
      <c r="H349" t="s">
        <v>2693</v>
      </c>
      <c r="J349">
        <v>8</v>
      </c>
      <c r="K349" s="55">
        <v>115</v>
      </c>
      <c r="L349" s="55">
        <f t="shared" si="9"/>
        <v>920</v>
      </c>
      <c r="M349" s="6">
        <f>tbl_Manifiestos[[#This Row],[Total Pagado]]*tbl_Manifiestos[[#This Row],[Porcentaje]]</f>
        <v>855.6</v>
      </c>
      <c r="N349" s="3">
        <v>0.93</v>
      </c>
    </row>
    <row r="350" spans="1:14" ht="15.95" customHeight="1" x14ac:dyDescent="0.25">
      <c r="A350" s="3" t="s">
        <v>5309</v>
      </c>
      <c r="B350" s="3" t="str">
        <f>tbl_Manifiestos[[#This Row],[Factura]] &amp; "|" &amp; tbl_Manifiestos[[#This Row],[Proyecto OK]] &amp; "|" &amp; TEXT(tbl_Manifiestos[[#This Row],[Servicio]],"0.00") &amp; "|" &amp; TEXT(tbl_Manifiestos[[#This Row],[Costo Unitario]],"0.00")</f>
        <v>2320|CDOT S-403|9.25|105.00</v>
      </c>
      <c r="C350">
        <v>2320</v>
      </c>
      <c r="D350" s="4">
        <v>45644</v>
      </c>
      <c r="E350" s="5">
        <v>28</v>
      </c>
      <c r="F350" s="3" t="s">
        <v>5311</v>
      </c>
      <c r="G350" s="5">
        <v>635</v>
      </c>
      <c r="H350" t="s">
        <v>2841</v>
      </c>
      <c r="I350" s="5"/>
      <c r="J350" s="3">
        <v>9.25</v>
      </c>
      <c r="K350" s="6">
        <v>105</v>
      </c>
      <c r="L350" s="6">
        <v>971.25</v>
      </c>
      <c r="M350" s="6">
        <f>tbl_Manifiestos[[#This Row],[Total Pagado]]*tbl_Manifiestos[[#This Row],[Porcentaje]]</f>
        <v>874.125</v>
      </c>
      <c r="N350" s="3">
        <v>0.9</v>
      </c>
    </row>
    <row r="351" spans="1:14" ht="15.95" customHeight="1" x14ac:dyDescent="0.25">
      <c r="A351" s="3" t="s">
        <v>27</v>
      </c>
      <c r="B351" s="3" t="str">
        <f>tbl_Manifiestos[[#This Row],[Factura]] &amp; "|" &amp; tbl_Manifiestos[[#This Row],[Proyecto OK]] &amp; "|" &amp; TEXT(tbl_Manifiestos[[#This Row],[Servicio]],"0.00") &amp; "|" &amp; TEXT(tbl_Manifiestos[[#This Row],[Costo Unitario]],"0.00")</f>
        <v>2310|CDOT S-403|8.00|110.00</v>
      </c>
      <c r="C351">
        <v>2310</v>
      </c>
      <c r="D351" s="18">
        <v>45636</v>
      </c>
      <c r="E351">
        <v>356</v>
      </c>
      <c r="F351" t="s">
        <v>5311</v>
      </c>
      <c r="G351">
        <v>635</v>
      </c>
      <c r="H351" t="s">
        <v>2841</v>
      </c>
      <c r="J351">
        <v>8</v>
      </c>
      <c r="K351" s="19">
        <v>110</v>
      </c>
      <c r="L351" s="19">
        <f t="shared" ref="L351:L382" si="10">J351*K351</f>
        <v>880</v>
      </c>
      <c r="M351" s="6">
        <f>tbl_Manifiestos[[#This Row],[Total Pagado]]*tbl_Manifiestos[[#This Row],[Porcentaje]]</f>
        <v>818.40000000000009</v>
      </c>
      <c r="N351" s="3">
        <v>0.93</v>
      </c>
    </row>
    <row r="352" spans="1:14" ht="15.95" customHeight="1" x14ac:dyDescent="0.25">
      <c r="A352" s="3" t="s">
        <v>27</v>
      </c>
      <c r="B352" s="3" t="str">
        <f>tbl_Manifiestos[[#This Row],[Factura]] &amp; "|" &amp; tbl_Manifiestos[[#This Row],[Proyecto OK]] &amp; "|" &amp; TEXT(tbl_Manifiestos[[#This Row],[Servicio]],"0.00") &amp; "|" &amp; TEXT(tbl_Manifiestos[[#This Row],[Costo Unitario]],"0.00")</f>
        <v>2310|CDOT S-403|9.50|110.00</v>
      </c>
      <c r="C352">
        <v>2310</v>
      </c>
      <c r="D352" s="18">
        <v>45635</v>
      </c>
      <c r="E352">
        <v>356</v>
      </c>
      <c r="F352" t="s">
        <v>5311</v>
      </c>
      <c r="G352">
        <v>635</v>
      </c>
      <c r="H352" t="s">
        <v>2841</v>
      </c>
      <c r="J352">
        <v>9.5</v>
      </c>
      <c r="K352" s="19">
        <v>110</v>
      </c>
      <c r="L352" s="19">
        <f t="shared" si="10"/>
        <v>1045</v>
      </c>
      <c r="M352" s="6">
        <f>tbl_Manifiestos[[#This Row],[Total Pagado]]*tbl_Manifiestos[[#This Row],[Porcentaje]]</f>
        <v>971.85</v>
      </c>
      <c r="N352" s="3">
        <v>0.93</v>
      </c>
    </row>
    <row r="353" spans="1:14" ht="15.95" customHeight="1" x14ac:dyDescent="0.25">
      <c r="A353" s="3" t="s">
        <v>27</v>
      </c>
      <c r="B353" s="3" t="str">
        <f>tbl_Manifiestos[[#This Row],[Factura]] &amp; "|" &amp; tbl_Manifiestos[[#This Row],[Proyecto OK]] &amp; "|" &amp; TEXT(tbl_Manifiestos[[#This Row],[Servicio]],"0.00") &amp; "|" &amp; TEXT(tbl_Manifiestos[[#This Row],[Costo Unitario]],"0.00")</f>
        <v>2310|CDOT S-403|8.00|110.00</v>
      </c>
      <c r="C353">
        <v>2310</v>
      </c>
      <c r="D353" s="18">
        <v>45638</v>
      </c>
      <c r="E353">
        <v>356</v>
      </c>
      <c r="F353" t="s">
        <v>5311</v>
      </c>
      <c r="G353">
        <v>635</v>
      </c>
      <c r="H353" t="s">
        <v>2841</v>
      </c>
      <c r="J353">
        <v>8</v>
      </c>
      <c r="K353" s="19">
        <v>110</v>
      </c>
      <c r="L353" s="19">
        <f t="shared" si="10"/>
        <v>880</v>
      </c>
      <c r="M353" s="6">
        <f>tbl_Manifiestos[[#This Row],[Total Pagado]]*tbl_Manifiestos[[#This Row],[Porcentaje]]</f>
        <v>818.40000000000009</v>
      </c>
      <c r="N353" s="3">
        <v>0.93</v>
      </c>
    </row>
    <row r="354" spans="1:14" ht="15.95" customHeight="1" x14ac:dyDescent="0.25">
      <c r="A354" s="3" t="s">
        <v>27</v>
      </c>
      <c r="B354" s="3" t="str">
        <f>tbl_Manifiestos[[#This Row],[Factura]] &amp; "|" &amp; tbl_Manifiestos[[#This Row],[Proyecto OK]] &amp; "|" &amp; TEXT(tbl_Manifiestos[[#This Row],[Servicio]],"0.00") &amp; "|" &amp; TEXT(tbl_Manifiestos[[#This Row],[Costo Unitario]],"0.00")</f>
        <v>2310|CDOT S-403|8.00|110.00</v>
      </c>
      <c r="C354">
        <v>2310</v>
      </c>
      <c r="D354" s="18">
        <v>45632</v>
      </c>
      <c r="E354">
        <v>114</v>
      </c>
      <c r="F354" t="s">
        <v>5311</v>
      </c>
      <c r="G354">
        <v>635</v>
      </c>
      <c r="H354" t="s">
        <v>2841</v>
      </c>
      <c r="J354">
        <v>8</v>
      </c>
      <c r="K354" s="20">
        <v>110</v>
      </c>
      <c r="L354" s="19">
        <f t="shared" si="10"/>
        <v>880</v>
      </c>
      <c r="M354" s="6">
        <f>tbl_Manifiestos[[#This Row],[Total Pagado]]*tbl_Manifiestos[[#This Row],[Porcentaje]]</f>
        <v>818.40000000000009</v>
      </c>
      <c r="N354" s="3">
        <v>0.93</v>
      </c>
    </row>
    <row r="355" spans="1:14" ht="15.95" customHeight="1" x14ac:dyDescent="0.25">
      <c r="A355" s="3" t="s">
        <v>27</v>
      </c>
      <c r="B355" s="3" t="str">
        <f>tbl_Manifiestos[[#This Row],[Factura]] &amp; "|" &amp; tbl_Manifiestos[[#This Row],[Proyecto OK]] &amp; "|" &amp; TEXT(tbl_Manifiestos[[#This Row],[Servicio]],"0.00") &amp; "|" &amp; TEXT(tbl_Manifiestos[[#This Row],[Costo Unitario]],"0.00")</f>
        <v>2310|CDOT S-403|9.75|110.00</v>
      </c>
      <c r="C355">
        <v>2310</v>
      </c>
      <c r="D355" s="18">
        <v>45635</v>
      </c>
      <c r="E355">
        <v>515</v>
      </c>
      <c r="F355" t="s">
        <v>5311</v>
      </c>
      <c r="G355">
        <v>635</v>
      </c>
      <c r="H355" t="s">
        <v>2841</v>
      </c>
      <c r="J355">
        <v>9.75</v>
      </c>
      <c r="K355" s="19">
        <v>110</v>
      </c>
      <c r="L355" s="19">
        <f t="shared" si="10"/>
        <v>1072.5</v>
      </c>
      <c r="M355" s="6">
        <f>tbl_Manifiestos[[#This Row],[Total Pagado]]*tbl_Manifiestos[[#This Row],[Porcentaje]]</f>
        <v>997.42500000000007</v>
      </c>
      <c r="N355" s="3">
        <v>0.93</v>
      </c>
    </row>
    <row r="356" spans="1:14" ht="15.95" customHeight="1" x14ac:dyDescent="0.25">
      <c r="A356" s="3" t="s">
        <v>27</v>
      </c>
      <c r="B356" s="3" t="str">
        <f>tbl_Manifiestos[[#This Row],[Factura]] &amp; "|" &amp; tbl_Manifiestos[[#This Row],[Proyecto OK]] &amp; "|" &amp; TEXT(tbl_Manifiestos[[#This Row],[Servicio]],"0.00") &amp; "|" &amp; TEXT(tbl_Manifiestos[[#This Row],[Costo Unitario]],"0.00")</f>
        <v>2320|CDOT S-403|7.75|110.00</v>
      </c>
      <c r="C356">
        <v>2320</v>
      </c>
      <c r="D356" s="21">
        <v>45642</v>
      </c>
      <c r="E356">
        <v>356</v>
      </c>
      <c r="F356" t="s">
        <v>5311</v>
      </c>
      <c r="G356">
        <v>635</v>
      </c>
      <c r="H356" t="s">
        <v>2841</v>
      </c>
      <c r="J356">
        <v>7.75</v>
      </c>
      <c r="K356" s="25">
        <v>110</v>
      </c>
      <c r="L356" s="25">
        <f t="shared" si="10"/>
        <v>852.5</v>
      </c>
      <c r="M356" s="6">
        <f>tbl_Manifiestos[[#This Row],[Total Pagado]]*tbl_Manifiestos[[#This Row],[Porcentaje]]</f>
        <v>792.82500000000005</v>
      </c>
      <c r="N356" s="3">
        <v>0.93</v>
      </c>
    </row>
    <row r="357" spans="1:14" ht="15.95" customHeight="1" x14ac:dyDescent="0.25">
      <c r="A357" s="3" t="s">
        <v>27</v>
      </c>
      <c r="B357" s="3" t="str">
        <f>tbl_Manifiestos[[#This Row],[Factura]] &amp; "|" &amp; tbl_Manifiestos[[#This Row],[Proyecto OK]] &amp; "|" &amp; TEXT(tbl_Manifiestos[[#This Row],[Servicio]],"0.00") &amp; "|" &amp; TEXT(tbl_Manifiestos[[#This Row],[Costo Unitario]],"0.00")</f>
        <v>2320|CDOT S-403|8.00|110.00</v>
      </c>
      <c r="C357">
        <v>2320</v>
      </c>
      <c r="D357" s="21">
        <v>45645</v>
      </c>
      <c r="E357">
        <v>515</v>
      </c>
      <c r="F357" t="s">
        <v>5311</v>
      </c>
      <c r="G357">
        <v>635</v>
      </c>
      <c r="H357" t="s">
        <v>2841</v>
      </c>
      <c r="J357">
        <v>8</v>
      </c>
      <c r="K357" s="25">
        <v>110</v>
      </c>
      <c r="L357" s="25">
        <f t="shared" si="10"/>
        <v>880</v>
      </c>
      <c r="M357" s="6">
        <f>tbl_Manifiestos[[#This Row],[Total Pagado]]*tbl_Manifiestos[[#This Row],[Porcentaje]]</f>
        <v>818.40000000000009</v>
      </c>
      <c r="N357" s="3">
        <v>0.93</v>
      </c>
    </row>
    <row r="358" spans="1:14" ht="15.95" customHeight="1" x14ac:dyDescent="0.25">
      <c r="A358" s="3" t="s">
        <v>12</v>
      </c>
      <c r="B358" s="3" t="str">
        <f>tbl_Manifiestos[[#This Row],[Factura]] &amp; "|" &amp; tbl_Manifiestos[[#This Row],[Proyecto OK]] &amp; "|" &amp; TEXT(tbl_Manifiestos[[#This Row],[Servicio]],"0.00") &amp; "|" &amp; TEXT(tbl_Manifiestos[[#This Row],[Costo Unitario]],"0.00")</f>
        <v>2310|CDOT S-403|9.00|110.00</v>
      </c>
      <c r="C358">
        <v>2310</v>
      </c>
      <c r="D358" s="21">
        <v>45637</v>
      </c>
      <c r="E358">
        <v>11</v>
      </c>
      <c r="F358" t="s">
        <v>5311</v>
      </c>
      <c r="G358">
        <v>635</v>
      </c>
      <c r="H358" t="s">
        <v>2841</v>
      </c>
      <c r="J358">
        <v>9</v>
      </c>
      <c r="K358" s="25">
        <v>110</v>
      </c>
      <c r="L358" s="25">
        <f t="shared" si="10"/>
        <v>990</v>
      </c>
      <c r="M358" s="6">
        <f>tbl_Manifiestos[[#This Row],[Total Pagado]]*tbl_Manifiestos[[#This Row],[Porcentaje]]</f>
        <v>920.7</v>
      </c>
      <c r="N358" s="3">
        <v>0.93</v>
      </c>
    </row>
    <row r="359" spans="1:14" ht="15.95" customHeight="1" x14ac:dyDescent="0.25">
      <c r="A359" s="3" t="s">
        <v>12</v>
      </c>
      <c r="B359" s="3" t="str">
        <f>tbl_Manifiestos[[#This Row],[Factura]] &amp; "|" &amp; tbl_Manifiestos[[#This Row],[Proyecto OK]] &amp; "|" &amp; TEXT(tbl_Manifiestos[[#This Row],[Servicio]],"0.00") &amp; "|" &amp; TEXT(tbl_Manifiestos[[#This Row],[Costo Unitario]],"0.00")</f>
        <v>2310|CDOT S-403|10.50|110.00</v>
      </c>
      <c r="C359">
        <v>2310</v>
      </c>
      <c r="D359" s="21">
        <v>45638</v>
      </c>
      <c r="E359">
        <v>58</v>
      </c>
      <c r="F359" t="s">
        <v>5311</v>
      </c>
      <c r="G359">
        <v>635</v>
      </c>
      <c r="H359" t="s">
        <v>2841</v>
      </c>
      <c r="J359">
        <v>10.5</v>
      </c>
      <c r="K359" s="25">
        <v>110</v>
      </c>
      <c r="L359" s="25">
        <f t="shared" si="10"/>
        <v>1155</v>
      </c>
      <c r="M359" s="6">
        <f>tbl_Manifiestos[[#This Row],[Total Pagado]]*tbl_Manifiestos[[#This Row],[Porcentaje]]</f>
        <v>1074.1500000000001</v>
      </c>
      <c r="N359" s="3">
        <v>0.93</v>
      </c>
    </row>
    <row r="360" spans="1:14" ht="15.95" customHeight="1" x14ac:dyDescent="0.25">
      <c r="A360" s="3" t="s">
        <v>12</v>
      </c>
      <c r="B360" s="3" t="str">
        <f>tbl_Manifiestos[[#This Row],[Factura]] &amp; "|" &amp; tbl_Manifiestos[[#This Row],[Proyecto OK]] &amp; "|" &amp; TEXT(tbl_Manifiestos[[#This Row],[Servicio]],"0.00") &amp; "|" &amp; TEXT(tbl_Manifiestos[[#This Row],[Costo Unitario]],"0.00")</f>
        <v>2310|CDOT S-403|9.00|110.00</v>
      </c>
      <c r="C360">
        <v>2310</v>
      </c>
      <c r="D360" s="21">
        <v>45636</v>
      </c>
      <c r="E360">
        <v>58</v>
      </c>
      <c r="F360" t="s">
        <v>5311</v>
      </c>
      <c r="G360">
        <v>635</v>
      </c>
      <c r="H360" t="s">
        <v>2841</v>
      </c>
      <c r="J360">
        <v>9</v>
      </c>
      <c r="K360" s="25">
        <v>110</v>
      </c>
      <c r="L360" s="25">
        <f t="shared" si="10"/>
        <v>990</v>
      </c>
      <c r="M360" s="6">
        <f>tbl_Manifiestos[[#This Row],[Total Pagado]]*tbl_Manifiestos[[#This Row],[Porcentaje]]</f>
        <v>920.7</v>
      </c>
      <c r="N360" s="3">
        <v>0.93</v>
      </c>
    </row>
    <row r="361" spans="1:14" ht="15.95" customHeight="1" x14ac:dyDescent="0.25">
      <c r="A361" s="3" t="s">
        <v>12</v>
      </c>
      <c r="B361" s="3" t="str">
        <f>tbl_Manifiestos[[#This Row],[Factura]] &amp; "|" &amp; tbl_Manifiestos[[#This Row],[Proyecto OK]] &amp; "|" &amp; TEXT(tbl_Manifiestos[[#This Row],[Servicio]],"0.00") &amp; "|" &amp; TEXT(tbl_Manifiestos[[#This Row],[Costo Unitario]],"0.00")</f>
        <v>2310|CDOT S-403|11.00|110.00</v>
      </c>
      <c r="C361">
        <v>2310</v>
      </c>
      <c r="D361" s="21">
        <v>45639</v>
      </c>
      <c r="E361">
        <v>19</v>
      </c>
      <c r="F361" t="s">
        <v>5311</v>
      </c>
      <c r="G361">
        <v>635</v>
      </c>
      <c r="H361" t="s">
        <v>2841</v>
      </c>
      <c r="J361">
        <v>11</v>
      </c>
      <c r="K361" s="25">
        <v>110</v>
      </c>
      <c r="L361" s="25">
        <f t="shared" si="10"/>
        <v>1210</v>
      </c>
      <c r="M361" s="6">
        <f>tbl_Manifiestos[[#This Row],[Total Pagado]]*tbl_Manifiestos[[#This Row],[Porcentaje]]</f>
        <v>1125.3</v>
      </c>
      <c r="N361" s="3">
        <v>0.93</v>
      </c>
    </row>
    <row r="362" spans="1:14" ht="15.95" customHeight="1" x14ac:dyDescent="0.25">
      <c r="A362" s="3" t="s">
        <v>12</v>
      </c>
      <c r="B362" s="3" t="str">
        <f>tbl_Manifiestos[[#This Row],[Factura]] &amp; "|" &amp; tbl_Manifiestos[[#This Row],[Proyecto OK]] &amp; "|" &amp; TEXT(tbl_Manifiestos[[#This Row],[Servicio]],"0.00") &amp; "|" &amp; TEXT(tbl_Manifiestos[[#This Row],[Costo Unitario]],"0.00")</f>
        <v>2320|CDOT S-403|7.50|110.00</v>
      </c>
      <c r="C362">
        <v>2320</v>
      </c>
      <c r="D362" s="21">
        <v>45643</v>
      </c>
      <c r="E362">
        <v>11</v>
      </c>
      <c r="F362" t="s">
        <v>5311</v>
      </c>
      <c r="G362">
        <v>635</v>
      </c>
      <c r="H362" t="s">
        <v>2841</v>
      </c>
      <c r="J362">
        <v>7.5</v>
      </c>
      <c r="K362" s="25">
        <v>110</v>
      </c>
      <c r="L362" s="25">
        <f t="shared" si="10"/>
        <v>825</v>
      </c>
      <c r="M362" s="6">
        <f>tbl_Manifiestos[[#This Row],[Total Pagado]]*tbl_Manifiestos[[#This Row],[Porcentaje]]</f>
        <v>767.25</v>
      </c>
      <c r="N362" s="3">
        <v>0.93</v>
      </c>
    </row>
    <row r="363" spans="1:14" ht="15.95" customHeight="1" x14ac:dyDescent="0.25">
      <c r="A363" s="3" t="s">
        <v>12</v>
      </c>
      <c r="B363" s="3" t="str">
        <f>tbl_Manifiestos[[#This Row],[Factura]] &amp; "|" &amp; tbl_Manifiestos[[#This Row],[Proyecto OK]] &amp; "|" &amp; TEXT(tbl_Manifiestos[[#This Row],[Servicio]],"0.00") &amp; "|" &amp; TEXT(tbl_Manifiestos[[#This Row],[Costo Unitario]],"0.00")</f>
        <v>2320|CDOT S-403|9.00|110.00</v>
      </c>
      <c r="C363">
        <v>2320</v>
      </c>
      <c r="D363" s="21">
        <v>45642</v>
      </c>
      <c r="E363">
        <v>19</v>
      </c>
      <c r="F363" t="s">
        <v>5311</v>
      </c>
      <c r="G363">
        <v>635</v>
      </c>
      <c r="H363" t="s">
        <v>2841</v>
      </c>
      <c r="J363">
        <v>9</v>
      </c>
      <c r="K363" s="25">
        <v>110</v>
      </c>
      <c r="L363" s="25">
        <f t="shared" si="10"/>
        <v>990</v>
      </c>
      <c r="M363" s="6">
        <f>tbl_Manifiestos[[#This Row],[Total Pagado]]*tbl_Manifiestos[[#This Row],[Porcentaje]]</f>
        <v>920.7</v>
      </c>
      <c r="N363" s="3">
        <v>0.93</v>
      </c>
    </row>
    <row r="364" spans="1:14" ht="15.95" customHeight="1" x14ac:dyDescent="0.25">
      <c r="A364" s="3" t="s">
        <v>12</v>
      </c>
      <c r="B364" s="3" t="str">
        <f>tbl_Manifiestos[[#This Row],[Factura]] &amp; "|" &amp; tbl_Manifiestos[[#This Row],[Proyecto OK]] &amp; "|" &amp; TEXT(tbl_Manifiestos[[#This Row],[Servicio]],"0.00") &amp; "|" &amp; TEXT(tbl_Manifiestos[[#This Row],[Costo Unitario]],"0.00")</f>
        <v>2320|CDOT S-403|6.00|110.00</v>
      </c>
      <c r="C364">
        <v>2320</v>
      </c>
      <c r="D364" s="21">
        <v>45646</v>
      </c>
      <c r="E364">
        <v>58</v>
      </c>
      <c r="F364" t="s">
        <v>5311</v>
      </c>
      <c r="G364">
        <v>635</v>
      </c>
      <c r="H364" t="s">
        <v>2841</v>
      </c>
      <c r="J364">
        <v>6</v>
      </c>
      <c r="K364" s="25">
        <v>110</v>
      </c>
      <c r="L364" s="25">
        <f t="shared" si="10"/>
        <v>660</v>
      </c>
      <c r="M364" s="6">
        <f>tbl_Manifiestos[[#This Row],[Total Pagado]]*tbl_Manifiestos[[#This Row],[Porcentaje]]</f>
        <v>613.80000000000007</v>
      </c>
      <c r="N364" s="3">
        <v>0.93</v>
      </c>
    </row>
    <row r="365" spans="1:14" ht="15.95" customHeight="1" x14ac:dyDescent="0.25">
      <c r="A365" s="3" t="s">
        <v>12</v>
      </c>
      <c r="B365" s="3" t="str">
        <f>tbl_Manifiestos[[#This Row],[Factura]] &amp; "|" &amp; tbl_Manifiestos[[#This Row],[Proyecto OK]] &amp; "|" &amp; TEXT(tbl_Manifiestos[[#This Row],[Servicio]],"0.00") &amp; "|" &amp; TEXT(tbl_Manifiestos[[#This Row],[Costo Unitario]],"0.00")</f>
        <v>2320|CDOT S-403|9.00|110.00</v>
      </c>
      <c r="C365">
        <v>2320</v>
      </c>
      <c r="D365" s="21">
        <v>45643</v>
      </c>
      <c r="E365">
        <v>58</v>
      </c>
      <c r="F365" t="s">
        <v>5311</v>
      </c>
      <c r="G365">
        <v>635</v>
      </c>
      <c r="H365" t="s">
        <v>2841</v>
      </c>
      <c r="J365">
        <v>9</v>
      </c>
      <c r="K365" s="25">
        <v>110</v>
      </c>
      <c r="L365" s="25">
        <f t="shared" si="10"/>
        <v>990</v>
      </c>
      <c r="M365" s="6">
        <f>tbl_Manifiestos[[#This Row],[Total Pagado]]*tbl_Manifiestos[[#This Row],[Porcentaje]]</f>
        <v>920.7</v>
      </c>
      <c r="N365" s="3">
        <v>0.93</v>
      </c>
    </row>
    <row r="366" spans="1:14" ht="15.95" customHeight="1" x14ac:dyDescent="0.25">
      <c r="A366" s="3" t="s">
        <v>12</v>
      </c>
      <c r="B366" s="3" t="str">
        <f>tbl_Manifiestos[[#This Row],[Factura]] &amp; "|" &amp; tbl_Manifiestos[[#This Row],[Proyecto OK]] &amp; "|" &amp; TEXT(tbl_Manifiestos[[#This Row],[Servicio]],"0.00") &amp; "|" &amp; TEXT(tbl_Manifiestos[[#This Row],[Costo Unitario]],"0.00")</f>
        <v>2320|CDOT S-403|7.50|110.00</v>
      </c>
      <c r="C366">
        <v>2320</v>
      </c>
      <c r="D366" s="21">
        <v>45644</v>
      </c>
      <c r="E366">
        <v>11</v>
      </c>
      <c r="F366" t="s">
        <v>5311</v>
      </c>
      <c r="G366">
        <v>635</v>
      </c>
      <c r="H366" t="s">
        <v>2841</v>
      </c>
      <c r="J366">
        <v>7.5</v>
      </c>
      <c r="K366" s="25">
        <v>110</v>
      </c>
      <c r="L366" s="25">
        <f t="shared" si="10"/>
        <v>825</v>
      </c>
      <c r="M366" s="6">
        <f>tbl_Manifiestos[[#This Row],[Total Pagado]]*tbl_Manifiestos[[#This Row],[Porcentaje]]</f>
        <v>767.25</v>
      </c>
      <c r="N366" s="3">
        <v>0.93</v>
      </c>
    </row>
    <row r="367" spans="1:14" ht="15.95" customHeight="1" x14ac:dyDescent="0.25">
      <c r="A367" s="3" t="s">
        <v>5780</v>
      </c>
      <c r="B367" s="3" t="str">
        <f>tbl_Manifiestos[[#This Row],[Factura]] &amp; "|" &amp; tbl_Manifiestos[[#This Row],[Proyecto OK]] &amp; "|" &amp; TEXT(tbl_Manifiestos[[#This Row],[Servicio]],"0.00") &amp; "|" &amp; TEXT(tbl_Manifiestos[[#This Row],[Costo Unitario]],"0.00")</f>
        <v>2310|CDOT S-403|9.00|110.00</v>
      </c>
      <c r="C367">
        <v>2310</v>
      </c>
      <c r="D367" s="111">
        <v>45636</v>
      </c>
      <c r="E367">
        <v>198</v>
      </c>
      <c r="F367" t="s">
        <v>5311</v>
      </c>
      <c r="G367">
        <v>635</v>
      </c>
      <c r="H367" t="s">
        <v>2841</v>
      </c>
      <c r="J367">
        <v>9</v>
      </c>
      <c r="K367" s="25">
        <v>110</v>
      </c>
      <c r="L367" s="25">
        <f t="shared" si="10"/>
        <v>990</v>
      </c>
      <c r="M367" s="6">
        <f>tbl_Manifiestos[[#This Row],[Total Pagado]]*tbl_Manifiestos[[#This Row],[Porcentaje]]</f>
        <v>920.7</v>
      </c>
      <c r="N367" s="3">
        <v>0.93</v>
      </c>
    </row>
    <row r="368" spans="1:14" ht="15.95" customHeight="1" x14ac:dyDescent="0.25">
      <c r="A368" s="3" t="s">
        <v>5780</v>
      </c>
      <c r="B368" s="3" t="str">
        <f>tbl_Manifiestos[[#This Row],[Factura]] &amp; "|" &amp; tbl_Manifiestos[[#This Row],[Proyecto OK]] &amp; "|" &amp; TEXT(tbl_Manifiestos[[#This Row],[Servicio]],"0.00") &amp; "|" &amp; TEXT(tbl_Manifiestos[[#This Row],[Costo Unitario]],"0.00")</f>
        <v>2310|CDOT S-403|9.50|110.00</v>
      </c>
      <c r="C368">
        <v>2310</v>
      </c>
      <c r="D368" s="111">
        <v>45635</v>
      </c>
      <c r="E368">
        <v>198</v>
      </c>
      <c r="F368" t="s">
        <v>5311</v>
      </c>
      <c r="G368">
        <v>635</v>
      </c>
      <c r="H368" t="s">
        <v>2841</v>
      </c>
      <c r="J368">
        <v>9.5</v>
      </c>
      <c r="K368" s="25">
        <v>110</v>
      </c>
      <c r="L368" s="25">
        <f t="shared" si="10"/>
        <v>1045</v>
      </c>
      <c r="M368" s="6">
        <f>tbl_Manifiestos[[#This Row],[Total Pagado]]*tbl_Manifiestos[[#This Row],[Porcentaje]]</f>
        <v>971.85</v>
      </c>
      <c r="N368" s="3">
        <v>0.93</v>
      </c>
    </row>
    <row r="369" spans="1:14" ht="15.95" customHeight="1" x14ac:dyDescent="0.25">
      <c r="A369" s="3" t="s">
        <v>5780</v>
      </c>
      <c r="B369" s="3" t="str">
        <f>tbl_Manifiestos[[#This Row],[Factura]] &amp; "|" &amp; tbl_Manifiestos[[#This Row],[Proyecto OK]] &amp; "|" &amp; TEXT(tbl_Manifiestos[[#This Row],[Servicio]],"0.00") &amp; "|" &amp; TEXT(tbl_Manifiestos[[#This Row],[Costo Unitario]],"0.00")</f>
        <v>2310|CDOT S-403|6.50|110.00</v>
      </c>
      <c r="C369">
        <v>2310</v>
      </c>
      <c r="D369" s="111">
        <v>45637</v>
      </c>
      <c r="E369">
        <v>108</v>
      </c>
      <c r="F369" t="s">
        <v>5311</v>
      </c>
      <c r="G369">
        <v>635</v>
      </c>
      <c r="H369" t="s">
        <v>2841</v>
      </c>
      <c r="J369">
        <v>6.5</v>
      </c>
      <c r="K369" s="25">
        <v>110</v>
      </c>
      <c r="L369" s="25">
        <f t="shared" si="10"/>
        <v>715</v>
      </c>
      <c r="M369" s="6">
        <f>tbl_Manifiestos[[#This Row],[Total Pagado]]*tbl_Manifiestos[[#This Row],[Porcentaje]]</f>
        <v>664.95</v>
      </c>
      <c r="N369" s="3">
        <v>0.93</v>
      </c>
    </row>
    <row r="370" spans="1:14" ht="15.95" customHeight="1" x14ac:dyDescent="0.25">
      <c r="A370" s="3" t="s">
        <v>5780</v>
      </c>
      <c r="B370" s="3" t="str">
        <f>tbl_Manifiestos[[#This Row],[Factura]] &amp; "|" &amp; tbl_Manifiestos[[#This Row],[Proyecto OK]] &amp; "|" &amp; TEXT(tbl_Manifiestos[[#This Row],[Servicio]],"0.00") &amp; "|" &amp; TEXT(tbl_Manifiestos[[#This Row],[Costo Unitario]],"0.00")</f>
        <v>2310|CDOT S-403|8.00|110.00</v>
      </c>
      <c r="C370">
        <v>2310</v>
      </c>
      <c r="D370" s="111">
        <v>45636</v>
      </c>
      <c r="E370">
        <v>108</v>
      </c>
      <c r="F370" t="s">
        <v>5311</v>
      </c>
      <c r="G370">
        <v>635</v>
      </c>
      <c r="H370" t="s">
        <v>2841</v>
      </c>
      <c r="J370">
        <v>8</v>
      </c>
      <c r="K370" s="25">
        <v>110</v>
      </c>
      <c r="L370" s="25">
        <f t="shared" si="10"/>
        <v>880</v>
      </c>
      <c r="M370" s="6">
        <f>tbl_Manifiestos[[#This Row],[Total Pagado]]*tbl_Manifiestos[[#This Row],[Porcentaje]]</f>
        <v>818.40000000000009</v>
      </c>
      <c r="N370" s="3">
        <v>0.93</v>
      </c>
    </row>
    <row r="371" spans="1:14" ht="15.95" customHeight="1" x14ac:dyDescent="0.25">
      <c r="A371" s="3" t="s">
        <v>5780</v>
      </c>
      <c r="B371" s="3" t="str">
        <f>tbl_Manifiestos[[#This Row],[Factura]] &amp; "|" &amp; tbl_Manifiestos[[#This Row],[Proyecto OK]] &amp; "|" &amp; TEXT(tbl_Manifiestos[[#This Row],[Servicio]],"0.00") &amp; "|" &amp; TEXT(tbl_Manifiestos[[#This Row],[Costo Unitario]],"0.00")</f>
        <v>2310|CDOT S-403|8.00|110.00</v>
      </c>
      <c r="C371">
        <v>2310</v>
      </c>
      <c r="D371" s="111">
        <v>45635</v>
      </c>
      <c r="E371">
        <v>108</v>
      </c>
      <c r="F371" t="s">
        <v>5311</v>
      </c>
      <c r="G371">
        <v>635</v>
      </c>
      <c r="H371" t="s">
        <v>2841</v>
      </c>
      <c r="J371">
        <v>8</v>
      </c>
      <c r="K371" s="25">
        <v>110</v>
      </c>
      <c r="L371" s="25">
        <f t="shared" si="10"/>
        <v>880</v>
      </c>
      <c r="M371" s="6">
        <f>tbl_Manifiestos[[#This Row],[Total Pagado]]*tbl_Manifiestos[[#This Row],[Porcentaje]]</f>
        <v>818.40000000000009</v>
      </c>
      <c r="N371" s="3">
        <v>0.93</v>
      </c>
    </row>
    <row r="372" spans="1:14" ht="15.95" customHeight="1" x14ac:dyDescent="0.25">
      <c r="A372" s="3" t="s">
        <v>5780</v>
      </c>
      <c r="B372" s="3" t="str">
        <f>tbl_Manifiestos[[#This Row],[Factura]] &amp; "|" &amp; tbl_Manifiestos[[#This Row],[Proyecto OK]] &amp; "|" &amp; TEXT(tbl_Manifiestos[[#This Row],[Servicio]],"0.00") &amp; "|" &amp; TEXT(tbl_Manifiestos[[#This Row],[Costo Unitario]],"0.00")</f>
        <v>2310|CDOT S-403|8.00|110.00</v>
      </c>
      <c r="C372">
        <v>2310</v>
      </c>
      <c r="D372" s="111">
        <v>45639</v>
      </c>
      <c r="E372">
        <v>198</v>
      </c>
      <c r="F372" t="s">
        <v>5311</v>
      </c>
      <c r="G372">
        <v>635</v>
      </c>
      <c r="H372" t="s">
        <v>2841</v>
      </c>
      <c r="J372">
        <v>8</v>
      </c>
      <c r="K372" s="25">
        <v>110</v>
      </c>
      <c r="L372" s="25">
        <f t="shared" si="10"/>
        <v>880</v>
      </c>
      <c r="M372" s="6">
        <f>tbl_Manifiestos[[#This Row],[Total Pagado]]*tbl_Manifiestos[[#This Row],[Porcentaje]]</f>
        <v>818.40000000000009</v>
      </c>
      <c r="N372" s="3">
        <v>0.93</v>
      </c>
    </row>
    <row r="373" spans="1:14" ht="15.95" customHeight="1" x14ac:dyDescent="0.25">
      <c r="A373" s="3" t="s">
        <v>5780</v>
      </c>
      <c r="B373" s="3" t="str">
        <f>tbl_Manifiestos[[#This Row],[Factura]] &amp; "|" &amp; tbl_Manifiestos[[#This Row],[Proyecto OK]] &amp; "|" &amp; TEXT(tbl_Manifiestos[[#This Row],[Servicio]],"0.00") &amp; "|" &amp; TEXT(tbl_Manifiestos[[#This Row],[Costo Unitario]],"0.00")</f>
        <v>2320|CDOT S-403|7.50|110.00</v>
      </c>
      <c r="C373">
        <v>2320</v>
      </c>
      <c r="D373" s="111">
        <v>45643</v>
      </c>
      <c r="E373">
        <v>108</v>
      </c>
      <c r="F373" t="s">
        <v>5311</v>
      </c>
      <c r="G373">
        <v>635</v>
      </c>
      <c r="H373" t="s">
        <v>2841</v>
      </c>
      <c r="J373">
        <v>7.5</v>
      </c>
      <c r="K373" s="25">
        <v>110</v>
      </c>
      <c r="L373" s="25">
        <f t="shared" si="10"/>
        <v>825</v>
      </c>
      <c r="M373" s="6">
        <f>tbl_Manifiestos[[#This Row],[Total Pagado]]*tbl_Manifiestos[[#This Row],[Porcentaje]]</f>
        <v>767.25</v>
      </c>
      <c r="N373" s="3">
        <v>0.93</v>
      </c>
    </row>
    <row r="374" spans="1:14" ht="15.95" customHeight="1" x14ac:dyDescent="0.25">
      <c r="A374" s="3" t="s">
        <v>5780</v>
      </c>
      <c r="B374" s="3" t="str">
        <f>tbl_Manifiestos[[#This Row],[Factura]] &amp; "|" &amp; tbl_Manifiestos[[#This Row],[Proyecto OK]] &amp; "|" &amp; TEXT(tbl_Manifiestos[[#This Row],[Servicio]],"0.00") &amp; "|" &amp; TEXT(tbl_Manifiestos[[#This Row],[Costo Unitario]],"0.00")</f>
        <v>2320|CDOT S-403|8.00|110.00</v>
      </c>
      <c r="C374">
        <v>2320</v>
      </c>
      <c r="D374" s="111">
        <v>45643</v>
      </c>
      <c r="E374">
        <v>198</v>
      </c>
      <c r="F374" t="s">
        <v>5311</v>
      </c>
      <c r="G374">
        <v>635</v>
      </c>
      <c r="H374" t="s">
        <v>2841</v>
      </c>
      <c r="J374">
        <v>8</v>
      </c>
      <c r="K374" s="25">
        <v>110</v>
      </c>
      <c r="L374" s="25">
        <f t="shared" si="10"/>
        <v>880</v>
      </c>
      <c r="M374" s="6">
        <f>tbl_Manifiestos[[#This Row],[Total Pagado]]*tbl_Manifiestos[[#This Row],[Porcentaje]]</f>
        <v>818.40000000000009</v>
      </c>
      <c r="N374" s="3">
        <v>0.93</v>
      </c>
    </row>
    <row r="375" spans="1:14" ht="15.95" customHeight="1" x14ac:dyDescent="0.25">
      <c r="A375" s="3" t="s">
        <v>5780</v>
      </c>
      <c r="B375" s="3" t="str">
        <f>tbl_Manifiestos[[#This Row],[Factura]] &amp; "|" &amp; tbl_Manifiestos[[#This Row],[Proyecto OK]] &amp; "|" &amp; TEXT(tbl_Manifiestos[[#This Row],[Servicio]],"0.00") &amp; "|" &amp; TEXT(tbl_Manifiestos[[#This Row],[Costo Unitario]],"0.00")</f>
        <v>2320|CDOT S-403|9.00|110.00</v>
      </c>
      <c r="C375">
        <v>2320</v>
      </c>
      <c r="D375" s="111">
        <v>45642</v>
      </c>
      <c r="E375">
        <v>198</v>
      </c>
      <c r="F375" t="s">
        <v>5311</v>
      </c>
      <c r="G375">
        <v>635</v>
      </c>
      <c r="H375" t="s">
        <v>2841</v>
      </c>
      <c r="J375">
        <v>9</v>
      </c>
      <c r="K375" s="25">
        <v>110</v>
      </c>
      <c r="L375" s="25">
        <f t="shared" si="10"/>
        <v>990</v>
      </c>
      <c r="M375" s="6">
        <f>tbl_Manifiestos[[#This Row],[Total Pagado]]*tbl_Manifiestos[[#This Row],[Porcentaje]]</f>
        <v>920.7</v>
      </c>
      <c r="N375" s="3">
        <v>0.93</v>
      </c>
    </row>
    <row r="376" spans="1:14" ht="15.95" customHeight="1" x14ac:dyDescent="0.25">
      <c r="A376" s="3" t="s">
        <v>5780</v>
      </c>
      <c r="B376" s="3" t="str">
        <f>tbl_Manifiestos[[#This Row],[Factura]] &amp; "|" &amp; tbl_Manifiestos[[#This Row],[Proyecto OK]] &amp; "|" &amp; TEXT(tbl_Manifiestos[[#This Row],[Servicio]],"0.00") &amp; "|" &amp; TEXT(tbl_Manifiestos[[#This Row],[Costo Unitario]],"0.00")</f>
        <v>2320|CDOT S-403|9.25|110.00</v>
      </c>
      <c r="C376">
        <v>2320</v>
      </c>
      <c r="D376" s="111">
        <v>45644</v>
      </c>
      <c r="E376">
        <v>108</v>
      </c>
      <c r="F376" t="s">
        <v>5311</v>
      </c>
      <c r="G376">
        <v>635</v>
      </c>
      <c r="H376" t="s">
        <v>2841</v>
      </c>
      <c r="J376">
        <v>9.25</v>
      </c>
      <c r="K376" s="25">
        <v>110</v>
      </c>
      <c r="L376" s="25">
        <f t="shared" si="10"/>
        <v>1017.5</v>
      </c>
      <c r="M376" s="6">
        <f>tbl_Manifiestos[[#This Row],[Total Pagado]]*tbl_Manifiestos[[#This Row],[Porcentaje]]</f>
        <v>946.27500000000009</v>
      </c>
      <c r="N376" s="3">
        <v>0.93</v>
      </c>
    </row>
    <row r="377" spans="1:14" ht="15.95" customHeight="1" x14ac:dyDescent="0.25">
      <c r="A377" s="3" t="s">
        <v>16</v>
      </c>
      <c r="B377" s="3" t="str">
        <f>tbl_Manifiestos[[#This Row],[Factura]] &amp; "|" &amp; tbl_Manifiestos[[#This Row],[Proyecto OK]] &amp; "|" &amp; TEXT(tbl_Manifiestos[[#This Row],[Servicio]],"0.00") &amp; "|" &amp; TEXT(tbl_Manifiestos[[#This Row],[Costo Unitario]],"0.00")</f>
        <v>2310|CDOT S-403|8.00|110.00</v>
      </c>
      <c r="C377" s="44">
        <v>2310</v>
      </c>
      <c r="D377" s="111">
        <v>45639</v>
      </c>
      <c r="E377" s="23">
        <v>308</v>
      </c>
      <c r="F377" s="24" t="s">
        <v>5311</v>
      </c>
      <c r="G377" s="23">
        <v>635</v>
      </c>
      <c r="H377" t="s">
        <v>2841</v>
      </c>
      <c r="I377" s="23"/>
      <c r="J377" s="24">
        <v>8</v>
      </c>
      <c r="K377" s="25">
        <v>110</v>
      </c>
      <c r="L377" s="25">
        <f t="shared" si="10"/>
        <v>880</v>
      </c>
      <c r="M377" s="6">
        <f>tbl_Manifiestos[[#This Row],[Total Pagado]]*tbl_Manifiestos[[#This Row],[Porcentaje]]</f>
        <v>818.40000000000009</v>
      </c>
      <c r="N377" s="3">
        <v>0.93</v>
      </c>
    </row>
    <row r="378" spans="1:14" ht="15.95" customHeight="1" x14ac:dyDescent="0.25">
      <c r="A378" s="3" t="s">
        <v>16</v>
      </c>
      <c r="B378" s="3" t="str">
        <f>tbl_Manifiestos[[#This Row],[Factura]] &amp; "|" &amp; tbl_Manifiestos[[#This Row],[Proyecto OK]] &amp; "|" &amp; TEXT(tbl_Manifiestos[[#This Row],[Servicio]],"0.00") &amp; "|" &amp; TEXT(tbl_Manifiestos[[#This Row],[Costo Unitario]],"0.00")</f>
        <v>2310|CDOT S-403|9.50|110.00</v>
      </c>
      <c r="C378" s="44">
        <v>2310</v>
      </c>
      <c r="D378" s="111">
        <v>45638</v>
      </c>
      <c r="E378" s="23">
        <v>308</v>
      </c>
      <c r="F378" s="24" t="s">
        <v>5311</v>
      </c>
      <c r="G378" s="23">
        <v>635</v>
      </c>
      <c r="H378" t="s">
        <v>2841</v>
      </c>
      <c r="I378" s="23"/>
      <c r="J378" s="24">
        <v>9.5</v>
      </c>
      <c r="K378" s="25">
        <v>110</v>
      </c>
      <c r="L378" s="25">
        <f t="shared" si="10"/>
        <v>1045</v>
      </c>
      <c r="M378" s="6">
        <f>tbl_Manifiestos[[#This Row],[Total Pagado]]*tbl_Manifiestos[[#This Row],[Porcentaje]]</f>
        <v>971.85</v>
      </c>
      <c r="N378" s="3">
        <v>0.93</v>
      </c>
    </row>
    <row r="379" spans="1:14" ht="15.95" customHeight="1" x14ac:dyDescent="0.25">
      <c r="A379" s="3" t="s">
        <v>16</v>
      </c>
      <c r="B379" s="3" t="str">
        <f>tbl_Manifiestos[[#This Row],[Factura]] &amp; "|" &amp; tbl_Manifiestos[[#This Row],[Proyecto OK]] &amp; "|" &amp; TEXT(tbl_Manifiestos[[#This Row],[Servicio]],"0.00") &amp; "|" &amp; TEXT(tbl_Manifiestos[[#This Row],[Costo Unitario]],"0.00")</f>
        <v>2310|CDOT S-403|9.75|110.00</v>
      </c>
      <c r="C379" s="44">
        <v>2310</v>
      </c>
      <c r="D379" s="111">
        <v>45637</v>
      </c>
      <c r="E379" s="23">
        <v>308</v>
      </c>
      <c r="F379" s="24" t="s">
        <v>5311</v>
      </c>
      <c r="G379" s="23">
        <v>635</v>
      </c>
      <c r="H379" t="s">
        <v>2841</v>
      </c>
      <c r="I379" s="23"/>
      <c r="J379" s="24">
        <v>9.75</v>
      </c>
      <c r="K379" s="25">
        <v>110</v>
      </c>
      <c r="L379" s="25">
        <f t="shared" si="10"/>
        <v>1072.5</v>
      </c>
      <c r="M379" s="6">
        <f>tbl_Manifiestos[[#This Row],[Total Pagado]]*tbl_Manifiestos[[#This Row],[Porcentaje]]</f>
        <v>997.42500000000007</v>
      </c>
      <c r="N379" s="3">
        <v>0.93</v>
      </c>
    </row>
    <row r="380" spans="1:14" ht="15.95" customHeight="1" x14ac:dyDescent="0.25">
      <c r="A380" s="3" t="s">
        <v>16</v>
      </c>
      <c r="B380" s="3" t="str">
        <f>tbl_Manifiestos[[#This Row],[Factura]] &amp; "|" &amp; tbl_Manifiestos[[#This Row],[Proyecto OK]] &amp; "|" &amp; TEXT(tbl_Manifiestos[[#This Row],[Servicio]],"0.00") &amp; "|" &amp; TEXT(tbl_Manifiestos[[#This Row],[Costo Unitario]],"0.00")</f>
        <v>2320|CDOT S-403|9.50|110.00</v>
      </c>
      <c r="C380" s="44">
        <v>2320</v>
      </c>
      <c r="D380" s="111">
        <v>45644</v>
      </c>
      <c r="E380" s="23">
        <v>308</v>
      </c>
      <c r="F380" s="24" t="s">
        <v>5311</v>
      </c>
      <c r="G380" s="23">
        <v>635</v>
      </c>
      <c r="H380" t="s">
        <v>2841</v>
      </c>
      <c r="I380" s="23"/>
      <c r="J380" s="24">
        <v>9.5</v>
      </c>
      <c r="K380" s="25">
        <v>110</v>
      </c>
      <c r="L380" s="25">
        <f t="shared" si="10"/>
        <v>1045</v>
      </c>
      <c r="M380" s="6">
        <f>tbl_Manifiestos[[#This Row],[Total Pagado]]*tbl_Manifiestos[[#This Row],[Porcentaje]]</f>
        <v>971.85</v>
      </c>
      <c r="N380" s="3">
        <v>0.93</v>
      </c>
    </row>
    <row r="381" spans="1:14" ht="15.95" customHeight="1" x14ac:dyDescent="0.25">
      <c r="A381" s="3" t="s">
        <v>27</v>
      </c>
      <c r="B381" s="3" t="str">
        <f>tbl_Manifiestos[[#This Row],[Factura]] &amp; "|" &amp; tbl_Manifiestos[[#This Row],[Proyecto OK]] &amp; "|" &amp; TEXT(tbl_Manifiestos[[#This Row],[Servicio]],"0.00") &amp; "|" &amp; TEXT(tbl_Manifiestos[[#This Row],[Costo Unitario]],"0.00")</f>
        <v>2500|Lombard|10.00|130.00</v>
      </c>
      <c r="C381" t="s">
        <v>5430</v>
      </c>
      <c r="D381" s="32">
        <v>45805</v>
      </c>
      <c r="E381">
        <v>67</v>
      </c>
      <c r="F381" t="s">
        <v>5322</v>
      </c>
      <c r="G381">
        <v>2115</v>
      </c>
      <c r="H381" t="s">
        <v>5882</v>
      </c>
      <c r="I381">
        <v>2115</v>
      </c>
      <c r="J381">
        <v>10</v>
      </c>
      <c r="K381" s="34">
        <v>130</v>
      </c>
      <c r="L381" s="34">
        <f t="shared" si="10"/>
        <v>1300</v>
      </c>
      <c r="M381" s="6">
        <f>tbl_Manifiestos[[#This Row],[Total Pagado]]*tbl_Manifiestos[[#This Row],[Porcentaje]]</f>
        <v>1209</v>
      </c>
      <c r="N381" s="3">
        <v>0.93</v>
      </c>
    </row>
    <row r="382" spans="1:14" ht="15.95" customHeight="1" x14ac:dyDescent="0.25">
      <c r="A382" s="3" t="s">
        <v>27</v>
      </c>
      <c r="B382" s="3" t="str">
        <f>tbl_Manifiestos[[#This Row],[Factura]] &amp; "|" &amp; tbl_Manifiestos[[#This Row],[Proyecto OK]] &amp; "|" &amp; TEXT(tbl_Manifiestos[[#This Row],[Servicio]],"0.00") &amp; "|" &amp; TEXT(tbl_Manifiestos[[#This Row],[Costo Unitario]],"0.00")</f>
        <v>2500|Lombard|8.50|130.00</v>
      </c>
      <c r="C382" t="s">
        <v>5430</v>
      </c>
      <c r="D382" s="32">
        <v>45806</v>
      </c>
      <c r="E382">
        <v>67</v>
      </c>
      <c r="F382" t="s">
        <v>5322</v>
      </c>
      <c r="G382">
        <v>2115</v>
      </c>
      <c r="H382" t="s">
        <v>5882</v>
      </c>
      <c r="I382">
        <v>2115</v>
      </c>
      <c r="J382">
        <v>8.5</v>
      </c>
      <c r="K382" s="34">
        <v>130</v>
      </c>
      <c r="L382" s="34">
        <f t="shared" si="10"/>
        <v>1105</v>
      </c>
      <c r="M382" s="6">
        <f>tbl_Manifiestos[[#This Row],[Total Pagado]]*tbl_Manifiestos[[#This Row],[Porcentaje]]</f>
        <v>1027.6500000000001</v>
      </c>
      <c r="N382" s="3">
        <v>0.93</v>
      </c>
    </row>
    <row r="383" spans="1:14" ht="15.95" customHeight="1" x14ac:dyDescent="0.25">
      <c r="A383" s="3" t="s">
        <v>663</v>
      </c>
      <c r="B383" s="3" t="str">
        <f>tbl_Manifiestos[[#This Row],[Factura]] &amp; "|" &amp; tbl_Manifiestos[[#This Row],[Proyecto OK]] &amp; "|" &amp; TEXT(tbl_Manifiestos[[#This Row],[Servicio]],"0.00") &amp; "|" &amp; TEXT(tbl_Manifiestos[[#This Row],[Costo Unitario]],"0.00")</f>
        <v>2313|Metra New Auburn|1.00|200.00</v>
      </c>
      <c r="C383">
        <v>2313</v>
      </c>
      <c r="D383" s="4">
        <v>45632</v>
      </c>
      <c r="E383" s="5">
        <v>560</v>
      </c>
      <c r="F383" s="3" t="s">
        <v>5330</v>
      </c>
      <c r="G383" s="5">
        <v>2128</v>
      </c>
      <c r="H383" t="s">
        <v>5360</v>
      </c>
      <c r="I383">
        <v>2128</v>
      </c>
      <c r="J383" s="3">
        <v>1</v>
      </c>
      <c r="K383" s="6">
        <v>200</v>
      </c>
      <c r="L383" s="6">
        <v>200</v>
      </c>
      <c r="M383" s="6">
        <f>tbl_Manifiestos[[#This Row],[Total Pagado]]*tbl_Manifiestos[[#This Row],[Porcentaje]]</f>
        <v>180</v>
      </c>
      <c r="N383" s="3">
        <v>0.9</v>
      </c>
    </row>
    <row r="384" spans="1:14" ht="15.95" customHeight="1" x14ac:dyDescent="0.25">
      <c r="A384" s="3" t="s">
        <v>663</v>
      </c>
      <c r="B384" s="3" t="str">
        <f>tbl_Manifiestos[[#This Row],[Factura]] &amp; "|" &amp; tbl_Manifiestos[[#This Row],[Proyecto OK]] &amp; "|" &amp; TEXT(tbl_Manifiestos[[#This Row],[Servicio]],"0.00") &amp; "|" &amp; TEXT(tbl_Manifiestos[[#This Row],[Costo Unitario]],"0.00")</f>
        <v>2313|Metra New Auburn|1.00|200.00</v>
      </c>
      <c r="C384">
        <v>2313</v>
      </c>
      <c r="D384" s="4">
        <v>45632</v>
      </c>
      <c r="E384" s="5">
        <v>560</v>
      </c>
      <c r="F384" s="3" t="s">
        <v>5330</v>
      </c>
      <c r="G384" s="5">
        <v>2128</v>
      </c>
      <c r="H384" t="s">
        <v>5360</v>
      </c>
      <c r="I384">
        <v>2128</v>
      </c>
      <c r="J384" s="3">
        <v>1</v>
      </c>
      <c r="K384" s="6">
        <v>200</v>
      </c>
      <c r="L384" s="6">
        <v>200</v>
      </c>
      <c r="M384" s="6">
        <f>tbl_Manifiestos[[#This Row],[Total Pagado]]*tbl_Manifiestos[[#This Row],[Porcentaje]]</f>
        <v>180</v>
      </c>
      <c r="N384" s="3">
        <v>0.9</v>
      </c>
    </row>
    <row r="385" spans="1:14" ht="15.95" customHeight="1" x14ac:dyDescent="0.25">
      <c r="A385" s="3" t="s">
        <v>663</v>
      </c>
      <c r="B385" s="3" t="str">
        <f>tbl_Manifiestos[[#This Row],[Factura]] &amp; "|" &amp; tbl_Manifiestos[[#This Row],[Proyecto OK]] &amp; "|" &amp; TEXT(tbl_Manifiestos[[#This Row],[Servicio]],"0.00") &amp; "|" &amp; TEXT(tbl_Manifiestos[[#This Row],[Costo Unitario]],"0.00")</f>
        <v>2313|Metra New Auburn|1.00|200.00</v>
      </c>
      <c r="C385">
        <v>2313</v>
      </c>
      <c r="D385" s="4">
        <v>45632</v>
      </c>
      <c r="E385" s="5">
        <v>560</v>
      </c>
      <c r="F385" s="3" t="s">
        <v>5330</v>
      </c>
      <c r="G385" s="5">
        <v>2128</v>
      </c>
      <c r="H385" t="s">
        <v>5360</v>
      </c>
      <c r="I385">
        <v>2128</v>
      </c>
      <c r="J385" s="3">
        <v>1</v>
      </c>
      <c r="K385" s="6">
        <v>200</v>
      </c>
      <c r="L385" s="6">
        <v>200</v>
      </c>
      <c r="M385" s="6">
        <f>tbl_Manifiestos[[#This Row],[Total Pagado]]*tbl_Manifiestos[[#This Row],[Porcentaje]]</f>
        <v>180</v>
      </c>
      <c r="N385" s="3">
        <v>0.9</v>
      </c>
    </row>
    <row r="386" spans="1:14" ht="15.95" customHeight="1" x14ac:dyDescent="0.25">
      <c r="A386" s="3" t="s">
        <v>663</v>
      </c>
      <c r="B386" s="3" t="str">
        <f>tbl_Manifiestos[[#This Row],[Factura]] &amp; "|" &amp; tbl_Manifiestos[[#This Row],[Proyecto OK]] &amp; "|" &amp; TEXT(tbl_Manifiestos[[#This Row],[Servicio]],"0.00") &amp; "|" &amp; TEXT(tbl_Manifiestos[[#This Row],[Costo Unitario]],"0.00")</f>
        <v>2313|Metra New Auburn|1.00|200.00</v>
      </c>
      <c r="C386">
        <v>2313</v>
      </c>
      <c r="D386" s="4">
        <v>45632</v>
      </c>
      <c r="E386" s="5">
        <v>560</v>
      </c>
      <c r="F386" s="3" t="s">
        <v>5330</v>
      </c>
      <c r="G386" s="5">
        <v>2128</v>
      </c>
      <c r="H386" t="s">
        <v>5360</v>
      </c>
      <c r="I386">
        <v>2128</v>
      </c>
      <c r="J386" s="3">
        <v>1</v>
      </c>
      <c r="K386" s="6">
        <v>200</v>
      </c>
      <c r="L386" s="6">
        <v>200</v>
      </c>
      <c r="M386" s="6">
        <f>tbl_Manifiestos[[#This Row],[Total Pagado]]*tbl_Manifiestos[[#This Row],[Porcentaje]]</f>
        <v>180</v>
      </c>
      <c r="N386" s="3">
        <v>0.9</v>
      </c>
    </row>
    <row r="387" spans="1:14" ht="15.95" customHeight="1" x14ac:dyDescent="0.25">
      <c r="A387" s="3" t="s">
        <v>12</v>
      </c>
      <c r="B387" s="3" t="str">
        <f>tbl_Manifiestos[[#This Row],[Factura]] &amp; "|" &amp; tbl_Manifiestos[[#This Row],[Proyecto OK]] &amp; "|" &amp; TEXT(tbl_Manifiestos[[#This Row],[Servicio]],"0.00") &amp; "|" &amp; TEXT(tbl_Manifiestos[[#This Row],[Costo Unitario]],"0.00")</f>
        <v>2350|Metra New Auburn|3.00|168.00</v>
      </c>
      <c r="C387">
        <v>2350</v>
      </c>
      <c r="D387" s="32">
        <v>45695</v>
      </c>
      <c r="E387">
        <v>19</v>
      </c>
      <c r="F387" s="3" t="s">
        <v>5330</v>
      </c>
      <c r="G387">
        <v>2128</v>
      </c>
      <c r="H387" t="s">
        <v>5360</v>
      </c>
      <c r="I387">
        <v>2128</v>
      </c>
      <c r="J387">
        <v>3</v>
      </c>
      <c r="K387" s="34">
        <v>168</v>
      </c>
      <c r="L387" s="34">
        <f>J387*K387</f>
        <v>504</v>
      </c>
      <c r="M387" s="6">
        <f>tbl_Manifiestos[[#This Row],[Total Pagado]]*tbl_Manifiestos[[#This Row],[Porcentaje]]</f>
        <v>468.72</v>
      </c>
      <c r="N387" s="3">
        <v>0.93</v>
      </c>
    </row>
    <row r="388" spans="1:14" ht="15.95" customHeight="1" x14ac:dyDescent="0.25">
      <c r="A388" s="3" t="s">
        <v>1812</v>
      </c>
      <c r="B388" s="3" t="str">
        <f>tbl_Manifiestos[[#This Row],[Factura]] &amp; "|" &amp; tbl_Manifiestos[[#This Row],[Proyecto OK]] &amp; "|" &amp; TEXT(tbl_Manifiestos[[#This Row],[Servicio]],"0.00") &amp; "|" &amp; TEXT(tbl_Manifiestos[[#This Row],[Costo Unitario]],"0.00")</f>
        <v>2585|Berry Project|1.00|390.00</v>
      </c>
      <c r="C388">
        <v>2585</v>
      </c>
      <c r="D388" s="4">
        <v>45849</v>
      </c>
      <c r="E388" s="5">
        <v>8</v>
      </c>
      <c r="F388" s="3" t="s">
        <v>5322</v>
      </c>
      <c r="G388" s="5">
        <v>2315</v>
      </c>
      <c r="H388" t="s">
        <v>5883</v>
      </c>
      <c r="I388">
        <v>2513</v>
      </c>
      <c r="J388" s="3">
        <v>1</v>
      </c>
      <c r="K388" s="6">
        <v>390</v>
      </c>
      <c r="L388" s="6">
        <v>390</v>
      </c>
      <c r="M388" s="6">
        <f>tbl_Manifiestos[[#This Row],[Total Pagado]]*tbl_Manifiestos[[#This Row],[Porcentaje]]</f>
        <v>351</v>
      </c>
      <c r="N388" s="3">
        <v>0.9</v>
      </c>
    </row>
    <row r="389" spans="1:14" ht="15.95" customHeight="1" x14ac:dyDescent="0.25">
      <c r="A389" s="3" t="s">
        <v>1812</v>
      </c>
      <c r="B389" s="3" t="str">
        <f>tbl_Manifiestos[[#This Row],[Factura]] &amp; "|" &amp; tbl_Manifiestos[[#This Row],[Proyecto OK]] &amp; "|" &amp; TEXT(tbl_Manifiestos[[#This Row],[Servicio]],"0.00") &amp; "|" &amp; TEXT(tbl_Manifiestos[[#This Row],[Costo Unitario]],"0.00")</f>
        <v>2585|Berry Project|1.00|390.00</v>
      </c>
      <c r="C389">
        <v>2585</v>
      </c>
      <c r="D389" s="4">
        <v>45849</v>
      </c>
      <c r="E389" s="5">
        <v>8</v>
      </c>
      <c r="F389" s="3" t="s">
        <v>5322</v>
      </c>
      <c r="G389" s="5">
        <v>2315</v>
      </c>
      <c r="H389" t="s">
        <v>5883</v>
      </c>
      <c r="I389">
        <v>2513</v>
      </c>
      <c r="J389" s="3">
        <v>1</v>
      </c>
      <c r="K389" s="6">
        <v>390</v>
      </c>
      <c r="L389" s="6">
        <v>390</v>
      </c>
      <c r="M389" s="6">
        <f>tbl_Manifiestos[[#This Row],[Total Pagado]]*tbl_Manifiestos[[#This Row],[Porcentaje]]</f>
        <v>351</v>
      </c>
      <c r="N389" s="3">
        <v>0.9</v>
      </c>
    </row>
    <row r="390" spans="1:14" ht="15.95" customHeight="1" x14ac:dyDescent="0.25">
      <c r="A390" s="3" t="s">
        <v>1812</v>
      </c>
      <c r="B390" s="3" t="str">
        <f>tbl_Manifiestos[[#This Row],[Factura]] &amp; "|" &amp; tbl_Manifiestos[[#This Row],[Proyecto OK]] &amp; "|" &amp; TEXT(tbl_Manifiestos[[#This Row],[Servicio]],"0.00") &amp; "|" &amp; TEXT(tbl_Manifiestos[[#This Row],[Costo Unitario]],"0.00")</f>
        <v>2585|Berry Project|2.00|120.00</v>
      </c>
      <c r="C390">
        <v>2585</v>
      </c>
      <c r="D390" s="4">
        <v>45849</v>
      </c>
      <c r="E390" s="5">
        <v>8</v>
      </c>
      <c r="F390" s="3" t="s">
        <v>5322</v>
      </c>
      <c r="G390" s="5">
        <v>2315</v>
      </c>
      <c r="H390" t="s">
        <v>5883</v>
      </c>
      <c r="I390">
        <v>2513</v>
      </c>
      <c r="J390" s="3">
        <v>2</v>
      </c>
      <c r="K390" s="6">
        <v>120</v>
      </c>
      <c r="L390" s="6">
        <v>240</v>
      </c>
      <c r="M390" s="6">
        <f>tbl_Manifiestos[[#This Row],[Total Pagado]]*tbl_Manifiestos[[#This Row],[Porcentaje]]</f>
        <v>216</v>
      </c>
      <c r="N390" s="3">
        <v>0.9</v>
      </c>
    </row>
    <row r="391" spans="1:14" ht="15.95" customHeight="1" x14ac:dyDescent="0.25">
      <c r="A391" s="3" t="s">
        <v>1817</v>
      </c>
      <c r="B391" s="3" t="str">
        <f>tbl_Manifiestos[[#This Row],[Factura]] &amp; "|" &amp; tbl_Manifiestos[[#This Row],[Proyecto OK]] &amp; "|" &amp; TEXT(tbl_Manifiestos[[#This Row],[Servicio]],"0.00") &amp; "|" &amp; TEXT(tbl_Manifiestos[[#This Row],[Costo Unitario]],"0.00")</f>
        <v>2601|Berry Project|1.00|390.00</v>
      </c>
      <c r="C391">
        <v>2601</v>
      </c>
      <c r="D391" s="4">
        <v>45856</v>
      </c>
      <c r="E391" s="5">
        <v>25</v>
      </c>
      <c r="F391" s="3" t="s">
        <v>5322</v>
      </c>
      <c r="G391" s="5">
        <v>2315</v>
      </c>
      <c r="H391" t="s">
        <v>5883</v>
      </c>
      <c r="I391">
        <v>2513</v>
      </c>
      <c r="J391" s="3">
        <v>1</v>
      </c>
      <c r="K391" s="6">
        <v>390</v>
      </c>
      <c r="L391" s="6">
        <v>390</v>
      </c>
      <c r="M391" s="6">
        <f>tbl_Manifiestos[[#This Row],[Total Pagado]]*tbl_Manifiestos[[#This Row],[Porcentaje]]</f>
        <v>351</v>
      </c>
      <c r="N391" s="3">
        <v>0.9</v>
      </c>
    </row>
    <row r="392" spans="1:14" ht="15.95" customHeight="1" x14ac:dyDescent="0.25">
      <c r="A392" s="3" t="s">
        <v>1817</v>
      </c>
      <c r="B392" s="3" t="str">
        <f>tbl_Manifiestos[[#This Row],[Factura]] &amp; "|" &amp; tbl_Manifiestos[[#This Row],[Proyecto OK]] &amp; "|" &amp; TEXT(tbl_Manifiestos[[#This Row],[Servicio]],"0.00") &amp; "|" &amp; TEXT(tbl_Manifiestos[[#This Row],[Costo Unitario]],"0.00")</f>
        <v>2601|Berry Project|3.75|120.00</v>
      </c>
      <c r="C392">
        <v>2601</v>
      </c>
      <c r="D392" s="4">
        <v>45856</v>
      </c>
      <c r="E392" s="5">
        <v>25</v>
      </c>
      <c r="F392" s="3" t="s">
        <v>5322</v>
      </c>
      <c r="G392" s="5">
        <v>2315</v>
      </c>
      <c r="H392" t="s">
        <v>5883</v>
      </c>
      <c r="I392">
        <v>2513</v>
      </c>
      <c r="J392" s="3">
        <v>3.75</v>
      </c>
      <c r="K392" s="6">
        <v>120</v>
      </c>
      <c r="L392" s="6">
        <v>450</v>
      </c>
      <c r="M392" s="6">
        <f>tbl_Manifiestos[[#This Row],[Total Pagado]]*tbl_Manifiestos[[#This Row],[Porcentaje]]</f>
        <v>405</v>
      </c>
      <c r="N392" s="3">
        <v>0.9</v>
      </c>
    </row>
    <row r="393" spans="1:14" ht="15.95" customHeight="1" x14ac:dyDescent="0.25">
      <c r="A393" s="3" t="s">
        <v>1264</v>
      </c>
      <c r="B393" s="3" t="str">
        <f>tbl_Manifiestos[[#This Row],[Factura]] &amp; "|" &amp; tbl_Manifiestos[[#This Row],[Proyecto OK]] &amp; "|" &amp; TEXT(tbl_Manifiestos[[#This Row],[Servicio]],"0.00") &amp; "|" &amp; TEXT(tbl_Manifiestos[[#This Row],[Costo Unitario]],"0.00")</f>
        <v>2614|Berry Project|1.00|390.00</v>
      </c>
      <c r="C393">
        <v>2614</v>
      </c>
      <c r="D393" s="4">
        <v>45860</v>
      </c>
      <c r="E393" s="5">
        <v>302</v>
      </c>
      <c r="F393" s="3" t="s">
        <v>5322</v>
      </c>
      <c r="G393" s="5">
        <v>2315</v>
      </c>
      <c r="H393" t="s">
        <v>5883</v>
      </c>
      <c r="I393">
        <v>2513</v>
      </c>
      <c r="J393" s="3">
        <v>1</v>
      </c>
      <c r="K393" s="6">
        <v>390</v>
      </c>
      <c r="L393" s="6">
        <v>390</v>
      </c>
      <c r="M393" s="6">
        <f>tbl_Manifiestos[[#This Row],[Total Pagado]]*tbl_Manifiestos[[#This Row],[Porcentaje]]</f>
        <v>351</v>
      </c>
      <c r="N393" s="3">
        <v>0.9</v>
      </c>
    </row>
    <row r="394" spans="1:14" ht="15.95" customHeight="1" x14ac:dyDescent="0.25">
      <c r="A394" s="3" t="s">
        <v>1264</v>
      </c>
      <c r="B394" s="3" t="str">
        <f>tbl_Manifiestos[[#This Row],[Factura]] &amp; "|" &amp; tbl_Manifiestos[[#This Row],[Proyecto OK]] &amp; "|" &amp; TEXT(tbl_Manifiestos[[#This Row],[Servicio]],"0.00") &amp; "|" &amp; TEXT(tbl_Manifiestos[[#This Row],[Costo Unitario]],"0.00")</f>
        <v>2614|Berry Project|2.50|120.00</v>
      </c>
      <c r="C394">
        <v>2614</v>
      </c>
      <c r="D394" s="4">
        <v>45860</v>
      </c>
      <c r="E394" s="5">
        <v>302</v>
      </c>
      <c r="F394" s="3" t="s">
        <v>5322</v>
      </c>
      <c r="G394" s="5">
        <v>2315</v>
      </c>
      <c r="H394" t="s">
        <v>5883</v>
      </c>
      <c r="I394">
        <v>2513</v>
      </c>
      <c r="J394" s="3">
        <v>2.5</v>
      </c>
      <c r="K394" s="6">
        <v>120</v>
      </c>
      <c r="L394" s="6">
        <v>300</v>
      </c>
      <c r="M394" s="6">
        <f>tbl_Manifiestos[[#This Row],[Total Pagado]]*tbl_Manifiestos[[#This Row],[Porcentaje]]</f>
        <v>270</v>
      </c>
      <c r="N394" s="3">
        <v>0.9</v>
      </c>
    </row>
    <row r="395" spans="1:14" ht="15.95" customHeight="1" x14ac:dyDescent="0.25">
      <c r="A395" s="3" t="s">
        <v>1264</v>
      </c>
      <c r="B395" s="3" t="str">
        <f>tbl_Manifiestos[[#This Row],[Factura]] &amp; "|" &amp; tbl_Manifiestos[[#This Row],[Proyecto OK]] &amp; "|" &amp; TEXT(tbl_Manifiestos[[#This Row],[Servicio]],"0.00") &amp; "|" &amp; TEXT(tbl_Manifiestos[[#This Row],[Costo Unitario]],"0.00")</f>
        <v>2614|Berry Project|8.50|120.00</v>
      </c>
      <c r="C395">
        <v>2614</v>
      </c>
      <c r="D395" s="4">
        <v>45863</v>
      </c>
      <c r="E395">
        <v>102</v>
      </c>
      <c r="F395" t="s">
        <v>5322</v>
      </c>
      <c r="G395">
        <v>2315</v>
      </c>
      <c r="H395" t="s">
        <v>5883</v>
      </c>
      <c r="I395">
        <v>2513</v>
      </c>
      <c r="J395">
        <v>8.5</v>
      </c>
      <c r="K395" s="6">
        <v>120</v>
      </c>
      <c r="L395" s="6">
        <v>1020</v>
      </c>
      <c r="M395" s="6">
        <f>tbl_Manifiestos[[#This Row],[Total Pagado]]*tbl_Manifiestos[[#This Row],[Porcentaje]]</f>
        <v>918</v>
      </c>
      <c r="N395" s="3">
        <v>0.9</v>
      </c>
    </row>
    <row r="396" spans="1:14" ht="15.95" customHeight="1" x14ac:dyDescent="0.25">
      <c r="A396" s="3" t="s">
        <v>1808</v>
      </c>
      <c r="B396" s="3" t="str">
        <f>tbl_Manifiestos[[#This Row],[Factura]] &amp; "|" &amp; tbl_Manifiestos[[#This Row],[Proyecto OK]] &amp; "|" &amp; TEXT(tbl_Manifiestos[[#This Row],[Servicio]],"0.00") &amp; "|" &amp; TEXT(tbl_Manifiestos[[#This Row],[Costo Unitario]],"0.00")</f>
        <v>2614|Berry Project|3.00|120.00</v>
      </c>
      <c r="C396">
        <v>2614</v>
      </c>
      <c r="D396" s="4">
        <v>45860</v>
      </c>
      <c r="E396">
        <v>371</v>
      </c>
      <c r="F396" t="s">
        <v>5322</v>
      </c>
      <c r="G396">
        <v>2315</v>
      </c>
      <c r="H396" t="s">
        <v>5883</v>
      </c>
      <c r="I396">
        <v>2513</v>
      </c>
      <c r="J396">
        <v>3</v>
      </c>
      <c r="K396" s="6">
        <v>120</v>
      </c>
      <c r="L396" s="6">
        <v>360</v>
      </c>
      <c r="M396" s="6">
        <f>tbl_Manifiestos[[#This Row],[Total Pagado]]*tbl_Manifiestos[[#This Row],[Porcentaje]]</f>
        <v>324</v>
      </c>
      <c r="N396" s="3">
        <v>0.9</v>
      </c>
    </row>
    <row r="397" spans="1:14" ht="15.95" customHeight="1" x14ac:dyDescent="0.25">
      <c r="A397" s="3" t="s">
        <v>1261</v>
      </c>
      <c r="B397" s="3" t="str">
        <f>tbl_Manifiestos[[#This Row],[Factura]] &amp; "|" &amp; tbl_Manifiestos[[#This Row],[Proyecto OK]] &amp; "|" &amp; TEXT(tbl_Manifiestos[[#This Row],[Servicio]],"0.00") &amp; "|" &amp; TEXT(tbl_Manifiestos[[#This Row],[Costo Unitario]],"0.00")</f>
        <v>2614|Berry Project|1.00|390.00</v>
      </c>
      <c r="C397">
        <v>2614</v>
      </c>
      <c r="D397" s="4">
        <v>45863</v>
      </c>
      <c r="E397">
        <v>676</v>
      </c>
      <c r="F397" t="s">
        <v>5322</v>
      </c>
      <c r="G397">
        <v>2315</v>
      </c>
      <c r="H397" t="s">
        <v>5883</v>
      </c>
      <c r="I397">
        <v>2513</v>
      </c>
      <c r="J397">
        <v>1</v>
      </c>
      <c r="K397" s="6">
        <v>390</v>
      </c>
      <c r="L397" s="6">
        <v>390</v>
      </c>
      <c r="M397" s="6">
        <f>tbl_Manifiestos[[#This Row],[Total Pagado]]*tbl_Manifiestos[[#This Row],[Porcentaje]]</f>
        <v>351</v>
      </c>
      <c r="N397" s="3">
        <v>0.9</v>
      </c>
    </row>
    <row r="398" spans="1:14" ht="15.95" customHeight="1" x14ac:dyDescent="0.25">
      <c r="A398" s="3" t="s">
        <v>1261</v>
      </c>
      <c r="B398" s="3" t="str">
        <f>tbl_Manifiestos[[#This Row],[Factura]] &amp; "|" &amp; tbl_Manifiestos[[#This Row],[Proyecto OK]] &amp; "|" &amp; TEXT(tbl_Manifiestos[[#This Row],[Servicio]],"0.00") &amp; "|" &amp; TEXT(tbl_Manifiestos[[#This Row],[Costo Unitario]],"0.00")</f>
        <v>2614|Berry Project|3.00|120.00</v>
      </c>
      <c r="C398">
        <v>2614</v>
      </c>
      <c r="D398" s="4">
        <v>45863</v>
      </c>
      <c r="E398">
        <v>676</v>
      </c>
      <c r="F398" t="s">
        <v>5322</v>
      </c>
      <c r="G398">
        <v>2315</v>
      </c>
      <c r="H398" t="s">
        <v>5883</v>
      </c>
      <c r="I398">
        <v>2513</v>
      </c>
      <c r="J398">
        <v>3</v>
      </c>
      <c r="K398" s="6">
        <v>120</v>
      </c>
      <c r="L398" s="6">
        <v>360</v>
      </c>
      <c r="M398" s="6">
        <f>tbl_Manifiestos[[#This Row],[Total Pagado]]*tbl_Manifiestos[[#This Row],[Porcentaje]]</f>
        <v>324</v>
      </c>
      <c r="N398" s="3">
        <v>0.9</v>
      </c>
    </row>
    <row r="399" spans="1:14" ht="15.95" customHeight="1" x14ac:dyDescent="0.25">
      <c r="A399" s="3" t="s">
        <v>1261</v>
      </c>
      <c r="B399" s="3" t="str">
        <f>tbl_Manifiestos[[#This Row],[Factura]] &amp; "|" &amp; tbl_Manifiestos[[#This Row],[Proyecto OK]] &amp; "|" &amp; TEXT(tbl_Manifiestos[[#This Row],[Servicio]],"0.00") &amp; "|" &amp; TEXT(tbl_Manifiestos[[#This Row],[Costo Unitario]],"0.00")</f>
        <v>2614|Berry Project|3.00|120.00</v>
      </c>
      <c r="C399">
        <v>2614</v>
      </c>
      <c r="D399" s="4">
        <v>45863</v>
      </c>
      <c r="E399">
        <v>676</v>
      </c>
      <c r="F399" t="s">
        <v>5322</v>
      </c>
      <c r="G399">
        <v>2315</v>
      </c>
      <c r="H399" t="s">
        <v>5883</v>
      </c>
      <c r="I399">
        <v>2513</v>
      </c>
      <c r="J399">
        <v>3</v>
      </c>
      <c r="K399" s="6">
        <v>120</v>
      </c>
      <c r="L399" s="6">
        <v>360</v>
      </c>
      <c r="M399" s="6">
        <f>tbl_Manifiestos[[#This Row],[Total Pagado]]*tbl_Manifiestos[[#This Row],[Porcentaje]]</f>
        <v>324</v>
      </c>
      <c r="N399" s="3">
        <v>0.9</v>
      </c>
    </row>
    <row r="400" spans="1:14" ht="15.95" customHeight="1" x14ac:dyDescent="0.25">
      <c r="A400" s="3" t="s">
        <v>1261</v>
      </c>
      <c r="B400" s="3" t="str">
        <f>tbl_Manifiestos[[#This Row],[Factura]] &amp; "|" &amp; tbl_Manifiestos[[#This Row],[Proyecto OK]] &amp; "|" &amp; TEXT(tbl_Manifiestos[[#This Row],[Servicio]],"0.00") &amp; "|" &amp; TEXT(tbl_Manifiestos[[#This Row],[Costo Unitario]],"0.00")</f>
        <v>2614|Berry Project|2.25|120.00</v>
      </c>
      <c r="C400">
        <v>2614</v>
      </c>
      <c r="D400" s="4">
        <v>45862</v>
      </c>
      <c r="E400">
        <v>677</v>
      </c>
      <c r="F400" t="s">
        <v>5322</v>
      </c>
      <c r="G400">
        <v>2315</v>
      </c>
      <c r="H400" t="s">
        <v>5883</v>
      </c>
      <c r="I400">
        <v>2513</v>
      </c>
      <c r="J400">
        <v>2.25</v>
      </c>
      <c r="K400" s="6">
        <v>120</v>
      </c>
      <c r="L400" s="6">
        <v>270</v>
      </c>
      <c r="M400" s="6">
        <f>tbl_Manifiestos[[#This Row],[Total Pagado]]*tbl_Manifiestos[[#This Row],[Porcentaje]]</f>
        <v>243</v>
      </c>
      <c r="N400" s="3">
        <v>0.9</v>
      </c>
    </row>
    <row r="401" spans="1:14" ht="15.95" customHeight="1" x14ac:dyDescent="0.25">
      <c r="A401" s="3" t="s">
        <v>1261</v>
      </c>
      <c r="B401" s="3" t="str">
        <f>tbl_Manifiestos[[#This Row],[Factura]] &amp; "|" &amp; tbl_Manifiestos[[#This Row],[Proyecto OK]] &amp; "|" &amp; TEXT(tbl_Manifiestos[[#This Row],[Servicio]],"0.00") &amp; "|" &amp; TEXT(tbl_Manifiestos[[#This Row],[Costo Unitario]],"0.00")</f>
        <v>2614|Berry Project|2.50|120.00</v>
      </c>
      <c r="C401">
        <v>2614</v>
      </c>
      <c r="D401" s="4">
        <v>45863</v>
      </c>
      <c r="E401">
        <v>685</v>
      </c>
      <c r="F401" t="s">
        <v>5322</v>
      </c>
      <c r="G401">
        <v>2315</v>
      </c>
      <c r="H401" t="s">
        <v>5883</v>
      </c>
      <c r="I401">
        <v>2513</v>
      </c>
      <c r="J401">
        <v>2.5</v>
      </c>
      <c r="K401" s="6">
        <v>120</v>
      </c>
      <c r="L401" s="6">
        <v>300</v>
      </c>
      <c r="M401" s="6">
        <f>tbl_Manifiestos[[#This Row],[Total Pagado]]*tbl_Manifiestos[[#This Row],[Porcentaje]]</f>
        <v>270</v>
      </c>
      <c r="N401" s="3">
        <v>0.9</v>
      </c>
    </row>
    <row r="402" spans="1:14" ht="15.95" customHeight="1" x14ac:dyDescent="0.25">
      <c r="A402" s="3" t="s">
        <v>1261</v>
      </c>
      <c r="B402" s="3" t="str">
        <f>tbl_Manifiestos[[#This Row],[Factura]] &amp; "|" &amp; tbl_Manifiestos[[#This Row],[Proyecto OK]] &amp; "|" &amp; TEXT(tbl_Manifiestos[[#This Row],[Servicio]],"0.00") &amp; "|" &amp; TEXT(tbl_Manifiestos[[#This Row],[Costo Unitario]],"0.00")</f>
        <v>2614|Berry Project|1.00|390.00</v>
      </c>
      <c r="C402">
        <v>2614</v>
      </c>
      <c r="D402" s="4">
        <v>45863</v>
      </c>
      <c r="E402">
        <v>685</v>
      </c>
      <c r="F402" t="s">
        <v>5322</v>
      </c>
      <c r="G402">
        <v>2315</v>
      </c>
      <c r="H402" t="s">
        <v>5883</v>
      </c>
      <c r="I402">
        <v>2513</v>
      </c>
      <c r="J402">
        <v>1</v>
      </c>
      <c r="K402" s="6">
        <v>390</v>
      </c>
      <c r="L402" s="6">
        <v>390</v>
      </c>
      <c r="M402" s="6">
        <f>tbl_Manifiestos[[#This Row],[Total Pagado]]*tbl_Manifiestos[[#This Row],[Porcentaje]]</f>
        <v>351</v>
      </c>
      <c r="N402" s="3">
        <v>0.9</v>
      </c>
    </row>
    <row r="403" spans="1:14" ht="15.95" customHeight="1" x14ac:dyDescent="0.25">
      <c r="A403" s="3" t="s">
        <v>1261</v>
      </c>
      <c r="B403" s="3" t="str">
        <f>tbl_Manifiestos[[#This Row],[Factura]] &amp; "|" &amp; tbl_Manifiestos[[#This Row],[Proyecto OK]] &amp; "|" &amp; TEXT(tbl_Manifiestos[[#This Row],[Servicio]],"0.00") &amp; "|" &amp; TEXT(tbl_Manifiestos[[#This Row],[Costo Unitario]],"0.00")</f>
        <v>2614|Berry Project|1.00|390.00</v>
      </c>
      <c r="C403">
        <v>2614</v>
      </c>
      <c r="D403" s="4">
        <v>45863</v>
      </c>
      <c r="E403">
        <v>685</v>
      </c>
      <c r="F403" t="s">
        <v>5322</v>
      </c>
      <c r="G403">
        <v>2315</v>
      </c>
      <c r="H403" t="s">
        <v>5883</v>
      </c>
      <c r="I403">
        <v>2513</v>
      </c>
      <c r="J403">
        <v>1</v>
      </c>
      <c r="K403" s="6">
        <v>390</v>
      </c>
      <c r="L403" s="6">
        <v>390</v>
      </c>
      <c r="M403" s="6">
        <f>tbl_Manifiestos[[#This Row],[Total Pagado]]*tbl_Manifiestos[[#This Row],[Porcentaje]]</f>
        <v>351</v>
      </c>
      <c r="N403" s="3">
        <v>0.9</v>
      </c>
    </row>
    <row r="404" spans="1:14" ht="15.95" customHeight="1" x14ac:dyDescent="0.25">
      <c r="A404" s="3" t="s">
        <v>1261</v>
      </c>
      <c r="B404" s="3" t="str">
        <f>tbl_Manifiestos[[#This Row],[Factura]] &amp; "|" &amp; tbl_Manifiestos[[#This Row],[Proyecto OK]] &amp; "|" &amp; TEXT(tbl_Manifiestos[[#This Row],[Servicio]],"0.00") &amp; "|" &amp; TEXT(tbl_Manifiestos[[#This Row],[Costo Unitario]],"0.00")</f>
        <v>2614|Berry Project|1.00|390.00</v>
      </c>
      <c r="C404">
        <v>2614</v>
      </c>
      <c r="D404" s="4">
        <v>45862</v>
      </c>
      <c r="E404">
        <v>677</v>
      </c>
      <c r="F404" t="s">
        <v>5322</v>
      </c>
      <c r="G404">
        <v>2315</v>
      </c>
      <c r="H404" t="s">
        <v>5883</v>
      </c>
      <c r="I404">
        <v>2513</v>
      </c>
      <c r="J404">
        <v>1</v>
      </c>
      <c r="K404" s="6">
        <v>390</v>
      </c>
      <c r="L404" s="6">
        <v>390</v>
      </c>
      <c r="M404" s="6">
        <f>tbl_Manifiestos[[#This Row],[Total Pagado]]*tbl_Manifiestos[[#This Row],[Porcentaje]]</f>
        <v>351</v>
      </c>
      <c r="N404" s="3">
        <v>0.9</v>
      </c>
    </row>
    <row r="405" spans="1:14" ht="15.95" customHeight="1" x14ac:dyDescent="0.25">
      <c r="A405" s="3" t="s">
        <v>1261</v>
      </c>
      <c r="B405" s="3" t="str">
        <f>tbl_Manifiestos[[#This Row],[Factura]] &amp; "|" &amp; tbl_Manifiestos[[#This Row],[Proyecto OK]] &amp; "|" &amp; TEXT(tbl_Manifiestos[[#This Row],[Servicio]],"0.00") &amp; "|" &amp; TEXT(tbl_Manifiestos[[#This Row],[Costo Unitario]],"0.00")</f>
        <v>2614|Berry Project|1.00|390.00</v>
      </c>
      <c r="C405">
        <v>2614</v>
      </c>
      <c r="D405" s="4">
        <v>45862</v>
      </c>
      <c r="E405">
        <v>677</v>
      </c>
      <c r="F405" t="s">
        <v>5322</v>
      </c>
      <c r="G405">
        <v>2315</v>
      </c>
      <c r="H405" t="s">
        <v>5883</v>
      </c>
      <c r="I405">
        <v>2513</v>
      </c>
      <c r="J405">
        <v>1</v>
      </c>
      <c r="K405" s="6">
        <v>390</v>
      </c>
      <c r="L405" s="6">
        <v>390</v>
      </c>
      <c r="M405" s="6">
        <f>tbl_Manifiestos[[#This Row],[Total Pagado]]*tbl_Manifiestos[[#This Row],[Porcentaje]]</f>
        <v>351</v>
      </c>
      <c r="N405" s="3">
        <v>0.9</v>
      </c>
    </row>
    <row r="406" spans="1:14" ht="15.95" customHeight="1" x14ac:dyDescent="0.25">
      <c r="A406" s="3" t="s">
        <v>5305</v>
      </c>
      <c r="B406" s="3" t="str">
        <f>tbl_Manifiestos[[#This Row],[Factura]] &amp; "|" &amp; tbl_Manifiestos[[#This Row],[Proyecto OK]] &amp; "|" &amp; TEXT(tbl_Manifiestos[[#This Row],[Servicio]],"0.00") &amp; "|" &amp; TEXT(tbl_Manifiestos[[#This Row],[Costo Unitario]],"0.00")</f>
        <v>2614|Berry Project|1.00|390.00</v>
      </c>
      <c r="C406">
        <v>2614</v>
      </c>
      <c r="D406" s="4">
        <v>45860</v>
      </c>
      <c r="E406">
        <v>1</v>
      </c>
      <c r="F406" t="s">
        <v>5322</v>
      </c>
      <c r="G406">
        <v>2315</v>
      </c>
      <c r="H406" t="s">
        <v>5883</v>
      </c>
      <c r="I406">
        <v>2513</v>
      </c>
      <c r="J406">
        <v>1</v>
      </c>
      <c r="K406" s="6">
        <v>390</v>
      </c>
      <c r="L406" s="6">
        <v>390</v>
      </c>
      <c r="M406" s="6">
        <f>tbl_Manifiestos[[#This Row],[Total Pagado]]*tbl_Manifiestos[[#This Row],[Porcentaje]]</f>
        <v>351</v>
      </c>
      <c r="N406" s="3">
        <v>0.9</v>
      </c>
    </row>
    <row r="407" spans="1:14" ht="15.95" customHeight="1" x14ac:dyDescent="0.25">
      <c r="A407" s="3" t="s">
        <v>5305</v>
      </c>
      <c r="B407" s="3" t="str">
        <f>tbl_Manifiestos[[#This Row],[Factura]] &amp; "|" &amp; tbl_Manifiestos[[#This Row],[Proyecto OK]] &amp; "|" &amp; TEXT(tbl_Manifiestos[[#This Row],[Servicio]],"0.00") &amp; "|" &amp; TEXT(tbl_Manifiestos[[#This Row],[Costo Unitario]],"0.00")</f>
        <v>2614|Berry Project|2.50|120.00</v>
      </c>
      <c r="C407">
        <v>2614</v>
      </c>
      <c r="D407" s="4">
        <v>45862</v>
      </c>
      <c r="E407">
        <v>2</v>
      </c>
      <c r="F407" t="s">
        <v>5322</v>
      </c>
      <c r="G407">
        <v>2315</v>
      </c>
      <c r="H407" t="s">
        <v>5883</v>
      </c>
      <c r="I407">
        <v>2513</v>
      </c>
      <c r="J407">
        <v>2.5</v>
      </c>
      <c r="K407" s="6">
        <v>120</v>
      </c>
      <c r="L407" s="6">
        <v>300</v>
      </c>
      <c r="M407" s="6">
        <f>tbl_Manifiestos[[#This Row],[Total Pagado]]*tbl_Manifiestos[[#This Row],[Porcentaje]]</f>
        <v>270</v>
      </c>
      <c r="N407" s="3">
        <v>0.9</v>
      </c>
    </row>
    <row r="408" spans="1:14" ht="15.95" customHeight="1" x14ac:dyDescent="0.25">
      <c r="A408" s="3" t="s">
        <v>5305</v>
      </c>
      <c r="B408" s="3" t="str">
        <f>tbl_Manifiestos[[#This Row],[Factura]] &amp; "|" &amp; tbl_Manifiestos[[#This Row],[Proyecto OK]] &amp; "|" &amp; TEXT(tbl_Manifiestos[[#This Row],[Servicio]],"0.00") &amp; "|" &amp; TEXT(tbl_Manifiestos[[#This Row],[Costo Unitario]],"0.00")</f>
        <v>2614|Berry Project|3.50|120.00</v>
      </c>
      <c r="C408">
        <v>2614</v>
      </c>
      <c r="D408" s="4">
        <v>45859</v>
      </c>
      <c r="E408">
        <v>1</v>
      </c>
      <c r="F408" t="s">
        <v>5322</v>
      </c>
      <c r="G408">
        <v>2315</v>
      </c>
      <c r="H408" t="s">
        <v>5883</v>
      </c>
      <c r="I408">
        <v>2513</v>
      </c>
      <c r="J408">
        <v>3.5</v>
      </c>
      <c r="K408" s="6">
        <v>120</v>
      </c>
      <c r="L408" s="6">
        <v>420</v>
      </c>
      <c r="M408" s="6">
        <f>tbl_Manifiestos[[#This Row],[Total Pagado]]*tbl_Manifiestos[[#This Row],[Porcentaje]]</f>
        <v>378</v>
      </c>
      <c r="N408" s="3">
        <v>0.9</v>
      </c>
    </row>
    <row r="409" spans="1:14" ht="15.95" customHeight="1" x14ac:dyDescent="0.25">
      <c r="A409" s="3" t="s">
        <v>5305</v>
      </c>
      <c r="B409" s="3" t="str">
        <f>tbl_Manifiestos[[#This Row],[Factura]] &amp; "|" &amp; tbl_Manifiestos[[#This Row],[Proyecto OK]] &amp; "|" &amp; TEXT(tbl_Manifiestos[[#This Row],[Servicio]],"0.00") &amp; "|" &amp; TEXT(tbl_Manifiestos[[#This Row],[Costo Unitario]],"0.00")</f>
        <v>2614|Berry Project|7.00|120.00</v>
      </c>
      <c r="C409">
        <v>2614</v>
      </c>
      <c r="D409" s="4">
        <v>45863</v>
      </c>
      <c r="E409">
        <v>606</v>
      </c>
      <c r="F409" t="s">
        <v>5322</v>
      </c>
      <c r="G409">
        <v>2315</v>
      </c>
      <c r="H409" t="s">
        <v>5883</v>
      </c>
      <c r="I409">
        <v>2513</v>
      </c>
      <c r="J409">
        <v>7</v>
      </c>
      <c r="K409" s="6">
        <v>120</v>
      </c>
      <c r="L409" s="6">
        <v>840</v>
      </c>
      <c r="M409" s="6">
        <f>tbl_Manifiestos[[#This Row],[Total Pagado]]*tbl_Manifiestos[[#This Row],[Porcentaje]]</f>
        <v>756</v>
      </c>
      <c r="N409" s="3">
        <v>0.9</v>
      </c>
    </row>
    <row r="410" spans="1:14" ht="15.95" customHeight="1" x14ac:dyDescent="0.25">
      <c r="A410" s="3" t="s">
        <v>5305</v>
      </c>
      <c r="B410" s="3" t="str">
        <f>tbl_Manifiestos[[#This Row],[Factura]] &amp; "|" &amp; tbl_Manifiestos[[#This Row],[Proyecto OK]] &amp; "|" &amp; TEXT(tbl_Manifiestos[[#This Row],[Servicio]],"0.00") &amp; "|" &amp; TEXT(tbl_Manifiestos[[#This Row],[Costo Unitario]],"0.00")</f>
        <v>2614|Berry Project|3.00|120.00</v>
      </c>
      <c r="C410">
        <v>2614</v>
      </c>
      <c r="D410" s="4">
        <v>45860</v>
      </c>
      <c r="E410">
        <v>1</v>
      </c>
      <c r="F410" t="s">
        <v>5322</v>
      </c>
      <c r="G410">
        <v>2315</v>
      </c>
      <c r="H410" t="s">
        <v>5883</v>
      </c>
      <c r="I410">
        <v>2513</v>
      </c>
      <c r="J410">
        <v>3</v>
      </c>
      <c r="K410" s="6">
        <v>120</v>
      </c>
      <c r="L410" s="6">
        <v>360</v>
      </c>
      <c r="M410" s="6">
        <f>tbl_Manifiestos[[#This Row],[Total Pagado]]*tbl_Manifiestos[[#This Row],[Porcentaje]]</f>
        <v>324</v>
      </c>
      <c r="N410" s="3">
        <v>0.9</v>
      </c>
    </row>
    <row r="411" spans="1:14" ht="15.95" customHeight="1" x14ac:dyDescent="0.25">
      <c r="A411" s="3" t="s">
        <v>5305</v>
      </c>
      <c r="B411" s="3" t="str">
        <f>tbl_Manifiestos[[#This Row],[Factura]] &amp; "|" &amp; tbl_Manifiestos[[#This Row],[Proyecto OK]] &amp; "|" &amp; TEXT(tbl_Manifiestos[[#This Row],[Servicio]],"0.00") &amp; "|" &amp; TEXT(tbl_Manifiestos[[#This Row],[Costo Unitario]],"0.00")</f>
        <v>2614|Berry Project|1.00|390.00</v>
      </c>
      <c r="C411">
        <v>2614</v>
      </c>
      <c r="D411" s="4">
        <v>45859</v>
      </c>
      <c r="E411">
        <v>1</v>
      </c>
      <c r="F411" t="s">
        <v>5322</v>
      </c>
      <c r="G411">
        <v>2315</v>
      </c>
      <c r="H411" t="s">
        <v>5883</v>
      </c>
      <c r="I411">
        <v>2513</v>
      </c>
      <c r="J411">
        <v>1</v>
      </c>
      <c r="K411" s="6">
        <v>390</v>
      </c>
      <c r="L411" s="6">
        <v>390</v>
      </c>
      <c r="M411" s="6">
        <f>tbl_Manifiestos[[#This Row],[Total Pagado]]*tbl_Manifiestos[[#This Row],[Porcentaje]]</f>
        <v>351</v>
      </c>
      <c r="N411" s="3">
        <v>0.9</v>
      </c>
    </row>
    <row r="412" spans="1:14" ht="15.95" customHeight="1" x14ac:dyDescent="0.25">
      <c r="A412" s="3" t="s">
        <v>5305</v>
      </c>
      <c r="B412" s="3" t="str">
        <f>tbl_Manifiestos[[#This Row],[Factura]] &amp; "|" &amp; tbl_Manifiestos[[#This Row],[Proyecto OK]] &amp; "|" &amp; TEXT(tbl_Manifiestos[[#This Row],[Servicio]],"0.00") &amp; "|" &amp; TEXT(tbl_Manifiestos[[#This Row],[Costo Unitario]],"0.00")</f>
        <v>2614|Berry Project|1.00|390.00</v>
      </c>
      <c r="C412">
        <v>2614</v>
      </c>
      <c r="D412" s="4">
        <v>45859</v>
      </c>
      <c r="E412">
        <v>1</v>
      </c>
      <c r="F412" t="s">
        <v>5322</v>
      </c>
      <c r="G412">
        <v>2315</v>
      </c>
      <c r="H412" t="s">
        <v>5883</v>
      </c>
      <c r="I412">
        <v>2513</v>
      </c>
      <c r="J412">
        <v>1</v>
      </c>
      <c r="K412" s="6">
        <v>390</v>
      </c>
      <c r="L412" s="6">
        <v>390</v>
      </c>
      <c r="M412" s="6">
        <f>tbl_Manifiestos[[#This Row],[Total Pagado]]*tbl_Manifiestos[[#This Row],[Porcentaje]]</f>
        <v>351</v>
      </c>
      <c r="N412" s="3">
        <v>0.9</v>
      </c>
    </row>
    <row r="413" spans="1:14" ht="15.95" customHeight="1" x14ac:dyDescent="0.25">
      <c r="A413" s="3" t="s">
        <v>5305</v>
      </c>
      <c r="B413" s="3" t="str">
        <f>tbl_Manifiestos[[#This Row],[Factura]] &amp; "|" &amp; tbl_Manifiestos[[#This Row],[Proyecto OK]] &amp; "|" &amp; TEXT(tbl_Manifiestos[[#This Row],[Servicio]],"0.00") &amp; "|" &amp; TEXT(tbl_Manifiestos[[#This Row],[Costo Unitario]],"0.00")</f>
        <v>2614|Berry Project|1.00|390.00</v>
      </c>
      <c r="C413">
        <v>2614</v>
      </c>
      <c r="D413" s="4">
        <v>45862</v>
      </c>
      <c r="E413">
        <v>2</v>
      </c>
      <c r="F413" t="s">
        <v>5322</v>
      </c>
      <c r="G413">
        <v>2315</v>
      </c>
      <c r="H413" t="s">
        <v>5883</v>
      </c>
      <c r="I413">
        <v>2513</v>
      </c>
      <c r="J413">
        <v>1</v>
      </c>
      <c r="K413" s="6">
        <v>390</v>
      </c>
      <c r="L413" s="6">
        <v>390</v>
      </c>
      <c r="M413" s="6">
        <f>tbl_Manifiestos[[#This Row],[Total Pagado]]*tbl_Manifiestos[[#This Row],[Porcentaje]]</f>
        <v>351</v>
      </c>
      <c r="N413" s="3">
        <v>0.9</v>
      </c>
    </row>
    <row r="414" spans="1:14" ht="15.95" customHeight="1" x14ac:dyDescent="0.25">
      <c r="A414" s="3" t="s">
        <v>5305</v>
      </c>
      <c r="B414" s="3" t="str">
        <f>tbl_Manifiestos[[#This Row],[Factura]] &amp; "|" &amp; tbl_Manifiestos[[#This Row],[Proyecto OK]] &amp; "|" &amp; TEXT(tbl_Manifiestos[[#This Row],[Servicio]],"0.00") &amp; "|" &amp; TEXT(tbl_Manifiestos[[#This Row],[Costo Unitario]],"0.00")</f>
        <v>2614|Berry Project|1.00|390.00</v>
      </c>
      <c r="C414">
        <v>2614</v>
      </c>
      <c r="D414" s="4">
        <v>45863</v>
      </c>
      <c r="E414">
        <v>606</v>
      </c>
      <c r="F414" t="s">
        <v>5322</v>
      </c>
      <c r="G414">
        <v>2315</v>
      </c>
      <c r="H414" t="s">
        <v>5883</v>
      </c>
      <c r="I414">
        <v>2513</v>
      </c>
      <c r="J414">
        <v>1</v>
      </c>
      <c r="K414" s="6">
        <v>390</v>
      </c>
      <c r="L414" s="6">
        <v>390</v>
      </c>
      <c r="M414" s="6">
        <f>tbl_Manifiestos[[#This Row],[Total Pagado]]*tbl_Manifiestos[[#This Row],[Porcentaje]]</f>
        <v>351</v>
      </c>
      <c r="N414" s="3">
        <v>0.9</v>
      </c>
    </row>
    <row r="415" spans="1:14" ht="15.95" customHeight="1" x14ac:dyDescent="0.25">
      <c r="A415" s="3" t="s">
        <v>5305</v>
      </c>
      <c r="B415" s="3" t="str">
        <f>tbl_Manifiestos[[#This Row],[Factura]] &amp; "|" &amp; tbl_Manifiestos[[#This Row],[Proyecto OK]] &amp; "|" &amp; TEXT(tbl_Manifiestos[[#This Row],[Servicio]],"0.00") &amp; "|" &amp; TEXT(tbl_Manifiestos[[#This Row],[Costo Unitario]],"0.00")</f>
        <v>2614|Berry Project|1.00|28.35</v>
      </c>
      <c r="C415">
        <v>2614</v>
      </c>
      <c r="D415" s="4">
        <v>45863</v>
      </c>
      <c r="E415">
        <v>1</v>
      </c>
      <c r="F415" t="s">
        <v>5322</v>
      </c>
      <c r="G415">
        <v>2315</v>
      </c>
      <c r="H415" t="s">
        <v>5883</v>
      </c>
      <c r="I415">
        <v>2513</v>
      </c>
      <c r="J415">
        <v>1</v>
      </c>
      <c r="K415" s="6">
        <v>28.35</v>
      </c>
      <c r="L415" s="6">
        <v>28.35</v>
      </c>
      <c r="M415" s="6">
        <f>tbl_Manifiestos[[#This Row],[Total Pagado]]*tbl_Manifiestos[[#This Row],[Porcentaje]]</f>
        <v>25.515000000000001</v>
      </c>
      <c r="N415" s="3">
        <v>0.9</v>
      </c>
    </row>
    <row r="416" spans="1:14" ht="15.95" customHeight="1" x14ac:dyDescent="0.25">
      <c r="A416" s="3" t="s">
        <v>5305</v>
      </c>
      <c r="B416" s="3" t="str">
        <f>tbl_Manifiestos[[#This Row],[Factura]] &amp; "|" &amp; tbl_Manifiestos[[#This Row],[Proyecto OK]] &amp; "|" &amp; TEXT(tbl_Manifiestos[[#This Row],[Servicio]],"0.00") &amp; "|" &amp; TEXT(tbl_Manifiestos[[#This Row],[Costo Unitario]],"0.00")</f>
        <v>2614|Berry Project|1.00|25.30</v>
      </c>
      <c r="C416">
        <v>2614</v>
      </c>
      <c r="D416" s="4">
        <v>45863</v>
      </c>
      <c r="E416">
        <v>1</v>
      </c>
      <c r="F416" t="s">
        <v>5322</v>
      </c>
      <c r="G416">
        <v>2315</v>
      </c>
      <c r="H416" t="s">
        <v>5883</v>
      </c>
      <c r="I416">
        <v>2513</v>
      </c>
      <c r="J416">
        <v>1</v>
      </c>
      <c r="K416" s="6">
        <v>25.3</v>
      </c>
      <c r="L416" s="6">
        <v>25.3</v>
      </c>
      <c r="M416" s="6">
        <f>tbl_Manifiestos[[#This Row],[Total Pagado]]*tbl_Manifiestos[[#This Row],[Porcentaje]]</f>
        <v>22.77</v>
      </c>
      <c r="N416" s="3">
        <v>0.9</v>
      </c>
    </row>
    <row r="417" spans="1:14" ht="15.95" customHeight="1" x14ac:dyDescent="0.25">
      <c r="A417" s="3" t="s">
        <v>5305</v>
      </c>
      <c r="B417" s="3" t="str">
        <f>tbl_Manifiestos[[#This Row],[Factura]] &amp; "|" &amp; tbl_Manifiestos[[#This Row],[Proyecto OK]] &amp; "|" &amp; TEXT(tbl_Manifiestos[[#This Row],[Servicio]],"0.00") &amp; "|" &amp; TEXT(tbl_Manifiestos[[#This Row],[Costo Unitario]],"0.00")</f>
        <v>2614|Berry Project|1.00|42.80</v>
      </c>
      <c r="C417">
        <v>2614</v>
      </c>
      <c r="D417" s="4">
        <v>45863</v>
      </c>
      <c r="E417">
        <v>606</v>
      </c>
      <c r="F417" t="s">
        <v>5322</v>
      </c>
      <c r="G417">
        <v>2315</v>
      </c>
      <c r="H417" t="s">
        <v>5883</v>
      </c>
      <c r="I417">
        <v>2513</v>
      </c>
      <c r="J417">
        <v>1</v>
      </c>
      <c r="K417" s="6">
        <v>42.8</v>
      </c>
      <c r="L417" s="6">
        <v>42.8</v>
      </c>
      <c r="M417" s="6">
        <f>tbl_Manifiestos[[#This Row],[Total Pagado]]*tbl_Manifiestos[[#This Row],[Porcentaje]]</f>
        <v>38.519999999999996</v>
      </c>
      <c r="N417" s="3">
        <v>0.9</v>
      </c>
    </row>
    <row r="418" spans="1:14" ht="15.95" customHeight="1" x14ac:dyDescent="0.25">
      <c r="A418" s="3" t="s">
        <v>2195</v>
      </c>
      <c r="B418" s="3" t="str">
        <f>tbl_Manifiestos[[#This Row],[Factura]] &amp; "|" &amp; tbl_Manifiestos[[#This Row],[Proyecto OK]] &amp; "|" &amp; TEXT(tbl_Manifiestos[[#This Row],[Servicio]],"0.00") &amp; "|" &amp; TEXT(tbl_Manifiestos[[#This Row],[Costo Unitario]],"0.00")</f>
        <v>2614|Berry Project|2.50|120.00</v>
      </c>
      <c r="C418">
        <v>2614</v>
      </c>
      <c r="D418" s="4">
        <v>45863</v>
      </c>
      <c r="E418">
        <v>15</v>
      </c>
      <c r="F418" t="s">
        <v>5322</v>
      </c>
      <c r="G418">
        <v>2315</v>
      </c>
      <c r="H418" t="s">
        <v>5883</v>
      </c>
      <c r="I418">
        <v>2513</v>
      </c>
      <c r="J418">
        <v>2.5</v>
      </c>
      <c r="K418" s="6">
        <v>120</v>
      </c>
      <c r="L418" s="6">
        <v>300</v>
      </c>
      <c r="M418" s="6">
        <f>tbl_Manifiestos[[#This Row],[Total Pagado]]*tbl_Manifiestos[[#This Row],[Porcentaje]]</f>
        <v>270</v>
      </c>
      <c r="N418" s="3">
        <v>0.9</v>
      </c>
    </row>
    <row r="419" spans="1:14" ht="15.95" customHeight="1" x14ac:dyDescent="0.25">
      <c r="A419" s="3" t="s">
        <v>2195</v>
      </c>
      <c r="B419" s="3" t="str">
        <f>tbl_Manifiestos[[#This Row],[Factura]] &amp; "|" &amp; tbl_Manifiestos[[#This Row],[Proyecto OK]] &amp; "|" &amp; TEXT(tbl_Manifiestos[[#This Row],[Servicio]],"0.00") &amp; "|" &amp; TEXT(tbl_Manifiestos[[#This Row],[Costo Unitario]],"0.00")</f>
        <v>2614|Berry Project|1.00|390.00</v>
      </c>
      <c r="C419">
        <v>2614</v>
      </c>
      <c r="D419" s="4">
        <v>45863</v>
      </c>
      <c r="E419">
        <v>15</v>
      </c>
      <c r="F419" t="s">
        <v>5322</v>
      </c>
      <c r="G419">
        <v>2315</v>
      </c>
      <c r="H419" t="s">
        <v>5883</v>
      </c>
      <c r="I419">
        <v>2513</v>
      </c>
      <c r="J419">
        <v>1</v>
      </c>
      <c r="K419" s="6">
        <v>390</v>
      </c>
      <c r="L419" s="6">
        <v>390</v>
      </c>
      <c r="M419" s="6">
        <f>tbl_Manifiestos[[#This Row],[Total Pagado]]*tbl_Manifiestos[[#This Row],[Porcentaje]]</f>
        <v>351</v>
      </c>
      <c r="N419" s="3">
        <v>0.9</v>
      </c>
    </row>
    <row r="420" spans="1:14" ht="15.95" customHeight="1" x14ac:dyDescent="0.25">
      <c r="A420" s="3" t="s">
        <v>5361</v>
      </c>
      <c r="B420" s="3" t="str">
        <f>tbl_Manifiestos[[#This Row],[Factura]] &amp; "|" &amp; tbl_Manifiestos[[#This Row],[Proyecto OK]] &amp; "|" &amp; TEXT(tbl_Manifiestos[[#This Row],[Servicio]],"0.00") &amp; "|" &amp; TEXT(tbl_Manifiestos[[#This Row],[Costo Unitario]],"0.00")</f>
        <v>2614|Berry Project|1.00|390.00</v>
      </c>
      <c r="C420">
        <v>2614</v>
      </c>
      <c r="D420" s="4">
        <v>45859</v>
      </c>
      <c r="E420">
        <v>1</v>
      </c>
      <c r="F420" t="s">
        <v>5322</v>
      </c>
      <c r="G420">
        <v>2315</v>
      </c>
      <c r="H420" t="s">
        <v>5883</v>
      </c>
      <c r="I420">
        <v>2513</v>
      </c>
      <c r="J420">
        <v>1</v>
      </c>
      <c r="K420" s="6">
        <v>390</v>
      </c>
      <c r="L420" s="6">
        <v>390</v>
      </c>
      <c r="M420" s="6">
        <f>tbl_Manifiestos[[#This Row],[Total Pagado]]*tbl_Manifiestos[[#This Row],[Porcentaje]]</f>
        <v>351</v>
      </c>
      <c r="N420" s="3">
        <v>0.9</v>
      </c>
    </row>
    <row r="421" spans="1:14" ht="15.95" customHeight="1" x14ac:dyDescent="0.25">
      <c r="A421" s="3" t="s">
        <v>5361</v>
      </c>
      <c r="B421" s="3" t="str">
        <f>tbl_Manifiestos[[#This Row],[Factura]] &amp; "|" &amp; tbl_Manifiestos[[#This Row],[Proyecto OK]] &amp; "|" &amp; TEXT(tbl_Manifiestos[[#This Row],[Servicio]],"0.00") &amp; "|" &amp; TEXT(tbl_Manifiestos[[#This Row],[Costo Unitario]],"0.00")</f>
        <v>2614|Berry Project|1.00|390.00</v>
      </c>
      <c r="C421">
        <v>2614</v>
      </c>
      <c r="D421" s="4">
        <v>45859</v>
      </c>
      <c r="E421">
        <v>1</v>
      </c>
      <c r="F421" t="s">
        <v>5322</v>
      </c>
      <c r="G421">
        <v>2315</v>
      </c>
      <c r="H421" t="s">
        <v>5883</v>
      </c>
      <c r="I421">
        <v>2513</v>
      </c>
      <c r="J421">
        <v>1</v>
      </c>
      <c r="K421" s="6">
        <v>390</v>
      </c>
      <c r="L421" s="6">
        <v>390</v>
      </c>
      <c r="M421" s="6">
        <f>tbl_Manifiestos[[#This Row],[Total Pagado]]*tbl_Manifiestos[[#This Row],[Porcentaje]]</f>
        <v>351</v>
      </c>
      <c r="N421" s="3">
        <v>0.9</v>
      </c>
    </row>
    <row r="422" spans="1:14" ht="15.95" customHeight="1" x14ac:dyDescent="0.25">
      <c r="A422" s="3" t="s">
        <v>5361</v>
      </c>
      <c r="B422" s="3" t="str">
        <f>tbl_Manifiestos[[#This Row],[Factura]] &amp; "|" &amp; tbl_Manifiestos[[#This Row],[Proyecto OK]] &amp; "|" &amp; TEXT(tbl_Manifiestos[[#This Row],[Servicio]],"0.00") &amp; "|" &amp; TEXT(tbl_Manifiestos[[#This Row],[Costo Unitario]],"0.00")</f>
        <v>2614|Berry Project|4.00|120.00</v>
      </c>
      <c r="C422">
        <v>2614</v>
      </c>
      <c r="D422" s="4">
        <v>45859</v>
      </c>
      <c r="E422">
        <v>1</v>
      </c>
      <c r="F422" t="s">
        <v>5322</v>
      </c>
      <c r="G422">
        <v>2315</v>
      </c>
      <c r="H422" t="s">
        <v>5883</v>
      </c>
      <c r="I422">
        <v>2513</v>
      </c>
      <c r="J422">
        <v>4</v>
      </c>
      <c r="K422" s="6">
        <v>120</v>
      </c>
      <c r="L422" s="6">
        <v>480</v>
      </c>
      <c r="M422" s="6">
        <f>tbl_Manifiestos[[#This Row],[Total Pagado]]*tbl_Manifiestos[[#This Row],[Porcentaje]]</f>
        <v>432</v>
      </c>
      <c r="N422" s="3">
        <v>0.9</v>
      </c>
    </row>
    <row r="423" spans="1:14" ht="15.95" customHeight="1" x14ac:dyDescent="0.25">
      <c r="A423" s="3" t="s">
        <v>5361</v>
      </c>
      <c r="B423" s="3" t="str">
        <f>tbl_Manifiestos[[#This Row],[Factura]] &amp; "|" &amp; tbl_Manifiestos[[#This Row],[Proyecto OK]] &amp; "|" &amp; TEXT(tbl_Manifiestos[[#This Row],[Servicio]],"0.00") &amp; "|" &amp; TEXT(tbl_Manifiestos[[#This Row],[Costo Unitario]],"0.00")</f>
        <v>2614|Berry Project|3.00|120.00</v>
      </c>
      <c r="C423">
        <v>2614</v>
      </c>
      <c r="D423" s="4">
        <v>45860</v>
      </c>
      <c r="E423">
        <v>1</v>
      </c>
      <c r="F423" t="s">
        <v>5322</v>
      </c>
      <c r="G423">
        <v>2315</v>
      </c>
      <c r="H423" t="s">
        <v>5883</v>
      </c>
      <c r="I423">
        <v>2513</v>
      </c>
      <c r="J423">
        <v>3</v>
      </c>
      <c r="K423" s="6">
        <v>120</v>
      </c>
      <c r="L423" s="6">
        <v>360</v>
      </c>
      <c r="M423" s="6">
        <f>tbl_Manifiestos[[#This Row],[Total Pagado]]*tbl_Manifiestos[[#This Row],[Porcentaje]]</f>
        <v>324</v>
      </c>
      <c r="N423" s="3">
        <v>0.9</v>
      </c>
    </row>
    <row r="424" spans="1:14" ht="15.95" customHeight="1" x14ac:dyDescent="0.25">
      <c r="A424" s="3" t="s">
        <v>5361</v>
      </c>
      <c r="B424" s="3" t="str">
        <f>tbl_Manifiestos[[#This Row],[Factura]] &amp; "|" &amp; tbl_Manifiestos[[#This Row],[Proyecto OK]] &amp; "|" &amp; TEXT(tbl_Manifiestos[[#This Row],[Servicio]],"0.00") &amp; "|" &amp; TEXT(tbl_Manifiestos[[#This Row],[Costo Unitario]],"0.00")</f>
        <v>2614|Berry Project|1.00|390.00</v>
      </c>
      <c r="C424">
        <v>2614</v>
      </c>
      <c r="D424" s="4">
        <v>45860</v>
      </c>
      <c r="E424">
        <v>1</v>
      </c>
      <c r="F424" t="s">
        <v>5322</v>
      </c>
      <c r="G424">
        <v>2315</v>
      </c>
      <c r="H424" t="s">
        <v>5883</v>
      </c>
      <c r="I424">
        <v>2513</v>
      </c>
      <c r="J424">
        <v>1</v>
      </c>
      <c r="K424" s="6">
        <v>390</v>
      </c>
      <c r="L424" s="6">
        <v>390</v>
      </c>
      <c r="M424" s="6">
        <f>tbl_Manifiestos[[#This Row],[Total Pagado]]*tbl_Manifiestos[[#This Row],[Porcentaje]]</f>
        <v>351</v>
      </c>
      <c r="N424" s="3">
        <v>0.9</v>
      </c>
    </row>
    <row r="425" spans="1:14" ht="15.95" customHeight="1" x14ac:dyDescent="0.25">
      <c r="A425" s="3" t="s">
        <v>27</v>
      </c>
      <c r="B425" s="3" t="str">
        <f>tbl_Manifiestos[[#This Row],[Factura]] &amp; "|" &amp; tbl_Manifiestos[[#This Row],[Proyecto OK]] &amp; "|" &amp; TEXT(tbl_Manifiestos[[#This Row],[Servicio]],"0.00") &amp; "|" &amp; TEXT(tbl_Manifiestos[[#This Row],[Costo Unitario]],"0.00")</f>
        <v>2585|Berry Project|10.50|130.00</v>
      </c>
      <c r="C425" t="s">
        <v>5483</v>
      </c>
      <c r="D425" s="51">
        <v>45848</v>
      </c>
      <c r="E425">
        <v>103</v>
      </c>
      <c r="F425" t="s">
        <v>5322</v>
      </c>
      <c r="G425">
        <v>2315</v>
      </c>
      <c r="H425" t="s">
        <v>5883</v>
      </c>
      <c r="I425">
        <v>2513</v>
      </c>
      <c r="J425">
        <v>10.5</v>
      </c>
      <c r="K425" s="55">
        <v>130</v>
      </c>
      <c r="L425" s="34">
        <f t="shared" ref="L425:L450" si="11">J425*K425</f>
        <v>1365</v>
      </c>
      <c r="M425" s="6">
        <f>tbl_Manifiestos[[#This Row],[Total Pagado]]*tbl_Manifiestos[[#This Row],[Porcentaje]]</f>
        <v>1269.45</v>
      </c>
      <c r="N425" s="3">
        <v>0.93</v>
      </c>
    </row>
    <row r="426" spans="1:14" ht="15.95" customHeight="1" x14ac:dyDescent="0.25">
      <c r="A426" s="3" t="s">
        <v>27</v>
      </c>
      <c r="B426" s="3" t="str">
        <f>tbl_Manifiestos[[#This Row],[Factura]] &amp; "|" &amp; tbl_Manifiestos[[#This Row],[Proyecto OK]] &amp; "|" &amp; TEXT(tbl_Manifiestos[[#This Row],[Servicio]],"0.00") &amp; "|" &amp; TEXT(tbl_Manifiestos[[#This Row],[Costo Unitario]],"0.00")</f>
        <v>2585|Berry Project|11.25|130.00</v>
      </c>
      <c r="C426" t="s">
        <v>5483</v>
      </c>
      <c r="D426" s="51">
        <v>45849</v>
      </c>
      <c r="E426">
        <v>103</v>
      </c>
      <c r="F426" t="s">
        <v>5322</v>
      </c>
      <c r="G426">
        <v>2315</v>
      </c>
      <c r="H426" t="s">
        <v>5883</v>
      </c>
      <c r="I426">
        <v>2513</v>
      </c>
      <c r="J426">
        <v>11.25</v>
      </c>
      <c r="K426" s="55">
        <v>130</v>
      </c>
      <c r="L426" s="34">
        <f t="shared" si="11"/>
        <v>1462.5</v>
      </c>
      <c r="M426" s="6">
        <f>tbl_Manifiestos[[#This Row],[Total Pagado]]*tbl_Manifiestos[[#This Row],[Porcentaje]]</f>
        <v>1360.125</v>
      </c>
      <c r="N426" s="3">
        <v>0.93</v>
      </c>
    </row>
    <row r="427" spans="1:14" ht="15.95" customHeight="1" x14ac:dyDescent="0.25">
      <c r="A427" s="3" t="s">
        <v>27</v>
      </c>
      <c r="B427" s="3" t="str">
        <f>tbl_Manifiestos[[#This Row],[Factura]] &amp; "|" &amp; tbl_Manifiestos[[#This Row],[Proyecto OK]] &amp; "|" &amp; TEXT(tbl_Manifiestos[[#This Row],[Servicio]],"0.00") &amp; "|" &amp; TEXT(tbl_Manifiestos[[#This Row],[Costo Unitario]],"0.00")</f>
        <v>2614|Berry Project|1.00|420.00</v>
      </c>
      <c r="C427" t="s">
        <v>5508</v>
      </c>
      <c r="D427" s="51">
        <v>45860</v>
      </c>
      <c r="E427">
        <v>356</v>
      </c>
      <c r="F427" t="s">
        <v>5322</v>
      </c>
      <c r="G427">
        <v>2315</v>
      </c>
      <c r="H427" t="s">
        <v>5883</v>
      </c>
      <c r="I427">
        <v>2513</v>
      </c>
      <c r="J427">
        <v>1</v>
      </c>
      <c r="K427" s="55">
        <v>420</v>
      </c>
      <c r="L427" s="34">
        <f t="shared" si="11"/>
        <v>420</v>
      </c>
      <c r="M427" s="6">
        <f>tbl_Manifiestos[[#This Row],[Total Pagado]]*tbl_Manifiestos[[#This Row],[Porcentaje]]</f>
        <v>390.6</v>
      </c>
      <c r="N427" s="3">
        <v>0.93</v>
      </c>
    </row>
    <row r="428" spans="1:14" ht="15.95" customHeight="1" x14ac:dyDescent="0.25">
      <c r="A428" s="3" t="s">
        <v>27</v>
      </c>
      <c r="B428" s="3" t="str">
        <f>tbl_Manifiestos[[#This Row],[Factura]] &amp; "|" &amp; tbl_Manifiestos[[#This Row],[Proyecto OK]] &amp; "|" &amp; TEXT(tbl_Manifiestos[[#This Row],[Servicio]],"0.00") &amp; "|" &amp; TEXT(tbl_Manifiestos[[#This Row],[Costo Unitario]],"0.00")</f>
        <v>2614|Berry Project|3.00|130.00</v>
      </c>
      <c r="C428" t="s">
        <v>5508</v>
      </c>
      <c r="D428" s="51">
        <v>45860</v>
      </c>
      <c r="E428">
        <v>356</v>
      </c>
      <c r="F428" t="s">
        <v>5322</v>
      </c>
      <c r="G428">
        <v>2315</v>
      </c>
      <c r="H428" t="s">
        <v>5883</v>
      </c>
      <c r="I428">
        <v>2513</v>
      </c>
      <c r="J428">
        <v>3</v>
      </c>
      <c r="K428" s="55">
        <v>130</v>
      </c>
      <c r="L428" s="34">
        <f t="shared" si="11"/>
        <v>390</v>
      </c>
      <c r="M428" s="6">
        <f>tbl_Manifiestos[[#This Row],[Total Pagado]]*tbl_Manifiestos[[#This Row],[Porcentaje]]</f>
        <v>362.70000000000005</v>
      </c>
      <c r="N428" s="3">
        <v>0.93</v>
      </c>
    </row>
    <row r="429" spans="1:14" ht="15.95" customHeight="1" x14ac:dyDescent="0.25">
      <c r="A429" s="3" t="s">
        <v>27</v>
      </c>
      <c r="B429" s="3" t="str">
        <f>tbl_Manifiestos[[#This Row],[Factura]] &amp; "|" &amp; tbl_Manifiestos[[#This Row],[Proyecto OK]] &amp; "|" &amp; TEXT(tbl_Manifiestos[[#This Row],[Servicio]],"0.00") &amp; "|" &amp; TEXT(tbl_Manifiestos[[#This Row],[Costo Unitario]],"0.00")</f>
        <v>2614|Berry Project|1.00|420.00</v>
      </c>
      <c r="C429" t="s">
        <v>5508</v>
      </c>
      <c r="D429" s="51">
        <v>45859</v>
      </c>
      <c r="E429">
        <v>103</v>
      </c>
      <c r="F429" t="s">
        <v>5322</v>
      </c>
      <c r="G429">
        <v>2315</v>
      </c>
      <c r="H429" t="s">
        <v>5883</v>
      </c>
      <c r="I429">
        <v>2513</v>
      </c>
      <c r="J429">
        <v>1</v>
      </c>
      <c r="K429" s="55">
        <v>420</v>
      </c>
      <c r="L429" s="34">
        <f t="shared" si="11"/>
        <v>420</v>
      </c>
      <c r="M429" s="6">
        <f>tbl_Manifiestos[[#This Row],[Total Pagado]]*tbl_Manifiestos[[#This Row],[Porcentaje]]</f>
        <v>390.6</v>
      </c>
      <c r="N429" s="3">
        <v>0.93</v>
      </c>
    </row>
    <row r="430" spans="1:14" ht="15.95" customHeight="1" x14ac:dyDescent="0.25">
      <c r="A430" s="3" t="s">
        <v>27</v>
      </c>
      <c r="B430" s="3" t="str">
        <f>tbl_Manifiestos[[#This Row],[Factura]] &amp; "|" &amp; tbl_Manifiestos[[#This Row],[Proyecto OK]] &amp; "|" &amp; TEXT(tbl_Manifiestos[[#This Row],[Servicio]],"0.00") &amp; "|" &amp; TEXT(tbl_Manifiestos[[#This Row],[Costo Unitario]],"0.00")</f>
        <v>2614|Berry Project|7.50|130.00</v>
      </c>
      <c r="C430" t="s">
        <v>5508</v>
      </c>
      <c r="D430" s="51">
        <v>45859</v>
      </c>
      <c r="E430">
        <v>103</v>
      </c>
      <c r="F430" t="s">
        <v>5322</v>
      </c>
      <c r="G430">
        <v>2315</v>
      </c>
      <c r="H430" t="s">
        <v>5883</v>
      </c>
      <c r="I430">
        <v>2513</v>
      </c>
      <c r="J430">
        <v>7.5</v>
      </c>
      <c r="K430" s="55">
        <v>130</v>
      </c>
      <c r="L430" s="34">
        <f t="shared" si="11"/>
        <v>975</v>
      </c>
      <c r="M430" s="6">
        <f>tbl_Manifiestos[[#This Row],[Total Pagado]]*tbl_Manifiestos[[#This Row],[Porcentaje]]</f>
        <v>906.75</v>
      </c>
      <c r="N430" s="3">
        <v>0.93</v>
      </c>
    </row>
    <row r="431" spans="1:14" ht="15.95" customHeight="1" x14ac:dyDescent="0.25">
      <c r="A431" s="3" t="s">
        <v>27</v>
      </c>
      <c r="B431" s="3" t="str">
        <f>tbl_Manifiestos[[#This Row],[Factura]] &amp; "|" &amp; tbl_Manifiestos[[#This Row],[Proyecto OK]] &amp; "|" &amp; TEXT(tbl_Manifiestos[[#This Row],[Servicio]],"0.00") &amp; "|" &amp; TEXT(tbl_Manifiestos[[#This Row],[Costo Unitario]],"0.00")</f>
        <v>2614|Berry Project|4.50|130.00</v>
      </c>
      <c r="C431" t="s">
        <v>5508</v>
      </c>
      <c r="D431" s="51">
        <v>45860</v>
      </c>
      <c r="E431">
        <v>103</v>
      </c>
      <c r="F431" t="s">
        <v>5322</v>
      </c>
      <c r="G431">
        <v>2315</v>
      </c>
      <c r="H431" t="s">
        <v>5883</v>
      </c>
      <c r="I431">
        <v>2513</v>
      </c>
      <c r="J431">
        <v>4.5</v>
      </c>
      <c r="K431" s="55">
        <v>130</v>
      </c>
      <c r="L431" s="34">
        <f t="shared" si="11"/>
        <v>585</v>
      </c>
      <c r="M431" s="6">
        <f>tbl_Manifiestos[[#This Row],[Total Pagado]]*tbl_Manifiestos[[#This Row],[Porcentaje]]</f>
        <v>544.05000000000007</v>
      </c>
      <c r="N431" s="3">
        <v>0.93</v>
      </c>
    </row>
    <row r="432" spans="1:14" ht="15.95" customHeight="1" x14ac:dyDescent="0.25">
      <c r="A432" s="3" t="s">
        <v>27</v>
      </c>
      <c r="B432" s="3" t="str">
        <f>tbl_Manifiestos[[#This Row],[Factura]] &amp; "|" &amp; tbl_Manifiestos[[#This Row],[Proyecto OK]] &amp; "|" &amp; TEXT(tbl_Manifiestos[[#This Row],[Servicio]],"0.00") &amp; "|" &amp; TEXT(tbl_Manifiestos[[#This Row],[Costo Unitario]],"0.00")</f>
        <v>2614|Berry Project|2.00|130.00</v>
      </c>
      <c r="C432" t="s">
        <v>5508</v>
      </c>
      <c r="D432" s="51">
        <v>45861</v>
      </c>
      <c r="E432">
        <v>103</v>
      </c>
      <c r="F432" t="s">
        <v>5322</v>
      </c>
      <c r="G432">
        <v>2315</v>
      </c>
      <c r="H432" t="s">
        <v>5883</v>
      </c>
      <c r="I432">
        <v>2513</v>
      </c>
      <c r="J432">
        <v>2</v>
      </c>
      <c r="K432" s="55">
        <v>130</v>
      </c>
      <c r="L432" s="34">
        <f t="shared" si="11"/>
        <v>260</v>
      </c>
      <c r="M432" s="6">
        <f>tbl_Manifiestos[[#This Row],[Total Pagado]]*tbl_Manifiestos[[#This Row],[Porcentaje]]</f>
        <v>241.8</v>
      </c>
      <c r="N432" s="3">
        <v>0.93</v>
      </c>
    </row>
    <row r="433" spans="1:14" ht="15.95" customHeight="1" x14ac:dyDescent="0.25">
      <c r="A433" s="3" t="s">
        <v>27</v>
      </c>
      <c r="B433" s="3" t="str">
        <f>tbl_Manifiestos[[#This Row],[Factura]] &amp; "|" &amp; tbl_Manifiestos[[#This Row],[Proyecto OK]] &amp; "|" &amp; TEXT(tbl_Manifiestos[[#This Row],[Servicio]],"0.00") &amp; "|" &amp; TEXT(tbl_Manifiestos[[#This Row],[Costo Unitario]],"0.00")</f>
        <v>2614|Berry Project|1.00|420.00</v>
      </c>
      <c r="C433" t="s">
        <v>5508</v>
      </c>
      <c r="D433" s="51">
        <v>45861</v>
      </c>
      <c r="E433">
        <v>103</v>
      </c>
      <c r="F433" t="s">
        <v>5322</v>
      </c>
      <c r="G433">
        <v>2315</v>
      </c>
      <c r="H433" t="s">
        <v>5883</v>
      </c>
      <c r="I433">
        <v>2513</v>
      </c>
      <c r="J433">
        <v>1</v>
      </c>
      <c r="K433" s="55">
        <v>420</v>
      </c>
      <c r="L433" s="34">
        <f t="shared" si="11"/>
        <v>420</v>
      </c>
      <c r="M433" s="6">
        <f>tbl_Manifiestos[[#This Row],[Total Pagado]]*tbl_Manifiestos[[#This Row],[Porcentaje]]</f>
        <v>390.6</v>
      </c>
      <c r="N433" s="3">
        <v>0.93</v>
      </c>
    </row>
    <row r="434" spans="1:14" ht="15.95" customHeight="1" x14ac:dyDescent="0.25">
      <c r="A434" s="3" t="s">
        <v>27</v>
      </c>
      <c r="B434" s="3" t="str">
        <f>tbl_Manifiestos[[#This Row],[Factura]] &amp; "|" &amp; tbl_Manifiestos[[#This Row],[Proyecto OK]] &amp; "|" &amp; TEXT(tbl_Manifiestos[[#This Row],[Servicio]],"0.00") &amp; "|" &amp; TEXT(tbl_Manifiestos[[#This Row],[Costo Unitario]],"0.00")</f>
        <v>2614|Berry Project|1.00|420.00</v>
      </c>
      <c r="C434" t="s">
        <v>5508</v>
      </c>
      <c r="D434" s="51">
        <v>45860</v>
      </c>
      <c r="E434">
        <v>103</v>
      </c>
      <c r="F434" t="s">
        <v>5322</v>
      </c>
      <c r="G434">
        <v>2315</v>
      </c>
      <c r="H434" t="s">
        <v>5883</v>
      </c>
      <c r="I434">
        <v>2513</v>
      </c>
      <c r="J434">
        <v>1</v>
      </c>
      <c r="K434" s="55">
        <v>420</v>
      </c>
      <c r="L434" s="34">
        <f t="shared" si="11"/>
        <v>420</v>
      </c>
      <c r="M434" s="6">
        <f>tbl_Manifiestos[[#This Row],[Total Pagado]]*tbl_Manifiestos[[#This Row],[Porcentaje]]</f>
        <v>390.6</v>
      </c>
      <c r="N434" s="3">
        <v>0.93</v>
      </c>
    </row>
    <row r="435" spans="1:14" ht="15.95" customHeight="1" x14ac:dyDescent="0.25">
      <c r="A435" s="3" t="s">
        <v>27</v>
      </c>
      <c r="B435" s="3" t="str">
        <f>tbl_Manifiestos[[#This Row],[Factura]] &amp; "|" &amp; tbl_Manifiestos[[#This Row],[Proyecto OK]] &amp; "|" &amp; TEXT(tbl_Manifiestos[[#This Row],[Servicio]],"0.00") &amp; "|" &amp; TEXT(tbl_Manifiestos[[#This Row],[Costo Unitario]],"0.00")</f>
        <v>2614|Berry Project|1.00|420.00</v>
      </c>
      <c r="C435" t="s">
        <v>5508</v>
      </c>
      <c r="D435" s="51">
        <v>45861</v>
      </c>
      <c r="E435">
        <v>103</v>
      </c>
      <c r="F435" t="s">
        <v>5322</v>
      </c>
      <c r="G435">
        <v>2315</v>
      </c>
      <c r="H435" t="s">
        <v>5883</v>
      </c>
      <c r="I435">
        <v>2513</v>
      </c>
      <c r="J435">
        <v>1</v>
      </c>
      <c r="K435" s="55">
        <v>420</v>
      </c>
      <c r="L435" s="34">
        <f t="shared" si="11"/>
        <v>420</v>
      </c>
      <c r="M435" s="6">
        <f>tbl_Manifiestos[[#This Row],[Total Pagado]]*tbl_Manifiestos[[#This Row],[Porcentaje]]</f>
        <v>390.6</v>
      </c>
      <c r="N435" s="3">
        <v>0.93</v>
      </c>
    </row>
    <row r="436" spans="1:14" ht="15.95" customHeight="1" x14ac:dyDescent="0.25">
      <c r="A436" s="3" t="s">
        <v>27</v>
      </c>
      <c r="B436" s="3" t="str">
        <f>tbl_Manifiestos[[#This Row],[Factura]] &amp; "|" &amp; tbl_Manifiestos[[#This Row],[Proyecto OK]] &amp; "|" &amp; TEXT(tbl_Manifiestos[[#This Row],[Servicio]],"0.00") &amp; "|" &amp; TEXT(tbl_Manifiestos[[#This Row],[Costo Unitario]],"0.00")</f>
        <v>2614|Berry Project|2.25|130.00</v>
      </c>
      <c r="C436" t="s">
        <v>5508</v>
      </c>
      <c r="D436" s="51">
        <v>45862</v>
      </c>
      <c r="E436">
        <v>103</v>
      </c>
      <c r="F436" t="s">
        <v>5322</v>
      </c>
      <c r="G436">
        <v>2315</v>
      </c>
      <c r="H436" t="s">
        <v>5883</v>
      </c>
      <c r="I436">
        <v>2513</v>
      </c>
      <c r="J436">
        <v>2.25</v>
      </c>
      <c r="K436" s="55">
        <v>130</v>
      </c>
      <c r="L436" s="34">
        <f t="shared" si="11"/>
        <v>292.5</v>
      </c>
      <c r="M436" s="6">
        <f>tbl_Manifiestos[[#This Row],[Total Pagado]]*tbl_Manifiestos[[#This Row],[Porcentaje]]</f>
        <v>272.02500000000003</v>
      </c>
      <c r="N436" s="3">
        <v>0.93</v>
      </c>
    </row>
    <row r="437" spans="1:14" ht="15.95" customHeight="1" x14ac:dyDescent="0.25">
      <c r="A437" s="3" t="s">
        <v>27</v>
      </c>
      <c r="B437" s="3" t="str">
        <f>tbl_Manifiestos[[#This Row],[Factura]] &amp; "|" &amp; tbl_Manifiestos[[#This Row],[Proyecto OK]] &amp; "|" &amp; TEXT(tbl_Manifiestos[[#This Row],[Servicio]],"0.00") &amp; "|" &amp; TEXT(tbl_Manifiestos[[#This Row],[Costo Unitario]],"0.00")</f>
        <v>2614|Berry Project|1.00|420.00</v>
      </c>
      <c r="C437" t="s">
        <v>5508</v>
      </c>
      <c r="D437" s="51">
        <v>45862</v>
      </c>
      <c r="E437">
        <v>103</v>
      </c>
      <c r="F437" t="s">
        <v>5322</v>
      </c>
      <c r="G437">
        <v>2315</v>
      </c>
      <c r="H437" t="s">
        <v>5883</v>
      </c>
      <c r="I437">
        <v>2513</v>
      </c>
      <c r="J437">
        <v>1</v>
      </c>
      <c r="K437" s="55">
        <v>420</v>
      </c>
      <c r="L437" s="34">
        <f t="shared" si="11"/>
        <v>420</v>
      </c>
      <c r="M437" s="6">
        <f>tbl_Manifiestos[[#This Row],[Total Pagado]]*tbl_Manifiestos[[#This Row],[Porcentaje]]</f>
        <v>390.6</v>
      </c>
      <c r="N437" s="3">
        <v>0.93</v>
      </c>
    </row>
    <row r="438" spans="1:14" ht="15.95" customHeight="1" x14ac:dyDescent="0.25">
      <c r="A438" s="3" t="s">
        <v>27</v>
      </c>
      <c r="B438" s="3" t="str">
        <f>tbl_Manifiestos[[#This Row],[Factura]] &amp; "|" &amp; tbl_Manifiestos[[#This Row],[Proyecto OK]] &amp; "|" &amp; TEXT(tbl_Manifiestos[[#This Row],[Servicio]],"0.00") &amp; "|" &amp; TEXT(tbl_Manifiestos[[#This Row],[Costo Unitario]],"0.00")</f>
        <v>2614|Berry Project|9.50|130.00</v>
      </c>
      <c r="C438" t="s">
        <v>5508</v>
      </c>
      <c r="D438" s="51">
        <v>45863</v>
      </c>
      <c r="E438">
        <v>103</v>
      </c>
      <c r="F438" t="s">
        <v>5322</v>
      </c>
      <c r="G438">
        <v>2315</v>
      </c>
      <c r="H438" t="s">
        <v>5883</v>
      </c>
      <c r="I438">
        <v>2513</v>
      </c>
      <c r="J438">
        <v>9.5</v>
      </c>
      <c r="K438" s="55">
        <v>130</v>
      </c>
      <c r="L438" s="34">
        <f t="shared" si="11"/>
        <v>1235</v>
      </c>
      <c r="M438" s="6">
        <f>tbl_Manifiestos[[#This Row],[Total Pagado]]*tbl_Manifiestos[[#This Row],[Porcentaje]]</f>
        <v>1148.55</v>
      </c>
      <c r="N438" s="3">
        <v>0.93</v>
      </c>
    </row>
    <row r="439" spans="1:14" ht="15.95" customHeight="1" x14ac:dyDescent="0.25">
      <c r="A439" s="3" t="s">
        <v>27</v>
      </c>
      <c r="B439" s="3" t="str">
        <f>tbl_Manifiestos[[#This Row],[Factura]] &amp; "|" &amp; tbl_Manifiestos[[#This Row],[Proyecto OK]] &amp; "|" &amp; TEXT(tbl_Manifiestos[[#This Row],[Servicio]],"0.00") &amp; "|" &amp; TEXT(tbl_Manifiestos[[#This Row],[Costo Unitario]],"0.00")</f>
        <v>2614|Berry Project|2.00|130.00</v>
      </c>
      <c r="C439" t="s">
        <v>5508</v>
      </c>
      <c r="D439" s="51">
        <v>45859</v>
      </c>
      <c r="E439">
        <v>325</v>
      </c>
      <c r="F439" t="s">
        <v>5322</v>
      </c>
      <c r="G439">
        <v>2315</v>
      </c>
      <c r="H439" t="s">
        <v>5883</v>
      </c>
      <c r="I439">
        <v>2513</v>
      </c>
      <c r="J439">
        <v>2</v>
      </c>
      <c r="K439" s="55">
        <v>130</v>
      </c>
      <c r="L439" s="34">
        <f t="shared" si="11"/>
        <v>260</v>
      </c>
      <c r="M439" s="6">
        <f>tbl_Manifiestos[[#This Row],[Total Pagado]]*tbl_Manifiestos[[#This Row],[Porcentaje]]</f>
        <v>241.8</v>
      </c>
      <c r="N439" s="3">
        <v>0.93</v>
      </c>
    </row>
    <row r="440" spans="1:14" ht="15.95" customHeight="1" x14ac:dyDescent="0.25">
      <c r="A440" s="3" t="s">
        <v>27</v>
      </c>
      <c r="B440" s="3" t="str">
        <f>tbl_Manifiestos[[#This Row],[Factura]] &amp; "|" &amp; tbl_Manifiestos[[#This Row],[Proyecto OK]] &amp; "|" &amp; TEXT(tbl_Manifiestos[[#This Row],[Servicio]],"0.00") &amp; "|" &amp; TEXT(tbl_Manifiestos[[#This Row],[Costo Unitario]],"0.00")</f>
        <v>2614|Berry Project|1.00|420.00</v>
      </c>
      <c r="C440" t="s">
        <v>5508</v>
      </c>
      <c r="D440" s="51">
        <v>45859</v>
      </c>
      <c r="E440">
        <v>325</v>
      </c>
      <c r="F440" t="s">
        <v>5322</v>
      </c>
      <c r="G440">
        <v>2315</v>
      </c>
      <c r="H440" t="s">
        <v>5883</v>
      </c>
      <c r="I440">
        <v>2513</v>
      </c>
      <c r="J440">
        <v>1</v>
      </c>
      <c r="K440" s="55">
        <v>420</v>
      </c>
      <c r="L440" s="34">
        <f t="shared" si="11"/>
        <v>420</v>
      </c>
      <c r="M440" s="6">
        <f>tbl_Manifiestos[[#This Row],[Total Pagado]]*tbl_Manifiestos[[#This Row],[Porcentaje]]</f>
        <v>390.6</v>
      </c>
      <c r="N440" s="3">
        <v>0.93</v>
      </c>
    </row>
    <row r="441" spans="1:14" ht="15.95" customHeight="1" x14ac:dyDescent="0.25">
      <c r="A441" s="3" t="s">
        <v>27</v>
      </c>
      <c r="B441" s="3" t="str">
        <f>tbl_Manifiestos[[#This Row],[Factura]] &amp; "|" &amp; tbl_Manifiestos[[#This Row],[Proyecto OK]] &amp; "|" &amp; TEXT(tbl_Manifiestos[[#This Row],[Servicio]],"0.00") &amp; "|" &amp; TEXT(tbl_Manifiestos[[#This Row],[Costo Unitario]],"0.00")</f>
        <v>2614|Berry Project|1.00|420.00</v>
      </c>
      <c r="C441" t="s">
        <v>5508</v>
      </c>
      <c r="D441" s="51">
        <v>45859</v>
      </c>
      <c r="E441">
        <v>325</v>
      </c>
      <c r="F441" t="s">
        <v>5322</v>
      </c>
      <c r="G441">
        <v>2315</v>
      </c>
      <c r="H441" t="s">
        <v>5883</v>
      </c>
      <c r="I441">
        <v>2513</v>
      </c>
      <c r="J441">
        <v>1</v>
      </c>
      <c r="K441" s="55">
        <v>420</v>
      </c>
      <c r="L441" s="34">
        <f t="shared" si="11"/>
        <v>420</v>
      </c>
      <c r="M441" s="6">
        <f>tbl_Manifiestos[[#This Row],[Total Pagado]]*tbl_Manifiestos[[#This Row],[Porcentaje]]</f>
        <v>390.6</v>
      </c>
      <c r="N441" s="3">
        <v>0.93</v>
      </c>
    </row>
    <row r="442" spans="1:14" ht="15.95" customHeight="1" x14ac:dyDescent="0.25">
      <c r="A442" s="3" t="s">
        <v>27</v>
      </c>
      <c r="B442" s="3" t="str">
        <f>tbl_Manifiestos[[#This Row],[Factura]] &amp; "|" &amp; tbl_Manifiestos[[#This Row],[Proyecto OK]] &amp; "|" &amp; TEXT(tbl_Manifiestos[[#This Row],[Servicio]],"0.00") &amp; "|" &amp; TEXT(tbl_Manifiestos[[#This Row],[Costo Unitario]],"0.00")</f>
        <v>2614|Berry Project|1.75|130.00</v>
      </c>
      <c r="C442" t="s">
        <v>5508</v>
      </c>
      <c r="D442" s="51">
        <v>45859</v>
      </c>
      <c r="E442">
        <v>515</v>
      </c>
      <c r="F442" t="s">
        <v>5322</v>
      </c>
      <c r="G442">
        <v>2315</v>
      </c>
      <c r="H442" t="s">
        <v>5883</v>
      </c>
      <c r="I442">
        <v>2513</v>
      </c>
      <c r="J442">
        <v>1.75</v>
      </c>
      <c r="K442" s="55">
        <v>130</v>
      </c>
      <c r="L442" s="34">
        <f t="shared" si="11"/>
        <v>227.5</v>
      </c>
      <c r="M442" s="6">
        <f>tbl_Manifiestos[[#This Row],[Total Pagado]]*tbl_Manifiestos[[#This Row],[Porcentaje]]</f>
        <v>211.57500000000002</v>
      </c>
      <c r="N442" s="3">
        <v>0.93</v>
      </c>
    </row>
    <row r="443" spans="1:14" ht="15.95" customHeight="1" x14ac:dyDescent="0.25">
      <c r="A443" s="3" t="s">
        <v>27</v>
      </c>
      <c r="B443" s="3" t="str">
        <f>tbl_Manifiestos[[#This Row],[Factura]] &amp; "|" &amp; tbl_Manifiestos[[#This Row],[Proyecto OK]] &amp; "|" &amp; TEXT(tbl_Manifiestos[[#This Row],[Servicio]],"0.00") &amp; "|" &amp; TEXT(tbl_Manifiestos[[#This Row],[Costo Unitario]],"0.00")</f>
        <v>2614|Berry Project|1.00|420.00</v>
      </c>
      <c r="C443" t="s">
        <v>5508</v>
      </c>
      <c r="D443" s="51">
        <v>45859</v>
      </c>
      <c r="E443">
        <v>515</v>
      </c>
      <c r="F443" t="s">
        <v>5322</v>
      </c>
      <c r="G443">
        <v>2315</v>
      </c>
      <c r="H443" t="s">
        <v>5883</v>
      </c>
      <c r="I443">
        <v>2513</v>
      </c>
      <c r="J443">
        <v>1</v>
      </c>
      <c r="K443" s="55">
        <v>420</v>
      </c>
      <c r="L443" s="34">
        <f t="shared" si="11"/>
        <v>420</v>
      </c>
      <c r="M443" s="6">
        <f>tbl_Manifiestos[[#This Row],[Total Pagado]]*tbl_Manifiestos[[#This Row],[Porcentaje]]</f>
        <v>390.6</v>
      </c>
      <c r="N443" s="3">
        <v>0.93</v>
      </c>
    </row>
    <row r="444" spans="1:14" ht="15.95" customHeight="1" x14ac:dyDescent="0.25">
      <c r="A444" s="3" t="s">
        <v>27</v>
      </c>
      <c r="B444" s="3" t="str">
        <f>tbl_Manifiestos[[#This Row],[Factura]] &amp; "|" &amp; tbl_Manifiestos[[#This Row],[Proyecto OK]] &amp; "|" &amp; TEXT(tbl_Manifiestos[[#This Row],[Servicio]],"0.00") &amp; "|" &amp; TEXT(tbl_Manifiestos[[#This Row],[Costo Unitario]],"0.00")</f>
        <v>2614|Berry Project|2.50|130.00</v>
      </c>
      <c r="C444" t="s">
        <v>5508</v>
      </c>
      <c r="D444" s="51">
        <v>45860</v>
      </c>
      <c r="E444">
        <v>515</v>
      </c>
      <c r="F444" t="s">
        <v>5322</v>
      </c>
      <c r="G444">
        <v>2315</v>
      </c>
      <c r="H444" t="s">
        <v>5883</v>
      </c>
      <c r="I444">
        <v>2513</v>
      </c>
      <c r="J444">
        <v>2.5</v>
      </c>
      <c r="K444" s="55">
        <v>130</v>
      </c>
      <c r="L444" s="34">
        <f t="shared" si="11"/>
        <v>325</v>
      </c>
      <c r="M444" s="6">
        <f>tbl_Manifiestos[[#This Row],[Total Pagado]]*tbl_Manifiestos[[#This Row],[Porcentaje]]</f>
        <v>302.25</v>
      </c>
      <c r="N444" s="3">
        <v>0.93</v>
      </c>
    </row>
    <row r="445" spans="1:14" ht="15.95" customHeight="1" x14ac:dyDescent="0.25">
      <c r="A445" s="3" t="s">
        <v>27</v>
      </c>
      <c r="B445" s="3" t="str">
        <f>tbl_Manifiestos[[#This Row],[Factura]] &amp; "|" &amp; tbl_Manifiestos[[#This Row],[Proyecto OK]] &amp; "|" &amp; TEXT(tbl_Manifiestos[[#This Row],[Servicio]],"0.00") &amp; "|" &amp; TEXT(tbl_Manifiestos[[#This Row],[Costo Unitario]],"0.00")</f>
        <v>2614|Berry Project|1.00|420.00</v>
      </c>
      <c r="C445" t="s">
        <v>5508</v>
      </c>
      <c r="D445" s="51">
        <v>45860</v>
      </c>
      <c r="E445">
        <v>515</v>
      </c>
      <c r="F445" t="s">
        <v>5322</v>
      </c>
      <c r="G445">
        <v>2315</v>
      </c>
      <c r="H445" t="s">
        <v>5883</v>
      </c>
      <c r="I445">
        <v>2513</v>
      </c>
      <c r="J445">
        <v>1</v>
      </c>
      <c r="K445" s="55">
        <v>420</v>
      </c>
      <c r="L445" s="34">
        <f t="shared" si="11"/>
        <v>420</v>
      </c>
      <c r="M445" s="6">
        <f>tbl_Manifiestos[[#This Row],[Total Pagado]]*tbl_Manifiestos[[#This Row],[Porcentaje]]</f>
        <v>390.6</v>
      </c>
      <c r="N445" s="3">
        <v>0.93</v>
      </c>
    </row>
    <row r="446" spans="1:14" ht="15.95" customHeight="1" x14ac:dyDescent="0.25">
      <c r="A446" s="3" t="s">
        <v>27</v>
      </c>
      <c r="B446" s="3" t="str">
        <f>tbl_Manifiestos[[#This Row],[Factura]] &amp; "|" &amp; tbl_Manifiestos[[#This Row],[Proyecto OK]] &amp; "|" &amp; TEXT(tbl_Manifiestos[[#This Row],[Servicio]],"0.00") &amp; "|" &amp; TEXT(tbl_Manifiestos[[#This Row],[Costo Unitario]],"0.00")</f>
        <v>2614|Berry Project|1.00|420.00</v>
      </c>
      <c r="C446" t="s">
        <v>5508</v>
      </c>
      <c r="D446" s="51">
        <v>45859</v>
      </c>
      <c r="E446">
        <v>515</v>
      </c>
      <c r="F446" t="s">
        <v>5322</v>
      </c>
      <c r="G446">
        <v>2315</v>
      </c>
      <c r="H446" t="s">
        <v>5883</v>
      </c>
      <c r="I446">
        <v>2513</v>
      </c>
      <c r="J446">
        <v>1</v>
      </c>
      <c r="K446" s="55">
        <v>420</v>
      </c>
      <c r="L446" s="34">
        <f t="shared" si="11"/>
        <v>420</v>
      </c>
      <c r="M446" s="6">
        <f>tbl_Manifiestos[[#This Row],[Total Pagado]]*tbl_Manifiestos[[#This Row],[Porcentaje]]</f>
        <v>390.6</v>
      </c>
      <c r="N446" s="3">
        <v>0.93</v>
      </c>
    </row>
    <row r="447" spans="1:14" ht="15.95" customHeight="1" x14ac:dyDescent="0.25">
      <c r="A447" s="3" t="s">
        <v>27</v>
      </c>
      <c r="B447" s="3" t="str">
        <f>tbl_Manifiestos[[#This Row],[Factura]] &amp; "|" &amp; tbl_Manifiestos[[#This Row],[Proyecto OK]] &amp; "|" &amp; TEXT(tbl_Manifiestos[[#This Row],[Servicio]],"0.00") &amp; "|" &amp; TEXT(tbl_Manifiestos[[#This Row],[Costo Unitario]],"0.00")</f>
        <v>2774|Berry Project|6.50|130.00</v>
      </c>
      <c r="C447" t="s">
        <v>5615</v>
      </c>
      <c r="D447" s="51">
        <v>45929</v>
      </c>
      <c r="E447">
        <v>103</v>
      </c>
      <c r="F447" t="s">
        <v>5322</v>
      </c>
      <c r="G447">
        <v>2315</v>
      </c>
      <c r="H447" t="s">
        <v>5883</v>
      </c>
      <c r="I447">
        <v>2513</v>
      </c>
      <c r="J447">
        <v>6.5</v>
      </c>
      <c r="K447" s="55">
        <v>130</v>
      </c>
      <c r="L447" s="34">
        <f t="shared" si="11"/>
        <v>845</v>
      </c>
      <c r="M447" s="6">
        <f>tbl_Manifiestos[[#This Row],[Total Pagado]]*tbl_Manifiestos[[#This Row],[Porcentaje]]</f>
        <v>785.85</v>
      </c>
      <c r="N447" s="3">
        <v>0.93</v>
      </c>
    </row>
    <row r="448" spans="1:14" ht="15.95" customHeight="1" x14ac:dyDescent="0.25">
      <c r="A448" s="3" t="s">
        <v>27</v>
      </c>
      <c r="B448" s="3" t="str">
        <f>tbl_Manifiestos[[#This Row],[Factura]] &amp; "|" &amp; tbl_Manifiestos[[#This Row],[Proyecto OK]] &amp; "|" &amp; TEXT(tbl_Manifiestos[[#This Row],[Servicio]],"0.00") &amp; "|" &amp; TEXT(tbl_Manifiestos[[#This Row],[Costo Unitario]],"0.00")</f>
        <v>2774|Berry Project|9.00|130.00</v>
      </c>
      <c r="C448" t="s">
        <v>5615</v>
      </c>
      <c r="D448" s="51">
        <v>45930</v>
      </c>
      <c r="E448">
        <v>103</v>
      </c>
      <c r="F448" t="s">
        <v>5322</v>
      </c>
      <c r="G448">
        <v>2315</v>
      </c>
      <c r="H448" t="s">
        <v>5883</v>
      </c>
      <c r="I448">
        <v>2513</v>
      </c>
      <c r="J448">
        <v>9</v>
      </c>
      <c r="K448" s="55">
        <v>130</v>
      </c>
      <c r="L448" s="34">
        <f t="shared" si="11"/>
        <v>1170</v>
      </c>
      <c r="M448" s="6">
        <f>tbl_Manifiestos[[#This Row],[Total Pagado]]*tbl_Manifiestos[[#This Row],[Porcentaje]]</f>
        <v>1088.1000000000001</v>
      </c>
      <c r="N448" s="3">
        <v>0.93</v>
      </c>
    </row>
    <row r="449" spans="1:14" ht="15.95" customHeight="1" x14ac:dyDescent="0.25">
      <c r="A449" s="3" t="s">
        <v>27</v>
      </c>
      <c r="B449" s="3" t="str">
        <f>tbl_Manifiestos[[#This Row],[Factura]] &amp; "|" &amp; tbl_Manifiestos[[#This Row],[Proyecto OK]] &amp; "|" &amp; TEXT(tbl_Manifiestos[[#This Row],[Servicio]],"0.00") &amp; "|" &amp; TEXT(tbl_Manifiestos[[#This Row],[Costo Unitario]],"0.00")</f>
        <v>2774|Berry Project|10.50|130.00</v>
      </c>
      <c r="C449" t="s">
        <v>5615</v>
      </c>
      <c r="D449" s="51">
        <v>45932</v>
      </c>
      <c r="E449">
        <v>103</v>
      </c>
      <c r="F449" t="s">
        <v>5322</v>
      </c>
      <c r="G449">
        <v>2315</v>
      </c>
      <c r="H449" t="s">
        <v>5883</v>
      </c>
      <c r="I449">
        <v>2513</v>
      </c>
      <c r="J449">
        <v>10.5</v>
      </c>
      <c r="K449" s="55">
        <v>130</v>
      </c>
      <c r="L449" s="34">
        <f t="shared" si="11"/>
        <v>1365</v>
      </c>
      <c r="M449" s="6">
        <f>tbl_Manifiestos[[#This Row],[Total Pagado]]*tbl_Manifiestos[[#This Row],[Porcentaje]]</f>
        <v>1269.45</v>
      </c>
      <c r="N449" s="3">
        <v>0.93</v>
      </c>
    </row>
    <row r="450" spans="1:14" ht="15.95" customHeight="1" x14ac:dyDescent="0.25">
      <c r="A450" s="3" t="s">
        <v>27</v>
      </c>
      <c r="B450" s="3" t="str">
        <f>tbl_Manifiestos[[#This Row],[Factura]] &amp; "|" &amp; tbl_Manifiestos[[#This Row],[Proyecto OK]] &amp; "|" &amp; TEXT(tbl_Manifiestos[[#This Row],[Servicio]],"0.00") &amp; "|" &amp; TEXT(tbl_Manifiestos[[#This Row],[Costo Unitario]],"0.00")</f>
        <v>2774|Berry Project|11.00|130.00</v>
      </c>
      <c r="C450" t="s">
        <v>5615</v>
      </c>
      <c r="D450" s="51">
        <v>45933</v>
      </c>
      <c r="E450">
        <v>103</v>
      </c>
      <c r="F450" t="s">
        <v>5322</v>
      </c>
      <c r="G450">
        <v>2315</v>
      </c>
      <c r="H450" t="s">
        <v>5883</v>
      </c>
      <c r="I450">
        <v>2513</v>
      </c>
      <c r="J450">
        <v>11</v>
      </c>
      <c r="K450" s="55">
        <v>130</v>
      </c>
      <c r="L450" s="34">
        <f t="shared" si="11"/>
        <v>1430</v>
      </c>
      <c r="M450" s="6">
        <f>tbl_Manifiestos[[#This Row],[Total Pagado]]*tbl_Manifiestos[[#This Row],[Porcentaje]]</f>
        <v>1329.9</v>
      </c>
      <c r="N450" s="3">
        <v>0.93</v>
      </c>
    </row>
    <row r="451" spans="1:14" ht="15.95" customHeight="1" x14ac:dyDescent="0.25">
      <c r="A451" s="3" t="s">
        <v>27</v>
      </c>
      <c r="B451" s="3" t="str">
        <f>tbl_Manifiestos[[#This Row],[Factura]] &amp; "|" &amp; tbl_Manifiestos[[#This Row],[Proyecto OK]] &amp; "|" &amp; TEXT(tbl_Manifiestos[[#This Row],[Servicio]],"0.00") &amp; "|" &amp; TEXT(tbl_Manifiestos[[#This Row],[Costo Unitario]],"0.00")</f>
        <v>2774|Berry Project|1.00|114.10</v>
      </c>
      <c r="C451" t="s">
        <v>5615</v>
      </c>
      <c r="D451" s="51">
        <v>45933</v>
      </c>
      <c r="E451">
        <v>103</v>
      </c>
      <c r="F451" t="s">
        <v>5322</v>
      </c>
      <c r="G451">
        <v>2315</v>
      </c>
      <c r="H451" t="s">
        <v>5883</v>
      </c>
      <c r="I451">
        <v>2513</v>
      </c>
      <c r="J451">
        <v>1</v>
      </c>
      <c r="K451" s="55">
        <v>114.1</v>
      </c>
      <c r="L451" s="55">
        <v>114.1</v>
      </c>
      <c r="M451" s="6">
        <f>tbl_Manifiestos[[#This Row],[Total Pagado]]*tbl_Manifiestos[[#This Row],[Porcentaje]]</f>
        <v>114.1</v>
      </c>
      <c r="N451" s="3">
        <v>1</v>
      </c>
    </row>
    <row r="452" spans="1:14" ht="15.95" customHeight="1" x14ac:dyDescent="0.25">
      <c r="A452" s="3" t="s">
        <v>12</v>
      </c>
      <c r="B452" s="3" t="str">
        <f>tbl_Manifiestos[[#This Row],[Factura]] &amp; "|" &amp; tbl_Manifiestos[[#This Row],[Proyecto OK]] &amp; "|" &amp; TEXT(tbl_Manifiestos[[#This Row],[Servicio]],"0.00") &amp; "|" &amp; TEXT(tbl_Manifiestos[[#This Row],[Costo Unitario]],"0.00")</f>
        <v>2614|Berry Project|3.50|130.00</v>
      </c>
      <c r="C452" t="s">
        <v>5508</v>
      </c>
      <c r="D452" s="51">
        <v>45859</v>
      </c>
      <c r="E452">
        <v>82</v>
      </c>
      <c r="F452" t="s">
        <v>5322</v>
      </c>
      <c r="G452">
        <v>2315</v>
      </c>
      <c r="H452" t="s">
        <v>5883</v>
      </c>
      <c r="I452">
        <v>2513</v>
      </c>
      <c r="J452">
        <v>3.5</v>
      </c>
      <c r="K452" s="55">
        <v>130</v>
      </c>
      <c r="L452" s="34">
        <f t="shared" ref="L452:L466" si="12">J452*K452</f>
        <v>455</v>
      </c>
      <c r="M452" s="6">
        <f>tbl_Manifiestos[[#This Row],[Total Pagado]]*tbl_Manifiestos[[#This Row],[Porcentaje]]</f>
        <v>423.15000000000003</v>
      </c>
      <c r="N452" s="3">
        <v>0.93</v>
      </c>
    </row>
    <row r="453" spans="1:14" ht="15.95" customHeight="1" x14ac:dyDescent="0.25">
      <c r="A453" s="3" t="s">
        <v>12</v>
      </c>
      <c r="B453" s="3" t="str">
        <f>tbl_Manifiestos[[#This Row],[Factura]] &amp; "|" &amp; tbl_Manifiestos[[#This Row],[Proyecto OK]] &amp; "|" &amp; TEXT(tbl_Manifiestos[[#This Row],[Servicio]],"0.00") &amp; "|" &amp; TEXT(tbl_Manifiestos[[#This Row],[Costo Unitario]],"0.00")</f>
        <v>2614|Berry Project|1.00|420.00</v>
      </c>
      <c r="C453" t="s">
        <v>5508</v>
      </c>
      <c r="D453" s="51">
        <v>45859</v>
      </c>
      <c r="E453">
        <v>82</v>
      </c>
      <c r="F453" t="s">
        <v>5322</v>
      </c>
      <c r="G453">
        <v>2315</v>
      </c>
      <c r="H453" t="s">
        <v>5883</v>
      </c>
      <c r="I453">
        <v>2513</v>
      </c>
      <c r="J453">
        <v>1</v>
      </c>
      <c r="K453" s="55">
        <v>420</v>
      </c>
      <c r="L453" s="34">
        <f t="shared" si="12"/>
        <v>420</v>
      </c>
      <c r="M453" s="6">
        <f>tbl_Manifiestos[[#This Row],[Total Pagado]]*tbl_Manifiestos[[#This Row],[Porcentaje]]</f>
        <v>390.6</v>
      </c>
      <c r="N453" s="3">
        <v>0.93</v>
      </c>
    </row>
    <row r="454" spans="1:14" ht="15.95" customHeight="1" x14ac:dyDescent="0.25">
      <c r="A454" s="3" t="s">
        <v>12</v>
      </c>
      <c r="B454" s="3" t="str">
        <f>tbl_Manifiestos[[#This Row],[Factura]] &amp; "|" &amp; tbl_Manifiestos[[#This Row],[Proyecto OK]] &amp; "|" &amp; TEXT(tbl_Manifiestos[[#This Row],[Servicio]],"0.00") &amp; "|" &amp; TEXT(tbl_Manifiestos[[#This Row],[Costo Unitario]],"0.00")</f>
        <v>2614|Berry Project|1.00|420.00</v>
      </c>
      <c r="C454" t="s">
        <v>5508</v>
      </c>
      <c r="D454" s="51">
        <v>45859</v>
      </c>
      <c r="E454">
        <v>82</v>
      </c>
      <c r="F454" t="s">
        <v>5322</v>
      </c>
      <c r="G454">
        <v>2315</v>
      </c>
      <c r="H454" t="s">
        <v>5883</v>
      </c>
      <c r="I454">
        <v>2513</v>
      </c>
      <c r="J454">
        <v>1</v>
      </c>
      <c r="K454" s="55">
        <v>420</v>
      </c>
      <c r="L454" s="34">
        <f t="shared" si="12"/>
        <v>420</v>
      </c>
      <c r="M454" s="6">
        <f>tbl_Manifiestos[[#This Row],[Total Pagado]]*tbl_Manifiestos[[#This Row],[Porcentaje]]</f>
        <v>390.6</v>
      </c>
      <c r="N454" s="3">
        <v>0.93</v>
      </c>
    </row>
    <row r="455" spans="1:14" ht="15.95" customHeight="1" x14ac:dyDescent="0.25">
      <c r="A455" s="3" t="s">
        <v>12</v>
      </c>
      <c r="B455" s="3" t="str">
        <f>tbl_Manifiestos[[#This Row],[Factura]] &amp; "|" &amp; tbl_Manifiestos[[#This Row],[Proyecto OK]] &amp; "|" &amp; TEXT(tbl_Manifiestos[[#This Row],[Servicio]],"0.00") &amp; "|" &amp; TEXT(tbl_Manifiestos[[#This Row],[Costo Unitario]],"0.00")</f>
        <v>2614|Berry Project|1.00|420.00</v>
      </c>
      <c r="C455" t="s">
        <v>5508</v>
      </c>
      <c r="D455" s="51">
        <v>45860</v>
      </c>
      <c r="E455">
        <v>82</v>
      </c>
      <c r="F455" t="s">
        <v>5322</v>
      </c>
      <c r="G455">
        <v>2315</v>
      </c>
      <c r="H455" t="s">
        <v>5883</v>
      </c>
      <c r="I455">
        <v>2513</v>
      </c>
      <c r="J455">
        <v>1</v>
      </c>
      <c r="K455" s="55">
        <v>420</v>
      </c>
      <c r="L455" s="34">
        <f t="shared" si="12"/>
        <v>420</v>
      </c>
      <c r="M455" s="6">
        <f>tbl_Manifiestos[[#This Row],[Total Pagado]]*tbl_Manifiestos[[#This Row],[Porcentaje]]</f>
        <v>390.6</v>
      </c>
      <c r="N455" s="3">
        <v>0.93</v>
      </c>
    </row>
    <row r="456" spans="1:14" ht="15.95" customHeight="1" x14ac:dyDescent="0.25">
      <c r="A456" s="3" t="s">
        <v>12</v>
      </c>
      <c r="B456" s="3" t="str">
        <f>tbl_Manifiestos[[#This Row],[Factura]] &amp; "|" &amp; tbl_Manifiestos[[#This Row],[Proyecto OK]] &amp; "|" &amp; TEXT(tbl_Manifiestos[[#This Row],[Servicio]],"0.00") &amp; "|" &amp; TEXT(tbl_Manifiestos[[#This Row],[Costo Unitario]],"0.00")</f>
        <v>2614|Berry Project|2.25|130.00</v>
      </c>
      <c r="C456" t="s">
        <v>5508</v>
      </c>
      <c r="D456" s="51">
        <v>45860</v>
      </c>
      <c r="E456">
        <v>82</v>
      </c>
      <c r="F456" t="s">
        <v>5322</v>
      </c>
      <c r="G456">
        <v>2315</v>
      </c>
      <c r="H456" t="s">
        <v>5883</v>
      </c>
      <c r="I456">
        <v>2513</v>
      </c>
      <c r="J456">
        <v>2.25</v>
      </c>
      <c r="K456" s="55">
        <v>130</v>
      </c>
      <c r="L456" s="34">
        <f t="shared" si="12"/>
        <v>292.5</v>
      </c>
      <c r="M456" s="6">
        <f>tbl_Manifiestos[[#This Row],[Total Pagado]]*tbl_Manifiestos[[#This Row],[Porcentaje]]</f>
        <v>272.02500000000003</v>
      </c>
      <c r="N456" s="3">
        <v>0.93</v>
      </c>
    </row>
    <row r="457" spans="1:14" ht="15.95" customHeight="1" x14ac:dyDescent="0.25">
      <c r="A457" s="3" t="s">
        <v>12</v>
      </c>
      <c r="B457" s="3" t="str">
        <f>tbl_Manifiestos[[#This Row],[Factura]] &amp; "|" &amp; tbl_Manifiestos[[#This Row],[Proyecto OK]] &amp; "|" &amp; TEXT(tbl_Manifiestos[[#This Row],[Servicio]],"0.00") &amp; "|" &amp; TEXT(tbl_Manifiestos[[#This Row],[Costo Unitario]],"0.00")</f>
        <v>2614|Berry Project|2.00|130.00</v>
      </c>
      <c r="C457" t="s">
        <v>5508</v>
      </c>
      <c r="D457" s="51">
        <v>45862</v>
      </c>
      <c r="E457">
        <v>82</v>
      </c>
      <c r="F457" t="s">
        <v>5322</v>
      </c>
      <c r="G457">
        <v>2315</v>
      </c>
      <c r="H457" t="s">
        <v>5883</v>
      </c>
      <c r="I457">
        <v>2513</v>
      </c>
      <c r="J457">
        <v>2</v>
      </c>
      <c r="K457" s="55">
        <v>130</v>
      </c>
      <c r="L457" s="34">
        <f t="shared" si="12"/>
        <v>260</v>
      </c>
      <c r="M457" s="6">
        <f>tbl_Manifiestos[[#This Row],[Total Pagado]]*tbl_Manifiestos[[#This Row],[Porcentaje]]</f>
        <v>241.8</v>
      </c>
      <c r="N457" s="3">
        <v>0.93</v>
      </c>
    </row>
    <row r="458" spans="1:14" ht="15.95" customHeight="1" x14ac:dyDescent="0.25">
      <c r="A458" s="3" t="s">
        <v>12</v>
      </c>
      <c r="B458" s="3" t="str">
        <f>tbl_Manifiestos[[#This Row],[Factura]] &amp; "|" &amp; tbl_Manifiestos[[#This Row],[Proyecto OK]] &amp; "|" &amp; TEXT(tbl_Manifiestos[[#This Row],[Servicio]],"0.00") &amp; "|" &amp; TEXT(tbl_Manifiestos[[#This Row],[Costo Unitario]],"0.00")</f>
        <v>2614|Berry Project|1.00|420.00</v>
      </c>
      <c r="C458" t="s">
        <v>5508</v>
      </c>
      <c r="D458" s="51">
        <v>45862</v>
      </c>
      <c r="E458">
        <v>11</v>
      </c>
      <c r="F458" t="s">
        <v>5322</v>
      </c>
      <c r="G458">
        <v>2315</v>
      </c>
      <c r="H458" t="s">
        <v>5883</v>
      </c>
      <c r="I458">
        <v>2513</v>
      </c>
      <c r="J458">
        <v>1</v>
      </c>
      <c r="K458" s="55">
        <v>420</v>
      </c>
      <c r="L458" s="34">
        <f t="shared" si="12"/>
        <v>420</v>
      </c>
      <c r="M458" s="6">
        <f>tbl_Manifiestos[[#This Row],[Total Pagado]]*tbl_Manifiestos[[#This Row],[Porcentaje]]</f>
        <v>390.6</v>
      </c>
      <c r="N458" s="3">
        <v>0.93</v>
      </c>
    </row>
    <row r="459" spans="1:14" ht="15.95" customHeight="1" x14ac:dyDescent="0.25">
      <c r="A459" s="3" t="s">
        <v>12</v>
      </c>
      <c r="B459" s="3" t="str">
        <f>tbl_Manifiestos[[#This Row],[Factura]] &amp; "|" &amp; tbl_Manifiestos[[#This Row],[Proyecto OK]] &amp; "|" &amp; TEXT(tbl_Manifiestos[[#This Row],[Servicio]],"0.00") &amp; "|" &amp; TEXT(tbl_Manifiestos[[#This Row],[Costo Unitario]],"0.00")</f>
        <v>2614|Berry Project|2.25|130.00</v>
      </c>
      <c r="C459" t="s">
        <v>5508</v>
      </c>
      <c r="D459" s="51">
        <v>45862</v>
      </c>
      <c r="E459">
        <v>11</v>
      </c>
      <c r="F459" t="s">
        <v>5322</v>
      </c>
      <c r="G459">
        <v>2315</v>
      </c>
      <c r="H459" t="s">
        <v>5883</v>
      </c>
      <c r="I459">
        <v>2513</v>
      </c>
      <c r="J459">
        <v>2.25</v>
      </c>
      <c r="K459" s="55">
        <v>130</v>
      </c>
      <c r="L459" s="34">
        <f t="shared" si="12"/>
        <v>292.5</v>
      </c>
      <c r="M459" s="6">
        <f>tbl_Manifiestos[[#This Row],[Total Pagado]]*tbl_Manifiestos[[#This Row],[Porcentaje]]</f>
        <v>272.02500000000003</v>
      </c>
      <c r="N459" s="3">
        <v>0.93</v>
      </c>
    </row>
    <row r="460" spans="1:14" ht="15.95" customHeight="1" x14ac:dyDescent="0.25">
      <c r="A460" s="3" t="s">
        <v>12</v>
      </c>
      <c r="B460" s="3" t="str">
        <f>tbl_Manifiestos[[#This Row],[Factura]] &amp; "|" &amp; tbl_Manifiestos[[#This Row],[Proyecto OK]] &amp; "|" &amp; TEXT(tbl_Manifiestos[[#This Row],[Servicio]],"0.00") &amp; "|" &amp; TEXT(tbl_Manifiestos[[#This Row],[Costo Unitario]],"0.00")</f>
        <v>2614|Berry Project|1.00|420.00</v>
      </c>
      <c r="C460" t="s">
        <v>5508</v>
      </c>
      <c r="D460" s="51">
        <v>45862</v>
      </c>
      <c r="E460">
        <v>11</v>
      </c>
      <c r="F460" t="s">
        <v>5322</v>
      </c>
      <c r="G460">
        <v>2315</v>
      </c>
      <c r="H460" t="s">
        <v>5883</v>
      </c>
      <c r="I460">
        <v>2513</v>
      </c>
      <c r="J460">
        <v>1</v>
      </c>
      <c r="K460" s="55">
        <v>420</v>
      </c>
      <c r="L460" s="34">
        <f t="shared" si="12"/>
        <v>420</v>
      </c>
      <c r="M460" s="6">
        <f>tbl_Manifiestos[[#This Row],[Total Pagado]]*tbl_Manifiestos[[#This Row],[Porcentaje]]</f>
        <v>390.6</v>
      </c>
      <c r="N460" s="3">
        <v>0.93</v>
      </c>
    </row>
    <row r="461" spans="1:14" ht="15.95" customHeight="1" x14ac:dyDescent="0.25">
      <c r="A461" s="3" t="s">
        <v>12</v>
      </c>
      <c r="B461" s="3" t="str">
        <f>tbl_Manifiestos[[#This Row],[Factura]] &amp; "|" &amp; tbl_Manifiestos[[#This Row],[Proyecto OK]] &amp; "|" &amp; TEXT(tbl_Manifiestos[[#This Row],[Servicio]],"0.00") &amp; "|" &amp; TEXT(tbl_Manifiestos[[#This Row],[Costo Unitario]],"0.00")</f>
        <v>2614|Berry Project|2.00|130.00</v>
      </c>
      <c r="C461" t="s">
        <v>5508</v>
      </c>
      <c r="D461" s="51">
        <v>45863</v>
      </c>
      <c r="E461">
        <v>82</v>
      </c>
      <c r="F461" t="s">
        <v>5322</v>
      </c>
      <c r="G461">
        <v>2315</v>
      </c>
      <c r="H461" t="s">
        <v>5883</v>
      </c>
      <c r="I461">
        <v>2513</v>
      </c>
      <c r="J461">
        <v>2</v>
      </c>
      <c r="K461" s="55">
        <v>130</v>
      </c>
      <c r="L461" s="34">
        <f t="shared" si="12"/>
        <v>260</v>
      </c>
      <c r="M461" s="6">
        <f>tbl_Manifiestos[[#This Row],[Total Pagado]]*tbl_Manifiestos[[#This Row],[Porcentaje]]</f>
        <v>241.8</v>
      </c>
      <c r="N461" s="3">
        <v>0.93</v>
      </c>
    </row>
    <row r="462" spans="1:14" ht="15.95" customHeight="1" x14ac:dyDescent="0.25">
      <c r="A462" s="3" t="s">
        <v>12</v>
      </c>
      <c r="B462" s="3" t="str">
        <f>tbl_Manifiestos[[#This Row],[Factura]] &amp; "|" &amp; tbl_Manifiestos[[#This Row],[Proyecto OK]] &amp; "|" &amp; TEXT(tbl_Manifiestos[[#This Row],[Servicio]],"0.00") &amp; "|" &amp; TEXT(tbl_Manifiestos[[#This Row],[Costo Unitario]],"0.00")</f>
        <v>2614|Berry Project|1.00|420.00</v>
      </c>
      <c r="C462" t="s">
        <v>5508</v>
      </c>
      <c r="D462" s="51">
        <v>45863</v>
      </c>
      <c r="E462">
        <v>82</v>
      </c>
      <c r="F462" t="s">
        <v>5322</v>
      </c>
      <c r="G462">
        <v>2315</v>
      </c>
      <c r="H462" t="s">
        <v>5883</v>
      </c>
      <c r="I462">
        <v>2513</v>
      </c>
      <c r="J462">
        <v>1</v>
      </c>
      <c r="K462" s="55">
        <v>420</v>
      </c>
      <c r="L462" s="34">
        <f t="shared" si="12"/>
        <v>420</v>
      </c>
      <c r="M462" s="6">
        <f>tbl_Manifiestos[[#This Row],[Total Pagado]]*tbl_Manifiestos[[#This Row],[Porcentaje]]</f>
        <v>390.6</v>
      </c>
      <c r="N462" s="3">
        <v>0.93</v>
      </c>
    </row>
    <row r="463" spans="1:14" ht="15.95" customHeight="1" x14ac:dyDescent="0.25">
      <c r="A463" s="3" t="s">
        <v>12</v>
      </c>
      <c r="B463" s="3" t="str">
        <f>tbl_Manifiestos[[#This Row],[Factura]] &amp; "|" &amp; tbl_Manifiestos[[#This Row],[Proyecto OK]] &amp; "|" &amp; TEXT(tbl_Manifiestos[[#This Row],[Servicio]],"0.00") &amp; "|" &amp; TEXT(tbl_Manifiestos[[#This Row],[Costo Unitario]],"0.00")</f>
        <v>2614|Berry Project|3.50|130.00</v>
      </c>
      <c r="C463" t="s">
        <v>5508</v>
      </c>
      <c r="D463" s="51">
        <v>45863</v>
      </c>
      <c r="E463">
        <v>82</v>
      </c>
      <c r="F463" t="s">
        <v>5322</v>
      </c>
      <c r="G463">
        <v>2315</v>
      </c>
      <c r="H463" t="s">
        <v>5883</v>
      </c>
      <c r="I463">
        <v>2513</v>
      </c>
      <c r="J463">
        <v>3.5</v>
      </c>
      <c r="K463" s="55">
        <v>130</v>
      </c>
      <c r="L463" s="34">
        <f t="shared" si="12"/>
        <v>455</v>
      </c>
      <c r="M463" s="6">
        <f>tbl_Manifiestos[[#This Row],[Total Pagado]]*tbl_Manifiestos[[#This Row],[Porcentaje]]</f>
        <v>423.15000000000003</v>
      </c>
      <c r="N463" s="3">
        <v>0.93</v>
      </c>
    </row>
    <row r="464" spans="1:14" ht="15.95" customHeight="1" x14ac:dyDescent="0.25">
      <c r="A464" s="3" t="s">
        <v>12</v>
      </c>
      <c r="B464" s="3" t="str">
        <f>tbl_Manifiestos[[#This Row],[Factura]] &amp; "|" &amp; tbl_Manifiestos[[#This Row],[Proyecto OK]] &amp; "|" &amp; TEXT(tbl_Manifiestos[[#This Row],[Servicio]],"0.00") &amp; "|" &amp; TEXT(tbl_Manifiestos[[#This Row],[Costo Unitario]],"0.00")</f>
        <v>2614|Berry Project|2.25|130.00</v>
      </c>
      <c r="C464" t="s">
        <v>5508</v>
      </c>
      <c r="D464" s="51">
        <v>45863</v>
      </c>
      <c r="E464">
        <v>11</v>
      </c>
      <c r="F464" t="s">
        <v>5322</v>
      </c>
      <c r="G464">
        <v>2315</v>
      </c>
      <c r="H464" t="s">
        <v>5883</v>
      </c>
      <c r="I464">
        <v>2513</v>
      </c>
      <c r="J464">
        <v>2.25</v>
      </c>
      <c r="K464" s="55">
        <v>130</v>
      </c>
      <c r="L464" s="34">
        <f t="shared" si="12"/>
        <v>292.5</v>
      </c>
      <c r="M464" s="6">
        <f>tbl_Manifiestos[[#This Row],[Total Pagado]]*tbl_Manifiestos[[#This Row],[Porcentaje]]</f>
        <v>272.02500000000003</v>
      </c>
      <c r="N464" s="3">
        <v>0.93</v>
      </c>
    </row>
    <row r="465" spans="1:14" ht="15.95" customHeight="1" x14ac:dyDescent="0.25">
      <c r="A465" s="3" t="s">
        <v>12</v>
      </c>
      <c r="B465" s="3" t="str">
        <f>tbl_Manifiestos[[#This Row],[Factura]] &amp; "|" &amp; tbl_Manifiestos[[#This Row],[Proyecto OK]] &amp; "|" &amp; TEXT(tbl_Manifiestos[[#This Row],[Servicio]],"0.00") &amp; "|" &amp; TEXT(tbl_Manifiestos[[#This Row],[Costo Unitario]],"0.00")</f>
        <v>2614|Berry Project|1.00|420.00</v>
      </c>
      <c r="C465" t="s">
        <v>5508</v>
      </c>
      <c r="D465" s="51">
        <v>45863</v>
      </c>
      <c r="E465">
        <v>11</v>
      </c>
      <c r="F465" t="s">
        <v>5322</v>
      </c>
      <c r="G465">
        <v>2315</v>
      </c>
      <c r="H465" t="s">
        <v>5883</v>
      </c>
      <c r="I465">
        <v>2513</v>
      </c>
      <c r="J465">
        <v>1</v>
      </c>
      <c r="K465" s="55">
        <v>420</v>
      </c>
      <c r="L465" s="34">
        <f t="shared" si="12"/>
        <v>420</v>
      </c>
      <c r="M465" s="6">
        <f>tbl_Manifiestos[[#This Row],[Total Pagado]]*tbl_Manifiestos[[#This Row],[Porcentaje]]</f>
        <v>390.6</v>
      </c>
      <c r="N465" s="3">
        <v>0.93</v>
      </c>
    </row>
    <row r="466" spans="1:14" ht="15.95" customHeight="1" x14ac:dyDescent="0.25">
      <c r="A466" s="3" t="s">
        <v>12</v>
      </c>
      <c r="B466" s="3" t="str">
        <f>tbl_Manifiestos[[#This Row],[Factura]] &amp; "|" &amp; tbl_Manifiestos[[#This Row],[Proyecto OK]] &amp; "|" &amp; TEXT(tbl_Manifiestos[[#This Row],[Servicio]],"0.00") &amp; "|" &amp; TEXT(tbl_Manifiestos[[#This Row],[Costo Unitario]],"0.00")</f>
        <v>2614|Berry Project|4.00|130.00</v>
      </c>
      <c r="C466" t="s">
        <v>5508</v>
      </c>
      <c r="D466" s="51">
        <v>45863</v>
      </c>
      <c r="E466">
        <v>11</v>
      </c>
      <c r="F466" t="s">
        <v>5322</v>
      </c>
      <c r="G466">
        <v>2315</v>
      </c>
      <c r="H466" t="s">
        <v>5883</v>
      </c>
      <c r="I466">
        <v>2513</v>
      </c>
      <c r="J466">
        <v>4</v>
      </c>
      <c r="K466" s="55">
        <v>130</v>
      </c>
      <c r="L466" s="34">
        <f t="shared" si="12"/>
        <v>520</v>
      </c>
      <c r="M466" s="6">
        <f>tbl_Manifiestos[[#This Row],[Total Pagado]]*tbl_Manifiestos[[#This Row],[Porcentaje]]</f>
        <v>483.6</v>
      </c>
      <c r="N466" s="3">
        <v>0.93</v>
      </c>
    </row>
    <row r="467" spans="1:14" ht="15.95" customHeight="1" x14ac:dyDescent="0.25">
      <c r="A467" s="3" t="s">
        <v>12</v>
      </c>
      <c r="B467" s="3" t="str">
        <f>tbl_Manifiestos[[#This Row],[Factura]] &amp; "|" &amp; tbl_Manifiestos[[#This Row],[Proyecto OK]] &amp; "|" &amp; TEXT(tbl_Manifiestos[[#This Row],[Servicio]],"0.00") &amp; "|" &amp; TEXT(tbl_Manifiestos[[#This Row],[Costo Unitario]],"0.00")</f>
        <v>2614|Berry Project|1.00|24.45</v>
      </c>
      <c r="C467" t="s">
        <v>5508</v>
      </c>
      <c r="D467" s="51">
        <v>45863</v>
      </c>
      <c r="E467">
        <v>82</v>
      </c>
      <c r="F467" t="s">
        <v>5322</v>
      </c>
      <c r="G467">
        <v>2315</v>
      </c>
      <c r="H467" t="s">
        <v>5883</v>
      </c>
      <c r="I467">
        <v>2513</v>
      </c>
      <c r="J467">
        <v>1</v>
      </c>
      <c r="K467" s="55">
        <v>24.45</v>
      </c>
      <c r="L467" s="55">
        <v>24.45</v>
      </c>
      <c r="M467" s="6">
        <f>tbl_Manifiestos[[#This Row],[Total Pagado]]*tbl_Manifiestos[[#This Row],[Porcentaje]]</f>
        <v>24.45</v>
      </c>
      <c r="N467" s="3">
        <v>1</v>
      </c>
    </row>
    <row r="468" spans="1:14" ht="15.95" customHeight="1" x14ac:dyDescent="0.25">
      <c r="A468" s="3" t="s">
        <v>12</v>
      </c>
      <c r="B468" s="3" t="str">
        <f>tbl_Manifiestos[[#This Row],[Factura]] &amp; "|" &amp; tbl_Manifiestos[[#This Row],[Proyecto OK]] &amp; "|" &amp; TEXT(tbl_Manifiestos[[#This Row],[Servicio]],"0.00") &amp; "|" &amp; TEXT(tbl_Manifiestos[[#This Row],[Costo Unitario]],"0.00")</f>
        <v>2614|Berry Project|1.00|16.30</v>
      </c>
      <c r="C468" t="s">
        <v>5508</v>
      </c>
      <c r="D468" s="51">
        <v>45863</v>
      </c>
      <c r="E468">
        <v>82</v>
      </c>
      <c r="F468" t="s">
        <v>5322</v>
      </c>
      <c r="G468">
        <v>2315</v>
      </c>
      <c r="H468" t="s">
        <v>5883</v>
      </c>
      <c r="I468">
        <v>2513</v>
      </c>
      <c r="J468">
        <v>1</v>
      </c>
      <c r="K468" s="55">
        <v>16.3</v>
      </c>
      <c r="L468" s="55">
        <v>16.3</v>
      </c>
      <c r="M468" s="6">
        <f>tbl_Manifiestos[[#This Row],[Total Pagado]]*tbl_Manifiestos[[#This Row],[Porcentaje]]</f>
        <v>16.3</v>
      </c>
      <c r="N468" s="3">
        <v>1</v>
      </c>
    </row>
    <row r="469" spans="1:14" ht="15.95" customHeight="1" x14ac:dyDescent="0.25">
      <c r="A469" s="3" t="s">
        <v>12</v>
      </c>
      <c r="B469" s="3" t="str">
        <f>tbl_Manifiestos[[#This Row],[Factura]] &amp; "|" &amp; tbl_Manifiestos[[#This Row],[Proyecto OK]] &amp; "|" &amp; TEXT(tbl_Manifiestos[[#This Row],[Servicio]],"0.00") &amp; "|" &amp; TEXT(tbl_Manifiestos[[#This Row],[Costo Unitario]],"0.00")</f>
        <v>2773|Berry Project|8.00|120.00</v>
      </c>
      <c r="C469" t="s">
        <v>5760</v>
      </c>
      <c r="D469" s="51">
        <v>45933</v>
      </c>
      <c r="E469">
        <v>19</v>
      </c>
      <c r="F469" t="s">
        <v>5322</v>
      </c>
      <c r="G469">
        <v>2315</v>
      </c>
      <c r="H469" t="s">
        <v>5883</v>
      </c>
      <c r="I469">
        <v>2513</v>
      </c>
      <c r="J469">
        <v>8</v>
      </c>
      <c r="K469" s="55">
        <v>120</v>
      </c>
      <c r="L469" s="34">
        <f>J469*K469</f>
        <v>960</v>
      </c>
      <c r="M469" s="6">
        <f>tbl_Manifiestos[[#This Row],[Total Pagado]]*tbl_Manifiestos[[#This Row],[Porcentaje]]</f>
        <v>892.80000000000007</v>
      </c>
      <c r="N469" s="3">
        <v>0.93</v>
      </c>
    </row>
    <row r="470" spans="1:14" ht="15.95" customHeight="1" x14ac:dyDescent="0.25">
      <c r="A470" s="3" t="s">
        <v>12</v>
      </c>
      <c r="B470" s="3" t="str">
        <f>tbl_Manifiestos[[#This Row],[Factura]] &amp; "|" &amp; tbl_Manifiestos[[#This Row],[Proyecto OK]] &amp; "|" &amp; TEXT(tbl_Manifiestos[[#This Row],[Servicio]],"0.00") &amp; "|" &amp; TEXT(tbl_Manifiestos[[#This Row],[Costo Unitario]],"0.00")</f>
        <v>2774|Berry Project|9.00|130.00</v>
      </c>
      <c r="C470" t="s">
        <v>5615</v>
      </c>
      <c r="D470" s="51">
        <v>45929</v>
      </c>
      <c r="E470">
        <v>11</v>
      </c>
      <c r="F470" t="s">
        <v>5322</v>
      </c>
      <c r="G470">
        <v>2315</v>
      </c>
      <c r="H470" t="s">
        <v>5883</v>
      </c>
      <c r="I470">
        <v>2513</v>
      </c>
      <c r="J470">
        <v>9</v>
      </c>
      <c r="K470" s="55">
        <v>130</v>
      </c>
      <c r="L470" s="34">
        <f>J470*K470</f>
        <v>1170</v>
      </c>
      <c r="M470" s="6">
        <f>tbl_Manifiestos[[#This Row],[Total Pagado]]*tbl_Manifiestos[[#This Row],[Porcentaje]]</f>
        <v>1088.1000000000001</v>
      </c>
      <c r="N470" s="3">
        <v>0.93</v>
      </c>
    </row>
    <row r="471" spans="1:14" ht="15.95" customHeight="1" x14ac:dyDescent="0.25">
      <c r="A471" s="3" t="s">
        <v>12</v>
      </c>
      <c r="B471" s="3" t="str">
        <f>tbl_Manifiestos[[#This Row],[Factura]] &amp; "|" &amp; tbl_Manifiestos[[#This Row],[Proyecto OK]] &amp; "|" &amp; TEXT(tbl_Manifiestos[[#This Row],[Servicio]],"0.00") &amp; "|" &amp; TEXT(tbl_Manifiestos[[#This Row],[Costo Unitario]],"0.00")</f>
        <v>2774|Berry Project|1.00|43.80</v>
      </c>
      <c r="C471" t="s">
        <v>5615</v>
      </c>
      <c r="D471" s="51">
        <v>45929</v>
      </c>
      <c r="E471">
        <v>11</v>
      </c>
      <c r="F471" t="s">
        <v>5322</v>
      </c>
      <c r="G471">
        <v>2315</v>
      </c>
      <c r="H471" t="s">
        <v>5883</v>
      </c>
      <c r="I471">
        <v>2513</v>
      </c>
      <c r="J471">
        <v>1</v>
      </c>
      <c r="K471" s="55">
        <v>43.8</v>
      </c>
      <c r="L471" s="55">
        <v>43.8</v>
      </c>
      <c r="M471" s="6">
        <f>tbl_Manifiestos[[#This Row],[Total Pagado]]*tbl_Manifiestos[[#This Row],[Porcentaje]]</f>
        <v>43.8</v>
      </c>
      <c r="N471" s="3">
        <v>1</v>
      </c>
    </row>
    <row r="472" spans="1:14" ht="15.95" customHeight="1" x14ac:dyDescent="0.25">
      <c r="A472" s="3" t="s">
        <v>5780</v>
      </c>
      <c r="B472" s="3" t="str">
        <f>tbl_Manifiestos[[#This Row],[Factura]] &amp; "|" &amp; tbl_Manifiestos[[#This Row],[Proyecto OK]] &amp; "|" &amp; TEXT(tbl_Manifiestos[[#This Row],[Servicio]],"0.00") &amp; "|" &amp; TEXT(tbl_Manifiestos[[#This Row],[Costo Unitario]],"0.00")</f>
        <v>2614|Berry Project|1.00|420.00</v>
      </c>
      <c r="C472" s="44">
        <v>2614</v>
      </c>
      <c r="D472" s="79">
        <v>45860</v>
      </c>
      <c r="E472">
        <v>108</v>
      </c>
      <c r="F472" t="s">
        <v>5322</v>
      </c>
      <c r="G472">
        <v>2315</v>
      </c>
      <c r="H472" t="s">
        <v>5883</v>
      </c>
      <c r="I472">
        <v>2513</v>
      </c>
      <c r="J472">
        <v>1</v>
      </c>
      <c r="K472" s="55">
        <v>420</v>
      </c>
      <c r="L472" s="34">
        <f>J472*K472</f>
        <v>420</v>
      </c>
      <c r="M472" s="6">
        <f>tbl_Manifiestos[[#This Row],[Total Pagado]]*tbl_Manifiestos[[#This Row],[Porcentaje]]</f>
        <v>390.6</v>
      </c>
      <c r="N472" s="3">
        <v>0.93</v>
      </c>
    </row>
    <row r="473" spans="1:14" ht="15.95" customHeight="1" x14ac:dyDescent="0.25">
      <c r="A473" s="3" t="s">
        <v>5780</v>
      </c>
      <c r="B473" s="3" t="str">
        <f>tbl_Manifiestos[[#This Row],[Factura]] &amp; "|" &amp; tbl_Manifiestos[[#This Row],[Proyecto OK]] &amp; "|" &amp; TEXT(tbl_Manifiestos[[#This Row],[Servicio]],"0.00") &amp; "|" &amp; TEXT(tbl_Manifiestos[[#This Row],[Costo Unitario]],"0.00")</f>
        <v>2774|Berry Project|11.00|130.00</v>
      </c>
      <c r="C473" s="44" t="s">
        <v>5615</v>
      </c>
      <c r="D473" s="79">
        <v>45933</v>
      </c>
      <c r="E473">
        <v>108</v>
      </c>
      <c r="F473" t="s">
        <v>5322</v>
      </c>
      <c r="G473">
        <v>2315</v>
      </c>
      <c r="H473" t="s">
        <v>5883</v>
      </c>
      <c r="I473">
        <v>2513</v>
      </c>
      <c r="J473">
        <v>11</v>
      </c>
      <c r="K473" s="55">
        <v>130</v>
      </c>
      <c r="L473" s="34">
        <f>J473*K473</f>
        <v>1430</v>
      </c>
      <c r="M473" s="6">
        <f>tbl_Manifiestos[[#This Row],[Total Pagado]]*tbl_Manifiestos[[#This Row],[Porcentaje]]</f>
        <v>1329.9</v>
      </c>
      <c r="N473" s="3">
        <v>0.93</v>
      </c>
    </row>
    <row r="474" spans="1:14" ht="15.95" customHeight="1" x14ac:dyDescent="0.25">
      <c r="A474" s="3" t="s">
        <v>5780</v>
      </c>
      <c r="B474" s="3" t="str">
        <f>tbl_Manifiestos[[#This Row],[Factura]] &amp; "|" &amp; tbl_Manifiestos[[#This Row],[Proyecto OK]] &amp; "|" &amp; TEXT(tbl_Manifiestos[[#This Row],[Servicio]],"0.00") &amp; "|" &amp; TEXT(tbl_Manifiestos[[#This Row],[Costo Unitario]],"0.00")</f>
        <v>2774|Berry Project|1.00|64.20</v>
      </c>
      <c r="C474" s="44" t="s">
        <v>5615</v>
      </c>
      <c r="D474" s="79">
        <v>45933</v>
      </c>
      <c r="E474">
        <v>108</v>
      </c>
      <c r="F474" t="s">
        <v>5322</v>
      </c>
      <c r="G474">
        <v>2315</v>
      </c>
      <c r="H474" t="s">
        <v>5883</v>
      </c>
      <c r="I474">
        <v>2513</v>
      </c>
      <c r="J474">
        <v>1</v>
      </c>
      <c r="K474" s="55">
        <v>64.2</v>
      </c>
      <c r="L474" s="34"/>
      <c r="M474" s="6">
        <f>tbl_Manifiestos[[#This Row],[Total Pagado]]*tbl_Manifiestos[[#This Row],[Porcentaje]]</f>
        <v>0</v>
      </c>
      <c r="N474" s="3">
        <v>0.93</v>
      </c>
    </row>
    <row r="475" spans="1:14" ht="15.95" customHeight="1" x14ac:dyDescent="0.25">
      <c r="A475" s="3" t="s">
        <v>27</v>
      </c>
      <c r="B475" s="3" t="str">
        <f>tbl_Manifiestos[[#This Row],[Factura]] &amp; "|" &amp; tbl_Manifiestos[[#This Row],[Proyecto OK]] &amp; "|" &amp; TEXT(tbl_Manifiestos[[#This Row],[Servicio]],"0.00") &amp; "|" &amp; TEXT(tbl_Manifiestos[[#This Row],[Costo Unitario]],"0.00")</f>
        <v>2820|Lead Service Replacement|8.50|120.00</v>
      </c>
      <c r="C475" t="s">
        <v>5650</v>
      </c>
      <c r="D475" s="51">
        <v>45952</v>
      </c>
      <c r="E475">
        <v>103</v>
      </c>
      <c r="F475" t="s">
        <v>5322</v>
      </c>
      <c r="G475">
        <v>2330</v>
      </c>
      <c r="H475" t="s">
        <v>5881</v>
      </c>
      <c r="I475">
        <v>2330</v>
      </c>
      <c r="J475">
        <v>8.5</v>
      </c>
      <c r="K475" s="55">
        <v>120</v>
      </c>
      <c r="L475" s="34">
        <f t="shared" ref="L475:L495" si="13">J475*K475</f>
        <v>1020</v>
      </c>
      <c r="M475" s="6">
        <f>tbl_Manifiestos[[#This Row],[Total Pagado]]*tbl_Manifiestos[[#This Row],[Porcentaje]]</f>
        <v>948.6</v>
      </c>
      <c r="N475" s="3">
        <v>0.93</v>
      </c>
    </row>
    <row r="476" spans="1:14" ht="15.95" customHeight="1" x14ac:dyDescent="0.25">
      <c r="A476" s="3" t="s">
        <v>12</v>
      </c>
      <c r="B476" s="3" t="str">
        <f>tbl_Manifiestos[[#This Row],[Factura]] &amp; "|" &amp; tbl_Manifiestos[[#This Row],[Proyecto OK]] &amp; "|" &amp; TEXT(tbl_Manifiestos[[#This Row],[Servicio]],"0.00") &amp; "|" &amp; TEXT(tbl_Manifiestos[[#This Row],[Costo Unitario]],"0.00")</f>
        <v>2467|Lead Service Replacement|8.00|120.00</v>
      </c>
      <c r="C476" t="s">
        <v>5723</v>
      </c>
      <c r="D476" s="32">
        <v>45789</v>
      </c>
      <c r="E476">
        <v>19</v>
      </c>
      <c r="F476" t="s">
        <v>5322</v>
      </c>
      <c r="G476">
        <v>2330</v>
      </c>
      <c r="H476" t="s">
        <v>5881</v>
      </c>
      <c r="I476">
        <v>2330</v>
      </c>
      <c r="J476">
        <v>8</v>
      </c>
      <c r="K476" s="34">
        <v>120</v>
      </c>
      <c r="L476" s="34">
        <f t="shared" si="13"/>
        <v>960</v>
      </c>
      <c r="M476" s="6">
        <f>tbl_Manifiestos[[#This Row],[Total Pagado]]*tbl_Manifiestos[[#This Row],[Porcentaje]]</f>
        <v>892.80000000000007</v>
      </c>
      <c r="N476" s="3">
        <v>0.93</v>
      </c>
    </row>
    <row r="477" spans="1:14" ht="15.95" customHeight="1" x14ac:dyDescent="0.25">
      <c r="A477" s="3" t="s">
        <v>12</v>
      </c>
      <c r="B477" s="3" t="str">
        <f>tbl_Manifiestos[[#This Row],[Factura]] &amp; "|" &amp; tbl_Manifiestos[[#This Row],[Proyecto OK]] &amp; "|" &amp; TEXT(tbl_Manifiestos[[#This Row],[Servicio]],"0.00") &amp; "|" &amp; TEXT(tbl_Manifiestos[[#This Row],[Costo Unitario]],"0.00")</f>
        <v>2722|Lead Service Replacement|9.50|120.00</v>
      </c>
      <c r="C477" t="s">
        <v>5757</v>
      </c>
      <c r="D477" s="51">
        <v>45908</v>
      </c>
      <c r="E477">
        <v>19</v>
      </c>
      <c r="F477" t="s">
        <v>5322</v>
      </c>
      <c r="G477">
        <v>2330</v>
      </c>
      <c r="H477" t="s">
        <v>5881</v>
      </c>
      <c r="I477">
        <v>2330</v>
      </c>
      <c r="J477">
        <v>9.5</v>
      </c>
      <c r="K477" s="55">
        <v>120</v>
      </c>
      <c r="L477" s="34">
        <f t="shared" si="13"/>
        <v>1140</v>
      </c>
      <c r="M477" s="6">
        <f>tbl_Manifiestos[[#This Row],[Total Pagado]]*tbl_Manifiestos[[#This Row],[Porcentaje]]</f>
        <v>1060.2</v>
      </c>
      <c r="N477" s="3">
        <v>0.93</v>
      </c>
    </row>
    <row r="478" spans="1:14" ht="15.95" customHeight="1" x14ac:dyDescent="0.25">
      <c r="A478" s="3" t="s">
        <v>12</v>
      </c>
      <c r="B478" s="3" t="str">
        <f>tbl_Manifiestos[[#This Row],[Factura]] &amp; "|" &amp; tbl_Manifiestos[[#This Row],[Proyecto OK]] &amp; "|" &amp; TEXT(tbl_Manifiestos[[#This Row],[Servicio]],"0.00") &amp; "|" &amp; TEXT(tbl_Manifiestos[[#This Row],[Costo Unitario]],"0.00")</f>
        <v>2722|Lead Service Replacement|11.00|120.00</v>
      </c>
      <c r="C478" t="s">
        <v>5757</v>
      </c>
      <c r="D478" s="51">
        <v>45909</v>
      </c>
      <c r="E478">
        <v>19</v>
      </c>
      <c r="F478" t="s">
        <v>5322</v>
      </c>
      <c r="G478">
        <v>2330</v>
      </c>
      <c r="H478" t="s">
        <v>5881</v>
      </c>
      <c r="I478">
        <v>2330</v>
      </c>
      <c r="J478">
        <v>11</v>
      </c>
      <c r="K478" s="55">
        <v>120</v>
      </c>
      <c r="L478" s="34">
        <f t="shared" si="13"/>
        <v>1320</v>
      </c>
      <c r="M478" s="6">
        <f>tbl_Manifiestos[[#This Row],[Total Pagado]]*tbl_Manifiestos[[#This Row],[Porcentaje]]</f>
        <v>1227.6000000000001</v>
      </c>
      <c r="N478" s="3">
        <v>0.93</v>
      </c>
    </row>
    <row r="479" spans="1:14" ht="15.95" customHeight="1" x14ac:dyDescent="0.25">
      <c r="A479" s="3" t="s">
        <v>12</v>
      </c>
      <c r="B479" s="3" t="str">
        <f>tbl_Manifiestos[[#This Row],[Factura]] &amp; "|" &amp; tbl_Manifiestos[[#This Row],[Proyecto OK]] &amp; "|" &amp; TEXT(tbl_Manifiestos[[#This Row],[Servicio]],"0.00") &amp; "|" &amp; TEXT(tbl_Manifiestos[[#This Row],[Costo Unitario]],"0.00")</f>
        <v>2722|Lead Service Replacement|10.50|120.00</v>
      </c>
      <c r="C479" t="s">
        <v>5757</v>
      </c>
      <c r="D479" s="51">
        <v>45910</v>
      </c>
      <c r="E479">
        <v>19</v>
      </c>
      <c r="F479" t="s">
        <v>5322</v>
      </c>
      <c r="G479">
        <v>2330</v>
      </c>
      <c r="H479" t="s">
        <v>5881</v>
      </c>
      <c r="I479">
        <v>2330</v>
      </c>
      <c r="J479">
        <v>10.5</v>
      </c>
      <c r="K479" s="55">
        <v>120</v>
      </c>
      <c r="L479" s="34">
        <f t="shared" si="13"/>
        <v>1260</v>
      </c>
      <c r="M479" s="6">
        <f>tbl_Manifiestos[[#This Row],[Total Pagado]]*tbl_Manifiestos[[#This Row],[Porcentaje]]</f>
        <v>1171.8</v>
      </c>
      <c r="N479" s="3">
        <v>0.93</v>
      </c>
    </row>
    <row r="480" spans="1:14" ht="15.95" customHeight="1" x14ac:dyDescent="0.25">
      <c r="A480" s="3" t="s">
        <v>12</v>
      </c>
      <c r="B480" s="3" t="str">
        <f>tbl_Manifiestos[[#This Row],[Factura]] &amp; "|" &amp; tbl_Manifiestos[[#This Row],[Proyecto OK]] &amp; "|" &amp; TEXT(tbl_Manifiestos[[#This Row],[Servicio]],"0.00") &amp; "|" &amp; TEXT(tbl_Manifiestos[[#This Row],[Costo Unitario]],"0.00")</f>
        <v>2722|Lead Service Replacement|9.50|120.00</v>
      </c>
      <c r="C480" t="s">
        <v>5757</v>
      </c>
      <c r="D480" s="51">
        <v>45911</v>
      </c>
      <c r="E480">
        <v>19</v>
      </c>
      <c r="F480" t="s">
        <v>5322</v>
      </c>
      <c r="G480">
        <v>2330</v>
      </c>
      <c r="H480" t="s">
        <v>5881</v>
      </c>
      <c r="I480">
        <v>2330</v>
      </c>
      <c r="J480">
        <v>9.5</v>
      </c>
      <c r="K480" s="55">
        <v>120</v>
      </c>
      <c r="L480" s="34">
        <f t="shared" si="13"/>
        <v>1140</v>
      </c>
      <c r="M480" s="6">
        <f>tbl_Manifiestos[[#This Row],[Total Pagado]]*tbl_Manifiestos[[#This Row],[Porcentaje]]</f>
        <v>1060.2</v>
      </c>
      <c r="N480" s="3">
        <v>0.93</v>
      </c>
    </row>
    <row r="481" spans="1:14" ht="15.95" customHeight="1" x14ac:dyDescent="0.25">
      <c r="A481" s="3" t="s">
        <v>12</v>
      </c>
      <c r="B481" s="3" t="str">
        <f>tbl_Manifiestos[[#This Row],[Factura]] &amp; "|" &amp; tbl_Manifiestos[[#This Row],[Proyecto OK]] &amp; "|" &amp; TEXT(tbl_Manifiestos[[#This Row],[Servicio]],"0.00") &amp; "|" &amp; TEXT(tbl_Manifiestos[[#This Row],[Costo Unitario]],"0.00")</f>
        <v>2722|Lead Service Replacement|9.50|120.00</v>
      </c>
      <c r="C481" t="s">
        <v>5757</v>
      </c>
      <c r="D481" s="51">
        <v>45912</v>
      </c>
      <c r="E481">
        <v>19</v>
      </c>
      <c r="F481" t="s">
        <v>5322</v>
      </c>
      <c r="G481">
        <v>2330</v>
      </c>
      <c r="H481" t="s">
        <v>5881</v>
      </c>
      <c r="I481">
        <v>2330</v>
      </c>
      <c r="J481">
        <v>9.5</v>
      </c>
      <c r="K481" s="55">
        <v>120</v>
      </c>
      <c r="L481" s="34">
        <f t="shared" si="13"/>
        <v>1140</v>
      </c>
      <c r="M481" s="6">
        <f>tbl_Manifiestos[[#This Row],[Total Pagado]]*tbl_Manifiestos[[#This Row],[Porcentaje]]</f>
        <v>1060.2</v>
      </c>
      <c r="N481" s="3">
        <v>0.93</v>
      </c>
    </row>
    <row r="482" spans="1:14" ht="15.95" customHeight="1" x14ac:dyDescent="0.25">
      <c r="A482" s="3" t="s">
        <v>12</v>
      </c>
      <c r="B482" s="3" t="str">
        <f>tbl_Manifiestos[[#This Row],[Factura]] &amp; "|" &amp; tbl_Manifiestos[[#This Row],[Proyecto OK]] &amp; "|" &amp; TEXT(tbl_Manifiestos[[#This Row],[Servicio]],"0.00") &amp; "|" &amp; TEXT(tbl_Manifiestos[[#This Row],[Costo Unitario]],"0.00")</f>
        <v>2739|Lead Service Replacement|9.00|120.00</v>
      </c>
      <c r="C482" t="s">
        <v>5758</v>
      </c>
      <c r="D482" s="51">
        <v>45915</v>
      </c>
      <c r="E482">
        <v>19</v>
      </c>
      <c r="F482" t="s">
        <v>5322</v>
      </c>
      <c r="G482">
        <v>2330</v>
      </c>
      <c r="H482" t="s">
        <v>5881</v>
      </c>
      <c r="I482">
        <v>2330</v>
      </c>
      <c r="J482">
        <v>9</v>
      </c>
      <c r="K482" s="55">
        <v>120</v>
      </c>
      <c r="L482" s="34">
        <f t="shared" si="13"/>
        <v>1080</v>
      </c>
      <c r="M482" s="6">
        <f>tbl_Manifiestos[[#This Row],[Total Pagado]]*tbl_Manifiestos[[#This Row],[Porcentaje]]</f>
        <v>1004.4000000000001</v>
      </c>
      <c r="N482" s="3">
        <v>0.93</v>
      </c>
    </row>
    <row r="483" spans="1:14" ht="15.95" customHeight="1" x14ac:dyDescent="0.25">
      <c r="A483" s="3" t="s">
        <v>12</v>
      </c>
      <c r="B483" s="3" t="str">
        <f>tbl_Manifiestos[[#This Row],[Factura]] &amp; "|" &amp; tbl_Manifiestos[[#This Row],[Proyecto OK]] &amp; "|" &amp; TEXT(tbl_Manifiestos[[#This Row],[Servicio]],"0.00") &amp; "|" &amp; TEXT(tbl_Manifiestos[[#This Row],[Costo Unitario]],"0.00")</f>
        <v>2739|Lead Service Replacement|10.00|120.00</v>
      </c>
      <c r="C483" t="s">
        <v>5758</v>
      </c>
      <c r="D483" s="51">
        <v>45916</v>
      </c>
      <c r="E483">
        <v>19</v>
      </c>
      <c r="F483" t="s">
        <v>5322</v>
      </c>
      <c r="G483">
        <v>2330</v>
      </c>
      <c r="H483" t="s">
        <v>5881</v>
      </c>
      <c r="I483">
        <v>2330</v>
      </c>
      <c r="J483">
        <v>10</v>
      </c>
      <c r="K483" s="55">
        <v>120</v>
      </c>
      <c r="L483" s="34">
        <f t="shared" si="13"/>
        <v>1200</v>
      </c>
      <c r="M483" s="6">
        <f>tbl_Manifiestos[[#This Row],[Total Pagado]]*tbl_Manifiestos[[#This Row],[Porcentaje]]</f>
        <v>1116</v>
      </c>
      <c r="N483" s="3">
        <v>0.93</v>
      </c>
    </row>
    <row r="484" spans="1:14" ht="15.95" customHeight="1" x14ac:dyDescent="0.25">
      <c r="A484" s="3" t="s">
        <v>12</v>
      </c>
      <c r="B484" s="3" t="str">
        <f>tbl_Manifiestos[[#This Row],[Factura]] &amp; "|" &amp; tbl_Manifiestos[[#This Row],[Proyecto OK]] &amp; "|" &amp; TEXT(tbl_Manifiestos[[#This Row],[Servicio]],"0.00") &amp; "|" &amp; TEXT(tbl_Manifiestos[[#This Row],[Costo Unitario]],"0.00")</f>
        <v>2739|Lead Service Replacement|8.50|120.00</v>
      </c>
      <c r="C484" t="s">
        <v>5758</v>
      </c>
      <c r="D484" s="51">
        <v>45917</v>
      </c>
      <c r="E484">
        <v>19</v>
      </c>
      <c r="F484" t="s">
        <v>5322</v>
      </c>
      <c r="G484">
        <v>2330</v>
      </c>
      <c r="H484" t="s">
        <v>5881</v>
      </c>
      <c r="I484">
        <v>2330</v>
      </c>
      <c r="J484">
        <v>8.5</v>
      </c>
      <c r="K484" s="55">
        <v>120</v>
      </c>
      <c r="L484" s="34">
        <f t="shared" si="13"/>
        <v>1020</v>
      </c>
      <c r="M484" s="6">
        <f>tbl_Manifiestos[[#This Row],[Total Pagado]]*tbl_Manifiestos[[#This Row],[Porcentaje]]</f>
        <v>948.6</v>
      </c>
      <c r="N484" s="3">
        <v>0.93</v>
      </c>
    </row>
    <row r="485" spans="1:14" ht="15.95" customHeight="1" x14ac:dyDescent="0.25">
      <c r="A485" s="3" t="s">
        <v>12</v>
      </c>
      <c r="B485" s="3" t="str">
        <f>tbl_Manifiestos[[#This Row],[Factura]] &amp; "|" &amp; tbl_Manifiestos[[#This Row],[Proyecto OK]] &amp; "|" &amp; TEXT(tbl_Manifiestos[[#This Row],[Servicio]],"0.00") &amp; "|" &amp; TEXT(tbl_Manifiestos[[#This Row],[Costo Unitario]],"0.00")</f>
        <v>2739|Lead Service Replacement|9.75|120.00</v>
      </c>
      <c r="C485" t="s">
        <v>5758</v>
      </c>
      <c r="D485" s="51">
        <v>45918</v>
      </c>
      <c r="E485">
        <v>19</v>
      </c>
      <c r="F485" t="s">
        <v>5322</v>
      </c>
      <c r="G485">
        <v>2330</v>
      </c>
      <c r="H485" t="s">
        <v>5881</v>
      </c>
      <c r="I485">
        <v>2330</v>
      </c>
      <c r="J485">
        <v>9.75</v>
      </c>
      <c r="K485" s="55">
        <v>120</v>
      </c>
      <c r="L485" s="34">
        <f t="shared" si="13"/>
        <v>1170</v>
      </c>
      <c r="M485" s="6">
        <f>tbl_Manifiestos[[#This Row],[Total Pagado]]*tbl_Manifiestos[[#This Row],[Porcentaje]]</f>
        <v>1088.1000000000001</v>
      </c>
      <c r="N485" s="3">
        <v>0.93</v>
      </c>
    </row>
    <row r="486" spans="1:14" ht="15.95" customHeight="1" x14ac:dyDescent="0.25">
      <c r="A486" s="3" t="s">
        <v>12</v>
      </c>
      <c r="B486" s="3" t="str">
        <f>tbl_Manifiestos[[#This Row],[Factura]] &amp; "|" &amp; tbl_Manifiestos[[#This Row],[Proyecto OK]] &amp; "|" &amp; TEXT(tbl_Manifiestos[[#This Row],[Servicio]],"0.00") &amp; "|" &amp; TEXT(tbl_Manifiestos[[#This Row],[Costo Unitario]],"0.00")</f>
        <v>2739|Lead Service Replacement|7.50|120.00</v>
      </c>
      <c r="C486" t="s">
        <v>5758</v>
      </c>
      <c r="D486" s="51">
        <v>45919</v>
      </c>
      <c r="E486">
        <v>19</v>
      </c>
      <c r="F486" t="s">
        <v>5322</v>
      </c>
      <c r="G486">
        <v>2330</v>
      </c>
      <c r="H486" t="s">
        <v>5881</v>
      </c>
      <c r="I486">
        <v>2330</v>
      </c>
      <c r="J486">
        <v>7.5</v>
      </c>
      <c r="K486" s="55">
        <v>120</v>
      </c>
      <c r="L486" s="34">
        <f t="shared" si="13"/>
        <v>900</v>
      </c>
      <c r="M486" s="6">
        <f>tbl_Manifiestos[[#This Row],[Total Pagado]]*tbl_Manifiestos[[#This Row],[Porcentaje]]</f>
        <v>837</v>
      </c>
      <c r="N486" s="3">
        <v>0.93</v>
      </c>
    </row>
    <row r="487" spans="1:14" ht="15.95" customHeight="1" x14ac:dyDescent="0.25">
      <c r="A487" s="3" t="s">
        <v>12</v>
      </c>
      <c r="B487" s="3" t="str">
        <f>tbl_Manifiestos[[#This Row],[Factura]] &amp; "|" &amp; tbl_Manifiestos[[#This Row],[Proyecto OK]] &amp; "|" &amp; TEXT(tbl_Manifiestos[[#This Row],[Servicio]],"0.00") &amp; "|" &amp; TEXT(tbl_Manifiestos[[#This Row],[Costo Unitario]],"0.00")</f>
        <v>2756|Lead Service Replacement|8.50|120.00</v>
      </c>
      <c r="C487" t="s">
        <v>5225</v>
      </c>
      <c r="D487" s="51">
        <v>45922</v>
      </c>
      <c r="E487">
        <v>19</v>
      </c>
      <c r="F487" t="s">
        <v>5322</v>
      </c>
      <c r="G487">
        <v>2330</v>
      </c>
      <c r="H487" t="s">
        <v>5881</v>
      </c>
      <c r="I487">
        <v>2330</v>
      </c>
      <c r="J487">
        <v>8.5</v>
      </c>
      <c r="K487" s="55">
        <v>120</v>
      </c>
      <c r="L487" s="34">
        <f t="shared" si="13"/>
        <v>1020</v>
      </c>
      <c r="M487" s="6">
        <f>tbl_Manifiestos[[#This Row],[Total Pagado]]*tbl_Manifiestos[[#This Row],[Porcentaje]]</f>
        <v>948.6</v>
      </c>
      <c r="N487" s="3">
        <v>0.93</v>
      </c>
    </row>
    <row r="488" spans="1:14" ht="15.95" customHeight="1" x14ac:dyDescent="0.25">
      <c r="A488" s="3" t="s">
        <v>12</v>
      </c>
      <c r="B488" s="3" t="str">
        <f>tbl_Manifiestos[[#This Row],[Factura]] &amp; "|" &amp; tbl_Manifiestos[[#This Row],[Proyecto OK]] &amp; "|" &amp; TEXT(tbl_Manifiestos[[#This Row],[Servicio]],"0.00") &amp; "|" &amp; TEXT(tbl_Manifiestos[[#This Row],[Costo Unitario]],"0.00")</f>
        <v>2756|Lead Service Replacement|10.00|120.00</v>
      </c>
      <c r="C488" t="s">
        <v>5225</v>
      </c>
      <c r="D488" s="51">
        <v>45923</v>
      </c>
      <c r="E488">
        <v>19</v>
      </c>
      <c r="F488" t="s">
        <v>5322</v>
      </c>
      <c r="G488">
        <v>2330</v>
      </c>
      <c r="H488" t="s">
        <v>5881</v>
      </c>
      <c r="I488">
        <v>2330</v>
      </c>
      <c r="J488">
        <v>10</v>
      </c>
      <c r="K488" s="55">
        <v>120</v>
      </c>
      <c r="L488" s="34">
        <f t="shared" si="13"/>
        <v>1200</v>
      </c>
      <c r="M488" s="6">
        <f>tbl_Manifiestos[[#This Row],[Total Pagado]]*tbl_Manifiestos[[#This Row],[Porcentaje]]</f>
        <v>1116</v>
      </c>
      <c r="N488" s="3">
        <v>0.93</v>
      </c>
    </row>
    <row r="489" spans="1:14" ht="15.95" customHeight="1" x14ac:dyDescent="0.25">
      <c r="A489" s="3" t="s">
        <v>12</v>
      </c>
      <c r="B489" s="3" t="str">
        <f>tbl_Manifiestos[[#This Row],[Factura]] &amp; "|" &amp; tbl_Manifiestos[[#This Row],[Proyecto OK]] &amp; "|" &amp; TEXT(tbl_Manifiestos[[#This Row],[Servicio]],"0.00") &amp; "|" &amp; TEXT(tbl_Manifiestos[[#This Row],[Costo Unitario]],"0.00")</f>
        <v>2756|Lead Service Replacement|9.50|120.00</v>
      </c>
      <c r="C489" t="s">
        <v>5225</v>
      </c>
      <c r="D489" s="51">
        <v>45924</v>
      </c>
      <c r="E489">
        <v>19</v>
      </c>
      <c r="F489" t="s">
        <v>5322</v>
      </c>
      <c r="G489">
        <v>2330</v>
      </c>
      <c r="H489" t="s">
        <v>5881</v>
      </c>
      <c r="I489">
        <v>2330</v>
      </c>
      <c r="J489">
        <v>9.5</v>
      </c>
      <c r="K489" s="55">
        <v>120</v>
      </c>
      <c r="L489" s="34">
        <f t="shared" si="13"/>
        <v>1140</v>
      </c>
      <c r="M489" s="6">
        <f>tbl_Manifiestos[[#This Row],[Total Pagado]]*tbl_Manifiestos[[#This Row],[Porcentaje]]</f>
        <v>1060.2</v>
      </c>
      <c r="N489" s="3">
        <v>0.93</v>
      </c>
    </row>
    <row r="490" spans="1:14" ht="15.95" customHeight="1" x14ac:dyDescent="0.25">
      <c r="A490" s="3" t="s">
        <v>12</v>
      </c>
      <c r="B490" s="3" t="str">
        <f>tbl_Manifiestos[[#This Row],[Factura]] &amp; "|" &amp; tbl_Manifiestos[[#This Row],[Proyecto OK]] &amp; "|" &amp; TEXT(tbl_Manifiestos[[#This Row],[Servicio]],"0.00") &amp; "|" &amp; TEXT(tbl_Manifiestos[[#This Row],[Costo Unitario]],"0.00")</f>
        <v>2756|Lead Service Replacement|8.50|120.00</v>
      </c>
      <c r="C490" t="s">
        <v>5225</v>
      </c>
      <c r="D490" s="51">
        <v>45925</v>
      </c>
      <c r="E490">
        <v>19</v>
      </c>
      <c r="F490" t="s">
        <v>5322</v>
      </c>
      <c r="G490">
        <v>2330</v>
      </c>
      <c r="H490" t="s">
        <v>5881</v>
      </c>
      <c r="I490">
        <v>2330</v>
      </c>
      <c r="J490">
        <v>8.5</v>
      </c>
      <c r="K490" s="55">
        <v>120</v>
      </c>
      <c r="L490" s="34">
        <f t="shared" si="13"/>
        <v>1020</v>
      </c>
      <c r="M490" s="6">
        <f>tbl_Manifiestos[[#This Row],[Total Pagado]]*tbl_Manifiestos[[#This Row],[Porcentaje]]</f>
        <v>948.6</v>
      </c>
      <c r="N490" s="3">
        <v>0.93</v>
      </c>
    </row>
    <row r="491" spans="1:14" ht="15.95" customHeight="1" x14ac:dyDescent="0.25">
      <c r="A491" s="3" t="s">
        <v>12</v>
      </c>
      <c r="B491" s="3" t="str">
        <f>tbl_Manifiestos[[#This Row],[Factura]] &amp; "|" &amp; tbl_Manifiestos[[#This Row],[Proyecto OK]] &amp; "|" &amp; TEXT(tbl_Manifiestos[[#This Row],[Servicio]],"0.00") &amp; "|" &amp; TEXT(tbl_Manifiestos[[#This Row],[Costo Unitario]],"0.00")</f>
        <v>2756|Lead Service Replacement|8.00|120.00</v>
      </c>
      <c r="C491" t="s">
        <v>5225</v>
      </c>
      <c r="D491" s="51">
        <v>45926</v>
      </c>
      <c r="E491">
        <v>19</v>
      </c>
      <c r="F491" t="s">
        <v>5322</v>
      </c>
      <c r="G491">
        <v>2330</v>
      </c>
      <c r="H491" t="s">
        <v>5881</v>
      </c>
      <c r="I491">
        <v>2330</v>
      </c>
      <c r="J491">
        <v>8</v>
      </c>
      <c r="K491" s="55">
        <v>120</v>
      </c>
      <c r="L491" s="34">
        <f t="shared" si="13"/>
        <v>960</v>
      </c>
      <c r="M491" s="6">
        <f>tbl_Manifiestos[[#This Row],[Total Pagado]]*tbl_Manifiestos[[#This Row],[Porcentaje]]</f>
        <v>892.80000000000007</v>
      </c>
      <c r="N491" s="3">
        <v>0.93</v>
      </c>
    </row>
    <row r="492" spans="1:14" ht="15.95" customHeight="1" x14ac:dyDescent="0.25">
      <c r="A492" s="3" t="s">
        <v>12</v>
      </c>
      <c r="B492" s="3" t="str">
        <f>tbl_Manifiestos[[#This Row],[Factura]] &amp; "|" &amp; tbl_Manifiestos[[#This Row],[Proyecto OK]] &amp; "|" &amp; TEXT(tbl_Manifiestos[[#This Row],[Servicio]],"0.00") &amp; "|" &amp; TEXT(tbl_Manifiestos[[#This Row],[Costo Unitario]],"0.00")</f>
        <v>2773|Lead Service Replacement|9.00|120.00</v>
      </c>
      <c r="C492" t="s">
        <v>5760</v>
      </c>
      <c r="D492" s="51">
        <v>45929</v>
      </c>
      <c r="E492">
        <v>19</v>
      </c>
      <c r="F492" t="s">
        <v>5322</v>
      </c>
      <c r="G492">
        <v>2330</v>
      </c>
      <c r="H492" t="s">
        <v>5881</v>
      </c>
      <c r="I492">
        <v>2330</v>
      </c>
      <c r="J492">
        <v>9</v>
      </c>
      <c r="K492" s="55">
        <v>120</v>
      </c>
      <c r="L492" s="34">
        <f t="shared" si="13"/>
        <v>1080</v>
      </c>
      <c r="M492" s="6">
        <f>tbl_Manifiestos[[#This Row],[Total Pagado]]*tbl_Manifiestos[[#This Row],[Porcentaje]]</f>
        <v>1004.4000000000001</v>
      </c>
      <c r="N492" s="3">
        <v>0.93</v>
      </c>
    </row>
    <row r="493" spans="1:14" ht="15.95" customHeight="1" x14ac:dyDescent="0.25">
      <c r="A493" s="3" t="s">
        <v>12</v>
      </c>
      <c r="B493" s="3" t="str">
        <f>tbl_Manifiestos[[#This Row],[Factura]] &amp; "|" &amp; tbl_Manifiestos[[#This Row],[Proyecto OK]] &amp; "|" &amp; TEXT(tbl_Manifiestos[[#This Row],[Servicio]],"0.00") &amp; "|" &amp; TEXT(tbl_Manifiestos[[#This Row],[Costo Unitario]],"0.00")</f>
        <v>2773|Lead Service Replacement|10.50|120.00</v>
      </c>
      <c r="C493" t="s">
        <v>5760</v>
      </c>
      <c r="D493" s="51">
        <v>45930</v>
      </c>
      <c r="E493">
        <v>19</v>
      </c>
      <c r="F493" t="s">
        <v>5322</v>
      </c>
      <c r="G493">
        <v>2330</v>
      </c>
      <c r="H493" t="s">
        <v>5881</v>
      </c>
      <c r="I493">
        <v>2330</v>
      </c>
      <c r="J493">
        <v>10.5</v>
      </c>
      <c r="K493" s="55">
        <v>120</v>
      </c>
      <c r="L493" s="34">
        <f t="shared" si="13"/>
        <v>1260</v>
      </c>
      <c r="M493" s="6">
        <f>tbl_Manifiestos[[#This Row],[Total Pagado]]*tbl_Manifiestos[[#This Row],[Porcentaje]]</f>
        <v>1171.8</v>
      </c>
      <c r="N493" s="3">
        <v>0.93</v>
      </c>
    </row>
    <row r="494" spans="1:14" ht="15.95" customHeight="1" x14ac:dyDescent="0.25">
      <c r="A494" s="3" t="s">
        <v>12</v>
      </c>
      <c r="B494" s="3" t="str">
        <f>tbl_Manifiestos[[#This Row],[Factura]] &amp; "|" &amp; tbl_Manifiestos[[#This Row],[Proyecto OK]] &amp; "|" &amp; TEXT(tbl_Manifiestos[[#This Row],[Servicio]],"0.00") &amp; "|" &amp; TEXT(tbl_Manifiestos[[#This Row],[Costo Unitario]],"0.00")</f>
        <v>2773|Lead Service Replacement|9.00|120.00</v>
      </c>
      <c r="C494" t="s">
        <v>5760</v>
      </c>
      <c r="D494" s="51">
        <v>45931</v>
      </c>
      <c r="E494">
        <v>19</v>
      </c>
      <c r="F494" t="s">
        <v>5322</v>
      </c>
      <c r="G494">
        <v>2330</v>
      </c>
      <c r="H494" t="s">
        <v>5881</v>
      </c>
      <c r="I494">
        <v>2330</v>
      </c>
      <c r="J494">
        <v>9</v>
      </c>
      <c r="K494" s="55">
        <v>120</v>
      </c>
      <c r="L494" s="34">
        <f t="shared" si="13"/>
        <v>1080</v>
      </c>
      <c r="M494" s="6">
        <f>tbl_Manifiestos[[#This Row],[Total Pagado]]*tbl_Manifiestos[[#This Row],[Porcentaje]]</f>
        <v>1004.4000000000001</v>
      </c>
      <c r="N494" s="3">
        <v>0.93</v>
      </c>
    </row>
    <row r="495" spans="1:14" ht="15.95" customHeight="1" x14ac:dyDescent="0.25">
      <c r="A495" s="3" t="s">
        <v>12</v>
      </c>
      <c r="B495" s="3" t="str">
        <f>tbl_Manifiestos[[#This Row],[Factura]] &amp; "|" &amp; tbl_Manifiestos[[#This Row],[Proyecto OK]] &amp; "|" &amp; TEXT(tbl_Manifiestos[[#This Row],[Servicio]],"0.00") &amp; "|" &amp; TEXT(tbl_Manifiestos[[#This Row],[Costo Unitario]],"0.00")</f>
        <v>2773|Lead Service Replacement|8.50|120.00</v>
      </c>
      <c r="C495" t="s">
        <v>5760</v>
      </c>
      <c r="D495" s="51">
        <v>45932</v>
      </c>
      <c r="E495">
        <v>19</v>
      </c>
      <c r="F495" t="s">
        <v>5322</v>
      </c>
      <c r="G495">
        <v>2330</v>
      </c>
      <c r="H495" t="s">
        <v>5881</v>
      </c>
      <c r="I495">
        <v>2330</v>
      </c>
      <c r="J495">
        <v>8.5</v>
      </c>
      <c r="K495" s="55">
        <v>120</v>
      </c>
      <c r="L495" s="34">
        <f t="shared" si="13"/>
        <v>1020</v>
      </c>
      <c r="M495" s="6">
        <f>tbl_Manifiestos[[#This Row],[Total Pagado]]*tbl_Manifiestos[[#This Row],[Porcentaje]]</f>
        <v>948.6</v>
      </c>
      <c r="N495" s="3">
        <v>0.93</v>
      </c>
    </row>
    <row r="496" spans="1:14" ht="15.95" customHeight="1" x14ac:dyDescent="0.25">
      <c r="A496" s="3" t="s">
        <v>12</v>
      </c>
      <c r="B496" s="3" t="str">
        <f>tbl_Manifiestos[[#This Row],[Factura]] &amp; "|" &amp; tbl_Manifiestos[[#This Row],[Proyecto OK]] &amp; "|" &amp; TEXT(tbl_Manifiestos[[#This Row],[Servicio]],"0.00") &amp; "|" &amp; TEXT(tbl_Manifiestos[[#This Row],[Costo Unitario]],"0.00")</f>
        <v>2790|Lead Service Replacement|8.50|120.00</v>
      </c>
      <c r="C496">
        <v>2790</v>
      </c>
      <c r="D496" s="105">
        <v>45936</v>
      </c>
      <c r="E496">
        <v>19</v>
      </c>
      <c r="F496" t="s">
        <v>5322</v>
      </c>
      <c r="G496">
        <v>2330</v>
      </c>
      <c r="H496" t="s">
        <v>5881</v>
      </c>
      <c r="I496">
        <v>2330</v>
      </c>
      <c r="J496">
        <v>8.5</v>
      </c>
      <c r="K496" s="107">
        <v>120</v>
      </c>
      <c r="L496" s="223">
        <v>1020</v>
      </c>
      <c r="M496" s="6">
        <f>tbl_Manifiestos[[#This Row],[Total Pagado]]*tbl_Manifiestos[[#This Row],[Porcentaje]]</f>
        <v>948.6</v>
      </c>
      <c r="N496" s="3">
        <v>0.93</v>
      </c>
    </row>
    <row r="497" spans="1:14" ht="15.95" customHeight="1" x14ac:dyDescent="0.25">
      <c r="A497" s="3" t="s">
        <v>12</v>
      </c>
      <c r="B497" s="3" t="str">
        <f>tbl_Manifiestos[[#This Row],[Factura]] &amp; "|" &amp; tbl_Manifiestos[[#This Row],[Proyecto OK]] &amp; "|" &amp; TEXT(tbl_Manifiestos[[#This Row],[Servicio]],"0.00") &amp; "|" &amp; TEXT(tbl_Manifiestos[[#This Row],[Costo Unitario]],"0.00")</f>
        <v>2790|Lead Service Replacement|8.50|120.00</v>
      </c>
      <c r="C497">
        <v>2790</v>
      </c>
      <c r="D497" s="105">
        <v>45937</v>
      </c>
      <c r="E497">
        <v>19</v>
      </c>
      <c r="F497" t="s">
        <v>5322</v>
      </c>
      <c r="G497">
        <v>2330</v>
      </c>
      <c r="H497" t="s">
        <v>5881</v>
      </c>
      <c r="I497">
        <v>2330</v>
      </c>
      <c r="J497">
        <v>8.5</v>
      </c>
      <c r="K497" s="107">
        <v>120</v>
      </c>
      <c r="L497" s="223">
        <v>1020</v>
      </c>
      <c r="M497" s="6">
        <f>tbl_Manifiestos[[#This Row],[Total Pagado]]*tbl_Manifiestos[[#This Row],[Porcentaje]]</f>
        <v>948.6</v>
      </c>
      <c r="N497" s="3">
        <v>0.93</v>
      </c>
    </row>
    <row r="498" spans="1:14" ht="15.95" customHeight="1" x14ac:dyDescent="0.25">
      <c r="A498" s="3" t="s">
        <v>12</v>
      </c>
      <c r="B498" s="3" t="str">
        <f>tbl_Manifiestos[[#This Row],[Factura]] &amp; "|" &amp; tbl_Manifiestos[[#This Row],[Proyecto OK]] &amp; "|" &amp; TEXT(tbl_Manifiestos[[#This Row],[Servicio]],"0.00") &amp; "|" &amp; TEXT(tbl_Manifiestos[[#This Row],[Costo Unitario]],"0.00")</f>
        <v>2790|Lead Service Replacement|8.00|120.00</v>
      </c>
      <c r="C498">
        <v>2790</v>
      </c>
      <c r="D498" s="105">
        <v>45938</v>
      </c>
      <c r="E498">
        <v>19</v>
      </c>
      <c r="F498" t="s">
        <v>5322</v>
      </c>
      <c r="G498">
        <v>2330</v>
      </c>
      <c r="H498" t="s">
        <v>5881</v>
      </c>
      <c r="I498">
        <v>2330</v>
      </c>
      <c r="J498">
        <v>8</v>
      </c>
      <c r="K498" s="107">
        <v>120</v>
      </c>
      <c r="L498" s="223">
        <v>960</v>
      </c>
      <c r="M498" s="6">
        <f>tbl_Manifiestos[[#This Row],[Total Pagado]]*tbl_Manifiestos[[#This Row],[Porcentaje]]</f>
        <v>892.80000000000007</v>
      </c>
      <c r="N498" s="3">
        <v>0.93</v>
      </c>
    </row>
    <row r="499" spans="1:14" ht="15.95" customHeight="1" x14ac:dyDescent="0.25">
      <c r="A499" s="3" t="s">
        <v>12</v>
      </c>
      <c r="B499" s="3" t="str">
        <f>tbl_Manifiestos[[#This Row],[Factura]] &amp; "|" &amp; tbl_Manifiestos[[#This Row],[Proyecto OK]] &amp; "|" &amp; TEXT(tbl_Manifiestos[[#This Row],[Servicio]],"0.00") &amp; "|" &amp; TEXT(tbl_Manifiestos[[#This Row],[Costo Unitario]],"0.00")</f>
        <v>2790|Lead Service Replacement|9.00|120.00</v>
      </c>
      <c r="C499">
        <v>2790</v>
      </c>
      <c r="D499" s="105">
        <v>45939</v>
      </c>
      <c r="E499">
        <v>19</v>
      </c>
      <c r="F499" t="s">
        <v>5322</v>
      </c>
      <c r="G499">
        <v>2330</v>
      </c>
      <c r="H499" t="s">
        <v>5881</v>
      </c>
      <c r="I499">
        <v>2330</v>
      </c>
      <c r="J499">
        <v>9</v>
      </c>
      <c r="K499" s="107">
        <v>120</v>
      </c>
      <c r="L499" s="223">
        <v>1080</v>
      </c>
      <c r="M499" s="6">
        <f>tbl_Manifiestos[[#This Row],[Total Pagado]]*tbl_Manifiestos[[#This Row],[Porcentaje]]</f>
        <v>1004.4000000000001</v>
      </c>
      <c r="N499" s="3">
        <v>0.93</v>
      </c>
    </row>
    <row r="500" spans="1:14" ht="15.95" customHeight="1" x14ac:dyDescent="0.25">
      <c r="A500" s="3" t="s">
        <v>12</v>
      </c>
      <c r="B500" s="3" t="str">
        <f>tbl_Manifiestos[[#This Row],[Factura]] &amp; "|" &amp; tbl_Manifiestos[[#This Row],[Proyecto OK]] &amp; "|" &amp; TEXT(tbl_Manifiestos[[#This Row],[Servicio]],"0.00") &amp; "|" &amp; TEXT(tbl_Manifiestos[[#This Row],[Costo Unitario]],"0.00")</f>
        <v>2790|Lead Service Replacement|8.00|120.00</v>
      </c>
      <c r="C500">
        <v>2790</v>
      </c>
      <c r="D500" s="105">
        <v>45940</v>
      </c>
      <c r="E500">
        <v>19</v>
      </c>
      <c r="F500" t="s">
        <v>5322</v>
      </c>
      <c r="G500">
        <v>2330</v>
      </c>
      <c r="H500" t="s">
        <v>5881</v>
      </c>
      <c r="I500">
        <v>2330</v>
      </c>
      <c r="J500">
        <v>8</v>
      </c>
      <c r="K500" s="107">
        <v>120</v>
      </c>
      <c r="L500" s="223">
        <v>960</v>
      </c>
      <c r="M500" s="6">
        <f>tbl_Manifiestos[[#This Row],[Total Pagado]]*tbl_Manifiestos[[#This Row],[Porcentaje]]</f>
        <v>892.80000000000007</v>
      </c>
      <c r="N500" s="3">
        <v>0.93</v>
      </c>
    </row>
    <row r="501" spans="1:14" ht="15.95" customHeight="1" x14ac:dyDescent="0.25">
      <c r="A501" s="3" t="s">
        <v>12</v>
      </c>
      <c r="B501" s="3" t="str">
        <f>tbl_Manifiestos[[#This Row],[Factura]] &amp; "|" &amp; tbl_Manifiestos[[#This Row],[Proyecto OK]] &amp; "|" &amp; TEXT(tbl_Manifiestos[[#This Row],[Servicio]],"0.00") &amp; "|" &amp; TEXT(tbl_Manifiestos[[#This Row],[Costo Unitario]],"0.00")</f>
        <v>2803|Lead Service Replacement|8.50|120.00</v>
      </c>
      <c r="C501" t="s">
        <v>5761</v>
      </c>
      <c r="D501" s="51">
        <v>45944</v>
      </c>
      <c r="E501">
        <v>19</v>
      </c>
      <c r="F501" t="s">
        <v>5322</v>
      </c>
      <c r="G501">
        <v>2330</v>
      </c>
      <c r="H501" t="s">
        <v>5881</v>
      </c>
      <c r="I501">
        <v>2330</v>
      </c>
      <c r="J501">
        <v>8.5</v>
      </c>
      <c r="K501" s="55">
        <v>120</v>
      </c>
      <c r="L501" s="34">
        <f t="shared" ref="L501:L506" si="14">J501*K501</f>
        <v>1020</v>
      </c>
      <c r="M501" s="6">
        <f>tbl_Manifiestos[[#This Row],[Total Pagado]]*tbl_Manifiestos[[#This Row],[Porcentaje]]</f>
        <v>948.6</v>
      </c>
      <c r="N501" s="3">
        <v>0.93</v>
      </c>
    </row>
    <row r="502" spans="1:14" ht="15.95" customHeight="1" x14ac:dyDescent="0.25">
      <c r="A502" s="3" t="s">
        <v>12</v>
      </c>
      <c r="B502" s="3" t="str">
        <f>tbl_Manifiestos[[#This Row],[Factura]] &amp; "|" &amp; tbl_Manifiestos[[#This Row],[Proyecto OK]] &amp; "|" &amp; TEXT(tbl_Manifiestos[[#This Row],[Servicio]],"0.00") &amp; "|" &amp; TEXT(tbl_Manifiestos[[#This Row],[Costo Unitario]],"0.00")</f>
        <v>2803|Lead Service Replacement|10.00|120.00</v>
      </c>
      <c r="C502" t="s">
        <v>5761</v>
      </c>
      <c r="D502" s="51">
        <v>45945</v>
      </c>
      <c r="E502">
        <v>19</v>
      </c>
      <c r="F502" t="s">
        <v>5322</v>
      </c>
      <c r="G502">
        <v>2330</v>
      </c>
      <c r="H502" t="s">
        <v>5881</v>
      </c>
      <c r="I502">
        <v>2330</v>
      </c>
      <c r="J502">
        <v>10</v>
      </c>
      <c r="K502" s="55">
        <v>120</v>
      </c>
      <c r="L502" s="34">
        <f t="shared" si="14"/>
        <v>1200</v>
      </c>
      <c r="M502" s="6">
        <f>tbl_Manifiestos[[#This Row],[Total Pagado]]*tbl_Manifiestos[[#This Row],[Porcentaje]]</f>
        <v>1116</v>
      </c>
      <c r="N502" s="3">
        <v>0.93</v>
      </c>
    </row>
    <row r="503" spans="1:14" ht="15.95" customHeight="1" x14ac:dyDescent="0.25">
      <c r="A503" s="3" t="s">
        <v>12</v>
      </c>
      <c r="B503" s="3" t="str">
        <f>tbl_Manifiestos[[#This Row],[Factura]] &amp; "|" &amp; tbl_Manifiestos[[#This Row],[Proyecto OK]] &amp; "|" &amp; TEXT(tbl_Manifiestos[[#This Row],[Servicio]],"0.00") &amp; "|" &amp; TEXT(tbl_Manifiestos[[#This Row],[Costo Unitario]],"0.00")</f>
        <v>2803|Lead Service Replacement|8.50|120.00</v>
      </c>
      <c r="C503" t="s">
        <v>5761</v>
      </c>
      <c r="D503" s="51">
        <v>45946</v>
      </c>
      <c r="E503">
        <v>19</v>
      </c>
      <c r="F503" t="s">
        <v>5322</v>
      </c>
      <c r="G503">
        <v>2330</v>
      </c>
      <c r="H503" t="s">
        <v>5881</v>
      </c>
      <c r="I503">
        <v>2330</v>
      </c>
      <c r="J503">
        <v>8.5</v>
      </c>
      <c r="K503" s="55">
        <v>120</v>
      </c>
      <c r="L503" s="34">
        <f t="shared" si="14"/>
        <v>1020</v>
      </c>
      <c r="M503" s="6">
        <f>tbl_Manifiestos[[#This Row],[Total Pagado]]*tbl_Manifiestos[[#This Row],[Porcentaje]]</f>
        <v>948.6</v>
      </c>
      <c r="N503" s="3">
        <v>0.93</v>
      </c>
    </row>
    <row r="504" spans="1:14" ht="15.95" customHeight="1" x14ac:dyDescent="0.25">
      <c r="A504" s="3" t="s">
        <v>12</v>
      </c>
      <c r="B504" s="3" t="str">
        <f>tbl_Manifiestos[[#This Row],[Factura]] &amp; "|" &amp; tbl_Manifiestos[[#This Row],[Proyecto OK]] &amp; "|" &amp; TEXT(tbl_Manifiestos[[#This Row],[Servicio]],"0.00") &amp; "|" &amp; TEXT(tbl_Manifiestos[[#This Row],[Costo Unitario]],"0.00")</f>
        <v>2803|Lead Service Replacement|8.00|120.00</v>
      </c>
      <c r="C504" t="s">
        <v>5761</v>
      </c>
      <c r="D504" s="51">
        <v>45947</v>
      </c>
      <c r="E504">
        <v>19</v>
      </c>
      <c r="F504" t="s">
        <v>5322</v>
      </c>
      <c r="G504">
        <v>2330</v>
      </c>
      <c r="H504" t="s">
        <v>5881</v>
      </c>
      <c r="I504">
        <v>2330</v>
      </c>
      <c r="J504">
        <v>8</v>
      </c>
      <c r="K504" s="55">
        <v>120</v>
      </c>
      <c r="L504" s="34">
        <f t="shared" si="14"/>
        <v>960</v>
      </c>
      <c r="M504" s="6">
        <f>tbl_Manifiestos[[#This Row],[Total Pagado]]*tbl_Manifiestos[[#This Row],[Porcentaje]]</f>
        <v>892.80000000000007</v>
      </c>
      <c r="N504" s="3">
        <v>0.93</v>
      </c>
    </row>
    <row r="505" spans="1:14" ht="15.95" customHeight="1" x14ac:dyDescent="0.25">
      <c r="A505" s="3" t="s">
        <v>12</v>
      </c>
      <c r="B505" s="3" t="str">
        <f>tbl_Manifiestos[[#This Row],[Factura]] &amp; "|" &amp; tbl_Manifiestos[[#This Row],[Proyecto OK]] &amp; "|" &amp; TEXT(tbl_Manifiestos[[#This Row],[Servicio]],"0.00") &amp; "|" &amp; TEXT(tbl_Manifiestos[[#This Row],[Costo Unitario]],"0.00")</f>
        <v>2820|Lead Service Replacement|9.00|120.00</v>
      </c>
      <c r="C505" t="s">
        <v>5650</v>
      </c>
      <c r="D505" s="51">
        <v>45950</v>
      </c>
      <c r="E505">
        <v>19</v>
      </c>
      <c r="F505" t="s">
        <v>5322</v>
      </c>
      <c r="G505">
        <v>2330</v>
      </c>
      <c r="H505" t="s">
        <v>5881</v>
      </c>
      <c r="I505">
        <v>2330</v>
      </c>
      <c r="J505">
        <v>9</v>
      </c>
      <c r="K505" s="55">
        <v>120</v>
      </c>
      <c r="L505" s="34">
        <f t="shared" si="14"/>
        <v>1080</v>
      </c>
      <c r="M505" s="6">
        <f>tbl_Manifiestos[[#This Row],[Total Pagado]]*tbl_Manifiestos[[#This Row],[Porcentaje]]</f>
        <v>1004.4000000000001</v>
      </c>
      <c r="N505" s="3">
        <v>0.93</v>
      </c>
    </row>
    <row r="506" spans="1:14" ht="15.95" customHeight="1" x14ac:dyDescent="0.25">
      <c r="A506" s="3" t="s">
        <v>12</v>
      </c>
      <c r="B506" s="3" t="str">
        <f>tbl_Manifiestos[[#This Row],[Factura]] &amp; "|" &amp; tbl_Manifiestos[[#This Row],[Proyecto OK]] &amp; "|" &amp; TEXT(tbl_Manifiestos[[#This Row],[Servicio]],"0.00") &amp; "|" &amp; TEXT(tbl_Manifiestos[[#This Row],[Costo Unitario]],"0.00")</f>
        <v>2820|Lead Service Replacement|8.50|120.00</v>
      </c>
      <c r="C506" t="s">
        <v>5650</v>
      </c>
      <c r="D506" s="51">
        <v>45951</v>
      </c>
      <c r="E506">
        <v>19</v>
      </c>
      <c r="F506" t="s">
        <v>5322</v>
      </c>
      <c r="G506">
        <v>2330</v>
      </c>
      <c r="H506" t="s">
        <v>5881</v>
      </c>
      <c r="I506">
        <v>2330</v>
      </c>
      <c r="J506">
        <v>8.5</v>
      </c>
      <c r="K506" s="55">
        <v>120</v>
      </c>
      <c r="L506" s="34">
        <f t="shared" si="14"/>
        <v>1020</v>
      </c>
      <c r="M506" s="6">
        <f>tbl_Manifiestos[[#This Row],[Total Pagado]]*tbl_Manifiestos[[#This Row],[Porcentaje]]</f>
        <v>948.6</v>
      </c>
      <c r="N506" s="3">
        <v>0.93</v>
      </c>
    </row>
    <row r="507" spans="1:14" ht="15.95" customHeight="1" x14ac:dyDescent="0.25">
      <c r="A507" s="3" t="s">
        <v>5329</v>
      </c>
      <c r="B507" s="3" t="str">
        <f>tbl_Manifiestos[[#This Row],[Factura]] &amp; "|" &amp; tbl_Manifiestos[[#This Row],[Proyecto OK]] &amp; "|" &amp; TEXT(tbl_Manifiestos[[#This Row],[Servicio]],"0.00") &amp; "|" &amp; TEXT(tbl_Manifiestos[[#This Row],[Costo Unitario]],"0.00")</f>
        <v>2841|Lead Service Replacement|8.00|100.00</v>
      </c>
      <c r="C507">
        <v>2841</v>
      </c>
      <c r="D507" s="4">
        <v>45960</v>
      </c>
      <c r="E507">
        <v>52</v>
      </c>
      <c r="F507" t="s">
        <v>5322</v>
      </c>
      <c r="G507">
        <v>2332</v>
      </c>
      <c r="H507" t="s">
        <v>5881</v>
      </c>
      <c r="I507">
        <v>2332</v>
      </c>
      <c r="J507">
        <v>8</v>
      </c>
      <c r="K507" s="6">
        <v>100</v>
      </c>
      <c r="L507" s="6">
        <v>800</v>
      </c>
      <c r="M507" s="6">
        <f>tbl_Manifiestos[[#This Row],[Total Pagado]]*tbl_Manifiestos[[#This Row],[Porcentaje]]</f>
        <v>720</v>
      </c>
      <c r="N507" s="3">
        <v>0.9</v>
      </c>
    </row>
    <row r="508" spans="1:14" ht="15.95" customHeight="1" x14ac:dyDescent="0.25">
      <c r="A508" s="3" t="s">
        <v>1982</v>
      </c>
      <c r="B508" s="3" t="str">
        <f>tbl_Manifiestos[[#This Row],[Factura]] &amp; "|" &amp; tbl_Manifiestos[[#This Row],[Proyecto OK]] &amp; "|" &amp; TEXT(tbl_Manifiestos[[#This Row],[Servicio]],"0.00") &amp; "|" &amp; TEXT(tbl_Manifiestos[[#This Row],[Costo Unitario]],"0.00")</f>
        <v>2841|Lead Service Replacement|8.00|100.00</v>
      </c>
      <c r="C508">
        <v>2841</v>
      </c>
      <c r="D508" s="4">
        <v>45961</v>
      </c>
      <c r="E508">
        <v>678</v>
      </c>
      <c r="F508" t="s">
        <v>5322</v>
      </c>
      <c r="G508">
        <v>2332</v>
      </c>
      <c r="H508" t="s">
        <v>5881</v>
      </c>
      <c r="I508">
        <v>2332</v>
      </c>
      <c r="J508">
        <v>8</v>
      </c>
      <c r="K508" s="6">
        <v>100</v>
      </c>
      <c r="L508" s="6">
        <v>800</v>
      </c>
      <c r="M508" s="6">
        <f>tbl_Manifiestos[[#This Row],[Total Pagado]]*tbl_Manifiestos[[#This Row],[Porcentaje]]</f>
        <v>720</v>
      </c>
      <c r="N508" s="3">
        <v>0.9</v>
      </c>
    </row>
    <row r="509" spans="1:14" ht="15.95" customHeight="1" x14ac:dyDescent="0.25">
      <c r="A509" s="3" t="s">
        <v>27</v>
      </c>
      <c r="B509" s="3" t="str">
        <f>tbl_Manifiestos[[#This Row],[Factura]] &amp; "|" &amp; tbl_Manifiestos[[#This Row],[Proyecto OK]] &amp; "|" &amp; TEXT(tbl_Manifiestos[[#This Row],[Servicio]],"0.00") &amp; "|" &amp; TEXT(tbl_Manifiestos[[#This Row],[Costo Unitario]],"0.00")</f>
        <v>2339|Lead Service Replacement|3.00|120.00</v>
      </c>
      <c r="C509">
        <v>2339</v>
      </c>
      <c r="D509" s="32">
        <v>45685</v>
      </c>
      <c r="E509">
        <v>67</v>
      </c>
      <c r="F509" t="s">
        <v>5322</v>
      </c>
      <c r="G509">
        <v>2332</v>
      </c>
      <c r="H509" t="s">
        <v>5881</v>
      </c>
      <c r="I509">
        <v>2332</v>
      </c>
      <c r="J509">
        <v>3</v>
      </c>
      <c r="K509" s="34">
        <v>120</v>
      </c>
      <c r="L509" s="34">
        <f t="shared" ref="L509:L540" si="15">J509*K509</f>
        <v>360</v>
      </c>
      <c r="M509" s="6">
        <f>tbl_Manifiestos[[#This Row],[Total Pagado]]*tbl_Manifiestos[[#This Row],[Porcentaje]]</f>
        <v>334.8</v>
      </c>
      <c r="N509" s="3">
        <v>0.93</v>
      </c>
    </row>
    <row r="510" spans="1:14" ht="15.95" customHeight="1" x14ac:dyDescent="0.25">
      <c r="A510" s="3" t="s">
        <v>27</v>
      </c>
      <c r="B510" s="3" t="str">
        <f>tbl_Manifiestos[[#This Row],[Factura]] &amp; "|" &amp; tbl_Manifiestos[[#This Row],[Proyecto OK]] &amp; "|" &amp; TEXT(tbl_Manifiestos[[#This Row],[Servicio]],"0.00") &amp; "|" &amp; TEXT(tbl_Manifiestos[[#This Row],[Costo Unitario]],"0.00")</f>
        <v>2345|Lead Service Replacement|9.50|120.00</v>
      </c>
      <c r="C510">
        <v>2345</v>
      </c>
      <c r="D510" s="32">
        <v>45691</v>
      </c>
      <c r="E510">
        <v>515</v>
      </c>
      <c r="F510" t="s">
        <v>5322</v>
      </c>
      <c r="G510">
        <v>2332</v>
      </c>
      <c r="H510" t="s">
        <v>5881</v>
      </c>
      <c r="I510">
        <v>2332</v>
      </c>
      <c r="J510">
        <v>9.5</v>
      </c>
      <c r="K510" s="34">
        <v>120</v>
      </c>
      <c r="L510" s="34">
        <f t="shared" si="15"/>
        <v>1140</v>
      </c>
      <c r="M510" s="6">
        <f>tbl_Manifiestos[[#This Row],[Total Pagado]]*tbl_Manifiestos[[#This Row],[Porcentaje]]</f>
        <v>1060.2</v>
      </c>
      <c r="N510" s="3">
        <v>0.93</v>
      </c>
    </row>
    <row r="511" spans="1:14" ht="15.95" customHeight="1" x14ac:dyDescent="0.25">
      <c r="A511" s="3" t="s">
        <v>27</v>
      </c>
      <c r="B511" s="3" t="str">
        <f>tbl_Manifiestos[[#This Row],[Factura]] &amp; "|" &amp; tbl_Manifiestos[[#This Row],[Proyecto OK]] &amp; "|" &amp; TEXT(tbl_Manifiestos[[#This Row],[Servicio]],"0.00") &amp; "|" &amp; TEXT(tbl_Manifiestos[[#This Row],[Costo Unitario]],"0.00")</f>
        <v>2345|Lead Service Replacement|9.00|120.00</v>
      </c>
      <c r="C511">
        <v>2345</v>
      </c>
      <c r="D511" s="32">
        <v>45693</v>
      </c>
      <c r="E511">
        <v>67</v>
      </c>
      <c r="F511" t="s">
        <v>5322</v>
      </c>
      <c r="G511">
        <v>2332</v>
      </c>
      <c r="H511" t="s">
        <v>5881</v>
      </c>
      <c r="I511">
        <v>2332</v>
      </c>
      <c r="J511">
        <v>9</v>
      </c>
      <c r="K511" s="34">
        <v>120</v>
      </c>
      <c r="L511" s="34">
        <f t="shared" si="15"/>
        <v>1080</v>
      </c>
      <c r="M511" s="6">
        <f>tbl_Manifiestos[[#This Row],[Total Pagado]]*tbl_Manifiestos[[#This Row],[Porcentaje]]</f>
        <v>1004.4000000000001</v>
      </c>
      <c r="N511" s="3">
        <v>0.93</v>
      </c>
    </row>
    <row r="512" spans="1:14" ht="15.95" customHeight="1" x14ac:dyDescent="0.25">
      <c r="A512" s="3" t="s">
        <v>27</v>
      </c>
      <c r="B512" s="3" t="str">
        <f>tbl_Manifiestos[[#This Row],[Factura]] &amp; "|" &amp; tbl_Manifiestos[[#This Row],[Proyecto OK]] &amp; "|" &amp; TEXT(tbl_Manifiestos[[#This Row],[Servicio]],"0.00") &amp; "|" &amp; TEXT(tbl_Manifiestos[[#This Row],[Costo Unitario]],"0.00")</f>
        <v>2383|Lead Service Replacement|12.00|120.00</v>
      </c>
      <c r="C512">
        <v>2383</v>
      </c>
      <c r="D512" s="32">
        <v>45740</v>
      </c>
      <c r="E512">
        <v>103</v>
      </c>
      <c r="F512" t="s">
        <v>5322</v>
      </c>
      <c r="G512">
        <v>2332</v>
      </c>
      <c r="H512" t="s">
        <v>5881</v>
      </c>
      <c r="I512">
        <v>2332</v>
      </c>
      <c r="J512">
        <v>12</v>
      </c>
      <c r="K512" s="34">
        <v>120</v>
      </c>
      <c r="L512" s="34">
        <f t="shared" si="15"/>
        <v>1440</v>
      </c>
      <c r="M512" s="6">
        <f>tbl_Manifiestos[[#This Row],[Total Pagado]]*tbl_Manifiestos[[#This Row],[Porcentaje]]</f>
        <v>1339.2</v>
      </c>
      <c r="N512" s="3">
        <v>0.93</v>
      </c>
    </row>
    <row r="513" spans="1:14" ht="15.95" customHeight="1" x14ac:dyDescent="0.25">
      <c r="A513" s="3" t="s">
        <v>27</v>
      </c>
      <c r="B513" s="3" t="str">
        <f>tbl_Manifiestos[[#This Row],[Factura]] &amp; "|" &amp; tbl_Manifiestos[[#This Row],[Proyecto OK]] &amp; "|" &amp; TEXT(tbl_Manifiestos[[#This Row],[Servicio]],"0.00") &amp; "|" &amp; TEXT(tbl_Manifiestos[[#This Row],[Costo Unitario]],"0.00")</f>
        <v>2383|Lead Service Replacement|10.50|120.00</v>
      </c>
      <c r="C513">
        <v>2383</v>
      </c>
      <c r="D513" s="32">
        <v>45741</v>
      </c>
      <c r="E513">
        <v>103</v>
      </c>
      <c r="F513" t="s">
        <v>5322</v>
      </c>
      <c r="G513">
        <v>2332</v>
      </c>
      <c r="H513" t="s">
        <v>5881</v>
      </c>
      <c r="I513">
        <v>2332</v>
      </c>
      <c r="J513">
        <v>10.5</v>
      </c>
      <c r="K513" s="34">
        <v>120</v>
      </c>
      <c r="L513" s="34">
        <f t="shared" si="15"/>
        <v>1260</v>
      </c>
      <c r="M513" s="6">
        <f>tbl_Manifiestos[[#This Row],[Total Pagado]]*tbl_Manifiestos[[#This Row],[Porcentaje]]</f>
        <v>1171.8</v>
      </c>
      <c r="N513" s="3">
        <v>0.93</v>
      </c>
    </row>
    <row r="514" spans="1:14" ht="15.95" customHeight="1" x14ac:dyDescent="0.25">
      <c r="A514" s="3" t="s">
        <v>27</v>
      </c>
      <c r="B514" s="3" t="str">
        <f>tbl_Manifiestos[[#This Row],[Factura]] &amp; "|" &amp; tbl_Manifiestos[[#This Row],[Proyecto OK]] &amp; "|" &amp; TEXT(tbl_Manifiestos[[#This Row],[Servicio]],"0.00") &amp; "|" &amp; TEXT(tbl_Manifiestos[[#This Row],[Costo Unitario]],"0.00")</f>
        <v>2383|Lead Service Replacement|9.50|120.00</v>
      </c>
      <c r="C514">
        <v>2383</v>
      </c>
      <c r="D514" s="32">
        <v>45742</v>
      </c>
      <c r="E514">
        <v>67</v>
      </c>
      <c r="F514" t="s">
        <v>5322</v>
      </c>
      <c r="G514">
        <v>2332</v>
      </c>
      <c r="H514" t="s">
        <v>5881</v>
      </c>
      <c r="I514">
        <v>2332</v>
      </c>
      <c r="J514">
        <v>9.5</v>
      </c>
      <c r="K514" s="34">
        <v>120</v>
      </c>
      <c r="L514" s="34">
        <f t="shared" si="15"/>
        <v>1140</v>
      </c>
      <c r="M514" s="6">
        <f>tbl_Manifiestos[[#This Row],[Total Pagado]]*tbl_Manifiestos[[#This Row],[Porcentaje]]</f>
        <v>1060.2</v>
      </c>
      <c r="N514" s="3">
        <v>0.93</v>
      </c>
    </row>
    <row r="515" spans="1:14" ht="15.95" customHeight="1" x14ac:dyDescent="0.25">
      <c r="A515" s="3" t="s">
        <v>27</v>
      </c>
      <c r="B515" s="3" t="str">
        <f>tbl_Manifiestos[[#This Row],[Factura]] &amp; "|" &amp; tbl_Manifiestos[[#This Row],[Proyecto OK]] &amp; "|" &amp; TEXT(tbl_Manifiestos[[#This Row],[Servicio]],"0.00") &amp; "|" &amp; TEXT(tbl_Manifiestos[[#This Row],[Costo Unitario]],"0.00")</f>
        <v>2383|Lead Service Replacement|9.00|120.00</v>
      </c>
      <c r="C515">
        <v>2383</v>
      </c>
      <c r="D515" s="32">
        <v>45743</v>
      </c>
      <c r="E515">
        <v>103</v>
      </c>
      <c r="F515" t="s">
        <v>5322</v>
      </c>
      <c r="G515">
        <v>2332</v>
      </c>
      <c r="H515" t="s">
        <v>5881</v>
      </c>
      <c r="I515">
        <v>2332</v>
      </c>
      <c r="J515">
        <v>9</v>
      </c>
      <c r="K515" s="34">
        <v>120</v>
      </c>
      <c r="L515" s="34">
        <f t="shared" si="15"/>
        <v>1080</v>
      </c>
      <c r="M515" s="6">
        <f>tbl_Manifiestos[[#This Row],[Total Pagado]]*tbl_Manifiestos[[#This Row],[Porcentaje]]</f>
        <v>1004.4000000000001</v>
      </c>
      <c r="N515" s="3">
        <v>0.93</v>
      </c>
    </row>
    <row r="516" spans="1:14" ht="15.95" customHeight="1" x14ac:dyDescent="0.25">
      <c r="A516" s="3" t="s">
        <v>27</v>
      </c>
      <c r="B516" s="3" t="str">
        <f>tbl_Manifiestos[[#This Row],[Factura]] &amp; "|" &amp; tbl_Manifiestos[[#This Row],[Proyecto OK]] &amp; "|" &amp; TEXT(tbl_Manifiestos[[#This Row],[Servicio]],"0.00") &amp; "|" &amp; TEXT(tbl_Manifiestos[[#This Row],[Costo Unitario]],"0.00")</f>
        <v>2383|Lead Service Replacement|8.00|120.00</v>
      </c>
      <c r="C516">
        <v>2383</v>
      </c>
      <c r="D516" s="32">
        <v>45744</v>
      </c>
      <c r="E516">
        <v>103</v>
      </c>
      <c r="F516" t="s">
        <v>5322</v>
      </c>
      <c r="G516">
        <v>2332</v>
      </c>
      <c r="H516" t="s">
        <v>5881</v>
      </c>
      <c r="I516">
        <v>2332</v>
      </c>
      <c r="J516">
        <v>8</v>
      </c>
      <c r="K516" s="34">
        <v>120</v>
      </c>
      <c r="L516" s="34">
        <f t="shared" si="15"/>
        <v>960</v>
      </c>
      <c r="M516" s="6">
        <f>tbl_Manifiestos[[#This Row],[Total Pagado]]*tbl_Manifiestos[[#This Row],[Porcentaje]]</f>
        <v>892.80000000000007</v>
      </c>
      <c r="N516" s="3">
        <v>0.93</v>
      </c>
    </row>
    <row r="517" spans="1:14" ht="15.95" customHeight="1" x14ac:dyDescent="0.25">
      <c r="A517" s="3" t="s">
        <v>27</v>
      </c>
      <c r="B517" s="3" t="str">
        <f>tbl_Manifiestos[[#This Row],[Factura]] &amp; "|" &amp; tbl_Manifiestos[[#This Row],[Proyecto OK]] &amp; "|" &amp; TEXT(tbl_Manifiestos[[#This Row],[Servicio]],"0.00") &amp; "|" &amp; TEXT(tbl_Manifiestos[[#This Row],[Costo Unitario]],"0.00")</f>
        <v>2392|Lead Service Replacement|10.50|120.00</v>
      </c>
      <c r="C517">
        <v>2392</v>
      </c>
      <c r="D517" s="32">
        <v>45747</v>
      </c>
      <c r="E517">
        <v>103</v>
      </c>
      <c r="F517" t="s">
        <v>5322</v>
      </c>
      <c r="G517">
        <v>2332</v>
      </c>
      <c r="H517" t="s">
        <v>5881</v>
      </c>
      <c r="I517">
        <v>2332</v>
      </c>
      <c r="J517">
        <v>10.5</v>
      </c>
      <c r="K517" s="34">
        <v>120</v>
      </c>
      <c r="L517" s="34">
        <f t="shared" si="15"/>
        <v>1260</v>
      </c>
      <c r="M517" s="6">
        <f>tbl_Manifiestos[[#This Row],[Total Pagado]]*tbl_Manifiestos[[#This Row],[Porcentaje]]</f>
        <v>1171.8</v>
      </c>
      <c r="N517" s="3">
        <v>0.93</v>
      </c>
    </row>
    <row r="518" spans="1:14" ht="15.95" customHeight="1" x14ac:dyDescent="0.25">
      <c r="A518" s="3" t="s">
        <v>27</v>
      </c>
      <c r="B518" s="3" t="str">
        <f>tbl_Manifiestos[[#This Row],[Factura]] &amp; "|" &amp; tbl_Manifiestos[[#This Row],[Proyecto OK]] &amp; "|" &amp; TEXT(tbl_Manifiestos[[#This Row],[Servicio]],"0.00") &amp; "|" &amp; TEXT(tbl_Manifiestos[[#This Row],[Costo Unitario]],"0.00")</f>
        <v>2392|Lead Service Replacement|9.00|120.00</v>
      </c>
      <c r="C518">
        <v>2392</v>
      </c>
      <c r="D518" s="32">
        <v>45751</v>
      </c>
      <c r="E518">
        <v>103</v>
      </c>
      <c r="F518" t="s">
        <v>5322</v>
      </c>
      <c r="G518">
        <v>2332</v>
      </c>
      <c r="H518" t="s">
        <v>5881</v>
      </c>
      <c r="I518">
        <v>2332</v>
      </c>
      <c r="J518">
        <v>9</v>
      </c>
      <c r="K518" s="34">
        <v>120</v>
      </c>
      <c r="L518" s="34">
        <f t="shared" si="15"/>
        <v>1080</v>
      </c>
      <c r="M518" s="6">
        <f>tbl_Manifiestos[[#This Row],[Total Pagado]]*tbl_Manifiestos[[#This Row],[Porcentaje]]</f>
        <v>1004.4000000000001</v>
      </c>
      <c r="N518" s="3">
        <v>0.93</v>
      </c>
    </row>
    <row r="519" spans="1:14" ht="15.95" customHeight="1" x14ac:dyDescent="0.25">
      <c r="A519" s="3" t="s">
        <v>27</v>
      </c>
      <c r="B519" s="3" t="str">
        <f>tbl_Manifiestos[[#This Row],[Factura]] &amp; "|" &amp; tbl_Manifiestos[[#This Row],[Proyecto OK]] &amp; "|" &amp; TEXT(tbl_Manifiestos[[#This Row],[Servicio]],"0.00") &amp; "|" &amp; TEXT(tbl_Manifiestos[[#This Row],[Costo Unitario]],"0.00")</f>
        <v>2403|Lead Service Replacement|9.50|120.00</v>
      </c>
      <c r="C519">
        <v>2403</v>
      </c>
      <c r="D519" s="32">
        <v>45754</v>
      </c>
      <c r="E519">
        <v>103</v>
      </c>
      <c r="F519" t="s">
        <v>5322</v>
      </c>
      <c r="G519">
        <v>2332</v>
      </c>
      <c r="H519" t="s">
        <v>5881</v>
      </c>
      <c r="I519">
        <v>2332</v>
      </c>
      <c r="J519">
        <v>9.5</v>
      </c>
      <c r="K519" s="34">
        <v>120</v>
      </c>
      <c r="L519" s="34">
        <f t="shared" si="15"/>
        <v>1140</v>
      </c>
      <c r="M519" s="6">
        <f>tbl_Manifiestos[[#This Row],[Total Pagado]]*tbl_Manifiestos[[#This Row],[Porcentaje]]</f>
        <v>1060.2</v>
      </c>
      <c r="N519" s="3">
        <v>0.93</v>
      </c>
    </row>
    <row r="520" spans="1:14" ht="15.95" customHeight="1" x14ac:dyDescent="0.25">
      <c r="A520" s="3" t="s">
        <v>27</v>
      </c>
      <c r="B520" s="3" t="str">
        <f>tbl_Manifiestos[[#This Row],[Factura]] &amp; "|" &amp; tbl_Manifiestos[[#This Row],[Proyecto OK]] &amp; "|" &amp; TEXT(tbl_Manifiestos[[#This Row],[Servicio]],"0.00") &amp; "|" &amp; TEXT(tbl_Manifiestos[[#This Row],[Costo Unitario]],"0.00")</f>
        <v>2403|Lead Service Replacement|8.00|120.00</v>
      </c>
      <c r="C520">
        <v>2403</v>
      </c>
      <c r="D520" s="32">
        <v>45757</v>
      </c>
      <c r="E520">
        <v>67</v>
      </c>
      <c r="F520" t="s">
        <v>5322</v>
      </c>
      <c r="G520">
        <v>2332</v>
      </c>
      <c r="H520" t="s">
        <v>5881</v>
      </c>
      <c r="I520">
        <v>2332</v>
      </c>
      <c r="J520">
        <v>8</v>
      </c>
      <c r="K520" s="34">
        <v>120</v>
      </c>
      <c r="L520" s="34">
        <f t="shared" si="15"/>
        <v>960</v>
      </c>
      <c r="M520" s="6">
        <f>tbl_Manifiestos[[#This Row],[Total Pagado]]*tbl_Manifiestos[[#This Row],[Porcentaje]]</f>
        <v>892.80000000000007</v>
      </c>
      <c r="N520" s="3">
        <v>0.93</v>
      </c>
    </row>
    <row r="521" spans="1:14" ht="15.95" customHeight="1" x14ac:dyDescent="0.25">
      <c r="A521" s="3" t="s">
        <v>27</v>
      </c>
      <c r="B521" s="3" t="str">
        <f>tbl_Manifiestos[[#This Row],[Factura]] &amp; "|" &amp; tbl_Manifiestos[[#This Row],[Proyecto OK]] &amp; "|" &amp; TEXT(tbl_Manifiestos[[#This Row],[Servicio]],"0.00") &amp; "|" &amp; TEXT(tbl_Manifiestos[[#This Row],[Costo Unitario]],"0.00")</f>
        <v>2414|Lead Service Replacement|8.50|120.00</v>
      </c>
      <c r="C521">
        <v>2414</v>
      </c>
      <c r="D521" s="32">
        <v>45763</v>
      </c>
      <c r="E521">
        <v>708</v>
      </c>
      <c r="F521" t="s">
        <v>5322</v>
      </c>
      <c r="G521">
        <v>2332</v>
      </c>
      <c r="H521" t="s">
        <v>5881</v>
      </c>
      <c r="I521">
        <v>2332</v>
      </c>
      <c r="J521">
        <v>8.5</v>
      </c>
      <c r="K521" s="34">
        <v>120</v>
      </c>
      <c r="L521" s="34">
        <f t="shared" si="15"/>
        <v>1020</v>
      </c>
      <c r="M521" s="6">
        <f>tbl_Manifiestos[[#This Row],[Total Pagado]]*tbl_Manifiestos[[#This Row],[Porcentaje]]</f>
        <v>948.6</v>
      </c>
      <c r="N521" s="3">
        <v>0.93</v>
      </c>
    </row>
    <row r="522" spans="1:14" ht="15.95" customHeight="1" x14ac:dyDescent="0.25">
      <c r="A522" s="3" t="s">
        <v>27</v>
      </c>
      <c r="B522" s="3" t="str">
        <f>tbl_Manifiestos[[#This Row],[Factura]] &amp; "|" &amp; tbl_Manifiestos[[#This Row],[Proyecto OK]] &amp; "|" &amp; TEXT(tbl_Manifiestos[[#This Row],[Servicio]],"0.00") &amp; "|" &amp; TEXT(tbl_Manifiestos[[#This Row],[Costo Unitario]],"0.00")</f>
        <v>2414|Lead Service Replacement|9.00|120.00</v>
      </c>
      <c r="C522">
        <v>2414</v>
      </c>
      <c r="D522" s="32">
        <v>45764</v>
      </c>
      <c r="E522">
        <v>708</v>
      </c>
      <c r="F522" t="s">
        <v>5322</v>
      </c>
      <c r="G522">
        <v>2332</v>
      </c>
      <c r="H522" t="s">
        <v>5881</v>
      </c>
      <c r="I522">
        <v>2332</v>
      </c>
      <c r="J522">
        <v>9</v>
      </c>
      <c r="K522" s="34">
        <v>120</v>
      </c>
      <c r="L522" s="34">
        <f t="shared" si="15"/>
        <v>1080</v>
      </c>
      <c r="M522" s="6">
        <f>tbl_Manifiestos[[#This Row],[Total Pagado]]*tbl_Manifiestos[[#This Row],[Porcentaje]]</f>
        <v>1004.4000000000001</v>
      </c>
      <c r="N522" s="3">
        <v>0.93</v>
      </c>
    </row>
    <row r="523" spans="1:14" ht="15.95" customHeight="1" x14ac:dyDescent="0.25">
      <c r="A523" s="3" t="s">
        <v>27</v>
      </c>
      <c r="B523" s="3" t="str">
        <f>tbl_Manifiestos[[#This Row],[Factura]] &amp; "|" &amp; tbl_Manifiestos[[#This Row],[Proyecto OK]] &amp; "|" &amp; TEXT(tbl_Manifiestos[[#This Row],[Servicio]],"0.00") &amp; "|" &amp; TEXT(tbl_Manifiestos[[#This Row],[Costo Unitario]],"0.00")</f>
        <v>2425|Lead Service Replacement|9.00|120.00</v>
      </c>
      <c r="C523">
        <v>2425</v>
      </c>
      <c r="D523" s="32">
        <v>45768</v>
      </c>
      <c r="E523">
        <v>708</v>
      </c>
      <c r="F523" t="s">
        <v>5322</v>
      </c>
      <c r="G523">
        <v>2332</v>
      </c>
      <c r="H523" t="s">
        <v>5881</v>
      </c>
      <c r="I523">
        <v>2332</v>
      </c>
      <c r="J523">
        <v>9</v>
      </c>
      <c r="K523" s="34">
        <v>120</v>
      </c>
      <c r="L523" s="34">
        <f t="shared" si="15"/>
        <v>1080</v>
      </c>
      <c r="M523" s="6">
        <f>tbl_Manifiestos[[#This Row],[Total Pagado]]*tbl_Manifiestos[[#This Row],[Porcentaje]]</f>
        <v>1004.4000000000001</v>
      </c>
      <c r="N523" s="3">
        <v>0.93</v>
      </c>
    </row>
    <row r="524" spans="1:14" ht="15.95" customHeight="1" x14ac:dyDescent="0.25">
      <c r="A524" s="3" t="s">
        <v>27</v>
      </c>
      <c r="B524" s="3" t="str">
        <f>tbl_Manifiestos[[#This Row],[Factura]] &amp; "|" &amp; tbl_Manifiestos[[#This Row],[Proyecto OK]] &amp; "|" &amp; TEXT(tbl_Manifiestos[[#This Row],[Servicio]],"0.00") &amp; "|" &amp; TEXT(tbl_Manifiestos[[#This Row],[Costo Unitario]],"0.00")</f>
        <v>2425|Lead Service Replacement|9.00|120.00</v>
      </c>
      <c r="C524">
        <v>2425</v>
      </c>
      <c r="D524" s="32">
        <v>45770</v>
      </c>
      <c r="E524">
        <v>708</v>
      </c>
      <c r="F524" t="s">
        <v>5322</v>
      </c>
      <c r="G524">
        <v>2332</v>
      </c>
      <c r="H524" t="s">
        <v>5881</v>
      </c>
      <c r="I524">
        <v>2332</v>
      </c>
      <c r="J524">
        <v>9</v>
      </c>
      <c r="K524" s="34">
        <v>120</v>
      </c>
      <c r="L524" s="34">
        <f t="shared" si="15"/>
        <v>1080</v>
      </c>
      <c r="M524" s="6">
        <f>tbl_Manifiestos[[#This Row],[Total Pagado]]*tbl_Manifiestos[[#This Row],[Porcentaje]]</f>
        <v>1004.4000000000001</v>
      </c>
      <c r="N524" s="3">
        <v>0.93</v>
      </c>
    </row>
    <row r="525" spans="1:14" ht="15.95" customHeight="1" x14ac:dyDescent="0.25">
      <c r="A525" s="3" t="s">
        <v>27</v>
      </c>
      <c r="B525" s="3" t="str">
        <f>tbl_Manifiestos[[#This Row],[Factura]] &amp; "|" &amp; tbl_Manifiestos[[#This Row],[Proyecto OK]] &amp; "|" &amp; TEXT(tbl_Manifiestos[[#This Row],[Servicio]],"0.00") &amp; "|" &amp; TEXT(tbl_Manifiestos[[#This Row],[Costo Unitario]],"0.00")</f>
        <v>2425|Lead Service Replacement|8.00|120.00</v>
      </c>
      <c r="C525">
        <v>2425</v>
      </c>
      <c r="D525" s="32">
        <v>45772</v>
      </c>
      <c r="E525">
        <v>67</v>
      </c>
      <c r="F525" t="s">
        <v>5322</v>
      </c>
      <c r="G525">
        <v>2332</v>
      </c>
      <c r="H525" t="s">
        <v>5881</v>
      </c>
      <c r="I525">
        <v>2332</v>
      </c>
      <c r="J525">
        <v>8</v>
      </c>
      <c r="K525" s="34">
        <v>120</v>
      </c>
      <c r="L525" s="34">
        <f t="shared" si="15"/>
        <v>960</v>
      </c>
      <c r="M525" s="6">
        <f>tbl_Manifiestos[[#This Row],[Total Pagado]]*tbl_Manifiestos[[#This Row],[Porcentaje]]</f>
        <v>892.80000000000007</v>
      </c>
      <c r="N525" s="3">
        <v>0.93</v>
      </c>
    </row>
    <row r="526" spans="1:14" ht="15.95" customHeight="1" x14ac:dyDescent="0.25">
      <c r="A526" s="3" t="s">
        <v>27</v>
      </c>
      <c r="B526" s="3" t="str">
        <f>tbl_Manifiestos[[#This Row],[Factura]] &amp; "|" &amp; tbl_Manifiestos[[#This Row],[Proyecto OK]] &amp; "|" &amp; TEXT(tbl_Manifiestos[[#This Row],[Servicio]],"0.00") &amp; "|" &amp; TEXT(tbl_Manifiestos[[#This Row],[Costo Unitario]],"0.00")</f>
        <v>2440|Lead Service Replacement|10.50|120.00</v>
      </c>
      <c r="C526">
        <v>2440</v>
      </c>
      <c r="D526" s="32">
        <v>45775</v>
      </c>
      <c r="E526">
        <v>67</v>
      </c>
      <c r="F526" t="s">
        <v>5322</v>
      </c>
      <c r="G526">
        <v>2332</v>
      </c>
      <c r="H526" t="s">
        <v>5881</v>
      </c>
      <c r="I526">
        <v>2332</v>
      </c>
      <c r="J526">
        <v>10.5</v>
      </c>
      <c r="K526" s="34">
        <v>120</v>
      </c>
      <c r="L526" s="34">
        <f t="shared" si="15"/>
        <v>1260</v>
      </c>
      <c r="M526" s="6">
        <f>tbl_Manifiestos[[#This Row],[Total Pagado]]*tbl_Manifiestos[[#This Row],[Porcentaje]]</f>
        <v>1171.8</v>
      </c>
      <c r="N526" s="3">
        <v>0.93</v>
      </c>
    </row>
    <row r="527" spans="1:14" ht="15.95" customHeight="1" x14ac:dyDescent="0.25">
      <c r="A527" s="3" t="s">
        <v>27</v>
      </c>
      <c r="B527" s="3" t="str">
        <f>tbl_Manifiestos[[#This Row],[Factura]] &amp; "|" &amp; tbl_Manifiestos[[#This Row],[Proyecto OK]] &amp; "|" &amp; TEXT(tbl_Manifiestos[[#This Row],[Servicio]],"0.00") &amp; "|" &amp; TEXT(tbl_Manifiestos[[#This Row],[Costo Unitario]],"0.00")</f>
        <v>2440|Lead Service Replacement|10.00|120.00</v>
      </c>
      <c r="C527">
        <v>2440</v>
      </c>
      <c r="D527" s="32">
        <v>45776</v>
      </c>
      <c r="E527">
        <v>67</v>
      </c>
      <c r="F527" t="s">
        <v>5322</v>
      </c>
      <c r="G527">
        <v>2332</v>
      </c>
      <c r="H527" t="s">
        <v>5881</v>
      </c>
      <c r="I527">
        <v>2332</v>
      </c>
      <c r="J527">
        <v>10</v>
      </c>
      <c r="K527" s="34">
        <v>120</v>
      </c>
      <c r="L527" s="34">
        <f t="shared" si="15"/>
        <v>1200</v>
      </c>
      <c r="M527" s="6">
        <f>tbl_Manifiestos[[#This Row],[Total Pagado]]*tbl_Manifiestos[[#This Row],[Porcentaje]]</f>
        <v>1116</v>
      </c>
      <c r="N527" s="3">
        <v>0.93</v>
      </c>
    </row>
    <row r="528" spans="1:14" ht="15.95" customHeight="1" x14ac:dyDescent="0.25">
      <c r="A528" s="3" t="s">
        <v>27</v>
      </c>
      <c r="B528" s="3" t="str">
        <f>tbl_Manifiestos[[#This Row],[Factura]] &amp; "|" &amp; tbl_Manifiestos[[#This Row],[Proyecto OK]] &amp; "|" &amp; TEXT(tbl_Manifiestos[[#This Row],[Servicio]],"0.00") &amp; "|" &amp; TEXT(tbl_Manifiestos[[#This Row],[Costo Unitario]],"0.00")</f>
        <v>2440|Lead Service Replacement|8.50|120.00</v>
      </c>
      <c r="C528">
        <v>2440</v>
      </c>
      <c r="D528" s="32">
        <v>45777</v>
      </c>
      <c r="E528">
        <v>67</v>
      </c>
      <c r="F528" t="s">
        <v>5322</v>
      </c>
      <c r="G528">
        <v>2332</v>
      </c>
      <c r="H528" t="s">
        <v>5881</v>
      </c>
      <c r="I528">
        <v>2332</v>
      </c>
      <c r="J528">
        <v>8.5</v>
      </c>
      <c r="K528" s="34">
        <v>120</v>
      </c>
      <c r="L528" s="34">
        <f t="shared" si="15"/>
        <v>1020</v>
      </c>
      <c r="M528" s="6">
        <f>tbl_Manifiestos[[#This Row],[Total Pagado]]*tbl_Manifiestos[[#This Row],[Porcentaje]]</f>
        <v>948.6</v>
      </c>
      <c r="N528" s="3">
        <v>0.93</v>
      </c>
    </row>
    <row r="529" spans="1:14" ht="15.95" customHeight="1" x14ac:dyDescent="0.25">
      <c r="A529" s="3" t="s">
        <v>27</v>
      </c>
      <c r="B529" s="3" t="str">
        <f>tbl_Manifiestos[[#This Row],[Factura]] &amp; "|" &amp; tbl_Manifiestos[[#This Row],[Proyecto OK]] &amp; "|" &amp; TEXT(tbl_Manifiestos[[#This Row],[Servicio]],"0.00") &amp; "|" &amp; TEXT(tbl_Manifiestos[[#This Row],[Costo Unitario]],"0.00")</f>
        <v>2440|Lead Service Replacement|8.00|120.00</v>
      </c>
      <c r="C529">
        <v>2440</v>
      </c>
      <c r="D529" s="32">
        <v>45778</v>
      </c>
      <c r="E529">
        <v>67</v>
      </c>
      <c r="F529" t="s">
        <v>5322</v>
      </c>
      <c r="G529">
        <v>2332</v>
      </c>
      <c r="H529" t="s">
        <v>5881</v>
      </c>
      <c r="I529">
        <v>2332</v>
      </c>
      <c r="J529">
        <v>8</v>
      </c>
      <c r="K529" s="34">
        <v>120</v>
      </c>
      <c r="L529" s="34">
        <f t="shared" si="15"/>
        <v>960</v>
      </c>
      <c r="M529" s="6">
        <f>tbl_Manifiestos[[#This Row],[Total Pagado]]*tbl_Manifiestos[[#This Row],[Porcentaje]]</f>
        <v>892.80000000000007</v>
      </c>
      <c r="N529" s="3">
        <v>0.93</v>
      </c>
    </row>
    <row r="530" spans="1:14" ht="15.95" customHeight="1" x14ac:dyDescent="0.25">
      <c r="A530" s="3" t="s">
        <v>27</v>
      </c>
      <c r="B530" s="3" t="str">
        <f>tbl_Manifiestos[[#This Row],[Factura]] &amp; "|" &amp; tbl_Manifiestos[[#This Row],[Proyecto OK]] &amp; "|" &amp; TEXT(tbl_Manifiestos[[#This Row],[Servicio]],"0.00") &amp; "|" &amp; TEXT(tbl_Manifiestos[[#This Row],[Costo Unitario]],"0.00")</f>
        <v>2440|Lead Service Replacement|10.00|120.00</v>
      </c>
      <c r="C530">
        <v>2440</v>
      </c>
      <c r="D530" s="32">
        <v>45779</v>
      </c>
      <c r="E530">
        <v>67</v>
      </c>
      <c r="F530" t="s">
        <v>5322</v>
      </c>
      <c r="G530">
        <v>2332</v>
      </c>
      <c r="H530" t="s">
        <v>5881</v>
      </c>
      <c r="I530">
        <v>2332</v>
      </c>
      <c r="J530">
        <v>10</v>
      </c>
      <c r="K530" s="34">
        <v>120</v>
      </c>
      <c r="L530" s="34">
        <f t="shared" si="15"/>
        <v>1200</v>
      </c>
      <c r="M530" s="6">
        <f>tbl_Manifiestos[[#This Row],[Total Pagado]]*tbl_Manifiestos[[#This Row],[Porcentaje]]</f>
        <v>1116</v>
      </c>
      <c r="N530" s="3">
        <v>0.93</v>
      </c>
    </row>
    <row r="531" spans="1:14" ht="15.95" customHeight="1" x14ac:dyDescent="0.25">
      <c r="A531" s="3" t="s">
        <v>27</v>
      </c>
      <c r="B531" s="3" t="str">
        <f>tbl_Manifiestos[[#This Row],[Factura]] &amp; "|" &amp; tbl_Manifiestos[[#This Row],[Proyecto OK]] &amp; "|" &amp; TEXT(tbl_Manifiestos[[#This Row],[Servicio]],"0.00") &amp; "|" &amp; TEXT(tbl_Manifiestos[[#This Row],[Costo Unitario]],"0.00")</f>
        <v>2456|Lead Service Replacement|8.50|120.00</v>
      </c>
      <c r="C531">
        <v>2456</v>
      </c>
      <c r="D531" s="32">
        <v>45782</v>
      </c>
      <c r="E531">
        <v>67</v>
      </c>
      <c r="F531" t="s">
        <v>5322</v>
      </c>
      <c r="G531">
        <v>2332</v>
      </c>
      <c r="H531" t="s">
        <v>5881</v>
      </c>
      <c r="I531">
        <v>2332</v>
      </c>
      <c r="J531">
        <v>8.5</v>
      </c>
      <c r="K531" s="34">
        <v>120</v>
      </c>
      <c r="L531" s="34">
        <f t="shared" si="15"/>
        <v>1020</v>
      </c>
      <c r="M531" s="6">
        <f>tbl_Manifiestos[[#This Row],[Total Pagado]]*tbl_Manifiestos[[#This Row],[Porcentaje]]</f>
        <v>948.6</v>
      </c>
      <c r="N531" s="3">
        <v>0.93</v>
      </c>
    </row>
    <row r="532" spans="1:14" ht="15.95" customHeight="1" x14ac:dyDescent="0.25">
      <c r="A532" s="3" t="s">
        <v>27</v>
      </c>
      <c r="B532" s="3" t="str">
        <f>tbl_Manifiestos[[#This Row],[Factura]] &amp; "|" &amp; tbl_Manifiestos[[#This Row],[Proyecto OK]] &amp; "|" &amp; TEXT(tbl_Manifiestos[[#This Row],[Servicio]],"0.00") &amp; "|" &amp; TEXT(tbl_Manifiestos[[#This Row],[Costo Unitario]],"0.00")</f>
        <v>2456|Lead Service Replacement|10.00|120.00</v>
      </c>
      <c r="C532">
        <v>2456</v>
      </c>
      <c r="D532" s="32">
        <v>45783</v>
      </c>
      <c r="E532">
        <v>67</v>
      </c>
      <c r="F532" t="s">
        <v>5322</v>
      </c>
      <c r="G532">
        <v>2332</v>
      </c>
      <c r="H532" t="s">
        <v>5881</v>
      </c>
      <c r="I532">
        <v>2332</v>
      </c>
      <c r="J532">
        <v>10</v>
      </c>
      <c r="K532" s="34">
        <v>120</v>
      </c>
      <c r="L532" s="34">
        <f t="shared" si="15"/>
        <v>1200</v>
      </c>
      <c r="M532" s="6">
        <f>tbl_Manifiestos[[#This Row],[Total Pagado]]*tbl_Manifiestos[[#This Row],[Porcentaje]]</f>
        <v>1116</v>
      </c>
      <c r="N532" s="3">
        <v>0.93</v>
      </c>
    </row>
    <row r="533" spans="1:14" ht="15.95" customHeight="1" x14ac:dyDescent="0.25">
      <c r="A533" s="3" t="s">
        <v>27</v>
      </c>
      <c r="B533" s="3" t="str">
        <f>tbl_Manifiestos[[#This Row],[Factura]] &amp; "|" &amp; tbl_Manifiestos[[#This Row],[Proyecto OK]] &amp; "|" &amp; TEXT(tbl_Manifiestos[[#This Row],[Servicio]],"0.00") &amp; "|" &amp; TEXT(tbl_Manifiestos[[#This Row],[Costo Unitario]],"0.00")</f>
        <v>2456|Lead Service Replacement|9.50|120.00</v>
      </c>
      <c r="C533">
        <v>2456</v>
      </c>
      <c r="D533" s="32">
        <v>45784</v>
      </c>
      <c r="E533">
        <v>67</v>
      </c>
      <c r="F533" t="s">
        <v>5322</v>
      </c>
      <c r="G533">
        <v>2332</v>
      </c>
      <c r="H533" t="s">
        <v>5881</v>
      </c>
      <c r="I533">
        <v>2332</v>
      </c>
      <c r="J533">
        <v>9.5</v>
      </c>
      <c r="K533" s="34">
        <v>120</v>
      </c>
      <c r="L533" s="34">
        <f t="shared" si="15"/>
        <v>1140</v>
      </c>
      <c r="M533" s="6">
        <f>tbl_Manifiestos[[#This Row],[Total Pagado]]*tbl_Manifiestos[[#This Row],[Porcentaje]]</f>
        <v>1060.2</v>
      </c>
      <c r="N533" s="3">
        <v>0.93</v>
      </c>
    </row>
    <row r="534" spans="1:14" ht="15.95" customHeight="1" x14ac:dyDescent="0.25">
      <c r="A534" s="3" t="s">
        <v>27</v>
      </c>
      <c r="B534" s="3" t="str">
        <f>tbl_Manifiestos[[#This Row],[Factura]] &amp; "|" &amp; tbl_Manifiestos[[#This Row],[Proyecto OK]] &amp; "|" &amp; TEXT(tbl_Manifiestos[[#This Row],[Servicio]],"0.00") &amp; "|" &amp; TEXT(tbl_Manifiestos[[#This Row],[Costo Unitario]],"0.00")</f>
        <v>2456|Lead Service Replacement|9.00|120.00</v>
      </c>
      <c r="C534">
        <v>2456</v>
      </c>
      <c r="D534" s="32">
        <v>45785</v>
      </c>
      <c r="E534">
        <v>67</v>
      </c>
      <c r="F534" t="s">
        <v>5322</v>
      </c>
      <c r="G534">
        <v>2332</v>
      </c>
      <c r="H534" t="s">
        <v>5881</v>
      </c>
      <c r="I534">
        <v>2332</v>
      </c>
      <c r="J534">
        <v>9</v>
      </c>
      <c r="K534" s="34">
        <v>120</v>
      </c>
      <c r="L534" s="34">
        <f t="shared" si="15"/>
        <v>1080</v>
      </c>
      <c r="M534" s="6">
        <f>tbl_Manifiestos[[#This Row],[Total Pagado]]*tbl_Manifiestos[[#This Row],[Porcentaje]]</f>
        <v>1004.4000000000001</v>
      </c>
      <c r="N534" s="3">
        <v>0.93</v>
      </c>
    </row>
    <row r="535" spans="1:14" ht="15.95" customHeight="1" x14ac:dyDescent="0.25">
      <c r="A535" s="3" t="s">
        <v>27</v>
      </c>
      <c r="B535" s="3" t="str">
        <f>tbl_Manifiestos[[#This Row],[Factura]] &amp; "|" &amp; tbl_Manifiestos[[#This Row],[Proyecto OK]] &amp; "|" &amp; TEXT(tbl_Manifiestos[[#This Row],[Servicio]],"0.00") &amp; "|" &amp; TEXT(tbl_Manifiestos[[#This Row],[Costo Unitario]],"0.00")</f>
        <v>2456|Lead Service Replacement|8.75|120.00</v>
      </c>
      <c r="C535">
        <v>2456</v>
      </c>
      <c r="D535" s="32">
        <v>45786</v>
      </c>
      <c r="E535">
        <v>67</v>
      </c>
      <c r="F535" t="s">
        <v>5322</v>
      </c>
      <c r="G535">
        <v>2332</v>
      </c>
      <c r="H535" t="s">
        <v>5881</v>
      </c>
      <c r="I535">
        <v>2332</v>
      </c>
      <c r="J535">
        <v>8.75</v>
      </c>
      <c r="K535" s="34">
        <v>120</v>
      </c>
      <c r="L535" s="34">
        <f t="shared" si="15"/>
        <v>1050</v>
      </c>
      <c r="M535" s="6">
        <f>tbl_Manifiestos[[#This Row],[Total Pagado]]*tbl_Manifiestos[[#This Row],[Porcentaje]]</f>
        <v>976.5</v>
      </c>
      <c r="N535" s="3">
        <v>0.93</v>
      </c>
    </row>
    <row r="536" spans="1:14" ht="15.95" customHeight="1" x14ac:dyDescent="0.25">
      <c r="A536" s="3" t="s">
        <v>27</v>
      </c>
      <c r="B536" s="3" t="str">
        <f>tbl_Manifiestos[[#This Row],[Factura]] &amp; "|" &amp; tbl_Manifiestos[[#This Row],[Proyecto OK]] &amp; "|" &amp; TEXT(tbl_Manifiestos[[#This Row],[Servicio]],"0.00") &amp; "|" &amp; TEXT(tbl_Manifiestos[[#This Row],[Costo Unitario]],"0.00")</f>
        <v>2821|Lead Service Replacement|3.25|120.00</v>
      </c>
      <c r="C536" t="s">
        <v>5651</v>
      </c>
      <c r="D536" s="51">
        <v>45953</v>
      </c>
      <c r="E536">
        <v>325</v>
      </c>
      <c r="F536" t="s">
        <v>5322</v>
      </c>
      <c r="G536">
        <v>2332</v>
      </c>
      <c r="H536" t="s">
        <v>5881</v>
      </c>
      <c r="I536">
        <v>2332</v>
      </c>
      <c r="J536">
        <v>3.25</v>
      </c>
      <c r="K536" s="55">
        <v>120</v>
      </c>
      <c r="L536" s="34">
        <f t="shared" si="15"/>
        <v>390</v>
      </c>
      <c r="M536" s="6">
        <f>tbl_Manifiestos[[#This Row],[Total Pagado]]*tbl_Manifiestos[[#This Row],[Porcentaje]]</f>
        <v>362.70000000000005</v>
      </c>
      <c r="N536" s="3">
        <v>0.93</v>
      </c>
    </row>
    <row r="537" spans="1:14" ht="15.95" customHeight="1" x14ac:dyDescent="0.25">
      <c r="A537" s="3" t="s">
        <v>12</v>
      </c>
      <c r="B537" s="3" t="str">
        <f>tbl_Manifiestos[[#This Row],[Factura]] &amp; "|" &amp; tbl_Manifiestos[[#This Row],[Proyecto OK]] &amp; "|" &amp; TEXT(tbl_Manifiestos[[#This Row],[Servicio]],"0.00") &amp; "|" &amp; TEXT(tbl_Manifiestos[[#This Row],[Costo Unitario]],"0.00")</f>
        <v>2339|Lead Service Replacement|9.50|120.00</v>
      </c>
      <c r="C537">
        <v>2339</v>
      </c>
      <c r="D537" s="32">
        <v>45686</v>
      </c>
      <c r="E537">
        <v>11</v>
      </c>
      <c r="F537" t="s">
        <v>5322</v>
      </c>
      <c r="G537">
        <v>2332</v>
      </c>
      <c r="H537" t="s">
        <v>5881</v>
      </c>
      <c r="I537">
        <v>2332</v>
      </c>
      <c r="J537">
        <v>9.5</v>
      </c>
      <c r="K537" s="34">
        <v>120</v>
      </c>
      <c r="L537" s="34">
        <f t="shared" si="15"/>
        <v>1140</v>
      </c>
      <c r="M537" s="6">
        <f>tbl_Manifiestos[[#This Row],[Total Pagado]]*tbl_Manifiestos[[#This Row],[Porcentaje]]</f>
        <v>1060.2</v>
      </c>
      <c r="N537" s="3">
        <v>0.93</v>
      </c>
    </row>
    <row r="538" spans="1:14" ht="15.95" customHeight="1" x14ac:dyDescent="0.25">
      <c r="A538" s="3" t="s">
        <v>12</v>
      </c>
      <c r="B538" s="3" t="str">
        <f>tbl_Manifiestos[[#This Row],[Factura]] &amp; "|" &amp; tbl_Manifiestos[[#This Row],[Proyecto OK]] &amp; "|" &amp; TEXT(tbl_Manifiestos[[#This Row],[Servicio]],"0.00") &amp; "|" &amp; TEXT(tbl_Manifiestos[[#This Row],[Costo Unitario]],"0.00")</f>
        <v>2339|Lead Service Replacement|9.50|120.00</v>
      </c>
      <c r="C538">
        <v>2339</v>
      </c>
      <c r="D538" s="32">
        <v>45687</v>
      </c>
      <c r="E538">
        <v>19</v>
      </c>
      <c r="F538" t="s">
        <v>5322</v>
      </c>
      <c r="G538">
        <v>2332</v>
      </c>
      <c r="H538" t="s">
        <v>5881</v>
      </c>
      <c r="I538">
        <v>2332</v>
      </c>
      <c r="J538">
        <v>9.5</v>
      </c>
      <c r="K538" s="34">
        <v>120</v>
      </c>
      <c r="L538" s="34">
        <f t="shared" si="15"/>
        <v>1140</v>
      </c>
      <c r="M538" s="6">
        <f>tbl_Manifiestos[[#This Row],[Total Pagado]]*tbl_Manifiestos[[#This Row],[Porcentaje]]</f>
        <v>1060.2</v>
      </c>
      <c r="N538" s="3">
        <v>0.93</v>
      </c>
    </row>
    <row r="539" spans="1:14" ht="15.95" customHeight="1" x14ac:dyDescent="0.25">
      <c r="A539" s="3" t="s">
        <v>12</v>
      </c>
      <c r="B539" s="3" t="str">
        <f>tbl_Manifiestos[[#This Row],[Factura]] &amp; "|" &amp; tbl_Manifiestos[[#This Row],[Proyecto OK]] &amp; "|" &amp; TEXT(tbl_Manifiestos[[#This Row],[Servicio]],"0.00") &amp; "|" &amp; TEXT(tbl_Manifiestos[[#This Row],[Costo Unitario]],"0.00")</f>
        <v>2345|Lead Service Replacement|9.00|120.00</v>
      </c>
      <c r="C539">
        <v>2345</v>
      </c>
      <c r="D539" s="32">
        <v>45694</v>
      </c>
      <c r="E539">
        <v>11</v>
      </c>
      <c r="F539" t="s">
        <v>5322</v>
      </c>
      <c r="G539">
        <v>2332</v>
      </c>
      <c r="H539" t="s">
        <v>5881</v>
      </c>
      <c r="I539">
        <v>2332</v>
      </c>
      <c r="J539">
        <v>9</v>
      </c>
      <c r="K539" s="34">
        <v>120</v>
      </c>
      <c r="L539" s="34">
        <f t="shared" si="15"/>
        <v>1080</v>
      </c>
      <c r="M539" s="6">
        <f>tbl_Manifiestos[[#This Row],[Total Pagado]]*tbl_Manifiestos[[#This Row],[Porcentaje]]</f>
        <v>1004.4000000000001</v>
      </c>
      <c r="N539" s="3">
        <v>0.93</v>
      </c>
    </row>
    <row r="540" spans="1:14" ht="15.95" customHeight="1" x14ac:dyDescent="0.25">
      <c r="A540" s="3" t="s">
        <v>12</v>
      </c>
      <c r="B540" s="3" t="str">
        <f>tbl_Manifiestos[[#This Row],[Factura]] &amp; "|" &amp; tbl_Manifiestos[[#This Row],[Proyecto OK]] &amp; "|" &amp; TEXT(tbl_Manifiestos[[#This Row],[Servicio]],"0.00") &amp; "|" &amp; TEXT(tbl_Manifiestos[[#This Row],[Costo Unitario]],"0.00")</f>
        <v>2360|Lead Service Replacement|8.00|120.00</v>
      </c>
      <c r="C540">
        <v>2360</v>
      </c>
      <c r="D540" s="32">
        <v>45712</v>
      </c>
      <c r="E540">
        <v>11</v>
      </c>
      <c r="F540" t="s">
        <v>5322</v>
      </c>
      <c r="G540">
        <v>2332</v>
      </c>
      <c r="H540" t="s">
        <v>5881</v>
      </c>
      <c r="I540">
        <v>2332</v>
      </c>
      <c r="J540">
        <v>8</v>
      </c>
      <c r="K540" s="34">
        <v>120</v>
      </c>
      <c r="L540" s="34">
        <f t="shared" si="15"/>
        <v>960</v>
      </c>
      <c r="M540" s="6">
        <f>tbl_Manifiestos[[#This Row],[Total Pagado]]*tbl_Manifiestos[[#This Row],[Porcentaje]]</f>
        <v>892.80000000000007</v>
      </c>
      <c r="N540" s="3">
        <v>0.93</v>
      </c>
    </row>
    <row r="541" spans="1:14" ht="15.95" customHeight="1" x14ac:dyDescent="0.25">
      <c r="A541" s="3" t="s">
        <v>12</v>
      </c>
      <c r="B541" s="3" t="str">
        <f>tbl_Manifiestos[[#This Row],[Factura]] &amp; "|" &amp; tbl_Manifiestos[[#This Row],[Proyecto OK]] &amp; "|" &amp; TEXT(tbl_Manifiestos[[#This Row],[Servicio]],"0.00") &amp; "|" &amp; TEXT(tbl_Manifiestos[[#This Row],[Costo Unitario]],"0.00")</f>
        <v>2360|Lead Service Replacement|8.50|120.00</v>
      </c>
      <c r="C541">
        <v>2360</v>
      </c>
      <c r="D541" s="32">
        <v>45713</v>
      </c>
      <c r="E541">
        <v>19</v>
      </c>
      <c r="F541" t="s">
        <v>5322</v>
      </c>
      <c r="G541">
        <v>2332</v>
      </c>
      <c r="H541" t="s">
        <v>5881</v>
      </c>
      <c r="I541">
        <v>2332</v>
      </c>
      <c r="J541">
        <v>8.5</v>
      </c>
      <c r="K541" s="34">
        <v>120</v>
      </c>
      <c r="L541" s="34">
        <f t="shared" ref="L541:L572" si="16">J541*K541</f>
        <v>1020</v>
      </c>
      <c r="M541" s="6">
        <f>tbl_Manifiestos[[#This Row],[Total Pagado]]*tbl_Manifiestos[[#This Row],[Porcentaje]]</f>
        <v>948.6</v>
      </c>
      <c r="N541" s="3">
        <v>0.93</v>
      </c>
    </row>
    <row r="542" spans="1:14" ht="15.95" customHeight="1" x14ac:dyDescent="0.25">
      <c r="A542" s="3" t="s">
        <v>12</v>
      </c>
      <c r="B542" s="3" t="str">
        <f>tbl_Manifiestos[[#This Row],[Factura]] &amp; "|" &amp; tbl_Manifiestos[[#This Row],[Proyecto OK]] &amp; "|" &amp; TEXT(tbl_Manifiestos[[#This Row],[Servicio]],"0.00") &amp; "|" &amp; TEXT(tbl_Manifiestos[[#This Row],[Costo Unitario]],"0.00")</f>
        <v>2365|Lead Service Replacement|9.50|120.00</v>
      </c>
      <c r="C542">
        <v>2365</v>
      </c>
      <c r="D542" s="32">
        <v>45719</v>
      </c>
      <c r="E542">
        <v>19</v>
      </c>
      <c r="F542" t="s">
        <v>5322</v>
      </c>
      <c r="G542">
        <v>2332</v>
      </c>
      <c r="H542" t="s">
        <v>5881</v>
      </c>
      <c r="I542">
        <v>2332</v>
      </c>
      <c r="J542">
        <v>9.5</v>
      </c>
      <c r="K542" s="34">
        <v>120</v>
      </c>
      <c r="L542" s="34">
        <f t="shared" si="16"/>
        <v>1140</v>
      </c>
      <c r="M542" s="6">
        <f>tbl_Manifiestos[[#This Row],[Total Pagado]]*tbl_Manifiestos[[#This Row],[Porcentaje]]</f>
        <v>1060.2</v>
      </c>
      <c r="N542" s="3">
        <v>0.93</v>
      </c>
    </row>
    <row r="543" spans="1:14" ht="15.95" customHeight="1" x14ac:dyDescent="0.25">
      <c r="A543" s="3" t="s">
        <v>12</v>
      </c>
      <c r="B543" s="3" t="str">
        <f>tbl_Manifiestos[[#This Row],[Factura]] &amp; "|" &amp; tbl_Manifiestos[[#This Row],[Proyecto OK]] &amp; "|" &amp; TEXT(tbl_Manifiestos[[#This Row],[Servicio]],"0.00") &amp; "|" &amp; TEXT(tbl_Manifiestos[[#This Row],[Costo Unitario]],"0.00")</f>
        <v>2403|Lead Service Replacement|8.25|120.00</v>
      </c>
      <c r="C543">
        <v>2403</v>
      </c>
      <c r="D543" s="32">
        <v>45755</v>
      </c>
      <c r="E543">
        <v>82</v>
      </c>
      <c r="F543" t="s">
        <v>5322</v>
      </c>
      <c r="G543">
        <v>2332</v>
      </c>
      <c r="H543" t="s">
        <v>5881</v>
      </c>
      <c r="I543">
        <v>2332</v>
      </c>
      <c r="J543">
        <v>8.25</v>
      </c>
      <c r="K543" s="34">
        <v>120</v>
      </c>
      <c r="L543" s="34">
        <f t="shared" si="16"/>
        <v>990</v>
      </c>
      <c r="M543" s="6">
        <f>tbl_Manifiestos[[#This Row],[Total Pagado]]*tbl_Manifiestos[[#This Row],[Porcentaje]]</f>
        <v>920.7</v>
      </c>
      <c r="N543" s="3">
        <v>0.93</v>
      </c>
    </row>
    <row r="544" spans="1:14" ht="15.95" customHeight="1" x14ac:dyDescent="0.25">
      <c r="A544" s="3" t="s">
        <v>12</v>
      </c>
      <c r="B544" s="3" t="str">
        <f>tbl_Manifiestos[[#This Row],[Factura]] &amp; "|" &amp; tbl_Manifiestos[[#This Row],[Proyecto OK]] &amp; "|" &amp; TEXT(tbl_Manifiestos[[#This Row],[Servicio]],"0.00") &amp; "|" &amp; TEXT(tbl_Manifiestos[[#This Row],[Costo Unitario]],"0.00")</f>
        <v>2403|Lead Service Replacement|6.50|120.00</v>
      </c>
      <c r="C544">
        <v>2403</v>
      </c>
      <c r="D544" s="32">
        <v>45758</v>
      </c>
      <c r="E544">
        <v>19</v>
      </c>
      <c r="F544" t="s">
        <v>5322</v>
      </c>
      <c r="G544">
        <v>2332</v>
      </c>
      <c r="H544" t="s">
        <v>5881</v>
      </c>
      <c r="I544">
        <v>2332</v>
      </c>
      <c r="J544">
        <v>6.5</v>
      </c>
      <c r="K544" s="34">
        <v>120</v>
      </c>
      <c r="L544" s="34">
        <f t="shared" si="16"/>
        <v>780</v>
      </c>
      <c r="M544" s="6">
        <f>tbl_Manifiestos[[#This Row],[Total Pagado]]*tbl_Manifiestos[[#This Row],[Porcentaje]]</f>
        <v>725.40000000000009</v>
      </c>
      <c r="N544" s="3">
        <v>0.93</v>
      </c>
    </row>
    <row r="545" spans="1:14" ht="15.95" customHeight="1" x14ac:dyDescent="0.25">
      <c r="A545" s="3" t="s">
        <v>12</v>
      </c>
      <c r="B545" s="3" t="str">
        <f>tbl_Manifiestos[[#This Row],[Factura]] &amp; "|" &amp; tbl_Manifiestos[[#This Row],[Proyecto OK]] &amp; "|" &amp; TEXT(tbl_Manifiestos[[#This Row],[Servicio]],"0.00") &amp; "|" &amp; TEXT(tbl_Manifiestos[[#This Row],[Costo Unitario]],"0.00")</f>
        <v>2425|Lead Service Replacement|8.50|120.00</v>
      </c>
      <c r="C545">
        <v>2425</v>
      </c>
      <c r="D545" s="32">
        <v>45769</v>
      </c>
      <c r="E545">
        <v>11</v>
      </c>
      <c r="F545" t="s">
        <v>5322</v>
      </c>
      <c r="G545">
        <v>2332</v>
      </c>
      <c r="H545" t="s">
        <v>5881</v>
      </c>
      <c r="I545">
        <v>2332</v>
      </c>
      <c r="J545">
        <v>8.5</v>
      </c>
      <c r="K545" s="34">
        <v>120</v>
      </c>
      <c r="L545" s="34">
        <f t="shared" si="16"/>
        <v>1020</v>
      </c>
      <c r="M545" s="6">
        <f>tbl_Manifiestos[[#This Row],[Total Pagado]]*tbl_Manifiestos[[#This Row],[Porcentaje]]</f>
        <v>948.6</v>
      </c>
      <c r="N545" s="3">
        <v>0.93</v>
      </c>
    </row>
    <row r="546" spans="1:14" ht="15.95" customHeight="1" x14ac:dyDescent="0.25">
      <c r="A546" s="3" t="s">
        <v>12</v>
      </c>
      <c r="B546" s="3" t="str">
        <f>tbl_Manifiestos[[#This Row],[Factura]] &amp; "|" &amp; tbl_Manifiestos[[#This Row],[Proyecto OK]] &amp; "|" &amp; TEXT(tbl_Manifiestos[[#This Row],[Servicio]],"0.00") &amp; "|" &amp; TEXT(tbl_Manifiestos[[#This Row],[Costo Unitario]],"0.00")</f>
        <v>2425|Lead Service Replacement|7.00|120.00</v>
      </c>
      <c r="C546">
        <v>2425</v>
      </c>
      <c r="D546" s="32">
        <v>45771</v>
      </c>
      <c r="E546">
        <v>11</v>
      </c>
      <c r="F546" t="s">
        <v>5322</v>
      </c>
      <c r="G546">
        <v>2332</v>
      </c>
      <c r="H546" t="s">
        <v>5881</v>
      </c>
      <c r="I546">
        <v>2332</v>
      </c>
      <c r="J546">
        <v>7</v>
      </c>
      <c r="K546" s="34">
        <v>120</v>
      </c>
      <c r="L546" s="34">
        <f t="shared" si="16"/>
        <v>840</v>
      </c>
      <c r="M546" s="6">
        <f>tbl_Manifiestos[[#This Row],[Total Pagado]]*tbl_Manifiestos[[#This Row],[Porcentaje]]</f>
        <v>781.2</v>
      </c>
      <c r="N546" s="3">
        <v>0.93</v>
      </c>
    </row>
    <row r="547" spans="1:14" ht="15.95" customHeight="1" x14ac:dyDescent="0.25">
      <c r="A547" s="3" t="s">
        <v>12</v>
      </c>
      <c r="B547" s="3" t="str">
        <f>tbl_Manifiestos[[#This Row],[Factura]] &amp; "|" &amp; tbl_Manifiestos[[#This Row],[Proyecto OK]] &amp; "|" &amp; TEXT(tbl_Manifiestos[[#This Row],[Servicio]],"0.00") &amp; "|" &amp; TEXT(tbl_Manifiestos[[#This Row],[Costo Unitario]],"0.00")</f>
        <v>2468|Lead Service Replacement|8.00|120.00</v>
      </c>
      <c r="C547" t="s">
        <v>5724</v>
      </c>
      <c r="D547" s="32">
        <v>45790</v>
      </c>
      <c r="E547">
        <v>19</v>
      </c>
      <c r="F547" t="s">
        <v>5322</v>
      </c>
      <c r="G547">
        <v>2332</v>
      </c>
      <c r="H547" t="s">
        <v>5881</v>
      </c>
      <c r="I547">
        <v>2332</v>
      </c>
      <c r="J547">
        <v>8</v>
      </c>
      <c r="K547" s="34">
        <v>120</v>
      </c>
      <c r="L547" s="34">
        <f t="shared" si="16"/>
        <v>960</v>
      </c>
      <c r="M547" s="6">
        <f>tbl_Manifiestos[[#This Row],[Total Pagado]]*tbl_Manifiestos[[#This Row],[Porcentaje]]</f>
        <v>892.80000000000007</v>
      </c>
      <c r="N547" s="3">
        <v>0.93</v>
      </c>
    </row>
    <row r="548" spans="1:14" ht="15.95" customHeight="1" x14ac:dyDescent="0.25">
      <c r="A548" s="3" t="s">
        <v>12</v>
      </c>
      <c r="B548" s="3" t="str">
        <f>tbl_Manifiestos[[#This Row],[Factura]] &amp; "|" &amp; tbl_Manifiestos[[#This Row],[Proyecto OK]] &amp; "|" &amp; TEXT(tbl_Manifiestos[[#This Row],[Servicio]],"0.00") &amp; "|" &amp; TEXT(tbl_Manifiestos[[#This Row],[Costo Unitario]],"0.00")</f>
        <v>2468|Lead Service Replacement|9.00|120.00</v>
      </c>
      <c r="C548" t="s">
        <v>5724</v>
      </c>
      <c r="D548" s="32">
        <v>45791</v>
      </c>
      <c r="E548">
        <v>19</v>
      </c>
      <c r="F548" t="s">
        <v>5322</v>
      </c>
      <c r="G548">
        <v>2332</v>
      </c>
      <c r="H548" t="s">
        <v>5881</v>
      </c>
      <c r="I548">
        <v>2332</v>
      </c>
      <c r="J548">
        <v>9</v>
      </c>
      <c r="K548" s="34">
        <v>120</v>
      </c>
      <c r="L548" s="34">
        <f t="shared" si="16"/>
        <v>1080</v>
      </c>
      <c r="M548" s="6">
        <f>tbl_Manifiestos[[#This Row],[Total Pagado]]*tbl_Manifiestos[[#This Row],[Porcentaje]]</f>
        <v>1004.4000000000001</v>
      </c>
      <c r="N548" s="3">
        <v>0.93</v>
      </c>
    </row>
    <row r="549" spans="1:14" ht="15.95" customHeight="1" x14ac:dyDescent="0.25">
      <c r="A549" s="3" t="s">
        <v>12</v>
      </c>
      <c r="B549" s="3" t="str">
        <f>tbl_Manifiestos[[#This Row],[Factura]] &amp; "|" &amp; tbl_Manifiestos[[#This Row],[Proyecto OK]] &amp; "|" &amp; TEXT(tbl_Manifiestos[[#This Row],[Servicio]],"0.00") &amp; "|" &amp; TEXT(tbl_Manifiestos[[#This Row],[Costo Unitario]],"0.00")</f>
        <v>2468|Lead Service Replacement|9.25|120.00</v>
      </c>
      <c r="C549" t="s">
        <v>5724</v>
      </c>
      <c r="D549" s="32">
        <v>45792</v>
      </c>
      <c r="E549">
        <v>19</v>
      </c>
      <c r="F549" t="s">
        <v>5322</v>
      </c>
      <c r="G549">
        <v>2332</v>
      </c>
      <c r="H549" t="s">
        <v>5881</v>
      </c>
      <c r="I549">
        <v>2332</v>
      </c>
      <c r="J549">
        <v>9.25</v>
      </c>
      <c r="K549" s="34">
        <v>120</v>
      </c>
      <c r="L549" s="34">
        <f t="shared" si="16"/>
        <v>1110</v>
      </c>
      <c r="M549" s="6">
        <f>tbl_Manifiestos[[#This Row],[Total Pagado]]*tbl_Manifiestos[[#This Row],[Porcentaje]]</f>
        <v>1032.3</v>
      </c>
      <c r="N549" s="3">
        <v>0.93</v>
      </c>
    </row>
    <row r="550" spans="1:14" ht="15.95" customHeight="1" x14ac:dyDescent="0.25">
      <c r="A550" s="3" t="s">
        <v>12</v>
      </c>
      <c r="B550" s="3" t="str">
        <f>tbl_Manifiestos[[#This Row],[Factura]] &amp; "|" &amp; tbl_Manifiestos[[#This Row],[Proyecto OK]] &amp; "|" &amp; TEXT(tbl_Manifiestos[[#This Row],[Servicio]],"0.00") &amp; "|" &amp; TEXT(tbl_Manifiestos[[#This Row],[Costo Unitario]],"0.00")</f>
        <v>2468|Lead Service Replacement|9.75|120.00</v>
      </c>
      <c r="C550" t="s">
        <v>5724</v>
      </c>
      <c r="D550" s="32">
        <v>45793</v>
      </c>
      <c r="E550">
        <v>19</v>
      </c>
      <c r="F550" t="s">
        <v>5322</v>
      </c>
      <c r="G550">
        <v>2332</v>
      </c>
      <c r="H550" t="s">
        <v>5881</v>
      </c>
      <c r="I550">
        <v>2332</v>
      </c>
      <c r="J550">
        <v>9.75</v>
      </c>
      <c r="K550" s="34">
        <v>120</v>
      </c>
      <c r="L550" s="34">
        <f t="shared" si="16"/>
        <v>1170</v>
      </c>
      <c r="M550" s="6">
        <f>tbl_Manifiestos[[#This Row],[Total Pagado]]*tbl_Manifiestos[[#This Row],[Porcentaje]]</f>
        <v>1088.1000000000001</v>
      </c>
      <c r="N550" s="3">
        <v>0.93</v>
      </c>
    </row>
    <row r="551" spans="1:14" ht="15.95" customHeight="1" x14ac:dyDescent="0.25">
      <c r="A551" s="3" t="s">
        <v>12</v>
      </c>
      <c r="B551" s="3" t="str">
        <f>tbl_Manifiestos[[#This Row],[Factura]] &amp; "|" &amp; tbl_Manifiestos[[#This Row],[Proyecto OK]] &amp; "|" &amp; TEXT(tbl_Manifiestos[[#This Row],[Servicio]],"0.00") &amp; "|" &amp; TEXT(tbl_Manifiestos[[#This Row],[Costo Unitario]],"0.00")</f>
        <v>2483|Lead Service Replacement|10.00|120.00</v>
      </c>
      <c r="C551" t="s">
        <v>5726</v>
      </c>
      <c r="D551" s="32">
        <v>45796</v>
      </c>
      <c r="E551">
        <v>19</v>
      </c>
      <c r="F551" t="s">
        <v>5322</v>
      </c>
      <c r="G551">
        <v>2332</v>
      </c>
      <c r="H551" t="s">
        <v>5881</v>
      </c>
      <c r="I551">
        <v>2332</v>
      </c>
      <c r="J551">
        <v>10</v>
      </c>
      <c r="K551" s="34">
        <v>120</v>
      </c>
      <c r="L551" s="34">
        <f t="shared" si="16"/>
        <v>1200</v>
      </c>
      <c r="M551" s="6">
        <f>tbl_Manifiestos[[#This Row],[Total Pagado]]*tbl_Manifiestos[[#This Row],[Porcentaje]]</f>
        <v>1116</v>
      </c>
      <c r="N551" s="3">
        <v>0.93</v>
      </c>
    </row>
    <row r="552" spans="1:14" ht="15.95" customHeight="1" x14ac:dyDescent="0.25">
      <c r="A552" s="3" t="s">
        <v>12</v>
      </c>
      <c r="B552" s="3" t="str">
        <f>tbl_Manifiestos[[#This Row],[Factura]] &amp; "|" &amp; tbl_Manifiestos[[#This Row],[Proyecto OK]] &amp; "|" &amp; TEXT(tbl_Manifiestos[[#This Row],[Servicio]],"0.00") &amp; "|" &amp; TEXT(tbl_Manifiestos[[#This Row],[Costo Unitario]],"0.00")</f>
        <v>2484|Lead Service Replacement|9.50|120.00</v>
      </c>
      <c r="C552" t="s">
        <v>5727</v>
      </c>
      <c r="D552" s="32">
        <v>45798</v>
      </c>
      <c r="E552">
        <v>19</v>
      </c>
      <c r="F552" t="s">
        <v>5322</v>
      </c>
      <c r="G552">
        <v>2332</v>
      </c>
      <c r="H552" t="s">
        <v>5881</v>
      </c>
      <c r="I552">
        <v>2332</v>
      </c>
      <c r="J552">
        <v>9.5</v>
      </c>
      <c r="K552" s="34">
        <v>120</v>
      </c>
      <c r="L552" s="34">
        <f t="shared" si="16"/>
        <v>1140</v>
      </c>
      <c r="M552" s="6">
        <f>tbl_Manifiestos[[#This Row],[Total Pagado]]*tbl_Manifiestos[[#This Row],[Porcentaje]]</f>
        <v>1060.2</v>
      </c>
      <c r="N552" s="3">
        <v>0.93</v>
      </c>
    </row>
    <row r="553" spans="1:14" ht="15.95" customHeight="1" x14ac:dyDescent="0.25">
      <c r="A553" s="3" t="s">
        <v>12</v>
      </c>
      <c r="B553" s="3" t="str">
        <f>tbl_Manifiestos[[#This Row],[Factura]] &amp; "|" &amp; tbl_Manifiestos[[#This Row],[Proyecto OK]] &amp; "|" &amp; TEXT(tbl_Manifiestos[[#This Row],[Servicio]],"0.00") &amp; "|" &amp; TEXT(tbl_Manifiestos[[#This Row],[Costo Unitario]],"0.00")</f>
        <v>2484|Lead Service Replacement|10.00|120.00</v>
      </c>
      <c r="C553" t="s">
        <v>5727</v>
      </c>
      <c r="D553" s="32">
        <v>45799</v>
      </c>
      <c r="E553">
        <v>19</v>
      </c>
      <c r="F553" t="s">
        <v>5322</v>
      </c>
      <c r="G553">
        <v>2332</v>
      </c>
      <c r="H553" t="s">
        <v>5881</v>
      </c>
      <c r="I553">
        <v>2332</v>
      </c>
      <c r="J553">
        <v>10</v>
      </c>
      <c r="K553" s="34">
        <v>120</v>
      </c>
      <c r="L553" s="34">
        <f t="shared" si="16"/>
        <v>1200</v>
      </c>
      <c r="M553" s="6">
        <f>tbl_Manifiestos[[#This Row],[Total Pagado]]*tbl_Manifiestos[[#This Row],[Porcentaje]]</f>
        <v>1116</v>
      </c>
      <c r="N553" s="3">
        <v>0.93</v>
      </c>
    </row>
    <row r="554" spans="1:14" ht="15.95" customHeight="1" x14ac:dyDescent="0.25">
      <c r="A554" s="3" t="s">
        <v>12</v>
      </c>
      <c r="B554" s="3" t="str">
        <f>tbl_Manifiestos[[#This Row],[Factura]] &amp; "|" &amp; tbl_Manifiestos[[#This Row],[Proyecto OK]] &amp; "|" &amp; TEXT(tbl_Manifiestos[[#This Row],[Servicio]],"0.00") &amp; "|" &amp; TEXT(tbl_Manifiestos[[#This Row],[Costo Unitario]],"0.00")</f>
        <v>2484|Lead Service Replacement|8.50|120.00</v>
      </c>
      <c r="C554" t="s">
        <v>5727</v>
      </c>
      <c r="D554" s="32">
        <v>45800</v>
      </c>
      <c r="E554">
        <v>19</v>
      </c>
      <c r="F554" t="s">
        <v>5322</v>
      </c>
      <c r="G554">
        <v>2332</v>
      </c>
      <c r="H554" t="s">
        <v>5881</v>
      </c>
      <c r="I554">
        <v>2332</v>
      </c>
      <c r="J554">
        <v>8.5</v>
      </c>
      <c r="K554" s="34">
        <v>120</v>
      </c>
      <c r="L554" s="34">
        <f t="shared" si="16"/>
        <v>1020</v>
      </c>
      <c r="M554" s="6">
        <f>tbl_Manifiestos[[#This Row],[Total Pagado]]*tbl_Manifiestos[[#This Row],[Porcentaje]]</f>
        <v>948.6</v>
      </c>
      <c r="N554" s="3">
        <v>0.93</v>
      </c>
    </row>
    <row r="555" spans="1:14" ht="15.95" customHeight="1" x14ac:dyDescent="0.25">
      <c r="A555" s="3" t="s">
        <v>12</v>
      </c>
      <c r="B555" s="3" t="str">
        <f>tbl_Manifiestos[[#This Row],[Factura]] &amp; "|" &amp; tbl_Manifiestos[[#This Row],[Proyecto OK]] &amp; "|" &amp; TEXT(tbl_Manifiestos[[#This Row],[Servicio]],"0.00") &amp; "|" &amp; TEXT(tbl_Manifiestos[[#This Row],[Costo Unitario]],"0.00")</f>
        <v>2510|Lead Service Replacement|9.25|120.00</v>
      </c>
      <c r="C555" t="s">
        <v>5733</v>
      </c>
      <c r="D555" s="51">
        <v>45810</v>
      </c>
      <c r="E555">
        <v>19</v>
      </c>
      <c r="F555" t="s">
        <v>5322</v>
      </c>
      <c r="G555">
        <v>2332</v>
      </c>
      <c r="H555" t="s">
        <v>5881</v>
      </c>
      <c r="I555">
        <v>2332</v>
      </c>
      <c r="J555">
        <v>9.25</v>
      </c>
      <c r="K555" s="34">
        <v>120</v>
      </c>
      <c r="L555" s="34">
        <f t="shared" si="16"/>
        <v>1110</v>
      </c>
      <c r="M555" s="6">
        <f>tbl_Manifiestos[[#This Row],[Total Pagado]]*tbl_Manifiestos[[#This Row],[Porcentaje]]</f>
        <v>1032.3</v>
      </c>
      <c r="N555" s="3">
        <v>0.93</v>
      </c>
    </row>
    <row r="556" spans="1:14" ht="15.95" customHeight="1" x14ac:dyDescent="0.25">
      <c r="A556" s="3" t="s">
        <v>12</v>
      </c>
      <c r="B556" s="3" t="str">
        <f>tbl_Manifiestos[[#This Row],[Factura]] &amp; "|" &amp; tbl_Manifiestos[[#This Row],[Proyecto OK]] &amp; "|" &amp; TEXT(tbl_Manifiestos[[#This Row],[Servicio]],"0.00") &amp; "|" &amp; TEXT(tbl_Manifiestos[[#This Row],[Costo Unitario]],"0.00")</f>
        <v>2510|Lead Service Replacement|10.00|120.00</v>
      </c>
      <c r="C556" t="s">
        <v>5733</v>
      </c>
      <c r="D556" s="51">
        <v>45811</v>
      </c>
      <c r="E556">
        <v>19</v>
      </c>
      <c r="F556" t="s">
        <v>5322</v>
      </c>
      <c r="G556">
        <v>2332</v>
      </c>
      <c r="H556" t="s">
        <v>5881</v>
      </c>
      <c r="I556">
        <v>2332</v>
      </c>
      <c r="J556">
        <v>10</v>
      </c>
      <c r="K556" s="34">
        <v>120</v>
      </c>
      <c r="L556" s="34">
        <f t="shared" si="16"/>
        <v>1200</v>
      </c>
      <c r="M556" s="6">
        <f>tbl_Manifiestos[[#This Row],[Total Pagado]]*tbl_Manifiestos[[#This Row],[Porcentaje]]</f>
        <v>1116</v>
      </c>
      <c r="N556" s="3">
        <v>0.93</v>
      </c>
    </row>
    <row r="557" spans="1:14" ht="15.95" customHeight="1" x14ac:dyDescent="0.25">
      <c r="A557" s="3" t="s">
        <v>12</v>
      </c>
      <c r="B557" s="3" t="str">
        <f>tbl_Manifiestos[[#This Row],[Factura]] &amp; "|" &amp; tbl_Manifiestos[[#This Row],[Proyecto OK]] &amp; "|" &amp; TEXT(tbl_Manifiestos[[#This Row],[Servicio]],"0.00") &amp; "|" &amp; TEXT(tbl_Manifiestos[[#This Row],[Costo Unitario]],"0.00")</f>
        <v>2510|Lead Service Replacement|8.50|120.00</v>
      </c>
      <c r="C557" t="s">
        <v>5733</v>
      </c>
      <c r="D557" s="51">
        <v>45813</v>
      </c>
      <c r="E557">
        <v>19</v>
      </c>
      <c r="F557" t="s">
        <v>5322</v>
      </c>
      <c r="G557">
        <v>2332</v>
      </c>
      <c r="H557" t="s">
        <v>5881</v>
      </c>
      <c r="I557">
        <v>2332</v>
      </c>
      <c r="J557">
        <v>8.5</v>
      </c>
      <c r="K557" s="34">
        <v>120</v>
      </c>
      <c r="L557" s="34">
        <f t="shared" si="16"/>
        <v>1020</v>
      </c>
      <c r="M557" s="6">
        <f>tbl_Manifiestos[[#This Row],[Total Pagado]]*tbl_Manifiestos[[#This Row],[Porcentaje]]</f>
        <v>948.6</v>
      </c>
      <c r="N557" s="3">
        <v>0.93</v>
      </c>
    </row>
    <row r="558" spans="1:14" ht="15.95" customHeight="1" x14ac:dyDescent="0.25">
      <c r="A558" s="3" t="s">
        <v>12</v>
      </c>
      <c r="B558" s="3" t="str">
        <f>tbl_Manifiestos[[#This Row],[Factura]] &amp; "|" &amp; tbl_Manifiestos[[#This Row],[Proyecto OK]] &amp; "|" &amp; TEXT(tbl_Manifiestos[[#This Row],[Servicio]],"0.00") &amp; "|" &amp; TEXT(tbl_Manifiestos[[#This Row],[Costo Unitario]],"0.00")</f>
        <v>2510|Lead Service Replacement|9.25|120.00</v>
      </c>
      <c r="C558" t="s">
        <v>5733</v>
      </c>
      <c r="D558" s="51">
        <v>45814</v>
      </c>
      <c r="E558">
        <v>19</v>
      </c>
      <c r="F558" t="s">
        <v>5322</v>
      </c>
      <c r="G558">
        <v>2332</v>
      </c>
      <c r="H558" t="s">
        <v>5881</v>
      </c>
      <c r="I558">
        <v>2332</v>
      </c>
      <c r="J558">
        <v>9.25</v>
      </c>
      <c r="K558" s="34">
        <v>120</v>
      </c>
      <c r="L558" s="34">
        <f t="shared" si="16"/>
        <v>1110</v>
      </c>
      <c r="M558" s="6">
        <f>tbl_Manifiestos[[#This Row],[Total Pagado]]*tbl_Manifiestos[[#This Row],[Porcentaje]]</f>
        <v>1032.3</v>
      </c>
      <c r="N558" s="3">
        <v>0.93</v>
      </c>
    </row>
    <row r="559" spans="1:14" ht="15.95" customHeight="1" x14ac:dyDescent="0.25">
      <c r="A559" s="3" t="s">
        <v>12</v>
      </c>
      <c r="B559" s="3" t="str">
        <f>tbl_Manifiestos[[#This Row],[Factura]] &amp; "|" &amp; tbl_Manifiestos[[#This Row],[Proyecto OK]] &amp; "|" &amp; TEXT(tbl_Manifiestos[[#This Row],[Servicio]],"0.00") &amp; "|" &amp; TEXT(tbl_Manifiestos[[#This Row],[Costo Unitario]],"0.00")</f>
        <v>2526|Lead Service Replacement|8.00|120.00</v>
      </c>
      <c r="C559" t="s">
        <v>5737</v>
      </c>
      <c r="D559" s="51">
        <v>45817</v>
      </c>
      <c r="E559">
        <v>19</v>
      </c>
      <c r="F559" t="s">
        <v>5322</v>
      </c>
      <c r="G559">
        <v>2332</v>
      </c>
      <c r="H559" t="s">
        <v>5881</v>
      </c>
      <c r="I559">
        <v>2332</v>
      </c>
      <c r="J559">
        <v>8</v>
      </c>
      <c r="K559" s="55">
        <v>120</v>
      </c>
      <c r="L559" s="34">
        <f t="shared" si="16"/>
        <v>960</v>
      </c>
      <c r="M559" s="6">
        <f>tbl_Manifiestos[[#This Row],[Total Pagado]]*tbl_Manifiestos[[#This Row],[Porcentaje]]</f>
        <v>892.80000000000007</v>
      </c>
      <c r="N559" s="3">
        <v>0.93</v>
      </c>
    </row>
    <row r="560" spans="1:14" ht="15.95" customHeight="1" x14ac:dyDescent="0.25">
      <c r="A560" s="3" t="s">
        <v>12</v>
      </c>
      <c r="B560" s="3" t="str">
        <f>tbl_Manifiestos[[#This Row],[Factura]] &amp; "|" &amp; tbl_Manifiestos[[#This Row],[Proyecto OK]] &amp; "|" &amp; TEXT(tbl_Manifiestos[[#This Row],[Servicio]],"0.00") &amp; "|" &amp; TEXT(tbl_Manifiestos[[#This Row],[Costo Unitario]],"0.00")</f>
        <v>2526|Lead Service Replacement|9.00|120.00</v>
      </c>
      <c r="C560" t="s">
        <v>5737</v>
      </c>
      <c r="D560" s="51">
        <v>45818</v>
      </c>
      <c r="E560">
        <v>19</v>
      </c>
      <c r="F560" t="s">
        <v>5322</v>
      </c>
      <c r="G560">
        <v>2332</v>
      </c>
      <c r="H560" t="s">
        <v>5881</v>
      </c>
      <c r="I560">
        <v>2332</v>
      </c>
      <c r="J560">
        <v>9</v>
      </c>
      <c r="K560" s="55">
        <v>120</v>
      </c>
      <c r="L560" s="34">
        <f t="shared" si="16"/>
        <v>1080</v>
      </c>
      <c r="M560" s="6">
        <f>tbl_Manifiestos[[#This Row],[Total Pagado]]*tbl_Manifiestos[[#This Row],[Porcentaje]]</f>
        <v>1004.4000000000001</v>
      </c>
      <c r="N560" s="3">
        <v>0.93</v>
      </c>
    </row>
    <row r="561" spans="1:14" ht="15.95" customHeight="1" x14ac:dyDescent="0.25">
      <c r="A561" s="3" t="s">
        <v>12</v>
      </c>
      <c r="B561" s="3" t="str">
        <f>tbl_Manifiestos[[#This Row],[Factura]] &amp; "|" &amp; tbl_Manifiestos[[#This Row],[Proyecto OK]] &amp; "|" &amp; TEXT(tbl_Manifiestos[[#This Row],[Servicio]],"0.00") &amp; "|" &amp; TEXT(tbl_Manifiestos[[#This Row],[Costo Unitario]],"0.00")</f>
        <v>2647|Lead Service Replacement|8.50|120.00</v>
      </c>
      <c r="C561" t="s">
        <v>5752</v>
      </c>
      <c r="D561" s="51">
        <v>45877</v>
      </c>
      <c r="E561">
        <v>19</v>
      </c>
      <c r="F561" t="s">
        <v>5322</v>
      </c>
      <c r="G561">
        <v>2332</v>
      </c>
      <c r="H561" t="s">
        <v>5881</v>
      </c>
      <c r="I561">
        <v>2332</v>
      </c>
      <c r="J561">
        <v>8.5</v>
      </c>
      <c r="K561" s="55">
        <v>120</v>
      </c>
      <c r="L561" s="34">
        <f t="shared" si="16"/>
        <v>1020</v>
      </c>
      <c r="M561" s="6">
        <f>tbl_Manifiestos[[#This Row],[Total Pagado]]*tbl_Manifiestos[[#This Row],[Porcentaje]]</f>
        <v>948.6</v>
      </c>
      <c r="N561" s="3">
        <v>0.93</v>
      </c>
    </row>
    <row r="562" spans="1:14" ht="15.95" customHeight="1" x14ac:dyDescent="0.25">
      <c r="A562" s="3" t="s">
        <v>12</v>
      </c>
      <c r="B562" s="3" t="str">
        <f>tbl_Manifiestos[[#This Row],[Factura]] &amp; "|" &amp; tbl_Manifiestos[[#This Row],[Proyecto OK]] &amp; "|" &amp; TEXT(tbl_Manifiestos[[#This Row],[Servicio]],"0.00") &amp; "|" &amp; TEXT(tbl_Manifiestos[[#This Row],[Costo Unitario]],"0.00")</f>
        <v>2661|Lead Service Replacement|9.00|120.00</v>
      </c>
      <c r="C562" t="s">
        <v>5753</v>
      </c>
      <c r="D562" s="51">
        <v>45880</v>
      </c>
      <c r="E562">
        <v>19</v>
      </c>
      <c r="F562" t="s">
        <v>5322</v>
      </c>
      <c r="G562">
        <v>2332</v>
      </c>
      <c r="H562" t="s">
        <v>5881</v>
      </c>
      <c r="I562">
        <v>2332</v>
      </c>
      <c r="J562">
        <v>9</v>
      </c>
      <c r="K562" s="55">
        <v>120</v>
      </c>
      <c r="L562" s="34">
        <f t="shared" si="16"/>
        <v>1080</v>
      </c>
      <c r="M562" s="6">
        <f>tbl_Manifiestos[[#This Row],[Total Pagado]]*tbl_Manifiestos[[#This Row],[Porcentaje]]</f>
        <v>1004.4000000000001</v>
      </c>
      <c r="N562" s="3">
        <v>0.93</v>
      </c>
    </row>
    <row r="563" spans="1:14" ht="15.95" customHeight="1" x14ac:dyDescent="0.25">
      <c r="A563" s="3" t="s">
        <v>12</v>
      </c>
      <c r="B563" s="3" t="str">
        <f>tbl_Manifiestos[[#This Row],[Factura]] &amp; "|" &amp; tbl_Manifiestos[[#This Row],[Proyecto OK]] &amp; "|" &amp; TEXT(tbl_Manifiestos[[#This Row],[Servicio]],"0.00") &amp; "|" &amp; TEXT(tbl_Manifiestos[[#This Row],[Costo Unitario]],"0.00")</f>
        <v>2821|Lead Service Replacement|8.00|120.00</v>
      </c>
      <c r="C563" t="s">
        <v>5651</v>
      </c>
      <c r="D563" s="51">
        <v>45953</v>
      </c>
      <c r="E563">
        <v>19</v>
      </c>
      <c r="F563" t="s">
        <v>5322</v>
      </c>
      <c r="G563">
        <v>2332</v>
      </c>
      <c r="H563" t="s">
        <v>5881</v>
      </c>
      <c r="I563">
        <v>2332</v>
      </c>
      <c r="J563">
        <v>8</v>
      </c>
      <c r="K563" s="55">
        <v>120</v>
      </c>
      <c r="L563" s="34">
        <f t="shared" si="16"/>
        <v>960</v>
      </c>
      <c r="M563" s="6">
        <f>tbl_Manifiestos[[#This Row],[Total Pagado]]*tbl_Manifiestos[[#This Row],[Porcentaje]]</f>
        <v>892.80000000000007</v>
      </c>
      <c r="N563" s="3">
        <v>0.93</v>
      </c>
    </row>
    <row r="564" spans="1:14" ht="15.95" customHeight="1" x14ac:dyDescent="0.25">
      <c r="A564" s="3" t="s">
        <v>12</v>
      </c>
      <c r="B564" s="3" t="str">
        <f>tbl_Manifiestos[[#This Row],[Factura]] &amp; "|" &amp; tbl_Manifiestos[[#This Row],[Proyecto OK]] &amp; "|" &amp; TEXT(tbl_Manifiestos[[#This Row],[Servicio]],"0.00") &amp; "|" &amp; TEXT(tbl_Manifiestos[[#This Row],[Costo Unitario]],"0.00")</f>
        <v>2821|Lead Service Replacement|9.50|120.00</v>
      </c>
      <c r="C564" t="s">
        <v>5651</v>
      </c>
      <c r="D564" s="51">
        <v>45954</v>
      </c>
      <c r="E564">
        <v>19</v>
      </c>
      <c r="F564" t="s">
        <v>5322</v>
      </c>
      <c r="G564">
        <v>2332</v>
      </c>
      <c r="H564" t="s">
        <v>5881</v>
      </c>
      <c r="I564">
        <v>2332</v>
      </c>
      <c r="J564">
        <v>9.5</v>
      </c>
      <c r="K564" s="55">
        <v>120</v>
      </c>
      <c r="L564" s="34">
        <f t="shared" si="16"/>
        <v>1140</v>
      </c>
      <c r="M564" s="6">
        <f>tbl_Manifiestos[[#This Row],[Total Pagado]]*tbl_Manifiestos[[#This Row],[Porcentaje]]</f>
        <v>1060.2</v>
      </c>
      <c r="N564" s="3">
        <v>0.93</v>
      </c>
    </row>
    <row r="565" spans="1:14" ht="15.95" customHeight="1" x14ac:dyDescent="0.25">
      <c r="A565" s="3" t="s">
        <v>12</v>
      </c>
      <c r="B565" s="3" t="str">
        <f>tbl_Manifiestos[[#This Row],[Factura]] &amp; "|" &amp; tbl_Manifiestos[[#This Row],[Proyecto OK]] &amp; "|" &amp; TEXT(tbl_Manifiestos[[#This Row],[Servicio]],"0.00") &amp; "|" &amp; TEXT(tbl_Manifiestos[[#This Row],[Costo Unitario]],"0.00")</f>
        <v>2841|Lead Service Replacement|9.50|120.00</v>
      </c>
      <c r="C565" t="s">
        <v>5764</v>
      </c>
      <c r="D565" s="51">
        <v>45957</v>
      </c>
      <c r="E565">
        <v>19</v>
      </c>
      <c r="F565" t="s">
        <v>5322</v>
      </c>
      <c r="G565">
        <v>2332</v>
      </c>
      <c r="H565" t="s">
        <v>5881</v>
      </c>
      <c r="I565">
        <v>2332</v>
      </c>
      <c r="J565">
        <v>9.5</v>
      </c>
      <c r="K565" s="55">
        <v>120</v>
      </c>
      <c r="L565" s="34">
        <f t="shared" si="16"/>
        <v>1140</v>
      </c>
      <c r="M565" s="6">
        <f>tbl_Manifiestos[[#This Row],[Total Pagado]]*tbl_Manifiestos[[#This Row],[Porcentaje]]</f>
        <v>1060.2</v>
      </c>
      <c r="N565" s="3">
        <v>0.93</v>
      </c>
    </row>
    <row r="566" spans="1:14" ht="15.95" customHeight="1" x14ac:dyDescent="0.25">
      <c r="A566" s="3" t="s">
        <v>12</v>
      </c>
      <c r="B566" s="3" t="str">
        <f>tbl_Manifiestos[[#This Row],[Factura]] &amp; "|" &amp; tbl_Manifiestos[[#This Row],[Proyecto OK]] &amp; "|" &amp; TEXT(tbl_Manifiestos[[#This Row],[Servicio]],"0.00") &amp; "|" &amp; TEXT(tbl_Manifiestos[[#This Row],[Costo Unitario]],"0.00")</f>
        <v>2841|Lead Service Replacement|9.50|120.00</v>
      </c>
      <c r="C566" t="s">
        <v>5764</v>
      </c>
      <c r="D566" s="51">
        <v>45958</v>
      </c>
      <c r="E566">
        <v>19</v>
      </c>
      <c r="F566" t="s">
        <v>5322</v>
      </c>
      <c r="G566">
        <v>2332</v>
      </c>
      <c r="H566" t="s">
        <v>5881</v>
      </c>
      <c r="I566">
        <v>2332</v>
      </c>
      <c r="J566">
        <v>9.5</v>
      </c>
      <c r="K566" s="55">
        <v>120</v>
      </c>
      <c r="L566" s="34">
        <f t="shared" si="16"/>
        <v>1140</v>
      </c>
      <c r="M566" s="6">
        <f>tbl_Manifiestos[[#This Row],[Total Pagado]]*tbl_Manifiestos[[#This Row],[Porcentaje]]</f>
        <v>1060.2</v>
      </c>
      <c r="N566" s="3">
        <v>0.93</v>
      </c>
    </row>
    <row r="567" spans="1:14" ht="15.95" customHeight="1" x14ac:dyDescent="0.25">
      <c r="A567" s="3" t="s">
        <v>12</v>
      </c>
      <c r="B567" s="3" t="str">
        <f>tbl_Manifiestos[[#This Row],[Factura]] &amp; "|" &amp; tbl_Manifiestos[[#This Row],[Proyecto OK]] &amp; "|" &amp; TEXT(tbl_Manifiestos[[#This Row],[Servicio]],"0.00") &amp; "|" &amp; TEXT(tbl_Manifiestos[[#This Row],[Costo Unitario]],"0.00")</f>
        <v>2841|Lead Service Replacement|9.00|120.00</v>
      </c>
      <c r="C567" t="s">
        <v>5764</v>
      </c>
      <c r="D567" s="51">
        <v>45959</v>
      </c>
      <c r="E567">
        <v>19</v>
      </c>
      <c r="F567" t="s">
        <v>5322</v>
      </c>
      <c r="G567">
        <v>2332</v>
      </c>
      <c r="H567" t="s">
        <v>5881</v>
      </c>
      <c r="I567">
        <v>2332</v>
      </c>
      <c r="J567">
        <v>9</v>
      </c>
      <c r="K567" s="55">
        <v>120</v>
      </c>
      <c r="L567" s="34">
        <f t="shared" si="16"/>
        <v>1080</v>
      </c>
      <c r="M567" s="6">
        <f>tbl_Manifiestos[[#This Row],[Total Pagado]]*tbl_Manifiestos[[#This Row],[Porcentaje]]</f>
        <v>1004.4000000000001</v>
      </c>
      <c r="N567" s="3">
        <v>0.93</v>
      </c>
    </row>
    <row r="568" spans="1:14" ht="15.95" customHeight="1" x14ac:dyDescent="0.25">
      <c r="A568" s="3" t="s">
        <v>12</v>
      </c>
      <c r="B568" s="3" t="str">
        <f>tbl_Manifiestos[[#This Row],[Factura]] &amp; "|" &amp; tbl_Manifiestos[[#This Row],[Proyecto OK]] &amp; "|" &amp; TEXT(tbl_Manifiestos[[#This Row],[Servicio]],"0.00") &amp; "|" &amp; TEXT(tbl_Manifiestos[[#This Row],[Costo Unitario]],"0.00")</f>
        <v>2841|Lead Service Replacement|10.00|120.00</v>
      </c>
      <c r="C568" t="s">
        <v>5764</v>
      </c>
      <c r="D568" s="51">
        <v>45960</v>
      </c>
      <c r="E568">
        <v>19</v>
      </c>
      <c r="F568" t="s">
        <v>5322</v>
      </c>
      <c r="G568">
        <v>2332</v>
      </c>
      <c r="H568" t="s">
        <v>5881</v>
      </c>
      <c r="I568">
        <v>2332</v>
      </c>
      <c r="J568">
        <v>10</v>
      </c>
      <c r="K568" s="55">
        <v>120</v>
      </c>
      <c r="L568" s="34">
        <f t="shared" si="16"/>
        <v>1200</v>
      </c>
      <c r="M568" s="6">
        <f>tbl_Manifiestos[[#This Row],[Total Pagado]]*tbl_Manifiestos[[#This Row],[Porcentaje]]</f>
        <v>1116</v>
      </c>
      <c r="N568" s="3">
        <v>0.93</v>
      </c>
    </row>
    <row r="569" spans="1:14" ht="15.95" customHeight="1" x14ac:dyDescent="0.25">
      <c r="A569" s="3" t="s">
        <v>12</v>
      </c>
      <c r="B569" s="3" t="str">
        <f>tbl_Manifiestos[[#This Row],[Factura]] &amp; "|" &amp; tbl_Manifiestos[[#This Row],[Proyecto OK]] &amp; "|" &amp; TEXT(tbl_Manifiestos[[#This Row],[Servicio]],"0.00") &amp; "|" &amp; TEXT(tbl_Manifiestos[[#This Row],[Costo Unitario]],"0.00")</f>
        <v>2841|Lead Service Replacement|8.50|120.00</v>
      </c>
      <c r="C569" t="s">
        <v>5764</v>
      </c>
      <c r="D569" s="51">
        <v>45961</v>
      </c>
      <c r="E569">
        <v>19</v>
      </c>
      <c r="F569" t="s">
        <v>5322</v>
      </c>
      <c r="G569">
        <v>2332</v>
      </c>
      <c r="H569" t="s">
        <v>5881</v>
      </c>
      <c r="I569">
        <v>2332</v>
      </c>
      <c r="J569">
        <v>8.5</v>
      </c>
      <c r="K569" s="55">
        <v>120</v>
      </c>
      <c r="L569" s="34">
        <f t="shared" si="16"/>
        <v>1020</v>
      </c>
      <c r="M569" s="6">
        <f>tbl_Manifiestos[[#This Row],[Total Pagado]]*tbl_Manifiestos[[#This Row],[Porcentaje]]</f>
        <v>948.6</v>
      </c>
      <c r="N569" s="3">
        <v>0.93</v>
      </c>
    </row>
    <row r="570" spans="1:14" ht="15.95" customHeight="1" x14ac:dyDescent="0.25">
      <c r="A570" s="3" t="s">
        <v>12</v>
      </c>
      <c r="B570" s="3" t="str">
        <f>tbl_Manifiestos[[#This Row],[Factura]] &amp; "|" &amp; tbl_Manifiestos[[#This Row],[Proyecto OK]] &amp; "|" &amp; TEXT(tbl_Manifiestos[[#This Row],[Servicio]],"0.00") &amp; "|" &amp; TEXT(tbl_Manifiestos[[#This Row],[Costo Unitario]],"0.00")</f>
        <v>2860|Lead Service Replacement|8.00|120.00</v>
      </c>
      <c r="C570" t="s">
        <v>5769</v>
      </c>
      <c r="D570" s="51">
        <v>45964</v>
      </c>
      <c r="E570">
        <v>19</v>
      </c>
      <c r="F570" t="s">
        <v>5322</v>
      </c>
      <c r="G570">
        <v>2332</v>
      </c>
      <c r="H570" t="s">
        <v>5881</v>
      </c>
      <c r="I570">
        <v>2332</v>
      </c>
      <c r="J570">
        <v>8</v>
      </c>
      <c r="K570" s="55">
        <v>120</v>
      </c>
      <c r="L570" s="34">
        <f t="shared" si="16"/>
        <v>960</v>
      </c>
      <c r="M570" s="6">
        <f>tbl_Manifiestos[[#This Row],[Total Pagado]]*tbl_Manifiestos[[#This Row],[Porcentaje]]</f>
        <v>892.80000000000007</v>
      </c>
      <c r="N570" s="3">
        <v>0.93</v>
      </c>
    </row>
    <row r="571" spans="1:14" ht="15.95" customHeight="1" x14ac:dyDescent="0.25">
      <c r="A571" s="3" t="s">
        <v>12</v>
      </c>
      <c r="B571" s="3" t="str">
        <f>tbl_Manifiestos[[#This Row],[Factura]] &amp; "|" &amp; tbl_Manifiestos[[#This Row],[Proyecto OK]] &amp; "|" &amp; TEXT(tbl_Manifiestos[[#This Row],[Servicio]],"0.00") &amp; "|" &amp; TEXT(tbl_Manifiestos[[#This Row],[Costo Unitario]],"0.00")</f>
        <v>2860|Lead Service Replacement|7.50|120.00</v>
      </c>
      <c r="C571" t="s">
        <v>5769</v>
      </c>
      <c r="D571" s="51">
        <v>45965</v>
      </c>
      <c r="E571">
        <v>19</v>
      </c>
      <c r="F571" t="s">
        <v>5322</v>
      </c>
      <c r="G571">
        <v>2332</v>
      </c>
      <c r="H571" t="s">
        <v>5881</v>
      </c>
      <c r="I571">
        <v>2332</v>
      </c>
      <c r="J571">
        <v>7.5</v>
      </c>
      <c r="K571" s="55">
        <v>120</v>
      </c>
      <c r="L571" s="34">
        <f t="shared" si="16"/>
        <v>900</v>
      </c>
      <c r="M571" s="6">
        <f>tbl_Manifiestos[[#This Row],[Total Pagado]]*tbl_Manifiestos[[#This Row],[Porcentaje]]</f>
        <v>837</v>
      </c>
      <c r="N571" s="3">
        <v>0.93</v>
      </c>
    </row>
    <row r="572" spans="1:14" ht="15.95" customHeight="1" x14ac:dyDescent="0.25">
      <c r="A572" s="3" t="s">
        <v>12</v>
      </c>
      <c r="B572" s="3" t="str">
        <f>tbl_Manifiestos[[#This Row],[Factura]] &amp; "|" &amp; tbl_Manifiestos[[#This Row],[Proyecto OK]] &amp; "|" &amp; TEXT(tbl_Manifiestos[[#This Row],[Servicio]],"0.00") &amp; "|" &amp; TEXT(tbl_Manifiestos[[#This Row],[Costo Unitario]],"0.00")</f>
        <v>2860|Lead Service Replacement|9.00|120.00</v>
      </c>
      <c r="C572" t="s">
        <v>5769</v>
      </c>
      <c r="D572" s="51">
        <v>45966</v>
      </c>
      <c r="E572">
        <v>19</v>
      </c>
      <c r="F572" t="s">
        <v>5322</v>
      </c>
      <c r="G572">
        <v>2332</v>
      </c>
      <c r="H572" t="s">
        <v>5881</v>
      </c>
      <c r="I572">
        <v>2332</v>
      </c>
      <c r="J572">
        <v>9</v>
      </c>
      <c r="K572" s="55">
        <v>120</v>
      </c>
      <c r="L572" s="34">
        <f t="shared" si="16"/>
        <v>1080</v>
      </c>
      <c r="M572" s="6">
        <f>tbl_Manifiestos[[#This Row],[Total Pagado]]*tbl_Manifiestos[[#This Row],[Porcentaje]]</f>
        <v>1004.4000000000001</v>
      </c>
      <c r="N572" s="3">
        <v>0.93</v>
      </c>
    </row>
    <row r="573" spans="1:14" ht="15.95" customHeight="1" x14ac:dyDescent="0.25">
      <c r="A573" s="3" t="s">
        <v>12</v>
      </c>
      <c r="B573" s="3" t="str">
        <f>tbl_Manifiestos[[#This Row],[Factura]] &amp; "|" &amp; tbl_Manifiestos[[#This Row],[Proyecto OK]] &amp; "|" &amp; TEXT(tbl_Manifiestos[[#This Row],[Servicio]],"0.00") &amp; "|" &amp; TEXT(tbl_Manifiestos[[#This Row],[Costo Unitario]],"0.00")</f>
        <v>2860|Lead Service Replacement|9.50|120.00</v>
      </c>
      <c r="C573" t="s">
        <v>5769</v>
      </c>
      <c r="D573" s="51">
        <v>45967</v>
      </c>
      <c r="E573">
        <v>19</v>
      </c>
      <c r="F573" t="s">
        <v>5322</v>
      </c>
      <c r="G573">
        <v>2332</v>
      </c>
      <c r="H573" t="s">
        <v>5881</v>
      </c>
      <c r="I573">
        <v>2332</v>
      </c>
      <c r="J573">
        <v>9.5</v>
      </c>
      <c r="K573" s="55">
        <v>120</v>
      </c>
      <c r="L573" s="34">
        <f t="shared" ref="L573:L590" si="17">J573*K573</f>
        <v>1140</v>
      </c>
      <c r="M573" s="6">
        <f>tbl_Manifiestos[[#This Row],[Total Pagado]]*tbl_Manifiestos[[#This Row],[Porcentaje]]</f>
        <v>1060.2</v>
      </c>
      <c r="N573" s="3">
        <v>0.93</v>
      </c>
    </row>
    <row r="574" spans="1:14" ht="15.95" customHeight="1" x14ac:dyDescent="0.25">
      <c r="A574" s="3" t="s">
        <v>12</v>
      </c>
      <c r="B574" s="3" t="str">
        <f>tbl_Manifiestos[[#This Row],[Factura]] &amp; "|" &amp; tbl_Manifiestos[[#This Row],[Proyecto OK]] &amp; "|" &amp; TEXT(tbl_Manifiestos[[#This Row],[Servicio]],"0.00") &amp; "|" &amp; TEXT(tbl_Manifiestos[[#This Row],[Costo Unitario]],"0.00")</f>
        <v>2860|Lead Service Replacement|9.00|120.00</v>
      </c>
      <c r="C574" t="s">
        <v>5769</v>
      </c>
      <c r="D574" s="51">
        <v>45968</v>
      </c>
      <c r="E574">
        <v>19</v>
      </c>
      <c r="F574" t="s">
        <v>5322</v>
      </c>
      <c r="G574">
        <v>2332</v>
      </c>
      <c r="H574" t="s">
        <v>5881</v>
      </c>
      <c r="I574">
        <v>2332</v>
      </c>
      <c r="J574">
        <v>9</v>
      </c>
      <c r="K574" s="55">
        <v>120</v>
      </c>
      <c r="L574" s="34">
        <f t="shared" si="17"/>
        <v>1080</v>
      </c>
      <c r="M574" s="6">
        <f>tbl_Manifiestos[[#This Row],[Total Pagado]]*tbl_Manifiestos[[#This Row],[Porcentaje]]</f>
        <v>1004.4000000000001</v>
      </c>
      <c r="N574" s="3">
        <v>0.93</v>
      </c>
    </row>
    <row r="575" spans="1:14" ht="15.95" customHeight="1" x14ac:dyDescent="0.25">
      <c r="A575" s="3" t="s">
        <v>12</v>
      </c>
      <c r="B575" s="3" t="str">
        <f>tbl_Manifiestos[[#This Row],[Factura]] &amp; "|" &amp; tbl_Manifiestos[[#This Row],[Proyecto OK]] &amp; "|" &amp; TEXT(tbl_Manifiestos[[#This Row],[Servicio]],"0.00") &amp; "|" &amp; TEXT(tbl_Manifiestos[[#This Row],[Costo Unitario]],"0.00")</f>
        <v>2880|Lead Service Replacement|8.50|120.00</v>
      </c>
      <c r="C575" t="s">
        <v>5773</v>
      </c>
      <c r="D575" s="51">
        <v>45971</v>
      </c>
      <c r="E575">
        <v>19</v>
      </c>
      <c r="F575" t="s">
        <v>5322</v>
      </c>
      <c r="G575">
        <v>2332</v>
      </c>
      <c r="H575" t="s">
        <v>5881</v>
      </c>
      <c r="I575">
        <v>2332</v>
      </c>
      <c r="J575">
        <v>8.5</v>
      </c>
      <c r="K575" s="55">
        <v>120</v>
      </c>
      <c r="L575" s="34">
        <f t="shared" si="17"/>
        <v>1020</v>
      </c>
      <c r="M575" s="6">
        <f>tbl_Manifiestos[[#This Row],[Total Pagado]]*tbl_Manifiestos[[#This Row],[Porcentaje]]</f>
        <v>948.6</v>
      </c>
      <c r="N575" s="3">
        <v>0.93</v>
      </c>
    </row>
    <row r="576" spans="1:14" ht="15.95" customHeight="1" x14ac:dyDescent="0.25">
      <c r="A576" s="3" t="s">
        <v>12</v>
      </c>
      <c r="B576" s="3" t="str">
        <f>tbl_Manifiestos[[#This Row],[Factura]] &amp; "|" &amp; tbl_Manifiestos[[#This Row],[Proyecto OK]] &amp; "|" &amp; TEXT(tbl_Manifiestos[[#This Row],[Servicio]],"0.00") &amp; "|" &amp; TEXT(tbl_Manifiestos[[#This Row],[Costo Unitario]],"0.00")</f>
        <v>2880|Lead Service Replacement|8.00|120.00</v>
      </c>
      <c r="C576" t="s">
        <v>5773</v>
      </c>
      <c r="D576" s="51">
        <v>45972</v>
      </c>
      <c r="E576">
        <v>19</v>
      </c>
      <c r="F576" t="s">
        <v>5322</v>
      </c>
      <c r="G576">
        <v>2332</v>
      </c>
      <c r="H576" t="s">
        <v>5881</v>
      </c>
      <c r="I576">
        <v>2332</v>
      </c>
      <c r="J576">
        <v>8</v>
      </c>
      <c r="K576" s="55">
        <v>120</v>
      </c>
      <c r="L576" s="34">
        <f t="shared" si="17"/>
        <v>960</v>
      </c>
      <c r="M576" s="6">
        <f>tbl_Manifiestos[[#This Row],[Total Pagado]]*tbl_Manifiestos[[#This Row],[Porcentaje]]</f>
        <v>892.80000000000007</v>
      </c>
      <c r="N576" s="3">
        <v>0.93</v>
      </c>
    </row>
    <row r="577" spans="1:14" ht="15.95" customHeight="1" x14ac:dyDescent="0.25">
      <c r="A577" s="3" t="s">
        <v>12</v>
      </c>
      <c r="B577" s="3" t="str">
        <f>tbl_Manifiestos[[#This Row],[Factura]] &amp; "|" &amp; tbl_Manifiestos[[#This Row],[Proyecto OK]] &amp; "|" &amp; TEXT(tbl_Manifiestos[[#This Row],[Servicio]],"0.00") &amp; "|" &amp; TEXT(tbl_Manifiestos[[#This Row],[Costo Unitario]],"0.00")</f>
        <v>2880|Lead Service Replacement|8.50|120.00</v>
      </c>
      <c r="C577" t="s">
        <v>5773</v>
      </c>
      <c r="D577" s="51">
        <v>45973</v>
      </c>
      <c r="E577">
        <v>19</v>
      </c>
      <c r="F577" t="s">
        <v>5322</v>
      </c>
      <c r="G577">
        <v>2332</v>
      </c>
      <c r="H577" t="s">
        <v>5881</v>
      </c>
      <c r="I577">
        <v>2332</v>
      </c>
      <c r="J577">
        <v>8.5</v>
      </c>
      <c r="K577" s="55">
        <v>120</v>
      </c>
      <c r="L577" s="34">
        <f t="shared" si="17"/>
        <v>1020</v>
      </c>
      <c r="M577" s="6">
        <f>tbl_Manifiestos[[#This Row],[Total Pagado]]*tbl_Manifiestos[[#This Row],[Porcentaje]]</f>
        <v>948.6</v>
      </c>
      <c r="N577" s="3">
        <v>0.93</v>
      </c>
    </row>
    <row r="578" spans="1:14" ht="15.95" customHeight="1" x14ac:dyDescent="0.25">
      <c r="A578" s="3" t="s">
        <v>12</v>
      </c>
      <c r="B578" s="3" t="str">
        <f>tbl_Manifiestos[[#This Row],[Factura]] &amp; "|" &amp; tbl_Manifiestos[[#This Row],[Proyecto OK]] &amp; "|" &amp; TEXT(tbl_Manifiestos[[#This Row],[Servicio]],"0.00") &amp; "|" &amp; TEXT(tbl_Manifiestos[[#This Row],[Costo Unitario]],"0.00")</f>
        <v>2880|Lead Service Replacement|8.50|120.00</v>
      </c>
      <c r="C578" t="s">
        <v>5773</v>
      </c>
      <c r="D578" s="51">
        <v>45974</v>
      </c>
      <c r="E578">
        <v>19</v>
      </c>
      <c r="F578" t="s">
        <v>5322</v>
      </c>
      <c r="G578">
        <v>2332</v>
      </c>
      <c r="H578" t="s">
        <v>5881</v>
      </c>
      <c r="I578">
        <v>2332</v>
      </c>
      <c r="J578">
        <v>8.5</v>
      </c>
      <c r="K578" s="55">
        <v>120</v>
      </c>
      <c r="L578" s="34">
        <f t="shared" si="17"/>
        <v>1020</v>
      </c>
      <c r="M578" s="6">
        <f>tbl_Manifiestos[[#This Row],[Total Pagado]]*tbl_Manifiestos[[#This Row],[Porcentaje]]</f>
        <v>948.6</v>
      </c>
      <c r="N578" s="3">
        <v>0.93</v>
      </c>
    </row>
    <row r="579" spans="1:14" ht="15.95" customHeight="1" x14ac:dyDescent="0.25">
      <c r="A579" s="3" t="s">
        <v>12</v>
      </c>
      <c r="B579" s="3" t="str">
        <f>tbl_Manifiestos[[#This Row],[Factura]] &amp; "|" &amp; tbl_Manifiestos[[#This Row],[Proyecto OK]] &amp; "|" &amp; TEXT(tbl_Manifiestos[[#This Row],[Servicio]],"0.00") &amp; "|" &amp; TEXT(tbl_Manifiestos[[#This Row],[Costo Unitario]],"0.00")</f>
        <v>2880|Lead Service Replacement|8.00|120.00</v>
      </c>
      <c r="C579" t="s">
        <v>5773</v>
      </c>
      <c r="D579" s="51">
        <v>45975</v>
      </c>
      <c r="E579">
        <v>19</v>
      </c>
      <c r="F579" t="s">
        <v>5322</v>
      </c>
      <c r="G579">
        <v>2332</v>
      </c>
      <c r="H579" t="s">
        <v>5881</v>
      </c>
      <c r="I579">
        <v>2332</v>
      </c>
      <c r="J579">
        <v>8</v>
      </c>
      <c r="K579" s="55">
        <v>120</v>
      </c>
      <c r="L579" s="34">
        <f t="shared" si="17"/>
        <v>960</v>
      </c>
      <c r="M579" s="6">
        <f>tbl_Manifiestos[[#This Row],[Total Pagado]]*tbl_Manifiestos[[#This Row],[Porcentaje]]</f>
        <v>892.80000000000007</v>
      </c>
      <c r="N579" s="3">
        <v>0.93</v>
      </c>
    </row>
    <row r="580" spans="1:14" ht="15.95" customHeight="1" x14ac:dyDescent="0.25">
      <c r="A580" s="3" t="s">
        <v>12</v>
      </c>
      <c r="B580" s="3" t="str">
        <f>tbl_Manifiestos[[#This Row],[Factura]] &amp; "|" &amp; tbl_Manifiestos[[#This Row],[Proyecto OK]] &amp; "|" &amp; TEXT(tbl_Manifiestos[[#This Row],[Servicio]],"0.00") &amp; "|" &amp; TEXT(tbl_Manifiestos[[#This Row],[Costo Unitario]],"0.00")</f>
        <v>2901|Lead Service Replacement|7.00|120.00</v>
      </c>
      <c r="C580">
        <v>2901</v>
      </c>
      <c r="D580" s="51">
        <v>45978</v>
      </c>
      <c r="E580">
        <v>19</v>
      </c>
      <c r="F580" t="s">
        <v>5322</v>
      </c>
      <c r="G580">
        <v>2332</v>
      </c>
      <c r="H580" t="s">
        <v>5881</v>
      </c>
      <c r="I580">
        <v>2332</v>
      </c>
      <c r="J580">
        <v>7</v>
      </c>
      <c r="K580" s="55">
        <v>120</v>
      </c>
      <c r="L580" s="34">
        <f t="shared" si="17"/>
        <v>840</v>
      </c>
      <c r="M580" s="6">
        <f>tbl_Manifiestos[[#This Row],[Total Pagado]]*tbl_Manifiestos[[#This Row],[Porcentaje]]</f>
        <v>781.2</v>
      </c>
      <c r="N580" s="3">
        <v>0.93</v>
      </c>
    </row>
    <row r="581" spans="1:14" ht="15.95" customHeight="1" x14ac:dyDescent="0.25">
      <c r="A581" s="3" t="s">
        <v>12</v>
      </c>
      <c r="B581" s="3" t="str">
        <f>tbl_Manifiestos[[#This Row],[Factura]] &amp; "|" &amp; tbl_Manifiestos[[#This Row],[Proyecto OK]] &amp; "|" &amp; TEXT(tbl_Manifiestos[[#This Row],[Servicio]],"0.00") &amp; "|" &amp; TEXT(tbl_Manifiestos[[#This Row],[Costo Unitario]],"0.00")</f>
        <v>2901|Lead Service Replacement|7.50|120.00</v>
      </c>
      <c r="C581">
        <v>2901</v>
      </c>
      <c r="D581" s="51">
        <v>45979</v>
      </c>
      <c r="E581">
        <v>19</v>
      </c>
      <c r="F581" t="s">
        <v>5322</v>
      </c>
      <c r="G581">
        <v>2332</v>
      </c>
      <c r="H581" t="s">
        <v>5881</v>
      </c>
      <c r="I581">
        <v>2332</v>
      </c>
      <c r="J581">
        <v>7.5</v>
      </c>
      <c r="K581" s="55">
        <v>120</v>
      </c>
      <c r="L581" s="34">
        <f t="shared" si="17"/>
        <v>900</v>
      </c>
      <c r="M581" s="6">
        <f>tbl_Manifiestos[[#This Row],[Total Pagado]]*tbl_Manifiestos[[#This Row],[Porcentaje]]</f>
        <v>837</v>
      </c>
      <c r="N581" s="3">
        <v>0.93</v>
      </c>
    </row>
    <row r="582" spans="1:14" ht="15.95" customHeight="1" x14ac:dyDescent="0.25">
      <c r="A582" s="3" t="s">
        <v>12</v>
      </c>
      <c r="B582" s="3" t="str">
        <f>tbl_Manifiestos[[#This Row],[Factura]] &amp; "|" &amp; tbl_Manifiestos[[#This Row],[Proyecto OK]] &amp; "|" &amp; TEXT(tbl_Manifiestos[[#This Row],[Servicio]],"0.00") &amp; "|" &amp; TEXT(tbl_Manifiestos[[#This Row],[Costo Unitario]],"0.00")</f>
        <v>2901|Lead Service Replacement|8.00|120.00</v>
      </c>
      <c r="C582">
        <v>2901</v>
      </c>
      <c r="D582" s="51">
        <v>45980</v>
      </c>
      <c r="E582">
        <v>19</v>
      </c>
      <c r="F582" t="s">
        <v>5322</v>
      </c>
      <c r="G582">
        <v>2332</v>
      </c>
      <c r="H582" t="s">
        <v>5881</v>
      </c>
      <c r="I582">
        <v>2332</v>
      </c>
      <c r="J582">
        <v>8</v>
      </c>
      <c r="K582" s="55">
        <v>120</v>
      </c>
      <c r="L582" s="34">
        <f t="shared" si="17"/>
        <v>960</v>
      </c>
      <c r="M582" s="6">
        <f>tbl_Manifiestos[[#This Row],[Total Pagado]]*tbl_Manifiestos[[#This Row],[Porcentaje]]</f>
        <v>892.80000000000007</v>
      </c>
      <c r="N582" s="3">
        <v>0.93</v>
      </c>
    </row>
    <row r="583" spans="1:14" ht="15.95" customHeight="1" x14ac:dyDescent="0.25">
      <c r="A583" s="3" t="s">
        <v>12</v>
      </c>
      <c r="B583" s="3" t="str">
        <f>tbl_Manifiestos[[#This Row],[Factura]] &amp; "|" &amp; tbl_Manifiestos[[#This Row],[Proyecto OK]] &amp; "|" &amp; TEXT(tbl_Manifiestos[[#This Row],[Servicio]],"0.00") &amp; "|" &amp; TEXT(tbl_Manifiestos[[#This Row],[Costo Unitario]],"0.00")</f>
        <v>2901|Lead Service Replacement|8.00|120.00</v>
      </c>
      <c r="C583">
        <v>2901</v>
      </c>
      <c r="D583" s="51">
        <v>45981</v>
      </c>
      <c r="E583">
        <v>19</v>
      </c>
      <c r="F583" t="s">
        <v>5322</v>
      </c>
      <c r="G583">
        <v>2332</v>
      </c>
      <c r="H583" t="s">
        <v>5881</v>
      </c>
      <c r="I583">
        <v>2332</v>
      </c>
      <c r="J583">
        <v>8</v>
      </c>
      <c r="K583" s="55">
        <v>120</v>
      </c>
      <c r="L583" s="34">
        <f t="shared" si="17"/>
        <v>960</v>
      </c>
      <c r="M583" s="6">
        <f>tbl_Manifiestos[[#This Row],[Total Pagado]]*tbl_Manifiestos[[#This Row],[Porcentaje]]</f>
        <v>892.80000000000007</v>
      </c>
      <c r="N583" s="3">
        <v>0.93</v>
      </c>
    </row>
    <row r="584" spans="1:14" ht="15.95" customHeight="1" x14ac:dyDescent="0.25">
      <c r="A584" s="3" t="s">
        <v>12</v>
      </c>
      <c r="B584" s="3" t="str">
        <f>tbl_Manifiestos[[#This Row],[Factura]] &amp; "|" &amp; tbl_Manifiestos[[#This Row],[Proyecto OK]] &amp; "|" &amp; TEXT(tbl_Manifiestos[[#This Row],[Servicio]],"0.00") &amp; "|" &amp; TEXT(tbl_Manifiestos[[#This Row],[Costo Unitario]],"0.00")</f>
        <v>2901|Lead Service Replacement|8.00|120.00</v>
      </c>
      <c r="C584">
        <v>2901</v>
      </c>
      <c r="D584" s="51">
        <v>45982</v>
      </c>
      <c r="E584">
        <v>19</v>
      </c>
      <c r="F584" t="s">
        <v>5322</v>
      </c>
      <c r="G584">
        <v>2332</v>
      </c>
      <c r="H584" t="s">
        <v>5881</v>
      </c>
      <c r="I584">
        <v>2332</v>
      </c>
      <c r="J584">
        <v>8</v>
      </c>
      <c r="K584" s="55">
        <v>120</v>
      </c>
      <c r="L584" s="34">
        <f t="shared" si="17"/>
        <v>960</v>
      </c>
      <c r="M584" s="6">
        <f>tbl_Manifiestos[[#This Row],[Total Pagado]]*tbl_Manifiestos[[#This Row],[Porcentaje]]</f>
        <v>892.80000000000007</v>
      </c>
      <c r="N584" s="3">
        <v>0.93</v>
      </c>
    </row>
    <row r="585" spans="1:14" ht="15.95" customHeight="1" x14ac:dyDescent="0.25">
      <c r="A585" s="3" t="s">
        <v>12</v>
      </c>
      <c r="B585" s="3" t="str">
        <f>tbl_Manifiestos[[#This Row],[Factura]] &amp; "|" &amp; tbl_Manifiestos[[#This Row],[Proyecto OK]] &amp; "|" &amp; TEXT(tbl_Manifiestos[[#This Row],[Servicio]],"0.00") &amp; "|" &amp; TEXT(tbl_Manifiestos[[#This Row],[Costo Unitario]],"0.00")</f>
        <v>2920|Lead Service Replacement|8.00|120.00</v>
      </c>
      <c r="C585" t="s">
        <v>5778</v>
      </c>
      <c r="D585" s="88">
        <v>45985</v>
      </c>
      <c r="E585">
        <v>19</v>
      </c>
      <c r="F585" t="s">
        <v>5322</v>
      </c>
      <c r="G585">
        <v>2332</v>
      </c>
      <c r="H585" t="s">
        <v>5881</v>
      </c>
      <c r="I585">
        <v>2332</v>
      </c>
      <c r="J585">
        <v>8</v>
      </c>
      <c r="K585" s="90">
        <v>120</v>
      </c>
      <c r="L585" s="25">
        <f t="shared" si="17"/>
        <v>960</v>
      </c>
      <c r="M585" s="6">
        <f>tbl_Manifiestos[[#This Row],[Total Pagado]]*tbl_Manifiestos[[#This Row],[Porcentaje]]</f>
        <v>892.80000000000007</v>
      </c>
      <c r="N585" s="3">
        <v>0.93</v>
      </c>
    </row>
    <row r="586" spans="1:14" ht="15.95" customHeight="1" x14ac:dyDescent="0.25">
      <c r="A586" s="3" t="s">
        <v>12</v>
      </c>
      <c r="B586" s="3" t="str">
        <f>tbl_Manifiestos[[#This Row],[Factura]] &amp; "|" &amp; tbl_Manifiestos[[#This Row],[Proyecto OK]] &amp; "|" &amp; TEXT(tbl_Manifiestos[[#This Row],[Servicio]],"0.00") &amp; "|" &amp; TEXT(tbl_Manifiestos[[#This Row],[Costo Unitario]],"0.00")</f>
        <v>2920|Lead Service Replacement|9.00|120.00</v>
      </c>
      <c r="C586" t="s">
        <v>5778</v>
      </c>
      <c r="D586" s="88">
        <v>45986</v>
      </c>
      <c r="E586">
        <v>19</v>
      </c>
      <c r="F586" t="s">
        <v>5322</v>
      </c>
      <c r="G586">
        <v>2332</v>
      </c>
      <c r="H586" t="s">
        <v>5881</v>
      </c>
      <c r="I586">
        <v>2332</v>
      </c>
      <c r="J586">
        <v>9</v>
      </c>
      <c r="K586" s="90">
        <v>120</v>
      </c>
      <c r="L586" s="25">
        <f t="shared" si="17"/>
        <v>1080</v>
      </c>
      <c r="M586" s="6">
        <f>tbl_Manifiestos[[#This Row],[Total Pagado]]*tbl_Manifiestos[[#This Row],[Porcentaje]]</f>
        <v>1004.4000000000001</v>
      </c>
      <c r="N586" s="3">
        <v>0.93</v>
      </c>
    </row>
    <row r="587" spans="1:14" ht="15.95" customHeight="1" x14ac:dyDescent="0.25">
      <c r="A587" s="3" t="s">
        <v>5780</v>
      </c>
      <c r="B587" s="3" t="str">
        <f>tbl_Manifiestos[[#This Row],[Factura]] &amp; "|" &amp; tbl_Manifiestos[[#This Row],[Proyecto OK]] &amp; "|" &amp; TEXT(tbl_Manifiestos[[#This Row],[Servicio]],"0.00") &amp; "|" &amp; TEXT(tbl_Manifiestos[[#This Row],[Costo Unitario]],"0.00")</f>
        <v>2360|Lead Service Replacement|8.50|120.00</v>
      </c>
      <c r="C587">
        <v>2360</v>
      </c>
      <c r="D587" s="124">
        <v>45715</v>
      </c>
      <c r="E587">
        <v>198</v>
      </c>
      <c r="F587" t="s">
        <v>5322</v>
      </c>
      <c r="G587">
        <v>2332</v>
      </c>
      <c r="H587" t="s">
        <v>5881</v>
      </c>
      <c r="I587">
        <v>2332</v>
      </c>
      <c r="J587">
        <v>8.5</v>
      </c>
      <c r="K587" s="34">
        <v>120</v>
      </c>
      <c r="L587" s="34">
        <f t="shared" si="17"/>
        <v>1020</v>
      </c>
      <c r="M587" s="6">
        <f>tbl_Manifiestos[[#This Row],[Total Pagado]]*tbl_Manifiestos[[#This Row],[Porcentaje]]</f>
        <v>948.6</v>
      </c>
      <c r="N587" s="3">
        <v>0.93</v>
      </c>
    </row>
    <row r="588" spans="1:14" ht="15.95" customHeight="1" x14ac:dyDescent="0.25">
      <c r="A588" s="3" t="s">
        <v>16</v>
      </c>
      <c r="B588" s="3" t="str">
        <f>tbl_Manifiestos[[#This Row],[Factura]] &amp; "|" &amp; tbl_Manifiestos[[#This Row],[Proyecto OK]] &amp; "|" &amp; TEXT(tbl_Manifiestos[[#This Row],[Servicio]],"0.00") &amp; "|" &amp; TEXT(tbl_Manifiestos[[#This Row],[Costo Unitario]],"0.00")</f>
        <v>2345|Lead Service Replacement|9.00|120.00</v>
      </c>
      <c r="C588" s="44">
        <v>2345</v>
      </c>
      <c r="D588" s="124">
        <v>45692</v>
      </c>
      <c r="E588">
        <v>308</v>
      </c>
      <c r="F588" t="s">
        <v>5322</v>
      </c>
      <c r="G588">
        <v>2332</v>
      </c>
      <c r="H588" t="s">
        <v>5881</v>
      </c>
      <c r="I588">
        <v>2332</v>
      </c>
      <c r="J588">
        <v>9</v>
      </c>
      <c r="K588" s="34">
        <v>120</v>
      </c>
      <c r="L588" s="34">
        <f t="shared" si="17"/>
        <v>1080</v>
      </c>
      <c r="M588" s="6">
        <f>tbl_Manifiestos[[#This Row],[Total Pagado]]*tbl_Manifiestos[[#This Row],[Porcentaje]]</f>
        <v>1004.4000000000001</v>
      </c>
      <c r="N588" s="3">
        <v>0.93</v>
      </c>
    </row>
    <row r="589" spans="1:14" ht="15.95" customHeight="1" x14ac:dyDescent="0.25">
      <c r="A589" s="3" t="s">
        <v>12</v>
      </c>
      <c r="B589" s="3" t="str">
        <f>tbl_Manifiestos[[#This Row],[Factura]] &amp; "|" &amp; tbl_Manifiestos[[#This Row],[Proyecto OK]] &amp; "|" &amp; TEXT(tbl_Manifiestos[[#This Row],[Servicio]],"0.00") &amp; "|" &amp; TEXT(tbl_Manifiestos[[#This Row],[Costo Unitario]],"0.00")</f>
        <v>2360|Lead Service Replacement|7.00|120.00</v>
      </c>
      <c r="C589">
        <v>2360</v>
      </c>
      <c r="D589" s="32">
        <v>45716</v>
      </c>
      <c r="E589">
        <v>11</v>
      </c>
      <c r="F589" t="s">
        <v>5322</v>
      </c>
      <c r="G589">
        <v>2333</v>
      </c>
      <c r="H589" t="s">
        <v>5881</v>
      </c>
      <c r="I589">
        <v>2333</v>
      </c>
      <c r="J589">
        <v>7</v>
      </c>
      <c r="K589" s="34">
        <v>120</v>
      </c>
      <c r="L589" s="34">
        <f t="shared" si="17"/>
        <v>840</v>
      </c>
      <c r="M589" s="6">
        <f>tbl_Manifiestos[[#This Row],[Total Pagado]]*tbl_Manifiestos[[#This Row],[Porcentaje]]</f>
        <v>781.2</v>
      </c>
      <c r="N589" s="3">
        <v>0.93</v>
      </c>
    </row>
    <row r="590" spans="1:14" ht="15.95" customHeight="1" x14ac:dyDescent="0.25">
      <c r="A590" s="3" t="s">
        <v>12</v>
      </c>
      <c r="B590" s="3" t="str">
        <f>tbl_Manifiestos[[#This Row],[Factura]] &amp; "|" &amp; tbl_Manifiestos[[#This Row],[Proyecto OK]] &amp; "|" &amp; TEXT(tbl_Manifiestos[[#This Row],[Servicio]],"0.00") &amp; "|" &amp; TEXT(tbl_Manifiestos[[#This Row],[Costo Unitario]],"0.00")</f>
        <v>2357|Lead Service Replacement|4.25|120.00</v>
      </c>
      <c r="C590">
        <v>2357</v>
      </c>
      <c r="D590" s="32">
        <v>45708</v>
      </c>
      <c r="E590">
        <v>19</v>
      </c>
      <c r="F590" t="s">
        <v>5322</v>
      </c>
      <c r="G590">
        <v>2407</v>
      </c>
      <c r="H590" t="s">
        <v>5881</v>
      </c>
      <c r="I590">
        <v>2407</v>
      </c>
      <c r="J590">
        <v>4.25</v>
      </c>
      <c r="K590" s="34">
        <v>120</v>
      </c>
      <c r="L590" s="34">
        <f t="shared" si="17"/>
        <v>510</v>
      </c>
      <c r="M590" s="6">
        <f>tbl_Manifiestos[[#This Row],[Total Pagado]]*tbl_Manifiestos[[#This Row],[Porcentaje]]</f>
        <v>474.3</v>
      </c>
      <c r="N590" s="3">
        <v>0.93</v>
      </c>
    </row>
    <row r="591" spans="1:14" ht="15.95" customHeight="1" x14ac:dyDescent="0.25">
      <c r="A591" s="3" t="s">
        <v>1264</v>
      </c>
      <c r="B591" s="3" t="str">
        <f>tbl_Manifiestos[[#This Row],[Factura]] &amp; "|" &amp; tbl_Manifiestos[[#This Row],[Proyecto OK]] &amp; "|" &amp; TEXT(tbl_Manifiestos[[#This Row],[Servicio]],"0.00") &amp; "|" &amp; TEXT(tbl_Manifiestos[[#This Row],[Costo Unitario]],"0.00")</f>
        <v>2614|Berry Project|3.00|10.00</v>
      </c>
      <c r="C591">
        <v>2614</v>
      </c>
      <c r="D591" s="4">
        <v>45866</v>
      </c>
      <c r="E591" s="5"/>
      <c r="F591" s="3" t="s">
        <v>5332</v>
      </c>
      <c r="G591" s="5">
        <v>2469</v>
      </c>
      <c r="H591" t="s">
        <v>5883</v>
      </c>
      <c r="I591" s="5" t="s">
        <v>5889</v>
      </c>
      <c r="J591" s="3">
        <v>3</v>
      </c>
      <c r="K591" s="6">
        <v>10</v>
      </c>
      <c r="L591" s="6">
        <v>30</v>
      </c>
      <c r="M591" s="6">
        <f>tbl_Manifiestos[[#This Row],[Total Pagado]]*tbl_Manifiestos[[#This Row],[Porcentaje]]</f>
        <v>27</v>
      </c>
      <c r="N591" s="3">
        <v>0.9</v>
      </c>
    </row>
    <row r="592" spans="1:14" ht="15.95" customHeight="1" x14ac:dyDescent="0.25">
      <c r="A592" s="3" t="s">
        <v>1875</v>
      </c>
      <c r="B592" s="3" t="str">
        <f>tbl_Manifiestos[[#This Row],[Factura]] &amp; "|" &amp; tbl_Manifiestos[[#This Row],[Proyecto OK]] &amp; "|" &amp; TEXT(tbl_Manifiestos[[#This Row],[Servicio]],"0.00") &amp; "|" &amp; TEXT(tbl_Manifiestos[[#This Row],[Costo Unitario]],"0.00")</f>
        <v>2861|Centrio Test Holes|8.00|100.00</v>
      </c>
      <c r="C592">
        <v>2861</v>
      </c>
      <c r="D592" s="4">
        <v>45964</v>
      </c>
      <c r="E592">
        <v>4</v>
      </c>
      <c r="F592" t="s">
        <v>5322</v>
      </c>
      <c r="G592">
        <v>2501</v>
      </c>
      <c r="H592" t="s">
        <v>5890</v>
      </c>
      <c r="I592">
        <v>2501</v>
      </c>
      <c r="J592">
        <v>8</v>
      </c>
      <c r="K592" s="6">
        <v>100</v>
      </c>
      <c r="L592" s="6">
        <v>800</v>
      </c>
      <c r="M592" s="6">
        <f>tbl_Manifiestos[[#This Row],[Total Pagado]]*tbl_Manifiestos[[#This Row],[Porcentaje]]</f>
        <v>720</v>
      </c>
      <c r="N592" s="3">
        <v>0.9</v>
      </c>
    </row>
    <row r="593" spans="1:14" ht="15.95" customHeight="1" x14ac:dyDescent="0.25">
      <c r="A593" s="3" t="s">
        <v>1875</v>
      </c>
      <c r="B593" s="3" t="str">
        <f>tbl_Manifiestos[[#This Row],[Factura]] &amp; "|" &amp; tbl_Manifiestos[[#This Row],[Proyecto OK]] &amp; "|" &amp; TEXT(tbl_Manifiestos[[#This Row],[Servicio]],"0.00") &amp; "|" &amp; TEXT(tbl_Manifiestos[[#This Row],[Costo Unitario]],"0.00")</f>
        <v>2861|Centrio Test Holes|8.00|100.00</v>
      </c>
      <c r="C593">
        <v>2861</v>
      </c>
      <c r="D593" s="4">
        <v>45965</v>
      </c>
      <c r="E593">
        <v>4</v>
      </c>
      <c r="F593" t="s">
        <v>5322</v>
      </c>
      <c r="G593">
        <v>2501</v>
      </c>
      <c r="H593" t="s">
        <v>5890</v>
      </c>
      <c r="I593">
        <v>2501</v>
      </c>
      <c r="J593">
        <v>8</v>
      </c>
      <c r="K593" s="6">
        <v>100</v>
      </c>
      <c r="L593" s="6">
        <v>800</v>
      </c>
      <c r="M593" s="6">
        <f>tbl_Manifiestos[[#This Row],[Total Pagado]]*tbl_Manifiestos[[#This Row],[Porcentaje]]</f>
        <v>720</v>
      </c>
      <c r="N593" s="3">
        <v>0.9</v>
      </c>
    </row>
    <row r="594" spans="1:14" ht="15.95" customHeight="1" x14ac:dyDescent="0.25">
      <c r="A594" s="3" t="s">
        <v>1875</v>
      </c>
      <c r="B594" s="3" t="str">
        <f>tbl_Manifiestos[[#This Row],[Factura]] &amp; "|" &amp; tbl_Manifiestos[[#This Row],[Proyecto OK]] &amp; "|" &amp; TEXT(tbl_Manifiestos[[#This Row],[Servicio]],"0.00") &amp; "|" &amp; TEXT(tbl_Manifiestos[[#This Row],[Costo Unitario]],"0.00")</f>
        <v>2861|Centrio Test Holes|8.00|100.00</v>
      </c>
      <c r="C594">
        <v>2861</v>
      </c>
      <c r="D594" s="4">
        <v>45967</v>
      </c>
      <c r="E594">
        <v>4</v>
      </c>
      <c r="F594" t="s">
        <v>5322</v>
      </c>
      <c r="G594">
        <v>2501</v>
      </c>
      <c r="H594" t="s">
        <v>5890</v>
      </c>
      <c r="I594">
        <v>2501</v>
      </c>
      <c r="J594">
        <v>8</v>
      </c>
      <c r="K594" s="6">
        <v>100</v>
      </c>
      <c r="L594" s="6">
        <v>800</v>
      </c>
      <c r="M594" s="6">
        <f>tbl_Manifiestos[[#This Row],[Total Pagado]]*tbl_Manifiestos[[#This Row],[Porcentaje]]</f>
        <v>720</v>
      </c>
      <c r="N594" s="3">
        <v>0.9</v>
      </c>
    </row>
    <row r="595" spans="1:14" ht="15.95" customHeight="1" x14ac:dyDescent="0.25">
      <c r="A595" s="3" t="s">
        <v>5305</v>
      </c>
      <c r="B595" s="3" t="str">
        <f>tbl_Manifiestos[[#This Row],[Factura]] &amp; "|" &amp; tbl_Manifiestos[[#This Row],[Proyecto OK]] &amp; "|" &amp; TEXT(tbl_Manifiestos[[#This Row],[Servicio]],"0.00") &amp; "|" &amp; TEXT(tbl_Manifiestos[[#This Row],[Costo Unitario]],"0.00")</f>
        <v>2469|Berry Project|1.00|390.00</v>
      </c>
      <c r="C595">
        <v>2469</v>
      </c>
      <c r="D595" s="4">
        <v>45792</v>
      </c>
      <c r="E595" s="5">
        <v>1</v>
      </c>
      <c r="F595" s="3" t="s">
        <v>5322</v>
      </c>
      <c r="G595" s="5">
        <v>2513</v>
      </c>
      <c r="H595" t="s">
        <v>5883</v>
      </c>
      <c r="I595">
        <v>2513</v>
      </c>
      <c r="J595" s="3">
        <v>1</v>
      </c>
      <c r="K595" s="6">
        <v>390</v>
      </c>
      <c r="L595" s="6">
        <v>390</v>
      </c>
      <c r="M595" s="6">
        <f>tbl_Manifiestos[[#This Row],[Total Pagado]]*tbl_Manifiestos[[#This Row],[Porcentaje]]</f>
        <v>351</v>
      </c>
      <c r="N595" s="3">
        <v>0.9</v>
      </c>
    </row>
    <row r="596" spans="1:14" ht="15.95" customHeight="1" x14ac:dyDescent="0.25">
      <c r="A596" s="3" t="s">
        <v>5305</v>
      </c>
      <c r="B596" s="3" t="str">
        <f>tbl_Manifiestos[[#This Row],[Factura]] &amp; "|" &amp; tbl_Manifiestos[[#This Row],[Proyecto OK]] &amp; "|" &amp; TEXT(tbl_Manifiestos[[#This Row],[Servicio]],"0.00") &amp; "|" &amp; TEXT(tbl_Manifiestos[[#This Row],[Costo Unitario]],"0.00")</f>
        <v>2469|Berry Project|1.00|390.00</v>
      </c>
      <c r="C596">
        <v>2469</v>
      </c>
      <c r="D596" s="4">
        <v>45793</v>
      </c>
      <c r="E596" s="5">
        <v>1</v>
      </c>
      <c r="F596" s="3" t="s">
        <v>5322</v>
      </c>
      <c r="G596" s="5">
        <v>2513</v>
      </c>
      <c r="H596" t="s">
        <v>5883</v>
      </c>
      <c r="I596">
        <v>2513</v>
      </c>
      <c r="J596" s="3">
        <v>1</v>
      </c>
      <c r="K596" s="6">
        <v>390</v>
      </c>
      <c r="L596" s="6">
        <v>390</v>
      </c>
      <c r="M596" s="6">
        <f>tbl_Manifiestos[[#This Row],[Total Pagado]]*tbl_Manifiestos[[#This Row],[Porcentaje]]</f>
        <v>351</v>
      </c>
      <c r="N596" s="3">
        <v>0.9</v>
      </c>
    </row>
    <row r="597" spans="1:14" ht="15.95" customHeight="1" x14ac:dyDescent="0.25">
      <c r="A597" s="3" t="s">
        <v>5305</v>
      </c>
      <c r="B597" s="3" t="str">
        <f>tbl_Manifiestos[[#This Row],[Factura]] &amp; "|" &amp; tbl_Manifiestos[[#This Row],[Proyecto OK]] &amp; "|" &amp; TEXT(tbl_Manifiestos[[#This Row],[Servicio]],"0.00") &amp; "|" &amp; TEXT(tbl_Manifiestos[[#This Row],[Costo Unitario]],"0.00")</f>
        <v>2469|Berry Project|3.00|110.00</v>
      </c>
      <c r="C597">
        <v>2469</v>
      </c>
      <c r="D597" s="4">
        <v>45793</v>
      </c>
      <c r="E597" s="5">
        <v>1</v>
      </c>
      <c r="F597" s="3" t="s">
        <v>5322</v>
      </c>
      <c r="G597" s="5">
        <v>2513</v>
      </c>
      <c r="H597" t="s">
        <v>5883</v>
      </c>
      <c r="I597">
        <v>2513</v>
      </c>
      <c r="J597" s="3">
        <v>3</v>
      </c>
      <c r="K597" s="6">
        <v>110</v>
      </c>
      <c r="L597" s="6">
        <v>330</v>
      </c>
      <c r="M597" s="6">
        <f>tbl_Manifiestos[[#This Row],[Total Pagado]]*tbl_Manifiestos[[#This Row],[Porcentaje]]</f>
        <v>297</v>
      </c>
      <c r="N597" s="3">
        <v>0.9</v>
      </c>
    </row>
    <row r="598" spans="1:14" ht="15.95" customHeight="1" x14ac:dyDescent="0.25">
      <c r="A598" s="3" t="s">
        <v>5305</v>
      </c>
      <c r="B598" s="3" t="str">
        <f>tbl_Manifiestos[[#This Row],[Factura]] &amp; "|" &amp; tbl_Manifiestos[[#This Row],[Proyecto OK]] &amp; "|" &amp; TEXT(tbl_Manifiestos[[#This Row],[Servicio]],"0.00") &amp; "|" &amp; TEXT(tbl_Manifiestos[[#This Row],[Costo Unitario]],"0.00")</f>
        <v>2469|Berry Project|4.00|110.00</v>
      </c>
      <c r="C598">
        <v>2469</v>
      </c>
      <c r="D598" s="4">
        <v>45793</v>
      </c>
      <c r="E598" s="5">
        <v>20</v>
      </c>
      <c r="F598" s="3" t="s">
        <v>5322</v>
      </c>
      <c r="G598" s="5">
        <v>2513</v>
      </c>
      <c r="H598" t="s">
        <v>5883</v>
      </c>
      <c r="I598">
        <v>2513</v>
      </c>
      <c r="J598" s="3">
        <v>4</v>
      </c>
      <c r="K598" s="6">
        <v>110</v>
      </c>
      <c r="L598" s="6">
        <v>440</v>
      </c>
      <c r="M598" s="6">
        <f>tbl_Manifiestos[[#This Row],[Total Pagado]]*tbl_Manifiestos[[#This Row],[Porcentaje]]</f>
        <v>396</v>
      </c>
      <c r="N598" s="3">
        <v>0.9</v>
      </c>
    </row>
    <row r="599" spans="1:14" ht="15.95" customHeight="1" x14ac:dyDescent="0.25">
      <c r="A599" s="3" t="s">
        <v>5305</v>
      </c>
      <c r="B599" s="3" t="str">
        <f>tbl_Manifiestos[[#This Row],[Factura]] &amp; "|" &amp; tbl_Manifiestos[[#This Row],[Proyecto OK]] &amp; "|" &amp; TEXT(tbl_Manifiestos[[#This Row],[Servicio]],"0.00") &amp; "|" &amp; TEXT(tbl_Manifiestos[[#This Row],[Costo Unitario]],"0.00")</f>
        <v>2469|Berry Project|1.00|390.00</v>
      </c>
      <c r="C599">
        <v>2469</v>
      </c>
      <c r="D599" s="4">
        <v>45793</v>
      </c>
      <c r="E599" s="5">
        <v>20</v>
      </c>
      <c r="F599" s="3" t="s">
        <v>5322</v>
      </c>
      <c r="G599" s="5">
        <v>2513</v>
      </c>
      <c r="H599" t="s">
        <v>5883</v>
      </c>
      <c r="I599">
        <v>2513</v>
      </c>
      <c r="J599" s="3">
        <v>1</v>
      </c>
      <c r="K599" s="6">
        <v>390</v>
      </c>
      <c r="L599" s="6">
        <v>390</v>
      </c>
      <c r="M599" s="6">
        <f>tbl_Manifiestos[[#This Row],[Total Pagado]]*tbl_Manifiestos[[#This Row],[Porcentaje]]</f>
        <v>351</v>
      </c>
      <c r="N599" s="3">
        <v>0.9</v>
      </c>
    </row>
    <row r="600" spans="1:14" ht="15.95" customHeight="1" x14ac:dyDescent="0.25">
      <c r="A600" s="3" t="s">
        <v>5305</v>
      </c>
      <c r="B600" s="3" t="str">
        <f>tbl_Manifiestos[[#This Row],[Factura]] &amp; "|" &amp; tbl_Manifiestos[[#This Row],[Proyecto OK]] &amp; "|" &amp; TEXT(tbl_Manifiestos[[#This Row],[Servicio]],"0.00") &amp; "|" &amp; TEXT(tbl_Manifiestos[[#This Row],[Costo Unitario]],"0.00")</f>
        <v>2469|Berry Project|6.00|110.00</v>
      </c>
      <c r="C600">
        <v>2469</v>
      </c>
      <c r="D600" s="4">
        <v>45792</v>
      </c>
      <c r="E600" s="5">
        <v>1</v>
      </c>
      <c r="F600" s="3" t="s">
        <v>5322</v>
      </c>
      <c r="G600" s="5">
        <v>2513</v>
      </c>
      <c r="H600" t="s">
        <v>5883</v>
      </c>
      <c r="I600">
        <v>2513</v>
      </c>
      <c r="J600" s="3">
        <v>6</v>
      </c>
      <c r="K600" s="6">
        <v>110</v>
      </c>
      <c r="L600" s="6">
        <v>660</v>
      </c>
      <c r="M600" s="6">
        <f>tbl_Manifiestos[[#This Row],[Total Pagado]]*tbl_Manifiestos[[#This Row],[Porcentaje]]</f>
        <v>594</v>
      </c>
      <c r="N600" s="3">
        <v>0.9</v>
      </c>
    </row>
    <row r="601" spans="1:14" ht="15.95" customHeight="1" x14ac:dyDescent="0.25">
      <c r="A601" s="3" t="s">
        <v>5309</v>
      </c>
      <c r="B601" s="3" t="str">
        <f>tbl_Manifiestos[[#This Row],[Factura]] &amp; "|" &amp; tbl_Manifiestos[[#This Row],[Proyecto OK]] &amp; "|" &amp; TEXT(tbl_Manifiestos[[#This Row],[Servicio]],"0.00") &amp; "|" &amp; TEXT(tbl_Manifiestos[[#This Row],[Costo Unitario]],"0.00")</f>
        <v>2469|Berry Project|1.50|110.00</v>
      </c>
      <c r="C601">
        <v>2469</v>
      </c>
      <c r="D601" s="4">
        <v>45793</v>
      </c>
      <c r="E601" s="5">
        <v>229</v>
      </c>
      <c r="F601" s="3" t="s">
        <v>5322</v>
      </c>
      <c r="G601" s="5">
        <v>2513</v>
      </c>
      <c r="H601" t="s">
        <v>5883</v>
      </c>
      <c r="I601">
        <v>2513</v>
      </c>
      <c r="J601" s="3">
        <v>1.5</v>
      </c>
      <c r="K601" s="6">
        <v>110</v>
      </c>
      <c r="L601" s="6">
        <v>165</v>
      </c>
      <c r="M601" s="6">
        <f>tbl_Manifiestos[[#This Row],[Total Pagado]]*tbl_Manifiestos[[#This Row],[Porcentaje]]</f>
        <v>148.5</v>
      </c>
      <c r="N601" s="3">
        <v>0.9</v>
      </c>
    </row>
    <row r="602" spans="1:14" ht="15.95" customHeight="1" x14ac:dyDescent="0.25">
      <c r="A602" s="3" t="s">
        <v>5309</v>
      </c>
      <c r="B602" s="3" t="str">
        <f>tbl_Manifiestos[[#This Row],[Factura]] &amp; "|" &amp; tbl_Manifiestos[[#This Row],[Proyecto OK]] &amp; "|" &amp; TEXT(tbl_Manifiestos[[#This Row],[Servicio]],"0.00") &amp; "|" &amp; TEXT(tbl_Manifiestos[[#This Row],[Costo Unitario]],"0.00")</f>
        <v>2469|Berry Project|2.00|390.00</v>
      </c>
      <c r="C602">
        <v>2469</v>
      </c>
      <c r="D602" s="4">
        <v>45793</v>
      </c>
      <c r="E602" s="5">
        <v>229</v>
      </c>
      <c r="F602" s="3" t="s">
        <v>5322</v>
      </c>
      <c r="G602" s="5">
        <v>2513</v>
      </c>
      <c r="H602" t="s">
        <v>5883</v>
      </c>
      <c r="I602">
        <v>2513</v>
      </c>
      <c r="J602" s="3">
        <v>2</v>
      </c>
      <c r="K602" s="6">
        <v>390</v>
      </c>
      <c r="L602" s="6">
        <v>780</v>
      </c>
      <c r="M602" s="6">
        <f>tbl_Manifiestos[[#This Row],[Total Pagado]]*tbl_Manifiestos[[#This Row],[Porcentaje]]</f>
        <v>702</v>
      </c>
      <c r="N602" s="3">
        <v>0.9</v>
      </c>
    </row>
    <row r="603" spans="1:14" ht="15.95" customHeight="1" x14ac:dyDescent="0.25">
      <c r="A603" s="3" t="s">
        <v>1261</v>
      </c>
      <c r="B603" s="3" t="str">
        <f>tbl_Manifiestos[[#This Row],[Factura]] &amp; "|" &amp; tbl_Manifiestos[[#This Row],[Proyecto OK]] &amp; "|" &amp; TEXT(tbl_Manifiestos[[#This Row],[Servicio]],"0.00") &amp; "|" &amp; TEXT(tbl_Manifiestos[[#This Row],[Costo Unitario]],"0.00")</f>
        <v>2469|Berry Project|8.00|110.00</v>
      </c>
      <c r="C603">
        <v>2469</v>
      </c>
      <c r="D603" s="4">
        <v>45792</v>
      </c>
      <c r="E603" s="5">
        <v>676</v>
      </c>
      <c r="F603" s="3" t="s">
        <v>5322</v>
      </c>
      <c r="G603" s="5">
        <v>2513</v>
      </c>
      <c r="H603" t="s">
        <v>5883</v>
      </c>
      <c r="I603">
        <v>2513</v>
      </c>
      <c r="J603" s="3">
        <v>8</v>
      </c>
      <c r="K603" s="6">
        <v>110</v>
      </c>
      <c r="L603" s="6">
        <v>880</v>
      </c>
      <c r="M603" s="6">
        <f>tbl_Manifiestos[[#This Row],[Total Pagado]]*tbl_Manifiestos[[#This Row],[Porcentaje]]</f>
        <v>792</v>
      </c>
      <c r="N603" s="3">
        <v>0.9</v>
      </c>
    </row>
    <row r="604" spans="1:14" ht="15.95" customHeight="1" x14ac:dyDescent="0.25">
      <c r="A604" s="3" t="s">
        <v>1264</v>
      </c>
      <c r="B604" s="3" t="str">
        <f>tbl_Manifiestos[[#This Row],[Factura]] &amp; "|" &amp; tbl_Manifiestos[[#This Row],[Proyecto OK]] &amp; "|" &amp; TEXT(tbl_Manifiestos[[#This Row],[Servicio]],"0.00") &amp; "|" &amp; TEXT(tbl_Manifiestos[[#This Row],[Costo Unitario]],"0.00")</f>
        <v>2469|Berry Project|2.00|390.00</v>
      </c>
      <c r="C604">
        <v>2469</v>
      </c>
      <c r="D604" s="4">
        <v>45793</v>
      </c>
      <c r="E604" s="5">
        <v>102</v>
      </c>
      <c r="F604" s="3" t="s">
        <v>5322</v>
      </c>
      <c r="G604" s="5">
        <v>2513</v>
      </c>
      <c r="H604" t="s">
        <v>5883</v>
      </c>
      <c r="I604">
        <v>2513</v>
      </c>
      <c r="J604" s="3">
        <v>2</v>
      </c>
      <c r="K604" s="6">
        <v>390</v>
      </c>
      <c r="L604" s="6">
        <v>780</v>
      </c>
      <c r="M604" s="6">
        <f>tbl_Manifiestos[[#This Row],[Total Pagado]]*tbl_Manifiestos[[#This Row],[Porcentaje]]</f>
        <v>702</v>
      </c>
      <c r="N604" s="3">
        <v>0.9</v>
      </c>
    </row>
    <row r="605" spans="1:14" ht="15.95" customHeight="1" x14ac:dyDescent="0.25">
      <c r="A605" s="3" t="s">
        <v>1264</v>
      </c>
      <c r="B605" s="3" t="str">
        <f>tbl_Manifiestos[[#This Row],[Factura]] &amp; "|" &amp; tbl_Manifiestos[[#This Row],[Proyecto OK]] &amp; "|" &amp; TEXT(tbl_Manifiestos[[#This Row],[Servicio]],"0.00") &amp; "|" &amp; TEXT(tbl_Manifiestos[[#This Row],[Costo Unitario]],"0.00")</f>
        <v>2469|Berry Project|3.00|110.00</v>
      </c>
      <c r="C605">
        <v>2469</v>
      </c>
      <c r="D605" s="4">
        <v>45793</v>
      </c>
      <c r="E605" s="5">
        <v>102</v>
      </c>
      <c r="F605" s="3" t="s">
        <v>5322</v>
      </c>
      <c r="G605" s="5">
        <v>2513</v>
      </c>
      <c r="H605" t="s">
        <v>5883</v>
      </c>
      <c r="I605">
        <v>2513</v>
      </c>
      <c r="J605" s="3">
        <v>3</v>
      </c>
      <c r="K605" s="6">
        <v>110</v>
      </c>
      <c r="L605" s="6">
        <v>330</v>
      </c>
      <c r="M605" s="6">
        <f>tbl_Manifiestos[[#This Row],[Total Pagado]]*tbl_Manifiestos[[#This Row],[Porcentaje]]</f>
        <v>297</v>
      </c>
      <c r="N605" s="3">
        <v>0.9</v>
      </c>
    </row>
    <row r="606" spans="1:14" ht="15.95" customHeight="1" x14ac:dyDescent="0.25">
      <c r="A606" s="3" t="s">
        <v>1268</v>
      </c>
      <c r="B606" s="3" t="str">
        <f>tbl_Manifiestos[[#This Row],[Factura]] &amp; "|" &amp; tbl_Manifiestos[[#This Row],[Proyecto OK]] &amp; "|" &amp; TEXT(tbl_Manifiestos[[#This Row],[Servicio]],"0.00") &amp; "|" &amp; TEXT(tbl_Manifiestos[[#This Row],[Costo Unitario]],"0.00")</f>
        <v>2469|Berry Project|6.00|110.00</v>
      </c>
      <c r="C606">
        <v>2469</v>
      </c>
      <c r="D606" s="4">
        <v>45792</v>
      </c>
      <c r="E606" s="5">
        <v>202</v>
      </c>
      <c r="F606" s="3" t="s">
        <v>5322</v>
      </c>
      <c r="G606" s="5">
        <v>2513</v>
      </c>
      <c r="H606" t="s">
        <v>5883</v>
      </c>
      <c r="I606">
        <v>2513</v>
      </c>
      <c r="J606" s="3">
        <v>6</v>
      </c>
      <c r="K606" s="6">
        <v>110</v>
      </c>
      <c r="L606" s="6">
        <v>660</v>
      </c>
      <c r="M606" s="6">
        <f>tbl_Manifiestos[[#This Row],[Total Pagado]]*tbl_Manifiestos[[#This Row],[Porcentaje]]</f>
        <v>594</v>
      </c>
      <c r="N606" s="3">
        <v>0.9</v>
      </c>
    </row>
    <row r="607" spans="1:14" ht="15.95" customHeight="1" x14ac:dyDescent="0.25">
      <c r="A607" s="3" t="s">
        <v>1268</v>
      </c>
      <c r="B607" s="3" t="str">
        <f>tbl_Manifiestos[[#This Row],[Factura]] &amp; "|" &amp; tbl_Manifiestos[[#This Row],[Proyecto OK]] &amp; "|" &amp; TEXT(tbl_Manifiestos[[#This Row],[Servicio]],"0.00") &amp; "|" &amp; TEXT(tbl_Manifiestos[[#This Row],[Costo Unitario]],"0.00")</f>
        <v>2469|Berry Project|1.00|390.00</v>
      </c>
      <c r="C607">
        <v>2469</v>
      </c>
      <c r="D607" s="4">
        <v>45792</v>
      </c>
      <c r="E607" s="5">
        <v>202</v>
      </c>
      <c r="F607" s="3" t="s">
        <v>5322</v>
      </c>
      <c r="G607" s="5">
        <v>2513</v>
      </c>
      <c r="H607" t="s">
        <v>5883</v>
      </c>
      <c r="I607">
        <v>2513</v>
      </c>
      <c r="J607" s="3">
        <v>1</v>
      </c>
      <c r="K607" s="6">
        <v>390</v>
      </c>
      <c r="L607" s="6">
        <v>390</v>
      </c>
      <c r="M607" s="6">
        <f>tbl_Manifiestos[[#This Row],[Total Pagado]]*tbl_Manifiestos[[#This Row],[Porcentaje]]</f>
        <v>351</v>
      </c>
      <c r="N607" s="3">
        <v>0.9</v>
      </c>
    </row>
    <row r="608" spans="1:14" ht="15.95" customHeight="1" x14ac:dyDescent="0.25">
      <c r="A608" s="3" t="s">
        <v>5305</v>
      </c>
      <c r="B608" s="3" t="str">
        <f>tbl_Manifiestos[[#This Row],[Factura]] &amp; "|" &amp; tbl_Manifiestos[[#This Row],[Proyecto OK]] &amp; "|" &amp; TEXT(tbl_Manifiestos[[#This Row],[Servicio]],"0.00") &amp; "|" &amp; TEXT(tbl_Manifiestos[[#This Row],[Costo Unitario]],"0.00")</f>
        <v>2485|Berry Project|2.00|390.00</v>
      </c>
      <c r="C608">
        <v>2485</v>
      </c>
      <c r="D608" s="4">
        <v>45796</v>
      </c>
      <c r="E608" s="5">
        <v>1</v>
      </c>
      <c r="F608" s="3" t="s">
        <v>5322</v>
      </c>
      <c r="G608" s="5">
        <v>2513</v>
      </c>
      <c r="H608" t="s">
        <v>5883</v>
      </c>
      <c r="I608">
        <v>2513</v>
      </c>
      <c r="J608" s="3">
        <v>2</v>
      </c>
      <c r="K608" s="6">
        <v>390</v>
      </c>
      <c r="L608" s="6">
        <v>780</v>
      </c>
      <c r="M608" s="6">
        <f>tbl_Manifiestos[[#This Row],[Total Pagado]]*tbl_Manifiestos[[#This Row],[Porcentaje]]</f>
        <v>702</v>
      </c>
      <c r="N608" s="3">
        <v>0.9</v>
      </c>
    </row>
    <row r="609" spans="1:14" ht="15.95" customHeight="1" x14ac:dyDescent="0.25">
      <c r="A609" s="3" t="s">
        <v>5305</v>
      </c>
      <c r="B609" s="3" t="str">
        <f>tbl_Manifiestos[[#This Row],[Factura]] &amp; "|" &amp; tbl_Manifiestos[[#This Row],[Proyecto OK]] &amp; "|" &amp; TEXT(tbl_Manifiestos[[#This Row],[Servicio]],"0.00") &amp; "|" &amp; TEXT(tbl_Manifiestos[[#This Row],[Costo Unitario]],"0.00")</f>
        <v>2485|Berry Project|1.00|390.00</v>
      </c>
      <c r="C609">
        <v>2485</v>
      </c>
      <c r="D609" s="4">
        <v>45798</v>
      </c>
      <c r="E609" s="5">
        <v>606</v>
      </c>
      <c r="F609" s="3" t="s">
        <v>5322</v>
      </c>
      <c r="G609" s="5">
        <v>2513</v>
      </c>
      <c r="H609" t="s">
        <v>5883</v>
      </c>
      <c r="I609">
        <v>2513</v>
      </c>
      <c r="J609" s="3">
        <v>1</v>
      </c>
      <c r="K609" s="6">
        <v>390</v>
      </c>
      <c r="L609" s="6">
        <v>390</v>
      </c>
      <c r="M609" s="6">
        <f>tbl_Manifiestos[[#This Row],[Total Pagado]]*tbl_Manifiestos[[#This Row],[Porcentaje]]</f>
        <v>351</v>
      </c>
      <c r="N609" s="3">
        <v>0.9</v>
      </c>
    </row>
    <row r="610" spans="1:14" ht="15.95" customHeight="1" x14ac:dyDescent="0.25">
      <c r="A610" s="3" t="s">
        <v>5305</v>
      </c>
      <c r="B610" s="3" t="str">
        <f>tbl_Manifiestos[[#This Row],[Factura]] &amp; "|" &amp; tbl_Manifiestos[[#This Row],[Proyecto OK]] &amp; "|" &amp; TEXT(tbl_Manifiestos[[#This Row],[Servicio]],"0.00") &amp; "|" &amp; TEXT(tbl_Manifiestos[[#This Row],[Costo Unitario]],"0.00")</f>
        <v>2485|Berry Project|4.50|110.00</v>
      </c>
      <c r="C610">
        <v>2485</v>
      </c>
      <c r="D610" s="4">
        <v>45798</v>
      </c>
      <c r="E610" s="5">
        <v>606</v>
      </c>
      <c r="F610" s="3" t="s">
        <v>5322</v>
      </c>
      <c r="G610" s="5">
        <v>2513</v>
      </c>
      <c r="H610" t="s">
        <v>5883</v>
      </c>
      <c r="I610">
        <v>2513</v>
      </c>
      <c r="J610" s="3">
        <v>4.5</v>
      </c>
      <c r="K610" s="6">
        <v>110</v>
      </c>
      <c r="L610" s="6">
        <v>495</v>
      </c>
      <c r="M610" s="6">
        <f>tbl_Manifiestos[[#This Row],[Total Pagado]]*tbl_Manifiestos[[#This Row],[Porcentaje]]</f>
        <v>445.5</v>
      </c>
      <c r="N610" s="3">
        <v>0.9</v>
      </c>
    </row>
    <row r="611" spans="1:14" ht="15.95" customHeight="1" x14ac:dyDescent="0.25">
      <c r="A611" s="3" t="s">
        <v>5309</v>
      </c>
      <c r="B611" s="3" t="str">
        <f>tbl_Manifiestos[[#This Row],[Factura]] &amp; "|" &amp; tbl_Manifiestos[[#This Row],[Proyecto OK]] &amp; "|" &amp; TEXT(tbl_Manifiestos[[#This Row],[Servicio]],"0.00") &amp; "|" &amp; TEXT(tbl_Manifiestos[[#This Row],[Costo Unitario]],"0.00")</f>
        <v>2485|Berry Project|2.00|390.00</v>
      </c>
      <c r="C611">
        <v>2485</v>
      </c>
      <c r="D611" s="4">
        <v>45796</v>
      </c>
      <c r="E611" s="5">
        <v>76</v>
      </c>
      <c r="F611" s="3" t="s">
        <v>5322</v>
      </c>
      <c r="G611" s="5">
        <v>2513</v>
      </c>
      <c r="H611" t="s">
        <v>5883</v>
      </c>
      <c r="I611">
        <v>2513</v>
      </c>
      <c r="J611" s="3">
        <v>2</v>
      </c>
      <c r="K611" s="6">
        <v>390</v>
      </c>
      <c r="L611" s="6">
        <v>780</v>
      </c>
      <c r="M611" s="6">
        <f>tbl_Manifiestos[[#This Row],[Total Pagado]]*tbl_Manifiestos[[#This Row],[Porcentaje]]</f>
        <v>702</v>
      </c>
      <c r="N611" s="3">
        <v>0.9</v>
      </c>
    </row>
    <row r="612" spans="1:14" ht="15.95" customHeight="1" x14ac:dyDescent="0.25">
      <c r="A612" s="3" t="s">
        <v>1264</v>
      </c>
      <c r="B612" s="3" t="str">
        <f>tbl_Manifiestos[[#This Row],[Factura]] &amp; "|" &amp; tbl_Manifiestos[[#This Row],[Proyecto OK]] &amp; "|" &amp; TEXT(tbl_Manifiestos[[#This Row],[Servicio]],"0.00") &amp; "|" &amp; TEXT(tbl_Manifiestos[[#This Row],[Costo Unitario]],"0.00")</f>
        <v>2485|Berry Project|2.00|390.00</v>
      </c>
      <c r="C612">
        <v>2485</v>
      </c>
      <c r="D612" s="4">
        <v>45796</v>
      </c>
      <c r="E612" s="5">
        <v>201</v>
      </c>
      <c r="F612" s="3" t="s">
        <v>5322</v>
      </c>
      <c r="G612" s="5">
        <v>2513</v>
      </c>
      <c r="H612" t="s">
        <v>5883</v>
      </c>
      <c r="I612">
        <v>2513</v>
      </c>
      <c r="J612" s="3">
        <v>2</v>
      </c>
      <c r="K612" s="6">
        <v>390</v>
      </c>
      <c r="L612" s="6">
        <v>780</v>
      </c>
      <c r="M612" s="6">
        <f>tbl_Manifiestos[[#This Row],[Total Pagado]]*tbl_Manifiestos[[#This Row],[Porcentaje]]</f>
        <v>702</v>
      </c>
      <c r="N612" s="3">
        <v>0.9</v>
      </c>
    </row>
    <row r="613" spans="1:14" ht="15.95" customHeight="1" x14ac:dyDescent="0.25">
      <c r="A613" s="3" t="s">
        <v>5305</v>
      </c>
      <c r="B613" s="3" t="str">
        <f>tbl_Manifiestos[[#This Row],[Factura]] &amp; "|" &amp; tbl_Manifiestos[[#This Row],[Proyecto OK]] &amp; "|" &amp; TEXT(tbl_Manifiestos[[#This Row],[Servicio]],"0.00") &amp; "|" &amp; TEXT(tbl_Manifiestos[[#This Row],[Costo Unitario]],"0.00")</f>
        <v>2501|Berry Project|9.25|110.00</v>
      </c>
      <c r="C613">
        <v>2501</v>
      </c>
      <c r="D613" s="4">
        <v>45804</v>
      </c>
      <c r="E613" s="5">
        <v>1</v>
      </c>
      <c r="F613" s="3" t="s">
        <v>5322</v>
      </c>
      <c r="G613" s="5">
        <v>2513</v>
      </c>
      <c r="H613" t="s">
        <v>5883</v>
      </c>
      <c r="I613">
        <v>2513</v>
      </c>
      <c r="J613" s="3">
        <v>9.25</v>
      </c>
      <c r="K613" s="6">
        <v>110</v>
      </c>
      <c r="L613" s="6">
        <v>1017.5</v>
      </c>
      <c r="M613" s="6">
        <f>tbl_Manifiestos[[#This Row],[Total Pagado]]*tbl_Manifiestos[[#This Row],[Porcentaje]]</f>
        <v>915.75</v>
      </c>
      <c r="N613" s="3">
        <v>0.9</v>
      </c>
    </row>
    <row r="614" spans="1:14" ht="15.95" customHeight="1" x14ac:dyDescent="0.25">
      <c r="A614" s="3" t="s">
        <v>5305</v>
      </c>
      <c r="B614" s="3" t="str">
        <f>tbl_Manifiestos[[#This Row],[Factura]] &amp; "|" &amp; tbl_Manifiestos[[#This Row],[Proyecto OK]] &amp; "|" &amp; TEXT(tbl_Manifiestos[[#This Row],[Servicio]],"0.00") &amp; "|" &amp; TEXT(tbl_Manifiestos[[#This Row],[Costo Unitario]],"0.00")</f>
        <v>2501|Berry Project|6.50|110.00</v>
      </c>
      <c r="C614">
        <v>2501</v>
      </c>
      <c r="D614" s="4">
        <v>45805</v>
      </c>
      <c r="E614" s="5">
        <v>1</v>
      </c>
      <c r="F614" s="3" t="s">
        <v>5322</v>
      </c>
      <c r="G614" s="5">
        <v>2513</v>
      </c>
      <c r="H614" t="s">
        <v>5883</v>
      </c>
      <c r="I614">
        <v>2513</v>
      </c>
      <c r="J614" s="3">
        <v>6.5</v>
      </c>
      <c r="K614" s="6">
        <v>110</v>
      </c>
      <c r="L614" s="6">
        <v>715</v>
      </c>
      <c r="M614" s="6">
        <f>tbl_Manifiestos[[#This Row],[Total Pagado]]*tbl_Manifiestos[[#This Row],[Porcentaje]]</f>
        <v>643.5</v>
      </c>
      <c r="N614" s="3">
        <v>0.9</v>
      </c>
    </row>
    <row r="615" spans="1:14" ht="15.95" customHeight="1" x14ac:dyDescent="0.25">
      <c r="A615" s="3" t="s">
        <v>5305</v>
      </c>
      <c r="B615" s="3" t="str">
        <f>tbl_Manifiestos[[#This Row],[Factura]] &amp; "|" &amp; tbl_Manifiestos[[#This Row],[Proyecto OK]] &amp; "|" &amp; TEXT(tbl_Manifiestos[[#This Row],[Servicio]],"0.00") &amp; "|" &amp; TEXT(tbl_Manifiestos[[#This Row],[Costo Unitario]],"0.00")</f>
        <v>2501|Berry Project|8.00|110.00</v>
      </c>
      <c r="C615">
        <v>2501</v>
      </c>
      <c r="D615" s="4">
        <v>45806</v>
      </c>
      <c r="E615" s="5">
        <v>1</v>
      </c>
      <c r="F615" s="3" t="s">
        <v>5322</v>
      </c>
      <c r="G615" s="5">
        <v>2513</v>
      </c>
      <c r="H615" t="s">
        <v>5883</v>
      </c>
      <c r="I615">
        <v>2513</v>
      </c>
      <c r="J615" s="3">
        <v>8</v>
      </c>
      <c r="K615" s="6">
        <v>110</v>
      </c>
      <c r="L615" s="6">
        <v>880</v>
      </c>
      <c r="M615" s="6">
        <f>tbl_Manifiestos[[#This Row],[Total Pagado]]*tbl_Manifiestos[[#This Row],[Porcentaje]]</f>
        <v>792</v>
      </c>
      <c r="N615" s="3">
        <v>0.9</v>
      </c>
    </row>
    <row r="616" spans="1:14" ht="15.95" customHeight="1" x14ac:dyDescent="0.25">
      <c r="A616" s="3" t="s">
        <v>5305</v>
      </c>
      <c r="B616" s="3" t="str">
        <f>tbl_Manifiestos[[#This Row],[Factura]] &amp; "|" &amp; tbl_Manifiestos[[#This Row],[Proyecto OK]] &amp; "|" &amp; TEXT(tbl_Manifiestos[[#This Row],[Servicio]],"0.00") &amp; "|" &amp; TEXT(tbl_Manifiestos[[#This Row],[Costo Unitario]],"0.00")</f>
        <v>2501|Berry Project|8.00|110.00</v>
      </c>
      <c r="C616">
        <v>2501</v>
      </c>
      <c r="D616" s="4">
        <v>45806</v>
      </c>
      <c r="E616" s="5">
        <v>606</v>
      </c>
      <c r="F616" s="3" t="s">
        <v>5322</v>
      </c>
      <c r="G616" s="5">
        <v>2513</v>
      </c>
      <c r="H616" t="s">
        <v>5883</v>
      </c>
      <c r="I616">
        <v>2513</v>
      </c>
      <c r="J616" s="3">
        <v>8</v>
      </c>
      <c r="K616" s="6">
        <v>110</v>
      </c>
      <c r="L616" s="6">
        <v>880</v>
      </c>
      <c r="M616" s="6">
        <f>tbl_Manifiestos[[#This Row],[Total Pagado]]*tbl_Manifiestos[[#This Row],[Porcentaje]]</f>
        <v>792</v>
      </c>
      <c r="N616" s="3">
        <v>0.9</v>
      </c>
    </row>
    <row r="617" spans="1:14" ht="15.95" customHeight="1" x14ac:dyDescent="0.25">
      <c r="A617" s="3" t="s">
        <v>5305</v>
      </c>
      <c r="B617" s="3" t="str">
        <f>tbl_Manifiestos[[#This Row],[Factura]] &amp; "|" &amp; tbl_Manifiestos[[#This Row],[Proyecto OK]] &amp; "|" &amp; TEXT(tbl_Manifiestos[[#This Row],[Servicio]],"0.00") &amp; "|" &amp; TEXT(tbl_Manifiestos[[#This Row],[Costo Unitario]],"0.00")</f>
        <v>2501|Berry Project|5.00|110.00</v>
      </c>
      <c r="C617">
        <v>2501</v>
      </c>
      <c r="D617" s="4">
        <v>45805</v>
      </c>
      <c r="E617" s="5">
        <v>20</v>
      </c>
      <c r="F617" s="3" t="s">
        <v>5322</v>
      </c>
      <c r="G617" s="5">
        <v>2513</v>
      </c>
      <c r="H617" t="s">
        <v>5883</v>
      </c>
      <c r="I617">
        <v>2513</v>
      </c>
      <c r="J617" s="3">
        <v>5</v>
      </c>
      <c r="K617" s="6">
        <v>110</v>
      </c>
      <c r="L617" s="6">
        <v>550</v>
      </c>
      <c r="M617" s="6">
        <f>tbl_Manifiestos[[#This Row],[Total Pagado]]*tbl_Manifiestos[[#This Row],[Porcentaje]]</f>
        <v>495</v>
      </c>
      <c r="N617" s="3">
        <v>0.9</v>
      </c>
    </row>
    <row r="618" spans="1:14" ht="15.95" customHeight="1" x14ac:dyDescent="0.25">
      <c r="A618" s="3" t="s">
        <v>5305</v>
      </c>
      <c r="B618" s="3" t="str">
        <f>tbl_Manifiestos[[#This Row],[Factura]] &amp; "|" &amp; tbl_Manifiestos[[#This Row],[Proyecto OK]] &amp; "|" &amp; TEXT(tbl_Manifiestos[[#This Row],[Servicio]],"0.00") &amp; "|" &amp; TEXT(tbl_Manifiestos[[#This Row],[Costo Unitario]],"0.00")</f>
        <v>2501|Berry Project|6.50|110.00</v>
      </c>
      <c r="C618">
        <v>2501</v>
      </c>
      <c r="D618" s="4">
        <v>45805</v>
      </c>
      <c r="E618" s="5">
        <v>54</v>
      </c>
      <c r="F618" s="3" t="s">
        <v>5322</v>
      </c>
      <c r="G618" s="5">
        <v>2513</v>
      </c>
      <c r="H618" t="s">
        <v>5883</v>
      </c>
      <c r="I618">
        <v>2513</v>
      </c>
      <c r="J618" s="3">
        <v>6.5</v>
      </c>
      <c r="K618" s="6">
        <v>110</v>
      </c>
      <c r="L618" s="6">
        <v>715</v>
      </c>
      <c r="M618" s="6">
        <f>tbl_Manifiestos[[#This Row],[Total Pagado]]*tbl_Manifiestos[[#This Row],[Porcentaje]]</f>
        <v>643.5</v>
      </c>
      <c r="N618" s="3">
        <v>0.9</v>
      </c>
    </row>
    <row r="619" spans="1:14" ht="15.95" customHeight="1" x14ac:dyDescent="0.25">
      <c r="A619" s="3" t="s">
        <v>5305</v>
      </c>
      <c r="B619" s="3" t="str">
        <f>tbl_Manifiestos[[#This Row],[Factura]] &amp; "|" &amp; tbl_Manifiestos[[#This Row],[Proyecto OK]] &amp; "|" &amp; TEXT(tbl_Manifiestos[[#This Row],[Servicio]],"0.00") &amp; "|" &amp; TEXT(tbl_Manifiestos[[#This Row],[Costo Unitario]],"0.00")</f>
        <v>2501|Berry Project|1.00|58.45</v>
      </c>
      <c r="C619">
        <v>2501</v>
      </c>
      <c r="D619" s="4">
        <v>45804</v>
      </c>
      <c r="E619" s="5">
        <v>1</v>
      </c>
      <c r="F619" s="3" t="s">
        <v>5322</v>
      </c>
      <c r="G619" s="5">
        <v>2513</v>
      </c>
      <c r="H619" t="s">
        <v>5883</v>
      </c>
      <c r="I619">
        <v>2513</v>
      </c>
      <c r="J619" s="3">
        <v>1</v>
      </c>
      <c r="K619" s="6">
        <v>58.45</v>
      </c>
      <c r="L619" s="6">
        <v>58.45</v>
      </c>
      <c r="M619" s="6">
        <f>tbl_Manifiestos[[#This Row],[Total Pagado]]*tbl_Manifiestos[[#This Row],[Porcentaje]]</f>
        <v>52.605000000000004</v>
      </c>
      <c r="N619" s="3">
        <v>0.9</v>
      </c>
    </row>
    <row r="620" spans="1:14" ht="15.95" customHeight="1" x14ac:dyDescent="0.25">
      <c r="A620" s="3" t="s">
        <v>5305</v>
      </c>
      <c r="B620" s="3" t="str">
        <f>tbl_Manifiestos[[#This Row],[Factura]] &amp; "|" &amp; tbl_Manifiestos[[#This Row],[Proyecto OK]] &amp; "|" &amp; TEXT(tbl_Manifiestos[[#This Row],[Servicio]],"0.00") &amp; "|" &amp; TEXT(tbl_Manifiestos[[#This Row],[Costo Unitario]],"0.00")</f>
        <v>2501|Berry Project|8.00|110.00</v>
      </c>
      <c r="C620">
        <v>2501</v>
      </c>
      <c r="D620" s="4">
        <v>45804</v>
      </c>
      <c r="E620" s="5">
        <v>20</v>
      </c>
      <c r="F620" s="3" t="s">
        <v>5322</v>
      </c>
      <c r="G620" s="5">
        <v>2513</v>
      </c>
      <c r="H620" t="s">
        <v>5883</v>
      </c>
      <c r="I620">
        <v>2513</v>
      </c>
      <c r="J620" s="3">
        <v>8</v>
      </c>
      <c r="K620" s="6">
        <v>110</v>
      </c>
      <c r="L620" s="6">
        <v>880</v>
      </c>
      <c r="M620" s="6">
        <f>tbl_Manifiestos[[#This Row],[Total Pagado]]*tbl_Manifiestos[[#This Row],[Porcentaje]]</f>
        <v>792</v>
      </c>
      <c r="N620" s="3">
        <v>0.9</v>
      </c>
    </row>
    <row r="621" spans="1:14" ht="15.95" customHeight="1" x14ac:dyDescent="0.25">
      <c r="A621" s="3" t="s">
        <v>5305</v>
      </c>
      <c r="B621" s="3" t="str">
        <f>tbl_Manifiestos[[#This Row],[Factura]] &amp; "|" &amp; tbl_Manifiestos[[#This Row],[Proyecto OK]] &amp; "|" &amp; TEXT(tbl_Manifiestos[[#This Row],[Servicio]],"0.00") &amp; "|" &amp; TEXT(tbl_Manifiestos[[#This Row],[Costo Unitario]],"0.00")</f>
        <v>2501|Berry Project|1.00|11.05</v>
      </c>
      <c r="C621">
        <v>2501</v>
      </c>
      <c r="D621" s="4">
        <v>45805</v>
      </c>
      <c r="E621" s="5">
        <v>54</v>
      </c>
      <c r="F621" s="3" t="s">
        <v>5322</v>
      </c>
      <c r="G621" s="5">
        <v>2513</v>
      </c>
      <c r="H621" t="s">
        <v>5883</v>
      </c>
      <c r="I621">
        <v>2513</v>
      </c>
      <c r="J621" s="3">
        <v>1</v>
      </c>
      <c r="K621" s="6">
        <v>11.05</v>
      </c>
      <c r="L621" s="6">
        <v>11.05</v>
      </c>
      <c r="M621" s="6">
        <f>tbl_Manifiestos[[#This Row],[Total Pagado]]*tbl_Manifiestos[[#This Row],[Porcentaje]]</f>
        <v>9.9450000000000003</v>
      </c>
      <c r="N621" s="3">
        <v>0.9</v>
      </c>
    </row>
    <row r="622" spans="1:14" ht="15.95" customHeight="1" x14ac:dyDescent="0.25">
      <c r="A622" s="3" t="s">
        <v>5305</v>
      </c>
      <c r="B622" s="3" t="str">
        <f>tbl_Manifiestos[[#This Row],[Factura]] &amp; "|" &amp; tbl_Manifiestos[[#This Row],[Proyecto OK]] &amp; "|" &amp; TEXT(tbl_Manifiestos[[#This Row],[Servicio]],"0.00") &amp; "|" &amp; TEXT(tbl_Manifiestos[[#This Row],[Costo Unitario]],"0.00")</f>
        <v>2501|Berry Project|1.00|55.45</v>
      </c>
      <c r="C622">
        <v>2501</v>
      </c>
      <c r="D622" s="4">
        <v>45806</v>
      </c>
      <c r="E622" s="5">
        <v>1</v>
      </c>
      <c r="F622" s="3" t="s">
        <v>5322</v>
      </c>
      <c r="G622" s="5">
        <v>2513</v>
      </c>
      <c r="H622" t="s">
        <v>5883</v>
      </c>
      <c r="I622">
        <v>2513</v>
      </c>
      <c r="J622" s="3">
        <v>1</v>
      </c>
      <c r="K622" s="6">
        <v>55.45</v>
      </c>
      <c r="L622" s="6">
        <v>55.45</v>
      </c>
      <c r="M622" s="6">
        <f>tbl_Manifiestos[[#This Row],[Total Pagado]]*tbl_Manifiestos[[#This Row],[Porcentaje]]</f>
        <v>49.905000000000001</v>
      </c>
      <c r="N622" s="3">
        <v>0.9</v>
      </c>
    </row>
    <row r="623" spans="1:14" ht="15.95" customHeight="1" x14ac:dyDescent="0.25">
      <c r="A623" s="3" t="s">
        <v>5305</v>
      </c>
      <c r="B623" s="3" t="str">
        <f>tbl_Manifiestos[[#This Row],[Factura]] &amp; "|" &amp; tbl_Manifiestos[[#This Row],[Proyecto OK]] &amp; "|" &amp; TEXT(tbl_Manifiestos[[#This Row],[Servicio]],"0.00") &amp; "|" &amp; TEXT(tbl_Manifiestos[[#This Row],[Costo Unitario]],"0.00")</f>
        <v>2501|Berry Project|1.00|39.25</v>
      </c>
      <c r="C623">
        <v>2501</v>
      </c>
      <c r="D623" s="4">
        <v>45806</v>
      </c>
      <c r="E623" s="5">
        <v>606</v>
      </c>
      <c r="F623" s="3" t="s">
        <v>5322</v>
      </c>
      <c r="G623" s="5">
        <v>2513</v>
      </c>
      <c r="H623" t="s">
        <v>5883</v>
      </c>
      <c r="I623">
        <v>2513</v>
      </c>
      <c r="J623" s="3">
        <v>1</v>
      </c>
      <c r="K623" s="6">
        <v>39.25</v>
      </c>
      <c r="L623" s="6">
        <v>39.25</v>
      </c>
      <c r="M623" s="6">
        <f>tbl_Manifiestos[[#This Row],[Total Pagado]]*tbl_Manifiestos[[#This Row],[Porcentaje]]</f>
        <v>35.325000000000003</v>
      </c>
      <c r="N623" s="3">
        <v>0.9</v>
      </c>
    </row>
    <row r="624" spans="1:14" ht="15.95" customHeight="1" x14ac:dyDescent="0.25">
      <c r="A624" s="3" t="s">
        <v>5305</v>
      </c>
      <c r="B624" s="3" t="str">
        <f>tbl_Manifiestos[[#This Row],[Factura]] &amp; "|" &amp; tbl_Manifiestos[[#This Row],[Proyecto OK]] &amp; "|" &amp; TEXT(tbl_Manifiestos[[#This Row],[Servicio]],"0.00") &amp; "|" &amp; TEXT(tbl_Manifiestos[[#This Row],[Costo Unitario]],"0.00")</f>
        <v>2501|Berry Project|1.00|64.20</v>
      </c>
      <c r="C624">
        <v>2501</v>
      </c>
      <c r="D624" s="4">
        <v>45804</v>
      </c>
      <c r="E624" s="5">
        <v>20</v>
      </c>
      <c r="F624" s="3" t="s">
        <v>5322</v>
      </c>
      <c r="G624" s="5">
        <v>2513</v>
      </c>
      <c r="H624" t="s">
        <v>5883</v>
      </c>
      <c r="I624">
        <v>2513</v>
      </c>
      <c r="J624" s="3">
        <v>1</v>
      </c>
      <c r="K624" s="6">
        <v>64.2</v>
      </c>
      <c r="L624" s="6">
        <v>64.2</v>
      </c>
      <c r="M624" s="6">
        <f>tbl_Manifiestos[[#This Row],[Total Pagado]]*tbl_Manifiestos[[#This Row],[Porcentaje]]</f>
        <v>57.78</v>
      </c>
      <c r="N624" s="3">
        <v>0.9</v>
      </c>
    </row>
    <row r="625" spans="1:14" ht="15.95" customHeight="1" x14ac:dyDescent="0.25">
      <c r="A625" s="3" t="s">
        <v>1261</v>
      </c>
      <c r="B625" s="3" t="str">
        <f>tbl_Manifiestos[[#This Row],[Factura]] &amp; "|" &amp; tbl_Manifiestos[[#This Row],[Proyecto OK]] &amp; "|" &amp; TEXT(tbl_Manifiestos[[#This Row],[Servicio]],"0.00") &amp; "|" &amp; TEXT(tbl_Manifiestos[[#This Row],[Costo Unitario]],"0.00")</f>
        <v>2501|Berry Project|2.50|110.00</v>
      </c>
      <c r="C625">
        <v>2501</v>
      </c>
      <c r="D625" s="4">
        <v>45805</v>
      </c>
      <c r="E625" s="5">
        <v>677</v>
      </c>
      <c r="F625" s="3" t="s">
        <v>5322</v>
      </c>
      <c r="G625" s="5">
        <v>2513</v>
      </c>
      <c r="H625" t="s">
        <v>5883</v>
      </c>
      <c r="I625">
        <v>2513</v>
      </c>
      <c r="J625" s="3">
        <v>2.5</v>
      </c>
      <c r="K625" s="6">
        <v>110</v>
      </c>
      <c r="L625" s="6">
        <v>275</v>
      </c>
      <c r="M625" s="6">
        <f>tbl_Manifiestos[[#This Row],[Total Pagado]]*tbl_Manifiestos[[#This Row],[Porcentaje]]</f>
        <v>247.5</v>
      </c>
      <c r="N625" s="3">
        <v>0.9</v>
      </c>
    </row>
    <row r="626" spans="1:14" ht="15.95" customHeight="1" x14ac:dyDescent="0.25">
      <c r="A626" s="3" t="s">
        <v>1261</v>
      </c>
      <c r="B626" s="3" t="str">
        <f>tbl_Manifiestos[[#This Row],[Factura]] &amp; "|" &amp; tbl_Manifiestos[[#This Row],[Proyecto OK]] &amp; "|" &amp; TEXT(tbl_Manifiestos[[#This Row],[Servicio]],"0.00") &amp; "|" &amp; TEXT(tbl_Manifiestos[[#This Row],[Costo Unitario]],"0.00")</f>
        <v>2501|Berry Project|8.00|110.00</v>
      </c>
      <c r="C626">
        <v>2501</v>
      </c>
      <c r="D626" s="4">
        <v>45806</v>
      </c>
      <c r="E626" s="5">
        <v>26</v>
      </c>
      <c r="F626" s="3" t="s">
        <v>5322</v>
      </c>
      <c r="G626" s="5">
        <v>2513</v>
      </c>
      <c r="H626" t="s">
        <v>5883</v>
      </c>
      <c r="I626">
        <v>2513</v>
      </c>
      <c r="J626" s="3">
        <v>8</v>
      </c>
      <c r="K626" s="6">
        <v>110</v>
      </c>
      <c r="L626" s="6">
        <v>880</v>
      </c>
      <c r="M626" s="6">
        <f>tbl_Manifiestos[[#This Row],[Total Pagado]]*tbl_Manifiestos[[#This Row],[Porcentaje]]</f>
        <v>792</v>
      </c>
      <c r="N626" s="3">
        <v>0.9</v>
      </c>
    </row>
    <row r="627" spans="1:14" ht="15.95" customHeight="1" x14ac:dyDescent="0.25">
      <c r="A627" s="3" t="s">
        <v>5309</v>
      </c>
      <c r="B627" s="3" t="str">
        <f>tbl_Manifiestos[[#This Row],[Factura]] &amp; "|" &amp; tbl_Manifiestos[[#This Row],[Proyecto OK]] &amp; "|" &amp; TEXT(tbl_Manifiestos[[#This Row],[Servicio]],"0.00") &amp; "|" &amp; TEXT(tbl_Manifiestos[[#This Row],[Costo Unitario]],"0.00")</f>
        <v>2501|Berry Project|4.00|110.00</v>
      </c>
      <c r="C627">
        <v>2501</v>
      </c>
      <c r="D627" s="4">
        <v>45806</v>
      </c>
      <c r="E627" s="5">
        <v>229</v>
      </c>
      <c r="F627" s="3" t="s">
        <v>5322</v>
      </c>
      <c r="G627" s="5">
        <v>2513</v>
      </c>
      <c r="H627" t="s">
        <v>5883</v>
      </c>
      <c r="I627">
        <v>2513</v>
      </c>
      <c r="J627" s="3">
        <v>4</v>
      </c>
      <c r="K627" s="6">
        <v>110</v>
      </c>
      <c r="L627" s="6">
        <v>440</v>
      </c>
      <c r="M627" s="6">
        <f>tbl_Manifiestos[[#This Row],[Total Pagado]]*tbl_Manifiestos[[#This Row],[Porcentaje]]</f>
        <v>396</v>
      </c>
      <c r="N627" s="3">
        <v>0.9</v>
      </c>
    </row>
    <row r="628" spans="1:14" ht="15.95" customHeight="1" x14ac:dyDescent="0.25">
      <c r="A628" s="3" t="s">
        <v>5309</v>
      </c>
      <c r="B628" s="3" t="str">
        <f>tbl_Manifiestos[[#This Row],[Factura]] &amp; "|" &amp; tbl_Manifiestos[[#This Row],[Proyecto OK]] &amp; "|" &amp; TEXT(tbl_Manifiestos[[#This Row],[Servicio]],"0.00") &amp; "|" &amp; TEXT(tbl_Manifiestos[[#This Row],[Costo Unitario]],"0.00")</f>
        <v>2501|Berry Project|1.00|390.00</v>
      </c>
      <c r="C628">
        <v>2501</v>
      </c>
      <c r="D628" s="4">
        <v>45806</v>
      </c>
      <c r="E628" s="5">
        <v>229</v>
      </c>
      <c r="F628" s="3" t="s">
        <v>5322</v>
      </c>
      <c r="G628" s="5">
        <v>2513</v>
      </c>
      <c r="H628" t="s">
        <v>5883</v>
      </c>
      <c r="I628">
        <v>2513</v>
      </c>
      <c r="J628" s="3">
        <v>1</v>
      </c>
      <c r="K628" s="6">
        <v>390</v>
      </c>
      <c r="L628" s="6">
        <v>390</v>
      </c>
      <c r="M628" s="6">
        <f>tbl_Manifiestos[[#This Row],[Total Pagado]]*tbl_Manifiestos[[#This Row],[Porcentaje]]</f>
        <v>351</v>
      </c>
      <c r="N628" s="3">
        <v>0.9</v>
      </c>
    </row>
    <row r="629" spans="1:14" ht="15.95" customHeight="1" x14ac:dyDescent="0.25">
      <c r="A629" s="3" t="s">
        <v>1261</v>
      </c>
      <c r="B629" s="3" t="str">
        <f>tbl_Manifiestos[[#This Row],[Factura]] &amp; "|" &amp; tbl_Manifiestos[[#This Row],[Proyecto OK]] &amp; "|" &amp; TEXT(tbl_Manifiestos[[#This Row],[Servicio]],"0.00") &amp; "|" &amp; TEXT(tbl_Manifiestos[[#This Row],[Costo Unitario]],"0.00")</f>
        <v>2485|Berry Project|2.00|390.00</v>
      </c>
      <c r="C629">
        <v>2485</v>
      </c>
      <c r="D629" s="4">
        <v>45796</v>
      </c>
      <c r="E629" s="5">
        <v>676</v>
      </c>
      <c r="F629" s="3" t="s">
        <v>5322</v>
      </c>
      <c r="G629" s="5">
        <v>2513</v>
      </c>
      <c r="H629" t="s">
        <v>5883</v>
      </c>
      <c r="I629">
        <v>2513</v>
      </c>
      <c r="J629" s="3">
        <v>2</v>
      </c>
      <c r="K629" s="6">
        <v>390</v>
      </c>
      <c r="L629" s="6">
        <v>780</v>
      </c>
      <c r="M629" s="6">
        <f>tbl_Manifiestos[[#This Row],[Total Pagado]]*tbl_Manifiestos[[#This Row],[Porcentaje]]</f>
        <v>702</v>
      </c>
      <c r="N629" s="3">
        <v>0.9</v>
      </c>
    </row>
    <row r="630" spans="1:14" ht="15.95" customHeight="1" x14ac:dyDescent="0.25">
      <c r="A630" s="3" t="s">
        <v>1261</v>
      </c>
      <c r="B630" s="3" t="str">
        <f>tbl_Manifiestos[[#This Row],[Factura]] &amp; "|" &amp; tbl_Manifiestos[[#This Row],[Proyecto OK]] &amp; "|" &amp; TEXT(tbl_Manifiestos[[#This Row],[Servicio]],"0.00") &amp; "|" &amp; TEXT(tbl_Manifiestos[[#This Row],[Costo Unitario]],"0.00")</f>
        <v>2485|Berry Project|4.00|110.00</v>
      </c>
      <c r="C630">
        <v>2485</v>
      </c>
      <c r="D630" s="4">
        <v>45798</v>
      </c>
      <c r="E630" s="5">
        <v>679</v>
      </c>
      <c r="F630" s="3" t="s">
        <v>5322</v>
      </c>
      <c r="G630" s="5">
        <v>2513</v>
      </c>
      <c r="H630" t="s">
        <v>5883</v>
      </c>
      <c r="I630">
        <v>2513</v>
      </c>
      <c r="J630" s="3">
        <v>4</v>
      </c>
      <c r="K630" s="6">
        <v>110</v>
      </c>
      <c r="L630" s="6">
        <v>440</v>
      </c>
      <c r="M630" s="6">
        <f>tbl_Manifiestos[[#This Row],[Total Pagado]]*tbl_Manifiestos[[#This Row],[Porcentaje]]</f>
        <v>396</v>
      </c>
      <c r="N630" s="3">
        <v>0.9</v>
      </c>
    </row>
    <row r="631" spans="1:14" ht="15.95" customHeight="1" x14ac:dyDescent="0.25">
      <c r="A631" s="3" t="s">
        <v>1261</v>
      </c>
      <c r="B631" s="3" t="str">
        <f>tbl_Manifiestos[[#This Row],[Factura]] &amp; "|" &amp; tbl_Manifiestos[[#This Row],[Proyecto OK]] &amp; "|" &amp; TEXT(tbl_Manifiestos[[#This Row],[Servicio]],"0.00") &amp; "|" &amp; TEXT(tbl_Manifiestos[[#This Row],[Costo Unitario]],"0.00")</f>
        <v>2485|Berry Project|1.00|390.00</v>
      </c>
      <c r="C631">
        <v>2485</v>
      </c>
      <c r="D631" s="4">
        <v>45798</v>
      </c>
      <c r="E631" s="5">
        <v>679</v>
      </c>
      <c r="F631" s="3" t="s">
        <v>5322</v>
      </c>
      <c r="G631" s="5">
        <v>2513</v>
      </c>
      <c r="H631" t="s">
        <v>5883</v>
      </c>
      <c r="I631">
        <v>2513</v>
      </c>
      <c r="J631" s="3">
        <v>1</v>
      </c>
      <c r="K631" s="6">
        <v>390</v>
      </c>
      <c r="L631" s="6">
        <v>390</v>
      </c>
      <c r="M631" s="6">
        <f>tbl_Manifiestos[[#This Row],[Total Pagado]]*tbl_Manifiestos[[#This Row],[Porcentaje]]</f>
        <v>351</v>
      </c>
      <c r="N631" s="3">
        <v>0.9</v>
      </c>
    </row>
    <row r="632" spans="1:14" ht="15.95" customHeight="1" x14ac:dyDescent="0.25">
      <c r="A632" s="3" t="s">
        <v>5309</v>
      </c>
      <c r="B632" s="3" t="str">
        <f>tbl_Manifiestos[[#This Row],[Factura]] &amp; "|" &amp; tbl_Manifiestos[[#This Row],[Proyecto OK]] &amp; "|" &amp; TEXT(tbl_Manifiestos[[#This Row],[Servicio]],"0.00") &amp; "|" &amp; TEXT(tbl_Manifiestos[[#This Row],[Costo Unitario]],"0.00")</f>
        <v>2541|Berry Project|1.50|110.00</v>
      </c>
      <c r="C632">
        <v>2541</v>
      </c>
      <c r="D632" s="4">
        <v>45824</v>
      </c>
      <c r="E632" s="5">
        <v>229</v>
      </c>
      <c r="F632" s="3" t="s">
        <v>5322</v>
      </c>
      <c r="G632" s="5">
        <v>2513</v>
      </c>
      <c r="H632" t="s">
        <v>5883</v>
      </c>
      <c r="I632">
        <v>2513</v>
      </c>
      <c r="J632" s="3">
        <v>1.5</v>
      </c>
      <c r="K632" s="6">
        <v>110</v>
      </c>
      <c r="L632" s="6">
        <v>165</v>
      </c>
      <c r="M632" s="6">
        <f>tbl_Manifiestos[[#This Row],[Total Pagado]]*tbl_Manifiestos[[#This Row],[Porcentaje]]</f>
        <v>148.5</v>
      </c>
      <c r="N632" s="3">
        <v>0.9</v>
      </c>
    </row>
    <row r="633" spans="1:14" ht="15.95" customHeight="1" x14ac:dyDescent="0.25">
      <c r="A633" s="3" t="s">
        <v>5309</v>
      </c>
      <c r="B633" s="3" t="str">
        <f>tbl_Manifiestos[[#This Row],[Factura]] &amp; "|" &amp; tbl_Manifiestos[[#This Row],[Proyecto OK]] &amp; "|" &amp; TEXT(tbl_Manifiestos[[#This Row],[Servicio]],"0.00") &amp; "|" &amp; TEXT(tbl_Manifiestos[[#This Row],[Costo Unitario]],"0.00")</f>
        <v>2541|Berry Project|1.00|390.00</v>
      </c>
      <c r="C633">
        <v>2541</v>
      </c>
      <c r="D633" s="4">
        <v>45824</v>
      </c>
      <c r="E633" s="5">
        <v>229</v>
      </c>
      <c r="F633" s="3" t="s">
        <v>5322</v>
      </c>
      <c r="G633" s="5">
        <v>2513</v>
      </c>
      <c r="H633" t="s">
        <v>5883</v>
      </c>
      <c r="I633">
        <v>2513</v>
      </c>
      <c r="J633" s="3">
        <v>1</v>
      </c>
      <c r="K633" s="6">
        <v>390</v>
      </c>
      <c r="L633" s="6">
        <v>390</v>
      </c>
      <c r="M633" s="6">
        <f>tbl_Manifiestos[[#This Row],[Total Pagado]]*tbl_Manifiestos[[#This Row],[Porcentaje]]</f>
        <v>351</v>
      </c>
      <c r="N633" s="3">
        <v>0.9</v>
      </c>
    </row>
    <row r="634" spans="1:14" ht="15.95" customHeight="1" x14ac:dyDescent="0.25">
      <c r="A634" s="3" t="s">
        <v>5309</v>
      </c>
      <c r="B634" s="3" t="str">
        <f>tbl_Manifiestos[[#This Row],[Factura]] &amp; "|" &amp; tbl_Manifiestos[[#This Row],[Proyecto OK]] &amp; "|" &amp; TEXT(tbl_Manifiestos[[#This Row],[Servicio]],"0.00") &amp; "|" &amp; TEXT(tbl_Manifiestos[[#This Row],[Costo Unitario]],"0.00")</f>
        <v>2541|Berry Project|1.00|110.00</v>
      </c>
      <c r="C634">
        <v>2541</v>
      </c>
      <c r="D634" s="4">
        <v>45824</v>
      </c>
      <c r="E634" s="5">
        <v>229</v>
      </c>
      <c r="F634" s="3" t="s">
        <v>5322</v>
      </c>
      <c r="G634" s="5">
        <v>2513</v>
      </c>
      <c r="H634" t="s">
        <v>5883</v>
      </c>
      <c r="I634">
        <v>2513</v>
      </c>
      <c r="J634" s="3">
        <v>1</v>
      </c>
      <c r="K634" s="6">
        <v>110</v>
      </c>
      <c r="L634" s="6">
        <v>110</v>
      </c>
      <c r="M634" s="6">
        <f>tbl_Manifiestos[[#This Row],[Total Pagado]]*tbl_Manifiestos[[#This Row],[Porcentaje]]</f>
        <v>99</v>
      </c>
      <c r="N634" s="3">
        <v>0.9</v>
      </c>
    </row>
    <row r="635" spans="1:14" ht="15.95" customHeight="1" x14ac:dyDescent="0.25">
      <c r="A635" s="3" t="s">
        <v>5309</v>
      </c>
      <c r="B635" s="3" t="str">
        <f>tbl_Manifiestos[[#This Row],[Factura]] &amp; "|" &amp; tbl_Manifiestos[[#This Row],[Proyecto OK]] &amp; "|" &amp; TEXT(tbl_Manifiestos[[#This Row],[Servicio]],"0.00") &amp; "|" &amp; TEXT(tbl_Manifiestos[[#This Row],[Costo Unitario]],"0.00")</f>
        <v>2541|Berry Project|1.00|390.00</v>
      </c>
      <c r="C635">
        <v>2541</v>
      </c>
      <c r="D635" s="4">
        <v>45824</v>
      </c>
      <c r="E635" s="5">
        <v>229</v>
      </c>
      <c r="F635" s="3" t="s">
        <v>5322</v>
      </c>
      <c r="G635" s="5">
        <v>2513</v>
      </c>
      <c r="H635" t="s">
        <v>5883</v>
      </c>
      <c r="I635">
        <v>2513</v>
      </c>
      <c r="J635" s="3">
        <v>1</v>
      </c>
      <c r="K635" s="6">
        <v>390</v>
      </c>
      <c r="L635" s="6">
        <v>390</v>
      </c>
      <c r="M635" s="6">
        <f>tbl_Manifiestos[[#This Row],[Total Pagado]]*tbl_Manifiestos[[#This Row],[Porcentaje]]</f>
        <v>351</v>
      </c>
      <c r="N635" s="3">
        <v>0.9</v>
      </c>
    </row>
    <row r="636" spans="1:14" ht="15.95" customHeight="1" x14ac:dyDescent="0.25">
      <c r="A636" s="3" t="s">
        <v>5309</v>
      </c>
      <c r="B636" s="3" t="str">
        <f>tbl_Manifiestos[[#This Row],[Factura]] &amp; "|" &amp; tbl_Manifiestos[[#This Row],[Proyecto OK]] &amp; "|" &amp; TEXT(tbl_Manifiestos[[#This Row],[Servicio]],"0.00") &amp; "|" &amp; TEXT(tbl_Manifiestos[[#This Row],[Costo Unitario]],"0.00")</f>
        <v>2541|Berry Project|8.00|110.00</v>
      </c>
      <c r="C636">
        <v>2541</v>
      </c>
      <c r="D636" s="4">
        <v>45824</v>
      </c>
      <c r="E636" s="5">
        <v>76</v>
      </c>
      <c r="F636" s="3" t="s">
        <v>5322</v>
      </c>
      <c r="G636" s="5">
        <v>2513</v>
      </c>
      <c r="H636" t="s">
        <v>5883</v>
      </c>
      <c r="I636">
        <v>2513</v>
      </c>
      <c r="J636" s="3">
        <v>8</v>
      </c>
      <c r="K636" s="6">
        <v>110</v>
      </c>
      <c r="L636" s="6">
        <v>880</v>
      </c>
      <c r="M636" s="6">
        <f>tbl_Manifiestos[[#This Row],[Total Pagado]]*tbl_Manifiestos[[#This Row],[Porcentaje]]</f>
        <v>792</v>
      </c>
      <c r="N636" s="3">
        <v>0.9</v>
      </c>
    </row>
    <row r="637" spans="1:14" ht="15.95" customHeight="1" x14ac:dyDescent="0.25">
      <c r="A637" s="3" t="s">
        <v>5309</v>
      </c>
      <c r="B637" s="3" t="str">
        <f>tbl_Manifiestos[[#This Row],[Factura]] &amp; "|" &amp; tbl_Manifiestos[[#This Row],[Proyecto OK]] &amp; "|" &amp; TEXT(tbl_Manifiestos[[#This Row],[Servicio]],"0.00") &amp; "|" &amp; TEXT(tbl_Manifiestos[[#This Row],[Costo Unitario]],"0.00")</f>
        <v>2541|Berry Project|1.00|390.00</v>
      </c>
      <c r="C637">
        <v>2541</v>
      </c>
      <c r="D637" s="4">
        <v>45825</v>
      </c>
      <c r="E637" s="5">
        <v>76</v>
      </c>
      <c r="F637" s="3" t="s">
        <v>5322</v>
      </c>
      <c r="G637" s="5">
        <v>2513</v>
      </c>
      <c r="H637" t="s">
        <v>5883</v>
      </c>
      <c r="I637">
        <v>2513</v>
      </c>
      <c r="J637" s="3">
        <v>1</v>
      </c>
      <c r="K637" s="6">
        <v>390</v>
      </c>
      <c r="L637" s="6">
        <v>390</v>
      </c>
      <c r="M637" s="6">
        <f>tbl_Manifiestos[[#This Row],[Total Pagado]]*tbl_Manifiestos[[#This Row],[Porcentaje]]</f>
        <v>351</v>
      </c>
      <c r="N637" s="3">
        <v>0.9</v>
      </c>
    </row>
    <row r="638" spans="1:14" ht="15.95" customHeight="1" x14ac:dyDescent="0.25">
      <c r="A638" s="3" t="s">
        <v>5309</v>
      </c>
      <c r="B638" s="3" t="str">
        <f>tbl_Manifiestos[[#This Row],[Factura]] &amp; "|" &amp; tbl_Manifiestos[[#This Row],[Proyecto OK]] &amp; "|" &amp; TEXT(tbl_Manifiestos[[#This Row],[Servicio]],"0.00") &amp; "|" &amp; TEXT(tbl_Manifiestos[[#This Row],[Costo Unitario]],"0.00")</f>
        <v>2541|Berry Project|1.75|110.00</v>
      </c>
      <c r="C638">
        <v>2541</v>
      </c>
      <c r="D638" s="4">
        <v>45825</v>
      </c>
      <c r="E638" s="5">
        <v>76</v>
      </c>
      <c r="F638" s="3" t="s">
        <v>5322</v>
      </c>
      <c r="G638" s="5">
        <v>2513</v>
      </c>
      <c r="H638" t="s">
        <v>5883</v>
      </c>
      <c r="I638">
        <v>2513</v>
      </c>
      <c r="J638" s="3">
        <v>1.75</v>
      </c>
      <c r="K638" s="6">
        <v>110</v>
      </c>
      <c r="L638" s="6">
        <v>192.5</v>
      </c>
      <c r="M638" s="6">
        <f>tbl_Manifiestos[[#This Row],[Total Pagado]]*tbl_Manifiestos[[#This Row],[Porcentaje]]</f>
        <v>173.25</v>
      </c>
      <c r="N638" s="3">
        <v>0.9</v>
      </c>
    </row>
    <row r="639" spans="1:14" ht="15.95" customHeight="1" x14ac:dyDescent="0.25">
      <c r="A639" s="3" t="s">
        <v>5309</v>
      </c>
      <c r="B639" s="3" t="str">
        <f>tbl_Manifiestos[[#This Row],[Factura]] &amp; "|" &amp; tbl_Manifiestos[[#This Row],[Proyecto OK]] &amp; "|" &amp; TEXT(tbl_Manifiestos[[#This Row],[Servicio]],"0.00") &amp; "|" &amp; TEXT(tbl_Manifiestos[[#This Row],[Costo Unitario]],"0.00")</f>
        <v>2541|Berry Project|1.00|390.00</v>
      </c>
      <c r="C639">
        <v>2541</v>
      </c>
      <c r="D639" s="4">
        <v>45825</v>
      </c>
      <c r="E639" s="5">
        <v>76</v>
      </c>
      <c r="F639" s="3" t="s">
        <v>5322</v>
      </c>
      <c r="G639" s="5">
        <v>2513</v>
      </c>
      <c r="H639" t="s">
        <v>5883</v>
      </c>
      <c r="I639">
        <v>2513</v>
      </c>
      <c r="J639" s="3">
        <v>1</v>
      </c>
      <c r="K639" s="6">
        <v>390</v>
      </c>
      <c r="L639" s="6">
        <v>390</v>
      </c>
      <c r="M639" s="6">
        <f>tbl_Manifiestos[[#This Row],[Total Pagado]]*tbl_Manifiestos[[#This Row],[Porcentaje]]</f>
        <v>351</v>
      </c>
      <c r="N639" s="3">
        <v>0.9</v>
      </c>
    </row>
    <row r="640" spans="1:14" ht="15.95" customHeight="1" x14ac:dyDescent="0.25">
      <c r="A640" s="3" t="s">
        <v>5305</v>
      </c>
      <c r="B640" s="3" t="str">
        <f>tbl_Manifiestos[[#This Row],[Factura]] &amp; "|" &amp; tbl_Manifiestos[[#This Row],[Proyecto OK]] &amp; "|" &amp; TEXT(tbl_Manifiestos[[#This Row],[Servicio]],"0.00") &amp; "|" &amp; TEXT(tbl_Manifiestos[[#This Row],[Costo Unitario]],"0.00")</f>
        <v>2541|Berry Project|1.00|390.00</v>
      </c>
      <c r="C640">
        <v>2541</v>
      </c>
      <c r="D640" s="4">
        <v>45824</v>
      </c>
      <c r="E640" s="5">
        <v>2</v>
      </c>
      <c r="F640" s="3" t="s">
        <v>5322</v>
      </c>
      <c r="G640" s="5">
        <v>2513</v>
      </c>
      <c r="H640" t="s">
        <v>5883</v>
      </c>
      <c r="I640">
        <v>2513</v>
      </c>
      <c r="J640" s="3">
        <v>1</v>
      </c>
      <c r="K640" s="6">
        <v>390</v>
      </c>
      <c r="L640" s="6">
        <v>390</v>
      </c>
      <c r="M640" s="6">
        <f>tbl_Manifiestos[[#This Row],[Total Pagado]]*tbl_Manifiestos[[#This Row],[Porcentaje]]</f>
        <v>351</v>
      </c>
      <c r="N640" s="3">
        <v>0.9</v>
      </c>
    </row>
    <row r="641" spans="1:14" ht="15.95" customHeight="1" x14ac:dyDescent="0.25">
      <c r="A641" s="3" t="s">
        <v>5305</v>
      </c>
      <c r="B641" s="3" t="str">
        <f>tbl_Manifiestos[[#This Row],[Factura]] &amp; "|" &amp; tbl_Manifiestos[[#This Row],[Proyecto OK]] &amp; "|" &amp; TEXT(tbl_Manifiestos[[#This Row],[Servicio]],"0.00") &amp; "|" &amp; TEXT(tbl_Manifiestos[[#This Row],[Costo Unitario]],"0.00")</f>
        <v>2541|Berry Project|6.00|110.00</v>
      </c>
      <c r="C641">
        <v>2541</v>
      </c>
      <c r="D641" s="4">
        <v>45825</v>
      </c>
      <c r="E641" s="5">
        <v>54</v>
      </c>
      <c r="F641" s="3" t="s">
        <v>5322</v>
      </c>
      <c r="G641" s="5">
        <v>2513</v>
      </c>
      <c r="H641" t="s">
        <v>5883</v>
      </c>
      <c r="I641">
        <v>2513</v>
      </c>
      <c r="J641" s="3">
        <v>6</v>
      </c>
      <c r="K641" s="6">
        <v>110</v>
      </c>
      <c r="L641" s="6">
        <v>660</v>
      </c>
      <c r="M641" s="6">
        <f>tbl_Manifiestos[[#This Row],[Total Pagado]]*tbl_Manifiestos[[#This Row],[Porcentaje]]</f>
        <v>594</v>
      </c>
      <c r="N641" s="3">
        <v>0.9</v>
      </c>
    </row>
    <row r="642" spans="1:14" ht="15.95" customHeight="1" x14ac:dyDescent="0.25">
      <c r="A642" s="3" t="s">
        <v>5305</v>
      </c>
      <c r="B642" s="3" t="str">
        <f>tbl_Manifiestos[[#This Row],[Factura]] &amp; "|" &amp; tbl_Manifiestos[[#This Row],[Proyecto OK]] &amp; "|" &amp; TEXT(tbl_Manifiestos[[#This Row],[Servicio]],"0.00") &amp; "|" &amp; TEXT(tbl_Manifiestos[[#This Row],[Costo Unitario]],"0.00")</f>
        <v>2541|Berry Project|9.00|110.00</v>
      </c>
      <c r="C642">
        <v>2541</v>
      </c>
      <c r="D642" s="4">
        <v>45824</v>
      </c>
      <c r="E642" s="5">
        <v>54</v>
      </c>
      <c r="F642" s="3" t="s">
        <v>5322</v>
      </c>
      <c r="G642" s="5">
        <v>2513</v>
      </c>
      <c r="H642" t="s">
        <v>5883</v>
      </c>
      <c r="I642">
        <v>2513</v>
      </c>
      <c r="J642" s="3">
        <v>9</v>
      </c>
      <c r="K642" s="6">
        <v>110</v>
      </c>
      <c r="L642" s="6">
        <v>990</v>
      </c>
      <c r="M642" s="6">
        <f>tbl_Manifiestos[[#This Row],[Total Pagado]]*tbl_Manifiestos[[#This Row],[Porcentaje]]</f>
        <v>891</v>
      </c>
      <c r="N642" s="3">
        <v>0.9</v>
      </c>
    </row>
    <row r="643" spans="1:14" ht="15.95" customHeight="1" x14ac:dyDescent="0.25">
      <c r="A643" s="3" t="s">
        <v>5305</v>
      </c>
      <c r="B643" s="3" t="str">
        <f>tbl_Manifiestos[[#This Row],[Factura]] &amp; "|" &amp; tbl_Manifiestos[[#This Row],[Proyecto OK]] &amp; "|" &amp; TEXT(tbl_Manifiestos[[#This Row],[Servicio]],"0.00") &amp; "|" &amp; TEXT(tbl_Manifiestos[[#This Row],[Costo Unitario]],"0.00")</f>
        <v>2541|Berry Project|7.50|110.00</v>
      </c>
      <c r="C643">
        <v>2541</v>
      </c>
      <c r="D643" s="4">
        <v>45824</v>
      </c>
      <c r="E643" s="5">
        <v>2</v>
      </c>
      <c r="F643" s="3" t="s">
        <v>5322</v>
      </c>
      <c r="G643" s="5">
        <v>2513</v>
      </c>
      <c r="H643" t="s">
        <v>5883</v>
      </c>
      <c r="I643">
        <v>2513</v>
      </c>
      <c r="J643" s="3">
        <v>7.5</v>
      </c>
      <c r="K643" s="6">
        <v>110</v>
      </c>
      <c r="L643" s="6">
        <v>825</v>
      </c>
      <c r="M643" s="6">
        <f>tbl_Manifiestos[[#This Row],[Total Pagado]]*tbl_Manifiestos[[#This Row],[Porcentaje]]</f>
        <v>742.5</v>
      </c>
      <c r="N643" s="3">
        <v>0.9</v>
      </c>
    </row>
    <row r="644" spans="1:14" ht="15.95" customHeight="1" x14ac:dyDescent="0.25">
      <c r="A644" s="3" t="s">
        <v>1261</v>
      </c>
      <c r="B644" s="3" t="str">
        <f>tbl_Manifiestos[[#This Row],[Factura]] &amp; "|" &amp; tbl_Manifiestos[[#This Row],[Proyecto OK]] &amp; "|" &amp; TEXT(tbl_Manifiestos[[#This Row],[Servicio]],"0.00") &amp; "|" &amp; TEXT(tbl_Manifiestos[[#This Row],[Costo Unitario]],"0.00")</f>
        <v>2541|Berry Project|8.00|120.00</v>
      </c>
      <c r="C644">
        <v>2541</v>
      </c>
      <c r="D644" s="4">
        <v>45825</v>
      </c>
      <c r="E644" s="5">
        <v>676</v>
      </c>
      <c r="F644" s="3" t="s">
        <v>5322</v>
      </c>
      <c r="G644" s="5">
        <v>2513</v>
      </c>
      <c r="H644" t="s">
        <v>5883</v>
      </c>
      <c r="I644">
        <v>2513</v>
      </c>
      <c r="J644" s="3">
        <v>8</v>
      </c>
      <c r="K644" s="6">
        <v>120</v>
      </c>
      <c r="L644" s="6">
        <v>960</v>
      </c>
      <c r="M644" s="6">
        <f>tbl_Manifiestos[[#This Row],[Total Pagado]]*tbl_Manifiestos[[#This Row],[Porcentaje]]</f>
        <v>864</v>
      </c>
      <c r="N644" s="3">
        <v>0.9</v>
      </c>
    </row>
    <row r="645" spans="1:14" ht="15.95" customHeight="1" x14ac:dyDescent="0.25">
      <c r="A645" s="3" t="s">
        <v>5334</v>
      </c>
      <c r="B645" s="3" t="str">
        <f>tbl_Manifiestos[[#This Row],[Factura]] &amp; "|" &amp; tbl_Manifiestos[[#This Row],[Proyecto OK]] &amp; "|" &amp; TEXT(tbl_Manifiestos[[#This Row],[Servicio]],"0.00") &amp; "|" &amp; TEXT(tbl_Manifiestos[[#This Row],[Costo Unitario]],"0.00")</f>
        <v>2541|Berry Project|8.00|110.00</v>
      </c>
      <c r="C645">
        <v>2541</v>
      </c>
      <c r="D645" s="4">
        <v>45824</v>
      </c>
      <c r="E645" s="5">
        <v>380</v>
      </c>
      <c r="F645" s="3" t="s">
        <v>5322</v>
      </c>
      <c r="G645" s="5">
        <v>2513</v>
      </c>
      <c r="H645" t="s">
        <v>5883</v>
      </c>
      <c r="I645">
        <v>2513</v>
      </c>
      <c r="J645" s="3">
        <v>8</v>
      </c>
      <c r="K645" s="6">
        <v>110</v>
      </c>
      <c r="L645" s="6">
        <v>880</v>
      </c>
      <c r="M645" s="6">
        <f>tbl_Manifiestos[[#This Row],[Total Pagado]]*tbl_Manifiestos[[#This Row],[Porcentaje]]</f>
        <v>792</v>
      </c>
      <c r="N645" s="3">
        <v>0.9</v>
      </c>
    </row>
    <row r="646" spans="1:14" ht="15.95" customHeight="1" x14ac:dyDescent="0.25">
      <c r="A646" s="3" t="s">
        <v>5334</v>
      </c>
      <c r="B646" s="3" t="str">
        <f>tbl_Manifiestos[[#This Row],[Factura]] &amp; "|" &amp; tbl_Manifiestos[[#This Row],[Proyecto OK]] &amp; "|" &amp; TEXT(tbl_Manifiestos[[#This Row],[Servicio]],"0.00") &amp; "|" &amp; TEXT(tbl_Manifiestos[[#This Row],[Costo Unitario]],"0.00")</f>
        <v>2541|Berry Project|1.00|390.00</v>
      </c>
      <c r="C646">
        <v>2541</v>
      </c>
      <c r="D646" s="4">
        <v>45825</v>
      </c>
      <c r="E646" s="5">
        <v>380</v>
      </c>
      <c r="F646" s="3" t="s">
        <v>5322</v>
      </c>
      <c r="G646" s="5">
        <v>2513</v>
      </c>
      <c r="H646" t="s">
        <v>5883</v>
      </c>
      <c r="I646">
        <v>2513</v>
      </c>
      <c r="J646" s="3">
        <v>1</v>
      </c>
      <c r="K646" s="6">
        <v>390</v>
      </c>
      <c r="L646" s="6">
        <v>390</v>
      </c>
      <c r="M646" s="6">
        <f>tbl_Manifiestos[[#This Row],[Total Pagado]]*tbl_Manifiestos[[#This Row],[Porcentaje]]</f>
        <v>351</v>
      </c>
      <c r="N646" s="3">
        <v>0.9</v>
      </c>
    </row>
    <row r="647" spans="1:14" ht="15.95" customHeight="1" x14ac:dyDescent="0.25">
      <c r="A647" s="3" t="s">
        <v>1812</v>
      </c>
      <c r="B647" s="3" t="str">
        <f>tbl_Manifiestos[[#This Row],[Factura]] &amp; "|" &amp; tbl_Manifiestos[[#This Row],[Proyecto OK]] &amp; "|" &amp; TEXT(tbl_Manifiestos[[#This Row],[Servicio]],"0.00") &amp; "|" &amp; TEXT(tbl_Manifiestos[[#This Row],[Costo Unitario]],"0.00")</f>
        <v>2541|Berry Project|7.50|120.00</v>
      </c>
      <c r="C647">
        <v>2541</v>
      </c>
      <c r="D647" s="4">
        <v>45825</v>
      </c>
      <c r="E647" s="5">
        <v>4</v>
      </c>
      <c r="F647" s="3" t="s">
        <v>5322</v>
      </c>
      <c r="G647" s="5">
        <v>2513</v>
      </c>
      <c r="H647" t="s">
        <v>5883</v>
      </c>
      <c r="I647">
        <v>2513</v>
      </c>
      <c r="J647" s="3">
        <v>7.5</v>
      </c>
      <c r="K647" s="6">
        <v>120</v>
      </c>
      <c r="L647" s="6">
        <v>900</v>
      </c>
      <c r="M647" s="6">
        <f>tbl_Manifiestos[[#This Row],[Total Pagado]]*tbl_Manifiestos[[#This Row],[Porcentaje]]</f>
        <v>810</v>
      </c>
      <c r="N647" s="3">
        <v>0.9</v>
      </c>
    </row>
    <row r="648" spans="1:14" ht="15.95" customHeight="1" x14ac:dyDescent="0.25">
      <c r="A648" s="3" t="s">
        <v>1812</v>
      </c>
      <c r="B648" s="3" t="str">
        <f>tbl_Manifiestos[[#This Row],[Factura]] &amp; "|" &amp; tbl_Manifiestos[[#This Row],[Proyecto OK]] &amp; "|" &amp; TEXT(tbl_Manifiestos[[#This Row],[Servicio]],"0.00") &amp; "|" &amp; TEXT(tbl_Manifiestos[[#This Row],[Costo Unitario]],"0.00")</f>
        <v>2571|Berry Project|1.00|390.00</v>
      </c>
      <c r="C648">
        <v>2571</v>
      </c>
      <c r="D648" s="4">
        <v>45838</v>
      </c>
      <c r="E648" s="5">
        <v>14</v>
      </c>
      <c r="F648" s="3" t="s">
        <v>5322</v>
      </c>
      <c r="G648" s="5">
        <v>2513</v>
      </c>
      <c r="H648" t="s">
        <v>5883</v>
      </c>
      <c r="I648">
        <v>2513</v>
      </c>
      <c r="J648" s="3">
        <v>1</v>
      </c>
      <c r="K648" s="6">
        <v>390</v>
      </c>
      <c r="L648" s="6">
        <v>390</v>
      </c>
      <c r="M648" s="6">
        <f>tbl_Manifiestos[[#This Row],[Total Pagado]]*tbl_Manifiestos[[#This Row],[Porcentaje]]</f>
        <v>351</v>
      </c>
      <c r="N648" s="3">
        <v>0.9</v>
      </c>
    </row>
    <row r="649" spans="1:14" ht="15.95" customHeight="1" x14ac:dyDescent="0.25">
      <c r="A649" s="3" t="s">
        <v>1812</v>
      </c>
      <c r="B649" s="3" t="str">
        <f>tbl_Manifiestos[[#This Row],[Factura]] &amp; "|" &amp; tbl_Manifiestos[[#This Row],[Proyecto OK]] &amp; "|" &amp; TEXT(tbl_Manifiestos[[#This Row],[Servicio]],"0.00") &amp; "|" &amp; TEXT(tbl_Manifiestos[[#This Row],[Costo Unitario]],"0.00")</f>
        <v>2571|Berry Project|1.00|390.00</v>
      </c>
      <c r="C649">
        <v>2571</v>
      </c>
      <c r="D649" s="4">
        <v>45838</v>
      </c>
      <c r="E649" s="5">
        <v>14</v>
      </c>
      <c r="F649" s="3" t="s">
        <v>5322</v>
      </c>
      <c r="G649" s="5">
        <v>2513</v>
      </c>
      <c r="H649" t="s">
        <v>5883</v>
      </c>
      <c r="I649">
        <v>2513</v>
      </c>
      <c r="J649" s="3">
        <v>1</v>
      </c>
      <c r="K649" s="6">
        <v>390</v>
      </c>
      <c r="L649" s="6">
        <v>390</v>
      </c>
      <c r="M649" s="6">
        <f>tbl_Manifiestos[[#This Row],[Total Pagado]]*tbl_Manifiestos[[#This Row],[Porcentaje]]</f>
        <v>351</v>
      </c>
      <c r="N649" s="3">
        <v>0.9</v>
      </c>
    </row>
    <row r="650" spans="1:14" ht="15.95" customHeight="1" x14ac:dyDescent="0.25">
      <c r="A650" s="3" t="s">
        <v>1812</v>
      </c>
      <c r="B650" s="3" t="str">
        <f>tbl_Manifiestos[[#This Row],[Factura]] &amp; "|" &amp; tbl_Manifiestos[[#This Row],[Proyecto OK]] &amp; "|" &amp; TEXT(tbl_Manifiestos[[#This Row],[Servicio]],"0.00") &amp; "|" &amp; TEXT(tbl_Manifiestos[[#This Row],[Costo Unitario]],"0.00")</f>
        <v>2571|Berry Project|1.00|120.00</v>
      </c>
      <c r="C650">
        <v>2571</v>
      </c>
      <c r="D650" s="4">
        <v>45838</v>
      </c>
      <c r="E650" s="5">
        <v>14</v>
      </c>
      <c r="F650" s="3" t="s">
        <v>5322</v>
      </c>
      <c r="G650" s="5">
        <v>2513</v>
      </c>
      <c r="H650" t="s">
        <v>5883</v>
      </c>
      <c r="I650">
        <v>2513</v>
      </c>
      <c r="J650" s="3">
        <v>1</v>
      </c>
      <c r="K650" s="6">
        <v>120</v>
      </c>
      <c r="L650" s="6">
        <v>120</v>
      </c>
      <c r="M650" s="6">
        <f>tbl_Manifiestos[[#This Row],[Total Pagado]]*tbl_Manifiestos[[#This Row],[Porcentaje]]</f>
        <v>108</v>
      </c>
      <c r="N650" s="3">
        <v>0.9</v>
      </c>
    </row>
    <row r="651" spans="1:14" ht="15.95" customHeight="1" x14ac:dyDescent="0.25">
      <c r="A651" s="3" t="s">
        <v>1812</v>
      </c>
      <c r="B651" s="3" t="str">
        <f>tbl_Manifiestos[[#This Row],[Factura]] &amp; "|" &amp; tbl_Manifiestos[[#This Row],[Proyecto OK]] &amp; "|" &amp; TEXT(tbl_Manifiestos[[#This Row],[Servicio]],"0.00") &amp; "|" &amp; TEXT(tbl_Manifiestos[[#This Row],[Costo Unitario]],"0.00")</f>
        <v>2571|Berry Project|9.00|120.00</v>
      </c>
      <c r="C651">
        <v>2571</v>
      </c>
      <c r="D651" s="4">
        <v>45838</v>
      </c>
      <c r="E651" s="5">
        <v>8</v>
      </c>
      <c r="F651" s="3" t="s">
        <v>5322</v>
      </c>
      <c r="G651" s="5">
        <v>2513</v>
      </c>
      <c r="H651" t="s">
        <v>5883</v>
      </c>
      <c r="I651">
        <v>2513</v>
      </c>
      <c r="J651" s="3">
        <v>9</v>
      </c>
      <c r="K651" s="6">
        <v>120</v>
      </c>
      <c r="L651" s="6">
        <v>1080</v>
      </c>
      <c r="M651" s="6">
        <f>tbl_Manifiestos[[#This Row],[Total Pagado]]*tbl_Manifiestos[[#This Row],[Porcentaje]]</f>
        <v>972</v>
      </c>
      <c r="N651" s="3">
        <v>0.9</v>
      </c>
    </row>
    <row r="652" spans="1:14" ht="15.95" customHeight="1" x14ac:dyDescent="0.25">
      <c r="A652" s="3" t="s">
        <v>1261</v>
      </c>
      <c r="B652" s="3" t="str">
        <f>tbl_Manifiestos[[#This Row],[Factura]] &amp; "|" &amp; tbl_Manifiestos[[#This Row],[Proyecto OK]] &amp; "|" &amp; TEXT(tbl_Manifiestos[[#This Row],[Servicio]],"0.00") &amp; "|" &amp; TEXT(tbl_Manifiestos[[#This Row],[Costo Unitario]],"0.00")</f>
        <v>2571|Berry Project|7.00|120.00</v>
      </c>
      <c r="C652">
        <v>2571</v>
      </c>
      <c r="D652" s="4">
        <v>45838</v>
      </c>
      <c r="E652" s="5">
        <v>676</v>
      </c>
      <c r="F652" s="3" t="s">
        <v>5322</v>
      </c>
      <c r="G652" s="5">
        <v>2513</v>
      </c>
      <c r="H652" t="s">
        <v>5883</v>
      </c>
      <c r="I652">
        <v>2513</v>
      </c>
      <c r="J652" s="3">
        <v>7</v>
      </c>
      <c r="K652" s="6">
        <v>120</v>
      </c>
      <c r="L652" s="6">
        <v>840</v>
      </c>
      <c r="M652" s="6">
        <f>tbl_Manifiestos[[#This Row],[Total Pagado]]*tbl_Manifiestos[[#This Row],[Porcentaje]]</f>
        <v>756</v>
      </c>
      <c r="N652" s="3">
        <v>0.9</v>
      </c>
    </row>
    <row r="653" spans="1:14" ht="15.95" customHeight="1" x14ac:dyDescent="0.25">
      <c r="A653" s="3" t="s">
        <v>1261</v>
      </c>
      <c r="B653" s="3" t="str">
        <f>tbl_Manifiestos[[#This Row],[Factura]] &amp; "|" &amp; tbl_Manifiestos[[#This Row],[Proyecto OK]] &amp; "|" &amp; TEXT(tbl_Manifiestos[[#This Row],[Servicio]],"0.00") &amp; "|" &amp; TEXT(tbl_Manifiestos[[#This Row],[Costo Unitario]],"0.00")</f>
        <v>2571|Berry Project|1.00|390.00</v>
      </c>
      <c r="C653">
        <v>2571</v>
      </c>
      <c r="D653" s="4">
        <v>45838</v>
      </c>
      <c r="E653" s="5">
        <v>676</v>
      </c>
      <c r="F653" s="3" t="s">
        <v>5322</v>
      </c>
      <c r="G653" s="5">
        <v>2513</v>
      </c>
      <c r="H653" t="s">
        <v>5883</v>
      </c>
      <c r="I653">
        <v>2513</v>
      </c>
      <c r="J653" s="3">
        <v>1</v>
      </c>
      <c r="K653" s="6">
        <v>390</v>
      </c>
      <c r="L653" s="6">
        <v>390</v>
      </c>
      <c r="M653" s="6">
        <f>tbl_Manifiestos[[#This Row],[Total Pagado]]*tbl_Manifiestos[[#This Row],[Porcentaje]]</f>
        <v>351</v>
      </c>
      <c r="N653" s="3">
        <v>0.9</v>
      </c>
    </row>
    <row r="654" spans="1:14" ht="15.95" customHeight="1" x14ac:dyDescent="0.25">
      <c r="A654" s="3" t="s">
        <v>5335</v>
      </c>
      <c r="B654" s="3" t="str">
        <f>tbl_Manifiestos[[#This Row],[Factura]] &amp; "|" &amp; tbl_Manifiestos[[#This Row],[Proyecto OK]] &amp; "|" &amp; TEXT(tbl_Manifiestos[[#This Row],[Servicio]],"0.00") &amp; "|" &amp; TEXT(tbl_Manifiestos[[#This Row],[Costo Unitario]],"0.00")</f>
        <v>2571|Berry Project|9.50|120.00</v>
      </c>
      <c r="C654">
        <v>2571</v>
      </c>
      <c r="D654" s="4">
        <v>45838</v>
      </c>
      <c r="E654" s="5">
        <v>62</v>
      </c>
      <c r="F654" s="3" t="s">
        <v>5322</v>
      </c>
      <c r="G654" s="5">
        <v>2513</v>
      </c>
      <c r="H654" t="s">
        <v>5883</v>
      </c>
      <c r="I654">
        <v>2513</v>
      </c>
      <c r="J654" s="3">
        <v>9.5</v>
      </c>
      <c r="K654" s="6">
        <v>120</v>
      </c>
      <c r="L654" s="6">
        <v>1140</v>
      </c>
      <c r="M654" s="6">
        <f>tbl_Manifiestos[[#This Row],[Total Pagado]]*tbl_Manifiestos[[#This Row],[Porcentaje]]</f>
        <v>1026</v>
      </c>
      <c r="N654" s="3">
        <v>0.9</v>
      </c>
    </row>
    <row r="655" spans="1:14" ht="15.95" customHeight="1" x14ac:dyDescent="0.25">
      <c r="A655" s="3" t="s">
        <v>5335</v>
      </c>
      <c r="B655" s="3" t="str">
        <f>tbl_Manifiestos[[#This Row],[Factura]] &amp; "|" &amp; tbl_Manifiestos[[#This Row],[Proyecto OK]] &amp; "|" &amp; TEXT(tbl_Manifiestos[[#This Row],[Servicio]],"0.00") &amp; "|" &amp; TEXT(tbl_Manifiestos[[#This Row],[Costo Unitario]],"0.00")</f>
        <v>2571|Berry Project|1.00|390.00</v>
      </c>
      <c r="C655">
        <v>2571</v>
      </c>
      <c r="D655" s="4">
        <v>45839</v>
      </c>
      <c r="E655" s="5">
        <v>62</v>
      </c>
      <c r="F655" s="3" t="s">
        <v>5322</v>
      </c>
      <c r="G655" s="5">
        <v>2513</v>
      </c>
      <c r="H655" t="s">
        <v>5883</v>
      </c>
      <c r="I655">
        <v>2513</v>
      </c>
      <c r="J655" s="3">
        <v>1</v>
      </c>
      <c r="K655" s="6">
        <v>390</v>
      </c>
      <c r="L655" s="6">
        <v>390</v>
      </c>
      <c r="M655" s="6">
        <f>tbl_Manifiestos[[#This Row],[Total Pagado]]*tbl_Manifiestos[[#This Row],[Porcentaje]]</f>
        <v>351</v>
      </c>
      <c r="N655" s="3">
        <v>0.9</v>
      </c>
    </row>
    <row r="656" spans="1:14" ht="15.95" customHeight="1" x14ac:dyDescent="0.25">
      <c r="A656" s="3" t="s">
        <v>5335</v>
      </c>
      <c r="B656" s="3" t="str">
        <f>tbl_Manifiestos[[#This Row],[Factura]] &amp; "|" &amp; tbl_Manifiestos[[#This Row],[Proyecto OK]] &amp; "|" &amp; TEXT(tbl_Manifiestos[[#This Row],[Servicio]],"0.00") &amp; "|" &amp; TEXT(tbl_Manifiestos[[#This Row],[Costo Unitario]],"0.00")</f>
        <v>2571|Berry Project|1.00|390.00</v>
      </c>
      <c r="C656">
        <v>2571</v>
      </c>
      <c r="D656" s="4">
        <v>45839</v>
      </c>
      <c r="E656" s="5">
        <v>62</v>
      </c>
      <c r="F656" s="3" t="s">
        <v>5322</v>
      </c>
      <c r="G656" s="5">
        <v>2513</v>
      </c>
      <c r="H656" t="s">
        <v>5883</v>
      </c>
      <c r="I656">
        <v>2513</v>
      </c>
      <c r="J656" s="3">
        <v>1</v>
      </c>
      <c r="K656" s="6">
        <v>390</v>
      </c>
      <c r="L656" s="6">
        <v>390</v>
      </c>
      <c r="M656" s="6">
        <f>tbl_Manifiestos[[#This Row],[Total Pagado]]*tbl_Manifiestos[[#This Row],[Porcentaje]]</f>
        <v>351</v>
      </c>
      <c r="N656" s="3">
        <v>0.9</v>
      </c>
    </row>
    <row r="657" spans="1:14" ht="15.95" customHeight="1" x14ac:dyDescent="0.25">
      <c r="A657" s="3" t="s">
        <v>5309</v>
      </c>
      <c r="B657" s="3" t="str">
        <f>tbl_Manifiestos[[#This Row],[Factura]] &amp; "|" &amp; tbl_Manifiestos[[#This Row],[Proyecto OK]] &amp; "|" &amp; TEXT(tbl_Manifiestos[[#This Row],[Servicio]],"0.00") &amp; "|" &amp; TEXT(tbl_Manifiestos[[#This Row],[Costo Unitario]],"0.00")</f>
        <v>2571|Berry Project|1.00|390.00</v>
      </c>
      <c r="C657">
        <v>2571</v>
      </c>
      <c r="D657" s="4">
        <v>45838</v>
      </c>
      <c r="E657" s="5">
        <v>229</v>
      </c>
      <c r="F657" s="3" t="s">
        <v>5322</v>
      </c>
      <c r="G657" s="5">
        <v>2513</v>
      </c>
      <c r="H657" t="s">
        <v>5883</v>
      </c>
      <c r="I657">
        <v>2513</v>
      </c>
      <c r="J657" s="3">
        <v>1</v>
      </c>
      <c r="K657" s="6">
        <v>390</v>
      </c>
      <c r="L657" s="6">
        <v>390</v>
      </c>
      <c r="M657" s="6">
        <f>tbl_Manifiestos[[#This Row],[Total Pagado]]*tbl_Manifiestos[[#This Row],[Porcentaje]]</f>
        <v>351</v>
      </c>
      <c r="N657" s="3">
        <v>0.9</v>
      </c>
    </row>
    <row r="658" spans="1:14" ht="15.95" customHeight="1" x14ac:dyDescent="0.25">
      <c r="A658" s="3" t="s">
        <v>5309</v>
      </c>
      <c r="B658" s="3" t="str">
        <f>tbl_Manifiestos[[#This Row],[Factura]] &amp; "|" &amp; tbl_Manifiestos[[#This Row],[Proyecto OK]] &amp; "|" &amp; TEXT(tbl_Manifiestos[[#This Row],[Servicio]],"0.00") &amp; "|" &amp; TEXT(tbl_Manifiestos[[#This Row],[Costo Unitario]],"0.00")</f>
        <v>2571|Berry Project|1.00|120.00</v>
      </c>
      <c r="C658">
        <v>2571</v>
      </c>
      <c r="D658" s="4">
        <v>45839</v>
      </c>
      <c r="E658" s="5">
        <v>229</v>
      </c>
      <c r="F658" s="3" t="s">
        <v>5322</v>
      </c>
      <c r="G658" s="5">
        <v>2513</v>
      </c>
      <c r="H658" t="s">
        <v>5883</v>
      </c>
      <c r="I658">
        <v>2513</v>
      </c>
      <c r="J658" s="3">
        <v>1</v>
      </c>
      <c r="K658" s="6">
        <v>120</v>
      </c>
      <c r="L658" s="6">
        <v>120</v>
      </c>
      <c r="M658" s="6">
        <f>tbl_Manifiestos[[#This Row],[Total Pagado]]*tbl_Manifiestos[[#This Row],[Porcentaje]]</f>
        <v>108</v>
      </c>
      <c r="N658" s="3">
        <v>0.9</v>
      </c>
    </row>
    <row r="659" spans="1:14" ht="15.95" customHeight="1" x14ac:dyDescent="0.25">
      <c r="A659" s="3" t="s">
        <v>5309</v>
      </c>
      <c r="B659" s="3" t="str">
        <f>tbl_Manifiestos[[#This Row],[Factura]] &amp; "|" &amp; tbl_Manifiestos[[#This Row],[Proyecto OK]] &amp; "|" &amp; TEXT(tbl_Manifiestos[[#This Row],[Servicio]],"0.00") &amp; "|" &amp; TEXT(tbl_Manifiestos[[#This Row],[Costo Unitario]],"0.00")</f>
        <v>2571|Berry Project|1.00|390.00</v>
      </c>
      <c r="C659">
        <v>2571</v>
      </c>
      <c r="D659" s="4">
        <v>45838</v>
      </c>
      <c r="E659" s="5">
        <v>229</v>
      </c>
      <c r="F659" s="3" t="s">
        <v>5322</v>
      </c>
      <c r="G659" s="5">
        <v>2513</v>
      </c>
      <c r="H659" t="s">
        <v>5883</v>
      </c>
      <c r="I659">
        <v>2513</v>
      </c>
      <c r="J659" s="3">
        <v>1</v>
      </c>
      <c r="K659" s="6">
        <v>390</v>
      </c>
      <c r="L659" s="6">
        <v>390</v>
      </c>
      <c r="M659" s="6">
        <f>tbl_Manifiestos[[#This Row],[Total Pagado]]*tbl_Manifiestos[[#This Row],[Porcentaje]]</f>
        <v>351</v>
      </c>
      <c r="N659" s="3">
        <v>0.9</v>
      </c>
    </row>
    <row r="660" spans="1:14" ht="15.95" customHeight="1" x14ac:dyDescent="0.25">
      <c r="A660" s="3" t="s">
        <v>5309</v>
      </c>
      <c r="B660" s="3" t="str">
        <f>tbl_Manifiestos[[#This Row],[Factura]] &amp; "|" &amp; tbl_Manifiestos[[#This Row],[Proyecto OK]] &amp; "|" &amp; TEXT(tbl_Manifiestos[[#This Row],[Servicio]],"0.00") &amp; "|" &amp; TEXT(tbl_Manifiestos[[#This Row],[Costo Unitario]],"0.00")</f>
        <v>2571|Berry Project|1.50|120.00</v>
      </c>
      <c r="C660">
        <v>2571</v>
      </c>
      <c r="D660" s="4">
        <v>45839</v>
      </c>
      <c r="E660" s="5">
        <v>229</v>
      </c>
      <c r="F660" s="3" t="s">
        <v>5322</v>
      </c>
      <c r="G660" s="5">
        <v>2513</v>
      </c>
      <c r="H660" t="s">
        <v>5883</v>
      </c>
      <c r="I660">
        <v>2513</v>
      </c>
      <c r="J660" s="3">
        <v>1.5</v>
      </c>
      <c r="K660" s="6">
        <v>120</v>
      </c>
      <c r="L660" s="6">
        <v>180</v>
      </c>
      <c r="M660" s="6">
        <f>tbl_Manifiestos[[#This Row],[Total Pagado]]*tbl_Manifiestos[[#This Row],[Porcentaje]]</f>
        <v>162</v>
      </c>
      <c r="N660" s="3">
        <v>0.9</v>
      </c>
    </row>
    <row r="661" spans="1:14" ht="15.95" customHeight="1" x14ac:dyDescent="0.25">
      <c r="A661" s="3" t="s">
        <v>5309</v>
      </c>
      <c r="B661" s="3" t="str">
        <f>tbl_Manifiestos[[#This Row],[Factura]] &amp; "|" &amp; tbl_Manifiestos[[#This Row],[Proyecto OK]] &amp; "|" &amp; TEXT(tbl_Manifiestos[[#This Row],[Servicio]],"0.00") &amp; "|" &amp; TEXT(tbl_Manifiestos[[#This Row],[Costo Unitario]],"0.00")</f>
        <v>2571|Berry Project|1.00|390.00</v>
      </c>
      <c r="C661">
        <v>2571</v>
      </c>
      <c r="D661" s="4">
        <v>45839</v>
      </c>
      <c r="E661" s="5">
        <v>229</v>
      </c>
      <c r="F661" s="3" t="s">
        <v>5322</v>
      </c>
      <c r="G661" s="5">
        <v>2513</v>
      </c>
      <c r="H661" t="s">
        <v>5883</v>
      </c>
      <c r="I661">
        <v>2513</v>
      </c>
      <c r="J661" s="3">
        <v>1</v>
      </c>
      <c r="K661" s="6">
        <v>390</v>
      </c>
      <c r="L661" s="6">
        <v>390</v>
      </c>
      <c r="M661" s="6">
        <f>tbl_Manifiestos[[#This Row],[Total Pagado]]*tbl_Manifiestos[[#This Row],[Porcentaje]]</f>
        <v>351</v>
      </c>
      <c r="N661" s="3">
        <v>0.9</v>
      </c>
    </row>
    <row r="662" spans="1:14" ht="15.95" customHeight="1" x14ac:dyDescent="0.25">
      <c r="A662" s="3" t="s">
        <v>5309</v>
      </c>
      <c r="B662" s="3" t="str">
        <f>tbl_Manifiestos[[#This Row],[Factura]] &amp; "|" &amp; tbl_Manifiestos[[#This Row],[Proyecto OK]] &amp; "|" &amp; TEXT(tbl_Manifiestos[[#This Row],[Servicio]],"0.00") &amp; "|" &amp; TEXT(tbl_Manifiestos[[#This Row],[Costo Unitario]],"0.00")</f>
        <v>2571|Berry Project|1.00|390.00</v>
      </c>
      <c r="C662">
        <v>2571</v>
      </c>
      <c r="D662" s="4">
        <v>45839</v>
      </c>
      <c r="E662" s="5">
        <v>229</v>
      </c>
      <c r="F662" s="3" t="s">
        <v>5322</v>
      </c>
      <c r="G662" s="5">
        <v>2513</v>
      </c>
      <c r="H662" t="s">
        <v>5883</v>
      </c>
      <c r="I662">
        <v>2513</v>
      </c>
      <c r="J662" s="3">
        <v>1</v>
      </c>
      <c r="K662" s="6">
        <v>390</v>
      </c>
      <c r="L662" s="6">
        <v>390</v>
      </c>
      <c r="M662" s="6">
        <f>tbl_Manifiestos[[#This Row],[Total Pagado]]*tbl_Manifiestos[[#This Row],[Porcentaje]]</f>
        <v>351</v>
      </c>
      <c r="N662" s="3">
        <v>0.9</v>
      </c>
    </row>
    <row r="663" spans="1:14" ht="15.95" customHeight="1" x14ac:dyDescent="0.25">
      <c r="A663" s="3" t="s">
        <v>5309</v>
      </c>
      <c r="B663" s="3" t="str">
        <f>tbl_Manifiestos[[#This Row],[Factura]] &amp; "|" &amp; tbl_Manifiestos[[#This Row],[Proyecto OK]] &amp; "|" &amp; TEXT(tbl_Manifiestos[[#This Row],[Servicio]],"0.00") &amp; "|" &amp; TEXT(tbl_Manifiestos[[#This Row],[Costo Unitario]],"0.00")</f>
        <v>2571|Berry Project|1.00|390.00</v>
      </c>
      <c r="C663">
        <v>2571</v>
      </c>
      <c r="D663" s="4">
        <v>45840</v>
      </c>
      <c r="E663" s="5">
        <v>229</v>
      </c>
      <c r="F663" s="3" t="s">
        <v>5322</v>
      </c>
      <c r="G663" s="5">
        <v>2513</v>
      </c>
      <c r="H663" t="s">
        <v>5883</v>
      </c>
      <c r="I663">
        <v>2513</v>
      </c>
      <c r="J663" s="3">
        <v>1</v>
      </c>
      <c r="K663" s="6">
        <v>390</v>
      </c>
      <c r="L663" s="6">
        <v>390</v>
      </c>
      <c r="M663" s="6">
        <f>tbl_Manifiestos[[#This Row],[Total Pagado]]*tbl_Manifiestos[[#This Row],[Porcentaje]]</f>
        <v>351</v>
      </c>
      <c r="N663" s="3">
        <v>0.9</v>
      </c>
    </row>
    <row r="664" spans="1:14" ht="15.95" customHeight="1" x14ac:dyDescent="0.25">
      <c r="A664" s="3" t="s">
        <v>5309</v>
      </c>
      <c r="B664" s="3" t="str">
        <f>tbl_Manifiestos[[#This Row],[Factura]] &amp; "|" &amp; tbl_Manifiestos[[#This Row],[Proyecto OK]] &amp; "|" &amp; TEXT(tbl_Manifiestos[[#This Row],[Servicio]],"0.00") &amp; "|" &amp; TEXT(tbl_Manifiestos[[#This Row],[Costo Unitario]],"0.00")</f>
        <v>2571|Berry Project|4.50|120.00</v>
      </c>
      <c r="C664">
        <v>2571</v>
      </c>
      <c r="D664" s="4">
        <v>45840</v>
      </c>
      <c r="E664" s="5">
        <v>229</v>
      </c>
      <c r="F664" s="3" t="s">
        <v>5322</v>
      </c>
      <c r="G664" s="5">
        <v>2513</v>
      </c>
      <c r="H664" t="s">
        <v>5883</v>
      </c>
      <c r="I664">
        <v>2513</v>
      </c>
      <c r="J664" s="3">
        <v>4.5</v>
      </c>
      <c r="K664" s="6">
        <v>120</v>
      </c>
      <c r="L664" s="6">
        <v>540</v>
      </c>
      <c r="M664" s="6">
        <f>tbl_Manifiestos[[#This Row],[Total Pagado]]*tbl_Manifiestos[[#This Row],[Porcentaje]]</f>
        <v>486</v>
      </c>
      <c r="N664" s="3">
        <v>0.9</v>
      </c>
    </row>
    <row r="665" spans="1:14" ht="15.95" customHeight="1" x14ac:dyDescent="0.25">
      <c r="A665" s="3" t="s">
        <v>5309</v>
      </c>
      <c r="B665" s="3" t="str">
        <f>tbl_Manifiestos[[#This Row],[Factura]] &amp; "|" &amp; tbl_Manifiestos[[#This Row],[Proyecto OK]] &amp; "|" &amp; TEXT(tbl_Manifiestos[[#This Row],[Servicio]],"0.00") &amp; "|" &amp; TEXT(tbl_Manifiestos[[#This Row],[Costo Unitario]],"0.00")</f>
        <v>2571|Berry Project|7.00|120.00</v>
      </c>
      <c r="C665">
        <v>2571</v>
      </c>
      <c r="D665" s="4">
        <v>45841</v>
      </c>
      <c r="E665" s="5">
        <v>229</v>
      </c>
      <c r="F665" s="3" t="s">
        <v>5322</v>
      </c>
      <c r="G665" s="5">
        <v>2513</v>
      </c>
      <c r="H665" t="s">
        <v>5883</v>
      </c>
      <c r="I665">
        <v>2513</v>
      </c>
      <c r="J665" s="3">
        <v>7</v>
      </c>
      <c r="K665" s="6">
        <v>120</v>
      </c>
      <c r="L665" s="6">
        <v>840</v>
      </c>
      <c r="M665" s="6">
        <f>tbl_Manifiestos[[#This Row],[Total Pagado]]*tbl_Manifiestos[[#This Row],[Porcentaje]]</f>
        <v>756</v>
      </c>
      <c r="N665" s="3">
        <v>0.9</v>
      </c>
    </row>
    <row r="666" spans="1:14" ht="15.95" customHeight="1" x14ac:dyDescent="0.25">
      <c r="A666" s="3" t="s">
        <v>5305</v>
      </c>
      <c r="B666" s="3" t="str">
        <f>tbl_Manifiestos[[#This Row],[Factura]] &amp; "|" &amp; tbl_Manifiestos[[#This Row],[Proyecto OK]] &amp; "|" &amp; TEXT(tbl_Manifiestos[[#This Row],[Servicio]],"0.00") &amp; "|" &amp; TEXT(tbl_Manifiestos[[#This Row],[Costo Unitario]],"0.00")</f>
        <v>2585|Berry Project|9.50|120.00</v>
      </c>
      <c r="C666">
        <v>2585</v>
      </c>
      <c r="D666" s="4">
        <v>45849</v>
      </c>
      <c r="E666" s="5">
        <v>2</v>
      </c>
      <c r="F666" s="3" t="s">
        <v>5322</v>
      </c>
      <c r="G666" s="5">
        <v>2513</v>
      </c>
      <c r="H666" t="s">
        <v>5883</v>
      </c>
      <c r="I666">
        <v>2513</v>
      </c>
      <c r="J666" s="3">
        <v>9.5</v>
      </c>
      <c r="K666" s="6">
        <v>120</v>
      </c>
      <c r="L666" s="6">
        <v>1140</v>
      </c>
      <c r="M666" s="6">
        <f>tbl_Manifiestos[[#This Row],[Total Pagado]]*tbl_Manifiestos[[#This Row],[Porcentaje]]</f>
        <v>1026</v>
      </c>
      <c r="N666" s="3">
        <v>0.9</v>
      </c>
    </row>
    <row r="667" spans="1:14" ht="15.95" customHeight="1" x14ac:dyDescent="0.25">
      <c r="A667" s="3" t="s">
        <v>5305</v>
      </c>
      <c r="B667" s="3" t="str">
        <f>tbl_Manifiestos[[#This Row],[Factura]] &amp; "|" &amp; tbl_Manifiestos[[#This Row],[Proyecto OK]] &amp; "|" &amp; TEXT(tbl_Manifiestos[[#This Row],[Servicio]],"0.00") &amp; "|" &amp; TEXT(tbl_Manifiestos[[#This Row],[Costo Unitario]],"0.00")</f>
        <v>2585|Berry Project|1.00|64.20</v>
      </c>
      <c r="C667">
        <v>2585</v>
      </c>
      <c r="D667" s="4">
        <v>45852</v>
      </c>
      <c r="E667" s="5">
        <v>2</v>
      </c>
      <c r="F667" s="3" t="s">
        <v>5322</v>
      </c>
      <c r="G667" s="5">
        <v>2513</v>
      </c>
      <c r="H667" t="s">
        <v>5883</v>
      </c>
      <c r="I667">
        <v>2513</v>
      </c>
      <c r="J667" s="3">
        <v>1</v>
      </c>
      <c r="K667" s="6">
        <v>64.2</v>
      </c>
      <c r="L667" s="6">
        <v>64.2</v>
      </c>
      <c r="M667" s="6">
        <f>tbl_Manifiestos[[#This Row],[Total Pagado]]*tbl_Manifiestos[[#This Row],[Porcentaje]]</f>
        <v>57.78</v>
      </c>
      <c r="N667" s="3">
        <v>0.9</v>
      </c>
    </row>
    <row r="668" spans="1:14" ht="15.95" customHeight="1" x14ac:dyDescent="0.25">
      <c r="A668" s="3" t="s">
        <v>5309</v>
      </c>
      <c r="B668" s="3" t="str">
        <f>tbl_Manifiestos[[#This Row],[Factura]] &amp; "|" &amp; tbl_Manifiestos[[#This Row],[Proyecto OK]] &amp; "|" &amp; TEXT(tbl_Manifiestos[[#This Row],[Servicio]],"0.00") &amp; "|" &amp; TEXT(tbl_Manifiestos[[#This Row],[Costo Unitario]],"0.00")</f>
        <v>2585|Berry Project|1.00|390.00</v>
      </c>
      <c r="C668">
        <v>2585</v>
      </c>
      <c r="D668" s="4">
        <v>45849</v>
      </c>
      <c r="E668" s="5">
        <v>28</v>
      </c>
      <c r="F668" s="3" t="s">
        <v>5322</v>
      </c>
      <c r="G668" s="5">
        <v>2513</v>
      </c>
      <c r="H668" t="s">
        <v>5883</v>
      </c>
      <c r="I668">
        <v>2513</v>
      </c>
      <c r="J668" s="3">
        <v>1</v>
      </c>
      <c r="K668" s="6">
        <v>390</v>
      </c>
      <c r="L668" s="6">
        <v>390</v>
      </c>
      <c r="M668" s="6">
        <f>tbl_Manifiestos[[#This Row],[Total Pagado]]*tbl_Manifiestos[[#This Row],[Porcentaje]]</f>
        <v>351</v>
      </c>
      <c r="N668" s="3">
        <v>0.9</v>
      </c>
    </row>
    <row r="669" spans="1:14" ht="15.95" customHeight="1" x14ac:dyDescent="0.25">
      <c r="A669" s="3" t="s">
        <v>5309</v>
      </c>
      <c r="B669" s="3" t="str">
        <f>tbl_Manifiestos[[#This Row],[Factura]] &amp; "|" &amp; tbl_Manifiestos[[#This Row],[Proyecto OK]] &amp; "|" &amp; TEXT(tbl_Manifiestos[[#This Row],[Servicio]],"0.00") &amp; "|" &amp; TEXT(tbl_Manifiestos[[#This Row],[Costo Unitario]],"0.00")</f>
        <v>2585|Berry Project|6.50|120.00</v>
      </c>
      <c r="C669">
        <v>2585</v>
      </c>
      <c r="D669" s="4">
        <v>45849</v>
      </c>
      <c r="E669" s="5">
        <v>28</v>
      </c>
      <c r="F669" s="3" t="s">
        <v>5322</v>
      </c>
      <c r="G669" s="5">
        <v>2513</v>
      </c>
      <c r="H669" t="s">
        <v>5883</v>
      </c>
      <c r="I669">
        <v>2513</v>
      </c>
      <c r="J669" s="3">
        <v>6.5</v>
      </c>
      <c r="K669" s="6">
        <v>120</v>
      </c>
      <c r="L669" s="6">
        <v>780</v>
      </c>
      <c r="M669" s="6">
        <f>tbl_Manifiestos[[#This Row],[Total Pagado]]*tbl_Manifiestos[[#This Row],[Porcentaje]]</f>
        <v>702</v>
      </c>
      <c r="N669" s="3">
        <v>0.9</v>
      </c>
    </row>
    <row r="670" spans="1:14" ht="15.95" customHeight="1" x14ac:dyDescent="0.25">
      <c r="A670" s="3" t="s">
        <v>2195</v>
      </c>
      <c r="B670" s="3" t="str">
        <f>tbl_Manifiestos[[#This Row],[Factura]] &amp; "|" &amp; tbl_Manifiestos[[#This Row],[Proyecto OK]] &amp; "|" &amp; TEXT(tbl_Manifiestos[[#This Row],[Servicio]],"0.00") &amp; "|" &amp; TEXT(tbl_Manifiestos[[#This Row],[Costo Unitario]],"0.00")</f>
        <v>2601|Berry Project|4.00|120.00</v>
      </c>
      <c r="C670">
        <v>2601</v>
      </c>
      <c r="D670" s="4">
        <v>45856</v>
      </c>
      <c r="E670" s="5">
        <v>15</v>
      </c>
      <c r="F670" s="3" t="s">
        <v>5322</v>
      </c>
      <c r="G670" s="5">
        <v>2513</v>
      </c>
      <c r="H670" t="s">
        <v>5883</v>
      </c>
      <c r="I670">
        <v>2513</v>
      </c>
      <c r="J670" s="3">
        <v>4</v>
      </c>
      <c r="K670" s="6">
        <v>120</v>
      </c>
      <c r="L670" s="6">
        <v>480</v>
      </c>
      <c r="M670" s="6">
        <f>tbl_Manifiestos[[#This Row],[Total Pagado]]*tbl_Manifiestos[[#This Row],[Porcentaje]]</f>
        <v>432</v>
      </c>
      <c r="N670" s="3">
        <v>0.9</v>
      </c>
    </row>
    <row r="671" spans="1:14" ht="15.95" customHeight="1" x14ac:dyDescent="0.25">
      <c r="A671" s="3" t="s">
        <v>2195</v>
      </c>
      <c r="B671" s="3" t="str">
        <f>tbl_Manifiestos[[#This Row],[Factura]] &amp; "|" &amp; tbl_Manifiestos[[#This Row],[Proyecto OK]] &amp; "|" &amp; TEXT(tbl_Manifiestos[[#This Row],[Servicio]],"0.00") &amp; "|" &amp; TEXT(tbl_Manifiestos[[#This Row],[Costo Unitario]],"0.00")</f>
        <v>2601|Berry Project|1.00|390.00</v>
      </c>
      <c r="C671">
        <v>2601</v>
      </c>
      <c r="D671" s="4">
        <v>45856</v>
      </c>
      <c r="E671" s="5">
        <v>15</v>
      </c>
      <c r="F671" s="3" t="s">
        <v>5322</v>
      </c>
      <c r="G671" s="5">
        <v>2513</v>
      </c>
      <c r="H671" t="s">
        <v>5883</v>
      </c>
      <c r="I671">
        <v>2513</v>
      </c>
      <c r="J671" s="3">
        <v>1</v>
      </c>
      <c r="K671" s="6">
        <v>390</v>
      </c>
      <c r="L671" s="6">
        <v>390</v>
      </c>
      <c r="M671" s="6">
        <f>tbl_Manifiestos[[#This Row],[Total Pagado]]*tbl_Manifiestos[[#This Row],[Porcentaje]]</f>
        <v>351</v>
      </c>
      <c r="N671" s="3">
        <v>0.9</v>
      </c>
    </row>
    <row r="672" spans="1:14" ht="15.95" customHeight="1" x14ac:dyDescent="0.25">
      <c r="A672" s="3" t="s">
        <v>5309</v>
      </c>
      <c r="B672" s="3" t="str">
        <f>tbl_Manifiestos[[#This Row],[Factura]] &amp; "|" &amp; tbl_Manifiestos[[#This Row],[Proyecto OK]] &amp; "|" &amp; TEXT(tbl_Manifiestos[[#This Row],[Servicio]],"0.00") &amp; "|" &amp; TEXT(tbl_Manifiestos[[#This Row],[Costo Unitario]],"0.00")</f>
        <v>2601|Berry Project|1.00|390.00</v>
      </c>
      <c r="C672">
        <v>2601</v>
      </c>
      <c r="D672" s="4">
        <v>45856</v>
      </c>
      <c r="E672" s="5">
        <v>229</v>
      </c>
      <c r="F672" s="3" t="s">
        <v>5322</v>
      </c>
      <c r="G672" s="5">
        <v>2513</v>
      </c>
      <c r="H672" t="s">
        <v>5883</v>
      </c>
      <c r="I672">
        <v>2513</v>
      </c>
      <c r="J672" s="3">
        <v>1</v>
      </c>
      <c r="K672" s="6">
        <v>390</v>
      </c>
      <c r="L672" s="6">
        <v>390</v>
      </c>
      <c r="M672" s="6">
        <f>tbl_Manifiestos[[#This Row],[Total Pagado]]*tbl_Manifiestos[[#This Row],[Porcentaje]]</f>
        <v>351</v>
      </c>
      <c r="N672" s="3">
        <v>0.9</v>
      </c>
    </row>
    <row r="673" spans="1:14" ht="15.95" customHeight="1" x14ac:dyDescent="0.25">
      <c r="A673" s="3" t="s">
        <v>5309</v>
      </c>
      <c r="B673" s="3" t="str">
        <f>tbl_Manifiestos[[#This Row],[Factura]] &amp; "|" &amp; tbl_Manifiestos[[#This Row],[Proyecto OK]] &amp; "|" &amp; TEXT(tbl_Manifiestos[[#This Row],[Servicio]],"0.00") &amp; "|" &amp; TEXT(tbl_Manifiestos[[#This Row],[Costo Unitario]],"0.00")</f>
        <v>2601|Berry Project|1.00|390.00</v>
      </c>
      <c r="C673">
        <v>2601</v>
      </c>
      <c r="D673" s="4">
        <v>45856</v>
      </c>
      <c r="E673" s="5">
        <v>229</v>
      </c>
      <c r="F673" s="3" t="s">
        <v>5322</v>
      </c>
      <c r="G673" s="5">
        <v>2513</v>
      </c>
      <c r="H673" t="s">
        <v>5883</v>
      </c>
      <c r="I673">
        <v>2513</v>
      </c>
      <c r="J673" s="3">
        <v>1</v>
      </c>
      <c r="K673" s="6">
        <v>390</v>
      </c>
      <c r="L673" s="6">
        <v>390</v>
      </c>
      <c r="M673" s="6">
        <f>tbl_Manifiestos[[#This Row],[Total Pagado]]*tbl_Manifiestos[[#This Row],[Porcentaje]]</f>
        <v>351</v>
      </c>
      <c r="N673" s="3">
        <v>0.9</v>
      </c>
    </row>
    <row r="674" spans="1:14" ht="15.95" customHeight="1" x14ac:dyDescent="0.25">
      <c r="A674" s="3" t="s">
        <v>5309</v>
      </c>
      <c r="B674" s="3" t="str">
        <f>tbl_Manifiestos[[#This Row],[Factura]] &amp; "|" &amp; tbl_Manifiestos[[#This Row],[Proyecto OK]] &amp; "|" &amp; TEXT(tbl_Manifiestos[[#This Row],[Servicio]],"0.00") &amp; "|" &amp; TEXT(tbl_Manifiestos[[#This Row],[Costo Unitario]],"0.00")</f>
        <v>2601|Berry Project|2.50|120.00</v>
      </c>
      <c r="C674">
        <v>2601</v>
      </c>
      <c r="D674" s="4">
        <v>45856</v>
      </c>
      <c r="E674" s="5">
        <v>229</v>
      </c>
      <c r="F674" s="3" t="s">
        <v>5322</v>
      </c>
      <c r="G674" s="5">
        <v>2513</v>
      </c>
      <c r="H674" t="s">
        <v>5883</v>
      </c>
      <c r="I674">
        <v>2513</v>
      </c>
      <c r="J674" s="3">
        <v>2.5</v>
      </c>
      <c r="K674" s="6">
        <v>120</v>
      </c>
      <c r="L674" s="6">
        <v>300</v>
      </c>
      <c r="M674" s="6">
        <f>tbl_Manifiestos[[#This Row],[Total Pagado]]*tbl_Manifiestos[[#This Row],[Porcentaje]]</f>
        <v>270</v>
      </c>
      <c r="N674" s="3">
        <v>0.9</v>
      </c>
    </row>
    <row r="675" spans="1:14" ht="15.95" customHeight="1" x14ac:dyDescent="0.25">
      <c r="A675" s="3" t="s">
        <v>5309</v>
      </c>
      <c r="B675" s="3" t="str">
        <f>tbl_Manifiestos[[#This Row],[Factura]] &amp; "|" &amp; tbl_Manifiestos[[#This Row],[Proyecto OK]] &amp; "|" &amp; TEXT(tbl_Manifiestos[[#This Row],[Servicio]],"0.00") &amp; "|" &amp; TEXT(tbl_Manifiestos[[#This Row],[Costo Unitario]],"0.00")</f>
        <v>2601|Berry Project|4.00|120.00</v>
      </c>
      <c r="C675">
        <v>2601</v>
      </c>
      <c r="D675" s="4">
        <v>45856</v>
      </c>
      <c r="E675" s="5">
        <v>28</v>
      </c>
      <c r="F675" s="3" t="s">
        <v>5322</v>
      </c>
      <c r="G675" s="5">
        <v>2513</v>
      </c>
      <c r="H675" t="s">
        <v>5883</v>
      </c>
      <c r="I675">
        <v>2513</v>
      </c>
      <c r="J675" s="3">
        <v>4</v>
      </c>
      <c r="K675" s="6">
        <v>120</v>
      </c>
      <c r="L675" s="6">
        <v>480</v>
      </c>
      <c r="M675" s="6">
        <f>tbl_Manifiestos[[#This Row],[Total Pagado]]*tbl_Manifiestos[[#This Row],[Porcentaje]]</f>
        <v>432</v>
      </c>
      <c r="N675" s="3">
        <v>0.9</v>
      </c>
    </row>
    <row r="676" spans="1:14" ht="15.95" customHeight="1" x14ac:dyDescent="0.25">
      <c r="A676" s="3" t="s">
        <v>5309</v>
      </c>
      <c r="B676" s="3" t="str">
        <f>tbl_Manifiestos[[#This Row],[Factura]] &amp; "|" &amp; tbl_Manifiestos[[#This Row],[Proyecto OK]] &amp; "|" &amp; TEXT(tbl_Manifiestos[[#This Row],[Servicio]],"0.00") &amp; "|" &amp; TEXT(tbl_Manifiestos[[#This Row],[Costo Unitario]],"0.00")</f>
        <v>2601|Berry Project|2.00|390.00</v>
      </c>
      <c r="C676">
        <v>2601</v>
      </c>
      <c r="D676" s="4">
        <v>45856</v>
      </c>
      <c r="E676" s="5">
        <v>28</v>
      </c>
      <c r="F676" s="3" t="s">
        <v>5322</v>
      </c>
      <c r="G676" s="5">
        <v>2513</v>
      </c>
      <c r="H676" t="s">
        <v>5883</v>
      </c>
      <c r="I676">
        <v>2513</v>
      </c>
      <c r="J676" s="3">
        <v>2</v>
      </c>
      <c r="K676" s="6">
        <v>390</v>
      </c>
      <c r="L676" s="6">
        <v>780</v>
      </c>
      <c r="M676" s="6">
        <f>tbl_Manifiestos[[#This Row],[Total Pagado]]*tbl_Manifiestos[[#This Row],[Porcentaje]]</f>
        <v>702</v>
      </c>
      <c r="N676" s="3">
        <v>0.9</v>
      </c>
    </row>
    <row r="677" spans="1:14" ht="15.95" customHeight="1" x14ac:dyDescent="0.25">
      <c r="A677" s="3" t="s">
        <v>1812</v>
      </c>
      <c r="B677" s="3" t="str">
        <f>tbl_Manifiestos[[#This Row],[Factura]] &amp; "|" &amp; tbl_Manifiestos[[#This Row],[Proyecto OK]] &amp; "|" &amp; TEXT(tbl_Manifiestos[[#This Row],[Servicio]],"0.00") &amp; "|" &amp; TEXT(tbl_Manifiestos[[#This Row],[Costo Unitario]],"0.00")</f>
        <v>2601|Berry Project|1.00|120.00</v>
      </c>
      <c r="C677">
        <v>2601</v>
      </c>
      <c r="D677" s="4">
        <v>45856</v>
      </c>
      <c r="E677">
        <v>3</v>
      </c>
      <c r="F677" t="s">
        <v>5322</v>
      </c>
      <c r="G677">
        <v>2513</v>
      </c>
      <c r="H677" t="s">
        <v>5883</v>
      </c>
      <c r="I677">
        <v>2513</v>
      </c>
      <c r="J677">
        <v>1</v>
      </c>
      <c r="K677" s="6">
        <v>120</v>
      </c>
      <c r="L677" s="6">
        <v>120</v>
      </c>
      <c r="M677" s="6">
        <f>tbl_Manifiestos[[#This Row],[Total Pagado]]*tbl_Manifiestos[[#This Row],[Porcentaje]]</f>
        <v>108</v>
      </c>
      <c r="N677" s="3">
        <v>0.9</v>
      </c>
    </row>
    <row r="678" spans="1:14" ht="15.95" customHeight="1" x14ac:dyDescent="0.25">
      <c r="A678" s="3" t="s">
        <v>1812</v>
      </c>
      <c r="B678" s="3" t="str">
        <f>tbl_Manifiestos[[#This Row],[Factura]] &amp; "|" &amp; tbl_Manifiestos[[#This Row],[Proyecto OK]] &amp; "|" &amp; TEXT(tbl_Manifiestos[[#This Row],[Servicio]],"0.00") &amp; "|" &amp; TEXT(tbl_Manifiestos[[#This Row],[Costo Unitario]],"0.00")</f>
        <v>2601|Berry Project|2.00|390.00</v>
      </c>
      <c r="C678">
        <v>2601</v>
      </c>
      <c r="D678" s="4">
        <v>45856</v>
      </c>
      <c r="E678">
        <v>3</v>
      </c>
      <c r="F678" t="s">
        <v>5322</v>
      </c>
      <c r="G678">
        <v>2513</v>
      </c>
      <c r="H678" t="s">
        <v>5883</v>
      </c>
      <c r="I678">
        <v>2513</v>
      </c>
      <c r="J678">
        <v>2</v>
      </c>
      <c r="K678" s="6">
        <v>390</v>
      </c>
      <c r="L678" s="6">
        <v>780</v>
      </c>
      <c r="M678" s="6">
        <f>tbl_Manifiestos[[#This Row],[Total Pagado]]*tbl_Manifiestos[[#This Row],[Porcentaje]]</f>
        <v>702</v>
      </c>
      <c r="N678" s="3">
        <v>0.9</v>
      </c>
    </row>
    <row r="679" spans="1:14" ht="15.95" customHeight="1" x14ac:dyDescent="0.25">
      <c r="A679" s="3" t="s">
        <v>1812</v>
      </c>
      <c r="B679" s="3" t="str">
        <f>tbl_Manifiestos[[#This Row],[Factura]] &amp; "|" &amp; tbl_Manifiestos[[#This Row],[Proyecto OK]] &amp; "|" &amp; TEXT(tbl_Manifiestos[[#This Row],[Servicio]],"0.00") &amp; "|" &amp; TEXT(tbl_Manifiestos[[#This Row],[Costo Unitario]],"0.00")</f>
        <v>2601|Berry Project|2.00|120.00</v>
      </c>
      <c r="C679">
        <v>2601</v>
      </c>
      <c r="D679" s="4">
        <v>45856</v>
      </c>
      <c r="E679">
        <v>4</v>
      </c>
      <c r="F679" t="s">
        <v>5322</v>
      </c>
      <c r="G679">
        <v>2513</v>
      </c>
      <c r="H679" t="s">
        <v>5883</v>
      </c>
      <c r="I679">
        <v>2513</v>
      </c>
      <c r="J679">
        <v>2</v>
      </c>
      <c r="K679" s="6">
        <v>120</v>
      </c>
      <c r="L679" s="6">
        <v>240</v>
      </c>
      <c r="M679" s="6">
        <f>tbl_Manifiestos[[#This Row],[Total Pagado]]*tbl_Manifiestos[[#This Row],[Porcentaje]]</f>
        <v>216</v>
      </c>
      <c r="N679" s="3">
        <v>0.9</v>
      </c>
    </row>
    <row r="680" spans="1:14" ht="15.95" customHeight="1" x14ac:dyDescent="0.25">
      <c r="A680" s="3" t="s">
        <v>1812</v>
      </c>
      <c r="B680" s="3" t="str">
        <f>tbl_Manifiestos[[#This Row],[Factura]] &amp; "|" &amp; tbl_Manifiestos[[#This Row],[Proyecto OK]] &amp; "|" &amp; TEXT(tbl_Manifiestos[[#This Row],[Servicio]],"0.00") &amp; "|" &amp; TEXT(tbl_Manifiestos[[#This Row],[Costo Unitario]],"0.00")</f>
        <v>2601|Berry Project|2.00|390.00</v>
      </c>
      <c r="C680">
        <v>2601</v>
      </c>
      <c r="D680" s="4">
        <v>45856</v>
      </c>
      <c r="E680">
        <v>4</v>
      </c>
      <c r="F680" t="s">
        <v>5322</v>
      </c>
      <c r="G680">
        <v>2513</v>
      </c>
      <c r="H680" t="s">
        <v>5883</v>
      </c>
      <c r="I680">
        <v>2513</v>
      </c>
      <c r="J680">
        <v>2</v>
      </c>
      <c r="K680" s="6">
        <v>390</v>
      </c>
      <c r="L680" s="6">
        <v>780</v>
      </c>
      <c r="M680" s="6">
        <f>tbl_Manifiestos[[#This Row],[Total Pagado]]*tbl_Manifiestos[[#This Row],[Porcentaje]]</f>
        <v>702</v>
      </c>
      <c r="N680" s="3">
        <v>0.9</v>
      </c>
    </row>
    <row r="681" spans="1:14" ht="15.95" customHeight="1" x14ac:dyDescent="0.25">
      <c r="A681" s="3" t="s">
        <v>5335</v>
      </c>
      <c r="B681" s="3" t="str">
        <f>tbl_Manifiestos[[#This Row],[Factura]] &amp; "|" &amp; tbl_Manifiestos[[#This Row],[Proyecto OK]] &amp; "|" &amp; TEXT(tbl_Manifiestos[[#This Row],[Servicio]],"0.00") &amp; "|" &amp; TEXT(tbl_Manifiestos[[#This Row],[Costo Unitario]],"0.00")</f>
        <v>2614|Berry Project|1.00|390.00</v>
      </c>
      <c r="C681">
        <v>2614</v>
      </c>
      <c r="D681" s="4">
        <v>45860</v>
      </c>
      <c r="E681">
        <v>62</v>
      </c>
      <c r="F681" t="s">
        <v>5322</v>
      </c>
      <c r="G681">
        <v>2513</v>
      </c>
      <c r="H681" t="s">
        <v>5883</v>
      </c>
      <c r="I681">
        <v>2513</v>
      </c>
      <c r="J681">
        <v>1</v>
      </c>
      <c r="K681" s="6">
        <v>390</v>
      </c>
      <c r="L681" s="6">
        <v>390</v>
      </c>
      <c r="M681" s="6">
        <f>tbl_Manifiestos[[#This Row],[Total Pagado]]*tbl_Manifiestos[[#This Row],[Porcentaje]]</f>
        <v>351</v>
      </c>
      <c r="N681" s="3">
        <v>0.9</v>
      </c>
    </row>
    <row r="682" spans="1:14" ht="15.95" customHeight="1" x14ac:dyDescent="0.25">
      <c r="A682" s="3" t="s">
        <v>5335</v>
      </c>
      <c r="B682" s="3" t="str">
        <f>tbl_Manifiestos[[#This Row],[Factura]] &amp; "|" &amp; tbl_Manifiestos[[#This Row],[Proyecto OK]] &amp; "|" &amp; TEXT(tbl_Manifiestos[[#This Row],[Servicio]],"0.00") &amp; "|" &amp; TEXT(tbl_Manifiestos[[#This Row],[Costo Unitario]],"0.00")</f>
        <v>2614|Berry Project|3.00|120.00</v>
      </c>
      <c r="C682">
        <v>2614</v>
      </c>
      <c r="D682" s="4">
        <v>45860</v>
      </c>
      <c r="E682">
        <v>62</v>
      </c>
      <c r="F682" t="s">
        <v>5322</v>
      </c>
      <c r="G682">
        <v>2513</v>
      </c>
      <c r="H682" t="s">
        <v>5883</v>
      </c>
      <c r="I682">
        <v>2513</v>
      </c>
      <c r="J682">
        <v>3</v>
      </c>
      <c r="K682" s="6">
        <v>120</v>
      </c>
      <c r="L682" s="6">
        <v>360</v>
      </c>
      <c r="M682" s="6">
        <f>tbl_Manifiestos[[#This Row],[Total Pagado]]*tbl_Manifiestos[[#This Row],[Porcentaje]]</f>
        <v>324</v>
      </c>
      <c r="N682" s="3">
        <v>0.9</v>
      </c>
    </row>
    <row r="683" spans="1:14" ht="15.95" customHeight="1" x14ac:dyDescent="0.25">
      <c r="A683" s="3" t="s">
        <v>5309</v>
      </c>
      <c r="B683" s="3" t="str">
        <f>tbl_Manifiestos[[#This Row],[Factura]] &amp; "|" &amp; tbl_Manifiestos[[#This Row],[Proyecto OK]] &amp; "|" &amp; TEXT(tbl_Manifiestos[[#This Row],[Servicio]],"0.00") &amp; "|" &amp; TEXT(tbl_Manifiestos[[#This Row],[Costo Unitario]],"0.00")</f>
        <v>2614|Berry Project|9.00|120.00</v>
      </c>
      <c r="C683">
        <v>2614</v>
      </c>
      <c r="D683" s="4">
        <v>45859</v>
      </c>
      <c r="E683">
        <v>229</v>
      </c>
      <c r="F683" t="s">
        <v>5322</v>
      </c>
      <c r="G683">
        <v>2513</v>
      </c>
      <c r="H683" t="s">
        <v>5883</v>
      </c>
      <c r="I683">
        <v>2513</v>
      </c>
      <c r="J683">
        <v>9</v>
      </c>
      <c r="K683" s="6">
        <v>120</v>
      </c>
      <c r="L683" s="6">
        <v>1080</v>
      </c>
      <c r="M683" s="6">
        <f>tbl_Manifiestos[[#This Row],[Total Pagado]]*tbl_Manifiestos[[#This Row],[Porcentaje]]</f>
        <v>972</v>
      </c>
      <c r="N683" s="3">
        <v>0.9</v>
      </c>
    </row>
    <row r="684" spans="1:14" ht="15.95" customHeight="1" x14ac:dyDescent="0.25">
      <c r="A684" s="3" t="s">
        <v>5309</v>
      </c>
      <c r="B684" s="3" t="str">
        <f>tbl_Manifiestos[[#This Row],[Factura]] &amp; "|" &amp; tbl_Manifiestos[[#This Row],[Proyecto OK]] &amp; "|" &amp; TEXT(tbl_Manifiestos[[#This Row],[Servicio]],"0.00") &amp; "|" &amp; TEXT(tbl_Manifiestos[[#This Row],[Costo Unitario]],"0.00")</f>
        <v>2614|Berry Project|1.00|390.00</v>
      </c>
      <c r="C684">
        <v>2614</v>
      </c>
      <c r="D684" s="4">
        <v>45860</v>
      </c>
      <c r="E684">
        <v>76</v>
      </c>
      <c r="F684" t="s">
        <v>5322</v>
      </c>
      <c r="G684">
        <v>2513</v>
      </c>
      <c r="H684" t="s">
        <v>5883</v>
      </c>
      <c r="I684">
        <v>2513</v>
      </c>
      <c r="J684">
        <v>1</v>
      </c>
      <c r="K684" s="6">
        <v>390</v>
      </c>
      <c r="L684" s="6">
        <v>390</v>
      </c>
      <c r="M684" s="6">
        <f>tbl_Manifiestos[[#This Row],[Total Pagado]]*tbl_Manifiestos[[#This Row],[Porcentaje]]</f>
        <v>351</v>
      </c>
      <c r="N684" s="3">
        <v>0.9</v>
      </c>
    </row>
    <row r="685" spans="1:14" ht="15.95" customHeight="1" x14ac:dyDescent="0.25">
      <c r="A685" s="3" t="s">
        <v>5309</v>
      </c>
      <c r="B685" s="3" t="str">
        <f>tbl_Manifiestos[[#This Row],[Factura]] &amp; "|" &amp; tbl_Manifiestos[[#This Row],[Proyecto OK]] &amp; "|" &amp; TEXT(tbl_Manifiestos[[#This Row],[Servicio]],"0.00") &amp; "|" &amp; TEXT(tbl_Manifiestos[[#This Row],[Costo Unitario]],"0.00")</f>
        <v>2614|Berry Project|3.50|120.00</v>
      </c>
      <c r="C685">
        <v>2614</v>
      </c>
      <c r="D685" s="4">
        <v>45860</v>
      </c>
      <c r="E685">
        <v>28</v>
      </c>
      <c r="F685" t="s">
        <v>5322</v>
      </c>
      <c r="G685">
        <v>2513</v>
      </c>
      <c r="H685" t="s">
        <v>5883</v>
      </c>
      <c r="I685">
        <v>2513</v>
      </c>
      <c r="J685">
        <v>3.5</v>
      </c>
      <c r="K685" s="6">
        <v>120</v>
      </c>
      <c r="L685" s="6">
        <v>420</v>
      </c>
      <c r="M685" s="6">
        <f>tbl_Manifiestos[[#This Row],[Total Pagado]]*tbl_Manifiestos[[#This Row],[Porcentaje]]</f>
        <v>378</v>
      </c>
      <c r="N685" s="3">
        <v>0.9</v>
      </c>
    </row>
    <row r="686" spans="1:14" ht="15.95" customHeight="1" x14ac:dyDescent="0.25">
      <c r="A686" s="3" t="s">
        <v>5309</v>
      </c>
      <c r="B686" s="3" t="str">
        <f>tbl_Manifiestos[[#This Row],[Factura]] &amp; "|" &amp; tbl_Manifiestos[[#This Row],[Proyecto OK]] &amp; "|" &amp; TEXT(tbl_Manifiestos[[#This Row],[Servicio]],"0.00") &amp; "|" &amp; TEXT(tbl_Manifiestos[[#This Row],[Costo Unitario]],"0.00")</f>
        <v>2614|Berry Project|1.00|390.00</v>
      </c>
      <c r="C686">
        <v>2614</v>
      </c>
      <c r="D686" s="4">
        <v>45860</v>
      </c>
      <c r="E686">
        <v>28</v>
      </c>
      <c r="F686" t="s">
        <v>5322</v>
      </c>
      <c r="G686">
        <v>2513</v>
      </c>
      <c r="H686" t="s">
        <v>5883</v>
      </c>
      <c r="I686">
        <v>2513</v>
      </c>
      <c r="J686">
        <v>1</v>
      </c>
      <c r="K686" s="6">
        <v>390</v>
      </c>
      <c r="L686" s="6">
        <v>390</v>
      </c>
      <c r="M686" s="6">
        <f>tbl_Manifiestos[[#This Row],[Total Pagado]]*tbl_Manifiestos[[#This Row],[Porcentaje]]</f>
        <v>351</v>
      </c>
      <c r="N686" s="3">
        <v>0.9</v>
      </c>
    </row>
    <row r="687" spans="1:14" ht="15.95" customHeight="1" x14ac:dyDescent="0.25">
      <c r="A687" s="3" t="s">
        <v>5309</v>
      </c>
      <c r="B687" s="3" t="str">
        <f>tbl_Manifiestos[[#This Row],[Factura]] &amp; "|" &amp; tbl_Manifiestos[[#This Row],[Proyecto OK]] &amp; "|" &amp; TEXT(tbl_Manifiestos[[#This Row],[Servicio]],"0.00") &amp; "|" &amp; TEXT(tbl_Manifiestos[[#This Row],[Costo Unitario]],"0.00")</f>
        <v>2614|Berry Project|2.00|120.00</v>
      </c>
      <c r="C687">
        <v>2614</v>
      </c>
      <c r="D687" s="4">
        <v>45860</v>
      </c>
      <c r="E687">
        <v>76</v>
      </c>
      <c r="F687" t="s">
        <v>5322</v>
      </c>
      <c r="G687">
        <v>2513</v>
      </c>
      <c r="H687" t="s">
        <v>5883</v>
      </c>
      <c r="I687">
        <v>2513</v>
      </c>
      <c r="J687">
        <v>2</v>
      </c>
      <c r="K687" s="6">
        <v>120</v>
      </c>
      <c r="L687" s="6">
        <v>240</v>
      </c>
      <c r="M687" s="6">
        <f>tbl_Manifiestos[[#This Row],[Total Pagado]]*tbl_Manifiestos[[#This Row],[Porcentaje]]</f>
        <v>216</v>
      </c>
      <c r="N687" s="3">
        <v>0.9</v>
      </c>
    </row>
    <row r="688" spans="1:14" ht="15.95" customHeight="1" x14ac:dyDescent="0.25">
      <c r="A688" s="3" t="s">
        <v>5309</v>
      </c>
      <c r="B688" s="3" t="str">
        <f>tbl_Manifiestos[[#This Row],[Factura]] &amp; "|" &amp; tbl_Manifiestos[[#This Row],[Proyecto OK]] &amp; "|" &amp; TEXT(tbl_Manifiestos[[#This Row],[Servicio]],"0.00") &amp; "|" &amp; TEXT(tbl_Manifiestos[[#This Row],[Costo Unitario]],"0.00")</f>
        <v>2614|Berry Project|2.00|120.00</v>
      </c>
      <c r="C688">
        <v>2614</v>
      </c>
      <c r="D688" s="4">
        <v>45861</v>
      </c>
      <c r="E688">
        <v>28</v>
      </c>
      <c r="F688" t="s">
        <v>5322</v>
      </c>
      <c r="G688">
        <v>2513</v>
      </c>
      <c r="H688" t="s">
        <v>5883</v>
      </c>
      <c r="I688">
        <v>2513</v>
      </c>
      <c r="J688">
        <v>2</v>
      </c>
      <c r="K688" s="6">
        <v>120</v>
      </c>
      <c r="L688" s="6">
        <v>240</v>
      </c>
      <c r="M688" s="6">
        <f>tbl_Manifiestos[[#This Row],[Total Pagado]]*tbl_Manifiestos[[#This Row],[Porcentaje]]</f>
        <v>216</v>
      </c>
      <c r="N688" s="3">
        <v>0.9</v>
      </c>
    </row>
    <row r="689" spans="1:14" ht="15.95" customHeight="1" x14ac:dyDescent="0.25">
      <c r="A689" s="3" t="s">
        <v>5309</v>
      </c>
      <c r="B689" s="3" t="str">
        <f>tbl_Manifiestos[[#This Row],[Factura]] &amp; "|" &amp; tbl_Manifiestos[[#This Row],[Proyecto OK]] &amp; "|" &amp; TEXT(tbl_Manifiestos[[#This Row],[Servicio]],"0.00") &amp; "|" &amp; TEXT(tbl_Manifiestos[[#This Row],[Costo Unitario]],"0.00")</f>
        <v>2614|Berry Project|1.00|390.00</v>
      </c>
      <c r="C689">
        <v>2614</v>
      </c>
      <c r="D689" s="4">
        <v>45861</v>
      </c>
      <c r="E689">
        <v>28</v>
      </c>
      <c r="F689" t="s">
        <v>5322</v>
      </c>
      <c r="G689">
        <v>2513</v>
      </c>
      <c r="H689" t="s">
        <v>5883</v>
      </c>
      <c r="I689">
        <v>2513</v>
      </c>
      <c r="J689">
        <v>1</v>
      </c>
      <c r="K689" s="6">
        <v>390</v>
      </c>
      <c r="L689" s="6">
        <v>390</v>
      </c>
      <c r="M689" s="6">
        <f>tbl_Manifiestos[[#This Row],[Total Pagado]]*tbl_Manifiestos[[#This Row],[Porcentaje]]</f>
        <v>351</v>
      </c>
      <c r="N689" s="3">
        <v>0.9</v>
      </c>
    </row>
    <row r="690" spans="1:14" ht="15.95" customHeight="1" x14ac:dyDescent="0.25">
      <c r="A690" s="3" t="s">
        <v>5309</v>
      </c>
      <c r="B690" s="3" t="str">
        <f>tbl_Manifiestos[[#This Row],[Factura]] &amp; "|" &amp; tbl_Manifiestos[[#This Row],[Proyecto OK]] &amp; "|" &amp; TEXT(tbl_Manifiestos[[#This Row],[Servicio]],"0.00") &amp; "|" &amp; TEXT(tbl_Manifiestos[[#This Row],[Costo Unitario]],"0.00")</f>
        <v>2614|Berry Project|2.50|120.00</v>
      </c>
      <c r="C690">
        <v>2614</v>
      </c>
      <c r="D690" s="4">
        <v>45862</v>
      </c>
      <c r="E690">
        <v>229</v>
      </c>
      <c r="F690" t="s">
        <v>5322</v>
      </c>
      <c r="G690">
        <v>2513</v>
      </c>
      <c r="H690" t="s">
        <v>5883</v>
      </c>
      <c r="I690">
        <v>2513</v>
      </c>
      <c r="J690">
        <v>2.5</v>
      </c>
      <c r="K690" s="6">
        <v>120</v>
      </c>
      <c r="L690" s="6">
        <v>300</v>
      </c>
      <c r="M690" s="6">
        <f>tbl_Manifiestos[[#This Row],[Total Pagado]]*tbl_Manifiestos[[#This Row],[Porcentaje]]</f>
        <v>270</v>
      </c>
      <c r="N690" s="3">
        <v>0.9</v>
      </c>
    </row>
    <row r="691" spans="1:14" ht="15.95" customHeight="1" x14ac:dyDescent="0.25">
      <c r="A691" s="3" t="s">
        <v>5309</v>
      </c>
      <c r="B691" s="3" t="str">
        <f>tbl_Manifiestos[[#This Row],[Factura]] &amp; "|" &amp; tbl_Manifiestos[[#This Row],[Proyecto OK]] &amp; "|" &amp; TEXT(tbl_Manifiestos[[#This Row],[Servicio]],"0.00") &amp; "|" &amp; TEXT(tbl_Manifiestos[[#This Row],[Costo Unitario]],"0.00")</f>
        <v>2614|Berry Project|1.00|390.00</v>
      </c>
      <c r="C691">
        <v>2614</v>
      </c>
      <c r="D691" s="4">
        <v>45862</v>
      </c>
      <c r="E691">
        <v>229</v>
      </c>
      <c r="F691" t="s">
        <v>5322</v>
      </c>
      <c r="G691">
        <v>2513</v>
      </c>
      <c r="H691" t="s">
        <v>5883</v>
      </c>
      <c r="I691">
        <v>2513</v>
      </c>
      <c r="J691">
        <v>1</v>
      </c>
      <c r="K691" s="6">
        <v>390</v>
      </c>
      <c r="L691" s="6">
        <v>390</v>
      </c>
      <c r="M691" s="6">
        <f>tbl_Manifiestos[[#This Row],[Total Pagado]]*tbl_Manifiestos[[#This Row],[Porcentaje]]</f>
        <v>351</v>
      </c>
      <c r="N691" s="3">
        <v>0.9</v>
      </c>
    </row>
    <row r="692" spans="1:14" ht="15.95" customHeight="1" x14ac:dyDescent="0.25">
      <c r="A692" s="3" t="s">
        <v>5309</v>
      </c>
      <c r="B692" s="3" t="str">
        <f>tbl_Manifiestos[[#This Row],[Factura]] &amp; "|" &amp; tbl_Manifiestos[[#This Row],[Proyecto OK]] &amp; "|" &amp; TEXT(tbl_Manifiestos[[#This Row],[Servicio]],"0.00") &amp; "|" &amp; TEXT(tbl_Manifiestos[[#This Row],[Costo Unitario]],"0.00")</f>
        <v>2614|Berry Project|1.00|390.00</v>
      </c>
      <c r="C692">
        <v>2614</v>
      </c>
      <c r="D692" s="4">
        <v>45862</v>
      </c>
      <c r="E692">
        <v>229</v>
      </c>
      <c r="F692" t="s">
        <v>5322</v>
      </c>
      <c r="G692">
        <v>2513</v>
      </c>
      <c r="H692" t="s">
        <v>5883</v>
      </c>
      <c r="I692">
        <v>2513</v>
      </c>
      <c r="J692">
        <v>1</v>
      </c>
      <c r="K692" s="6">
        <v>390</v>
      </c>
      <c r="L692" s="6">
        <v>390</v>
      </c>
      <c r="M692" s="6">
        <f>tbl_Manifiestos[[#This Row],[Total Pagado]]*tbl_Manifiestos[[#This Row],[Porcentaje]]</f>
        <v>351</v>
      </c>
      <c r="N692" s="3">
        <v>0.9</v>
      </c>
    </row>
    <row r="693" spans="1:14" ht="15.95" customHeight="1" x14ac:dyDescent="0.25">
      <c r="A693" s="3" t="s">
        <v>5309</v>
      </c>
      <c r="B693" s="3" t="str">
        <f>tbl_Manifiestos[[#This Row],[Factura]] &amp; "|" &amp; tbl_Manifiestos[[#This Row],[Proyecto OK]] &amp; "|" &amp; TEXT(tbl_Manifiestos[[#This Row],[Servicio]],"0.00") &amp; "|" &amp; TEXT(tbl_Manifiestos[[#This Row],[Costo Unitario]],"0.00")</f>
        <v>2614|Berry Project|9.50|120.00</v>
      </c>
      <c r="C693">
        <v>2614</v>
      </c>
      <c r="D693" s="4">
        <v>45863</v>
      </c>
      <c r="E693">
        <v>76</v>
      </c>
      <c r="F693" t="s">
        <v>5322</v>
      </c>
      <c r="G693">
        <v>2513</v>
      </c>
      <c r="H693" t="s">
        <v>5883</v>
      </c>
      <c r="I693">
        <v>2513</v>
      </c>
      <c r="J693">
        <v>9.5</v>
      </c>
      <c r="K693" s="6">
        <v>120</v>
      </c>
      <c r="L693" s="6">
        <v>1140</v>
      </c>
      <c r="M693" s="6">
        <f>tbl_Manifiestos[[#This Row],[Total Pagado]]*tbl_Manifiestos[[#This Row],[Porcentaje]]</f>
        <v>1026</v>
      </c>
      <c r="N693" s="3">
        <v>0.9</v>
      </c>
    </row>
    <row r="694" spans="1:14" ht="15.95" customHeight="1" x14ac:dyDescent="0.25">
      <c r="A694" s="3" t="s">
        <v>1812</v>
      </c>
      <c r="B694" s="3" t="str">
        <f>tbl_Manifiestos[[#This Row],[Factura]] &amp; "|" &amp; tbl_Manifiestos[[#This Row],[Proyecto OK]] &amp; "|" &amp; TEXT(tbl_Manifiestos[[#This Row],[Servicio]],"0.00") &amp; "|" &amp; TEXT(tbl_Manifiestos[[#This Row],[Costo Unitario]],"0.00")</f>
        <v>2633|Berry Project|3.00|120.00</v>
      </c>
      <c r="C694">
        <v>2633</v>
      </c>
      <c r="D694" s="4">
        <v>45859</v>
      </c>
      <c r="E694">
        <v>1</v>
      </c>
      <c r="F694" t="s">
        <v>5322</v>
      </c>
      <c r="G694">
        <v>2513</v>
      </c>
      <c r="H694" t="s">
        <v>5883</v>
      </c>
      <c r="I694">
        <v>2513</v>
      </c>
      <c r="J694">
        <v>3</v>
      </c>
      <c r="K694" s="6">
        <v>120</v>
      </c>
      <c r="L694" s="6">
        <v>360</v>
      </c>
      <c r="M694" s="6">
        <f>tbl_Manifiestos[[#This Row],[Total Pagado]]*tbl_Manifiestos[[#This Row],[Porcentaje]]</f>
        <v>324</v>
      </c>
      <c r="N694" s="3">
        <v>0.9</v>
      </c>
    </row>
    <row r="695" spans="1:14" ht="15.95" customHeight="1" x14ac:dyDescent="0.25">
      <c r="A695" s="3" t="s">
        <v>1812</v>
      </c>
      <c r="B695" s="3" t="str">
        <f>tbl_Manifiestos[[#This Row],[Factura]] &amp; "|" &amp; tbl_Manifiestos[[#This Row],[Proyecto OK]] &amp; "|" &amp; TEXT(tbl_Manifiestos[[#This Row],[Servicio]],"0.00") &amp; "|" &amp; TEXT(tbl_Manifiestos[[#This Row],[Costo Unitario]],"0.00")</f>
        <v>2633|Berry Project|2.00|390.00</v>
      </c>
      <c r="C695">
        <v>2633</v>
      </c>
      <c r="D695" s="4">
        <v>45859</v>
      </c>
      <c r="E695">
        <v>1</v>
      </c>
      <c r="F695" t="s">
        <v>5322</v>
      </c>
      <c r="G695">
        <v>2513</v>
      </c>
      <c r="H695" t="s">
        <v>5883</v>
      </c>
      <c r="I695">
        <v>2513</v>
      </c>
      <c r="J695">
        <v>2</v>
      </c>
      <c r="K695" s="6">
        <v>390</v>
      </c>
      <c r="L695" s="6">
        <v>780</v>
      </c>
      <c r="M695" s="6">
        <f>tbl_Manifiestos[[#This Row],[Total Pagado]]*tbl_Manifiestos[[#This Row],[Porcentaje]]</f>
        <v>702</v>
      </c>
      <c r="N695" s="3">
        <v>0.9</v>
      </c>
    </row>
    <row r="696" spans="1:14" ht="15.95" customHeight="1" x14ac:dyDescent="0.25">
      <c r="A696" s="3" t="s">
        <v>1264</v>
      </c>
      <c r="B696" s="3" t="str">
        <f>tbl_Manifiestos[[#This Row],[Factura]] &amp; "|" &amp; tbl_Manifiestos[[#This Row],[Proyecto OK]] &amp; "|" &amp; TEXT(tbl_Manifiestos[[#This Row],[Servicio]],"0.00") &amp; "|" &amp; TEXT(tbl_Manifiestos[[#This Row],[Costo Unitario]],"0.00")</f>
        <v>2633|Berry Project|9.00|120.00</v>
      </c>
      <c r="C696">
        <v>2633</v>
      </c>
      <c r="D696" s="4">
        <v>45866</v>
      </c>
      <c r="E696">
        <v>302</v>
      </c>
      <c r="F696" t="s">
        <v>5322</v>
      </c>
      <c r="G696">
        <v>2513</v>
      </c>
      <c r="H696" t="s">
        <v>5883</v>
      </c>
      <c r="I696">
        <v>2513</v>
      </c>
      <c r="J696">
        <v>9</v>
      </c>
      <c r="K696" s="6">
        <v>120</v>
      </c>
      <c r="L696" s="6">
        <v>1080</v>
      </c>
      <c r="M696" s="6">
        <f>tbl_Manifiestos[[#This Row],[Total Pagado]]*tbl_Manifiestos[[#This Row],[Porcentaje]]</f>
        <v>972</v>
      </c>
      <c r="N696" s="3">
        <v>0.9</v>
      </c>
    </row>
    <row r="697" spans="1:14" ht="15.95" customHeight="1" x14ac:dyDescent="0.25">
      <c r="A697" s="3" t="s">
        <v>5305</v>
      </c>
      <c r="B697" s="3" t="str">
        <f>tbl_Manifiestos[[#This Row],[Factura]] &amp; "|" &amp; tbl_Manifiestos[[#This Row],[Proyecto OK]] &amp; "|" &amp; TEXT(tbl_Manifiestos[[#This Row],[Servicio]],"0.00") &amp; "|" &amp; TEXT(tbl_Manifiestos[[#This Row],[Costo Unitario]],"0.00")</f>
        <v>2633|Berry Project|1.00|390.00</v>
      </c>
      <c r="C697">
        <v>2633</v>
      </c>
      <c r="D697" s="4">
        <v>45866</v>
      </c>
      <c r="E697">
        <v>1</v>
      </c>
      <c r="F697" t="s">
        <v>5322</v>
      </c>
      <c r="G697">
        <v>2513</v>
      </c>
      <c r="H697" t="s">
        <v>5883</v>
      </c>
      <c r="I697">
        <v>2513</v>
      </c>
      <c r="J697">
        <v>1</v>
      </c>
      <c r="K697" s="6">
        <v>390</v>
      </c>
      <c r="L697" s="6">
        <v>390</v>
      </c>
      <c r="M697" s="6">
        <f>tbl_Manifiestos[[#This Row],[Total Pagado]]*tbl_Manifiestos[[#This Row],[Porcentaje]]</f>
        <v>351</v>
      </c>
      <c r="N697" s="3">
        <v>0.9</v>
      </c>
    </row>
    <row r="698" spans="1:14" ht="15.95" customHeight="1" x14ac:dyDescent="0.25">
      <c r="A698" s="3" t="s">
        <v>5305</v>
      </c>
      <c r="B698" s="3" t="str">
        <f>tbl_Manifiestos[[#This Row],[Factura]] &amp; "|" &amp; tbl_Manifiestos[[#This Row],[Proyecto OK]] &amp; "|" &amp; TEXT(tbl_Manifiestos[[#This Row],[Servicio]],"0.00") &amp; "|" &amp; TEXT(tbl_Manifiestos[[#This Row],[Costo Unitario]],"0.00")</f>
        <v>2633|Berry Project|6.00|120.00</v>
      </c>
      <c r="C698">
        <v>2633</v>
      </c>
      <c r="D698" s="4">
        <v>45866</v>
      </c>
      <c r="E698">
        <v>1</v>
      </c>
      <c r="F698" t="s">
        <v>5322</v>
      </c>
      <c r="G698">
        <v>2513</v>
      </c>
      <c r="H698" t="s">
        <v>5883</v>
      </c>
      <c r="I698">
        <v>2513</v>
      </c>
      <c r="J698">
        <v>6</v>
      </c>
      <c r="K698" s="6">
        <v>120</v>
      </c>
      <c r="L698" s="6">
        <v>720</v>
      </c>
      <c r="M698" s="6">
        <f>tbl_Manifiestos[[#This Row],[Total Pagado]]*tbl_Manifiestos[[#This Row],[Porcentaje]]</f>
        <v>648</v>
      </c>
      <c r="N698" s="3">
        <v>0.9</v>
      </c>
    </row>
    <row r="699" spans="1:14" ht="15.95" customHeight="1" x14ac:dyDescent="0.25">
      <c r="A699" s="3" t="s">
        <v>5305</v>
      </c>
      <c r="B699" s="3" t="str">
        <f>tbl_Manifiestos[[#This Row],[Factura]] &amp; "|" &amp; tbl_Manifiestos[[#This Row],[Proyecto OK]] &amp; "|" &amp; TEXT(tbl_Manifiestos[[#This Row],[Servicio]],"0.00") &amp; "|" &amp; TEXT(tbl_Manifiestos[[#This Row],[Costo Unitario]],"0.00")</f>
        <v>2633|Berry Project|1.00|390.00</v>
      </c>
      <c r="C699">
        <v>2633</v>
      </c>
      <c r="D699" s="4">
        <v>45867</v>
      </c>
      <c r="E699">
        <v>54</v>
      </c>
      <c r="F699" t="s">
        <v>5322</v>
      </c>
      <c r="G699">
        <v>2513</v>
      </c>
      <c r="H699" t="s">
        <v>5883</v>
      </c>
      <c r="I699">
        <v>2513</v>
      </c>
      <c r="J699">
        <v>1</v>
      </c>
      <c r="K699" s="6">
        <v>390</v>
      </c>
      <c r="L699" s="6">
        <v>390</v>
      </c>
      <c r="M699" s="6">
        <f>tbl_Manifiestos[[#This Row],[Total Pagado]]*tbl_Manifiestos[[#This Row],[Porcentaje]]</f>
        <v>351</v>
      </c>
      <c r="N699" s="3">
        <v>0.9</v>
      </c>
    </row>
    <row r="700" spans="1:14" ht="15.95" customHeight="1" x14ac:dyDescent="0.25">
      <c r="A700" s="3" t="s">
        <v>5305</v>
      </c>
      <c r="B700" s="3" t="str">
        <f>tbl_Manifiestos[[#This Row],[Factura]] &amp; "|" &amp; tbl_Manifiestos[[#This Row],[Proyecto OK]] &amp; "|" &amp; TEXT(tbl_Manifiestos[[#This Row],[Servicio]],"0.00") &amp; "|" &amp; TEXT(tbl_Manifiestos[[#This Row],[Costo Unitario]],"0.00")</f>
        <v>2633|Berry Project|5.50|120.00</v>
      </c>
      <c r="C700">
        <v>2633</v>
      </c>
      <c r="D700" s="4">
        <v>45868</v>
      </c>
      <c r="E700">
        <v>54</v>
      </c>
      <c r="F700" t="s">
        <v>5322</v>
      </c>
      <c r="G700">
        <v>2513</v>
      </c>
      <c r="H700" t="s">
        <v>5883</v>
      </c>
      <c r="I700">
        <v>2513</v>
      </c>
      <c r="J700">
        <v>5.5</v>
      </c>
      <c r="K700" s="6">
        <v>120</v>
      </c>
      <c r="L700" s="6">
        <v>660</v>
      </c>
      <c r="M700" s="6">
        <f>tbl_Manifiestos[[#This Row],[Total Pagado]]*tbl_Manifiestos[[#This Row],[Porcentaje]]</f>
        <v>594</v>
      </c>
      <c r="N700" s="3">
        <v>0.9</v>
      </c>
    </row>
    <row r="701" spans="1:14" ht="15.95" customHeight="1" x14ac:dyDescent="0.25">
      <c r="A701" s="3" t="s">
        <v>5305</v>
      </c>
      <c r="B701" s="3" t="str">
        <f>tbl_Manifiestos[[#This Row],[Factura]] &amp; "|" &amp; tbl_Manifiestos[[#This Row],[Proyecto OK]] &amp; "|" &amp; TEXT(tbl_Manifiestos[[#This Row],[Servicio]],"0.00") &amp; "|" &amp; TEXT(tbl_Manifiestos[[#This Row],[Costo Unitario]],"0.00")</f>
        <v>2633|Berry Project|1.00|390.00</v>
      </c>
      <c r="C701">
        <v>2633</v>
      </c>
      <c r="D701" s="4">
        <v>45868</v>
      </c>
      <c r="E701">
        <v>54</v>
      </c>
      <c r="F701" t="s">
        <v>5322</v>
      </c>
      <c r="G701">
        <v>2513</v>
      </c>
      <c r="H701" t="s">
        <v>5883</v>
      </c>
      <c r="I701">
        <v>2513</v>
      </c>
      <c r="J701">
        <v>1</v>
      </c>
      <c r="K701" s="6">
        <v>390</v>
      </c>
      <c r="L701" s="6">
        <v>390</v>
      </c>
      <c r="M701" s="6">
        <f>tbl_Manifiestos[[#This Row],[Total Pagado]]*tbl_Manifiestos[[#This Row],[Porcentaje]]</f>
        <v>351</v>
      </c>
      <c r="N701" s="3">
        <v>0.9</v>
      </c>
    </row>
    <row r="702" spans="1:14" ht="15.95" customHeight="1" x14ac:dyDescent="0.25">
      <c r="A702" s="3" t="s">
        <v>5309</v>
      </c>
      <c r="B702" s="3" t="str">
        <f>tbl_Manifiestos[[#This Row],[Factura]] &amp; "|" &amp; tbl_Manifiestos[[#This Row],[Proyecto OK]] &amp; "|" &amp; TEXT(tbl_Manifiestos[[#This Row],[Servicio]],"0.00") &amp; "|" &amp; TEXT(tbl_Manifiestos[[#This Row],[Costo Unitario]],"0.00")</f>
        <v>2633|Berry Project|8.00|120.00</v>
      </c>
      <c r="C702">
        <v>2633</v>
      </c>
      <c r="D702" s="4">
        <v>45866</v>
      </c>
      <c r="E702">
        <v>28</v>
      </c>
      <c r="F702" t="s">
        <v>5322</v>
      </c>
      <c r="G702">
        <v>2513</v>
      </c>
      <c r="H702" t="s">
        <v>5883</v>
      </c>
      <c r="I702">
        <v>2513</v>
      </c>
      <c r="J702">
        <v>8</v>
      </c>
      <c r="K702" s="6">
        <v>120</v>
      </c>
      <c r="L702" s="6">
        <v>960</v>
      </c>
      <c r="M702" s="6">
        <f>tbl_Manifiestos[[#This Row],[Total Pagado]]*tbl_Manifiestos[[#This Row],[Porcentaje]]</f>
        <v>864</v>
      </c>
      <c r="N702" s="3">
        <v>0.9</v>
      </c>
    </row>
    <row r="703" spans="1:14" ht="15.95" customHeight="1" x14ac:dyDescent="0.25">
      <c r="A703" s="3" t="s">
        <v>1817</v>
      </c>
      <c r="B703" s="3" t="str">
        <f>tbl_Manifiestos[[#This Row],[Factura]] &amp; "|" &amp; tbl_Manifiestos[[#This Row],[Proyecto OK]] &amp; "|" &amp; TEXT(tbl_Manifiestos[[#This Row],[Servicio]],"0.00") &amp; "|" &amp; TEXT(tbl_Manifiestos[[#This Row],[Costo Unitario]],"0.00")</f>
        <v>2633|Berry Project|1.00|390.00</v>
      </c>
      <c r="C703">
        <v>2633</v>
      </c>
      <c r="D703" s="4">
        <v>45859</v>
      </c>
      <c r="E703">
        <v>25</v>
      </c>
      <c r="F703" t="s">
        <v>5322</v>
      </c>
      <c r="G703">
        <v>2513</v>
      </c>
      <c r="H703" t="s">
        <v>5883</v>
      </c>
      <c r="I703">
        <v>2513</v>
      </c>
      <c r="J703">
        <v>1</v>
      </c>
      <c r="K703" s="6">
        <v>390</v>
      </c>
      <c r="L703" s="6">
        <v>390</v>
      </c>
      <c r="M703" s="6">
        <f>tbl_Manifiestos[[#This Row],[Total Pagado]]*tbl_Manifiestos[[#This Row],[Porcentaje]]</f>
        <v>351</v>
      </c>
      <c r="N703" s="3">
        <v>0.9</v>
      </c>
    </row>
    <row r="704" spans="1:14" ht="15.95" customHeight="1" x14ac:dyDescent="0.25">
      <c r="A704" s="3" t="s">
        <v>1817</v>
      </c>
      <c r="B704" s="3" t="str">
        <f>tbl_Manifiestos[[#This Row],[Factura]] &amp; "|" &amp; tbl_Manifiestos[[#This Row],[Proyecto OK]] &amp; "|" &amp; TEXT(tbl_Manifiestos[[#This Row],[Servicio]],"0.00") &amp; "|" &amp; TEXT(tbl_Manifiestos[[#This Row],[Costo Unitario]],"0.00")</f>
        <v>2633|Berry Project|1.00|390.00</v>
      </c>
      <c r="C704">
        <v>2633</v>
      </c>
      <c r="D704" s="4">
        <v>45859</v>
      </c>
      <c r="E704">
        <v>25</v>
      </c>
      <c r="F704" t="s">
        <v>5322</v>
      </c>
      <c r="G704">
        <v>2513</v>
      </c>
      <c r="H704" t="s">
        <v>5883</v>
      </c>
      <c r="I704">
        <v>2513</v>
      </c>
      <c r="J704">
        <v>1</v>
      </c>
      <c r="K704" s="6">
        <v>390</v>
      </c>
      <c r="L704" s="6">
        <v>390</v>
      </c>
      <c r="M704" s="6">
        <f>tbl_Manifiestos[[#This Row],[Total Pagado]]*tbl_Manifiestos[[#This Row],[Porcentaje]]</f>
        <v>351</v>
      </c>
      <c r="N704" s="3">
        <v>0.9</v>
      </c>
    </row>
    <row r="705" spans="1:14" ht="15.95" customHeight="1" x14ac:dyDescent="0.25">
      <c r="A705" s="3" t="s">
        <v>1817</v>
      </c>
      <c r="B705" s="3" t="str">
        <f>tbl_Manifiestos[[#This Row],[Factura]] &amp; "|" &amp; tbl_Manifiestos[[#This Row],[Proyecto OK]] &amp; "|" &amp; TEXT(tbl_Manifiestos[[#This Row],[Servicio]],"0.00") &amp; "|" &amp; TEXT(tbl_Manifiestos[[#This Row],[Costo Unitario]],"0.00")</f>
        <v>2633|Berry Project|1.00|120.00</v>
      </c>
      <c r="C705">
        <v>2633</v>
      </c>
      <c r="D705" s="4">
        <v>45859</v>
      </c>
      <c r="E705">
        <v>25</v>
      </c>
      <c r="F705" t="s">
        <v>5322</v>
      </c>
      <c r="G705">
        <v>2513</v>
      </c>
      <c r="H705" t="s">
        <v>5883</v>
      </c>
      <c r="I705">
        <v>2513</v>
      </c>
      <c r="J705">
        <v>1</v>
      </c>
      <c r="K705" s="6">
        <v>120</v>
      </c>
      <c r="L705" s="6">
        <v>120</v>
      </c>
      <c r="M705" s="6">
        <f>tbl_Manifiestos[[#This Row],[Total Pagado]]*tbl_Manifiestos[[#This Row],[Porcentaje]]</f>
        <v>108</v>
      </c>
      <c r="N705" s="3">
        <v>0.9</v>
      </c>
    </row>
    <row r="706" spans="1:14" ht="15.95" customHeight="1" x14ac:dyDescent="0.25">
      <c r="A706" s="3" t="s">
        <v>1817</v>
      </c>
      <c r="B706" s="3" t="str">
        <f>tbl_Manifiestos[[#This Row],[Factura]] &amp; "|" &amp; tbl_Manifiestos[[#This Row],[Proyecto OK]] &amp; "|" &amp; TEXT(tbl_Manifiestos[[#This Row],[Servicio]],"0.00") &amp; "|" &amp; TEXT(tbl_Manifiestos[[#This Row],[Costo Unitario]],"0.00")</f>
        <v>2633|Berry Project|3.00|120.00</v>
      </c>
      <c r="C706">
        <v>2633</v>
      </c>
      <c r="D706" s="4">
        <v>45859</v>
      </c>
      <c r="E706">
        <v>25</v>
      </c>
      <c r="F706" t="s">
        <v>5322</v>
      </c>
      <c r="G706">
        <v>2513</v>
      </c>
      <c r="H706" t="s">
        <v>5883</v>
      </c>
      <c r="I706">
        <v>2513</v>
      </c>
      <c r="J706">
        <v>3</v>
      </c>
      <c r="K706" s="6">
        <v>120</v>
      </c>
      <c r="L706" s="6">
        <v>360</v>
      </c>
      <c r="M706" s="6">
        <f>tbl_Manifiestos[[#This Row],[Total Pagado]]*tbl_Manifiestos[[#This Row],[Porcentaje]]</f>
        <v>324</v>
      </c>
      <c r="N706" s="3">
        <v>0.9</v>
      </c>
    </row>
    <row r="707" spans="1:14" ht="15.95" customHeight="1" x14ac:dyDescent="0.25">
      <c r="A707" s="3" t="s">
        <v>1817</v>
      </c>
      <c r="B707" s="3" t="str">
        <f>tbl_Manifiestos[[#This Row],[Factura]] &amp; "|" &amp; tbl_Manifiestos[[#This Row],[Proyecto OK]] &amp; "|" &amp; TEXT(tbl_Manifiestos[[#This Row],[Servicio]],"0.00") &amp; "|" &amp; TEXT(tbl_Manifiestos[[#This Row],[Costo Unitario]],"0.00")</f>
        <v>2633|Berry Project|3.50|120.00</v>
      </c>
      <c r="C707">
        <v>2633</v>
      </c>
      <c r="D707" s="4">
        <v>45860</v>
      </c>
      <c r="E707">
        <v>25</v>
      </c>
      <c r="F707" t="s">
        <v>5322</v>
      </c>
      <c r="G707">
        <v>2513</v>
      </c>
      <c r="H707" t="s">
        <v>5883</v>
      </c>
      <c r="I707">
        <v>2513</v>
      </c>
      <c r="J707">
        <v>3.5</v>
      </c>
      <c r="K707" s="6">
        <v>120</v>
      </c>
      <c r="L707" s="6">
        <v>420</v>
      </c>
      <c r="M707" s="6">
        <f>tbl_Manifiestos[[#This Row],[Total Pagado]]*tbl_Manifiestos[[#This Row],[Porcentaje]]</f>
        <v>378</v>
      </c>
      <c r="N707" s="3">
        <v>0.9</v>
      </c>
    </row>
    <row r="708" spans="1:14" ht="15.95" customHeight="1" x14ac:dyDescent="0.25">
      <c r="A708" s="3" t="s">
        <v>1817</v>
      </c>
      <c r="B708" s="3" t="str">
        <f>tbl_Manifiestos[[#This Row],[Factura]] &amp; "|" &amp; tbl_Manifiestos[[#This Row],[Proyecto OK]] &amp; "|" &amp; TEXT(tbl_Manifiestos[[#This Row],[Servicio]],"0.00") &amp; "|" &amp; TEXT(tbl_Manifiestos[[#This Row],[Costo Unitario]],"0.00")</f>
        <v>2633|Berry Project|1.00|390.00</v>
      </c>
      <c r="C708">
        <v>2633</v>
      </c>
      <c r="D708" s="4">
        <v>45860</v>
      </c>
      <c r="E708">
        <v>25</v>
      </c>
      <c r="F708" t="s">
        <v>5322</v>
      </c>
      <c r="G708">
        <v>2513</v>
      </c>
      <c r="H708" t="s">
        <v>5883</v>
      </c>
      <c r="I708">
        <v>2513</v>
      </c>
      <c r="J708">
        <v>1</v>
      </c>
      <c r="K708" s="6">
        <v>390</v>
      </c>
      <c r="L708" s="6">
        <v>390</v>
      </c>
      <c r="M708" s="6">
        <f>tbl_Manifiestos[[#This Row],[Total Pagado]]*tbl_Manifiestos[[#This Row],[Porcentaje]]</f>
        <v>351</v>
      </c>
      <c r="N708" s="3">
        <v>0.9</v>
      </c>
    </row>
    <row r="709" spans="1:14" ht="15.95" customHeight="1" x14ac:dyDescent="0.25">
      <c r="A709" s="3" t="s">
        <v>1808</v>
      </c>
      <c r="B709" s="3" t="str">
        <f>tbl_Manifiestos[[#This Row],[Factura]] &amp; "|" &amp; tbl_Manifiestos[[#This Row],[Proyecto OK]] &amp; "|" &amp; TEXT(tbl_Manifiestos[[#This Row],[Servicio]],"0.00") &amp; "|" &amp; TEXT(tbl_Manifiestos[[#This Row],[Costo Unitario]],"0.00")</f>
        <v>2633|Berry Project|8.50|120.00</v>
      </c>
      <c r="C709">
        <v>2633</v>
      </c>
      <c r="D709" s="4">
        <v>45866</v>
      </c>
      <c r="E709">
        <v>371</v>
      </c>
      <c r="F709" t="s">
        <v>5322</v>
      </c>
      <c r="G709">
        <v>2513</v>
      </c>
      <c r="H709" t="s">
        <v>5883</v>
      </c>
      <c r="I709">
        <v>2513</v>
      </c>
      <c r="J709">
        <v>8.5</v>
      </c>
      <c r="K709" s="6">
        <v>120</v>
      </c>
      <c r="L709" s="6">
        <v>1020</v>
      </c>
      <c r="M709" s="6">
        <f>tbl_Manifiestos[[#This Row],[Total Pagado]]*tbl_Manifiestos[[#This Row],[Porcentaje]]</f>
        <v>918</v>
      </c>
      <c r="N709" s="3">
        <v>0.9</v>
      </c>
    </row>
    <row r="710" spans="1:14" ht="15.95" customHeight="1" x14ac:dyDescent="0.25">
      <c r="A710" s="3" t="s">
        <v>1261</v>
      </c>
      <c r="B710" s="3" t="str">
        <f>tbl_Manifiestos[[#This Row],[Factura]] &amp; "|" &amp; tbl_Manifiestos[[#This Row],[Proyecto OK]] &amp; "|" &amp; TEXT(tbl_Manifiestos[[#This Row],[Servicio]],"0.00") &amp; "|" &amp; TEXT(tbl_Manifiestos[[#This Row],[Costo Unitario]],"0.00")</f>
        <v>2633|Berry Project|3.00|120.00</v>
      </c>
      <c r="C710">
        <v>2633</v>
      </c>
      <c r="D710" s="4">
        <v>45868</v>
      </c>
      <c r="E710">
        <v>680</v>
      </c>
      <c r="F710" t="s">
        <v>5322</v>
      </c>
      <c r="G710">
        <v>2513</v>
      </c>
      <c r="H710" t="s">
        <v>5883</v>
      </c>
      <c r="I710">
        <v>2513</v>
      </c>
      <c r="J710">
        <v>3</v>
      </c>
      <c r="K710" s="6">
        <v>120</v>
      </c>
      <c r="L710" s="6">
        <v>360</v>
      </c>
      <c r="M710" s="6">
        <f>tbl_Manifiestos[[#This Row],[Total Pagado]]*tbl_Manifiestos[[#This Row],[Porcentaje]]</f>
        <v>324</v>
      </c>
      <c r="N710" s="3">
        <v>0.9</v>
      </c>
    </row>
    <row r="711" spans="1:14" ht="15.95" customHeight="1" x14ac:dyDescent="0.25">
      <c r="A711" s="3" t="s">
        <v>1261</v>
      </c>
      <c r="B711" s="3" t="str">
        <f>tbl_Manifiestos[[#This Row],[Factura]] &amp; "|" &amp; tbl_Manifiestos[[#This Row],[Proyecto OK]] &amp; "|" &amp; TEXT(tbl_Manifiestos[[#This Row],[Servicio]],"0.00") &amp; "|" &amp; TEXT(tbl_Manifiestos[[#This Row],[Costo Unitario]],"0.00")</f>
        <v>2633|Berry Project|1.00|390.00</v>
      </c>
      <c r="C711">
        <v>2633</v>
      </c>
      <c r="D711" s="4">
        <v>45868</v>
      </c>
      <c r="E711">
        <v>680</v>
      </c>
      <c r="F711" t="s">
        <v>5322</v>
      </c>
      <c r="G711">
        <v>2513</v>
      </c>
      <c r="H711" t="s">
        <v>5883</v>
      </c>
      <c r="I711">
        <v>2513</v>
      </c>
      <c r="J711">
        <v>1</v>
      </c>
      <c r="K711" s="6">
        <v>390</v>
      </c>
      <c r="L711" s="6">
        <v>390</v>
      </c>
      <c r="M711" s="6">
        <f>tbl_Manifiestos[[#This Row],[Total Pagado]]*tbl_Manifiestos[[#This Row],[Porcentaje]]</f>
        <v>351</v>
      </c>
      <c r="N711" s="3">
        <v>0.9</v>
      </c>
    </row>
    <row r="712" spans="1:14" ht="15.95" customHeight="1" x14ac:dyDescent="0.25">
      <c r="A712" s="3" t="s">
        <v>5305</v>
      </c>
      <c r="B712" s="3" t="str">
        <f>tbl_Manifiestos[[#This Row],[Factura]] &amp; "|" &amp; tbl_Manifiestos[[#This Row],[Proyecto OK]] &amp; "|" &amp; TEXT(tbl_Manifiestos[[#This Row],[Servicio]],"0.00") &amp; "|" &amp; TEXT(tbl_Manifiestos[[#This Row],[Costo Unitario]],"0.00")</f>
        <v>2662|Berry Project|1.00|390.00</v>
      </c>
      <c r="C712">
        <v>2662</v>
      </c>
      <c r="D712" s="4">
        <v>45880</v>
      </c>
      <c r="E712">
        <v>20</v>
      </c>
      <c r="F712" t="s">
        <v>5322</v>
      </c>
      <c r="G712">
        <v>2513</v>
      </c>
      <c r="H712" t="s">
        <v>5883</v>
      </c>
      <c r="I712">
        <v>2513</v>
      </c>
      <c r="J712">
        <v>1</v>
      </c>
      <c r="K712" s="6">
        <v>390</v>
      </c>
      <c r="L712" s="6">
        <v>390</v>
      </c>
      <c r="M712" s="6">
        <f>tbl_Manifiestos[[#This Row],[Total Pagado]]*tbl_Manifiestos[[#This Row],[Porcentaje]]</f>
        <v>351</v>
      </c>
      <c r="N712" s="3">
        <v>0.9</v>
      </c>
    </row>
    <row r="713" spans="1:14" ht="15.95" customHeight="1" x14ac:dyDescent="0.25">
      <c r="A713" s="3" t="s">
        <v>5305</v>
      </c>
      <c r="B713" s="3" t="str">
        <f>tbl_Manifiestos[[#This Row],[Factura]] &amp; "|" &amp; tbl_Manifiestos[[#This Row],[Proyecto OK]] &amp; "|" &amp; TEXT(tbl_Manifiestos[[#This Row],[Servicio]],"0.00") &amp; "|" &amp; TEXT(tbl_Manifiestos[[#This Row],[Costo Unitario]],"0.00")</f>
        <v>2662|Berry Project|1.00|390.00</v>
      </c>
      <c r="C713">
        <v>2662</v>
      </c>
      <c r="D713" s="4">
        <v>45880</v>
      </c>
      <c r="E713">
        <v>20</v>
      </c>
      <c r="F713" t="s">
        <v>5322</v>
      </c>
      <c r="G713">
        <v>2513</v>
      </c>
      <c r="H713" t="s">
        <v>5883</v>
      </c>
      <c r="I713">
        <v>2513</v>
      </c>
      <c r="J713">
        <v>1</v>
      </c>
      <c r="K713" s="6">
        <v>390</v>
      </c>
      <c r="L713" s="6">
        <v>390</v>
      </c>
      <c r="M713" s="6">
        <f>tbl_Manifiestos[[#This Row],[Total Pagado]]*tbl_Manifiestos[[#This Row],[Porcentaje]]</f>
        <v>351</v>
      </c>
      <c r="N713" s="3">
        <v>0.9</v>
      </c>
    </row>
    <row r="714" spans="1:14" ht="15.95" customHeight="1" x14ac:dyDescent="0.25">
      <c r="A714" s="3" t="s">
        <v>5309</v>
      </c>
      <c r="B714" s="3" t="str">
        <f>tbl_Manifiestos[[#This Row],[Factura]] &amp; "|" &amp; tbl_Manifiestos[[#This Row],[Proyecto OK]] &amp; "|" &amp; TEXT(tbl_Manifiestos[[#This Row],[Servicio]],"0.00") &amp; "|" &amp; TEXT(tbl_Manifiestos[[#This Row],[Costo Unitario]],"0.00")</f>
        <v>2662|Berry Project|2.00|390.00</v>
      </c>
      <c r="C714">
        <v>2662</v>
      </c>
      <c r="D714" s="4">
        <v>45880</v>
      </c>
      <c r="E714">
        <v>76</v>
      </c>
      <c r="F714" t="s">
        <v>5322</v>
      </c>
      <c r="G714">
        <v>2513</v>
      </c>
      <c r="H714" t="s">
        <v>5883</v>
      </c>
      <c r="I714">
        <v>2513</v>
      </c>
      <c r="J714">
        <v>2</v>
      </c>
      <c r="K714" s="6">
        <v>390</v>
      </c>
      <c r="L714" s="6">
        <v>780</v>
      </c>
      <c r="M714" s="6">
        <f>tbl_Manifiestos[[#This Row],[Total Pagado]]*tbl_Manifiestos[[#This Row],[Porcentaje]]</f>
        <v>702</v>
      </c>
      <c r="N714" s="3">
        <v>0.9</v>
      </c>
    </row>
    <row r="715" spans="1:14" ht="15.95" customHeight="1" x14ac:dyDescent="0.25">
      <c r="A715" s="3" t="s">
        <v>5309</v>
      </c>
      <c r="B715" s="3" t="str">
        <f>tbl_Manifiestos[[#This Row],[Factura]] &amp; "|" &amp; tbl_Manifiestos[[#This Row],[Proyecto OK]] &amp; "|" &amp; TEXT(tbl_Manifiestos[[#This Row],[Servicio]],"0.00") &amp; "|" &amp; TEXT(tbl_Manifiestos[[#This Row],[Costo Unitario]],"0.00")</f>
        <v>2675|Berry Project|9.50|120.00</v>
      </c>
      <c r="C715">
        <v>2675</v>
      </c>
      <c r="D715" s="4">
        <v>45887</v>
      </c>
      <c r="E715">
        <v>229</v>
      </c>
      <c r="F715" t="s">
        <v>5322</v>
      </c>
      <c r="G715">
        <v>2513</v>
      </c>
      <c r="H715" t="s">
        <v>5883</v>
      </c>
      <c r="I715">
        <v>2513</v>
      </c>
      <c r="J715">
        <v>9.5</v>
      </c>
      <c r="K715" s="6">
        <v>120</v>
      </c>
      <c r="L715" s="6">
        <v>1140</v>
      </c>
      <c r="M715" s="6">
        <f>tbl_Manifiestos[[#This Row],[Total Pagado]]*tbl_Manifiestos[[#This Row],[Porcentaje]]</f>
        <v>1026</v>
      </c>
      <c r="N715" s="3">
        <v>0.9</v>
      </c>
    </row>
    <row r="716" spans="1:14" ht="15.95" customHeight="1" x14ac:dyDescent="0.25">
      <c r="A716" s="3" t="s">
        <v>5309</v>
      </c>
      <c r="B716" s="3" t="str">
        <f>tbl_Manifiestos[[#This Row],[Factura]] &amp; "|" &amp; tbl_Manifiestos[[#This Row],[Proyecto OK]] &amp; "|" &amp; TEXT(tbl_Manifiestos[[#This Row],[Servicio]],"0.00") &amp; "|" &amp; TEXT(tbl_Manifiestos[[#This Row],[Costo Unitario]],"0.00")</f>
        <v>2691|Berry Project|1.00|390.00</v>
      </c>
      <c r="C716">
        <v>2691</v>
      </c>
      <c r="D716" s="4">
        <v>45896</v>
      </c>
      <c r="E716">
        <v>28</v>
      </c>
      <c r="F716" t="s">
        <v>5322</v>
      </c>
      <c r="G716">
        <v>2513</v>
      </c>
      <c r="H716" t="s">
        <v>5883</v>
      </c>
      <c r="I716">
        <v>2513</v>
      </c>
      <c r="J716">
        <v>1</v>
      </c>
      <c r="K716" s="6">
        <v>390</v>
      </c>
      <c r="L716" s="6">
        <v>390</v>
      </c>
      <c r="M716" s="6">
        <f>tbl_Manifiestos[[#This Row],[Total Pagado]]*tbl_Manifiestos[[#This Row],[Porcentaje]]</f>
        <v>351</v>
      </c>
      <c r="N716" s="3">
        <v>0.9</v>
      </c>
    </row>
    <row r="717" spans="1:14" ht="15.95" customHeight="1" x14ac:dyDescent="0.25">
      <c r="A717" s="3" t="s">
        <v>5309</v>
      </c>
      <c r="B717" s="3" t="str">
        <f>tbl_Manifiestos[[#This Row],[Factura]] &amp; "|" &amp; tbl_Manifiestos[[#This Row],[Proyecto OK]] &amp; "|" &amp; TEXT(tbl_Manifiestos[[#This Row],[Servicio]],"0.00") &amp; "|" &amp; TEXT(tbl_Manifiestos[[#This Row],[Costo Unitario]],"0.00")</f>
        <v>2691|Berry Project|1.00|390.00</v>
      </c>
      <c r="C717">
        <v>2691</v>
      </c>
      <c r="D717" s="4">
        <v>45896</v>
      </c>
      <c r="E717">
        <v>28</v>
      </c>
      <c r="F717" t="s">
        <v>5322</v>
      </c>
      <c r="G717">
        <v>2513</v>
      </c>
      <c r="H717" t="s">
        <v>5883</v>
      </c>
      <c r="I717">
        <v>2513</v>
      </c>
      <c r="J717">
        <v>1</v>
      </c>
      <c r="K717" s="6">
        <v>390</v>
      </c>
      <c r="L717" s="6">
        <v>390</v>
      </c>
      <c r="M717" s="6">
        <f>tbl_Manifiestos[[#This Row],[Total Pagado]]*tbl_Manifiestos[[#This Row],[Porcentaje]]</f>
        <v>351</v>
      </c>
      <c r="N717" s="3">
        <v>0.9</v>
      </c>
    </row>
    <row r="718" spans="1:14" ht="15.95" customHeight="1" x14ac:dyDescent="0.25">
      <c r="A718" s="3" t="s">
        <v>5309</v>
      </c>
      <c r="B718" s="3" t="str">
        <f>tbl_Manifiestos[[#This Row],[Factura]] &amp; "|" &amp; tbl_Manifiestos[[#This Row],[Proyecto OK]] &amp; "|" &amp; TEXT(tbl_Manifiestos[[#This Row],[Servicio]],"0.00") &amp; "|" &amp; TEXT(tbl_Manifiestos[[#This Row],[Costo Unitario]],"0.00")</f>
        <v>2691|Berry Project|1.00|390.00</v>
      </c>
      <c r="C718">
        <v>2691</v>
      </c>
      <c r="D718" s="4">
        <v>45896</v>
      </c>
      <c r="E718">
        <v>229</v>
      </c>
      <c r="F718" t="s">
        <v>5322</v>
      </c>
      <c r="G718">
        <v>2513</v>
      </c>
      <c r="H718" t="s">
        <v>5883</v>
      </c>
      <c r="I718">
        <v>2513</v>
      </c>
      <c r="J718">
        <v>1</v>
      </c>
      <c r="K718" s="6">
        <v>390</v>
      </c>
      <c r="L718" s="6">
        <v>390</v>
      </c>
      <c r="M718" s="6">
        <f>tbl_Manifiestos[[#This Row],[Total Pagado]]*tbl_Manifiestos[[#This Row],[Porcentaje]]</f>
        <v>351</v>
      </c>
      <c r="N718" s="3">
        <v>0.9</v>
      </c>
    </row>
    <row r="719" spans="1:14" ht="15.95" customHeight="1" x14ac:dyDescent="0.25">
      <c r="A719" s="3" t="s">
        <v>5309</v>
      </c>
      <c r="B719" s="3" t="str">
        <f>tbl_Manifiestos[[#This Row],[Factura]] &amp; "|" &amp; tbl_Manifiestos[[#This Row],[Proyecto OK]] &amp; "|" &amp; TEXT(tbl_Manifiestos[[#This Row],[Servicio]],"0.00") &amp; "|" &amp; TEXT(tbl_Manifiestos[[#This Row],[Costo Unitario]],"0.00")</f>
        <v>2691|Berry Project|1.00|390.00</v>
      </c>
      <c r="C719">
        <v>2691</v>
      </c>
      <c r="D719" s="4">
        <v>45896</v>
      </c>
      <c r="E719">
        <v>229</v>
      </c>
      <c r="F719" t="s">
        <v>5322</v>
      </c>
      <c r="G719">
        <v>2513</v>
      </c>
      <c r="H719" t="s">
        <v>5883</v>
      </c>
      <c r="I719">
        <v>2513</v>
      </c>
      <c r="J719">
        <v>1</v>
      </c>
      <c r="K719" s="6">
        <v>390</v>
      </c>
      <c r="L719" s="6">
        <v>390</v>
      </c>
      <c r="M719" s="6">
        <f>tbl_Manifiestos[[#This Row],[Total Pagado]]*tbl_Manifiestos[[#This Row],[Porcentaje]]</f>
        <v>351</v>
      </c>
      <c r="N719" s="3">
        <v>0.9</v>
      </c>
    </row>
    <row r="720" spans="1:14" ht="15.95" customHeight="1" x14ac:dyDescent="0.25">
      <c r="A720" s="3" t="s">
        <v>5309</v>
      </c>
      <c r="B720" s="3" t="str">
        <f>tbl_Manifiestos[[#This Row],[Factura]] &amp; "|" &amp; tbl_Manifiestos[[#This Row],[Proyecto OK]] &amp; "|" &amp; TEXT(tbl_Manifiestos[[#This Row],[Servicio]],"0.00") &amp; "|" &amp; TEXT(tbl_Manifiestos[[#This Row],[Costo Unitario]],"0.00")</f>
        <v>2691|Berry Project|1.00|390.00</v>
      </c>
      <c r="C720">
        <v>2691</v>
      </c>
      <c r="D720" s="4">
        <v>45897</v>
      </c>
      <c r="E720">
        <v>229</v>
      </c>
      <c r="F720" t="s">
        <v>5322</v>
      </c>
      <c r="G720">
        <v>2513</v>
      </c>
      <c r="H720" t="s">
        <v>5883</v>
      </c>
      <c r="I720">
        <v>2513</v>
      </c>
      <c r="J720">
        <v>1</v>
      </c>
      <c r="K720" s="6">
        <v>390</v>
      </c>
      <c r="L720" s="6">
        <v>390</v>
      </c>
      <c r="M720" s="6">
        <f>tbl_Manifiestos[[#This Row],[Total Pagado]]*tbl_Manifiestos[[#This Row],[Porcentaje]]</f>
        <v>351</v>
      </c>
      <c r="N720" s="3">
        <v>0.9</v>
      </c>
    </row>
    <row r="721" spans="1:14" ht="15.95" customHeight="1" x14ac:dyDescent="0.25">
      <c r="A721" s="3" t="s">
        <v>1817</v>
      </c>
      <c r="B721" s="3" t="str">
        <f>tbl_Manifiestos[[#This Row],[Factura]] &amp; "|" &amp; tbl_Manifiestos[[#This Row],[Proyecto OK]] &amp; "|" &amp; TEXT(tbl_Manifiestos[[#This Row],[Servicio]],"0.00") &amp; "|" &amp; TEXT(tbl_Manifiestos[[#This Row],[Costo Unitario]],"0.00")</f>
        <v>2691|Berry Project|0.50|120.00</v>
      </c>
      <c r="C721">
        <v>2691</v>
      </c>
      <c r="D721" s="4">
        <v>45897</v>
      </c>
      <c r="E721">
        <v>25</v>
      </c>
      <c r="F721" t="s">
        <v>5322</v>
      </c>
      <c r="G721">
        <v>2513</v>
      </c>
      <c r="H721" t="s">
        <v>5883</v>
      </c>
      <c r="I721">
        <v>2513</v>
      </c>
      <c r="J721">
        <v>0.5</v>
      </c>
      <c r="K721" s="6">
        <v>120</v>
      </c>
      <c r="L721" s="6">
        <v>60</v>
      </c>
      <c r="M721" s="6">
        <f>tbl_Manifiestos[[#This Row],[Total Pagado]]*tbl_Manifiestos[[#This Row],[Porcentaje]]</f>
        <v>54</v>
      </c>
      <c r="N721" s="3">
        <v>0.9</v>
      </c>
    </row>
    <row r="722" spans="1:14" ht="15.95" customHeight="1" x14ac:dyDescent="0.25">
      <c r="A722" s="3" t="s">
        <v>1817</v>
      </c>
      <c r="B722" s="3" t="str">
        <f>tbl_Manifiestos[[#This Row],[Factura]] &amp; "|" &amp; tbl_Manifiestos[[#This Row],[Proyecto OK]] &amp; "|" &amp; TEXT(tbl_Manifiestos[[#This Row],[Servicio]],"0.00") &amp; "|" &amp; TEXT(tbl_Manifiestos[[#This Row],[Costo Unitario]],"0.00")</f>
        <v>2691|Berry Project|1.00|390.00</v>
      </c>
      <c r="C722">
        <v>2691</v>
      </c>
      <c r="D722" s="4">
        <v>45897</v>
      </c>
      <c r="E722">
        <v>25</v>
      </c>
      <c r="F722" t="s">
        <v>5322</v>
      </c>
      <c r="G722">
        <v>2513</v>
      </c>
      <c r="H722" t="s">
        <v>5883</v>
      </c>
      <c r="I722">
        <v>2513</v>
      </c>
      <c r="J722">
        <v>1</v>
      </c>
      <c r="K722" s="6">
        <v>390</v>
      </c>
      <c r="L722" s="6">
        <v>390</v>
      </c>
      <c r="M722" s="6">
        <f>tbl_Manifiestos[[#This Row],[Total Pagado]]*tbl_Manifiestos[[#This Row],[Porcentaje]]</f>
        <v>351</v>
      </c>
      <c r="N722" s="3">
        <v>0.9</v>
      </c>
    </row>
    <row r="723" spans="1:14" ht="15.95" customHeight="1" x14ac:dyDescent="0.25">
      <c r="A723" s="3" t="s">
        <v>1817</v>
      </c>
      <c r="B723" s="3" t="str">
        <f>tbl_Manifiestos[[#This Row],[Factura]] &amp; "|" &amp; tbl_Manifiestos[[#This Row],[Proyecto OK]] &amp; "|" &amp; TEXT(tbl_Manifiestos[[#This Row],[Servicio]],"0.00") &amp; "|" &amp; TEXT(tbl_Manifiestos[[#This Row],[Costo Unitario]],"0.00")</f>
        <v>2691|Berry Project|0.75|120.00</v>
      </c>
      <c r="C723">
        <v>2691</v>
      </c>
      <c r="D723" s="4">
        <v>45897</v>
      </c>
      <c r="E723">
        <v>25</v>
      </c>
      <c r="F723" t="s">
        <v>5322</v>
      </c>
      <c r="G723">
        <v>2513</v>
      </c>
      <c r="H723" t="s">
        <v>5883</v>
      </c>
      <c r="I723">
        <v>2513</v>
      </c>
      <c r="J723">
        <v>0.75</v>
      </c>
      <c r="K723" s="6">
        <v>120</v>
      </c>
      <c r="L723" s="6">
        <v>90</v>
      </c>
      <c r="M723" s="6">
        <f>tbl_Manifiestos[[#This Row],[Total Pagado]]*tbl_Manifiestos[[#This Row],[Porcentaje]]</f>
        <v>81</v>
      </c>
      <c r="N723" s="3">
        <v>0.9</v>
      </c>
    </row>
    <row r="724" spans="1:14" ht="15.95" customHeight="1" x14ac:dyDescent="0.25">
      <c r="A724" s="3" t="s">
        <v>1817</v>
      </c>
      <c r="B724" s="3" t="str">
        <f>tbl_Manifiestos[[#This Row],[Factura]] &amp; "|" &amp; tbl_Manifiestos[[#This Row],[Proyecto OK]] &amp; "|" &amp; TEXT(tbl_Manifiestos[[#This Row],[Servicio]],"0.00") &amp; "|" &amp; TEXT(tbl_Manifiestos[[#This Row],[Costo Unitario]],"0.00")</f>
        <v>2691|Berry Project|1.00|390.00</v>
      </c>
      <c r="C724">
        <v>2691</v>
      </c>
      <c r="D724" s="4">
        <v>45897</v>
      </c>
      <c r="E724">
        <v>25</v>
      </c>
      <c r="F724" t="s">
        <v>5322</v>
      </c>
      <c r="G724">
        <v>2513</v>
      </c>
      <c r="H724" t="s">
        <v>5883</v>
      </c>
      <c r="I724">
        <v>2513</v>
      </c>
      <c r="J724">
        <v>1</v>
      </c>
      <c r="K724" s="6">
        <v>390</v>
      </c>
      <c r="L724" s="6">
        <v>390</v>
      </c>
      <c r="M724" s="6">
        <f>tbl_Manifiestos[[#This Row],[Total Pagado]]*tbl_Manifiestos[[#This Row],[Porcentaje]]</f>
        <v>351</v>
      </c>
      <c r="N724" s="3">
        <v>0.9</v>
      </c>
    </row>
    <row r="725" spans="1:14" ht="15.95" customHeight="1" x14ac:dyDescent="0.25">
      <c r="A725" s="3" t="s">
        <v>1264</v>
      </c>
      <c r="B725" s="3" t="str">
        <f>tbl_Manifiestos[[#This Row],[Factura]] &amp; "|" &amp; tbl_Manifiestos[[#This Row],[Proyecto OK]] &amp; "|" &amp; TEXT(tbl_Manifiestos[[#This Row],[Servicio]],"0.00") &amp; "|" &amp; TEXT(tbl_Manifiestos[[#This Row],[Costo Unitario]],"0.00")</f>
        <v>2804|Berry Project|3.00|390.00</v>
      </c>
      <c r="C725">
        <v>2804</v>
      </c>
      <c r="D725" s="4">
        <v>45947</v>
      </c>
      <c r="E725">
        <v>7</v>
      </c>
      <c r="F725" t="s">
        <v>5322</v>
      </c>
      <c r="G725">
        <v>2513</v>
      </c>
      <c r="H725" t="s">
        <v>5883</v>
      </c>
      <c r="I725">
        <v>2513</v>
      </c>
      <c r="J725">
        <v>3</v>
      </c>
      <c r="K725" s="6">
        <v>390</v>
      </c>
      <c r="L725" s="6">
        <v>1170</v>
      </c>
      <c r="M725" s="6">
        <f>tbl_Manifiestos[[#This Row],[Total Pagado]]*tbl_Manifiestos[[#This Row],[Porcentaje]]</f>
        <v>1053</v>
      </c>
      <c r="N725" s="3">
        <v>0.9</v>
      </c>
    </row>
    <row r="726" spans="1:14" ht="15.95" customHeight="1" x14ac:dyDescent="0.25">
      <c r="A726" s="3" t="s">
        <v>5309</v>
      </c>
      <c r="B726" s="3" t="str">
        <f>tbl_Manifiestos[[#This Row],[Factura]] &amp; "|" &amp; tbl_Manifiestos[[#This Row],[Proyecto OK]] &amp; "|" &amp; TEXT(tbl_Manifiestos[[#This Row],[Servicio]],"0.00") &amp; "|" &amp; TEXT(tbl_Manifiestos[[#This Row],[Costo Unitario]],"0.00")</f>
        <v>2804|Berry Project|1.00|390.00</v>
      </c>
      <c r="C726">
        <v>2804</v>
      </c>
      <c r="D726" s="4">
        <v>45947</v>
      </c>
      <c r="E726">
        <v>229</v>
      </c>
      <c r="F726" t="s">
        <v>5322</v>
      </c>
      <c r="G726">
        <v>2513</v>
      </c>
      <c r="H726" t="s">
        <v>5883</v>
      </c>
      <c r="I726">
        <v>2513</v>
      </c>
      <c r="J726">
        <v>1</v>
      </c>
      <c r="K726" s="6">
        <v>390</v>
      </c>
      <c r="L726" s="6">
        <v>390</v>
      </c>
      <c r="M726" s="6">
        <f>tbl_Manifiestos[[#This Row],[Total Pagado]]*tbl_Manifiestos[[#This Row],[Porcentaje]]</f>
        <v>351</v>
      </c>
      <c r="N726" s="3">
        <v>0.9</v>
      </c>
    </row>
    <row r="727" spans="1:14" ht="15.95" customHeight="1" x14ac:dyDescent="0.25">
      <c r="A727" s="3" t="s">
        <v>5309</v>
      </c>
      <c r="B727" s="3" t="str">
        <f>tbl_Manifiestos[[#This Row],[Factura]] &amp; "|" &amp; tbl_Manifiestos[[#This Row],[Proyecto OK]] &amp; "|" &amp; TEXT(tbl_Manifiestos[[#This Row],[Servicio]],"0.00") &amp; "|" &amp; TEXT(tbl_Manifiestos[[#This Row],[Costo Unitario]],"0.00")</f>
        <v>2804|Berry Project|1.00|390.00</v>
      </c>
      <c r="C727">
        <v>2804</v>
      </c>
      <c r="D727" s="4">
        <v>45947</v>
      </c>
      <c r="E727">
        <v>229</v>
      </c>
      <c r="F727" t="s">
        <v>5322</v>
      </c>
      <c r="G727">
        <v>2513</v>
      </c>
      <c r="H727" t="s">
        <v>5883</v>
      </c>
      <c r="I727">
        <v>2513</v>
      </c>
      <c r="J727">
        <v>1</v>
      </c>
      <c r="K727" s="6">
        <v>390</v>
      </c>
      <c r="L727" s="6">
        <v>390</v>
      </c>
      <c r="M727" s="6">
        <f>tbl_Manifiestos[[#This Row],[Total Pagado]]*tbl_Manifiestos[[#This Row],[Porcentaje]]</f>
        <v>351</v>
      </c>
      <c r="N727" s="3">
        <v>0.9</v>
      </c>
    </row>
    <row r="728" spans="1:14" ht="15.95" customHeight="1" x14ac:dyDescent="0.25">
      <c r="A728" s="3" t="s">
        <v>27</v>
      </c>
      <c r="B728" s="3" t="str">
        <f>tbl_Manifiestos[[#This Row],[Factura]] &amp; "|" &amp; tbl_Manifiestos[[#This Row],[Proyecto OK]] &amp; "|" &amp; TEXT(tbl_Manifiestos[[#This Row],[Servicio]],"0.00") &amp; "|" &amp; TEXT(tbl_Manifiestos[[#This Row],[Costo Unitario]],"0.00")</f>
        <v>2469|Berry Project|2.00|130.00</v>
      </c>
      <c r="C728" t="s">
        <v>5409</v>
      </c>
      <c r="D728" s="32">
        <v>45792</v>
      </c>
      <c r="E728">
        <v>114</v>
      </c>
      <c r="F728" t="s">
        <v>5322</v>
      </c>
      <c r="G728">
        <v>2513</v>
      </c>
      <c r="H728" t="s">
        <v>5883</v>
      </c>
      <c r="I728">
        <v>2513</v>
      </c>
      <c r="J728">
        <v>2</v>
      </c>
      <c r="K728" s="34">
        <v>130</v>
      </c>
      <c r="L728" s="34">
        <f>J728*K728</f>
        <v>260</v>
      </c>
      <c r="M728" s="6">
        <f>tbl_Manifiestos[[#This Row],[Total Pagado]]*tbl_Manifiestos[[#This Row],[Porcentaje]]</f>
        <v>241.8</v>
      </c>
      <c r="N728" s="3">
        <v>0.93</v>
      </c>
    </row>
    <row r="729" spans="1:14" ht="15.95" customHeight="1" x14ac:dyDescent="0.25">
      <c r="A729" s="3" t="s">
        <v>27</v>
      </c>
      <c r="B729" s="3" t="str">
        <f>tbl_Manifiestos[[#This Row],[Factura]] &amp; "|" &amp; tbl_Manifiestos[[#This Row],[Proyecto OK]] &amp; "|" &amp; TEXT(tbl_Manifiestos[[#This Row],[Servicio]],"0.00") &amp; "|" &amp; TEXT(tbl_Manifiestos[[#This Row],[Costo Unitario]],"0.00")</f>
        <v>2469|Berry Project|2.00|420.00</v>
      </c>
      <c r="C729" t="s">
        <v>5409</v>
      </c>
      <c r="D729" s="32">
        <v>45792</v>
      </c>
      <c r="E729">
        <v>114</v>
      </c>
      <c r="F729" t="s">
        <v>5322</v>
      </c>
      <c r="G729">
        <v>2513</v>
      </c>
      <c r="H729" t="s">
        <v>5883</v>
      </c>
      <c r="I729">
        <v>2513</v>
      </c>
      <c r="J729">
        <v>2</v>
      </c>
      <c r="K729" s="34">
        <v>420</v>
      </c>
      <c r="L729" s="34">
        <f>J729*K729</f>
        <v>840</v>
      </c>
      <c r="M729" s="6">
        <f>tbl_Manifiestos[[#This Row],[Total Pagado]]*tbl_Manifiestos[[#This Row],[Porcentaje]]</f>
        <v>781.2</v>
      </c>
      <c r="N729" s="3">
        <v>0.93</v>
      </c>
    </row>
    <row r="730" spans="1:14" ht="15.95" customHeight="1" x14ac:dyDescent="0.25">
      <c r="A730" s="3" t="s">
        <v>27</v>
      </c>
      <c r="B730" s="3" t="str">
        <f>tbl_Manifiestos[[#This Row],[Factura]] &amp; "|" &amp; tbl_Manifiestos[[#This Row],[Proyecto OK]] &amp; "|" &amp; TEXT(tbl_Manifiestos[[#This Row],[Servicio]],"0.00") &amp; "|" &amp; TEXT(tbl_Manifiestos[[#This Row],[Costo Unitario]],"0.00")</f>
        <v>2469|Berry Project|2.00|420.00</v>
      </c>
      <c r="C730" t="s">
        <v>5409</v>
      </c>
      <c r="D730" s="32">
        <v>45792</v>
      </c>
      <c r="E730">
        <v>356</v>
      </c>
      <c r="F730" t="s">
        <v>5322</v>
      </c>
      <c r="G730">
        <v>2513</v>
      </c>
      <c r="H730" t="s">
        <v>5883</v>
      </c>
      <c r="I730">
        <v>2513</v>
      </c>
      <c r="J730">
        <v>2</v>
      </c>
      <c r="K730" s="34">
        <v>420</v>
      </c>
      <c r="L730" s="34">
        <f>J730*K730</f>
        <v>840</v>
      </c>
      <c r="M730" s="6">
        <f>tbl_Manifiestos[[#This Row],[Total Pagado]]*tbl_Manifiestos[[#This Row],[Porcentaje]]</f>
        <v>781.2</v>
      </c>
      <c r="N730" s="3">
        <v>0.93</v>
      </c>
    </row>
    <row r="731" spans="1:14" ht="15.95" customHeight="1" x14ac:dyDescent="0.25">
      <c r="A731" s="3" t="s">
        <v>27</v>
      </c>
      <c r="B731" s="3" t="str">
        <f>tbl_Manifiestos[[#This Row],[Factura]] &amp; "|" &amp; tbl_Manifiestos[[#This Row],[Proyecto OK]] &amp; "|" &amp; TEXT(tbl_Manifiestos[[#This Row],[Servicio]],"0.00") &amp; "|" &amp; TEXT(tbl_Manifiestos[[#This Row],[Costo Unitario]],"0.00")</f>
        <v>2469|Berry Project|5.50|130.00</v>
      </c>
      <c r="C731" t="s">
        <v>5409</v>
      </c>
      <c r="D731" s="32">
        <v>45793</v>
      </c>
      <c r="E731">
        <v>356</v>
      </c>
      <c r="F731" t="s">
        <v>5322</v>
      </c>
      <c r="G731">
        <v>2513</v>
      </c>
      <c r="H731" t="s">
        <v>5883</v>
      </c>
      <c r="I731">
        <v>2513</v>
      </c>
      <c r="J731">
        <v>5.5</v>
      </c>
      <c r="K731" s="34">
        <v>130</v>
      </c>
      <c r="L731" s="34">
        <f>J731*K731</f>
        <v>715</v>
      </c>
      <c r="M731" s="6">
        <f>tbl_Manifiestos[[#This Row],[Total Pagado]]*tbl_Manifiestos[[#This Row],[Porcentaje]]</f>
        <v>664.95</v>
      </c>
      <c r="N731" s="3">
        <v>0.93</v>
      </c>
    </row>
    <row r="732" spans="1:14" ht="15.95" customHeight="1" x14ac:dyDescent="0.25">
      <c r="A732" s="3" t="s">
        <v>27</v>
      </c>
      <c r="B732" s="3" t="str">
        <f>tbl_Manifiestos[[#This Row],[Factura]] &amp; "|" &amp; tbl_Manifiestos[[#This Row],[Proyecto OK]] &amp; "|" &amp; TEXT(tbl_Manifiestos[[#This Row],[Servicio]],"0.00") &amp; "|" &amp; TEXT(tbl_Manifiestos[[#This Row],[Costo Unitario]],"0.00")</f>
        <v>2469|Berry Project|5.00|130.00</v>
      </c>
      <c r="C732" t="s">
        <v>5409</v>
      </c>
      <c r="D732" s="32">
        <v>45792</v>
      </c>
      <c r="E732">
        <v>356</v>
      </c>
      <c r="F732" t="s">
        <v>5322</v>
      </c>
      <c r="G732">
        <v>2513</v>
      </c>
      <c r="H732" t="s">
        <v>5883</v>
      </c>
      <c r="I732">
        <v>2513</v>
      </c>
      <c r="J732">
        <v>5</v>
      </c>
      <c r="K732" s="34">
        <v>130</v>
      </c>
      <c r="L732" s="34">
        <f>J732*K732</f>
        <v>650</v>
      </c>
      <c r="M732" s="6">
        <f>tbl_Manifiestos[[#This Row],[Total Pagado]]*tbl_Manifiestos[[#This Row],[Porcentaje]]</f>
        <v>604.5</v>
      </c>
      <c r="N732" s="3">
        <v>0.93</v>
      </c>
    </row>
    <row r="733" spans="1:14" ht="15.95" customHeight="1" x14ac:dyDescent="0.25">
      <c r="A733" s="3" t="s">
        <v>27</v>
      </c>
      <c r="B733" s="3" t="str">
        <f>tbl_Manifiestos[[#This Row],[Factura]] &amp; "|" &amp; tbl_Manifiestos[[#This Row],[Proyecto OK]] &amp; "|" &amp; TEXT(tbl_Manifiestos[[#This Row],[Servicio]],"0.00") &amp; "|" &amp; TEXT(tbl_Manifiestos[[#This Row],[Costo Unitario]],"0.00")</f>
        <v>2469|Berry Project|1.00|21.40</v>
      </c>
      <c r="C733" t="s">
        <v>5409</v>
      </c>
      <c r="D733" s="32">
        <v>45792</v>
      </c>
      <c r="E733">
        <v>356</v>
      </c>
      <c r="F733" t="s">
        <v>5322</v>
      </c>
      <c r="G733">
        <v>2513</v>
      </c>
      <c r="H733" t="s">
        <v>5883</v>
      </c>
      <c r="I733">
        <v>2513</v>
      </c>
      <c r="J733">
        <v>1</v>
      </c>
      <c r="K733" s="34">
        <v>21.4</v>
      </c>
      <c r="L733" s="34">
        <v>21.4</v>
      </c>
      <c r="M733" s="6">
        <f>tbl_Manifiestos[[#This Row],[Total Pagado]]*tbl_Manifiestos[[#This Row],[Porcentaje]]</f>
        <v>21.4</v>
      </c>
      <c r="N733" s="3">
        <v>1</v>
      </c>
    </row>
    <row r="734" spans="1:14" ht="15.95" customHeight="1" x14ac:dyDescent="0.25">
      <c r="A734" s="3" t="s">
        <v>27</v>
      </c>
      <c r="B734" s="3" t="str">
        <f>tbl_Manifiestos[[#This Row],[Factura]] &amp; "|" &amp; tbl_Manifiestos[[#This Row],[Proyecto OK]] &amp; "|" &amp; TEXT(tbl_Manifiestos[[#This Row],[Servicio]],"0.00") &amp; "|" &amp; TEXT(tbl_Manifiestos[[#This Row],[Costo Unitario]],"0.00")</f>
        <v>2469|Berry Project|1.00|6.10</v>
      </c>
      <c r="C734" t="s">
        <v>5409</v>
      </c>
      <c r="D734" s="32">
        <v>45792</v>
      </c>
      <c r="E734">
        <v>356</v>
      </c>
      <c r="F734" t="s">
        <v>5322</v>
      </c>
      <c r="G734">
        <v>2513</v>
      </c>
      <c r="H734" t="s">
        <v>5883</v>
      </c>
      <c r="I734">
        <v>2513</v>
      </c>
      <c r="J734">
        <v>1</v>
      </c>
      <c r="K734" s="34">
        <v>6.1</v>
      </c>
      <c r="L734" s="34">
        <v>6.1</v>
      </c>
      <c r="M734" s="6">
        <f>tbl_Manifiestos[[#This Row],[Total Pagado]]*tbl_Manifiestos[[#This Row],[Porcentaje]]</f>
        <v>6.1</v>
      </c>
      <c r="N734" s="3">
        <v>1</v>
      </c>
    </row>
    <row r="735" spans="1:14" ht="15.95" customHeight="1" x14ac:dyDescent="0.25">
      <c r="A735" s="3" t="s">
        <v>27</v>
      </c>
      <c r="B735" s="3" t="str">
        <f>tbl_Manifiestos[[#This Row],[Factura]] &amp; "|" &amp; tbl_Manifiestos[[#This Row],[Proyecto OK]] &amp; "|" &amp; TEXT(tbl_Manifiestos[[#This Row],[Servicio]],"0.00") &amp; "|" &amp; TEXT(tbl_Manifiestos[[#This Row],[Costo Unitario]],"0.00")</f>
        <v>2469|Berry Project|5.50|130.00</v>
      </c>
      <c r="C735" t="s">
        <v>5409</v>
      </c>
      <c r="D735" s="32">
        <v>45793</v>
      </c>
      <c r="E735">
        <v>325</v>
      </c>
      <c r="F735" t="s">
        <v>5322</v>
      </c>
      <c r="G735">
        <v>2513</v>
      </c>
      <c r="H735" t="s">
        <v>5883</v>
      </c>
      <c r="I735">
        <v>2513</v>
      </c>
      <c r="J735">
        <v>5.5</v>
      </c>
      <c r="K735" s="34">
        <v>130</v>
      </c>
      <c r="L735" s="34">
        <f t="shared" ref="L735:L779" si="18">J735*K735</f>
        <v>715</v>
      </c>
      <c r="M735" s="6">
        <f>tbl_Manifiestos[[#This Row],[Total Pagado]]*tbl_Manifiestos[[#This Row],[Porcentaje]]</f>
        <v>664.95</v>
      </c>
      <c r="N735" s="3">
        <v>0.93</v>
      </c>
    </row>
    <row r="736" spans="1:14" ht="15.95" customHeight="1" x14ac:dyDescent="0.25">
      <c r="A736" s="3" t="s">
        <v>27</v>
      </c>
      <c r="B736" s="3" t="str">
        <f>tbl_Manifiestos[[#This Row],[Factura]] &amp; "|" &amp; tbl_Manifiestos[[#This Row],[Proyecto OK]] &amp; "|" &amp; TEXT(tbl_Manifiestos[[#This Row],[Servicio]],"0.00") &amp; "|" &amp; TEXT(tbl_Manifiestos[[#This Row],[Costo Unitario]],"0.00")</f>
        <v>2469|Berry Project|2.00|420.00</v>
      </c>
      <c r="C736" t="s">
        <v>5409</v>
      </c>
      <c r="D736" s="32">
        <v>45793</v>
      </c>
      <c r="E736">
        <v>325</v>
      </c>
      <c r="F736" t="s">
        <v>5322</v>
      </c>
      <c r="G736">
        <v>2513</v>
      </c>
      <c r="H736" t="s">
        <v>5883</v>
      </c>
      <c r="I736">
        <v>2513</v>
      </c>
      <c r="J736">
        <v>2</v>
      </c>
      <c r="K736" s="34">
        <v>420</v>
      </c>
      <c r="L736" s="34">
        <f t="shared" si="18"/>
        <v>840</v>
      </c>
      <c r="M736" s="6">
        <f>tbl_Manifiestos[[#This Row],[Total Pagado]]*tbl_Manifiestos[[#This Row],[Porcentaje]]</f>
        <v>781.2</v>
      </c>
      <c r="N736" s="3">
        <v>0.93</v>
      </c>
    </row>
    <row r="737" spans="1:14" ht="15.95" customHeight="1" x14ac:dyDescent="0.25">
      <c r="A737" s="3" t="s">
        <v>27</v>
      </c>
      <c r="B737" s="3" t="str">
        <f>tbl_Manifiestos[[#This Row],[Factura]] &amp; "|" &amp; tbl_Manifiestos[[#This Row],[Proyecto OK]] &amp; "|" &amp; TEXT(tbl_Manifiestos[[#This Row],[Servicio]],"0.00") &amp; "|" &amp; TEXT(tbl_Manifiestos[[#This Row],[Costo Unitario]],"0.00")</f>
        <v>2485|Berry Project|2.00|420.00</v>
      </c>
      <c r="C737">
        <v>2485</v>
      </c>
      <c r="D737" s="32">
        <v>45796</v>
      </c>
      <c r="E737">
        <v>67</v>
      </c>
      <c r="F737" t="s">
        <v>5322</v>
      </c>
      <c r="G737">
        <v>2513</v>
      </c>
      <c r="H737" t="s">
        <v>5883</v>
      </c>
      <c r="I737">
        <v>2513</v>
      </c>
      <c r="J737">
        <v>2</v>
      </c>
      <c r="K737" s="34">
        <v>420</v>
      </c>
      <c r="L737" s="34">
        <f t="shared" si="18"/>
        <v>840</v>
      </c>
      <c r="M737" s="6">
        <f>tbl_Manifiestos[[#This Row],[Total Pagado]]*tbl_Manifiestos[[#This Row],[Porcentaje]]</f>
        <v>781.2</v>
      </c>
      <c r="N737" s="3">
        <v>0.93</v>
      </c>
    </row>
    <row r="738" spans="1:14" ht="15.95" customHeight="1" x14ac:dyDescent="0.25">
      <c r="A738" s="3" t="s">
        <v>27</v>
      </c>
      <c r="B738" s="3" t="str">
        <f>tbl_Manifiestos[[#This Row],[Factura]] &amp; "|" &amp; tbl_Manifiestos[[#This Row],[Proyecto OK]] &amp; "|" &amp; TEXT(tbl_Manifiestos[[#This Row],[Servicio]],"0.00") &amp; "|" &amp; TEXT(tbl_Manifiestos[[#This Row],[Costo Unitario]],"0.00")</f>
        <v>2485|Berry Project|2.00|420.00</v>
      </c>
      <c r="C738">
        <v>2485</v>
      </c>
      <c r="D738" s="32">
        <v>45796</v>
      </c>
      <c r="E738">
        <v>356</v>
      </c>
      <c r="F738" t="s">
        <v>5322</v>
      </c>
      <c r="G738">
        <v>2513</v>
      </c>
      <c r="H738" t="s">
        <v>5883</v>
      </c>
      <c r="I738">
        <v>2513</v>
      </c>
      <c r="J738">
        <v>2</v>
      </c>
      <c r="K738" s="34">
        <v>420</v>
      </c>
      <c r="L738" s="34">
        <f t="shared" si="18"/>
        <v>840</v>
      </c>
      <c r="M738" s="6">
        <f>tbl_Manifiestos[[#This Row],[Total Pagado]]*tbl_Manifiestos[[#This Row],[Porcentaje]]</f>
        <v>781.2</v>
      </c>
      <c r="N738" s="3">
        <v>0.93</v>
      </c>
    </row>
    <row r="739" spans="1:14" ht="15.95" customHeight="1" x14ac:dyDescent="0.25">
      <c r="A739" s="3" t="s">
        <v>27</v>
      </c>
      <c r="B739" s="3" t="str">
        <f>tbl_Manifiestos[[#This Row],[Factura]] &amp; "|" &amp; tbl_Manifiestos[[#This Row],[Proyecto OK]] &amp; "|" &amp; TEXT(tbl_Manifiestos[[#This Row],[Servicio]],"0.00") &amp; "|" &amp; TEXT(tbl_Manifiestos[[#This Row],[Costo Unitario]],"0.00")</f>
        <v>2485|Berry Project|3.00|130.00</v>
      </c>
      <c r="C739">
        <v>2485</v>
      </c>
      <c r="D739" s="32">
        <v>45796</v>
      </c>
      <c r="E739">
        <v>356</v>
      </c>
      <c r="F739" t="s">
        <v>5322</v>
      </c>
      <c r="G739">
        <v>2513</v>
      </c>
      <c r="H739" t="s">
        <v>5883</v>
      </c>
      <c r="I739">
        <v>2513</v>
      </c>
      <c r="J739">
        <v>3</v>
      </c>
      <c r="K739" s="34">
        <v>130</v>
      </c>
      <c r="L739" s="34">
        <f t="shared" si="18"/>
        <v>390</v>
      </c>
      <c r="M739" s="6">
        <f>tbl_Manifiestos[[#This Row],[Total Pagado]]*tbl_Manifiestos[[#This Row],[Porcentaje]]</f>
        <v>362.70000000000005</v>
      </c>
      <c r="N739" s="3">
        <v>0.93</v>
      </c>
    </row>
    <row r="740" spans="1:14" ht="15.95" customHeight="1" x14ac:dyDescent="0.25">
      <c r="A740" s="3" t="s">
        <v>27</v>
      </c>
      <c r="B740" s="3" t="str">
        <f>tbl_Manifiestos[[#This Row],[Factura]] &amp; "|" &amp; tbl_Manifiestos[[#This Row],[Proyecto OK]] &amp; "|" &amp; TEXT(tbl_Manifiestos[[#This Row],[Servicio]],"0.00") &amp; "|" &amp; TEXT(tbl_Manifiestos[[#This Row],[Costo Unitario]],"0.00")</f>
        <v>2485|Berry Project|4.25|130.00</v>
      </c>
      <c r="C740">
        <v>2485</v>
      </c>
      <c r="D740" s="32">
        <v>45796</v>
      </c>
      <c r="E740">
        <v>515</v>
      </c>
      <c r="F740" t="s">
        <v>5322</v>
      </c>
      <c r="G740">
        <v>2513</v>
      </c>
      <c r="H740" t="s">
        <v>5883</v>
      </c>
      <c r="I740">
        <v>2513</v>
      </c>
      <c r="J740">
        <v>4.25</v>
      </c>
      <c r="K740" s="34">
        <v>130</v>
      </c>
      <c r="L740" s="34">
        <f t="shared" si="18"/>
        <v>552.5</v>
      </c>
      <c r="M740" s="6">
        <f>tbl_Manifiestos[[#This Row],[Total Pagado]]*tbl_Manifiestos[[#This Row],[Porcentaje]]</f>
        <v>513.82500000000005</v>
      </c>
      <c r="N740" s="3">
        <v>0.93</v>
      </c>
    </row>
    <row r="741" spans="1:14" ht="15.95" customHeight="1" x14ac:dyDescent="0.25">
      <c r="A741" s="3" t="s">
        <v>27</v>
      </c>
      <c r="B741" s="3" t="str">
        <f>tbl_Manifiestos[[#This Row],[Factura]] &amp; "|" &amp; tbl_Manifiestos[[#This Row],[Proyecto OK]] &amp; "|" &amp; TEXT(tbl_Manifiestos[[#This Row],[Servicio]],"0.00") &amp; "|" &amp; TEXT(tbl_Manifiestos[[#This Row],[Costo Unitario]],"0.00")</f>
        <v>2485|Berry Project|2.00|420.00</v>
      </c>
      <c r="C741">
        <v>2485</v>
      </c>
      <c r="D741" s="32">
        <v>45796</v>
      </c>
      <c r="E741">
        <v>515</v>
      </c>
      <c r="F741" t="s">
        <v>5322</v>
      </c>
      <c r="G741">
        <v>2513</v>
      </c>
      <c r="H741" t="s">
        <v>5883</v>
      </c>
      <c r="I741">
        <v>2513</v>
      </c>
      <c r="J741">
        <v>2</v>
      </c>
      <c r="K741" s="34">
        <v>420</v>
      </c>
      <c r="L741" s="34">
        <f t="shared" si="18"/>
        <v>840</v>
      </c>
      <c r="M741" s="6">
        <f>tbl_Manifiestos[[#This Row],[Total Pagado]]*tbl_Manifiestos[[#This Row],[Porcentaje]]</f>
        <v>781.2</v>
      </c>
      <c r="N741" s="3">
        <v>0.93</v>
      </c>
    </row>
    <row r="742" spans="1:14" ht="15.95" customHeight="1" x14ac:dyDescent="0.25">
      <c r="A742" s="3" t="s">
        <v>27</v>
      </c>
      <c r="B742" s="3" t="str">
        <f>tbl_Manifiestos[[#This Row],[Factura]] &amp; "|" &amp; tbl_Manifiestos[[#This Row],[Proyecto OK]] &amp; "|" &amp; TEXT(tbl_Manifiestos[[#This Row],[Servicio]],"0.00") &amp; "|" &amp; TEXT(tbl_Manifiestos[[#This Row],[Costo Unitario]],"0.00")</f>
        <v>2485|Berry Project|8.00|130.00</v>
      </c>
      <c r="C742">
        <v>2485</v>
      </c>
      <c r="D742" s="32">
        <v>45798</v>
      </c>
      <c r="E742">
        <v>515</v>
      </c>
      <c r="F742" t="s">
        <v>5322</v>
      </c>
      <c r="G742">
        <v>2513</v>
      </c>
      <c r="H742" t="s">
        <v>5883</v>
      </c>
      <c r="I742">
        <v>2513</v>
      </c>
      <c r="J742">
        <v>8</v>
      </c>
      <c r="K742" s="34">
        <v>130</v>
      </c>
      <c r="L742" s="34">
        <f t="shared" si="18"/>
        <v>1040</v>
      </c>
      <c r="M742" s="6">
        <f>tbl_Manifiestos[[#This Row],[Total Pagado]]*tbl_Manifiestos[[#This Row],[Porcentaje]]</f>
        <v>967.2</v>
      </c>
      <c r="N742" s="3">
        <v>0.93</v>
      </c>
    </row>
    <row r="743" spans="1:14" ht="15.95" customHeight="1" x14ac:dyDescent="0.25">
      <c r="A743" s="3" t="s">
        <v>27</v>
      </c>
      <c r="B743" s="3" t="str">
        <f>tbl_Manifiestos[[#This Row],[Factura]] &amp; "|" &amp; tbl_Manifiestos[[#This Row],[Proyecto OK]] &amp; "|" &amp; TEXT(tbl_Manifiestos[[#This Row],[Servicio]],"0.00") &amp; "|" &amp; TEXT(tbl_Manifiestos[[#This Row],[Costo Unitario]],"0.00")</f>
        <v>2485|Berry Project|7.50|130.00</v>
      </c>
      <c r="C743">
        <v>2485</v>
      </c>
      <c r="D743" s="32">
        <v>45798</v>
      </c>
      <c r="E743">
        <v>103</v>
      </c>
      <c r="F743" t="s">
        <v>5322</v>
      </c>
      <c r="G743">
        <v>2513</v>
      </c>
      <c r="H743" t="s">
        <v>5883</v>
      </c>
      <c r="I743">
        <v>2513</v>
      </c>
      <c r="J743">
        <v>7.5</v>
      </c>
      <c r="K743" s="34">
        <v>130</v>
      </c>
      <c r="L743" s="34">
        <f t="shared" si="18"/>
        <v>975</v>
      </c>
      <c r="M743" s="6">
        <f>tbl_Manifiestos[[#This Row],[Total Pagado]]*tbl_Manifiestos[[#This Row],[Porcentaje]]</f>
        <v>906.75</v>
      </c>
      <c r="N743" s="3">
        <v>0.93</v>
      </c>
    </row>
    <row r="744" spans="1:14" ht="15.95" customHeight="1" x14ac:dyDescent="0.25">
      <c r="A744" s="3" t="s">
        <v>27</v>
      </c>
      <c r="B744" s="3" t="str">
        <f>tbl_Manifiestos[[#This Row],[Factura]] &amp; "|" &amp; tbl_Manifiestos[[#This Row],[Proyecto OK]] &amp; "|" &amp; TEXT(tbl_Manifiestos[[#This Row],[Servicio]],"0.00") &amp; "|" &amp; TEXT(tbl_Manifiestos[[#This Row],[Costo Unitario]],"0.00")</f>
        <v>2485|Berry Project|5.50|130.00</v>
      </c>
      <c r="C744">
        <v>2485</v>
      </c>
      <c r="D744" s="32">
        <v>45799</v>
      </c>
      <c r="E744">
        <v>103</v>
      </c>
      <c r="F744" t="s">
        <v>5322</v>
      </c>
      <c r="G744">
        <v>2513</v>
      </c>
      <c r="H744" t="s">
        <v>5883</v>
      </c>
      <c r="I744">
        <v>2513</v>
      </c>
      <c r="J744">
        <v>5.5</v>
      </c>
      <c r="K744" s="34">
        <v>130</v>
      </c>
      <c r="L744" s="34">
        <f t="shared" si="18"/>
        <v>715</v>
      </c>
      <c r="M744" s="6">
        <f>tbl_Manifiestos[[#This Row],[Total Pagado]]*tbl_Manifiestos[[#This Row],[Porcentaje]]</f>
        <v>664.95</v>
      </c>
      <c r="N744" s="3">
        <v>0.93</v>
      </c>
    </row>
    <row r="745" spans="1:14" ht="15.95" customHeight="1" x14ac:dyDescent="0.25">
      <c r="A745" s="3" t="s">
        <v>27</v>
      </c>
      <c r="B745" s="3" t="str">
        <f>tbl_Manifiestos[[#This Row],[Factura]] &amp; "|" &amp; tbl_Manifiestos[[#This Row],[Proyecto OK]] &amp; "|" &amp; TEXT(tbl_Manifiestos[[#This Row],[Servicio]],"0.00") &amp; "|" &amp; TEXT(tbl_Manifiestos[[#This Row],[Costo Unitario]],"0.00")</f>
        <v>2485|Berry Project|1.00|420.00</v>
      </c>
      <c r="C745">
        <v>2485</v>
      </c>
      <c r="D745" s="32">
        <v>45799</v>
      </c>
      <c r="E745">
        <v>103</v>
      </c>
      <c r="F745" t="s">
        <v>5322</v>
      </c>
      <c r="G745">
        <v>2513</v>
      </c>
      <c r="H745" t="s">
        <v>5883</v>
      </c>
      <c r="I745">
        <v>2513</v>
      </c>
      <c r="J745">
        <v>1</v>
      </c>
      <c r="K745" s="34">
        <v>420</v>
      </c>
      <c r="L745" s="34">
        <f t="shared" si="18"/>
        <v>420</v>
      </c>
      <c r="M745" s="6">
        <f>tbl_Manifiestos[[#This Row],[Total Pagado]]*tbl_Manifiestos[[#This Row],[Porcentaje]]</f>
        <v>390.6</v>
      </c>
      <c r="N745" s="3">
        <v>0.93</v>
      </c>
    </row>
    <row r="746" spans="1:14" ht="15.95" customHeight="1" x14ac:dyDescent="0.25">
      <c r="A746" s="3" t="s">
        <v>27</v>
      </c>
      <c r="B746" s="3" t="str">
        <f>tbl_Manifiestos[[#This Row],[Factura]] &amp; "|" &amp; tbl_Manifiestos[[#This Row],[Proyecto OK]] &amp; "|" &amp; TEXT(tbl_Manifiestos[[#This Row],[Servicio]],"0.00") &amp; "|" &amp; TEXT(tbl_Manifiestos[[#This Row],[Costo Unitario]],"0.00")</f>
        <v>2485|Berry Project|6.00|130.00</v>
      </c>
      <c r="C746">
        <v>2485</v>
      </c>
      <c r="D746" s="32">
        <v>45796</v>
      </c>
      <c r="E746">
        <v>325</v>
      </c>
      <c r="F746" t="s">
        <v>5322</v>
      </c>
      <c r="G746">
        <v>2513</v>
      </c>
      <c r="H746" t="s">
        <v>5883</v>
      </c>
      <c r="I746">
        <v>2513</v>
      </c>
      <c r="J746">
        <v>6</v>
      </c>
      <c r="K746" s="34">
        <v>130</v>
      </c>
      <c r="L746" s="34">
        <f t="shared" si="18"/>
        <v>780</v>
      </c>
      <c r="M746" s="6">
        <f>tbl_Manifiestos[[#This Row],[Total Pagado]]*tbl_Manifiestos[[#This Row],[Porcentaje]]</f>
        <v>725.40000000000009</v>
      </c>
      <c r="N746" s="3">
        <v>0.93</v>
      </c>
    </row>
    <row r="747" spans="1:14" ht="15.95" customHeight="1" x14ac:dyDescent="0.25">
      <c r="A747" s="3" t="s">
        <v>27</v>
      </c>
      <c r="B747" s="3" t="str">
        <f>tbl_Manifiestos[[#This Row],[Factura]] &amp; "|" &amp; tbl_Manifiestos[[#This Row],[Proyecto OK]] &amp; "|" &amp; TEXT(tbl_Manifiestos[[#This Row],[Servicio]],"0.00") &amp; "|" &amp; TEXT(tbl_Manifiestos[[#This Row],[Costo Unitario]],"0.00")</f>
        <v>2485|Berry Project|5.50|130.00</v>
      </c>
      <c r="C747">
        <v>2485</v>
      </c>
      <c r="D747" s="32">
        <v>45798</v>
      </c>
      <c r="E747">
        <v>325</v>
      </c>
      <c r="F747" t="s">
        <v>5322</v>
      </c>
      <c r="G747">
        <v>2513</v>
      </c>
      <c r="H747" t="s">
        <v>5883</v>
      </c>
      <c r="I747">
        <v>2513</v>
      </c>
      <c r="J747">
        <v>5.5</v>
      </c>
      <c r="K747" s="34">
        <v>130</v>
      </c>
      <c r="L747" s="34">
        <f t="shared" si="18"/>
        <v>715</v>
      </c>
      <c r="M747" s="6">
        <f>tbl_Manifiestos[[#This Row],[Total Pagado]]*tbl_Manifiestos[[#This Row],[Porcentaje]]</f>
        <v>664.95</v>
      </c>
      <c r="N747" s="3">
        <v>0.93</v>
      </c>
    </row>
    <row r="748" spans="1:14" ht="15.95" customHeight="1" x14ac:dyDescent="0.25">
      <c r="A748" s="3" t="s">
        <v>27</v>
      </c>
      <c r="B748" s="3" t="str">
        <f>tbl_Manifiestos[[#This Row],[Factura]] &amp; "|" &amp; tbl_Manifiestos[[#This Row],[Proyecto OK]] &amp; "|" &amp; TEXT(tbl_Manifiestos[[#This Row],[Servicio]],"0.00") &amp; "|" &amp; TEXT(tbl_Manifiestos[[#This Row],[Costo Unitario]],"0.00")</f>
        <v>2485|Berry Project|1.00|420.00</v>
      </c>
      <c r="C748">
        <v>2485</v>
      </c>
      <c r="D748" s="32">
        <v>45796</v>
      </c>
      <c r="E748">
        <v>325</v>
      </c>
      <c r="F748" t="s">
        <v>5322</v>
      </c>
      <c r="G748">
        <v>2513</v>
      </c>
      <c r="H748" t="s">
        <v>5883</v>
      </c>
      <c r="I748">
        <v>2513</v>
      </c>
      <c r="J748">
        <v>1</v>
      </c>
      <c r="K748" s="34">
        <v>420</v>
      </c>
      <c r="L748" s="34">
        <f t="shared" si="18"/>
        <v>420</v>
      </c>
      <c r="M748" s="6">
        <f>tbl_Manifiestos[[#This Row],[Total Pagado]]*tbl_Manifiestos[[#This Row],[Porcentaje]]</f>
        <v>390.6</v>
      </c>
      <c r="N748" s="3">
        <v>0.93</v>
      </c>
    </row>
    <row r="749" spans="1:14" ht="15.95" customHeight="1" x14ac:dyDescent="0.25">
      <c r="A749" s="3" t="s">
        <v>27</v>
      </c>
      <c r="B749" s="3" t="str">
        <f>tbl_Manifiestos[[#This Row],[Factura]] &amp; "|" &amp; tbl_Manifiestos[[#This Row],[Proyecto OK]] &amp; "|" &amp; TEXT(tbl_Manifiestos[[#This Row],[Servicio]],"0.00") &amp; "|" &amp; TEXT(tbl_Manifiestos[[#This Row],[Costo Unitario]],"0.00")</f>
        <v>2485|Berry Project|1.00|420.00</v>
      </c>
      <c r="C749">
        <v>2485</v>
      </c>
      <c r="D749" s="32">
        <v>45798</v>
      </c>
      <c r="E749">
        <v>325</v>
      </c>
      <c r="F749" t="s">
        <v>5322</v>
      </c>
      <c r="G749">
        <v>2513</v>
      </c>
      <c r="H749" t="s">
        <v>5883</v>
      </c>
      <c r="I749">
        <v>2513</v>
      </c>
      <c r="J749">
        <v>1</v>
      </c>
      <c r="K749" s="34">
        <v>420</v>
      </c>
      <c r="L749" s="34">
        <f t="shared" si="18"/>
        <v>420</v>
      </c>
      <c r="M749" s="6">
        <f>tbl_Manifiestos[[#This Row],[Total Pagado]]*tbl_Manifiestos[[#This Row],[Porcentaje]]</f>
        <v>390.6</v>
      </c>
      <c r="N749" s="3">
        <v>0.93</v>
      </c>
    </row>
    <row r="750" spans="1:14" ht="15.95" customHeight="1" x14ac:dyDescent="0.25">
      <c r="A750" s="3" t="s">
        <v>27</v>
      </c>
      <c r="B750" s="3" t="str">
        <f>tbl_Manifiestos[[#This Row],[Factura]] &amp; "|" &amp; tbl_Manifiestos[[#This Row],[Proyecto OK]] &amp; "|" &amp; TEXT(tbl_Manifiestos[[#This Row],[Servicio]],"0.00") &amp; "|" &amp; TEXT(tbl_Manifiestos[[#This Row],[Costo Unitario]],"0.00")</f>
        <v>2501|Berry Project|9.50|130.00</v>
      </c>
      <c r="C750" t="s">
        <v>5431</v>
      </c>
      <c r="D750" s="32">
        <v>45804</v>
      </c>
      <c r="E750">
        <v>67</v>
      </c>
      <c r="F750" t="s">
        <v>5322</v>
      </c>
      <c r="G750">
        <v>2513</v>
      </c>
      <c r="H750" t="s">
        <v>5883</v>
      </c>
      <c r="I750">
        <v>2513</v>
      </c>
      <c r="J750">
        <v>9.5</v>
      </c>
      <c r="K750" s="34">
        <v>130</v>
      </c>
      <c r="L750" s="34">
        <f t="shared" si="18"/>
        <v>1235</v>
      </c>
      <c r="M750" s="6">
        <f>tbl_Manifiestos[[#This Row],[Total Pagado]]*tbl_Manifiestos[[#This Row],[Porcentaje]]</f>
        <v>1148.55</v>
      </c>
      <c r="N750" s="3">
        <v>0.93</v>
      </c>
    </row>
    <row r="751" spans="1:14" ht="15.95" customHeight="1" x14ac:dyDescent="0.25">
      <c r="A751" s="3" t="s">
        <v>27</v>
      </c>
      <c r="B751" s="3" t="str">
        <f>tbl_Manifiestos[[#This Row],[Factura]] &amp; "|" &amp; tbl_Manifiestos[[#This Row],[Proyecto OK]] &amp; "|" &amp; TEXT(tbl_Manifiestos[[#This Row],[Servicio]],"0.00") &amp; "|" &amp; TEXT(tbl_Manifiestos[[#This Row],[Costo Unitario]],"0.00")</f>
        <v>2501|Berry Project|9.50|130.00</v>
      </c>
      <c r="C751" t="s">
        <v>5431</v>
      </c>
      <c r="D751" s="32">
        <v>45804</v>
      </c>
      <c r="E751">
        <v>356</v>
      </c>
      <c r="F751" t="s">
        <v>5322</v>
      </c>
      <c r="G751">
        <v>2513</v>
      </c>
      <c r="H751" t="s">
        <v>5883</v>
      </c>
      <c r="I751">
        <v>2513</v>
      </c>
      <c r="J751">
        <v>9.5</v>
      </c>
      <c r="K751" s="34">
        <v>130</v>
      </c>
      <c r="L751" s="34">
        <f t="shared" si="18"/>
        <v>1235</v>
      </c>
      <c r="M751" s="6">
        <f>tbl_Manifiestos[[#This Row],[Total Pagado]]*tbl_Manifiestos[[#This Row],[Porcentaje]]</f>
        <v>1148.55</v>
      </c>
      <c r="N751" s="3">
        <v>0.93</v>
      </c>
    </row>
    <row r="752" spans="1:14" ht="15.95" customHeight="1" x14ac:dyDescent="0.25">
      <c r="A752" s="3" t="s">
        <v>27</v>
      </c>
      <c r="B752" s="3" t="str">
        <f>tbl_Manifiestos[[#This Row],[Factura]] &amp; "|" &amp; tbl_Manifiestos[[#This Row],[Proyecto OK]] &amp; "|" &amp; TEXT(tbl_Manifiestos[[#This Row],[Servicio]],"0.00") &amp; "|" &amp; TEXT(tbl_Manifiestos[[#This Row],[Costo Unitario]],"0.00")</f>
        <v>2501|Berry Project|10.50|130.00</v>
      </c>
      <c r="C752" t="s">
        <v>5431</v>
      </c>
      <c r="D752" s="32">
        <v>45806</v>
      </c>
      <c r="E752">
        <v>617</v>
      </c>
      <c r="F752" t="s">
        <v>5322</v>
      </c>
      <c r="G752">
        <v>2513</v>
      </c>
      <c r="H752" t="s">
        <v>5883</v>
      </c>
      <c r="I752">
        <v>2513</v>
      </c>
      <c r="J752">
        <v>10.5</v>
      </c>
      <c r="K752" s="34">
        <v>130</v>
      </c>
      <c r="L752" s="34">
        <f t="shared" si="18"/>
        <v>1365</v>
      </c>
      <c r="M752" s="6">
        <f>tbl_Manifiestos[[#This Row],[Total Pagado]]*tbl_Manifiestos[[#This Row],[Porcentaje]]</f>
        <v>1269.45</v>
      </c>
      <c r="N752" s="3">
        <v>0.93</v>
      </c>
    </row>
    <row r="753" spans="1:14" ht="15.95" customHeight="1" x14ac:dyDescent="0.25">
      <c r="A753" s="3" t="s">
        <v>27</v>
      </c>
      <c r="B753" s="3" t="str">
        <f>tbl_Manifiestos[[#This Row],[Factura]] &amp; "|" &amp; tbl_Manifiestos[[#This Row],[Proyecto OK]] &amp; "|" &amp; TEXT(tbl_Manifiestos[[#This Row],[Servicio]],"0.00") &amp; "|" &amp; TEXT(tbl_Manifiestos[[#This Row],[Costo Unitario]],"0.00")</f>
        <v>2501|Berry Project|10.00|130.00</v>
      </c>
      <c r="C753" t="s">
        <v>5431</v>
      </c>
      <c r="D753" s="32">
        <v>45804</v>
      </c>
      <c r="E753">
        <v>617</v>
      </c>
      <c r="F753" t="s">
        <v>5322</v>
      </c>
      <c r="G753">
        <v>2513</v>
      </c>
      <c r="H753" t="s">
        <v>5883</v>
      </c>
      <c r="I753">
        <v>2513</v>
      </c>
      <c r="J753">
        <v>10</v>
      </c>
      <c r="K753" s="34">
        <v>130</v>
      </c>
      <c r="L753" s="34">
        <f t="shared" si="18"/>
        <v>1300</v>
      </c>
      <c r="M753" s="6">
        <f>tbl_Manifiestos[[#This Row],[Total Pagado]]*tbl_Manifiestos[[#This Row],[Porcentaje]]</f>
        <v>1209</v>
      </c>
      <c r="N753" s="3">
        <v>0.93</v>
      </c>
    </row>
    <row r="754" spans="1:14" ht="15.95" customHeight="1" x14ac:dyDescent="0.25">
      <c r="A754" s="3" t="s">
        <v>27</v>
      </c>
      <c r="B754" s="3" t="str">
        <f>tbl_Manifiestos[[#This Row],[Factura]] &amp; "|" &amp; tbl_Manifiestos[[#This Row],[Proyecto OK]] &amp; "|" &amp; TEXT(tbl_Manifiestos[[#This Row],[Servicio]],"0.00") &amp; "|" &amp; TEXT(tbl_Manifiestos[[#This Row],[Costo Unitario]],"0.00")</f>
        <v>2501|Berry Project|1.00|420.00</v>
      </c>
      <c r="C754" t="s">
        <v>5431</v>
      </c>
      <c r="D754" s="32">
        <v>45805</v>
      </c>
      <c r="E754">
        <v>515</v>
      </c>
      <c r="F754" t="s">
        <v>5322</v>
      </c>
      <c r="G754">
        <v>2513</v>
      </c>
      <c r="H754" t="s">
        <v>5883</v>
      </c>
      <c r="I754">
        <v>2513</v>
      </c>
      <c r="J754">
        <v>1</v>
      </c>
      <c r="K754" s="34">
        <v>420</v>
      </c>
      <c r="L754" s="34">
        <f t="shared" si="18"/>
        <v>420</v>
      </c>
      <c r="M754" s="6">
        <f>tbl_Manifiestos[[#This Row],[Total Pagado]]*tbl_Manifiestos[[#This Row],[Porcentaje]]</f>
        <v>390.6</v>
      </c>
      <c r="N754" s="3">
        <v>0.93</v>
      </c>
    </row>
    <row r="755" spans="1:14" ht="15.95" customHeight="1" x14ac:dyDescent="0.25">
      <c r="A755" s="3" t="s">
        <v>27</v>
      </c>
      <c r="B755" s="3" t="str">
        <f>tbl_Manifiestos[[#This Row],[Factura]] &amp; "|" &amp; tbl_Manifiestos[[#This Row],[Proyecto OK]] &amp; "|" &amp; TEXT(tbl_Manifiestos[[#This Row],[Servicio]],"0.00") &amp; "|" &amp; TEXT(tbl_Manifiestos[[#This Row],[Costo Unitario]],"0.00")</f>
        <v>2501|Berry Project|6.50|130.00</v>
      </c>
      <c r="C755" t="s">
        <v>5431</v>
      </c>
      <c r="D755" s="32">
        <v>45805</v>
      </c>
      <c r="E755">
        <v>617</v>
      </c>
      <c r="F755" t="s">
        <v>5322</v>
      </c>
      <c r="G755">
        <v>2513</v>
      </c>
      <c r="H755" t="s">
        <v>5883</v>
      </c>
      <c r="I755">
        <v>2513</v>
      </c>
      <c r="J755">
        <v>6.5</v>
      </c>
      <c r="K755" s="34">
        <v>130</v>
      </c>
      <c r="L755" s="34">
        <f t="shared" si="18"/>
        <v>845</v>
      </c>
      <c r="M755" s="6">
        <f>tbl_Manifiestos[[#This Row],[Total Pagado]]*tbl_Manifiestos[[#This Row],[Porcentaje]]</f>
        <v>785.85</v>
      </c>
      <c r="N755" s="3">
        <v>0.93</v>
      </c>
    </row>
    <row r="756" spans="1:14" ht="15.95" customHeight="1" x14ac:dyDescent="0.25">
      <c r="A756" s="3" t="s">
        <v>27</v>
      </c>
      <c r="B756" s="3" t="str">
        <f>tbl_Manifiestos[[#This Row],[Factura]] &amp; "|" &amp; tbl_Manifiestos[[#This Row],[Proyecto OK]] &amp; "|" &amp; TEXT(tbl_Manifiestos[[#This Row],[Servicio]],"0.00") &amp; "|" &amp; TEXT(tbl_Manifiestos[[#This Row],[Costo Unitario]],"0.00")</f>
        <v>2501|Berry Project|8.00|130.00</v>
      </c>
      <c r="C756" t="s">
        <v>5431</v>
      </c>
      <c r="D756" s="32">
        <v>45804</v>
      </c>
      <c r="E756">
        <v>325</v>
      </c>
      <c r="F756" t="s">
        <v>5322</v>
      </c>
      <c r="G756">
        <v>2513</v>
      </c>
      <c r="H756" t="s">
        <v>5883</v>
      </c>
      <c r="I756">
        <v>2513</v>
      </c>
      <c r="J756">
        <v>8</v>
      </c>
      <c r="K756" s="34">
        <v>130</v>
      </c>
      <c r="L756" s="34">
        <f t="shared" si="18"/>
        <v>1040</v>
      </c>
      <c r="M756" s="6">
        <f>tbl_Manifiestos[[#This Row],[Total Pagado]]*tbl_Manifiestos[[#This Row],[Porcentaje]]</f>
        <v>967.2</v>
      </c>
      <c r="N756" s="3">
        <v>0.93</v>
      </c>
    </row>
    <row r="757" spans="1:14" ht="15.95" customHeight="1" x14ac:dyDescent="0.25">
      <c r="A757" s="3" t="s">
        <v>27</v>
      </c>
      <c r="B757" s="3" t="str">
        <f>tbl_Manifiestos[[#This Row],[Factura]] &amp; "|" &amp; tbl_Manifiestos[[#This Row],[Proyecto OK]] &amp; "|" &amp; TEXT(tbl_Manifiestos[[#This Row],[Servicio]],"0.00") &amp; "|" &amp; TEXT(tbl_Manifiestos[[#This Row],[Costo Unitario]],"0.00")</f>
        <v>2501|Berry Project|8.00|130.00</v>
      </c>
      <c r="C757" t="s">
        <v>5431</v>
      </c>
      <c r="D757" s="32">
        <v>45804</v>
      </c>
      <c r="E757">
        <v>103</v>
      </c>
      <c r="F757" t="s">
        <v>5322</v>
      </c>
      <c r="G757">
        <v>2513</v>
      </c>
      <c r="H757" t="s">
        <v>5883</v>
      </c>
      <c r="I757">
        <v>2513</v>
      </c>
      <c r="J757">
        <v>8</v>
      </c>
      <c r="K757" s="34">
        <v>130</v>
      </c>
      <c r="L757" s="34">
        <f t="shared" si="18"/>
        <v>1040</v>
      </c>
      <c r="M757" s="6">
        <f>tbl_Manifiestos[[#This Row],[Total Pagado]]*tbl_Manifiestos[[#This Row],[Porcentaje]]</f>
        <v>967.2</v>
      </c>
      <c r="N757" s="3">
        <v>0.93</v>
      </c>
    </row>
    <row r="758" spans="1:14" ht="15.95" customHeight="1" x14ac:dyDescent="0.25">
      <c r="A758" s="3" t="s">
        <v>27</v>
      </c>
      <c r="B758" s="3" t="str">
        <f>tbl_Manifiestos[[#This Row],[Factura]] &amp; "|" &amp; tbl_Manifiestos[[#This Row],[Proyecto OK]] &amp; "|" &amp; TEXT(tbl_Manifiestos[[#This Row],[Servicio]],"0.00") &amp; "|" &amp; TEXT(tbl_Manifiestos[[#This Row],[Costo Unitario]],"0.00")</f>
        <v>2501|Berry Project|4.50|130.00</v>
      </c>
      <c r="C758" t="s">
        <v>5431</v>
      </c>
      <c r="D758" s="32">
        <v>45805</v>
      </c>
      <c r="E758">
        <v>103</v>
      </c>
      <c r="F758" t="s">
        <v>5322</v>
      </c>
      <c r="G758">
        <v>2513</v>
      </c>
      <c r="H758" t="s">
        <v>5883</v>
      </c>
      <c r="I758">
        <v>2513</v>
      </c>
      <c r="J758">
        <v>4.5</v>
      </c>
      <c r="K758" s="34">
        <v>130</v>
      </c>
      <c r="L758" s="34">
        <f t="shared" si="18"/>
        <v>585</v>
      </c>
      <c r="M758" s="6">
        <f>tbl_Manifiestos[[#This Row],[Total Pagado]]*tbl_Manifiestos[[#This Row],[Porcentaje]]</f>
        <v>544.05000000000007</v>
      </c>
      <c r="N758" s="3">
        <v>0.93</v>
      </c>
    </row>
    <row r="759" spans="1:14" ht="15.95" customHeight="1" x14ac:dyDescent="0.25">
      <c r="A759" s="3" t="s">
        <v>27</v>
      </c>
      <c r="B759" s="3" t="str">
        <f>tbl_Manifiestos[[#This Row],[Factura]] &amp; "|" &amp; tbl_Manifiestos[[#This Row],[Proyecto OK]] &amp; "|" &amp; TEXT(tbl_Manifiestos[[#This Row],[Servicio]],"0.00") &amp; "|" &amp; TEXT(tbl_Manifiestos[[#This Row],[Costo Unitario]],"0.00")</f>
        <v>2501|Berry Project|9.00|130.00</v>
      </c>
      <c r="C759" t="s">
        <v>5431</v>
      </c>
      <c r="D759" s="32">
        <v>45806</v>
      </c>
      <c r="E759">
        <v>325</v>
      </c>
      <c r="F759" t="s">
        <v>5322</v>
      </c>
      <c r="G759">
        <v>2513</v>
      </c>
      <c r="H759" t="s">
        <v>5883</v>
      </c>
      <c r="I759">
        <v>2513</v>
      </c>
      <c r="J759">
        <v>9</v>
      </c>
      <c r="K759" s="34">
        <v>130</v>
      </c>
      <c r="L759" s="34">
        <f t="shared" si="18"/>
        <v>1170</v>
      </c>
      <c r="M759" s="6">
        <f>tbl_Manifiestos[[#This Row],[Total Pagado]]*tbl_Manifiestos[[#This Row],[Porcentaje]]</f>
        <v>1088.1000000000001</v>
      </c>
      <c r="N759" s="3">
        <v>0.93</v>
      </c>
    </row>
    <row r="760" spans="1:14" ht="15.95" customHeight="1" x14ac:dyDescent="0.25">
      <c r="A760" s="3" t="s">
        <v>27</v>
      </c>
      <c r="B760" s="3" t="str">
        <f>tbl_Manifiestos[[#This Row],[Factura]] &amp; "|" &amp; tbl_Manifiestos[[#This Row],[Proyecto OK]] &amp; "|" &amp; TEXT(tbl_Manifiestos[[#This Row],[Servicio]],"0.00") &amp; "|" &amp; TEXT(tbl_Manifiestos[[#This Row],[Costo Unitario]],"0.00")</f>
        <v>2512|Berry Project|1.00|420.00</v>
      </c>
      <c r="C760" t="s">
        <v>5437</v>
      </c>
      <c r="D760" s="51">
        <v>45810</v>
      </c>
      <c r="E760">
        <v>325</v>
      </c>
      <c r="F760" t="s">
        <v>5322</v>
      </c>
      <c r="G760">
        <v>2513</v>
      </c>
      <c r="H760" t="s">
        <v>5883</v>
      </c>
      <c r="I760">
        <v>2513</v>
      </c>
      <c r="J760">
        <v>1</v>
      </c>
      <c r="K760" s="47">
        <v>420</v>
      </c>
      <c r="L760" s="34">
        <f t="shared" si="18"/>
        <v>420</v>
      </c>
      <c r="M760" s="6">
        <f>tbl_Manifiestos[[#This Row],[Total Pagado]]*tbl_Manifiestos[[#This Row],[Porcentaje]]</f>
        <v>390.6</v>
      </c>
      <c r="N760" s="3">
        <v>0.93</v>
      </c>
    </row>
    <row r="761" spans="1:14" ht="15.95" customHeight="1" x14ac:dyDescent="0.25">
      <c r="A761" s="3" t="s">
        <v>27</v>
      </c>
      <c r="B761" s="3" t="str">
        <f>tbl_Manifiestos[[#This Row],[Factura]] &amp; "|" &amp; tbl_Manifiestos[[#This Row],[Proyecto OK]] &amp; "|" &amp; TEXT(tbl_Manifiestos[[#This Row],[Servicio]],"0.00") &amp; "|" &amp; TEXT(tbl_Manifiestos[[#This Row],[Costo Unitario]],"0.00")</f>
        <v>2512|Berry Project|9.00|130.00</v>
      </c>
      <c r="C761" t="s">
        <v>5437</v>
      </c>
      <c r="D761" s="51">
        <v>45810</v>
      </c>
      <c r="E761">
        <v>103</v>
      </c>
      <c r="F761" t="s">
        <v>5322</v>
      </c>
      <c r="G761">
        <v>2513</v>
      </c>
      <c r="H761" t="s">
        <v>5883</v>
      </c>
      <c r="I761">
        <v>2513</v>
      </c>
      <c r="J761">
        <v>9</v>
      </c>
      <c r="K761" s="47">
        <v>130</v>
      </c>
      <c r="L761" s="34">
        <f t="shared" si="18"/>
        <v>1170</v>
      </c>
      <c r="M761" s="6">
        <f>tbl_Manifiestos[[#This Row],[Total Pagado]]*tbl_Manifiestos[[#This Row],[Porcentaje]]</f>
        <v>1088.1000000000001</v>
      </c>
      <c r="N761" s="3">
        <v>0.93</v>
      </c>
    </row>
    <row r="762" spans="1:14" ht="15.95" customHeight="1" x14ac:dyDescent="0.25">
      <c r="A762" s="3" t="s">
        <v>27</v>
      </c>
      <c r="B762" s="3" t="str">
        <f>tbl_Manifiestos[[#This Row],[Factura]] &amp; "|" &amp; tbl_Manifiestos[[#This Row],[Proyecto OK]] &amp; "|" &amp; TEXT(tbl_Manifiestos[[#This Row],[Servicio]],"0.00") &amp; "|" &amp; TEXT(tbl_Manifiestos[[#This Row],[Costo Unitario]],"0.00")</f>
        <v>2512|Berry Project|9.00|130.00</v>
      </c>
      <c r="C762" t="s">
        <v>5437</v>
      </c>
      <c r="D762" s="51">
        <v>45811</v>
      </c>
      <c r="E762">
        <v>103</v>
      </c>
      <c r="F762" t="s">
        <v>5322</v>
      </c>
      <c r="G762">
        <v>2513</v>
      </c>
      <c r="H762" t="s">
        <v>5883</v>
      </c>
      <c r="I762">
        <v>2513</v>
      </c>
      <c r="J762">
        <v>9</v>
      </c>
      <c r="K762" s="47">
        <v>130</v>
      </c>
      <c r="L762" s="34">
        <f t="shared" si="18"/>
        <v>1170</v>
      </c>
      <c r="M762" s="6">
        <f>tbl_Manifiestos[[#This Row],[Total Pagado]]*tbl_Manifiestos[[#This Row],[Porcentaje]]</f>
        <v>1088.1000000000001</v>
      </c>
      <c r="N762" s="3">
        <v>0.93</v>
      </c>
    </row>
    <row r="763" spans="1:14" ht="15.95" customHeight="1" x14ac:dyDescent="0.25">
      <c r="A763" s="3" t="s">
        <v>27</v>
      </c>
      <c r="B763" s="3" t="str">
        <f>tbl_Manifiestos[[#This Row],[Factura]] &amp; "|" &amp; tbl_Manifiestos[[#This Row],[Proyecto OK]] &amp; "|" &amp; TEXT(tbl_Manifiestos[[#This Row],[Servicio]],"0.00") &amp; "|" &amp; TEXT(tbl_Manifiestos[[#This Row],[Costo Unitario]],"0.00")</f>
        <v>2512|Berry Project|7.25|130.00</v>
      </c>
      <c r="C763" t="s">
        <v>5437</v>
      </c>
      <c r="D763" s="51">
        <v>45813</v>
      </c>
      <c r="E763">
        <v>515</v>
      </c>
      <c r="F763" t="s">
        <v>5322</v>
      </c>
      <c r="G763">
        <v>2513</v>
      </c>
      <c r="H763" t="s">
        <v>5883</v>
      </c>
      <c r="I763">
        <v>2513</v>
      </c>
      <c r="J763">
        <v>7.25</v>
      </c>
      <c r="K763" s="47">
        <v>130</v>
      </c>
      <c r="L763" s="34">
        <f t="shared" si="18"/>
        <v>942.5</v>
      </c>
      <c r="M763" s="6">
        <f>tbl_Manifiestos[[#This Row],[Total Pagado]]*tbl_Manifiestos[[#This Row],[Porcentaje]]</f>
        <v>876.52500000000009</v>
      </c>
      <c r="N763" s="3">
        <v>0.93</v>
      </c>
    </row>
    <row r="764" spans="1:14" ht="15.95" customHeight="1" x14ac:dyDescent="0.25">
      <c r="A764" s="3" t="s">
        <v>27</v>
      </c>
      <c r="B764" s="3" t="str">
        <f>tbl_Manifiestos[[#This Row],[Factura]] &amp; "|" &amp; tbl_Manifiestos[[#This Row],[Proyecto OK]] &amp; "|" &amp; TEXT(tbl_Manifiestos[[#This Row],[Servicio]],"0.00") &amp; "|" &amp; TEXT(tbl_Manifiestos[[#This Row],[Costo Unitario]],"0.00")</f>
        <v>2512|Berry Project|1.00|420.00</v>
      </c>
      <c r="C764" t="s">
        <v>5437</v>
      </c>
      <c r="D764" s="51">
        <v>45813</v>
      </c>
      <c r="E764">
        <v>103</v>
      </c>
      <c r="F764" t="s">
        <v>5322</v>
      </c>
      <c r="G764">
        <v>2513</v>
      </c>
      <c r="H764" t="s">
        <v>5883</v>
      </c>
      <c r="I764">
        <v>2513</v>
      </c>
      <c r="J764">
        <v>1</v>
      </c>
      <c r="K764" s="47">
        <v>420</v>
      </c>
      <c r="L764" s="34">
        <f t="shared" si="18"/>
        <v>420</v>
      </c>
      <c r="M764" s="6">
        <f>tbl_Manifiestos[[#This Row],[Total Pagado]]*tbl_Manifiestos[[#This Row],[Porcentaje]]</f>
        <v>390.6</v>
      </c>
      <c r="N764" s="3">
        <v>0.93</v>
      </c>
    </row>
    <row r="765" spans="1:14" ht="15.95" customHeight="1" x14ac:dyDescent="0.25">
      <c r="A765" s="3" t="s">
        <v>27</v>
      </c>
      <c r="B765" s="3" t="str">
        <f>tbl_Manifiestos[[#This Row],[Factura]] &amp; "|" &amp; tbl_Manifiestos[[#This Row],[Proyecto OK]] &amp; "|" &amp; TEXT(tbl_Manifiestos[[#This Row],[Servicio]],"0.00") &amp; "|" &amp; TEXT(tbl_Manifiestos[[#This Row],[Costo Unitario]],"0.00")</f>
        <v>2512|Berry Project|5.00|130.00</v>
      </c>
      <c r="C765" t="s">
        <v>5437</v>
      </c>
      <c r="D765" s="51">
        <v>45813</v>
      </c>
      <c r="E765">
        <v>103</v>
      </c>
      <c r="F765" t="s">
        <v>5322</v>
      </c>
      <c r="G765">
        <v>2513</v>
      </c>
      <c r="H765" t="s">
        <v>5883</v>
      </c>
      <c r="I765">
        <v>2513</v>
      </c>
      <c r="J765">
        <v>5</v>
      </c>
      <c r="K765" s="47">
        <v>130</v>
      </c>
      <c r="L765" s="34">
        <f t="shared" si="18"/>
        <v>650</v>
      </c>
      <c r="M765" s="6">
        <f>tbl_Manifiestos[[#This Row],[Total Pagado]]*tbl_Manifiestos[[#This Row],[Porcentaje]]</f>
        <v>604.5</v>
      </c>
      <c r="N765" s="3">
        <v>0.93</v>
      </c>
    </row>
    <row r="766" spans="1:14" ht="15.95" customHeight="1" x14ac:dyDescent="0.25">
      <c r="A766" s="3" t="s">
        <v>27</v>
      </c>
      <c r="B766" s="3" t="str">
        <f>tbl_Manifiestos[[#This Row],[Factura]] &amp; "|" &amp; tbl_Manifiestos[[#This Row],[Proyecto OK]] &amp; "|" &amp; TEXT(tbl_Manifiestos[[#This Row],[Servicio]],"0.00") &amp; "|" &amp; TEXT(tbl_Manifiestos[[#This Row],[Costo Unitario]],"0.00")</f>
        <v>2512|Berry Project|8.50|130.00</v>
      </c>
      <c r="C766" t="s">
        <v>5437</v>
      </c>
      <c r="D766" s="51">
        <v>45814</v>
      </c>
      <c r="E766">
        <v>103</v>
      </c>
      <c r="F766" t="s">
        <v>5322</v>
      </c>
      <c r="G766">
        <v>2513</v>
      </c>
      <c r="H766" t="s">
        <v>5883</v>
      </c>
      <c r="I766">
        <v>2513</v>
      </c>
      <c r="J766">
        <v>8.5</v>
      </c>
      <c r="K766" s="47">
        <v>130</v>
      </c>
      <c r="L766" s="34">
        <f t="shared" si="18"/>
        <v>1105</v>
      </c>
      <c r="M766" s="6">
        <f>tbl_Manifiestos[[#This Row],[Total Pagado]]*tbl_Manifiestos[[#This Row],[Porcentaje]]</f>
        <v>1027.6500000000001</v>
      </c>
      <c r="N766" s="3">
        <v>0.93</v>
      </c>
    </row>
    <row r="767" spans="1:14" ht="15.95" customHeight="1" x14ac:dyDescent="0.25">
      <c r="A767" s="3" t="s">
        <v>27</v>
      </c>
      <c r="B767" s="3" t="str">
        <f>tbl_Manifiestos[[#This Row],[Factura]] &amp; "|" &amp; tbl_Manifiestos[[#This Row],[Proyecto OK]] &amp; "|" &amp; TEXT(tbl_Manifiestos[[#This Row],[Servicio]],"0.00") &amp; "|" &amp; TEXT(tbl_Manifiestos[[#This Row],[Costo Unitario]],"0.00")</f>
        <v>2512|Berry Project|1.00|420.00</v>
      </c>
      <c r="C767" t="s">
        <v>5437</v>
      </c>
      <c r="D767" s="51">
        <v>45810</v>
      </c>
      <c r="E767">
        <v>325</v>
      </c>
      <c r="F767" t="s">
        <v>5322</v>
      </c>
      <c r="G767">
        <v>2513</v>
      </c>
      <c r="H767" t="s">
        <v>5883</v>
      </c>
      <c r="I767">
        <v>2513</v>
      </c>
      <c r="J767">
        <v>1</v>
      </c>
      <c r="K767" s="47">
        <v>420</v>
      </c>
      <c r="L767" s="34">
        <f t="shared" si="18"/>
        <v>420</v>
      </c>
      <c r="M767" s="6">
        <f>tbl_Manifiestos[[#This Row],[Total Pagado]]*tbl_Manifiestos[[#This Row],[Porcentaje]]</f>
        <v>390.6</v>
      </c>
      <c r="N767" s="3">
        <v>0.93</v>
      </c>
    </row>
    <row r="768" spans="1:14" ht="15.95" customHeight="1" x14ac:dyDescent="0.25">
      <c r="A768" s="3" t="s">
        <v>27</v>
      </c>
      <c r="B768" s="3" t="str">
        <f>tbl_Manifiestos[[#This Row],[Factura]] &amp; "|" &amp; tbl_Manifiestos[[#This Row],[Proyecto OK]] &amp; "|" &amp; TEXT(tbl_Manifiestos[[#This Row],[Servicio]],"0.00") &amp; "|" &amp; TEXT(tbl_Manifiestos[[#This Row],[Costo Unitario]],"0.00")</f>
        <v>2512|Berry Project|1.50|130.00</v>
      </c>
      <c r="C768" t="s">
        <v>5437</v>
      </c>
      <c r="D768" s="51">
        <v>45810</v>
      </c>
      <c r="E768">
        <v>325</v>
      </c>
      <c r="F768" t="s">
        <v>5322</v>
      </c>
      <c r="G768">
        <v>2513</v>
      </c>
      <c r="H768" t="s">
        <v>5883</v>
      </c>
      <c r="I768">
        <v>2513</v>
      </c>
      <c r="J768">
        <v>1.5</v>
      </c>
      <c r="K768" s="47">
        <v>130</v>
      </c>
      <c r="L768" s="34">
        <f t="shared" si="18"/>
        <v>195</v>
      </c>
      <c r="M768" s="6">
        <f>tbl_Manifiestos[[#This Row],[Total Pagado]]*tbl_Manifiestos[[#This Row],[Porcentaje]]</f>
        <v>181.35000000000002</v>
      </c>
      <c r="N768" s="3">
        <v>0.93</v>
      </c>
    </row>
    <row r="769" spans="1:14" ht="15.95" customHeight="1" x14ac:dyDescent="0.25">
      <c r="A769" s="3" t="s">
        <v>27</v>
      </c>
      <c r="B769" s="3" t="str">
        <f>tbl_Manifiestos[[#This Row],[Factura]] &amp; "|" &amp; tbl_Manifiestos[[#This Row],[Proyecto OK]] &amp; "|" &amp; TEXT(tbl_Manifiestos[[#This Row],[Servicio]],"0.00") &amp; "|" &amp; TEXT(tbl_Manifiestos[[#This Row],[Costo Unitario]],"0.00")</f>
        <v>2527|Berry Project|1.75|130.00</v>
      </c>
      <c r="C769" t="s">
        <v>5448</v>
      </c>
      <c r="D769" s="51">
        <v>45817</v>
      </c>
      <c r="E769">
        <v>114</v>
      </c>
      <c r="F769" t="s">
        <v>5322</v>
      </c>
      <c r="G769">
        <v>2513</v>
      </c>
      <c r="H769" t="s">
        <v>5883</v>
      </c>
      <c r="I769">
        <v>2513</v>
      </c>
      <c r="J769">
        <v>1.75</v>
      </c>
      <c r="K769" s="55">
        <v>130</v>
      </c>
      <c r="L769" s="34">
        <f t="shared" si="18"/>
        <v>227.5</v>
      </c>
      <c r="M769" s="6">
        <f>tbl_Manifiestos[[#This Row],[Total Pagado]]*tbl_Manifiestos[[#This Row],[Porcentaje]]</f>
        <v>211.57500000000002</v>
      </c>
      <c r="N769" s="3">
        <v>0.93</v>
      </c>
    </row>
    <row r="770" spans="1:14" ht="15.95" customHeight="1" x14ac:dyDescent="0.25">
      <c r="A770" s="3" t="s">
        <v>27</v>
      </c>
      <c r="B770" s="3" t="str">
        <f>tbl_Manifiestos[[#This Row],[Factura]] &amp; "|" &amp; tbl_Manifiestos[[#This Row],[Proyecto OK]] &amp; "|" &amp; TEXT(tbl_Manifiestos[[#This Row],[Servicio]],"0.00") &amp; "|" &amp; TEXT(tbl_Manifiestos[[#This Row],[Costo Unitario]],"0.00")</f>
        <v>2527|Berry Project|1.00|420.00</v>
      </c>
      <c r="C770" t="s">
        <v>5448</v>
      </c>
      <c r="D770" s="51">
        <v>45817</v>
      </c>
      <c r="E770">
        <v>114</v>
      </c>
      <c r="F770" t="s">
        <v>5322</v>
      </c>
      <c r="G770">
        <v>2513</v>
      </c>
      <c r="H770" t="s">
        <v>5883</v>
      </c>
      <c r="I770">
        <v>2513</v>
      </c>
      <c r="J770">
        <v>1</v>
      </c>
      <c r="K770" s="55">
        <v>420</v>
      </c>
      <c r="L770" s="34">
        <f t="shared" si="18"/>
        <v>420</v>
      </c>
      <c r="M770" s="6">
        <f>tbl_Manifiestos[[#This Row],[Total Pagado]]*tbl_Manifiestos[[#This Row],[Porcentaje]]</f>
        <v>390.6</v>
      </c>
      <c r="N770" s="3">
        <v>0.93</v>
      </c>
    </row>
    <row r="771" spans="1:14" ht="15.95" customHeight="1" x14ac:dyDescent="0.25">
      <c r="A771" s="3" t="s">
        <v>27</v>
      </c>
      <c r="B771" s="3" t="str">
        <f>tbl_Manifiestos[[#This Row],[Factura]] &amp; "|" &amp; tbl_Manifiestos[[#This Row],[Proyecto OK]] &amp; "|" &amp; TEXT(tbl_Manifiestos[[#This Row],[Servicio]],"0.00") &amp; "|" &amp; TEXT(tbl_Manifiestos[[#This Row],[Costo Unitario]],"0.00")</f>
        <v>2527|Berry Project|1.00|420.00</v>
      </c>
      <c r="C771" t="s">
        <v>5448</v>
      </c>
      <c r="D771" s="51">
        <v>45817</v>
      </c>
      <c r="E771">
        <v>114</v>
      </c>
      <c r="F771" t="s">
        <v>5322</v>
      </c>
      <c r="G771">
        <v>2513</v>
      </c>
      <c r="H771" t="s">
        <v>5883</v>
      </c>
      <c r="I771">
        <v>2513</v>
      </c>
      <c r="J771">
        <v>1</v>
      </c>
      <c r="K771" s="55">
        <v>420</v>
      </c>
      <c r="L771" s="34">
        <f t="shared" si="18"/>
        <v>420</v>
      </c>
      <c r="M771" s="6">
        <f>tbl_Manifiestos[[#This Row],[Total Pagado]]*tbl_Manifiestos[[#This Row],[Porcentaje]]</f>
        <v>390.6</v>
      </c>
      <c r="N771" s="3">
        <v>0.93</v>
      </c>
    </row>
    <row r="772" spans="1:14" ht="15.95" customHeight="1" x14ac:dyDescent="0.25">
      <c r="A772" s="3" t="s">
        <v>27</v>
      </c>
      <c r="B772" s="3" t="str">
        <f>tbl_Manifiestos[[#This Row],[Factura]] &amp; "|" &amp; tbl_Manifiestos[[#This Row],[Proyecto OK]] &amp; "|" &amp; TEXT(tbl_Manifiestos[[#This Row],[Servicio]],"0.00") &amp; "|" &amp; TEXT(tbl_Manifiestos[[#This Row],[Costo Unitario]],"0.00")</f>
        <v>2527|Berry Project|3.00|130.00</v>
      </c>
      <c r="C772" t="s">
        <v>5448</v>
      </c>
      <c r="D772" s="51">
        <v>45817</v>
      </c>
      <c r="E772">
        <v>103</v>
      </c>
      <c r="F772" t="s">
        <v>5322</v>
      </c>
      <c r="G772">
        <v>2513</v>
      </c>
      <c r="H772" t="s">
        <v>5883</v>
      </c>
      <c r="I772">
        <v>2513</v>
      </c>
      <c r="J772">
        <v>3</v>
      </c>
      <c r="K772" s="55">
        <v>130</v>
      </c>
      <c r="L772" s="34">
        <f t="shared" si="18"/>
        <v>390</v>
      </c>
      <c r="M772" s="6">
        <f>tbl_Manifiestos[[#This Row],[Total Pagado]]*tbl_Manifiestos[[#This Row],[Porcentaje]]</f>
        <v>362.70000000000005</v>
      </c>
      <c r="N772" s="3">
        <v>0.93</v>
      </c>
    </row>
    <row r="773" spans="1:14" ht="15.95" customHeight="1" x14ac:dyDescent="0.25">
      <c r="A773" s="3" t="s">
        <v>27</v>
      </c>
      <c r="B773" s="3" t="str">
        <f>tbl_Manifiestos[[#This Row],[Factura]] &amp; "|" &amp; tbl_Manifiestos[[#This Row],[Proyecto OK]] &amp; "|" &amp; TEXT(tbl_Manifiestos[[#This Row],[Servicio]],"0.00") &amp; "|" &amp; TEXT(tbl_Manifiestos[[#This Row],[Costo Unitario]],"0.00")</f>
        <v>2527|Berry Project|1.00|420.00</v>
      </c>
      <c r="C773" t="s">
        <v>5448</v>
      </c>
      <c r="D773" s="51">
        <v>45817</v>
      </c>
      <c r="E773">
        <v>103</v>
      </c>
      <c r="F773" t="s">
        <v>5322</v>
      </c>
      <c r="G773">
        <v>2513</v>
      </c>
      <c r="H773" t="s">
        <v>5883</v>
      </c>
      <c r="I773">
        <v>2513</v>
      </c>
      <c r="J773">
        <v>1</v>
      </c>
      <c r="K773" s="55">
        <v>420</v>
      </c>
      <c r="L773" s="34">
        <f t="shared" si="18"/>
        <v>420</v>
      </c>
      <c r="M773" s="6">
        <f>tbl_Manifiestos[[#This Row],[Total Pagado]]*tbl_Manifiestos[[#This Row],[Porcentaje]]</f>
        <v>390.6</v>
      </c>
      <c r="N773" s="3">
        <v>0.93</v>
      </c>
    </row>
    <row r="774" spans="1:14" ht="15.95" customHeight="1" x14ac:dyDescent="0.25">
      <c r="A774" s="3" t="s">
        <v>27</v>
      </c>
      <c r="B774" s="3" t="str">
        <f>tbl_Manifiestos[[#This Row],[Factura]] &amp; "|" &amp; tbl_Manifiestos[[#This Row],[Proyecto OK]] &amp; "|" &amp; TEXT(tbl_Manifiestos[[#This Row],[Servicio]],"0.00") &amp; "|" &amp; TEXT(tbl_Manifiestos[[#This Row],[Costo Unitario]],"0.00")</f>
        <v>2527|Berry Project|1.00|420.00</v>
      </c>
      <c r="C774" t="s">
        <v>5448</v>
      </c>
      <c r="D774" s="51">
        <v>45817</v>
      </c>
      <c r="E774">
        <v>103</v>
      </c>
      <c r="F774" t="s">
        <v>5322</v>
      </c>
      <c r="G774">
        <v>2513</v>
      </c>
      <c r="H774" t="s">
        <v>5883</v>
      </c>
      <c r="I774">
        <v>2513</v>
      </c>
      <c r="J774">
        <v>1</v>
      </c>
      <c r="K774" s="55">
        <v>420</v>
      </c>
      <c r="L774" s="34">
        <f t="shared" si="18"/>
        <v>420</v>
      </c>
      <c r="M774" s="6">
        <f>tbl_Manifiestos[[#This Row],[Total Pagado]]*tbl_Manifiestos[[#This Row],[Porcentaje]]</f>
        <v>390.6</v>
      </c>
      <c r="N774" s="3">
        <v>0.93</v>
      </c>
    </row>
    <row r="775" spans="1:14" ht="15.95" customHeight="1" x14ac:dyDescent="0.25">
      <c r="A775" s="3" t="s">
        <v>27</v>
      </c>
      <c r="B775" s="3" t="str">
        <f>tbl_Manifiestos[[#This Row],[Factura]] &amp; "|" &amp; tbl_Manifiestos[[#This Row],[Proyecto OK]] &amp; "|" &amp; TEXT(tbl_Manifiestos[[#This Row],[Servicio]],"0.00") &amp; "|" &amp; TEXT(tbl_Manifiestos[[#This Row],[Costo Unitario]],"0.00")</f>
        <v>2527|Berry Project|10.00|130.00</v>
      </c>
      <c r="C775" t="s">
        <v>5448</v>
      </c>
      <c r="D775" s="51">
        <v>45818</v>
      </c>
      <c r="E775">
        <v>103</v>
      </c>
      <c r="F775" t="s">
        <v>5322</v>
      </c>
      <c r="G775">
        <v>2513</v>
      </c>
      <c r="H775" t="s">
        <v>5883</v>
      </c>
      <c r="I775">
        <v>2513</v>
      </c>
      <c r="J775">
        <v>10</v>
      </c>
      <c r="K775" s="55">
        <v>130</v>
      </c>
      <c r="L775" s="34">
        <f t="shared" si="18"/>
        <v>1300</v>
      </c>
      <c r="M775" s="6">
        <f>tbl_Manifiestos[[#This Row],[Total Pagado]]*tbl_Manifiestos[[#This Row],[Porcentaje]]</f>
        <v>1209</v>
      </c>
      <c r="N775" s="3">
        <v>0.93</v>
      </c>
    </row>
    <row r="776" spans="1:14" ht="15.95" customHeight="1" x14ac:dyDescent="0.25">
      <c r="A776" s="3" t="s">
        <v>27</v>
      </c>
      <c r="B776" s="3" t="str">
        <f>tbl_Manifiestos[[#This Row],[Factura]] &amp; "|" &amp; tbl_Manifiestos[[#This Row],[Proyecto OK]] &amp; "|" &amp; TEXT(tbl_Manifiestos[[#This Row],[Servicio]],"0.00") &amp; "|" &amp; TEXT(tbl_Manifiestos[[#This Row],[Costo Unitario]],"0.00")</f>
        <v>2527|Berry Project|1.00|420.00</v>
      </c>
      <c r="C776" t="s">
        <v>5448</v>
      </c>
      <c r="D776" s="51">
        <v>45819</v>
      </c>
      <c r="E776">
        <v>103</v>
      </c>
      <c r="F776" t="s">
        <v>5322</v>
      </c>
      <c r="G776">
        <v>2513</v>
      </c>
      <c r="H776" t="s">
        <v>5883</v>
      </c>
      <c r="I776">
        <v>2513</v>
      </c>
      <c r="J776">
        <v>1</v>
      </c>
      <c r="K776" s="55">
        <v>420</v>
      </c>
      <c r="L776" s="34">
        <f t="shared" si="18"/>
        <v>420</v>
      </c>
      <c r="M776" s="6">
        <f>tbl_Manifiestos[[#This Row],[Total Pagado]]*tbl_Manifiestos[[#This Row],[Porcentaje]]</f>
        <v>390.6</v>
      </c>
      <c r="N776" s="3">
        <v>0.93</v>
      </c>
    </row>
    <row r="777" spans="1:14" ht="15.95" customHeight="1" x14ac:dyDescent="0.25">
      <c r="A777" s="3" t="s">
        <v>27</v>
      </c>
      <c r="B777" s="3" t="str">
        <f>tbl_Manifiestos[[#This Row],[Factura]] &amp; "|" &amp; tbl_Manifiestos[[#This Row],[Proyecto OK]] &amp; "|" &amp; TEXT(tbl_Manifiestos[[#This Row],[Servicio]],"0.00") &amp; "|" &amp; TEXT(tbl_Manifiestos[[#This Row],[Costo Unitario]],"0.00")</f>
        <v>2527|Berry Project|6.75|130.00</v>
      </c>
      <c r="C777" t="s">
        <v>5448</v>
      </c>
      <c r="D777" s="51">
        <v>45819</v>
      </c>
      <c r="E777">
        <v>103</v>
      </c>
      <c r="F777" t="s">
        <v>5322</v>
      </c>
      <c r="G777">
        <v>2513</v>
      </c>
      <c r="H777" t="s">
        <v>5883</v>
      </c>
      <c r="I777">
        <v>2513</v>
      </c>
      <c r="J777">
        <v>6.75</v>
      </c>
      <c r="K777" s="55">
        <v>130</v>
      </c>
      <c r="L777" s="34">
        <f t="shared" si="18"/>
        <v>877.5</v>
      </c>
      <c r="M777" s="6">
        <f>tbl_Manifiestos[[#This Row],[Total Pagado]]*tbl_Manifiestos[[#This Row],[Porcentaje]]</f>
        <v>816.07500000000005</v>
      </c>
      <c r="N777" s="3">
        <v>0.93</v>
      </c>
    </row>
    <row r="778" spans="1:14" ht="15.95" customHeight="1" x14ac:dyDescent="0.25">
      <c r="A778" s="3" t="s">
        <v>27</v>
      </c>
      <c r="B778" s="3" t="str">
        <f>tbl_Manifiestos[[#This Row],[Factura]] &amp; "|" &amp; tbl_Manifiestos[[#This Row],[Proyecto OK]] &amp; "|" &amp; TEXT(tbl_Manifiestos[[#This Row],[Servicio]],"0.00") &amp; "|" &amp; TEXT(tbl_Manifiestos[[#This Row],[Costo Unitario]],"0.00")</f>
        <v>2527|Berry Project|10.00|130.00</v>
      </c>
      <c r="C778" t="s">
        <v>5448</v>
      </c>
      <c r="D778" s="51">
        <v>45820</v>
      </c>
      <c r="E778">
        <v>103</v>
      </c>
      <c r="F778" t="s">
        <v>5322</v>
      </c>
      <c r="G778">
        <v>2513</v>
      </c>
      <c r="H778" t="s">
        <v>5883</v>
      </c>
      <c r="I778">
        <v>2513</v>
      </c>
      <c r="J778">
        <v>10</v>
      </c>
      <c r="K778" s="55">
        <v>130</v>
      </c>
      <c r="L778" s="34">
        <f t="shared" si="18"/>
        <v>1300</v>
      </c>
      <c r="M778" s="6">
        <f>tbl_Manifiestos[[#This Row],[Total Pagado]]*tbl_Manifiestos[[#This Row],[Porcentaje]]</f>
        <v>1209</v>
      </c>
      <c r="N778" s="3">
        <v>0.93</v>
      </c>
    </row>
    <row r="779" spans="1:14" ht="15.95" customHeight="1" x14ac:dyDescent="0.25">
      <c r="A779" s="3" t="s">
        <v>27</v>
      </c>
      <c r="B779" s="3" t="str">
        <f>tbl_Manifiestos[[#This Row],[Factura]] &amp; "|" &amp; tbl_Manifiestos[[#This Row],[Proyecto OK]] &amp; "|" &amp; TEXT(tbl_Manifiestos[[#This Row],[Servicio]],"0.00") &amp; "|" &amp; TEXT(tbl_Manifiestos[[#This Row],[Costo Unitario]],"0.00")</f>
        <v>2527|Berry Project|8.50|130.00</v>
      </c>
      <c r="C779" t="s">
        <v>5448</v>
      </c>
      <c r="D779" s="51">
        <v>45821</v>
      </c>
      <c r="E779">
        <v>103</v>
      </c>
      <c r="F779" t="s">
        <v>5322</v>
      </c>
      <c r="G779">
        <v>2513</v>
      </c>
      <c r="H779" t="s">
        <v>5883</v>
      </c>
      <c r="I779">
        <v>2513</v>
      </c>
      <c r="J779">
        <v>8.5</v>
      </c>
      <c r="K779" s="55">
        <v>130</v>
      </c>
      <c r="L779" s="34">
        <f t="shared" si="18"/>
        <v>1105</v>
      </c>
      <c r="M779" s="6">
        <f>tbl_Manifiestos[[#This Row],[Total Pagado]]*tbl_Manifiestos[[#This Row],[Porcentaje]]</f>
        <v>1027.6500000000001</v>
      </c>
      <c r="N779" s="3">
        <v>0.93</v>
      </c>
    </row>
    <row r="780" spans="1:14" ht="15.95" customHeight="1" x14ac:dyDescent="0.25">
      <c r="A780" s="3" t="s">
        <v>27</v>
      </c>
      <c r="B780" s="3" t="str">
        <f>tbl_Manifiestos[[#This Row],[Factura]] &amp; "|" &amp; tbl_Manifiestos[[#This Row],[Proyecto OK]] &amp; "|" &amp; TEXT(tbl_Manifiestos[[#This Row],[Servicio]],"0.00") &amp; "|" &amp; TEXT(tbl_Manifiestos[[#This Row],[Costo Unitario]],"0.00")</f>
        <v>2527|Berry Project|1.00|137.55</v>
      </c>
      <c r="C780" t="s">
        <v>5448</v>
      </c>
      <c r="D780" s="51">
        <v>45821</v>
      </c>
      <c r="E780">
        <v>103</v>
      </c>
      <c r="F780" t="s">
        <v>5322</v>
      </c>
      <c r="G780">
        <v>2513</v>
      </c>
      <c r="H780" t="s">
        <v>5883</v>
      </c>
      <c r="I780">
        <v>2513</v>
      </c>
      <c r="J780">
        <v>1</v>
      </c>
      <c r="K780" s="55">
        <v>137.55000000000001</v>
      </c>
      <c r="L780" s="55">
        <v>137.55000000000001</v>
      </c>
      <c r="M780" s="6">
        <f>tbl_Manifiestos[[#This Row],[Total Pagado]]*tbl_Manifiestos[[#This Row],[Porcentaje]]</f>
        <v>137.55000000000001</v>
      </c>
      <c r="N780" s="3">
        <v>1</v>
      </c>
    </row>
    <row r="781" spans="1:14" ht="15.95" customHeight="1" x14ac:dyDescent="0.25">
      <c r="A781" s="3" t="s">
        <v>27</v>
      </c>
      <c r="B781" s="3" t="str">
        <f>tbl_Manifiestos[[#This Row],[Factura]] &amp; "|" &amp; tbl_Manifiestos[[#This Row],[Proyecto OK]] &amp; "|" &amp; TEXT(tbl_Manifiestos[[#This Row],[Servicio]],"0.00") &amp; "|" &amp; TEXT(tbl_Manifiestos[[#This Row],[Costo Unitario]],"0.00")</f>
        <v>2527|Berry Project|1.00|13.25</v>
      </c>
      <c r="C781" t="s">
        <v>5448</v>
      </c>
      <c r="D781" s="51">
        <v>45821</v>
      </c>
      <c r="E781">
        <v>114</v>
      </c>
      <c r="F781" t="s">
        <v>5322</v>
      </c>
      <c r="G781">
        <v>2513</v>
      </c>
      <c r="H781" t="s">
        <v>5883</v>
      </c>
      <c r="I781">
        <v>2513</v>
      </c>
      <c r="J781">
        <v>1</v>
      </c>
      <c r="K781" s="55">
        <v>13.25</v>
      </c>
      <c r="L781" s="55">
        <v>13.25</v>
      </c>
      <c r="M781" s="6">
        <f>tbl_Manifiestos[[#This Row],[Total Pagado]]*tbl_Manifiestos[[#This Row],[Porcentaje]]</f>
        <v>13.25</v>
      </c>
      <c r="N781" s="3">
        <v>1</v>
      </c>
    </row>
    <row r="782" spans="1:14" ht="15.95" customHeight="1" x14ac:dyDescent="0.25">
      <c r="A782" s="3" t="s">
        <v>27</v>
      </c>
      <c r="B782" s="3" t="str">
        <f>tbl_Manifiestos[[#This Row],[Factura]] &amp; "|" &amp; tbl_Manifiestos[[#This Row],[Proyecto OK]] &amp; "|" &amp; TEXT(tbl_Manifiestos[[#This Row],[Servicio]],"0.00") &amp; "|" &amp; TEXT(tbl_Manifiestos[[#This Row],[Costo Unitario]],"0.00")</f>
        <v>2541|Berry Project|4.00|130.00</v>
      </c>
      <c r="C782" t="s">
        <v>5457</v>
      </c>
      <c r="D782" s="51">
        <v>45825</v>
      </c>
      <c r="E782">
        <v>356</v>
      </c>
      <c r="F782" t="s">
        <v>5322</v>
      </c>
      <c r="G782">
        <v>2513</v>
      </c>
      <c r="H782" t="s">
        <v>5883</v>
      </c>
      <c r="I782">
        <v>2513</v>
      </c>
      <c r="J782">
        <v>4</v>
      </c>
      <c r="K782" s="55">
        <v>130</v>
      </c>
      <c r="L782" s="34">
        <f t="shared" ref="L782:L827" si="19">J782*K782</f>
        <v>520</v>
      </c>
      <c r="M782" s="6">
        <f>tbl_Manifiestos[[#This Row],[Total Pagado]]*tbl_Manifiestos[[#This Row],[Porcentaje]]</f>
        <v>483.6</v>
      </c>
      <c r="N782" s="3">
        <v>0.93</v>
      </c>
    </row>
    <row r="783" spans="1:14" ht="15.95" customHeight="1" x14ac:dyDescent="0.25">
      <c r="A783" s="3" t="s">
        <v>27</v>
      </c>
      <c r="B783" s="3" t="str">
        <f>tbl_Manifiestos[[#This Row],[Factura]] &amp; "|" &amp; tbl_Manifiestos[[#This Row],[Proyecto OK]] &amp; "|" &amp; TEXT(tbl_Manifiestos[[#This Row],[Servicio]],"0.00") &amp; "|" &amp; TEXT(tbl_Manifiestos[[#This Row],[Costo Unitario]],"0.00")</f>
        <v>2541|Berry Project|1.00|420.00</v>
      </c>
      <c r="C783" t="s">
        <v>5457</v>
      </c>
      <c r="D783" s="51">
        <v>45825</v>
      </c>
      <c r="E783">
        <v>356</v>
      </c>
      <c r="F783" t="s">
        <v>5322</v>
      </c>
      <c r="G783">
        <v>2513</v>
      </c>
      <c r="H783" t="s">
        <v>5883</v>
      </c>
      <c r="I783">
        <v>2513</v>
      </c>
      <c r="J783">
        <v>1</v>
      </c>
      <c r="K783" s="55">
        <v>420</v>
      </c>
      <c r="L783" s="34">
        <f t="shared" si="19"/>
        <v>420</v>
      </c>
      <c r="M783" s="6">
        <f>tbl_Manifiestos[[#This Row],[Total Pagado]]*tbl_Manifiestos[[#This Row],[Porcentaje]]</f>
        <v>390.6</v>
      </c>
      <c r="N783" s="3">
        <v>0.93</v>
      </c>
    </row>
    <row r="784" spans="1:14" ht="15.95" customHeight="1" x14ac:dyDescent="0.25">
      <c r="A784" s="3" t="s">
        <v>27</v>
      </c>
      <c r="B784" s="3" t="str">
        <f>tbl_Manifiestos[[#This Row],[Factura]] &amp; "|" &amp; tbl_Manifiestos[[#This Row],[Proyecto OK]] &amp; "|" &amp; TEXT(tbl_Manifiestos[[#This Row],[Servicio]],"0.00") &amp; "|" &amp; TEXT(tbl_Manifiestos[[#This Row],[Costo Unitario]],"0.00")</f>
        <v>2541|Berry Project|8.50|130.00</v>
      </c>
      <c r="C784" t="s">
        <v>5457</v>
      </c>
      <c r="D784" s="51">
        <v>45825</v>
      </c>
      <c r="E784">
        <v>617</v>
      </c>
      <c r="F784" t="s">
        <v>5322</v>
      </c>
      <c r="G784">
        <v>2513</v>
      </c>
      <c r="H784" t="s">
        <v>5883</v>
      </c>
      <c r="I784">
        <v>2513</v>
      </c>
      <c r="J784">
        <v>8.5</v>
      </c>
      <c r="K784" s="55">
        <v>130</v>
      </c>
      <c r="L784" s="34">
        <f t="shared" si="19"/>
        <v>1105</v>
      </c>
      <c r="M784" s="6">
        <f>tbl_Manifiestos[[#This Row],[Total Pagado]]*tbl_Manifiestos[[#This Row],[Porcentaje]]</f>
        <v>1027.6500000000001</v>
      </c>
      <c r="N784" s="3">
        <v>0.93</v>
      </c>
    </row>
    <row r="785" spans="1:14" ht="15.95" customHeight="1" x14ac:dyDescent="0.25">
      <c r="A785" s="3" t="s">
        <v>27</v>
      </c>
      <c r="B785" s="3" t="str">
        <f>tbl_Manifiestos[[#This Row],[Factura]] &amp; "|" &amp; tbl_Manifiestos[[#This Row],[Proyecto OK]] &amp; "|" &amp; TEXT(tbl_Manifiestos[[#This Row],[Servicio]],"0.00") &amp; "|" &amp; TEXT(tbl_Manifiestos[[#This Row],[Costo Unitario]],"0.00")</f>
        <v>2541|Berry Project|1.00|420.00</v>
      </c>
      <c r="C785" t="s">
        <v>5457</v>
      </c>
      <c r="D785" s="51">
        <v>45824</v>
      </c>
      <c r="E785">
        <v>103</v>
      </c>
      <c r="F785" t="s">
        <v>5322</v>
      </c>
      <c r="G785">
        <v>2513</v>
      </c>
      <c r="H785" t="s">
        <v>5883</v>
      </c>
      <c r="I785">
        <v>2513</v>
      </c>
      <c r="J785">
        <v>1</v>
      </c>
      <c r="K785" s="55">
        <v>420</v>
      </c>
      <c r="L785" s="34">
        <f t="shared" si="19"/>
        <v>420</v>
      </c>
      <c r="M785" s="6">
        <f>tbl_Manifiestos[[#This Row],[Total Pagado]]*tbl_Manifiestos[[#This Row],[Porcentaje]]</f>
        <v>390.6</v>
      </c>
      <c r="N785" s="3">
        <v>0.93</v>
      </c>
    </row>
    <row r="786" spans="1:14" ht="15.95" customHeight="1" x14ac:dyDescent="0.25">
      <c r="A786" s="3" t="s">
        <v>27</v>
      </c>
      <c r="B786" s="3" t="str">
        <f>tbl_Manifiestos[[#This Row],[Factura]] &amp; "|" &amp; tbl_Manifiestos[[#This Row],[Proyecto OK]] &amp; "|" &amp; TEXT(tbl_Manifiestos[[#This Row],[Servicio]],"0.00") &amp; "|" &amp; TEXT(tbl_Manifiestos[[#This Row],[Costo Unitario]],"0.00")</f>
        <v>2541|Berry Project|6.00|130.00</v>
      </c>
      <c r="C786" t="s">
        <v>5457</v>
      </c>
      <c r="D786" s="51">
        <v>45825</v>
      </c>
      <c r="E786">
        <v>103</v>
      </c>
      <c r="F786" t="s">
        <v>5322</v>
      </c>
      <c r="G786">
        <v>2513</v>
      </c>
      <c r="H786" t="s">
        <v>5883</v>
      </c>
      <c r="I786">
        <v>2513</v>
      </c>
      <c r="J786">
        <v>6</v>
      </c>
      <c r="K786" s="55">
        <v>130</v>
      </c>
      <c r="L786" s="34">
        <f t="shared" si="19"/>
        <v>780</v>
      </c>
      <c r="M786" s="6">
        <f>tbl_Manifiestos[[#This Row],[Total Pagado]]*tbl_Manifiestos[[#This Row],[Porcentaje]]</f>
        <v>725.40000000000009</v>
      </c>
      <c r="N786" s="3">
        <v>0.93</v>
      </c>
    </row>
    <row r="787" spans="1:14" ht="15.95" customHeight="1" x14ac:dyDescent="0.25">
      <c r="A787" s="3" t="s">
        <v>27</v>
      </c>
      <c r="B787" s="3" t="str">
        <f>tbl_Manifiestos[[#This Row],[Factura]] &amp; "|" &amp; tbl_Manifiestos[[#This Row],[Proyecto OK]] &amp; "|" &amp; TEXT(tbl_Manifiestos[[#This Row],[Servicio]],"0.00") &amp; "|" &amp; TEXT(tbl_Manifiestos[[#This Row],[Costo Unitario]],"0.00")</f>
        <v>2541|Berry Project|9.00|130.00</v>
      </c>
      <c r="C787" t="s">
        <v>5457</v>
      </c>
      <c r="D787" s="51">
        <v>45827</v>
      </c>
      <c r="E787">
        <v>103</v>
      </c>
      <c r="F787" t="s">
        <v>5322</v>
      </c>
      <c r="G787">
        <v>2513</v>
      </c>
      <c r="H787" t="s">
        <v>5883</v>
      </c>
      <c r="I787">
        <v>2513</v>
      </c>
      <c r="J787">
        <v>9</v>
      </c>
      <c r="K787" s="55">
        <v>130</v>
      </c>
      <c r="L787" s="34">
        <f t="shared" si="19"/>
        <v>1170</v>
      </c>
      <c r="M787" s="6">
        <f>tbl_Manifiestos[[#This Row],[Total Pagado]]*tbl_Manifiestos[[#This Row],[Porcentaje]]</f>
        <v>1088.1000000000001</v>
      </c>
      <c r="N787" s="3">
        <v>0.93</v>
      </c>
    </row>
    <row r="788" spans="1:14" ht="15.95" customHeight="1" x14ac:dyDescent="0.25">
      <c r="A788" s="3" t="s">
        <v>27</v>
      </c>
      <c r="B788" s="3" t="str">
        <f>tbl_Manifiestos[[#This Row],[Factura]] &amp; "|" &amp; tbl_Manifiestos[[#This Row],[Proyecto OK]] &amp; "|" &amp; TEXT(tbl_Manifiestos[[#This Row],[Servicio]],"0.00") &amp; "|" &amp; TEXT(tbl_Manifiestos[[#This Row],[Costo Unitario]],"0.00")</f>
        <v>2541|Berry Project|4.00|130.00</v>
      </c>
      <c r="C788" t="s">
        <v>5457</v>
      </c>
      <c r="D788" s="51">
        <v>45828</v>
      </c>
      <c r="E788">
        <v>103</v>
      </c>
      <c r="F788" t="s">
        <v>5322</v>
      </c>
      <c r="G788">
        <v>2513</v>
      </c>
      <c r="H788" t="s">
        <v>5883</v>
      </c>
      <c r="I788">
        <v>2513</v>
      </c>
      <c r="J788">
        <v>4</v>
      </c>
      <c r="K788" s="55">
        <v>130</v>
      </c>
      <c r="L788" s="34">
        <f t="shared" si="19"/>
        <v>520</v>
      </c>
      <c r="M788" s="6">
        <f>tbl_Manifiestos[[#This Row],[Total Pagado]]*tbl_Manifiestos[[#This Row],[Porcentaje]]</f>
        <v>483.6</v>
      </c>
      <c r="N788" s="3">
        <v>0.93</v>
      </c>
    </row>
    <row r="789" spans="1:14" ht="15.95" customHeight="1" x14ac:dyDescent="0.25">
      <c r="A789" s="3" t="s">
        <v>27</v>
      </c>
      <c r="B789" s="3" t="str">
        <f>tbl_Manifiestos[[#This Row],[Factura]] &amp; "|" &amp; tbl_Manifiestos[[#This Row],[Proyecto OK]] &amp; "|" &amp; TEXT(tbl_Manifiestos[[#This Row],[Servicio]],"0.00") &amp; "|" &amp; TEXT(tbl_Manifiestos[[#This Row],[Costo Unitario]],"0.00")</f>
        <v>2541|Berry Project|5.00|130.00</v>
      </c>
      <c r="C789" t="s">
        <v>5457</v>
      </c>
      <c r="D789" s="51">
        <v>45826</v>
      </c>
      <c r="E789">
        <v>103</v>
      </c>
      <c r="F789" t="s">
        <v>5322</v>
      </c>
      <c r="G789">
        <v>2513</v>
      </c>
      <c r="H789" t="s">
        <v>5883</v>
      </c>
      <c r="I789">
        <v>2513</v>
      </c>
      <c r="J789">
        <v>5</v>
      </c>
      <c r="K789" s="55">
        <v>130</v>
      </c>
      <c r="L789" s="34">
        <f t="shared" si="19"/>
        <v>650</v>
      </c>
      <c r="M789" s="6">
        <f>tbl_Manifiestos[[#This Row],[Total Pagado]]*tbl_Manifiestos[[#This Row],[Porcentaje]]</f>
        <v>604.5</v>
      </c>
      <c r="N789" s="3">
        <v>0.93</v>
      </c>
    </row>
    <row r="790" spans="1:14" ht="15.95" customHeight="1" x14ac:dyDescent="0.25">
      <c r="A790" s="3" t="s">
        <v>27</v>
      </c>
      <c r="B790" s="3" t="str">
        <f>tbl_Manifiestos[[#This Row],[Factura]] &amp; "|" &amp; tbl_Manifiestos[[#This Row],[Proyecto OK]] &amp; "|" &amp; TEXT(tbl_Manifiestos[[#This Row],[Servicio]],"0.00") &amp; "|" &amp; TEXT(tbl_Manifiestos[[#This Row],[Costo Unitario]],"0.00")</f>
        <v>2541|Berry Project|1.00|420.00</v>
      </c>
      <c r="C790" t="s">
        <v>5457</v>
      </c>
      <c r="D790" s="51">
        <v>45826</v>
      </c>
      <c r="E790">
        <v>103</v>
      </c>
      <c r="F790" t="s">
        <v>5322</v>
      </c>
      <c r="G790">
        <v>2513</v>
      </c>
      <c r="H790" t="s">
        <v>5883</v>
      </c>
      <c r="I790">
        <v>2513</v>
      </c>
      <c r="J790">
        <v>1</v>
      </c>
      <c r="K790" s="55">
        <v>420</v>
      </c>
      <c r="L790" s="34">
        <f t="shared" si="19"/>
        <v>420</v>
      </c>
      <c r="M790" s="6">
        <f>tbl_Manifiestos[[#This Row],[Total Pagado]]*tbl_Manifiestos[[#This Row],[Porcentaje]]</f>
        <v>390.6</v>
      </c>
      <c r="N790" s="3">
        <v>0.93</v>
      </c>
    </row>
    <row r="791" spans="1:14" ht="15.95" customHeight="1" x14ac:dyDescent="0.25">
      <c r="A791" s="3" t="s">
        <v>27</v>
      </c>
      <c r="B791" s="3" t="str">
        <f>tbl_Manifiestos[[#This Row],[Factura]] &amp; "|" &amp; tbl_Manifiestos[[#This Row],[Proyecto OK]] &amp; "|" &amp; TEXT(tbl_Manifiestos[[#This Row],[Servicio]],"0.00") &amp; "|" &amp; TEXT(tbl_Manifiestos[[#This Row],[Costo Unitario]],"0.00")</f>
        <v>2541|Berry Project|1.00|420.00</v>
      </c>
      <c r="C791" t="s">
        <v>5457</v>
      </c>
      <c r="D791" s="51">
        <v>45828</v>
      </c>
      <c r="E791">
        <v>103</v>
      </c>
      <c r="F791" t="s">
        <v>5322</v>
      </c>
      <c r="G791">
        <v>2513</v>
      </c>
      <c r="H791" t="s">
        <v>5883</v>
      </c>
      <c r="I791">
        <v>2513</v>
      </c>
      <c r="J791">
        <v>1</v>
      </c>
      <c r="K791" s="55">
        <v>420</v>
      </c>
      <c r="L791" s="34">
        <f t="shared" si="19"/>
        <v>420</v>
      </c>
      <c r="M791" s="6">
        <f>tbl_Manifiestos[[#This Row],[Total Pagado]]*tbl_Manifiestos[[#This Row],[Porcentaje]]</f>
        <v>390.6</v>
      </c>
      <c r="N791" s="3">
        <v>0.93</v>
      </c>
    </row>
    <row r="792" spans="1:14" ht="15.95" customHeight="1" x14ac:dyDescent="0.25">
      <c r="A792" s="3" t="s">
        <v>27</v>
      </c>
      <c r="B792" s="3" t="str">
        <f>tbl_Manifiestos[[#This Row],[Factura]] &amp; "|" &amp; tbl_Manifiestos[[#This Row],[Proyecto OK]] &amp; "|" &amp; TEXT(tbl_Manifiestos[[#This Row],[Servicio]],"0.00") &amp; "|" &amp; TEXT(tbl_Manifiestos[[#This Row],[Costo Unitario]],"0.00")</f>
        <v>2541|Berry Project|6.00|130.00</v>
      </c>
      <c r="C792" t="s">
        <v>5457</v>
      </c>
      <c r="D792" s="51">
        <v>45824</v>
      </c>
      <c r="E792">
        <v>103</v>
      </c>
      <c r="F792" t="s">
        <v>5322</v>
      </c>
      <c r="G792">
        <v>2513</v>
      </c>
      <c r="H792" t="s">
        <v>5883</v>
      </c>
      <c r="I792">
        <v>2513</v>
      </c>
      <c r="J792">
        <v>6</v>
      </c>
      <c r="K792" s="55">
        <v>130</v>
      </c>
      <c r="L792" s="34">
        <f t="shared" si="19"/>
        <v>780</v>
      </c>
      <c r="M792" s="6">
        <f>tbl_Manifiestos[[#This Row],[Total Pagado]]*tbl_Manifiestos[[#This Row],[Porcentaje]]</f>
        <v>725.40000000000009</v>
      </c>
      <c r="N792" s="3">
        <v>0.93</v>
      </c>
    </row>
    <row r="793" spans="1:14" ht="15.95" customHeight="1" x14ac:dyDescent="0.25">
      <c r="A793" s="3" t="s">
        <v>27</v>
      </c>
      <c r="B793" s="3" t="str">
        <f>tbl_Manifiestos[[#This Row],[Factura]] &amp; "|" &amp; tbl_Manifiestos[[#This Row],[Proyecto OK]] &amp; "|" &amp; TEXT(tbl_Manifiestos[[#This Row],[Servicio]],"0.00") &amp; "|" &amp; TEXT(tbl_Manifiestos[[#This Row],[Costo Unitario]],"0.00")</f>
        <v>2571|Berry Project|1.00|420.00</v>
      </c>
      <c r="C793" t="s">
        <v>5474</v>
      </c>
      <c r="D793" s="51">
        <v>45838</v>
      </c>
      <c r="E793">
        <v>356</v>
      </c>
      <c r="F793" t="s">
        <v>5322</v>
      </c>
      <c r="G793">
        <v>2513</v>
      </c>
      <c r="H793" t="s">
        <v>5883</v>
      </c>
      <c r="I793">
        <v>2513</v>
      </c>
      <c r="J793">
        <v>1</v>
      </c>
      <c r="K793" s="55">
        <v>420</v>
      </c>
      <c r="L793" s="34">
        <f t="shared" si="19"/>
        <v>420</v>
      </c>
      <c r="M793" s="6">
        <f>tbl_Manifiestos[[#This Row],[Total Pagado]]*tbl_Manifiestos[[#This Row],[Porcentaje]]</f>
        <v>390.6</v>
      </c>
      <c r="N793" s="3">
        <v>0.93</v>
      </c>
    </row>
    <row r="794" spans="1:14" ht="15.95" customHeight="1" x14ac:dyDescent="0.25">
      <c r="A794" s="3" t="s">
        <v>27</v>
      </c>
      <c r="B794" s="3" t="str">
        <f>tbl_Manifiestos[[#This Row],[Factura]] &amp; "|" &amp; tbl_Manifiestos[[#This Row],[Proyecto OK]] &amp; "|" &amp; TEXT(tbl_Manifiestos[[#This Row],[Servicio]],"0.00") &amp; "|" &amp; TEXT(tbl_Manifiestos[[#This Row],[Costo Unitario]],"0.00")</f>
        <v>2571|Berry Project|2.50|130.00</v>
      </c>
      <c r="C794" t="s">
        <v>5474</v>
      </c>
      <c r="D794" s="51">
        <v>45838</v>
      </c>
      <c r="E794">
        <v>356</v>
      </c>
      <c r="F794" t="s">
        <v>5322</v>
      </c>
      <c r="G794">
        <v>2513</v>
      </c>
      <c r="H794" t="s">
        <v>5883</v>
      </c>
      <c r="I794">
        <v>2513</v>
      </c>
      <c r="J794">
        <v>2.5</v>
      </c>
      <c r="K794" s="55">
        <v>130</v>
      </c>
      <c r="L794" s="34">
        <f t="shared" si="19"/>
        <v>325</v>
      </c>
      <c r="M794" s="6">
        <f>tbl_Manifiestos[[#This Row],[Total Pagado]]*tbl_Manifiestos[[#This Row],[Porcentaje]]</f>
        <v>302.25</v>
      </c>
      <c r="N794" s="3">
        <v>0.93</v>
      </c>
    </row>
    <row r="795" spans="1:14" ht="15.95" customHeight="1" x14ac:dyDescent="0.25">
      <c r="A795" s="3" t="s">
        <v>27</v>
      </c>
      <c r="B795" s="3" t="str">
        <f>tbl_Manifiestos[[#This Row],[Factura]] &amp; "|" &amp; tbl_Manifiestos[[#This Row],[Proyecto OK]] &amp; "|" &amp; TEXT(tbl_Manifiestos[[#This Row],[Servicio]],"0.00") &amp; "|" &amp; TEXT(tbl_Manifiestos[[#This Row],[Costo Unitario]],"0.00")</f>
        <v>2571|Berry Project|3.50|130.00</v>
      </c>
      <c r="C795" t="s">
        <v>5474</v>
      </c>
      <c r="D795" s="51">
        <v>45838</v>
      </c>
      <c r="E795">
        <v>356</v>
      </c>
      <c r="F795" t="s">
        <v>5322</v>
      </c>
      <c r="G795">
        <v>2513</v>
      </c>
      <c r="H795" t="s">
        <v>5883</v>
      </c>
      <c r="I795">
        <v>2513</v>
      </c>
      <c r="J795">
        <v>3.5</v>
      </c>
      <c r="K795" s="55">
        <v>130</v>
      </c>
      <c r="L795" s="34">
        <f t="shared" si="19"/>
        <v>455</v>
      </c>
      <c r="M795" s="6">
        <f>tbl_Manifiestos[[#This Row],[Total Pagado]]*tbl_Manifiestos[[#This Row],[Porcentaje]]</f>
        <v>423.15000000000003</v>
      </c>
      <c r="N795" s="3">
        <v>0.93</v>
      </c>
    </row>
    <row r="796" spans="1:14" ht="15.95" customHeight="1" x14ac:dyDescent="0.25">
      <c r="A796" s="3" t="s">
        <v>27</v>
      </c>
      <c r="B796" s="3" t="str">
        <f>tbl_Manifiestos[[#This Row],[Factura]] &amp; "|" &amp; tbl_Manifiestos[[#This Row],[Proyecto OK]] &amp; "|" &amp; TEXT(tbl_Manifiestos[[#This Row],[Servicio]],"0.00") &amp; "|" &amp; TEXT(tbl_Manifiestos[[#This Row],[Costo Unitario]],"0.00")</f>
        <v>2601|Berry Project|1.00|420.00</v>
      </c>
      <c r="C796" t="s">
        <v>5497</v>
      </c>
      <c r="D796" s="51">
        <v>45852</v>
      </c>
      <c r="E796">
        <v>103</v>
      </c>
      <c r="F796" t="s">
        <v>5322</v>
      </c>
      <c r="G796">
        <v>2513</v>
      </c>
      <c r="H796" t="s">
        <v>5883</v>
      </c>
      <c r="I796">
        <v>2513</v>
      </c>
      <c r="J796">
        <v>1</v>
      </c>
      <c r="K796" s="55">
        <v>420</v>
      </c>
      <c r="L796" s="34">
        <f t="shared" si="19"/>
        <v>420</v>
      </c>
      <c r="M796" s="6">
        <f>tbl_Manifiestos[[#This Row],[Total Pagado]]*tbl_Manifiestos[[#This Row],[Porcentaje]]</f>
        <v>390.6</v>
      </c>
      <c r="N796" s="3">
        <v>0.93</v>
      </c>
    </row>
    <row r="797" spans="1:14" ht="15.95" customHeight="1" x14ac:dyDescent="0.25">
      <c r="A797" s="3" t="s">
        <v>27</v>
      </c>
      <c r="B797" s="3" t="str">
        <f>tbl_Manifiestos[[#This Row],[Factura]] &amp; "|" &amp; tbl_Manifiestos[[#This Row],[Proyecto OK]] &amp; "|" &amp; TEXT(tbl_Manifiestos[[#This Row],[Servicio]],"0.00") &amp; "|" &amp; TEXT(tbl_Manifiestos[[#This Row],[Costo Unitario]],"0.00")</f>
        <v>2601|Berry Project|5.50|130.00</v>
      </c>
      <c r="C797" t="s">
        <v>5497</v>
      </c>
      <c r="D797" s="51">
        <v>45852</v>
      </c>
      <c r="E797">
        <v>103</v>
      </c>
      <c r="F797" t="s">
        <v>5322</v>
      </c>
      <c r="G797">
        <v>2513</v>
      </c>
      <c r="H797" t="s">
        <v>5883</v>
      </c>
      <c r="I797">
        <v>2513</v>
      </c>
      <c r="J797">
        <v>5.5</v>
      </c>
      <c r="K797" s="55">
        <v>130</v>
      </c>
      <c r="L797" s="34">
        <f t="shared" si="19"/>
        <v>715</v>
      </c>
      <c r="M797" s="6">
        <f>tbl_Manifiestos[[#This Row],[Total Pagado]]*tbl_Manifiestos[[#This Row],[Porcentaje]]</f>
        <v>664.95</v>
      </c>
      <c r="N797" s="3">
        <v>0.93</v>
      </c>
    </row>
    <row r="798" spans="1:14" ht="15.95" customHeight="1" x14ac:dyDescent="0.25">
      <c r="A798" s="3" t="s">
        <v>27</v>
      </c>
      <c r="B798" s="3" t="str">
        <f>tbl_Manifiestos[[#This Row],[Factura]] &amp; "|" &amp; tbl_Manifiestos[[#This Row],[Proyecto OK]] &amp; "|" &amp; TEXT(tbl_Manifiestos[[#This Row],[Servicio]],"0.00") &amp; "|" &amp; TEXT(tbl_Manifiestos[[#This Row],[Costo Unitario]],"0.00")</f>
        <v>2601|Berry Project|2.25|130.00</v>
      </c>
      <c r="C798" t="s">
        <v>5497</v>
      </c>
      <c r="D798" s="51">
        <v>45856</v>
      </c>
      <c r="E798">
        <v>515</v>
      </c>
      <c r="F798" t="s">
        <v>5322</v>
      </c>
      <c r="G798">
        <v>2513</v>
      </c>
      <c r="H798" t="s">
        <v>5883</v>
      </c>
      <c r="I798">
        <v>2513</v>
      </c>
      <c r="J798">
        <v>2.25</v>
      </c>
      <c r="K798" s="55">
        <v>130</v>
      </c>
      <c r="L798" s="34">
        <f t="shared" si="19"/>
        <v>292.5</v>
      </c>
      <c r="M798" s="6">
        <f>tbl_Manifiestos[[#This Row],[Total Pagado]]*tbl_Manifiestos[[#This Row],[Porcentaje]]</f>
        <v>272.02500000000003</v>
      </c>
      <c r="N798" s="3">
        <v>0.93</v>
      </c>
    </row>
    <row r="799" spans="1:14" ht="15.95" customHeight="1" x14ac:dyDescent="0.25">
      <c r="A799" s="3" t="s">
        <v>27</v>
      </c>
      <c r="B799" s="3" t="str">
        <f>tbl_Manifiestos[[#This Row],[Factura]] &amp; "|" &amp; tbl_Manifiestos[[#This Row],[Proyecto OK]] &amp; "|" &amp; TEXT(tbl_Manifiestos[[#This Row],[Servicio]],"0.00") &amp; "|" &amp; TEXT(tbl_Manifiestos[[#This Row],[Costo Unitario]],"0.00")</f>
        <v>2601|Berry Project|1.00|420.00</v>
      </c>
      <c r="C799" t="s">
        <v>5497</v>
      </c>
      <c r="D799" s="51">
        <v>45856</v>
      </c>
      <c r="E799">
        <v>515</v>
      </c>
      <c r="F799" t="s">
        <v>5322</v>
      </c>
      <c r="G799">
        <v>2513</v>
      </c>
      <c r="H799" t="s">
        <v>5883</v>
      </c>
      <c r="I799">
        <v>2513</v>
      </c>
      <c r="J799">
        <v>1</v>
      </c>
      <c r="K799" s="55">
        <v>420</v>
      </c>
      <c r="L799" s="34">
        <f t="shared" si="19"/>
        <v>420</v>
      </c>
      <c r="M799" s="6">
        <f>tbl_Manifiestos[[#This Row],[Total Pagado]]*tbl_Manifiestos[[#This Row],[Porcentaje]]</f>
        <v>390.6</v>
      </c>
      <c r="N799" s="3">
        <v>0.93</v>
      </c>
    </row>
    <row r="800" spans="1:14" ht="15.95" customHeight="1" x14ac:dyDescent="0.25">
      <c r="A800" s="3" t="s">
        <v>27</v>
      </c>
      <c r="B800" s="3" t="str">
        <f>tbl_Manifiestos[[#This Row],[Factura]] &amp; "|" &amp; tbl_Manifiestos[[#This Row],[Proyecto OK]] &amp; "|" &amp; TEXT(tbl_Manifiestos[[#This Row],[Servicio]],"0.00") &amp; "|" &amp; TEXT(tbl_Manifiestos[[#This Row],[Costo Unitario]],"0.00")</f>
        <v>2601|Berry Project|1.00|420.00</v>
      </c>
      <c r="C800" t="s">
        <v>5497</v>
      </c>
      <c r="D800" s="51">
        <v>45856</v>
      </c>
      <c r="E800">
        <v>515</v>
      </c>
      <c r="F800" t="s">
        <v>5322</v>
      </c>
      <c r="G800">
        <v>2513</v>
      </c>
      <c r="H800" t="s">
        <v>5883</v>
      </c>
      <c r="I800">
        <v>2513</v>
      </c>
      <c r="J800">
        <v>1</v>
      </c>
      <c r="K800" s="55">
        <v>420</v>
      </c>
      <c r="L800" s="34">
        <f t="shared" si="19"/>
        <v>420</v>
      </c>
      <c r="M800" s="6">
        <f>tbl_Manifiestos[[#This Row],[Total Pagado]]*tbl_Manifiestos[[#This Row],[Porcentaje]]</f>
        <v>390.6</v>
      </c>
      <c r="N800" s="3">
        <v>0.93</v>
      </c>
    </row>
    <row r="801" spans="1:14" ht="15.95" customHeight="1" x14ac:dyDescent="0.25">
      <c r="A801" s="3" t="s">
        <v>27</v>
      </c>
      <c r="B801" s="3" t="str">
        <f>tbl_Manifiestos[[#This Row],[Factura]] &amp; "|" &amp; tbl_Manifiestos[[#This Row],[Proyecto OK]] &amp; "|" &amp; TEXT(tbl_Manifiestos[[#This Row],[Servicio]],"0.00") &amp; "|" &amp; TEXT(tbl_Manifiestos[[#This Row],[Costo Unitario]],"0.00")</f>
        <v>2601|Berry Project|1.00|420.00</v>
      </c>
      <c r="C801" t="s">
        <v>5497</v>
      </c>
      <c r="D801" s="51">
        <v>45856</v>
      </c>
      <c r="E801">
        <v>103</v>
      </c>
      <c r="F801" t="s">
        <v>5322</v>
      </c>
      <c r="G801">
        <v>2513</v>
      </c>
      <c r="H801" t="s">
        <v>5883</v>
      </c>
      <c r="I801">
        <v>2513</v>
      </c>
      <c r="J801">
        <v>1</v>
      </c>
      <c r="K801" s="55">
        <v>420</v>
      </c>
      <c r="L801" s="34">
        <f t="shared" si="19"/>
        <v>420</v>
      </c>
      <c r="M801" s="6">
        <f>tbl_Manifiestos[[#This Row],[Total Pagado]]*tbl_Manifiestos[[#This Row],[Porcentaje]]</f>
        <v>390.6</v>
      </c>
      <c r="N801" s="3">
        <v>0.93</v>
      </c>
    </row>
    <row r="802" spans="1:14" ht="15.95" customHeight="1" x14ac:dyDescent="0.25">
      <c r="A802" s="3" t="s">
        <v>27</v>
      </c>
      <c r="B802" s="3" t="str">
        <f>tbl_Manifiestos[[#This Row],[Factura]] &amp; "|" &amp; tbl_Manifiestos[[#This Row],[Proyecto OK]] &amp; "|" &amp; TEXT(tbl_Manifiestos[[#This Row],[Servicio]],"0.00") &amp; "|" &amp; TEXT(tbl_Manifiestos[[#This Row],[Costo Unitario]],"0.00")</f>
        <v>2601|Berry Project|10.75|130.00</v>
      </c>
      <c r="C802" t="s">
        <v>5497</v>
      </c>
      <c r="D802" s="51">
        <v>45855</v>
      </c>
      <c r="E802">
        <v>103</v>
      </c>
      <c r="F802" t="s">
        <v>5322</v>
      </c>
      <c r="G802">
        <v>2513</v>
      </c>
      <c r="H802" t="s">
        <v>5883</v>
      </c>
      <c r="I802">
        <v>2513</v>
      </c>
      <c r="J802">
        <v>10.75</v>
      </c>
      <c r="K802" s="55">
        <v>130</v>
      </c>
      <c r="L802" s="34">
        <f t="shared" si="19"/>
        <v>1397.5</v>
      </c>
      <c r="M802" s="6">
        <f>tbl_Manifiestos[[#This Row],[Total Pagado]]*tbl_Manifiestos[[#This Row],[Porcentaje]]</f>
        <v>1299.6750000000002</v>
      </c>
      <c r="N802" s="3">
        <v>0.93</v>
      </c>
    </row>
    <row r="803" spans="1:14" ht="15.95" customHeight="1" x14ac:dyDescent="0.25">
      <c r="A803" s="3" t="s">
        <v>27</v>
      </c>
      <c r="B803" s="3" t="str">
        <f>tbl_Manifiestos[[#This Row],[Factura]] &amp; "|" &amp; tbl_Manifiestos[[#This Row],[Proyecto OK]] &amp; "|" &amp; TEXT(tbl_Manifiestos[[#This Row],[Servicio]],"0.00") &amp; "|" &amp; TEXT(tbl_Manifiestos[[#This Row],[Costo Unitario]],"0.00")</f>
        <v>2601|Berry Project|5.00|130.00</v>
      </c>
      <c r="C803" t="s">
        <v>5497</v>
      </c>
      <c r="D803" s="51">
        <v>45856</v>
      </c>
      <c r="E803">
        <v>103</v>
      </c>
      <c r="F803" t="s">
        <v>5322</v>
      </c>
      <c r="G803">
        <v>2513</v>
      </c>
      <c r="H803" t="s">
        <v>5883</v>
      </c>
      <c r="I803">
        <v>2513</v>
      </c>
      <c r="J803">
        <v>5</v>
      </c>
      <c r="K803" s="55">
        <v>130</v>
      </c>
      <c r="L803" s="34">
        <f t="shared" si="19"/>
        <v>650</v>
      </c>
      <c r="M803" s="6">
        <f>tbl_Manifiestos[[#This Row],[Total Pagado]]*tbl_Manifiestos[[#This Row],[Porcentaje]]</f>
        <v>604.5</v>
      </c>
      <c r="N803" s="3">
        <v>0.93</v>
      </c>
    </row>
    <row r="804" spans="1:14" ht="15.95" customHeight="1" x14ac:dyDescent="0.25">
      <c r="A804" s="3" t="s">
        <v>27</v>
      </c>
      <c r="B804" s="3" t="str">
        <f>tbl_Manifiestos[[#This Row],[Factura]] &amp; "|" &amp; tbl_Manifiestos[[#This Row],[Proyecto OK]] &amp; "|" &amp; TEXT(tbl_Manifiestos[[#This Row],[Servicio]],"0.00") &amp; "|" &amp; TEXT(tbl_Manifiestos[[#This Row],[Costo Unitario]],"0.00")</f>
        <v>2601|Berry Project|1.00|420.00</v>
      </c>
      <c r="C804" t="s">
        <v>5497</v>
      </c>
      <c r="D804" s="51">
        <v>45856</v>
      </c>
      <c r="E804">
        <v>103</v>
      </c>
      <c r="F804" t="s">
        <v>5322</v>
      </c>
      <c r="G804">
        <v>2513</v>
      </c>
      <c r="H804" t="s">
        <v>5883</v>
      </c>
      <c r="I804">
        <v>2513</v>
      </c>
      <c r="J804">
        <v>1</v>
      </c>
      <c r="K804" s="55">
        <v>420</v>
      </c>
      <c r="L804" s="34">
        <f t="shared" si="19"/>
        <v>420</v>
      </c>
      <c r="M804" s="6">
        <f>tbl_Manifiestos[[#This Row],[Total Pagado]]*tbl_Manifiestos[[#This Row],[Porcentaje]]</f>
        <v>390.6</v>
      </c>
      <c r="N804" s="3">
        <v>0.93</v>
      </c>
    </row>
    <row r="805" spans="1:14" ht="15.95" customHeight="1" x14ac:dyDescent="0.25">
      <c r="A805" s="3" t="s">
        <v>27</v>
      </c>
      <c r="B805" s="3" t="str">
        <f>tbl_Manifiestos[[#This Row],[Factura]] &amp; "|" &amp; tbl_Manifiestos[[#This Row],[Proyecto OK]] &amp; "|" &amp; TEXT(tbl_Manifiestos[[#This Row],[Servicio]],"0.00") &amp; "|" &amp; TEXT(tbl_Manifiestos[[#This Row],[Costo Unitario]],"0.00")</f>
        <v>2633|Berry Project|13.00|130.00</v>
      </c>
      <c r="C805" t="s">
        <v>5520</v>
      </c>
      <c r="D805" s="51">
        <v>45866</v>
      </c>
      <c r="E805">
        <v>103</v>
      </c>
      <c r="F805" t="s">
        <v>5322</v>
      </c>
      <c r="G805">
        <v>2513</v>
      </c>
      <c r="H805" t="s">
        <v>5883</v>
      </c>
      <c r="I805">
        <v>2513</v>
      </c>
      <c r="J805">
        <v>13</v>
      </c>
      <c r="K805" s="55">
        <v>130</v>
      </c>
      <c r="L805" s="34">
        <f t="shared" si="19"/>
        <v>1690</v>
      </c>
      <c r="M805" s="6">
        <f>tbl_Manifiestos[[#This Row],[Total Pagado]]*tbl_Manifiestos[[#This Row],[Porcentaje]]</f>
        <v>1571.7</v>
      </c>
      <c r="N805" s="3">
        <v>0.93</v>
      </c>
    </row>
    <row r="806" spans="1:14" ht="15.95" customHeight="1" x14ac:dyDescent="0.25">
      <c r="A806" s="3" t="s">
        <v>27</v>
      </c>
      <c r="B806" s="3" t="str">
        <f>tbl_Manifiestos[[#This Row],[Factura]] &amp; "|" &amp; tbl_Manifiestos[[#This Row],[Proyecto OK]] &amp; "|" &amp; TEXT(tbl_Manifiestos[[#This Row],[Servicio]],"0.00") &amp; "|" &amp; TEXT(tbl_Manifiestos[[#This Row],[Costo Unitario]],"0.00")</f>
        <v>2633|Berry Project|1.00|420.00</v>
      </c>
      <c r="C806" t="s">
        <v>5520</v>
      </c>
      <c r="D806" s="51">
        <v>45866</v>
      </c>
      <c r="E806">
        <v>617</v>
      </c>
      <c r="F806" t="s">
        <v>5322</v>
      </c>
      <c r="G806">
        <v>2513</v>
      </c>
      <c r="H806" t="s">
        <v>5883</v>
      </c>
      <c r="I806">
        <v>2513</v>
      </c>
      <c r="J806">
        <v>1</v>
      </c>
      <c r="K806" s="55">
        <v>420</v>
      </c>
      <c r="L806" s="34">
        <f t="shared" si="19"/>
        <v>420</v>
      </c>
      <c r="M806" s="6">
        <f>tbl_Manifiestos[[#This Row],[Total Pagado]]*tbl_Manifiestos[[#This Row],[Porcentaje]]</f>
        <v>390.6</v>
      </c>
      <c r="N806" s="3">
        <v>0.93</v>
      </c>
    </row>
    <row r="807" spans="1:14" ht="15.95" customHeight="1" x14ac:dyDescent="0.25">
      <c r="A807" s="3" t="s">
        <v>27</v>
      </c>
      <c r="B807" s="3" t="str">
        <f>tbl_Manifiestos[[#This Row],[Factura]] &amp; "|" &amp; tbl_Manifiestos[[#This Row],[Proyecto OK]] &amp; "|" &amp; TEXT(tbl_Manifiestos[[#This Row],[Servicio]],"0.00") &amp; "|" &amp; TEXT(tbl_Manifiestos[[#This Row],[Costo Unitario]],"0.00")</f>
        <v>2633|Berry Project|1.50|130.00</v>
      </c>
      <c r="C807" t="s">
        <v>5520</v>
      </c>
      <c r="D807" s="51">
        <v>45866</v>
      </c>
      <c r="E807">
        <v>617</v>
      </c>
      <c r="F807" t="s">
        <v>5322</v>
      </c>
      <c r="G807">
        <v>2513</v>
      </c>
      <c r="H807" t="s">
        <v>5883</v>
      </c>
      <c r="I807">
        <v>2513</v>
      </c>
      <c r="J807">
        <v>1.5</v>
      </c>
      <c r="K807" s="55">
        <v>130</v>
      </c>
      <c r="L807" s="34">
        <f t="shared" si="19"/>
        <v>195</v>
      </c>
      <c r="M807" s="6">
        <f>tbl_Manifiestos[[#This Row],[Total Pagado]]*tbl_Manifiestos[[#This Row],[Porcentaje]]</f>
        <v>181.35000000000002</v>
      </c>
      <c r="N807" s="3">
        <v>0.93</v>
      </c>
    </row>
    <row r="808" spans="1:14" ht="15.95" customHeight="1" x14ac:dyDescent="0.25">
      <c r="A808" s="3" t="s">
        <v>27</v>
      </c>
      <c r="B808" s="3" t="str">
        <f>tbl_Manifiestos[[#This Row],[Factura]] &amp; "|" &amp; tbl_Manifiestos[[#This Row],[Proyecto OK]] &amp; "|" &amp; TEXT(tbl_Manifiestos[[#This Row],[Servicio]],"0.00") &amp; "|" &amp; TEXT(tbl_Manifiestos[[#This Row],[Costo Unitario]],"0.00")</f>
        <v>2633|Berry Project|1.00|420.00</v>
      </c>
      <c r="C808" t="s">
        <v>5520</v>
      </c>
      <c r="D808" s="51">
        <v>45866</v>
      </c>
      <c r="E808">
        <v>617</v>
      </c>
      <c r="F808" t="s">
        <v>5322</v>
      </c>
      <c r="G808">
        <v>2513</v>
      </c>
      <c r="H808" t="s">
        <v>5883</v>
      </c>
      <c r="I808">
        <v>2513</v>
      </c>
      <c r="J808">
        <v>1</v>
      </c>
      <c r="K808" s="55">
        <v>420</v>
      </c>
      <c r="L808" s="34">
        <f t="shared" si="19"/>
        <v>420</v>
      </c>
      <c r="M808" s="6">
        <f>tbl_Manifiestos[[#This Row],[Total Pagado]]*tbl_Manifiestos[[#This Row],[Porcentaje]]</f>
        <v>390.6</v>
      </c>
      <c r="N808" s="3">
        <v>0.93</v>
      </c>
    </row>
    <row r="809" spans="1:14" ht="15.95" customHeight="1" x14ac:dyDescent="0.25">
      <c r="A809" s="3" t="s">
        <v>27</v>
      </c>
      <c r="B809" s="3" t="str">
        <f>tbl_Manifiestos[[#This Row],[Factura]] &amp; "|" &amp; tbl_Manifiestos[[#This Row],[Proyecto OK]] &amp; "|" &amp; TEXT(tbl_Manifiestos[[#This Row],[Servicio]],"0.00") &amp; "|" &amp; TEXT(tbl_Manifiestos[[#This Row],[Costo Unitario]],"0.00")</f>
        <v>2633|Berry Project|2.25|130.00</v>
      </c>
      <c r="C809" t="s">
        <v>5520</v>
      </c>
      <c r="D809" s="51">
        <v>45867</v>
      </c>
      <c r="E809">
        <v>103</v>
      </c>
      <c r="F809" t="s">
        <v>5322</v>
      </c>
      <c r="G809">
        <v>2513</v>
      </c>
      <c r="H809" t="s">
        <v>5883</v>
      </c>
      <c r="I809">
        <v>2513</v>
      </c>
      <c r="J809">
        <v>2.25</v>
      </c>
      <c r="K809" s="55">
        <v>130</v>
      </c>
      <c r="L809" s="34">
        <f t="shared" si="19"/>
        <v>292.5</v>
      </c>
      <c r="M809" s="6">
        <f>tbl_Manifiestos[[#This Row],[Total Pagado]]*tbl_Manifiestos[[#This Row],[Porcentaje]]</f>
        <v>272.02500000000003</v>
      </c>
      <c r="N809" s="3">
        <v>0.93</v>
      </c>
    </row>
    <row r="810" spans="1:14" ht="15.95" customHeight="1" x14ac:dyDescent="0.25">
      <c r="A810" s="3" t="s">
        <v>27</v>
      </c>
      <c r="B810" s="3" t="str">
        <f>tbl_Manifiestos[[#This Row],[Factura]] &amp; "|" &amp; tbl_Manifiestos[[#This Row],[Proyecto OK]] &amp; "|" &amp; TEXT(tbl_Manifiestos[[#This Row],[Servicio]],"0.00") &amp; "|" &amp; TEXT(tbl_Manifiestos[[#This Row],[Costo Unitario]],"0.00")</f>
        <v>2633|Berry Project|1.00|420.00</v>
      </c>
      <c r="C810" t="s">
        <v>5520</v>
      </c>
      <c r="D810" s="51">
        <v>45867</v>
      </c>
      <c r="E810">
        <v>103</v>
      </c>
      <c r="F810" t="s">
        <v>5322</v>
      </c>
      <c r="G810">
        <v>2513</v>
      </c>
      <c r="H810" t="s">
        <v>5883</v>
      </c>
      <c r="I810">
        <v>2513</v>
      </c>
      <c r="J810">
        <v>1</v>
      </c>
      <c r="K810" s="55">
        <v>420</v>
      </c>
      <c r="L810" s="34">
        <f t="shared" si="19"/>
        <v>420</v>
      </c>
      <c r="M810" s="6">
        <f>tbl_Manifiestos[[#This Row],[Total Pagado]]*tbl_Manifiestos[[#This Row],[Porcentaje]]</f>
        <v>390.6</v>
      </c>
      <c r="N810" s="3">
        <v>0.93</v>
      </c>
    </row>
    <row r="811" spans="1:14" ht="15.95" customHeight="1" x14ac:dyDescent="0.25">
      <c r="A811" s="3" t="s">
        <v>27</v>
      </c>
      <c r="B811" s="3" t="str">
        <f>tbl_Manifiestos[[#This Row],[Factura]] &amp; "|" &amp; tbl_Manifiestos[[#This Row],[Proyecto OK]] &amp; "|" &amp; TEXT(tbl_Manifiestos[[#This Row],[Servicio]],"0.00") &amp; "|" &amp; TEXT(tbl_Manifiestos[[#This Row],[Costo Unitario]],"0.00")</f>
        <v>2633|Berry Project|8.00|130.00</v>
      </c>
      <c r="C811" t="s">
        <v>5520</v>
      </c>
      <c r="D811" s="51">
        <v>45868</v>
      </c>
      <c r="E811">
        <v>103</v>
      </c>
      <c r="F811" t="s">
        <v>5322</v>
      </c>
      <c r="G811">
        <v>2513</v>
      </c>
      <c r="H811" t="s">
        <v>5883</v>
      </c>
      <c r="I811">
        <v>2513</v>
      </c>
      <c r="J811">
        <v>8</v>
      </c>
      <c r="K811" s="55">
        <v>130</v>
      </c>
      <c r="L811" s="34">
        <f t="shared" si="19"/>
        <v>1040</v>
      </c>
      <c r="M811" s="6">
        <f>tbl_Manifiestos[[#This Row],[Total Pagado]]*tbl_Manifiestos[[#This Row],[Porcentaje]]</f>
        <v>967.2</v>
      </c>
      <c r="N811" s="3">
        <v>0.93</v>
      </c>
    </row>
    <row r="812" spans="1:14" ht="15.95" customHeight="1" x14ac:dyDescent="0.25">
      <c r="A812" s="3" t="s">
        <v>27</v>
      </c>
      <c r="B812" s="3" t="str">
        <f>tbl_Manifiestos[[#This Row],[Factura]] &amp; "|" &amp; tbl_Manifiestos[[#This Row],[Proyecto OK]] &amp; "|" &amp; TEXT(tbl_Manifiestos[[#This Row],[Servicio]],"0.00") &amp; "|" &amp; TEXT(tbl_Manifiestos[[#This Row],[Costo Unitario]],"0.00")</f>
        <v>2633|Berry Project|1.00|420.00</v>
      </c>
      <c r="C812" t="s">
        <v>5520</v>
      </c>
      <c r="D812" s="51">
        <v>45869</v>
      </c>
      <c r="E812">
        <v>103</v>
      </c>
      <c r="F812" t="s">
        <v>5322</v>
      </c>
      <c r="G812">
        <v>2513</v>
      </c>
      <c r="H812" t="s">
        <v>5883</v>
      </c>
      <c r="I812">
        <v>2513</v>
      </c>
      <c r="J812">
        <v>1</v>
      </c>
      <c r="K812" s="55">
        <v>420</v>
      </c>
      <c r="L812" s="34">
        <f t="shared" si="19"/>
        <v>420</v>
      </c>
      <c r="M812" s="6">
        <f>tbl_Manifiestos[[#This Row],[Total Pagado]]*tbl_Manifiestos[[#This Row],[Porcentaje]]</f>
        <v>390.6</v>
      </c>
      <c r="N812" s="3">
        <v>0.93</v>
      </c>
    </row>
    <row r="813" spans="1:14" ht="15.95" customHeight="1" x14ac:dyDescent="0.25">
      <c r="A813" s="3" t="s">
        <v>27</v>
      </c>
      <c r="B813" s="3" t="str">
        <f>tbl_Manifiestos[[#This Row],[Factura]] &amp; "|" &amp; tbl_Manifiestos[[#This Row],[Proyecto OK]] &amp; "|" &amp; TEXT(tbl_Manifiestos[[#This Row],[Servicio]],"0.00") &amp; "|" &amp; TEXT(tbl_Manifiestos[[#This Row],[Costo Unitario]],"0.00")</f>
        <v>2633|Berry Project|5.50|130.00</v>
      </c>
      <c r="C813" t="s">
        <v>5520</v>
      </c>
      <c r="D813" s="51">
        <v>45869</v>
      </c>
      <c r="E813">
        <v>103</v>
      </c>
      <c r="F813" t="s">
        <v>5322</v>
      </c>
      <c r="G813">
        <v>2513</v>
      </c>
      <c r="H813" t="s">
        <v>5883</v>
      </c>
      <c r="I813">
        <v>2513</v>
      </c>
      <c r="J813">
        <v>5.5</v>
      </c>
      <c r="K813" s="55">
        <v>130</v>
      </c>
      <c r="L813" s="34">
        <f t="shared" si="19"/>
        <v>715</v>
      </c>
      <c r="M813" s="6">
        <f>tbl_Manifiestos[[#This Row],[Total Pagado]]*tbl_Manifiestos[[#This Row],[Porcentaje]]</f>
        <v>664.95</v>
      </c>
      <c r="N813" s="3">
        <v>0.93</v>
      </c>
    </row>
    <row r="814" spans="1:14" ht="15.95" customHeight="1" x14ac:dyDescent="0.25">
      <c r="A814" s="3" t="s">
        <v>27</v>
      </c>
      <c r="B814" s="3" t="str">
        <f>tbl_Manifiestos[[#This Row],[Factura]] &amp; "|" &amp; tbl_Manifiestos[[#This Row],[Proyecto OK]] &amp; "|" &amp; TEXT(tbl_Manifiestos[[#This Row],[Servicio]],"0.00") &amp; "|" &amp; TEXT(tbl_Manifiestos[[#This Row],[Costo Unitario]],"0.00")</f>
        <v>2633|Berry Project|8.75|130.00</v>
      </c>
      <c r="C814" t="s">
        <v>5520</v>
      </c>
      <c r="D814" s="51">
        <v>45870</v>
      </c>
      <c r="E814">
        <v>103</v>
      </c>
      <c r="F814" t="s">
        <v>5322</v>
      </c>
      <c r="G814">
        <v>2513</v>
      </c>
      <c r="H814" t="s">
        <v>5883</v>
      </c>
      <c r="I814">
        <v>2513</v>
      </c>
      <c r="J814">
        <v>8.75</v>
      </c>
      <c r="K814" s="55">
        <v>130</v>
      </c>
      <c r="L814" s="34">
        <f t="shared" si="19"/>
        <v>1137.5</v>
      </c>
      <c r="M814" s="6">
        <f>tbl_Manifiestos[[#This Row],[Total Pagado]]*tbl_Manifiestos[[#This Row],[Porcentaje]]</f>
        <v>1057.875</v>
      </c>
      <c r="N814" s="3">
        <v>0.93</v>
      </c>
    </row>
    <row r="815" spans="1:14" ht="15.95" customHeight="1" x14ac:dyDescent="0.25">
      <c r="A815" s="3" t="s">
        <v>27</v>
      </c>
      <c r="B815" s="3" t="str">
        <f>tbl_Manifiestos[[#This Row],[Factura]] &amp; "|" &amp; tbl_Manifiestos[[#This Row],[Proyecto OK]] &amp; "|" &amp; TEXT(tbl_Manifiestos[[#This Row],[Servicio]],"0.00") &amp; "|" &amp; TEXT(tbl_Manifiestos[[#This Row],[Costo Unitario]],"0.00")</f>
        <v>2648|Berry Project|1.00|420.00</v>
      </c>
      <c r="C815" t="s">
        <v>4160</v>
      </c>
      <c r="D815" s="51">
        <v>45877</v>
      </c>
      <c r="E815">
        <v>103</v>
      </c>
      <c r="F815" t="s">
        <v>5322</v>
      </c>
      <c r="G815">
        <v>2513</v>
      </c>
      <c r="H815" t="s">
        <v>5883</v>
      </c>
      <c r="I815">
        <v>2513</v>
      </c>
      <c r="J815">
        <v>1</v>
      </c>
      <c r="K815" s="55">
        <v>420</v>
      </c>
      <c r="L815" s="34">
        <f t="shared" si="19"/>
        <v>420</v>
      </c>
      <c r="M815" s="6">
        <f>tbl_Manifiestos[[#This Row],[Total Pagado]]*tbl_Manifiestos[[#This Row],[Porcentaje]]</f>
        <v>390.6</v>
      </c>
      <c r="N815" s="3">
        <v>0.93</v>
      </c>
    </row>
    <row r="816" spans="1:14" ht="15.95" customHeight="1" x14ac:dyDescent="0.25">
      <c r="A816" s="3" t="s">
        <v>27</v>
      </c>
      <c r="B816" s="3" t="str">
        <f>tbl_Manifiestos[[#This Row],[Factura]] &amp; "|" &amp; tbl_Manifiestos[[#This Row],[Proyecto OK]] &amp; "|" &amp; TEXT(tbl_Manifiestos[[#This Row],[Servicio]],"0.00") &amp; "|" &amp; TEXT(tbl_Manifiestos[[#This Row],[Costo Unitario]],"0.00")</f>
        <v>2648|Berry Project|1.00|420.00</v>
      </c>
      <c r="C816" t="s">
        <v>4160</v>
      </c>
      <c r="D816" s="51">
        <v>45877</v>
      </c>
      <c r="E816">
        <v>103</v>
      </c>
      <c r="F816" t="s">
        <v>5322</v>
      </c>
      <c r="G816">
        <v>2513</v>
      </c>
      <c r="H816" t="s">
        <v>5883</v>
      </c>
      <c r="I816">
        <v>2513</v>
      </c>
      <c r="J816">
        <v>1</v>
      </c>
      <c r="K816" s="55">
        <v>420</v>
      </c>
      <c r="L816" s="34">
        <f t="shared" si="19"/>
        <v>420</v>
      </c>
      <c r="M816" s="6">
        <f>tbl_Manifiestos[[#This Row],[Total Pagado]]*tbl_Manifiestos[[#This Row],[Porcentaje]]</f>
        <v>390.6</v>
      </c>
      <c r="N816" s="3">
        <v>0.93</v>
      </c>
    </row>
    <row r="817" spans="1:14" ht="15.95" customHeight="1" x14ac:dyDescent="0.25">
      <c r="A817" s="3" t="s">
        <v>27</v>
      </c>
      <c r="B817" s="3" t="str">
        <f>tbl_Manifiestos[[#This Row],[Factura]] &amp; "|" &amp; tbl_Manifiestos[[#This Row],[Proyecto OK]] &amp; "|" &amp; TEXT(tbl_Manifiestos[[#This Row],[Servicio]],"0.00") &amp; "|" &amp; TEXT(tbl_Manifiestos[[#This Row],[Costo Unitario]],"0.00")</f>
        <v>2662|Berry Project|1.00|420.00</v>
      </c>
      <c r="C817" t="s">
        <v>5542</v>
      </c>
      <c r="D817" s="51">
        <v>45880</v>
      </c>
      <c r="E817">
        <v>103</v>
      </c>
      <c r="F817" t="s">
        <v>5322</v>
      </c>
      <c r="G817">
        <v>2513</v>
      </c>
      <c r="H817" t="s">
        <v>5883</v>
      </c>
      <c r="I817">
        <v>2513</v>
      </c>
      <c r="J817">
        <v>1</v>
      </c>
      <c r="K817" s="55">
        <v>420</v>
      </c>
      <c r="L817" s="34">
        <f t="shared" si="19"/>
        <v>420</v>
      </c>
      <c r="M817" s="6">
        <f>tbl_Manifiestos[[#This Row],[Total Pagado]]*tbl_Manifiestos[[#This Row],[Porcentaje]]</f>
        <v>390.6</v>
      </c>
      <c r="N817" s="3">
        <v>0.93</v>
      </c>
    </row>
    <row r="818" spans="1:14" ht="15.95" customHeight="1" x14ac:dyDescent="0.25">
      <c r="A818" s="3" t="s">
        <v>27</v>
      </c>
      <c r="B818" s="3" t="str">
        <f>tbl_Manifiestos[[#This Row],[Factura]] &amp; "|" &amp; tbl_Manifiestos[[#This Row],[Proyecto OK]] &amp; "|" &amp; TEXT(tbl_Manifiestos[[#This Row],[Servicio]],"0.00") &amp; "|" &amp; TEXT(tbl_Manifiestos[[#This Row],[Costo Unitario]],"0.00")</f>
        <v>2662|Berry Project|1.00|420.00</v>
      </c>
      <c r="C818" t="s">
        <v>5542</v>
      </c>
      <c r="D818" s="51">
        <v>45880</v>
      </c>
      <c r="E818">
        <v>103</v>
      </c>
      <c r="F818" t="s">
        <v>5322</v>
      </c>
      <c r="G818">
        <v>2513</v>
      </c>
      <c r="H818" t="s">
        <v>5883</v>
      </c>
      <c r="I818">
        <v>2513</v>
      </c>
      <c r="J818">
        <v>1</v>
      </c>
      <c r="K818" s="55">
        <v>420</v>
      </c>
      <c r="L818" s="34">
        <f t="shared" si="19"/>
        <v>420</v>
      </c>
      <c r="M818" s="6">
        <f>tbl_Manifiestos[[#This Row],[Total Pagado]]*tbl_Manifiestos[[#This Row],[Porcentaje]]</f>
        <v>390.6</v>
      </c>
      <c r="N818" s="3">
        <v>0.93</v>
      </c>
    </row>
    <row r="819" spans="1:14" ht="15.95" customHeight="1" x14ac:dyDescent="0.25">
      <c r="A819" s="3" t="s">
        <v>27</v>
      </c>
      <c r="B819" s="3" t="str">
        <f>tbl_Manifiestos[[#This Row],[Factura]] &amp; "|" &amp; tbl_Manifiestos[[#This Row],[Proyecto OK]] &amp; "|" &amp; TEXT(tbl_Manifiestos[[#This Row],[Servicio]],"0.00") &amp; "|" &amp; TEXT(tbl_Manifiestos[[#This Row],[Costo Unitario]],"0.00")</f>
        <v>2662|Berry Project|1.00|420.00</v>
      </c>
      <c r="C819" t="s">
        <v>5542</v>
      </c>
      <c r="D819" s="51">
        <v>45883</v>
      </c>
      <c r="E819">
        <v>103</v>
      </c>
      <c r="F819" t="s">
        <v>5322</v>
      </c>
      <c r="G819">
        <v>2513</v>
      </c>
      <c r="H819" t="s">
        <v>5883</v>
      </c>
      <c r="I819">
        <v>2513</v>
      </c>
      <c r="J819">
        <v>1</v>
      </c>
      <c r="K819" s="55">
        <v>420</v>
      </c>
      <c r="L819" s="34">
        <f t="shared" si="19"/>
        <v>420</v>
      </c>
      <c r="M819" s="6">
        <f>tbl_Manifiestos[[#This Row],[Total Pagado]]*tbl_Manifiestos[[#This Row],[Porcentaje]]</f>
        <v>390.6</v>
      </c>
      <c r="N819" s="3">
        <v>0.93</v>
      </c>
    </row>
    <row r="820" spans="1:14" ht="15.95" customHeight="1" x14ac:dyDescent="0.25">
      <c r="A820" s="3" t="s">
        <v>27</v>
      </c>
      <c r="B820" s="3" t="str">
        <f>tbl_Manifiestos[[#This Row],[Factura]] &amp; "|" &amp; tbl_Manifiestos[[#This Row],[Proyecto OK]] &amp; "|" &amp; TEXT(tbl_Manifiestos[[#This Row],[Servicio]],"0.00") &amp; "|" &amp; TEXT(tbl_Manifiestos[[#This Row],[Costo Unitario]],"0.00")</f>
        <v>2662|Berry Project|3.00|130.00</v>
      </c>
      <c r="C820" t="s">
        <v>5542</v>
      </c>
      <c r="D820" s="51">
        <v>45883</v>
      </c>
      <c r="E820">
        <v>103</v>
      </c>
      <c r="F820" t="s">
        <v>5322</v>
      </c>
      <c r="G820">
        <v>2513</v>
      </c>
      <c r="H820" t="s">
        <v>5883</v>
      </c>
      <c r="I820">
        <v>2513</v>
      </c>
      <c r="J820">
        <v>3</v>
      </c>
      <c r="K820" s="55">
        <v>130</v>
      </c>
      <c r="L820" s="34">
        <f t="shared" si="19"/>
        <v>390</v>
      </c>
      <c r="M820" s="6">
        <f>tbl_Manifiestos[[#This Row],[Total Pagado]]*tbl_Manifiestos[[#This Row],[Porcentaje]]</f>
        <v>362.70000000000005</v>
      </c>
      <c r="N820" s="3">
        <v>0.93</v>
      </c>
    </row>
    <row r="821" spans="1:14" ht="15.95" customHeight="1" x14ac:dyDescent="0.25">
      <c r="A821" s="3" t="s">
        <v>27</v>
      </c>
      <c r="B821" s="3" t="str">
        <f>tbl_Manifiestos[[#This Row],[Factura]] &amp; "|" &amp; tbl_Manifiestos[[#This Row],[Proyecto OK]] &amp; "|" &amp; TEXT(tbl_Manifiestos[[#This Row],[Servicio]],"0.00") &amp; "|" &amp; TEXT(tbl_Manifiestos[[#This Row],[Costo Unitario]],"0.00")</f>
        <v>2662|Berry Project|1.00|420.00</v>
      </c>
      <c r="C821" t="s">
        <v>5542</v>
      </c>
      <c r="D821" s="51">
        <v>45883</v>
      </c>
      <c r="E821">
        <v>103</v>
      </c>
      <c r="F821" t="s">
        <v>5322</v>
      </c>
      <c r="G821">
        <v>2513</v>
      </c>
      <c r="H821" t="s">
        <v>5883</v>
      </c>
      <c r="I821">
        <v>2513</v>
      </c>
      <c r="J821">
        <v>1</v>
      </c>
      <c r="K821" s="55">
        <v>420</v>
      </c>
      <c r="L821" s="34">
        <f t="shared" si="19"/>
        <v>420</v>
      </c>
      <c r="M821" s="6">
        <f>tbl_Manifiestos[[#This Row],[Total Pagado]]*tbl_Manifiestos[[#This Row],[Porcentaje]]</f>
        <v>390.6</v>
      </c>
      <c r="N821" s="3">
        <v>0.93</v>
      </c>
    </row>
    <row r="822" spans="1:14" ht="15.95" customHeight="1" x14ac:dyDescent="0.25">
      <c r="A822" s="3" t="s">
        <v>27</v>
      </c>
      <c r="B822" s="3" t="str">
        <f>tbl_Manifiestos[[#This Row],[Factura]] &amp; "|" &amp; tbl_Manifiestos[[#This Row],[Proyecto OK]] &amp; "|" &amp; TEXT(tbl_Manifiestos[[#This Row],[Servicio]],"0.00") &amp; "|" &amp; TEXT(tbl_Manifiestos[[#This Row],[Costo Unitario]],"0.00")</f>
        <v>2662|Berry Project|1.00|420.00</v>
      </c>
      <c r="C822" t="s">
        <v>5542</v>
      </c>
      <c r="D822" s="51">
        <v>45884</v>
      </c>
      <c r="E822">
        <v>356</v>
      </c>
      <c r="F822" t="s">
        <v>5322</v>
      </c>
      <c r="G822">
        <v>2513</v>
      </c>
      <c r="H822" t="s">
        <v>5883</v>
      </c>
      <c r="I822">
        <v>2513</v>
      </c>
      <c r="J822">
        <v>1</v>
      </c>
      <c r="K822" s="55">
        <v>420</v>
      </c>
      <c r="L822" s="34">
        <f t="shared" si="19"/>
        <v>420</v>
      </c>
      <c r="M822" s="6">
        <f>tbl_Manifiestos[[#This Row],[Total Pagado]]*tbl_Manifiestos[[#This Row],[Porcentaje]]</f>
        <v>390.6</v>
      </c>
      <c r="N822" s="3">
        <v>0.93</v>
      </c>
    </row>
    <row r="823" spans="1:14" ht="15.95" customHeight="1" x14ac:dyDescent="0.25">
      <c r="A823" s="3" t="s">
        <v>27</v>
      </c>
      <c r="B823" s="3" t="str">
        <f>tbl_Manifiestos[[#This Row],[Factura]] &amp; "|" &amp; tbl_Manifiestos[[#This Row],[Proyecto OK]] &amp; "|" &amp; TEXT(tbl_Manifiestos[[#This Row],[Servicio]],"0.00") &amp; "|" &amp; TEXT(tbl_Manifiestos[[#This Row],[Costo Unitario]],"0.00")</f>
        <v>2662|Berry Project|9.50|130.00</v>
      </c>
      <c r="C823" t="s">
        <v>5542</v>
      </c>
      <c r="D823" s="51">
        <v>45884</v>
      </c>
      <c r="E823">
        <v>103</v>
      </c>
      <c r="F823" t="s">
        <v>5322</v>
      </c>
      <c r="G823">
        <v>2513</v>
      </c>
      <c r="H823" t="s">
        <v>5883</v>
      </c>
      <c r="I823">
        <v>2513</v>
      </c>
      <c r="J823">
        <v>9.5</v>
      </c>
      <c r="K823" s="55">
        <v>130</v>
      </c>
      <c r="L823" s="34">
        <f t="shared" si="19"/>
        <v>1235</v>
      </c>
      <c r="M823" s="6">
        <f>tbl_Manifiestos[[#This Row],[Total Pagado]]*tbl_Manifiestos[[#This Row],[Porcentaje]]</f>
        <v>1148.55</v>
      </c>
      <c r="N823" s="3">
        <v>0.93</v>
      </c>
    </row>
    <row r="824" spans="1:14" ht="15.95" customHeight="1" x14ac:dyDescent="0.25">
      <c r="A824" s="3" t="s">
        <v>27</v>
      </c>
      <c r="B824" s="3" t="str">
        <f>tbl_Manifiestos[[#This Row],[Factura]] &amp; "|" &amp; tbl_Manifiestos[[#This Row],[Proyecto OK]] &amp; "|" &amp; TEXT(tbl_Manifiestos[[#This Row],[Servicio]],"0.00") &amp; "|" &amp; TEXT(tbl_Manifiestos[[#This Row],[Costo Unitario]],"0.00")</f>
        <v>2675|Berry Project|9.50|130.00</v>
      </c>
      <c r="C824" t="s">
        <v>5551</v>
      </c>
      <c r="D824" s="51">
        <v>45887</v>
      </c>
      <c r="E824">
        <v>103</v>
      </c>
      <c r="F824" t="s">
        <v>5322</v>
      </c>
      <c r="G824">
        <v>2513</v>
      </c>
      <c r="H824" t="s">
        <v>5883</v>
      </c>
      <c r="I824">
        <v>2513</v>
      </c>
      <c r="J824">
        <v>9.5</v>
      </c>
      <c r="K824" s="55">
        <v>130</v>
      </c>
      <c r="L824" s="34">
        <f t="shared" si="19"/>
        <v>1235</v>
      </c>
      <c r="M824" s="6">
        <f>tbl_Manifiestos[[#This Row],[Total Pagado]]*tbl_Manifiestos[[#This Row],[Porcentaje]]</f>
        <v>1148.55</v>
      </c>
      <c r="N824" s="3">
        <v>0.93</v>
      </c>
    </row>
    <row r="825" spans="1:14" ht="15.95" customHeight="1" x14ac:dyDescent="0.25">
      <c r="A825" s="3" t="s">
        <v>27</v>
      </c>
      <c r="B825" s="3" t="str">
        <f>tbl_Manifiestos[[#This Row],[Factura]] &amp; "|" &amp; tbl_Manifiestos[[#This Row],[Proyecto OK]] &amp; "|" &amp; TEXT(tbl_Manifiestos[[#This Row],[Servicio]],"0.00") &amp; "|" &amp; TEXT(tbl_Manifiestos[[#This Row],[Costo Unitario]],"0.00")</f>
        <v>2675|Berry Project|10.50|130.00</v>
      </c>
      <c r="C825" t="s">
        <v>5551</v>
      </c>
      <c r="D825" s="51">
        <v>45889</v>
      </c>
      <c r="E825">
        <v>103</v>
      </c>
      <c r="F825" t="s">
        <v>5322</v>
      </c>
      <c r="G825">
        <v>2513</v>
      </c>
      <c r="H825" t="s">
        <v>5883</v>
      </c>
      <c r="I825">
        <v>2513</v>
      </c>
      <c r="J825">
        <v>10.5</v>
      </c>
      <c r="K825" s="55">
        <v>130</v>
      </c>
      <c r="L825" s="34">
        <f t="shared" si="19"/>
        <v>1365</v>
      </c>
      <c r="M825" s="6">
        <f>tbl_Manifiestos[[#This Row],[Total Pagado]]*tbl_Manifiestos[[#This Row],[Porcentaje]]</f>
        <v>1269.45</v>
      </c>
      <c r="N825" s="3">
        <v>0.93</v>
      </c>
    </row>
    <row r="826" spans="1:14" ht="15.95" customHeight="1" x14ac:dyDescent="0.25">
      <c r="A826" s="3" t="s">
        <v>27</v>
      </c>
      <c r="B826" s="3" t="str">
        <f>tbl_Manifiestos[[#This Row],[Factura]] &amp; "|" &amp; tbl_Manifiestos[[#This Row],[Proyecto OK]] &amp; "|" &amp; TEXT(tbl_Manifiestos[[#This Row],[Servicio]],"0.00") &amp; "|" &amp; TEXT(tbl_Manifiestos[[#This Row],[Costo Unitario]],"0.00")</f>
        <v>2675|Berry Project|10.00|130.00</v>
      </c>
      <c r="C826" t="s">
        <v>5551</v>
      </c>
      <c r="D826" s="51">
        <v>45890</v>
      </c>
      <c r="E826">
        <v>103</v>
      </c>
      <c r="F826" t="s">
        <v>5322</v>
      </c>
      <c r="G826">
        <v>2513</v>
      </c>
      <c r="H826" t="s">
        <v>5883</v>
      </c>
      <c r="I826">
        <v>2513</v>
      </c>
      <c r="J826">
        <v>10</v>
      </c>
      <c r="K826" s="55">
        <v>130</v>
      </c>
      <c r="L826" s="34">
        <f t="shared" si="19"/>
        <v>1300</v>
      </c>
      <c r="M826" s="6">
        <f>tbl_Manifiestos[[#This Row],[Total Pagado]]*tbl_Manifiestos[[#This Row],[Porcentaje]]</f>
        <v>1209</v>
      </c>
      <c r="N826" s="3">
        <v>0.93</v>
      </c>
    </row>
    <row r="827" spans="1:14" ht="15.95" customHeight="1" x14ac:dyDescent="0.25">
      <c r="A827" s="3" t="s">
        <v>27</v>
      </c>
      <c r="B827" s="3" t="str">
        <f>tbl_Manifiestos[[#This Row],[Factura]] &amp; "|" &amp; tbl_Manifiestos[[#This Row],[Proyecto OK]] &amp; "|" &amp; TEXT(tbl_Manifiestos[[#This Row],[Servicio]],"0.00") &amp; "|" &amp; TEXT(tbl_Manifiestos[[#This Row],[Costo Unitario]],"0.00")</f>
        <v>2675|Berry Project|8.00|130.00</v>
      </c>
      <c r="C827" t="s">
        <v>5551</v>
      </c>
      <c r="D827" s="51">
        <v>45891</v>
      </c>
      <c r="E827">
        <v>103</v>
      </c>
      <c r="F827" t="s">
        <v>5322</v>
      </c>
      <c r="G827">
        <v>2513</v>
      </c>
      <c r="H827" t="s">
        <v>5883</v>
      </c>
      <c r="I827">
        <v>2513</v>
      </c>
      <c r="J827">
        <v>8</v>
      </c>
      <c r="K827" s="55">
        <v>130</v>
      </c>
      <c r="L827" s="34">
        <f t="shared" si="19"/>
        <v>1040</v>
      </c>
      <c r="M827" s="6">
        <f>tbl_Manifiestos[[#This Row],[Total Pagado]]*tbl_Manifiestos[[#This Row],[Porcentaje]]</f>
        <v>967.2</v>
      </c>
      <c r="N827" s="3">
        <v>0.93</v>
      </c>
    </row>
    <row r="828" spans="1:14" ht="15.95" customHeight="1" x14ac:dyDescent="0.25">
      <c r="A828" s="3" t="s">
        <v>27</v>
      </c>
      <c r="B828" s="3" t="str">
        <f>tbl_Manifiestos[[#This Row],[Factura]] &amp; "|" &amp; tbl_Manifiestos[[#This Row],[Proyecto OK]] &amp; "|" &amp; TEXT(tbl_Manifiestos[[#This Row],[Servicio]],"0.00") &amp; "|" &amp; TEXT(tbl_Manifiestos[[#This Row],[Costo Unitario]],"0.00")</f>
        <v>2675|Berry Project|1.00|201.40</v>
      </c>
      <c r="C828" t="s">
        <v>5551</v>
      </c>
      <c r="D828" s="51">
        <v>45891</v>
      </c>
      <c r="E828">
        <v>103</v>
      </c>
      <c r="F828" t="s">
        <v>5322</v>
      </c>
      <c r="G828">
        <v>2513</v>
      </c>
      <c r="H828" t="s">
        <v>5883</v>
      </c>
      <c r="I828">
        <v>2513</v>
      </c>
      <c r="J828">
        <v>1</v>
      </c>
      <c r="K828" s="55">
        <v>201.4</v>
      </c>
      <c r="L828" s="55">
        <v>201.4</v>
      </c>
      <c r="M828" s="6">
        <f>tbl_Manifiestos[[#This Row],[Total Pagado]]*tbl_Manifiestos[[#This Row],[Porcentaje]]</f>
        <v>201.4</v>
      </c>
      <c r="N828" s="3">
        <v>1</v>
      </c>
    </row>
    <row r="829" spans="1:14" ht="15.95" customHeight="1" x14ac:dyDescent="0.25">
      <c r="A829" s="3" t="s">
        <v>27</v>
      </c>
      <c r="B829" s="3" t="str">
        <f>tbl_Manifiestos[[#This Row],[Factura]] &amp; "|" &amp; tbl_Manifiestos[[#This Row],[Proyecto OK]] &amp; "|" &amp; TEXT(tbl_Manifiestos[[#This Row],[Servicio]],"0.00") &amp; "|" &amp; TEXT(tbl_Manifiestos[[#This Row],[Costo Unitario]],"0.00")</f>
        <v>2675|Berry Project|11.50|130.00</v>
      </c>
      <c r="C829" t="s">
        <v>5551</v>
      </c>
      <c r="D829" s="51">
        <v>45888</v>
      </c>
      <c r="E829">
        <v>103</v>
      </c>
      <c r="F829" t="s">
        <v>5322</v>
      </c>
      <c r="G829">
        <v>2513</v>
      </c>
      <c r="H829" t="s">
        <v>5883</v>
      </c>
      <c r="I829">
        <v>2513</v>
      </c>
      <c r="J829">
        <v>11.5</v>
      </c>
      <c r="K829" s="55">
        <v>130</v>
      </c>
      <c r="L829" s="34">
        <f t="shared" ref="L829:L834" si="20">J829*K829</f>
        <v>1495</v>
      </c>
      <c r="M829" s="6">
        <f>tbl_Manifiestos[[#This Row],[Total Pagado]]*tbl_Manifiestos[[#This Row],[Porcentaje]]</f>
        <v>1390.3500000000001</v>
      </c>
      <c r="N829" s="3">
        <v>0.93</v>
      </c>
    </row>
    <row r="830" spans="1:14" ht="15.95" customHeight="1" x14ac:dyDescent="0.25">
      <c r="A830" s="3" t="s">
        <v>27</v>
      </c>
      <c r="B830" s="3" t="str">
        <f>tbl_Manifiestos[[#This Row],[Factura]] &amp; "|" &amp; tbl_Manifiestos[[#This Row],[Proyecto OK]] &amp; "|" &amp; TEXT(tbl_Manifiestos[[#This Row],[Servicio]],"0.00") &amp; "|" &amp; TEXT(tbl_Manifiestos[[#This Row],[Costo Unitario]],"0.00")</f>
        <v>2804|Berry Project|6.00|130.00</v>
      </c>
      <c r="C830" t="s">
        <v>5636</v>
      </c>
      <c r="D830" s="51">
        <v>45943</v>
      </c>
      <c r="E830">
        <v>617</v>
      </c>
      <c r="F830" t="s">
        <v>5322</v>
      </c>
      <c r="G830">
        <v>2513</v>
      </c>
      <c r="H830" t="s">
        <v>5883</v>
      </c>
      <c r="I830">
        <v>2513</v>
      </c>
      <c r="J830">
        <v>6</v>
      </c>
      <c r="K830" s="55">
        <v>130</v>
      </c>
      <c r="L830" s="34">
        <f t="shared" si="20"/>
        <v>780</v>
      </c>
      <c r="M830" s="6">
        <f>tbl_Manifiestos[[#This Row],[Total Pagado]]*tbl_Manifiestos[[#This Row],[Porcentaje]]</f>
        <v>725.40000000000009</v>
      </c>
      <c r="N830" s="3">
        <v>0.93</v>
      </c>
    </row>
    <row r="831" spans="1:14" ht="15.95" customHeight="1" x14ac:dyDescent="0.25">
      <c r="A831" s="3" t="s">
        <v>27</v>
      </c>
      <c r="B831" s="3" t="str">
        <f>tbl_Manifiestos[[#This Row],[Factura]] &amp; "|" &amp; tbl_Manifiestos[[#This Row],[Proyecto OK]] &amp; "|" &amp; TEXT(tbl_Manifiestos[[#This Row],[Servicio]],"0.00") &amp; "|" &amp; TEXT(tbl_Manifiestos[[#This Row],[Costo Unitario]],"0.00")</f>
        <v>2804|Berry Project|1.00|420.00</v>
      </c>
      <c r="C831" t="s">
        <v>5636</v>
      </c>
      <c r="D831" s="51">
        <v>45947</v>
      </c>
      <c r="E831">
        <v>325</v>
      </c>
      <c r="F831" t="s">
        <v>5322</v>
      </c>
      <c r="G831">
        <v>2513</v>
      </c>
      <c r="H831" t="s">
        <v>5883</v>
      </c>
      <c r="I831">
        <v>2513</v>
      </c>
      <c r="J831">
        <v>1</v>
      </c>
      <c r="K831" s="55">
        <v>420</v>
      </c>
      <c r="L831" s="34">
        <f t="shared" si="20"/>
        <v>420</v>
      </c>
      <c r="M831" s="6">
        <f>tbl_Manifiestos[[#This Row],[Total Pagado]]*tbl_Manifiestos[[#This Row],[Porcentaje]]</f>
        <v>390.6</v>
      </c>
      <c r="N831" s="3">
        <v>0.93</v>
      </c>
    </row>
    <row r="832" spans="1:14" ht="15.95" customHeight="1" x14ac:dyDescent="0.25">
      <c r="A832" s="3" t="s">
        <v>27</v>
      </c>
      <c r="B832" s="3" t="str">
        <f>tbl_Manifiestos[[#This Row],[Factura]] &amp; "|" &amp; tbl_Manifiestos[[#This Row],[Proyecto OK]] &amp; "|" &amp; TEXT(tbl_Manifiestos[[#This Row],[Servicio]],"0.00") &amp; "|" &amp; TEXT(tbl_Manifiestos[[#This Row],[Costo Unitario]],"0.00")</f>
        <v>2804|Berry Project|1.00|420.00</v>
      </c>
      <c r="C832" t="s">
        <v>5636</v>
      </c>
      <c r="D832" s="51">
        <v>45947</v>
      </c>
      <c r="E832">
        <v>325</v>
      </c>
      <c r="F832" t="s">
        <v>5322</v>
      </c>
      <c r="G832">
        <v>2513</v>
      </c>
      <c r="H832" t="s">
        <v>5883</v>
      </c>
      <c r="I832">
        <v>2513</v>
      </c>
      <c r="J832">
        <v>1</v>
      </c>
      <c r="K832" s="55">
        <v>420</v>
      </c>
      <c r="L832" s="34">
        <f t="shared" si="20"/>
        <v>420</v>
      </c>
      <c r="M832" s="6">
        <f>tbl_Manifiestos[[#This Row],[Total Pagado]]*tbl_Manifiestos[[#This Row],[Porcentaje]]</f>
        <v>390.6</v>
      </c>
      <c r="N832" s="3">
        <v>0.93</v>
      </c>
    </row>
    <row r="833" spans="1:14" ht="15.95" customHeight="1" x14ac:dyDescent="0.25">
      <c r="A833" s="3" t="s">
        <v>27</v>
      </c>
      <c r="B833" s="3" t="str">
        <f>tbl_Manifiestos[[#This Row],[Factura]] &amp; "|" &amp; tbl_Manifiestos[[#This Row],[Proyecto OK]] &amp; "|" &amp; TEXT(tbl_Manifiestos[[#This Row],[Servicio]],"0.00") &amp; "|" &amp; TEXT(tbl_Manifiestos[[#This Row],[Costo Unitario]],"0.00")</f>
        <v>2822|Berry Project|5.00|130.00</v>
      </c>
      <c r="C833" t="s">
        <v>5652</v>
      </c>
      <c r="D833" s="51">
        <v>45953</v>
      </c>
      <c r="E833">
        <v>103</v>
      </c>
      <c r="F833" t="s">
        <v>5322</v>
      </c>
      <c r="G833">
        <v>2513</v>
      </c>
      <c r="H833" t="s">
        <v>5883</v>
      </c>
      <c r="I833">
        <v>2513</v>
      </c>
      <c r="J833">
        <v>5</v>
      </c>
      <c r="K833" s="55">
        <v>130</v>
      </c>
      <c r="L833" s="34">
        <f t="shared" si="20"/>
        <v>650</v>
      </c>
      <c r="M833" s="6">
        <f>tbl_Manifiestos[[#This Row],[Total Pagado]]*tbl_Manifiestos[[#This Row],[Porcentaje]]</f>
        <v>604.5</v>
      </c>
      <c r="N833" s="3">
        <v>0.93</v>
      </c>
    </row>
    <row r="834" spans="1:14" ht="15.95" customHeight="1" x14ac:dyDescent="0.25">
      <c r="A834" s="3" t="s">
        <v>27</v>
      </c>
      <c r="B834" s="3" t="str">
        <f>tbl_Manifiestos[[#This Row],[Factura]] &amp; "|" &amp; tbl_Manifiestos[[#This Row],[Proyecto OK]] &amp; "|" &amp; TEXT(tbl_Manifiestos[[#This Row],[Servicio]],"0.00") &amp; "|" &amp; TEXT(tbl_Manifiestos[[#This Row],[Costo Unitario]],"0.00")</f>
        <v>2822|Berry Project|1.00|420.00</v>
      </c>
      <c r="C834" t="s">
        <v>5652</v>
      </c>
      <c r="D834" s="51">
        <v>45953</v>
      </c>
      <c r="E834">
        <v>103</v>
      </c>
      <c r="F834" t="s">
        <v>5322</v>
      </c>
      <c r="G834">
        <v>2513</v>
      </c>
      <c r="H834" t="s">
        <v>5883</v>
      </c>
      <c r="I834">
        <v>2513</v>
      </c>
      <c r="J834">
        <v>1</v>
      </c>
      <c r="K834" s="55">
        <v>420</v>
      </c>
      <c r="L834" s="34">
        <f t="shared" si="20"/>
        <v>420</v>
      </c>
      <c r="M834" s="6">
        <f>tbl_Manifiestos[[#This Row],[Total Pagado]]*tbl_Manifiestos[[#This Row],[Porcentaje]]</f>
        <v>390.6</v>
      </c>
      <c r="N834" s="3">
        <v>0.93</v>
      </c>
    </row>
    <row r="835" spans="1:14" ht="15.95" customHeight="1" x14ac:dyDescent="0.25">
      <c r="A835" s="3" t="s">
        <v>27</v>
      </c>
      <c r="B835" s="3" t="str">
        <f>tbl_Manifiestos[[#This Row],[Factura]] &amp; "|" &amp; tbl_Manifiestos[[#This Row],[Proyecto OK]] &amp; "|" &amp; TEXT(tbl_Manifiestos[[#This Row],[Servicio]],"0.00") &amp; "|" &amp; TEXT(tbl_Manifiestos[[#This Row],[Costo Unitario]],"0.00")</f>
        <v>2822|Berry Project|1.00|31.25</v>
      </c>
      <c r="C835" t="s">
        <v>5652</v>
      </c>
      <c r="D835" s="51">
        <v>45953</v>
      </c>
      <c r="E835">
        <v>103</v>
      </c>
      <c r="F835" t="s">
        <v>5322</v>
      </c>
      <c r="G835">
        <v>2513</v>
      </c>
      <c r="H835" t="s">
        <v>5883</v>
      </c>
      <c r="I835">
        <v>2513</v>
      </c>
      <c r="J835">
        <v>1</v>
      </c>
      <c r="K835" s="55">
        <v>31.25</v>
      </c>
      <c r="L835" s="55">
        <v>31.25</v>
      </c>
      <c r="M835" s="6">
        <f>tbl_Manifiestos[[#This Row],[Total Pagado]]*tbl_Manifiestos[[#This Row],[Porcentaje]]</f>
        <v>31.25</v>
      </c>
      <c r="N835" s="3">
        <v>1</v>
      </c>
    </row>
    <row r="836" spans="1:14" ht="15.95" customHeight="1" x14ac:dyDescent="0.25">
      <c r="A836" s="3" t="s">
        <v>12</v>
      </c>
      <c r="B836" s="3" t="str">
        <f>tbl_Manifiestos[[#This Row],[Factura]] &amp; "|" &amp; tbl_Manifiestos[[#This Row],[Proyecto OK]] &amp; "|" &amp; TEXT(tbl_Manifiestos[[#This Row],[Servicio]],"0.00") &amp; "|" &amp; TEXT(tbl_Manifiestos[[#This Row],[Costo Unitario]],"0.00")</f>
        <v>2469|Berry Project|2.50|130.00</v>
      </c>
      <c r="C836" t="s">
        <v>5409</v>
      </c>
      <c r="D836" s="32">
        <v>45792</v>
      </c>
      <c r="E836">
        <v>58</v>
      </c>
      <c r="F836" t="s">
        <v>5322</v>
      </c>
      <c r="G836">
        <v>2513</v>
      </c>
      <c r="H836" t="s">
        <v>5883</v>
      </c>
      <c r="I836">
        <v>2513</v>
      </c>
      <c r="J836">
        <v>2.5</v>
      </c>
      <c r="K836" s="34">
        <v>130</v>
      </c>
      <c r="L836" s="34">
        <f t="shared" ref="L836:L846" si="21">J836*K836</f>
        <v>325</v>
      </c>
      <c r="M836" s="6">
        <f>tbl_Manifiestos[[#This Row],[Total Pagado]]*tbl_Manifiestos[[#This Row],[Porcentaje]]</f>
        <v>302.25</v>
      </c>
      <c r="N836" s="3">
        <v>0.93</v>
      </c>
    </row>
    <row r="837" spans="1:14" ht="15.95" customHeight="1" x14ac:dyDescent="0.25">
      <c r="A837" s="3" t="s">
        <v>12</v>
      </c>
      <c r="B837" s="3" t="str">
        <f>tbl_Manifiestos[[#This Row],[Factura]] &amp; "|" &amp; tbl_Manifiestos[[#This Row],[Proyecto OK]] &amp; "|" &amp; TEXT(tbl_Manifiestos[[#This Row],[Servicio]],"0.00") &amp; "|" &amp; TEXT(tbl_Manifiestos[[#This Row],[Costo Unitario]],"0.00")</f>
        <v>2469|Berry Project|2.00|420.00</v>
      </c>
      <c r="C837" t="s">
        <v>5409</v>
      </c>
      <c r="D837" s="32">
        <v>45792</v>
      </c>
      <c r="E837">
        <v>58</v>
      </c>
      <c r="F837" t="s">
        <v>5322</v>
      </c>
      <c r="G837">
        <v>2513</v>
      </c>
      <c r="H837" t="s">
        <v>5883</v>
      </c>
      <c r="I837">
        <v>2513</v>
      </c>
      <c r="J837">
        <v>2</v>
      </c>
      <c r="K837" s="34">
        <v>420</v>
      </c>
      <c r="L837" s="34">
        <f t="shared" si="21"/>
        <v>840</v>
      </c>
      <c r="M837" s="6">
        <f>tbl_Manifiestos[[#This Row],[Total Pagado]]*tbl_Manifiestos[[#This Row],[Porcentaje]]</f>
        <v>781.2</v>
      </c>
      <c r="N837" s="3">
        <v>0.93</v>
      </c>
    </row>
    <row r="838" spans="1:14" ht="15.95" customHeight="1" x14ac:dyDescent="0.25">
      <c r="A838" s="3" t="s">
        <v>12</v>
      </c>
      <c r="B838" s="3" t="str">
        <f>tbl_Manifiestos[[#This Row],[Factura]] &amp; "|" &amp; tbl_Manifiestos[[#This Row],[Proyecto OK]] &amp; "|" &amp; TEXT(tbl_Manifiestos[[#This Row],[Servicio]],"0.00") &amp; "|" &amp; TEXT(tbl_Manifiestos[[#This Row],[Costo Unitario]],"0.00")</f>
        <v>2469|Berry Project|3.00|130.00</v>
      </c>
      <c r="C838" t="s">
        <v>5409</v>
      </c>
      <c r="D838" s="32">
        <v>45793</v>
      </c>
      <c r="E838">
        <v>58</v>
      </c>
      <c r="F838" t="s">
        <v>5322</v>
      </c>
      <c r="G838">
        <v>2513</v>
      </c>
      <c r="H838" t="s">
        <v>5883</v>
      </c>
      <c r="I838">
        <v>2513</v>
      </c>
      <c r="J838">
        <v>3</v>
      </c>
      <c r="K838" s="34">
        <v>130</v>
      </c>
      <c r="L838" s="34">
        <f t="shared" si="21"/>
        <v>390</v>
      </c>
      <c r="M838" s="6">
        <f>tbl_Manifiestos[[#This Row],[Total Pagado]]*tbl_Manifiestos[[#This Row],[Porcentaje]]</f>
        <v>362.70000000000005</v>
      </c>
      <c r="N838" s="3">
        <v>0.93</v>
      </c>
    </row>
    <row r="839" spans="1:14" ht="15.95" customHeight="1" x14ac:dyDescent="0.25">
      <c r="A839" s="3" t="s">
        <v>12</v>
      </c>
      <c r="B839" s="3" t="str">
        <f>tbl_Manifiestos[[#This Row],[Factura]] &amp; "|" &amp; tbl_Manifiestos[[#This Row],[Proyecto OK]] &amp; "|" &amp; TEXT(tbl_Manifiestos[[#This Row],[Servicio]],"0.00") &amp; "|" &amp; TEXT(tbl_Manifiestos[[#This Row],[Costo Unitario]],"0.00")</f>
        <v>2469|Berry Project|2.00|420.00</v>
      </c>
      <c r="C839" t="s">
        <v>5409</v>
      </c>
      <c r="D839" s="32">
        <v>45793</v>
      </c>
      <c r="E839">
        <v>58</v>
      </c>
      <c r="F839" t="s">
        <v>5322</v>
      </c>
      <c r="G839">
        <v>2513</v>
      </c>
      <c r="H839" t="s">
        <v>5883</v>
      </c>
      <c r="I839">
        <v>2513</v>
      </c>
      <c r="J839">
        <v>2</v>
      </c>
      <c r="K839" s="34">
        <v>420</v>
      </c>
      <c r="L839" s="34">
        <f t="shared" si="21"/>
        <v>840</v>
      </c>
      <c r="M839" s="6">
        <f>tbl_Manifiestos[[#This Row],[Total Pagado]]*tbl_Manifiestos[[#This Row],[Porcentaje]]</f>
        <v>781.2</v>
      </c>
      <c r="N839" s="3">
        <v>0.93</v>
      </c>
    </row>
    <row r="840" spans="1:14" ht="15.95" customHeight="1" x14ac:dyDescent="0.25">
      <c r="A840" s="3" t="s">
        <v>12</v>
      </c>
      <c r="B840" s="3" t="str">
        <f>tbl_Manifiestos[[#This Row],[Factura]] &amp; "|" &amp; tbl_Manifiestos[[#This Row],[Proyecto OK]] &amp; "|" &amp; TEXT(tbl_Manifiestos[[#This Row],[Servicio]],"0.00") &amp; "|" &amp; TEXT(tbl_Manifiestos[[#This Row],[Costo Unitario]],"0.00")</f>
        <v>2469|Berry Project|1.00|420.00</v>
      </c>
      <c r="C840" t="s">
        <v>5409</v>
      </c>
      <c r="D840" s="32">
        <v>45792</v>
      </c>
      <c r="E840">
        <v>82</v>
      </c>
      <c r="F840" t="s">
        <v>5322</v>
      </c>
      <c r="G840">
        <v>2513</v>
      </c>
      <c r="H840" t="s">
        <v>5883</v>
      </c>
      <c r="I840">
        <v>2513</v>
      </c>
      <c r="J840">
        <v>1</v>
      </c>
      <c r="K840" s="34">
        <v>420</v>
      </c>
      <c r="L840" s="34">
        <f t="shared" si="21"/>
        <v>420</v>
      </c>
      <c r="M840" s="6">
        <f>tbl_Manifiestos[[#This Row],[Total Pagado]]*tbl_Manifiestos[[#This Row],[Porcentaje]]</f>
        <v>390.6</v>
      </c>
      <c r="N840" s="3">
        <v>0.93</v>
      </c>
    </row>
    <row r="841" spans="1:14" ht="15.95" customHeight="1" x14ac:dyDescent="0.25">
      <c r="A841" s="3" t="s">
        <v>12</v>
      </c>
      <c r="B841" s="3" t="str">
        <f>tbl_Manifiestos[[#This Row],[Factura]] &amp; "|" &amp; tbl_Manifiestos[[#This Row],[Proyecto OK]] &amp; "|" &amp; TEXT(tbl_Manifiestos[[#This Row],[Servicio]],"0.00") &amp; "|" &amp; TEXT(tbl_Manifiestos[[#This Row],[Costo Unitario]],"0.00")</f>
        <v>2469|Berry Project|2.00|420.00</v>
      </c>
      <c r="C841" t="s">
        <v>5409</v>
      </c>
      <c r="D841" s="32">
        <v>45793</v>
      </c>
      <c r="E841">
        <v>82</v>
      </c>
      <c r="F841" t="s">
        <v>5322</v>
      </c>
      <c r="G841">
        <v>2513</v>
      </c>
      <c r="H841" t="s">
        <v>5883</v>
      </c>
      <c r="I841">
        <v>2513</v>
      </c>
      <c r="J841">
        <v>2</v>
      </c>
      <c r="K841" s="34">
        <v>420</v>
      </c>
      <c r="L841" s="34">
        <f t="shared" si="21"/>
        <v>840</v>
      </c>
      <c r="M841" s="6">
        <f>tbl_Manifiestos[[#This Row],[Total Pagado]]*tbl_Manifiestos[[#This Row],[Porcentaje]]</f>
        <v>781.2</v>
      </c>
      <c r="N841" s="3">
        <v>0.93</v>
      </c>
    </row>
    <row r="842" spans="1:14" ht="15.95" customHeight="1" x14ac:dyDescent="0.25">
      <c r="A842" s="3" t="s">
        <v>12</v>
      </c>
      <c r="B842" s="3" t="str">
        <f>tbl_Manifiestos[[#This Row],[Factura]] &amp; "|" &amp; tbl_Manifiestos[[#This Row],[Proyecto OK]] &amp; "|" &amp; TEXT(tbl_Manifiestos[[#This Row],[Servicio]],"0.00") &amp; "|" &amp; TEXT(tbl_Manifiestos[[#This Row],[Costo Unitario]],"0.00")</f>
        <v>2469|Berry Project|2.50|130.00</v>
      </c>
      <c r="C842" t="s">
        <v>5409</v>
      </c>
      <c r="D842" s="32">
        <v>45793</v>
      </c>
      <c r="E842">
        <v>82</v>
      </c>
      <c r="F842" t="s">
        <v>5322</v>
      </c>
      <c r="G842">
        <v>2513</v>
      </c>
      <c r="H842" t="s">
        <v>5883</v>
      </c>
      <c r="I842">
        <v>2513</v>
      </c>
      <c r="J842">
        <v>2.5</v>
      </c>
      <c r="K842" s="34">
        <v>130</v>
      </c>
      <c r="L842" s="34">
        <f t="shared" si="21"/>
        <v>325</v>
      </c>
      <c r="M842" s="6">
        <f>tbl_Manifiestos[[#This Row],[Total Pagado]]*tbl_Manifiestos[[#This Row],[Porcentaje]]</f>
        <v>302.25</v>
      </c>
      <c r="N842" s="3">
        <v>0.93</v>
      </c>
    </row>
    <row r="843" spans="1:14" ht="15.95" customHeight="1" x14ac:dyDescent="0.25">
      <c r="A843" s="3" t="s">
        <v>12</v>
      </c>
      <c r="B843" s="3" t="str">
        <f>tbl_Manifiestos[[#This Row],[Factura]] &amp; "|" &amp; tbl_Manifiestos[[#This Row],[Proyecto OK]] &amp; "|" &amp; TEXT(tbl_Manifiestos[[#This Row],[Servicio]],"0.00") &amp; "|" &amp; TEXT(tbl_Manifiestos[[#This Row],[Costo Unitario]],"0.00")</f>
        <v>2485|Berry Project|2.25|130.00</v>
      </c>
      <c r="C843" t="s">
        <v>5728</v>
      </c>
      <c r="D843" s="32">
        <v>45796</v>
      </c>
      <c r="E843">
        <v>58</v>
      </c>
      <c r="F843" t="s">
        <v>5322</v>
      </c>
      <c r="G843">
        <v>2513</v>
      </c>
      <c r="H843" t="s">
        <v>5883</v>
      </c>
      <c r="I843">
        <v>2513</v>
      </c>
      <c r="J843">
        <v>2.25</v>
      </c>
      <c r="K843" s="34">
        <v>130</v>
      </c>
      <c r="L843" s="34">
        <f t="shared" si="21"/>
        <v>292.5</v>
      </c>
      <c r="M843" s="6">
        <f>tbl_Manifiestos[[#This Row],[Total Pagado]]*tbl_Manifiestos[[#This Row],[Porcentaje]]</f>
        <v>272.02500000000003</v>
      </c>
      <c r="N843" s="3">
        <v>0.93</v>
      </c>
    </row>
    <row r="844" spans="1:14" ht="15.95" customHeight="1" x14ac:dyDescent="0.25">
      <c r="A844" s="3" t="s">
        <v>12</v>
      </c>
      <c r="B844" s="3" t="str">
        <f>tbl_Manifiestos[[#This Row],[Factura]] &amp; "|" &amp; tbl_Manifiestos[[#This Row],[Proyecto OK]] &amp; "|" &amp; TEXT(tbl_Manifiestos[[#This Row],[Servicio]],"0.00") &amp; "|" &amp; TEXT(tbl_Manifiestos[[#This Row],[Costo Unitario]],"0.00")</f>
        <v>2485|Berry Project|2.00|420.00</v>
      </c>
      <c r="C844" t="s">
        <v>5728</v>
      </c>
      <c r="D844" s="32">
        <v>45796</v>
      </c>
      <c r="E844">
        <v>58</v>
      </c>
      <c r="F844" t="s">
        <v>5322</v>
      </c>
      <c r="G844">
        <v>2513</v>
      </c>
      <c r="H844" t="s">
        <v>5883</v>
      </c>
      <c r="I844">
        <v>2513</v>
      </c>
      <c r="J844">
        <v>2</v>
      </c>
      <c r="K844" s="34">
        <v>420</v>
      </c>
      <c r="L844" s="34">
        <f t="shared" si="21"/>
        <v>840</v>
      </c>
      <c r="M844" s="6">
        <f>tbl_Manifiestos[[#This Row],[Total Pagado]]*tbl_Manifiestos[[#This Row],[Porcentaje]]</f>
        <v>781.2</v>
      </c>
      <c r="N844" s="3">
        <v>0.93</v>
      </c>
    </row>
    <row r="845" spans="1:14" ht="15.95" customHeight="1" x14ac:dyDescent="0.25">
      <c r="A845" s="3" t="s">
        <v>12</v>
      </c>
      <c r="B845" s="3" t="str">
        <f>tbl_Manifiestos[[#This Row],[Factura]] &amp; "|" &amp; tbl_Manifiestos[[#This Row],[Proyecto OK]] &amp; "|" &amp; TEXT(tbl_Manifiestos[[#This Row],[Servicio]],"0.00") &amp; "|" &amp; TEXT(tbl_Manifiestos[[#This Row],[Costo Unitario]],"0.00")</f>
        <v>2485|Berry Project|2.00|420.00</v>
      </c>
      <c r="C845" t="s">
        <v>5728</v>
      </c>
      <c r="D845" s="32">
        <v>45796</v>
      </c>
      <c r="E845">
        <v>82</v>
      </c>
      <c r="F845" t="s">
        <v>5322</v>
      </c>
      <c r="G845">
        <v>2513</v>
      </c>
      <c r="H845" t="s">
        <v>5883</v>
      </c>
      <c r="I845">
        <v>2513</v>
      </c>
      <c r="J845">
        <v>2</v>
      </c>
      <c r="K845" s="34">
        <v>420</v>
      </c>
      <c r="L845" s="34">
        <f t="shared" si="21"/>
        <v>840</v>
      </c>
      <c r="M845" s="6">
        <f>tbl_Manifiestos[[#This Row],[Total Pagado]]*tbl_Manifiestos[[#This Row],[Porcentaje]]</f>
        <v>781.2</v>
      </c>
      <c r="N845" s="3">
        <v>0.93</v>
      </c>
    </row>
    <row r="846" spans="1:14" ht="15.95" customHeight="1" x14ac:dyDescent="0.25">
      <c r="A846" s="3" t="s">
        <v>12</v>
      </c>
      <c r="B846" s="3" t="str">
        <f>tbl_Manifiestos[[#This Row],[Factura]] &amp; "|" &amp; tbl_Manifiestos[[#This Row],[Proyecto OK]] &amp; "|" &amp; TEXT(tbl_Manifiestos[[#This Row],[Servicio]],"0.00") &amp; "|" &amp; TEXT(tbl_Manifiestos[[#This Row],[Costo Unitario]],"0.00")</f>
        <v>2485|Berry Project|7.50|130.00</v>
      </c>
      <c r="C846" t="s">
        <v>5728</v>
      </c>
      <c r="D846" s="32">
        <v>45798</v>
      </c>
      <c r="E846">
        <v>82</v>
      </c>
      <c r="F846" t="s">
        <v>5322</v>
      </c>
      <c r="G846">
        <v>2513</v>
      </c>
      <c r="H846" t="s">
        <v>5883</v>
      </c>
      <c r="I846">
        <v>2513</v>
      </c>
      <c r="J846">
        <v>7.5</v>
      </c>
      <c r="K846" s="34">
        <v>130</v>
      </c>
      <c r="L846" s="34">
        <f t="shared" si="21"/>
        <v>975</v>
      </c>
      <c r="M846" s="6">
        <f>tbl_Manifiestos[[#This Row],[Total Pagado]]*tbl_Manifiestos[[#This Row],[Porcentaje]]</f>
        <v>906.75</v>
      </c>
      <c r="N846" s="3">
        <v>0.93</v>
      </c>
    </row>
    <row r="847" spans="1:14" ht="15.95" customHeight="1" x14ac:dyDescent="0.25">
      <c r="A847" s="3" t="s">
        <v>12</v>
      </c>
      <c r="B847" s="3" t="str">
        <f>tbl_Manifiestos[[#This Row],[Factura]] &amp; "|" &amp; tbl_Manifiestos[[#This Row],[Proyecto OK]] &amp; "|" &amp; TEXT(tbl_Manifiestos[[#This Row],[Servicio]],"0.00") &amp; "|" &amp; TEXT(tbl_Manifiestos[[#This Row],[Costo Unitario]],"0.00")</f>
        <v>2485|Berry Project|1.00|21.40</v>
      </c>
      <c r="C847" t="s">
        <v>5728</v>
      </c>
      <c r="D847" s="32">
        <v>45798</v>
      </c>
      <c r="E847">
        <v>82</v>
      </c>
      <c r="F847" t="s">
        <v>5322</v>
      </c>
      <c r="G847">
        <v>2513</v>
      </c>
      <c r="H847" t="s">
        <v>5883</v>
      </c>
      <c r="I847">
        <v>2513</v>
      </c>
      <c r="J847">
        <v>1</v>
      </c>
      <c r="K847" s="34">
        <v>21.4</v>
      </c>
      <c r="L847" s="34">
        <v>21.4</v>
      </c>
      <c r="M847" s="6">
        <f>tbl_Manifiestos[[#This Row],[Total Pagado]]*tbl_Manifiestos[[#This Row],[Porcentaje]]</f>
        <v>21.4</v>
      </c>
      <c r="N847" s="3">
        <v>1</v>
      </c>
    </row>
    <row r="848" spans="1:14" ht="15.95" customHeight="1" x14ac:dyDescent="0.25">
      <c r="A848" s="3" t="s">
        <v>12</v>
      </c>
      <c r="B848" s="3" t="str">
        <f>tbl_Manifiestos[[#This Row],[Factura]] &amp; "|" &amp; tbl_Manifiestos[[#This Row],[Proyecto OK]] &amp; "|" &amp; TEXT(tbl_Manifiestos[[#This Row],[Servicio]],"0.00") &amp; "|" &amp; TEXT(tbl_Manifiestos[[#This Row],[Costo Unitario]],"0.00")</f>
        <v>2501|Berry Project|8.00|130.00</v>
      </c>
      <c r="C848" t="s">
        <v>5431</v>
      </c>
      <c r="D848" s="32">
        <v>45806</v>
      </c>
      <c r="E848">
        <v>82</v>
      </c>
      <c r="F848" t="s">
        <v>5322</v>
      </c>
      <c r="G848">
        <v>2513</v>
      </c>
      <c r="H848" t="s">
        <v>5883</v>
      </c>
      <c r="I848">
        <v>2513</v>
      </c>
      <c r="J848">
        <v>8</v>
      </c>
      <c r="K848" s="34">
        <v>130</v>
      </c>
      <c r="L848" s="34">
        <f>J848*K848</f>
        <v>1040</v>
      </c>
      <c r="M848" s="6">
        <f>tbl_Manifiestos[[#This Row],[Total Pagado]]*tbl_Manifiestos[[#This Row],[Porcentaje]]</f>
        <v>967.2</v>
      </c>
      <c r="N848" s="3">
        <v>0.93</v>
      </c>
    </row>
    <row r="849" spans="1:14" ht="15.95" customHeight="1" x14ac:dyDescent="0.25">
      <c r="A849" s="3" t="s">
        <v>12</v>
      </c>
      <c r="B849" s="3" t="str">
        <f>tbl_Manifiestos[[#This Row],[Factura]] &amp; "|" &amp; tbl_Manifiestos[[#This Row],[Proyecto OK]] &amp; "|" &amp; TEXT(tbl_Manifiestos[[#This Row],[Servicio]],"0.00") &amp; "|" &amp; TEXT(tbl_Manifiestos[[#This Row],[Costo Unitario]],"0.00")</f>
        <v>2512|Berry Project|1.00|420.00</v>
      </c>
      <c r="C849" t="s">
        <v>5437</v>
      </c>
      <c r="D849" s="51">
        <v>45811</v>
      </c>
      <c r="E849">
        <v>82</v>
      </c>
      <c r="F849" t="s">
        <v>5322</v>
      </c>
      <c r="G849">
        <v>2513</v>
      </c>
      <c r="H849" t="s">
        <v>5883</v>
      </c>
      <c r="I849">
        <v>2513</v>
      </c>
      <c r="J849">
        <v>1</v>
      </c>
      <c r="K849" s="34">
        <v>420</v>
      </c>
      <c r="L849" s="34">
        <f>J849*K849</f>
        <v>420</v>
      </c>
      <c r="M849" s="6">
        <f>tbl_Manifiestos[[#This Row],[Total Pagado]]*tbl_Manifiestos[[#This Row],[Porcentaje]]</f>
        <v>390.6</v>
      </c>
      <c r="N849" s="3">
        <v>0.93</v>
      </c>
    </row>
    <row r="850" spans="1:14" ht="15.95" customHeight="1" x14ac:dyDescent="0.25">
      <c r="A850" s="3" t="s">
        <v>12</v>
      </c>
      <c r="B850" s="3" t="str">
        <f>tbl_Manifiestos[[#This Row],[Factura]] &amp; "|" &amp; tbl_Manifiestos[[#This Row],[Proyecto OK]] &amp; "|" &amp; TEXT(tbl_Manifiestos[[#This Row],[Servicio]],"0.00") &amp; "|" &amp; TEXT(tbl_Manifiestos[[#This Row],[Costo Unitario]],"0.00")</f>
        <v>2512|Berry Project|3.75|130.00</v>
      </c>
      <c r="C850" t="s">
        <v>5437</v>
      </c>
      <c r="D850" s="51">
        <v>45811</v>
      </c>
      <c r="E850">
        <v>82</v>
      </c>
      <c r="F850" t="s">
        <v>5322</v>
      </c>
      <c r="G850">
        <v>2513</v>
      </c>
      <c r="H850" t="s">
        <v>5883</v>
      </c>
      <c r="I850">
        <v>2513</v>
      </c>
      <c r="J850">
        <v>3.75</v>
      </c>
      <c r="K850" s="34">
        <v>130</v>
      </c>
      <c r="L850" s="34">
        <f>J850*K850</f>
        <v>487.5</v>
      </c>
      <c r="M850" s="6">
        <f>tbl_Manifiestos[[#This Row],[Total Pagado]]*tbl_Manifiestos[[#This Row],[Porcentaje]]</f>
        <v>453.375</v>
      </c>
      <c r="N850" s="3">
        <v>0.93</v>
      </c>
    </row>
    <row r="851" spans="1:14" ht="15.95" customHeight="1" x14ac:dyDescent="0.25">
      <c r="A851" s="3" t="s">
        <v>12</v>
      </c>
      <c r="B851" s="3" t="str">
        <f>tbl_Manifiestos[[#This Row],[Factura]] &amp; "|" &amp; tbl_Manifiestos[[#This Row],[Proyecto OK]] &amp; "|" &amp; TEXT(tbl_Manifiestos[[#This Row],[Servicio]],"0.00") &amp; "|" &amp; TEXT(tbl_Manifiestos[[#This Row],[Costo Unitario]],"0.00")</f>
        <v>2512|Berry Project|8.15|0.00</v>
      </c>
      <c r="C851" t="s">
        <v>5437</v>
      </c>
      <c r="D851" s="51">
        <v>45811</v>
      </c>
      <c r="E851">
        <v>82</v>
      </c>
      <c r="F851" t="s">
        <v>5322</v>
      </c>
      <c r="G851">
        <v>2513</v>
      </c>
      <c r="H851" t="s">
        <v>5883</v>
      </c>
      <c r="I851">
        <v>2513</v>
      </c>
      <c r="J851">
        <v>8.15</v>
      </c>
      <c r="K851" s="34"/>
      <c r="L851" s="34"/>
      <c r="M851" s="6">
        <f>tbl_Manifiestos[[#This Row],[Total Pagado]]*tbl_Manifiestos[[#This Row],[Porcentaje]]</f>
        <v>0</v>
      </c>
      <c r="N851" s="3">
        <v>0.93</v>
      </c>
    </row>
    <row r="852" spans="1:14" ht="15.95" customHeight="1" x14ac:dyDescent="0.25">
      <c r="A852" s="3" t="s">
        <v>12</v>
      </c>
      <c r="B852" s="3" t="str">
        <f>tbl_Manifiestos[[#This Row],[Factura]] &amp; "|" &amp; tbl_Manifiestos[[#This Row],[Proyecto OK]] &amp; "|" &amp; TEXT(tbl_Manifiestos[[#This Row],[Servicio]],"0.00") &amp; "|" &amp; TEXT(tbl_Manifiestos[[#This Row],[Costo Unitario]],"0.00")</f>
        <v>2527|Berry Project|8.00|130.00</v>
      </c>
      <c r="C852" t="s">
        <v>5448</v>
      </c>
      <c r="D852" s="51">
        <v>45821</v>
      </c>
      <c r="E852">
        <v>19</v>
      </c>
      <c r="F852" t="s">
        <v>5322</v>
      </c>
      <c r="G852">
        <v>2513</v>
      </c>
      <c r="H852" t="s">
        <v>5883</v>
      </c>
      <c r="I852">
        <v>2513</v>
      </c>
      <c r="J852">
        <v>8</v>
      </c>
      <c r="K852" s="55">
        <v>130</v>
      </c>
      <c r="L852" s="34">
        <f t="shared" ref="L852:L860" si="22">J852*K852</f>
        <v>1040</v>
      </c>
      <c r="M852" s="6">
        <f>tbl_Manifiestos[[#This Row],[Total Pagado]]*tbl_Manifiestos[[#This Row],[Porcentaje]]</f>
        <v>967.2</v>
      </c>
      <c r="N852" s="3">
        <v>0.93</v>
      </c>
    </row>
    <row r="853" spans="1:14" ht="15.95" customHeight="1" x14ac:dyDescent="0.25">
      <c r="A853" s="3" t="s">
        <v>12</v>
      </c>
      <c r="B853" s="3" t="str">
        <f>tbl_Manifiestos[[#This Row],[Factura]] &amp; "|" &amp; tbl_Manifiestos[[#This Row],[Proyecto OK]] &amp; "|" &amp; TEXT(tbl_Manifiestos[[#This Row],[Servicio]],"0.00") &amp; "|" &amp; TEXT(tbl_Manifiestos[[#This Row],[Costo Unitario]],"0.00")</f>
        <v>2527|Berry Project|3.50|130.00</v>
      </c>
      <c r="C853" t="s">
        <v>5448</v>
      </c>
      <c r="D853" s="51">
        <v>45819</v>
      </c>
      <c r="E853">
        <v>19</v>
      </c>
      <c r="F853" t="s">
        <v>5322</v>
      </c>
      <c r="G853">
        <v>2513</v>
      </c>
      <c r="H853" t="s">
        <v>5883</v>
      </c>
      <c r="I853">
        <v>2513</v>
      </c>
      <c r="J853">
        <v>3.5</v>
      </c>
      <c r="K853" s="55">
        <v>130</v>
      </c>
      <c r="L853" s="34">
        <f t="shared" si="22"/>
        <v>455</v>
      </c>
      <c r="M853" s="6">
        <f>tbl_Manifiestos[[#This Row],[Total Pagado]]*tbl_Manifiestos[[#This Row],[Porcentaje]]</f>
        <v>423.15000000000003</v>
      </c>
      <c r="N853" s="3">
        <v>0.93</v>
      </c>
    </row>
    <row r="854" spans="1:14" ht="15.95" customHeight="1" x14ac:dyDescent="0.25">
      <c r="A854" s="3" t="s">
        <v>12</v>
      </c>
      <c r="B854" s="3" t="str">
        <f>tbl_Manifiestos[[#This Row],[Factura]] &amp; "|" &amp; tbl_Manifiestos[[#This Row],[Proyecto OK]] &amp; "|" &amp; TEXT(tbl_Manifiestos[[#This Row],[Servicio]],"0.00") &amp; "|" &amp; TEXT(tbl_Manifiestos[[#This Row],[Costo Unitario]],"0.00")</f>
        <v>2527|Berry Project|1.00|420.00</v>
      </c>
      <c r="C854" t="s">
        <v>5448</v>
      </c>
      <c r="D854" s="51">
        <v>45819</v>
      </c>
      <c r="E854">
        <v>19</v>
      </c>
      <c r="F854" t="s">
        <v>5322</v>
      </c>
      <c r="G854">
        <v>2513</v>
      </c>
      <c r="H854" t="s">
        <v>5883</v>
      </c>
      <c r="I854">
        <v>2513</v>
      </c>
      <c r="J854">
        <v>1</v>
      </c>
      <c r="K854" s="55">
        <v>420</v>
      </c>
      <c r="L854" s="34">
        <f t="shared" si="22"/>
        <v>420</v>
      </c>
      <c r="M854" s="6">
        <f>tbl_Manifiestos[[#This Row],[Total Pagado]]*tbl_Manifiestos[[#This Row],[Porcentaje]]</f>
        <v>390.6</v>
      </c>
      <c r="N854" s="3">
        <v>0.93</v>
      </c>
    </row>
    <row r="855" spans="1:14" ht="15.95" customHeight="1" x14ac:dyDescent="0.25">
      <c r="A855" s="3" t="s">
        <v>12</v>
      </c>
      <c r="B855" s="3" t="str">
        <f>tbl_Manifiestos[[#This Row],[Factura]] &amp; "|" &amp; tbl_Manifiestos[[#This Row],[Proyecto OK]] &amp; "|" &amp; TEXT(tbl_Manifiestos[[#This Row],[Servicio]],"0.00") &amp; "|" &amp; TEXT(tbl_Manifiestos[[#This Row],[Costo Unitario]],"0.00")</f>
        <v>2527|Berry Project|10.50|130.00</v>
      </c>
      <c r="C855" t="s">
        <v>5448</v>
      </c>
      <c r="D855" s="51">
        <v>45820</v>
      </c>
      <c r="E855">
        <v>19</v>
      </c>
      <c r="F855" t="s">
        <v>5322</v>
      </c>
      <c r="G855">
        <v>2513</v>
      </c>
      <c r="H855" t="s">
        <v>5883</v>
      </c>
      <c r="I855">
        <v>2513</v>
      </c>
      <c r="J855">
        <v>10.5</v>
      </c>
      <c r="K855" s="55">
        <v>130</v>
      </c>
      <c r="L855" s="34">
        <f t="shared" si="22"/>
        <v>1365</v>
      </c>
      <c r="M855" s="6">
        <f>tbl_Manifiestos[[#This Row],[Total Pagado]]*tbl_Manifiestos[[#This Row],[Porcentaje]]</f>
        <v>1269.45</v>
      </c>
      <c r="N855" s="3">
        <v>0.93</v>
      </c>
    </row>
    <row r="856" spans="1:14" ht="15.95" customHeight="1" x14ac:dyDescent="0.25">
      <c r="A856" s="3" t="s">
        <v>12</v>
      </c>
      <c r="B856" s="3" t="str">
        <f>tbl_Manifiestos[[#This Row],[Factura]] &amp; "|" &amp; tbl_Manifiestos[[#This Row],[Proyecto OK]] &amp; "|" &amp; TEXT(tbl_Manifiestos[[#This Row],[Servicio]],"0.00") &amp; "|" &amp; TEXT(tbl_Manifiestos[[#This Row],[Costo Unitario]],"0.00")</f>
        <v>2527|Berry Project|1.50|130.00</v>
      </c>
      <c r="C856" t="s">
        <v>5448</v>
      </c>
      <c r="D856" s="51">
        <v>45817</v>
      </c>
      <c r="E856">
        <v>82</v>
      </c>
      <c r="F856" t="s">
        <v>5322</v>
      </c>
      <c r="G856">
        <v>2513</v>
      </c>
      <c r="H856" t="s">
        <v>5883</v>
      </c>
      <c r="I856">
        <v>2513</v>
      </c>
      <c r="J856">
        <v>1.5</v>
      </c>
      <c r="K856" s="55">
        <v>130</v>
      </c>
      <c r="L856" s="34">
        <f t="shared" si="22"/>
        <v>195</v>
      </c>
      <c r="M856" s="6">
        <f>tbl_Manifiestos[[#This Row],[Total Pagado]]*tbl_Manifiestos[[#This Row],[Porcentaje]]</f>
        <v>181.35000000000002</v>
      </c>
      <c r="N856" s="3">
        <v>0.93</v>
      </c>
    </row>
    <row r="857" spans="1:14" ht="15.95" customHeight="1" x14ac:dyDescent="0.25">
      <c r="A857" s="3" t="s">
        <v>12</v>
      </c>
      <c r="B857" s="3" t="str">
        <f>tbl_Manifiestos[[#This Row],[Factura]] &amp; "|" &amp; tbl_Manifiestos[[#This Row],[Proyecto OK]] &amp; "|" &amp; TEXT(tbl_Manifiestos[[#This Row],[Servicio]],"0.00") &amp; "|" &amp; TEXT(tbl_Manifiestos[[#This Row],[Costo Unitario]],"0.00")</f>
        <v>2527|Berry Project|1.00|420.00</v>
      </c>
      <c r="C857" t="s">
        <v>5448</v>
      </c>
      <c r="D857" s="51">
        <v>45817</v>
      </c>
      <c r="E857">
        <v>82</v>
      </c>
      <c r="F857" t="s">
        <v>5322</v>
      </c>
      <c r="G857">
        <v>2513</v>
      </c>
      <c r="H857" t="s">
        <v>5883</v>
      </c>
      <c r="I857">
        <v>2513</v>
      </c>
      <c r="J857">
        <v>1</v>
      </c>
      <c r="K857" s="55">
        <v>420</v>
      </c>
      <c r="L857" s="34">
        <f t="shared" si="22"/>
        <v>420</v>
      </c>
      <c r="M857" s="6">
        <f>tbl_Manifiestos[[#This Row],[Total Pagado]]*tbl_Manifiestos[[#This Row],[Porcentaje]]</f>
        <v>390.6</v>
      </c>
      <c r="N857" s="3">
        <v>0.93</v>
      </c>
    </row>
    <row r="858" spans="1:14" ht="15.95" customHeight="1" x14ac:dyDescent="0.25">
      <c r="A858" s="3" t="s">
        <v>12</v>
      </c>
      <c r="B858" s="3" t="str">
        <f>tbl_Manifiestos[[#This Row],[Factura]] &amp; "|" &amp; tbl_Manifiestos[[#This Row],[Proyecto OK]] &amp; "|" &amp; TEXT(tbl_Manifiestos[[#This Row],[Servicio]],"0.00") &amp; "|" &amp; TEXT(tbl_Manifiestos[[#This Row],[Costo Unitario]],"0.00")</f>
        <v>2527|Berry Project|1.00|420.00</v>
      </c>
      <c r="C858" t="s">
        <v>5448</v>
      </c>
      <c r="D858" s="51">
        <v>45817</v>
      </c>
      <c r="E858">
        <v>82</v>
      </c>
      <c r="F858" t="s">
        <v>5322</v>
      </c>
      <c r="G858">
        <v>2513</v>
      </c>
      <c r="H858" t="s">
        <v>5883</v>
      </c>
      <c r="I858">
        <v>2513</v>
      </c>
      <c r="J858">
        <v>1</v>
      </c>
      <c r="K858" s="55">
        <v>420</v>
      </c>
      <c r="L858" s="34">
        <f t="shared" si="22"/>
        <v>420</v>
      </c>
      <c r="M858" s="6">
        <f>tbl_Manifiestos[[#This Row],[Total Pagado]]*tbl_Manifiestos[[#This Row],[Porcentaje]]</f>
        <v>390.6</v>
      </c>
      <c r="N858" s="3">
        <v>0.93</v>
      </c>
    </row>
    <row r="859" spans="1:14" ht="15.95" customHeight="1" x14ac:dyDescent="0.25">
      <c r="A859" s="3" t="s">
        <v>12</v>
      </c>
      <c r="B859" s="3" t="str">
        <f>tbl_Manifiestos[[#This Row],[Factura]] &amp; "|" &amp; tbl_Manifiestos[[#This Row],[Proyecto OK]] &amp; "|" &amp; TEXT(tbl_Manifiestos[[#This Row],[Servicio]],"0.00") &amp; "|" &amp; TEXT(tbl_Manifiestos[[#This Row],[Costo Unitario]],"0.00")</f>
        <v>2527|Berry Project|7.50|130.00</v>
      </c>
      <c r="C859" t="s">
        <v>5448</v>
      </c>
      <c r="D859" s="51">
        <v>45818</v>
      </c>
      <c r="E859">
        <v>82</v>
      </c>
      <c r="F859" t="s">
        <v>5322</v>
      </c>
      <c r="G859">
        <v>2513</v>
      </c>
      <c r="H859" t="s">
        <v>5883</v>
      </c>
      <c r="I859">
        <v>2513</v>
      </c>
      <c r="J859">
        <v>7.5</v>
      </c>
      <c r="K859" s="55">
        <v>130</v>
      </c>
      <c r="L859" s="34">
        <f t="shared" si="22"/>
        <v>975</v>
      </c>
      <c r="M859" s="6">
        <f>tbl_Manifiestos[[#This Row],[Total Pagado]]*tbl_Manifiestos[[#This Row],[Porcentaje]]</f>
        <v>906.75</v>
      </c>
      <c r="N859" s="3">
        <v>0.93</v>
      </c>
    </row>
    <row r="860" spans="1:14" ht="15.95" customHeight="1" x14ac:dyDescent="0.25">
      <c r="A860" s="3" t="s">
        <v>12</v>
      </c>
      <c r="B860" s="3" t="str">
        <f>tbl_Manifiestos[[#This Row],[Factura]] &amp; "|" &amp; tbl_Manifiestos[[#This Row],[Proyecto OK]] &amp; "|" &amp; TEXT(tbl_Manifiestos[[#This Row],[Servicio]],"0.00") &amp; "|" &amp; TEXT(tbl_Manifiestos[[#This Row],[Costo Unitario]],"0.00")</f>
        <v>2527|Berry Project|8.00|130.00</v>
      </c>
      <c r="C860" t="s">
        <v>5448</v>
      </c>
      <c r="D860" s="51">
        <v>45819</v>
      </c>
      <c r="E860">
        <v>82</v>
      </c>
      <c r="F860" t="s">
        <v>5322</v>
      </c>
      <c r="G860">
        <v>2513</v>
      </c>
      <c r="H860" t="s">
        <v>5883</v>
      </c>
      <c r="I860">
        <v>2513</v>
      </c>
      <c r="J860">
        <v>8</v>
      </c>
      <c r="K860" s="55">
        <v>130</v>
      </c>
      <c r="L860" s="34">
        <f t="shared" si="22"/>
        <v>1040</v>
      </c>
      <c r="M860" s="6">
        <f>tbl_Manifiestos[[#This Row],[Total Pagado]]*tbl_Manifiestos[[#This Row],[Porcentaje]]</f>
        <v>967.2</v>
      </c>
      <c r="N860" s="3">
        <v>0.93</v>
      </c>
    </row>
    <row r="861" spans="1:14" ht="15.95" customHeight="1" x14ac:dyDescent="0.25">
      <c r="A861" s="3" t="s">
        <v>12</v>
      </c>
      <c r="B861" s="3" t="str">
        <f>tbl_Manifiestos[[#This Row],[Factura]] &amp; "|" &amp; tbl_Manifiestos[[#This Row],[Proyecto OK]] &amp; "|" &amp; TEXT(tbl_Manifiestos[[#This Row],[Servicio]],"0.00") &amp; "|" &amp; TEXT(tbl_Manifiestos[[#This Row],[Costo Unitario]],"0.00")</f>
        <v>2527|Berry Project|1.00|28.20</v>
      </c>
      <c r="C861" t="s">
        <v>5448</v>
      </c>
      <c r="D861" s="51">
        <v>45819</v>
      </c>
      <c r="E861">
        <v>82</v>
      </c>
      <c r="F861" t="s">
        <v>5322</v>
      </c>
      <c r="G861">
        <v>2513</v>
      </c>
      <c r="H861" t="s">
        <v>5883</v>
      </c>
      <c r="I861">
        <v>2513</v>
      </c>
      <c r="J861">
        <v>1</v>
      </c>
      <c r="K861" s="55">
        <v>28.2</v>
      </c>
      <c r="L861" s="55">
        <v>28.2</v>
      </c>
      <c r="M861" s="6">
        <f>tbl_Manifiestos[[#This Row],[Total Pagado]]*tbl_Manifiestos[[#This Row],[Porcentaje]]</f>
        <v>28.2</v>
      </c>
      <c r="N861" s="3">
        <v>1</v>
      </c>
    </row>
    <row r="862" spans="1:14" ht="15.95" customHeight="1" x14ac:dyDescent="0.25">
      <c r="A862" s="3" t="s">
        <v>12</v>
      </c>
      <c r="B862" s="3" t="str">
        <f>tbl_Manifiestos[[#This Row],[Factura]] &amp; "|" &amp; tbl_Manifiestos[[#This Row],[Proyecto OK]] &amp; "|" &amp; TEXT(tbl_Manifiestos[[#This Row],[Servicio]],"0.00") &amp; "|" &amp; TEXT(tbl_Manifiestos[[#This Row],[Costo Unitario]],"0.00")</f>
        <v>2527|Berry Project|1.00|141.65</v>
      </c>
      <c r="C862" t="s">
        <v>5448</v>
      </c>
      <c r="D862" s="51">
        <v>45819</v>
      </c>
      <c r="E862">
        <v>19</v>
      </c>
      <c r="F862" t="s">
        <v>5322</v>
      </c>
      <c r="G862">
        <v>2513</v>
      </c>
      <c r="H862" t="s">
        <v>5883</v>
      </c>
      <c r="I862">
        <v>2513</v>
      </c>
      <c r="J862">
        <v>1</v>
      </c>
      <c r="K862" s="55">
        <v>141.65</v>
      </c>
      <c r="L862" s="55">
        <v>141.65</v>
      </c>
      <c r="M862" s="6">
        <f>tbl_Manifiestos[[#This Row],[Total Pagado]]*tbl_Manifiestos[[#This Row],[Porcentaje]]</f>
        <v>141.65</v>
      </c>
      <c r="N862" s="3">
        <v>1</v>
      </c>
    </row>
    <row r="863" spans="1:14" ht="15.95" customHeight="1" x14ac:dyDescent="0.25">
      <c r="A863" s="3" t="s">
        <v>12</v>
      </c>
      <c r="B863" s="3" t="str">
        <f>tbl_Manifiestos[[#This Row],[Factura]] &amp; "|" &amp; tbl_Manifiestos[[#This Row],[Proyecto OK]] &amp; "|" &amp; TEXT(tbl_Manifiestos[[#This Row],[Servicio]],"0.00") &amp; "|" &amp; TEXT(tbl_Manifiestos[[#This Row],[Costo Unitario]],"0.00")</f>
        <v>2541|Berry Project|6.00|130.00</v>
      </c>
      <c r="C863" t="s">
        <v>5457</v>
      </c>
      <c r="D863" s="51">
        <v>45824</v>
      </c>
      <c r="E863">
        <v>19</v>
      </c>
      <c r="F863" t="s">
        <v>5322</v>
      </c>
      <c r="G863">
        <v>2513</v>
      </c>
      <c r="H863" t="s">
        <v>5883</v>
      </c>
      <c r="I863">
        <v>2513</v>
      </c>
      <c r="J863">
        <v>6</v>
      </c>
      <c r="K863" s="55">
        <v>130</v>
      </c>
      <c r="L863" s="34">
        <f t="shared" ref="L863:L872" si="23">J863*K863</f>
        <v>780</v>
      </c>
      <c r="M863" s="6">
        <f>tbl_Manifiestos[[#This Row],[Total Pagado]]*tbl_Manifiestos[[#This Row],[Porcentaje]]</f>
        <v>725.40000000000009</v>
      </c>
      <c r="N863" s="3">
        <v>0.93</v>
      </c>
    </row>
    <row r="864" spans="1:14" ht="15.95" customHeight="1" x14ac:dyDescent="0.25">
      <c r="A864" s="3" t="s">
        <v>12</v>
      </c>
      <c r="B864" s="3" t="str">
        <f>tbl_Manifiestos[[#This Row],[Factura]] &amp; "|" &amp; tbl_Manifiestos[[#This Row],[Proyecto OK]] &amp; "|" &amp; TEXT(tbl_Manifiestos[[#This Row],[Servicio]],"0.00") &amp; "|" &amp; TEXT(tbl_Manifiestos[[#This Row],[Costo Unitario]],"0.00")</f>
        <v>2541|Berry Project|1.00|420.00</v>
      </c>
      <c r="C864" t="s">
        <v>5457</v>
      </c>
      <c r="D864" s="51">
        <v>42171</v>
      </c>
      <c r="E864">
        <v>19</v>
      </c>
      <c r="F864" t="s">
        <v>5322</v>
      </c>
      <c r="G864">
        <v>2513</v>
      </c>
      <c r="H864" t="s">
        <v>5883</v>
      </c>
      <c r="I864">
        <v>2513</v>
      </c>
      <c r="J864">
        <v>1</v>
      </c>
      <c r="K864" s="55">
        <v>420</v>
      </c>
      <c r="L864" s="34">
        <f t="shared" si="23"/>
        <v>420</v>
      </c>
      <c r="M864" s="6">
        <f>tbl_Manifiestos[[#This Row],[Total Pagado]]*tbl_Manifiestos[[#This Row],[Porcentaje]]</f>
        <v>390.6</v>
      </c>
      <c r="N864" s="3">
        <v>0.93</v>
      </c>
    </row>
    <row r="865" spans="1:14" ht="15.95" customHeight="1" x14ac:dyDescent="0.25">
      <c r="A865" s="3" t="s">
        <v>12</v>
      </c>
      <c r="B865" s="3" t="str">
        <f>tbl_Manifiestos[[#This Row],[Factura]] &amp; "|" &amp; tbl_Manifiestos[[#This Row],[Proyecto OK]] &amp; "|" &amp; TEXT(tbl_Manifiestos[[#This Row],[Servicio]],"0.00") &amp; "|" &amp; TEXT(tbl_Manifiestos[[#This Row],[Costo Unitario]],"0.00")</f>
        <v>2541|Berry Project|1.00|420.00</v>
      </c>
      <c r="C865" t="s">
        <v>5457</v>
      </c>
      <c r="D865" s="51">
        <v>45825</v>
      </c>
      <c r="E865">
        <v>19</v>
      </c>
      <c r="F865" t="s">
        <v>5322</v>
      </c>
      <c r="G865">
        <v>2513</v>
      </c>
      <c r="H865" t="s">
        <v>5883</v>
      </c>
      <c r="I865">
        <v>2513</v>
      </c>
      <c r="J865">
        <v>1</v>
      </c>
      <c r="K865" s="55">
        <v>420</v>
      </c>
      <c r="L865" s="34">
        <f t="shared" si="23"/>
        <v>420</v>
      </c>
      <c r="M865" s="6">
        <f>tbl_Manifiestos[[#This Row],[Total Pagado]]*tbl_Manifiestos[[#This Row],[Porcentaje]]</f>
        <v>390.6</v>
      </c>
      <c r="N865" s="3">
        <v>0.93</v>
      </c>
    </row>
    <row r="866" spans="1:14" ht="15.95" customHeight="1" x14ac:dyDescent="0.25">
      <c r="A866" s="3" t="s">
        <v>12</v>
      </c>
      <c r="B866" s="3" t="str">
        <f>tbl_Manifiestos[[#This Row],[Factura]] &amp; "|" &amp; tbl_Manifiestos[[#This Row],[Proyecto OK]] &amp; "|" &amp; TEXT(tbl_Manifiestos[[#This Row],[Servicio]],"0.00") &amp; "|" &amp; TEXT(tbl_Manifiestos[[#This Row],[Costo Unitario]],"0.00")</f>
        <v>2541|Berry Project|9.00|130.00</v>
      </c>
      <c r="C866" t="s">
        <v>5457</v>
      </c>
      <c r="D866" s="51">
        <v>45826</v>
      </c>
      <c r="E866">
        <v>19</v>
      </c>
      <c r="F866" t="s">
        <v>5322</v>
      </c>
      <c r="G866">
        <v>2513</v>
      </c>
      <c r="H866" t="s">
        <v>5883</v>
      </c>
      <c r="I866">
        <v>2513</v>
      </c>
      <c r="J866">
        <v>9</v>
      </c>
      <c r="K866" s="55">
        <v>130</v>
      </c>
      <c r="L866" s="34">
        <f t="shared" si="23"/>
        <v>1170</v>
      </c>
      <c r="M866" s="6">
        <f>tbl_Manifiestos[[#This Row],[Total Pagado]]*tbl_Manifiestos[[#This Row],[Porcentaje]]</f>
        <v>1088.1000000000001</v>
      </c>
      <c r="N866" s="3">
        <v>0.93</v>
      </c>
    </row>
    <row r="867" spans="1:14" ht="15.95" customHeight="1" x14ac:dyDescent="0.25">
      <c r="A867" s="3" t="s">
        <v>12</v>
      </c>
      <c r="B867" s="3" t="str">
        <f>tbl_Manifiestos[[#This Row],[Factura]] &amp; "|" &amp; tbl_Manifiestos[[#This Row],[Proyecto OK]] &amp; "|" &amp; TEXT(tbl_Manifiestos[[#This Row],[Servicio]],"0.00") &amp; "|" &amp; TEXT(tbl_Manifiestos[[#This Row],[Costo Unitario]],"0.00")</f>
        <v>2541|Berry Project|9.50|130.00</v>
      </c>
      <c r="C867" t="s">
        <v>5457</v>
      </c>
      <c r="D867" s="51">
        <v>45827</v>
      </c>
      <c r="E867">
        <v>19</v>
      </c>
      <c r="F867" t="s">
        <v>5322</v>
      </c>
      <c r="G867">
        <v>2513</v>
      </c>
      <c r="H867" t="s">
        <v>5883</v>
      </c>
      <c r="I867">
        <v>2513</v>
      </c>
      <c r="J867">
        <v>9.5</v>
      </c>
      <c r="K867" s="55">
        <v>130</v>
      </c>
      <c r="L867" s="34">
        <f t="shared" si="23"/>
        <v>1235</v>
      </c>
      <c r="M867" s="6">
        <f>tbl_Manifiestos[[#This Row],[Total Pagado]]*tbl_Manifiestos[[#This Row],[Porcentaje]]</f>
        <v>1148.55</v>
      </c>
      <c r="N867" s="3">
        <v>0.93</v>
      </c>
    </row>
    <row r="868" spans="1:14" ht="15.95" customHeight="1" x14ac:dyDescent="0.25">
      <c r="A868" s="3" t="s">
        <v>12</v>
      </c>
      <c r="B868" s="3" t="str">
        <f>tbl_Manifiestos[[#This Row],[Factura]] &amp; "|" &amp; tbl_Manifiestos[[#This Row],[Proyecto OK]] &amp; "|" &amp; TEXT(tbl_Manifiestos[[#This Row],[Servicio]],"0.00") &amp; "|" &amp; TEXT(tbl_Manifiestos[[#This Row],[Costo Unitario]],"0.00")</f>
        <v>2541|Berry Project|8.50|130.00</v>
      </c>
      <c r="C868" t="s">
        <v>5457</v>
      </c>
      <c r="D868" s="51">
        <v>45828</v>
      </c>
      <c r="E868">
        <v>19</v>
      </c>
      <c r="F868" t="s">
        <v>5322</v>
      </c>
      <c r="G868">
        <v>2513</v>
      </c>
      <c r="H868" t="s">
        <v>5883</v>
      </c>
      <c r="I868">
        <v>2513</v>
      </c>
      <c r="J868">
        <v>8.5</v>
      </c>
      <c r="K868" s="55">
        <v>130</v>
      </c>
      <c r="L868" s="34">
        <f t="shared" si="23"/>
        <v>1105</v>
      </c>
      <c r="M868" s="6">
        <f>tbl_Manifiestos[[#This Row],[Total Pagado]]*tbl_Manifiestos[[#This Row],[Porcentaje]]</f>
        <v>1027.6500000000001</v>
      </c>
      <c r="N868" s="3">
        <v>0.93</v>
      </c>
    </row>
    <row r="869" spans="1:14" ht="15.95" customHeight="1" x14ac:dyDescent="0.25">
      <c r="A869" s="3" t="s">
        <v>12</v>
      </c>
      <c r="B869" s="3" t="str">
        <f>tbl_Manifiestos[[#This Row],[Factura]] &amp; "|" &amp; tbl_Manifiestos[[#This Row],[Proyecto OK]] &amp; "|" &amp; TEXT(tbl_Manifiestos[[#This Row],[Servicio]],"0.00") &amp; "|" &amp; TEXT(tbl_Manifiestos[[#This Row],[Costo Unitario]],"0.00")</f>
        <v>2541|Berry Project|1.00|420.00</v>
      </c>
      <c r="C869" t="s">
        <v>5457</v>
      </c>
      <c r="D869" s="51">
        <v>45824</v>
      </c>
      <c r="E869">
        <v>82</v>
      </c>
      <c r="F869" t="s">
        <v>5322</v>
      </c>
      <c r="G869">
        <v>2513</v>
      </c>
      <c r="H869" t="s">
        <v>5883</v>
      </c>
      <c r="I869">
        <v>2513</v>
      </c>
      <c r="J869">
        <v>1</v>
      </c>
      <c r="K869" s="55">
        <v>420</v>
      </c>
      <c r="L869" s="34">
        <f t="shared" si="23"/>
        <v>420</v>
      </c>
      <c r="M869" s="6">
        <f>tbl_Manifiestos[[#This Row],[Total Pagado]]*tbl_Manifiestos[[#This Row],[Porcentaje]]</f>
        <v>390.6</v>
      </c>
      <c r="N869" s="3">
        <v>0.93</v>
      </c>
    </row>
    <row r="870" spans="1:14" ht="15.95" customHeight="1" x14ac:dyDescent="0.25">
      <c r="A870" s="3" t="s">
        <v>12</v>
      </c>
      <c r="B870" s="3" t="str">
        <f>tbl_Manifiestos[[#This Row],[Factura]] &amp; "|" &amp; tbl_Manifiestos[[#This Row],[Proyecto OK]] &amp; "|" &amp; TEXT(tbl_Manifiestos[[#This Row],[Servicio]],"0.00") &amp; "|" &amp; TEXT(tbl_Manifiestos[[#This Row],[Costo Unitario]],"0.00")</f>
        <v>2541|Berry Project|7.00|130.00</v>
      </c>
      <c r="C870" t="s">
        <v>5457</v>
      </c>
      <c r="D870" s="51">
        <v>45824</v>
      </c>
      <c r="E870">
        <v>82</v>
      </c>
      <c r="F870" t="s">
        <v>5322</v>
      </c>
      <c r="G870">
        <v>2513</v>
      </c>
      <c r="H870" t="s">
        <v>5883</v>
      </c>
      <c r="I870">
        <v>2513</v>
      </c>
      <c r="J870">
        <v>7</v>
      </c>
      <c r="K870" s="55">
        <v>130</v>
      </c>
      <c r="L870" s="34">
        <f t="shared" si="23"/>
        <v>910</v>
      </c>
      <c r="M870" s="6">
        <f>tbl_Manifiestos[[#This Row],[Total Pagado]]*tbl_Manifiestos[[#This Row],[Porcentaje]]</f>
        <v>846.30000000000007</v>
      </c>
      <c r="N870" s="3">
        <v>0.93</v>
      </c>
    </row>
    <row r="871" spans="1:14" ht="15.95" customHeight="1" x14ac:dyDescent="0.25">
      <c r="A871" s="3" t="s">
        <v>12</v>
      </c>
      <c r="B871" s="3" t="str">
        <f>tbl_Manifiestos[[#This Row],[Factura]] &amp; "|" &amp; tbl_Manifiestos[[#This Row],[Proyecto OK]] &amp; "|" &amp; TEXT(tbl_Manifiestos[[#This Row],[Servicio]],"0.00") &amp; "|" &amp; TEXT(tbl_Manifiestos[[#This Row],[Costo Unitario]],"0.00")</f>
        <v>2541|Berry Project|1.00|420.00</v>
      </c>
      <c r="C871" t="s">
        <v>5457</v>
      </c>
      <c r="D871" s="51">
        <v>45828</v>
      </c>
      <c r="E871">
        <v>82</v>
      </c>
      <c r="F871" t="s">
        <v>5322</v>
      </c>
      <c r="G871">
        <v>2513</v>
      </c>
      <c r="H871" t="s">
        <v>5883</v>
      </c>
      <c r="I871">
        <v>2513</v>
      </c>
      <c r="J871">
        <v>1</v>
      </c>
      <c r="K871" s="55">
        <v>420</v>
      </c>
      <c r="L871" s="34">
        <f t="shared" si="23"/>
        <v>420</v>
      </c>
      <c r="M871" s="6">
        <f>tbl_Manifiestos[[#This Row],[Total Pagado]]*tbl_Manifiestos[[#This Row],[Porcentaje]]</f>
        <v>390.6</v>
      </c>
      <c r="N871" s="3">
        <v>0.93</v>
      </c>
    </row>
    <row r="872" spans="1:14" ht="15.95" customHeight="1" x14ac:dyDescent="0.25">
      <c r="A872" s="3" t="s">
        <v>12</v>
      </c>
      <c r="B872" s="3" t="str">
        <f>tbl_Manifiestos[[#This Row],[Factura]] &amp; "|" &amp; tbl_Manifiestos[[#This Row],[Proyecto OK]] &amp; "|" &amp; TEXT(tbl_Manifiestos[[#This Row],[Servicio]],"0.00") &amp; "|" &amp; TEXT(tbl_Manifiestos[[#This Row],[Costo Unitario]],"0.00")</f>
        <v>2541|Berry Project|1.00|420.00</v>
      </c>
      <c r="C872" t="s">
        <v>5457</v>
      </c>
      <c r="D872" s="51">
        <v>45828</v>
      </c>
      <c r="E872">
        <v>82</v>
      </c>
      <c r="F872" t="s">
        <v>5322</v>
      </c>
      <c r="G872">
        <v>2513</v>
      </c>
      <c r="H872" t="s">
        <v>5883</v>
      </c>
      <c r="I872">
        <v>2513</v>
      </c>
      <c r="J872">
        <v>1</v>
      </c>
      <c r="K872" s="55">
        <v>420</v>
      </c>
      <c r="L872" s="34">
        <f t="shared" si="23"/>
        <v>420</v>
      </c>
      <c r="M872" s="6">
        <f>tbl_Manifiestos[[#This Row],[Total Pagado]]*tbl_Manifiestos[[#This Row],[Porcentaje]]</f>
        <v>390.6</v>
      </c>
      <c r="N872" s="3">
        <v>0.93</v>
      </c>
    </row>
    <row r="873" spans="1:14" ht="15.95" customHeight="1" x14ac:dyDescent="0.25">
      <c r="A873" s="3" t="s">
        <v>12</v>
      </c>
      <c r="B873" s="3" t="str">
        <f>tbl_Manifiestos[[#This Row],[Factura]] &amp; "|" &amp; tbl_Manifiestos[[#This Row],[Proyecto OK]] &amp; "|" &amp; TEXT(tbl_Manifiestos[[#This Row],[Servicio]],"0.00") &amp; "|" &amp; TEXT(tbl_Manifiestos[[#This Row],[Costo Unitario]],"0.00")</f>
        <v>2541|Berry Project|1.00|240.20</v>
      </c>
      <c r="C873" t="s">
        <v>5457</v>
      </c>
      <c r="D873" s="51">
        <v>45828</v>
      </c>
      <c r="E873">
        <v>19</v>
      </c>
      <c r="F873" t="s">
        <v>5322</v>
      </c>
      <c r="G873">
        <v>2513</v>
      </c>
      <c r="H873" t="s">
        <v>5883</v>
      </c>
      <c r="I873">
        <v>2513</v>
      </c>
      <c r="J873">
        <v>1</v>
      </c>
      <c r="K873" s="55">
        <v>240.2</v>
      </c>
      <c r="L873" s="55">
        <v>240.2</v>
      </c>
      <c r="M873" s="6">
        <f>tbl_Manifiestos[[#This Row],[Total Pagado]]*tbl_Manifiestos[[#This Row],[Porcentaje]]</f>
        <v>240.2</v>
      </c>
      <c r="N873" s="3">
        <v>1</v>
      </c>
    </row>
    <row r="874" spans="1:14" ht="15.95" customHeight="1" x14ac:dyDescent="0.25">
      <c r="A874" s="3" t="s">
        <v>12</v>
      </c>
      <c r="B874" s="3" t="str">
        <f>tbl_Manifiestos[[#This Row],[Factura]] &amp; "|" &amp; tbl_Manifiestos[[#This Row],[Proyecto OK]] &amp; "|" &amp; TEXT(tbl_Manifiestos[[#This Row],[Servicio]],"0.00") &amp; "|" &amp; TEXT(tbl_Manifiestos[[#This Row],[Costo Unitario]],"0.00")</f>
        <v>2541|Berry Project|1.00|42.80</v>
      </c>
      <c r="C874" t="s">
        <v>5457</v>
      </c>
      <c r="D874" s="51">
        <v>45828</v>
      </c>
      <c r="E874">
        <v>82</v>
      </c>
      <c r="F874" t="s">
        <v>5322</v>
      </c>
      <c r="G874">
        <v>2513</v>
      </c>
      <c r="H874" t="s">
        <v>5883</v>
      </c>
      <c r="I874">
        <v>2513</v>
      </c>
      <c r="J874">
        <v>1</v>
      </c>
      <c r="K874" s="55">
        <v>42.8</v>
      </c>
      <c r="L874" s="55">
        <v>42.8</v>
      </c>
      <c r="M874" s="6">
        <f>tbl_Manifiestos[[#This Row],[Total Pagado]]*tbl_Manifiestos[[#This Row],[Porcentaje]]</f>
        <v>42.8</v>
      </c>
      <c r="N874" s="3">
        <v>1</v>
      </c>
    </row>
    <row r="875" spans="1:14" ht="15.95" customHeight="1" x14ac:dyDescent="0.25">
      <c r="A875" s="3" t="s">
        <v>12</v>
      </c>
      <c r="B875" s="3" t="str">
        <f>tbl_Manifiestos[[#This Row],[Factura]] &amp; "|" &amp; tbl_Manifiestos[[#This Row],[Proyecto OK]] &amp; "|" &amp; TEXT(tbl_Manifiestos[[#This Row],[Servicio]],"0.00") &amp; "|" &amp; TEXT(tbl_Manifiestos[[#This Row],[Costo Unitario]],"0.00")</f>
        <v>2541|Berry Project|2.50|130.00</v>
      </c>
      <c r="C875" t="s">
        <v>5457</v>
      </c>
      <c r="D875" s="51">
        <v>45825</v>
      </c>
      <c r="E875">
        <v>19</v>
      </c>
      <c r="F875" t="s">
        <v>5322</v>
      </c>
      <c r="G875">
        <v>2513</v>
      </c>
      <c r="H875" t="s">
        <v>5883</v>
      </c>
      <c r="I875">
        <v>2513</v>
      </c>
      <c r="J875">
        <v>2.5</v>
      </c>
      <c r="K875" s="55">
        <v>130</v>
      </c>
      <c r="L875" s="34">
        <f t="shared" ref="L875:L881" si="24">J875*K875</f>
        <v>325</v>
      </c>
      <c r="M875" s="6">
        <f>tbl_Manifiestos[[#This Row],[Total Pagado]]*tbl_Manifiestos[[#This Row],[Porcentaje]]</f>
        <v>302.25</v>
      </c>
      <c r="N875" s="3">
        <v>0.93</v>
      </c>
    </row>
    <row r="876" spans="1:14" ht="15.95" customHeight="1" x14ac:dyDescent="0.25">
      <c r="A876" s="3" t="s">
        <v>12</v>
      </c>
      <c r="B876" s="3" t="str">
        <f>tbl_Manifiestos[[#This Row],[Factura]] &amp; "|" &amp; tbl_Manifiestos[[#This Row],[Proyecto OK]] &amp; "|" &amp; TEXT(tbl_Manifiestos[[#This Row],[Servicio]],"0.00") &amp; "|" &amp; TEXT(tbl_Manifiestos[[#This Row],[Costo Unitario]],"0.00")</f>
        <v>2571|Berry Project|3.00|130.00</v>
      </c>
      <c r="C876" t="s">
        <v>5474</v>
      </c>
      <c r="D876" s="51">
        <v>45838</v>
      </c>
      <c r="E876">
        <v>82</v>
      </c>
      <c r="F876" t="s">
        <v>5322</v>
      </c>
      <c r="G876">
        <v>2513</v>
      </c>
      <c r="H876" t="s">
        <v>5883</v>
      </c>
      <c r="I876">
        <v>2513</v>
      </c>
      <c r="J876">
        <v>3</v>
      </c>
      <c r="K876" s="55">
        <v>130</v>
      </c>
      <c r="L876" s="34">
        <f t="shared" si="24"/>
        <v>390</v>
      </c>
      <c r="M876" s="6">
        <f>tbl_Manifiestos[[#This Row],[Total Pagado]]*tbl_Manifiestos[[#This Row],[Porcentaje]]</f>
        <v>362.70000000000005</v>
      </c>
      <c r="N876" s="3">
        <v>0.93</v>
      </c>
    </row>
    <row r="877" spans="1:14" ht="15.95" customHeight="1" x14ac:dyDescent="0.25">
      <c r="A877" s="3" t="s">
        <v>12</v>
      </c>
      <c r="B877" s="3" t="str">
        <f>tbl_Manifiestos[[#This Row],[Factura]] &amp; "|" &amp; tbl_Manifiestos[[#This Row],[Proyecto OK]] &amp; "|" &amp; TEXT(tbl_Manifiestos[[#This Row],[Servicio]],"0.00") &amp; "|" &amp; TEXT(tbl_Manifiestos[[#This Row],[Costo Unitario]],"0.00")</f>
        <v>2571|Berry Project|1.00|420.00</v>
      </c>
      <c r="C877" t="s">
        <v>5474</v>
      </c>
      <c r="D877" s="51">
        <v>45838</v>
      </c>
      <c r="E877">
        <v>82</v>
      </c>
      <c r="F877" t="s">
        <v>5322</v>
      </c>
      <c r="G877">
        <v>2513</v>
      </c>
      <c r="H877" t="s">
        <v>5883</v>
      </c>
      <c r="I877">
        <v>2513</v>
      </c>
      <c r="J877">
        <v>1</v>
      </c>
      <c r="K877" s="55">
        <v>420</v>
      </c>
      <c r="L877" s="34">
        <f t="shared" si="24"/>
        <v>420</v>
      </c>
      <c r="M877" s="6">
        <f>tbl_Manifiestos[[#This Row],[Total Pagado]]*tbl_Manifiestos[[#This Row],[Porcentaje]]</f>
        <v>390.6</v>
      </c>
      <c r="N877" s="3">
        <v>0.93</v>
      </c>
    </row>
    <row r="878" spans="1:14" ht="15.95" customHeight="1" x14ac:dyDescent="0.25">
      <c r="A878" s="3" t="s">
        <v>12</v>
      </c>
      <c r="B878" s="3" t="str">
        <f>tbl_Manifiestos[[#This Row],[Factura]] &amp; "|" &amp; tbl_Manifiestos[[#This Row],[Proyecto OK]] &amp; "|" &amp; TEXT(tbl_Manifiestos[[#This Row],[Servicio]],"0.00") &amp; "|" &amp; TEXT(tbl_Manifiestos[[#This Row],[Costo Unitario]],"0.00")</f>
        <v>2571|Berry Project|1.00|420.00</v>
      </c>
      <c r="C878" t="s">
        <v>5474</v>
      </c>
      <c r="D878" s="51">
        <v>45838</v>
      </c>
      <c r="E878">
        <v>82</v>
      </c>
      <c r="F878" t="s">
        <v>5322</v>
      </c>
      <c r="G878">
        <v>2513</v>
      </c>
      <c r="H878" t="s">
        <v>5883</v>
      </c>
      <c r="I878">
        <v>2513</v>
      </c>
      <c r="J878">
        <v>1</v>
      </c>
      <c r="K878" s="55">
        <v>420</v>
      </c>
      <c r="L878" s="34">
        <f t="shared" si="24"/>
        <v>420</v>
      </c>
      <c r="M878" s="6">
        <f>tbl_Manifiestos[[#This Row],[Total Pagado]]*tbl_Manifiestos[[#This Row],[Porcentaje]]</f>
        <v>390.6</v>
      </c>
      <c r="N878" s="3">
        <v>0.93</v>
      </c>
    </row>
    <row r="879" spans="1:14" ht="15.95" customHeight="1" x14ac:dyDescent="0.25">
      <c r="A879" s="3" t="s">
        <v>12</v>
      </c>
      <c r="B879" s="3" t="str">
        <f>tbl_Manifiestos[[#This Row],[Factura]] &amp; "|" &amp; tbl_Manifiestos[[#This Row],[Proyecto OK]] &amp; "|" &amp; TEXT(tbl_Manifiestos[[#This Row],[Servicio]],"0.00") &amp; "|" &amp; TEXT(tbl_Manifiestos[[#This Row],[Costo Unitario]],"0.00")</f>
        <v>2571|Berry Project|1.00|420.00</v>
      </c>
      <c r="C879" t="s">
        <v>5474</v>
      </c>
      <c r="D879" s="51">
        <v>45839</v>
      </c>
      <c r="E879">
        <v>82</v>
      </c>
      <c r="F879" t="s">
        <v>5322</v>
      </c>
      <c r="G879">
        <v>2513</v>
      </c>
      <c r="H879" t="s">
        <v>5883</v>
      </c>
      <c r="I879">
        <v>2513</v>
      </c>
      <c r="J879">
        <v>1</v>
      </c>
      <c r="K879" s="55">
        <v>420</v>
      </c>
      <c r="L879" s="34">
        <f t="shared" si="24"/>
        <v>420</v>
      </c>
      <c r="M879" s="6">
        <f>tbl_Manifiestos[[#This Row],[Total Pagado]]*tbl_Manifiestos[[#This Row],[Porcentaje]]</f>
        <v>390.6</v>
      </c>
      <c r="N879" s="3">
        <v>0.93</v>
      </c>
    </row>
    <row r="880" spans="1:14" ht="15.95" customHeight="1" x14ac:dyDescent="0.25">
      <c r="A880" s="3" t="s">
        <v>12</v>
      </c>
      <c r="B880" s="3" t="str">
        <f>tbl_Manifiestos[[#This Row],[Factura]] &amp; "|" &amp; tbl_Manifiestos[[#This Row],[Proyecto OK]] &amp; "|" &amp; TEXT(tbl_Manifiestos[[#This Row],[Servicio]],"0.00") &amp; "|" &amp; TEXT(tbl_Manifiestos[[#This Row],[Costo Unitario]],"0.00")</f>
        <v>2571|Berry Project|1.00|420.00</v>
      </c>
      <c r="C880" t="s">
        <v>5474</v>
      </c>
      <c r="D880" s="51">
        <v>45839</v>
      </c>
      <c r="E880">
        <v>11</v>
      </c>
      <c r="F880" t="s">
        <v>5322</v>
      </c>
      <c r="G880">
        <v>2513</v>
      </c>
      <c r="H880" t="s">
        <v>5883</v>
      </c>
      <c r="I880">
        <v>2513</v>
      </c>
      <c r="J880">
        <v>1</v>
      </c>
      <c r="K880" s="55">
        <v>420</v>
      </c>
      <c r="L880" s="34">
        <f t="shared" si="24"/>
        <v>420</v>
      </c>
      <c r="M880" s="6">
        <f>tbl_Manifiestos[[#This Row],[Total Pagado]]*tbl_Manifiestos[[#This Row],[Porcentaje]]</f>
        <v>390.6</v>
      </c>
      <c r="N880" s="3">
        <v>0.93</v>
      </c>
    </row>
    <row r="881" spans="1:14" ht="15.95" customHeight="1" x14ac:dyDescent="0.25">
      <c r="A881" s="3" t="s">
        <v>12</v>
      </c>
      <c r="B881" s="3" t="str">
        <f>tbl_Manifiestos[[#This Row],[Factura]] &amp; "|" &amp; tbl_Manifiestos[[#This Row],[Proyecto OK]] &amp; "|" &amp; TEXT(tbl_Manifiestos[[#This Row],[Servicio]],"0.00") &amp; "|" &amp; TEXT(tbl_Manifiestos[[#This Row],[Costo Unitario]],"0.00")</f>
        <v>2571|Berry Project|6.50|130.00</v>
      </c>
      <c r="C881" t="s">
        <v>5474</v>
      </c>
      <c r="D881" s="51">
        <v>45839</v>
      </c>
      <c r="E881">
        <v>11</v>
      </c>
      <c r="F881" t="s">
        <v>5322</v>
      </c>
      <c r="G881">
        <v>2513</v>
      </c>
      <c r="H881" t="s">
        <v>5883</v>
      </c>
      <c r="I881">
        <v>2513</v>
      </c>
      <c r="J881">
        <v>6.5</v>
      </c>
      <c r="K881" s="55">
        <v>130</v>
      </c>
      <c r="L881" s="34">
        <f t="shared" si="24"/>
        <v>845</v>
      </c>
      <c r="M881" s="6">
        <f>tbl_Manifiestos[[#This Row],[Total Pagado]]*tbl_Manifiestos[[#This Row],[Porcentaje]]</f>
        <v>785.85</v>
      </c>
      <c r="N881" s="3">
        <v>0.93</v>
      </c>
    </row>
    <row r="882" spans="1:14" ht="15.95" customHeight="1" x14ac:dyDescent="0.25">
      <c r="A882" s="3" t="s">
        <v>12</v>
      </c>
      <c r="B882" s="3" t="str">
        <f>tbl_Manifiestos[[#This Row],[Factura]] &amp; "|" &amp; tbl_Manifiestos[[#This Row],[Proyecto OK]] &amp; "|" &amp; TEXT(tbl_Manifiestos[[#This Row],[Servicio]],"0.00") &amp; "|" &amp; TEXT(tbl_Manifiestos[[#This Row],[Costo Unitario]],"0.00")</f>
        <v>2571|Berry Project|1.00|13.25</v>
      </c>
      <c r="C882" t="s">
        <v>5474</v>
      </c>
      <c r="D882" s="51">
        <v>45839</v>
      </c>
      <c r="E882">
        <v>82</v>
      </c>
      <c r="F882" t="s">
        <v>5322</v>
      </c>
      <c r="G882">
        <v>2513</v>
      </c>
      <c r="H882" t="s">
        <v>5883</v>
      </c>
      <c r="I882">
        <v>2513</v>
      </c>
      <c r="J882">
        <v>1</v>
      </c>
      <c r="K882" s="55">
        <v>13.25</v>
      </c>
      <c r="L882" s="55">
        <v>13.25</v>
      </c>
      <c r="M882" s="6">
        <f>tbl_Manifiestos[[#This Row],[Total Pagado]]*tbl_Manifiestos[[#This Row],[Porcentaje]]</f>
        <v>13.25</v>
      </c>
      <c r="N882" s="3">
        <v>1</v>
      </c>
    </row>
    <row r="883" spans="1:14" ht="15.95" customHeight="1" x14ac:dyDescent="0.25">
      <c r="A883" s="3" t="s">
        <v>12</v>
      </c>
      <c r="B883" s="3" t="str">
        <f>tbl_Manifiestos[[#This Row],[Factura]] &amp; "|" &amp; tbl_Manifiestos[[#This Row],[Proyecto OK]] &amp; "|" &amp; TEXT(tbl_Manifiestos[[#This Row],[Servicio]],"0.00") &amp; "|" &amp; TEXT(tbl_Manifiestos[[#This Row],[Costo Unitario]],"0.00")</f>
        <v>2571|Berry Project|1.00|34.65</v>
      </c>
      <c r="C883" t="s">
        <v>5474</v>
      </c>
      <c r="D883" s="51">
        <v>45839</v>
      </c>
      <c r="E883">
        <v>11</v>
      </c>
      <c r="F883" t="s">
        <v>5322</v>
      </c>
      <c r="G883">
        <v>2513</v>
      </c>
      <c r="H883" t="s">
        <v>5883</v>
      </c>
      <c r="I883">
        <v>2513</v>
      </c>
      <c r="J883">
        <v>1</v>
      </c>
      <c r="K883" s="55">
        <v>34.65</v>
      </c>
      <c r="L883" s="55">
        <v>34.65</v>
      </c>
      <c r="M883" s="6">
        <f>tbl_Manifiestos[[#This Row],[Total Pagado]]*tbl_Manifiestos[[#This Row],[Porcentaje]]</f>
        <v>34.65</v>
      </c>
      <c r="N883" s="3">
        <v>1</v>
      </c>
    </row>
    <row r="884" spans="1:14" ht="15.95" customHeight="1" x14ac:dyDescent="0.25">
      <c r="A884" s="3" t="s">
        <v>12</v>
      </c>
      <c r="B884" s="3" t="str">
        <f>tbl_Manifiestos[[#This Row],[Factura]] &amp; "|" &amp; tbl_Manifiestos[[#This Row],[Proyecto OK]] &amp; "|" &amp; TEXT(tbl_Manifiestos[[#This Row],[Servicio]],"0.00") &amp; "|" &amp; TEXT(tbl_Manifiestos[[#This Row],[Costo Unitario]],"0.00")</f>
        <v>2633|Berry Project|8.00|130.00</v>
      </c>
      <c r="C884" t="s">
        <v>5520</v>
      </c>
      <c r="D884" s="51">
        <v>45866</v>
      </c>
      <c r="E884">
        <v>82</v>
      </c>
      <c r="F884" t="s">
        <v>5322</v>
      </c>
      <c r="G884">
        <v>2513</v>
      </c>
      <c r="H884" t="s">
        <v>5883</v>
      </c>
      <c r="I884">
        <v>2513</v>
      </c>
      <c r="J884">
        <v>8</v>
      </c>
      <c r="K884" s="55">
        <v>130</v>
      </c>
      <c r="L884" s="34">
        <f>J884*K884</f>
        <v>1040</v>
      </c>
      <c r="M884" s="6">
        <f>tbl_Manifiestos[[#This Row],[Total Pagado]]*tbl_Manifiestos[[#This Row],[Porcentaje]]</f>
        <v>967.2</v>
      </c>
      <c r="N884" s="3">
        <v>0.93</v>
      </c>
    </row>
    <row r="885" spans="1:14" ht="15.95" customHeight="1" x14ac:dyDescent="0.25">
      <c r="A885" s="3" t="s">
        <v>12</v>
      </c>
      <c r="B885" s="3" t="str">
        <f>tbl_Manifiestos[[#This Row],[Factura]] &amp; "|" &amp; tbl_Manifiestos[[#This Row],[Proyecto OK]] &amp; "|" &amp; TEXT(tbl_Manifiestos[[#This Row],[Servicio]],"0.00") &amp; "|" &amp; TEXT(tbl_Manifiestos[[#This Row],[Costo Unitario]],"0.00")</f>
        <v>2633|Berry Project|2.50|130.00</v>
      </c>
      <c r="C885" t="s">
        <v>5520</v>
      </c>
      <c r="D885" s="51">
        <v>45867</v>
      </c>
      <c r="E885">
        <v>58</v>
      </c>
      <c r="F885" t="s">
        <v>5322</v>
      </c>
      <c r="G885">
        <v>2513</v>
      </c>
      <c r="H885" t="s">
        <v>5883</v>
      </c>
      <c r="I885">
        <v>2513</v>
      </c>
      <c r="J885">
        <v>2.5</v>
      </c>
      <c r="K885" s="55">
        <v>130</v>
      </c>
      <c r="L885" s="34">
        <f>J885*K885</f>
        <v>325</v>
      </c>
      <c r="M885" s="6">
        <f>tbl_Manifiestos[[#This Row],[Total Pagado]]*tbl_Manifiestos[[#This Row],[Porcentaje]]</f>
        <v>302.25</v>
      </c>
      <c r="N885" s="3">
        <v>0.93</v>
      </c>
    </row>
    <row r="886" spans="1:14" ht="15.95" customHeight="1" x14ac:dyDescent="0.25">
      <c r="A886" s="3" t="s">
        <v>12</v>
      </c>
      <c r="B886" s="3" t="str">
        <f>tbl_Manifiestos[[#This Row],[Factura]] &amp; "|" &amp; tbl_Manifiestos[[#This Row],[Proyecto OK]] &amp; "|" &amp; TEXT(tbl_Manifiestos[[#This Row],[Servicio]],"0.00") &amp; "|" &amp; TEXT(tbl_Manifiestos[[#This Row],[Costo Unitario]],"0.00")</f>
        <v>2633|Berry Project|1.00|420.00</v>
      </c>
      <c r="C886" t="s">
        <v>5520</v>
      </c>
      <c r="D886" s="51">
        <v>45867</v>
      </c>
      <c r="E886">
        <v>58</v>
      </c>
      <c r="F886" t="s">
        <v>5322</v>
      </c>
      <c r="G886">
        <v>2513</v>
      </c>
      <c r="H886" t="s">
        <v>5883</v>
      </c>
      <c r="I886">
        <v>2513</v>
      </c>
      <c r="J886">
        <v>1</v>
      </c>
      <c r="K886" s="55">
        <v>420</v>
      </c>
      <c r="L886" s="34">
        <f>J886*K886</f>
        <v>420</v>
      </c>
      <c r="M886" s="6">
        <f>tbl_Manifiestos[[#This Row],[Total Pagado]]*tbl_Manifiestos[[#This Row],[Porcentaje]]</f>
        <v>390.6</v>
      </c>
      <c r="N886" s="3">
        <v>0.93</v>
      </c>
    </row>
    <row r="887" spans="1:14" ht="15.95" customHeight="1" x14ac:dyDescent="0.25">
      <c r="A887" s="3" t="s">
        <v>12</v>
      </c>
      <c r="B887" s="3" t="str">
        <f>tbl_Manifiestos[[#This Row],[Factura]] &amp; "|" &amp; tbl_Manifiestos[[#This Row],[Proyecto OK]] &amp; "|" &amp; TEXT(tbl_Manifiestos[[#This Row],[Servicio]],"0.00") &amp; "|" &amp; TEXT(tbl_Manifiestos[[#This Row],[Costo Unitario]],"0.00")</f>
        <v>2633|Berry Project|1.00|42.80</v>
      </c>
      <c r="C887" t="s">
        <v>5520</v>
      </c>
      <c r="D887" s="51">
        <v>45867</v>
      </c>
      <c r="E887">
        <v>82</v>
      </c>
      <c r="F887" t="s">
        <v>5322</v>
      </c>
      <c r="G887">
        <v>2513</v>
      </c>
      <c r="H887" t="s">
        <v>5883</v>
      </c>
      <c r="I887">
        <v>2513</v>
      </c>
      <c r="J887">
        <v>1</v>
      </c>
      <c r="K887" s="55">
        <v>42.8</v>
      </c>
      <c r="L887" s="55">
        <v>42.8</v>
      </c>
      <c r="M887" s="6">
        <f>tbl_Manifiestos[[#This Row],[Total Pagado]]*tbl_Manifiestos[[#This Row],[Porcentaje]]</f>
        <v>42.8</v>
      </c>
      <c r="N887" s="3">
        <v>1</v>
      </c>
    </row>
    <row r="888" spans="1:14" ht="15.95" customHeight="1" x14ac:dyDescent="0.25">
      <c r="A888" s="3" t="s">
        <v>12</v>
      </c>
      <c r="B888" s="3" t="str">
        <f>tbl_Manifiestos[[#This Row],[Factura]] &amp; "|" &amp; tbl_Manifiestos[[#This Row],[Proyecto OK]] &amp; "|" &amp; TEXT(tbl_Manifiestos[[#This Row],[Servicio]],"0.00") &amp; "|" &amp; TEXT(tbl_Manifiestos[[#This Row],[Costo Unitario]],"0.00")</f>
        <v>2633|Berry Project|1.00|8.15</v>
      </c>
      <c r="C888" t="s">
        <v>5520</v>
      </c>
      <c r="D888" s="51">
        <v>45867</v>
      </c>
      <c r="E888">
        <v>58</v>
      </c>
      <c r="F888" t="s">
        <v>5322</v>
      </c>
      <c r="G888">
        <v>2513</v>
      </c>
      <c r="H888" t="s">
        <v>5883</v>
      </c>
      <c r="I888">
        <v>2513</v>
      </c>
      <c r="J888">
        <v>1</v>
      </c>
      <c r="K888" s="55">
        <v>8.15</v>
      </c>
      <c r="L888" s="55">
        <v>8.15</v>
      </c>
      <c r="M888" s="6">
        <f>tbl_Manifiestos[[#This Row],[Total Pagado]]*tbl_Manifiestos[[#This Row],[Porcentaje]]</f>
        <v>8.15</v>
      </c>
      <c r="N888" s="3">
        <v>1</v>
      </c>
    </row>
    <row r="889" spans="1:14" ht="15.95" customHeight="1" x14ac:dyDescent="0.25">
      <c r="A889" s="3" t="s">
        <v>12</v>
      </c>
      <c r="B889" s="3" t="str">
        <f>tbl_Manifiestos[[#This Row],[Factura]] &amp; "|" &amp; tbl_Manifiestos[[#This Row],[Proyecto OK]] &amp; "|" &amp; TEXT(tbl_Manifiestos[[#This Row],[Servicio]],"0.00") &amp; "|" &amp; TEXT(tbl_Manifiestos[[#This Row],[Costo Unitario]],"0.00")</f>
        <v>2662|Berry Project|1.00|420.00</v>
      </c>
      <c r="C889" t="s">
        <v>5542</v>
      </c>
      <c r="D889" s="51">
        <v>45883</v>
      </c>
      <c r="E889">
        <v>11</v>
      </c>
      <c r="F889" t="s">
        <v>5322</v>
      </c>
      <c r="G889">
        <v>2513</v>
      </c>
      <c r="H889" t="s">
        <v>5883</v>
      </c>
      <c r="I889">
        <v>2513</v>
      </c>
      <c r="J889">
        <v>1</v>
      </c>
      <c r="K889" s="55">
        <v>420</v>
      </c>
      <c r="L889" s="34">
        <f>J889*K889</f>
        <v>420</v>
      </c>
      <c r="M889" s="6">
        <f>tbl_Manifiestos[[#This Row],[Total Pagado]]*tbl_Manifiestos[[#This Row],[Porcentaje]]</f>
        <v>390.6</v>
      </c>
      <c r="N889" s="3">
        <v>0.93</v>
      </c>
    </row>
    <row r="890" spans="1:14" ht="15.95" customHeight="1" x14ac:dyDescent="0.25">
      <c r="A890" s="3" t="s">
        <v>12</v>
      </c>
      <c r="B890" s="3" t="str">
        <f>tbl_Manifiestos[[#This Row],[Factura]] &amp; "|" &amp; tbl_Manifiestos[[#This Row],[Proyecto OK]] &amp; "|" &amp; TEXT(tbl_Manifiestos[[#This Row],[Servicio]],"0.00") &amp; "|" &amp; TEXT(tbl_Manifiestos[[#This Row],[Costo Unitario]],"0.00")</f>
        <v>2662|Berry Project|1.00|420.00</v>
      </c>
      <c r="C890" t="s">
        <v>5542</v>
      </c>
      <c r="D890" s="51">
        <v>45883</v>
      </c>
      <c r="E890">
        <v>11</v>
      </c>
      <c r="F890" t="s">
        <v>5322</v>
      </c>
      <c r="G890">
        <v>2513</v>
      </c>
      <c r="H890" t="s">
        <v>5883</v>
      </c>
      <c r="I890">
        <v>2513</v>
      </c>
      <c r="J890">
        <v>1</v>
      </c>
      <c r="K890" s="55">
        <v>420</v>
      </c>
      <c r="L890" s="34">
        <f>J890*K890</f>
        <v>420</v>
      </c>
      <c r="M890" s="6">
        <f>tbl_Manifiestos[[#This Row],[Total Pagado]]*tbl_Manifiestos[[#This Row],[Porcentaje]]</f>
        <v>390.6</v>
      </c>
      <c r="N890" s="3">
        <v>0.93</v>
      </c>
    </row>
    <row r="891" spans="1:14" ht="15.95" customHeight="1" x14ac:dyDescent="0.25">
      <c r="A891" s="3" t="s">
        <v>12</v>
      </c>
      <c r="B891" s="3" t="str">
        <f>tbl_Manifiestos[[#This Row],[Factura]] &amp; "|" &amp; tbl_Manifiestos[[#This Row],[Proyecto OK]] &amp; "|" &amp; TEXT(tbl_Manifiestos[[#This Row],[Servicio]],"0.00") &amp; "|" &amp; TEXT(tbl_Manifiestos[[#This Row],[Costo Unitario]],"0.00")</f>
        <v>2662|Berry Project|1.75|130.00</v>
      </c>
      <c r="C891" t="s">
        <v>5542</v>
      </c>
      <c r="D891" s="51">
        <v>45883</v>
      </c>
      <c r="E891">
        <v>11</v>
      </c>
      <c r="F891" t="s">
        <v>5322</v>
      </c>
      <c r="G891">
        <v>2513</v>
      </c>
      <c r="H891" t="s">
        <v>5883</v>
      </c>
      <c r="I891">
        <v>2513</v>
      </c>
      <c r="J891">
        <v>1.75</v>
      </c>
      <c r="K891" s="55">
        <v>130</v>
      </c>
      <c r="L891" s="34">
        <f>J891*K891</f>
        <v>227.5</v>
      </c>
      <c r="M891" s="6">
        <f>tbl_Manifiestos[[#This Row],[Total Pagado]]*tbl_Manifiestos[[#This Row],[Porcentaje]]</f>
        <v>211.57500000000002</v>
      </c>
      <c r="N891" s="3">
        <v>0.93</v>
      </c>
    </row>
    <row r="892" spans="1:14" ht="15.95" customHeight="1" x14ac:dyDescent="0.25">
      <c r="A892" s="3" t="s">
        <v>12</v>
      </c>
      <c r="B892" s="3" t="str">
        <f>tbl_Manifiestos[[#This Row],[Factura]] &amp; "|" &amp; tbl_Manifiestos[[#This Row],[Proyecto OK]] &amp; "|" &amp; TEXT(tbl_Manifiestos[[#This Row],[Servicio]],"0.00") &amp; "|" &amp; TEXT(tbl_Manifiestos[[#This Row],[Costo Unitario]],"0.00")</f>
        <v>2662|Berry Project|1.00|420.00</v>
      </c>
      <c r="C892" t="s">
        <v>5542</v>
      </c>
      <c r="D892" s="51">
        <v>45884</v>
      </c>
      <c r="E892">
        <v>11</v>
      </c>
      <c r="F892" t="s">
        <v>5322</v>
      </c>
      <c r="G892">
        <v>2513</v>
      </c>
      <c r="H892" t="s">
        <v>5883</v>
      </c>
      <c r="I892">
        <v>2513</v>
      </c>
      <c r="J892">
        <v>1</v>
      </c>
      <c r="K892" s="55">
        <v>420</v>
      </c>
      <c r="L892" s="34">
        <f>J892*K892</f>
        <v>420</v>
      </c>
      <c r="M892" s="6">
        <f>tbl_Manifiestos[[#This Row],[Total Pagado]]*tbl_Manifiestos[[#This Row],[Porcentaje]]</f>
        <v>390.6</v>
      </c>
      <c r="N892" s="3">
        <v>0.93</v>
      </c>
    </row>
    <row r="893" spans="1:14" ht="15.95" customHeight="1" x14ac:dyDescent="0.25">
      <c r="A893" s="3" t="s">
        <v>12</v>
      </c>
      <c r="B893" s="3" t="str">
        <f>tbl_Manifiestos[[#This Row],[Factura]] &amp; "|" &amp; tbl_Manifiestos[[#This Row],[Proyecto OK]] &amp; "|" &amp; TEXT(tbl_Manifiestos[[#This Row],[Servicio]],"0.00") &amp; "|" &amp; TEXT(tbl_Manifiestos[[#This Row],[Costo Unitario]],"0.00")</f>
        <v>2662|Berry Project|7.00|130.00</v>
      </c>
      <c r="C893" t="s">
        <v>5542</v>
      </c>
      <c r="D893" s="51">
        <v>45884</v>
      </c>
      <c r="E893">
        <v>11</v>
      </c>
      <c r="F893" t="s">
        <v>5322</v>
      </c>
      <c r="G893">
        <v>2513</v>
      </c>
      <c r="H893" t="s">
        <v>5883</v>
      </c>
      <c r="I893">
        <v>2513</v>
      </c>
      <c r="J893">
        <v>7</v>
      </c>
      <c r="K893" s="55">
        <v>130</v>
      </c>
      <c r="L893" s="34">
        <f>J893*K893</f>
        <v>910</v>
      </c>
      <c r="M893" s="6">
        <f>tbl_Manifiestos[[#This Row],[Total Pagado]]*tbl_Manifiestos[[#This Row],[Porcentaje]]</f>
        <v>846.30000000000007</v>
      </c>
      <c r="N893" s="3">
        <v>0.93</v>
      </c>
    </row>
    <row r="894" spans="1:14" ht="15.95" customHeight="1" x14ac:dyDescent="0.25">
      <c r="A894" s="3" t="s">
        <v>12</v>
      </c>
      <c r="B894" s="3" t="str">
        <f>tbl_Manifiestos[[#This Row],[Factura]] &amp; "|" &amp; tbl_Manifiestos[[#This Row],[Proyecto OK]] &amp; "|" &amp; TEXT(tbl_Manifiestos[[#This Row],[Servicio]],"0.00") &amp; "|" &amp; TEXT(tbl_Manifiestos[[#This Row],[Costo Unitario]],"0.00")</f>
        <v>2662|Berry Project|1.00|32.60</v>
      </c>
      <c r="C894" t="s">
        <v>5542</v>
      </c>
      <c r="D894" s="51">
        <v>45884</v>
      </c>
      <c r="E894">
        <v>11</v>
      </c>
      <c r="F894" t="s">
        <v>5322</v>
      </c>
      <c r="G894">
        <v>2513</v>
      </c>
      <c r="H894" t="s">
        <v>5883</v>
      </c>
      <c r="I894">
        <v>2513</v>
      </c>
      <c r="J894">
        <v>1</v>
      </c>
      <c r="K894" s="55">
        <v>32.6</v>
      </c>
      <c r="L894" s="55">
        <v>32.6</v>
      </c>
      <c r="M894" s="6">
        <f>tbl_Manifiestos[[#This Row],[Total Pagado]]*tbl_Manifiestos[[#This Row],[Porcentaje]]</f>
        <v>32.6</v>
      </c>
      <c r="N894" s="3">
        <v>1</v>
      </c>
    </row>
    <row r="895" spans="1:14" ht="15.95" customHeight="1" x14ac:dyDescent="0.25">
      <c r="A895" s="3" t="s">
        <v>12</v>
      </c>
      <c r="B895" s="3" t="str">
        <f>tbl_Manifiestos[[#This Row],[Factura]] &amp; "|" &amp; tbl_Manifiestos[[#This Row],[Proyecto OK]] &amp; "|" &amp; TEXT(tbl_Manifiestos[[#This Row],[Servicio]],"0.00") &amp; "|" &amp; TEXT(tbl_Manifiestos[[#This Row],[Costo Unitario]],"0.00")</f>
        <v>2675|Berry Project|9.00|130.00</v>
      </c>
      <c r="C895" t="s">
        <v>5551</v>
      </c>
      <c r="D895" s="51">
        <v>45887</v>
      </c>
      <c r="E895">
        <v>11</v>
      </c>
      <c r="F895" t="s">
        <v>5322</v>
      </c>
      <c r="G895">
        <v>2513</v>
      </c>
      <c r="H895" t="s">
        <v>5883</v>
      </c>
      <c r="I895">
        <v>2513</v>
      </c>
      <c r="J895">
        <v>9</v>
      </c>
      <c r="K895" s="55">
        <v>130</v>
      </c>
      <c r="L895" s="34">
        <f>J895*K895</f>
        <v>1170</v>
      </c>
      <c r="M895" s="6">
        <f>tbl_Manifiestos[[#This Row],[Total Pagado]]*tbl_Manifiestos[[#This Row],[Porcentaje]]</f>
        <v>1088.1000000000001</v>
      </c>
      <c r="N895" s="3">
        <v>0.93</v>
      </c>
    </row>
    <row r="896" spans="1:14" ht="15.95" customHeight="1" x14ac:dyDescent="0.25">
      <c r="A896" s="3" t="s">
        <v>12</v>
      </c>
      <c r="B896" s="3" t="str">
        <f>tbl_Manifiestos[[#This Row],[Factura]] &amp; "|" &amp; tbl_Manifiestos[[#This Row],[Proyecto OK]] &amp; "|" &amp; TEXT(tbl_Manifiestos[[#This Row],[Servicio]],"0.00") &amp; "|" &amp; TEXT(tbl_Manifiestos[[#This Row],[Costo Unitario]],"0.00")</f>
        <v>2675|Berry Project|10.00|130.00</v>
      </c>
      <c r="C896" t="s">
        <v>5551</v>
      </c>
      <c r="D896" s="51">
        <v>45888</v>
      </c>
      <c r="E896">
        <v>11</v>
      </c>
      <c r="F896" t="s">
        <v>5322</v>
      </c>
      <c r="G896">
        <v>2513</v>
      </c>
      <c r="H896" t="s">
        <v>5883</v>
      </c>
      <c r="I896">
        <v>2513</v>
      </c>
      <c r="J896">
        <v>10</v>
      </c>
      <c r="K896" s="55">
        <v>130</v>
      </c>
      <c r="L896" s="34">
        <f>J896*K896</f>
        <v>1300</v>
      </c>
      <c r="M896" s="6">
        <f>tbl_Manifiestos[[#This Row],[Total Pagado]]*tbl_Manifiestos[[#This Row],[Porcentaje]]</f>
        <v>1209</v>
      </c>
      <c r="N896" s="3">
        <v>0.93</v>
      </c>
    </row>
    <row r="897" spans="1:14" ht="15.95" customHeight="1" x14ac:dyDescent="0.25">
      <c r="A897" s="3" t="s">
        <v>12</v>
      </c>
      <c r="B897" s="3" t="str">
        <f>tbl_Manifiestos[[#This Row],[Factura]] &amp; "|" &amp; tbl_Manifiestos[[#This Row],[Proyecto OK]] &amp; "|" &amp; TEXT(tbl_Manifiestos[[#This Row],[Servicio]],"0.00") &amp; "|" &amp; TEXT(tbl_Manifiestos[[#This Row],[Costo Unitario]],"0.00")</f>
        <v>2675|Berry Project|10.50|130.00</v>
      </c>
      <c r="C897" t="s">
        <v>5551</v>
      </c>
      <c r="D897" s="51">
        <v>45889</v>
      </c>
      <c r="E897">
        <v>11</v>
      </c>
      <c r="F897" t="s">
        <v>5322</v>
      </c>
      <c r="G897">
        <v>2513</v>
      </c>
      <c r="H897" t="s">
        <v>5883</v>
      </c>
      <c r="I897">
        <v>2513</v>
      </c>
      <c r="J897">
        <v>10.5</v>
      </c>
      <c r="K897" s="55">
        <v>130</v>
      </c>
      <c r="L897" s="34">
        <f>J897*K897</f>
        <v>1365</v>
      </c>
      <c r="M897" s="6">
        <f>tbl_Manifiestos[[#This Row],[Total Pagado]]*tbl_Manifiestos[[#This Row],[Porcentaje]]</f>
        <v>1269.45</v>
      </c>
      <c r="N897" s="3">
        <v>0.93</v>
      </c>
    </row>
    <row r="898" spans="1:14" ht="15.95" customHeight="1" x14ac:dyDescent="0.25">
      <c r="A898" s="3" t="s">
        <v>12</v>
      </c>
      <c r="B898" s="3" t="str">
        <f>tbl_Manifiestos[[#This Row],[Factura]] &amp; "|" &amp; tbl_Manifiestos[[#This Row],[Proyecto OK]] &amp; "|" &amp; TEXT(tbl_Manifiestos[[#This Row],[Servicio]],"0.00") &amp; "|" &amp; TEXT(tbl_Manifiestos[[#This Row],[Costo Unitario]],"0.00")</f>
        <v>2675|Berry Project|10.50|130.00</v>
      </c>
      <c r="C898" t="s">
        <v>5551</v>
      </c>
      <c r="D898" s="51">
        <v>45890</v>
      </c>
      <c r="E898">
        <v>11</v>
      </c>
      <c r="F898" t="s">
        <v>5322</v>
      </c>
      <c r="G898">
        <v>2513</v>
      </c>
      <c r="H898" t="s">
        <v>5883</v>
      </c>
      <c r="I898">
        <v>2513</v>
      </c>
      <c r="J898">
        <v>10.5</v>
      </c>
      <c r="K898" s="55">
        <v>130</v>
      </c>
      <c r="L898" s="34">
        <f>J898*K898</f>
        <v>1365</v>
      </c>
      <c r="M898" s="6">
        <f>tbl_Manifiestos[[#This Row],[Total Pagado]]*tbl_Manifiestos[[#This Row],[Porcentaje]]</f>
        <v>1269.45</v>
      </c>
      <c r="N898" s="3">
        <v>0.93</v>
      </c>
    </row>
    <row r="899" spans="1:14" ht="15.95" customHeight="1" x14ac:dyDescent="0.25">
      <c r="A899" s="3" t="s">
        <v>12</v>
      </c>
      <c r="B899" s="3" t="str">
        <f>tbl_Manifiestos[[#This Row],[Factura]] &amp; "|" &amp; tbl_Manifiestos[[#This Row],[Proyecto OK]] &amp; "|" &amp; TEXT(tbl_Manifiestos[[#This Row],[Servicio]],"0.00") &amp; "|" &amp; TEXT(tbl_Manifiestos[[#This Row],[Costo Unitario]],"0.00")</f>
        <v>2675|Berry Project|8.50|130.00</v>
      </c>
      <c r="C899" t="s">
        <v>5551</v>
      </c>
      <c r="D899" s="51">
        <v>45891</v>
      </c>
      <c r="E899">
        <v>11</v>
      </c>
      <c r="F899" t="s">
        <v>5322</v>
      </c>
      <c r="G899">
        <v>2513</v>
      </c>
      <c r="H899" t="s">
        <v>5883</v>
      </c>
      <c r="I899">
        <v>2513</v>
      </c>
      <c r="J899">
        <v>8.5</v>
      </c>
      <c r="K899" s="55">
        <v>130</v>
      </c>
      <c r="L899" s="34">
        <f>J899*K899</f>
        <v>1105</v>
      </c>
      <c r="M899" s="6">
        <f>tbl_Manifiestos[[#This Row],[Total Pagado]]*tbl_Manifiestos[[#This Row],[Porcentaje]]</f>
        <v>1027.6500000000001</v>
      </c>
      <c r="N899" s="3">
        <v>0.93</v>
      </c>
    </row>
    <row r="900" spans="1:14" ht="15.95" customHeight="1" x14ac:dyDescent="0.25">
      <c r="A900" s="3" t="s">
        <v>12</v>
      </c>
      <c r="B900" s="3" t="str">
        <f>tbl_Manifiestos[[#This Row],[Factura]] &amp; "|" &amp; tbl_Manifiestos[[#This Row],[Proyecto OK]] &amp; "|" &amp; TEXT(tbl_Manifiestos[[#This Row],[Servicio]],"0.00") &amp; "|" &amp; TEXT(tbl_Manifiestos[[#This Row],[Costo Unitario]],"0.00")</f>
        <v>2675|Berry Project|1.00|169.65</v>
      </c>
      <c r="C900" t="s">
        <v>5551</v>
      </c>
      <c r="D900" s="51">
        <v>45891</v>
      </c>
      <c r="E900">
        <v>11</v>
      </c>
      <c r="F900" t="s">
        <v>5322</v>
      </c>
      <c r="G900">
        <v>2513</v>
      </c>
      <c r="H900" t="s">
        <v>5883</v>
      </c>
      <c r="I900">
        <v>2513</v>
      </c>
      <c r="J900">
        <v>1</v>
      </c>
      <c r="K900" s="55">
        <v>169.65</v>
      </c>
      <c r="L900" s="55">
        <v>169.65</v>
      </c>
      <c r="M900" s="6">
        <f>tbl_Manifiestos[[#This Row],[Total Pagado]]*tbl_Manifiestos[[#This Row],[Porcentaje]]</f>
        <v>169.65</v>
      </c>
      <c r="N900" s="3">
        <v>1</v>
      </c>
    </row>
    <row r="901" spans="1:14" ht="15.95" customHeight="1" x14ac:dyDescent="0.25">
      <c r="A901" s="3" t="s">
        <v>5780</v>
      </c>
      <c r="B901" s="3" t="str">
        <f>tbl_Manifiestos[[#This Row],[Factura]] &amp; "|" &amp; tbl_Manifiestos[[#This Row],[Proyecto OK]] &amp; "|" &amp; TEXT(tbl_Manifiestos[[#This Row],[Servicio]],"0.00") &amp; "|" &amp; TEXT(tbl_Manifiestos[[#This Row],[Costo Unitario]],"0.00")</f>
        <v>2469|Berry Project|2.00|420.00</v>
      </c>
      <c r="C901" s="44" t="s">
        <v>5409</v>
      </c>
      <c r="D901" s="124">
        <v>45792</v>
      </c>
      <c r="E901">
        <v>198</v>
      </c>
      <c r="F901" t="s">
        <v>5322</v>
      </c>
      <c r="G901">
        <v>2513</v>
      </c>
      <c r="H901" t="s">
        <v>5883</v>
      </c>
      <c r="I901">
        <v>2513</v>
      </c>
      <c r="J901">
        <v>2</v>
      </c>
      <c r="K901" s="34">
        <v>420</v>
      </c>
      <c r="L901" s="34">
        <f t="shared" ref="L901:L910" si="25">J901*K901</f>
        <v>840</v>
      </c>
      <c r="M901" s="6">
        <f>tbl_Manifiestos[[#This Row],[Total Pagado]]*tbl_Manifiestos[[#This Row],[Porcentaje]]</f>
        <v>781.2</v>
      </c>
      <c r="N901" s="3">
        <v>0.93</v>
      </c>
    </row>
    <row r="902" spans="1:14" ht="15.95" customHeight="1" x14ac:dyDescent="0.25">
      <c r="A902" s="3" t="s">
        <v>5780</v>
      </c>
      <c r="B902" s="3" t="str">
        <f>tbl_Manifiestos[[#This Row],[Factura]] &amp; "|" &amp; tbl_Manifiestos[[#This Row],[Proyecto OK]] &amp; "|" &amp; TEXT(tbl_Manifiestos[[#This Row],[Servicio]],"0.00") &amp; "|" &amp; TEXT(tbl_Manifiestos[[#This Row],[Costo Unitario]],"0.00")</f>
        <v>2469|Berry Project|4.00|130.00</v>
      </c>
      <c r="C902" s="44" t="s">
        <v>5409</v>
      </c>
      <c r="D902" s="124">
        <v>45792</v>
      </c>
      <c r="E902">
        <v>198</v>
      </c>
      <c r="F902" t="s">
        <v>5322</v>
      </c>
      <c r="G902">
        <v>2513</v>
      </c>
      <c r="H902" t="s">
        <v>5883</v>
      </c>
      <c r="I902">
        <v>2513</v>
      </c>
      <c r="J902">
        <v>4</v>
      </c>
      <c r="K902" s="34">
        <v>130</v>
      </c>
      <c r="L902" s="34">
        <f t="shared" si="25"/>
        <v>520</v>
      </c>
      <c r="M902" s="6">
        <f>tbl_Manifiestos[[#This Row],[Total Pagado]]*tbl_Manifiestos[[#This Row],[Porcentaje]]</f>
        <v>483.6</v>
      </c>
      <c r="N902" s="3">
        <v>0.93</v>
      </c>
    </row>
    <row r="903" spans="1:14" ht="15.95" customHeight="1" x14ac:dyDescent="0.25">
      <c r="A903" s="3" t="s">
        <v>5780</v>
      </c>
      <c r="B903" s="3" t="str">
        <f>tbl_Manifiestos[[#This Row],[Factura]] &amp; "|" &amp; tbl_Manifiestos[[#This Row],[Proyecto OK]] &amp; "|" &amp; TEXT(tbl_Manifiestos[[#This Row],[Servicio]],"0.00") &amp; "|" &amp; TEXT(tbl_Manifiestos[[#This Row],[Costo Unitario]],"0.00")</f>
        <v>2469|Berry Project|1.00|420.00</v>
      </c>
      <c r="C903" s="44" t="s">
        <v>5409</v>
      </c>
      <c r="D903" s="124">
        <v>45792</v>
      </c>
      <c r="E903">
        <v>108</v>
      </c>
      <c r="F903" t="s">
        <v>5322</v>
      </c>
      <c r="G903">
        <v>2513</v>
      </c>
      <c r="H903" t="s">
        <v>5883</v>
      </c>
      <c r="I903">
        <v>2513</v>
      </c>
      <c r="J903">
        <v>1</v>
      </c>
      <c r="K903" s="34">
        <v>420</v>
      </c>
      <c r="L903" s="34">
        <f t="shared" si="25"/>
        <v>420</v>
      </c>
      <c r="M903" s="6">
        <f>tbl_Manifiestos[[#This Row],[Total Pagado]]*tbl_Manifiestos[[#This Row],[Porcentaje]]</f>
        <v>390.6</v>
      </c>
      <c r="N903" s="3">
        <v>0.93</v>
      </c>
    </row>
    <row r="904" spans="1:14" ht="15.95" customHeight="1" x14ac:dyDescent="0.25">
      <c r="A904" s="3" t="s">
        <v>5780</v>
      </c>
      <c r="B904" s="3" t="str">
        <f>tbl_Manifiestos[[#This Row],[Factura]] &amp; "|" &amp; tbl_Manifiestos[[#This Row],[Proyecto OK]] &amp; "|" &amp; TEXT(tbl_Manifiestos[[#This Row],[Servicio]],"0.00") &amp; "|" &amp; TEXT(tbl_Manifiestos[[#This Row],[Costo Unitario]],"0.00")</f>
        <v>2469|Berry Project|4.50|130.00</v>
      </c>
      <c r="C904" s="44" t="s">
        <v>5409</v>
      </c>
      <c r="D904" s="124">
        <v>45793</v>
      </c>
      <c r="E904">
        <v>198</v>
      </c>
      <c r="F904" t="s">
        <v>5322</v>
      </c>
      <c r="G904">
        <v>2513</v>
      </c>
      <c r="H904" t="s">
        <v>5883</v>
      </c>
      <c r="I904">
        <v>2513</v>
      </c>
      <c r="J904">
        <v>4.5</v>
      </c>
      <c r="K904" s="34">
        <v>130</v>
      </c>
      <c r="L904" s="34">
        <f t="shared" si="25"/>
        <v>585</v>
      </c>
      <c r="M904" s="6">
        <f>tbl_Manifiestos[[#This Row],[Total Pagado]]*tbl_Manifiestos[[#This Row],[Porcentaje]]</f>
        <v>544.05000000000007</v>
      </c>
      <c r="N904" s="3">
        <v>0.93</v>
      </c>
    </row>
    <row r="905" spans="1:14" ht="15.95" customHeight="1" x14ac:dyDescent="0.25">
      <c r="A905" s="3" t="s">
        <v>5780</v>
      </c>
      <c r="B905" s="3" t="str">
        <f>tbl_Manifiestos[[#This Row],[Factura]] &amp; "|" &amp; tbl_Manifiestos[[#This Row],[Proyecto OK]] &amp; "|" &amp; TEXT(tbl_Manifiestos[[#This Row],[Servicio]],"0.00") &amp; "|" &amp; TEXT(tbl_Manifiestos[[#This Row],[Costo Unitario]],"0.00")</f>
        <v>2469|Berry Project|1.00|420.00</v>
      </c>
      <c r="C905" s="44" t="s">
        <v>5409</v>
      </c>
      <c r="D905" s="124">
        <v>45793</v>
      </c>
      <c r="E905">
        <v>198</v>
      </c>
      <c r="F905" t="s">
        <v>5322</v>
      </c>
      <c r="G905">
        <v>2513</v>
      </c>
      <c r="H905" t="s">
        <v>5883</v>
      </c>
      <c r="I905">
        <v>2513</v>
      </c>
      <c r="J905">
        <v>1</v>
      </c>
      <c r="K905" s="34">
        <v>420</v>
      </c>
      <c r="L905" s="34">
        <f t="shared" si="25"/>
        <v>420</v>
      </c>
      <c r="M905" s="6">
        <f>tbl_Manifiestos[[#This Row],[Total Pagado]]*tbl_Manifiestos[[#This Row],[Porcentaje]]</f>
        <v>390.6</v>
      </c>
      <c r="N905" s="3">
        <v>0.93</v>
      </c>
    </row>
    <row r="906" spans="1:14" ht="15.95" customHeight="1" x14ac:dyDescent="0.25">
      <c r="A906" s="3" t="s">
        <v>5780</v>
      </c>
      <c r="B906" s="3" t="str">
        <f>tbl_Manifiestos[[#This Row],[Factura]] &amp; "|" &amp; tbl_Manifiestos[[#This Row],[Proyecto OK]] &amp; "|" &amp; TEXT(tbl_Manifiestos[[#This Row],[Servicio]],"0.00") &amp; "|" &amp; TEXT(tbl_Manifiestos[[#This Row],[Costo Unitario]],"0.00")</f>
        <v>2469|Berry Project|6.00|130.00</v>
      </c>
      <c r="C906" s="44" t="s">
        <v>5409</v>
      </c>
      <c r="D906" s="124">
        <v>45792</v>
      </c>
      <c r="E906">
        <v>108</v>
      </c>
      <c r="F906" t="s">
        <v>5322</v>
      </c>
      <c r="G906">
        <v>2513</v>
      </c>
      <c r="H906" t="s">
        <v>5883</v>
      </c>
      <c r="I906">
        <v>2513</v>
      </c>
      <c r="J906">
        <v>6</v>
      </c>
      <c r="K906" s="34">
        <v>130</v>
      </c>
      <c r="L906" s="34">
        <f t="shared" si="25"/>
        <v>780</v>
      </c>
      <c r="M906" s="6">
        <f>tbl_Manifiestos[[#This Row],[Total Pagado]]*tbl_Manifiestos[[#This Row],[Porcentaje]]</f>
        <v>725.40000000000009</v>
      </c>
      <c r="N906" s="3">
        <v>0.93</v>
      </c>
    </row>
    <row r="907" spans="1:14" ht="15.95" customHeight="1" x14ac:dyDescent="0.25">
      <c r="A907" s="3" t="s">
        <v>5780</v>
      </c>
      <c r="B907" s="3" t="str">
        <f>tbl_Manifiestos[[#This Row],[Factura]] &amp; "|" &amp; tbl_Manifiestos[[#This Row],[Proyecto OK]] &amp; "|" &amp; TEXT(tbl_Manifiestos[[#This Row],[Servicio]],"0.00") &amp; "|" &amp; TEXT(tbl_Manifiestos[[#This Row],[Costo Unitario]],"0.00")</f>
        <v>2485|Berry Project|3.25|130.00</v>
      </c>
      <c r="C907" s="44" t="s">
        <v>5728</v>
      </c>
      <c r="D907" s="124">
        <v>45796</v>
      </c>
      <c r="E907">
        <v>198</v>
      </c>
      <c r="F907" t="s">
        <v>5322</v>
      </c>
      <c r="G907">
        <v>2513</v>
      </c>
      <c r="H907" t="s">
        <v>5883</v>
      </c>
      <c r="I907">
        <v>2513</v>
      </c>
      <c r="J907">
        <v>3.25</v>
      </c>
      <c r="K907" s="34">
        <v>130</v>
      </c>
      <c r="L907" s="34">
        <f t="shared" si="25"/>
        <v>422.5</v>
      </c>
      <c r="M907" s="6">
        <f>tbl_Manifiestos[[#This Row],[Total Pagado]]*tbl_Manifiestos[[#This Row],[Porcentaje]]</f>
        <v>392.92500000000001</v>
      </c>
      <c r="N907" s="3">
        <v>0.93</v>
      </c>
    </row>
    <row r="908" spans="1:14" ht="15.95" customHeight="1" x14ac:dyDescent="0.25">
      <c r="A908" s="3" t="s">
        <v>5780</v>
      </c>
      <c r="B908" s="3" t="str">
        <f>tbl_Manifiestos[[#This Row],[Factura]] &amp; "|" &amp; tbl_Manifiestos[[#This Row],[Proyecto OK]] &amp; "|" &amp; TEXT(tbl_Manifiestos[[#This Row],[Servicio]],"0.00") &amp; "|" &amp; TEXT(tbl_Manifiestos[[#This Row],[Costo Unitario]],"0.00")</f>
        <v>2485|Berry Project|3.75|130.00</v>
      </c>
      <c r="C908" s="44" t="s">
        <v>5728</v>
      </c>
      <c r="D908" s="124">
        <v>45796</v>
      </c>
      <c r="E908">
        <v>198</v>
      </c>
      <c r="F908" t="s">
        <v>5322</v>
      </c>
      <c r="G908">
        <v>2513</v>
      </c>
      <c r="H908" t="s">
        <v>5883</v>
      </c>
      <c r="I908">
        <v>2513</v>
      </c>
      <c r="J908">
        <v>3.75</v>
      </c>
      <c r="K908" s="34">
        <v>130</v>
      </c>
      <c r="L908" s="34">
        <f t="shared" si="25"/>
        <v>487.5</v>
      </c>
      <c r="M908" s="6">
        <f>tbl_Manifiestos[[#This Row],[Total Pagado]]*tbl_Manifiestos[[#This Row],[Porcentaje]]</f>
        <v>453.375</v>
      </c>
      <c r="N908" s="3">
        <v>0.93</v>
      </c>
    </row>
    <row r="909" spans="1:14" ht="15.95" customHeight="1" x14ac:dyDescent="0.25">
      <c r="A909" s="3" t="s">
        <v>5780</v>
      </c>
      <c r="B909" s="3" t="str">
        <f>tbl_Manifiestos[[#This Row],[Factura]] &amp; "|" &amp; tbl_Manifiestos[[#This Row],[Proyecto OK]] &amp; "|" &amp; TEXT(tbl_Manifiestos[[#This Row],[Servicio]],"0.00") &amp; "|" &amp; TEXT(tbl_Manifiestos[[#This Row],[Costo Unitario]],"0.00")</f>
        <v>2485|Berry Project|1.00|420.00</v>
      </c>
      <c r="C909" s="44" t="s">
        <v>5728</v>
      </c>
      <c r="D909" s="124">
        <v>45796</v>
      </c>
      <c r="E909">
        <v>198</v>
      </c>
      <c r="F909" t="s">
        <v>5322</v>
      </c>
      <c r="G909">
        <v>2513</v>
      </c>
      <c r="H909" t="s">
        <v>5883</v>
      </c>
      <c r="I909">
        <v>2513</v>
      </c>
      <c r="J909">
        <v>1</v>
      </c>
      <c r="K909" s="34">
        <v>420</v>
      </c>
      <c r="L909" s="34">
        <f t="shared" si="25"/>
        <v>420</v>
      </c>
      <c r="M909" s="6">
        <f>tbl_Manifiestos[[#This Row],[Total Pagado]]*tbl_Manifiestos[[#This Row],[Porcentaje]]</f>
        <v>390.6</v>
      </c>
      <c r="N909" s="3">
        <v>0.93</v>
      </c>
    </row>
    <row r="910" spans="1:14" ht="15.95" customHeight="1" x14ac:dyDescent="0.25">
      <c r="A910" s="3" t="s">
        <v>5780</v>
      </c>
      <c r="B910" s="3" t="str">
        <f>tbl_Manifiestos[[#This Row],[Factura]] &amp; "|" &amp; tbl_Manifiestos[[#This Row],[Proyecto OK]] &amp; "|" &amp; TEXT(tbl_Manifiestos[[#This Row],[Servicio]],"0.00") &amp; "|" &amp; TEXT(tbl_Manifiestos[[#This Row],[Costo Unitario]],"0.00")</f>
        <v>2485|Berry Project|8.00|130.00</v>
      </c>
      <c r="C910" s="44" t="s">
        <v>5728</v>
      </c>
      <c r="D910" s="124">
        <v>45798</v>
      </c>
      <c r="E910">
        <v>198</v>
      </c>
      <c r="F910" t="s">
        <v>5322</v>
      </c>
      <c r="G910">
        <v>2513</v>
      </c>
      <c r="H910" t="s">
        <v>5883</v>
      </c>
      <c r="I910">
        <v>2513</v>
      </c>
      <c r="J910">
        <v>8</v>
      </c>
      <c r="K910" s="34">
        <v>130</v>
      </c>
      <c r="L910" s="34">
        <f t="shared" si="25"/>
        <v>1040</v>
      </c>
      <c r="M910" s="6">
        <f>tbl_Manifiestos[[#This Row],[Total Pagado]]*tbl_Manifiestos[[#This Row],[Porcentaje]]</f>
        <v>967.2</v>
      </c>
      <c r="N910" s="3">
        <v>0.93</v>
      </c>
    </row>
    <row r="911" spans="1:14" ht="15.95" customHeight="1" x14ac:dyDescent="0.25">
      <c r="A911" s="3" t="s">
        <v>5780</v>
      </c>
      <c r="B911" s="3" t="str">
        <f>tbl_Manifiestos[[#This Row],[Factura]] &amp; "|" &amp; tbl_Manifiestos[[#This Row],[Proyecto OK]] &amp; "|" &amp; TEXT(tbl_Manifiestos[[#This Row],[Servicio]],"0.00") &amp; "|" &amp; TEXT(tbl_Manifiestos[[#This Row],[Costo Unitario]],"0.00")</f>
        <v>2485|Berry Project|1.00|54.00</v>
      </c>
      <c r="C911" s="44" t="s">
        <v>5728</v>
      </c>
      <c r="D911" s="124">
        <v>45798</v>
      </c>
      <c r="E911">
        <v>198</v>
      </c>
      <c r="F911" t="s">
        <v>5322</v>
      </c>
      <c r="G911">
        <v>2513</v>
      </c>
      <c r="H911" t="s">
        <v>5883</v>
      </c>
      <c r="I911">
        <v>2513</v>
      </c>
      <c r="J911">
        <v>1</v>
      </c>
      <c r="K911" s="34">
        <v>54</v>
      </c>
      <c r="L911" s="34">
        <v>54</v>
      </c>
      <c r="M911" s="6">
        <f>tbl_Manifiestos[[#This Row],[Total Pagado]]*tbl_Manifiestos[[#This Row],[Porcentaje]]</f>
        <v>54</v>
      </c>
      <c r="N911" s="3">
        <v>1</v>
      </c>
    </row>
    <row r="912" spans="1:14" ht="15.95" customHeight="1" x14ac:dyDescent="0.25">
      <c r="A912" s="3" t="s">
        <v>5780</v>
      </c>
      <c r="B912" s="3" t="str">
        <f>tbl_Manifiestos[[#This Row],[Factura]] &amp; "|" &amp; tbl_Manifiestos[[#This Row],[Proyecto OK]] &amp; "|" &amp; TEXT(tbl_Manifiestos[[#This Row],[Servicio]],"0.00") &amp; "|" &amp; TEXT(tbl_Manifiestos[[#This Row],[Costo Unitario]],"0.00")</f>
        <v>2501|Berry Project|9.50|130.00</v>
      </c>
      <c r="C912" s="44" t="s">
        <v>5431</v>
      </c>
      <c r="D912" s="124">
        <v>45804</v>
      </c>
      <c r="E912">
        <v>198</v>
      </c>
      <c r="F912" t="s">
        <v>5322</v>
      </c>
      <c r="G912">
        <v>2513</v>
      </c>
      <c r="H912" t="s">
        <v>5883</v>
      </c>
      <c r="I912">
        <v>2513</v>
      </c>
      <c r="J912">
        <v>9.5</v>
      </c>
      <c r="K912" s="34">
        <v>130</v>
      </c>
      <c r="L912" s="34">
        <f t="shared" ref="L912:L921" si="26">J912*K912</f>
        <v>1235</v>
      </c>
      <c r="M912" s="6">
        <f>tbl_Manifiestos[[#This Row],[Total Pagado]]*tbl_Manifiestos[[#This Row],[Porcentaje]]</f>
        <v>1148.55</v>
      </c>
      <c r="N912" s="3">
        <v>0.93</v>
      </c>
    </row>
    <row r="913" spans="1:14" ht="15.95" customHeight="1" x14ac:dyDescent="0.25">
      <c r="A913" s="3" t="s">
        <v>5780</v>
      </c>
      <c r="B913" s="3" t="str">
        <f>tbl_Manifiestos[[#This Row],[Factura]] &amp; "|" &amp; tbl_Manifiestos[[#This Row],[Proyecto OK]] &amp; "|" &amp; TEXT(tbl_Manifiestos[[#This Row],[Servicio]],"0.00") &amp; "|" &amp; TEXT(tbl_Manifiestos[[#This Row],[Costo Unitario]],"0.00")</f>
        <v>2501|Berry Project|4.50|130.00</v>
      </c>
      <c r="C913" s="44" t="s">
        <v>5431</v>
      </c>
      <c r="D913" s="124">
        <v>45805</v>
      </c>
      <c r="E913">
        <v>198</v>
      </c>
      <c r="F913" t="s">
        <v>5322</v>
      </c>
      <c r="G913">
        <v>2513</v>
      </c>
      <c r="H913" t="s">
        <v>5883</v>
      </c>
      <c r="I913">
        <v>2513</v>
      </c>
      <c r="J913">
        <v>4.5</v>
      </c>
      <c r="K913" s="34">
        <v>130</v>
      </c>
      <c r="L913" s="34">
        <f t="shared" si="26"/>
        <v>585</v>
      </c>
      <c r="M913" s="6">
        <f>tbl_Manifiestos[[#This Row],[Total Pagado]]*tbl_Manifiestos[[#This Row],[Porcentaje]]</f>
        <v>544.05000000000007</v>
      </c>
      <c r="N913" s="3">
        <v>0.93</v>
      </c>
    </row>
    <row r="914" spans="1:14" ht="15.95" customHeight="1" x14ac:dyDescent="0.25">
      <c r="A914" s="3" t="s">
        <v>5780</v>
      </c>
      <c r="B914" s="3" t="str">
        <f>tbl_Manifiestos[[#This Row],[Factura]] &amp; "|" &amp; tbl_Manifiestos[[#This Row],[Proyecto OK]] &amp; "|" &amp; TEXT(tbl_Manifiestos[[#This Row],[Servicio]],"0.00") &amp; "|" &amp; TEXT(tbl_Manifiestos[[#This Row],[Costo Unitario]],"0.00")</f>
        <v>2501|Berry Project|3.00|130.00</v>
      </c>
      <c r="C914" s="44" t="s">
        <v>5431</v>
      </c>
      <c r="D914" s="124">
        <v>45805</v>
      </c>
      <c r="E914">
        <v>108</v>
      </c>
      <c r="F914" t="s">
        <v>5322</v>
      </c>
      <c r="G914">
        <v>2513</v>
      </c>
      <c r="H914" t="s">
        <v>5883</v>
      </c>
      <c r="I914">
        <v>2513</v>
      </c>
      <c r="J914">
        <v>3</v>
      </c>
      <c r="K914" s="34">
        <v>130</v>
      </c>
      <c r="L914" s="34">
        <f t="shared" si="26"/>
        <v>390</v>
      </c>
      <c r="M914" s="6">
        <f>tbl_Manifiestos[[#This Row],[Total Pagado]]*tbl_Manifiestos[[#This Row],[Porcentaje]]</f>
        <v>362.70000000000005</v>
      </c>
      <c r="N914" s="3">
        <v>0.93</v>
      </c>
    </row>
    <row r="915" spans="1:14" ht="15.95" customHeight="1" x14ac:dyDescent="0.25">
      <c r="A915" s="3" t="s">
        <v>5780</v>
      </c>
      <c r="B915" s="3" t="str">
        <f>tbl_Manifiestos[[#This Row],[Factura]] &amp; "|" &amp; tbl_Manifiestos[[#This Row],[Proyecto OK]] &amp; "|" &amp; TEXT(tbl_Manifiestos[[#This Row],[Servicio]],"0.00") &amp; "|" &amp; TEXT(tbl_Manifiestos[[#This Row],[Costo Unitario]],"0.00")</f>
        <v>2501|Berry Project|9.00|130.00</v>
      </c>
      <c r="C915" s="44" t="s">
        <v>5431</v>
      </c>
      <c r="D915" s="124">
        <v>45806</v>
      </c>
      <c r="E915">
        <v>108</v>
      </c>
      <c r="F915" t="s">
        <v>5322</v>
      </c>
      <c r="G915">
        <v>2513</v>
      </c>
      <c r="H915" t="s">
        <v>5883</v>
      </c>
      <c r="I915">
        <v>2513</v>
      </c>
      <c r="J915">
        <v>9</v>
      </c>
      <c r="K915" s="34">
        <v>130</v>
      </c>
      <c r="L915" s="34">
        <f t="shared" si="26"/>
        <v>1170</v>
      </c>
      <c r="M915" s="6">
        <f>tbl_Manifiestos[[#This Row],[Total Pagado]]*tbl_Manifiestos[[#This Row],[Porcentaje]]</f>
        <v>1088.1000000000001</v>
      </c>
      <c r="N915" s="3">
        <v>0.93</v>
      </c>
    </row>
    <row r="916" spans="1:14" ht="15.95" customHeight="1" x14ac:dyDescent="0.25">
      <c r="A916" s="3" t="s">
        <v>5780</v>
      </c>
      <c r="B916" s="3" t="str">
        <f>tbl_Manifiestos[[#This Row],[Factura]] &amp; "|" &amp; tbl_Manifiestos[[#This Row],[Proyecto OK]] &amp; "|" &amp; TEXT(tbl_Manifiestos[[#This Row],[Servicio]],"0.00") &amp; "|" &amp; TEXT(tbl_Manifiestos[[#This Row],[Costo Unitario]],"0.00")</f>
        <v>2527|Berry Project|1.50|130.00</v>
      </c>
      <c r="C916" s="44" t="s">
        <v>5448</v>
      </c>
      <c r="D916" s="79">
        <v>45817</v>
      </c>
      <c r="E916">
        <v>108</v>
      </c>
      <c r="F916" t="s">
        <v>5322</v>
      </c>
      <c r="G916">
        <v>2513</v>
      </c>
      <c r="H916" t="s">
        <v>5883</v>
      </c>
      <c r="I916">
        <v>2513</v>
      </c>
      <c r="J916">
        <v>1.5</v>
      </c>
      <c r="K916" s="55">
        <v>130</v>
      </c>
      <c r="L916" s="34">
        <f t="shared" si="26"/>
        <v>195</v>
      </c>
      <c r="M916" s="6">
        <f>tbl_Manifiestos[[#This Row],[Total Pagado]]*tbl_Manifiestos[[#This Row],[Porcentaje]]</f>
        <v>181.35000000000002</v>
      </c>
      <c r="N916" s="3">
        <v>0.93</v>
      </c>
    </row>
    <row r="917" spans="1:14" ht="15.95" customHeight="1" x14ac:dyDescent="0.25">
      <c r="A917" s="3" t="s">
        <v>5780</v>
      </c>
      <c r="B917" s="3" t="str">
        <f>tbl_Manifiestos[[#This Row],[Factura]] &amp; "|" &amp; tbl_Manifiestos[[#This Row],[Proyecto OK]] &amp; "|" &amp; TEXT(tbl_Manifiestos[[#This Row],[Servicio]],"0.00") &amp; "|" &amp; TEXT(tbl_Manifiestos[[#This Row],[Costo Unitario]],"0.00")</f>
        <v>2527|Berry Project|1.00|420.00</v>
      </c>
      <c r="C917" s="44" t="s">
        <v>5448</v>
      </c>
      <c r="D917" s="79">
        <v>45817</v>
      </c>
      <c r="E917">
        <v>108</v>
      </c>
      <c r="F917" t="s">
        <v>5322</v>
      </c>
      <c r="G917">
        <v>2513</v>
      </c>
      <c r="H917" t="s">
        <v>5883</v>
      </c>
      <c r="I917">
        <v>2513</v>
      </c>
      <c r="J917">
        <v>1</v>
      </c>
      <c r="K917" s="55">
        <v>420</v>
      </c>
      <c r="L917" s="34">
        <f t="shared" si="26"/>
        <v>420</v>
      </c>
      <c r="M917" s="6">
        <f>tbl_Manifiestos[[#This Row],[Total Pagado]]*tbl_Manifiestos[[#This Row],[Porcentaje]]</f>
        <v>390.6</v>
      </c>
      <c r="N917" s="3">
        <v>0.93</v>
      </c>
    </row>
    <row r="918" spans="1:14" ht="15.95" customHeight="1" x14ac:dyDescent="0.25">
      <c r="A918" s="3" t="s">
        <v>5780</v>
      </c>
      <c r="B918" s="3" t="str">
        <f>tbl_Manifiestos[[#This Row],[Factura]] &amp; "|" &amp; tbl_Manifiestos[[#This Row],[Proyecto OK]] &amp; "|" &amp; TEXT(tbl_Manifiestos[[#This Row],[Servicio]],"0.00") &amp; "|" &amp; TEXT(tbl_Manifiestos[[#This Row],[Costo Unitario]],"0.00")</f>
        <v>2527|Berry Project|1.00|420.00</v>
      </c>
      <c r="C918" s="44" t="s">
        <v>5448</v>
      </c>
      <c r="D918" s="79">
        <v>45817</v>
      </c>
      <c r="E918">
        <v>108</v>
      </c>
      <c r="F918" t="s">
        <v>5322</v>
      </c>
      <c r="G918">
        <v>2513</v>
      </c>
      <c r="H918" t="s">
        <v>5883</v>
      </c>
      <c r="I918">
        <v>2513</v>
      </c>
      <c r="J918">
        <v>1</v>
      </c>
      <c r="K918" s="55">
        <v>420</v>
      </c>
      <c r="L918" s="34">
        <f t="shared" si="26"/>
        <v>420</v>
      </c>
      <c r="M918" s="6">
        <f>tbl_Manifiestos[[#This Row],[Total Pagado]]*tbl_Manifiestos[[#This Row],[Porcentaje]]</f>
        <v>390.6</v>
      </c>
      <c r="N918" s="3">
        <v>0.93</v>
      </c>
    </row>
    <row r="919" spans="1:14" ht="15.95" customHeight="1" x14ac:dyDescent="0.25">
      <c r="A919" s="3" t="s">
        <v>5780</v>
      </c>
      <c r="B919" s="3" t="str">
        <f>tbl_Manifiestos[[#This Row],[Factura]] &amp; "|" &amp; tbl_Manifiestos[[#This Row],[Proyecto OK]] &amp; "|" &amp; TEXT(tbl_Manifiestos[[#This Row],[Servicio]],"0.00") &amp; "|" &amp; TEXT(tbl_Manifiestos[[#This Row],[Costo Unitario]],"0.00")</f>
        <v>2527|Berry Project|2.75|130.00</v>
      </c>
      <c r="C919" s="44" t="s">
        <v>5448</v>
      </c>
      <c r="D919" s="79">
        <v>45817</v>
      </c>
      <c r="E919">
        <v>198</v>
      </c>
      <c r="F919" t="s">
        <v>5322</v>
      </c>
      <c r="G919">
        <v>2513</v>
      </c>
      <c r="H919" t="s">
        <v>5883</v>
      </c>
      <c r="I919">
        <v>2513</v>
      </c>
      <c r="J919">
        <v>2.75</v>
      </c>
      <c r="K919" s="55">
        <v>130</v>
      </c>
      <c r="L919" s="34">
        <f t="shared" si="26"/>
        <v>357.5</v>
      </c>
      <c r="M919" s="6">
        <f>tbl_Manifiestos[[#This Row],[Total Pagado]]*tbl_Manifiestos[[#This Row],[Porcentaje]]</f>
        <v>332.47500000000002</v>
      </c>
      <c r="N919" s="3">
        <v>0.93</v>
      </c>
    </row>
    <row r="920" spans="1:14" ht="15.95" customHeight="1" x14ac:dyDescent="0.25">
      <c r="A920" s="3" t="s">
        <v>5780</v>
      </c>
      <c r="B920" s="3" t="str">
        <f>tbl_Manifiestos[[#This Row],[Factura]] &amp; "|" &amp; tbl_Manifiestos[[#This Row],[Proyecto OK]] &amp; "|" &amp; TEXT(tbl_Manifiestos[[#This Row],[Servicio]],"0.00") &amp; "|" &amp; TEXT(tbl_Manifiestos[[#This Row],[Costo Unitario]],"0.00")</f>
        <v>2527|Berry Project|1.00|420.00</v>
      </c>
      <c r="C920" s="44" t="s">
        <v>5448</v>
      </c>
      <c r="D920" s="79">
        <v>45817</v>
      </c>
      <c r="E920">
        <v>198</v>
      </c>
      <c r="F920" t="s">
        <v>5322</v>
      </c>
      <c r="G920">
        <v>2513</v>
      </c>
      <c r="H920" t="s">
        <v>5883</v>
      </c>
      <c r="I920">
        <v>2513</v>
      </c>
      <c r="J920">
        <v>1</v>
      </c>
      <c r="K920" s="55">
        <v>420</v>
      </c>
      <c r="L920" s="34">
        <f t="shared" si="26"/>
        <v>420</v>
      </c>
      <c r="M920" s="6">
        <f>tbl_Manifiestos[[#This Row],[Total Pagado]]*tbl_Manifiestos[[#This Row],[Porcentaje]]</f>
        <v>390.6</v>
      </c>
      <c r="N920" s="3">
        <v>0.93</v>
      </c>
    </row>
    <row r="921" spans="1:14" ht="15.95" customHeight="1" x14ac:dyDescent="0.25">
      <c r="A921" s="3" t="s">
        <v>5780</v>
      </c>
      <c r="B921" s="3" t="str">
        <f>tbl_Manifiestos[[#This Row],[Factura]] &amp; "|" &amp; tbl_Manifiestos[[#This Row],[Proyecto OK]] &amp; "|" &amp; TEXT(tbl_Manifiestos[[#This Row],[Servicio]],"0.00") &amp; "|" &amp; TEXT(tbl_Manifiestos[[#This Row],[Costo Unitario]],"0.00")</f>
        <v>2527|Berry Project|1.00|420.00</v>
      </c>
      <c r="C921" s="44" t="s">
        <v>5448</v>
      </c>
      <c r="D921" s="79">
        <v>45817</v>
      </c>
      <c r="E921">
        <v>198</v>
      </c>
      <c r="F921" t="s">
        <v>5322</v>
      </c>
      <c r="G921">
        <v>2513</v>
      </c>
      <c r="H921" t="s">
        <v>5883</v>
      </c>
      <c r="I921">
        <v>2513</v>
      </c>
      <c r="J921">
        <v>1</v>
      </c>
      <c r="K921" s="55">
        <v>420</v>
      </c>
      <c r="L921" s="34">
        <f t="shared" si="26"/>
        <v>420</v>
      </c>
      <c r="M921" s="6">
        <f>tbl_Manifiestos[[#This Row],[Total Pagado]]*tbl_Manifiestos[[#This Row],[Porcentaje]]</f>
        <v>390.6</v>
      </c>
      <c r="N921" s="3">
        <v>0.93</v>
      </c>
    </row>
    <row r="922" spans="1:14" ht="15.95" customHeight="1" x14ac:dyDescent="0.25">
      <c r="A922" s="3" t="s">
        <v>5780</v>
      </c>
      <c r="B922" s="3" t="str">
        <f>tbl_Manifiestos[[#This Row],[Factura]] &amp; "|" &amp; tbl_Manifiestos[[#This Row],[Proyecto OK]] &amp; "|" &amp; TEXT(tbl_Manifiestos[[#This Row],[Servicio]],"0.00") &amp; "|" &amp; TEXT(tbl_Manifiestos[[#This Row],[Costo Unitario]],"0.00")</f>
        <v>2527|Berry Project|1.00|13.25</v>
      </c>
      <c r="C922" s="44" t="s">
        <v>5448</v>
      </c>
      <c r="D922" s="79">
        <v>45817</v>
      </c>
      <c r="E922">
        <v>108</v>
      </c>
      <c r="F922" t="s">
        <v>5322</v>
      </c>
      <c r="G922">
        <v>2513</v>
      </c>
      <c r="H922" t="s">
        <v>5883</v>
      </c>
      <c r="I922">
        <v>2513</v>
      </c>
      <c r="J922">
        <v>1</v>
      </c>
      <c r="K922" s="55">
        <v>13.25</v>
      </c>
      <c r="L922" s="55">
        <v>13.25</v>
      </c>
      <c r="M922" s="6">
        <f>tbl_Manifiestos[[#This Row],[Total Pagado]]*tbl_Manifiestos[[#This Row],[Porcentaje]]</f>
        <v>13.25</v>
      </c>
      <c r="N922" s="3">
        <v>1</v>
      </c>
    </row>
    <row r="923" spans="1:14" ht="15.95" customHeight="1" x14ac:dyDescent="0.25">
      <c r="A923" s="3" t="s">
        <v>5780</v>
      </c>
      <c r="B923" s="3" t="str">
        <f>tbl_Manifiestos[[#This Row],[Factura]] &amp; "|" &amp; tbl_Manifiestos[[#This Row],[Proyecto OK]] &amp; "|" &amp; TEXT(tbl_Manifiestos[[#This Row],[Servicio]],"0.00") &amp; "|" &amp; TEXT(tbl_Manifiestos[[#This Row],[Costo Unitario]],"0.00")</f>
        <v>2527|Berry Project|1.00|13.25</v>
      </c>
      <c r="C923" s="44" t="s">
        <v>5448</v>
      </c>
      <c r="D923" s="79">
        <v>45817</v>
      </c>
      <c r="E923">
        <v>198</v>
      </c>
      <c r="F923" t="s">
        <v>5322</v>
      </c>
      <c r="G923">
        <v>2513</v>
      </c>
      <c r="H923" t="s">
        <v>5883</v>
      </c>
      <c r="I923">
        <v>2513</v>
      </c>
      <c r="J923">
        <v>1</v>
      </c>
      <c r="K923" s="55">
        <v>13.25</v>
      </c>
      <c r="L923" s="55">
        <v>13.25</v>
      </c>
      <c r="M923" s="6">
        <f>tbl_Manifiestos[[#This Row],[Total Pagado]]*tbl_Manifiestos[[#This Row],[Porcentaje]]</f>
        <v>13.25</v>
      </c>
      <c r="N923" s="3">
        <v>1</v>
      </c>
    </row>
    <row r="924" spans="1:14" ht="15.95" customHeight="1" x14ac:dyDescent="0.25">
      <c r="A924" s="3" t="s">
        <v>5780</v>
      </c>
      <c r="B924" s="3" t="str">
        <f>tbl_Manifiestos[[#This Row],[Factura]] &amp; "|" &amp; tbl_Manifiestos[[#This Row],[Proyecto OK]] &amp; "|" &amp; TEXT(tbl_Manifiestos[[#This Row],[Servicio]],"0.00") &amp; "|" &amp; TEXT(tbl_Manifiestos[[#This Row],[Costo Unitario]],"0.00")</f>
        <v>2633|Berry Project|10.50|130.00</v>
      </c>
      <c r="C924" s="44" t="s">
        <v>5520</v>
      </c>
      <c r="D924" s="79">
        <v>45866</v>
      </c>
      <c r="E924">
        <v>198</v>
      </c>
      <c r="F924" t="s">
        <v>5322</v>
      </c>
      <c r="G924">
        <v>2513</v>
      </c>
      <c r="H924" t="s">
        <v>5883</v>
      </c>
      <c r="I924">
        <v>2513</v>
      </c>
      <c r="J924">
        <v>10.5</v>
      </c>
      <c r="K924" s="55">
        <v>130</v>
      </c>
      <c r="L924" s="34">
        <f t="shared" ref="L924:L938" si="27">J924*K924</f>
        <v>1365</v>
      </c>
      <c r="M924" s="6">
        <f>tbl_Manifiestos[[#This Row],[Total Pagado]]*tbl_Manifiestos[[#This Row],[Porcentaje]]</f>
        <v>1269.45</v>
      </c>
      <c r="N924" s="3">
        <v>0.93</v>
      </c>
    </row>
    <row r="925" spans="1:14" ht="15.95" customHeight="1" x14ac:dyDescent="0.25">
      <c r="A925" s="3" t="s">
        <v>27</v>
      </c>
      <c r="B925" s="3" t="str">
        <f>tbl_Manifiestos[[#This Row],[Factura]] &amp; "|" &amp; tbl_Manifiestos[[#This Row],[Proyecto OK]] &amp; "|" &amp; TEXT(tbl_Manifiestos[[#This Row],[Servicio]],"0.00") &amp; "|" &amp; TEXT(tbl_Manifiestos[[#This Row],[Costo Unitario]],"0.00")</f>
        <v>2351|Metra 95th|1.00|168.00</v>
      </c>
      <c r="C925">
        <v>2351</v>
      </c>
      <c r="D925" s="32">
        <v>45657</v>
      </c>
      <c r="E925">
        <v>356</v>
      </c>
      <c r="F925" s="3" t="s">
        <v>5330</v>
      </c>
      <c r="G925">
        <v>2516</v>
      </c>
      <c r="H925" t="s">
        <v>5624</v>
      </c>
      <c r="I925">
        <v>2516</v>
      </c>
      <c r="J925">
        <v>1</v>
      </c>
      <c r="K925" s="34">
        <v>168</v>
      </c>
      <c r="L925" s="34">
        <f t="shared" si="27"/>
        <v>168</v>
      </c>
      <c r="M925" s="6">
        <f>tbl_Manifiestos[[#This Row],[Total Pagado]]*tbl_Manifiestos[[#This Row],[Porcentaje]]</f>
        <v>156.24</v>
      </c>
      <c r="N925" s="3">
        <v>0.93</v>
      </c>
    </row>
    <row r="926" spans="1:14" ht="15.95" customHeight="1" x14ac:dyDescent="0.25">
      <c r="A926" s="3" t="s">
        <v>27</v>
      </c>
      <c r="B926" s="3" t="str">
        <f>tbl_Manifiestos[[#This Row],[Factura]] &amp; "|" &amp; tbl_Manifiestos[[#This Row],[Proyecto OK]] &amp; "|" &amp; TEXT(tbl_Manifiestos[[#This Row],[Servicio]],"0.00") &amp; "|" &amp; TEXT(tbl_Manifiestos[[#This Row],[Costo Unitario]],"0.00")</f>
        <v>2792|UIC|8.00|120.00</v>
      </c>
      <c r="C926" t="s">
        <v>5628</v>
      </c>
      <c r="D926" s="32">
        <v>45937</v>
      </c>
      <c r="E926">
        <v>67</v>
      </c>
      <c r="F926" t="s">
        <v>5322</v>
      </c>
      <c r="G926">
        <v>2522</v>
      </c>
      <c r="H926" t="s">
        <v>5891</v>
      </c>
      <c r="I926">
        <v>2522</v>
      </c>
      <c r="J926">
        <v>8</v>
      </c>
      <c r="K926" s="55">
        <v>120</v>
      </c>
      <c r="L926" s="34">
        <f t="shared" si="27"/>
        <v>960</v>
      </c>
      <c r="M926" s="6">
        <f>tbl_Manifiestos[[#This Row],[Total Pagado]]*tbl_Manifiestos[[#This Row],[Porcentaje]]</f>
        <v>892.80000000000007</v>
      </c>
      <c r="N926" s="3">
        <v>0.93</v>
      </c>
    </row>
    <row r="927" spans="1:14" ht="15.95" customHeight="1" x14ac:dyDescent="0.25">
      <c r="A927" s="3" t="s">
        <v>27</v>
      </c>
      <c r="B927" s="3" t="str">
        <f>tbl_Manifiestos[[#This Row],[Factura]] &amp; "|" &amp; tbl_Manifiestos[[#This Row],[Proyecto OK]] &amp; "|" &amp; TEXT(tbl_Manifiestos[[#This Row],[Servicio]],"0.00") &amp; "|" &amp; TEXT(tbl_Manifiestos[[#This Row],[Costo Unitario]],"0.00")</f>
        <v>2792|UIC|8.00|120.00</v>
      </c>
      <c r="C927" t="s">
        <v>5628</v>
      </c>
      <c r="D927" s="32">
        <v>45938</v>
      </c>
      <c r="E927">
        <v>67</v>
      </c>
      <c r="F927" t="s">
        <v>5322</v>
      </c>
      <c r="G927">
        <v>2522</v>
      </c>
      <c r="H927" t="s">
        <v>5891</v>
      </c>
      <c r="I927">
        <v>2522</v>
      </c>
      <c r="J927">
        <v>8</v>
      </c>
      <c r="K927" s="55">
        <v>120</v>
      </c>
      <c r="L927" s="34">
        <f t="shared" si="27"/>
        <v>960</v>
      </c>
      <c r="M927" s="6">
        <f>tbl_Manifiestos[[#This Row],[Total Pagado]]*tbl_Manifiestos[[#This Row],[Porcentaje]]</f>
        <v>892.80000000000007</v>
      </c>
      <c r="N927" s="3">
        <v>0.93</v>
      </c>
    </row>
    <row r="928" spans="1:14" ht="15.95" customHeight="1" x14ac:dyDescent="0.25">
      <c r="A928" s="3" t="s">
        <v>27</v>
      </c>
      <c r="B928" s="3" t="str">
        <f>tbl_Manifiestos[[#This Row],[Factura]] &amp; "|" &amp; tbl_Manifiestos[[#This Row],[Proyecto OK]] &amp; "|" &amp; TEXT(tbl_Manifiestos[[#This Row],[Servicio]],"0.00") &amp; "|" &amp; TEXT(tbl_Manifiestos[[#This Row],[Costo Unitario]],"0.00")</f>
        <v>2792|UIC|8.00|120.00</v>
      </c>
      <c r="C928" t="s">
        <v>5628</v>
      </c>
      <c r="D928" s="32">
        <v>45940</v>
      </c>
      <c r="E928">
        <v>67</v>
      </c>
      <c r="F928" t="s">
        <v>5322</v>
      </c>
      <c r="G928">
        <v>2522</v>
      </c>
      <c r="H928" t="s">
        <v>5891</v>
      </c>
      <c r="I928">
        <v>2522</v>
      </c>
      <c r="J928">
        <v>8</v>
      </c>
      <c r="K928" s="55">
        <v>120</v>
      </c>
      <c r="L928" s="34">
        <f t="shared" si="27"/>
        <v>960</v>
      </c>
      <c r="M928" s="6">
        <f>tbl_Manifiestos[[#This Row],[Total Pagado]]*tbl_Manifiestos[[#This Row],[Porcentaje]]</f>
        <v>892.80000000000007</v>
      </c>
      <c r="N928" s="3">
        <v>0.93</v>
      </c>
    </row>
    <row r="929" spans="1:14" ht="15.95" customHeight="1" x14ac:dyDescent="0.25">
      <c r="A929" s="3" t="s">
        <v>27</v>
      </c>
      <c r="B929" s="3" t="str">
        <f>tbl_Manifiestos[[#This Row],[Factura]] &amp; "|" &amp; tbl_Manifiestos[[#This Row],[Proyecto OK]] &amp; "|" &amp; TEXT(tbl_Manifiestos[[#This Row],[Servicio]],"0.00") &amp; "|" &amp; TEXT(tbl_Manifiestos[[#This Row],[Costo Unitario]],"0.00")</f>
        <v>2355|Lead Replacement Service|8.00|110.00</v>
      </c>
      <c r="C929">
        <v>2355</v>
      </c>
      <c r="D929" s="32">
        <v>45698</v>
      </c>
      <c r="E929">
        <v>515</v>
      </c>
      <c r="F929" t="s">
        <v>5306</v>
      </c>
      <c r="G929">
        <v>3346</v>
      </c>
      <c r="H929" t="s">
        <v>5903</v>
      </c>
      <c r="I929">
        <v>3346</v>
      </c>
      <c r="J929">
        <v>8</v>
      </c>
      <c r="K929" s="34">
        <v>110</v>
      </c>
      <c r="L929" s="34">
        <f t="shared" si="27"/>
        <v>880</v>
      </c>
      <c r="M929" s="6">
        <f>tbl_Manifiestos[[#This Row],[Total Pagado]]*tbl_Manifiestos[[#This Row],[Porcentaje]]</f>
        <v>818.40000000000009</v>
      </c>
      <c r="N929" s="3">
        <v>0.93</v>
      </c>
    </row>
    <row r="930" spans="1:14" ht="15.95" customHeight="1" x14ac:dyDescent="0.25">
      <c r="A930" s="3" t="s">
        <v>27</v>
      </c>
      <c r="B930" s="3" t="str">
        <f>tbl_Manifiestos[[#This Row],[Factura]] &amp; "|" &amp; tbl_Manifiestos[[#This Row],[Proyecto OK]] &amp; "|" &amp; TEXT(tbl_Manifiestos[[#This Row],[Servicio]],"0.00") &amp; "|" &amp; TEXT(tbl_Manifiestos[[#This Row],[Costo Unitario]],"0.00")</f>
        <v>2618|Lead Replacement Service|9.00|110.00</v>
      </c>
      <c r="C930" t="s">
        <v>5512</v>
      </c>
      <c r="D930" s="51">
        <v>45863</v>
      </c>
      <c r="E930">
        <v>708</v>
      </c>
      <c r="F930" t="s">
        <v>5306</v>
      </c>
      <c r="G930">
        <v>3346</v>
      </c>
      <c r="H930" t="s">
        <v>5903</v>
      </c>
      <c r="I930">
        <v>3346</v>
      </c>
      <c r="J930">
        <v>9</v>
      </c>
      <c r="K930" s="55">
        <v>110</v>
      </c>
      <c r="L930" s="34">
        <f t="shared" si="27"/>
        <v>990</v>
      </c>
      <c r="M930" s="6">
        <f>tbl_Manifiestos[[#This Row],[Total Pagado]]*tbl_Manifiestos[[#This Row],[Porcentaje]]</f>
        <v>920.7</v>
      </c>
      <c r="N930" s="3">
        <v>0.93</v>
      </c>
    </row>
    <row r="931" spans="1:14" ht="15.95" customHeight="1" x14ac:dyDescent="0.25">
      <c r="A931" s="3" t="s">
        <v>27</v>
      </c>
      <c r="B931" s="3" t="str">
        <f>tbl_Manifiestos[[#This Row],[Factura]] &amp; "|" &amp; tbl_Manifiestos[[#This Row],[Proyecto OK]] &amp; "|" &amp; TEXT(tbl_Manifiestos[[#This Row],[Servicio]],"0.00") &amp; "|" &amp; TEXT(tbl_Manifiestos[[#This Row],[Costo Unitario]],"0.00")</f>
        <v>2636|Lead Replacement Service|10.00|110.00</v>
      </c>
      <c r="C931" t="s">
        <v>5523</v>
      </c>
      <c r="D931" s="51">
        <v>45868</v>
      </c>
      <c r="E931">
        <v>708</v>
      </c>
      <c r="F931" t="s">
        <v>5306</v>
      </c>
      <c r="G931">
        <v>3346</v>
      </c>
      <c r="H931" t="s">
        <v>5903</v>
      </c>
      <c r="I931">
        <v>3346</v>
      </c>
      <c r="J931">
        <v>10</v>
      </c>
      <c r="K931" s="55">
        <v>110</v>
      </c>
      <c r="L931" s="34">
        <f t="shared" si="27"/>
        <v>1100</v>
      </c>
      <c r="M931" s="6">
        <f>tbl_Manifiestos[[#This Row],[Total Pagado]]*tbl_Manifiestos[[#This Row],[Porcentaje]]</f>
        <v>1023</v>
      </c>
      <c r="N931" s="3">
        <v>0.93</v>
      </c>
    </row>
    <row r="932" spans="1:14" ht="15.95" customHeight="1" x14ac:dyDescent="0.25">
      <c r="A932" s="3" t="s">
        <v>27</v>
      </c>
      <c r="B932" s="3" t="str">
        <f>tbl_Manifiestos[[#This Row],[Factura]] &amp; "|" &amp; tbl_Manifiestos[[#This Row],[Proyecto OK]] &amp; "|" &amp; TEXT(tbl_Manifiestos[[#This Row],[Servicio]],"0.00") &amp; "|" &amp; TEXT(tbl_Manifiestos[[#This Row],[Costo Unitario]],"0.00")</f>
        <v>2636|Lead Replacement Service|12.50|110.00</v>
      </c>
      <c r="C932" t="s">
        <v>5523</v>
      </c>
      <c r="D932" s="51">
        <v>45869</v>
      </c>
      <c r="E932">
        <v>708</v>
      </c>
      <c r="F932" t="s">
        <v>5306</v>
      </c>
      <c r="G932">
        <v>3346</v>
      </c>
      <c r="H932" t="s">
        <v>5903</v>
      </c>
      <c r="I932">
        <v>3346</v>
      </c>
      <c r="J932">
        <v>12.5</v>
      </c>
      <c r="K932" s="55">
        <v>110</v>
      </c>
      <c r="L932" s="34">
        <f t="shared" si="27"/>
        <v>1375</v>
      </c>
      <c r="M932" s="6">
        <f>tbl_Manifiestos[[#This Row],[Total Pagado]]*tbl_Manifiestos[[#This Row],[Porcentaje]]</f>
        <v>1278.75</v>
      </c>
      <c r="N932" s="3">
        <v>0.93</v>
      </c>
    </row>
    <row r="933" spans="1:14" ht="15.95" customHeight="1" x14ac:dyDescent="0.25">
      <c r="A933" s="3" t="s">
        <v>27</v>
      </c>
      <c r="B933" s="3" t="str">
        <f>tbl_Manifiestos[[#This Row],[Factura]] &amp; "|" &amp; tbl_Manifiestos[[#This Row],[Proyecto OK]] &amp; "|" &amp; TEXT(tbl_Manifiestos[[#This Row],[Servicio]],"0.00") &amp; "|" &amp; TEXT(tbl_Manifiestos[[#This Row],[Costo Unitario]],"0.00")</f>
        <v>2636|Lead Replacement Service|10.00|110.00</v>
      </c>
      <c r="C933" t="s">
        <v>5523</v>
      </c>
      <c r="D933" s="51">
        <v>45870</v>
      </c>
      <c r="E933">
        <v>708</v>
      </c>
      <c r="F933" t="s">
        <v>5306</v>
      </c>
      <c r="G933">
        <v>3346</v>
      </c>
      <c r="H933" t="s">
        <v>5903</v>
      </c>
      <c r="I933">
        <v>3346</v>
      </c>
      <c r="J933">
        <v>10</v>
      </c>
      <c r="K933" s="55">
        <v>110</v>
      </c>
      <c r="L933" s="34">
        <f t="shared" si="27"/>
        <v>1100</v>
      </c>
      <c r="M933" s="6">
        <f>tbl_Manifiestos[[#This Row],[Total Pagado]]*tbl_Manifiestos[[#This Row],[Porcentaje]]</f>
        <v>1023</v>
      </c>
      <c r="N933" s="3">
        <v>0.93</v>
      </c>
    </row>
    <row r="934" spans="1:14" ht="15.95" customHeight="1" x14ac:dyDescent="0.25">
      <c r="A934" s="3" t="s">
        <v>12</v>
      </c>
      <c r="B934" s="3" t="str">
        <f>tbl_Manifiestos[[#This Row],[Factura]] &amp; "|" &amp; tbl_Manifiestos[[#This Row],[Proyecto OK]] &amp; "|" &amp; TEXT(tbl_Manifiestos[[#This Row],[Servicio]],"0.00") &amp; "|" &amp; TEXT(tbl_Manifiestos[[#This Row],[Costo Unitario]],"0.00")</f>
        <v>2355|Lead Replacement Service|8.00|110.00</v>
      </c>
      <c r="C934">
        <v>2355</v>
      </c>
      <c r="D934" s="32">
        <v>45699</v>
      </c>
      <c r="E934">
        <v>11</v>
      </c>
      <c r="F934" t="s">
        <v>5306</v>
      </c>
      <c r="G934">
        <v>3346</v>
      </c>
      <c r="H934" t="s">
        <v>5903</v>
      </c>
      <c r="I934">
        <v>3346</v>
      </c>
      <c r="J934">
        <v>8</v>
      </c>
      <c r="K934" s="34">
        <v>110</v>
      </c>
      <c r="L934" s="34">
        <f t="shared" si="27"/>
        <v>880</v>
      </c>
      <c r="M934" s="6">
        <f>tbl_Manifiestos[[#This Row],[Total Pagado]]*tbl_Manifiestos[[#This Row],[Porcentaje]]</f>
        <v>818.40000000000009</v>
      </c>
      <c r="N934" s="3">
        <v>0.93</v>
      </c>
    </row>
    <row r="935" spans="1:14" ht="15.95" customHeight="1" x14ac:dyDescent="0.25">
      <c r="A935" s="3" t="s">
        <v>5780</v>
      </c>
      <c r="B935" s="3" t="str">
        <f>tbl_Manifiestos[[#This Row],[Factura]] &amp; "|" &amp; tbl_Manifiestos[[#This Row],[Proyecto OK]] &amp; "|" &amp; TEXT(tbl_Manifiestos[[#This Row],[Servicio]],"0.00") &amp; "|" &amp; TEXT(tbl_Manifiestos[[#This Row],[Costo Unitario]],"0.00")</f>
        <v>2349|Lead Replacement Service|9.00|110.00</v>
      </c>
      <c r="C935">
        <v>2349</v>
      </c>
      <c r="D935" s="124">
        <v>45691</v>
      </c>
      <c r="E935">
        <v>108</v>
      </c>
      <c r="F935" t="s">
        <v>5306</v>
      </c>
      <c r="G935">
        <v>3346</v>
      </c>
      <c r="H935" t="s">
        <v>5903</v>
      </c>
      <c r="I935">
        <v>3346</v>
      </c>
      <c r="J935">
        <v>9</v>
      </c>
      <c r="K935" s="34">
        <v>110</v>
      </c>
      <c r="L935" s="34">
        <f t="shared" si="27"/>
        <v>990</v>
      </c>
      <c r="M935" s="6">
        <f>tbl_Manifiestos[[#This Row],[Total Pagado]]*tbl_Manifiestos[[#This Row],[Porcentaje]]</f>
        <v>920.7</v>
      </c>
      <c r="N935" s="3">
        <v>0.93</v>
      </c>
    </row>
    <row r="936" spans="1:14" ht="15.95" customHeight="1" x14ac:dyDescent="0.25">
      <c r="A936" s="3" t="s">
        <v>5780</v>
      </c>
      <c r="B936" s="3" t="str">
        <f>tbl_Manifiestos[[#This Row],[Factura]] &amp; "|" &amp; tbl_Manifiestos[[#This Row],[Proyecto OK]] &amp; "|" &amp; TEXT(tbl_Manifiestos[[#This Row],[Servicio]],"0.00") &amp; "|" &amp; TEXT(tbl_Manifiestos[[#This Row],[Costo Unitario]],"0.00")</f>
        <v>2349|Lead Replacement Service|12.00|110.00</v>
      </c>
      <c r="C936">
        <v>2349</v>
      </c>
      <c r="D936" s="124">
        <v>45693</v>
      </c>
      <c r="E936">
        <v>198</v>
      </c>
      <c r="F936" t="s">
        <v>5306</v>
      </c>
      <c r="G936">
        <v>3346</v>
      </c>
      <c r="H936" t="s">
        <v>5903</v>
      </c>
      <c r="I936">
        <v>3346</v>
      </c>
      <c r="J936">
        <v>12</v>
      </c>
      <c r="K936" s="34">
        <v>110</v>
      </c>
      <c r="L936" s="34">
        <f t="shared" si="27"/>
        <v>1320</v>
      </c>
      <c r="M936" s="6">
        <f>tbl_Manifiestos[[#This Row],[Total Pagado]]*tbl_Manifiestos[[#This Row],[Porcentaje]]</f>
        <v>1227.6000000000001</v>
      </c>
      <c r="N936" s="3">
        <v>0.93</v>
      </c>
    </row>
    <row r="937" spans="1:14" ht="15.95" customHeight="1" x14ac:dyDescent="0.25">
      <c r="A937" s="3" t="s">
        <v>5780</v>
      </c>
      <c r="B937" s="3" t="str">
        <f>tbl_Manifiestos[[#This Row],[Factura]] &amp; "|" &amp; tbl_Manifiestos[[#This Row],[Proyecto OK]] &amp; "|" &amp; TEXT(tbl_Manifiestos[[#This Row],[Servicio]],"0.00") &amp; "|" &amp; TEXT(tbl_Manifiestos[[#This Row],[Costo Unitario]],"0.00")</f>
        <v>2349|Lead Replacement Service|13.00|110.00</v>
      </c>
      <c r="C937">
        <v>2349</v>
      </c>
      <c r="D937" s="124">
        <v>45693</v>
      </c>
      <c r="E937">
        <v>108</v>
      </c>
      <c r="F937" t="s">
        <v>5306</v>
      </c>
      <c r="G937">
        <v>3346</v>
      </c>
      <c r="H937" t="s">
        <v>5903</v>
      </c>
      <c r="I937">
        <v>3346</v>
      </c>
      <c r="J937">
        <v>13</v>
      </c>
      <c r="K937" s="34">
        <v>110</v>
      </c>
      <c r="L937" s="34">
        <f t="shared" si="27"/>
        <v>1430</v>
      </c>
      <c r="M937" s="6">
        <f>tbl_Manifiestos[[#This Row],[Total Pagado]]*tbl_Manifiestos[[#This Row],[Porcentaje]]</f>
        <v>1329.9</v>
      </c>
      <c r="N937" s="3">
        <v>0.93</v>
      </c>
    </row>
    <row r="938" spans="1:14" ht="15.95" customHeight="1" x14ac:dyDescent="0.25">
      <c r="A938" s="3" t="s">
        <v>5780</v>
      </c>
      <c r="B938" s="3" t="str">
        <f>tbl_Manifiestos[[#This Row],[Factura]] &amp; "|" &amp; tbl_Manifiestos[[#This Row],[Proyecto OK]] &amp; "|" &amp; TEXT(tbl_Manifiestos[[#This Row],[Servicio]],"0.00") &amp; "|" &amp; TEXT(tbl_Manifiestos[[#This Row],[Costo Unitario]],"0.00")</f>
        <v>2408|Lead Replacement Service|9.50|110.00</v>
      </c>
      <c r="C938">
        <v>2408</v>
      </c>
      <c r="D938" s="124">
        <v>45754</v>
      </c>
      <c r="E938">
        <v>198</v>
      </c>
      <c r="F938" t="s">
        <v>5306</v>
      </c>
      <c r="G938">
        <v>3346</v>
      </c>
      <c r="H938" t="s">
        <v>5903</v>
      </c>
      <c r="I938">
        <v>3346</v>
      </c>
      <c r="J938">
        <v>9.5</v>
      </c>
      <c r="K938" s="34">
        <v>110</v>
      </c>
      <c r="L938" s="34">
        <f t="shared" si="27"/>
        <v>1045</v>
      </c>
      <c r="M938" s="6">
        <f>tbl_Manifiestos[[#This Row],[Total Pagado]]*tbl_Manifiestos[[#This Row],[Porcentaje]]</f>
        <v>971.85</v>
      </c>
      <c r="N938" s="3">
        <v>0.93</v>
      </c>
    </row>
    <row r="939" spans="1:14" ht="15.95" customHeight="1" x14ac:dyDescent="0.25">
      <c r="A939" s="3" t="s">
        <v>5305</v>
      </c>
      <c r="B939" s="3" t="str">
        <f>tbl_Manifiestos[[#This Row],[Factura]] &amp; "|" &amp; tbl_Manifiestos[[#This Row],[Proyecto OK]] &amp; "|" &amp; TEXT(tbl_Manifiestos[[#This Row],[Servicio]],"0.00") &amp; "|" &amp; TEXT(tbl_Manifiestos[[#This Row],[Costo Unitario]],"0.00")</f>
        <v>2712|Lead Replacement Service|8.50|105.00</v>
      </c>
      <c r="C939">
        <v>2712</v>
      </c>
      <c r="D939" s="4">
        <v>45902</v>
      </c>
      <c r="E939">
        <v>2</v>
      </c>
      <c r="F939" t="s">
        <v>5306</v>
      </c>
      <c r="G939">
        <v>3347</v>
      </c>
      <c r="H939" t="s">
        <v>5903</v>
      </c>
      <c r="I939">
        <v>3347</v>
      </c>
      <c r="J939">
        <v>8.5</v>
      </c>
      <c r="K939" s="6">
        <v>105</v>
      </c>
      <c r="L939" s="6">
        <v>892.5</v>
      </c>
      <c r="M939" s="6">
        <f>tbl_Manifiestos[[#This Row],[Total Pagado]]*tbl_Manifiestos[[#This Row],[Porcentaje]]</f>
        <v>803.25</v>
      </c>
      <c r="N939" s="3">
        <v>0.9</v>
      </c>
    </row>
    <row r="940" spans="1:14" ht="15.95" customHeight="1" x14ac:dyDescent="0.25">
      <c r="A940" s="3" t="s">
        <v>5305</v>
      </c>
      <c r="B940" s="3" t="str">
        <f>tbl_Manifiestos[[#This Row],[Factura]] &amp; "|" &amp; tbl_Manifiestos[[#This Row],[Proyecto OK]] &amp; "|" &amp; TEXT(tbl_Manifiestos[[#This Row],[Servicio]],"0.00") &amp; "|" &amp; TEXT(tbl_Manifiestos[[#This Row],[Costo Unitario]],"0.00")</f>
        <v>2712|Lead Replacement Service|8.50|105.00</v>
      </c>
      <c r="C940">
        <v>2712</v>
      </c>
      <c r="D940" s="4">
        <v>45903</v>
      </c>
      <c r="E940">
        <v>54</v>
      </c>
      <c r="F940" t="s">
        <v>5306</v>
      </c>
      <c r="G940">
        <v>3347</v>
      </c>
      <c r="H940" t="s">
        <v>5903</v>
      </c>
      <c r="I940">
        <v>3347</v>
      </c>
      <c r="J940">
        <v>8.5</v>
      </c>
      <c r="K940" s="6">
        <v>105</v>
      </c>
      <c r="L940" s="6">
        <v>892.5</v>
      </c>
      <c r="M940" s="6">
        <f>tbl_Manifiestos[[#This Row],[Total Pagado]]*tbl_Manifiestos[[#This Row],[Porcentaje]]</f>
        <v>803.25</v>
      </c>
      <c r="N940" s="3">
        <v>0.9</v>
      </c>
    </row>
    <row r="941" spans="1:14" ht="15.95" customHeight="1" x14ac:dyDescent="0.25">
      <c r="A941" s="3" t="s">
        <v>5305</v>
      </c>
      <c r="B941" s="3" t="str">
        <f>tbl_Manifiestos[[#This Row],[Factura]] &amp; "|" &amp; tbl_Manifiestos[[#This Row],[Proyecto OK]] &amp; "|" &amp; TEXT(tbl_Manifiestos[[#This Row],[Servicio]],"0.00") &amp; "|" &amp; TEXT(tbl_Manifiestos[[#This Row],[Costo Unitario]],"0.00")</f>
        <v>2712|Lead Replacement Service|7.25|105.00</v>
      </c>
      <c r="C941">
        <v>2712</v>
      </c>
      <c r="D941" s="4">
        <v>45904</v>
      </c>
      <c r="E941">
        <v>54</v>
      </c>
      <c r="F941" t="s">
        <v>5306</v>
      </c>
      <c r="G941">
        <v>3347</v>
      </c>
      <c r="H941" t="s">
        <v>5903</v>
      </c>
      <c r="I941">
        <v>3347</v>
      </c>
      <c r="J941">
        <v>7.25</v>
      </c>
      <c r="K941" s="6">
        <v>105</v>
      </c>
      <c r="L941" s="6">
        <v>761.25</v>
      </c>
      <c r="M941" s="6">
        <f>tbl_Manifiestos[[#This Row],[Total Pagado]]*tbl_Manifiestos[[#This Row],[Porcentaje]]</f>
        <v>685.125</v>
      </c>
      <c r="N941" s="3">
        <v>0.9</v>
      </c>
    </row>
    <row r="942" spans="1:14" ht="15.95" customHeight="1" x14ac:dyDescent="0.25">
      <c r="A942" s="3" t="s">
        <v>27</v>
      </c>
      <c r="B942" s="3" t="str">
        <f>tbl_Manifiestos[[#This Row],[Factura]] &amp; "|" &amp; tbl_Manifiestos[[#This Row],[Proyecto OK]] &amp; "|" &amp; TEXT(tbl_Manifiestos[[#This Row],[Servicio]],"0.00") &amp; "|" &amp; TEXT(tbl_Manifiestos[[#This Row],[Costo Unitario]],"0.00")</f>
        <v>2307|Lead Replacement Service|11.50|110.00</v>
      </c>
      <c r="C942">
        <v>2307</v>
      </c>
      <c r="D942" s="18">
        <v>45637</v>
      </c>
      <c r="E942">
        <v>617</v>
      </c>
      <c r="F942" t="s">
        <v>5306</v>
      </c>
      <c r="G942">
        <v>3347</v>
      </c>
      <c r="H942" t="s">
        <v>5903</v>
      </c>
      <c r="I942">
        <v>3347</v>
      </c>
      <c r="J942">
        <v>11.5</v>
      </c>
      <c r="K942" s="19">
        <v>110</v>
      </c>
      <c r="L942" s="19">
        <f t="shared" ref="L942:L973" si="28">J942*K942</f>
        <v>1265</v>
      </c>
      <c r="M942" s="6">
        <f>tbl_Manifiestos[[#This Row],[Total Pagado]]*tbl_Manifiestos[[#This Row],[Porcentaje]]</f>
        <v>1176.45</v>
      </c>
      <c r="N942" s="3">
        <v>0.93</v>
      </c>
    </row>
    <row r="943" spans="1:14" ht="15.95" customHeight="1" x14ac:dyDescent="0.25">
      <c r="A943" s="3" t="s">
        <v>27</v>
      </c>
      <c r="B943" s="3" t="str">
        <f>tbl_Manifiestos[[#This Row],[Factura]] &amp; "|" &amp; tbl_Manifiestos[[#This Row],[Proyecto OK]] &amp; "|" &amp; TEXT(tbl_Manifiestos[[#This Row],[Servicio]],"0.00") &amp; "|" &amp; TEXT(tbl_Manifiestos[[#This Row],[Costo Unitario]],"0.00")</f>
        <v>2307|Lead Replacement Service|9.00|110.00</v>
      </c>
      <c r="C943">
        <v>2307</v>
      </c>
      <c r="D943" s="18">
        <v>45639</v>
      </c>
      <c r="E943">
        <v>617</v>
      </c>
      <c r="F943" t="s">
        <v>5306</v>
      </c>
      <c r="G943">
        <v>3347</v>
      </c>
      <c r="H943" t="s">
        <v>5903</v>
      </c>
      <c r="I943">
        <v>3347</v>
      </c>
      <c r="J943">
        <v>9</v>
      </c>
      <c r="K943" s="19">
        <v>110</v>
      </c>
      <c r="L943" s="19">
        <f t="shared" si="28"/>
        <v>990</v>
      </c>
      <c r="M943" s="6">
        <f>tbl_Manifiestos[[#This Row],[Total Pagado]]*tbl_Manifiestos[[#This Row],[Porcentaje]]</f>
        <v>920.7</v>
      </c>
      <c r="N943" s="3">
        <v>0.93</v>
      </c>
    </row>
    <row r="944" spans="1:14" ht="15.95" customHeight="1" x14ac:dyDescent="0.25">
      <c r="A944" s="3" t="s">
        <v>27</v>
      </c>
      <c r="B944" s="3" t="str">
        <f>tbl_Manifiestos[[#This Row],[Factura]] &amp; "|" &amp; tbl_Manifiestos[[#This Row],[Proyecto OK]] &amp; "|" &amp; TEXT(tbl_Manifiestos[[#This Row],[Servicio]],"0.00") &amp; "|" &amp; TEXT(tbl_Manifiestos[[#This Row],[Costo Unitario]],"0.00")</f>
        <v>2307|Lead Replacement Service|13.00|110.00</v>
      </c>
      <c r="C944">
        <v>2307</v>
      </c>
      <c r="D944" s="18">
        <v>45636</v>
      </c>
      <c r="E944">
        <v>617</v>
      </c>
      <c r="F944" t="s">
        <v>5306</v>
      </c>
      <c r="G944">
        <v>3347</v>
      </c>
      <c r="H944" t="s">
        <v>5903</v>
      </c>
      <c r="I944">
        <v>3347</v>
      </c>
      <c r="J944">
        <v>13</v>
      </c>
      <c r="K944" s="19">
        <v>110</v>
      </c>
      <c r="L944" s="19">
        <f t="shared" si="28"/>
        <v>1430</v>
      </c>
      <c r="M944" s="6">
        <f>tbl_Manifiestos[[#This Row],[Total Pagado]]*tbl_Manifiestos[[#This Row],[Porcentaje]]</f>
        <v>1329.9</v>
      </c>
      <c r="N944" s="3">
        <v>0.93</v>
      </c>
    </row>
    <row r="945" spans="1:14" ht="15.95" customHeight="1" x14ac:dyDescent="0.25">
      <c r="A945" s="3" t="s">
        <v>27</v>
      </c>
      <c r="B945" s="3" t="str">
        <f>tbl_Manifiestos[[#This Row],[Factura]] &amp; "|" &amp; tbl_Manifiestos[[#This Row],[Proyecto OK]] &amp; "|" &amp; TEXT(tbl_Manifiestos[[#This Row],[Servicio]],"0.00") &amp; "|" &amp; TEXT(tbl_Manifiestos[[#This Row],[Costo Unitario]],"0.00")</f>
        <v>2307|Lead Replacement Service|9.00|110.00</v>
      </c>
      <c r="C945">
        <v>2307</v>
      </c>
      <c r="D945" s="18">
        <v>45638</v>
      </c>
      <c r="E945">
        <v>617</v>
      </c>
      <c r="F945" t="s">
        <v>5306</v>
      </c>
      <c r="G945">
        <v>3347</v>
      </c>
      <c r="H945" t="s">
        <v>5903</v>
      </c>
      <c r="I945">
        <v>3347</v>
      </c>
      <c r="J945">
        <v>9</v>
      </c>
      <c r="K945" s="19">
        <v>110</v>
      </c>
      <c r="L945" s="19">
        <f t="shared" si="28"/>
        <v>990</v>
      </c>
      <c r="M945" s="6">
        <f>tbl_Manifiestos[[#This Row],[Total Pagado]]*tbl_Manifiestos[[#This Row],[Porcentaje]]</f>
        <v>920.7</v>
      </c>
      <c r="N945" s="3">
        <v>0.93</v>
      </c>
    </row>
    <row r="946" spans="1:14" ht="15.95" customHeight="1" x14ac:dyDescent="0.25">
      <c r="A946" s="3" t="s">
        <v>27</v>
      </c>
      <c r="B946" s="3" t="str">
        <f>tbl_Manifiestos[[#This Row],[Factura]] &amp; "|" &amp; tbl_Manifiestos[[#This Row],[Proyecto OK]] &amp; "|" &amp; TEXT(tbl_Manifiestos[[#This Row],[Servicio]],"0.00") &amp; "|" &amp; TEXT(tbl_Manifiestos[[#This Row],[Costo Unitario]],"0.00")</f>
        <v>2307|Lead Replacement Service|9.50|110.00</v>
      </c>
      <c r="C946">
        <v>2307</v>
      </c>
      <c r="D946" s="18">
        <v>45635</v>
      </c>
      <c r="E946">
        <v>617</v>
      </c>
      <c r="F946" t="s">
        <v>5306</v>
      </c>
      <c r="G946">
        <v>3347</v>
      </c>
      <c r="H946" t="s">
        <v>5903</v>
      </c>
      <c r="I946">
        <v>3347</v>
      </c>
      <c r="J946">
        <v>9.5</v>
      </c>
      <c r="K946" s="19">
        <v>110</v>
      </c>
      <c r="L946" s="19">
        <f t="shared" si="28"/>
        <v>1045</v>
      </c>
      <c r="M946" s="6">
        <f>tbl_Manifiestos[[#This Row],[Total Pagado]]*tbl_Manifiestos[[#This Row],[Porcentaje]]</f>
        <v>971.85</v>
      </c>
      <c r="N946" s="3">
        <v>0.93</v>
      </c>
    </row>
    <row r="947" spans="1:14" ht="15.95" customHeight="1" x14ac:dyDescent="0.25">
      <c r="A947" s="3" t="s">
        <v>27</v>
      </c>
      <c r="B947" s="3" t="str">
        <f>tbl_Manifiestos[[#This Row],[Factura]] &amp; "|" &amp; tbl_Manifiestos[[#This Row],[Proyecto OK]] &amp; "|" &amp; TEXT(tbl_Manifiestos[[#This Row],[Servicio]],"0.00") &amp; "|" &amp; TEXT(tbl_Manifiestos[[#This Row],[Costo Unitario]],"0.00")</f>
        <v>2317|Lead Replacement Service|9.50|110.00</v>
      </c>
      <c r="C947">
        <v>2317</v>
      </c>
      <c r="D947" s="21">
        <v>45644</v>
      </c>
      <c r="E947">
        <v>617</v>
      </c>
      <c r="F947" t="s">
        <v>5306</v>
      </c>
      <c r="G947">
        <v>3347</v>
      </c>
      <c r="H947" t="s">
        <v>5903</v>
      </c>
      <c r="I947">
        <v>3347</v>
      </c>
      <c r="J947">
        <v>9.5</v>
      </c>
      <c r="K947" s="25">
        <v>110</v>
      </c>
      <c r="L947" s="25">
        <f t="shared" si="28"/>
        <v>1045</v>
      </c>
      <c r="M947" s="6">
        <f>tbl_Manifiestos[[#This Row],[Total Pagado]]*tbl_Manifiestos[[#This Row],[Porcentaje]]</f>
        <v>971.85</v>
      </c>
      <c r="N947" s="3">
        <v>0.93</v>
      </c>
    </row>
    <row r="948" spans="1:14" ht="15.95" customHeight="1" x14ac:dyDescent="0.25">
      <c r="A948" s="3" t="s">
        <v>27</v>
      </c>
      <c r="B948" s="3" t="str">
        <f>tbl_Manifiestos[[#This Row],[Factura]] &amp; "|" &amp; tbl_Manifiestos[[#This Row],[Proyecto OK]] &amp; "|" &amp; TEXT(tbl_Manifiestos[[#This Row],[Servicio]],"0.00") &amp; "|" &amp; TEXT(tbl_Manifiestos[[#This Row],[Costo Unitario]],"0.00")</f>
        <v>2317|Lead Replacement Service|6.00|110.00</v>
      </c>
      <c r="C948">
        <v>2317</v>
      </c>
      <c r="D948" s="21">
        <v>45646</v>
      </c>
      <c r="E948">
        <v>617</v>
      </c>
      <c r="F948" t="s">
        <v>5306</v>
      </c>
      <c r="G948">
        <v>3347</v>
      </c>
      <c r="H948" t="s">
        <v>5903</v>
      </c>
      <c r="I948">
        <v>3347</v>
      </c>
      <c r="J948">
        <v>6</v>
      </c>
      <c r="K948" s="25">
        <v>110</v>
      </c>
      <c r="L948" s="25">
        <f t="shared" si="28"/>
        <v>660</v>
      </c>
      <c r="M948" s="6">
        <f>tbl_Manifiestos[[#This Row],[Total Pagado]]*tbl_Manifiestos[[#This Row],[Porcentaje]]</f>
        <v>613.80000000000007</v>
      </c>
      <c r="N948" s="3">
        <v>0.93</v>
      </c>
    </row>
    <row r="949" spans="1:14" ht="15.95" customHeight="1" x14ac:dyDescent="0.25">
      <c r="A949" s="3" t="s">
        <v>27</v>
      </c>
      <c r="B949" s="3" t="str">
        <f>tbl_Manifiestos[[#This Row],[Factura]] &amp; "|" &amp; tbl_Manifiestos[[#This Row],[Proyecto OK]] &amp; "|" &amp; TEXT(tbl_Manifiestos[[#This Row],[Servicio]],"0.00") &amp; "|" &amp; TEXT(tbl_Manifiestos[[#This Row],[Costo Unitario]],"0.00")</f>
        <v>2317|Lead Replacement Service|6.00|110.00</v>
      </c>
      <c r="C949">
        <v>2317</v>
      </c>
      <c r="D949" s="21">
        <v>45652</v>
      </c>
      <c r="E949">
        <v>617</v>
      </c>
      <c r="F949" t="s">
        <v>5306</v>
      </c>
      <c r="G949">
        <v>3347</v>
      </c>
      <c r="H949" t="s">
        <v>5903</v>
      </c>
      <c r="I949">
        <v>3347</v>
      </c>
      <c r="J949">
        <v>6</v>
      </c>
      <c r="K949" s="25">
        <v>110</v>
      </c>
      <c r="L949" s="25">
        <f t="shared" si="28"/>
        <v>660</v>
      </c>
      <c r="M949" s="6">
        <f>tbl_Manifiestos[[#This Row],[Total Pagado]]*tbl_Manifiestos[[#This Row],[Porcentaje]]</f>
        <v>613.80000000000007</v>
      </c>
      <c r="N949" s="3">
        <v>0.93</v>
      </c>
    </row>
    <row r="950" spans="1:14" ht="15.95" customHeight="1" x14ac:dyDescent="0.25">
      <c r="A950" s="3" t="s">
        <v>27</v>
      </c>
      <c r="B950" s="3" t="str">
        <f>tbl_Manifiestos[[#This Row],[Factura]] &amp; "|" &amp; tbl_Manifiestos[[#This Row],[Proyecto OK]] &amp; "|" &amp; TEXT(tbl_Manifiestos[[#This Row],[Servicio]],"0.00") &amp; "|" &amp; TEXT(tbl_Manifiestos[[#This Row],[Costo Unitario]],"0.00")</f>
        <v>2317|Lead Replacement Service|9.00|110.00</v>
      </c>
      <c r="C950">
        <v>2317</v>
      </c>
      <c r="D950" s="21">
        <v>45653</v>
      </c>
      <c r="E950">
        <v>617</v>
      </c>
      <c r="F950" t="s">
        <v>5306</v>
      </c>
      <c r="G950">
        <v>3347</v>
      </c>
      <c r="H950" t="s">
        <v>5903</v>
      </c>
      <c r="I950">
        <v>3347</v>
      </c>
      <c r="J950">
        <v>9</v>
      </c>
      <c r="K950" s="25">
        <v>110</v>
      </c>
      <c r="L950" s="25">
        <f t="shared" si="28"/>
        <v>990</v>
      </c>
      <c r="M950" s="6">
        <f>tbl_Manifiestos[[#This Row],[Total Pagado]]*tbl_Manifiestos[[#This Row],[Porcentaje]]</f>
        <v>920.7</v>
      </c>
      <c r="N950" s="3">
        <v>0.93</v>
      </c>
    </row>
    <row r="951" spans="1:14" ht="15.95" customHeight="1" x14ac:dyDescent="0.25">
      <c r="A951" s="3" t="s">
        <v>27</v>
      </c>
      <c r="B951" s="3" t="str">
        <f>tbl_Manifiestos[[#This Row],[Factura]] &amp; "|" &amp; tbl_Manifiestos[[#This Row],[Proyecto OK]] &amp; "|" &amp; TEXT(tbl_Manifiestos[[#This Row],[Servicio]],"0.00") &amp; "|" &amp; TEXT(tbl_Manifiestos[[#This Row],[Costo Unitario]],"0.00")</f>
        <v>2317|Lead Replacement Service|11.50|110.00</v>
      </c>
      <c r="C951">
        <v>2317</v>
      </c>
      <c r="D951" s="21">
        <v>45645</v>
      </c>
      <c r="E951">
        <v>617</v>
      </c>
      <c r="F951" t="s">
        <v>5306</v>
      </c>
      <c r="G951">
        <v>3347</v>
      </c>
      <c r="H951" t="s">
        <v>5903</v>
      </c>
      <c r="I951">
        <v>3347</v>
      </c>
      <c r="J951">
        <v>11.5</v>
      </c>
      <c r="K951" s="25">
        <v>110</v>
      </c>
      <c r="L951" s="25">
        <f t="shared" si="28"/>
        <v>1265</v>
      </c>
      <c r="M951" s="6">
        <f>tbl_Manifiestos[[#This Row],[Total Pagado]]*tbl_Manifiestos[[#This Row],[Porcentaje]]</f>
        <v>1176.45</v>
      </c>
      <c r="N951" s="3">
        <v>0.93</v>
      </c>
    </row>
    <row r="952" spans="1:14" ht="15.95" customHeight="1" x14ac:dyDescent="0.25">
      <c r="A952" s="3" t="s">
        <v>27</v>
      </c>
      <c r="B952" s="3" t="str">
        <f>tbl_Manifiestos[[#This Row],[Factura]] &amp; "|" &amp; tbl_Manifiestos[[#This Row],[Proyecto OK]] &amp; "|" &amp; TEXT(tbl_Manifiestos[[#This Row],[Servicio]],"0.00") &amp; "|" &amp; TEXT(tbl_Manifiestos[[#This Row],[Costo Unitario]],"0.00")</f>
        <v>2330|Lead Replacement Service|9.50|110.00</v>
      </c>
      <c r="C952">
        <v>2330</v>
      </c>
      <c r="D952" s="21">
        <v>45663</v>
      </c>
      <c r="E952">
        <v>325</v>
      </c>
      <c r="F952" t="s">
        <v>5306</v>
      </c>
      <c r="G952">
        <v>3347</v>
      </c>
      <c r="H952" t="s">
        <v>5903</v>
      </c>
      <c r="I952">
        <v>3347</v>
      </c>
      <c r="J952">
        <v>9.5</v>
      </c>
      <c r="K952" s="25">
        <v>110</v>
      </c>
      <c r="L952" s="25">
        <f t="shared" si="28"/>
        <v>1045</v>
      </c>
      <c r="M952" s="6">
        <f>tbl_Manifiestos[[#This Row],[Total Pagado]]*tbl_Manifiestos[[#This Row],[Porcentaje]]</f>
        <v>971.85</v>
      </c>
      <c r="N952" s="3">
        <v>0.93</v>
      </c>
    </row>
    <row r="953" spans="1:14" ht="15.95" customHeight="1" x14ac:dyDescent="0.25">
      <c r="A953" s="3" t="s">
        <v>27</v>
      </c>
      <c r="B953" s="3" t="str">
        <f>tbl_Manifiestos[[#This Row],[Factura]] &amp; "|" &amp; tbl_Manifiestos[[#This Row],[Proyecto OK]] &amp; "|" &amp; TEXT(tbl_Manifiestos[[#This Row],[Servicio]],"0.00") &amp; "|" &amp; TEXT(tbl_Manifiestos[[#This Row],[Costo Unitario]],"0.00")</f>
        <v>2330|Lead Replacement Service|9.00|110.00</v>
      </c>
      <c r="C953">
        <v>2330</v>
      </c>
      <c r="D953" s="21">
        <v>45664</v>
      </c>
      <c r="E953">
        <v>67</v>
      </c>
      <c r="F953" t="s">
        <v>5306</v>
      </c>
      <c r="G953">
        <v>3347</v>
      </c>
      <c r="H953" t="s">
        <v>5903</v>
      </c>
      <c r="I953">
        <v>3347</v>
      </c>
      <c r="J953">
        <v>9</v>
      </c>
      <c r="K953" s="25">
        <v>110</v>
      </c>
      <c r="L953" s="25">
        <f t="shared" si="28"/>
        <v>990</v>
      </c>
      <c r="M953" s="6">
        <f>tbl_Manifiestos[[#This Row],[Total Pagado]]*tbl_Manifiestos[[#This Row],[Porcentaje]]</f>
        <v>920.7</v>
      </c>
      <c r="N953" s="3">
        <v>0.93</v>
      </c>
    </row>
    <row r="954" spans="1:14" ht="15.95" customHeight="1" x14ac:dyDescent="0.25">
      <c r="A954" s="3" t="s">
        <v>27</v>
      </c>
      <c r="B954" s="3" t="str">
        <f>tbl_Manifiestos[[#This Row],[Factura]] &amp; "|" &amp; tbl_Manifiestos[[#This Row],[Proyecto OK]] &amp; "|" &amp; TEXT(tbl_Manifiestos[[#This Row],[Servicio]],"0.00") &amp; "|" &amp; TEXT(tbl_Manifiestos[[#This Row],[Costo Unitario]],"0.00")</f>
        <v>2330|Lead Replacement Service|10.50|110.00</v>
      </c>
      <c r="C954">
        <v>2330</v>
      </c>
      <c r="D954" s="21">
        <v>45666</v>
      </c>
      <c r="E954">
        <v>617</v>
      </c>
      <c r="F954" t="s">
        <v>5306</v>
      </c>
      <c r="G954">
        <v>3347</v>
      </c>
      <c r="H954" t="s">
        <v>5903</v>
      </c>
      <c r="I954">
        <v>3347</v>
      </c>
      <c r="J954">
        <v>10.5</v>
      </c>
      <c r="K954" s="25">
        <v>110</v>
      </c>
      <c r="L954" s="25">
        <f t="shared" si="28"/>
        <v>1155</v>
      </c>
      <c r="M954" s="6">
        <f>tbl_Manifiestos[[#This Row],[Total Pagado]]*tbl_Manifiestos[[#This Row],[Porcentaje]]</f>
        <v>1074.1500000000001</v>
      </c>
      <c r="N954" s="3">
        <v>0.93</v>
      </c>
    </row>
    <row r="955" spans="1:14" ht="15.95" customHeight="1" x14ac:dyDescent="0.25">
      <c r="A955" s="3" t="s">
        <v>27</v>
      </c>
      <c r="B955" s="3" t="str">
        <f>tbl_Manifiestos[[#This Row],[Factura]] &amp; "|" &amp; tbl_Manifiestos[[#This Row],[Proyecto OK]] &amp; "|" &amp; TEXT(tbl_Manifiestos[[#This Row],[Servicio]],"0.00") &amp; "|" &amp; TEXT(tbl_Manifiestos[[#This Row],[Costo Unitario]],"0.00")</f>
        <v>2333|Lead Replacement Service|10.00|110.00</v>
      </c>
      <c r="C955">
        <v>2333</v>
      </c>
      <c r="D955" s="32">
        <v>45670</v>
      </c>
      <c r="E955">
        <v>67</v>
      </c>
      <c r="F955" t="s">
        <v>5306</v>
      </c>
      <c r="G955">
        <v>3347</v>
      </c>
      <c r="H955" t="s">
        <v>5903</v>
      </c>
      <c r="I955">
        <v>3347</v>
      </c>
      <c r="J955">
        <v>10</v>
      </c>
      <c r="K955" s="34">
        <v>110</v>
      </c>
      <c r="L955" s="34">
        <f t="shared" si="28"/>
        <v>1100</v>
      </c>
      <c r="M955" s="6">
        <f>tbl_Manifiestos[[#This Row],[Total Pagado]]*tbl_Manifiestos[[#This Row],[Porcentaje]]</f>
        <v>1023</v>
      </c>
      <c r="N955" s="3">
        <v>0.93</v>
      </c>
    </row>
    <row r="956" spans="1:14" ht="15.95" customHeight="1" x14ac:dyDescent="0.25">
      <c r="A956" s="3" t="s">
        <v>27</v>
      </c>
      <c r="B956" s="3" t="str">
        <f>tbl_Manifiestos[[#This Row],[Factura]] &amp; "|" &amp; tbl_Manifiestos[[#This Row],[Proyecto OK]] &amp; "|" &amp; TEXT(tbl_Manifiestos[[#This Row],[Servicio]],"0.00") &amp; "|" &amp; TEXT(tbl_Manifiestos[[#This Row],[Costo Unitario]],"0.00")</f>
        <v>2333|Lead Replacement Service|10.00|110.00</v>
      </c>
      <c r="C956">
        <v>2333</v>
      </c>
      <c r="D956" s="32">
        <v>45671</v>
      </c>
      <c r="E956">
        <v>617</v>
      </c>
      <c r="F956" t="s">
        <v>5306</v>
      </c>
      <c r="G956">
        <v>3347</v>
      </c>
      <c r="H956" t="s">
        <v>5903</v>
      </c>
      <c r="I956">
        <v>3347</v>
      </c>
      <c r="J956">
        <v>10</v>
      </c>
      <c r="K956" s="34">
        <v>110</v>
      </c>
      <c r="L956" s="34">
        <f t="shared" si="28"/>
        <v>1100</v>
      </c>
      <c r="M956" s="6">
        <f>tbl_Manifiestos[[#This Row],[Total Pagado]]*tbl_Manifiestos[[#This Row],[Porcentaje]]</f>
        <v>1023</v>
      </c>
      <c r="N956" s="3">
        <v>0.93</v>
      </c>
    </row>
    <row r="957" spans="1:14" ht="15.95" customHeight="1" x14ac:dyDescent="0.25">
      <c r="A957" s="3" t="s">
        <v>27</v>
      </c>
      <c r="B957" s="3" t="str">
        <f>tbl_Manifiestos[[#This Row],[Factura]] &amp; "|" &amp; tbl_Manifiestos[[#This Row],[Proyecto OK]] &amp; "|" &amp; TEXT(tbl_Manifiestos[[#This Row],[Servicio]],"0.00") &amp; "|" &amp; TEXT(tbl_Manifiestos[[#This Row],[Costo Unitario]],"0.00")</f>
        <v>2333|Lead Replacement Service|13.00|110.00</v>
      </c>
      <c r="C957">
        <v>2333</v>
      </c>
      <c r="D957" s="32">
        <v>45673</v>
      </c>
      <c r="E957">
        <v>617</v>
      </c>
      <c r="F957" t="s">
        <v>5306</v>
      </c>
      <c r="G957">
        <v>3347</v>
      </c>
      <c r="H957" t="s">
        <v>5903</v>
      </c>
      <c r="I957">
        <v>3347</v>
      </c>
      <c r="J957">
        <v>13</v>
      </c>
      <c r="K957" s="34">
        <v>110</v>
      </c>
      <c r="L957" s="34">
        <f t="shared" si="28"/>
        <v>1430</v>
      </c>
      <c r="M957" s="6">
        <f>tbl_Manifiestos[[#This Row],[Total Pagado]]*tbl_Manifiestos[[#This Row],[Porcentaje]]</f>
        <v>1329.9</v>
      </c>
      <c r="N957" s="3">
        <v>0.93</v>
      </c>
    </row>
    <row r="958" spans="1:14" ht="15.95" customHeight="1" x14ac:dyDescent="0.25">
      <c r="A958" s="3" t="s">
        <v>27</v>
      </c>
      <c r="B958" s="3" t="str">
        <f>tbl_Manifiestos[[#This Row],[Factura]] &amp; "|" &amp; tbl_Manifiestos[[#This Row],[Proyecto OK]] &amp; "|" &amp; TEXT(tbl_Manifiestos[[#This Row],[Servicio]],"0.00") &amp; "|" &amp; TEXT(tbl_Manifiestos[[#This Row],[Costo Unitario]],"0.00")</f>
        <v>2333|Lead Replacement Service|10.00|110.00</v>
      </c>
      <c r="C958">
        <v>2333</v>
      </c>
      <c r="D958" s="32">
        <v>45674</v>
      </c>
      <c r="E958">
        <v>617</v>
      </c>
      <c r="F958" t="s">
        <v>5306</v>
      </c>
      <c r="G958">
        <v>3347</v>
      </c>
      <c r="H958" t="s">
        <v>5903</v>
      </c>
      <c r="I958">
        <v>3347</v>
      </c>
      <c r="J958">
        <v>10</v>
      </c>
      <c r="K958" s="34">
        <v>110</v>
      </c>
      <c r="L958" s="34">
        <f t="shared" si="28"/>
        <v>1100</v>
      </c>
      <c r="M958" s="6">
        <f>tbl_Manifiestos[[#This Row],[Total Pagado]]*tbl_Manifiestos[[#This Row],[Porcentaje]]</f>
        <v>1023</v>
      </c>
      <c r="N958" s="3">
        <v>0.93</v>
      </c>
    </row>
    <row r="959" spans="1:14" ht="15.95" customHeight="1" x14ac:dyDescent="0.25">
      <c r="A959" s="3" t="s">
        <v>27</v>
      </c>
      <c r="B959" s="3" t="str">
        <f>tbl_Manifiestos[[#This Row],[Factura]] &amp; "|" &amp; tbl_Manifiestos[[#This Row],[Proyecto OK]] &amp; "|" &amp; TEXT(tbl_Manifiestos[[#This Row],[Servicio]],"0.00") &amp; "|" &amp; TEXT(tbl_Manifiestos[[#This Row],[Costo Unitario]],"0.00")</f>
        <v>2338|Lead Replacement Service|9.00|110.00</v>
      </c>
      <c r="C959">
        <v>2338</v>
      </c>
      <c r="D959" s="32">
        <v>45680</v>
      </c>
      <c r="E959">
        <v>617</v>
      </c>
      <c r="F959" t="s">
        <v>5306</v>
      </c>
      <c r="G959">
        <v>3347</v>
      </c>
      <c r="H959" t="s">
        <v>5903</v>
      </c>
      <c r="I959">
        <v>3347</v>
      </c>
      <c r="J959">
        <v>9</v>
      </c>
      <c r="K959" s="34">
        <v>110</v>
      </c>
      <c r="L959" s="34">
        <f t="shared" si="28"/>
        <v>990</v>
      </c>
      <c r="M959" s="6">
        <f>tbl_Manifiestos[[#This Row],[Total Pagado]]*tbl_Manifiestos[[#This Row],[Porcentaje]]</f>
        <v>920.7</v>
      </c>
      <c r="N959" s="3">
        <v>0.93</v>
      </c>
    </row>
    <row r="960" spans="1:14" ht="15.95" customHeight="1" x14ac:dyDescent="0.25">
      <c r="A960" s="3" t="s">
        <v>27</v>
      </c>
      <c r="B960" s="3" t="str">
        <f>tbl_Manifiestos[[#This Row],[Factura]] &amp; "|" &amp; tbl_Manifiestos[[#This Row],[Proyecto OK]] &amp; "|" &amp; TEXT(tbl_Manifiestos[[#This Row],[Servicio]],"0.00") &amp; "|" &amp; TEXT(tbl_Manifiestos[[#This Row],[Costo Unitario]],"0.00")</f>
        <v>2338|Lead Replacement Service|9.25|110.00</v>
      </c>
      <c r="C960">
        <v>2338</v>
      </c>
      <c r="D960" s="32">
        <v>45681</v>
      </c>
      <c r="E960">
        <v>515</v>
      </c>
      <c r="F960" t="s">
        <v>5306</v>
      </c>
      <c r="G960">
        <v>3347</v>
      </c>
      <c r="H960" t="s">
        <v>5903</v>
      </c>
      <c r="I960">
        <v>3347</v>
      </c>
      <c r="J960">
        <v>9.25</v>
      </c>
      <c r="K960" s="34">
        <v>110</v>
      </c>
      <c r="L960" s="34">
        <f t="shared" si="28"/>
        <v>1017.5</v>
      </c>
      <c r="M960" s="6">
        <f>tbl_Manifiestos[[#This Row],[Total Pagado]]*tbl_Manifiestos[[#This Row],[Porcentaje]]</f>
        <v>946.27500000000009</v>
      </c>
      <c r="N960" s="3">
        <v>0.93</v>
      </c>
    </row>
    <row r="961" spans="1:14" ht="15.95" customHeight="1" x14ac:dyDescent="0.25">
      <c r="A961" s="3" t="s">
        <v>27</v>
      </c>
      <c r="B961" s="3" t="str">
        <f>tbl_Manifiestos[[#This Row],[Factura]] &amp; "|" &amp; tbl_Manifiestos[[#This Row],[Proyecto OK]] &amp; "|" &amp; TEXT(tbl_Manifiestos[[#This Row],[Servicio]],"0.00") &amp; "|" &amp; TEXT(tbl_Manifiestos[[#This Row],[Costo Unitario]],"0.00")</f>
        <v>2344|Lead Replacement Service|10.00|110.00</v>
      </c>
      <c r="C961">
        <v>2344</v>
      </c>
      <c r="D961" s="32">
        <v>45684</v>
      </c>
      <c r="E961">
        <v>617</v>
      </c>
      <c r="F961" t="s">
        <v>5306</v>
      </c>
      <c r="G961">
        <v>3347</v>
      </c>
      <c r="H961" t="s">
        <v>5903</v>
      </c>
      <c r="I961">
        <v>3347</v>
      </c>
      <c r="J961">
        <v>10</v>
      </c>
      <c r="K961" s="34">
        <v>110</v>
      </c>
      <c r="L961" s="34">
        <f t="shared" si="28"/>
        <v>1100</v>
      </c>
      <c r="M961" s="6">
        <f>tbl_Manifiestos[[#This Row],[Total Pagado]]*tbl_Manifiestos[[#This Row],[Porcentaje]]</f>
        <v>1023</v>
      </c>
      <c r="N961" s="3">
        <v>0.93</v>
      </c>
    </row>
    <row r="962" spans="1:14" ht="15.95" customHeight="1" x14ac:dyDescent="0.25">
      <c r="A962" s="3" t="s">
        <v>27</v>
      </c>
      <c r="B962" s="3" t="str">
        <f>tbl_Manifiestos[[#This Row],[Factura]] &amp; "|" &amp; tbl_Manifiestos[[#This Row],[Proyecto OK]] &amp; "|" &amp; TEXT(tbl_Manifiestos[[#This Row],[Servicio]],"0.00") &amp; "|" &amp; TEXT(tbl_Manifiestos[[#This Row],[Costo Unitario]],"0.00")</f>
        <v>2344|Lead Replacement Service|8.50|110.00</v>
      </c>
      <c r="C962">
        <v>2344</v>
      </c>
      <c r="D962" s="32">
        <v>45685</v>
      </c>
      <c r="E962">
        <v>67</v>
      </c>
      <c r="F962" t="s">
        <v>5306</v>
      </c>
      <c r="G962">
        <v>3347</v>
      </c>
      <c r="H962" t="s">
        <v>5903</v>
      </c>
      <c r="I962">
        <v>3347</v>
      </c>
      <c r="J962">
        <v>8.5</v>
      </c>
      <c r="K962" s="34">
        <v>110</v>
      </c>
      <c r="L962" s="34">
        <f t="shared" si="28"/>
        <v>935</v>
      </c>
      <c r="M962" s="6">
        <f>tbl_Manifiestos[[#This Row],[Total Pagado]]*tbl_Manifiestos[[#This Row],[Porcentaje]]</f>
        <v>869.55000000000007</v>
      </c>
      <c r="N962" s="3">
        <v>0.93</v>
      </c>
    </row>
    <row r="963" spans="1:14" ht="15.95" customHeight="1" x14ac:dyDescent="0.25">
      <c r="A963" s="3" t="s">
        <v>27</v>
      </c>
      <c r="B963" s="3" t="str">
        <f>tbl_Manifiestos[[#This Row],[Factura]] &amp; "|" &amp; tbl_Manifiestos[[#This Row],[Proyecto OK]] &amp; "|" &amp; TEXT(tbl_Manifiestos[[#This Row],[Servicio]],"0.00") &amp; "|" &amp; TEXT(tbl_Manifiestos[[#This Row],[Costo Unitario]],"0.00")</f>
        <v>2344|Lead Replacement Service|8.00|110.00</v>
      </c>
      <c r="C963">
        <v>2344</v>
      </c>
      <c r="D963" s="32">
        <v>45686</v>
      </c>
      <c r="E963">
        <v>617</v>
      </c>
      <c r="F963" t="s">
        <v>5306</v>
      </c>
      <c r="G963">
        <v>3347</v>
      </c>
      <c r="H963" t="s">
        <v>5903</v>
      </c>
      <c r="I963">
        <v>3347</v>
      </c>
      <c r="J963">
        <v>8</v>
      </c>
      <c r="K963" s="34">
        <v>110</v>
      </c>
      <c r="L963" s="34">
        <f t="shared" si="28"/>
        <v>880</v>
      </c>
      <c r="M963" s="6">
        <f>tbl_Manifiestos[[#This Row],[Total Pagado]]*tbl_Manifiestos[[#This Row],[Porcentaje]]</f>
        <v>818.40000000000009</v>
      </c>
      <c r="N963" s="3">
        <v>0.93</v>
      </c>
    </row>
    <row r="964" spans="1:14" ht="15.95" customHeight="1" x14ac:dyDescent="0.25">
      <c r="A964" s="3" t="s">
        <v>27</v>
      </c>
      <c r="B964" s="3" t="str">
        <f>tbl_Manifiestos[[#This Row],[Factura]] &amp; "|" &amp; tbl_Manifiestos[[#This Row],[Proyecto OK]] &amp; "|" &amp; TEXT(tbl_Manifiestos[[#This Row],[Servicio]],"0.00") &amp; "|" &amp; TEXT(tbl_Manifiestos[[#This Row],[Costo Unitario]],"0.00")</f>
        <v>2344|Lead Replacement Service|9.50|110.00</v>
      </c>
      <c r="C964">
        <v>2344</v>
      </c>
      <c r="D964" s="32">
        <v>45687</v>
      </c>
      <c r="E964">
        <v>515</v>
      </c>
      <c r="F964" t="s">
        <v>5306</v>
      </c>
      <c r="G964">
        <v>3347</v>
      </c>
      <c r="H964" t="s">
        <v>5903</v>
      </c>
      <c r="I964">
        <v>3347</v>
      </c>
      <c r="J964">
        <v>9.5</v>
      </c>
      <c r="K964" s="34">
        <v>110</v>
      </c>
      <c r="L964" s="34">
        <f t="shared" si="28"/>
        <v>1045</v>
      </c>
      <c r="M964" s="6">
        <f>tbl_Manifiestos[[#This Row],[Total Pagado]]*tbl_Manifiestos[[#This Row],[Porcentaje]]</f>
        <v>971.85</v>
      </c>
      <c r="N964" s="3">
        <v>0.93</v>
      </c>
    </row>
    <row r="965" spans="1:14" ht="15.95" customHeight="1" x14ac:dyDescent="0.25">
      <c r="A965" s="3" t="s">
        <v>27</v>
      </c>
      <c r="B965" s="3" t="str">
        <f>tbl_Manifiestos[[#This Row],[Factura]] &amp; "|" &amp; tbl_Manifiestos[[#This Row],[Proyecto OK]] &amp; "|" &amp; TEXT(tbl_Manifiestos[[#This Row],[Servicio]],"0.00") &amp; "|" &amp; TEXT(tbl_Manifiestos[[#This Row],[Costo Unitario]],"0.00")</f>
        <v>2344|Lead Replacement Service|9.50|110.00</v>
      </c>
      <c r="C965">
        <v>2344</v>
      </c>
      <c r="D965" s="32">
        <v>45688</v>
      </c>
      <c r="E965">
        <v>617</v>
      </c>
      <c r="F965" t="s">
        <v>5306</v>
      </c>
      <c r="G965">
        <v>3347</v>
      </c>
      <c r="H965" t="s">
        <v>5903</v>
      </c>
      <c r="I965">
        <v>3347</v>
      </c>
      <c r="J965">
        <v>9.5</v>
      </c>
      <c r="K965" s="34">
        <v>110</v>
      </c>
      <c r="L965" s="34">
        <f t="shared" si="28"/>
        <v>1045</v>
      </c>
      <c r="M965" s="6">
        <f>tbl_Manifiestos[[#This Row],[Total Pagado]]*tbl_Manifiestos[[#This Row],[Porcentaje]]</f>
        <v>971.85</v>
      </c>
      <c r="N965" s="3">
        <v>0.93</v>
      </c>
    </row>
    <row r="966" spans="1:14" ht="15.95" customHeight="1" x14ac:dyDescent="0.25">
      <c r="A966" s="3" t="s">
        <v>27</v>
      </c>
      <c r="B966" s="3" t="str">
        <f>tbl_Manifiestos[[#This Row],[Factura]] &amp; "|" &amp; tbl_Manifiestos[[#This Row],[Proyecto OK]] &amp; "|" &amp; TEXT(tbl_Manifiestos[[#This Row],[Servicio]],"0.00") &amp; "|" &amp; TEXT(tbl_Manifiestos[[#This Row],[Costo Unitario]],"0.00")</f>
        <v>2348|Lead Replacement Service|13.00|110.00</v>
      </c>
      <c r="C966">
        <v>2348</v>
      </c>
      <c r="D966" s="32">
        <v>45692</v>
      </c>
      <c r="E966">
        <v>617</v>
      </c>
      <c r="F966" t="s">
        <v>5306</v>
      </c>
      <c r="G966">
        <v>3347</v>
      </c>
      <c r="H966" t="s">
        <v>5903</v>
      </c>
      <c r="I966">
        <v>3347</v>
      </c>
      <c r="J966">
        <v>13</v>
      </c>
      <c r="K966" s="34">
        <v>110</v>
      </c>
      <c r="L966" s="34">
        <f t="shared" si="28"/>
        <v>1430</v>
      </c>
      <c r="M966" s="6">
        <f>tbl_Manifiestos[[#This Row],[Total Pagado]]*tbl_Manifiestos[[#This Row],[Porcentaje]]</f>
        <v>1329.9</v>
      </c>
      <c r="N966" s="3">
        <v>0.93</v>
      </c>
    </row>
    <row r="967" spans="1:14" ht="15.95" customHeight="1" x14ac:dyDescent="0.25">
      <c r="A967" s="3" t="s">
        <v>27</v>
      </c>
      <c r="B967" s="3" t="str">
        <f>tbl_Manifiestos[[#This Row],[Factura]] &amp; "|" &amp; tbl_Manifiestos[[#This Row],[Proyecto OK]] &amp; "|" &amp; TEXT(tbl_Manifiestos[[#This Row],[Servicio]],"0.00") &amp; "|" &amp; TEXT(tbl_Manifiestos[[#This Row],[Costo Unitario]],"0.00")</f>
        <v>2348|Lead Replacement Service|8.50|110.00</v>
      </c>
      <c r="C967">
        <v>2348</v>
      </c>
      <c r="D967" s="32">
        <v>45693</v>
      </c>
      <c r="E967">
        <v>617</v>
      </c>
      <c r="F967" t="s">
        <v>5306</v>
      </c>
      <c r="G967">
        <v>3347</v>
      </c>
      <c r="H967" t="s">
        <v>5903</v>
      </c>
      <c r="I967">
        <v>3347</v>
      </c>
      <c r="J967">
        <v>8.5</v>
      </c>
      <c r="K967" s="34">
        <v>110</v>
      </c>
      <c r="L967" s="34">
        <f t="shared" si="28"/>
        <v>935</v>
      </c>
      <c r="M967" s="6">
        <f>tbl_Manifiestos[[#This Row],[Total Pagado]]*tbl_Manifiestos[[#This Row],[Porcentaje]]</f>
        <v>869.55000000000007</v>
      </c>
      <c r="N967" s="3">
        <v>0.93</v>
      </c>
    </row>
    <row r="968" spans="1:14" ht="15.95" customHeight="1" x14ac:dyDescent="0.25">
      <c r="A968" s="3" t="s">
        <v>27</v>
      </c>
      <c r="B968" s="3" t="str">
        <f>tbl_Manifiestos[[#This Row],[Factura]] &amp; "|" &amp; tbl_Manifiestos[[#This Row],[Proyecto OK]] &amp; "|" &amp; TEXT(tbl_Manifiestos[[#This Row],[Servicio]],"0.00") &amp; "|" &amp; TEXT(tbl_Manifiestos[[#This Row],[Costo Unitario]],"0.00")</f>
        <v>2348|Lead Replacement Service|7.75|110.00</v>
      </c>
      <c r="C968">
        <v>2348</v>
      </c>
      <c r="D968" s="32">
        <v>45694</v>
      </c>
      <c r="E968">
        <v>356</v>
      </c>
      <c r="F968" t="s">
        <v>5306</v>
      </c>
      <c r="G968">
        <v>3347</v>
      </c>
      <c r="H968" t="s">
        <v>5903</v>
      </c>
      <c r="I968">
        <v>3347</v>
      </c>
      <c r="J968">
        <v>7.75</v>
      </c>
      <c r="K968" s="34">
        <v>110</v>
      </c>
      <c r="L968" s="34">
        <f t="shared" si="28"/>
        <v>852.5</v>
      </c>
      <c r="M968" s="6">
        <f>tbl_Manifiestos[[#This Row],[Total Pagado]]*tbl_Manifiestos[[#This Row],[Porcentaje]]</f>
        <v>792.82500000000005</v>
      </c>
      <c r="N968" s="3">
        <v>0.93</v>
      </c>
    </row>
    <row r="969" spans="1:14" ht="15.95" customHeight="1" x14ac:dyDescent="0.25">
      <c r="A969" s="3" t="s">
        <v>27</v>
      </c>
      <c r="B969" s="3" t="str">
        <f>tbl_Manifiestos[[#This Row],[Factura]] &amp; "|" &amp; tbl_Manifiestos[[#This Row],[Proyecto OK]] &amp; "|" &amp; TEXT(tbl_Manifiestos[[#This Row],[Servicio]],"0.00") &amp; "|" &amp; TEXT(tbl_Manifiestos[[#This Row],[Costo Unitario]],"0.00")</f>
        <v>2348|Lead Replacement Service|12.00|110.00</v>
      </c>
      <c r="C969">
        <v>2348</v>
      </c>
      <c r="D969" s="32">
        <v>45695</v>
      </c>
      <c r="E969">
        <v>617</v>
      </c>
      <c r="F969" t="s">
        <v>5306</v>
      </c>
      <c r="G969">
        <v>3347</v>
      </c>
      <c r="H969" t="s">
        <v>5903</v>
      </c>
      <c r="I969">
        <v>3347</v>
      </c>
      <c r="J969">
        <v>12</v>
      </c>
      <c r="K969" s="34">
        <v>110</v>
      </c>
      <c r="L969" s="34">
        <f t="shared" si="28"/>
        <v>1320</v>
      </c>
      <c r="M969" s="6">
        <f>tbl_Manifiestos[[#This Row],[Total Pagado]]*tbl_Manifiestos[[#This Row],[Porcentaje]]</f>
        <v>1227.6000000000001</v>
      </c>
      <c r="N969" s="3">
        <v>0.93</v>
      </c>
    </row>
    <row r="970" spans="1:14" ht="15.95" customHeight="1" x14ac:dyDescent="0.25">
      <c r="A970" s="3" t="s">
        <v>27</v>
      </c>
      <c r="B970" s="3" t="str">
        <f>tbl_Manifiestos[[#This Row],[Factura]] &amp; "|" &amp; tbl_Manifiestos[[#This Row],[Proyecto OK]] &amp; "|" &amp; TEXT(tbl_Manifiestos[[#This Row],[Servicio]],"0.00") &amp; "|" &amp; TEXT(tbl_Manifiestos[[#This Row],[Costo Unitario]],"0.00")</f>
        <v>2356|Lead Replacement Service|9.00|110.00</v>
      </c>
      <c r="C970">
        <v>2356</v>
      </c>
      <c r="D970" s="32">
        <v>45698</v>
      </c>
      <c r="E970">
        <v>356</v>
      </c>
      <c r="F970" t="s">
        <v>5306</v>
      </c>
      <c r="G970">
        <v>3347</v>
      </c>
      <c r="H970" t="s">
        <v>5903</v>
      </c>
      <c r="I970">
        <v>3347</v>
      </c>
      <c r="J970">
        <v>9</v>
      </c>
      <c r="K970" s="34">
        <v>110</v>
      </c>
      <c r="L970" s="34">
        <f t="shared" si="28"/>
        <v>990</v>
      </c>
      <c r="M970" s="6">
        <f>tbl_Manifiestos[[#This Row],[Total Pagado]]*tbl_Manifiestos[[#This Row],[Porcentaje]]</f>
        <v>920.7</v>
      </c>
      <c r="N970" s="3">
        <v>0.93</v>
      </c>
    </row>
    <row r="971" spans="1:14" ht="15.95" customHeight="1" x14ac:dyDescent="0.25">
      <c r="A971" s="3" t="s">
        <v>27</v>
      </c>
      <c r="B971" s="3" t="str">
        <f>tbl_Manifiestos[[#This Row],[Factura]] &amp; "|" &amp; tbl_Manifiestos[[#This Row],[Proyecto OK]] &amp; "|" &amp; TEXT(tbl_Manifiestos[[#This Row],[Servicio]],"0.00") &amp; "|" &amp; TEXT(tbl_Manifiestos[[#This Row],[Costo Unitario]],"0.00")</f>
        <v>2356|Lead Replacement Service|12.00|110.00</v>
      </c>
      <c r="C971">
        <v>2356</v>
      </c>
      <c r="D971" s="32">
        <v>45699</v>
      </c>
      <c r="E971">
        <v>617</v>
      </c>
      <c r="F971" t="s">
        <v>5306</v>
      </c>
      <c r="G971">
        <v>3347</v>
      </c>
      <c r="H971" t="s">
        <v>5903</v>
      </c>
      <c r="I971">
        <v>3347</v>
      </c>
      <c r="J971">
        <v>12</v>
      </c>
      <c r="K971" s="34">
        <v>110</v>
      </c>
      <c r="L971" s="34">
        <f t="shared" si="28"/>
        <v>1320</v>
      </c>
      <c r="M971" s="6">
        <f>tbl_Manifiestos[[#This Row],[Total Pagado]]*tbl_Manifiestos[[#This Row],[Porcentaje]]</f>
        <v>1227.6000000000001</v>
      </c>
      <c r="N971" s="3">
        <v>0.93</v>
      </c>
    </row>
    <row r="972" spans="1:14" ht="15.95" customHeight="1" x14ac:dyDescent="0.25">
      <c r="A972" s="3" t="s">
        <v>27</v>
      </c>
      <c r="B972" s="3" t="str">
        <f>tbl_Manifiestos[[#This Row],[Factura]] &amp; "|" &amp; tbl_Manifiestos[[#This Row],[Proyecto OK]] &amp; "|" &amp; TEXT(tbl_Manifiestos[[#This Row],[Servicio]],"0.00") &amp; "|" &amp; TEXT(tbl_Manifiestos[[#This Row],[Costo Unitario]],"0.00")</f>
        <v>2364|Lead Replacement Service|11.00|110.00</v>
      </c>
      <c r="C972">
        <v>2364</v>
      </c>
      <c r="D972" s="32">
        <v>45712</v>
      </c>
      <c r="E972">
        <v>617</v>
      </c>
      <c r="F972" t="s">
        <v>5306</v>
      </c>
      <c r="G972">
        <v>3347</v>
      </c>
      <c r="H972" t="s">
        <v>5903</v>
      </c>
      <c r="I972">
        <v>3347</v>
      </c>
      <c r="J972">
        <v>11</v>
      </c>
      <c r="K972" s="34">
        <v>110</v>
      </c>
      <c r="L972" s="34">
        <f t="shared" si="28"/>
        <v>1210</v>
      </c>
      <c r="M972" s="6">
        <f>tbl_Manifiestos[[#This Row],[Total Pagado]]*tbl_Manifiestos[[#This Row],[Porcentaje]]</f>
        <v>1125.3</v>
      </c>
      <c r="N972" s="3">
        <v>0.93</v>
      </c>
    </row>
    <row r="973" spans="1:14" ht="15.95" customHeight="1" x14ac:dyDescent="0.25">
      <c r="A973" s="3" t="s">
        <v>27</v>
      </c>
      <c r="B973" s="3" t="str">
        <f>tbl_Manifiestos[[#This Row],[Factura]] &amp; "|" &amp; tbl_Manifiestos[[#This Row],[Proyecto OK]] &amp; "|" &amp; TEXT(tbl_Manifiestos[[#This Row],[Servicio]],"0.00") &amp; "|" &amp; TEXT(tbl_Manifiestos[[#This Row],[Costo Unitario]],"0.00")</f>
        <v>2364|Lead Replacement Service|14.00|110.00</v>
      </c>
      <c r="C973">
        <v>2364</v>
      </c>
      <c r="D973" s="32">
        <v>45713</v>
      </c>
      <c r="E973">
        <v>617</v>
      </c>
      <c r="F973" t="s">
        <v>5306</v>
      </c>
      <c r="G973">
        <v>3347</v>
      </c>
      <c r="H973" t="s">
        <v>5903</v>
      </c>
      <c r="I973">
        <v>3347</v>
      </c>
      <c r="J973">
        <v>14</v>
      </c>
      <c r="K973" s="34">
        <v>110</v>
      </c>
      <c r="L973" s="34">
        <f t="shared" si="28"/>
        <v>1540</v>
      </c>
      <c r="M973" s="6">
        <f>tbl_Manifiestos[[#This Row],[Total Pagado]]*tbl_Manifiestos[[#This Row],[Porcentaje]]</f>
        <v>1432.2</v>
      </c>
      <c r="N973" s="3">
        <v>0.93</v>
      </c>
    </row>
    <row r="974" spans="1:14" ht="15.95" customHeight="1" x14ac:dyDescent="0.25">
      <c r="A974" s="3" t="s">
        <v>27</v>
      </c>
      <c r="B974" s="3" t="str">
        <f>tbl_Manifiestos[[#This Row],[Factura]] &amp; "|" &amp; tbl_Manifiestos[[#This Row],[Proyecto OK]] &amp; "|" &amp; TEXT(tbl_Manifiestos[[#This Row],[Servicio]],"0.00") &amp; "|" &amp; TEXT(tbl_Manifiestos[[#This Row],[Costo Unitario]],"0.00")</f>
        <v>2364|Lead Replacement Service|10.50|110.00</v>
      </c>
      <c r="C974">
        <v>2364</v>
      </c>
      <c r="D974" s="32">
        <v>45714</v>
      </c>
      <c r="E974">
        <v>617</v>
      </c>
      <c r="F974" t="s">
        <v>5306</v>
      </c>
      <c r="G974">
        <v>3347</v>
      </c>
      <c r="H974" t="s">
        <v>5903</v>
      </c>
      <c r="I974">
        <v>3347</v>
      </c>
      <c r="J974">
        <v>10.5</v>
      </c>
      <c r="K974" s="34">
        <v>110</v>
      </c>
      <c r="L974" s="34">
        <f t="shared" ref="L974:L1005" si="29">J974*K974</f>
        <v>1155</v>
      </c>
      <c r="M974" s="6">
        <f>tbl_Manifiestos[[#This Row],[Total Pagado]]*tbl_Manifiestos[[#This Row],[Porcentaje]]</f>
        <v>1074.1500000000001</v>
      </c>
      <c r="N974" s="3">
        <v>0.93</v>
      </c>
    </row>
    <row r="975" spans="1:14" ht="15.95" customHeight="1" x14ac:dyDescent="0.25">
      <c r="A975" s="3" t="s">
        <v>27</v>
      </c>
      <c r="B975" s="3" t="str">
        <f>tbl_Manifiestos[[#This Row],[Factura]] &amp; "|" &amp; tbl_Manifiestos[[#This Row],[Proyecto OK]] &amp; "|" &amp; TEXT(tbl_Manifiestos[[#This Row],[Servicio]],"0.00") &amp; "|" &amp; TEXT(tbl_Manifiestos[[#This Row],[Costo Unitario]],"0.00")</f>
        <v>2369|Lead Replacement Service|8.00|110.00</v>
      </c>
      <c r="C975">
        <v>2369</v>
      </c>
      <c r="D975" s="32">
        <v>45720</v>
      </c>
      <c r="E975">
        <v>617</v>
      </c>
      <c r="F975" t="s">
        <v>5306</v>
      </c>
      <c r="G975">
        <v>3347</v>
      </c>
      <c r="H975" t="s">
        <v>5903</v>
      </c>
      <c r="I975">
        <v>3347</v>
      </c>
      <c r="J975">
        <v>8</v>
      </c>
      <c r="K975" s="34">
        <v>110</v>
      </c>
      <c r="L975" s="34">
        <f t="shared" si="29"/>
        <v>880</v>
      </c>
      <c r="M975" s="6">
        <f>tbl_Manifiestos[[#This Row],[Total Pagado]]*tbl_Manifiestos[[#This Row],[Porcentaje]]</f>
        <v>818.40000000000009</v>
      </c>
      <c r="N975" s="3">
        <v>0.93</v>
      </c>
    </row>
    <row r="976" spans="1:14" ht="15.95" customHeight="1" x14ac:dyDescent="0.25">
      <c r="A976" s="3" t="s">
        <v>27</v>
      </c>
      <c r="B976" s="3" t="str">
        <f>tbl_Manifiestos[[#This Row],[Factura]] &amp; "|" &amp; tbl_Manifiestos[[#This Row],[Proyecto OK]] &amp; "|" &amp; TEXT(tbl_Manifiestos[[#This Row],[Servicio]],"0.00") &amp; "|" &amp; TEXT(tbl_Manifiestos[[#This Row],[Costo Unitario]],"0.00")</f>
        <v>2369|Lead Replacement Service|10.00|110.00</v>
      </c>
      <c r="C976">
        <v>2369</v>
      </c>
      <c r="D976" s="32">
        <v>45721</v>
      </c>
      <c r="E976">
        <v>114</v>
      </c>
      <c r="F976" t="s">
        <v>5306</v>
      </c>
      <c r="G976">
        <v>3347</v>
      </c>
      <c r="H976" t="s">
        <v>5903</v>
      </c>
      <c r="I976">
        <v>3347</v>
      </c>
      <c r="J976">
        <v>10</v>
      </c>
      <c r="K976" s="34">
        <v>110</v>
      </c>
      <c r="L976" s="34">
        <f t="shared" si="29"/>
        <v>1100</v>
      </c>
      <c r="M976" s="6">
        <f>tbl_Manifiestos[[#This Row],[Total Pagado]]*tbl_Manifiestos[[#This Row],[Porcentaje]]</f>
        <v>1023</v>
      </c>
      <c r="N976" s="3">
        <v>0.93</v>
      </c>
    </row>
    <row r="977" spans="1:14" ht="15.95" customHeight="1" x14ac:dyDescent="0.25">
      <c r="A977" s="3" t="s">
        <v>27</v>
      </c>
      <c r="B977" s="3" t="str">
        <f>tbl_Manifiestos[[#This Row],[Factura]] &amp; "|" &amp; tbl_Manifiestos[[#This Row],[Proyecto OK]] &amp; "|" &amp; TEXT(tbl_Manifiestos[[#This Row],[Servicio]],"0.00") &amp; "|" &amp; TEXT(tbl_Manifiestos[[#This Row],[Costo Unitario]],"0.00")</f>
        <v>2369|Lead Replacement Service|11.00|110.00</v>
      </c>
      <c r="C977">
        <v>2369</v>
      </c>
      <c r="D977" s="32">
        <v>45722</v>
      </c>
      <c r="E977">
        <v>617</v>
      </c>
      <c r="F977" t="s">
        <v>5306</v>
      </c>
      <c r="G977">
        <v>3347</v>
      </c>
      <c r="H977" t="s">
        <v>5903</v>
      </c>
      <c r="I977">
        <v>3347</v>
      </c>
      <c r="J977">
        <v>11</v>
      </c>
      <c r="K977" s="34">
        <v>110</v>
      </c>
      <c r="L977" s="34">
        <f t="shared" si="29"/>
        <v>1210</v>
      </c>
      <c r="M977" s="6">
        <f>tbl_Manifiestos[[#This Row],[Total Pagado]]*tbl_Manifiestos[[#This Row],[Porcentaje]]</f>
        <v>1125.3</v>
      </c>
      <c r="N977" s="3">
        <v>0.93</v>
      </c>
    </row>
    <row r="978" spans="1:14" ht="15.95" customHeight="1" x14ac:dyDescent="0.25">
      <c r="A978" s="3" t="s">
        <v>27</v>
      </c>
      <c r="B978" s="3" t="str">
        <f>tbl_Manifiestos[[#This Row],[Factura]] &amp; "|" &amp; tbl_Manifiestos[[#This Row],[Proyecto OK]] &amp; "|" &amp; TEXT(tbl_Manifiestos[[#This Row],[Servicio]],"0.00") &amp; "|" &amp; TEXT(tbl_Manifiestos[[#This Row],[Costo Unitario]],"0.00")</f>
        <v>2369|Lead Replacement Service|10.00|110.00</v>
      </c>
      <c r="C978">
        <v>2369</v>
      </c>
      <c r="D978" s="32">
        <v>45722</v>
      </c>
      <c r="E978">
        <v>114</v>
      </c>
      <c r="F978" t="s">
        <v>5306</v>
      </c>
      <c r="G978">
        <v>3347</v>
      </c>
      <c r="H978" t="s">
        <v>5903</v>
      </c>
      <c r="I978">
        <v>3347</v>
      </c>
      <c r="J978">
        <v>10</v>
      </c>
      <c r="K978" s="34">
        <v>110</v>
      </c>
      <c r="L978" s="34">
        <f t="shared" si="29"/>
        <v>1100</v>
      </c>
      <c r="M978" s="6">
        <f>tbl_Manifiestos[[#This Row],[Total Pagado]]*tbl_Manifiestos[[#This Row],[Porcentaje]]</f>
        <v>1023</v>
      </c>
      <c r="N978" s="3">
        <v>0.93</v>
      </c>
    </row>
    <row r="979" spans="1:14" ht="15.95" customHeight="1" x14ac:dyDescent="0.25">
      <c r="A979" s="3" t="s">
        <v>27</v>
      </c>
      <c r="B979" s="3" t="str">
        <f>tbl_Manifiestos[[#This Row],[Factura]] &amp; "|" &amp; tbl_Manifiestos[[#This Row],[Proyecto OK]] &amp; "|" &amp; TEXT(tbl_Manifiestos[[#This Row],[Servicio]],"0.00") &amp; "|" &amp; TEXT(tbl_Manifiestos[[#This Row],[Costo Unitario]],"0.00")</f>
        <v>2369|Lead Replacement Service|10.00|110.00</v>
      </c>
      <c r="C979">
        <v>2369</v>
      </c>
      <c r="D979" s="32">
        <v>45723</v>
      </c>
      <c r="E979">
        <v>617</v>
      </c>
      <c r="F979" t="s">
        <v>5306</v>
      </c>
      <c r="G979">
        <v>3347</v>
      </c>
      <c r="H979" t="s">
        <v>5903</v>
      </c>
      <c r="I979">
        <v>3347</v>
      </c>
      <c r="J979">
        <v>10</v>
      </c>
      <c r="K979" s="34">
        <v>110</v>
      </c>
      <c r="L979" s="34">
        <f t="shared" si="29"/>
        <v>1100</v>
      </c>
      <c r="M979" s="6">
        <f>tbl_Manifiestos[[#This Row],[Total Pagado]]*tbl_Manifiestos[[#This Row],[Porcentaje]]</f>
        <v>1023</v>
      </c>
      <c r="N979" s="3">
        <v>0.93</v>
      </c>
    </row>
    <row r="980" spans="1:14" ht="15.95" customHeight="1" x14ac:dyDescent="0.25">
      <c r="A980" s="3" t="s">
        <v>27</v>
      </c>
      <c r="B980" s="3" t="str">
        <f>tbl_Manifiestos[[#This Row],[Factura]] &amp; "|" &amp; tbl_Manifiestos[[#This Row],[Proyecto OK]] &amp; "|" &amp; TEXT(tbl_Manifiestos[[#This Row],[Servicio]],"0.00") &amp; "|" &amp; TEXT(tbl_Manifiestos[[#This Row],[Costo Unitario]],"0.00")</f>
        <v>2373|Lead Replacement Service|10.75|110.00</v>
      </c>
      <c r="C980">
        <v>2373</v>
      </c>
      <c r="D980" s="32">
        <v>45726</v>
      </c>
      <c r="E980">
        <v>617</v>
      </c>
      <c r="F980" t="s">
        <v>5306</v>
      </c>
      <c r="G980">
        <v>3347</v>
      </c>
      <c r="H980" t="s">
        <v>5903</v>
      </c>
      <c r="I980">
        <v>3347</v>
      </c>
      <c r="J980">
        <v>10.75</v>
      </c>
      <c r="K980" s="34">
        <v>110</v>
      </c>
      <c r="L980" s="34">
        <f t="shared" si="29"/>
        <v>1182.5</v>
      </c>
      <c r="M980" s="6">
        <f>tbl_Manifiestos[[#This Row],[Total Pagado]]*tbl_Manifiestos[[#This Row],[Porcentaje]]</f>
        <v>1099.7250000000001</v>
      </c>
      <c r="N980" s="3">
        <v>0.93</v>
      </c>
    </row>
    <row r="981" spans="1:14" ht="15.95" customHeight="1" x14ac:dyDescent="0.25">
      <c r="A981" s="3" t="s">
        <v>27</v>
      </c>
      <c r="B981" s="3" t="str">
        <f>tbl_Manifiestos[[#This Row],[Factura]] &amp; "|" &amp; tbl_Manifiestos[[#This Row],[Proyecto OK]] &amp; "|" &amp; TEXT(tbl_Manifiestos[[#This Row],[Servicio]],"0.00") &amp; "|" &amp; TEXT(tbl_Manifiestos[[#This Row],[Costo Unitario]],"0.00")</f>
        <v>2373|Lead Replacement Service|9.00|110.00</v>
      </c>
      <c r="C981">
        <v>2373</v>
      </c>
      <c r="D981" s="32">
        <v>45727</v>
      </c>
      <c r="E981">
        <v>617</v>
      </c>
      <c r="F981" t="s">
        <v>5306</v>
      </c>
      <c r="G981">
        <v>3347</v>
      </c>
      <c r="H981" t="s">
        <v>5903</v>
      </c>
      <c r="I981">
        <v>3347</v>
      </c>
      <c r="J981">
        <v>9</v>
      </c>
      <c r="K981" s="34">
        <v>110</v>
      </c>
      <c r="L981" s="34">
        <f t="shared" si="29"/>
        <v>990</v>
      </c>
      <c r="M981" s="6">
        <f>tbl_Manifiestos[[#This Row],[Total Pagado]]*tbl_Manifiestos[[#This Row],[Porcentaje]]</f>
        <v>920.7</v>
      </c>
      <c r="N981" s="3">
        <v>0.93</v>
      </c>
    </row>
    <row r="982" spans="1:14" ht="15.95" customHeight="1" x14ac:dyDescent="0.25">
      <c r="A982" s="3" t="s">
        <v>27</v>
      </c>
      <c r="B982" s="3" t="str">
        <f>tbl_Manifiestos[[#This Row],[Factura]] &amp; "|" &amp; tbl_Manifiestos[[#This Row],[Proyecto OK]] &amp; "|" &amp; TEXT(tbl_Manifiestos[[#This Row],[Servicio]],"0.00") &amp; "|" &amp; TEXT(tbl_Manifiestos[[#This Row],[Costo Unitario]],"0.00")</f>
        <v>2373|Lead Replacement Service|9.00|110.00</v>
      </c>
      <c r="C982">
        <v>2373</v>
      </c>
      <c r="D982" s="32">
        <v>45728</v>
      </c>
      <c r="E982">
        <v>617</v>
      </c>
      <c r="F982" t="s">
        <v>5306</v>
      </c>
      <c r="G982">
        <v>3347</v>
      </c>
      <c r="H982" t="s">
        <v>5903</v>
      </c>
      <c r="I982">
        <v>3347</v>
      </c>
      <c r="J982">
        <v>9</v>
      </c>
      <c r="K982" s="34">
        <v>110</v>
      </c>
      <c r="L982" s="34">
        <f t="shared" si="29"/>
        <v>990</v>
      </c>
      <c r="M982" s="6">
        <f>tbl_Manifiestos[[#This Row],[Total Pagado]]*tbl_Manifiestos[[#This Row],[Porcentaje]]</f>
        <v>920.7</v>
      </c>
      <c r="N982" s="3">
        <v>0.93</v>
      </c>
    </row>
    <row r="983" spans="1:14" ht="15.95" customHeight="1" x14ac:dyDescent="0.25">
      <c r="A983" s="3" t="s">
        <v>27</v>
      </c>
      <c r="B983" s="3" t="str">
        <f>tbl_Manifiestos[[#This Row],[Factura]] &amp; "|" &amp; tbl_Manifiestos[[#This Row],[Proyecto OK]] &amp; "|" &amp; TEXT(tbl_Manifiestos[[#This Row],[Servicio]],"0.00") &amp; "|" &amp; TEXT(tbl_Manifiestos[[#This Row],[Costo Unitario]],"0.00")</f>
        <v>2373|Lead Replacement Service|13.00|110.00</v>
      </c>
      <c r="C983">
        <v>2373</v>
      </c>
      <c r="D983" s="32">
        <v>45728</v>
      </c>
      <c r="E983">
        <v>114</v>
      </c>
      <c r="F983" t="s">
        <v>5306</v>
      </c>
      <c r="G983">
        <v>3347</v>
      </c>
      <c r="H983" t="s">
        <v>5903</v>
      </c>
      <c r="I983">
        <v>3347</v>
      </c>
      <c r="J983">
        <v>13</v>
      </c>
      <c r="K983" s="34">
        <v>110</v>
      </c>
      <c r="L983" s="34">
        <f t="shared" si="29"/>
        <v>1430</v>
      </c>
      <c r="M983" s="6">
        <f>tbl_Manifiestos[[#This Row],[Total Pagado]]*tbl_Manifiestos[[#This Row],[Porcentaje]]</f>
        <v>1329.9</v>
      </c>
      <c r="N983" s="3">
        <v>0.93</v>
      </c>
    </row>
    <row r="984" spans="1:14" ht="15.95" customHeight="1" x14ac:dyDescent="0.25">
      <c r="A984" s="3" t="s">
        <v>27</v>
      </c>
      <c r="B984" s="3" t="str">
        <f>tbl_Manifiestos[[#This Row],[Factura]] &amp; "|" &amp; tbl_Manifiestos[[#This Row],[Proyecto OK]] &amp; "|" &amp; TEXT(tbl_Manifiestos[[#This Row],[Servicio]],"0.00") &amp; "|" &amp; TEXT(tbl_Manifiestos[[#This Row],[Costo Unitario]],"0.00")</f>
        <v>2373|Lead Replacement Service|9.50|110.00</v>
      </c>
      <c r="C984">
        <v>2373</v>
      </c>
      <c r="D984" s="32">
        <v>45729</v>
      </c>
      <c r="E984">
        <v>617</v>
      </c>
      <c r="F984" t="s">
        <v>5306</v>
      </c>
      <c r="G984">
        <v>3347</v>
      </c>
      <c r="H984" t="s">
        <v>5903</v>
      </c>
      <c r="I984">
        <v>3347</v>
      </c>
      <c r="J984">
        <v>9.5</v>
      </c>
      <c r="K984" s="34">
        <v>110</v>
      </c>
      <c r="L984" s="34">
        <f t="shared" si="29"/>
        <v>1045</v>
      </c>
      <c r="M984" s="6">
        <f>tbl_Manifiestos[[#This Row],[Total Pagado]]*tbl_Manifiestos[[#This Row],[Porcentaje]]</f>
        <v>971.85</v>
      </c>
      <c r="N984" s="3">
        <v>0.93</v>
      </c>
    </row>
    <row r="985" spans="1:14" ht="15.95" customHeight="1" x14ac:dyDescent="0.25">
      <c r="A985" s="3" t="s">
        <v>27</v>
      </c>
      <c r="B985" s="3" t="str">
        <f>tbl_Manifiestos[[#This Row],[Factura]] &amp; "|" &amp; tbl_Manifiestos[[#This Row],[Proyecto OK]] &amp; "|" &amp; TEXT(tbl_Manifiestos[[#This Row],[Servicio]],"0.00") &amp; "|" &amp; TEXT(tbl_Manifiestos[[#This Row],[Costo Unitario]],"0.00")</f>
        <v>2373|Lead Replacement Service|10.50|110.00</v>
      </c>
      <c r="C985">
        <v>2373</v>
      </c>
      <c r="D985" s="32">
        <v>45730</v>
      </c>
      <c r="E985">
        <v>617</v>
      </c>
      <c r="F985" t="s">
        <v>5306</v>
      </c>
      <c r="G985">
        <v>3347</v>
      </c>
      <c r="H985" t="s">
        <v>5903</v>
      </c>
      <c r="I985">
        <v>3347</v>
      </c>
      <c r="J985">
        <v>10.5</v>
      </c>
      <c r="K985" s="34">
        <v>110</v>
      </c>
      <c r="L985" s="34">
        <f t="shared" si="29"/>
        <v>1155</v>
      </c>
      <c r="M985" s="6">
        <f>tbl_Manifiestos[[#This Row],[Total Pagado]]*tbl_Manifiestos[[#This Row],[Porcentaje]]</f>
        <v>1074.1500000000001</v>
      </c>
      <c r="N985" s="3">
        <v>0.93</v>
      </c>
    </row>
    <row r="986" spans="1:14" ht="15.95" customHeight="1" x14ac:dyDescent="0.25">
      <c r="A986" s="3" t="s">
        <v>27</v>
      </c>
      <c r="B986" s="3" t="str">
        <f>tbl_Manifiestos[[#This Row],[Factura]] &amp; "|" &amp; tbl_Manifiestos[[#This Row],[Proyecto OK]] &amp; "|" &amp; TEXT(tbl_Manifiestos[[#This Row],[Servicio]],"0.00") &amp; "|" &amp; TEXT(tbl_Manifiestos[[#This Row],[Costo Unitario]],"0.00")</f>
        <v>2380|Lead Replacement Service|9.50|110.00</v>
      </c>
      <c r="C986">
        <v>2380</v>
      </c>
      <c r="D986" s="32">
        <v>45733</v>
      </c>
      <c r="E986">
        <v>67</v>
      </c>
      <c r="F986" t="s">
        <v>5306</v>
      </c>
      <c r="G986">
        <v>3347</v>
      </c>
      <c r="H986" t="s">
        <v>5903</v>
      </c>
      <c r="I986">
        <v>3347</v>
      </c>
      <c r="J986">
        <v>9.5</v>
      </c>
      <c r="K986" s="34">
        <v>110</v>
      </c>
      <c r="L986" s="34">
        <f t="shared" si="29"/>
        <v>1045</v>
      </c>
      <c r="M986" s="6">
        <f>tbl_Manifiestos[[#This Row],[Total Pagado]]*tbl_Manifiestos[[#This Row],[Porcentaje]]</f>
        <v>971.85</v>
      </c>
      <c r="N986" s="3">
        <v>0.93</v>
      </c>
    </row>
    <row r="987" spans="1:14" ht="15.95" customHeight="1" x14ac:dyDescent="0.25">
      <c r="A987" s="3" t="s">
        <v>27</v>
      </c>
      <c r="B987" s="3" t="str">
        <f>tbl_Manifiestos[[#This Row],[Factura]] &amp; "|" &amp; tbl_Manifiestos[[#This Row],[Proyecto OK]] &amp; "|" &amp; TEXT(tbl_Manifiestos[[#This Row],[Servicio]],"0.00") &amp; "|" &amp; TEXT(tbl_Manifiestos[[#This Row],[Costo Unitario]],"0.00")</f>
        <v>2380|Lead Replacement Service|8.00|110.00</v>
      </c>
      <c r="C987">
        <v>2380</v>
      </c>
      <c r="D987" s="32">
        <v>45734</v>
      </c>
      <c r="E987">
        <v>617</v>
      </c>
      <c r="F987" t="s">
        <v>5306</v>
      </c>
      <c r="G987">
        <v>3347</v>
      </c>
      <c r="H987" t="s">
        <v>5903</v>
      </c>
      <c r="I987">
        <v>3347</v>
      </c>
      <c r="J987">
        <v>8</v>
      </c>
      <c r="K987" s="34">
        <v>110</v>
      </c>
      <c r="L987" s="34">
        <f t="shared" si="29"/>
        <v>880</v>
      </c>
      <c r="M987" s="6">
        <f>tbl_Manifiestos[[#This Row],[Total Pagado]]*tbl_Manifiestos[[#This Row],[Porcentaje]]</f>
        <v>818.40000000000009</v>
      </c>
      <c r="N987" s="3">
        <v>0.93</v>
      </c>
    </row>
    <row r="988" spans="1:14" ht="15.95" customHeight="1" x14ac:dyDescent="0.25">
      <c r="A988" s="3" t="s">
        <v>27</v>
      </c>
      <c r="B988" s="3" t="str">
        <f>tbl_Manifiestos[[#This Row],[Factura]] &amp; "|" &amp; tbl_Manifiestos[[#This Row],[Proyecto OK]] &amp; "|" &amp; TEXT(tbl_Manifiestos[[#This Row],[Servicio]],"0.00") &amp; "|" &amp; TEXT(tbl_Manifiestos[[#This Row],[Costo Unitario]],"0.00")</f>
        <v>2380|Lead Replacement Service|12.00|110.00</v>
      </c>
      <c r="C988">
        <v>2380</v>
      </c>
      <c r="D988" s="32">
        <v>45735</v>
      </c>
      <c r="E988">
        <v>617</v>
      </c>
      <c r="F988" t="s">
        <v>5306</v>
      </c>
      <c r="G988">
        <v>3347</v>
      </c>
      <c r="H988" t="s">
        <v>5903</v>
      </c>
      <c r="I988">
        <v>3347</v>
      </c>
      <c r="J988">
        <v>12</v>
      </c>
      <c r="K988" s="34">
        <v>110</v>
      </c>
      <c r="L988" s="34">
        <f t="shared" si="29"/>
        <v>1320</v>
      </c>
      <c r="M988" s="6">
        <f>tbl_Manifiestos[[#This Row],[Total Pagado]]*tbl_Manifiestos[[#This Row],[Porcentaje]]</f>
        <v>1227.6000000000001</v>
      </c>
      <c r="N988" s="3">
        <v>0.93</v>
      </c>
    </row>
    <row r="989" spans="1:14" ht="15.95" customHeight="1" x14ac:dyDescent="0.25">
      <c r="A989" s="3" t="s">
        <v>27</v>
      </c>
      <c r="B989" s="3" t="str">
        <f>tbl_Manifiestos[[#This Row],[Factura]] &amp; "|" &amp; tbl_Manifiestos[[#This Row],[Proyecto OK]] &amp; "|" &amp; TEXT(tbl_Manifiestos[[#This Row],[Servicio]],"0.00") &amp; "|" &amp; TEXT(tbl_Manifiestos[[#This Row],[Costo Unitario]],"0.00")</f>
        <v>2380|Lead Replacement Service|6.00|110.00</v>
      </c>
      <c r="C989">
        <v>2380</v>
      </c>
      <c r="D989" s="32">
        <v>45736</v>
      </c>
      <c r="E989">
        <v>356</v>
      </c>
      <c r="F989" t="s">
        <v>5306</v>
      </c>
      <c r="G989">
        <v>3347</v>
      </c>
      <c r="H989" t="s">
        <v>5903</v>
      </c>
      <c r="I989">
        <v>3347</v>
      </c>
      <c r="J989">
        <v>6</v>
      </c>
      <c r="K989" s="34">
        <v>110</v>
      </c>
      <c r="L989" s="34">
        <f t="shared" si="29"/>
        <v>660</v>
      </c>
      <c r="M989" s="6">
        <f>tbl_Manifiestos[[#This Row],[Total Pagado]]*tbl_Manifiestos[[#This Row],[Porcentaje]]</f>
        <v>613.80000000000007</v>
      </c>
      <c r="N989" s="3">
        <v>0.93</v>
      </c>
    </row>
    <row r="990" spans="1:14" ht="15.95" customHeight="1" x14ac:dyDescent="0.25">
      <c r="A990" s="3" t="s">
        <v>27</v>
      </c>
      <c r="B990" s="3" t="str">
        <f>tbl_Manifiestos[[#This Row],[Factura]] &amp; "|" &amp; tbl_Manifiestos[[#This Row],[Proyecto OK]] &amp; "|" &amp; TEXT(tbl_Manifiestos[[#This Row],[Servicio]],"0.00") &amp; "|" &amp; TEXT(tbl_Manifiestos[[#This Row],[Costo Unitario]],"0.00")</f>
        <v>2380|Lead Replacement Service|12.00|110.00</v>
      </c>
      <c r="C990">
        <v>2380</v>
      </c>
      <c r="D990" s="32">
        <v>45736</v>
      </c>
      <c r="E990">
        <v>103</v>
      </c>
      <c r="F990" t="s">
        <v>5306</v>
      </c>
      <c r="G990">
        <v>3347</v>
      </c>
      <c r="H990" t="s">
        <v>5903</v>
      </c>
      <c r="I990">
        <v>3347</v>
      </c>
      <c r="J990">
        <v>12</v>
      </c>
      <c r="K990" s="34">
        <v>110</v>
      </c>
      <c r="L990" s="34">
        <f t="shared" si="29"/>
        <v>1320</v>
      </c>
      <c r="M990" s="6">
        <f>tbl_Manifiestos[[#This Row],[Total Pagado]]*tbl_Manifiestos[[#This Row],[Porcentaje]]</f>
        <v>1227.6000000000001</v>
      </c>
      <c r="N990" s="3">
        <v>0.93</v>
      </c>
    </row>
    <row r="991" spans="1:14" ht="15.95" customHeight="1" x14ac:dyDescent="0.25">
      <c r="A991" s="3" t="s">
        <v>27</v>
      </c>
      <c r="B991" s="3" t="str">
        <f>tbl_Manifiestos[[#This Row],[Factura]] &amp; "|" &amp; tbl_Manifiestos[[#This Row],[Proyecto OK]] &amp; "|" &amp; TEXT(tbl_Manifiestos[[#This Row],[Servicio]],"0.00") &amp; "|" &amp; TEXT(tbl_Manifiestos[[#This Row],[Costo Unitario]],"0.00")</f>
        <v>2380|Lead Replacement Service|9.00|110.00</v>
      </c>
      <c r="C991">
        <v>2380</v>
      </c>
      <c r="D991" s="32">
        <v>45736</v>
      </c>
      <c r="E991">
        <v>325</v>
      </c>
      <c r="F991" t="s">
        <v>5306</v>
      </c>
      <c r="G991">
        <v>3347</v>
      </c>
      <c r="H991" t="s">
        <v>5903</v>
      </c>
      <c r="I991">
        <v>3347</v>
      </c>
      <c r="J991">
        <v>9</v>
      </c>
      <c r="K991" s="34">
        <v>110</v>
      </c>
      <c r="L991" s="34">
        <f t="shared" si="29"/>
        <v>990</v>
      </c>
      <c r="M991" s="6">
        <f>tbl_Manifiestos[[#This Row],[Total Pagado]]*tbl_Manifiestos[[#This Row],[Porcentaje]]</f>
        <v>920.7</v>
      </c>
      <c r="N991" s="3">
        <v>0.93</v>
      </c>
    </row>
    <row r="992" spans="1:14" ht="15.95" customHeight="1" x14ac:dyDescent="0.25">
      <c r="A992" s="3" t="s">
        <v>27</v>
      </c>
      <c r="B992" s="3" t="str">
        <f>tbl_Manifiestos[[#This Row],[Factura]] &amp; "|" &amp; tbl_Manifiestos[[#This Row],[Proyecto OK]] &amp; "|" &amp; TEXT(tbl_Manifiestos[[#This Row],[Servicio]],"0.00") &amp; "|" &amp; TEXT(tbl_Manifiestos[[#This Row],[Costo Unitario]],"0.00")</f>
        <v>2380|Lead Replacement Service|12.00|110.00</v>
      </c>
      <c r="C992">
        <v>2380</v>
      </c>
      <c r="D992" s="32">
        <v>45736</v>
      </c>
      <c r="E992">
        <v>617</v>
      </c>
      <c r="F992" t="s">
        <v>5306</v>
      </c>
      <c r="G992">
        <v>3347</v>
      </c>
      <c r="H992" t="s">
        <v>5903</v>
      </c>
      <c r="I992">
        <v>3347</v>
      </c>
      <c r="J992">
        <v>12</v>
      </c>
      <c r="K992" s="34">
        <v>110</v>
      </c>
      <c r="L992" s="34">
        <f t="shared" si="29"/>
        <v>1320</v>
      </c>
      <c r="M992" s="6">
        <f>tbl_Manifiestos[[#This Row],[Total Pagado]]*tbl_Manifiestos[[#This Row],[Porcentaje]]</f>
        <v>1227.6000000000001</v>
      </c>
      <c r="N992" s="3">
        <v>0.93</v>
      </c>
    </row>
    <row r="993" spans="1:14" ht="15.95" customHeight="1" x14ac:dyDescent="0.25">
      <c r="A993" s="3" t="s">
        <v>27</v>
      </c>
      <c r="B993" s="3" t="str">
        <f>tbl_Manifiestos[[#This Row],[Factura]] &amp; "|" &amp; tbl_Manifiestos[[#This Row],[Proyecto OK]] &amp; "|" &amp; TEXT(tbl_Manifiestos[[#This Row],[Servicio]],"0.00") &amp; "|" &amp; TEXT(tbl_Manifiestos[[#This Row],[Costo Unitario]],"0.00")</f>
        <v>2380|Lead Replacement Service|9.00|110.00</v>
      </c>
      <c r="C993">
        <v>2380</v>
      </c>
      <c r="D993" s="32">
        <v>45736</v>
      </c>
      <c r="E993">
        <v>67</v>
      </c>
      <c r="F993" t="s">
        <v>5306</v>
      </c>
      <c r="G993">
        <v>3347</v>
      </c>
      <c r="H993" t="s">
        <v>5903</v>
      </c>
      <c r="I993">
        <v>3347</v>
      </c>
      <c r="J993">
        <v>9</v>
      </c>
      <c r="K993" s="34">
        <v>110</v>
      </c>
      <c r="L993" s="34">
        <f t="shared" si="29"/>
        <v>990</v>
      </c>
      <c r="M993" s="6">
        <f>tbl_Manifiestos[[#This Row],[Total Pagado]]*tbl_Manifiestos[[#This Row],[Porcentaje]]</f>
        <v>920.7</v>
      </c>
      <c r="N993" s="3">
        <v>0.93</v>
      </c>
    </row>
    <row r="994" spans="1:14" ht="15.95" customHeight="1" x14ac:dyDescent="0.25">
      <c r="A994" s="3" t="s">
        <v>27</v>
      </c>
      <c r="B994" s="3" t="str">
        <f>tbl_Manifiestos[[#This Row],[Factura]] &amp; "|" &amp; tbl_Manifiestos[[#This Row],[Proyecto OK]] &amp; "|" &amp; TEXT(tbl_Manifiestos[[#This Row],[Servicio]],"0.00") &amp; "|" &amp; TEXT(tbl_Manifiestos[[#This Row],[Costo Unitario]],"0.00")</f>
        <v>2380|Lead Replacement Service|10.00|110.00</v>
      </c>
      <c r="C994">
        <v>2380</v>
      </c>
      <c r="D994" s="32">
        <v>45736</v>
      </c>
      <c r="E994">
        <v>114</v>
      </c>
      <c r="F994" t="s">
        <v>5306</v>
      </c>
      <c r="G994">
        <v>3347</v>
      </c>
      <c r="H994" t="s">
        <v>5903</v>
      </c>
      <c r="I994">
        <v>3347</v>
      </c>
      <c r="J994">
        <v>10</v>
      </c>
      <c r="K994" s="34">
        <v>110</v>
      </c>
      <c r="L994" s="34">
        <f t="shared" si="29"/>
        <v>1100</v>
      </c>
      <c r="M994" s="6">
        <f>tbl_Manifiestos[[#This Row],[Total Pagado]]*tbl_Manifiestos[[#This Row],[Porcentaje]]</f>
        <v>1023</v>
      </c>
      <c r="N994" s="3">
        <v>0.93</v>
      </c>
    </row>
    <row r="995" spans="1:14" ht="15.95" customHeight="1" x14ac:dyDescent="0.25">
      <c r="A995" s="3" t="s">
        <v>27</v>
      </c>
      <c r="B995" s="3" t="str">
        <f>tbl_Manifiestos[[#This Row],[Factura]] &amp; "|" &amp; tbl_Manifiestos[[#This Row],[Proyecto OK]] &amp; "|" &amp; TEXT(tbl_Manifiestos[[#This Row],[Servicio]],"0.00") &amp; "|" &amp; TEXT(tbl_Manifiestos[[#This Row],[Costo Unitario]],"0.00")</f>
        <v>2380|Lead Replacement Service|12.00|110.00</v>
      </c>
      <c r="C995">
        <v>2380</v>
      </c>
      <c r="D995" s="32">
        <v>45737</v>
      </c>
      <c r="E995">
        <v>617</v>
      </c>
      <c r="F995" t="s">
        <v>5306</v>
      </c>
      <c r="G995">
        <v>3347</v>
      </c>
      <c r="H995" t="s">
        <v>5903</v>
      </c>
      <c r="I995">
        <v>3347</v>
      </c>
      <c r="J995">
        <v>12</v>
      </c>
      <c r="K995" s="34">
        <v>110</v>
      </c>
      <c r="L995" s="34">
        <f t="shared" si="29"/>
        <v>1320</v>
      </c>
      <c r="M995" s="6">
        <f>tbl_Manifiestos[[#This Row],[Total Pagado]]*tbl_Manifiestos[[#This Row],[Porcentaje]]</f>
        <v>1227.6000000000001</v>
      </c>
      <c r="N995" s="3">
        <v>0.93</v>
      </c>
    </row>
    <row r="996" spans="1:14" ht="15.95" customHeight="1" x14ac:dyDescent="0.25">
      <c r="A996" s="3" t="s">
        <v>27</v>
      </c>
      <c r="B996" s="3" t="str">
        <f>tbl_Manifiestos[[#This Row],[Factura]] &amp; "|" &amp; tbl_Manifiestos[[#This Row],[Proyecto OK]] &amp; "|" &amp; TEXT(tbl_Manifiestos[[#This Row],[Servicio]],"0.00") &amp; "|" &amp; TEXT(tbl_Manifiestos[[#This Row],[Costo Unitario]],"0.00")</f>
        <v>2380|Lead Replacement Service|9.25|110.00</v>
      </c>
      <c r="C996">
        <v>2380</v>
      </c>
      <c r="D996" s="32">
        <v>45737</v>
      </c>
      <c r="E996">
        <v>67</v>
      </c>
      <c r="F996" t="s">
        <v>5306</v>
      </c>
      <c r="G996">
        <v>3347</v>
      </c>
      <c r="H996" t="s">
        <v>5903</v>
      </c>
      <c r="I996">
        <v>3347</v>
      </c>
      <c r="J996">
        <v>9.25</v>
      </c>
      <c r="K996" s="34">
        <v>110</v>
      </c>
      <c r="L996" s="34">
        <f t="shared" si="29"/>
        <v>1017.5</v>
      </c>
      <c r="M996" s="6">
        <f>tbl_Manifiestos[[#This Row],[Total Pagado]]*tbl_Manifiestos[[#This Row],[Porcentaje]]</f>
        <v>946.27500000000009</v>
      </c>
      <c r="N996" s="3">
        <v>0.93</v>
      </c>
    </row>
    <row r="997" spans="1:14" ht="15.95" customHeight="1" x14ac:dyDescent="0.25">
      <c r="A997" s="3" t="s">
        <v>27</v>
      </c>
      <c r="B997" s="3" t="str">
        <f>tbl_Manifiestos[[#This Row],[Factura]] &amp; "|" &amp; tbl_Manifiestos[[#This Row],[Proyecto OK]] &amp; "|" &amp; TEXT(tbl_Manifiestos[[#This Row],[Servicio]],"0.00") &amp; "|" &amp; TEXT(tbl_Manifiestos[[#This Row],[Costo Unitario]],"0.00")</f>
        <v>2380|Lead Replacement Service|13.50|110.00</v>
      </c>
      <c r="C997">
        <v>2380</v>
      </c>
      <c r="D997" s="32">
        <v>45737</v>
      </c>
      <c r="E997">
        <v>114</v>
      </c>
      <c r="F997" t="s">
        <v>5306</v>
      </c>
      <c r="G997">
        <v>3347</v>
      </c>
      <c r="H997" t="s">
        <v>5903</v>
      </c>
      <c r="I997">
        <v>3347</v>
      </c>
      <c r="J997">
        <v>13.5</v>
      </c>
      <c r="K997" s="34">
        <v>110</v>
      </c>
      <c r="L997" s="34">
        <f t="shared" si="29"/>
        <v>1485</v>
      </c>
      <c r="M997" s="6">
        <f>tbl_Manifiestos[[#This Row],[Total Pagado]]*tbl_Manifiestos[[#This Row],[Porcentaje]]</f>
        <v>1381.0500000000002</v>
      </c>
      <c r="N997" s="3">
        <v>0.93</v>
      </c>
    </row>
    <row r="998" spans="1:14" ht="15.95" customHeight="1" x14ac:dyDescent="0.25">
      <c r="A998" s="3" t="s">
        <v>27</v>
      </c>
      <c r="B998" s="3" t="str">
        <f>tbl_Manifiestos[[#This Row],[Factura]] &amp; "|" &amp; tbl_Manifiestos[[#This Row],[Proyecto OK]] &amp; "|" &amp; TEXT(tbl_Manifiestos[[#This Row],[Servicio]],"0.00") &amp; "|" &amp; TEXT(tbl_Manifiestos[[#This Row],[Costo Unitario]],"0.00")</f>
        <v>2389|Lead Replacement Service|9.50|110.00</v>
      </c>
      <c r="C998">
        <v>2389</v>
      </c>
      <c r="D998" s="32">
        <v>45740</v>
      </c>
      <c r="E998">
        <v>114</v>
      </c>
      <c r="F998" t="s">
        <v>5306</v>
      </c>
      <c r="G998">
        <v>3347</v>
      </c>
      <c r="H998" t="s">
        <v>5903</v>
      </c>
      <c r="I998">
        <v>3347</v>
      </c>
      <c r="J998">
        <v>9.5</v>
      </c>
      <c r="K998" s="34">
        <v>110</v>
      </c>
      <c r="L998" s="34">
        <f t="shared" si="29"/>
        <v>1045</v>
      </c>
      <c r="M998" s="6">
        <f>tbl_Manifiestos[[#This Row],[Total Pagado]]*tbl_Manifiestos[[#This Row],[Porcentaje]]</f>
        <v>971.85</v>
      </c>
      <c r="N998" s="3">
        <v>0.93</v>
      </c>
    </row>
    <row r="999" spans="1:14" ht="15.95" customHeight="1" x14ac:dyDescent="0.25">
      <c r="A999" s="3" t="s">
        <v>27</v>
      </c>
      <c r="B999" s="3" t="str">
        <f>tbl_Manifiestos[[#This Row],[Factura]] &amp; "|" &amp; tbl_Manifiestos[[#This Row],[Proyecto OK]] &amp; "|" &amp; TEXT(tbl_Manifiestos[[#This Row],[Servicio]],"0.00") &amp; "|" &amp; TEXT(tbl_Manifiestos[[#This Row],[Costo Unitario]],"0.00")</f>
        <v>2389|Lead Replacement Service|15.00|110.00</v>
      </c>
      <c r="C999">
        <v>2389</v>
      </c>
      <c r="D999" s="32">
        <v>45740</v>
      </c>
      <c r="E999">
        <v>325</v>
      </c>
      <c r="F999" t="s">
        <v>5306</v>
      </c>
      <c r="G999">
        <v>3347</v>
      </c>
      <c r="H999" t="s">
        <v>5903</v>
      </c>
      <c r="I999">
        <v>3347</v>
      </c>
      <c r="J999">
        <v>15</v>
      </c>
      <c r="K999" s="34">
        <v>110</v>
      </c>
      <c r="L999" s="34">
        <f t="shared" si="29"/>
        <v>1650</v>
      </c>
      <c r="M999" s="6">
        <f>tbl_Manifiestos[[#This Row],[Total Pagado]]*tbl_Manifiestos[[#This Row],[Porcentaje]]</f>
        <v>1534.5</v>
      </c>
      <c r="N999" s="3">
        <v>0.93</v>
      </c>
    </row>
    <row r="1000" spans="1:14" ht="15.95" customHeight="1" x14ac:dyDescent="0.25">
      <c r="A1000" s="3" t="s">
        <v>27</v>
      </c>
      <c r="B1000" s="3" t="str">
        <f>tbl_Manifiestos[[#This Row],[Factura]] &amp; "|" &amp; tbl_Manifiestos[[#This Row],[Proyecto OK]] &amp; "|" &amp; TEXT(tbl_Manifiestos[[#This Row],[Servicio]],"0.00") &amp; "|" &amp; TEXT(tbl_Manifiestos[[#This Row],[Costo Unitario]],"0.00")</f>
        <v>2389|Lead Replacement Service|8.00|110.00</v>
      </c>
      <c r="C1000">
        <v>2389</v>
      </c>
      <c r="D1000" s="32">
        <v>45740</v>
      </c>
      <c r="E1000">
        <v>617</v>
      </c>
      <c r="F1000" t="s">
        <v>5306</v>
      </c>
      <c r="G1000">
        <v>3347</v>
      </c>
      <c r="H1000" t="s">
        <v>5903</v>
      </c>
      <c r="I1000">
        <v>3347</v>
      </c>
      <c r="J1000">
        <v>8</v>
      </c>
      <c r="K1000" s="34">
        <v>110</v>
      </c>
      <c r="L1000" s="34">
        <f t="shared" si="29"/>
        <v>880</v>
      </c>
      <c r="M1000" s="6">
        <f>tbl_Manifiestos[[#This Row],[Total Pagado]]*tbl_Manifiestos[[#This Row],[Porcentaje]]</f>
        <v>818.40000000000009</v>
      </c>
      <c r="N1000" s="3">
        <v>0.93</v>
      </c>
    </row>
    <row r="1001" spans="1:14" ht="15.95" customHeight="1" x14ac:dyDescent="0.25">
      <c r="A1001" s="3" t="s">
        <v>27</v>
      </c>
      <c r="B1001" s="3" t="str">
        <f>tbl_Manifiestos[[#This Row],[Factura]] &amp; "|" &amp; tbl_Manifiestos[[#This Row],[Proyecto OK]] &amp; "|" &amp; TEXT(tbl_Manifiestos[[#This Row],[Servicio]],"0.00") &amp; "|" &amp; TEXT(tbl_Manifiestos[[#This Row],[Costo Unitario]],"0.00")</f>
        <v>2389|Lead Replacement Service|11.50|110.00</v>
      </c>
      <c r="C1001">
        <v>2389</v>
      </c>
      <c r="D1001" s="32">
        <v>45741</v>
      </c>
      <c r="E1001">
        <v>617</v>
      </c>
      <c r="F1001" t="s">
        <v>5306</v>
      </c>
      <c r="G1001">
        <v>3347</v>
      </c>
      <c r="H1001" t="s">
        <v>5903</v>
      </c>
      <c r="I1001">
        <v>3347</v>
      </c>
      <c r="J1001">
        <v>11.5</v>
      </c>
      <c r="K1001" s="34">
        <v>110</v>
      </c>
      <c r="L1001" s="34">
        <f t="shared" si="29"/>
        <v>1265</v>
      </c>
      <c r="M1001" s="6">
        <f>tbl_Manifiestos[[#This Row],[Total Pagado]]*tbl_Manifiestos[[#This Row],[Porcentaje]]</f>
        <v>1176.45</v>
      </c>
      <c r="N1001" s="3">
        <v>0.93</v>
      </c>
    </row>
    <row r="1002" spans="1:14" ht="15.95" customHeight="1" x14ac:dyDescent="0.25">
      <c r="A1002" s="3" t="s">
        <v>27</v>
      </c>
      <c r="B1002" s="3" t="str">
        <f>tbl_Manifiestos[[#This Row],[Factura]] &amp; "|" &amp; tbl_Manifiestos[[#This Row],[Proyecto OK]] &amp; "|" &amp; TEXT(tbl_Manifiestos[[#This Row],[Servicio]],"0.00") &amp; "|" &amp; TEXT(tbl_Manifiestos[[#This Row],[Costo Unitario]],"0.00")</f>
        <v>2389|Lead Replacement Service|10.00|110.00</v>
      </c>
      <c r="C1002">
        <v>2389</v>
      </c>
      <c r="D1002" s="32">
        <v>45741</v>
      </c>
      <c r="E1002">
        <v>515</v>
      </c>
      <c r="F1002" t="s">
        <v>5306</v>
      </c>
      <c r="G1002">
        <v>3347</v>
      </c>
      <c r="H1002" t="s">
        <v>5903</v>
      </c>
      <c r="I1002">
        <v>3347</v>
      </c>
      <c r="J1002">
        <v>10</v>
      </c>
      <c r="K1002" s="34">
        <v>110</v>
      </c>
      <c r="L1002" s="34">
        <f t="shared" si="29"/>
        <v>1100</v>
      </c>
      <c r="M1002" s="6">
        <f>tbl_Manifiestos[[#This Row],[Total Pagado]]*tbl_Manifiestos[[#This Row],[Porcentaje]]</f>
        <v>1023</v>
      </c>
      <c r="N1002" s="3">
        <v>0.93</v>
      </c>
    </row>
    <row r="1003" spans="1:14" ht="15.95" customHeight="1" x14ac:dyDescent="0.25">
      <c r="A1003" s="3" t="s">
        <v>27</v>
      </c>
      <c r="B1003" s="3" t="str">
        <f>tbl_Manifiestos[[#This Row],[Factura]] &amp; "|" &amp; tbl_Manifiestos[[#This Row],[Proyecto OK]] &amp; "|" &amp; TEXT(tbl_Manifiestos[[#This Row],[Servicio]],"0.00") &amp; "|" &amp; TEXT(tbl_Manifiestos[[#This Row],[Costo Unitario]],"0.00")</f>
        <v>2389|Lead Replacement Service|10.00|110.00</v>
      </c>
      <c r="C1003">
        <v>2389</v>
      </c>
      <c r="D1003" s="32">
        <v>45741</v>
      </c>
      <c r="E1003">
        <v>114</v>
      </c>
      <c r="F1003" t="s">
        <v>5306</v>
      </c>
      <c r="G1003">
        <v>3347</v>
      </c>
      <c r="H1003" t="s">
        <v>5903</v>
      </c>
      <c r="I1003">
        <v>3347</v>
      </c>
      <c r="J1003">
        <v>10</v>
      </c>
      <c r="K1003" s="34">
        <v>110</v>
      </c>
      <c r="L1003" s="34">
        <f t="shared" si="29"/>
        <v>1100</v>
      </c>
      <c r="M1003" s="6">
        <f>tbl_Manifiestos[[#This Row],[Total Pagado]]*tbl_Manifiestos[[#This Row],[Porcentaje]]</f>
        <v>1023</v>
      </c>
      <c r="N1003" s="3">
        <v>0.93</v>
      </c>
    </row>
    <row r="1004" spans="1:14" ht="15.95" customHeight="1" x14ac:dyDescent="0.25">
      <c r="A1004" s="3" t="s">
        <v>27</v>
      </c>
      <c r="B1004" s="3" t="str">
        <f>tbl_Manifiestos[[#This Row],[Factura]] &amp; "|" &amp; tbl_Manifiestos[[#This Row],[Proyecto OK]] &amp; "|" &amp; TEXT(tbl_Manifiestos[[#This Row],[Servicio]],"0.00") &amp; "|" &amp; TEXT(tbl_Manifiestos[[#This Row],[Costo Unitario]],"0.00")</f>
        <v>2389|Lead Replacement Service|11.50|110.00</v>
      </c>
      <c r="C1004">
        <v>2389</v>
      </c>
      <c r="D1004" s="32">
        <v>45742</v>
      </c>
      <c r="E1004">
        <v>617</v>
      </c>
      <c r="F1004" t="s">
        <v>5306</v>
      </c>
      <c r="G1004">
        <v>3347</v>
      </c>
      <c r="H1004" t="s">
        <v>5903</v>
      </c>
      <c r="I1004">
        <v>3347</v>
      </c>
      <c r="J1004">
        <v>11.5</v>
      </c>
      <c r="K1004" s="34">
        <v>110</v>
      </c>
      <c r="L1004" s="34">
        <f t="shared" si="29"/>
        <v>1265</v>
      </c>
      <c r="M1004" s="6">
        <f>tbl_Manifiestos[[#This Row],[Total Pagado]]*tbl_Manifiestos[[#This Row],[Porcentaje]]</f>
        <v>1176.45</v>
      </c>
      <c r="N1004" s="3">
        <v>0.93</v>
      </c>
    </row>
    <row r="1005" spans="1:14" ht="15.95" customHeight="1" x14ac:dyDescent="0.25">
      <c r="A1005" s="3" t="s">
        <v>27</v>
      </c>
      <c r="B1005" s="3" t="str">
        <f>tbl_Manifiestos[[#This Row],[Factura]] &amp; "|" &amp; tbl_Manifiestos[[#This Row],[Proyecto OK]] &amp; "|" &amp; TEXT(tbl_Manifiestos[[#This Row],[Servicio]],"0.00") &amp; "|" &amp; TEXT(tbl_Manifiestos[[#This Row],[Costo Unitario]],"0.00")</f>
        <v>2389|Lead Replacement Service|13.00|110.00</v>
      </c>
      <c r="C1005">
        <v>2389</v>
      </c>
      <c r="D1005" s="32">
        <v>45742</v>
      </c>
      <c r="E1005">
        <v>114</v>
      </c>
      <c r="F1005" t="s">
        <v>5306</v>
      </c>
      <c r="G1005">
        <v>3347</v>
      </c>
      <c r="H1005" t="s">
        <v>5903</v>
      </c>
      <c r="I1005">
        <v>3347</v>
      </c>
      <c r="J1005">
        <v>13</v>
      </c>
      <c r="K1005" s="34">
        <v>110</v>
      </c>
      <c r="L1005" s="34">
        <f t="shared" si="29"/>
        <v>1430</v>
      </c>
      <c r="M1005" s="6">
        <f>tbl_Manifiestos[[#This Row],[Total Pagado]]*tbl_Manifiestos[[#This Row],[Porcentaje]]</f>
        <v>1329.9</v>
      </c>
      <c r="N1005" s="3">
        <v>0.93</v>
      </c>
    </row>
    <row r="1006" spans="1:14" ht="15.95" customHeight="1" x14ac:dyDescent="0.25">
      <c r="A1006" s="3" t="s">
        <v>27</v>
      </c>
      <c r="B1006" s="3" t="str">
        <f>tbl_Manifiestos[[#This Row],[Factura]] &amp; "|" &amp; tbl_Manifiestos[[#This Row],[Proyecto OK]] &amp; "|" &amp; TEXT(tbl_Manifiestos[[#This Row],[Servicio]],"0.00") &amp; "|" &amp; TEXT(tbl_Manifiestos[[#This Row],[Costo Unitario]],"0.00")</f>
        <v>2389|Lead Replacement Service|9.50|110.00</v>
      </c>
      <c r="C1006">
        <v>2389</v>
      </c>
      <c r="D1006" s="32">
        <v>45742</v>
      </c>
      <c r="E1006">
        <v>356</v>
      </c>
      <c r="F1006" t="s">
        <v>5306</v>
      </c>
      <c r="G1006">
        <v>3347</v>
      </c>
      <c r="H1006" t="s">
        <v>5903</v>
      </c>
      <c r="I1006">
        <v>3347</v>
      </c>
      <c r="J1006">
        <v>9.5</v>
      </c>
      <c r="K1006" s="34">
        <v>110</v>
      </c>
      <c r="L1006" s="34">
        <f t="shared" ref="L1006:L1037" si="30">J1006*K1006</f>
        <v>1045</v>
      </c>
      <c r="M1006" s="6">
        <f>tbl_Manifiestos[[#This Row],[Total Pagado]]*tbl_Manifiestos[[#This Row],[Porcentaje]]</f>
        <v>971.85</v>
      </c>
      <c r="N1006" s="3">
        <v>0.93</v>
      </c>
    </row>
    <row r="1007" spans="1:14" ht="15.95" customHeight="1" x14ac:dyDescent="0.25">
      <c r="A1007" s="3" t="s">
        <v>27</v>
      </c>
      <c r="B1007" s="3" t="str">
        <f>tbl_Manifiestos[[#This Row],[Factura]] &amp; "|" &amp; tbl_Manifiestos[[#This Row],[Proyecto OK]] &amp; "|" &amp; TEXT(tbl_Manifiestos[[#This Row],[Servicio]],"0.00") &amp; "|" &amp; TEXT(tbl_Manifiestos[[#This Row],[Costo Unitario]],"0.00")</f>
        <v>2389|Lead Replacement Service|10.00|110.00</v>
      </c>
      <c r="C1007">
        <v>2389</v>
      </c>
      <c r="D1007" s="32">
        <v>45743</v>
      </c>
      <c r="E1007">
        <v>114</v>
      </c>
      <c r="F1007" t="s">
        <v>5306</v>
      </c>
      <c r="G1007">
        <v>3347</v>
      </c>
      <c r="H1007" t="s">
        <v>5903</v>
      </c>
      <c r="I1007">
        <v>3347</v>
      </c>
      <c r="J1007">
        <v>10</v>
      </c>
      <c r="K1007" s="34">
        <v>110</v>
      </c>
      <c r="L1007" s="34">
        <f t="shared" si="30"/>
        <v>1100</v>
      </c>
      <c r="M1007" s="6">
        <f>tbl_Manifiestos[[#This Row],[Total Pagado]]*tbl_Manifiestos[[#This Row],[Porcentaje]]</f>
        <v>1023</v>
      </c>
      <c r="N1007" s="3">
        <v>0.93</v>
      </c>
    </row>
    <row r="1008" spans="1:14" ht="15.95" customHeight="1" x14ac:dyDescent="0.25">
      <c r="A1008" s="3" t="s">
        <v>27</v>
      </c>
      <c r="B1008" s="3" t="str">
        <f>tbl_Manifiestos[[#This Row],[Factura]] &amp; "|" &amp; tbl_Manifiestos[[#This Row],[Proyecto OK]] &amp; "|" &amp; TEXT(tbl_Manifiestos[[#This Row],[Servicio]],"0.00") &amp; "|" &amp; TEXT(tbl_Manifiestos[[#This Row],[Costo Unitario]],"0.00")</f>
        <v>2389|Lead Replacement Service|10.50|110.00</v>
      </c>
      <c r="C1008">
        <v>2389</v>
      </c>
      <c r="D1008" s="32">
        <v>45743</v>
      </c>
      <c r="E1008">
        <v>617</v>
      </c>
      <c r="F1008" t="s">
        <v>5306</v>
      </c>
      <c r="G1008">
        <v>3347</v>
      </c>
      <c r="H1008" t="s">
        <v>5903</v>
      </c>
      <c r="I1008">
        <v>3347</v>
      </c>
      <c r="J1008">
        <v>10.5</v>
      </c>
      <c r="K1008" s="34">
        <v>110</v>
      </c>
      <c r="L1008" s="34">
        <f t="shared" si="30"/>
        <v>1155</v>
      </c>
      <c r="M1008" s="6">
        <f>tbl_Manifiestos[[#This Row],[Total Pagado]]*tbl_Manifiestos[[#This Row],[Porcentaje]]</f>
        <v>1074.1500000000001</v>
      </c>
      <c r="N1008" s="3">
        <v>0.93</v>
      </c>
    </row>
    <row r="1009" spans="1:14" ht="15.95" customHeight="1" x14ac:dyDescent="0.25">
      <c r="A1009" s="3" t="s">
        <v>27</v>
      </c>
      <c r="B1009" s="3" t="str">
        <f>tbl_Manifiestos[[#This Row],[Factura]] &amp; "|" &amp; tbl_Manifiestos[[#This Row],[Proyecto OK]] &amp; "|" &amp; TEXT(tbl_Manifiestos[[#This Row],[Servicio]],"0.00") &amp; "|" &amp; TEXT(tbl_Manifiestos[[#This Row],[Costo Unitario]],"0.00")</f>
        <v>2389|Lead Replacement Service|13.00|110.00</v>
      </c>
      <c r="C1009">
        <v>2389</v>
      </c>
      <c r="D1009" s="32">
        <v>45744</v>
      </c>
      <c r="E1009">
        <v>325</v>
      </c>
      <c r="F1009" t="s">
        <v>5306</v>
      </c>
      <c r="G1009">
        <v>3347</v>
      </c>
      <c r="H1009" t="s">
        <v>5903</v>
      </c>
      <c r="I1009">
        <v>3347</v>
      </c>
      <c r="J1009">
        <v>13</v>
      </c>
      <c r="K1009" s="34">
        <v>110</v>
      </c>
      <c r="L1009" s="34">
        <f t="shared" si="30"/>
        <v>1430</v>
      </c>
      <c r="M1009" s="6">
        <f>tbl_Manifiestos[[#This Row],[Total Pagado]]*tbl_Manifiestos[[#This Row],[Porcentaje]]</f>
        <v>1329.9</v>
      </c>
      <c r="N1009" s="3">
        <v>0.93</v>
      </c>
    </row>
    <row r="1010" spans="1:14" ht="15.95" customHeight="1" x14ac:dyDescent="0.25">
      <c r="A1010" s="3" t="s">
        <v>27</v>
      </c>
      <c r="B1010" s="3" t="str">
        <f>tbl_Manifiestos[[#This Row],[Factura]] &amp; "|" &amp; tbl_Manifiestos[[#This Row],[Proyecto OK]] &amp; "|" &amp; TEXT(tbl_Manifiestos[[#This Row],[Servicio]],"0.00") &amp; "|" &amp; TEXT(tbl_Manifiestos[[#This Row],[Costo Unitario]],"0.00")</f>
        <v>2389|Lead Replacement Service|10.00|110.00</v>
      </c>
      <c r="C1010">
        <v>2389</v>
      </c>
      <c r="D1010" s="32">
        <v>45744</v>
      </c>
      <c r="E1010">
        <v>617</v>
      </c>
      <c r="F1010" t="s">
        <v>5306</v>
      </c>
      <c r="G1010">
        <v>3347</v>
      </c>
      <c r="H1010" t="s">
        <v>5903</v>
      </c>
      <c r="I1010">
        <v>3347</v>
      </c>
      <c r="J1010">
        <v>10</v>
      </c>
      <c r="K1010" s="34">
        <v>110</v>
      </c>
      <c r="L1010" s="34">
        <f t="shared" si="30"/>
        <v>1100</v>
      </c>
      <c r="M1010" s="6">
        <f>tbl_Manifiestos[[#This Row],[Total Pagado]]*tbl_Manifiestos[[#This Row],[Porcentaje]]</f>
        <v>1023</v>
      </c>
      <c r="N1010" s="3">
        <v>0.93</v>
      </c>
    </row>
    <row r="1011" spans="1:14" ht="15.95" customHeight="1" x14ac:dyDescent="0.25">
      <c r="A1011" s="3" t="s">
        <v>27</v>
      </c>
      <c r="B1011" s="3" t="str">
        <f>tbl_Manifiestos[[#This Row],[Factura]] &amp; "|" &amp; tbl_Manifiestos[[#This Row],[Proyecto OK]] &amp; "|" &amp; TEXT(tbl_Manifiestos[[#This Row],[Servicio]],"0.00") &amp; "|" &amp; TEXT(tbl_Manifiestos[[#This Row],[Costo Unitario]],"0.00")</f>
        <v>2389|Lead Replacement Service|11.50|110.00</v>
      </c>
      <c r="C1011">
        <v>2389</v>
      </c>
      <c r="D1011" s="32">
        <v>45744</v>
      </c>
      <c r="E1011">
        <v>114</v>
      </c>
      <c r="F1011" t="s">
        <v>5306</v>
      </c>
      <c r="G1011">
        <v>3347</v>
      </c>
      <c r="H1011" t="s">
        <v>5903</v>
      </c>
      <c r="I1011">
        <v>3347</v>
      </c>
      <c r="J1011">
        <v>11.5</v>
      </c>
      <c r="K1011" s="34">
        <v>110</v>
      </c>
      <c r="L1011" s="34">
        <f t="shared" si="30"/>
        <v>1265</v>
      </c>
      <c r="M1011" s="6">
        <f>tbl_Manifiestos[[#This Row],[Total Pagado]]*tbl_Manifiestos[[#This Row],[Porcentaje]]</f>
        <v>1176.45</v>
      </c>
      <c r="N1011" s="3">
        <v>0.93</v>
      </c>
    </row>
    <row r="1012" spans="1:14" ht="15.95" customHeight="1" x14ac:dyDescent="0.25">
      <c r="A1012" s="3" t="s">
        <v>27</v>
      </c>
      <c r="B1012" s="3" t="str">
        <f>tbl_Manifiestos[[#This Row],[Factura]] &amp; "|" &amp; tbl_Manifiestos[[#This Row],[Proyecto OK]] &amp; "|" &amp; TEXT(tbl_Manifiestos[[#This Row],[Servicio]],"0.00") &amp; "|" &amp; TEXT(tbl_Manifiestos[[#This Row],[Costo Unitario]],"0.00")</f>
        <v>2398|Lead Replacement Service|11.50|110.00</v>
      </c>
      <c r="C1012">
        <v>2398</v>
      </c>
      <c r="D1012" s="32">
        <v>45747</v>
      </c>
      <c r="E1012">
        <v>617</v>
      </c>
      <c r="F1012" t="s">
        <v>5306</v>
      </c>
      <c r="G1012">
        <v>3347</v>
      </c>
      <c r="H1012" t="s">
        <v>5903</v>
      </c>
      <c r="I1012">
        <v>3347</v>
      </c>
      <c r="J1012">
        <v>11.5</v>
      </c>
      <c r="K1012" s="34">
        <v>110</v>
      </c>
      <c r="L1012" s="34">
        <f t="shared" si="30"/>
        <v>1265</v>
      </c>
      <c r="M1012" s="6">
        <f>tbl_Manifiestos[[#This Row],[Total Pagado]]*tbl_Manifiestos[[#This Row],[Porcentaje]]</f>
        <v>1176.45</v>
      </c>
      <c r="N1012" s="3">
        <v>0.93</v>
      </c>
    </row>
    <row r="1013" spans="1:14" ht="15.95" customHeight="1" x14ac:dyDescent="0.25">
      <c r="A1013" s="3" t="s">
        <v>27</v>
      </c>
      <c r="B1013" s="3" t="str">
        <f>tbl_Manifiestos[[#This Row],[Factura]] &amp; "|" &amp; tbl_Manifiestos[[#This Row],[Proyecto OK]] &amp; "|" &amp; TEXT(tbl_Manifiestos[[#This Row],[Servicio]],"0.00") &amp; "|" &amp; TEXT(tbl_Manifiestos[[#This Row],[Costo Unitario]],"0.00")</f>
        <v>2398|Lead Replacement Service|11.50|110.00</v>
      </c>
      <c r="C1013">
        <v>2398</v>
      </c>
      <c r="D1013" s="32">
        <v>45747</v>
      </c>
      <c r="E1013">
        <v>114</v>
      </c>
      <c r="F1013" t="s">
        <v>5306</v>
      </c>
      <c r="G1013">
        <v>3347</v>
      </c>
      <c r="H1013" t="s">
        <v>5903</v>
      </c>
      <c r="I1013">
        <v>3347</v>
      </c>
      <c r="J1013">
        <v>11.5</v>
      </c>
      <c r="K1013" s="34">
        <v>110</v>
      </c>
      <c r="L1013" s="34">
        <f t="shared" si="30"/>
        <v>1265</v>
      </c>
      <c r="M1013" s="6">
        <f>tbl_Manifiestos[[#This Row],[Total Pagado]]*tbl_Manifiestos[[#This Row],[Porcentaje]]</f>
        <v>1176.45</v>
      </c>
      <c r="N1013" s="3">
        <v>0.93</v>
      </c>
    </row>
    <row r="1014" spans="1:14" ht="15.95" customHeight="1" x14ac:dyDescent="0.25">
      <c r="A1014" s="3" t="s">
        <v>27</v>
      </c>
      <c r="B1014" s="3" t="str">
        <f>tbl_Manifiestos[[#This Row],[Factura]] &amp; "|" &amp; tbl_Manifiestos[[#This Row],[Proyecto OK]] &amp; "|" &amp; TEXT(tbl_Manifiestos[[#This Row],[Servicio]],"0.00") &amp; "|" &amp; TEXT(tbl_Manifiestos[[#This Row],[Costo Unitario]],"0.00")</f>
        <v>2398|Lead Replacement Service|11.50|110.00</v>
      </c>
      <c r="C1014">
        <v>2398</v>
      </c>
      <c r="D1014" s="32">
        <v>45748</v>
      </c>
      <c r="E1014">
        <v>617</v>
      </c>
      <c r="F1014" t="s">
        <v>5306</v>
      </c>
      <c r="G1014">
        <v>3347</v>
      </c>
      <c r="H1014" t="s">
        <v>5903</v>
      </c>
      <c r="I1014">
        <v>3347</v>
      </c>
      <c r="J1014">
        <v>11.5</v>
      </c>
      <c r="K1014" s="34">
        <v>110</v>
      </c>
      <c r="L1014" s="34">
        <f t="shared" si="30"/>
        <v>1265</v>
      </c>
      <c r="M1014" s="6">
        <f>tbl_Manifiestos[[#This Row],[Total Pagado]]*tbl_Manifiestos[[#This Row],[Porcentaje]]</f>
        <v>1176.45</v>
      </c>
      <c r="N1014" s="3">
        <v>0.93</v>
      </c>
    </row>
    <row r="1015" spans="1:14" ht="15.95" customHeight="1" x14ac:dyDescent="0.25">
      <c r="A1015" s="3" t="s">
        <v>27</v>
      </c>
      <c r="B1015" s="3" t="str">
        <f>tbl_Manifiestos[[#This Row],[Factura]] &amp; "|" &amp; tbl_Manifiestos[[#This Row],[Proyecto OK]] &amp; "|" &amp; TEXT(tbl_Manifiestos[[#This Row],[Servicio]],"0.00") &amp; "|" &amp; TEXT(tbl_Manifiestos[[#This Row],[Costo Unitario]],"0.00")</f>
        <v>2398|Lead Replacement Service|9.00|110.00</v>
      </c>
      <c r="C1015">
        <v>2398</v>
      </c>
      <c r="D1015" s="32">
        <v>45749</v>
      </c>
      <c r="E1015">
        <v>617</v>
      </c>
      <c r="F1015" t="s">
        <v>5306</v>
      </c>
      <c r="G1015">
        <v>3347</v>
      </c>
      <c r="H1015" t="s">
        <v>5903</v>
      </c>
      <c r="I1015">
        <v>3347</v>
      </c>
      <c r="J1015">
        <v>9</v>
      </c>
      <c r="K1015" s="34">
        <v>110</v>
      </c>
      <c r="L1015" s="34">
        <f t="shared" si="30"/>
        <v>990</v>
      </c>
      <c r="M1015" s="6">
        <f>tbl_Manifiestos[[#This Row],[Total Pagado]]*tbl_Manifiestos[[#This Row],[Porcentaje]]</f>
        <v>920.7</v>
      </c>
      <c r="N1015" s="3">
        <v>0.93</v>
      </c>
    </row>
    <row r="1016" spans="1:14" ht="15.95" customHeight="1" x14ac:dyDescent="0.25">
      <c r="A1016" s="3" t="s">
        <v>27</v>
      </c>
      <c r="B1016" s="3" t="str">
        <f>tbl_Manifiestos[[#This Row],[Factura]] &amp; "|" &amp; tbl_Manifiestos[[#This Row],[Proyecto OK]] &amp; "|" &amp; TEXT(tbl_Manifiestos[[#This Row],[Servicio]],"0.00") &amp; "|" &amp; TEXT(tbl_Manifiestos[[#This Row],[Costo Unitario]],"0.00")</f>
        <v>2398|Lead Replacement Service|9.50|110.00</v>
      </c>
      <c r="C1016">
        <v>2398</v>
      </c>
      <c r="D1016" s="32">
        <v>45749</v>
      </c>
      <c r="E1016">
        <v>103</v>
      </c>
      <c r="F1016" t="s">
        <v>5306</v>
      </c>
      <c r="G1016">
        <v>3347</v>
      </c>
      <c r="H1016" t="s">
        <v>5903</v>
      </c>
      <c r="I1016">
        <v>3347</v>
      </c>
      <c r="J1016">
        <v>9.5</v>
      </c>
      <c r="K1016" s="34">
        <v>110</v>
      </c>
      <c r="L1016" s="34">
        <f t="shared" si="30"/>
        <v>1045</v>
      </c>
      <c r="M1016" s="6">
        <f>tbl_Manifiestos[[#This Row],[Total Pagado]]*tbl_Manifiestos[[#This Row],[Porcentaje]]</f>
        <v>971.85</v>
      </c>
      <c r="N1016" s="3">
        <v>0.93</v>
      </c>
    </row>
    <row r="1017" spans="1:14" ht="15.95" customHeight="1" x14ac:dyDescent="0.25">
      <c r="A1017" s="3" t="s">
        <v>27</v>
      </c>
      <c r="B1017" s="3" t="str">
        <f>tbl_Manifiestos[[#This Row],[Factura]] &amp; "|" &amp; tbl_Manifiestos[[#This Row],[Proyecto OK]] &amp; "|" &amp; TEXT(tbl_Manifiestos[[#This Row],[Servicio]],"0.00") &amp; "|" &amp; TEXT(tbl_Manifiestos[[#This Row],[Costo Unitario]],"0.00")</f>
        <v>2398|Lead Replacement Service|11.00|110.00</v>
      </c>
      <c r="C1017">
        <v>2398</v>
      </c>
      <c r="D1017" s="32">
        <v>45750</v>
      </c>
      <c r="E1017">
        <v>617</v>
      </c>
      <c r="F1017" t="s">
        <v>5306</v>
      </c>
      <c r="G1017">
        <v>3347</v>
      </c>
      <c r="H1017" t="s">
        <v>5903</v>
      </c>
      <c r="I1017">
        <v>3347</v>
      </c>
      <c r="J1017">
        <v>11</v>
      </c>
      <c r="K1017" s="34">
        <v>110</v>
      </c>
      <c r="L1017" s="34">
        <f t="shared" si="30"/>
        <v>1210</v>
      </c>
      <c r="M1017" s="6">
        <f>tbl_Manifiestos[[#This Row],[Total Pagado]]*tbl_Manifiestos[[#This Row],[Porcentaje]]</f>
        <v>1125.3</v>
      </c>
      <c r="N1017" s="3">
        <v>0.93</v>
      </c>
    </row>
    <row r="1018" spans="1:14" ht="15.95" customHeight="1" x14ac:dyDescent="0.25">
      <c r="A1018" s="3" t="s">
        <v>27</v>
      </c>
      <c r="B1018" s="3" t="str">
        <f>tbl_Manifiestos[[#This Row],[Factura]] &amp; "|" &amp; tbl_Manifiestos[[#This Row],[Proyecto OK]] &amp; "|" &amp; TEXT(tbl_Manifiestos[[#This Row],[Servicio]],"0.00") &amp; "|" &amp; TEXT(tbl_Manifiestos[[#This Row],[Costo Unitario]],"0.00")</f>
        <v>2398|Lead Replacement Service|9.00|110.00</v>
      </c>
      <c r="C1018">
        <v>2398</v>
      </c>
      <c r="D1018" s="32">
        <v>45751</v>
      </c>
      <c r="E1018">
        <v>617</v>
      </c>
      <c r="F1018" t="s">
        <v>5306</v>
      </c>
      <c r="G1018">
        <v>3347</v>
      </c>
      <c r="H1018" t="s">
        <v>5903</v>
      </c>
      <c r="I1018">
        <v>3347</v>
      </c>
      <c r="J1018">
        <v>9</v>
      </c>
      <c r="K1018" s="34">
        <v>110</v>
      </c>
      <c r="L1018" s="34">
        <f t="shared" si="30"/>
        <v>990</v>
      </c>
      <c r="M1018" s="6">
        <f>tbl_Manifiestos[[#This Row],[Total Pagado]]*tbl_Manifiestos[[#This Row],[Porcentaje]]</f>
        <v>920.7</v>
      </c>
      <c r="N1018" s="3">
        <v>0.93</v>
      </c>
    </row>
    <row r="1019" spans="1:14" ht="15.95" customHeight="1" x14ac:dyDescent="0.25">
      <c r="A1019" s="3" t="s">
        <v>27</v>
      </c>
      <c r="B1019" s="3" t="str">
        <f>tbl_Manifiestos[[#This Row],[Factura]] &amp; "|" &amp; tbl_Manifiestos[[#This Row],[Proyecto OK]] &amp; "|" &amp; TEXT(tbl_Manifiestos[[#This Row],[Servicio]],"0.00") &amp; "|" &amp; TEXT(tbl_Manifiestos[[#This Row],[Costo Unitario]],"0.00")</f>
        <v>2409|Lead Replacement Service|8.00|110.00</v>
      </c>
      <c r="C1019">
        <v>2409</v>
      </c>
      <c r="D1019" s="32">
        <v>45754</v>
      </c>
      <c r="E1019">
        <v>617</v>
      </c>
      <c r="F1019" t="s">
        <v>5306</v>
      </c>
      <c r="G1019">
        <v>3347</v>
      </c>
      <c r="H1019" t="s">
        <v>5903</v>
      </c>
      <c r="I1019">
        <v>3347</v>
      </c>
      <c r="J1019">
        <v>8</v>
      </c>
      <c r="K1019" s="34">
        <v>110</v>
      </c>
      <c r="L1019" s="34">
        <f t="shared" si="30"/>
        <v>880</v>
      </c>
      <c r="M1019" s="6">
        <f>tbl_Manifiestos[[#This Row],[Total Pagado]]*tbl_Manifiestos[[#This Row],[Porcentaje]]</f>
        <v>818.40000000000009</v>
      </c>
      <c r="N1019" s="3">
        <v>0.93</v>
      </c>
    </row>
    <row r="1020" spans="1:14" ht="15.95" customHeight="1" x14ac:dyDescent="0.25">
      <c r="A1020" s="3" t="s">
        <v>27</v>
      </c>
      <c r="B1020" s="3" t="str">
        <f>tbl_Manifiestos[[#This Row],[Factura]] &amp; "|" &amp; tbl_Manifiestos[[#This Row],[Proyecto OK]] &amp; "|" &amp; TEXT(tbl_Manifiestos[[#This Row],[Servicio]],"0.00") &amp; "|" &amp; TEXT(tbl_Manifiestos[[#This Row],[Costo Unitario]],"0.00")</f>
        <v>2409|Lead Replacement Service|8.00|110.00</v>
      </c>
      <c r="C1020">
        <v>2409</v>
      </c>
      <c r="D1020" s="32">
        <v>45755</v>
      </c>
      <c r="E1020">
        <v>617</v>
      </c>
      <c r="F1020" t="s">
        <v>5306</v>
      </c>
      <c r="G1020">
        <v>3347</v>
      </c>
      <c r="H1020" t="s">
        <v>5903</v>
      </c>
      <c r="I1020">
        <v>3347</v>
      </c>
      <c r="J1020">
        <v>8</v>
      </c>
      <c r="K1020" s="34">
        <v>110</v>
      </c>
      <c r="L1020" s="34">
        <f t="shared" si="30"/>
        <v>880</v>
      </c>
      <c r="M1020" s="6">
        <f>tbl_Manifiestos[[#This Row],[Total Pagado]]*tbl_Manifiestos[[#This Row],[Porcentaje]]</f>
        <v>818.40000000000009</v>
      </c>
      <c r="N1020" s="3">
        <v>0.93</v>
      </c>
    </row>
    <row r="1021" spans="1:14" ht="15.95" customHeight="1" x14ac:dyDescent="0.25">
      <c r="A1021" s="3" t="s">
        <v>27</v>
      </c>
      <c r="B1021" s="3" t="str">
        <f>tbl_Manifiestos[[#This Row],[Factura]] &amp; "|" &amp; tbl_Manifiestos[[#This Row],[Proyecto OK]] &amp; "|" &amp; TEXT(tbl_Manifiestos[[#This Row],[Servicio]],"0.00") &amp; "|" &amp; TEXT(tbl_Manifiestos[[#This Row],[Costo Unitario]],"0.00")</f>
        <v>2409|Lead Replacement Service|9.00|110.00</v>
      </c>
      <c r="C1021">
        <v>2409</v>
      </c>
      <c r="D1021" s="32">
        <v>45756</v>
      </c>
      <c r="E1021">
        <v>617</v>
      </c>
      <c r="F1021" t="s">
        <v>5306</v>
      </c>
      <c r="G1021">
        <v>3347</v>
      </c>
      <c r="H1021" t="s">
        <v>5903</v>
      </c>
      <c r="I1021">
        <v>3347</v>
      </c>
      <c r="J1021">
        <v>9</v>
      </c>
      <c r="K1021" s="34">
        <v>110</v>
      </c>
      <c r="L1021" s="34">
        <f t="shared" si="30"/>
        <v>990</v>
      </c>
      <c r="M1021" s="6">
        <f>tbl_Manifiestos[[#This Row],[Total Pagado]]*tbl_Manifiestos[[#This Row],[Porcentaje]]</f>
        <v>920.7</v>
      </c>
      <c r="N1021" s="3">
        <v>0.93</v>
      </c>
    </row>
    <row r="1022" spans="1:14" ht="15.95" customHeight="1" x14ac:dyDescent="0.25">
      <c r="A1022" s="3" t="s">
        <v>27</v>
      </c>
      <c r="B1022" s="3" t="str">
        <f>tbl_Manifiestos[[#This Row],[Factura]] &amp; "|" &amp; tbl_Manifiestos[[#This Row],[Proyecto OK]] &amp; "|" &amp; TEXT(tbl_Manifiestos[[#This Row],[Servicio]],"0.00") &amp; "|" &amp; TEXT(tbl_Manifiestos[[#This Row],[Costo Unitario]],"0.00")</f>
        <v>2409|Lead Replacement Service|8.50|110.00</v>
      </c>
      <c r="C1022">
        <v>2409</v>
      </c>
      <c r="D1022" s="32">
        <v>45757</v>
      </c>
      <c r="E1022">
        <v>617</v>
      </c>
      <c r="F1022" t="s">
        <v>5306</v>
      </c>
      <c r="G1022">
        <v>3347</v>
      </c>
      <c r="H1022" t="s">
        <v>5903</v>
      </c>
      <c r="I1022">
        <v>3347</v>
      </c>
      <c r="J1022">
        <v>8.5</v>
      </c>
      <c r="K1022" s="34">
        <v>110</v>
      </c>
      <c r="L1022" s="34">
        <f t="shared" si="30"/>
        <v>935</v>
      </c>
      <c r="M1022" s="6">
        <f>tbl_Manifiestos[[#This Row],[Total Pagado]]*tbl_Manifiestos[[#This Row],[Porcentaje]]</f>
        <v>869.55000000000007</v>
      </c>
      <c r="N1022" s="3">
        <v>0.93</v>
      </c>
    </row>
    <row r="1023" spans="1:14" ht="15.95" customHeight="1" x14ac:dyDescent="0.25">
      <c r="A1023" s="3" t="s">
        <v>27</v>
      </c>
      <c r="B1023" s="3" t="str">
        <f>tbl_Manifiestos[[#This Row],[Factura]] &amp; "|" &amp; tbl_Manifiestos[[#This Row],[Proyecto OK]] &amp; "|" &amp; TEXT(tbl_Manifiestos[[#This Row],[Servicio]],"0.00") &amp; "|" &amp; TEXT(tbl_Manifiestos[[#This Row],[Costo Unitario]],"0.00")</f>
        <v>2409|Lead Replacement Service|12.00|110.00</v>
      </c>
      <c r="C1023">
        <v>2409</v>
      </c>
      <c r="D1023" s="32">
        <v>45758</v>
      </c>
      <c r="E1023">
        <v>617</v>
      </c>
      <c r="F1023" t="s">
        <v>5306</v>
      </c>
      <c r="G1023">
        <v>3347</v>
      </c>
      <c r="H1023" t="s">
        <v>5903</v>
      </c>
      <c r="I1023">
        <v>3347</v>
      </c>
      <c r="J1023">
        <v>12</v>
      </c>
      <c r="K1023" s="34">
        <v>110</v>
      </c>
      <c r="L1023" s="34">
        <f t="shared" si="30"/>
        <v>1320</v>
      </c>
      <c r="M1023" s="6">
        <f>tbl_Manifiestos[[#This Row],[Total Pagado]]*tbl_Manifiestos[[#This Row],[Porcentaje]]</f>
        <v>1227.6000000000001</v>
      </c>
      <c r="N1023" s="3">
        <v>0.93</v>
      </c>
    </row>
    <row r="1024" spans="1:14" ht="15.95" customHeight="1" x14ac:dyDescent="0.25">
      <c r="A1024" s="3" t="s">
        <v>27</v>
      </c>
      <c r="B1024" s="3" t="str">
        <f>tbl_Manifiestos[[#This Row],[Factura]] &amp; "|" &amp; tbl_Manifiestos[[#This Row],[Proyecto OK]] &amp; "|" &amp; TEXT(tbl_Manifiestos[[#This Row],[Servicio]],"0.00") &amp; "|" &amp; TEXT(tbl_Manifiestos[[#This Row],[Costo Unitario]],"0.00")</f>
        <v>2419|Lead Replacement Service|9.00|110.00</v>
      </c>
      <c r="C1024">
        <v>2419</v>
      </c>
      <c r="D1024" s="32">
        <v>45761</v>
      </c>
      <c r="E1024">
        <v>617</v>
      </c>
      <c r="F1024" t="s">
        <v>5306</v>
      </c>
      <c r="G1024">
        <v>3347</v>
      </c>
      <c r="H1024" t="s">
        <v>5903</v>
      </c>
      <c r="I1024">
        <v>3347</v>
      </c>
      <c r="J1024">
        <v>9</v>
      </c>
      <c r="K1024" s="34">
        <v>110</v>
      </c>
      <c r="L1024" s="34">
        <f t="shared" si="30"/>
        <v>990</v>
      </c>
      <c r="M1024" s="6">
        <f>tbl_Manifiestos[[#This Row],[Total Pagado]]*tbl_Manifiestos[[#This Row],[Porcentaje]]</f>
        <v>920.7</v>
      </c>
      <c r="N1024" s="3">
        <v>0.93</v>
      </c>
    </row>
    <row r="1025" spans="1:14" ht="15.95" customHeight="1" x14ac:dyDescent="0.25">
      <c r="A1025" s="3" t="s">
        <v>27</v>
      </c>
      <c r="B1025" s="3" t="str">
        <f>tbl_Manifiestos[[#This Row],[Factura]] &amp; "|" &amp; tbl_Manifiestos[[#This Row],[Proyecto OK]] &amp; "|" &amp; TEXT(tbl_Manifiestos[[#This Row],[Servicio]],"0.00") &amp; "|" &amp; TEXT(tbl_Manifiestos[[#This Row],[Costo Unitario]],"0.00")</f>
        <v>2419|Lead Replacement Service|13.00|110.00</v>
      </c>
      <c r="C1025">
        <v>2419</v>
      </c>
      <c r="D1025" s="32">
        <v>45762</v>
      </c>
      <c r="E1025">
        <v>617</v>
      </c>
      <c r="F1025" t="s">
        <v>5306</v>
      </c>
      <c r="G1025">
        <v>3347</v>
      </c>
      <c r="H1025" t="s">
        <v>5903</v>
      </c>
      <c r="I1025">
        <v>3347</v>
      </c>
      <c r="J1025">
        <v>13</v>
      </c>
      <c r="K1025" s="34">
        <v>110</v>
      </c>
      <c r="L1025" s="34">
        <f t="shared" si="30"/>
        <v>1430</v>
      </c>
      <c r="M1025" s="6">
        <f>tbl_Manifiestos[[#This Row],[Total Pagado]]*tbl_Manifiestos[[#This Row],[Porcentaje]]</f>
        <v>1329.9</v>
      </c>
      <c r="N1025" s="3">
        <v>0.93</v>
      </c>
    </row>
    <row r="1026" spans="1:14" ht="15.95" customHeight="1" x14ac:dyDescent="0.25">
      <c r="A1026" s="3" t="s">
        <v>27</v>
      </c>
      <c r="B1026" s="3" t="str">
        <f>tbl_Manifiestos[[#This Row],[Factura]] &amp; "|" &amp; tbl_Manifiestos[[#This Row],[Proyecto OK]] &amp; "|" &amp; TEXT(tbl_Manifiestos[[#This Row],[Servicio]],"0.00") &amp; "|" &amp; TEXT(tbl_Manifiestos[[#This Row],[Costo Unitario]],"0.00")</f>
        <v>2419|Lead Replacement Service|9.00|110.00</v>
      </c>
      <c r="C1026">
        <v>2419</v>
      </c>
      <c r="D1026" s="32">
        <v>45763</v>
      </c>
      <c r="E1026">
        <v>617</v>
      </c>
      <c r="F1026" t="s">
        <v>5306</v>
      </c>
      <c r="G1026">
        <v>3347</v>
      </c>
      <c r="H1026" t="s">
        <v>5903</v>
      </c>
      <c r="I1026">
        <v>3347</v>
      </c>
      <c r="J1026">
        <v>9</v>
      </c>
      <c r="K1026" s="34">
        <v>110</v>
      </c>
      <c r="L1026" s="34">
        <f t="shared" si="30"/>
        <v>990</v>
      </c>
      <c r="M1026" s="6">
        <f>tbl_Manifiestos[[#This Row],[Total Pagado]]*tbl_Manifiestos[[#This Row],[Porcentaje]]</f>
        <v>920.7</v>
      </c>
      <c r="N1026" s="3">
        <v>0.93</v>
      </c>
    </row>
    <row r="1027" spans="1:14" ht="15.95" customHeight="1" x14ac:dyDescent="0.25">
      <c r="A1027" s="3" t="s">
        <v>27</v>
      </c>
      <c r="B1027" s="3" t="str">
        <f>tbl_Manifiestos[[#This Row],[Factura]] &amp; "|" &amp; tbl_Manifiestos[[#This Row],[Proyecto OK]] &amp; "|" &amp; TEXT(tbl_Manifiestos[[#This Row],[Servicio]],"0.00") &amp; "|" &amp; TEXT(tbl_Manifiestos[[#This Row],[Costo Unitario]],"0.00")</f>
        <v>2419|Lead Replacement Service|9.00|110.00</v>
      </c>
      <c r="C1027">
        <v>2419</v>
      </c>
      <c r="D1027" s="32">
        <v>45764</v>
      </c>
      <c r="E1027">
        <v>617</v>
      </c>
      <c r="F1027" t="s">
        <v>5306</v>
      </c>
      <c r="G1027">
        <v>3347</v>
      </c>
      <c r="H1027" t="s">
        <v>5903</v>
      </c>
      <c r="I1027">
        <v>3347</v>
      </c>
      <c r="J1027">
        <v>9</v>
      </c>
      <c r="K1027" s="34">
        <v>110</v>
      </c>
      <c r="L1027" s="34">
        <f t="shared" si="30"/>
        <v>990</v>
      </c>
      <c r="M1027" s="6">
        <f>tbl_Manifiestos[[#This Row],[Total Pagado]]*tbl_Manifiestos[[#This Row],[Porcentaje]]</f>
        <v>920.7</v>
      </c>
      <c r="N1027" s="3">
        <v>0.93</v>
      </c>
    </row>
    <row r="1028" spans="1:14" ht="15.95" customHeight="1" x14ac:dyDescent="0.25">
      <c r="A1028" s="3" t="s">
        <v>27</v>
      </c>
      <c r="B1028" s="3" t="str">
        <f>tbl_Manifiestos[[#This Row],[Factura]] &amp; "|" &amp; tbl_Manifiestos[[#This Row],[Proyecto OK]] &amp; "|" &amp; TEXT(tbl_Manifiestos[[#This Row],[Servicio]],"0.00") &amp; "|" &amp; TEXT(tbl_Manifiestos[[#This Row],[Costo Unitario]],"0.00")</f>
        <v>2419|Lead Replacement Service|13.00|110.00</v>
      </c>
      <c r="C1028">
        <v>2419</v>
      </c>
      <c r="D1028" s="32">
        <v>45765</v>
      </c>
      <c r="E1028">
        <v>617</v>
      </c>
      <c r="F1028" t="s">
        <v>5306</v>
      </c>
      <c r="G1028">
        <v>3347</v>
      </c>
      <c r="H1028" t="s">
        <v>5903</v>
      </c>
      <c r="I1028">
        <v>3347</v>
      </c>
      <c r="J1028">
        <v>13</v>
      </c>
      <c r="K1028" s="34">
        <v>110</v>
      </c>
      <c r="L1028" s="34">
        <f t="shared" si="30"/>
        <v>1430</v>
      </c>
      <c r="M1028" s="6">
        <f>tbl_Manifiestos[[#This Row],[Total Pagado]]*tbl_Manifiestos[[#This Row],[Porcentaje]]</f>
        <v>1329.9</v>
      </c>
      <c r="N1028" s="3">
        <v>0.93</v>
      </c>
    </row>
    <row r="1029" spans="1:14" ht="15.95" customHeight="1" x14ac:dyDescent="0.25">
      <c r="A1029" s="3" t="s">
        <v>27</v>
      </c>
      <c r="B1029" s="3" t="str">
        <f>tbl_Manifiestos[[#This Row],[Factura]] &amp; "|" &amp; tbl_Manifiestos[[#This Row],[Proyecto OK]] &amp; "|" &amp; TEXT(tbl_Manifiestos[[#This Row],[Servicio]],"0.00") &amp; "|" &amp; TEXT(tbl_Manifiestos[[#This Row],[Costo Unitario]],"0.00")</f>
        <v>2432|Lead Replacement Service|9.00|110.00</v>
      </c>
      <c r="C1029">
        <v>2432</v>
      </c>
      <c r="D1029" s="32">
        <v>45768</v>
      </c>
      <c r="E1029">
        <v>617</v>
      </c>
      <c r="F1029" t="s">
        <v>5306</v>
      </c>
      <c r="G1029">
        <v>3347</v>
      </c>
      <c r="H1029" t="s">
        <v>5903</v>
      </c>
      <c r="I1029">
        <v>3347</v>
      </c>
      <c r="J1029">
        <v>9</v>
      </c>
      <c r="K1029" s="34">
        <v>110</v>
      </c>
      <c r="L1029" s="34">
        <f t="shared" si="30"/>
        <v>990</v>
      </c>
      <c r="M1029" s="6">
        <f>tbl_Manifiestos[[#This Row],[Total Pagado]]*tbl_Manifiestos[[#This Row],[Porcentaje]]</f>
        <v>920.7</v>
      </c>
      <c r="N1029" s="3">
        <v>0.93</v>
      </c>
    </row>
    <row r="1030" spans="1:14" ht="15.95" customHeight="1" x14ac:dyDescent="0.25">
      <c r="A1030" s="3" t="s">
        <v>27</v>
      </c>
      <c r="B1030" s="3" t="str">
        <f>tbl_Manifiestos[[#This Row],[Factura]] &amp; "|" &amp; tbl_Manifiestos[[#This Row],[Proyecto OK]] &amp; "|" &amp; TEXT(tbl_Manifiestos[[#This Row],[Servicio]],"0.00") &amp; "|" &amp; TEXT(tbl_Manifiestos[[#This Row],[Costo Unitario]],"0.00")</f>
        <v>2432|Lead Replacement Service|9.50|110.00</v>
      </c>
      <c r="C1030">
        <v>2432</v>
      </c>
      <c r="D1030" s="32">
        <v>45769</v>
      </c>
      <c r="E1030">
        <v>617</v>
      </c>
      <c r="F1030" t="s">
        <v>5306</v>
      </c>
      <c r="G1030">
        <v>3347</v>
      </c>
      <c r="H1030" t="s">
        <v>5903</v>
      </c>
      <c r="I1030">
        <v>3347</v>
      </c>
      <c r="J1030">
        <v>9.5</v>
      </c>
      <c r="K1030" s="34">
        <v>110</v>
      </c>
      <c r="L1030" s="34">
        <f t="shared" si="30"/>
        <v>1045</v>
      </c>
      <c r="M1030" s="6">
        <f>tbl_Manifiestos[[#This Row],[Total Pagado]]*tbl_Manifiestos[[#This Row],[Porcentaje]]</f>
        <v>971.85</v>
      </c>
      <c r="N1030" s="3">
        <v>0.93</v>
      </c>
    </row>
    <row r="1031" spans="1:14" ht="15.95" customHeight="1" x14ac:dyDescent="0.25">
      <c r="A1031" s="3" t="s">
        <v>27</v>
      </c>
      <c r="B1031" s="3" t="str">
        <f>tbl_Manifiestos[[#This Row],[Factura]] &amp; "|" &amp; tbl_Manifiestos[[#This Row],[Proyecto OK]] &amp; "|" &amp; TEXT(tbl_Manifiestos[[#This Row],[Servicio]],"0.00") &amp; "|" &amp; TEXT(tbl_Manifiestos[[#This Row],[Costo Unitario]],"0.00")</f>
        <v>2432|Lead Replacement Service|10.00|110.00</v>
      </c>
      <c r="C1031">
        <v>2432</v>
      </c>
      <c r="D1031" s="32">
        <v>45770</v>
      </c>
      <c r="E1031">
        <v>617</v>
      </c>
      <c r="F1031" t="s">
        <v>5306</v>
      </c>
      <c r="G1031">
        <v>3347</v>
      </c>
      <c r="H1031" t="s">
        <v>5903</v>
      </c>
      <c r="I1031">
        <v>3347</v>
      </c>
      <c r="J1031">
        <v>10</v>
      </c>
      <c r="K1031" s="34">
        <v>110</v>
      </c>
      <c r="L1031" s="34">
        <f t="shared" si="30"/>
        <v>1100</v>
      </c>
      <c r="M1031" s="6">
        <f>tbl_Manifiestos[[#This Row],[Total Pagado]]*tbl_Manifiestos[[#This Row],[Porcentaje]]</f>
        <v>1023</v>
      </c>
      <c r="N1031" s="3">
        <v>0.93</v>
      </c>
    </row>
    <row r="1032" spans="1:14" ht="15.95" customHeight="1" x14ac:dyDescent="0.25">
      <c r="A1032" s="3" t="s">
        <v>27</v>
      </c>
      <c r="B1032" s="3" t="str">
        <f>tbl_Manifiestos[[#This Row],[Factura]] &amp; "|" &amp; tbl_Manifiestos[[#This Row],[Proyecto OK]] &amp; "|" &amp; TEXT(tbl_Manifiestos[[#This Row],[Servicio]],"0.00") &amp; "|" &amp; TEXT(tbl_Manifiestos[[#This Row],[Costo Unitario]],"0.00")</f>
        <v>2432|Lead Replacement Service|9.50|110.00</v>
      </c>
      <c r="C1032">
        <v>2432</v>
      </c>
      <c r="D1032" s="32">
        <v>45771</v>
      </c>
      <c r="E1032">
        <v>617</v>
      </c>
      <c r="F1032" t="s">
        <v>5306</v>
      </c>
      <c r="G1032">
        <v>3347</v>
      </c>
      <c r="H1032" t="s">
        <v>5903</v>
      </c>
      <c r="I1032">
        <v>3347</v>
      </c>
      <c r="J1032">
        <v>9.5</v>
      </c>
      <c r="K1032" s="34">
        <v>110</v>
      </c>
      <c r="L1032" s="34">
        <f t="shared" si="30"/>
        <v>1045</v>
      </c>
      <c r="M1032" s="6">
        <f>tbl_Manifiestos[[#This Row],[Total Pagado]]*tbl_Manifiestos[[#This Row],[Porcentaje]]</f>
        <v>971.85</v>
      </c>
      <c r="N1032" s="3">
        <v>0.93</v>
      </c>
    </row>
    <row r="1033" spans="1:14" ht="15.95" customHeight="1" x14ac:dyDescent="0.25">
      <c r="A1033" s="3" t="s">
        <v>27</v>
      </c>
      <c r="B1033" s="3" t="str">
        <f>tbl_Manifiestos[[#This Row],[Factura]] &amp; "|" &amp; tbl_Manifiestos[[#This Row],[Proyecto OK]] &amp; "|" &amp; TEXT(tbl_Manifiestos[[#This Row],[Servicio]],"0.00") &amp; "|" &amp; TEXT(tbl_Manifiestos[[#This Row],[Costo Unitario]],"0.00")</f>
        <v>2432|Lead Replacement Service|8.50|110.00</v>
      </c>
      <c r="C1033">
        <v>2432</v>
      </c>
      <c r="D1033" s="32">
        <v>45772</v>
      </c>
      <c r="E1033">
        <v>617</v>
      </c>
      <c r="F1033" t="s">
        <v>5306</v>
      </c>
      <c r="G1033">
        <v>3347</v>
      </c>
      <c r="H1033" t="s">
        <v>5903</v>
      </c>
      <c r="I1033">
        <v>3347</v>
      </c>
      <c r="J1033">
        <v>8.5</v>
      </c>
      <c r="K1033" s="34">
        <v>110</v>
      </c>
      <c r="L1033" s="34">
        <f t="shared" si="30"/>
        <v>935</v>
      </c>
      <c r="M1033" s="6">
        <f>tbl_Manifiestos[[#This Row],[Total Pagado]]*tbl_Manifiestos[[#This Row],[Porcentaje]]</f>
        <v>869.55000000000007</v>
      </c>
      <c r="N1033" s="3">
        <v>0.93</v>
      </c>
    </row>
    <row r="1034" spans="1:14" ht="15.95" customHeight="1" x14ac:dyDescent="0.25">
      <c r="A1034" s="3" t="s">
        <v>27</v>
      </c>
      <c r="B1034" s="3" t="str">
        <f>tbl_Manifiestos[[#This Row],[Factura]] &amp; "|" &amp; tbl_Manifiestos[[#This Row],[Proyecto OK]] &amp; "|" &amp; TEXT(tbl_Manifiestos[[#This Row],[Servicio]],"0.00") &amp; "|" &amp; TEXT(tbl_Manifiestos[[#This Row],[Costo Unitario]],"0.00")</f>
        <v>2446|Lead Replacement Service|10.00|110.00</v>
      </c>
      <c r="C1034">
        <v>2446</v>
      </c>
      <c r="D1034" s="32">
        <v>45775</v>
      </c>
      <c r="E1034">
        <v>617</v>
      </c>
      <c r="F1034" t="s">
        <v>5306</v>
      </c>
      <c r="G1034">
        <v>3347</v>
      </c>
      <c r="H1034" t="s">
        <v>5903</v>
      </c>
      <c r="I1034">
        <v>3347</v>
      </c>
      <c r="J1034">
        <v>10</v>
      </c>
      <c r="K1034" s="34">
        <v>110</v>
      </c>
      <c r="L1034" s="34">
        <f t="shared" si="30"/>
        <v>1100</v>
      </c>
      <c r="M1034" s="6">
        <f>tbl_Manifiestos[[#This Row],[Total Pagado]]*tbl_Manifiestos[[#This Row],[Porcentaje]]</f>
        <v>1023</v>
      </c>
      <c r="N1034" s="3">
        <v>0.93</v>
      </c>
    </row>
    <row r="1035" spans="1:14" ht="15.95" customHeight="1" x14ac:dyDescent="0.25">
      <c r="A1035" s="3" t="s">
        <v>27</v>
      </c>
      <c r="B1035" s="3" t="str">
        <f>tbl_Manifiestos[[#This Row],[Factura]] &amp; "|" &amp; tbl_Manifiestos[[#This Row],[Proyecto OK]] &amp; "|" &amp; TEXT(tbl_Manifiestos[[#This Row],[Servicio]],"0.00") &amp; "|" &amp; TEXT(tbl_Manifiestos[[#This Row],[Costo Unitario]],"0.00")</f>
        <v>2446|Lead Replacement Service|10.50|110.00</v>
      </c>
      <c r="C1035">
        <v>2446</v>
      </c>
      <c r="D1035" s="32">
        <v>45776</v>
      </c>
      <c r="E1035">
        <v>617</v>
      </c>
      <c r="F1035" t="s">
        <v>5306</v>
      </c>
      <c r="G1035">
        <v>3347</v>
      </c>
      <c r="H1035" t="s">
        <v>5903</v>
      </c>
      <c r="I1035">
        <v>3347</v>
      </c>
      <c r="J1035">
        <v>10.5</v>
      </c>
      <c r="K1035" s="34">
        <v>110</v>
      </c>
      <c r="L1035" s="34">
        <f t="shared" si="30"/>
        <v>1155</v>
      </c>
      <c r="M1035" s="6">
        <f>tbl_Manifiestos[[#This Row],[Total Pagado]]*tbl_Manifiestos[[#This Row],[Porcentaje]]</f>
        <v>1074.1500000000001</v>
      </c>
      <c r="N1035" s="3">
        <v>0.93</v>
      </c>
    </row>
    <row r="1036" spans="1:14" ht="15.95" customHeight="1" x14ac:dyDescent="0.25">
      <c r="A1036" s="3" t="s">
        <v>27</v>
      </c>
      <c r="B1036" s="3" t="str">
        <f>tbl_Manifiestos[[#This Row],[Factura]] &amp; "|" &amp; tbl_Manifiestos[[#This Row],[Proyecto OK]] &amp; "|" &amp; TEXT(tbl_Manifiestos[[#This Row],[Servicio]],"0.00") &amp; "|" &amp; TEXT(tbl_Manifiestos[[#This Row],[Costo Unitario]],"0.00")</f>
        <v>2446|Lead Replacement Service|11.50|110.00</v>
      </c>
      <c r="C1036">
        <v>2446</v>
      </c>
      <c r="D1036" s="32">
        <v>45777</v>
      </c>
      <c r="E1036">
        <v>617</v>
      </c>
      <c r="F1036" t="s">
        <v>5306</v>
      </c>
      <c r="G1036">
        <v>3347</v>
      </c>
      <c r="H1036" t="s">
        <v>5903</v>
      </c>
      <c r="I1036">
        <v>3347</v>
      </c>
      <c r="J1036">
        <v>11.5</v>
      </c>
      <c r="K1036" s="34">
        <v>110</v>
      </c>
      <c r="L1036" s="34">
        <f t="shared" si="30"/>
        <v>1265</v>
      </c>
      <c r="M1036" s="6">
        <f>tbl_Manifiestos[[#This Row],[Total Pagado]]*tbl_Manifiestos[[#This Row],[Porcentaje]]</f>
        <v>1176.45</v>
      </c>
      <c r="N1036" s="3">
        <v>0.93</v>
      </c>
    </row>
    <row r="1037" spans="1:14" ht="15.95" customHeight="1" x14ac:dyDescent="0.25">
      <c r="A1037" s="3" t="s">
        <v>27</v>
      </c>
      <c r="B1037" s="3" t="str">
        <f>tbl_Manifiestos[[#This Row],[Factura]] &amp; "|" &amp; tbl_Manifiestos[[#This Row],[Proyecto OK]] &amp; "|" &amp; TEXT(tbl_Manifiestos[[#This Row],[Servicio]],"0.00") &amp; "|" &amp; TEXT(tbl_Manifiestos[[#This Row],[Costo Unitario]],"0.00")</f>
        <v>2446|Lead Replacement Service|9.50|110.00</v>
      </c>
      <c r="C1037">
        <v>2446</v>
      </c>
      <c r="D1037" s="32">
        <v>45778</v>
      </c>
      <c r="E1037">
        <v>617</v>
      </c>
      <c r="F1037" t="s">
        <v>5306</v>
      </c>
      <c r="G1037">
        <v>3347</v>
      </c>
      <c r="H1037" t="s">
        <v>5903</v>
      </c>
      <c r="I1037">
        <v>3347</v>
      </c>
      <c r="J1037">
        <v>9.5</v>
      </c>
      <c r="K1037" s="34">
        <v>110</v>
      </c>
      <c r="L1037" s="34">
        <f t="shared" si="30"/>
        <v>1045</v>
      </c>
      <c r="M1037" s="6">
        <f>tbl_Manifiestos[[#This Row],[Total Pagado]]*tbl_Manifiestos[[#This Row],[Porcentaje]]</f>
        <v>971.85</v>
      </c>
      <c r="N1037" s="3">
        <v>0.93</v>
      </c>
    </row>
    <row r="1038" spans="1:14" ht="15.95" customHeight="1" x14ac:dyDescent="0.25">
      <c r="A1038" s="3" t="s">
        <v>27</v>
      </c>
      <c r="B1038" s="3" t="str">
        <f>tbl_Manifiestos[[#This Row],[Factura]] &amp; "|" &amp; tbl_Manifiestos[[#This Row],[Proyecto OK]] &amp; "|" &amp; TEXT(tbl_Manifiestos[[#This Row],[Servicio]],"0.00") &amp; "|" &amp; TEXT(tbl_Manifiestos[[#This Row],[Costo Unitario]],"0.00")</f>
        <v>2446|Lead Replacement Service|10.00|110.00</v>
      </c>
      <c r="C1038">
        <v>2446</v>
      </c>
      <c r="D1038" s="32">
        <v>45779</v>
      </c>
      <c r="E1038">
        <v>617</v>
      </c>
      <c r="F1038" t="s">
        <v>5306</v>
      </c>
      <c r="G1038">
        <v>3347</v>
      </c>
      <c r="H1038" t="s">
        <v>5903</v>
      </c>
      <c r="I1038">
        <v>3347</v>
      </c>
      <c r="J1038">
        <v>10</v>
      </c>
      <c r="K1038" s="34">
        <v>110</v>
      </c>
      <c r="L1038" s="34">
        <f t="shared" ref="L1038:L1042" si="31">J1038*K1038</f>
        <v>1100</v>
      </c>
      <c r="M1038" s="6">
        <f>tbl_Manifiestos[[#This Row],[Total Pagado]]*tbl_Manifiestos[[#This Row],[Porcentaje]]</f>
        <v>1023</v>
      </c>
      <c r="N1038" s="3">
        <v>0.93</v>
      </c>
    </row>
    <row r="1039" spans="1:14" ht="15.95" customHeight="1" x14ac:dyDescent="0.25">
      <c r="A1039" s="3" t="s">
        <v>27</v>
      </c>
      <c r="B1039" s="3" t="str">
        <f>tbl_Manifiestos[[#This Row],[Factura]] &amp; "|" &amp; tbl_Manifiestos[[#This Row],[Proyecto OK]] &amp; "|" &amp; TEXT(tbl_Manifiestos[[#This Row],[Servicio]],"0.00") &amp; "|" &amp; TEXT(tbl_Manifiestos[[#This Row],[Costo Unitario]],"0.00")</f>
        <v>2492|Lead Replacement Service|10.00|110.00</v>
      </c>
      <c r="C1039" t="s">
        <v>5424</v>
      </c>
      <c r="D1039" s="32">
        <v>45796</v>
      </c>
      <c r="E1039">
        <v>708</v>
      </c>
      <c r="F1039" t="s">
        <v>5416</v>
      </c>
      <c r="G1039">
        <v>3347</v>
      </c>
      <c r="H1039" t="s">
        <v>5903</v>
      </c>
      <c r="I1039">
        <v>3347</v>
      </c>
      <c r="J1039">
        <v>10</v>
      </c>
      <c r="K1039" s="34">
        <v>110</v>
      </c>
      <c r="L1039" s="34">
        <f t="shared" si="31"/>
        <v>1100</v>
      </c>
      <c r="M1039" s="6">
        <f>tbl_Manifiestos[[#This Row],[Total Pagado]]*tbl_Manifiestos[[#This Row],[Porcentaje]]</f>
        <v>1023</v>
      </c>
      <c r="N1039" s="3">
        <v>0.93</v>
      </c>
    </row>
    <row r="1040" spans="1:14" ht="15.95" customHeight="1" x14ac:dyDescent="0.25">
      <c r="A1040" s="3" t="s">
        <v>27</v>
      </c>
      <c r="B1040" s="3" t="str">
        <f>tbl_Manifiestos[[#This Row],[Factura]] &amp; "|" &amp; tbl_Manifiestos[[#This Row],[Proyecto OK]] &amp; "|" &amp; TEXT(tbl_Manifiestos[[#This Row],[Servicio]],"0.00") &amp; "|" &amp; TEXT(tbl_Manifiestos[[#This Row],[Costo Unitario]],"0.00")</f>
        <v>2492|Lead Replacement Service|10.00|110.00</v>
      </c>
      <c r="C1040" t="s">
        <v>5424</v>
      </c>
      <c r="D1040" s="32">
        <v>45798</v>
      </c>
      <c r="E1040">
        <v>708</v>
      </c>
      <c r="F1040" t="s">
        <v>5416</v>
      </c>
      <c r="G1040">
        <v>3347</v>
      </c>
      <c r="H1040" t="s">
        <v>5903</v>
      </c>
      <c r="I1040">
        <v>3347</v>
      </c>
      <c r="J1040">
        <v>10</v>
      </c>
      <c r="K1040" s="34">
        <v>110</v>
      </c>
      <c r="L1040" s="34">
        <f t="shared" si="31"/>
        <v>1100</v>
      </c>
      <c r="M1040" s="6">
        <f>tbl_Manifiestos[[#This Row],[Total Pagado]]*tbl_Manifiestos[[#This Row],[Porcentaje]]</f>
        <v>1023</v>
      </c>
      <c r="N1040" s="3">
        <v>0.93</v>
      </c>
    </row>
    <row r="1041" spans="1:14" ht="15.95" customHeight="1" x14ac:dyDescent="0.25">
      <c r="A1041" s="3" t="s">
        <v>27</v>
      </c>
      <c r="B1041" s="3" t="str">
        <f>tbl_Manifiestos[[#This Row],[Factura]] &amp; "|" &amp; tbl_Manifiestos[[#This Row],[Proyecto OK]] &amp; "|" &amp; TEXT(tbl_Manifiestos[[#This Row],[Servicio]],"0.00") &amp; "|" &amp; TEXT(tbl_Manifiestos[[#This Row],[Costo Unitario]],"0.00")</f>
        <v>2492|Lead Replacement Service|10.00|110.00</v>
      </c>
      <c r="C1041" t="s">
        <v>5424</v>
      </c>
      <c r="D1041" s="32">
        <v>45799</v>
      </c>
      <c r="E1041">
        <v>708</v>
      </c>
      <c r="F1041" t="s">
        <v>5416</v>
      </c>
      <c r="G1041">
        <v>3347</v>
      </c>
      <c r="H1041" t="s">
        <v>5903</v>
      </c>
      <c r="I1041">
        <v>3347</v>
      </c>
      <c r="J1041">
        <v>10</v>
      </c>
      <c r="K1041" s="34">
        <v>110</v>
      </c>
      <c r="L1041" s="34">
        <f t="shared" si="31"/>
        <v>1100</v>
      </c>
      <c r="M1041" s="6">
        <f>tbl_Manifiestos[[#This Row],[Total Pagado]]*tbl_Manifiestos[[#This Row],[Porcentaje]]</f>
        <v>1023</v>
      </c>
      <c r="N1041" s="3">
        <v>0.93</v>
      </c>
    </row>
    <row r="1042" spans="1:14" ht="15.95" customHeight="1" x14ac:dyDescent="0.25">
      <c r="A1042" s="3" t="s">
        <v>27</v>
      </c>
      <c r="B1042" s="3" t="str">
        <f>tbl_Manifiestos[[#This Row],[Factura]] &amp; "|" &amp; tbl_Manifiestos[[#This Row],[Proyecto OK]] &amp; "|" &amp; TEXT(tbl_Manifiestos[[#This Row],[Servicio]],"0.00") &amp; "|" &amp; TEXT(tbl_Manifiestos[[#This Row],[Costo Unitario]],"0.00")</f>
        <v>2492|Lead Replacement Service|9.00|110.00</v>
      </c>
      <c r="C1042" t="s">
        <v>5424</v>
      </c>
      <c r="D1042" s="32">
        <v>45800</v>
      </c>
      <c r="E1042">
        <v>708</v>
      </c>
      <c r="F1042" t="s">
        <v>5416</v>
      </c>
      <c r="G1042">
        <v>3347</v>
      </c>
      <c r="H1042" t="s">
        <v>5903</v>
      </c>
      <c r="I1042">
        <v>3347</v>
      </c>
      <c r="J1042">
        <v>9</v>
      </c>
      <c r="K1042" s="34">
        <v>110</v>
      </c>
      <c r="L1042" s="34">
        <f t="shared" si="31"/>
        <v>990</v>
      </c>
      <c r="M1042" s="6">
        <f>tbl_Manifiestos[[#This Row],[Total Pagado]]*tbl_Manifiestos[[#This Row],[Porcentaje]]</f>
        <v>920.7</v>
      </c>
      <c r="N1042" s="3">
        <v>0.93</v>
      </c>
    </row>
    <row r="1043" spans="1:14" ht="15.95" customHeight="1" x14ac:dyDescent="0.25">
      <c r="A1043" s="3" t="s">
        <v>27</v>
      </c>
      <c r="B1043" s="3" t="str">
        <f>tbl_Manifiestos[[#This Row],[Factura]] &amp; "|" &amp; tbl_Manifiestos[[#This Row],[Proyecto OK]] &amp; "|" &amp; TEXT(tbl_Manifiestos[[#This Row],[Servicio]],"0.00") &amp; "|" &amp; TEXT(tbl_Manifiestos[[#This Row],[Costo Unitario]],"0.00")</f>
        <v>2492|Lead Replacement Service|1.00|455.75</v>
      </c>
      <c r="C1043" t="s">
        <v>5424</v>
      </c>
      <c r="D1043" s="32">
        <v>45800</v>
      </c>
      <c r="E1043">
        <v>708</v>
      </c>
      <c r="F1043" t="s">
        <v>5416</v>
      </c>
      <c r="G1043">
        <v>3347</v>
      </c>
      <c r="H1043" t="s">
        <v>5903</v>
      </c>
      <c r="I1043">
        <v>3347</v>
      </c>
      <c r="J1043">
        <v>1</v>
      </c>
      <c r="K1043" s="34">
        <v>455.75</v>
      </c>
      <c r="L1043" s="34">
        <v>455.75</v>
      </c>
      <c r="M1043" s="6">
        <f>tbl_Manifiestos[[#This Row],[Total Pagado]]*tbl_Manifiestos[[#This Row],[Porcentaje]]</f>
        <v>455.75</v>
      </c>
      <c r="N1043" s="3">
        <v>1</v>
      </c>
    </row>
    <row r="1044" spans="1:14" ht="15.95" customHeight="1" x14ac:dyDescent="0.25">
      <c r="A1044" s="3" t="s">
        <v>27</v>
      </c>
      <c r="B1044" s="3" t="str">
        <f>tbl_Manifiestos[[#This Row],[Factura]] &amp; "|" &amp; tbl_Manifiestos[[#This Row],[Proyecto OK]] &amp; "|" &amp; TEXT(tbl_Manifiestos[[#This Row],[Servicio]],"0.00") &amp; "|" &amp; TEXT(tbl_Manifiestos[[#This Row],[Costo Unitario]],"0.00")</f>
        <v>2505|Lead Replacement Service|8.50|110.00</v>
      </c>
      <c r="C1044">
        <v>2505</v>
      </c>
      <c r="D1044" s="32">
        <v>45804</v>
      </c>
      <c r="E1044">
        <v>708</v>
      </c>
      <c r="F1044" t="s">
        <v>5416</v>
      </c>
      <c r="G1044">
        <v>3347</v>
      </c>
      <c r="H1044" t="s">
        <v>5903</v>
      </c>
      <c r="I1044">
        <v>3347</v>
      </c>
      <c r="J1044">
        <v>8.5</v>
      </c>
      <c r="K1044" s="34">
        <v>110</v>
      </c>
      <c r="L1044" s="34">
        <f t="shared" ref="L1044:L1075" si="32">J1044*K1044</f>
        <v>935</v>
      </c>
      <c r="M1044" s="6">
        <f>tbl_Manifiestos[[#This Row],[Total Pagado]]*tbl_Manifiestos[[#This Row],[Porcentaje]]</f>
        <v>869.55000000000007</v>
      </c>
      <c r="N1044" s="3">
        <v>0.93</v>
      </c>
    </row>
    <row r="1045" spans="1:14" ht="15.95" customHeight="1" x14ac:dyDescent="0.25">
      <c r="A1045" s="3" t="s">
        <v>27</v>
      </c>
      <c r="B1045" s="3" t="str">
        <f>tbl_Manifiestos[[#This Row],[Factura]] &amp; "|" &amp; tbl_Manifiestos[[#This Row],[Proyecto OK]] &amp; "|" &amp; TEXT(tbl_Manifiestos[[#This Row],[Servicio]],"0.00") &amp; "|" &amp; TEXT(tbl_Manifiestos[[#This Row],[Costo Unitario]],"0.00")</f>
        <v>2505|Lead Replacement Service|9.50|110.00</v>
      </c>
      <c r="C1045">
        <v>2505</v>
      </c>
      <c r="D1045" s="32">
        <v>45805</v>
      </c>
      <c r="E1045">
        <v>708</v>
      </c>
      <c r="F1045" t="s">
        <v>5416</v>
      </c>
      <c r="G1045">
        <v>3347</v>
      </c>
      <c r="H1045" t="s">
        <v>5903</v>
      </c>
      <c r="I1045">
        <v>3347</v>
      </c>
      <c r="J1045">
        <v>9.5</v>
      </c>
      <c r="K1045" s="34">
        <v>110</v>
      </c>
      <c r="L1045" s="34">
        <f t="shared" si="32"/>
        <v>1045</v>
      </c>
      <c r="M1045" s="6">
        <f>tbl_Manifiestos[[#This Row],[Total Pagado]]*tbl_Manifiestos[[#This Row],[Porcentaje]]</f>
        <v>971.85</v>
      </c>
      <c r="N1045" s="3">
        <v>0.93</v>
      </c>
    </row>
    <row r="1046" spans="1:14" ht="15.95" customHeight="1" x14ac:dyDescent="0.25">
      <c r="A1046" s="3" t="s">
        <v>27</v>
      </c>
      <c r="B1046" s="3" t="str">
        <f>tbl_Manifiestos[[#This Row],[Factura]] &amp; "|" &amp; tbl_Manifiestos[[#This Row],[Proyecto OK]] &amp; "|" &amp; TEXT(tbl_Manifiestos[[#This Row],[Servicio]],"0.00") &amp; "|" &amp; TEXT(tbl_Manifiestos[[#This Row],[Costo Unitario]],"0.00")</f>
        <v>2505|Lead Replacement Service|9.00|110.00</v>
      </c>
      <c r="C1046">
        <v>2505</v>
      </c>
      <c r="D1046" s="32">
        <v>45806</v>
      </c>
      <c r="E1046">
        <v>708</v>
      </c>
      <c r="F1046" t="s">
        <v>5416</v>
      </c>
      <c r="G1046">
        <v>3347</v>
      </c>
      <c r="H1046" t="s">
        <v>5903</v>
      </c>
      <c r="I1046">
        <v>3347</v>
      </c>
      <c r="J1046">
        <v>9</v>
      </c>
      <c r="K1046" s="34">
        <v>110</v>
      </c>
      <c r="L1046" s="34">
        <f t="shared" si="32"/>
        <v>990</v>
      </c>
      <c r="M1046" s="6">
        <f>tbl_Manifiestos[[#This Row],[Total Pagado]]*tbl_Manifiestos[[#This Row],[Porcentaje]]</f>
        <v>920.7</v>
      </c>
      <c r="N1046" s="3">
        <v>0.93</v>
      </c>
    </row>
    <row r="1047" spans="1:14" ht="15.95" customHeight="1" x14ac:dyDescent="0.25">
      <c r="A1047" s="3" t="s">
        <v>27</v>
      </c>
      <c r="B1047" s="3" t="str">
        <f>tbl_Manifiestos[[#This Row],[Factura]] &amp; "|" &amp; tbl_Manifiestos[[#This Row],[Proyecto OK]] &amp; "|" &amp; TEXT(tbl_Manifiestos[[#This Row],[Servicio]],"0.00") &amp; "|" &amp; TEXT(tbl_Manifiestos[[#This Row],[Costo Unitario]],"0.00")</f>
        <v>2505|Lead Replacement Service|9.50|110.00</v>
      </c>
      <c r="C1047">
        <v>2505</v>
      </c>
      <c r="D1047" s="32">
        <v>45807</v>
      </c>
      <c r="E1047">
        <v>708</v>
      </c>
      <c r="F1047" t="s">
        <v>5416</v>
      </c>
      <c r="G1047">
        <v>3347</v>
      </c>
      <c r="H1047" t="s">
        <v>5903</v>
      </c>
      <c r="I1047">
        <v>3347</v>
      </c>
      <c r="J1047">
        <v>9.5</v>
      </c>
      <c r="K1047" s="34">
        <v>110</v>
      </c>
      <c r="L1047" s="34">
        <f t="shared" si="32"/>
        <v>1045</v>
      </c>
      <c r="M1047" s="6">
        <f>tbl_Manifiestos[[#This Row],[Total Pagado]]*tbl_Manifiestos[[#This Row],[Porcentaje]]</f>
        <v>971.85</v>
      </c>
      <c r="N1047" s="3">
        <v>0.93</v>
      </c>
    </row>
    <row r="1048" spans="1:14" ht="15.95" customHeight="1" x14ac:dyDescent="0.25">
      <c r="A1048" s="3" t="s">
        <v>27</v>
      </c>
      <c r="B1048" s="3" t="str">
        <f>tbl_Manifiestos[[#This Row],[Factura]] &amp; "|" &amp; tbl_Manifiestos[[#This Row],[Proyecto OK]] &amp; "|" &amp; TEXT(tbl_Manifiestos[[#This Row],[Servicio]],"0.00") &amp; "|" &amp; TEXT(tbl_Manifiestos[[#This Row],[Costo Unitario]],"0.00")</f>
        <v>2519|Lead Replacement Service|11.00|110.00</v>
      </c>
      <c r="C1048" t="s">
        <v>5441</v>
      </c>
      <c r="D1048" s="51">
        <v>45810</v>
      </c>
      <c r="E1048">
        <v>708</v>
      </c>
      <c r="F1048" t="s">
        <v>5306</v>
      </c>
      <c r="G1048">
        <v>3347</v>
      </c>
      <c r="H1048" t="s">
        <v>5903</v>
      </c>
      <c r="I1048">
        <v>3347</v>
      </c>
      <c r="J1048">
        <v>11</v>
      </c>
      <c r="K1048" s="47">
        <v>110</v>
      </c>
      <c r="L1048" s="34">
        <f t="shared" si="32"/>
        <v>1210</v>
      </c>
      <c r="M1048" s="6">
        <f>tbl_Manifiestos[[#This Row],[Total Pagado]]*tbl_Manifiestos[[#This Row],[Porcentaje]]</f>
        <v>1125.3</v>
      </c>
      <c r="N1048" s="3">
        <v>0.93</v>
      </c>
    </row>
    <row r="1049" spans="1:14" ht="15.95" customHeight="1" x14ac:dyDescent="0.25">
      <c r="A1049" s="3" t="s">
        <v>27</v>
      </c>
      <c r="B1049" s="3" t="str">
        <f>tbl_Manifiestos[[#This Row],[Factura]] &amp; "|" &amp; tbl_Manifiestos[[#This Row],[Proyecto OK]] &amp; "|" &amp; TEXT(tbl_Manifiestos[[#This Row],[Servicio]],"0.00") &amp; "|" &amp; TEXT(tbl_Manifiestos[[#This Row],[Costo Unitario]],"0.00")</f>
        <v>2519|Lead Replacement Service|11.50|110.00</v>
      </c>
      <c r="C1049" t="s">
        <v>5441</v>
      </c>
      <c r="D1049" s="51">
        <v>45811</v>
      </c>
      <c r="E1049">
        <v>708</v>
      </c>
      <c r="F1049" t="s">
        <v>5306</v>
      </c>
      <c r="G1049">
        <v>3347</v>
      </c>
      <c r="H1049" t="s">
        <v>5903</v>
      </c>
      <c r="I1049">
        <v>3347</v>
      </c>
      <c r="J1049">
        <v>11.5</v>
      </c>
      <c r="K1049" s="47">
        <v>110</v>
      </c>
      <c r="L1049" s="34">
        <f t="shared" si="32"/>
        <v>1265</v>
      </c>
      <c r="M1049" s="6">
        <f>tbl_Manifiestos[[#This Row],[Total Pagado]]*tbl_Manifiestos[[#This Row],[Porcentaje]]</f>
        <v>1176.45</v>
      </c>
      <c r="N1049" s="3">
        <v>0.93</v>
      </c>
    </row>
    <row r="1050" spans="1:14" ht="15.95" customHeight="1" x14ac:dyDescent="0.25">
      <c r="A1050" s="3" t="s">
        <v>27</v>
      </c>
      <c r="B1050" s="3" t="str">
        <f>tbl_Manifiestos[[#This Row],[Factura]] &amp; "|" &amp; tbl_Manifiestos[[#This Row],[Proyecto OK]] &amp; "|" &amp; TEXT(tbl_Manifiestos[[#This Row],[Servicio]],"0.00") &amp; "|" &amp; TEXT(tbl_Manifiestos[[#This Row],[Costo Unitario]],"0.00")</f>
        <v>2519|Lead Replacement Service|9.00|110.00</v>
      </c>
      <c r="C1050" t="s">
        <v>5441</v>
      </c>
      <c r="D1050" s="51">
        <v>45812</v>
      </c>
      <c r="E1050">
        <v>708</v>
      </c>
      <c r="F1050" t="s">
        <v>5306</v>
      </c>
      <c r="G1050">
        <v>3347</v>
      </c>
      <c r="H1050" t="s">
        <v>5903</v>
      </c>
      <c r="I1050">
        <v>3347</v>
      </c>
      <c r="J1050">
        <v>9</v>
      </c>
      <c r="K1050" s="47">
        <v>110</v>
      </c>
      <c r="L1050" s="34">
        <f t="shared" si="32"/>
        <v>990</v>
      </c>
      <c r="M1050" s="6">
        <f>tbl_Manifiestos[[#This Row],[Total Pagado]]*tbl_Manifiestos[[#This Row],[Porcentaje]]</f>
        <v>920.7</v>
      </c>
      <c r="N1050" s="3">
        <v>0.93</v>
      </c>
    </row>
    <row r="1051" spans="1:14" ht="15.95" customHeight="1" x14ac:dyDescent="0.25">
      <c r="A1051" s="3" t="s">
        <v>27</v>
      </c>
      <c r="B1051" s="3" t="str">
        <f>tbl_Manifiestos[[#This Row],[Factura]] &amp; "|" &amp; tbl_Manifiestos[[#This Row],[Proyecto OK]] &amp; "|" &amp; TEXT(tbl_Manifiestos[[#This Row],[Servicio]],"0.00") &amp; "|" &amp; TEXT(tbl_Manifiestos[[#This Row],[Costo Unitario]],"0.00")</f>
        <v>2519|Lead Replacement Service|8.00|110.00</v>
      </c>
      <c r="C1051" t="s">
        <v>5441</v>
      </c>
      <c r="D1051" s="51">
        <v>45813</v>
      </c>
      <c r="E1051">
        <v>708</v>
      </c>
      <c r="F1051" t="s">
        <v>5306</v>
      </c>
      <c r="G1051">
        <v>3347</v>
      </c>
      <c r="H1051" t="s">
        <v>5903</v>
      </c>
      <c r="I1051">
        <v>3347</v>
      </c>
      <c r="J1051">
        <v>8</v>
      </c>
      <c r="K1051" s="47">
        <v>110</v>
      </c>
      <c r="L1051" s="34">
        <f t="shared" si="32"/>
        <v>880</v>
      </c>
      <c r="M1051" s="6">
        <f>tbl_Manifiestos[[#This Row],[Total Pagado]]*tbl_Manifiestos[[#This Row],[Porcentaje]]</f>
        <v>818.40000000000009</v>
      </c>
      <c r="N1051" s="3">
        <v>0.93</v>
      </c>
    </row>
    <row r="1052" spans="1:14" ht="15.95" customHeight="1" x14ac:dyDescent="0.25">
      <c r="A1052" s="3" t="s">
        <v>27</v>
      </c>
      <c r="B1052" s="3" t="str">
        <f>tbl_Manifiestos[[#This Row],[Factura]] &amp; "|" &amp; tbl_Manifiestos[[#This Row],[Proyecto OK]] &amp; "|" &amp; TEXT(tbl_Manifiestos[[#This Row],[Servicio]],"0.00") &amp; "|" &amp; TEXT(tbl_Manifiestos[[#This Row],[Costo Unitario]],"0.00")</f>
        <v>2519|Lead Replacement Service|11.00|110.00</v>
      </c>
      <c r="C1052" t="s">
        <v>5441</v>
      </c>
      <c r="D1052" s="51">
        <v>45814</v>
      </c>
      <c r="E1052">
        <v>708</v>
      </c>
      <c r="F1052" t="s">
        <v>5306</v>
      </c>
      <c r="G1052">
        <v>3347</v>
      </c>
      <c r="H1052" t="s">
        <v>5903</v>
      </c>
      <c r="I1052">
        <v>3347</v>
      </c>
      <c r="J1052">
        <v>11</v>
      </c>
      <c r="K1052" s="47">
        <v>110</v>
      </c>
      <c r="L1052" s="34">
        <f t="shared" si="32"/>
        <v>1210</v>
      </c>
      <c r="M1052" s="6">
        <f>tbl_Manifiestos[[#This Row],[Total Pagado]]*tbl_Manifiestos[[#This Row],[Porcentaje]]</f>
        <v>1125.3</v>
      </c>
      <c r="N1052" s="3">
        <v>0.93</v>
      </c>
    </row>
    <row r="1053" spans="1:14" ht="15.95" customHeight="1" x14ac:dyDescent="0.25">
      <c r="A1053" s="3" t="s">
        <v>27</v>
      </c>
      <c r="B1053" s="3" t="str">
        <f>tbl_Manifiestos[[#This Row],[Factura]] &amp; "|" &amp; tbl_Manifiestos[[#This Row],[Proyecto OK]] &amp; "|" &amp; TEXT(tbl_Manifiestos[[#This Row],[Servicio]],"0.00") &amp; "|" &amp; TEXT(tbl_Manifiestos[[#This Row],[Costo Unitario]],"0.00")</f>
        <v>2533|Lead Replacement Service|12.50|110.00</v>
      </c>
      <c r="C1053" t="s">
        <v>5452</v>
      </c>
      <c r="D1053" s="51">
        <v>45817</v>
      </c>
      <c r="E1053">
        <v>708</v>
      </c>
      <c r="F1053" t="s">
        <v>5306</v>
      </c>
      <c r="G1053">
        <v>3347</v>
      </c>
      <c r="H1053" t="s">
        <v>5903</v>
      </c>
      <c r="I1053">
        <v>3347</v>
      </c>
      <c r="J1053">
        <v>12.5</v>
      </c>
      <c r="K1053" s="55">
        <v>110</v>
      </c>
      <c r="L1053" s="34">
        <f t="shared" si="32"/>
        <v>1375</v>
      </c>
      <c r="M1053" s="6">
        <f>tbl_Manifiestos[[#This Row],[Total Pagado]]*tbl_Manifiestos[[#This Row],[Porcentaje]]</f>
        <v>1278.75</v>
      </c>
      <c r="N1053" s="3">
        <v>0.93</v>
      </c>
    </row>
    <row r="1054" spans="1:14" ht="15.95" customHeight="1" x14ac:dyDescent="0.25">
      <c r="A1054" s="3" t="s">
        <v>27</v>
      </c>
      <c r="B1054" s="3" t="str">
        <f>tbl_Manifiestos[[#This Row],[Factura]] &amp; "|" &amp; tbl_Manifiestos[[#This Row],[Proyecto OK]] &amp; "|" &amp; TEXT(tbl_Manifiestos[[#This Row],[Servicio]],"0.00") &amp; "|" &amp; TEXT(tbl_Manifiestos[[#This Row],[Costo Unitario]],"0.00")</f>
        <v>2533|Lead Replacement Service|9.00|110.00</v>
      </c>
      <c r="C1054" t="s">
        <v>5452</v>
      </c>
      <c r="D1054" s="51">
        <v>45818</v>
      </c>
      <c r="E1054">
        <v>708</v>
      </c>
      <c r="F1054" t="s">
        <v>5306</v>
      </c>
      <c r="G1054">
        <v>3347</v>
      </c>
      <c r="H1054" t="s">
        <v>5903</v>
      </c>
      <c r="I1054">
        <v>3347</v>
      </c>
      <c r="J1054">
        <v>9</v>
      </c>
      <c r="K1054" s="55">
        <v>110</v>
      </c>
      <c r="L1054" s="34">
        <f t="shared" si="32"/>
        <v>990</v>
      </c>
      <c r="M1054" s="6">
        <f>tbl_Manifiestos[[#This Row],[Total Pagado]]*tbl_Manifiestos[[#This Row],[Porcentaje]]</f>
        <v>920.7</v>
      </c>
      <c r="N1054" s="3">
        <v>0.93</v>
      </c>
    </row>
    <row r="1055" spans="1:14" ht="15.95" customHeight="1" x14ac:dyDescent="0.25">
      <c r="A1055" s="3" t="s">
        <v>27</v>
      </c>
      <c r="B1055" s="3" t="str">
        <f>tbl_Manifiestos[[#This Row],[Factura]] &amp; "|" &amp; tbl_Manifiestos[[#This Row],[Proyecto OK]] &amp; "|" &amp; TEXT(tbl_Manifiestos[[#This Row],[Servicio]],"0.00") &amp; "|" &amp; TEXT(tbl_Manifiestos[[#This Row],[Costo Unitario]],"0.00")</f>
        <v>2533|Lead Replacement Service|9.50|110.00</v>
      </c>
      <c r="C1055" t="s">
        <v>5452</v>
      </c>
      <c r="D1055" s="51">
        <v>45819</v>
      </c>
      <c r="E1055">
        <v>708</v>
      </c>
      <c r="F1055" t="s">
        <v>5306</v>
      </c>
      <c r="G1055">
        <v>3347</v>
      </c>
      <c r="H1055" t="s">
        <v>5903</v>
      </c>
      <c r="I1055">
        <v>3347</v>
      </c>
      <c r="J1055">
        <v>9.5</v>
      </c>
      <c r="K1055" s="55">
        <v>110</v>
      </c>
      <c r="L1055" s="34">
        <f t="shared" si="32"/>
        <v>1045</v>
      </c>
      <c r="M1055" s="6">
        <f>tbl_Manifiestos[[#This Row],[Total Pagado]]*tbl_Manifiestos[[#This Row],[Porcentaje]]</f>
        <v>971.85</v>
      </c>
      <c r="N1055" s="3">
        <v>0.93</v>
      </c>
    </row>
    <row r="1056" spans="1:14" ht="15.95" customHeight="1" x14ac:dyDescent="0.25">
      <c r="A1056" s="3" t="s">
        <v>27</v>
      </c>
      <c r="B1056" s="3" t="str">
        <f>tbl_Manifiestos[[#This Row],[Factura]] &amp; "|" &amp; tbl_Manifiestos[[#This Row],[Proyecto OK]] &amp; "|" &amp; TEXT(tbl_Manifiestos[[#This Row],[Servicio]],"0.00") &amp; "|" &amp; TEXT(tbl_Manifiestos[[#This Row],[Costo Unitario]],"0.00")</f>
        <v>2533|Lead Replacement Service|8.50|110.00</v>
      </c>
      <c r="C1056" t="s">
        <v>5452</v>
      </c>
      <c r="D1056" s="51">
        <v>45820</v>
      </c>
      <c r="E1056">
        <v>708</v>
      </c>
      <c r="F1056" t="s">
        <v>5306</v>
      </c>
      <c r="G1056">
        <v>3347</v>
      </c>
      <c r="H1056" t="s">
        <v>5903</v>
      </c>
      <c r="I1056">
        <v>3347</v>
      </c>
      <c r="J1056">
        <v>8.5</v>
      </c>
      <c r="K1056" s="55">
        <v>110</v>
      </c>
      <c r="L1056" s="34">
        <f t="shared" si="32"/>
        <v>935</v>
      </c>
      <c r="M1056" s="6">
        <f>tbl_Manifiestos[[#This Row],[Total Pagado]]*tbl_Manifiestos[[#This Row],[Porcentaje]]</f>
        <v>869.55000000000007</v>
      </c>
      <c r="N1056" s="3">
        <v>0.93</v>
      </c>
    </row>
    <row r="1057" spans="1:14" ht="15.95" customHeight="1" x14ac:dyDescent="0.25">
      <c r="A1057" s="3" t="s">
        <v>27</v>
      </c>
      <c r="B1057" s="3" t="str">
        <f>tbl_Manifiestos[[#This Row],[Factura]] &amp; "|" &amp; tbl_Manifiestos[[#This Row],[Proyecto OK]] &amp; "|" &amp; TEXT(tbl_Manifiestos[[#This Row],[Servicio]],"0.00") &amp; "|" &amp; TEXT(tbl_Manifiestos[[#This Row],[Costo Unitario]],"0.00")</f>
        <v>2533|Lead Replacement Service|9.00|110.00</v>
      </c>
      <c r="C1057" t="s">
        <v>5452</v>
      </c>
      <c r="D1057" s="51">
        <v>45821</v>
      </c>
      <c r="E1057">
        <v>708</v>
      </c>
      <c r="F1057" t="s">
        <v>5306</v>
      </c>
      <c r="G1057">
        <v>3347</v>
      </c>
      <c r="H1057" t="s">
        <v>5903</v>
      </c>
      <c r="I1057">
        <v>3347</v>
      </c>
      <c r="J1057">
        <v>9</v>
      </c>
      <c r="K1057" s="55">
        <v>110</v>
      </c>
      <c r="L1057" s="34">
        <f t="shared" si="32"/>
        <v>990</v>
      </c>
      <c r="M1057" s="6">
        <f>tbl_Manifiestos[[#This Row],[Total Pagado]]*tbl_Manifiestos[[#This Row],[Porcentaje]]</f>
        <v>920.7</v>
      </c>
      <c r="N1057" s="3">
        <v>0.93</v>
      </c>
    </row>
    <row r="1058" spans="1:14" ht="15.95" customHeight="1" x14ac:dyDescent="0.25">
      <c r="A1058" s="3" t="s">
        <v>27</v>
      </c>
      <c r="B1058" s="3" t="str">
        <f>tbl_Manifiestos[[#This Row],[Factura]] &amp; "|" &amp; tbl_Manifiestos[[#This Row],[Proyecto OK]] &amp; "|" &amp; TEXT(tbl_Manifiestos[[#This Row],[Servicio]],"0.00") &amp; "|" &amp; TEXT(tbl_Manifiestos[[#This Row],[Costo Unitario]],"0.00")</f>
        <v>2548|Lead Replacement Service|9.50|110.00</v>
      </c>
      <c r="C1058" t="s">
        <v>5462</v>
      </c>
      <c r="D1058" s="51">
        <v>45824</v>
      </c>
      <c r="E1058">
        <v>708</v>
      </c>
      <c r="F1058" t="s">
        <v>5306</v>
      </c>
      <c r="G1058">
        <v>3347</v>
      </c>
      <c r="H1058" t="s">
        <v>5903</v>
      </c>
      <c r="I1058">
        <v>3347</v>
      </c>
      <c r="J1058">
        <v>9.5</v>
      </c>
      <c r="K1058" s="55">
        <v>110</v>
      </c>
      <c r="L1058" s="34">
        <f t="shared" si="32"/>
        <v>1045</v>
      </c>
      <c r="M1058" s="6">
        <f>tbl_Manifiestos[[#This Row],[Total Pagado]]*tbl_Manifiestos[[#This Row],[Porcentaje]]</f>
        <v>971.85</v>
      </c>
      <c r="N1058" s="3">
        <v>0.93</v>
      </c>
    </row>
    <row r="1059" spans="1:14" ht="15.95" customHeight="1" x14ac:dyDescent="0.25">
      <c r="A1059" s="3" t="s">
        <v>27</v>
      </c>
      <c r="B1059" s="3" t="str">
        <f>tbl_Manifiestos[[#This Row],[Factura]] &amp; "|" &amp; tbl_Manifiestos[[#This Row],[Proyecto OK]] &amp; "|" &amp; TEXT(tbl_Manifiestos[[#This Row],[Servicio]],"0.00") &amp; "|" &amp; TEXT(tbl_Manifiestos[[#This Row],[Costo Unitario]],"0.00")</f>
        <v>2548|Lead Replacement Service|9.00|110.00</v>
      </c>
      <c r="C1059" t="s">
        <v>5462</v>
      </c>
      <c r="D1059" s="51">
        <v>45825</v>
      </c>
      <c r="E1059">
        <v>708</v>
      </c>
      <c r="F1059" t="s">
        <v>5306</v>
      </c>
      <c r="G1059">
        <v>3347</v>
      </c>
      <c r="H1059" t="s">
        <v>5903</v>
      </c>
      <c r="I1059">
        <v>3347</v>
      </c>
      <c r="J1059">
        <v>9</v>
      </c>
      <c r="K1059" s="55">
        <v>110</v>
      </c>
      <c r="L1059" s="34">
        <f t="shared" si="32"/>
        <v>990</v>
      </c>
      <c r="M1059" s="6">
        <f>tbl_Manifiestos[[#This Row],[Total Pagado]]*tbl_Manifiestos[[#This Row],[Porcentaje]]</f>
        <v>920.7</v>
      </c>
      <c r="N1059" s="3">
        <v>0.93</v>
      </c>
    </row>
    <row r="1060" spans="1:14" ht="15.95" customHeight="1" x14ac:dyDescent="0.25">
      <c r="A1060" s="3" t="s">
        <v>27</v>
      </c>
      <c r="B1060" s="3" t="str">
        <f>tbl_Manifiestos[[#This Row],[Factura]] &amp; "|" &amp; tbl_Manifiestos[[#This Row],[Proyecto OK]] &amp; "|" &amp; TEXT(tbl_Manifiestos[[#This Row],[Servicio]],"0.00") &amp; "|" &amp; TEXT(tbl_Manifiestos[[#This Row],[Costo Unitario]],"0.00")</f>
        <v>2548|Lead Replacement Service|10.00|110.00</v>
      </c>
      <c r="C1060" t="s">
        <v>5462</v>
      </c>
      <c r="D1060" s="51">
        <v>45826</v>
      </c>
      <c r="E1060">
        <v>708</v>
      </c>
      <c r="F1060" t="s">
        <v>5306</v>
      </c>
      <c r="G1060">
        <v>3347</v>
      </c>
      <c r="H1060" t="s">
        <v>5903</v>
      </c>
      <c r="I1060">
        <v>3347</v>
      </c>
      <c r="J1060">
        <v>10</v>
      </c>
      <c r="K1060" s="55">
        <v>110</v>
      </c>
      <c r="L1060" s="34">
        <f t="shared" si="32"/>
        <v>1100</v>
      </c>
      <c r="M1060" s="6">
        <f>tbl_Manifiestos[[#This Row],[Total Pagado]]*tbl_Manifiestos[[#This Row],[Porcentaje]]</f>
        <v>1023</v>
      </c>
      <c r="N1060" s="3">
        <v>0.93</v>
      </c>
    </row>
    <row r="1061" spans="1:14" ht="15.95" customHeight="1" x14ac:dyDescent="0.25">
      <c r="A1061" s="3" t="s">
        <v>27</v>
      </c>
      <c r="B1061" s="3" t="str">
        <f>tbl_Manifiestos[[#This Row],[Factura]] &amp; "|" &amp; tbl_Manifiestos[[#This Row],[Proyecto OK]] &amp; "|" &amp; TEXT(tbl_Manifiestos[[#This Row],[Servicio]],"0.00") &amp; "|" &amp; TEXT(tbl_Manifiestos[[#This Row],[Costo Unitario]],"0.00")</f>
        <v>2548|Lead Replacement Service|10.00|110.00</v>
      </c>
      <c r="C1061" t="s">
        <v>5462</v>
      </c>
      <c r="D1061" s="51">
        <v>45828</v>
      </c>
      <c r="E1061">
        <v>708</v>
      </c>
      <c r="F1061" t="s">
        <v>5306</v>
      </c>
      <c r="G1061">
        <v>3347</v>
      </c>
      <c r="H1061" t="s">
        <v>5903</v>
      </c>
      <c r="I1061">
        <v>3347</v>
      </c>
      <c r="J1061">
        <v>10</v>
      </c>
      <c r="K1061" s="55">
        <v>110</v>
      </c>
      <c r="L1061" s="34">
        <f t="shared" si="32"/>
        <v>1100</v>
      </c>
      <c r="M1061" s="6">
        <f>tbl_Manifiestos[[#This Row],[Total Pagado]]*tbl_Manifiestos[[#This Row],[Porcentaje]]</f>
        <v>1023</v>
      </c>
      <c r="N1061" s="3">
        <v>0.93</v>
      </c>
    </row>
    <row r="1062" spans="1:14" ht="15.95" customHeight="1" x14ac:dyDescent="0.25">
      <c r="A1062" s="3" t="s">
        <v>27</v>
      </c>
      <c r="B1062" s="3" t="str">
        <f>tbl_Manifiestos[[#This Row],[Factura]] &amp; "|" &amp; tbl_Manifiestos[[#This Row],[Proyecto OK]] &amp; "|" &amp; TEXT(tbl_Manifiestos[[#This Row],[Servicio]],"0.00") &amp; "|" &amp; TEXT(tbl_Manifiestos[[#This Row],[Costo Unitario]],"0.00")</f>
        <v>2563|Lead Replacement Service|7.50|110.00</v>
      </c>
      <c r="C1062" t="s">
        <v>5470</v>
      </c>
      <c r="D1062" s="51">
        <v>45831</v>
      </c>
      <c r="E1062">
        <v>325</v>
      </c>
      <c r="F1062" t="s">
        <v>5306</v>
      </c>
      <c r="G1062">
        <v>3347</v>
      </c>
      <c r="H1062" t="s">
        <v>5903</v>
      </c>
      <c r="I1062">
        <v>3347</v>
      </c>
      <c r="J1062">
        <v>7.5</v>
      </c>
      <c r="K1062" s="55">
        <v>110</v>
      </c>
      <c r="L1062" s="34">
        <f t="shared" si="32"/>
        <v>825</v>
      </c>
      <c r="M1062" s="6">
        <f>tbl_Manifiestos[[#This Row],[Total Pagado]]*tbl_Manifiestos[[#This Row],[Porcentaje]]</f>
        <v>767.25</v>
      </c>
      <c r="N1062" s="3">
        <v>0.93</v>
      </c>
    </row>
    <row r="1063" spans="1:14" ht="15.95" customHeight="1" x14ac:dyDescent="0.25">
      <c r="A1063" s="3" t="s">
        <v>27</v>
      </c>
      <c r="B1063" s="3" t="str">
        <f>tbl_Manifiestos[[#This Row],[Factura]] &amp; "|" &amp; tbl_Manifiestos[[#This Row],[Proyecto OK]] &amp; "|" &amp; TEXT(tbl_Manifiestos[[#This Row],[Servicio]],"0.00") &amp; "|" &amp; TEXT(tbl_Manifiestos[[#This Row],[Costo Unitario]],"0.00")</f>
        <v>2563|Lead Replacement Service|8.50|110.00</v>
      </c>
      <c r="C1063" t="s">
        <v>5470</v>
      </c>
      <c r="D1063" s="51">
        <v>45833</v>
      </c>
      <c r="E1063">
        <v>708</v>
      </c>
      <c r="F1063" t="s">
        <v>5306</v>
      </c>
      <c r="G1063">
        <v>3347</v>
      </c>
      <c r="H1063" t="s">
        <v>5903</v>
      </c>
      <c r="I1063">
        <v>3347</v>
      </c>
      <c r="J1063">
        <v>8.5</v>
      </c>
      <c r="K1063" s="55">
        <v>110</v>
      </c>
      <c r="L1063" s="34">
        <f t="shared" si="32"/>
        <v>935</v>
      </c>
      <c r="M1063" s="6">
        <f>tbl_Manifiestos[[#This Row],[Total Pagado]]*tbl_Manifiestos[[#This Row],[Porcentaje]]</f>
        <v>869.55000000000007</v>
      </c>
      <c r="N1063" s="3">
        <v>0.93</v>
      </c>
    </row>
    <row r="1064" spans="1:14" ht="15.95" customHeight="1" x14ac:dyDescent="0.25">
      <c r="A1064" s="3" t="s">
        <v>27</v>
      </c>
      <c r="B1064" s="3" t="str">
        <f>tbl_Manifiestos[[#This Row],[Factura]] &amp; "|" &amp; tbl_Manifiestos[[#This Row],[Proyecto OK]] &amp; "|" &amp; TEXT(tbl_Manifiestos[[#This Row],[Servicio]],"0.00") &amp; "|" &amp; TEXT(tbl_Manifiestos[[#This Row],[Costo Unitario]],"0.00")</f>
        <v>2563|Lead Replacement Service|9.50|110.00</v>
      </c>
      <c r="C1064" t="s">
        <v>5470</v>
      </c>
      <c r="D1064" s="51">
        <v>45834</v>
      </c>
      <c r="E1064">
        <v>708</v>
      </c>
      <c r="F1064" t="s">
        <v>5306</v>
      </c>
      <c r="G1064">
        <v>3347</v>
      </c>
      <c r="H1064" t="s">
        <v>5903</v>
      </c>
      <c r="I1064">
        <v>3347</v>
      </c>
      <c r="J1064">
        <v>9.5</v>
      </c>
      <c r="K1064" s="55">
        <v>110</v>
      </c>
      <c r="L1064" s="34">
        <f t="shared" si="32"/>
        <v>1045</v>
      </c>
      <c r="M1064" s="6">
        <f>tbl_Manifiestos[[#This Row],[Total Pagado]]*tbl_Manifiestos[[#This Row],[Porcentaje]]</f>
        <v>971.85</v>
      </c>
      <c r="N1064" s="3">
        <v>0.93</v>
      </c>
    </row>
    <row r="1065" spans="1:14" ht="15.95" customHeight="1" x14ac:dyDescent="0.25">
      <c r="A1065" s="3" t="s">
        <v>27</v>
      </c>
      <c r="B1065" s="3" t="str">
        <f>tbl_Manifiestos[[#This Row],[Factura]] &amp; "|" &amp; tbl_Manifiestos[[#This Row],[Proyecto OK]] &amp; "|" &amp; TEXT(tbl_Manifiestos[[#This Row],[Servicio]],"0.00") &amp; "|" &amp; TEXT(tbl_Manifiestos[[#This Row],[Costo Unitario]],"0.00")</f>
        <v>2563|Lead Replacement Service|10.50|110.00</v>
      </c>
      <c r="C1065" t="s">
        <v>5470</v>
      </c>
      <c r="D1065" s="51">
        <v>45835</v>
      </c>
      <c r="E1065">
        <v>708</v>
      </c>
      <c r="F1065" t="s">
        <v>5306</v>
      </c>
      <c r="G1065">
        <v>3347</v>
      </c>
      <c r="H1065" t="s">
        <v>5903</v>
      </c>
      <c r="I1065">
        <v>3347</v>
      </c>
      <c r="J1065">
        <v>10.5</v>
      </c>
      <c r="K1065" s="55">
        <v>110</v>
      </c>
      <c r="L1065" s="34">
        <f t="shared" si="32"/>
        <v>1155</v>
      </c>
      <c r="M1065" s="6">
        <f>tbl_Manifiestos[[#This Row],[Total Pagado]]*tbl_Manifiestos[[#This Row],[Porcentaje]]</f>
        <v>1074.1500000000001</v>
      </c>
      <c r="N1065" s="3">
        <v>0.93</v>
      </c>
    </row>
    <row r="1066" spans="1:14" ht="15.95" customHeight="1" x14ac:dyDescent="0.25">
      <c r="A1066" s="3" t="s">
        <v>27</v>
      </c>
      <c r="B1066" s="3" t="str">
        <f>tbl_Manifiestos[[#This Row],[Factura]] &amp; "|" &amp; tbl_Manifiestos[[#This Row],[Proyecto OK]] &amp; "|" &amp; TEXT(tbl_Manifiestos[[#This Row],[Servicio]],"0.00") &amp; "|" &amp; TEXT(tbl_Manifiestos[[#This Row],[Costo Unitario]],"0.00")</f>
        <v>2576|Lead Replacement Service|8.00|110.00</v>
      </c>
      <c r="C1066" t="s">
        <v>5478</v>
      </c>
      <c r="D1066" s="51">
        <v>45838</v>
      </c>
      <c r="E1066">
        <v>708</v>
      </c>
      <c r="F1066" t="s">
        <v>5306</v>
      </c>
      <c r="G1066">
        <v>3347</v>
      </c>
      <c r="H1066" t="s">
        <v>5903</v>
      </c>
      <c r="I1066">
        <v>3347</v>
      </c>
      <c r="J1066">
        <v>8</v>
      </c>
      <c r="K1066" s="55">
        <v>110</v>
      </c>
      <c r="L1066" s="34">
        <f t="shared" si="32"/>
        <v>880</v>
      </c>
      <c r="M1066" s="6">
        <f>tbl_Manifiestos[[#This Row],[Total Pagado]]*tbl_Manifiestos[[#This Row],[Porcentaje]]</f>
        <v>818.40000000000009</v>
      </c>
      <c r="N1066" s="3">
        <v>0.93</v>
      </c>
    </row>
    <row r="1067" spans="1:14" ht="15.95" customHeight="1" x14ac:dyDescent="0.25">
      <c r="A1067" s="3" t="s">
        <v>27</v>
      </c>
      <c r="B1067" s="3" t="str">
        <f>tbl_Manifiestos[[#This Row],[Factura]] &amp; "|" &amp; tbl_Manifiestos[[#This Row],[Proyecto OK]] &amp; "|" &amp; TEXT(tbl_Manifiestos[[#This Row],[Servicio]],"0.00") &amp; "|" &amp; TEXT(tbl_Manifiestos[[#This Row],[Costo Unitario]],"0.00")</f>
        <v>2576|Lead Replacement Service|8.50|110.00</v>
      </c>
      <c r="C1067" t="s">
        <v>5478</v>
      </c>
      <c r="D1067" s="51">
        <v>45839</v>
      </c>
      <c r="E1067">
        <v>708</v>
      </c>
      <c r="F1067" t="s">
        <v>5306</v>
      </c>
      <c r="G1067">
        <v>3347</v>
      </c>
      <c r="H1067" t="s">
        <v>5903</v>
      </c>
      <c r="I1067">
        <v>3347</v>
      </c>
      <c r="J1067">
        <v>8.5</v>
      </c>
      <c r="K1067" s="55">
        <v>110</v>
      </c>
      <c r="L1067" s="34">
        <f t="shared" si="32"/>
        <v>935</v>
      </c>
      <c r="M1067" s="6">
        <f>tbl_Manifiestos[[#This Row],[Total Pagado]]*tbl_Manifiestos[[#This Row],[Porcentaje]]</f>
        <v>869.55000000000007</v>
      </c>
      <c r="N1067" s="3">
        <v>0.93</v>
      </c>
    </row>
    <row r="1068" spans="1:14" ht="15.95" customHeight="1" x14ac:dyDescent="0.25">
      <c r="A1068" s="3" t="s">
        <v>27</v>
      </c>
      <c r="B1068" s="3" t="str">
        <f>tbl_Manifiestos[[#This Row],[Factura]] &amp; "|" &amp; tbl_Manifiestos[[#This Row],[Proyecto OK]] &amp; "|" &amp; TEXT(tbl_Manifiestos[[#This Row],[Servicio]],"0.00") &amp; "|" &amp; TEXT(tbl_Manifiestos[[#This Row],[Costo Unitario]],"0.00")</f>
        <v>2576|Lead Replacement Service|11.00|110.00</v>
      </c>
      <c r="C1068" t="s">
        <v>5478</v>
      </c>
      <c r="D1068" s="51">
        <v>45840</v>
      </c>
      <c r="E1068">
        <v>708</v>
      </c>
      <c r="F1068" t="s">
        <v>5306</v>
      </c>
      <c r="G1068">
        <v>3347</v>
      </c>
      <c r="H1068" t="s">
        <v>5903</v>
      </c>
      <c r="I1068">
        <v>3347</v>
      </c>
      <c r="J1068">
        <v>11</v>
      </c>
      <c r="K1068" s="55">
        <v>110</v>
      </c>
      <c r="L1068" s="34">
        <f t="shared" si="32"/>
        <v>1210</v>
      </c>
      <c r="M1068" s="6">
        <f>tbl_Manifiestos[[#This Row],[Total Pagado]]*tbl_Manifiestos[[#This Row],[Porcentaje]]</f>
        <v>1125.3</v>
      </c>
      <c r="N1068" s="3">
        <v>0.93</v>
      </c>
    </row>
    <row r="1069" spans="1:14" ht="15.95" customHeight="1" x14ac:dyDescent="0.25">
      <c r="A1069" s="3" t="s">
        <v>27</v>
      </c>
      <c r="B1069" s="3" t="str">
        <f>tbl_Manifiestos[[#This Row],[Factura]] &amp; "|" &amp; tbl_Manifiestos[[#This Row],[Proyecto OK]] &amp; "|" &amp; TEXT(tbl_Manifiestos[[#This Row],[Servicio]],"0.00") &amp; "|" &amp; TEXT(tbl_Manifiestos[[#This Row],[Costo Unitario]],"0.00")</f>
        <v>2576|Lead Replacement Service|11.00|110.00</v>
      </c>
      <c r="C1069" t="s">
        <v>5478</v>
      </c>
      <c r="D1069" s="51">
        <v>45841</v>
      </c>
      <c r="E1069">
        <v>708</v>
      </c>
      <c r="F1069" t="s">
        <v>5306</v>
      </c>
      <c r="G1069">
        <v>3347</v>
      </c>
      <c r="H1069" t="s">
        <v>5903</v>
      </c>
      <c r="I1069">
        <v>3347</v>
      </c>
      <c r="J1069">
        <v>11</v>
      </c>
      <c r="K1069" s="55">
        <v>110</v>
      </c>
      <c r="L1069" s="34">
        <f t="shared" si="32"/>
        <v>1210</v>
      </c>
      <c r="M1069" s="6">
        <f>tbl_Manifiestos[[#This Row],[Total Pagado]]*tbl_Manifiestos[[#This Row],[Porcentaje]]</f>
        <v>1125.3</v>
      </c>
      <c r="N1069" s="3">
        <v>0.93</v>
      </c>
    </row>
    <row r="1070" spans="1:14" ht="15.95" customHeight="1" x14ac:dyDescent="0.25">
      <c r="A1070" s="3" t="s">
        <v>27</v>
      </c>
      <c r="B1070" s="3" t="str">
        <f>tbl_Manifiestos[[#This Row],[Factura]] &amp; "|" &amp; tbl_Manifiestos[[#This Row],[Proyecto OK]] &amp; "|" &amp; TEXT(tbl_Manifiestos[[#This Row],[Servicio]],"0.00") &amp; "|" &amp; TEXT(tbl_Manifiestos[[#This Row],[Costo Unitario]],"0.00")</f>
        <v>2592|Lead Replacement Service|11.00|110.00</v>
      </c>
      <c r="C1070" t="s">
        <v>5490</v>
      </c>
      <c r="D1070" s="51">
        <v>45845</v>
      </c>
      <c r="E1070">
        <v>708</v>
      </c>
      <c r="F1070" t="s">
        <v>5306</v>
      </c>
      <c r="G1070">
        <v>3347</v>
      </c>
      <c r="H1070" t="s">
        <v>5903</v>
      </c>
      <c r="I1070">
        <v>3347</v>
      </c>
      <c r="J1070">
        <v>11</v>
      </c>
      <c r="K1070" s="55">
        <v>110</v>
      </c>
      <c r="L1070" s="34">
        <f t="shared" si="32"/>
        <v>1210</v>
      </c>
      <c r="M1070" s="6">
        <f>tbl_Manifiestos[[#This Row],[Total Pagado]]*tbl_Manifiestos[[#This Row],[Porcentaje]]</f>
        <v>1125.3</v>
      </c>
      <c r="N1070" s="3">
        <v>0.93</v>
      </c>
    </row>
    <row r="1071" spans="1:14" ht="15.95" customHeight="1" x14ac:dyDescent="0.25">
      <c r="A1071" s="3" t="s">
        <v>27</v>
      </c>
      <c r="B1071" s="3" t="str">
        <f>tbl_Manifiestos[[#This Row],[Factura]] &amp; "|" &amp; tbl_Manifiestos[[#This Row],[Proyecto OK]] &amp; "|" &amp; TEXT(tbl_Manifiestos[[#This Row],[Servicio]],"0.00") &amp; "|" &amp; TEXT(tbl_Manifiestos[[#This Row],[Costo Unitario]],"0.00")</f>
        <v>2592|Lead Replacement Service|9.00|110.00</v>
      </c>
      <c r="C1071" t="s">
        <v>5490</v>
      </c>
      <c r="D1071" s="51">
        <v>45846</v>
      </c>
      <c r="E1071">
        <v>708</v>
      </c>
      <c r="F1071" t="s">
        <v>5306</v>
      </c>
      <c r="G1071">
        <v>3347</v>
      </c>
      <c r="H1071" t="s">
        <v>5903</v>
      </c>
      <c r="I1071">
        <v>3347</v>
      </c>
      <c r="J1071">
        <v>9</v>
      </c>
      <c r="K1071" s="55">
        <v>110</v>
      </c>
      <c r="L1071" s="34">
        <f t="shared" si="32"/>
        <v>990</v>
      </c>
      <c r="M1071" s="6">
        <f>tbl_Manifiestos[[#This Row],[Total Pagado]]*tbl_Manifiestos[[#This Row],[Porcentaje]]</f>
        <v>920.7</v>
      </c>
      <c r="N1071" s="3">
        <v>0.93</v>
      </c>
    </row>
    <row r="1072" spans="1:14" ht="15.95" customHeight="1" x14ac:dyDescent="0.25">
      <c r="A1072" s="3" t="s">
        <v>27</v>
      </c>
      <c r="B1072" s="3" t="str">
        <f>tbl_Manifiestos[[#This Row],[Factura]] &amp; "|" &amp; tbl_Manifiestos[[#This Row],[Proyecto OK]] &amp; "|" &amp; TEXT(tbl_Manifiestos[[#This Row],[Servicio]],"0.00") &amp; "|" &amp; TEXT(tbl_Manifiestos[[#This Row],[Costo Unitario]],"0.00")</f>
        <v>2592|Lead Replacement Service|8.00|110.00</v>
      </c>
      <c r="C1072" t="s">
        <v>5490</v>
      </c>
      <c r="D1072" s="51">
        <v>45848</v>
      </c>
      <c r="E1072">
        <v>708</v>
      </c>
      <c r="F1072" t="s">
        <v>5306</v>
      </c>
      <c r="G1072">
        <v>3347</v>
      </c>
      <c r="H1072" t="s">
        <v>5903</v>
      </c>
      <c r="I1072">
        <v>3347</v>
      </c>
      <c r="J1072">
        <v>8</v>
      </c>
      <c r="K1072" s="55">
        <v>110</v>
      </c>
      <c r="L1072" s="34">
        <f t="shared" si="32"/>
        <v>880</v>
      </c>
      <c r="M1072" s="6">
        <f>tbl_Manifiestos[[#This Row],[Total Pagado]]*tbl_Manifiestos[[#This Row],[Porcentaje]]</f>
        <v>818.40000000000009</v>
      </c>
      <c r="N1072" s="3">
        <v>0.93</v>
      </c>
    </row>
    <row r="1073" spans="1:14" ht="15.95" customHeight="1" x14ac:dyDescent="0.25">
      <c r="A1073" s="3" t="s">
        <v>27</v>
      </c>
      <c r="B1073" s="3" t="str">
        <f>tbl_Manifiestos[[#This Row],[Factura]] &amp; "|" &amp; tbl_Manifiestos[[#This Row],[Proyecto OK]] &amp; "|" &amp; TEXT(tbl_Manifiestos[[#This Row],[Servicio]],"0.00") &amp; "|" &amp; TEXT(tbl_Manifiestos[[#This Row],[Costo Unitario]],"0.00")</f>
        <v>2592|Lead Replacement Service|10.50|110.00</v>
      </c>
      <c r="C1073" t="s">
        <v>5490</v>
      </c>
      <c r="D1073" s="51">
        <v>45849</v>
      </c>
      <c r="E1073">
        <v>708</v>
      </c>
      <c r="F1073" t="s">
        <v>5306</v>
      </c>
      <c r="G1073">
        <v>3347</v>
      </c>
      <c r="H1073" t="s">
        <v>5903</v>
      </c>
      <c r="I1073">
        <v>3347</v>
      </c>
      <c r="J1073">
        <v>10.5</v>
      </c>
      <c r="K1073" s="55">
        <v>110</v>
      </c>
      <c r="L1073" s="34">
        <f t="shared" si="32"/>
        <v>1155</v>
      </c>
      <c r="M1073" s="6">
        <f>tbl_Manifiestos[[#This Row],[Total Pagado]]*tbl_Manifiestos[[#This Row],[Porcentaje]]</f>
        <v>1074.1500000000001</v>
      </c>
      <c r="N1073" s="3">
        <v>0.93</v>
      </c>
    </row>
    <row r="1074" spans="1:14" ht="15.95" customHeight="1" x14ac:dyDescent="0.25">
      <c r="A1074" s="3" t="s">
        <v>27</v>
      </c>
      <c r="B1074" s="3" t="str">
        <f>tbl_Manifiestos[[#This Row],[Factura]] &amp; "|" &amp; tbl_Manifiestos[[#This Row],[Proyecto OK]] &amp; "|" &amp; TEXT(tbl_Manifiestos[[#This Row],[Servicio]],"0.00") &amp; "|" &amp; TEXT(tbl_Manifiestos[[#This Row],[Costo Unitario]],"0.00")</f>
        <v>2604|Lead Replacement Service|12.50|110.00</v>
      </c>
      <c r="C1074" t="s">
        <v>5499</v>
      </c>
      <c r="D1074" s="51">
        <v>45852</v>
      </c>
      <c r="E1074">
        <v>708</v>
      </c>
      <c r="F1074" t="s">
        <v>5306</v>
      </c>
      <c r="G1074">
        <v>3347</v>
      </c>
      <c r="H1074" t="s">
        <v>5903</v>
      </c>
      <c r="I1074">
        <v>3347</v>
      </c>
      <c r="J1074">
        <v>12.5</v>
      </c>
      <c r="K1074" s="55">
        <v>110</v>
      </c>
      <c r="L1074" s="34">
        <f t="shared" si="32"/>
        <v>1375</v>
      </c>
      <c r="M1074" s="6">
        <f>tbl_Manifiestos[[#This Row],[Total Pagado]]*tbl_Manifiestos[[#This Row],[Porcentaje]]</f>
        <v>1278.75</v>
      </c>
      <c r="N1074" s="3">
        <v>0.93</v>
      </c>
    </row>
    <row r="1075" spans="1:14" ht="15.95" customHeight="1" x14ac:dyDescent="0.25">
      <c r="A1075" s="3" t="s">
        <v>27</v>
      </c>
      <c r="B1075" s="3" t="str">
        <f>tbl_Manifiestos[[#This Row],[Factura]] &amp; "|" &amp; tbl_Manifiestos[[#This Row],[Proyecto OK]] &amp; "|" &amp; TEXT(tbl_Manifiestos[[#This Row],[Servicio]],"0.00") &amp; "|" &amp; TEXT(tbl_Manifiestos[[#This Row],[Costo Unitario]],"0.00")</f>
        <v>2604|Lead Replacement Service|9.00|110.00</v>
      </c>
      <c r="C1075" t="s">
        <v>5499</v>
      </c>
      <c r="D1075" s="51">
        <v>45853</v>
      </c>
      <c r="E1075">
        <v>708</v>
      </c>
      <c r="F1075" t="s">
        <v>5306</v>
      </c>
      <c r="G1075">
        <v>3347</v>
      </c>
      <c r="H1075" t="s">
        <v>5903</v>
      </c>
      <c r="I1075">
        <v>3347</v>
      </c>
      <c r="J1075">
        <v>9</v>
      </c>
      <c r="K1075" s="55">
        <v>110</v>
      </c>
      <c r="L1075" s="34">
        <f t="shared" si="32"/>
        <v>990</v>
      </c>
      <c r="M1075" s="6">
        <f>tbl_Manifiestos[[#This Row],[Total Pagado]]*tbl_Manifiestos[[#This Row],[Porcentaje]]</f>
        <v>920.7</v>
      </c>
      <c r="N1075" s="3">
        <v>0.93</v>
      </c>
    </row>
    <row r="1076" spans="1:14" ht="15.95" customHeight="1" x14ac:dyDescent="0.25">
      <c r="A1076" s="3" t="s">
        <v>27</v>
      </c>
      <c r="B1076" s="3" t="str">
        <f>tbl_Manifiestos[[#This Row],[Factura]] &amp; "|" &amp; tbl_Manifiestos[[#This Row],[Proyecto OK]] &amp; "|" &amp; TEXT(tbl_Manifiestos[[#This Row],[Servicio]],"0.00") &amp; "|" &amp; TEXT(tbl_Manifiestos[[#This Row],[Costo Unitario]],"0.00")</f>
        <v>2604|Lead Replacement Service|13.50|110.00</v>
      </c>
      <c r="C1076" t="s">
        <v>5499</v>
      </c>
      <c r="D1076" s="51">
        <v>45854</v>
      </c>
      <c r="E1076">
        <v>708</v>
      </c>
      <c r="F1076" t="s">
        <v>5306</v>
      </c>
      <c r="G1076">
        <v>3347</v>
      </c>
      <c r="H1076" t="s">
        <v>5903</v>
      </c>
      <c r="I1076">
        <v>3347</v>
      </c>
      <c r="J1076">
        <v>13.5</v>
      </c>
      <c r="K1076" s="55">
        <v>110</v>
      </c>
      <c r="L1076" s="34">
        <f t="shared" ref="L1076:L1107" si="33">J1076*K1076</f>
        <v>1485</v>
      </c>
      <c r="M1076" s="6">
        <f>tbl_Manifiestos[[#This Row],[Total Pagado]]*tbl_Manifiestos[[#This Row],[Porcentaje]]</f>
        <v>1381.0500000000002</v>
      </c>
      <c r="N1076" s="3">
        <v>0.93</v>
      </c>
    </row>
    <row r="1077" spans="1:14" ht="15.95" customHeight="1" x14ac:dyDescent="0.25">
      <c r="A1077" s="3" t="s">
        <v>27</v>
      </c>
      <c r="B1077" s="3" t="str">
        <f>tbl_Manifiestos[[#This Row],[Factura]] &amp; "|" &amp; tbl_Manifiestos[[#This Row],[Proyecto OK]] &amp; "|" &amp; TEXT(tbl_Manifiestos[[#This Row],[Servicio]],"0.00") &amp; "|" &amp; TEXT(tbl_Manifiestos[[#This Row],[Costo Unitario]],"0.00")</f>
        <v>2604|Lead Replacement Service|10.50|110.00</v>
      </c>
      <c r="C1077" t="s">
        <v>5499</v>
      </c>
      <c r="D1077" s="51">
        <v>45855</v>
      </c>
      <c r="E1077">
        <v>708</v>
      </c>
      <c r="F1077" t="s">
        <v>5306</v>
      </c>
      <c r="G1077">
        <v>3347</v>
      </c>
      <c r="H1077" t="s">
        <v>5903</v>
      </c>
      <c r="I1077">
        <v>3347</v>
      </c>
      <c r="J1077">
        <v>10.5</v>
      </c>
      <c r="K1077" s="55">
        <v>110</v>
      </c>
      <c r="L1077" s="34">
        <f t="shared" si="33"/>
        <v>1155</v>
      </c>
      <c r="M1077" s="6">
        <f>tbl_Manifiestos[[#This Row],[Total Pagado]]*tbl_Manifiestos[[#This Row],[Porcentaje]]</f>
        <v>1074.1500000000001</v>
      </c>
      <c r="N1077" s="3">
        <v>0.93</v>
      </c>
    </row>
    <row r="1078" spans="1:14" ht="15.95" customHeight="1" x14ac:dyDescent="0.25">
      <c r="A1078" s="3" t="s">
        <v>27</v>
      </c>
      <c r="B1078" s="3" t="str">
        <f>tbl_Manifiestos[[#This Row],[Factura]] &amp; "|" &amp; tbl_Manifiestos[[#This Row],[Proyecto OK]] &amp; "|" &amp; TEXT(tbl_Manifiestos[[#This Row],[Servicio]],"0.00") &amp; "|" &amp; TEXT(tbl_Manifiestos[[#This Row],[Costo Unitario]],"0.00")</f>
        <v>2604|Lead Replacement Service|10.50|110.00</v>
      </c>
      <c r="C1078" t="s">
        <v>5499</v>
      </c>
      <c r="D1078" s="51">
        <v>45856</v>
      </c>
      <c r="E1078">
        <v>708</v>
      </c>
      <c r="F1078" t="s">
        <v>5306</v>
      </c>
      <c r="G1078">
        <v>3347</v>
      </c>
      <c r="H1078" t="s">
        <v>5903</v>
      </c>
      <c r="I1078">
        <v>3347</v>
      </c>
      <c r="J1078">
        <v>10.5</v>
      </c>
      <c r="K1078" s="55">
        <v>110</v>
      </c>
      <c r="L1078" s="34">
        <f t="shared" si="33"/>
        <v>1155</v>
      </c>
      <c r="M1078" s="6">
        <f>tbl_Manifiestos[[#This Row],[Total Pagado]]*tbl_Manifiestos[[#This Row],[Porcentaje]]</f>
        <v>1074.1500000000001</v>
      </c>
      <c r="N1078" s="3">
        <v>0.93</v>
      </c>
    </row>
    <row r="1079" spans="1:14" ht="15.95" customHeight="1" x14ac:dyDescent="0.25">
      <c r="A1079" s="3" t="s">
        <v>27</v>
      </c>
      <c r="B1079" s="3" t="str">
        <f>tbl_Manifiestos[[#This Row],[Factura]] &amp; "|" &amp; tbl_Manifiestos[[#This Row],[Proyecto OK]] &amp; "|" &amp; TEXT(tbl_Manifiestos[[#This Row],[Servicio]],"0.00") &amp; "|" &amp; TEXT(tbl_Manifiestos[[#This Row],[Costo Unitario]],"0.00")</f>
        <v>2619|Lead Replacement Service|9.00|110.00</v>
      </c>
      <c r="C1079" t="s">
        <v>5513</v>
      </c>
      <c r="D1079" s="51">
        <v>45859</v>
      </c>
      <c r="E1079">
        <v>708</v>
      </c>
      <c r="F1079" t="s">
        <v>5306</v>
      </c>
      <c r="G1079">
        <v>3347</v>
      </c>
      <c r="H1079" t="s">
        <v>5903</v>
      </c>
      <c r="I1079">
        <v>3347</v>
      </c>
      <c r="J1079">
        <v>9</v>
      </c>
      <c r="K1079" s="55">
        <v>110</v>
      </c>
      <c r="L1079" s="34">
        <f t="shared" si="33"/>
        <v>990</v>
      </c>
      <c r="M1079" s="6">
        <f>tbl_Manifiestos[[#This Row],[Total Pagado]]*tbl_Manifiestos[[#This Row],[Porcentaje]]</f>
        <v>920.7</v>
      </c>
      <c r="N1079" s="3">
        <v>0.93</v>
      </c>
    </row>
    <row r="1080" spans="1:14" ht="15.95" customHeight="1" x14ac:dyDescent="0.25">
      <c r="A1080" s="3" t="s">
        <v>27</v>
      </c>
      <c r="B1080" s="3" t="str">
        <f>tbl_Manifiestos[[#This Row],[Factura]] &amp; "|" &amp; tbl_Manifiestos[[#This Row],[Proyecto OK]] &amp; "|" &amp; TEXT(tbl_Manifiestos[[#This Row],[Servicio]],"0.00") &amp; "|" &amp; TEXT(tbl_Manifiestos[[#This Row],[Costo Unitario]],"0.00")</f>
        <v>2619|Lead Replacement Service|8.00|110.00</v>
      </c>
      <c r="C1080" t="s">
        <v>5513</v>
      </c>
      <c r="D1080" s="51">
        <v>45860</v>
      </c>
      <c r="E1080">
        <v>708</v>
      </c>
      <c r="F1080" t="s">
        <v>5306</v>
      </c>
      <c r="G1080">
        <v>3347</v>
      </c>
      <c r="H1080" t="s">
        <v>5903</v>
      </c>
      <c r="I1080">
        <v>3347</v>
      </c>
      <c r="J1080">
        <v>8</v>
      </c>
      <c r="K1080" s="55">
        <v>110</v>
      </c>
      <c r="L1080" s="34">
        <f t="shared" si="33"/>
        <v>880</v>
      </c>
      <c r="M1080" s="6">
        <f>tbl_Manifiestos[[#This Row],[Total Pagado]]*tbl_Manifiestos[[#This Row],[Porcentaje]]</f>
        <v>818.40000000000009</v>
      </c>
      <c r="N1080" s="3">
        <v>0.93</v>
      </c>
    </row>
    <row r="1081" spans="1:14" ht="15.95" customHeight="1" x14ac:dyDescent="0.25">
      <c r="A1081" s="3" t="s">
        <v>27</v>
      </c>
      <c r="B1081" s="3" t="str">
        <f>tbl_Manifiestos[[#This Row],[Factura]] &amp; "|" &amp; tbl_Manifiestos[[#This Row],[Proyecto OK]] &amp; "|" &amp; TEXT(tbl_Manifiestos[[#This Row],[Servicio]],"0.00") &amp; "|" &amp; TEXT(tbl_Manifiestos[[#This Row],[Costo Unitario]],"0.00")</f>
        <v>2619|Lead Replacement Service|11.00|110.00</v>
      </c>
      <c r="C1081" t="s">
        <v>5513</v>
      </c>
      <c r="D1081" s="51">
        <v>45861</v>
      </c>
      <c r="E1081">
        <v>708</v>
      </c>
      <c r="F1081" t="s">
        <v>5306</v>
      </c>
      <c r="G1081">
        <v>3347</v>
      </c>
      <c r="H1081" t="s">
        <v>5903</v>
      </c>
      <c r="I1081">
        <v>3347</v>
      </c>
      <c r="J1081">
        <v>11</v>
      </c>
      <c r="K1081" s="55">
        <v>110</v>
      </c>
      <c r="L1081" s="34">
        <f t="shared" si="33"/>
        <v>1210</v>
      </c>
      <c r="M1081" s="6">
        <f>tbl_Manifiestos[[#This Row],[Total Pagado]]*tbl_Manifiestos[[#This Row],[Porcentaje]]</f>
        <v>1125.3</v>
      </c>
      <c r="N1081" s="3">
        <v>0.93</v>
      </c>
    </row>
    <row r="1082" spans="1:14" ht="15.95" customHeight="1" x14ac:dyDescent="0.25">
      <c r="A1082" s="3" t="s">
        <v>27</v>
      </c>
      <c r="B1082" s="3" t="str">
        <f>tbl_Manifiestos[[#This Row],[Factura]] &amp; "|" &amp; tbl_Manifiestos[[#This Row],[Proyecto OK]] &amp; "|" &amp; TEXT(tbl_Manifiestos[[#This Row],[Servicio]],"0.00") &amp; "|" &amp; TEXT(tbl_Manifiestos[[#This Row],[Costo Unitario]],"0.00")</f>
        <v>2619|Lead Replacement Service|9.50|110.00</v>
      </c>
      <c r="C1082" t="s">
        <v>5513</v>
      </c>
      <c r="D1082" s="51">
        <v>45862</v>
      </c>
      <c r="E1082">
        <v>708</v>
      </c>
      <c r="F1082" t="s">
        <v>5306</v>
      </c>
      <c r="G1082">
        <v>3347</v>
      </c>
      <c r="H1082" t="s">
        <v>5903</v>
      </c>
      <c r="I1082">
        <v>3347</v>
      </c>
      <c r="J1082">
        <v>9.5</v>
      </c>
      <c r="K1082" s="55">
        <v>110</v>
      </c>
      <c r="L1082" s="34">
        <f t="shared" si="33"/>
        <v>1045</v>
      </c>
      <c r="M1082" s="6">
        <f>tbl_Manifiestos[[#This Row],[Total Pagado]]*tbl_Manifiestos[[#This Row],[Porcentaje]]</f>
        <v>971.85</v>
      </c>
      <c r="N1082" s="3">
        <v>0.93</v>
      </c>
    </row>
    <row r="1083" spans="1:14" ht="15.95" customHeight="1" x14ac:dyDescent="0.25">
      <c r="A1083" s="3" t="s">
        <v>27</v>
      </c>
      <c r="B1083" s="3" t="str">
        <f>tbl_Manifiestos[[#This Row],[Factura]] &amp; "|" &amp; tbl_Manifiestos[[#This Row],[Proyecto OK]] &amp; "|" &amp; TEXT(tbl_Manifiestos[[#This Row],[Servicio]],"0.00") &amp; "|" &amp; TEXT(tbl_Manifiestos[[#This Row],[Costo Unitario]],"0.00")</f>
        <v>2637|Lead Replacement Service|8.00|110.00</v>
      </c>
      <c r="C1083" t="s">
        <v>5524</v>
      </c>
      <c r="D1083" s="51">
        <v>45866</v>
      </c>
      <c r="E1083">
        <v>708</v>
      </c>
      <c r="F1083" t="s">
        <v>5306</v>
      </c>
      <c r="G1083">
        <v>3347</v>
      </c>
      <c r="H1083" t="s">
        <v>5903</v>
      </c>
      <c r="I1083">
        <v>3347</v>
      </c>
      <c r="J1083">
        <v>8</v>
      </c>
      <c r="K1083" s="55">
        <v>110</v>
      </c>
      <c r="L1083" s="34">
        <f t="shared" si="33"/>
        <v>880</v>
      </c>
      <c r="M1083" s="6">
        <f>tbl_Manifiestos[[#This Row],[Total Pagado]]*tbl_Manifiestos[[#This Row],[Porcentaje]]</f>
        <v>818.40000000000009</v>
      </c>
      <c r="N1083" s="3">
        <v>0.93</v>
      </c>
    </row>
    <row r="1084" spans="1:14" ht="15.95" customHeight="1" x14ac:dyDescent="0.25">
      <c r="A1084" s="3" t="s">
        <v>27</v>
      </c>
      <c r="B1084" s="3" t="str">
        <f>tbl_Manifiestos[[#This Row],[Factura]] &amp; "|" &amp; tbl_Manifiestos[[#This Row],[Proyecto OK]] &amp; "|" &amp; TEXT(tbl_Manifiestos[[#This Row],[Servicio]],"0.00") &amp; "|" &amp; TEXT(tbl_Manifiestos[[#This Row],[Costo Unitario]],"0.00")</f>
        <v>2637|Lead Replacement Service|9.00|110.00</v>
      </c>
      <c r="C1084" t="s">
        <v>5524</v>
      </c>
      <c r="D1084" s="51">
        <v>45867</v>
      </c>
      <c r="E1084">
        <v>708</v>
      </c>
      <c r="F1084" t="s">
        <v>5306</v>
      </c>
      <c r="G1084">
        <v>3347</v>
      </c>
      <c r="H1084" t="s">
        <v>5903</v>
      </c>
      <c r="I1084">
        <v>3347</v>
      </c>
      <c r="J1084">
        <v>9</v>
      </c>
      <c r="K1084" s="55">
        <v>110</v>
      </c>
      <c r="L1084" s="34">
        <f t="shared" si="33"/>
        <v>990</v>
      </c>
      <c r="M1084" s="6">
        <f>tbl_Manifiestos[[#This Row],[Total Pagado]]*tbl_Manifiestos[[#This Row],[Porcentaje]]</f>
        <v>920.7</v>
      </c>
      <c r="N1084" s="3">
        <v>0.93</v>
      </c>
    </row>
    <row r="1085" spans="1:14" ht="15.95" customHeight="1" x14ac:dyDescent="0.25">
      <c r="A1085" s="3" t="s">
        <v>27</v>
      </c>
      <c r="B1085" s="3" t="str">
        <f>tbl_Manifiestos[[#This Row],[Factura]] &amp; "|" &amp; tbl_Manifiestos[[#This Row],[Proyecto OK]] &amp; "|" &amp; TEXT(tbl_Manifiestos[[#This Row],[Servicio]],"0.00") &amp; "|" &amp; TEXT(tbl_Manifiestos[[#This Row],[Costo Unitario]],"0.00")</f>
        <v>2653|Lead Replacement Service|11.00|110.00</v>
      </c>
      <c r="C1085" t="s">
        <v>5535</v>
      </c>
      <c r="D1085" s="51">
        <v>45873</v>
      </c>
      <c r="E1085">
        <v>708</v>
      </c>
      <c r="F1085" t="s">
        <v>5306</v>
      </c>
      <c r="G1085">
        <v>3347</v>
      </c>
      <c r="H1085" t="s">
        <v>5903</v>
      </c>
      <c r="I1085">
        <v>3347</v>
      </c>
      <c r="J1085">
        <v>11</v>
      </c>
      <c r="K1085" s="55">
        <v>110</v>
      </c>
      <c r="L1085" s="34">
        <f t="shared" si="33"/>
        <v>1210</v>
      </c>
      <c r="M1085" s="6">
        <f>tbl_Manifiestos[[#This Row],[Total Pagado]]*tbl_Manifiestos[[#This Row],[Porcentaje]]</f>
        <v>1125.3</v>
      </c>
      <c r="N1085" s="3">
        <v>0.93</v>
      </c>
    </row>
    <row r="1086" spans="1:14" ht="15.95" customHeight="1" x14ac:dyDescent="0.25">
      <c r="A1086" s="3" t="s">
        <v>27</v>
      </c>
      <c r="B1086" s="3" t="str">
        <f>tbl_Manifiestos[[#This Row],[Factura]] &amp; "|" &amp; tbl_Manifiestos[[#This Row],[Proyecto OK]] &amp; "|" &amp; TEXT(tbl_Manifiestos[[#This Row],[Servicio]],"0.00") &amp; "|" &amp; TEXT(tbl_Manifiestos[[#This Row],[Costo Unitario]],"0.00")</f>
        <v>2653|Lead Replacement Service|11.00|110.00</v>
      </c>
      <c r="C1086" t="s">
        <v>5535</v>
      </c>
      <c r="D1086" s="51">
        <v>45874</v>
      </c>
      <c r="E1086">
        <v>708</v>
      </c>
      <c r="F1086" t="s">
        <v>5306</v>
      </c>
      <c r="G1086">
        <v>3347</v>
      </c>
      <c r="H1086" t="s">
        <v>5903</v>
      </c>
      <c r="I1086">
        <v>3347</v>
      </c>
      <c r="J1086">
        <v>11</v>
      </c>
      <c r="K1086" s="55">
        <v>110</v>
      </c>
      <c r="L1086" s="34">
        <f t="shared" si="33"/>
        <v>1210</v>
      </c>
      <c r="M1086" s="6">
        <f>tbl_Manifiestos[[#This Row],[Total Pagado]]*tbl_Manifiestos[[#This Row],[Porcentaje]]</f>
        <v>1125.3</v>
      </c>
      <c r="N1086" s="3">
        <v>0.93</v>
      </c>
    </row>
    <row r="1087" spans="1:14" ht="15.95" customHeight="1" x14ac:dyDescent="0.25">
      <c r="A1087" s="3" t="s">
        <v>27</v>
      </c>
      <c r="B1087" s="3" t="str">
        <f>tbl_Manifiestos[[#This Row],[Factura]] &amp; "|" &amp; tbl_Manifiestos[[#This Row],[Proyecto OK]] &amp; "|" &amp; TEXT(tbl_Manifiestos[[#This Row],[Servicio]],"0.00") &amp; "|" &amp; TEXT(tbl_Manifiestos[[#This Row],[Costo Unitario]],"0.00")</f>
        <v>2653|Lead Replacement Service|9.50|110.00</v>
      </c>
      <c r="C1087" t="s">
        <v>5535</v>
      </c>
      <c r="D1087" s="51">
        <v>45875</v>
      </c>
      <c r="E1087">
        <v>708</v>
      </c>
      <c r="F1087" t="s">
        <v>5306</v>
      </c>
      <c r="G1087">
        <v>3347</v>
      </c>
      <c r="H1087" t="s">
        <v>5903</v>
      </c>
      <c r="I1087">
        <v>3347</v>
      </c>
      <c r="J1087">
        <v>9.5</v>
      </c>
      <c r="K1087" s="55">
        <v>110</v>
      </c>
      <c r="L1087" s="34">
        <f t="shared" si="33"/>
        <v>1045</v>
      </c>
      <c r="M1087" s="6">
        <f>tbl_Manifiestos[[#This Row],[Total Pagado]]*tbl_Manifiestos[[#This Row],[Porcentaje]]</f>
        <v>971.85</v>
      </c>
      <c r="N1087" s="3">
        <v>0.93</v>
      </c>
    </row>
    <row r="1088" spans="1:14" ht="15.95" customHeight="1" x14ac:dyDescent="0.25">
      <c r="A1088" s="3" t="s">
        <v>27</v>
      </c>
      <c r="B1088" s="3" t="str">
        <f>tbl_Manifiestos[[#This Row],[Factura]] &amp; "|" &amp; tbl_Manifiestos[[#This Row],[Proyecto OK]] &amp; "|" &amp; TEXT(tbl_Manifiestos[[#This Row],[Servicio]],"0.00") &amp; "|" &amp; TEXT(tbl_Manifiestos[[#This Row],[Costo Unitario]],"0.00")</f>
        <v>2653|Lead Replacement Service|10.50|110.00</v>
      </c>
      <c r="C1088" t="s">
        <v>5535</v>
      </c>
      <c r="D1088" s="51">
        <v>45876</v>
      </c>
      <c r="E1088">
        <v>708</v>
      </c>
      <c r="F1088" t="s">
        <v>5306</v>
      </c>
      <c r="G1088">
        <v>3347</v>
      </c>
      <c r="H1088" t="s">
        <v>5903</v>
      </c>
      <c r="I1088">
        <v>3347</v>
      </c>
      <c r="J1088">
        <v>10.5</v>
      </c>
      <c r="K1088" s="55">
        <v>110</v>
      </c>
      <c r="L1088" s="34">
        <f t="shared" si="33"/>
        <v>1155</v>
      </c>
      <c r="M1088" s="6">
        <f>tbl_Manifiestos[[#This Row],[Total Pagado]]*tbl_Manifiestos[[#This Row],[Porcentaje]]</f>
        <v>1074.1500000000001</v>
      </c>
      <c r="N1088" s="3">
        <v>0.93</v>
      </c>
    </row>
    <row r="1089" spans="1:14" ht="15.95" customHeight="1" x14ac:dyDescent="0.25">
      <c r="A1089" s="3" t="s">
        <v>27</v>
      </c>
      <c r="B1089" s="3" t="str">
        <f>tbl_Manifiestos[[#This Row],[Factura]] &amp; "|" &amp; tbl_Manifiestos[[#This Row],[Proyecto OK]] &amp; "|" &amp; TEXT(tbl_Manifiestos[[#This Row],[Servicio]],"0.00") &amp; "|" &amp; TEXT(tbl_Manifiestos[[#This Row],[Costo Unitario]],"0.00")</f>
        <v>2653|Lead Replacement Service|12.00|110.00</v>
      </c>
      <c r="C1089" t="s">
        <v>5535</v>
      </c>
      <c r="D1089" s="51">
        <v>45877</v>
      </c>
      <c r="E1089">
        <v>708</v>
      </c>
      <c r="F1089" t="s">
        <v>5306</v>
      </c>
      <c r="G1089">
        <v>3347</v>
      </c>
      <c r="H1089" t="s">
        <v>5903</v>
      </c>
      <c r="I1089">
        <v>3347</v>
      </c>
      <c r="J1089">
        <v>12</v>
      </c>
      <c r="K1089" s="55">
        <v>110</v>
      </c>
      <c r="L1089" s="34">
        <f t="shared" si="33"/>
        <v>1320</v>
      </c>
      <c r="M1089" s="6">
        <f>tbl_Manifiestos[[#This Row],[Total Pagado]]*tbl_Manifiestos[[#This Row],[Porcentaje]]</f>
        <v>1227.6000000000001</v>
      </c>
      <c r="N1089" s="3">
        <v>0.93</v>
      </c>
    </row>
    <row r="1090" spans="1:14" ht="15.95" customHeight="1" x14ac:dyDescent="0.25">
      <c r="A1090" s="3" t="s">
        <v>27</v>
      </c>
      <c r="B1090" s="3" t="str">
        <f>tbl_Manifiestos[[#This Row],[Factura]] &amp; "|" &amp; tbl_Manifiestos[[#This Row],[Proyecto OK]] &amp; "|" &amp; TEXT(tbl_Manifiestos[[#This Row],[Servicio]],"0.00") &amp; "|" &amp; TEXT(tbl_Manifiestos[[#This Row],[Costo Unitario]],"0.00")</f>
        <v>2667|Lead Replacement Service|9.00|110.00</v>
      </c>
      <c r="C1090" t="s">
        <v>5545</v>
      </c>
      <c r="D1090" s="51">
        <v>45880</v>
      </c>
      <c r="E1090">
        <v>708</v>
      </c>
      <c r="F1090" t="s">
        <v>5306</v>
      </c>
      <c r="G1090">
        <v>3347</v>
      </c>
      <c r="H1090" t="s">
        <v>5903</v>
      </c>
      <c r="I1090">
        <v>3347</v>
      </c>
      <c r="J1090">
        <v>9</v>
      </c>
      <c r="K1090" s="55">
        <v>110</v>
      </c>
      <c r="L1090" s="34">
        <f t="shared" si="33"/>
        <v>990</v>
      </c>
      <c r="M1090" s="6">
        <f>tbl_Manifiestos[[#This Row],[Total Pagado]]*tbl_Manifiestos[[#This Row],[Porcentaje]]</f>
        <v>920.7</v>
      </c>
      <c r="N1090" s="3">
        <v>0.93</v>
      </c>
    </row>
    <row r="1091" spans="1:14" ht="15.95" customHeight="1" x14ac:dyDescent="0.25">
      <c r="A1091" s="3" t="s">
        <v>27</v>
      </c>
      <c r="B1091" s="3" t="str">
        <f>tbl_Manifiestos[[#This Row],[Factura]] &amp; "|" &amp; tbl_Manifiestos[[#This Row],[Proyecto OK]] &amp; "|" &amp; TEXT(tbl_Manifiestos[[#This Row],[Servicio]],"0.00") &amp; "|" &amp; TEXT(tbl_Manifiestos[[#This Row],[Costo Unitario]],"0.00")</f>
        <v>2667|Lead Replacement Service|10.00|110.00</v>
      </c>
      <c r="C1091" t="s">
        <v>5545</v>
      </c>
      <c r="D1091" s="51">
        <v>45881</v>
      </c>
      <c r="E1091">
        <v>708</v>
      </c>
      <c r="F1091" t="s">
        <v>5306</v>
      </c>
      <c r="G1091">
        <v>3347</v>
      </c>
      <c r="H1091" t="s">
        <v>5903</v>
      </c>
      <c r="I1091">
        <v>3347</v>
      </c>
      <c r="J1091">
        <v>10</v>
      </c>
      <c r="K1091" s="55">
        <v>110</v>
      </c>
      <c r="L1091" s="34">
        <f t="shared" si="33"/>
        <v>1100</v>
      </c>
      <c r="M1091" s="6">
        <f>tbl_Manifiestos[[#This Row],[Total Pagado]]*tbl_Manifiestos[[#This Row],[Porcentaje]]</f>
        <v>1023</v>
      </c>
      <c r="N1091" s="3">
        <v>0.93</v>
      </c>
    </row>
    <row r="1092" spans="1:14" ht="15.95" customHeight="1" x14ac:dyDescent="0.25">
      <c r="A1092" s="3" t="s">
        <v>27</v>
      </c>
      <c r="B1092" s="3" t="str">
        <f>tbl_Manifiestos[[#This Row],[Factura]] &amp; "|" &amp; tbl_Manifiestos[[#This Row],[Proyecto OK]] &amp; "|" &amp; TEXT(tbl_Manifiestos[[#This Row],[Servicio]],"0.00") &amp; "|" &amp; TEXT(tbl_Manifiestos[[#This Row],[Costo Unitario]],"0.00")</f>
        <v>2667|Lead Replacement Service|9.00|110.00</v>
      </c>
      <c r="C1092" t="s">
        <v>5545</v>
      </c>
      <c r="D1092" s="51">
        <v>45882</v>
      </c>
      <c r="E1092">
        <v>708</v>
      </c>
      <c r="F1092" t="s">
        <v>5306</v>
      </c>
      <c r="G1092">
        <v>3347</v>
      </c>
      <c r="H1092" t="s">
        <v>5903</v>
      </c>
      <c r="I1092">
        <v>3347</v>
      </c>
      <c r="J1092">
        <v>9</v>
      </c>
      <c r="K1092" s="55">
        <v>110</v>
      </c>
      <c r="L1092" s="34">
        <f t="shared" si="33"/>
        <v>990</v>
      </c>
      <c r="M1092" s="6">
        <f>tbl_Manifiestos[[#This Row],[Total Pagado]]*tbl_Manifiestos[[#This Row],[Porcentaje]]</f>
        <v>920.7</v>
      </c>
      <c r="N1092" s="3">
        <v>0.93</v>
      </c>
    </row>
    <row r="1093" spans="1:14" ht="15.95" customHeight="1" x14ac:dyDescent="0.25">
      <c r="A1093" s="3" t="s">
        <v>27</v>
      </c>
      <c r="B1093" s="3" t="str">
        <f>tbl_Manifiestos[[#This Row],[Factura]] &amp; "|" &amp; tbl_Manifiestos[[#This Row],[Proyecto OK]] &amp; "|" &amp; TEXT(tbl_Manifiestos[[#This Row],[Servicio]],"0.00") &amp; "|" &amp; TEXT(tbl_Manifiestos[[#This Row],[Costo Unitario]],"0.00")</f>
        <v>2667|Lead Replacement Service|13.00|110.00</v>
      </c>
      <c r="C1093" t="s">
        <v>5545</v>
      </c>
      <c r="D1093" s="51">
        <v>45883</v>
      </c>
      <c r="E1093">
        <v>708</v>
      </c>
      <c r="F1093" t="s">
        <v>5306</v>
      </c>
      <c r="G1093">
        <v>3347</v>
      </c>
      <c r="H1093" t="s">
        <v>5903</v>
      </c>
      <c r="I1093">
        <v>3347</v>
      </c>
      <c r="J1093">
        <v>13</v>
      </c>
      <c r="K1093" s="55">
        <v>110</v>
      </c>
      <c r="L1093" s="34">
        <f t="shared" si="33"/>
        <v>1430</v>
      </c>
      <c r="M1093" s="6">
        <f>tbl_Manifiestos[[#This Row],[Total Pagado]]*tbl_Manifiestos[[#This Row],[Porcentaje]]</f>
        <v>1329.9</v>
      </c>
      <c r="N1093" s="3">
        <v>0.93</v>
      </c>
    </row>
    <row r="1094" spans="1:14" ht="15.95" customHeight="1" x14ac:dyDescent="0.25">
      <c r="A1094" s="3" t="s">
        <v>27</v>
      </c>
      <c r="B1094" s="3" t="str">
        <f>tbl_Manifiestos[[#This Row],[Factura]] &amp; "|" &amp; tbl_Manifiestos[[#This Row],[Proyecto OK]] &amp; "|" &amp; TEXT(tbl_Manifiestos[[#This Row],[Servicio]],"0.00") &amp; "|" &amp; TEXT(tbl_Manifiestos[[#This Row],[Costo Unitario]],"0.00")</f>
        <v>2667|Lead Replacement Service|10.00|110.00</v>
      </c>
      <c r="C1094" t="s">
        <v>5545</v>
      </c>
      <c r="D1094" s="51">
        <v>45884</v>
      </c>
      <c r="E1094">
        <v>708</v>
      </c>
      <c r="F1094" t="s">
        <v>5306</v>
      </c>
      <c r="G1094">
        <v>3347</v>
      </c>
      <c r="H1094" t="s">
        <v>5903</v>
      </c>
      <c r="I1094">
        <v>3347</v>
      </c>
      <c r="J1094">
        <v>10</v>
      </c>
      <c r="K1094" s="55">
        <v>110</v>
      </c>
      <c r="L1094" s="34">
        <f t="shared" si="33"/>
        <v>1100</v>
      </c>
      <c r="M1094" s="6">
        <f>tbl_Manifiestos[[#This Row],[Total Pagado]]*tbl_Manifiestos[[#This Row],[Porcentaje]]</f>
        <v>1023</v>
      </c>
      <c r="N1094" s="3">
        <v>0.93</v>
      </c>
    </row>
    <row r="1095" spans="1:14" ht="15.95" customHeight="1" x14ac:dyDescent="0.25">
      <c r="A1095" s="3" t="s">
        <v>27</v>
      </c>
      <c r="B1095" s="3" t="str">
        <f>tbl_Manifiestos[[#This Row],[Factura]] &amp; "|" &amp; tbl_Manifiestos[[#This Row],[Proyecto OK]] &amp; "|" &amp; TEXT(tbl_Manifiestos[[#This Row],[Servicio]],"0.00") &amp; "|" &amp; TEXT(tbl_Manifiestos[[#This Row],[Costo Unitario]],"0.00")</f>
        <v>2679|Lead Replacement Service|9.50|110.00</v>
      </c>
      <c r="C1095" t="s">
        <v>5554</v>
      </c>
      <c r="D1095" s="51">
        <v>45887</v>
      </c>
      <c r="E1095">
        <v>708</v>
      </c>
      <c r="F1095" t="s">
        <v>5306</v>
      </c>
      <c r="G1095">
        <v>3347</v>
      </c>
      <c r="H1095" t="s">
        <v>5903</v>
      </c>
      <c r="I1095">
        <v>3347</v>
      </c>
      <c r="J1095">
        <v>9.5</v>
      </c>
      <c r="K1095" s="55">
        <v>110</v>
      </c>
      <c r="L1095" s="34">
        <f t="shared" si="33"/>
        <v>1045</v>
      </c>
      <c r="M1095" s="6">
        <f>tbl_Manifiestos[[#This Row],[Total Pagado]]*tbl_Manifiestos[[#This Row],[Porcentaje]]</f>
        <v>971.85</v>
      </c>
      <c r="N1095" s="3">
        <v>0.93</v>
      </c>
    </row>
    <row r="1096" spans="1:14" ht="15.95" customHeight="1" x14ac:dyDescent="0.25">
      <c r="A1096" s="3" t="s">
        <v>27</v>
      </c>
      <c r="B1096" s="3" t="str">
        <f>tbl_Manifiestos[[#This Row],[Factura]] &amp; "|" &amp; tbl_Manifiestos[[#This Row],[Proyecto OK]] &amp; "|" &amp; TEXT(tbl_Manifiestos[[#This Row],[Servicio]],"0.00") &amp; "|" &amp; TEXT(tbl_Manifiestos[[#This Row],[Costo Unitario]],"0.00")</f>
        <v>2679|Lead Replacement Service|11.50|110.00</v>
      </c>
      <c r="C1096" t="s">
        <v>5554</v>
      </c>
      <c r="D1096" s="51">
        <v>45888</v>
      </c>
      <c r="E1096">
        <v>708</v>
      </c>
      <c r="F1096" t="s">
        <v>5306</v>
      </c>
      <c r="G1096">
        <v>3347</v>
      </c>
      <c r="H1096" t="s">
        <v>5903</v>
      </c>
      <c r="I1096">
        <v>3347</v>
      </c>
      <c r="J1096">
        <v>11.5</v>
      </c>
      <c r="K1096" s="55">
        <v>110</v>
      </c>
      <c r="L1096" s="34">
        <f t="shared" si="33"/>
        <v>1265</v>
      </c>
      <c r="M1096" s="6">
        <f>tbl_Manifiestos[[#This Row],[Total Pagado]]*tbl_Manifiestos[[#This Row],[Porcentaje]]</f>
        <v>1176.45</v>
      </c>
      <c r="N1096" s="3">
        <v>0.93</v>
      </c>
    </row>
    <row r="1097" spans="1:14" ht="15.95" customHeight="1" x14ac:dyDescent="0.25">
      <c r="A1097" s="3" t="s">
        <v>27</v>
      </c>
      <c r="B1097" s="3" t="str">
        <f>tbl_Manifiestos[[#This Row],[Factura]] &amp; "|" &amp; tbl_Manifiestos[[#This Row],[Proyecto OK]] &amp; "|" &amp; TEXT(tbl_Manifiestos[[#This Row],[Servicio]],"0.00") &amp; "|" &amp; TEXT(tbl_Manifiestos[[#This Row],[Costo Unitario]],"0.00")</f>
        <v>2696|Lead Replacement Service|9.00|110.00</v>
      </c>
      <c r="C1097">
        <v>2696</v>
      </c>
      <c r="D1097" s="51">
        <v>45894</v>
      </c>
      <c r="E1097">
        <v>708</v>
      </c>
      <c r="F1097" t="s">
        <v>5306</v>
      </c>
      <c r="G1097">
        <v>3347</v>
      </c>
      <c r="H1097" t="s">
        <v>5903</v>
      </c>
      <c r="I1097">
        <v>3347</v>
      </c>
      <c r="J1097">
        <v>9</v>
      </c>
      <c r="K1097" s="55">
        <v>110</v>
      </c>
      <c r="L1097" s="34">
        <f t="shared" si="33"/>
        <v>990</v>
      </c>
      <c r="M1097" s="6">
        <f>tbl_Manifiestos[[#This Row],[Total Pagado]]*tbl_Manifiestos[[#This Row],[Porcentaje]]</f>
        <v>920.7</v>
      </c>
      <c r="N1097" s="3">
        <v>0.93</v>
      </c>
    </row>
    <row r="1098" spans="1:14" ht="15.95" customHeight="1" x14ac:dyDescent="0.25">
      <c r="A1098" s="3" t="s">
        <v>27</v>
      </c>
      <c r="B1098" s="3" t="str">
        <f>tbl_Manifiestos[[#This Row],[Factura]] &amp; "|" &amp; tbl_Manifiestos[[#This Row],[Proyecto OK]] &amp; "|" &amp; TEXT(tbl_Manifiestos[[#This Row],[Servicio]],"0.00") &amp; "|" &amp; TEXT(tbl_Manifiestos[[#This Row],[Costo Unitario]],"0.00")</f>
        <v>2696|Lead Replacement Service|9.50|110.00</v>
      </c>
      <c r="C1098">
        <v>2696</v>
      </c>
      <c r="D1098" s="51">
        <v>45895</v>
      </c>
      <c r="E1098">
        <v>708</v>
      </c>
      <c r="F1098" t="s">
        <v>5306</v>
      </c>
      <c r="G1098">
        <v>3347</v>
      </c>
      <c r="H1098" t="s">
        <v>5903</v>
      </c>
      <c r="I1098">
        <v>3347</v>
      </c>
      <c r="J1098">
        <v>9.5</v>
      </c>
      <c r="K1098" s="55">
        <v>110</v>
      </c>
      <c r="L1098" s="34">
        <f t="shared" si="33"/>
        <v>1045</v>
      </c>
      <c r="M1098" s="6">
        <f>tbl_Manifiestos[[#This Row],[Total Pagado]]*tbl_Manifiestos[[#This Row],[Porcentaje]]</f>
        <v>971.85</v>
      </c>
      <c r="N1098" s="3">
        <v>0.93</v>
      </c>
    </row>
    <row r="1099" spans="1:14" ht="15.95" customHeight="1" x14ac:dyDescent="0.25">
      <c r="A1099" s="3" t="s">
        <v>27</v>
      </c>
      <c r="B1099" s="3" t="str">
        <f>tbl_Manifiestos[[#This Row],[Factura]] &amp; "|" &amp; tbl_Manifiestos[[#This Row],[Proyecto OK]] &amp; "|" &amp; TEXT(tbl_Manifiestos[[#This Row],[Servicio]],"0.00") &amp; "|" &amp; TEXT(tbl_Manifiestos[[#This Row],[Costo Unitario]],"0.00")</f>
        <v>2696|Lead Replacement Service|12.00|110.00</v>
      </c>
      <c r="C1099">
        <v>2696</v>
      </c>
      <c r="D1099" s="51">
        <v>45896</v>
      </c>
      <c r="E1099">
        <v>708</v>
      </c>
      <c r="F1099" t="s">
        <v>5306</v>
      </c>
      <c r="G1099">
        <v>3347</v>
      </c>
      <c r="H1099" t="s">
        <v>5903</v>
      </c>
      <c r="I1099">
        <v>3347</v>
      </c>
      <c r="J1099">
        <v>12</v>
      </c>
      <c r="K1099" s="55">
        <v>110</v>
      </c>
      <c r="L1099" s="34">
        <f t="shared" si="33"/>
        <v>1320</v>
      </c>
      <c r="M1099" s="6">
        <f>tbl_Manifiestos[[#This Row],[Total Pagado]]*tbl_Manifiestos[[#This Row],[Porcentaje]]</f>
        <v>1227.6000000000001</v>
      </c>
      <c r="N1099" s="3">
        <v>0.93</v>
      </c>
    </row>
    <row r="1100" spans="1:14" ht="15.95" customHeight="1" x14ac:dyDescent="0.25">
      <c r="A1100" s="3" t="s">
        <v>27</v>
      </c>
      <c r="B1100" s="3" t="str">
        <f>tbl_Manifiestos[[#This Row],[Factura]] &amp; "|" &amp; tbl_Manifiestos[[#This Row],[Proyecto OK]] &amp; "|" &amp; TEXT(tbl_Manifiestos[[#This Row],[Servicio]],"0.00") &amp; "|" &amp; TEXT(tbl_Manifiestos[[#This Row],[Costo Unitario]],"0.00")</f>
        <v>2696|Lead Replacement Service|10.00|110.00</v>
      </c>
      <c r="C1100">
        <v>2696</v>
      </c>
      <c r="D1100" s="51">
        <v>45897</v>
      </c>
      <c r="E1100">
        <v>708</v>
      </c>
      <c r="F1100" t="s">
        <v>5306</v>
      </c>
      <c r="G1100">
        <v>3347</v>
      </c>
      <c r="H1100" t="s">
        <v>5903</v>
      </c>
      <c r="I1100">
        <v>3347</v>
      </c>
      <c r="J1100">
        <v>10</v>
      </c>
      <c r="K1100" s="55">
        <v>110</v>
      </c>
      <c r="L1100" s="34">
        <f t="shared" si="33"/>
        <v>1100</v>
      </c>
      <c r="M1100" s="6">
        <f>tbl_Manifiestos[[#This Row],[Total Pagado]]*tbl_Manifiestos[[#This Row],[Porcentaje]]</f>
        <v>1023</v>
      </c>
      <c r="N1100" s="3">
        <v>0.93</v>
      </c>
    </row>
    <row r="1101" spans="1:14" ht="15.95" customHeight="1" x14ac:dyDescent="0.25">
      <c r="A1101" s="3" t="s">
        <v>27</v>
      </c>
      <c r="B1101" s="3" t="str">
        <f>tbl_Manifiestos[[#This Row],[Factura]] &amp; "|" &amp; tbl_Manifiestos[[#This Row],[Proyecto OK]] &amp; "|" &amp; TEXT(tbl_Manifiestos[[#This Row],[Servicio]],"0.00") &amp; "|" &amp; TEXT(tbl_Manifiestos[[#This Row],[Costo Unitario]],"0.00")</f>
        <v>2696|Lead Replacement Service|7.50|110.00</v>
      </c>
      <c r="C1101">
        <v>2696</v>
      </c>
      <c r="D1101" s="51">
        <v>45898</v>
      </c>
      <c r="E1101">
        <v>708</v>
      </c>
      <c r="F1101" t="s">
        <v>5306</v>
      </c>
      <c r="G1101">
        <v>3347</v>
      </c>
      <c r="H1101" t="s">
        <v>5903</v>
      </c>
      <c r="I1101">
        <v>3347</v>
      </c>
      <c r="J1101">
        <v>7.5</v>
      </c>
      <c r="K1101" s="55">
        <v>110</v>
      </c>
      <c r="L1101" s="34">
        <f t="shared" si="33"/>
        <v>825</v>
      </c>
      <c r="M1101" s="6">
        <f>tbl_Manifiestos[[#This Row],[Total Pagado]]*tbl_Manifiestos[[#This Row],[Porcentaje]]</f>
        <v>767.25</v>
      </c>
      <c r="N1101" s="3">
        <v>0.93</v>
      </c>
    </row>
    <row r="1102" spans="1:14" ht="15.95" customHeight="1" x14ac:dyDescent="0.25">
      <c r="A1102" s="3" t="s">
        <v>27</v>
      </c>
      <c r="B1102" s="3" t="str">
        <f>tbl_Manifiestos[[#This Row],[Factura]] &amp; "|" &amp; tbl_Manifiestos[[#This Row],[Proyecto OK]] &amp; "|" &amp; TEXT(tbl_Manifiestos[[#This Row],[Servicio]],"0.00") &amp; "|" &amp; TEXT(tbl_Manifiestos[[#This Row],[Costo Unitario]],"0.00")</f>
        <v>2712|Lead Replacement Service|8.00|110.00</v>
      </c>
      <c r="C1102" t="s">
        <v>5573</v>
      </c>
      <c r="D1102" s="51">
        <v>45902</v>
      </c>
      <c r="E1102">
        <v>708</v>
      </c>
      <c r="F1102" t="s">
        <v>5306</v>
      </c>
      <c r="G1102">
        <v>3347</v>
      </c>
      <c r="H1102" t="s">
        <v>5903</v>
      </c>
      <c r="I1102">
        <v>3347</v>
      </c>
      <c r="J1102">
        <v>8</v>
      </c>
      <c r="K1102" s="55">
        <v>110</v>
      </c>
      <c r="L1102" s="34">
        <f t="shared" si="33"/>
        <v>880</v>
      </c>
      <c r="M1102" s="6">
        <f>tbl_Manifiestos[[#This Row],[Total Pagado]]*tbl_Manifiestos[[#This Row],[Porcentaje]]</f>
        <v>818.40000000000009</v>
      </c>
      <c r="N1102" s="3">
        <v>0.93</v>
      </c>
    </row>
    <row r="1103" spans="1:14" ht="15.95" customHeight="1" x14ac:dyDescent="0.25">
      <c r="A1103" s="3" t="s">
        <v>27</v>
      </c>
      <c r="B1103" s="3" t="str">
        <f>tbl_Manifiestos[[#This Row],[Factura]] &amp; "|" &amp; tbl_Manifiestos[[#This Row],[Proyecto OK]] &amp; "|" &amp; TEXT(tbl_Manifiestos[[#This Row],[Servicio]],"0.00") &amp; "|" &amp; TEXT(tbl_Manifiestos[[#This Row],[Costo Unitario]],"0.00")</f>
        <v>2712|Lead Replacement Service|11.00|110.00</v>
      </c>
      <c r="C1103" t="s">
        <v>5573</v>
      </c>
      <c r="D1103" s="51">
        <v>45903</v>
      </c>
      <c r="E1103">
        <v>708</v>
      </c>
      <c r="F1103" t="s">
        <v>5306</v>
      </c>
      <c r="G1103">
        <v>3347</v>
      </c>
      <c r="H1103" t="s">
        <v>5903</v>
      </c>
      <c r="I1103">
        <v>3347</v>
      </c>
      <c r="J1103">
        <v>11</v>
      </c>
      <c r="K1103" s="55">
        <v>110</v>
      </c>
      <c r="L1103" s="34">
        <f t="shared" si="33"/>
        <v>1210</v>
      </c>
      <c r="M1103" s="6">
        <f>tbl_Manifiestos[[#This Row],[Total Pagado]]*tbl_Manifiestos[[#This Row],[Porcentaje]]</f>
        <v>1125.3</v>
      </c>
      <c r="N1103" s="3">
        <v>0.93</v>
      </c>
    </row>
    <row r="1104" spans="1:14" ht="15.95" customHeight="1" x14ac:dyDescent="0.25">
      <c r="A1104" s="3" t="s">
        <v>27</v>
      </c>
      <c r="B1104" s="3" t="str">
        <f>tbl_Manifiestos[[#This Row],[Factura]] &amp; "|" &amp; tbl_Manifiestos[[#This Row],[Proyecto OK]] &amp; "|" &amp; TEXT(tbl_Manifiestos[[#This Row],[Servicio]],"0.00") &amp; "|" &amp; TEXT(tbl_Manifiestos[[#This Row],[Costo Unitario]],"0.00")</f>
        <v>2712|Lead Replacement Service|11.00|110.00</v>
      </c>
      <c r="C1104" t="s">
        <v>5573</v>
      </c>
      <c r="D1104" s="51">
        <v>45904</v>
      </c>
      <c r="E1104">
        <v>708</v>
      </c>
      <c r="F1104" t="s">
        <v>5306</v>
      </c>
      <c r="G1104">
        <v>3347</v>
      </c>
      <c r="H1104" t="s">
        <v>5903</v>
      </c>
      <c r="I1104">
        <v>3347</v>
      </c>
      <c r="J1104">
        <v>11</v>
      </c>
      <c r="K1104" s="55">
        <v>110</v>
      </c>
      <c r="L1104" s="34">
        <f t="shared" si="33"/>
        <v>1210</v>
      </c>
      <c r="M1104" s="6">
        <f>tbl_Manifiestos[[#This Row],[Total Pagado]]*tbl_Manifiestos[[#This Row],[Porcentaje]]</f>
        <v>1125.3</v>
      </c>
      <c r="N1104" s="3">
        <v>0.93</v>
      </c>
    </row>
    <row r="1105" spans="1:14" ht="15.95" customHeight="1" x14ac:dyDescent="0.25">
      <c r="A1105" s="3" t="s">
        <v>27</v>
      </c>
      <c r="B1105" s="3" t="str">
        <f>tbl_Manifiestos[[#This Row],[Factura]] &amp; "|" &amp; tbl_Manifiestos[[#This Row],[Proyecto OK]] &amp; "|" &amp; TEXT(tbl_Manifiestos[[#This Row],[Servicio]],"0.00") &amp; "|" &amp; TEXT(tbl_Manifiestos[[#This Row],[Costo Unitario]],"0.00")</f>
        <v>2729|Lead Replacement Service|11.50|110.00</v>
      </c>
      <c r="C1105" t="s">
        <v>5586</v>
      </c>
      <c r="D1105" s="51">
        <v>45912</v>
      </c>
      <c r="E1105">
        <v>708</v>
      </c>
      <c r="F1105" t="s">
        <v>5306</v>
      </c>
      <c r="G1105">
        <v>3347</v>
      </c>
      <c r="H1105" t="s">
        <v>5903</v>
      </c>
      <c r="I1105">
        <v>3347</v>
      </c>
      <c r="J1105">
        <v>11.5</v>
      </c>
      <c r="K1105" s="55">
        <v>110</v>
      </c>
      <c r="L1105" s="34">
        <f t="shared" si="33"/>
        <v>1265</v>
      </c>
      <c r="M1105" s="6">
        <f>tbl_Manifiestos[[#This Row],[Total Pagado]]*tbl_Manifiestos[[#This Row],[Porcentaje]]</f>
        <v>1176.45</v>
      </c>
      <c r="N1105" s="3">
        <v>0.93</v>
      </c>
    </row>
    <row r="1106" spans="1:14" ht="15.95" customHeight="1" x14ac:dyDescent="0.25">
      <c r="A1106" s="3" t="s">
        <v>27</v>
      </c>
      <c r="B1106" s="3" t="str">
        <f>tbl_Manifiestos[[#This Row],[Factura]] &amp; "|" &amp; tbl_Manifiestos[[#This Row],[Proyecto OK]] &amp; "|" &amp; TEXT(tbl_Manifiestos[[#This Row],[Servicio]],"0.00") &amp; "|" &amp; TEXT(tbl_Manifiestos[[#This Row],[Costo Unitario]],"0.00")</f>
        <v>2779|Lead Replacement Service|10.50|110.00</v>
      </c>
      <c r="C1106" t="s">
        <v>5618</v>
      </c>
      <c r="D1106" s="51">
        <v>45933</v>
      </c>
      <c r="E1106">
        <v>708</v>
      </c>
      <c r="F1106" t="s">
        <v>5306</v>
      </c>
      <c r="G1106">
        <v>3347</v>
      </c>
      <c r="H1106" t="s">
        <v>5903</v>
      </c>
      <c r="I1106">
        <v>3347</v>
      </c>
      <c r="J1106">
        <v>10.5</v>
      </c>
      <c r="K1106" s="55">
        <v>110</v>
      </c>
      <c r="L1106" s="34">
        <f t="shared" si="33"/>
        <v>1155</v>
      </c>
      <c r="M1106" s="6">
        <f>tbl_Manifiestos[[#This Row],[Total Pagado]]*tbl_Manifiestos[[#This Row],[Porcentaje]]</f>
        <v>1074.1500000000001</v>
      </c>
      <c r="N1106" s="3">
        <v>0.93</v>
      </c>
    </row>
    <row r="1107" spans="1:14" ht="15.95" customHeight="1" x14ac:dyDescent="0.25">
      <c r="A1107" s="3" t="s">
        <v>27</v>
      </c>
      <c r="B1107" s="3" t="str">
        <f>tbl_Manifiestos[[#This Row],[Factura]] &amp; "|" &amp; tbl_Manifiestos[[#This Row],[Proyecto OK]] &amp; "|" &amp; TEXT(tbl_Manifiestos[[#This Row],[Servicio]],"0.00") &amp; "|" &amp; TEXT(tbl_Manifiestos[[#This Row],[Costo Unitario]],"0.00")</f>
        <v>2848|Lead Replacement Service|11.00|110.00</v>
      </c>
      <c r="C1107" t="s">
        <v>5671</v>
      </c>
      <c r="D1107" s="72">
        <v>45961</v>
      </c>
      <c r="E1107">
        <v>708</v>
      </c>
      <c r="F1107" t="s">
        <v>5306</v>
      </c>
      <c r="G1107">
        <v>3347</v>
      </c>
      <c r="H1107" t="s">
        <v>5903</v>
      </c>
      <c r="I1107">
        <v>3347</v>
      </c>
      <c r="J1107">
        <v>11</v>
      </c>
      <c r="K1107" s="55">
        <v>110</v>
      </c>
      <c r="L1107" s="34">
        <f t="shared" si="33"/>
        <v>1210</v>
      </c>
      <c r="M1107" s="6">
        <f>tbl_Manifiestos[[#This Row],[Total Pagado]]*tbl_Manifiestos[[#This Row],[Porcentaje]]</f>
        <v>1125.3</v>
      </c>
      <c r="N1107" s="3">
        <v>0.93</v>
      </c>
    </row>
    <row r="1108" spans="1:14" ht="15.95" customHeight="1" x14ac:dyDescent="0.25">
      <c r="A1108" s="3" t="s">
        <v>27</v>
      </c>
      <c r="B1108" s="3" t="str">
        <f>tbl_Manifiestos[[#This Row],[Factura]] &amp; "|" &amp; tbl_Manifiestos[[#This Row],[Proyecto OK]] &amp; "|" &amp; TEXT(tbl_Manifiestos[[#This Row],[Servicio]],"0.00") &amp; "|" &amp; TEXT(tbl_Manifiestos[[#This Row],[Costo Unitario]],"0.00")</f>
        <v>2887|Lead Replacement Service|9.00|110.00</v>
      </c>
      <c r="C1108">
        <v>2887</v>
      </c>
      <c r="D1108" s="79">
        <v>45974</v>
      </c>
      <c r="E1108">
        <v>708</v>
      </c>
      <c r="F1108" t="s">
        <v>5306</v>
      </c>
      <c r="G1108">
        <v>3347</v>
      </c>
      <c r="H1108" t="s">
        <v>5903</v>
      </c>
      <c r="I1108">
        <v>3347</v>
      </c>
      <c r="J1108">
        <v>9</v>
      </c>
      <c r="K1108" s="55">
        <v>110</v>
      </c>
      <c r="L1108" s="34">
        <f t="shared" ref="L1108:L1135" si="34">J1108*K1108</f>
        <v>990</v>
      </c>
      <c r="M1108" s="6">
        <f>tbl_Manifiestos[[#This Row],[Total Pagado]]*tbl_Manifiestos[[#This Row],[Porcentaje]]</f>
        <v>920.7</v>
      </c>
      <c r="N1108" s="3">
        <v>0.93</v>
      </c>
    </row>
    <row r="1109" spans="1:14" ht="15.95" customHeight="1" x14ac:dyDescent="0.25">
      <c r="A1109" s="3" t="s">
        <v>27</v>
      </c>
      <c r="B1109" s="3" t="str">
        <f>tbl_Manifiestos[[#This Row],[Factura]] &amp; "|" &amp; tbl_Manifiestos[[#This Row],[Proyecto OK]] &amp; "|" &amp; TEXT(tbl_Manifiestos[[#This Row],[Servicio]],"0.00") &amp; "|" &amp; TEXT(tbl_Manifiestos[[#This Row],[Costo Unitario]],"0.00")</f>
        <v>2887|Lead Replacement Service|9.50|110.00</v>
      </c>
      <c r="C1109">
        <v>2887</v>
      </c>
      <c r="D1109" s="79">
        <v>45975</v>
      </c>
      <c r="E1109">
        <v>708</v>
      </c>
      <c r="F1109" t="s">
        <v>5306</v>
      </c>
      <c r="G1109">
        <v>3347</v>
      </c>
      <c r="H1109" t="s">
        <v>5903</v>
      </c>
      <c r="I1109">
        <v>3347</v>
      </c>
      <c r="J1109">
        <v>9.5</v>
      </c>
      <c r="K1109" s="55">
        <v>110</v>
      </c>
      <c r="L1109" s="34">
        <f t="shared" si="34"/>
        <v>1045</v>
      </c>
      <c r="M1109" s="6">
        <f>tbl_Manifiestos[[#This Row],[Total Pagado]]*tbl_Manifiestos[[#This Row],[Porcentaje]]</f>
        <v>971.85</v>
      </c>
      <c r="N1109" s="3">
        <v>0.93</v>
      </c>
    </row>
    <row r="1110" spans="1:14" ht="15.95" customHeight="1" x14ac:dyDescent="0.25">
      <c r="A1110" s="3" t="s">
        <v>12</v>
      </c>
      <c r="B1110" s="3" t="str">
        <f>tbl_Manifiestos[[#This Row],[Factura]] &amp; "|" &amp; tbl_Manifiestos[[#This Row],[Proyecto OK]] &amp; "|" &amp; TEXT(tbl_Manifiestos[[#This Row],[Servicio]],"0.00") &amp; "|" &amp; TEXT(tbl_Manifiestos[[#This Row],[Costo Unitario]],"0.00")</f>
        <v>2330|Lead Replacement Service|8.50|110.00</v>
      </c>
      <c r="C1110">
        <v>2330</v>
      </c>
      <c r="D1110" s="32">
        <v>45667</v>
      </c>
      <c r="E1110">
        <v>19</v>
      </c>
      <c r="F1110" t="s">
        <v>5306</v>
      </c>
      <c r="G1110">
        <v>3347</v>
      </c>
      <c r="H1110" t="s">
        <v>5903</v>
      </c>
      <c r="I1110">
        <v>3347</v>
      </c>
      <c r="J1110">
        <v>8.5</v>
      </c>
      <c r="K1110" s="34">
        <v>110</v>
      </c>
      <c r="L1110" s="34">
        <f t="shared" si="34"/>
        <v>935</v>
      </c>
      <c r="M1110" s="6">
        <f>tbl_Manifiestos[[#This Row],[Total Pagado]]*tbl_Manifiestos[[#This Row],[Porcentaje]]</f>
        <v>869.55000000000007</v>
      </c>
      <c r="N1110" s="3">
        <v>0.93</v>
      </c>
    </row>
    <row r="1111" spans="1:14" ht="15.95" customHeight="1" x14ac:dyDescent="0.25">
      <c r="A1111" s="3" t="s">
        <v>12</v>
      </c>
      <c r="B1111" s="3" t="str">
        <f>tbl_Manifiestos[[#This Row],[Factura]] &amp; "|" &amp; tbl_Manifiestos[[#This Row],[Proyecto OK]] &amp; "|" &amp; TEXT(tbl_Manifiestos[[#This Row],[Servicio]],"0.00") &amp; "|" &amp; TEXT(tbl_Manifiestos[[#This Row],[Costo Unitario]],"0.00")</f>
        <v>2356|Lead Replacement Service|7.00|110.00</v>
      </c>
      <c r="C1111">
        <v>2356</v>
      </c>
      <c r="D1111" s="32">
        <v>45691</v>
      </c>
      <c r="E1111">
        <v>19</v>
      </c>
      <c r="F1111" t="s">
        <v>5306</v>
      </c>
      <c r="G1111">
        <v>3347</v>
      </c>
      <c r="H1111" t="s">
        <v>5903</v>
      </c>
      <c r="I1111">
        <v>3347</v>
      </c>
      <c r="J1111">
        <v>7</v>
      </c>
      <c r="K1111" s="34">
        <v>110</v>
      </c>
      <c r="L1111" s="34">
        <f t="shared" si="34"/>
        <v>770</v>
      </c>
      <c r="M1111" s="6">
        <f>tbl_Manifiestos[[#This Row],[Total Pagado]]*tbl_Manifiestos[[#This Row],[Porcentaje]]</f>
        <v>716.1</v>
      </c>
      <c r="N1111" s="3">
        <v>0.93</v>
      </c>
    </row>
    <row r="1112" spans="1:14" ht="15.95" customHeight="1" x14ac:dyDescent="0.25">
      <c r="A1112" s="3" t="s">
        <v>12</v>
      </c>
      <c r="B1112" s="3" t="str">
        <f>tbl_Manifiestos[[#This Row],[Factura]] &amp; "|" &amp; tbl_Manifiestos[[#This Row],[Proyecto OK]] &amp; "|" &amp; TEXT(tbl_Manifiestos[[#This Row],[Servicio]],"0.00") &amp; "|" &amp; TEXT(tbl_Manifiestos[[#This Row],[Costo Unitario]],"0.00")</f>
        <v>2364|Lead Replacement Service|9.50|110.00</v>
      </c>
      <c r="C1112">
        <v>2364</v>
      </c>
      <c r="D1112" s="32">
        <v>45715</v>
      </c>
      <c r="E1112">
        <v>19</v>
      </c>
      <c r="F1112" t="s">
        <v>5306</v>
      </c>
      <c r="G1112">
        <v>3347</v>
      </c>
      <c r="H1112" t="s">
        <v>5903</v>
      </c>
      <c r="I1112">
        <v>3347</v>
      </c>
      <c r="J1112">
        <v>9.5</v>
      </c>
      <c r="K1112" s="34">
        <v>110</v>
      </c>
      <c r="L1112" s="34">
        <f t="shared" si="34"/>
        <v>1045</v>
      </c>
      <c r="M1112" s="6">
        <f>tbl_Manifiestos[[#This Row],[Total Pagado]]*tbl_Manifiestos[[#This Row],[Porcentaje]]</f>
        <v>971.85</v>
      </c>
      <c r="N1112" s="3">
        <v>0.93</v>
      </c>
    </row>
    <row r="1113" spans="1:14" ht="15.95" customHeight="1" x14ac:dyDescent="0.25">
      <c r="A1113" s="3" t="s">
        <v>12</v>
      </c>
      <c r="B1113" s="3" t="str">
        <f>tbl_Manifiestos[[#This Row],[Factura]] &amp; "|" &amp; tbl_Manifiestos[[#This Row],[Proyecto OK]] &amp; "|" &amp; TEXT(tbl_Manifiestos[[#This Row],[Servicio]],"0.00") &amp; "|" &amp; TEXT(tbl_Manifiestos[[#This Row],[Costo Unitario]],"0.00")</f>
        <v>2369|Lead Replacement Service|13.50|110.00</v>
      </c>
      <c r="C1113">
        <v>2369</v>
      </c>
      <c r="D1113" s="32">
        <v>45721</v>
      </c>
      <c r="E1113">
        <v>19</v>
      </c>
      <c r="F1113" t="s">
        <v>5306</v>
      </c>
      <c r="G1113">
        <v>3347</v>
      </c>
      <c r="H1113" t="s">
        <v>5903</v>
      </c>
      <c r="I1113">
        <v>3347</v>
      </c>
      <c r="J1113">
        <v>13.5</v>
      </c>
      <c r="K1113" s="34">
        <v>110</v>
      </c>
      <c r="L1113" s="34">
        <f t="shared" si="34"/>
        <v>1485</v>
      </c>
      <c r="M1113" s="6">
        <f>tbl_Manifiestos[[#This Row],[Total Pagado]]*tbl_Manifiestos[[#This Row],[Porcentaje]]</f>
        <v>1381.0500000000002</v>
      </c>
      <c r="N1113" s="3">
        <v>0.93</v>
      </c>
    </row>
    <row r="1114" spans="1:14" ht="15.95" customHeight="1" x14ac:dyDescent="0.25">
      <c r="A1114" s="3" t="s">
        <v>12</v>
      </c>
      <c r="B1114" s="3" t="str">
        <f>tbl_Manifiestos[[#This Row],[Factura]] &amp; "|" &amp; tbl_Manifiestos[[#This Row],[Proyecto OK]] &amp; "|" &amp; TEXT(tbl_Manifiestos[[#This Row],[Servicio]],"0.00") &amp; "|" &amp; TEXT(tbl_Manifiestos[[#This Row],[Costo Unitario]],"0.00")</f>
        <v>2373|Lead Replacement Service|11.50|110.00</v>
      </c>
      <c r="C1114">
        <v>2373</v>
      </c>
      <c r="D1114" s="32">
        <v>45729</v>
      </c>
      <c r="E1114">
        <v>58</v>
      </c>
      <c r="F1114" t="s">
        <v>5306</v>
      </c>
      <c r="G1114">
        <v>3347</v>
      </c>
      <c r="H1114" t="s">
        <v>5903</v>
      </c>
      <c r="I1114">
        <v>3347</v>
      </c>
      <c r="J1114">
        <v>11.5</v>
      </c>
      <c r="K1114" s="34">
        <v>110</v>
      </c>
      <c r="L1114" s="34">
        <f t="shared" si="34"/>
        <v>1265</v>
      </c>
      <c r="M1114" s="6">
        <f>tbl_Manifiestos[[#This Row],[Total Pagado]]*tbl_Manifiestos[[#This Row],[Porcentaje]]</f>
        <v>1176.45</v>
      </c>
      <c r="N1114" s="3">
        <v>0.93</v>
      </c>
    </row>
    <row r="1115" spans="1:14" ht="15.95" customHeight="1" x14ac:dyDescent="0.25">
      <c r="A1115" s="3" t="s">
        <v>12</v>
      </c>
      <c r="B1115" s="3" t="str">
        <f>tbl_Manifiestos[[#This Row],[Factura]] &amp; "|" &amp; tbl_Manifiestos[[#This Row],[Proyecto OK]] &amp; "|" &amp; TEXT(tbl_Manifiestos[[#This Row],[Servicio]],"0.00") &amp; "|" &amp; TEXT(tbl_Manifiestos[[#This Row],[Costo Unitario]],"0.00")</f>
        <v>2380|Lead Replacement Service|8.25|110.00</v>
      </c>
      <c r="C1115">
        <v>2380</v>
      </c>
      <c r="D1115" s="32">
        <v>45733</v>
      </c>
      <c r="E1115">
        <v>19</v>
      </c>
      <c r="F1115" t="s">
        <v>5306</v>
      </c>
      <c r="G1115">
        <v>3347</v>
      </c>
      <c r="H1115" t="s">
        <v>5903</v>
      </c>
      <c r="I1115">
        <v>3347</v>
      </c>
      <c r="J1115">
        <v>8.25</v>
      </c>
      <c r="K1115" s="34">
        <v>110</v>
      </c>
      <c r="L1115" s="34">
        <f t="shared" si="34"/>
        <v>907.5</v>
      </c>
      <c r="M1115" s="6">
        <f>tbl_Manifiestos[[#This Row],[Total Pagado]]*tbl_Manifiestos[[#This Row],[Porcentaje]]</f>
        <v>843.97500000000002</v>
      </c>
      <c r="N1115" s="3">
        <v>0.93</v>
      </c>
    </row>
    <row r="1116" spans="1:14" ht="15.95" customHeight="1" x14ac:dyDescent="0.25">
      <c r="A1116" s="3" t="s">
        <v>12</v>
      </c>
      <c r="B1116" s="3" t="str">
        <f>tbl_Manifiestos[[#This Row],[Factura]] &amp; "|" &amp; tbl_Manifiestos[[#This Row],[Proyecto OK]] &amp; "|" &amp; TEXT(tbl_Manifiestos[[#This Row],[Servicio]],"0.00") &amp; "|" &amp; TEXT(tbl_Manifiestos[[#This Row],[Costo Unitario]],"0.00")</f>
        <v>2389|Lead Replacement Service|8.50|110.00</v>
      </c>
      <c r="C1116">
        <v>2389</v>
      </c>
      <c r="D1116" s="32">
        <v>45743</v>
      </c>
      <c r="E1116">
        <v>11</v>
      </c>
      <c r="F1116" t="s">
        <v>5306</v>
      </c>
      <c r="G1116">
        <v>3347</v>
      </c>
      <c r="H1116" t="s">
        <v>5903</v>
      </c>
      <c r="I1116">
        <v>3347</v>
      </c>
      <c r="J1116">
        <v>8.5</v>
      </c>
      <c r="K1116" s="34">
        <v>110</v>
      </c>
      <c r="L1116" s="34">
        <f t="shared" si="34"/>
        <v>935</v>
      </c>
      <c r="M1116" s="6">
        <f>tbl_Manifiestos[[#This Row],[Total Pagado]]*tbl_Manifiestos[[#This Row],[Porcentaje]]</f>
        <v>869.55000000000007</v>
      </c>
      <c r="N1116" s="3">
        <v>0.93</v>
      </c>
    </row>
    <row r="1117" spans="1:14" ht="15.95" customHeight="1" x14ac:dyDescent="0.25">
      <c r="A1117" s="3" t="s">
        <v>12</v>
      </c>
      <c r="B1117" s="3" t="str">
        <f>tbl_Manifiestos[[#This Row],[Factura]] &amp; "|" &amp; tbl_Manifiestos[[#This Row],[Proyecto OK]] &amp; "|" &amp; TEXT(tbl_Manifiestos[[#This Row],[Servicio]],"0.00") &amp; "|" &amp; TEXT(tbl_Manifiestos[[#This Row],[Costo Unitario]],"0.00")</f>
        <v>2398|Lead Replacement Service|11.00|110.00</v>
      </c>
      <c r="C1117">
        <v>2398</v>
      </c>
      <c r="D1117" s="32">
        <v>45748</v>
      </c>
      <c r="E1117">
        <v>11</v>
      </c>
      <c r="F1117" t="s">
        <v>5306</v>
      </c>
      <c r="G1117">
        <v>3347</v>
      </c>
      <c r="H1117" t="s">
        <v>5903</v>
      </c>
      <c r="I1117">
        <v>3347</v>
      </c>
      <c r="J1117">
        <v>11</v>
      </c>
      <c r="K1117" s="34">
        <v>110</v>
      </c>
      <c r="L1117" s="34">
        <f t="shared" si="34"/>
        <v>1210</v>
      </c>
      <c r="M1117" s="6">
        <f>tbl_Manifiestos[[#This Row],[Total Pagado]]*tbl_Manifiestos[[#This Row],[Porcentaje]]</f>
        <v>1125.3</v>
      </c>
      <c r="N1117" s="3">
        <v>0.93</v>
      </c>
    </row>
    <row r="1118" spans="1:14" ht="15.95" customHeight="1" x14ac:dyDescent="0.25">
      <c r="A1118" s="3" t="s">
        <v>12</v>
      </c>
      <c r="B1118" s="3" t="str">
        <f>tbl_Manifiestos[[#This Row],[Factura]] &amp; "|" &amp; tbl_Manifiestos[[#This Row],[Proyecto OK]] &amp; "|" &amp; TEXT(tbl_Manifiestos[[#This Row],[Servicio]],"0.00") &amp; "|" &amp; TEXT(tbl_Manifiestos[[#This Row],[Costo Unitario]],"0.00")</f>
        <v>2398|Lead Replacement Service|3.50|110.00</v>
      </c>
      <c r="C1118">
        <v>2398</v>
      </c>
      <c r="D1118" s="32">
        <v>45749</v>
      </c>
      <c r="E1118">
        <v>11</v>
      </c>
      <c r="F1118" t="s">
        <v>5306</v>
      </c>
      <c r="G1118">
        <v>3347</v>
      </c>
      <c r="H1118" t="s">
        <v>5903</v>
      </c>
      <c r="I1118">
        <v>3347</v>
      </c>
      <c r="J1118">
        <v>3.5</v>
      </c>
      <c r="K1118" s="34">
        <v>110</v>
      </c>
      <c r="L1118" s="34">
        <f t="shared" si="34"/>
        <v>385</v>
      </c>
      <c r="M1118" s="6">
        <f>tbl_Manifiestos[[#This Row],[Total Pagado]]*tbl_Manifiestos[[#This Row],[Porcentaje]]</f>
        <v>358.05</v>
      </c>
      <c r="N1118" s="3">
        <v>0.93</v>
      </c>
    </row>
    <row r="1119" spans="1:14" ht="15.95" customHeight="1" x14ac:dyDescent="0.25">
      <c r="A1119" s="3" t="s">
        <v>12</v>
      </c>
      <c r="B1119" s="3" t="str">
        <f>tbl_Manifiestos[[#This Row],[Factura]] &amp; "|" &amp; tbl_Manifiestos[[#This Row],[Proyecto OK]] &amp; "|" &amp; TEXT(tbl_Manifiestos[[#This Row],[Servicio]],"0.00") &amp; "|" &amp; TEXT(tbl_Manifiestos[[#This Row],[Costo Unitario]],"0.00")</f>
        <v>2419|Lead Replacement Service|9.50|110.00</v>
      </c>
      <c r="C1119">
        <v>2419</v>
      </c>
      <c r="D1119" s="32">
        <v>45762</v>
      </c>
      <c r="E1119">
        <v>11</v>
      </c>
      <c r="F1119" t="s">
        <v>5306</v>
      </c>
      <c r="G1119">
        <v>3347</v>
      </c>
      <c r="H1119" t="s">
        <v>5903</v>
      </c>
      <c r="I1119">
        <v>3347</v>
      </c>
      <c r="J1119">
        <v>9.5</v>
      </c>
      <c r="K1119" s="34">
        <v>110</v>
      </c>
      <c r="L1119" s="34">
        <f t="shared" si="34"/>
        <v>1045</v>
      </c>
      <c r="M1119" s="6">
        <f>tbl_Manifiestos[[#This Row],[Total Pagado]]*tbl_Manifiestos[[#This Row],[Porcentaje]]</f>
        <v>971.85</v>
      </c>
      <c r="N1119" s="3">
        <v>0.93</v>
      </c>
    </row>
    <row r="1120" spans="1:14" ht="15.95" customHeight="1" x14ac:dyDescent="0.25">
      <c r="A1120" s="3" t="s">
        <v>12</v>
      </c>
      <c r="B1120" s="3" t="str">
        <f>tbl_Manifiestos[[#This Row],[Factura]] &amp; "|" &amp; tbl_Manifiestos[[#This Row],[Proyecto OK]] &amp; "|" &amp; TEXT(tbl_Manifiestos[[#This Row],[Servicio]],"0.00") &amp; "|" &amp; TEXT(tbl_Manifiestos[[#This Row],[Costo Unitario]],"0.00")</f>
        <v>2419|Lead Replacement Service|11.00|110.00</v>
      </c>
      <c r="C1120">
        <v>2419</v>
      </c>
      <c r="D1120" s="32">
        <v>45763</v>
      </c>
      <c r="E1120">
        <v>11</v>
      </c>
      <c r="F1120" t="s">
        <v>5306</v>
      </c>
      <c r="G1120">
        <v>3347</v>
      </c>
      <c r="H1120" t="s">
        <v>5903</v>
      </c>
      <c r="I1120">
        <v>3347</v>
      </c>
      <c r="J1120">
        <v>11</v>
      </c>
      <c r="K1120" s="34">
        <v>110</v>
      </c>
      <c r="L1120" s="34">
        <f t="shared" si="34"/>
        <v>1210</v>
      </c>
      <c r="M1120" s="6">
        <f>tbl_Manifiestos[[#This Row],[Total Pagado]]*tbl_Manifiestos[[#This Row],[Porcentaje]]</f>
        <v>1125.3</v>
      </c>
      <c r="N1120" s="3">
        <v>0.93</v>
      </c>
    </row>
    <row r="1121" spans="1:14" ht="15.95" customHeight="1" x14ac:dyDescent="0.25">
      <c r="A1121" s="3" t="s">
        <v>12</v>
      </c>
      <c r="B1121" s="3" t="str">
        <f>tbl_Manifiestos[[#This Row],[Factura]] &amp; "|" &amp; tbl_Manifiestos[[#This Row],[Proyecto OK]] &amp; "|" &amp; TEXT(tbl_Manifiestos[[#This Row],[Servicio]],"0.00") &amp; "|" &amp; TEXT(tbl_Manifiestos[[#This Row],[Costo Unitario]],"0.00")</f>
        <v>2419|Lead Replacement Service|13.50|110.00</v>
      </c>
      <c r="C1121">
        <v>2419</v>
      </c>
      <c r="D1121" s="32">
        <v>45764</v>
      </c>
      <c r="E1121">
        <v>11</v>
      </c>
      <c r="F1121" t="s">
        <v>5306</v>
      </c>
      <c r="G1121">
        <v>3347</v>
      </c>
      <c r="H1121" t="s">
        <v>5903</v>
      </c>
      <c r="I1121">
        <v>3347</v>
      </c>
      <c r="J1121">
        <v>13.5</v>
      </c>
      <c r="K1121" s="34">
        <v>110</v>
      </c>
      <c r="L1121" s="34">
        <f t="shared" si="34"/>
        <v>1485</v>
      </c>
      <c r="M1121" s="6">
        <f>tbl_Manifiestos[[#This Row],[Total Pagado]]*tbl_Manifiestos[[#This Row],[Porcentaje]]</f>
        <v>1381.0500000000002</v>
      </c>
      <c r="N1121" s="3">
        <v>0.93</v>
      </c>
    </row>
    <row r="1122" spans="1:14" ht="15.95" customHeight="1" x14ac:dyDescent="0.25">
      <c r="A1122" s="3" t="s">
        <v>12</v>
      </c>
      <c r="B1122" s="3" t="str">
        <f>tbl_Manifiestos[[#This Row],[Factura]] &amp; "|" &amp; tbl_Manifiestos[[#This Row],[Proyecto OK]] &amp; "|" &amp; TEXT(tbl_Manifiestos[[#This Row],[Servicio]],"0.00") &amp; "|" &amp; TEXT(tbl_Manifiestos[[#This Row],[Costo Unitario]],"0.00")</f>
        <v>2419|Lead Replacement Service|9.00|110.00</v>
      </c>
      <c r="C1122">
        <v>2419</v>
      </c>
      <c r="D1122" s="32">
        <v>45765</v>
      </c>
      <c r="E1122">
        <v>11</v>
      </c>
      <c r="F1122" t="s">
        <v>5306</v>
      </c>
      <c r="G1122">
        <v>3347</v>
      </c>
      <c r="H1122" t="s">
        <v>5903</v>
      </c>
      <c r="I1122">
        <v>3347</v>
      </c>
      <c r="J1122">
        <v>9</v>
      </c>
      <c r="K1122" s="34">
        <v>110</v>
      </c>
      <c r="L1122" s="34">
        <f t="shared" si="34"/>
        <v>990</v>
      </c>
      <c r="M1122" s="6">
        <f>tbl_Manifiestos[[#This Row],[Total Pagado]]*tbl_Manifiestos[[#This Row],[Porcentaje]]</f>
        <v>920.7</v>
      </c>
      <c r="N1122" s="3">
        <v>0.93</v>
      </c>
    </row>
    <row r="1123" spans="1:14" ht="15.95" customHeight="1" x14ac:dyDescent="0.25">
      <c r="A1123" s="3" t="s">
        <v>12</v>
      </c>
      <c r="B1123" s="3" t="str">
        <f>tbl_Manifiestos[[#This Row],[Factura]] &amp; "|" &amp; tbl_Manifiestos[[#This Row],[Proyecto OK]] &amp; "|" &amp; TEXT(tbl_Manifiestos[[#This Row],[Servicio]],"0.00") &amp; "|" &amp; TEXT(tbl_Manifiestos[[#This Row],[Costo Unitario]],"0.00")</f>
        <v>2779|Lead Replacement Service|8.50|110.00</v>
      </c>
      <c r="C1123" t="s">
        <v>5618</v>
      </c>
      <c r="D1123" s="51">
        <v>45933</v>
      </c>
      <c r="E1123">
        <v>11</v>
      </c>
      <c r="F1123" t="s">
        <v>5306</v>
      </c>
      <c r="G1123">
        <v>3347</v>
      </c>
      <c r="H1123" t="s">
        <v>5903</v>
      </c>
      <c r="I1123">
        <v>3347</v>
      </c>
      <c r="J1123">
        <v>8.5</v>
      </c>
      <c r="K1123" s="55">
        <v>110</v>
      </c>
      <c r="L1123" s="34">
        <f t="shared" si="34"/>
        <v>935</v>
      </c>
      <c r="M1123" s="6">
        <f>tbl_Manifiestos[[#This Row],[Total Pagado]]*tbl_Manifiestos[[#This Row],[Porcentaje]]</f>
        <v>869.55000000000007</v>
      </c>
      <c r="N1123" s="3">
        <v>0.93</v>
      </c>
    </row>
    <row r="1124" spans="1:14" ht="15.95" customHeight="1" x14ac:dyDescent="0.25">
      <c r="A1124" s="3" t="s">
        <v>5780</v>
      </c>
      <c r="B1124" s="3" t="str">
        <f>tbl_Manifiestos[[#This Row],[Factura]] &amp; "|" &amp; tbl_Manifiestos[[#This Row],[Proyecto OK]] &amp; "|" &amp; TEXT(tbl_Manifiestos[[#This Row],[Servicio]],"0.00") &amp; "|" &amp; TEXT(tbl_Manifiestos[[#This Row],[Costo Unitario]],"0.00")</f>
        <v>2330|Lead Replacement Service|9.00|110.00</v>
      </c>
      <c r="C1124">
        <v>2330</v>
      </c>
      <c r="D1124" s="112">
        <v>45665</v>
      </c>
      <c r="E1124">
        <v>198</v>
      </c>
      <c r="F1124" t="s">
        <v>5306</v>
      </c>
      <c r="G1124">
        <v>3347</v>
      </c>
      <c r="H1124" t="s">
        <v>5903</v>
      </c>
      <c r="I1124">
        <v>3347</v>
      </c>
      <c r="J1124">
        <v>9</v>
      </c>
      <c r="K1124" s="113">
        <v>110</v>
      </c>
      <c r="L1124" s="113">
        <f t="shared" si="34"/>
        <v>990</v>
      </c>
      <c r="M1124" s="6">
        <f>tbl_Manifiestos[[#This Row],[Total Pagado]]*tbl_Manifiestos[[#This Row],[Porcentaje]]</f>
        <v>920.7</v>
      </c>
      <c r="N1124" s="3">
        <v>0.93</v>
      </c>
    </row>
    <row r="1125" spans="1:14" ht="15.95" customHeight="1" x14ac:dyDescent="0.25">
      <c r="A1125" s="3" t="s">
        <v>5780</v>
      </c>
      <c r="B1125" s="3" t="str">
        <f>tbl_Manifiestos[[#This Row],[Factura]] &amp; "|" &amp; tbl_Manifiestos[[#This Row],[Proyecto OK]] &amp; "|" &amp; TEXT(tbl_Manifiestos[[#This Row],[Servicio]],"0.00") &amp; "|" &amp; TEXT(tbl_Manifiestos[[#This Row],[Costo Unitario]],"0.00")</f>
        <v>2369|Lead Replacement Service|10.00|110.00</v>
      </c>
      <c r="C1125">
        <v>2369</v>
      </c>
      <c r="D1125" s="124">
        <v>45723</v>
      </c>
      <c r="E1125">
        <v>108</v>
      </c>
      <c r="F1125" t="s">
        <v>5306</v>
      </c>
      <c r="G1125">
        <v>3347</v>
      </c>
      <c r="H1125" t="s">
        <v>5903</v>
      </c>
      <c r="I1125">
        <v>3347</v>
      </c>
      <c r="J1125">
        <v>10</v>
      </c>
      <c r="K1125" s="34">
        <v>110</v>
      </c>
      <c r="L1125" s="34">
        <f t="shared" si="34"/>
        <v>1100</v>
      </c>
      <c r="M1125" s="6">
        <f>tbl_Manifiestos[[#This Row],[Total Pagado]]*tbl_Manifiestos[[#This Row],[Porcentaje]]</f>
        <v>1023</v>
      </c>
      <c r="N1125" s="3">
        <v>0.93</v>
      </c>
    </row>
    <row r="1126" spans="1:14" ht="15.95" customHeight="1" x14ac:dyDescent="0.25">
      <c r="A1126" s="3" t="s">
        <v>5780</v>
      </c>
      <c r="B1126" s="3" t="str">
        <f>tbl_Manifiestos[[#This Row],[Factura]] &amp; "|" &amp; tbl_Manifiestos[[#This Row],[Proyecto OK]] &amp; "|" &amp; TEXT(tbl_Manifiestos[[#This Row],[Servicio]],"0.00") &amp; "|" &amp; TEXT(tbl_Manifiestos[[#This Row],[Costo Unitario]],"0.00")</f>
        <v>2380|Lead Replacement Service|9.50|110.00</v>
      </c>
      <c r="C1126">
        <v>2380</v>
      </c>
      <c r="D1126" s="124">
        <v>45735</v>
      </c>
      <c r="E1126">
        <v>108</v>
      </c>
      <c r="F1126" t="s">
        <v>5306</v>
      </c>
      <c r="G1126">
        <v>3347</v>
      </c>
      <c r="H1126" t="s">
        <v>5903</v>
      </c>
      <c r="I1126">
        <v>3347</v>
      </c>
      <c r="J1126">
        <v>9.5</v>
      </c>
      <c r="K1126" s="34">
        <v>110</v>
      </c>
      <c r="L1126" s="34">
        <f t="shared" si="34"/>
        <v>1045</v>
      </c>
      <c r="M1126" s="6">
        <f>tbl_Manifiestos[[#This Row],[Total Pagado]]*tbl_Manifiestos[[#This Row],[Porcentaje]]</f>
        <v>971.85</v>
      </c>
      <c r="N1126" s="3">
        <v>0.93</v>
      </c>
    </row>
    <row r="1127" spans="1:14" ht="15.95" customHeight="1" x14ac:dyDescent="0.25">
      <c r="A1127" s="3" t="s">
        <v>5780</v>
      </c>
      <c r="B1127" s="3" t="str">
        <f>tbl_Manifiestos[[#This Row],[Factura]] &amp; "|" &amp; tbl_Manifiestos[[#This Row],[Proyecto OK]] &amp; "|" &amp; TEXT(tbl_Manifiestos[[#This Row],[Servicio]],"0.00") &amp; "|" &amp; TEXT(tbl_Manifiestos[[#This Row],[Costo Unitario]],"0.00")</f>
        <v>2380|Lead Replacement Service|11.00|110.00</v>
      </c>
      <c r="C1127">
        <v>2380</v>
      </c>
      <c r="D1127" s="124">
        <v>45737</v>
      </c>
      <c r="E1127">
        <v>108</v>
      </c>
      <c r="F1127" t="s">
        <v>5306</v>
      </c>
      <c r="G1127">
        <v>3347</v>
      </c>
      <c r="H1127" t="s">
        <v>5903</v>
      </c>
      <c r="I1127">
        <v>3347</v>
      </c>
      <c r="J1127">
        <v>11</v>
      </c>
      <c r="K1127" s="34">
        <v>110</v>
      </c>
      <c r="L1127" s="34">
        <f t="shared" si="34"/>
        <v>1210</v>
      </c>
      <c r="M1127" s="6">
        <f>tbl_Manifiestos[[#This Row],[Total Pagado]]*tbl_Manifiestos[[#This Row],[Porcentaje]]</f>
        <v>1125.3</v>
      </c>
      <c r="N1127" s="3">
        <v>0.93</v>
      </c>
    </row>
    <row r="1128" spans="1:14" ht="15.95" customHeight="1" x14ac:dyDescent="0.25">
      <c r="A1128" s="3" t="s">
        <v>5780</v>
      </c>
      <c r="B1128" s="3" t="str">
        <f>tbl_Manifiestos[[#This Row],[Factura]] &amp; "|" &amp; tbl_Manifiestos[[#This Row],[Proyecto OK]] &amp; "|" &amp; TEXT(tbl_Manifiestos[[#This Row],[Servicio]],"0.00") &amp; "|" &amp; TEXT(tbl_Manifiestos[[#This Row],[Costo Unitario]],"0.00")</f>
        <v>2389|Lead Replacement Service|12.00|110.00</v>
      </c>
      <c r="C1128">
        <v>2389</v>
      </c>
      <c r="D1128" s="124">
        <v>45742</v>
      </c>
      <c r="E1128">
        <v>108</v>
      </c>
      <c r="F1128" t="s">
        <v>5306</v>
      </c>
      <c r="G1128">
        <v>3347</v>
      </c>
      <c r="H1128" t="s">
        <v>5903</v>
      </c>
      <c r="I1128">
        <v>3347</v>
      </c>
      <c r="J1128">
        <v>12</v>
      </c>
      <c r="K1128" s="34">
        <v>110</v>
      </c>
      <c r="L1128" s="34">
        <f t="shared" si="34"/>
        <v>1320</v>
      </c>
      <c r="M1128" s="6">
        <f>tbl_Manifiestos[[#This Row],[Total Pagado]]*tbl_Manifiestos[[#This Row],[Porcentaje]]</f>
        <v>1227.6000000000001</v>
      </c>
      <c r="N1128" s="3">
        <v>0.93</v>
      </c>
    </row>
    <row r="1129" spans="1:14" ht="15.95" customHeight="1" x14ac:dyDescent="0.25">
      <c r="A1129" s="3" t="s">
        <v>5780</v>
      </c>
      <c r="B1129" s="3" t="str">
        <f>tbl_Manifiestos[[#This Row],[Factura]] &amp; "|" &amp; tbl_Manifiestos[[#This Row],[Proyecto OK]] &amp; "|" &amp; TEXT(tbl_Manifiestos[[#This Row],[Servicio]],"0.00") &amp; "|" &amp; TEXT(tbl_Manifiestos[[#This Row],[Costo Unitario]],"0.00")</f>
        <v>2389|Lead Replacement Service|9.00|110.00</v>
      </c>
      <c r="C1129">
        <v>2389</v>
      </c>
      <c r="D1129" s="124">
        <v>45744</v>
      </c>
      <c r="E1129">
        <v>108</v>
      </c>
      <c r="F1129" t="s">
        <v>5306</v>
      </c>
      <c r="G1129">
        <v>3347</v>
      </c>
      <c r="H1129" t="s">
        <v>5903</v>
      </c>
      <c r="I1129">
        <v>3347</v>
      </c>
      <c r="J1129">
        <v>9</v>
      </c>
      <c r="K1129" s="34">
        <v>110</v>
      </c>
      <c r="L1129" s="34">
        <f t="shared" si="34"/>
        <v>990</v>
      </c>
      <c r="M1129" s="6">
        <f>tbl_Manifiestos[[#This Row],[Total Pagado]]*tbl_Manifiestos[[#This Row],[Porcentaje]]</f>
        <v>920.7</v>
      </c>
      <c r="N1129" s="3">
        <v>0.93</v>
      </c>
    </row>
    <row r="1130" spans="1:14" ht="15.95" customHeight="1" x14ac:dyDescent="0.25">
      <c r="A1130" s="3" t="s">
        <v>5780</v>
      </c>
      <c r="B1130" s="3" t="str">
        <f>tbl_Manifiestos[[#This Row],[Factura]] &amp; "|" &amp; tbl_Manifiestos[[#This Row],[Proyecto OK]] &amp; "|" &amp; TEXT(tbl_Manifiestos[[#This Row],[Servicio]],"0.00") &amp; "|" &amp; TEXT(tbl_Manifiestos[[#This Row],[Costo Unitario]],"0.00")</f>
        <v>2398|Lead Replacement Service|8.00|110.00</v>
      </c>
      <c r="C1130">
        <v>2398</v>
      </c>
      <c r="D1130" s="124">
        <v>45747</v>
      </c>
      <c r="E1130">
        <v>108</v>
      </c>
      <c r="F1130" t="s">
        <v>5306</v>
      </c>
      <c r="G1130">
        <v>3347</v>
      </c>
      <c r="H1130" t="s">
        <v>5903</v>
      </c>
      <c r="I1130">
        <v>3347</v>
      </c>
      <c r="J1130">
        <v>8</v>
      </c>
      <c r="K1130" s="34">
        <v>110</v>
      </c>
      <c r="L1130" s="34">
        <f t="shared" si="34"/>
        <v>880</v>
      </c>
      <c r="M1130" s="6">
        <f>tbl_Manifiestos[[#This Row],[Total Pagado]]*tbl_Manifiestos[[#This Row],[Porcentaje]]</f>
        <v>818.40000000000009</v>
      </c>
      <c r="N1130" s="3">
        <v>0.93</v>
      </c>
    </row>
    <row r="1131" spans="1:14" ht="15.95" customHeight="1" x14ac:dyDescent="0.25">
      <c r="A1131" s="3" t="s">
        <v>5780</v>
      </c>
      <c r="B1131" s="3" t="str">
        <f>tbl_Manifiestos[[#This Row],[Factura]] &amp; "|" &amp; tbl_Manifiestos[[#This Row],[Proyecto OK]] &amp; "|" &amp; TEXT(tbl_Manifiestos[[#This Row],[Servicio]],"0.00") &amp; "|" &amp; TEXT(tbl_Manifiestos[[#This Row],[Costo Unitario]],"0.00")</f>
        <v>2398|Lead Replacement Service|9.50|110.00</v>
      </c>
      <c r="C1131">
        <v>2398</v>
      </c>
      <c r="D1131" s="124">
        <v>45748</v>
      </c>
      <c r="E1131">
        <v>108</v>
      </c>
      <c r="F1131" t="s">
        <v>5306</v>
      </c>
      <c r="G1131">
        <v>3347</v>
      </c>
      <c r="H1131" t="s">
        <v>5903</v>
      </c>
      <c r="I1131">
        <v>3347</v>
      </c>
      <c r="J1131">
        <v>9.5</v>
      </c>
      <c r="K1131" s="34">
        <v>110</v>
      </c>
      <c r="L1131" s="34">
        <f t="shared" si="34"/>
        <v>1045</v>
      </c>
      <c r="M1131" s="6">
        <f>tbl_Manifiestos[[#This Row],[Total Pagado]]*tbl_Manifiestos[[#This Row],[Porcentaje]]</f>
        <v>971.85</v>
      </c>
      <c r="N1131" s="3">
        <v>0.93</v>
      </c>
    </row>
    <row r="1132" spans="1:14" ht="15.95" customHeight="1" x14ac:dyDescent="0.25">
      <c r="A1132" s="3" t="s">
        <v>5780</v>
      </c>
      <c r="B1132" s="3" t="str">
        <f>tbl_Manifiestos[[#This Row],[Factura]] &amp; "|" &amp; tbl_Manifiestos[[#This Row],[Proyecto OK]] &amp; "|" &amp; TEXT(tbl_Manifiestos[[#This Row],[Servicio]],"0.00") &amp; "|" &amp; TEXT(tbl_Manifiestos[[#This Row],[Costo Unitario]],"0.00")</f>
        <v>2398|Lead Replacement Service|8.00|110.00</v>
      </c>
      <c r="C1132">
        <v>2398</v>
      </c>
      <c r="D1132" s="124">
        <v>45751</v>
      </c>
      <c r="E1132">
        <v>108</v>
      </c>
      <c r="F1132" t="s">
        <v>5306</v>
      </c>
      <c r="G1132">
        <v>3347</v>
      </c>
      <c r="H1132" t="s">
        <v>5903</v>
      </c>
      <c r="I1132">
        <v>3347</v>
      </c>
      <c r="J1132">
        <v>8</v>
      </c>
      <c r="K1132" s="34">
        <v>110</v>
      </c>
      <c r="L1132" s="34">
        <f t="shared" si="34"/>
        <v>880</v>
      </c>
      <c r="M1132" s="6">
        <f>tbl_Manifiestos[[#This Row],[Total Pagado]]*tbl_Manifiestos[[#This Row],[Porcentaje]]</f>
        <v>818.40000000000009</v>
      </c>
      <c r="N1132" s="3">
        <v>0.93</v>
      </c>
    </row>
    <row r="1133" spans="1:14" ht="15.95" customHeight="1" x14ac:dyDescent="0.25">
      <c r="A1133" s="3" t="s">
        <v>16</v>
      </c>
      <c r="B1133" s="3" t="str">
        <f>tbl_Manifiestos[[#This Row],[Factura]] &amp; "|" &amp; tbl_Manifiestos[[#This Row],[Proyecto OK]] &amp; "|" &amp; TEXT(tbl_Manifiestos[[#This Row],[Servicio]],"0.00") &amp; "|" &amp; TEXT(tbl_Manifiestos[[#This Row],[Costo Unitario]],"0.00")</f>
        <v>2348|Lead Replacement Service|11.50|110.00</v>
      </c>
      <c r="C1133" s="44">
        <v>2348</v>
      </c>
      <c r="D1133" s="124">
        <v>45695</v>
      </c>
      <c r="E1133">
        <v>308</v>
      </c>
      <c r="F1133" t="s">
        <v>5306</v>
      </c>
      <c r="G1133">
        <v>3347</v>
      </c>
      <c r="H1133" t="s">
        <v>5903</v>
      </c>
      <c r="I1133">
        <v>3347</v>
      </c>
      <c r="J1133">
        <v>11.5</v>
      </c>
      <c r="K1133" s="34">
        <v>110</v>
      </c>
      <c r="L1133" s="34">
        <f t="shared" si="34"/>
        <v>1265</v>
      </c>
      <c r="M1133" s="6">
        <f>tbl_Manifiestos[[#This Row],[Total Pagado]]*tbl_Manifiestos[[#This Row],[Porcentaje]]</f>
        <v>1176.45</v>
      </c>
      <c r="N1133" s="3">
        <v>0.93</v>
      </c>
    </row>
    <row r="1134" spans="1:14" ht="15.95" customHeight="1" x14ac:dyDescent="0.25">
      <c r="A1134" s="3" t="s">
        <v>16</v>
      </c>
      <c r="B1134" s="3" t="str">
        <f>tbl_Manifiestos[[#This Row],[Factura]] &amp; "|" &amp; tbl_Manifiestos[[#This Row],[Proyecto OK]] &amp; "|" &amp; TEXT(tbl_Manifiestos[[#This Row],[Servicio]],"0.00") &amp; "|" &amp; TEXT(tbl_Manifiestos[[#This Row],[Costo Unitario]],"0.00")</f>
        <v>2369|Lead Replacement Service|13.00|110.00</v>
      </c>
      <c r="C1134" s="44">
        <v>2369</v>
      </c>
      <c r="D1134" s="124">
        <v>45720</v>
      </c>
      <c r="E1134">
        <v>308</v>
      </c>
      <c r="F1134" t="s">
        <v>5306</v>
      </c>
      <c r="G1134">
        <v>3347</v>
      </c>
      <c r="H1134" t="s">
        <v>5903</v>
      </c>
      <c r="I1134">
        <v>3347</v>
      </c>
      <c r="J1134">
        <v>13</v>
      </c>
      <c r="K1134" s="34">
        <v>110</v>
      </c>
      <c r="L1134" s="34">
        <f t="shared" si="34"/>
        <v>1430</v>
      </c>
      <c r="M1134" s="6">
        <f>tbl_Manifiestos[[#This Row],[Total Pagado]]*tbl_Manifiestos[[#This Row],[Porcentaje]]</f>
        <v>1329.9</v>
      </c>
      <c r="N1134" s="3">
        <v>0.93</v>
      </c>
    </row>
    <row r="1135" spans="1:14" ht="15.95" customHeight="1" x14ac:dyDescent="0.25">
      <c r="A1135" s="3" t="s">
        <v>16</v>
      </c>
      <c r="B1135" s="3" t="str">
        <f>tbl_Manifiestos[[#This Row],[Factura]] &amp; "|" &amp; tbl_Manifiestos[[#This Row],[Proyecto OK]] &amp; "|" &amp; TEXT(tbl_Manifiestos[[#This Row],[Servicio]],"0.00") &amp; "|" &amp; TEXT(tbl_Manifiestos[[#This Row],[Costo Unitario]],"0.00")</f>
        <v>2373|Lead Replacement Service|10.00|110.00</v>
      </c>
      <c r="C1135" s="44">
        <v>2373</v>
      </c>
      <c r="D1135" s="124">
        <v>45730</v>
      </c>
      <c r="E1135">
        <v>308</v>
      </c>
      <c r="F1135" t="s">
        <v>5306</v>
      </c>
      <c r="G1135">
        <v>3347</v>
      </c>
      <c r="H1135" t="s">
        <v>5903</v>
      </c>
      <c r="I1135">
        <v>3347</v>
      </c>
      <c r="J1135">
        <v>10</v>
      </c>
      <c r="K1135" s="34">
        <v>110</v>
      </c>
      <c r="L1135" s="34">
        <f t="shared" si="34"/>
        <v>1100</v>
      </c>
      <c r="M1135" s="6">
        <f>tbl_Manifiestos[[#This Row],[Total Pagado]]*tbl_Manifiestos[[#This Row],[Porcentaje]]</f>
        <v>1023</v>
      </c>
      <c r="N1135" s="3">
        <v>0.93</v>
      </c>
    </row>
    <row r="1136" spans="1:14" ht="15.95" customHeight="1" x14ac:dyDescent="0.25">
      <c r="A1136" s="3" t="s">
        <v>5305</v>
      </c>
      <c r="B1136" s="3" t="str">
        <f>tbl_Manifiestos[[#This Row],[Factura]] &amp; "|" &amp; tbl_Manifiestos[[#This Row],[Proyecto OK]] &amp; "|" &amp; TEXT(tbl_Manifiestos[[#This Row],[Servicio]],"0.00") &amp; "|" &amp; TEXT(tbl_Manifiestos[[#This Row],[Costo Unitario]],"0.00")</f>
        <v>2730|Lead Replacement Service|6.50|105.00</v>
      </c>
      <c r="C1136">
        <v>2730</v>
      </c>
      <c r="D1136" s="4">
        <v>45910</v>
      </c>
      <c r="E1136">
        <v>20</v>
      </c>
      <c r="F1136" t="s">
        <v>5306</v>
      </c>
      <c r="G1136">
        <v>3351</v>
      </c>
      <c r="H1136" t="s">
        <v>5903</v>
      </c>
      <c r="I1136">
        <v>3351</v>
      </c>
      <c r="J1136">
        <v>6.5</v>
      </c>
      <c r="K1136" s="6">
        <v>105</v>
      </c>
      <c r="L1136" s="6">
        <v>682.5</v>
      </c>
      <c r="M1136" s="6">
        <f>tbl_Manifiestos[[#This Row],[Total Pagado]]*tbl_Manifiestos[[#This Row],[Porcentaje]]</f>
        <v>614.25</v>
      </c>
      <c r="N1136" s="3">
        <v>0.9</v>
      </c>
    </row>
    <row r="1137" spans="1:14" ht="15.95" customHeight="1" x14ac:dyDescent="0.25">
      <c r="A1137" s="3" t="s">
        <v>1982</v>
      </c>
      <c r="B1137" s="3" t="str">
        <f>tbl_Manifiestos[[#This Row],[Factura]] &amp; "|" &amp; tbl_Manifiestos[[#This Row],[Proyecto OK]] &amp; "|" &amp; TEXT(tbl_Manifiestos[[#This Row],[Servicio]],"0.00") &amp; "|" &amp; TEXT(tbl_Manifiestos[[#This Row],[Costo Unitario]],"0.00")</f>
        <v>2730|Lead Replacement Service|8.25|105.00</v>
      </c>
      <c r="C1137">
        <v>2730</v>
      </c>
      <c r="D1137" s="4">
        <v>45909</v>
      </c>
      <c r="E1137">
        <v>670</v>
      </c>
      <c r="F1137" t="s">
        <v>5306</v>
      </c>
      <c r="G1137">
        <v>3351</v>
      </c>
      <c r="H1137" t="s">
        <v>5903</v>
      </c>
      <c r="I1137">
        <v>3351</v>
      </c>
      <c r="J1137">
        <v>8.25</v>
      </c>
      <c r="K1137" s="6">
        <v>105</v>
      </c>
      <c r="L1137" s="6">
        <v>866.25</v>
      </c>
      <c r="M1137" s="6">
        <f>tbl_Manifiestos[[#This Row],[Total Pagado]]*tbl_Manifiestos[[#This Row],[Porcentaje]]</f>
        <v>779.625</v>
      </c>
      <c r="N1137" s="3">
        <v>0.9</v>
      </c>
    </row>
    <row r="1138" spans="1:14" ht="15.95" customHeight="1" x14ac:dyDescent="0.25">
      <c r="A1138" s="3" t="s">
        <v>3894</v>
      </c>
      <c r="B1138" s="3" t="str">
        <f>tbl_Manifiestos[[#This Row],[Factura]] &amp; "|" &amp; tbl_Manifiestos[[#This Row],[Proyecto OK]] &amp; "|" &amp; TEXT(tbl_Manifiestos[[#This Row],[Servicio]],"0.00") &amp; "|" &amp; TEXT(tbl_Manifiestos[[#This Row],[Costo Unitario]],"0.00")</f>
        <v>2831|Lead Replacement Service|11.25|105.00</v>
      </c>
      <c r="C1138">
        <v>2831</v>
      </c>
      <c r="D1138" s="4">
        <v>45950</v>
      </c>
      <c r="E1138">
        <v>26</v>
      </c>
      <c r="F1138" t="s">
        <v>5306</v>
      </c>
      <c r="G1138">
        <v>3351</v>
      </c>
      <c r="H1138" t="s">
        <v>5903</v>
      </c>
      <c r="I1138">
        <v>3351</v>
      </c>
      <c r="J1138">
        <v>11.25</v>
      </c>
      <c r="K1138" s="6">
        <v>105</v>
      </c>
      <c r="L1138" s="6">
        <v>1181.25</v>
      </c>
      <c r="M1138" s="6">
        <f>tbl_Manifiestos[[#This Row],[Total Pagado]]*tbl_Manifiestos[[#This Row],[Porcentaje]]</f>
        <v>1063.125</v>
      </c>
      <c r="N1138" s="3">
        <v>0.9</v>
      </c>
    </row>
    <row r="1139" spans="1:14" ht="15.95" customHeight="1" x14ac:dyDescent="0.25">
      <c r="A1139" s="3" t="s">
        <v>27</v>
      </c>
      <c r="B1139" s="3" t="str">
        <f>tbl_Manifiestos[[#This Row],[Factura]] &amp; "|" &amp; tbl_Manifiestos[[#This Row],[Proyecto OK]] &amp; "|" &amp; TEXT(tbl_Manifiestos[[#This Row],[Servicio]],"0.00") &amp; "|" &amp; TEXT(tbl_Manifiestos[[#This Row],[Costo Unitario]],"0.00")</f>
        <v>2399|Lead Replacement Service|13.50|110.00</v>
      </c>
      <c r="C1139">
        <v>2399</v>
      </c>
      <c r="D1139" s="32">
        <v>45750</v>
      </c>
      <c r="E1139">
        <v>114</v>
      </c>
      <c r="F1139" t="s">
        <v>5306</v>
      </c>
      <c r="G1139">
        <v>3351</v>
      </c>
      <c r="H1139" t="s">
        <v>5903</v>
      </c>
      <c r="I1139">
        <v>3351</v>
      </c>
      <c r="J1139">
        <v>13.5</v>
      </c>
      <c r="K1139" s="34">
        <v>110</v>
      </c>
      <c r="L1139" s="34">
        <f t="shared" ref="L1139:L1153" si="35">J1139*K1139</f>
        <v>1485</v>
      </c>
      <c r="M1139" s="6">
        <f>tbl_Manifiestos[[#This Row],[Total Pagado]]*tbl_Manifiestos[[#This Row],[Porcentaje]]</f>
        <v>1381.0500000000002</v>
      </c>
      <c r="N1139" s="3">
        <v>0.93</v>
      </c>
    </row>
    <row r="1140" spans="1:14" ht="15.95" customHeight="1" x14ac:dyDescent="0.25">
      <c r="A1140" s="3" t="s">
        <v>27</v>
      </c>
      <c r="B1140" s="3" t="str">
        <f>tbl_Manifiestos[[#This Row],[Factura]] &amp; "|" &amp; tbl_Manifiestos[[#This Row],[Proyecto OK]] &amp; "|" &amp; TEXT(tbl_Manifiestos[[#This Row],[Servicio]],"0.00") &amp; "|" &amp; TEXT(tbl_Manifiestos[[#This Row],[Costo Unitario]],"0.00")</f>
        <v>2399|Lead Replacement Service|10.75|110.00</v>
      </c>
      <c r="C1140">
        <v>2399</v>
      </c>
      <c r="D1140" s="32">
        <v>45751</v>
      </c>
      <c r="E1140">
        <v>515</v>
      </c>
      <c r="F1140" t="s">
        <v>5306</v>
      </c>
      <c r="G1140">
        <v>3351</v>
      </c>
      <c r="H1140" t="s">
        <v>5903</v>
      </c>
      <c r="I1140">
        <v>3351</v>
      </c>
      <c r="J1140">
        <v>10.75</v>
      </c>
      <c r="K1140" s="34">
        <v>110</v>
      </c>
      <c r="L1140" s="34">
        <f t="shared" si="35"/>
        <v>1182.5</v>
      </c>
      <c r="M1140" s="6">
        <f>tbl_Manifiestos[[#This Row],[Total Pagado]]*tbl_Manifiestos[[#This Row],[Porcentaje]]</f>
        <v>1099.7250000000001</v>
      </c>
      <c r="N1140" s="3">
        <v>0.93</v>
      </c>
    </row>
    <row r="1141" spans="1:14" ht="15.95" customHeight="1" x14ac:dyDescent="0.25">
      <c r="A1141" s="3" t="s">
        <v>27</v>
      </c>
      <c r="B1141" s="3" t="str">
        <f>tbl_Manifiestos[[#This Row],[Factura]] &amp; "|" &amp; tbl_Manifiestos[[#This Row],[Proyecto OK]] &amp; "|" &amp; TEXT(tbl_Manifiestos[[#This Row],[Servicio]],"0.00") &amp; "|" &amp; TEXT(tbl_Manifiestos[[#This Row],[Costo Unitario]],"0.00")</f>
        <v>2399|Lead Replacement Service|11.50|110.00</v>
      </c>
      <c r="C1141">
        <v>2399</v>
      </c>
      <c r="D1141" s="32">
        <v>45751</v>
      </c>
      <c r="E1141">
        <v>325</v>
      </c>
      <c r="F1141" t="s">
        <v>5306</v>
      </c>
      <c r="G1141">
        <v>3351</v>
      </c>
      <c r="H1141" t="s">
        <v>5903</v>
      </c>
      <c r="I1141">
        <v>3351</v>
      </c>
      <c r="J1141">
        <v>11.5</v>
      </c>
      <c r="K1141" s="34">
        <v>110</v>
      </c>
      <c r="L1141" s="34">
        <f t="shared" si="35"/>
        <v>1265</v>
      </c>
      <c r="M1141" s="6">
        <f>tbl_Manifiestos[[#This Row],[Total Pagado]]*tbl_Manifiestos[[#This Row],[Porcentaje]]</f>
        <v>1176.45</v>
      </c>
      <c r="N1141" s="3">
        <v>0.93</v>
      </c>
    </row>
    <row r="1142" spans="1:14" ht="15.95" customHeight="1" x14ac:dyDescent="0.25">
      <c r="A1142" s="3" t="s">
        <v>27</v>
      </c>
      <c r="B1142" s="3" t="str">
        <f>tbl_Manifiestos[[#This Row],[Factura]] &amp; "|" &amp; tbl_Manifiestos[[#This Row],[Proyecto OK]] &amp; "|" &amp; TEXT(tbl_Manifiestos[[#This Row],[Servicio]],"0.00") &amp; "|" &amp; TEXT(tbl_Manifiestos[[#This Row],[Costo Unitario]],"0.00")</f>
        <v>2399|Lead Replacement Service|13.00|110.00</v>
      </c>
      <c r="C1142">
        <v>2399</v>
      </c>
      <c r="D1142" s="32">
        <v>45754</v>
      </c>
      <c r="E1142">
        <v>114</v>
      </c>
      <c r="F1142" t="s">
        <v>5306</v>
      </c>
      <c r="G1142">
        <v>3351</v>
      </c>
      <c r="H1142" t="s">
        <v>5903</v>
      </c>
      <c r="I1142">
        <v>3351</v>
      </c>
      <c r="J1142">
        <v>13</v>
      </c>
      <c r="K1142" s="34">
        <v>110</v>
      </c>
      <c r="L1142" s="34">
        <f t="shared" si="35"/>
        <v>1430</v>
      </c>
      <c r="M1142" s="6">
        <f>tbl_Manifiestos[[#This Row],[Total Pagado]]*tbl_Manifiestos[[#This Row],[Porcentaje]]</f>
        <v>1329.9</v>
      </c>
      <c r="N1142" s="3">
        <v>0.93</v>
      </c>
    </row>
    <row r="1143" spans="1:14" ht="15.95" customHeight="1" x14ac:dyDescent="0.25">
      <c r="A1143" s="3" t="s">
        <v>27</v>
      </c>
      <c r="B1143" s="3" t="str">
        <f>tbl_Manifiestos[[#This Row],[Factura]] &amp; "|" &amp; tbl_Manifiestos[[#This Row],[Proyecto OK]] &amp; "|" &amp; TEXT(tbl_Manifiestos[[#This Row],[Servicio]],"0.00") &amp; "|" &amp; TEXT(tbl_Manifiestos[[#This Row],[Costo Unitario]],"0.00")</f>
        <v>2680|Lead Replacement Service|12.50|110.00</v>
      </c>
      <c r="C1143" t="s">
        <v>5555</v>
      </c>
      <c r="D1143" s="51">
        <v>45889</v>
      </c>
      <c r="E1143">
        <v>708</v>
      </c>
      <c r="F1143" t="s">
        <v>5306</v>
      </c>
      <c r="G1143">
        <v>3351</v>
      </c>
      <c r="H1143" t="s">
        <v>5903</v>
      </c>
      <c r="I1143">
        <v>3351</v>
      </c>
      <c r="J1143">
        <v>12.5</v>
      </c>
      <c r="K1143" s="55">
        <v>110</v>
      </c>
      <c r="L1143" s="34">
        <f t="shared" si="35"/>
        <v>1375</v>
      </c>
      <c r="M1143" s="6">
        <f>tbl_Manifiestos[[#This Row],[Total Pagado]]*tbl_Manifiestos[[#This Row],[Porcentaje]]</f>
        <v>1278.75</v>
      </c>
      <c r="N1143" s="3">
        <v>0.93</v>
      </c>
    </row>
    <row r="1144" spans="1:14" ht="15.95" customHeight="1" x14ac:dyDescent="0.25">
      <c r="A1144" s="3" t="s">
        <v>27</v>
      </c>
      <c r="B1144" s="3" t="str">
        <f>tbl_Manifiestos[[#This Row],[Factura]] &amp; "|" &amp; tbl_Manifiestos[[#This Row],[Proyecto OK]] &amp; "|" &amp; TEXT(tbl_Manifiestos[[#This Row],[Servicio]],"0.00") &amp; "|" &amp; TEXT(tbl_Manifiestos[[#This Row],[Costo Unitario]],"0.00")</f>
        <v>2680|Lead Replacement Service|12.50|110.00</v>
      </c>
      <c r="C1144" t="s">
        <v>5555</v>
      </c>
      <c r="D1144" s="51">
        <v>45890</v>
      </c>
      <c r="E1144">
        <v>708</v>
      </c>
      <c r="F1144" t="s">
        <v>5306</v>
      </c>
      <c r="G1144">
        <v>3351</v>
      </c>
      <c r="H1144" t="s">
        <v>5903</v>
      </c>
      <c r="I1144">
        <v>3351</v>
      </c>
      <c r="J1144">
        <v>12.5</v>
      </c>
      <c r="K1144" s="55">
        <v>110</v>
      </c>
      <c r="L1144" s="34">
        <f t="shared" si="35"/>
        <v>1375</v>
      </c>
      <c r="M1144" s="6">
        <f>tbl_Manifiestos[[#This Row],[Total Pagado]]*tbl_Manifiestos[[#This Row],[Porcentaje]]</f>
        <v>1278.75</v>
      </c>
      <c r="N1144" s="3">
        <v>0.93</v>
      </c>
    </row>
    <row r="1145" spans="1:14" ht="15.95" customHeight="1" x14ac:dyDescent="0.25">
      <c r="A1145" s="3" t="s">
        <v>27</v>
      </c>
      <c r="B1145" s="3" t="str">
        <f>tbl_Manifiestos[[#This Row],[Factura]] &amp; "|" &amp; tbl_Manifiestos[[#This Row],[Proyecto OK]] &amp; "|" &amp; TEXT(tbl_Manifiestos[[#This Row],[Servicio]],"0.00") &amp; "|" &amp; TEXT(tbl_Manifiestos[[#This Row],[Costo Unitario]],"0.00")</f>
        <v>2680|Lead Replacement Service|11.00|110.00</v>
      </c>
      <c r="C1145" t="s">
        <v>5555</v>
      </c>
      <c r="D1145" s="51">
        <v>45891</v>
      </c>
      <c r="E1145">
        <v>708</v>
      </c>
      <c r="F1145" t="s">
        <v>5306</v>
      </c>
      <c r="G1145">
        <v>3351</v>
      </c>
      <c r="H1145" t="s">
        <v>5903</v>
      </c>
      <c r="I1145">
        <v>3351</v>
      </c>
      <c r="J1145">
        <v>11</v>
      </c>
      <c r="K1145" s="55">
        <v>110</v>
      </c>
      <c r="L1145" s="34">
        <f t="shared" si="35"/>
        <v>1210</v>
      </c>
      <c r="M1145" s="6">
        <f>tbl_Manifiestos[[#This Row],[Total Pagado]]*tbl_Manifiestos[[#This Row],[Porcentaje]]</f>
        <v>1125.3</v>
      </c>
      <c r="N1145" s="3">
        <v>0.93</v>
      </c>
    </row>
    <row r="1146" spans="1:14" ht="15.95" customHeight="1" x14ac:dyDescent="0.25">
      <c r="A1146" s="3" t="s">
        <v>27</v>
      </c>
      <c r="B1146" s="3" t="str">
        <f>tbl_Manifiestos[[#This Row],[Factura]] &amp; "|" &amp; tbl_Manifiestos[[#This Row],[Proyecto OK]] &amp; "|" &amp; TEXT(tbl_Manifiestos[[#This Row],[Servicio]],"0.00") &amp; "|" &amp; TEXT(tbl_Manifiestos[[#This Row],[Costo Unitario]],"0.00")</f>
        <v>2730|Lead Replacement Service|8.50|110.00</v>
      </c>
      <c r="C1146" t="s">
        <v>5587</v>
      </c>
      <c r="D1146" s="51">
        <v>45909</v>
      </c>
      <c r="E1146">
        <v>708</v>
      </c>
      <c r="F1146" t="s">
        <v>5306</v>
      </c>
      <c r="G1146">
        <v>3351</v>
      </c>
      <c r="H1146" t="s">
        <v>5903</v>
      </c>
      <c r="I1146">
        <v>3351</v>
      </c>
      <c r="J1146">
        <v>8.5</v>
      </c>
      <c r="K1146" s="55">
        <v>110</v>
      </c>
      <c r="L1146" s="34">
        <f t="shared" si="35"/>
        <v>935</v>
      </c>
      <c r="M1146" s="6">
        <f>tbl_Manifiestos[[#This Row],[Total Pagado]]*tbl_Manifiestos[[#This Row],[Porcentaje]]</f>
        <v>869.55000000000007</v>
      </c>
      <c r="N1146" s="3">
        <v>0.93</v>
      </c>
    </row>
    <row r="1147" spans="1:14" ht="15.95" customHeight="1" x14ac:dyDescent="0.25">
      <c r="A1147" s="3" t="s">
        <v>27</v>
      </c>
      <c r="B1147" s="3" t="str">
        <f>tbl_Manifiestos[[#This Row],[Factura]] &amp; "|" &amp; tbl_Manifiestos[[#This Row],[Proyecto OK]] &amp; "|" &amp; TEXT(tbl_Manifiestos[[#This Row],[Servicio]],"0.00") &amp; "|" &amp; TEXT(tbl_Manifiestos[[#This Row],[Costo Unitario]],"0.00")</f>
        <v>2730|Lead Replacement Service|8.00|110.00</v>
      </c>
      <c r="C1147" t="s">
        <v>5587</v>
      </c>
      <c r="D1147" s="51">
        <v>45910</v>
      </c>
      <c r="E1147">
        <v>708</v>
      </c>
      <c r="F1147" t="s">
        <v>5306</v>
      </c>
      <c r="G1147">
        <v>3351</v>
      </c>
      <c r="H1147" t="s">
        <v>5903</v>
      </c>
      <c r="I1147">
        <v>3351</v>
      </c>
      <c r="J1147">
        <v>8</v>
      </c>
      <c r="K1147" s="55">
        <v>110</v>
      </c>
      <c r="L1147" s="34">
        <f t="shared" si="35"/>
        <v>880</v>
      </c>
      <c r="M1147" s="6">
        <f>tbl_Manifiestos[[#This Row],[Total Pagado]]*tbl_Manifiestos[[#This Row],[Porcentaje]]</f>
        <v>818.40000000000009</v>
      </c>
      <c r="N1147" s="3">
        <v>0.93</v>
      </c>
    </row>
    <row r="1148" spans="1:14" ht="15.95" customHeight="1" x14ac:dyDescent="0.25">
      <c r="A1148" s="3" t="s">
        <v>27</v>
      </c>
      <c r="B1148" s="3" t="str">
        <f>tbl_Manifiestos[[#This Row],[Factura]] &amp; "|" &amp; tbl_Manifiestos[[#This Row],[Proyecto OK]] &amp; "|" &amp; TEXT(tbl_Manifiestos[[#This Row],[Servicio]],"0.00") &amp; "|" &amp; TEXT(tbl_Manifiestos[[#This Row],[Costo Unitario]],"0.00")</f>
        <v>2760|Lead Replacement Service|11.00|110.00</v>
      </c>
      <c r="C1148" t="s">
        <v>5606</v>
      </c>
      <c r="D1148" s="51">
        <v>45922</v>
      </c>
      <c r="E1148">
        <v>708</v>
      </c>
      <c r="F1148" t="s">
        <v>5306</v>
      </c>
      <c r="G1148">
        <v>3351</v>
      </c>
      <c r="H1148" t="s">
        <v>5903</v>
      </c>
      <c r="I1148">
        <v>3351</v>
      </c>
      <c r="J1148">
        <v>11</v>
      </c>
      <c r="K1148" s="55">
        <v>110</v>
      </c>
      <c r="L1148" s="34">
        <f t="shared" si="35"/>
        <v>1210</v>
      </c>
      <c r="M1148" s="6">
        <f>tbl_Manifiestos[[#This Row],[Total Pagado]]*tbl_Manifiestos[[#This Row],[Porcentaje]]</f>
        <v>1125.3</v>
      </c>
      <c r="N1148" s="3">
        <v>0.93</v>
      </c>
    </row>
    <row r="1149" spans="1:14" ht="15.95" customHeight="1" x14ac:dyDescent="0.25">
      <c r="A1149" s="3" t="s">
        <v>27</v>
      </c>
      <c r="B1149" s="3" t="str">
        <f>tbl_Manifiestos[[#This Row],[Factura]] &amp; "|" &amp; tbl_Manifiestos[[#This Row],[Proyecto OK]] &amp; "|" &amp; TEXT(tbl_Manifiestos[[#This Row],[Servicio]],"0.00") &amp; "|" &amp; TEXT(tbl_Manifiestos[[#This Row],[Costo Unitario]],"0.00")</f>
        <v>2831|Lead Replacement Service|15.00|110.00</v>
      </c>
      <c r="C1149" t="s">
        <v>5656</v>
      </c>
      <c r="D1149" s="51">
        <v>45950</v>
      </c>
      <c r="E1149">
        <v>708</v>
      </c>
      <c r="F1149" t="s">
        <v>5306</v>
      </c>
      <c r="G1149">
        <v>3351</v>
      </c>
      <c r="H1149" t="s">
        <v>5903</v>
      </c>
      <c r="I1149">
        <v>3351</v>
      </c>
      <c r="J1149">
        <v>15</v>
      </c>
      <c r="K1149" s="55">
        <v>110</v>
      </c>
      <c r="L1149" s="34">
        <f t="shared" si="35"/>
        <v>1650</v>
      </c>
      <c r="M1149" s="6">
        <f>tbl_Manifiestos[[#This Row],[Total Pagado]]*tbl_Manifiestos[[#This Row],[Porcentaje]]</f>
        <v>1534.5</v>
      </c>
      <c r="N1149" s="3">
        <v>0.93</v>
      </c>
    </row>
    <row r="1150" spans="1:14" ht="15.95" customHeight="1" x14ac:dyDescent="0.25">
      <c r="A1150" s="3" t="s">
        <v>27</v>
      </c>
      <c r="B1150" s="3" t="str">
        <f>tbl_Manifiestos[[#This Row],[Factura]] &amp; "|" &amp; tbl_Manifiestos[[#This Row],[Proyecto OK]] &amp; "|" &amp; TEXT(tbl_Manifiestos[[#This Row],[Servicio]],"0.00") &amp; "|" &amp; TEXT(tbl_Manifiestos[[#This Row],[Costo Unitario]],"0.00")</f>
        <v>2831|Lead Replacement Service|9.00|110.00</v>
      </c>
      <c r="C1150" t="s">
        <v>5656</v>
      </c>
      <c r="D1150" s="51">
        <v>45951</v>
      </c>
      <c r="E1150">
        <v>708</v>
      </c>
      <c r="F1150" t="s">
        <v>5306</v>
      </c>
      <c r="G1150">
        <v>3351</v>
      </c>
      <c r="H1150" t="s">
        <v>5903</v>
      </c>
      <c r="I1150">
        <v>3351</v>
      </c>
      <c r="J1150">
        <v>9</v>
      </c>
      <c r="K1150" s="55">
        <v>110</v>
      </c>
      <c r="L1150" s="34">
        <f t="shared" si="35"/>
        <v>990</v>
      </c>
      <c r="M1150" s="6">
        <f>tbl_Manifiestos[[#This Row],[Total Pagado]]*tbl_Manifiestos[[#This Row],[Porcentaje]]</f>
        <v>920.7</v>
      </c>
      <c r="N1150" s="3">
        <v>0.93</v>
      </c>
    </row>
    <row r="1151" spans="1:14" ht="15.95" customHeight="1" x14ac:dyDescent="0.25">
      <c r="A1151" s="3" t="s">
        <v>12</v>
      </c>
      <c r="B1151" s="3" t="str">
        <f>tbl_Manifiestos[[#This Row],[Factura]] &amp; "|" &amp; tbl_Manifiestos[[#This Row],[Proyecto OK]] &amp; "|" &amp; TEXT(tbl_Manifiestos[[#This Row],[Servicio]],"0.00") &amp; "|" &amp; TEXT(tbl_Manifiestos[[#This Row],[Costo Unitario]],"0.00")</f>
        <v>2680|Lead Replacement Service|13.50|110.00</v>
      </c>
      <c r="C1151" t="s">
        <v>5555</v>
      </c>
      <c r="D1151" s="51">
        <v>45889</v>
      </c>
      <c r="E1151">
        <v>58</v>
      </c>
      <c r="F1151" t="s">
        <v>5306</v>
      </c>
      <c r="G1151">
        <v>3351</v>
      </c>
      <c r="H1151" t="s">
        <v>5903</v>
      </c>
      <c r="I1151">
        <v>3351</v>
      </c>
      <c r="J1151">
        <v>13.5</v>
      </c>
      <c r="K1151" s="55">
        <v>110</v>
      </c>
      <c r="L1151" s="34">
        <f t="shared" si="35"/>
        <v>1485</v>
      </c>
      <c r="M1151" s="6">
        <f>tbl_Manifiestos[[#This Row],[Total Pagado]]*tbl_Manifiestos[[#This Row],[Porcentaje]]</f>
        <v>1381.0500000000002</v>
      </c>
      <c r="N1151" s="3">
        <v>0.93</v>
      </c>
    </row>
    <row r="1152" spans="1:14" ht="15.95" customHeight="1" x14ac:dyDescent="0.25">
      <c r="A1152" s="3" t="s">
        <v>12</v>
      </c>
      <c r="B1152" s="3" t="str">
        <f>tbl_Manifiestos[[#This Row],[Factura]] &amp; "|" &amp; tbl_Manifiestos[[#This Row],[Proyecto OK]] &amp; "|" &amp; TEXT(tbl_Manifiestos[[#This Row],[Servicio]],"0.00") &amp; "|" &amp; TEXT(tbl_Manifiestos[[#This Row],[Costo Unitario]],"0.00")</f>
        <v>2680|Lead Replacement Service|10.00|110.00</v>
      </c>
      <c r="C1152" t="s">
        <v>5555</v>
      </c>
      <c r="D1152" s="51">
        <v>45890</v>
      </c>
      <c r="E1152">
        <v>58</v>
      </c>
      <c r="F1152" t="s">
        <v>5306</v>
      </c>
      <c r="G1152">
        <v>3351</v>
      </c>
      <c r="H1152" t="s">
        <v>5903</v>
      </c>
      <c r="I1152">
        <v>3351</v>
      </c>
      <c r="J1152">
        <v>10</v>
      </c>
      <c r="K1152" s="55">
        <v>110</v>
      </c>
      <c r="L1152" s="34">
        <f t="shared" si="35"/>
        <v>1100</v>
      </c>
      <c r="M1152" s="6">
        <f>tbl_Manifiestos[[#This Row],[Total Pagado]]*tbl_Manifiestos[[#This Row],[Porcentaje]]</f>
        <v>1023</v>
      </c>
      <c r="N1152" s="3">
        <v>0.93</v>
      </c>
    </row>
    <row r="1153" spans="1:14" ht="15.95" customHeight="1" x14ac:dyDescent="0.25">
      <c r="A1153" s="3" t="s">
        <v>12</v>
      </c>
      <c r="B1153" s="3" t="str">
        <f>tbl_Manifiestos[[#This Row],[Factura]] &amp; "|" &amp; tbl_Manifiestos[[#This Row],[Proyecto OK]] &amp; "|" &amp; TEXT(tbl_Manifiestos[[#This Row],[Servicio]],"0.00") &amp; "|" &amp; TEXT(tbl_Manifiestos[[#This Row],[Costo Unitario]],"0.00")</f>
        <v>2680|Lead Replacement Service|9.00|110.00</v>
      </c>
      <c r="C1153" t="s">
        <v>5555</v>
      </c>
      <c r="D1153" s="51">
        <v>45891</v>
      </c>
      <c r="E1153">
        <v>58</v>
      </c>
      <c r="F1153" t="s">
        <v>5306</v>
      </c>
      <c r="G1153">
        <v>3351</v>
      </c>
      <c r="H1153" t="s">
        <v>5903</v>
      </c>
      <c r="I1153">
        <v>3351</v>
      </c>
      <c r="J1153">
        <v>9</v>
      </c>
      <c r="K1153" s="55">
        <v>110</v>
      </c>
      <c r="L1153" s="34">
        <f t="shared" si="35"/>
        <v>990</v>
      </c>
      <c r="M1153" s="6">
        <f>tbl_Manifiestos[[#This Row],[Total Pagado]]*tbl_Manifiestos[[#This Row],[Porcentaje]]</f>
        <v>920.7</v>
      </c>
      <c r="N1153" s="3">
        <v>0.93</v>
      </c>
    </row>
    <row r="1154" spans="1:14" ht="15.95" customHeight="1" x14ac:dyDescent="0.25">
      <c r="A1154" s="3" t="s">
        <v>5309</v>
      </c>
      <c r="B1154" s="3" t="str">
        <f>tbl_Manifiestos[[#This Row],[Factura]] &amp; "|" &amp; tbl_Manifiestos[[#This Row],[Proyecto OK]] &amp; "|" &amp; TEXT(tbl_Manifiestos[[#This Row],[Servicio]],"0.00") &amp; "|" &amp; TEXT(tbl_Manifiestos[[#This Row],[Costo Unitario]],"0.00")</f>
        <v>2549|Lead Replacement Service|7.00|105.00</v>
      </c>
      <c r="C1154">
        <v>2549</v>
      </c>
      <c r="D1154" s="4">
        <v>45824</v>
      </c>
      <c r="E1154" s="5">
        <v>229</v>
      </c>
      <c r="F1154" s="3" t="s">
        <v>5306</v>
      </c>
      <c r="G1154" s="5">
        <v>3356</v>
      </c>
      <c r="H1154" t="s">
        <v>5903</v>
      </c>
      <c r="I1154">
        <v>3356</v>
      </c>
      <c r="J1154" s="3">
        <v>7</v>
      </c>
      <c r="K1154" s="6">
        <v>105</v>
      </c>
      <c r="L1154" s="6">
        <v>735</v>
      </c>
      <c r="M1154" s="6">
        <f>tbl_Manifiestos[[#This Row],[Total Pagado]]*tbl_Manifiestos[[#This Row],[Porcentaje]]</f>
        <v>661.5</v>
      </c>
      <c r="N1154" s="3">
        <v>0.9</v>
      </c>
    </row>
    <row r="1155" spans="1:14" ht="15.95" customHeight="1" x14ac:dyDescent="0.25">
      <c r="A1155" s="3" t="s">
        <v>1808</v>
      </c>
      <c r="B1155" s="3" t="str">
        <f>tbl_Manifiestos[[#This Row],[Factura]] &amp; "|" &amp; tbl_Manifiestos[[#This Row],[Proyecto OK]] &amp; "|" &amp; TEXT(tbl_Manifiestos[[#This Row],[Servicio]],"0.00") &amp; "|" &amp; TEXT(tbl_Manifiestos[[#This Row],[Costo Unitario]],"0.00")</f>
        <v>2549|Lead Replacement Service|10.00|105.00</v>
      </c>
      <c r="C1155">
        <v>2549</v>
      </c>
      <c r="D1155" s="4">
        <v>45828</v>
      </c>
      <c r="E1155" s="5">
        <v>372</v>
      </c>
      <c r="F1155" s="3" t="s">
        <v>5306</v>
      </c>
      <c r="G1155" s="5">
        <v>3356</v>
      </c>
      <c r="H1155" t="s">
        <v>5903</v>
      </c>
      <c r="I1155">
        <v>3356</v>
      </c>
      <c r="J1155" s="3">
        <v>10</v>
      </c>
      <c r="K1155" s="6">
        <v>105</v>
      </c>
      <c r="L1155" s="6">
        <v>1050</v>
      </c>
      <c r="M1155" s="6">
        <f>tbl_Manifiestos[[#This Row],[Total Pagado]]*tbl_Manifiestos[[#This Row],[Porcentaje]]</f>
        <v>945</v>
      </c>
      <c r="N1155" s="3">
        <v>0.9</v>
      </c>
    </row>
    <row r="1156" spans="1:14" ht="15.95" customHeight="1" x14ac:dyDescent="0.25">
      <c r="A1156" s="3" t="s">
        <v>27</v>
      </c>
      <c r="B1156" s="3" t="str">
        <f>tbl_Manifiestos[[#This Row],[Factura]] &amp; "|" &amp; tbl_Manifiestos[[#This Row],[Proyecto OK]] &amp; "|" &amp; TEXT(tbl_Manifiestos[[#This Row],[Servicio]],"0.00") &amp; "|" &amp; TEXT(tbl_Manifiestos[[#This Row],[Costo Unitario]],"0.00")</f>
        <v>2421|Lead Replacement Service|8.00|110.00</v>
      </c>
      <c r="C1156">
        <v>2421</v>
      </c>
      <c r="D1156" s="32">
        <v>45761</v>
      </c>
      <c r="E1156">
        <v>67</v>
      </c>
      <c r="F1156" t="s">
        <v>5306</v>
      </c>
      <c r="G1156">
        <v>3356</v>
      </c>
      <c r="H1156" t="s">
        <v>5903</v>
      </c>
      <c r="I1156">
        <v>3356</v>
      </c>
      <c r="J1156">
        <v>8</v>
      </c>
      <c r="K1156" s="34">
        <v>110</v>
      </c>
      <c r="L1156" s="34">
        <f t="shared" ref="L1156:L1165" si="36">J1156*K1156</f>
        <v>880</v>
      </c>
      <c r="M1156" s="6">
        <f>tbl_Manifiestos[[#This Row],[Total Pagado]]*tbl_Manifiestos[[#This Row],[Porcentaje]]</f>
        <v>818.40000000000009</v>
      </c>
      <c r="N1156" s="3">
        <v>0.93</v>
      </c>
    </row>
    <row r="1157" spans="1:14" ht="15.95" customHeight="1" x14ac:dyDescent="0.25">
      <c r="A1157" s="3" t="s">
        <v>27</v>
      </c>
      <c r="B1157" s="3" t="str">
        <f>tbl_Manifiestos[[#This Row],[Factura]] &amp; "|" &amp; tbl_Manifiestos[[#This Row],[Proyecto OK]] &amp; "|" &amp; TEXT(tbl_Manifiestos[[#This Row],[Servicio]],"0.00") &amp; "|" &amp; TEXT(tbl_Manifiestos[[#This Row],[Costo Unitario]],"0.00")</f>
        <v>2549|Lead Replacement Service|10.25|110.00</v>
      </c>
      <c r="C1157" t="s">
        <v>5463</v>
      </c>
      <c r="D1157" s="51">
        <v>45826</v>
      </c>
      <c r="E1157">
        <v>67</v>
      </c>
      <c r="F1157" t="s">
        <v>5306</v>
      </c>
      <c r="G1157">
        <v>3356</v>
      </c>
      <c r="H1157" t="s">
        <v>5903</v>
      </c>
      <c r="I1157">
        <v>3356</v>
      </c>
      <c r="J1157">
        <v>10.25</v>
      </c>
      <c r="K1157" s="55">
        <v>110</v>
      </c>
      <c r="L1157" s="34">
        <f t="shared" si="36"/>
        <v>1127.5</v>
      </c>
      <c r="M1157" s="6">
        <f>tbl_Manifiestos[[#This Row],[Total Pagado]]*tbl_Manifiestos[[#This Row],[Porcentaje]]</f>
        <v>1048.575</v>
      </c>
      <c r="N1157" s="3">
        <v>0.93</v>
      </c>
    </row>
    <row r="1158" spans="1:14" ht="15.95" customHeight="1" x14ac:dyDescent="0.25">
      <c r="A1158" s="3" t="s">
        <v>27</v>
      </c>
      <c r="B1158" s="3" t="str">
        <f>tbl_Manifiestos[[#This Row],[Factura]] &amp; "|" &amp; tbl_Manifiestos[[#This Row],[Proyecto OK]] &amp; "|" &amp; TEXT(tbl_Manifiestos[[#This Row],[Servicio]],"0.00") &amp; "|" &amp; TEXT(tbl_Manifiestos[[#This Row],[Costo Unitario]],"0.00")</f>
        <v>2549|Lead Replacement Service|10.00|110.00</v>
      </c>
      <c r="C1158" t="s">
        <v>5463</v>
      </c>
      <c r="D1158" s="51">
        <v>45826</v>
      </c>
      <c r="E1158">
        <v>356</v>
      </c>
      <c r="F1158" t="s">
        <v>5306</v>
      </c>
      <c r="G1158">
        <v>3356</v>
      </c>
      <c r="H1158" t="s">
        <v>5903</v>
      </c>
      <c r="I1158">
        <v>3356</v>
      </c>
      <c r="J1158">
        <v>10</v>
      </c>
      <c r="K1158" s="55">
        <v>110</v>
      </c>
      <c r="L1158" s="34">
        <f t="shared" si="36"/>
        <v>1100</v>
      </c>
      <c r="M1158" s="6">
        <f>tbl_Manifiestos[[#This Row],[Total Pagado]]*tbl_Manifiestos[[#This Row],[Porcentaje]]</f>
        <v>1023</v>
      </c>
      <c r="N1158" s="3">
        <v>0.93</v>
      </c>
    </row>
    <row r="1159" spans="1:14" ht="15.95" customHeight="1" x14ac:dyDescent="0.25">
      <c r="A1159" s="3" t="s">
        <v>12</v>
      </c>
      <c r="B1159" s="3" t="str">
        <f>tbl_Manifiestos[[#This Row],[Factura]] &amp; "|" &amp; tbl_Manifiestos[[#This Row],[Proyecto OK]] &amp; "|" &amp; TEXT(tbl_Manifiestos[[#This Row],[Servicio]],"0.00") &amp; "|" &amp; TEXT(tbl_Manifiestos[[#This Row],[Costo Unitario]],"0.00")</f>
        <v>2534|Lead Replacement Service|9.00|110.00</v>
      </c>
      <c r="C1159" t="s">
        <v>5739</v>
      </c>
      <c r="D1159" s="51">
        <v>45820</v>
      </c>
      <c r="E1159">
        <v>11</v>
      </c>
      <c r="F1159" t="s">
        <v>5306</v>
      </c>
      <c r="G1159">
        <v>3356</v>
      </c>
      <c r="H1159" t="s">
        <v>5903</v>
      </c>
      <c r="I1159">
        <v>3356</v>
      </c>
      <c r="J1159">
        <v>9</v>
      </c>
      <c r="K1159" s="55">
        <v>110</v>
      </c>
      <c r="L1159" s="34">
        <f t="shared" si="36"/>
        <v>990</v>
      </c>
      <c r="M1159" s="6">
        <f>tbl_Manifiestos[[#This Row],[Total Pagado]]*tbl_Manifiestos[[#This Row],[Porcentaje]]</f>
        <v>920.7</v>
      </c>
      <c r="N1159" s="3">
        <v>0.93</v>
      </c>
    </row>
    <row r="1160" spans="1:14" ht="15.95" customHeight="1" x14ac:dyDescent="0.25">
      <c r="A1160" s="3" t="s">
        <v>12</v>
      </c>
      <c r="B1160" s="3" t="str">
        <f>tbl_Manifiestos[[#This Row],[Factura]] &amp; "|" &amp; tbl_Manifiestos[[#This Row],[Proyecto OK]] &amp; "|" &amp; TEXT(tbl_Manifiestos[[#This Row],[Servicio]],"0.00") &amp; "|" &amp; TEXT(tbl_Manifiestos[[#This Row],[Costo Unitario]],"0.00")</f>
        <v>2549|Lead Replacement Service|10.00|110.00</v>
      </c>
      <c r="C1160" t="s">
        <v>5463</v>
      </c>
      <c r="D1160" s="51">
        <v>45824</v>
      </c>
      <c r="E1160">
        <v>11</v>
      </c>
      <c r="F1160" t="s">
        <v>5306</v>
      </c>
      <c r="G1160">
        <v>3356</v>
      </c>
      <c r="H1160" t="s">
        <v>5903</v>
      </c>
      <c r="I1160">
        <v>3356</v>
      </c>
      <c r="J1160">
        <v>10</v>
      </c>
      <c r="K1160" s="55">
        <v>110</v>
      </c>
      <c r="L1160" s="34">
        <f t="shared" si="36"/>
        <v>1100</v>
      </c>
      <c r="M1160" s="6">
        <f>tbl_Manifiestos[[#This Row],[Total Pagado]]*tbl_Manifiestos[[#This Row],[Porcentaje]]</f>
        <v>1023</v>
      </c>
      <c r="N1160" s="3">
        <v>0.93</v>
      </c>
    </row>
    <row r="1161" spans="1:14" ht="15.95" customHeight="1" x14ac:dyDescent="0.25">
      <c r="A1161" s="3" t="s">
        <v>12</v>
      </c>
      <c r="B1161" s="3" t="str">
        <f>tbl_Manifiestos[[#This Row],[Factura]] &amp; "|" &amp; tbl_Manifiestos[[#This Row],[Proyecto OK]] &amp; "|" &amp; TEXT(tbl_Manifiestos[[#This Row],[Servicio]],"0.00") &amp; "|" &amp; TEXT(tbl_Manifiestos[[#This Row],[Costo Unitario]],"0.00")</f>
        <v>2549|Lead Replacement Service|10.00|110.00</v>
      </c>
      <c r="C1161" t="s">
        <v>5463</v>
      </c>
      <c r="D1161" s="51">
        <v>45828</v>
      </c>
      <c r="E1161">
        <v>58</v>
      </c>
      <c r="F1161" t="s">
        <v>5306</v>
      </c>
      <c r="G1161">
        <v>3356</v>
      </c>
      <c r="H1161" t="s">
        <v>5903</v>
      </c>
      <c r="I1161">
        <v>3356</v>
      </c>
      <c r="J1161">
        <v>10</v>
      </c>
      <c r="K1161" s="55">
        <v>110</v>
      </c>
      <c r="L1161" s="34">
        <f t="shared" si="36"/>
        <v>1100</v>
      </c>
      <c r="M1161" s="6">
        <f>tbl_Manifiestos[[#This Row],[Total Pagado]]*tbl_Manifiestos[[#This Row],[Porcentaje]]</f>
        <v>1023</v>
      </c>
      <c r="N1161" s="3">
        <v>0.93</v>
      </c>
    </row>
    <row r="1162" spans="1:14" ht="15.95" customHeight="1" x14ac:dyDescent="0.25">
      <c r="A1162" s="3" t="s">
        <v>5780</v>
      </c>
      <c r="B1162" s="3" t="str">
        <f>tbl_Manifiestos[[#This Row],[Factura]] &amp; "|" &amp; tbl_Manifiestos[[#This Row],[Proyecto OK]] &amp; "|" &amp; TEXT(tbl_Manifiestos[[#This Row],[Servicio]],"0.00") &amp; "|" &amp; TEXT(tbl_Manifiestos[[#This Row],[Costo Unitario]],"0.00")</f>
        <v>2421|Lead Replacement Service|8.00|110.00</v>
      </c>
      <c r="C1162">
        <v>2421</v>
      </c>
      <c r="D1162" s="124">
        <v>45762</v>
      </c>
      <c r="E1162">
        <v>198</v>
      </c>
      <c r="F1162" t="s">
        <v>5306</v>
      </c>
      <c r="G1162">
        <v>3356</v>
      </c>
      <c r="H1162" t="s">
        <v>5903</v>
      </c>
      <c r="I1162">
        <v>3356</v>
      </c>
      <c r="J1162">
        <v>8</v>
      </c>
      <c r="K1162" s="34">
        <v>110</v>
      </c>
      <c r="L1162" s="34">
        <f t="shared" si="36"/>
        <v>880</v>
      </c>
      <c r="M1162" s="6">
        <f>tbl_Manifiestos[[#This Row],[Total Pagado]]*tbl_Manifiestos[[#This Row],[Porcentaje]]</f>
        <v>818.40000000000009</v>
      </c>
      <c r="N1162" s="3">
        <v>0.93</v>
      </c>
    </row>
    <row r="1163" spans="1:14" ht="15.95" customHeight="1" x14ac:dyDescent="0.25">
      <c r="A1163" s="3" t="s">
        <v>5780</v>
      </c>
      <c r="B1163" s="3" t="str">
        <f>tbl_Manifiestos[[#This Row],[Factura]] &amp; "|" &amp; tbl_Manifiestos[[#This Row],[Proyecto OK]] &amp; "|" &amp; TEXT(tbl_Manifiestos[[#This Row],[Servicio]],"0.00") &amp; "|" &amp; TEXT(tbl_Manifiestos[[#This Row],[Costo Unitario]],"0.00")</f>
        <v>2421|Lead Replacement Service|9.50|110.00</v>
      </c>
      <c r="C1163">
        <v>2421</v>
      </c>
      <c r="D1163" s="124">
        <v>45763</v>
      </c>
      <c r="E1163">
        <v>198</v>
      </c>
      <c r="F1163" t="s">
        <v>5306</v>
      </c>
      <c r="G1163">
        <v>3356</v>
      </c>
      <c r="H1163" t="s">
        <v>5903</v>
      </c>
      <c r="I1163">
        <v>3356</v>
      </c>
      <c r="J1163">
        <v>9.5</v>
      </c>
      <c r="K1163" s="34">
        <v>110</v>
      </c>
      <c r="L1163" s="34">
        <f t="shared" si="36"/>
        <v>1045</v>
      </c>
      <c r="M1163" s="6">
        <f>tbl_Manifiestos[[#This Row],[Total Pagado]]*tbl_Manifiestos[[#This Row],[Porcentaje]]</f>
        <v>971.85</v>
      </c>
      <c r="N1163" s="3">
        <v>0.93</v>
      </c>
    </row>
    <row r="1164" spans="1:14" ht="15.95" customHeight="1" x14ac:dyDescent="0.25">
      <c r="A1164" s="3" t="s">
        <v>5780</v>
      </c>
      <c r="B1164" s="3" t="str">
        <f>tbl_Manifiestos[[#This Row],[Factura]] &amp; "|" &amp; tbl_Manifiestos[[#This Row],[Proyecto OK]] &amp; "|" &amp; TEXT(tbl_Manifiestos[[#This Row],[Servicio]],"0.00") &amp; "|" &amp; TEXT(tbl_Manifiestos[[#This Row],[Costo Unitario]],"0.00")</f>
        <v>2421|Lead Replacement Service|8.00|110.00</v>
      </c>
      <c r="C1164">
        <v>2421</v>
      </c>
      <c r="D1164" s="124">
        <v>45764</v>
      </c>
      <c r="E1164">
        <v>198</v>
      </c>
      <c r="F1164" t="s">
        <v>5306</v>
      </c>
      <c r="G1164">
        <v>3356</v>
      </c>
      <c r="H1164" t="s">
        <v>5903</v>
      </c>
      <c r="I1164">
        <v>3356</v>
      </c>
      <c r="J1164">
        <v>8</v>
      </c>
      <c r="K1164" s="34">
        <v>110</v>
      </c>
      <c r="L1164" s="34">
        <f t="shared" si="36"/>
        <v>880</v>
      </c>
      <c r="M1164" s="6">
        <f>tbl_Manifiestos[[#This Row],[Total Pagado]]*tbl_Manifiestos[[#This Row],[Porcentaje]]</f>
        <v>818.40000000000009</v>
      </c>
      <c r="N1164" s="3">
        <v>0.93</v>
      </c>
    </row>
    <row r="1165" spans="1:14" ht="15.95" customHeight="1" x14ac:dyDescent="0.25">
      <c r="A1165" s="3" t="s">
        <v>5780</v>
      </c>
      <c r="B1165" s="3" t="str">
        <f>tbl_Manifiestos[[#This Row],[Factura]] &amp; "|" &amp; tbl_Manifiestos[[#This Row],[Proyecto OK]] &amp; "|" &amp; TEXT(tbl_Manifiestos[[#This Row],[Servicio]],"0.00") &amp; "|" &amp; TEXT(tbl_Manifiestos[[#This Row],[Costo Unitario]],"0.00")</f>
        <v>2534|Lead Replacement Service|10.00|110.00</v>
      </c>
      <c r="C1165" s="44" t="s">
        <v>5739</v>
      </c>
      <c r="D1165" s="79">
        <v>45820</v>
      </c>
      <c r="E1165">
        <v>198</v>
      </c>
      <c r="F1165" t="s">
        <v>5306</v>
      </c>
      <c r="G1165">
        <v>3356</v>
      </c>
      <c r="H1165" t="s">
        <v>5903</v>
      </c>
      <c r="I1165">
        <v>3356</v>
      </c>
      <c r="J1165">
        <v>10</v>
      </c>
      <c r="K1165" s="55">
        <v>110</v>
      </c>
      <c r="L1165" s="34">
        <f t="shared" si="36"/>
        <v>1100</v>
      </c>
      <c r="M1165" s="6">
        <f>tbl_Manifiestos[[#This Row],[Total Pagado]]*tbl_Manifiestos[[#This Row],[Porcentaje]]</f>
        <v>1023</v>
      </c>
      <c r="N1165" s="3">
        <v>0.93</v>
      </c>
    </row>
    <row r="1166" spans="1:14" ht="15.95" customHeight="1" x14ac:dyDescent="0.25">
      <c r="A1166" s="3" t="s">
        <v>5305</v>
      </c>
      <c r="B1166" s="3" t="str">
        <f>tbl_Manifiestos[[#This Row],[Factura]] &amp; "|" &amp; tbl_Manifiestos[[#This Row],[Proyecto OK]] &amp; "|" &amp; TEXT(tbl_Manifiestos[[#This Row],[Servicio]],"0.00") &amp; "|" &amp; TEXT(tbl_Manifiestos[[#This Row],[Costo Unitario]],"0.00")</f>
        <v>2308|Lead Replacement Service|9.25|105.00</v>
      </c>
      <c r="C1166">
        <v>2308</v>
      </c>
      <c r="D1166" s="4">
        <v>45616</v>
      </c>
      <c r="E1166" s="5">
        <v>56</v>
      </c>
      <c r="F1166" s="3" t="s">
        <v>5306</v>
      </c>
      <c r="G1166" s="5">
        <v>3359</v>
      </c>
      <c r="H1166" t="s">
        <v>5903</v>
      </c>
      <c r="I1166">
        <v>3359</v>
      </c>
      <c r="J1166" s="3">
        <v>9.25</v>
      </c>
      <c r="K1166" s="6">
        <v>105</v>
      </c>
      <c r="L1166" s="6">
        <v>971.25</v>
      </c>
      <c r="M1166" s="6">
        <f>tbl_Manifiestos[[#This Row],[Total Pagado]]*tbl_Manifiestos[[#This Row],[Porcentaje]]</f>
        <v>874.125</v>
      </c>
      <c r="N1166" s="3">
        <v>0.9</v>
      </c>
    </row>
    <row r="1167" spans="1:14" ht="15.95" customHeight="1" x14ac:dyDescent="0.25">
      <c r="A1167" s="3" t="s">
        <v>5305</v>
      </c>
      <c r="B1167" s="3" t="str">
        <f>tbl_Manifiestos[[#This Row],[Factura]] &amp; "|" &amp; tbl_Manifiestos[[#This Row],[Proyecto OK]] &amp; "|" &amp; TEXT(tbl_Manifiestos[[#This Row],[Servicio]],"0.00") &amp; "|" &amp; TEXT(tbl_Manifiestos[[#This Row],[Costo Unitario]],"0.00")</f>
        <v>2308|Lead Replacement Service|9.25|105.00</v>
      </c>
      <c r="C1167">
        <v>2308</v>
      </c>
      <c r="D1167" s="4">
        <v>45617</v>
      </c>
      <c r="E1167" s="5">
        <v>19</v>
      </c>
      <c r="F1167" s="3" t="s">
        <v>5306</v>
      </c>
      <c r="G1167" s="5">
        <v>3359</v>
      </c>
      <c r="H1167" t="s">
        <v>5903</v>
      </c>
      <c r="I1167">
        <v>3359</v>
      </c>
      <c r="J1167" s="3">
        <v>9.25</v>
      </c>
      <c r="K1167" s="6">
        <v>105</v>
      </c>
      <c r="L1167" s="6">
        <v>971.25</v>
      </c>
      <c r="M1167" s="6">
        <f>tbl_Manifiestos[[#This Row],[Total Pagado]]*tbl_Manifiestos[[#This Row],[Porcentaje]]</f>
        <v>874.125</v>
      </c>
      <c r="N1167" s="3">
        <v>0.9</v>
      </c>
    </row>
    <row r="1168" spans="1:14" ht="15.95" customHeight="1" x14ac:dyDescent="0.25">
      <c r="A1168" s="3" t="s">
        <v>663</v>
      </c>
      <c r="B1168" s="3" t="str">
        <f>tbl_Manifiestos[[#This Row],[Factura]] &amp; "|" &amp; tbl_Manifiestos[[#This Row],[Proyecto OK]] &amp; "|" &amp; TEXT(tbl_Manifiestos[[#This Row],[Servicio]],"0.00") &amp; "|" &amp; TEXT(tbl_Manifiestos[[#This Row],[Costo Unitario]],"0.00")</f>
        <v>2308|Lead Replacement Service|5.00|105.00</v>
      </c>
      <c r="C1168">
        <v>2308</v>
      </c>
      <c r="D1168" s="4">
        <v>45630</v>
      </c>
      <c r="E1168" s="5">
        <v>612</v>
      </c>
      <c r="F1168" s="3" t="s">
        <v>5306</v>
      </c>
      <c r="G1168" s="5">
        <v>3359</v>
      </c>
      <c r="H1168" t="s">
        <v>5903</v>
      </c>
      <c r="I1168">
        <v>3359</v>
      </c>
      <c r="J1168" s="3">
        <v>5</v>
      </c>
      <c r="K1168" s="6">
        <v>105</v>
      </c>
      <c r="L1168" s="6">
        <v>525</v>
      </c>
      <c r="M1168" s="6">
        <f>tbl_Manifiestos[[#This Row],[Total Pagado]]*tbl_Manifiestos[[#This Row],[Porcentaje]]</f>
        <v>472.5</v>
      </c>
      <c r="N1168" s="3">
        <v>0.9</v>
      </c>
    </row>
    <row r="1169" spans="1:14" ht="15.95" customHeight="1" x14ac:dyDescent="0.25">
      <c r="A1169" s="3" t="s">
        <v>1817</v>
      </c>
      <c r="B1169" s="3" t="str">
        <f>tbl_Manifiestos[[#This Row],[Factura]] &amp; "|" &amp; tbl_Manifiestos[[#This Row],[Proyecto OK]] &amp; "|" &amp; TEXT(tbl_Manifiestos[[#This Row],[Servicio]],"0.00") &amp; "|" &amp; TEXT(tbl_Manifiestos[[#This Row],[Costo Unitario]],"0.00")</f>
        <v>2325|Lead Replacement Service|8.50|105.00</v>
      </c>
      <c r="C1169">
        <v>2325</v>
      </c>
      <c r="D1169" s="4">
        <v>45643</v>
      </c>
      <c r="E1169" s="5">
        <v>25</v>
      </c>
      <c r="F1169" s="3" t="s">
        <v>5306</v>
      </c>
      <c r="G1169" s="5">
        <v>3359</v>
      </c>
      <c r="H1169" t="s">
        <v>5903</v>
      </c>
      <c r="I1169">
        <v>3359</v>
      </c>
      <c r="J1169" s="3">
        <v>8.5</v>
      </c>
      <c r="K1169" s="6">
        <v>105</v>
      </c>
      <c r="L1169" s="6">
        <v>892.5</v>
      </c>
      <c r="M1169" s="6">
        <f>tbl_Manifiestos[[#This Row],[Total Pagado]]*tbl_Manifiestos[[#This Row],[Porcentaje]]</f>
        <v>803.25</v>
      </c>
      <c r="N1169" s="3">
        <v>0.9</v>
      </c>
    </row>
    <row r="1170" spans="1:14" ht="15.95" customHeight="1" x14ac:dyDescent="0.25">
      <c r="A1170" s="3" t="s">
        <v>27</v>
      </c>
      <c r="B1170" s="3" t="str">
        <f>tbl_Manifiestos[[#This Row],[Factura]] &amp; "|" &amp; tbl_Manifiestos[[#This Row],[Proyecto OK]] &amp; "|" &amp; TEXT(tbl_Manifiestos[[#This Row],[Servicio]],"0.00") &amp; "|" &amp; TEXT(tbl_Manifiestos[[#This Row],[Costo Unitario]],"0.00")</f>
        <v>2318|Lead Replacement Service|8.00|110.00</v>
      </c>
      <c r="C1170">
        <v>2318</v>
      </c>
      <c r="D1170" s="21">
        <v>45646</v>
      </c>
      <c r="E1170">
        <v>356</v>
      </c>
      <c r="F1170" t="s">
        <v>5306</v>
      </c>
      <c r="G1170">
        <v>3359</v>
      </c>
      <c r="H1170" t="s">
        <v>5903</v>
      </c>
      <c r="I1170">
        <v>3359</v>
      </c>
      <c r="J1170">
        <v>8</v>
      </c>
      <c r="K1170" s="25">
        <v>110</v>
      </c>
      <c r="L1170" s="25">
        <f>J1170*K1170</f>
        <v>880</v>
      </c>
      <c r="M1170" s="6">
        <f>tbl_Manifiestos[[#This Row],[Total Pagado]]*tbl_Manifiestos[[#This Row],[Porcentaje]]</f>
        <v>818.40000000000009</v>
      </c>
      <c r="N1170" s="3">
        <v>0.93</v>
      </c>
    </row>
    <row r="1171" spans="1:14" ht="15.95" customHeight="1" x14ac:dyDescent="0.25">
      <c r="A1171" s="3" t="s">
        <v>27</v>
      </c>
      <c r="B1171" s="3" t="str">
        <f>tbl_Manifiestos[[#This Row],[Factura]] &amp; "|" &amp; tbl_Manifiestos[[#This Row],[Proyecto OK]] &amp; "|" &amp; TEXT(tbl_Manifiestos[[#This Row],[Servicio]],"0.00") &amp; "|" &amp; TEXT(tbl_Manifiestos[[#This Row],[Costo Unitario]],"0.00")</f>
        <v>2343|Arquilla Park|4.00|110.00</v>
      </c>
      <c r="C1171">
        <v>2343</v>
      </c>
      <c r="D1171" s="32">
        <v>45685</v>
      </c>
      <c r="E1171">
        <v>325</v>
      </c>
      <c r="F1171" t="s">
        <v>5306</v>
      </c>
      <c r="H1171" t="s">
        <v>5718</v>
      </c>
      <c r="J1171">
        <v>4</v>
      </c>
      <c r="K1171" s="34">
        <v>110</v>
      </c>
      <c r="L1171" s="34">
        <f>J1171*K1171</f>
        <v>440</v>
      </c>
      <c r="M1171" s="6">
        <f>tbl_Manifiestos[[#This Row],[Total Pagado]]*tbl_Manifiestos[[#This Row],[Porcentaje]]</f>
        <v>409.20000000000005</v>
      </c>
      <c r="N1171" s="3">
        <v>0.93</v>
      </c>
    </row>
    <row r="1172" spans="1:14" ht="15.95" customHeight="1" x14ac:dyDescent="0.25">
      <c r="A1172" s="3" t="s">
        <v>5780</v>
      </c>
      <c r="B1172" s="3" t="str">
        <f>tbl_Manifiestos[[#This Row],[Factura]] &amp; "|" &amp; tbl_Manifiestos[[#This Row],[Proyecto OK]] &amp; "|" &amp; TEXT(tbl_Manifiestos[[#This Row],[Servicio]],"0.00") &amp; "|" &amp; TEXT(tbl_Manifiestos[[#This Row],[Costo Unitario]],"0.00")</f>
        <v>2318|Lead Replacement Service|9.00|110.00</v>
      </c>
      <c r="C1172">
        <v>2318</v>
      </c>
      <c r="D1172" s="111">
        <v>45644</v>
      </c>
      <c r="E1172">
        <v>198</v>
      </c>
      <c r="F1172" t="s">
        <v>5306</v>
      </c>
      <c r="G1172">
        <v>3359</v>
      </c>
      <c r="H1172" t="s">
        <v>5903</v>
      </c>
      <c r="I1172">
        <v>3359</v>
      </c>
      <c r="J1172">
        <v>9</v>
      </c>
      <c r="K1172" s="25">
        <v>110</v>
      </c>
      <c r="L1172" s="25">
        <f>J1172*K1172</f>
        <v>990</v>
      </c>
      <c r="M1172" s="6">
        <f>tbl_Manifiestos[[#This Row],[Total Pagado]]*tbl_Manifiestos[[#This Row],[Porcentaje]]</f>
        <v>920.7</v>
      </c>
      <c r="N1172" s="3">
        <v>0.93</v>
      </c>
    </row>
    <row r="1173" spans="1:14" ht="15.95" customHeight="1" x14ac:dyDescent="0.25">
      <c r="A1173" s="3" t="s">
        <v>5780</v>
      </c>
      <c r="B1173" s="3" t="str">
        <f>tbl_Manifiestos[[#This Row],[Factura]] &amp; "|" &amp; tbl_Manifiestos[[#This Row],[Proyecto OK]] &amp; "|" &amp; TEXT(tbl_Manifiestos[[#This Row],[Servicio]],"0.00") &amp; "|" &amp; TEXT(tbl_Manifiestos[[#This Row],[Costo Unitario]],"0.00")</f>
        <v>2318|Lead Replacement Service|8.00|110.00</v>
      </c>
      <c r="C1173">
        <v>2318</v>
      </c>
      <c r="D1173" s="111">
        <v>45645</v>
      </c>
      <c r="E1173">
        <v>198</v>
      </c>
      <c r="F1173" t="s">
        <v>5306</v>
      </c>
      <c r="G1173">
        <v>3359</v>
      </c>
      <c r="H1173" t="s">
        <v>5903</v>
      </c>
      <c r="I1173">
        <v>3359</v>
      </c>
      <c r="J1173">
        <v>8</v>
      </c>
      <c r="K1173" s="25">
        <v>110</v>
      </c>
      <c r="L1173" s="25">
        <f>J1173*K1173</f>
        <v>880</v>
      </c>
      <c r="M1173" s="6">
        <f>tbl_Manifiestos[[#This Row],[Total Pagado]]*tbl_Manifiestos[[#This Row],[Porcentaje]]</f>
        <v>818.40000000000009</v>
      </c>
      <c r="N1173" s="3">
        <v>0.93</v>
      </c>
    </row>
    <row r="1174" spans="1:14" ht="15.95" customHeight="1" x14ac:dyDescent="0.25">
      <c r="A1174" s="3" t="s">
        <v>5305</v>
      </c>
      <c r="B1174" s="3" t="str">
        <f>tbl_Manifiestos[[#This Row],[Factura]] &amp; "|" &amp; tbl_Manifiestos[[#This Row],[Proyecto OK]] &amp; "|" &amp; TEXT(tbl_Manifiestos[[#This Row],[Servicio]],"0.00") &amp; "|" &amp; TEXT(tbl_Manifiestos[[#This Row],[Costo Unitario]],"0.00")</f>
        <v>2713|Lead Replacement Service|9.00|105.00</v>
      </c>
      <c r="C1174">
        <v>2713</v>
      </c>
      <c r="D1174" s="4">
        <v>45905</v>
      </c>
      <c r="E1174">
        <v>20</v>
      </c>
      <c r="F1174" t="s">
        <v>5306</v>
      </c>
      <c r="G1174">
        <v>3361</v>
      </c>
      <c r="H1174" t="s">
        <v>5903</v>
      </c>
      <c r="I1174">
        <v>3361</v>
      </c>
      <c r="J1174">
        <v>9</v>
      </c>
      <c r="K1174" s="6">
        <v>105</v>
      </c>
      <c r="L1174" s="6">
        <v>945</v>
      </c>
      <c r="M1174" s="6">
        <f>tbl_Manifiestos[[#This Row],[Total Pagado]]*tbl_Manifiestos[[#This Row],[Porcentaje]]</f>
        <v>850.5</v>
      </c>
      <c r="N1174" s="3">
        <v>0.9</v>
      </c>
    </row>
    <row r="1175" spans="1:14" ht="15.95" customHeight="1" x14ac:dyDescent="0.25">
      <c r="A1175" s="3" t="s">
        <v>27</v>
      </c>
      <c r="B1175" s="3" t="str">
        <f>tbl_Manifiestos[[#This Row],[Factura]] &amp; "|" &amp; tbl_Manifiestos[[#This Row],[Proyecto OK]] &amp; "|" &amp; TEXT(tbl_Manifiestos[[#This Row],[Servicio]],"0.00") &amp; "|" &amp; TEXT(tbl_Manifiestos[[#This Row],[Costo Unitario]],"0.00")</f>
        <v>2713|Lead Replacement Service|10.00|110.00</v>
      </c>
      <c r="C1175" t="s">
        <v>5574</v>
      </c>
      <c r="D1175" s="51">
        <v>45905</v>
      </c>
      <c r="E1175">
        <v>708</v>
      </c>
      <c r="F1175" t="s">
        <v>5306</v>
      </c>
      <c r="G1175">
        <v>3361</v>
      </c>
      <c r="H1175" t="s">
        <v>5903</v>
      </c>
      <c r="I1175">
        <v>3361</v>
      </c>
      <c r="J1175">
        <v>10</v>
      </c>
      <c r="K1175" s="55">
        <v>110</v>
      </c>
      <c r="L1175" s="34">
        <f>J1175*K1175</f>
        <v>1100</v>
      </c>
      <c r="M1175" s="6">
        <f>tbl_Manifiestos[[#This Row],[Total Pagado]]*tbl_Manifiestos[[#This Row],[Porcentaje]]</f>
        <v>1023</v>
      </c>
      <c r="N1175" s="3">
        <v>0.93</v>
      </c>
    </row>
    <row r="1176" spans="1:14" ht="15.95" customHeight="1" x14ac:dyDescent="0.25">
      <c r="A1176" s="3" t="s">
        <v>1982</v>
      </c>
      <c r="B1176" s="3" t="str">
        <f>tbl_Manifiestos[[#This Row],[Factura]] &amp; "|" &amp; tbl_Manifiestos[[#This Row],[Proyecto OK]] &amp; "|" &amp; TEXT(tbl_Manifiestos[[#This Row],[Servicio]],"0.00") &amp; "|" &amp; TEXT(tbl_Manifiestos[[#This Row],[Costo Unitario]],"0.00")</f>
        <v>2577|Lead Replacement Service|8.25|105.00</v>
      </c>
      <c r="C1176">
        <v>2577</v>
      </c>
      <c r="D1176" s="4">
        <v>45841</v>
      </c>
      <c r="E1176" s="5">
        <v>670</v>
      </c>
      <c r="F1176" s="3" t="s">
        <v>5306</v>
      </c>
      <c r="G1176" s="5">
        <v>3364</v>
      </c>
      <c r="H1176" t="s">
        <v>5903</v>
      </c>
      <c r="I1176">
        <v>3364</v>
      </c>
      <c r="J1176" s="3">
        <v>8.25</v>
      </c>
      <c r="K1176" s="6">
        <v>105</v>
      </c>
      <c r="L1176" s="6">
        <v>866.25</v>
      </c>
      <c r="M1176" s="6">
        <f>tbl_Manifiestos[[#This Row],[Total Pagado]]*tbl_Manifiestos[[#This Row],[Porcentaje]]</f>
        <v>779.625</v>
      </c>
      <c r="N1176" s="3">
        <v>0.9</v>
      </c>
    </row>
    <row r="1177" spans="1:14" ht="15.95" customHeight="1" x14ac:dyDescent="0.25">
      <c r="A1177" s="3" t="s">
        <v>1861</v>
      </c>
      <c r="B1177" s="3" t="str">
        <f>tbl_Manifiestos[[#This Row],[Factura]] &amp; "|" &amp; tbl_Manifiestos[[#This Row],[Proyecto OK]] &amp; "|" &amp; TEXT(tbl_Manifiestos[[#This Row],[Servicio]],"0.00") &amp; "|" &amp; TEXT(tbl_Manifiestos[[#This Row],[Costo Unitario]],"0.00")</f>
        <v>2908|Lead Replacement Service|6.50|105.00</v>
      </c>
      <c r="C1177">
        <v>2908</v>
      </c>
      <c r="D1177" s="4">
        <v>45979</v>
      </c>
      <c r="E1177">
        <v>57</v>
      </c>
      <c r="F1177" t="s">
        <v>5306</v>
      </c>
      <c r="G1177">
        <v>3364</v>
      </c>
      <c r="H1177" t="s">
        <v>5903</v>
      </c>
      <c r="I1177">
        <v>3364</v>
      </c>
      <c r="J1177">
        <v>6.5</v>
      </c>
      <c r="K1177" s="6">
        <v>105</v>
      </c>
      <c r="L1177" s="6">
        <v>682.5</v>
      </c>
      <c r="M1177" s="6">
        <f>tbl_Manifiestos[[#This Row],[Total Pagado]]*tbl_Manifiestos[[#This Row],[Porcentaje]]</f>
        <v>614.25</v>
      </c>
      <c r="N1177" s="3">
        <v>0.9</v>
      </c>
    </row>
    <row r="1178" spans="1:14" ht="15.95" customHeight="1" x14ac:dyDescent="0.25">
      <c r="A1178" s="3" t="s">
        <v>1861</v>
      </c>
      <c r="B1178" s="3" t="str">
        <f>tbl_Manifiestos[[#This Row],[Factura]] &amp; "|" &amp; tbl_Manifiestos[[#This Row],[Proyecto OK]] &amp; "|" &amp; TEXT(tbl_Manifiestos[[#This Row],[Servicio]],"0.00") &amp; "|" &amp; TEXT(tbl_Manifiestos[[#This Row],[Costo Unitario]],"0.00")</f>
        <v>2908|Lead Replacement Service|7.50|105.00</v>
      </c>
      <c r="C1178">
        <v>2908</v>
      </c>
      <c r="D1178" s="4">
        <v>45980</v>
      </c>
      <c r="E1178">
        <v>57</v>
      </c>
      <c r="F1178" t="s">
        <v>5306</v>
      </c>
      <c r="G1178">
        <v>3364</v>
      </c>
      <c r="H1178" t="s">
        <v>5903</v>
      </c>
      <c r="I1178">
        <v>3364</v>
      </c>
      <c r="J1178">
        <v>7.5</v>
      </c>
      <c r="K1178" s="6">
        <v>105</v>
      </c>
      <c r="L1178" s="6">
        <v>787.5</v>
      </c>
      <c r="M1178" s="6">
        <f>tbl_Manifiestos[[#This Row],[Total Pagado]]*tbl_Manifiestos[[#This Row],[Porcentaje]]</f>
        <v>708.75</v>
      </c>
      <c r="N1178" s="3">
        <v>0.9</v>
      </c>
    </row>
    <row r="1179" spans="1:14" ht="15.95" customHeight="1" x14ac:dyDescent="0.25">
      <c r="A1179" s="3" t="s">
        <v>1861</v>
      </c>
      <c r="B1179" s="3" t="str">
        <f>tbl_Manifiestos[[#This Row],[Factura]] &amp; "|" &amp; tbl_Manifiestos[[#This Row],[Proyecto OK]] &amp; "|" &amp; TEXT(tbl_Manifiestos[[#This Row],[Servicio]],"0.00") &amp; "|" &amp; TEXT(tbl_Manifiestos[[#This Row],[Costo Unitario]],"0.00")</f>
        <v>2908|Lead Replacement Service|8.00|105.00</v>
      </c>
      <c r="C1179">
        <v>2908</v>
      </c>
      <c r="D1179" s="4">
        <v>45981</v>
      </c>
      <c r="E1179">
        <v>57</v>
      </c>
      <c r="F1179" t="s">
        <v>5306</v>
      </c>
      <c r="G1179">
        <v>3364</v>
      </c>
      <c r="H1179" t="s">
        <v>5903</v>
      </c>
      <c r="I1179">
        <v>3364</v>
      </c>
      <c r="J1179">
        <v>8</v>
      </c>
      <c r="K1179" s="6">
        <v>105</v>
      </c>
      <c r="L1179" s="6">
        <v>840</v>
      </c>
      <c r="M1179" s="6">
        <f>tbl_Manifiestos[[#This Row],[Total Pagado]]*tbl_Manifiestos[[#This Row],[Porcentaje]]</f>
        <v>756</v>
      </c>
      <c r="N1179" s="3">
        <v>0.9</v>
      </c>
    </row>
    <row r="1180" spans="1:14" ht="15.95" customHeight="1" x14ac:dyDescent="0.25">
      <c r="A1180" s="3" t="s">
        <v>27</v>
      </c>
      <c r="B1180" s="3" t="str">
        <f>tbl_Manifiestos[[#This Row],[Factura]] &amp; "|" &amp; tbl_Manifiestos[[#This Row],[Proyecto OK]] &amp; "|" &amp; TEXT(tbl_Manifiestos[[#This Row],[Servicio]],"0.00") &amp; "|" &amp; TEXT(tbl_Manifiestos[[#This Row],[Costo Unitario]],"0.00")</f>
        <v>2420|Lead Replacement Service|10.00|110.00</v>
      </c>
      <c r="C1180">
        <v>2420</v>
      </c>
      <c r="D1180" s="32">
        <v>45765</v>
      </c>
      <c r="E1180">
        <v>114</v>
      </c>
      <c r="F1180" t="s">
        <v>5306</v>
      </c>
      <c r="G1180">
        <v>3364</v>
      </c>
      <c r="H1180" t="s">
        <v>5903</v>
      </c>
      <c r="I1180">
        <v>3364</v>
      </c>
      <c r="J1180">
        <v>10</v>
      </c>
      <c r="K1180" s="34">
        <v>110</v>
      </c>
      <c r="L1180" s="34">
        <f t="shared" ref="L1180:L1224" si="37">J1180*K1180</f>
        <v>1100</v>
      </c>
      <c r="M1180" s="6">
        <f>tbl_Manifiestos[[#This Row],[Total Pagado]]*tbl_Manifiestos[[#This Row],[Porcentaje]]</f>
        <v>1023</v>
      </c>
      <c r="N1180" s="3">
        <v>0.93</v>
      </c>
    </row>
    <row r="1181" spans="1:14" ht="15.95" customHeight="1" x14ac:dyDescent="0.25">
      <c r="A1181" s="3" t="s">
        <v>27</v>
      </c>
      <c r="B1181" s="3" t="str">
        <f>tbl_Manifiestos[[#This Row],[Factura]] &amp; "|" &amp; tbl_Manifiestos[[#This Row],[Proyecto OK]] &amp; "|" &amp; TEXT(tbl_Manifiestos[[#This Row],[Servicio]],"0.00") &amp; "|" &amp; TEXT(tbl_Manifiestos[[#This Row],[Costo Unitario]],"0.00")</f>
        <v>2433|Lead Replacement Service|9.75|110.00</v>
      </c>
      <c r="C1181">
        <v>2433</v>
      </c>
      <c r="D1181" s="32">
        <v>45769</v>
      </c>
      <c r="E1181">
        <v>325</v>
      </c>
      <c r="F1181" t="s">
        <v>5306</v>
      </c>
      <c r="G1181">
        <v>3364</v>
      </c>
      <c r="H1181" t="s">
        <v>5903</v>
      </c>
      <c r="I1181">
        <v>3364</v>
      </c>
      <c r="J1181">
        <v>9.75</v>
      </c>
      <c r="K1181" s="34">
        <v>110</v>
      </c>
      <c r="L1181" s="34">
        <f t="shared" si="37"/>
        <v>1072.5</v>
      </c>
      <c r="M1181" s="6">
        <f>tbl_Manifiestos[[#This Row],[Total Pagado]]*tbl_Manifiestos[[#This Row],[Porcentaje]]</f>
        <v>997.42500000000007</v>
      </c>
      <c r="N1181" s="3">
        <v>0.93</v>
      </c>
    </row>
    <row r="1182" spans="1:14" ht="15.95" customHeight="1" x14ac:dyDescent="0.25">
      <c r="A1182" s="3" t="s">
        <v>27</v>
      </c>
      <c r="B1182" s="3" t="str">
        <f>tbl_Manifiestos[[#This Row],[Factura]] &amp; "|" &amp; tbl_Manifiestos[[#This Row],[Proyecto OK]] &amp; "|" &amp; TEXT(tbl_Manifiestos[[#This Row],[Servicio]],"0.00") &amp; "|" &amp; TEXT(tbl_Manifiestos[[#This Row],[Costo Unitario]],"0.00")</f>
        <v>2433|Lead Replacement Service|9.00|110.00</v>
      </c>
      <c r="C1182">
        <v>2433</v>
      </c>
      <c r="D1182" s="32">
        <v>45771</v>
      </c>
      <c r="E1182">
        <v>103</v>
      </c>
      <c r="F1182" t="s">
        <v>5306</v>
      </c>
      <c r="G1182">
        <v>3364</v>
      </c>
      <c r="H1182" t="s">
        <v>5903</v>
      </c>
      <c r="I1182">
        <v>3364</v>
      </c>
      <c r="J1182">
        <v>9</v>
      </c>
      <c r="K1182" s="34">
        <v>110</v>
      </c>
      <c r="L1182" s="34">
        <f t="shared" si="37"/>
        <v>990</v>
      </c>
      <c r="M1182" s="6">
        <f>tbl_Manifiestos[[#This Row],[Total Pagado]]*tbl_Manifiestos[[#This Row],[Porcentaje]]</f>
        <v>920.7</v>
      </c>
      <c r="N1182" s="3">
        <v>0.93</v>
      </c>
    </row>
    <row r="1183" spans="1:14" ht="15.95" customHeight="1" x14ac:dyDescent="0.25">
      <c r="A1183" s="3" t="s">
        <v>27</v>
      </c>
      <c r="B1183" s="3" t="str">
        <f>tbl_Manifiestos[[#This Row],[Factura]] &amp; "|" &amp; tbl_Manifiestos[[#This Row],[Proyecto OK]] &amp; "|" &amp; TEXT(tbl_Manifiestos[[#This Row],[Servicio]],"0.00") &amp; "|" &amp; TEXT(tbl_Manifiestos[[#This Row],[Costo Unitario]],"0.00")</f>
        <v>2447|Lead Replacement Service|10.00|110.00</v>
      </c>
      <c r="C1183">
        <v>2447</v>
      </c>
      <c r="D1183" s="32">
        <v>45776</v>
      </c>
      <c r="E1183">
        <v>708</v>
      </c>
      <c r="F1183" t="s">
        <v>5306</v>
      </c>
      <c r="G1183">
        <v>3364</v>
      </c>
      <c r="H1183" t="s">
        <v>5903</v>
      </c>
      <c r="I1183">
        <v>3364</v>
      </c>
      <c r="J1183">
        <v>10</v>
      </c>
      <c r="K1183" s="34">
        <v>110</v>
      </c>
      <c r="L1183" s="34">
        <f t="shared" si="37"/>
        <v>1100</v>
      </c>
      <c r="M1183" s="6">
        <f>tbl_Manifiestos[[#This Row],[Total Pagado]]*tbl_Manifiestos[[#This Row],[Porcentaje]]</f>
        <v>1023</v>
      </c>
      <c r="N1183" s="3">
        <v>0.93</v>
      </c>
    </row>
    <row r="1184" spans="1:14" ht="15.95" customHeight="1" x14ac:dyDescent="0.25">
      <c r="A1184" s="3" t="s">
        <v>27</v>
      </c>
      <c r="B1184" s="3" t="str">
        <f>tbl_Manifiestos[[#This Row],[Factura]] &amp; "|" &amp; tbl_Manifiestos[[#This Row],[Proyecto OK]] &amp; "|" &amp; TEXT(tbl_Manifiestos[[#This Row],[Servicio]],"0.00") &amp; "|" &amp; TEXT(tbl_Manifiestos[[#This Row],[Costo Unitario]],"0.00")</f>
        <v>2447|Lead Replacement Service|8.50|110.00</v>
      </c>
      <c r="C1184">
        <v>2447</v>
      </c>
      <c r="D1184" s="32">
        <v>45777</v>
      </c>
      <c r="E1184">
        <v>325</v>
      </c>
      <c r="F1184" t="s">
        <v>5306</v>
      </c>
      <c r="G1184">
        <v>3364</v>
      </c>
      <c r="H1184" t="s">
        <v>5903</v>
      </c>
      <c r="I1184">
        <v>3364</v>
      </c>
      <c r="J1184">
        <v>8.5</v>
      </c>
      <c r="K1184" s="34">
        <v>110</v>
      </c>
      <c r="L1184" s="34">
        <f t="shared" si="37"/>
        <v>935</v>
      </c>
      <c r="M1184" s="6">
        <f>tbl_Manifiestos[[#This Row],[Total Pagado]]*tbl_Manifiestos[[#This Row],[Porcentaje]]</f>
        <v>869.55000000000007</v>
      </c>
      <c r="N1184" s="3">
        <v>0.93</v>
      </c>
    </row>
    <row r="1185" spans="1:14" ht="15.95" customHeight="1" x14ac:dyDescent="0.25">
      <c r="A1185" s="3" t="s">
        <v>27</v>
      </c>
      <c r="B1185" s="3" t="str">
        <f>tbl_Manifiestos[[#This Row],[Factura]] &amp; "|" &amp; tbl_Manifiestos[[#This Row],[Proyecto OK]] &amp; "|" &amp; TEXT(tbl_Manifiestos[[#This Row],[Servicio]],"0.00") &amp; "|" &amp; TEXT(tbl_Manifiestos[[#This Row],[Costo Unitario]],"0.00")</f>
        <v>2447|Lead Replacement Service|10.50|110.00</v>
      </c>
      <c r="C1185">
        <v>2447</v>
      </c>
      <c r="D1185" s="32">
        <v>45778</v>
      </c>
      <c r="E1185">
        <v>325</v>
      </c>
      <c r="F1185" t="s">
        <v>5306</v>
      </c>
      <c r="G1185">
        <v>3364</v>
      </c>
      <c r="H1185" t="s">
        <v>5903</v>
      </c>
      <c r="I1185">
        <v>3364</v>
      </c>
      <c r="J1185">
        <v>10.5</v>
      </c>
      <c r="K1185" s="34">
        <v>110</v>
      </c>
      <c r="L1185" s="34">
        <f t="shared" si="37"/>
        <v>1155</v>
      </c>
      <c r="M1185" s="6">
        <f>tbl_Manifiestos[[#This Row],[Total Pagado]]*tbl_Manifiestos[[#This Row],[Porcentaje]]</f>
        <v>1074.1500000000001</v>
      </c>
      <c r="N1185" s="3">
        <v>0.93</v>
      </c>
    </row>
    <row r="1186" spans="1:14" ht="15.75" x14ac:dyDescent="0.25">
      <c r="A1186" s="3" t="s">
        <v>27</v>
      </c>
      <c r="B1186" s="3" t="str">
        <f>tbl_Manifiestos[[#This Row],[Factura]] &amp; "|" &amp; tbl_Manifiestos[[#This Row],[Proyecto OK]] &amp; "|" &amp; TEXT(tbl_Manifiestos[[#This Row],[Servicio]],"0.00") &amp; "|" &amp; TEXT(tbl_Manifiestos[[#This Row],[Costo Unitario]],"0.00")</f>
        <v>2447|Lead Replacement Service|9.00|110.00</v>
      </c>
      <c r="C1186">
        <v>2447</v>
      </c>
      <c r="D1186" s="150">
        <v>45779</v>
      </c>
      <c r="E1186">
        <v>708</v>
      </c>
      <c r="F1186" t="s">
        <v>5306</v>
      </c>
      <c r="G1186">
        <v>3364</v>
      </c>
      <c r="H1186" t="s">
        <v>5903</v>
      </c>
      <c r="I1186">
        <v>3364</v>
      </c>
      <c r="J1186">
        <v>9</v>
      </c>
      <c r="K1186" s="193">
        <v>110</v>
      </c>
      <c r="L1186" s="97">
        <f t="shared" si="37"/>
        <v>990</v>
      </c>
      <c r="M1186" s="6">
        <f>tbl_Manifiestos[[#This Row],[Total Pagado]]*tbl_Manifiestos[[#This Row],[Porcentaje]]</f>
        <v>920.7</v>
      </c>
      <c r="N1186" s="3">
        <v>0.93</v>
      </c>
    </row>
    <row r="1187" spans="1:14" ht="15.75" x14ac:dyDescent="0.25">
      <c r="A1187" s="3" t="s">
        <v>27</v>
      </c>
      <c r="B1187" s="3" t="str">
        <f>tbl_Manifiestos[[#This Row],[Factura]] &amp; "|" &amp; tbl_Manifiestos[[#This Row],[Proyecto OK]] &amp; "|" &amp; TEXT(tbl_Manifiestos[[#This Row],[Servicio]],"0.00") &amp; "|" &amp; TEXT(tbl_Manifiestos[[#This Row],[Costo Unitario]],"0.00")</f>
        <v>2460|Lead Replacement Service|12.00|110.00</v>
      </c>
      <c r="C1187">
        <v>2460</v>
      </c>
      <c r="D1187" s="32">
        <v>45782</v>
      </c>
      <c r="E1187">
        <v>708</v>
      </c>
      <c r="F1187" t="s">
        <v>5306</v>
      </c>
      <c r="G1187">
        <v>3364</v>
      </c>
      <c r="H1187" t="s">
        <v>5903</v>
      </c>
      <c r="I1187">
        <v>3364</v>
      </c>
      <c r="J1187">
        <v>12</v>
      </c>
      <c r="K1187" s="34">
        <v>110</v>
      </c>
      <c r="L1187" s="97">
        <f t="shared" si="37"/>
        <v>1320</v>
      </c>
      <c r="M1187" s="6">
        <f>tbl_Manifiestos[[#This Row],[Total Pagado]]*tbl_Manifiestos[[#This Row],[Porcentaje]]</f>
        <v>1227.6000000000001</v>
      </c>
      <c r="N1187" s="3">
        <v>0.93</v>
      </c>
    </row>
    <row r="1188" spans="1:14" ht="15.75" x14ac:dyDescent="0.25">
      <c r="A1188" s="3" t="s">
        <v>27</v>
      </c>
      <c r="B1188" s="3" t="str">
        <f>tbl_Manifiestos[[#This Row],[Factura]] &amp; "|" &amp; tbl_Manifiestos[[#This Row],[Proyecto OK]] &amp; "|" &amp; TEXT(tbl_Manifiestos[[#This Row],[Servicio]],"0.00") &amp; "|" &amp; TEXT(tbl_Manifiestos[[#This Row],[Costo Unitario]],"0.00")</f>
        <v>2460|Lead Replacement Service|13.00|110.00</v>
      </c>
      <c r="C1188">
        <v>2460</v>
      </c>
      <c r="D1188" s="32">
        <v>45783</v>
      </c>
      <c r="E1188">
        <v>708</v>
      </c>
      <c r="F1188" t="s">
        <v>5306</v>
      </c>
      <c r="G1188">
        <v>3364</v>
      </c>
      <c r="H1188" t="s">
        <v>5903</v>
      </c>
      <c r="I1188">
        <v>3364</v>
      </c>
      <c r="J1188">
        <v>13</v>
      </c>
      <c r="K1188" s="95">
        <v>110</v>
      </c>
      <c r="L1188" s="96">
        <f t="shared" si="37"/>
        <v>1430</v>
      </c>
      <c r="M1188" s="6">
        <f>tbl_Manifiestos[[#This Row],[Total Pagado]]*tbl_Manifiestos[[#This Row],[Porcentaje]]</f>
        <v>1329.9</v>
      </c>
      <c r="N1188" s="3">
        <v>0.93</v>
      </c>
    </row>
    <row r="1189" spans="1:14" ht="15.75" x14ac:dyDescent="0.25">
      <c r="A1189" s="3" t="s">
        <v>27</v>
      </c>
      <c r="B1189" s="3" t="str">
        <f>tbl_Manifiestos[[#This Row],[Factura]] &amp; "|" &amp; tbl_Manifiestos[[#This Row],[Proyecto OK]] &amp; "|" &amp; TEXT(tbl_Manifiestos[[#This Row],[Servicio]],"0.00") &amp; "|" &amp; TEXT(tbl_Manifiestos[[#This Row],[Costo Unitario]],"0.00")</f>
        <v>2460|Lead Replacement Service|10.50|110.00</v>
      </c>
      <c r="C1189">
        <v>2460</v>
      </c>
      <c r="D1189" s="150">
        <v>45784</v>
      </c>
      <c r="E1189">
        <v>708</v>
      </c>
      <c r="F1189" t="s">
        <v>5306</v>
      </c>
      <c r="G1189">
        <v>3364</v>
      </c>
      <c r="H1189" t="s">
        <v>5903</v>
      </c>
      <c r="I1189">
        <v>3364</v>
      </c>
      <c r="J1189">
        <v>10.5</v>
      </c>
      <c r="K1189" s="34">
        <v>110</v>
      </c>
      <c r="L1189" s="97">
        <f t="shared" si="37"/>
        <v>1155</v>
      </c>
      <c r="M1189" s="6">
        <f>tbl_Manifiestos[[#This Row],[Total Pagado]]*tbl_Manifiestos[[#This Row],[Porcentaje]]</f>
        <v>1074.1500000000001</v>
      </c>
      <c r="N1189" s="3">
        <v>0.93</v>
      </c>
    </row>
    <row r="1190" spans="1:14" ht="15.75" x14ac:dyDescent="0.25">
      <c r="A1190" s="3" t="s">
        <v>27</v>
      </c>
      <c r="B1190" s="3" t="str">
        <f>tbl_Manifiestos[[#This Row],[Factura]] &amp; "|" &amp; tbl_Manifiestos[[#This Row],[Proyecto OK]] &amp; "|" &amp; TEXT(tbl_Manifiestos[[#This Row],[Servicio]],"0.00") &amp; "|" &amp; TEXT(tbl_Manifiestos[[#This Row],[Costo Unitario]],"0.00")</f>
        <v>2460|Lead Replacement Service|11.50|110.00</v>
      </c>
      <c r="C1190">
        <v>2460</v>
      </c>
      <c r="D1190" s="32">
        <v>45785</v>
      </c>
      <c r="E1190">
        <v>708</v>
      </c>
      <c r="F1190" t="s">
        <v>5306</v>
      </c>
      <c r="G1190">
        <v>3364</v>
      </c>
      <c r="H1190" t="s">
        <v>5903</v>
      </c>
      <c r="I1190">
        <v>3364</v>
      </c>
      <c r="J1190">
        <v>11.5</v>
      </c>
      <c r="K1190" s="34">
        <v>110</v>
      </c>
      <c r="L1190" s="97">
        <f t="shared" si="37"/>
        <v>1265</v>
      </c>
      <c r="M1190" s="6">
        <f>tbl_Manifiestos[[#This Row],[Total Pagado]]*tbl_Manifiestos[[#This Row],[Porcentaje]]</f>
        <v>1176.45</v>
      </c>
      <c r="N1190" s="3">
        <v>0.93</v>
      </c>
    </row>
    <row r="1191" spans="1:14" ht="15.75" x14ac:dyDescent="0.25">
      <c r="A1191" s="3" t="s">
        <v>27</v>
      </c>
      <c r="B1191" s="3" t="str">
        <f>tbl_Manifiestos[[#This Row],[Factura]] &amp; "|" &amp; tbl_Manifiestos[[#This Row],[Proyecto OK]] &amp; "|" &amp; TEXT(tbl_Manifiestos[[#This Row],[Servicio]],"0.00") &amp; "|" &amp; TEXT(tbl_Manifiestos[[#This Row],[Costo Unitario]],"0.00")</f>
        <v>2460|Lead Replacement Service|10.50|110.00</v>
      </c>
      <c r="C1191">
        <v>2460</v>
      </c>
      <c r="D1191" s="32">
        <v>45786</v>
      </c>
      <c r="E1191">
        <v>708</v>
      </c>
      <c r="F1191" t="s">
        <v>5306</v>
      </c>
      <c r="G1191">
        <v>3364</v>
      </c>
      <c r="H1191" t="s">
        <v>5903</v>
      </c>
      <c r="I1191">
        <v>3364</v>
      </c>
      <c r="J1191">
        <v>10.5</v>
      </c>
      <c r="K1191" s="34">
        <v>110</v>
      </c>
      <c r="L1191" s="97">
        <f t="shared" si="37"/>
        <v>1155</v>
      </c>
      <c r="M1191" s="6">
        <f>tbl_Manifiestos[[#This Row],[Total Pagado]]*tbl_Manifiestos[[#This Row],[Porcentaje]]</f>
        <v>1074.1500000000001</v>
      </c>
      <c r="N1191" s="3">
        <v>0.93</v>
      </c>
    </row>
    <row r="1192" spans="1:14" ht="15.75" x14ac:dyDescent="0.25">
      <c r="A1192" s="3" t="s">
        <v>27</v>
      </c>
      <c r="B1192" s="3" t="str">
        <f>tbl_Manifiestos[[#This Row],[Factura]] &amp; "|" &amp; tbl_Manifiestos[[#This Row],[Proyecto OK]] &amp; "|" &amp; TEXT(tbl_Manifiestos[[#This Row],[Servicio]],"0.00") &amp; "|" &amp; TEXT(tbl_Manifiestos[[#This Row],[Costo Unitario]],"0.00")</f>
        <v>2476|Lead Replacement Service|8.50|110.00</v>
      </c>
      <c r="C1192" t="s">
        <v>5415</v>
      </c>
      <c r="D1192" s="32">
        <v>45789</v>
      </c>
      <c r="E1192">
        <v>708</v>
      </c>
      <c r="F1192" t="s">
        <v>5416</v>
      </c>
      <c r="G1192">
        <v>3364</v>
      </c>
      <c r="H1192" t="s">
        <v>5903</v>
      </c>
      <c r="I1192">
        <v>3364</v>
      </c>
      <c r="J1192">
        <v>8.5</v>
      </c>
      <c r="K1192" s="34">
        <v>110</v>
      </c>
      <c r="L1192" s="97">
        <f t="shared" si="37"/>
        <v>935</v>
      </c>
      <c r="M1192" s="6">
        <f>tbl_Manifiestos[[#This Row],[Total Pagado]]*tbl_Manifiestos[[#This Row],[Porcentaje]]</f>
        <v>869.55000000000007</v>
      </c>
      <c r="N1192" s="3">
        <v>0.93</v>
      </c>
    </row>
    <row r="1193" spans="1:14" ht="15.75" x14ac:dyDescent="0.25">
      <c r="A1193" s="3" t="s">
        <v>27</v>
      </c>
      <c r="B1193" s="3" t="str">
        <f>tbl_Manifiestos[[#This Row],[Factura]] &amp; "|" &amp; tbl_Manifiestos[[#This Row],[Proyecto OK]] &amp; "|" &amp; TEXT(tbl_Manifiestos[[#This Row],[Servicio]],"0.00") &amp; "|" &amp; TEXT(tbl_Manifiestos[[#This Row],[Costo Unitario]],"0.00")</f>
        <v>2564|Lead Replacement Service|9.00|110.00</v>
      </c>
      <c r="C1193" t="s">
        <v>5471</v>
      </c>
      <c r="D1193" s="51">
        <v>45831</v>
      </c>
      <c r="E1193">
        <v>708</v>
      </c>
      <c r="F1193" t="s">
        <v>5306</v>
      </c>
      <c r="G1193">
        <v>3364</v>
      </c>
      <c r="H1193" t="s">
        <v>5903</v>
      </c>
      <c r="I1193">
        <v>3364</v>
      </c>
      <c r="J1193">
        <v>9</v>
      </c>
      <c r="K1193" s="55">
        <v>110</v>
      </c>
      <c r="L1193" s="97">
        <f t="shared" si="37"/>
        <v>990</v>
      </c>
      <c r="M1193" s="6">
        <f>tbl_Manifiestos[[#This Row],[Total Pagado]]*tbl_Manifiestos[[#This Row],[Porcentaje]]</f>
        <v>920.7</v>
      </c>
      <c r="N1193" s="3">
        <v>0.93</v>
      </c>
    </row>
    <row r="1194" spans="1:14" ht="15.75" x14ac:dyDescent="0.25">
      <c r="A1194" s="3" t="s">
        <v>27</v>
      </c>
      <c r="B1194" s="3" t="str">
        <f>tbl_Manifiestos[[#This Row],[Factura]] &amp; "|" &amp; tbl_Manifiestos[[#This Row],[Proyecto OK]] &amp; "|" &amp; TEXT(tbl_Manifiestos[[#This Row],[Servicio]],"0.00") &amp; "|" &amp; TEXT(tbl_Manifiestos[[#This Row],[Costo Unitario]],"0.00")</f>
        <v>2564|Lead Replacement Service|8.00|110.00</v>
      </c>
      <c r="C1194" t="s">
        <v>5471</v>
      </c>
      <c r="D1194" s="51">
        <v>45832</v>
      </c>
      <c r="E1194">
        <v>708</v>
      </c>
      <c r="F1194" t="s">
        <v>5306</v>
      </c>
      <c r="G1194">
        <v>3364</v>
      </c>
      <c r="H1194" t="s">
        <v>5903</v>
      </c>
      <c r="I1194">
        <v>3364</v>
      </c>
      <c r="J1194">
        <v>8</v>
      </c>
      <c r="K1194" s="55">
        <v>110</v>
      </c>
      <c r="L1194" s="97">
        <f t="shared" si="37"/>
        <v>880</v>
      </c>
      <c r="M1194" s="6">
        <f>tbl_Manifiestos[[#This Row],[Total Pagado]]*tbl_Manifiestos[[#This Row],[Porcentaje]]</f>
        <v>818.40000000000009</v>
      </c>
      <c r="N1194" s="3">
        <v>0.93</v>
      </c>
    </row>
    <row r="1195" spans="1:14" ht="15.75" x14ac:dyDescent="0.25">
      <c r="A1195" s="3" t="s">
        <v>27</v>
      </c>
      <c r="B1195" s="3" t="str">
        <f>tbl_Manifiestos[[#This Row],[Factura]] &amp; "|" &amp; tbl_Manifiestos[[#This Row],[Proyecto OK]] &amp; "|" &amp; TEXT(tbl_Manifiestos[[#This Row],[Servicio]],"0.00") &amp; "|" &amp; TEXT(tbl_Manifiestos[[#This Row],[Costo Unitario]],"0.00")</f>
        <v>2577|Lead Replacement Service|8.25|110.00</v>
      </c>
      <c r="C1195" t="s">
        <v>5479</v>
      </c>
      <c r="D1195" s="51">
        <v>45841</v>
      </c>
      <c r="E1195">
        <v>114</v>
      </c>
      <c r="F1195" t="s">
        <v>5306</v>
      </c>
      <c r="G1195">
        <v>3364</v>
      </c>
      <c r="H1195" t="s">
        <v>5903</v>
      </c>
      <c r="I1195">
        <v>3364</v>
      </c>
      <c r="J1195">
        <v>8.25</v>
      </c>
      <c r="K1195" s="55">
        <v>110</v>
      </c>
      <c r="L1195" s="96">
        <f t="shared" si="37"/>
        <v>907.5</v>
      </c>
      <c r="M1195" s="6">
        <f>tbl_Manifiestos[[#This Row],[Total Pagado]]*tbl_Manifiestos[[#This Row],[Porcentaje]]</f>
        <v>843.97500000000002</v>
      </c>
      <c r="N1195" s="3">
        <v>0.93</v>
      </c>
    </row>
    <row r="1196" spans="1:14" ht="15.75" x14ac:dyDescent="0.25">
      <c r="A1196" s="3" t="s">
        <v>27</v>
      </c>
      <c r="B1196" s="3" t="str">
        <f>tbl_Manifiestos[[#This Row],[Factura]] &amp; "|" &amp; tbl_Manifiestos[[#This Row],[Proyecto OK]] &amp; "|" &amp; TEXT(tbl_Manifiestos[[#This Row],[Servicio]],"0.00") &amp; "|" &amp; TEXT(tbl_Manifiestos[[#This Row],[Costo Unitario]],"0.00")</f>
        <v>2908|Lead Replacement Service|9.50|110.00</v>
      </c>
      <c r="C1196" t="s">
        <v>5701</v>
      </c>
      <c r="D1196" s="156">
        <v>45978</v>
      </c>
      <c r="E1196">
        <v>708</v>
      </c>
      <c r="F1196" t="s">
        <v>5306</v>
      </c>
      <c r="G1196">
        <v>3364</v>
      </c>
      <c r="H1196" t="s">
        <v>5903</v>
      </c>
      <c r="I1196">
        <v>3364</v>
      </c>
      <c r="J1196">
        <v>9.5</v>
      </c>
      <c r="K1196" s="197">
        <v>110</v>
      </c>
      <c r="L1196" s="97">
        <f t="shared" si="37"/>
        <v>1045</v>
      </c>
      <c r="M1196" s="6">
        <f>tbl_Manifiestos[[#This Row],[Total Pagado]]*tbl_Manifiestos[[#This Row],[Porcentaje]]</f>
        <v>971.85</v>
      </c>
      <c r="N1196" s="3">
        <v>0.93</v>
      </c>
    </row>
    <row r="1197" spans="1:14" ht="15.75" x14ac:dyDescent="0.25">
      <c r="A1197" s="3" t="s">
        <v>27</v>
      </c>
      <c r="B1197" s="3" t="str">
        <f>tbl_Manifiestos[[#This Row],[Factura]] &amp; "|" &amp; tbl_Manifiestos[[#This Row],[Proyecto OK]] &amp; "|" &amp; TEXT(tbl_Manifiestos[[#This Row],[Servicio]],"0.00") &amp; "|" &amp; TEXT(tbl_Manifiestos[[#This Row],[Costo Unitario]],"0.00")</f>
        <v>2908|Lead Replacement Service|10.00|110.00</v>
      </c>
      <c r="C1197" t="s">
        <v>5701</v>
      </c>
      <c r="D1197" s="83">
        <v>45979</v>
      </c>
      <c r="E1197">
        <v>708</v>
      </c>
      <c r="F1197" t="s">
        <v>5306</v>
      </c>
      <c r="G1197">
        <v>3364</v>
      </c>
      <c r="H1197" t="s">
        <v>5903</v>
      </c>
      <c r="I1197">
        <v>3364</v>
      </c>
      <c r="J1197">
        <v>10</v>
      </c>
      <c r="K1197" s="55">
        <v>110</v>
      </c>
      <c r="L1197" s="97">
        <f t="shared" si="37"/>
        <v>1100</v>
      </c>
      <c r="M1197" s="6">
        <f>tbl_Manifiestos[[#This Row],[Total Pagado]]*tbl_Manifiestos[[#This Row],[Porcentaje]]</f>
        <v>1023</v>
      </c>
      <c r="N1197" s="3">
        <v>0.93</v>
      </c>
    </row>
    <row r="1198" spans="1:14" ht="15.75" x14ac:dyDescent="0.25">
      <c r="A1198" s="3" t="s">
        <v>27</v>
      </c>
      <c r="B1198" s="3" t="str">
        <f>tbl_Manifiestos[[#This Row],[Factura]] &amp; "|" &amp; tbl_Manifiestos[[#This Row],[Proyecto OK]] &amp; "|" &amp; TEXT(tbl_Manifiestos[[#This Row],[Servicio]],"0.00") &amp; "|" &amp; TEXT(tbl_Manifiestos[[#This Row],[Costo Unitario]],"0.00")</f>
        <v>2908|Lead Replacement Service|8.50|110.00</v>
      </c>
      <c r="C1198" t="s">
        <v>5701</v>
      </c>
      <c r="D1198" s="83">
        <v>45980</v>
      </c>
      <c r="E1198">
        <v>708</v>
      </c>
      <c r="F1198" t="s">
        <v>5306</v>
      </c>
      <c r="G1198">
        <v>3364</v>
      </c>
      <c r="H1198" t="s">
        <v>5903</v>
      </c>
      <c r="I1198">
        <v>3364</v>
      </c>
      <c r="J1198">
        <v>8.5</v>
      </c>
      <c r="K1198" s="55">
        <v>110</v>
      </c>
      <c r="L1198" s="97">
        <f t="shared" si="37"/>
        <v>935</v>
      </c>
      <c r="M1198" s="6">
        <f>tbl_Manifiestos[[#This Row],[Total Pagado]]*tbl_Manifiestos[[#This Row],[Porcentaje]]</f>
        <v>869.55000000000007</v>
      </c>
      <c r="N1198" s="3">
        <v>0.93</v>
      </c>
    </row>
    <row r="1199" spans="1:14" ht="15.75" x14ac:dyDescent="0.25">
      <c r="A1199" s="3" t="s">
        <v>27</v>
      </c>
      <c r="B1199" s="3" t="str">
        <f>tbl_Manifiestos[[#This Row],[Factura]] &amp; "|" &amp; tbl_Manifiestos[[#This Row],[Proyecto OK]] &amp; "|" &amp; TEXT(tbl_Manifiestos[[#This Row],[Servicio]],"0.00") &amp; "|" &amp; TEXT(tbl_Manifiestos[[#This Row],[Costo Unitario]],"0.00")</f>
        <v>2908|Lead Replacement Service|10.00|110.00</v>
      </c>
      <c r="C1199" t="s">
        <v>5701</v>
      </c>
      <c r="D1199" s="83">
        <v>45981</v>
      </c>
      <c r="E1199">
        <v>708</v>
      </c>
      <c r="F1199" t="s">
        <v>5306</v>
      </c>
      <c r="G1199">
        <v>3364</v>
      </c>
      <c r="H1199" t="s">
        <v>5903</v>
      </c>
      <c r="I1199">
        <v>3364</v>
      </c>
      <c r="J1199">
        <v>10</v>
      </c>
      <c r="K1199" s="55">
        <v>110</v>
      </c>
      <c r="L1199" s="97">
        <f t="shared" si="37"/>
        <v>1100</v>
      </c>
      <c r="M1199" s="6">
        <f>tbl_Manifiestos[[#This Row],[Total Pagado]]*tbl_Manifiestos[[#This Row],[Porcentaje]]</f>
        <v>1023</v>
      </c>
      <c r="N1199" s="3">
        <v>0.93</v>
      </c>
    </row>
    <row r="1200" spans="1:14" ht="15.75" x14ac:dyDescent="0.25">
      <c r="A1200" s="3" t="s">
        <v>27</v>
      </c>
      <c r="B1200" s="3" t="str">
        <f>tbl_Manifiestos[[#This Row],[Factura]] &amp; "|" &amp; tbl_Manifiestos[[#This Row],[Proyecto OK]] &amp; "|" &amp; TEXT(tbl_Manifiestos[[#This Row],[Servicio]],"0.00") &amp; "|" &amp; TEXT(tbl_Manifiestos[[#This Row],[Costo Unitario]],"0.00")</f>
        <v>2908|Lead Replacement Service|10.00|110.00</v>
      </c>
      <c r="C1200" t="s">
        <v>5701</v>
      </c>
      <c r="D1200" s="169">
        <v>45982</v>
      </c>
      <c r="E1200">
        <v>708</v>
      </c>
      <c r="F1200" t="s">
        <v>5306</v>
      </c>
      <c r="G1200">
        <v>3364</v>
      </c>
      <c r="H1200" t="s">
        <v>5903</v>
      </c>
      <c r="I1200">
        <v>3364</v>
      </c>
      <c r="J1200">
        <v>10</v>
      </c>
      <c r="K1200" s="56">
        <v>110</v>
      </c>
      <c r="L1200" s="127">
        <f t="shared" si="37"/>
        <v>1100</v>
      </c>
      <c r="M1200" s="6">
        <f>tbl_Manifiestos[[#This Row],[Total Pagado]]*tbl_Manifiestos[[#This Row],[Porcentaje]]</f>
        <v>1023</v>
      </c>
      <c r="N1200" s="3">
        <v>0.93</v>
      </c>
    </row>
    <row r="1201" spans="1:14" ht="15.75" x14ac:dyDescent="0.25">
      <c r="A1201" s="3" t="s">
        <v>27</v>
      </c>
      <c r="B1201" s="3" t="str">
        <f>tbl_Manifiestos[[#This Row],[Factura]] &amp; "|" &amp; tbl_Manifiestos[[#This Row],[Proyecto OK]] &amp; "|" &amp; TEXT(tbl_Manifiestos[[#This Row],[Servicio]],"0.00") &amp; "|" &amp; TEXT(tbl_Manifiestos[[#This Row],[Costo Unitario]],"0.00")</f>
        <v>2924|Lead Replacement Service|9.00|110.00</v>
      </c>
      <c r="C1201" t="s">
        <v>5711</v>
      </c>
      <c r="D1201" s="88">
        <v>45985</v>
      </c>
      <c r="E1201">
        <v>708</v>
      </c>
      <c r="F1201" t="s">
        <v>5306</v>
      </c>
      <c r="G1201">
        <v>3364</v>
      </c>
      <c r="H1201" t="s">
        <v>5903</v>
      </c>
      <c r="I1201">
        <v>3364</v>
      </c>
      <c r="J1201">
        <v>9</v>
      </c>
      <c r="K1201" s="90">
        <v>110</v>
      </c>
      <c r="L1201" s="27">
        <f t="shared" si="37"/>
        <v>990</v>
      </c>
      <c r="M1201" s="6">
        <f>tbl_Manifiestos[[#This Row],[Total Pagado]]*tbl_Manifiestos[[#This Row],[Porcentaje]]</f>
        <v>920.7</v>
      </c>
      <c r="N1201" s="3">
        <v>0.93</v>
      </c>
    </row>
    <row r="1202" spans="1:14" ht="15.75" x14ac:dyDescent="0.25">
      <c r="A1202" s="3" t="s">
        <v>27</v>
      </c>
      <c r="B1202" s="3" t="str">
        <f>tbl_Manifiestos[[#This Row],[Factura]] &amp; "|" &amp; tbl_Manifiestos[[#This Row],[Proyecto OK]] &amp; "|" &amp; TEXT(tbl_Manifiestos[[#This Row],[Servicio]],"0.00") &amp; "|" &amp; TEXT(tbl_Manifiestos[[#This Row],[Costo Unitario]],"0.00")</f>
        <v>2924|Lead Replacement Service|9.50|110.00</v>
      </c>
      <c r="C1202" t="s">
        <v>5711</v>
      </c>
      <c r="D1202" s="88">
        <v>45986</v>
      </c>
      <c r="E1202">
        <v>708</v>
      </c>
      <c r="F1202" t="s">
        <v>5306</v>
      </c>
      <c r="G1202">
        <v>3364</v>
      </c>
      <c r="H1202" t="s">
        <v>5903</v>
      </c>
      <c r="I1202">
        <v>3364</v>
      </c>
      <c r="J1202">
        <v>9.5</v>
      </c>
      <c r="K1202" s="90">
        <v>110</v>
      </c>
      <c r="L1202" s="27">
        <f t="shared" si="37"/>
        <v>1045</v>
      </c>
      <c r="M1202" s="6">
        <f>tbl_Manifiestos[[#This Row],[Total Pagado]]*tbl_Manifiestos[[#This Row],[Porcentaje]]</f>
        <v>971.85</v>
      </c>
      <c r="N1202" s="3">
        <v>0.93</v>
      </c>
    </row>
    <row r="1203" spans="1:14" ht="15.75" x14ac:dyDescent="0.25">
      <c r="A1203" s="3" t="s">
        <v>27</v>
      </c>
      <c r="B1203" s="3" t="str">
        <f>tbl_Manifiestos[[#This Row],[Factura]] &amp; "|" &amp; tbl_Manifiestos[[#This Row],[Proyecto OK]] &amp; "|" &amp; TEXT(tbl_Manifiestos[[#This Row],[Servicio]],"0.00") &amp; "|" &amp; TEXT(tbl_Manifiestos[[#This Row],[Costo Unitario]],"0.00")</f>
        <v>2924|Lead Replacement Service|8.50|110.00</v>
      </c>
      <c r="C1203" t="s">
        <v>5711</v>
      </c>
      <c r="D1203" s="88">
        <v>45986</v>
      </c>
      <c r="E1203">
        <v>617</v>
      </c>
      <c r="F1203" t="s">
        <v>5306</v>
      </c>
      <c r="G1203">
        <v>3364</v>
      </c>
      <c r="H1203" t="s">
        <v>5903</v>
      </c>
      <c r="I1203">
        <v>3364</v>
      </c>
      <c r="J1203">
        <v>8.5</v>
      </c>
      <c r="K1203" s="90">
        <v>110</v>
      </c>
      <c r="L1203" s="27">
        <f t="shared" si="37"/>
        <v>935</v>
      </c>
      <c r="M1203" s="6">
        <f>tbl_Manifiestos[[#This Row],[Total Pagado]]*tbl_Manifiestos[[#This Row],[Porcentaje]]</f>
        <v>869.55000000000007</v>
      </c>
      <c r="N1203" s="3">
        <v>0.93</v>
      </c>
    </row>
    <row r="1204" spans="1:14" ht="15.75" x14ac:dyDescent="0.25">
      <c r="A1204" s="3" t="s">
        <v>27</v>
      </c>
      <c r="B1204" s="3" t="str">
        <f>tbl_Manifiestos[[#This Row],[Factura]] &amp; "|" &amp; tbl_Manifiestos[[#This Row],[Proyecto OK]] &amp; "|" &amp; TEXT(tbl_Manifiestos[[#This Row],[Servicio]],"0.00") &amp; "|" &amp; TEXT(tbl_Manifiestos[[#This Row],[Costo Unitario]],"0.00")</f>
        <v>2924|Lead Replacement Service|7.00|110.00</v>
      </c>
      <c r="C1204" t="s">
        <v>5711</v>
      </c>
      <c r="D1204" s="88">
        <v>45986</v>
      </c>
      <c r="E1204">
        <v>325</v>
      </c>
      <c r="F1204" t="s">
        <v>5306</v>
      </c>
      <c r="G1204">
        <v>3364</v>
      </c>
      <c r="H1204" t="s">
        <v>5903</v>
      </c>
      <c r="I1204">
        <v>3364</v>
      </c>
      <c r="J1204">
        <v>7</v>
      </c>
      <c r="K1204" s="90">
        <v>110</v>
      </c>
      <c r="L1204" s="27">
        <f t="shared" si="37"/>
        <v>770</v>
      </c>
      <c r="M1204" s="6">
        <f>tbl_Manifiestos[[#This Row],[Total Pagado]]*tbl_Manifiestos[[#This Row],[Porcentaje]]</f>
        <v>716.1</v>
      </c>
      <c r="N1204" s="3">
        <v>0.93</v>
      </c>
    </row>
    <row r="1205" spans="1:14" ht="15.75" x14ac:dyDescent="0.25">
      <c r="A1205" s="3" t="s">
        <v>12</v>
      </c>
      <c r="B1205" s="3" t="str">
        <f>tbl_Manifiestos[[#This Row],[Factura]] &amp; "|" &amp; tbl_Manifiestos[[#This Row],[Proyecto OK]] &amp; "|" &amp; TEXT(tbl_Manifiestos[[#This Row],[Servicio]],"0.00") &amp; "|" &amp; TEXT(tbl_Manifiestos[[#This Row],[Costo Unitario]],"0.00")</f>
        <v>2447|Lead Replacement Service|9.00|110.00</v>
      </c>
      <c r="C1205">
        <v>2447</v>
      </c>
      <c r="D1205" s="162">
        <v>45776</v>
      </c>
      <c r="E1205">
        <v>58</v>
      </c>
      <c r="F1205" t="s">
        <v>5306</v>
      </c>
      <c r="G1205">
        <v>3364</v>
      </c>
      <c r="H1205" t="s">
        <v>5903</v>
      </c>
      <c r="I1205">
        <v>3364</v>
      </c>
      <c r="J1205">
        <v>9</v>
      </c>
      <c r="K1205" s="34">
        <v>110</v>
      </c>
      <c r="L1205" s="97">
        <f t="shared" si="37"/>
        <v>990</v>
      </c>
      <c r="M1205" s="6">
        <f>tbl_Manifiestos[[#This Row],[Total Pagado]]*tbl_Manifiestos[[#This Row],[Porcentaje]]</f>
        <v>920.7</v>
      </c>
      <c r="N1205" s="3">
        <v>0.93</v>
      </c>
    </row>
    <row r="1206" spans="1:14" ht="15.75" x14ac:dyDescent="0.25">
      <c r="A1206" s="3" t="s">
        <v>12</v>
      </c>
      <c r="B1206" s="3" t="str">
        <f>tbl_Manifiestos[[#This Row],[Factura]] &amp; "|" &amp; tbl_Manifiestos[[#This Row],[Proyecto OK]] &amp; "|" &amp; TEXT(tbl_Manifiestos[[#This Row],[Servicio]],"0.00") &amp; "|" &amp; TEXT(tbl_Manifiestos[[#This Row],[Costo Unitario]],"0.00")</f>
        <v>2447|Lead Replacement Service|11.00|110.00</v>
      </c>
      <c r="C1206">
        <v>2447</v>
      </c>
      <c r="D1206" s="32">
        <v>45777</v>
      </c>
      <c r="E1206">
        <v>58</v>
      </c>
      <c r="F1206" t="s">
        <v>5306</v>
      </c>
      <c r="G1206">
        <v>3364</v>
      </c>
      <c r="H1206" t="s">
        <v>5903</v>
      </c>
      <c r="I1206">
        <v>3364</v>
      </c>
      <c r="J1206">
        <v>11</v>
      </c>
      <c r="K1206" s="34">
        <v>110</v>
      </c>
      <c r="L1206" s="96">
        <f t="shared" si="37"/>
        <v>1210</v>
      </c>
      <c r="M1206" s="6">
        <f>tbl_Manifiestos[[#This Row],[Total Pagado]]*tbl_Manifiestos[[#This Row],[Porcentaje]]</f>
        <v>1125.3</v>
      </c>
      <c r="N1206" s="3">
        <v>0.93</v>
      </c>
    </row>
    <row r="1207" spans="1:14" ht="15.75" x14ac:dyDescent="0.25">
      <c r="A1207" s="3" t="s">
        <v>12</v>
      </c>
      <c r="B1207" s="3" t="str">
        <f>tbl_Manifiestos[[#This Row],[Factura]] &amp; "|" &amp; tbl_Manifiestos[[#This Row],[Proyecto OK]] &amp; "|" &amp; TEXT(tbl_Manifiestos[[#This Row],[Servicio]],"0.00") &amp; "|" &amp; TEXT(tbl_Manifiestos[[#This Row],[Costo Unitario]],"0.00")</f>
        <v>2447|Lead Replacement Service|10.00|110.00</v>
      </c>
      <c r="C1207">
        <v>2447</v>
      </c>
      <c r="D1207" s="150">
        <v>45778</v>
      </c>
      <c r="E1207">
        <v>58</v>
      </c>
      <c r="F1207" t="s">
        <v>5306</v>
      </c>
      <c r="G1207">
        <v>3364</v>
      </c>
      <c r="H1207" t="s">
        <v>5903</v>
      </c>
      <c r="I1207">
        <v>3364</v>
      </c>
      <c r="J1207">
        <v>10</v>
      </c>
      <c r="K1207" s="193">
        <v>110</v>
      </c>
      <c r="L1207" s="97">
        <f t="shared" si="37"/>
        <v>1100</v>
      </c>
      <c r="M1207" s="6">
        <f>tbl_Manifiestos[[#This Row],[Total Pagado]]*tbl_Manifiestos[[#This Row],[Porcentaje]]</f>
        <v>1023</v>
      </c>
      <c r="N1207" s="3">
        <v>0.93</v>
      </c>
    </row>
    <row r="1208" spans="1:14" ht="15.75" x14ac:dyDescent="0.25">
      <c r="A1208" s="3" t="s">
        <v>12</v>
      </c>
      <c r="B1208" s="3" t="str">
        <f>tbl_Manifiestos[[#This Row],[Factura]] &amp; "|" &amp; tbl_Manifiestos[[#This Row],[Proyecto OK]] &amp; "|" &amp; TEXT(tbl_Manifiestos[[#This Row],[Servicio]],"0.00") &amp; "|" &amp; TEXT(tbl_Manifiestos[[#This Row],[Costo Unitario]],"0.00")</f>
        <v>2460|Lead Replacement Service|8.50|110.00</v>
      </c>
      <c r="C1208">
        <v>2460</v>
      </c>
      <c r="D1208" s="32">
        <v>45786</v>
      </c>
      <c r="E1208">
        <v>11</v>
      </c>
      <c r="F1208" t="s">
        <v>5306</v>
      </c>
      <c r="G1208">
        <v>3364</v>
      </c>
      <c r="H1208" t="s">
        <v>5903</v>
      </c>
      <c r="I1208">
        <v>3364</v>
      </c>
      <c r="J1208">
        <v>8.5</v>
      </c>
      <c r="K1208" s="34">
        <v>110</v>
      </c>
      <c r="L1208" s="97">
        <f t="shared" si="37"/>
        <v>935</v>
      </c>
      <c r="M1208" s="6">
        <f>tbl_Manifiestos[[#This Row],[Total Pagado]]*tbl_Manifiestos[[#This Row],[Porcentaje]]</f>
        <v>869.55000000000007</v>
      </c>
      <c r="N1208" s="3">
        <v>0.93</v>
      </c>
    </row>
    <row r="1209" spans="1:14" ht="15.75" x14ac:dyDescent="0.25">
      <c r="A1209" s="3" t="s">
        <v>12</v>
      </c>
      <c r="B1209" s="3" t="str">
        <f>tbl_Manifiestos[[#This Row],[Factura]] &amp; "|" &amp; tbl_Manifiestos[[#This Row],[Proyecto OK]] &amp; "|" &amp; TEXT(tbl_Manifiestos[[#This Row],[Servicio]],"0.00") &amp; "|" &amp; TEXT(tbl_Manifiestos[[#This Row],[Costo Unitario]],"0.00")</f>
        <v>2564|Lead Replacement Service|6.00|110.00</v>
      </c>
      <c r="C1209" t="s">
        <v>5471</v>
      </c>
      <c r="D1209" s="51">
        <v>45832</v>
      </c>
      <c r="E1209">
        <v>82</v>
      </c>
      <c r="F1209" t="s">
        <v>5306</v>
      </c>
      <c r="G1209">
        <v>3364</v>
      </c>
      <c r="H1209" t="s">
        <v>5903</v>
      </c>
      <c r="I1209">
        <v>3364</v>
      </c>
      <c r="J1209">
        <v>6</v>
      </c>
      <c r="K1209" s="55">
        <v>110</v>
      </c>
      <c r="L1209" s="97">
        <f t="shared" si="37"/>
        <v>660</v>
      </c>
      <c r="M1209" s="6">
        <f>tbl_Manifiestos[[#This Row],[Total Pagado]]*tbl_Manifiestos[[#This Row],[Porcentaje]]</f>
        <v>613.80000000000007</v>
      </c>
      <c r="N1209" s="3">
        <v>0.93</v>
      </c>
    </row>
    <row r="1210" spans="1:14" ht="15.75" x14ac:dyDescent="0.25">
      <c r="A1210" s="3" t="s">
        <v>12</v>
      </c>
      <c r="B1210" s="3" t="str">
        <f>tbl_Manifiestos[[#This Row],[Factura]] &amp; "|" &amp; tbl_Manifiestos[[#This Row],[Proyecto OK]] &amp; "|" &amp; TEXT(tbl_Manifiestos[[#This Row],[Servicio]],"0.00") &amp; "|" &amp; TEXT(tbl_Manifiestos[[#This Row],[Costo Unitario]],"0.00")</f>
        <v>2564|Lead Replacement Service|10.00|110.00</v>
      </c>
      <c r="C1210" t="s">
        <v>5471</v>
      </c>
      <c r="D1210" s="51">
        <v>45833</v>
      </c>
      <c r="E1210">
        <v>82</v>
      </c>
      <c r="F1210" t="s">
        <v>5306</v>
      </c>
      <c r="G1210">
        <v>3364</v>
      </c>
      <c r="H1210" t="s">
        <v>5903</v>
      </c>
      <c r="I1210">
        <v>3364</v>
      </c>
      <c r="J1210">
        <v>10</v>
      </c>
      <c r="K1210" s="55">
        <v>110</v>
      </c>
      <c r="L1210" s="97">
        <f t="shared" si="37"/>
        <v>1100</v>
      </c>
      <c r="M1210" s="6">
        <f>tbl_Manifiestos[[#This Row],[Total Pagado]]*tbl_Manifiestos[[#This Row],[Porcentaje]]</f>
        <v>1023</v>
      </c>
      <c r="N1210" s="3">
        <v>0.93</v>
      </c>
    </row>
    <row r="1211" spans="1:14" ht="16.5" thickBot="1" x14ac:dyDescent="0.3">
      <c r="A1211" s="3" t="s">
        <v>12</v>
      </c>
      <c r="B1211" s="3" t="str">
        <f>tbl_Manifiestos[[#This Row],[Factura]] &amp; "|" &amp; tbl_Manifiestos[[#This Row],[Proyecto OK]] &amp; "|" &amp; TEXT(tbl_Manifiestos[[#This Row],[Servicio]],"0.00") &amp; "|" &amp; TEXT(tbl_Manifiestos[[#This Row],[Costo Unitario]],"0.00")</f>
        <v>2564|Lead Replacement Service|10.50|110.00</v>
      </c>
      <c r="C1211" t="s">
        <v>5471</v>
      </c>
      <c r="D1211" s="139">
        <v>45833</v>
      </c>
      <c r="E1211">
        <v>58</v>
      </c>
      <c r="F1211" t="s">
        <v>5306</v>
      </c>
      <c r="G1211">
        <v>3364</v>
      </c>
      <c r="H1211" t="s">
        <v>5903</v>
      </c>
      <c r="I1211">
        <v>3364</v>
      </c>
      <c r="J1211">
        <v>10.5</v>
      </c>
      <c r="K1211" s="186">
        <v>110</v>
      </c>
      <c r="L1211" s="215">
        <f t="shared" si="37"/>
        <v>1155</v>
      </c>
      <c r="M1211" s="6">
        <f>tbl_Manifiestos[[#This Row],[Total Pagado]]*tbl_Manifiestos[[#This Row],[Porcentaje]]</f>
        <v>1074.1500000000001</v>
      </c>
      <c r="N1211" s="3">
        <v>0.93</v>
      </c>
    </row>
    <row r="1212" spans="1:14" ht="16.5" thickTop="1" x14ac:dyDescent="0.25">
      <c r="A1212" s="3" t="s">
        <v>12</v>
      </c>
      <c r="B1212" s="3" t="str">
        <f>tbl_Manifiestos[[#This Row],[Factura]] &amp; "|" &amp; tbl_Manifiestos[[#This Row],[Proyecto OK]] &amp; "|" &amp; TEXT(tbl_Manifiestos[[#This Row],[Servicio]],"0.00") &amp; "|" &amp; TEXT(tbl_Manifiestos[[#This Row],[Costo Unitario]],"0.00")</f>
        <v>2564|Lead Replacement Service|9.50|110.00</v>
      </c>
      <c r="C1212" t="s">
        <v>5471</v>
      </c>
      <c r="D1212" s="51">
        <v>45835</v>
      </c>
      <c r="E1212">
        <v>58</v>
      </c>
      <c r="F1212" t="s">
        <v>5306</v>
      </c>
      <c r="G1212">
        <v>3364</v>
      </c>
      <c r="H1212" t="s">
        <v>5903</v>
      </c>
      <c r="I1212">
        <v>3364</v>
      </c>
      <c r="J1212">
        <v>9.5</v>
      </c>
      <c r="K1212" s="55">
        <v>110</v>
      </c>
      <c r="L1212" s="97">
        <f t="shared" si="37"/>
        <v>1045</v>
      </c>
      <c r="M1212" s="6">
        <f>tbl_Manifiestos[[#This Row],[Total Pagado]]*tbl_Manifiestos[[#This Row],[Porcentaje]]</f>
        <v>971.85</v>
      </c>
      <c r="N1212" s="3">
        <v>0.93</v>
      </c>
    </row>
    <row r="1213" spans="1:14" ht="15.75" x14ac:dyDescent="0.25">
      <c r="A1213" s="3" t="s">
        <v>12</v>
      </c>
      <c r="B1213" s="3" t="str">
        <f>tbl_Manifiestos[[#This Row],[Factura]] &amp; "|" &amp; tbl_Manifiestos[[#This Row],[Proyecto OK]] &amp; "|" &amp; TEXT(tbl_Manifiestos[[#This Row],[Servicio]],"0.00") &amp; "|" &amp; TEXT(tbl_Manifiestos[[#This Row],[Costo Unitario]],"0.00")</f>
        <v>2593|Lead Replacement Service|9.00|110.00</v>
      </c>
      <c r="C1213" t="s">
        <v>5748</v>
      </c>
      <c r="D1213" s="149">
        <v>45845</v>
      </c>
      <c r="E1213">
        <v>19</v>
      </c>
      <c r="F1213" t="s">
        <v>5306</v>
      </c>
      <c r="G1213">
        <v>3364</v>
      </c>
      <c r="H1213" t="s">
        <v>5903</v>
      </c>
      <c r="I1213">
        <v>3364</v>
      </c>
      <c r="J1213">
        <v>9</v>
      </c>
      <c r="K1213" s="184">
        <v>110</v>
      </c>
      <c r="L1213" s="96">
        <f t="shared" si="37"/>
        <v>990</v>
      </c>
      <c r="M1213" s="6">
        <f>tbl_Manifiestos[[#This Row],[Total Pagado]]*tbl_Manifiestos[[#This Row],[Porcentaje]]</f>
        <v>920.7</v>
      </c>
      <c r="N1213" s="3">
        <v>0.93</v>
      </c>
    </row>
    <row r="1214" spans="1:14" ht="15.75" x14ac:dyDescent="0.25">
      <c r="A1214" s="3" t="s">
        <v>12</v>
      </c>
      <c r="B1214" s="3" t="str">
        <f>tbl_Manifiestos[[#This Row],[Factura]] &amp; "|" &amp; tbl_Manifiestos[[#This Row],[Proyecto OK]] &amp; "|" &amp; TEXT(tbl_Manifiestos[[#This Row],[Servicio]],"0.00") &amp; "|" &amp; TEXT(tbl_Manifiestos[[#This Row],[Costo Unitario]],"0.00")</f>
        <v>2593|Lead Replacement Service|10.50|110.00</v>
      </c>
      <c r="C1214" t="s">
        <v>5748</v>
      </c>
      <c r="D1214" s="51">
        <v>45845</v>
      </c>
      <c r="E1214">
        <v>58</v>
      </c>
      <c r="F1214" t="s">
        <v>5306</v>
      </c>
      <c r="G1214">
        <v>3364</v>
      </c>
      <c r="H1214" t="s">
        <v>5903</v>
      </c>
      <c r="I1214">
        <v>3364</v>
      </c>
      <c r="J1214">
        <v>10.5</v>
      </c>
      <c r="K1214" s="55">
        <v>110</v>
      </c>
      <c r="L1214" s="97">
        <f t="shared" si="37"/>
        <v>1155</v>
      </c>
      <c r="M1214" s="6">
        <f>tbl_Manifiestos[[#This Row],[Total Pagado]]*tbl_Manifiestos[[#This Row],[Porcentaje]]</f>
        <v>1074.1500000000001</v>
      </c>
      <c r="N1214" s="3">
        <v>0.93</v>
      </c>
    </row>
    <row r="1215" spans="1:14" ht="15.75" x14ac:dyDescent="0.25">
      <c r="A1215" s="3" t="s">
        <v>5780</v>
      </c>
      <c r="B1215" s="3" t="str">
        <f>tbl_Manifiestos[[#This Row],[Factura]] &amp; "|" &amp; tbl_Manifiestos[[#This Row],[Proyecto OK]] &amp; "|" &amp; TEXT(tbl_Manifiestos[[#This Row],[Servicio]],"0.00") &amp; "|" &amp; TEXT(tbl_Manifiestos[[#This Row],[Costo Unitario]],"0.00")</f>
        <v>2433|Lead Replacement Service|10.50|110.00</v>
      </c>
      <c r="C1215">
        <v>2433</v>
      </c>
      <c r="D1215" s="124">
        <v>45768</v>
      </c>
      <c r="E1215">
        <v>198</v>
      </c>
      <c r="F1215" t="s">
        <v>5306</v>
      </c>
      <c r="G1215">
        <v>3364</v>
      </c>
      <c r="H1215" t="s">
        <v>5903</v>
      </c>
      <c r="I1215">
        <v>3364</v>
      </c>
      <c r="J1215">
        <v>10.5</v>
      </c>
      <c r="K1215" s="34">
        <v>110</v>
      </c>
      <c r="L1215" s="97">
        <f t="shared" si="37"/>
        <v>1155</v>
      </c>
      <c r="M1215" s="6">
        <f>tbl_Manifiestos[[#This Row],[Total Pagado]]*tbl_Manifiestos[[#This Row],[Porcentaje]]</f>
        <v>1074.1500000000001</v>
      </c>
      <c r="N1215" s="3">
        <v>0.93</v>
      </c>
    </row>
    <row r="1216" spans="1:14" ht="15.75" x14ac:dyDescent="0.25">
      <c r="A1216" s="3" t="s">
        <v>5780</v>
      </c>
      <c r="B1216" s="3" t="str">
        <f>tbl_Manifiestos[[#This Row],[Factura]] &amp; "|" &amp; tbl_Manifiestos[[#This Row],[Proyecto OK]] &amp; "|" &amp; TEXT(tbl_Manifiestos[[#This Row],[Servicio]],"0.00") &amp; "|" &amp; TEXT(tbl_Manifiestos[[#This Row],[Costo Unitario]],"0.00")</f>
        <v>2433|Lead Replacement Service|8.00|110.00</v>
      </c>
      <c r="C1216">
        <v>2433</v>
      </c>
      <c r="D1216" s="147">
        <v>45769</v>
      </c>
      <c r="E1216">
        <v>198</v>
      </c>
      <c r="F1216" t="s">
        <v>5306</v>
      </c>
      <c r="G1216">
        <v>3364</v>
      </c>
      <c r="H1216" t="s">
        <v>5903</v>
      </c>
      <c r="I1216">
        <v>3364</v>
      </c>
      <c r="J1216">
        <v>8</v>
      </c>
      <c r="K1216" s="95">
        <v>110</v>
      </c>
      <c r="L1216" s="96">
        <f t="shared" si="37"/>
        <v>880</v>
      </c>
      <c r="M1216" s="6">
        <f>tbl_Manifiestos[[#This Row],[Total Pagado]]*tbl_Manifiestos[[#This Row],[Porcentaje]]</f>
        <v>818.40000000000009</v>
      </c>
      <c r="N1216" s="3">
        <v>0.93</v>
      </c>
    </row>
    <row r="1217" spans="1:14" ht="15.75" x14ac:dyDescent="0.25">
      <c r="A1217" s="3" t="s">
        <v>5780</v>
      </c>
      <c r="B1217" s="3" t="str">
        <f>tbl_Manifiestos[[#This Row],[Factura]] &amp; "|" &amp; tbl_Manifiestos[[#This Row],[Proyecto OK]] &amp; "|" &amp; TEXT(tbl_Manifiestos[[#This Row],[Servicio]],"0.00") &amp; "|" &amp; TEXT(tbl_Manifiestos[[#This Row],[Costo Unitario]],"0.00")</f>
        <v>2433|Lead Replacement Service|10.50|110.00</v>
      </c>
      <c r="C1217">
        <v>2433</v>
      </c>
      <c r="D1217" s="124">
        <v>45770</v>
      </c>
      <c r="E1217">
        <v>198</v>
      </c>
      <c r="F1217" t="s">
        <v>5306</v>
      </c>
      <c r="G1217">
        <v>3364</v>
      </c>
      <c r="H1217" t="s">
        <v>5903</v>
      </c>
      <c r="I1217">
        <v>3364</v>
      </c>
      <c r="J1217">
        <v>10.5</v>
      </c>
      <c r="K1217" s="34">
        <v>110</v>
      </c>
      <c r="L1217" s="97">
        <f t="shared" si="37"/>
        <v>1155</v>
      </c>
      <c r="M1217" s="6">
        <f>tbl_Manifiestos[[#This Row],[Total Pagado]]*tbl_Manifiestos[[#This Row],[Porcentaje]]</f>
        <v>1074.1500000000001</v>
      </c>
      <c r="N1217" s="3">
        <v>0.93</v>
      </c>
    </row>
    <row r="1218" spans="1:14" ht="15.75" x14ac:dyDescent="0.25">
      <c r="A1218" s="3" t="s">
        <v>5780</v>
      </c>
      <c r="B1218" s="3" t="str">
        <f>tbl_Manifiestos[[#This Row],[Factura]] &amp; "|" &amp; tbl_Manifiestos[[#This Row],[Proyecto OK]] &amp; "|" &amp; TEXT(tbl_Manifiestos[[#This Row],[Servicio]],"0.00") &amp; "|" &amp; TEXT(tbl_Manifiestos[[#This Row],[Costo Unitario]],"0.00")</f>
        <v>2433|Lead Replacement Service|9.00|110.00</v>
      </c>
      <c r="C1218">
        <v>2433</v>
      </c>
      <c r="D1218" s="147">
        <v>45770</v>
      </c>
      <c r="E1218">
        <v>108</v>
      </c>
      <c r="F1218" t="s">
        <v>5306</v>
      </c>
      <c r="G1218">
        <v>3364</v>
      </c>
      <c r="H1218" t="s">
        <v>5903</v>
      </c>
      <c r="I1218">
        <v>3364</v>
      </c>
      <c r="J1218">
        <v>9</v>
      </c>
      <c r="K1218" s="95">
        <v>110</v>
      </c>
      <c r="L1218" s="96">
        <f t="shared" si="37"/>
        <v>990</v>
      </c>
      <c r="M1218" s="6">
        <f>tbl_Manifiestos[[#This Row],[Total Pagado]]*tbl_Manifiestos[[#This Row],[Porcentaje]]</f>
        <v>920.7</v>
      </c>
      <c r="N1218" s="3">
        <v>0.93</v>
      </c>
    </row>
    <row r="1219" spans="1:14" ht="15.75" x14ac:dyDescent="0.25">
      <c r="A1219" s="3" t="s">
        <v>5780</v>
      </c>
      <c r="B1219" s="3" t="str">
        <f>tbl_Manifiestos[[#This Row],[Factura]] &amp; "|" &amp; tbl_Manifiestos[[#This Row],[Proyecto OK]] &amp; "|" &amp; TEXT(tbl_Manifiestos[[#This Row],[Servicio]],"0.00") &amp; "|" &amp; TEXT(tbl_Manifiestos[[#This Row],[Costo Unitario]],"0.00")</f>
        <v>2433|Lead Replacement Service|11.50|110.00</v>
      </c>
      <c r="C1219">
        <v>2433</v>
      </c>
      <c r="D1219" s="124">
        <v>45771</v>
      </c>
      <c r="E1219">
        <v>198</v>
      </c>
      <c r="F1219" t="s">
        <v>5306</v>
      </c>
      <c r="G1219">
        <v>3364</v>
      </c>
      <c r="H1219" t="s">
        <v>5903</v>
      </c>
      <c r="I1219">
        <v>3364</v>
      </c>
      <c r="J1219">
        <v>11.5</v>
      </c>
      <c r="K1219" s="34">
        <v>110</v>
      </c>
      <c r="L1219" s="97">
        <f t="shared" si="37"/>
        <v>1265</v>
      </c>
      <c r="M1219" s="6">
        <f>tbl_Manifiestos[[#This Row],[Total Pagado]]*tbl_Manifiestos[[#This Row],[Porcentaje]]</f>
        <v>1176.45</v>
      </c>
      <c r="N1219" s="3">
        <v>0.93</v>
      </c>
    </row>
    <row r="1220" spans="1:14" ht="15.75" x14ac:dyDescent="0.25">
      <c r="A1220" s="3" t="s">
        <v>5780</v>
      </c>
      <c r="B1220" s="3" t="str">
        <f>tbl_Manifiestos[[#This Row],[Factura]] &amp; "|" &amp; tbl_Manifiestos[[#This Row],[Proyecto OK]] &amp; "|" &amp; TEXT(tbl_Manifiestos[[#This Row],[Servicio]],"0.00") &amp; "|" &amp; TEXT(tbl_Manifiestos[[#This Row],[Costo Unitario]],"0.00")</f>
        <v>2433|Lead Replacement Service|9.50|110.00</v>
      </c>
      <c r="C1220">
        <v>2433</v>
      </c>
      <c r="D1220" s="124">
        <v>45772</v>
      </c>
      <c r="E1220">
        <v>198</v>
      </c>
      <c r="F1220" t="s">
        <v>5306</v>
      </c>
      <c r="G1220">
        <v>3364</v>
      </c>
      <c r="H1220" t="s">
        <v>5903</v>
      </c>
      <c r="I1220">
        <v>3364</v>
      </c>
      <c r="J1220">
        <v>9.5</v>
      </c>
      <c r="K1220" s="34">
        <v>110</v>
      </c>
      <c r="L1220" s="97">
        <f t="shared" si="37"/>
        <v>1045</v>
      </c>
      <c r="M1220" s="6">
        <f>tbl_Manifiestos[[#This Row],[Total Pagado]]*tbl_Manifiestos[[#This Row],[Porcentaje]]</f>
        <v>971.85</v>
      </c>
      <c r="N1220" s="3">
        <v>0.93</v>
      </c>
    </row>
    <row r="1221" spans="1:14" ht="15.75" x14ac:dyDescent="0.25">
      <c r="A1221" s="3" t="s">
        <v>5780</v>
      </c>
      <c r="B1221" s="3" t="str">
        <f>tbl_Manifiestos[[#This Row],[Factura]] &amp; "|" &amp; tbl_Manifiestos[[#This Row],[Proyecto OK]] &amp; "|" &amp; TEXT(tbl_Manifiestos[[#This Row],[Servicio]],"0.00") &amp; "|" &amp; TEXT(tbl_Manifiestos[[#This Row],[Costo Unitario]],"0.00")</f>
        <v>2460|Lead Replacement Service|7.50|110.00</v>
      </c>
      <c r="C1221" s="44">
        <v>2460</v>
      </c>
      <c r="D1221" s="124">
        <v>45782</v>
      </c>
      <c r="E1221">
        <v>198</v>
      </c>
      <c r="F1221" t="s">
        <v>5306</v>
      </c>
      <c r="G1221">
        <v>3364</v>
      </c>
      <c r="H1221" t="s">
        <v>5903</v>
      </c>
      <c r="I1221">
        <v>3364</v>
      </c>
      <c r="J1221">
        <v>7.5</v>
      </c>
      <c r="K1221" s="34">
        <v>110</v>
      </c>
      <c r="L1221" s="97">
        <f t="shared" si="37"/>
        <v>825</v>
      </c>
      <c r="M1221" s="6">
        <f>tbl_Manifiestos[[#This Row],[Total Pagado]]*tbl_Manifiestos[[#This Row],[Porcentaje]]</f>
        <v>767.25</v>
      </c>
      <c r="N1221" s="3">
        <v>0.93</v>
      </c>
    </row>
    <row r="1222" spans="1:14" ht="15.75" x14ac:dyDescent="0.25">
      <c r="A1222" s="3" t="s">
        <v>5780</v>
      </c>
      <c r="B1222" s="3" t="str">
        <f>tbl_Manifiestos[[#This Row],[Factura]] &amp; "|" &amp; tbl_Manifiestos[[#This Row],[Proyecto OK]] &amp; "|" &amp; TEXT(tbl_Manifiestos[[#This Row],[Servicio]],"0.00") &amp; "|" &amp; TEXT(tbl_Manifiestos[[#This Row],[Costo Unitario]],"0.00")</f>
        <v>2460|Lead Replacement Service|9.00|110.00</v>
      </c>
      <c r="C1222" s="44">
        <v>2460</v>
      </c>
      <c r="D1222" s="124">
        <v>45783</v>
      </c>
      <c r="E1222">
        <v>198</v>
      </c>
      <c r="F1222" t="s">
        <v>5306</v>
      </c>
      <c r="G1222">
        <v>3364</v>
      </c>
      <c r="H1222" t="s">
        <v>5903</v>
      </c>
      <c r="I1222">
        <v>3364</v>
      </c>
      <c r="J1222">
        <v>9</v>
      </c>
      <c r="K1222" s="34">
        <v>110</v>
      </c>
      <c r="L1222" s="97">
        <f t="shared" si="37"/>
        <v>990</v>
      </c>
      <c r="M1222" s="6">
        <f>tbl_Manifiestos[[#This Row],[Total Pagado]]*tbl_Manifiestos[[#This Row],[Porcentaje]]</f>
        <v>920.7</v>
      </c>
      <c r="N1222" s="3">
        <v>0.93</v>
      </c>
    </row>
    <row r="1223" spans="1:14" ht="15.75" x14ac:dyDescent="0.25">
      <c r="A1223" s="3" t="s">
        <v>5780</v>
      </c>
      <c r="B1223" s="3" t="str">
        <f>tbl_Manifiestos[[#This Row],[Factura]] &amp; "|" &amp; tbl_Manifiestos[[#This Row],[Proyecto OK]] &amp; "|" &amp; TEXT(tbl_Manifiestos[[#This Row],[Servicio]],"0.00") &amp; "|" &amp; TEXT(tbl_Manifiestos[[#This Row],[Costo Unitario]],"0.00")</f>
        <v>2460|Lead Replacement Service|9.00|110.00</v>
      </c>
      <c r="C1223" s="44">
        <v>2460</v>
      </c>
      <c r="D1223" s="147">
        <v>45784</v>
      </c>
      <c r="E1223">
        <v>198</v>
      </c>
      <c r="F1223" t="s">
        <v>5306</v>
      </c>
      <c r="G1223">
        <v>3364</v>
      </c>
      <c r="H1223" t="s">
        <v>5903</v>
      </c>
      <c r="I1223">
        <v>3364</v>
      </c>
      <c r="J1223">
        <v>9</v>
      </c>
      <c r="K1223" s="95">
        <v>110</v>
      </c>
      <c r="L1223" s="96">
        <f t="shared" si="37"/>
        <v>990</v>
      </c>
      <c r="M1223" s="6">
        <f>tbl_Manifiestos[[#This Row],[Total Pagado]]*tbl_Manifiestos[[#This Row],[Porcentaje]]</f>
        <v>920.7</v>
      </c>
      <c r="N1223" s="3">
        <v>0.93</v>
      </c>
    </row>
    <row r="1224" spans="1:14" ht="15.75" x14ac:dyDescent="0.25">
      <c r="A1224" s="3" t="s">
        <v>5780</v>
      </c>
      <c r="B1224" s="3" t="str">
        <f>tbl_Manifiestos[[#This Row],[Factura]] &amp; "|" &amp; tbl_Manifiestos[[#This Row],[Proyecto OK]] &amp; "|" &amp; TEXT(tbl_Manifiestos[[#This Row],[Servicio]],"0.00") &amp; "|" &amp; TEXT(tbl_Manifiestos[[#This Row],[Costo Unitario]],"0.00")</f>
        <v>2476|Lead Replacement Service|7.00|110.00</v>
      </c>
      <c r="C1224" s="44" t="s">
        <v>5415</v>
      </c>
      <c r="D1224" s="124">
        <v>45789</v>
      </c>
      <c r="E1224">
        <v>198</v>
      </c>
      <c r="F1224" t="s">
        <v>5416</v>
      </c>
      <c r="G1224">
        <v>3364</v>
      </c>
      <c r="H1224" t="s">
        <v>5903</v>
      </c>
      <c r="I1224">
        <v>3364</v>
      </c>
      <c r="J1224">
        <v>7</v>
      </c>
      <c r="K1224" s="201">
        <v>110</v>
      </c>
      <c r="L1224" s="97">
        <f t="shared" si="37"/>
        <v>770</v>
      </c>
      <c r="M1224" s="6">
        <f>tbl_Manifiestos[[#This Row],[Total Pagado]]*tbl_Manifiestos[[#This Row],[Porcentaje]]</f>
        <v>716.1</v>
      </c>
      <c r="N1224" s="3">
        <v>0.93</v>
      </c>
    </row>
    <row r="1225" spans="1:14" ht="15.75" x14ac:dyDescent="0.25">
      <c r="A1225" s="3" t="s">
        <v>663</v>
      </c>
      <c r="B1225" s="3" t="str">
        <f>tbl_Manifiestos[[#This Row],[Factura]] &amp; "|" &amp; tbl_Manifiestos[[#This Row],[Proyecto OK]] &amp; "|" &amp; TEXT(tbl_Manifiestos[[#This Row],[Servicio]],"0.00") &amp; "|" &amp; TEXT(tbl_Manifiestos[[#This Row],[Costo Unitario]],"0.00")</f>
        <v>2477|Lead Replacement Service|8.50|105.00</v>
      </c>
      <c r="C1225">
        <v>2477</v>
      </c>
      <c r="D1225" s="142">
        <v>45793</v>
      </c>
      <c r="E1225" s="5">
        <v>612</v>
      </c>
      <c r="F1225" s="3" t="s">
        <v>5306</v>
      </c>
      <c r="G1225" s="5">
        <v>3365</v>
      </c>
      <c r="H1225" t="s">
        <v>5903</v>
      </c>
      <c r="I1225">
        <v>3365</v>
      </c>
      <c r="J1225" s="3">
        <v>8.5</v>
      </c>
      <c r="K1225" s="6">
        <v>105</v>
      </c>
      <c r="L1225" s="227">
        <v>892.5</v>
      </c>
      <c r="M1225" s="6">
        <f>tbl_Manifiestos[[#This Row],[Total Pagado]]*tbl_Manifiestos[[#This Row],[Porcentaje]]</f>
        <v>803.25</v>
      </c>
      <c r="N1225" s="3">
        <v>0.9</v>
      </c>
    </row>
    <row r="1226" spans="1:14" ht="15.75" x14ac:dyDescent="0.25">
      <c r="A1226" s="3" t="s">
        <v>5309</v>
      </c>
      <c r="B1226" s="3" t="str">
        <f>tbl_Manifiestos[[#This Row],[Factura]] &amp; "|" &amp; tbl_Manifiestos[[#This Row],[Proyecto OK]] &amp; "|" &amp; TEXT(tbl_Manifiestos[[#This Row],[Servicio]],"0.00") &amp; "|" &amp; TEXT(tbl_Manifiestos[[#This Row],[Costo Unitario]],"0.00")</f>
        <v>2493|Lead Replacement Service|8.00|105.00</v>
      </c>
      <c r="C1226">
        <v>2493</v>
      </c>
      <c r="D1226" s="4">
        <v>45798</v>
      </c>
      <c r="E1226" s="5">
        <v>28</v>
      </c>
      <c r="F1226" s="3" t="s">
        <v>5306</v>
      </c>
      <c r="G1226" s="5">
        <v>3365</v>
      </c>
      <c r="H1226" t="s">
        <v>5903</v>
      </c>
      <c r="I1226">
        <v>3365</v>
      </c>
      <c r="J1226" s="3">
        <v>8</v>
      </c>
      <c r="K1226" s="6">
        <v>105</v>
      </c>
      <c r="L1226" s="219">
        <v>840</v>
      </c>
      <c r="M1226" s="6">
        <f>tbl_Manifiestos[[#This Row],[Total Pagado]]*tbl_Manifiestos[[#This Row],[Porcentaje]]</f>
        <v>756</v>
      </c>
      <c r="N1226" s="3">
        <v>0.9</v>
      </c>
    </row>
    <row r="1227" spans="1:14" ht="15.75" x14ac:dyDescent="0.25">
      <c r="A1227" s="3" t="s">
        <v>5309</v>
      </c>
      <c r="B1227" s="3" t="str">
        <f>tbl_Manifiestos[[#This Row],[Factura]] &amp; "|" &amp; tbl_Manifiestos[[#This Row],[Proyecto OK]] &amp; "|" &amp; TEXT(tbl_Manifiestos[[#This Row],[Servicio]],"0.00") &amp; "|" &amp; TEXT(tbl_Manifiestos[[#This Row],[Costo Unitario]],"0.00")</f>
        <v>2477|Lead Replacement Service|8.50|105.00</v>
      </c>
      <c r="C1227">
        <v>2477</v>
      </c>
      <c r="D1227" s="142">
        <v>45792</v>
      </c>
      <c r="E1227" s="5">
        <v>27</v>
      </c>
      <c r="F1227" s="3" t="s">
        <v>5306</v>
      </c>
      <c r="G1227" s="5">
        <v>3365</v>
      </c>
      <c r="H1227" t="s">
        <v>5903</v>
      </c>
      <c r="I1227">
        <v>3365</v>
      </c>
      <c r="J1227" s="3">
        <v>8.5</v>
      </c>
      <c r="K1227" s="189">
        <v>105</v>
      </c>
      <c r="L1227" s="227">
        <v>892.5</v>
      </c>
      <c r="M1227" s="6">
        <f>tbl_Manifiestos[[#This Row],[Total Pagado]]*tbl_Manifiestos[[#This Row],[Porcentaje]]</f>
        <v>803.25</v>
      </c>
      <c r="N1227" s="3">
        <v>0.9</v>
      </c>
    </row>
    <row r="1228" spans="1:14" ht="15.75" x14ac:dyDescent="0.25">
      <c r="A1228" s="3" t="s">
        <v>663</v>
      </c>
      <c r="B1228" s="3" t="str">
        <f>tbl_Manifiestos[[#This Row],[Factura]] &amp; "|" &amp; tbl_Manifiestos[[#This Row],[Proyecto OK]] &amp; "|" &amp; TEXT(tbl_Manifiestos[[#This Row],[Servicio]],"0.00") &amp; "|" &amp; TEXT(tbl_Manifiestos[[#This Row],[Costo Unitario]],"0.00")</f>
        <v>2493|Lead Replacement Service|8.00|105.00</v>
      </c>
      <c r="C1228">
        <v>2493</v>
      </c>
      <c r="D1228" s="4">
        <v>45796</v>
      </c>
      <c r="E1228" s="5">
        <v>664</v>
      </c>
      <c r="F1228" s="3" t="s">
        <v>5306</v>
      </c>
      <c r="G1228" s="5">
        <v>3365</v>
      </c>
      <c r="H1228" t="s">
        <v>5903</v>
      </c>
      <c r="I1228">
        <v>3365</v>
      </c>
      <c r="J1228" s="3">
        <v>8</v>
      </c>
      <c r="K1228" s="6">
        <v>105</v>
      </c>
      <c r="L1228" s="219">
        <v>840</v>
      </c>
      <c r="M1228" s="6">
        <f>tbl_Manifiestos[[#This Row],[Total Pagado]]*tbl_Manifiestos[[#This Row],[Porcentaje]]</f>
        <v>756</v>
      </c>
      <c r="N1228" s="3">
        <v>0.9</v>
      </c>
    </row>
    <row r="1229" spans="1:14" ht="15.75" x14ac:dyDescent="0.25">
      <c r="A1229" s="3" t="s">
        <v>5309</v>
      </c>
      <c r="B1229" s="3" t="str">
        <f>tbl_Manifiestos[[#This Row],[Factura]] &amp; "|" &amp; tbl_Manifiestos[[#This Row],[Proyecto OK]] &amp; "|" &amp; TEXT(tbl_Manifiestos[[#This Row],[Servicio]],"0.00") &amp; "|" &amp; TEXT(tbl_Manifiestos[[#This Row],[Costo Unitario]],"0.00")</f>
        <v>2506|Lead Replacement Service|8.00|105.00</v>
      </c>
      <c r="C1229">
        <v>2506</v>
      </c>
      <c r="D1229" s="4">
        <v>45804</v>
      </c>
      <c r="E1229" s="5">
        <v>229</v>
      </c>
      <c r="F1229" s="3" t="s">
        <v>5306</v>
      </c>
      <c r="G1229" s="5">
        <v>3365</v>
      </c>
      <c r="H1229" t="s">
        <v>5903</v>
      </c>
      <c r="I1229">
        <v>3365</v>
      </c>
      <c r="J1229" s="3">
        <v>8</v>
      </c>
      <c r="K1229" s="6">
        <v>105</v>
      </c>
      <c r="L1229" s="219">
        <v>840</v>
      </c>
      <c r="M1229" s="6">
        <f>tbl_Manifiestos[[#This Row],[Total Pagado]]*tbl_Manifiestos[[#This Row],[Porcentaje]]</f>
        <v>756</v>
      </c>
      <c r="N1229" s="3">
        <v>0.9</v>
      </c>
    </row>
    <row r="1230" spans="1:14" ht="15.75" x14ac:dyDescent="0.25">
      <c r="A1230" s="3" t="s">
        <v>5309</v>
      </c>
      <c r="B1230" s="3" t="str">
        <f>tbl_Manifiestos[[#This Row],[Factura]] &amp; "|" &amp; tbl_Manifiestos[[#This Row],[Proyecto OK]] &amp; "|" &amp; TEXT(tbl_Manifiestos[[#This Row],[Servicio]],"0.00") &amp; "|" &amp; TEXT(tbl_Manifiestos[[#This Row],[Costo Unitario]],"0.00")</f>
        <v>2506|Lead Replacement Service|8.50|105.00</v>
      </c>
      <c r="C1230">
        <v>2506</v>
      </c>
      <c r="D1230" s="4">
        <v>45805</v>
      </c>
      <c r="E1230" s="5">
        <v>76</v>
      </c>
      <c r="F1230" s="3" t="s">
        <v>5306</v>
      </c>
      <c r="G1230" s="5">
        <v>3365</v>
      </c>
      <c r="H1230" t="s">
        <v>5903</v>
      </c>
      <c r="I1230">
        <v>3365</v>
      </c>
      <c r="J1230" s="3">
        <v>8.5</v>
      </c>
      <c r="K1230" s="6">
        <v>105</v>
      </c>
      <c r="L1230" s="219">
        <v>892.5</v>
      </c>
      <c r="M1230" s="6">
        <f>tbl_Manifiestos[[#This Row],[Total Pagado]]*tbl_Manifiestos[[#This Row],[Porcentaje]]</f>
        <v>803.25</v>
      </c>
      <c r="N1230" s="3">
        <v>0.9</v>
      </c>
    </row>
    <row r="1231" spans="1:14" ht="15.75" x14ac:dyDescent="0.25">
      <c r="A1231" s="3" t="s">
        <v>5309</v>
      </c>
      <c r="B1231" s="3" t="str">
        <f>tbl_Manifiestos[[#This Row],[Factura]] &amp; "|" &amp; tbl_Manifiestos[[#This Row],[Proyecto OK]] &amp; "|" &amp; TEXT(tbl_Manifiestos[[#This Row],[Servicio]],"0.00") &amp; "|" &amp; TEXT(tbl_Manifiestos[[#This Row],[Costo Unitario]],"0.00")</f>
        <v>2506|Lead Replacement Service|8.50|105.00</v>
      </c>
      <c r="C1231">
        <v>2506</v>
      </c>
      <c r="D1231" s="4">
        <v>45806</v>
      </c>
      <c r="E1231" s="5">
        <v>76</v>
      </c>
      <c r="F1231" s="3" t="s">
        <v>5306</v>
      </c>
      <c r="G1231" s="5">
        <v>3365</v>
      </c>
      <c r="H1231" t="s">
        <v>5903</v>
      </c>
      <c r="I1231">
        <v>3365</v>
      </c>
      <c r="J1231" s="3">
        <v>8.5</v>
      </c>
      <c r="K1231" s="6">
        <v>105</v>
      </c>
      <c r="L1231" s="219">
        <v>892.5</v>
      </c>
      <c r="M1231" s="6">
        <f>tbl_Manifiestos[[#This Row],[Total Pagado]]*tbl_Manifiestos[[#This Row],[Porcentaje]]</f>
        <v>803.25</v>
      </c>
      <c r="N1231" s="3">
        <v>0.9</v>
      </c>
    </row>
    <row r="1232" spans="1:14" ht="15.75" x14ac:dyDescent="0.25">
      <c r="A1232" s="3" t="s">
        <v>5309</v>
      </c>
      <c r="B1232" s="3" t="str">
        <f>tbl_Manifiestos[[#This Row],[Factura]] &amp; "|" &amp; tbl_Manifiestos[[#This Row],[Proyecto OK]] &amp; "|" &amp; TEXT(tbl_Manifiestos[[#This Row],[Servicio]],"0.00") &amp; "|" &amp; TEXT(tbl_Manifiestos[[#This Row],[Costo Unitario]],"0.00")</f>
        <v>2535|Lead Replacement Service|8.50|105.00</v>
      </c>
      <c r="C1232">
        <v>2535</v>
      </c>
      <c r="D1232" s="4">
        <v>45811</v>
      </c>
      <c r="E1232" s="5">
        <v>76</v>
      </c>
      <c r="F1232" s="3" t="s">
        <v>5306</v>
      </c>
      <c r="G1232" s="5">
        <v>3365</v>
      </c>
      <c r="H1232" t="s">
        <v>5903</v>
      </c>
      <c r="I1232">
        <v>3365</v>
      </c>
      <c r="J1232" s="3">
        <v>8.5</v>
      </c>
      <c r="K1232" s="6">
        <v>105</v>
      </c>
      <c r="L1232" s="219">
        <v>892.5</v>
      </c>
      <c r="M1232" s="6">
        <f>tbl_Manifiestos[[#This Row],[Total Pagado]]*tbl_Manifiestos[[#This Row],[Porcentaje]]</f>
        <v>803.25</v>
      </c>
      <c r="N1232" s="3">
        <v>0.9</v>
      </c>
    </row>
    <row r="1233" spans="1:14" ht="15.75" x14ac:dyDescent="0.25">
      <c r="A1233" s="3" t="s">
        <v>2225</v>
      </c>
      <c r="B1233" s="3" t="str">
        <f>tbl_Manifiestos[[#This Row],[Factura]] &amp; "|" &amp; tbl_Manifiestos[[#This Row],[Proyecto OK]] &amp; "|" &amp; TEXT(tbl_Manifiestos[[#This Row],[Servicio]],"0.00") &amp; "|" &amp; TEXT(tbl_Manifiestos[[#This Row],[Costo Unitario]],"0.00")</f>
        <v>2594|Lead Replacement Service|9.00|105.00</v>
      </c>
      <c r="C1233">
        <v>2594</v>
      </c>
      <c r="D1233" s="4">
        <v>45849</v>
      </c>
      <c r="E1233" s="5">
        <v>620</v>
      </c>
      <c r="F1233" s="3" t="s">
        <v>5306</v>
      </c>
      <c r="G1233" s="5">
        <v>3365</v>
      </c>
      <c r="H1233" t="s">
        <v>5903</v>
      </c>
      <c r="I1233">
        <v>3365</v>
      </c>
      <c r="J1233" s="3">
        <v>9</v>
      </c>
      <c r="K1233" s="6">
        <v>105</v>
      </c>
      <c r="L1233" s="219">
        <v>945</v>
      </c>
      <c r="M1233" s="6">
        <f>tbl_Manifiestos[[#This Row],[Total Pagado]]*tbl_Manifiestos[[#This Row],[Porcentaje]]</f>
        <v>850.5</v>
      </c>
      <c r="N1233" s="3">
        <v>0.9</v>
      </c>
    </row>
    <row r="1234" spans="1:14" ht="15.75" x14ac:dyDescent="0.25">
      <c r="A1234" s="3" t="s">
        <v>5309</v>
      </c>
      <c r="B1234" s="3" t="str">
        <f>tbl_Manifiestos[[#This Row],[Factura]] &amp; "|" &amp; tbl_Manifiestos[[#This Row],[Proyecto OK]] &amp; "|" &amp; TEXT(tbl_Manifiestos[[#This Row],[Servicio]],"0.00") &amp; "|" &amp; TEXT(tbl_Manifiestos[[#This Row],[Costo Unitario]],"0.00")</f>
        <v>2578|Lead Replacement Service|9.00|105.00</v>
      </c>
      <c r="C1234">
        <v>2578</v>
      </c>
      <c r="D1234" s="142">
        <v>45838</v>
      </c>
      <c r="E1234" s="5">
        <v>661</v>
      </c>
      <c r="F1234" s="3" t="s">
        <v>5306</v>
      </c>
      <c r="G1234" s="5">
        <v>3365</v>
      </c>
      <c r="H1234" t="s">
        <v>5903</v>
      </c>
      <c r="I1234">
        <v>3365</v>
      </c>
      <c r="J1234" s="3">
        <v>9</v>
      </c>
      <c r="K1234" s="6">
        <v>105</v>
      </c>
      <c r="L1234" s="227">
        <v>945</v>
      </c>
      <c r="M1234" s="6">
        <f>tbl_Manifiestos[[#This Row],[Total Pagado]]*tbl_Manifiestos[[#This Row],[Porcentaje]]</f>
        <v>850.5</v>
      </c>
      <c r="N1234" s="3">
        <v>0.9</v>
      </c>
    </row>
    <row r="1235" spans="1:14" ht="15.75" x14ac:dyDescent="0.25">
      <c r="A1235" s="3" t="s">
        <v>5305</v>
      </c>
      <c r="B1235" s="3" t="str">
        <f>tbl_Manifiestos[[#This Row],[Factura]] &amp; "|" &amp; tbl_Manifiestos[[#This Row],[Proyecto OK]] &amp; "|" &amp; TEXT(tbl_Manifiestos[[#This Row],[Servicio]],"0.00") &amp; "|" &amp; TEXT(tbl_Manifiestos[[#This Row],[Costo Unitario]],"0.00")</f>
        <v>2578|Lead Replacement Service|6.00|105.00</v>
      </c>
      <c r="C1235">
        <v>2578</v>
      </c>
      <c r="D1235" s="4">
        <v>45839</v>
      </c>
      <c r="E1235" s="5">
        <v>606</v>
      </c>
      <c r="F1235" s="3" t="s">
        <v>5306</v>
      </c>
      <c r="G1235" s="5">
        <v>3365</v>
      </c>
      <c r="H1235" t="s">
        <v>5903</v>
      </c>
      <c r="I1235">
        <v>3365</v>
      </c>
      <c r="J1235" s="3">
        <v>6</v>
      </c>
      <c r="K1235" s="6">
        <v>105</v>
      </c>
      <c r="L1235" s="219">
        <v>630</v>
      </c>
      <c r="M1235" s="6">
        <f>tbl_Manifiestos[[#This Row],[Total Pagado]]*tbl_Manifiestos[[#This Row],[Porcentaje]]</f>
        <v>567</v>
      </c>
      <c r="N1235" s="3">
        <v>0.9</v>
      </c>
    </row>
    <row r="1236" spans="1:14" ht="15.75" x14ac:dyDescent="0.25">
      <c r="A1236" s="3" t="s">
        <v>5305</v>
      </c>
      <c r="B1236" s="3" t="str">
        <f>tbl_Manifiestos[[#This Row],[Factura]] &amp; "|" &amp; tbl_Manifiestos[[#This Row],[Proyecto OK]] &amp; "|" &amp; TEXT(tbl_Manifiestos[[#This Row],[Servicio]],"0.00") &amp; "|" &amp; TEXT(tbl_Manifiestos[[#This Row],[Costo Unitario]],"0.00")</f>
        <v>2594|Lead Replacement Service|8.50|105.00</v>
      </c>
      <c r="C1236">
        <v>2594</v>
      </c>
      <c r="D1236" s="4">
        <v>45845</v>
      </c>
      <c r="E1236" s="5">
        <v>2</v>
      </c>
      <c r="F1236" s="3" t="s">
        <v>5306</v>
      </c>
      <c r="G1236" s="5">
        <v>3365</v>
      </c>
      <c r="H1236" t="s">
        <v>5903</v>
      </c>
      <c r="I1236">
        <v>3365</v>
      </c>
      <c r="J1236" s="3">
        <v>8.5</v>
      </c>
      <c r="K1236" s="6">
        <v>105</v>
      </c>
      <c r="L1236" s="219">
        <v>892.5</v>
      </c>
      <c r="M1236" s="6">
        <f>tbl_Manifiestos[[#This Row],[Total Pagado]]*tbl_Manifiestos[[#This Row],[Porcentaje]]</f>
        <v>803.25</v>
      </c>
      <c r="N1236" s="3">
        <v>0.9</v>
      </c>
    </row>
    <row r="1237" spans="1:14" ht="15.75" x14ac:dyDescent="0.25">
      <c r="A1237" s="3" t="s">
        <v>5305</v>
      </c>
      <c r="B1237" s="3" t="str">
        <f>tbl_Manifiestos[[#This Row],[Factura]] &amp; "|" &amp; tbl_Manifiestos[[#This Row],[Proyecto OK]] &amp; "|" &amp; TEXT(tbl_Manifiestos[[#This Row],[Servicio]],"0.00") &amp; "|" &amp; TEXT(tbl_Manifiestos[[#This Row],[Costo Unitario]],"0.00")</f>
        <v>2594|Lead Replacement Service|7.25|105.00</v>
      </c>
      <c r="C1237">
        <v>2594</v>
      </c>
      <c r="D1237" s="138">
        <v>45848</v>
      </c>
      <c r="E1237" s="5">
        <v>606</v>
      </c>
      <c r="F1237" s="3" t="s">
        <v>5306</v>
      </c>
      <c r="G1237" s="5">
        <v>3365</v>
      </c>
      <c r="H1237" t="s">
        <v>5903</v>
      </c>
      <c r="I1237">
        <v>3365</v>
      </c>
      <c r="J1237" s="3">
        <v>7.25</v>
      </c>
      <c r="K1237" s="6">
        <v>105</v>
      </c>
      <c r="L1237" s="214">
        <v>761.25</v>
      </c>
      <c r="M1237" s="6">
        <f>tbl_Manifiestos[[#This Row],[Total Pagado]]*tbl_Manifiestos[[#This Row],[Porcentaje]]</f>
        <v>685.125</v>
      </c>
      <c r="N1237" s="3">
        <v>0.9</v>
      </c>
    </row>
    <row r="1238" spans="1:14" ht="15.75" x14ac:dyDescent="0.25">
      <c r="A1238" s="3" t="s">
        <v>5309</v>
      </c>
      <c r="B1238" s="3" t="str">
        <f>tbl_Manifiestos[[#This Row],[Factura]] &amp; "|" &amp; tbl_Manifiestos[[#This Row],[Proyecto OK]] &amp; "|" &amp; TEXT(tbl_Manifiestos[[#This Row],[Servicio]],"0.00") &amp; "|" &amp; TEXT(tbl_Manifiestos[[#This Row],[Costo Unitario]],"0.00")</f>
        <v>2594|Lead Replacement Service|10.00|105.00</v>
      </c>
      <c r="C1238">
        <v>2594</v>
      </c>
      <c r="D1238" s="136">
        <v>45846</v>
      </c>
      <c r="E1238" s="5">
        <v>76</v>
      </c>
      <c r="F1238" s="3" t="s">
        <v>5306</v>
      </c>
      <c r="G1238" s="5">
        <v>3365</v>
      </c>
      <c r="H1238" t="s">
        <v>5903</v>
      </c>
      <c r="I1238">
        <v>3365</v>
      </c>
      <c r="J1238" s="3">
        <v>10</v>
      </c>
      <c r="K1238" s="183">
        <v>105</v>
      </c>
      <c r="L1238" s="212">
        <v>1050</v>
      </c>
      <c r="M1238" s="6">
        <f>tbl_Manifiestos[[#This Row],[Total Pagado]]*tbl_Manifiestos[[#This Row],[Porcentaje]]</f>
        <v>945</v>
      </c>
      <c r="N1238" s="3">
        <v>0.9</v>
      </c>
    </row>
    <row r="1239" spans="1:14" ht="15.75" x14ac:dyDescent="0.25">
      <c r="A1239" s="3" t="s">
        <v>5309</v>
      </c>
      <c r="B1239" s="3" t="str">
        <f>tbl_Manifiestos[[#This Row],[Factura]] &amp; "|" &amp; tbl_Manifiestos[[#This Row],[Proyecto OK]] &amp; "|" &amp; TEXT(tbl_Manifiestos[[#This Row],[Servicio]],"0.00") &amp; "|" &amp; TEXT(tbl_Manifiestos[[#This Row],[Costo Unitario]],"0.00")</f>
        <v>2594|Lead Replacement Service|11.50|105.00</v>
      </c>
      <c r="C1239">
        <v>2594</v>
      </c>
      <c r="D1239" s="138">
        <v>45847</v>
      </c>
      <c r="E1239" s="5">
        <v>76</v>
      </c>
      <c r="F1239" s="3" t="s">
        <v>5306</v>
      </c>
      <c r="G1239" s="5">
        <v>3365</v>
      </c>
      <c r="H1239" t="s">
        <v>5903</v>
      </c>
      <c r="I1239">
        <v>3365</v>
      </c>
      <c r="J1239" s="3">
        <v>11.5</v>
      </c>
      <c r="K1239" s="185">
        <v>105</v>
      </c>
      <c r="L1239" s="214">
        <v>1207.5</v>
      </c>
      <c r="M1239" s="6">
        <f>tbl_Manifiestos[[#This Row],[Total Pagado]]*tbl_Manifiestos[[#This Row],[Porcentaje]]</f>
        <v>1086.75</v>
      </c>
      <c r="N1239" s="3">
        <v>0.9</v>
      </c>
    </row>
    <row r="1240" spans="1:14" ht="15.75" x14ac:dyDescent="0.25">
      <c r="A1240" s="3" t="s">
        <v>1982</v>
      </c>
      <c r="B1240" s="3" t="str">
        <f>tbl_Manifiestos[[#This Row],[Factura]] &amp; "|" &amp; tbl_Manifiestos[[#This Row],[Proyecto OK]] &amp; "|" &amp; TEXT(tbl_Manifiestos[[#This Row],[Servicio]],"0.00") &amp; "|" &amp; TEXT(tbl_Manifiestos[[#This Row],[Costo Unitario]],"0.00")</f>
        <v>2594|Lead Replacement Service|11.00|105.00</v>
      </c>
      <c r="C1240">
        <v>2594</v>
      </c>
      <c r="D1240" s="136">
        <v>45849</v>
      </c>
      <c r="E1240" s="5">
        <v>664</v>
      </c>
      <c r="F1240" s="3" t="s">
        <v>5306</v>
      </c>
      <c r="G1240" s="5">
        <v>3365</v>
      </c>
      <c r="H1240" t="s">
        <v>5903</v>
      </c>
      <c r="I1240">
        <v>3365</v>
      </c>
      <c r="J1240" s="3">
        <v>11</v>
      </c>
      <c r="K1240" s="183">
        <v>105</v>
      </c>
      <c r="L1240" s="212">
        <v>1155</v>
      </c>
      <c r="M1240" s="6">
        <f>tbl_Manifiestos[[#This Row],[Total Pagado]]*tbl_Manifiestos[[#This Row],[Porcentaje]]</f>
        <v>1039.5</v>
      </c>
      <c r="N1240" s="3">
        <v>0.9</v>
      </c>
    </row>
    <row r="1241" spans="1:14" ht="15.75" x14ac:dyDescent="0.25">
      <c r="A1241" s="3" t="s">
        <v>5309</v>
      </c>
      <c r="B1241" s="3" t="str">
        <f>tbl_Manifiestos[[#This Row],[Factura]] &amp; "|" &amp; tbl_Manifiestos[[#This Row],[Proyecto OK]] &amp; "|" &amp; TEXT(tbl_Manifiestos[[#This Row],[Servicio]],"0.00") &amp; "|" &amp; TEXT(tbl_Manifiestos[[#This Row],[Costo Unitario]],"0.00")</f>
        <v>2605|Lead Replacement Service|9.00|105.00</v>
      </c>
      <c r="C1241">
        <v>2605</v>
      </c>
      <c r="D1241" s="138">
        <v>45855</v>
      </c>
      <c r="E1241" s="5">
        <v>229</v>
      </c>
      <c r="F1241" s="3" t="s">
        <v>5306</v>
      </c>
      <c r="G1241" s="5">
        <v>3365</v>
      </c>
      <c r="H1241" t="s">
        <v>5903</v>
      </c>
      <c r="I1241">
        <v>3365</v>
      </c>
      <c r="J1241" s="3">
        <v>9</v>
      </c>
      <c r="K1241" s="6">
        <v>105</v>
      </c>
      <c r="L1241" s="214">
        <v>945</v>
      </c>
      <c r="M1241" s="6">
        <f>tbl_Manifiestos[[#This Row],[Total Pagado]]*tbl_Manifiestos[[#This Row],[Porcentaje]]</f>
        <v>850.5</v>
      </c>
      <c r="N1241" s="3">
        <v>0.9</v>
      </c>
    </row>
    <row r="1242" spans="1:14" ht="15.75" x14ac:dyDescent="0.25">
      <c r="A1242" s="3" t="s">
        <v>5309</v>
      </c>
      <c r="B1242" s="3" t="str">
        <f>tbl_Manifiestos[[#This Row],[Factura]] &amp; "|" &amp; tbl_Manifiestos[[#This Row],[Proyecto OK]] &amp; "|" &amp; TEXT(tbl_Manifiestos[[#This Row],[Servicio]],"0.00") &amp; "|" &amp; TEXT(tbl_Manifiestos[[#This Row],[Costo Unitario]],"0.00")</f>
        <v>2605|Lead Replacement Service|8.00|105.00</v>
      </c>
      <c r="C1242">
        <v>2605</v>
      </c>
      <c r="D1242" s="4">
        <v>45856</v>
      </c>
      <c r="E1242" s="5">
        <v>76</v>
      </c>
      <c r="F1242" s="3" t="s">
        <v>5306</v>
      </c>
      <c r="G1242" s="5">
        <v>3365</v>
      </c>
      <c r="H1242" t="s">
        <v>5903</v>
      </c>
      <c r="I1242">
        <v>3365</v>
      </c>
      <c r="J1242" s="3">
        <v>8</v>
      </c>
      <c r="K1242" s="6">
        <v>105</v>
      </c>
      <c r="L1242" s="213">
        <v>840</v>
      </c>
      <c r="M1242" s="6">
        <f>tbl_Manifiestos[[#This Row],[Total Pagado]]*tbl_Manifiestos[[#This Row],[Porcentaje]]</f>
        <v>756</v>
      </c>
      <c r="N1242" s="3">
        <v>0.9</v>
      </c>
    </row>
    <row r="1243" spans="1:14" ht="15.75" x14ac:dyDescent="0.25">
      <c r="A1243" s="3" t="s">
        <v>5335</v>
      </c>
      <c r="B1243" s="3" t="str">
        <f>tbl_Manifiestos[[#This Row],[Factura]] &amp; "|" &amp; tbl_Manifiestos[[#This Row],[Proyecto OK]] &amp; "|" &amp; TEXT(tbl_Manifiestos[[#This Row],[Servicio]],"0.00") &amp; "|" &amp; TEXT(tbl_Manifiestos[[#This Row],[Costo Unitario]],"0.00")</f>
        <v>2605|Lead Replacement Service|8.50|105.00</v>
      </c>
      <c r="C1243">
        <v>2605</v>
      </c>
      <c r="D1243" s="4">
        <v>45856</v>
      </c>
      <c r="E1243" s="5">
        <v>62</v>
      </c>
      <c r="F1243" s="3" t="s">
        <v>5306</v>
      </c>
      <c r="G1243" s="5">
        <v>3365</v>
      </c>
      <c r="H1243" t="s">
        <v>5903</v>
      </c>
      <c r="I1243">
        <v>3365</v>
      </c>
      <c r="J1243" s="3">
        <v>8.5</v>
      </c>
      <c r="K1243" s="6">
        <v>105</v>
      </c>
      <c r="L1243" s="213">
        <v>892.5</v>
      </c>
      <c r="M1243" s="6">
        <f>tbl_Manifiestos[[#This Row],[Total Pagado]]*tbl_Manifiestos[[#This Row],[Porcentaje]]</f>
        <v>803.25</v>
      </c>
      <c r="N1243" s="3">
        <v>0.9</v>
      </c>
    </row>
    <row r="1244" spans="1:14" ht="15.75" x14ac:dyDescent="0.25">
      <c r="A1244" s="3" t="s">
        <v>1264</v>
      </c>
      <c r="B1244" s="3" t="str">
        <f>tbl_Manifiestos[[#This Row],[Factura]] &amp; "|" &amp; tbl_Manifiestos[[#This Row],[Proyecto OK]] &amp; "|" &amp; TEXT(tbl_Manifiestos[[#This Row],[Servicio]],"0.00") &amp; "|" &amp; TEXT(tbl_Manifiestos[[#This Row],[Costo Unitario]],"0.00")</f>
        <v>2620|Lead Replacement Service|9.00|105.00</v>
      </c>
      <c r="C1244">
        <v>2620</v>
      </c>
      <c r="D1244" s="136">
        <v>45861</v>
      </c>
      <c r="E1244">
        <v>7</v>
      </c>
      <c r="F1244" t="s">
        <v>5306</v>
      </c>
      <c r="G1244">
        <v>3365</v>
      </c>
      <c r="H1244" t="s">
        <v>5903</v>
      </c>
      <c r="I1244">
        <v>3365</v>
      </c>
      <c r="J1244">
        <v>9</v>
      </c>
      <c r="K1244" s="183">
        <v>105</v>
      </c>
      <c r="L1244" s="212">
        <v>945</v>
      </c>
      <c r="M1244" s="6">
        <f>tbl_Manifiestos[[#This Row],[Total Pagado]]*tbl_Manifiestos[[#This Row],[Porcentaje]]</f>
        <v>850.5</v>
      </c>
      <c r="N1244" s="3">
        <v>0.9</v>
      </c>
    </row>
    <row r="1245" spans="1:14" ht="15.75" x14ac:dyDescent="0.25">
      <c r="A1245" s="3" t="s">
        <v>1264</v>
      </c>
      <c r="B1245" s="3" t="str">
        <f>tbl_Manifiestos[[#This Row],[Factura]] &amp; "|" &amp; tbl_Manifiestos[[#This Row],[Proyecto OK]] &amp; "|" &amp; TEXT(tbl_Manifiestos[[#This Row],[Servicio]],"0.00") &amp; "|" &amp; TEXT(tbl_Manifiestos[[#This Row],[Costo Unitario]],"0.00")</f>
        <v>2620|Lead Replacement Service|9.00|105.00</v>
      </c>
      <c r="C1245">
        <v>2620</v>
      </c>
      <c r="D1245" s="138">
        <v>45862</v>
      </c>
      <c r="E1245">
        <v>7</v>
      </c>
      <c r="F1245" t="s">
        <v>5306</v>
      </c>
      <c r="G1245">
        <v>3365</v>
      </c>
      <c r="H1245" t="s">
        <v>5903</v>
      </c>
      <c r="I1245">
        <v>3365</v>
      </c>
      <c r="J1245">
        <v>9</v>
      </c>
      <c r="K1245" s="185">
        <v>105</v>
      </c>
      <c r="L1245" s="214">
        <v>945</v>
      </c>
      <c r="M1245" s="6">
        <f>tbl_Manifiestos[[#This Row],[Total Pagado]]*tbl_Manifiestos[[#This Row],[Porcentaje]]</f>
        <v>850.5</v>
      </c>
      <c r="N1245" s="3">
        <v>0.9</v>
      </c>
    </row>
    <row r="1246" spans="1:14" ht="15.75" x14ac:dyDescent="0.25">
      <c r="A1246" s="3" t="s">
        <v>1261</v>
      </c>
      <c r="B1246" s="3" t="str">
        <f>tbl_Manifiestos[[#This Row],[Factura]] &amp; "|" &amp; tbl_Manifiestos[[#This Row],[Proyecto OK]] &amp; "|" &amp; TEXT(tbl_Manifiestos[[#This Row],[Servicio]],"0.00") &amp; "|" &amp; TEXT(tbl_Manifiestos[[#This Row],[Costo Unitario]],"0.00")</f>
        <v>2620|Lead Replacement Service|8.50|105.00</v>
      </c>
      <c r="C1246">
        <v>2620</v>
      </c>
      <c r="D1246" s="140">
        <v>45862</v>
      </c>
      <c r="E1246">
        <v>678</v>
      </c>
      <c r="F1246" t="s">
        <v>5306</v>
      </c>
      <c r="G1246">
        <v>3365</v>
      </c>
      <c r="H1246" t="s">
        <v>5903</v>
      </c>
      <c r="I1246">
        <v>3365</v>
      </c>
      <c r="J1246">
        <v>8.5</v>
      </c>
      <c r="K1246" s="187">
        <v>105</v>
      </c>
      <c r="L1246" s="216">
        <v>892.5</v>
      </c>
      <c r="M1246" s="6">
        <f>tbl_Manifiestos[[#This Row],[Total Pagado]]*tbl_Manifiestos[[#This Row],[Porcentaje]]</f>
        <v>803.25</v>
      </c>
      <c r="N1246" s="3">
        <v>0.9</v>
      </c>
    </row>
    <row r="1247" spans="1:14" ht="15.75" x14ac:dyDescent="0.25">
      <c r="A1247" s="3" t="s">
        <v>5305</v>
      </c>
      <c r="B1247" s="3" t="str">
        <f>tbl_Manifiestos[[#This Row],[Factura]] &amp; "|" &amp; tbl_Manifiestos[[#This Row],[Proyecto OK]] &amp; "|" &amp; TEXT(tbl_Manifiestos[[#This Row],[Servicio]],"0.00") &amp; "|" &amp; TEXT(tbl_Manifiestos[[#This Row],[Costo Unitario]],"0.00")</f>
        <v>2620|Lead Replacement Service|9.50|105.00</v>
      </c>
      <c r="C1247">
        <v>2620</v>
      </c>
      <c r="D1247" s="140">
        <v>45861</v>
      </c>
      <c r="E1247">
        <v>2</v>
      </c>
      <c r="F1247" t="s">
        <v>5306</v>
      </c>
      <c r="G1247">
        <v>3365</v>
      </c>
      <c r="H1247" t="s">
        <v>5903</v>
      </c>
      <c r="I1247">
        <v>3365</v>
      </c>
      <c r="J1247">
        <v>9.5</v>
      </c>
      <c r="K1247" s="187">
        <v>105</v>
      </c>
      <c r="L1247" s="216">
        <v>997.5</v>
      </c>
      <c r="M1247" s="6">
        <f>tbl_Manifiestos[[#This Row],[Total Pagado]]*tbl_Manifiestos[[#This Row],[Porcentaje]]</f>
        <v>897.75</v>
      </c>
      <c r="N1247" s="3">
        <v>0.9</v>
      </c>
    </row>
    <row r="1248" spans="1:14" ht="15.75" x14ac:dyDescent="0.25">
      <c r="A1248" s="3" t="s">
        <v>5305</v>
      </c>
      <c r="B1248" s="3" t="str">
        <f>tbl_Manifiestos[[#This Row],[Factura]] &amp; "|" &amp; tbl_Manifiestos[[#This Row],[Proyecto OK]] &amp; "|" &amp; TEXT(tbl_Manifiestos[[#This Row],[Servicio]],"0.00") &amp; "|" &amp; TEXT(tbl_Manifiestos[[#This Row],[Costo Unitario]],"0.00")</f>
        <v>2620|Lead Replacement Service|8.50|105.00</v>
      </c>
      <c r="C1248">
        <v>2620</v>
      </c>
      <c r="D1248" s="138">
        <v>45862</v>
      </c>
      <c r="E1248">
        <v>20</v>
      </c>
      <c r="F1248" t="s">
        <v>5306</v>
      </c>
      <c r="G1248">
        <v>3365</v>
      </c>
      <c r="H1248" t="s">
        <v>5903</v>
      </c>
      <c r="I1248">
        <v>3365</v>
      </c>
      <c r="J1248">
        <v>8.5</v>
      </c>
      <c r="K1248" s="6">
        <v>105</v>
      </c>
      <c r="L1248" s="214">
        <v>892.5</v>
      </c>
      <c r="M1248" s="6">
        <f>tbl_Manifiestos[[#This Row],[Total Pagado]]*tbl_Manifiestos[[#This Row],[Porcentaje]]</f>
        <v>803.25</v>
      </c>
      <c r="N1248" s="3">
        <v>0.9</v>
      </c>
    </row>
    <row r="1249" spans="1:14" ht="15.75" x14ac:dyDescent="0.25">
      <c r="A1249" s="3" t="s">
        <v>1982</v>
      </c>
      <c r="B1249" s="3" t="str">
        <f>tbl_Manifiestos[[#This Row],[Factura]] &amp; "|" &amp; tbl_Manifiestos[[#This Row],[Proyecto OK]] &amp; "|" &amp; TEXT(tbl_Manifiestos[[#This Row],[Servicio]],"0.00") &amp; "|" &amp; TEXT(tbl_Manifiestos[[#This Row],[Costo Unitario]],"0.00")</f>
        <v>2620|Lead Replacement Service|10.00|105.00</v>
      </c>
      <c r="C1249">
        <v>2620</v>
      </c>
      <c r="D1249" s="4">
        <v>45862</v>
      </c>
      <c r="E1249">
        <v>773</v>
      </c>
      <c r="F1249" t="s">
        <v>5306</v>
      </c>
      <c r="G1249">
        <v>3365</v>
      </c>
      <c r="H1249" t="s">
        <v>5903</v>
      </c>
      <c r="I1249">
        <v>3365</v>
      </c>
      <c r="J1249">
        <v>10</v>
      </c>
      <c r="K1249" s="6">
        <v>105</v>
      </c>
      <c r="L1249" s="213">
        <v>1050</v>
      </c>
      <c r="M1249" s="6">
        <f>tbl_Manifiestos[[#This Row],[Total Pagado]]*tbl_Manifiestos[[#This Row],[Porcentaje]]</f>
        <v>945</v>
      </c>
      <c r="N1249" s="3">
        <v>0.9</v>
      </c>
    </row>
    <row r="1250" spans="1:14" ht="15.75" x14ac:dyDescent="0.25">
      <c r="A1250" s="3" t="s">
        <v>5335</v>
      </c>
      <c r="B1250" s="3" t="str">
        <f>tbl_Manifiestos[[#This Row],[Factura]] &amp; "|" &amp; tbl_Manifiestos[[#This Row],[Proyecto OK]] &amp; "|" &amp; TEXT(tbl_Manifiestos[[#This Row],[Servicio]],"0.00") &amp; "|" &amp; TEXT(tbl_Manifiestos[[#This Row],[Costo Unitario]],"0.00")</f>
        <v>2620|Lead Replacement Service|10.50|105.00</v>
      </c>
      <c r="C1250">
        <v>2620</v>
      </c>
      <c r="D1250" s="140">
        <v>45859</v>
      </c>
      <c r="E1250">
        <v>15</v>
      </c>
      <c r="F1250" t="s">
        <v>5306</v>
      </c>
      <c r="G1250">
        <v>3365</v>
      </c>
      <c r="H1250" t="s">
        <v>5903</v>
      </c>
      <c r="I1250">
        <v>3365</v>
      </c>
      <c r="J1250">
        <v>10.5</v>
      </c>
      <c r="K1250" s="187">
        <v>105</v>
      </c>
      <c r="L1250" s="216">
        <v>1102.5</v>
      </c>
      <c r="M1250" s="6">
        <f>tbl_Manifiestos[[#This Row],[Total Pagado]]*tbl_Manifiestos[[#This Row],[Porcentaje]]</f>
        <v>992.25</v>
      </c>
      <c r="N1250" s="3">
        <v>0.9</v>
      </c>
    </row>
    <row r="1251" spans="1:14" ht="15.75" x14ac:dyDescent="0.25">
      <c r="A1251" s="3" t="s">
        <v>5335</v>
      </c>
      <c r="B1251" s="3" t="str">
        <f>tbl_Manifiestos[[#This Row],[Factura]] &amp; "|" &amp; tbl_Manifiestos[[#This Row],[Proyecto OK]] &amp; "|" &amp; TEXT(tbl_Manifiestos[[#This Row],[Servicio]],"0.00") &amp; "|" &amp; TEXT(tbl_Manifiestos[[#This Row],[Costo Unitario]],"0.00")</f>
        <v>2620|Lead Replacement Service|8.00|105.00</v>
      </c>
      <c r="C1251">
        <v>2620</v>
      </c>
      <c r="D1251" s="140">
        <v>45860</v>
      </c>
      <c r="E1251">
        <v>15</v>
      </c>
      <c r="F1251" t="s">
        <v>5306</v>
      </c>
      <c r="G1251">
        <v>3365</v>
      </c>
      <c r="H1251" t="s">
        <v>5903</v>
      </c>
      <c r="I1251">
        <v>3365</v>
      </c>
      <c r="J1251">
        <v>8</v>
      </c>
      <c r="K1251" s="187">
        <v>105</v>
      </c>
      <c r="L1251" s="216">
        <v>840</v>
      </c>
      <c r="M1251" s="6">
        <f>tbl_Manifiestos[[#This Row],[Total Pagado]]*tbl_Manifiestos[[#This Row],[Porcentaje]]</f>
        <v>756</v>
      </c>
      <c r="N1251" s="3">
        <v>0.9</v>
      </c>
    </row>
    <row r="1252" spans="1:14" ht="15.75" x14ac:dyDescent="0.25">
      <c r="A1252" s="3" t="s">
        <v>5309</v>
      </c>
      <c r="B1252" s="3" t="str">
        <f>tbl_Manifiestos[[#This Row],[Factura]] &amp; "|" &amp; tbl_Manifiestos[[#This Row],[Proyecto OK]] &amp; "|" &amp; TEXT(tbl_Manifiestos[[#This Row],[Servicio]],"0.00") &amp; "|" &amp; TEXT(tbl_Manifiestos[[#This Row],[Costo Unitario]],"0.00")</f>
        <v>2620|Lead Replacement Service|8.00|105.00</v>
      </c>
      <c r="C1252">
        <v>2620</v>
      </c>
      <c r="D1252" s="140">
        <v>45859</v>
      </c>
      <c r="E1252">
        <v>661</v>
      </c>
      <c r="F1252" t="s">
        <v>5306</v>
      </c>
      <c r="G1252">
        <v>3365</v>
      </c>
      <c r="H1252" t="s">
        <v>5903</v>
      </c>
      <c r="I1252">
        <v>3365</v>
      </c>
      <c r="J1252">
        <v>8</v>
      </c>
      <c r="K1252" s="187">
        <v>105</v>
      </c>
      <c r="L1252" s="216">
        <v>840</v>
      </c>
      <c r="M1252" s="6">
        <f>tbl_Manifiestos[[#This Row],[Total Pagado]]*tbl_Manifiestos[[#This Row],[Porcentaje]]</f>
        <v>756</v>
      </c>
      <c r="N1252" s="3">
        <v>0.9</v>
      </c>
    </row>
    <row r="1253" spans="1:14" ht="15.75" x14ac:dyDescent="0.25">
      <c r="A1253" s="3" t="s">
        <v>5309</v>
      </c>
      <c r="B1253" s="3" t="str">
        <f>tbl_Manifiestos[[#This Row],[Factura]] &amp; "|" &amp; tbl_Manifiestos[[#This Row],[Proyecto OK]] &amp; "|" &amp; TEXT(tbl_Manifiestos[[#This Row],[Servicio]],"0.00") &amp; "|" &amp; TEXT(tbl_Manifiestos[[#This Row],[Costo Unitario]],"0.00")</f>
        <v>2620|Lead Replacement Service|8.50|105.00</v>
      </c>
      <c r="C1253">
        <v>2620</v>
      </c>
      <c r="D1253" s="140">
        <v>45860</v>
      </c>
      <c r="E1253">
        <v>661</v>
      </c>
      <c r="F1253" t="s">
        <v>5306</v>
      </c>
      <c r="G1253">
        <v>3365</v>
      </c>
      <c r="H1253" t="s">
        <v>5903</v>
      </c>
      <c r="I1253">
        <v>3365</v>
      </c>
      <c r="J1253">
        <v>8.5</v>
      </c>
      <c r="K1253" s="187">
        <v>105</v>
      </c>
      <c r="L1253" s="216">
        <v>892.5</v>
      </c>
      <c r="M1253" s="6">
        <f>tbl_Manifiestos[[#This Row],[Total Pagado]]*tbl_Manifiestos[[#This Row],[Porcentaje]]</f>
        <v>803.25</v>
      </c>
      <c r="N1253" s="3">
        <v>0.9</v>
      </c>
    </row>
    <row r="1254" spans="1:14" ht="15.75" x14ac:dyDescent="0.25">
      <c r="A1254" s="3" t="s">
        <v>5309</v>
      </c>
      <c r="B1254" s="3" t="str">
        <f>tbl_Manifiestos[[#This Row],[Factura]] &amp; "|" &amp; tbl_Manifiestos[[#This Row],[Proyecto OK]] &amp; "|" &amp; TEXT(tbl_Manifiestos[[#This Row],[Servicio]],"0.00") &amp; "|" &amp; TEXT(tbl_Manifiestos[[#This Row],[Costo Unitario]],"0.00")</f>
        <v>2620|Lead Replacement Service|10.00|105.00</v>
      </c>
      <c r="C1254">
        <v>2620</v>
      </c>
      <c r="D1254" s="138">
        <v>45862</v>
      </c>
      <c r="E1254">
        <v>229</v>
      </c>
      <c r="F1254" t="s">
        <v>5306</v>
      </c>
      <c r="G1254">
        <v>3365</v>
      </c>
      <c r="H1254" t="s">
        <v>5903</v>
      </c>
      <c r="I1254">
        <v>3365</v>
      </c>
      <c r="J1254">
        <v>10</v>
      </c>
      <c r="K1254" s="6">
        <v>105</v>
      </c>
      <c r="L1254" s="214">
        <v>1050</v>
      </c>
      <c r="M1254" s="6">
        <f>tbl_Manifiestos[[#This Row],[Total Pagado]]*tbl_Manifiestos[[#This Row],[Porcentaje]]</f>
        <v>945</v>
      </c>
      <c r="N1254" s="3">
        <v>0.9</v>
      </c>
    </row>
    <row r="1255" spans="1:14" ht="15.75" x14ac:dyDescent="0.25">
      <c r="A1255" s="3" t="s">
        <v>5309</v>
      </c>
      <c r="B1255" s="3" t="str">
        <f>tbl_Manifiestos[[#This Row],[Factura]] &amp; "|" &amp; tbl_Manifiestos[[#This Row],[Proyecto OK]] &amp; "|" &amp; TEXT(tbl_Manifiestos[[#This Row],[Servicio]],"0.00") &amp; "|" &amp; TEXT(tbl_Manifiestos[[#This Row],[Costo Unitario]],"0.00")</f>
        <v>2620|Lead Replacement Service|8.00|105.00</v>
      </c>
      <c r="C1255">
        <v>2620</v>
      </c>
      <c r="D1255" s="4">
        <v>45863</v>
      </c>
      <c r="E1255">
        <v>661</v>
      </c>
      <c r="F1255" t="s">
        <v>5306</v>
      </c>
      <c r="G1255">
        <v>3365</v>
      </c>
      <c r="H1255" t="s">
        <v>5903</v>
      </c>
      <c r="I1255">
        <v>3365</v>
      </c>
      <c r="J1255">
        <v>8</v>
      </c>
      <c r="K1255" s="6">
        <v>105</v>
      </c>
      <c r="L1255" s="213">
        <v>840</v>
      </c>
      <c r="M1255" s="6">
        <f>tbl_Manifiestos[[#This Row],[Total Pagado]]*tbl_Manifiestos[[#This Row],[Porcentaje]]</f>
        <v>756</v>
      </c>
      <c r="N1255" s="3">
        <v>0.9</v>
      </c>
    </row>
    <row r="1256" spans="1:14" ht="15.75" x14ac:dyDescent="0.25">
      <c r="A1256" s="3" t="s">
        <v>5305</v>
      </c>
      <c r="B1256" s="3" t="str">
        <f>tbl_Manifiestos[[#This Row],[Factura]] &amp; "|" &amp; tbl_Manifiestos[[#This Row],[Proyecto OK]] &amp; "|" &amp; TEXT(tbl_Manifiestos[[#This Row],[Servicio]],"0.00") &amp; "|" &amp; TEXT(tbl_Manifiestos[[#This Row],[Costo Unitario]],"0.00")</f>
        <v>2638|Lead Replacement Service|9.00|105.00</v>
      </c>
      <c r="C1256">
        <v>2638</v>
      </c>
      <c r="D1256" s="4">
        <v>45870</v>
      </c>
      <c r="E1256">
        <v>1</v>
      </c>
      <c r="F1256" t="s">
        <v>5306</v>
      </c>
      <c r="G1256">
        <v>3365</v>
      </c>
      <c r="H1256" t="s">
        <v>5903</v>
      </c>
      <c r="I1256">
        <v>3365</v>
      </c>
      <c r="J1256">
        <v>9</v>
      </c>
      <c r="K1256" s="6">
        <v>105</v>
      </c>
      <c r="L1256" s="213">
        <v>945</v>
      </c>
      <c r="M1256" s="6">
        <f>tbl_Manifiestos[[#This Row],[Total Pagado]]*tbl_Manifiestos[[#This Row],[Porcentaje]]</f>
        <v>850.5</v>
      </c>
      <c r="N1256" s="3">
        <v>0.9</v>
      </c>
    </row>
    <row r="1257" spans="1:14" ht="15.75" x14ac:dyDescent="0.25">
      <c r="A1257" s="3" t="s">
        <v>5305</v>
      </c>
      <c r="B1257" s="3" t="str">
        <f>tbl_Manifiestos[[#This Row],[Factura]] &amp; "|" &amp; tbl_Manifiestos[[#This Row],[Proyecto OK]] &amp; "|" &amp; TEXT(tbl_Manifiestos[[#This Row],[Servicio]],"0.00") &amp; "|" &amp; TEXT(tbl_Manifiestos[[#This Row],[Costo Unitario]],"0.00")</f>
        <v>2654|Lead Replacement Service|9.00|105.00</v>
      </c>
      <c r="C1257">
        <v>2654</v>
      </c>
      <c r="D1257" s="4">
        <v>45875</v>
      </c>
      <c r="E1257">
        <v>2</v>
      </c>
      <c r="F1257" t="s">
        <v>5306</v>
      </c>
      <c r="G1257">
        <v>3365</v>
      </c>
      <c r="H1257" t="s">
        <v>5903</v>
      </c>
      <c r="I1257">
        <v>3365</v>
      </c>
      <c r="J1257">
        <v>9</v>
      </c>
      <c r="K1257" s="6">
        <v>105</v>
      </c>
      <c r="L1257" s="213">
        <v>945</v>
      </c>
      <c r="M1257" s="6">
        <f>tbl_Manifiestos[[#This Row],[Total Pagado]]*tbl_Manifiestos[[#This Row],[Porcentaje]]</f>
        <v>850.5</v>
      </c>
      <c r="N1257" s="3">
        <v>0.9</v>
      </c>
    </row>
    <row r="1258" spans="1:14" ht="15.75" x14ac:dyDescent="0.25">
      <c r="A1258" s="3" t="s">
        <v>5305</v>
      </c>
      <c r="B1258" s="3" t="str">
        <f>tbl_Manifiestos[[#This Row],[Factura]] &amp; "|" &amp; tbl_Manifiestos[[#This Row],[Proyecto OK]] &amp; "|" &amp; TEXT(tbl_Manifiestos[[#This Row],[Servicio]],"0.00") &amp; "|" &amp; TEXT(tbl_Manifiestos[[#This Row],[Costo Unitario]],"0.00")</f>
        <v>2668|Lead Replacement Service|8.00|105.00</v>
      </c>
      <c r="C1258">
        <v>2668</v>
      </c>
      <c r="D1258" s="136">
        <v>45881</v>
      </c>
      <c r="E1258">
        <v>2</v>
      </c>
      <c r="F1258" t="s">
        <v>5306</v>
      </c>
      <c r="G1258">
        <v>3365</v>
      </c>
      <c r="H1258" t="s">
        <v>5903</v>
      </c>
      <c r="I1258">
        <v>3365</v>
      </c>
      <c r="J1258">
        <v>8</v>
      </c>
      <c r="K1258" s="183">
        <v>105</v>
      </c>
      <c r="L1258" s="212">
        <v>840</v>
      </c>
      <c r="M1258" s="6">
        <f>tbl_Manifiestos[[#This Row],[Total Pagado]]*tbl_Manifiestos[[#This Row],[Porcentaje]]</f>
        <v>756</v>
      </c>
      <c r="N1258" s="3">
        <v>0.9</v>
      </c>
    </row>
    <row r="1259" spans="1:14" ht="15.75" x14ac:dyDescent="0.25">
      <c r="A1259" s="3" t="s">
        <v>5305</v>
      </c>
      <c r="B1259" s="3" t="str">
        <f>tbl_Manifiestos[[#This Row],[Factura]] &amp; "|" &amp; tbl_Manifiestos[[#This Row],[Proyecto OK]] &amp; "|" &amp; TEXT(tbl_Manifiestos[[#This Row],[Servicio]],"0.00") &amp; "|" &amp; TEXT(tbl_Manifiestos[[#This Row],[Costo Unitario]],"0.00")</f>
        <v>2668|Lead Replacement Service|8.00|105.00</v>
      </c>
      <c r="C1259">
        <v>2668</v>
      </c>
      <c r="D1259" s="138">
        <v>45882</v>
      </c>
      <c r="E1259">
        <v>2</v>
      </c>
      <c r="F1259" t="s">
        <v>5306</v>
      </c>
      <c r="G1259">
        <v>3365</v>
      </c>
      <c r="H1259" t="s">
        <v>5903</v>
      </c>
      <c r="I1259">
        <v>3365</v>
      </c>
      <c r="J1259">
        <v>8</v>
      </c>
      <c r="K1259" s="185">
        <v>105</v>
      </c>
      <c r="L1259" s="213">
        <v>840</v>
      </c>
      <c r="M1259" s="6">
        <f>tbl_Manifiestos[[#This Row],[Total Pagado]]*tbl_Manifiestos[[#This Row],[Porcentaje]]</f>
        <v>756</v>
      </c>
      <c r="N1259" s="3">
        <v>0.9</v>
      </c>
    </row>
    <row r="1260" spans="1:14" ht="15.75" x14ac:dyDescent="0.25">
      <c r="A1260" s="3" t="s">
        <v>5309</v>
      </c>
      <c r="B1260" s="3" t="str">
        <f>tbl_Manifiestos[[#This Row],[Factura]] &amp; "|" &amp; tbl_Manifiestos[[#This Row],[Proyecto OK]] &amp; "|" &amp; TEXT(tbl_Manifiestos[[#This Row],[Servicio]],"0.00") &amp; "|" &amp; TEXT(tbl_Manifiestos[[#This Row],[Costo Unitario]],"0.00")</f>
        <v>2697|Lead Replacement Service|8.50|105.00</v>
      </c>
      <c r="C1260">
        <v>2697</v>
      </c>
      <c r="D1260" s="136">
        <v>45894</v>
      </c>
      <c r="E1260">
        <v>28</v>
      </c>
      <c r="F1260" t="s">
        <v>5306</v>
      </c>
      <c r="G1260">
        <v>3365</v>
      </c>
      <c r="H1260" t="s">
        <v>5903</v>
      </c>
      <c r="I1260">
        <v>3365</v>
      </c>
      <c r="J1260">
        <v>8.5</v>
      </c>
      <c r="K1260" s="183">
        <v>105</v>
      </c>
      <c r="L1260" s="212">
        <v>892.5</v>
      </c>
      <c r="M1260" s="6">
        <f>tbl_Manifiestos[[#This Row],[Total Pagado]]*tbl_Manifiestos[[#This Row],[Porcentaje]]</f>
        <v>803.25</v>
      </c>
      <c r="N1260" s="3">
        <v>0.9</v>
      </c>
    </row>
    <row r="1261" spans="1:14" ht="15.75" x14ac:dyDescent="0.25">
      <c r="A1261" s="3" t="s">
        <v>5309</v>
      </c>
      <c r="B1261" s="3" t="str">
        <f>tbl_Manifiestos[[#This Row],[Factura]] &amp; "|" &amp; tbl_Manifiestos[[#This Row],[Proyecto OK]] &amp; "|" &amp; TEXT(tbl_Manifiestos[[#This Row],[Servicio]],"0.00") &amp; "|" &amp; TEXT(tbl_Manifiestos[[#This Row],[Costo Unitario]],"0.00")</f>
        <v>2697|Lead Replacement Service|8.00|105.00</v>
      </c>
      <c r="C1261">
        <v>2697</v>
      </c>
      <c r="D1261" s="138">
        <v>45896</v>
      </c>
      <c r="E1261">
        <v>76</v>
      </c>
      <c r="F1261" t="s">
        <v>5306</v>
      </c>
      <c r="G1261">
        <v>3365</v>
      </c>
      <c r="H1261" t="s">
        <v>5903</v>
      </c>
      <c r="I1261">
        <v>3365</v>
      </c>
      <c r="J1261">
        <v>8</v>
      </c>
      <c r="K1261" s="185">
        <v>105</v>
      </c>
      <c r="L1261" s="213">
        <v>840</v>
      </c>
      <c r="M1261" s="6">
        <f>tbl_Manifiestos[[#This Row],[Total Pagado]]*tbl_Manifiestos[[#This Row],[Porcentaje]]</f>
        <v>756</v>
      </c>
      <c r="N1261" s="3">
        <v>0.9</v>
      </c>
    </row>
    <row r="1262" spans="1:14" ht="15.75" x14ac:dyDescent="0.25">
      <c r="A1262" s="3" t="s">
        <v>5309</v>
      </c>
      <c r="B1262" s="3" t="str">
        <f>tbl_Manifiestos[[#This Row],[Factura]] &amp; "|" &amp; tbl_Manifiestos[[#This Row],[Proyecto OK]] &amp; "|" &amp; TEXT(tbl_Manifiestos[[#This Row],[Servicio]],"0.00") &amp; "|" &amp; TEXT(tbl_Manifiestos[[#This Row],[Costo Unitario]],"0.00")</f>
        <v>2697|Lead Replacement Service|9.25|105.00</v>
      </c>
      <c r="C1262">
        <v>2697</v>
      </c>
      <c r="D1262" s="4">
        <v>45895</v>
      </c>
      <c r="E1262">
        <v>229</v>
      </c>
      <c r="F1262" t="s">
        <v>5306</v>
      </c>
      <c r="G1262">
        <v>3365</v>
      </c>
      <c r="H1262" t="s">
        <v>5903</v>
      </c>
      <c r="I1262">
        <v>3365</v>
      </c>
      <c r="J1262">
        <v>9.25</v>
      </c>
      <c r="K1262" s="6">
        <v>105</v>
      </c>
      <c r="L1262" s="213">
        <v>971.25</v>
      </c>
      <c r="M1262" s="6">
        <f>tbl_Manifiestos[[#This Row],[Total Pagado]]*tbl_Manifiestos[[#This Row],[Porcentaje]]</f>
        <v>874.125</v>
      </c>
      <c r="N1262" s="3">
        <v>0.9</v>
      </c>
    </row>
    <row r="1263" spans="1:14" ht="15.75" x14ac:dyDescent="0.25">
      <c r="A1263" s="3" t="s">
        <v>5334</v>
      </c>
      <c r="B1263" s="3" t="str">
        <f>tbl_Manifiestos[[#This Row],[Factura]] &amp; "|" &amp; tbl_Manifiestos[[#This Row],[Proyecto OK]] &amp; "|" &amp; TEXT(tbl_Manifiestos[[#This Row],[Servicio]],"0.00") &amp; "|" &amp; TEXT(tbl_Manifiestos[[#This Row],[Costo Unitario]],"0.00")</f>
        <v>2714|Lead Replacement Service|5.00|105.00</v>
      </c>
      <c r="C1263">
        <v>2714</v>
      </c>
      <c r="D1263" s="4">
        <v>45905</v>
      </c>
      <c r="E1263">
        <v>380</v>
      </c>
      <c r="F1263" t="s">
        <v>5306</v>
      </c>
      <c r="G1263">
        <v>3365</v>
      </c>
      <c r="H1263" t="s">
        <v>5903</v>
      </c>
      <c r="I1263">
        <v>3365</v>
      </c>
      <c r="J1263">
        <v>5</v>
      </c>
      <c r="K1263" s="6">
        <v>105</v>
      </c>
      <c r="L1263" s="213">
        <v>525</v>
      </c>
      <c r="M1263" s="6">
        <f>tbl_Manifiestos[[#This Row],[Total Pagado]]*tbl_Manifiestos[[#This Row],[Porcentaje]]</f>
        <v>472.5</v>
      </c>
      <c r="N1263" s="3">
        <v>0.9</v>
      </c>
    </row>
    <row r="1264" spans="1:14" ht="15.75" x14ac:dyDescent="0.25">
      <c r="A1264" s="3" t="s">
        <v>5309</v>
      </c>
      <c r="B1264" s="3" t="str">
        <f>tbl_Manifiestos[[#This Row],[Factura]] &amp; "|" &amp; tbl_Manifiestos[[#This Row],[Proyecto OK]] &amp; "|" &amp; TEXT(tbl_Manifiestos[[#This Row],[Servicio]],"0.00") &amp; "|" &amp; TEXT(tbl_Manifiestos[[#This Row],[Costo Unitario]],"0.00")</f>
        <v>2714|Lead Replacement Service|8.00|105.00</v>
      </c>
      <c r="C1264">
        <v>2714</v>
      </c>
      <c r="D1264" s="136">
        <v>45902</v>
      </c>
      <c r="E1264">
        <v>76</v>
      </c>
      <c r="F1264" t="s">
        <v>5306</v>
      </c>
      <c r="G1264">
        <v>3365</v>
      </c>
      <c r="H1264" t="s">
        <v>5903</v>
      </c>
      <c r="I1264">
        <v>3365</v>
      </c>
      <c r="J1264">
        <v>8</v>
      </c>
      <c r="K1264" s="183">
        <v>105</v>
      </c>
      <c r="L1264" s="212">
        <v>840</v>
      </c>
      <c r="M1264" s="6">
        <f>tbl_Manifiestos[[#This Row],[Total Pagado]]*tbl_Manifiestos[[#This Row],[Porcentaje]]</f>
        <v>756</v>
      </c>
      <c r="N1264" s="3">
        <v>0.9</v>
      </c>
    </row>
    <row r="1265" spans="1:14" ht="15.75" x14ac:dyDescent="0.25">
      <c r="A1265" s="3" t="s">
        <v>1264</v>
      </c>
      <c r="B1265" s="3" t="str">
        <f>tbl_Manifiestos[[#This Row],[Factura]] &amp; "|" &amp; tbl_Manifiestos[[#This Row],[Proyecto OK]] &amp; "|" &amp; TEXT(tbl_Manifiestos[[#This Row],[Servicio]],"0.00") &amp; "|" &amp; TEXT(tbl_Manifiestos[[#This Row],[Costo Unitario]],"0.00")</f>
        <v>2731|Lead Replacement Service|8.00|105.00</v>
      </c>
      <c r="C1265">
        <v>2731</v>
      </c>
      <c r="D1265" s="138">
        <v>45909</v>
      </c>
      <c r="E1265">
        <v>201</v>
      </c>
      <c r="F1265" t="s">
        <v>5306</v>
      </c>
      <c r="G1265">
        <v>3365</v>
      </c>
      <c r="H1265" t="s">
        <v>5903</v>
      </c>
      <c r="I1265">
        <v>3365</v>
      </c>
      <c r="J1265">
        <v>8</v>
      </c>
      <c r="K1265" s="6">
        <v>105</v>
      </c>
      <c r="L1265" s="214">
        <v>840</v>
      </c>
      <c r="M1265" s="6">
        <f>tbl_Manifiestos[[#This Row],[Total Pagado]]*tbl_Manifiestos[[#This Row],[Porcentaje]]</f>
        <v>756</v>
      </c>
      <c r="N1265" s="3">
        <v>0.9</v>
      </c>
    </row>
    <row r="1266" spans="1:14" ht="15.75" x14ac:dyDescent="0.25">
      <c r="A1266" s="3" t="s">
        <v>1982</v>
      </c>
      <c r="B1266" s="3" t="str">
        <f>tbl_Manifiestos[[#This Row],[Factura]] &amp; "|" &amp; tbl_Manifiestos[[#This Row],[Proyecto OK]] &amp; "|" &amp; TEXT(tbl_Manifiestos[[#This Row],[Servicio]],"0.00") &amp; "|" &amp; TEXT(tbl_Manifiestos[[#This Row],[Costo Unitario]],"0.00")</f>
        <v>2743|Lead Replacement Service|6.00|105.00</v>
      </c>
      <c r="C1266">
        <v>2743</v>
      </c>
      <c r="D1266" s="4">
        <v>45919</v>
      </c>
      <c r="E1266">
        <v>670</v>
      </c>
      <c r="F1266" t="s">
        <v>5306</v>
      </c>
      <c r="G1266">
        <v>3365</v>
      </c>
      <c r="H1266" t="s">
        <v>5903</v>
      </c>
      <c r="I1266">
        <v>3365</v>
      </c>
      <c r="J1266">
        <v>6</v>
      </c>
      <c r="K1266" s="6">
        <v>105</v>
      </c>
      <c r="L1266" s="213">
        <v>630</v>
      </c>
      <c r="M1266" s="6">
        <f>tbl_Manifiestos[[#This Row],[Total Pagado]]*tbl_Manifiestos[[#This Row],[Porcentaje]]</f>
        <v>567</v>
      </c>
      <c r="N1266" s="3">
        <v>0.9</v>
      </c>
    </row>
    <row r="1267" spans="1:14" ht="15.75" x14ac:dyDescent="0.25">
      <c r="A1267" s="3" t="s">
        <v>1982</v>
      </c>
      <c r="B1267" s="3" t="str">
        <f>tbl_Manifiestos[[#This Row],[Factura]] &amp; "|" &amp; tbl_Manifiestos[[#This Row],[Proyecto OK]] &amp; "|" &amp; TEXT(tbl_Manifiestos[[#This Row],[Servicio]],"0.00") &amp; "|" &amp; TEXT(tbl_Manifiestos[[#This Row],[Costo Unitario]],"0.00")</f>
        <v>2743|Lead Replacement Service|7.00|105.00</v>
      </c>
      <c r="C1267">
        <v>2743</v>
      </c>
      <c r="D1267" s="4">
        <v>45919</v>
      </c>
      <c r="E1267">
        <v>773</v>
      </c>
      <c r="F1267" t="s">
        <v>5306</v>
      </c>
      <c r="G1267">
        <v>3365</v>
      </c>
      <c r="H1267" t="s">
        <v>5903</v>
      </c>
      <c r="I1267">
        <v>3365</v>
      </c>
      <c r="J1267">
        <v>7</v>
      </c>
      <c r="K1267" s="6">
        <v>105</v>
      </c>
      <c r="L1267" s="213">
        <v>735</v>
      </c>
      <c r="M1267" s="6">
        <f>tbl_Manifiestos[[#This Row],[Total Pagado]]*tbl_Manifiestos[[#This Row],[Porcentaje]]</f>
        <v>661.5</v>
      </c>
      <c r="N1267" s="3">
        <v>0.9</v>
      </c>
    </row>
    <row r="1268" spans="1:14" ht="15.75" x14ac:dyDescent="0.25">
      <c r="A1268" s="3" t="s">
        <v>1261</v>
      </c>
      <c r="B1268" s="3" t="str">
        <f>tbl_Manifiestos[[#This Row],[Factura]] &amp; "|" &amp; tbl_Manifiestos[[#This Row],[Proyecto OK]] &amp; "|" &amp; TEXT(tbl_Manifiestos[[#This Row],[Servicio]],"0.00") &amp; "|" &amp; TEXT(tbl_Manifiestos[[#This Row],[Costo Unitario]],"0.00")</f>
        <v>2761|Lead Replacement Service|4.50|105.00</v>
      </c>
      <c r="C1268">
        <v>2761</v>
      </c>
      <c r="D1268" s="136">
        <v>45923</v>
      </c>
      <c r="E1268">
        <v>19</v>
      </c>
      <c r="F1268" t="s">
        <v>5306</v>
      </c>
      <c r="G1268">
        <v>3365</v>
      </c>
      <c r="H1268" t="s">
        <v>5903</v>
      </c>
      <c r="I1268">
        <v>3365</v>
      </c>
      <c r="J1268">
        <v>4.5</v>
      </c>
      <c r="K1268" s="183">
        <v>105</v>
      </c>
      <c r="L1268" s="212">
        <v>472.5</v>
      </c>
      <c r="M1268" s="6">
        <f>tbl_Manifiestos[[#This Row],[Total Pagado]]*tbl_Manifiestos[[#This Row],[Porcentaje]]</f>
        <v>425.25</v>
      </c>
      <c r="N1268" s="3">
        <v>0.9</v>
      </c>
    </row>
    <row r="1269" spans="1:14" ht="15.75" x14ac:dyDescent="0.25">
      <c r="A1269" s="3" t="s">
        <v>5305</v>
      </c>
      <c r="B1269" s="3" t="str">
        <f>tbl_Manifiestos[[#This Row],[Factura]] &amp; "|" &amp; tbl_Manifiestos[[#This Row],[Proyecto OK]] &amp; "|" &amp; TEXT(tbl_Manifiestos[[#This Row],[Servicio]],"0.00") &amp; "|" &amp; TEXT(tbl_Manifiestos[[#This Row],[Costo Unitario]],"0.00")</f>
        <v>2761|Lead Replacement Service|7.25|105.00</v>
      </c>
      <c r="C1269">
        <v>2761</v>
      </c>
      <c r="D1269" s="140">
        <v>45925</v>
      </c>
      <c r="E1269">
        <v>606</v>
      </c>
      <c r="F1269" t="s">
        <v>5306</v>
      </c>
      <c r="G1269">
        <v>3365</v>
      </c>
      <c r="H1269" t="s">
        <v>5903</v>
      </c>
      <c r="I1269">
        <v>3365</v>
      </c>
      <c r="J1269">
        <v>7.25</v>
      </c>
      <c r="K1269" s="187">
        <v>105</v>
      </c>
      <c r="L1269" s="216">
        <v>761.25</v>
      </c>
      <c r="M1269" s="6">
        <f>tbl_Manifiestos[[#This Row],[Total Pagado]]*tbl_Manifiestos[[#This Row],[Porcentaje]]</f>
        <v>685.125</v>
      </c>
      <c r="N1269" s="3">
        <v>0.9</v>
      </c>
    </row>
    <row r="1270" spans="1:14" ht="15.75" x14ac:dyDescent="0.25">
      <c r="A1270" s="3" t="s">
        <v>5305</v>
      </c>
      <c r="B1270" s="3" t="str">
        <f>tbl_Manifiestos[[#This Row],[Factura]] &amp; "|" &amp; tbl_Manifiestos[[#This Row],[Proyecto OK]] &amp; "|" &amp; TEXT(tbl_Manifiestos[[#This Row],[Servicio]],"0.00") &amp; "|" &amp; TEXT(tbl_Manifiestos[[#This Row],[Costo Unitario]],"0.00")</f>
        <v>2761|Lead Replacement Service|8.50|105.00</v>
      </c>
      <c r="C1270">
        <v>2761</v>
      </c>
      <c r="D1270" s="138">
        <v>45926</v>
      </c>
      <c r="E1270">
        <v>54</v>
      </c>
      <c r="F1270" t="s">
        <v>5306</v>
      </c>
      <c r="G1270">
        <v>3365</v>
      </c>
      <c r="H1270" t="s">
        <v>5903</v>
      </c>
      <c r="I1270">
        <v>3365</v>
      </c>
      <c r="J1270">
        <v>8.5</v>
      </c>
      <c r="K1270" s="185">
        <v>105</v>
      </c>
      <c r="L1270" s="214">
        <v>892.5</v>
      </c>
      <c r="M1270" s="6">
        <f>tbl_Manifiestos[[#This Row],[Total Pagado]]*tbl_Manifiestos[[#This Row],[Porcentaje]]</f>
        <v>803.25</v>
      </c>
      <c r="N1270" s="3">
        <v>0.9</v>
      </c>
    </row>
    <row r="1271" spans="1:14" ht="15.75" x14ac:dyDescent="0.25">
      <c r="A1271" s="3" t="s">
        <v>1089</v>
      </c>
      <c r="B1271" s="3" t="str">
        <f>tbl_Manifiestos[[#This Row],[Factura]] &amp; "|" &amp; tbl_Manifiestos[[#This Row],[Proyecto OK]] &amp; "|" &amp; TEXT(tbl_Manifiestos[[#This Row],[Servicio]],"0.00") &amp; "|" &amp; TEXT(tbl_Manifiestos[[#This Row],[Costo Unitario]],"0.00")</f>
        <v>2867|Lead Replacement Service|8.00|105.00</v>
      </c>
      <c r="C1271">
        <v>2867</v>
      </c>
      <c r="D1271" s="4">
        <v>45966</v>
      </c>
      <c r="E1271">
        <v>13</v>
      </c>
      <c r="F1271" t="s">
        <v>5306</v>
      </c>
      <c r="G1271">
        <v>3365</v>
      </c>
      <c r="H1271" t="s">
        <v>5903</v>
      </c>
      <c r="I1271">
        <v>3365</v>
      </c>
      <c r="J1271">
        <v>8</v>
      </c>
      <c r="K1271" s="6">
        <v>105</v>
      </c>
      <c r="L1271" s="213">
        <v>840</v>
      </c>
      <c r="M1271" s="6">
        <f>tbl_Manifiestos[[#This Row],[Total Pagado]]*tbl_Manifiestos[[#This Row],[Porcentaje]]</f>
        <v>756</v>
      </c>
      <c r="N1271" s="3">
        <v>0.9</v>
      </c>
    </row>
    <row r="1272" spans="1:14" ht="15.75" x14ac:dyDescent="0.25">
      <c r="A1272" s="3" t="s">
        <v>1264</v>
      </c>
      <c r="B1272" s="3" t="str">
        <f>tbl_Manifiestos[[#This Row],[Factura]] &amp; "|" &amp; tbl_Manifiestos[[#This Row],[Proyecto OK]] &amp; "|" &amp; TEXT(tbl_Manifiestos[[#This Row],[Servicio]],"0.00") &amp; "|" &amp; TEXT(tbl_Manifiestos[[#This Row],[Costo Unitario]],"0.00")</f>
        <v>2888|Lead Replacement Service|7.75|105.00</v>
      </c>
      <c r="C1272">
        <v>2888</v>
      </c>
      <c r="D1272" s="4">
        <v>45971</v>
      </c>
      <c r="E1272">
        <v>102</v>
      </c>
      <c r="F1272" t="s">
        <v>5306</v>
      </c>
      <c r="G1272">
        <v>3365</v>
      </c>
      <c r="H1272" t="s">
        <v>5903</v>
      </c>
      <c r="I1272">
        <v>3365</v>
      </c>
      <c r="J1272">
        <v>7.75</v>
      </c>
      <c r="K1272" s="6">
        <v>105</v>
      </c>
      <c r="L1272" s="213">
        <v>813.75</v>
      </c>
      <c r="M1272" s="6">
        <f>tbl_Manifiestos[[#This Row],[Total Pagado]]*tbl_Manifiestos[[#This Row],[Porcentaje]]</f>
        <v>732.375</v>
      </c>
      <c r="N1272" s="3">
        <v>0.9</v>
      </c>
    </row>
    <row r="1273" spans="1:14" ht="15.75" x14ac:dyDescent="0.25">
      <c r="A1273" s="3" t="s">
        <v>1264</v>
      </c>
      <c r="B1273" s="3" t="str">
        <f>tbl_Manifiestos[[#This Row],[Factura]] &amp; "|" &amp; tbl_Manifiestos[[#This Row],[Proyecto OK]] &amp; "|" &amp; TEXT(tbl_Manifiestos[[#This Row],[Servicio]],"0.00") &amp; "|" &amp; TEXT(tbl_Manifiestos[[#This Row],[Costo Unitario]],"0.00")</f>
        <v>2909|Lead Replacement Service|7.50|105.00</v>
      </c>
      <c r="C1273">
        <v>2909</v>
      </c>
      <c r="D1273" s="4">
        <v>45978</v>
      </c>
      <c r="E1273">
        <v>201</v>
      </c>
      <c r="F1273" t="s">
        <v>5306</v>
      </c>
      <c r="G1273">
        <v>3365</v>
      </c>
      <c r="H1273" t="s">
        <v>5903</v>
      </c>
      <c r="I1273">
        <v>3365</v>
      </c>
      <c r="J1273">
        <v>7.5</v>
      </c>
      <c r="K1273" s="6">
        <v>105</v>
      </c>
      <c r="L1273" s="213">
        <v>787.5</v>
      </c>
      <c r="M1273" s="6">
        <f>tbl_Manifiestos[[#This Row],[Total Pagado]]*tbl_Manifiestos[[#This Row],[Porcentaje]]</f>
        <v>708.75</v>
      </c>
      <c r="N1273" s="3">
        <v>0.9</v>
      </c>
    </row>
    <row r="1274" spans="1:14" ht="15.75" x14ac:dyDescent="0.25">
      <c r="A1274" s="3" t="s">
        <v>1261</v>
      </c>
      <c r="B1274" s="3" t="str">
        <f>tbl_Manifiestos[[#This Row],[Factura]] &amp; "|" &amp; tbl_Manifiestos[[#This Row],[Proyecto OK]] &amp; "|" &amp; TEXT(tbl_Manifiestos[[#This Row],[Servicio]],"0.00") &amp; "|" &amp; TEXT(tbl_Manifiestos[[#This Row],[Costo Unitario]],"0.00")</f>
        <v>2909|Lead Replacement Service|8.00|105.00</v>
      </c>
      <c r="C1274">
        <v>2909</v>
      </c>
      <c r="D1274" s="4">
        <v>45978</v>
      </c>
      <c r="E1274">
        <v>506</v>
      </c>
      <c r="F1274" t="s">
        <v>5306</v>
      </c>
      <c r="G1274">
        <v>3365</v>
      </c>
      <c r="H1274" t="s">
        <v>5903</v>
      </c>
      <c r="I1274">
        <v>3365</v>
      </c>
      <c r="J1274">
        <v>8</v>
      </c>
      <c r="K1274" s="6">
        <v>105</v>
      </c>
      <c r="L1274" s="213">
        <v>840</v>
      </c>
      <c r="M1274" s="6">
        <f>tbl_Manifiestos[[#This Row],[Total Pagado]]*tbl_Manifiestos[[#This Row],[Porcentaje]]</f>
        <v>756</v>
      </c>
      <c r="N1274" s="3">
        <v>0.9</v>
      </c>
    </row>
    <row r="1275" spans="1:14" ht="15.75" x14ac:dyDescent="0.25">
      <c r="A1275" s="3" t="s">
        <v>27</v>
      </c>
      <c r="B1275" s="3" t="str">
        <f>tbl_Manifiestos[[#This Row],[Factura]] &amp; "|" &amp; tbl_Manifiestos[[#This Row],[Proyecto OK]] &amp; "|" &amp; TEXT(tbl_Manifiestos[[#This Row],[Servicio]],"0.00") &amp; "|" &amp; TEXT(tbl_Manifiestos[[#This Row],[Costo Unitario]],"0.00")</f>
        <v>2410|Lead Replacement Service|9.00|110.00</v>
      </c>
      <c r="C1275">
        <v>2410</v>
      </c>
      <c r="D1275" s="31">
        <v>45756</v>
      </c>
      <c r="E1275">
        <v>114</v>
      </c>
      <c r="F1275" t="s">
        <v>5306</v>
      </c>
      <c r="G1275">
        <v>3365</v>
      </c>
      <c r="H1275" t="s">
        <v>5903</v>
      </c>
      <c r="I1275">
        <v>3365</v>
      </c>
      <c r="J1275">
        <v>9</v>
      </c>
      <c r="K1275" s="35">
        <v>110</v>
      </c>
      <c r="L1275" s="39">
        <f t="shared" ref="L1275:L1306" si="38">J1275*K1275</f>
        <v>990</v>
      </c>
      <c r="M1275" s="6">
        <f>tbl_Manifiestos[[#This Row],[Total Pagado]]*tbl_Manifiestos[[#This Row],[Porcentaje]]</f>
        <v>920.7</v>
      </c>
      <c r="N1275" s="3">
        <v>0.93</v>
      </c>
    </row>
    <row r="1276" spans="1:14" ht="15.75" x14ac:dyDescent="0.25">
      <c r="A1276" s="3" t="s">
        <v>27</v>
      </c>
      <c r="B1276" s="3" t="str">
        <f>tbl_Manifiestos[[#This Row],[Factura]] &amp; "|" &amp; tbl_Manifiestos[[#This Row],[Proyecto OK]] &amp; "|" &amp; TEXT(tbl_Manifiestos[[#This Row],[Servicio]],"0.00") &amp; "|" &amp; TEXT(tbl_Manifiestos[[#This Row],[Costo Unitario]],"0.00")</f>
        <v>2410|Lead Replacement Service|8.50|110.00</v>
      </c>
      <c r="C1276">
        <v>2410</v>
      </c>
      <c r="D1276" s="33">
        <v>45758</v>
      </c>
      <c r="E1276">
        <v>515</v>
      </c>
      <c r="F1276" t="s">
        <v>5306</v>
      </c>
      <c r="G1276">
        <v>3365</v>
      </c>
      <c r="H1276" t="s">
        <v>5903</v>
      </c>
      <c r="I1276">
        <v>3365</v>
      </c>
      <c r="J1276">
        <v>8.5</v>
      </c>
      <c r="K1276" s="37">
        <v>110</v>
      </c>
      <c r="L1276" s="41">
        <f t="shared" si="38"/>
        <v>935</v>
      </c>
      <c r="M1276" s="6">
        <f>tbl_Manifiestos[[#This Row],[Total Pagado]]*tbl_Manifiestos[[#This Row],[Porcentaje]]</f>
        <v>869.55000000000007</v>
      </c>
      <c r="N1276" s="3">
        <v>0.93</v>
      </c>
    </row>
    <row r="1277" spans="1:14" ht="15.75" x14ac:dyDescent="0.25">
      <c r="A1277" s="3" t="s">
        <v>27</v>
      </c>
      <c r="B1277" s="3" t="str">
        <f>tbl_Manifiestos[[#This Row],[Factura]] &amp; "|" &amp; tbl_Manifiestos[[#This Row],[Proyecto OK]] &amp; "|" &amp; TEXT(tbl_Manifiestos[[#This Row],[Servicio]],"0.00") &amp; "|" &amp; TEXT(tbl_Manifiestos[[#This Row],[Costo Unitario]],"0.00")</f>
        <v>2448|Lead Replacement Service|10.00|110.00</v>
      </c>
      <c r="C1277">
        <v>2448</v>
      </c>
      <c r="D1277" s="30">
        <v>45777</v>
      </c>
      <c r="E1277">
        <v>515</v>
      </c>
      <c r="F1277" t="s">
        <v>5306</v>
      </c>
      <c r="G1277">
        <v>3365</v>
      </c>
      <c r="H1277" t="s">
        <v>5903</v>
      </c>
      <c r="I1277">
        <v>3365</v>
      </c>
      <c r="J1277">
        <v>10</v>
      </c>
      <c r="K1277" s="37">
        <v>110</v>
      </c>
      <c r="L1277" s="38">
        <f t="shared" si="38"/>
        <v>1100</v>
      </c>
      <c r="M1277" s="6">
        <f>tbl_Manifiestos[[#This Row],[Total Pagado]]*tbl_Manifiestos[[#This Row],[Porcentaje]]</f>
        <v>1023</v>
      </c>
      <c r="N1277" s="3">
        <v>0.93</v>
      </c>
    </row>
    <row r="1278" spans="1:14" ht="15.75" x14ac:dyDescent="0.25">
      <c r="A1278" s="3" t="s">
        <v>27</v>
      </c>
      <c r="B1278" s="3" t="str">
        <f>tbl_Manifiestos[[#This Row],[Factura]] &amp; "|" &amp; tbl_Manifiestos[[#This Row],[Proyecto OK]] &amp; "|" &amp; TEXT(tbl_Manifiestos[[#This Row],[Servicio]],"0.00") &amp; "|" &amp; TEXT(tbl_Manifiestos[[#This Row],[Costo Unitario]],"0.00")</f>
        <v>2477|Lead Replacement Service|12.00|110.00</v>
      </c>
      <c r="C1278" t="s">
        <v>5417</v>
      </c>
      <c r="D1278" s="30">
        <v>45790</v>
      </c>
      <c r="E1278">
        <v>708</v>
      </c>
      <c r="F1278" t="s">
        <v>5416</v>
      </c>
      <c r="G1278">
        <v>3365</v>
      </c>
      <c r="H1278" t="s">
        <v>5903</v>
      </c>
      <c r="I1278">
        <v>3365</v>
      </c>
      <c r="J1278">
        <v>12</v>
      </c>
      <c r="K1278" s="34">
        <v>110</v>
      </c>
      <c r="L1278" s="38">
        <f t="shared" si="38"/>
        <v>1320</v>
      </c>
      <c r="M1278" s="6">
        <f>tbl_Manifiestos[[#This Row],[Total Pagado]]*tbl_Manifiestos[[#This Row],[Porcentaje]]</f>
        <v>1227.6000000000001</v>
      </c>
      <c r="N1278" s="3">
        <v>0.93</v>
      </c>
    </row>
    <row r="1279" spans="1:14" ht="15.75" x14ac:dyDescent="0.25">
      <c r="A1279" s="3" t="s">
        <v>27</v>
      </c>
      <c r="B1279" s="3" t="str">
        <f>tbl_Manifiestos[[#This Row],[Factura]] &amp; "|" &amp; tbl_Manifiestos[[#This Row],[Proyecto OK]] &amp; "|" &amp; TEXT(tbl_Manifiestos[[#This Row],[Servicio]],"0.00") &amp; "|" &amp; TEXT(tbl_Manifiestos[[#This Row],[Costo Unitario]],"0.00")</f>
        <v>2477|Lead Replacement Service|10.00|110.00</v>
      </c>
      <c r="C1279" t="s">
        <v>5417</v>
      </c>
      <c r="D1279" s="31">
        <v>45790</v>
      </c>
      <c r="E1279">
        <v>617</v>
      </c>
      <c r="F1279" t="s">
        <v>5416</v>
      </c>
      <c r="G1279">
        <v>3365</v>
      </c>
      <c r="H1279" t="s">
        <v>5903</v>
      </c>
      <c r="I1279">
        <v>3365</v>
      </c>
      <c r="J1279">
        <v>10</v>
      </c>
      <c r="K1279" s="35">
        <v>110</v>
      </c>
      <c r="L1279" s="39">
        <f t="shared" si="38"/>
        <v>1100</v>
      </c>
      <c r="M1279" s="6">
        <f>tbl_Manifiestos[[#This Row],[Total Pagado]]*tbl_Manifiestos[[#This Row],[Porcentaje]]</f>
        <v>1023</v>
      </c>
      <c r="N1279" s="3">
        <v>0.93</v>
      </c>
    </row>
    <row r="1280" spans="1:14" ht="15.75" x14ac:dyDescent="0.25">
      <c r="A1280" s="3" t="s">
        <v>27</v>
      </c>
      <c r="B1280" s="3" t="str">
        <f>tbl_Manifiestos[[#This Row],[Factura]] &amp; "|" &amp; tbl_Manifiestos[[#This Row],[Proyecto OK]] &amp; "|" &amp; TEXT(tbl_Manifiestos[[#This Row],[Servicio]],"0.00") &amp; "|" &amp; TEXT(tbl_Manifiestos[[#This Row],[Costo Unitario]],"0.00")</f>
        <v>2477|Lead Replacement Service|12.00|110.00</v>
      </c>
      <c r="C1280" t="s">
        <v>5417</v>
      </c>
      <c r="D1280" s="30">
        <v>45791</v>
      </c>
      <c r="E1280">
        <v>708</v>
      </c>
      <c r="F1280" t="s">
        <v>5416</v>
      </c>
      <c r="G1280">
        <v>3365</v>
      </c>
      <c r="H1280" t="s">
        <v>5903</v>
      </c>
      <c r="I1280">
        <v>3365</v>
      </c>
      <c r="J1280">
        <v>12</v>
      </c>
      <c r="K1280" s="36">
        <v>110</v>
      </c>
      <c r="L1280" s="38">
        <f t="shared" si="38"/>
        <v>1320</v>
      </c>
      <c r="M1280" s="6">
        <f>tbl_Manifiestos[[#This Row],[Total Pagado]]*tbl_Manifiestos[[#This Row],[Porcentaje]]</f>
        <v>1227.6000000000001</v>
      </c>
      <c r="N1280" s="3">
        <v>0.93</v>
      </c>
    </row>
    <row r="1281" spans="1:14" ht="15.75" x14ac:dyDescent="0.25">
      <c r="A1281" s="3" t="s">
        <v>27</v>
      </c>
      <c r="B1281" s="3" t="str">
        <f>tbl_Manifiestos[[#This Row],[Factura]] &amp; "|" &amp; tbl_Manifiestos[[#This Row],[Proyecto OK]] &amp; "|" &amp; TEXT(tbl_Manifiestos[[#This Row],[Servicio]],"0.00") &amp; "|" &amp; TEXT(tbl_Manifiestos[[#This Row],[Costo Unitario]],"0.00")</f>
        <v>2477|Lead Replacement Service|10.50|110.00</v>
      </c>
      <c r="C1281" t="s">
        <v>5417</v>
      </c>
      <c r="D1281" s="32">
        <v>45791</v>
      </c>
      <c r="E1281">
        <v>617</v>
      </c>
      <c r="F1281" t="s">
        <v>5416</v>
      </c>
      <c r="G1281">
        <v>3365</v>
      </c>
      <c r="H1281" t="s">
        <v>5903</v>
      </c>
      <c r="I1281">
        <v>3365</v>
      </c>
      <c r="J1281">
        <v>10.5</v>
      </c>
      <c r="K1281" s="34">
        <v>110</v>
      </c>
      <c r="L1281" s="40">
        <f t="shared" si="38"/>
        <v>1155</v>
      </c>
      <c r="M1281" s="6">
        <f>tbl_Manifiestos[[#This Row],[Total Pagado]]*tbl_Manifiestos[[#This Row],[Porcentaje]]</f>
        <v>1074.1500000000001</v>
      </c>
      <c r="N1281" s="3">
        <v>0.93</v>
      </c>
    </row>
    <row r="1282" spans="1:14" ht="15.75" x14ac:dyDescent="0.25">
      <c r="A1282" s="3" t="s">
        <v>27</v>
      </c>
      <c r="B1282" s="3" t="str">
        <f>tbl_Manifiestos[[#This Row],[Factura]] &amp; "|" &amp; tbl_Manifiestos[[#This Row],[Proyecto OK]] &amp; "|" &amp; TEXT(tbl_Manifiestos[[#This Row],[Servicio]],"0.00") &amp; "|" &amp; TEXT(tbl_Manifiestos[[#This Row],[Costo Unitario]],"0.00")</f>
        <v>2477|Lead Replacement Service|12.00|110.00</v>
      </c>
      <c r="C1282" t="s">
        <v>5417</v>
      </c>
      <c r="D1282" s="31">
        <v>45792</v>
      </c>
      <c r="E1282">
        <v>708</v>
      </c>
      <c r="F1282" t="s">
        <v>5416</v>
      </c>
      <c r="G1282">
        <v>3365</v>
      </c>
      <c r="H1282" t="s">
        <v>5903</v>
      </c>
      <c r="I1282">
        <v>3365</v>
      </c>
      <c r="J1282">
        <v>12</v>
      </c>
      <c r="K1282" s="35">
        <v>110</v>
      </c>
      <c r="L1282" s="39">
        <f t="shared" si="38"/>
        <v>1320</v>
      </c>
      <c r="M1282" s="6">
        <f>tbl_Manifiestos[[#This Row],[Total Pagado]]*tbl_Manifiestos[[#This Row],[Porcentaje]]</f>
        <v>1227.6000000000001</v>
      </c>
      <c r="N1282" s="3">
        <v>0.93</v>
      </c>
    </row>
    <row r="1283" spans="1:14" ht="15.75" x14ac:dyDescent="0.25">
      <c r="A1283" s="3" t="s">
        <v>27</v>
      </c>
      <c r="B1283" s="3" t="str">
        <f>tbl_Manifiestos[[#This Row],[Factura]] &amp; "|" &amp; tbl_Manifiestos[[#This Row],[Proyecto OK]] &amp; "|" &amp; TEXT(tbl_Manifiestos[[#This Row],[Servicio]],"0.00") &amp; "|" &amp; TEXT(tbl_Manifiestos[[#This Row],[Costo Unitario]],"0.00")</f>
        <v>2477|Lead Replacement Service|9.75|110.00</v>
      </c>
      <c r="C1283" t="s">
        <v>5417</v>
      </c>
      <c r="D1283" s="33">
        <v>45792</v>
      </c>
      <c r="E1283">
        <v>617</v>
      </c>
      <c r="F1283" t="s">
        <v>5416</v>
      </c>
      <c r="G1283">
        <v>3365</v>
      </c>
      <c r="H1283" t="s">
        <v>5903</v>
      </c>
      <c r="I1283">
        <v>3365</v>
      </c>
      <c r="J1283">
        <v>9.75</v>
      </c>
      <c r="K1283" s="37">
        <v>110</v>
      </c>
      <c r="L1283" s="41">
        <f t="shared" si="38"/>
        <v>1072.5</v>
      </c>
      <c r="M1283" s="6">
        <f>tbl_Manifiestos[[#This Row],[Total Pagado]]*tbl_Manifiestos[[#This Row],[Porcentaje]]</f>
        <v>997.42500000000007</v>
      </c>
      <c r="N1283" s="3">
        <v>0.93</v>
      </c>
    </row>
    <row r="1284" spans="1:14" ht="15.75" x14ac:dyDescent="0.25">
      <c r="A1284" s="3" t="s">
        <v>27</v>
      </c>
      <c r="B1284" s="3" t="str">
        <f>tbl_Manifiestos[[#This Row],[Factura]] &amp; "|" &amp; tbl_Manifiestos[[#This Row],[Proyecto OK]] &amp; "|" &amp; TEXT(tbl_Manifiestos[[#This Row],[Servicio]],"0.00") &amp; "|" &amp; TEXT(tbl_Manifiestos[[#This Row],[Costo Unitario]],"0.00")</f>
        <v>2477|Lead Replacement Service|11.00|110.00</v>
      </c>
      <c r="C1284" t="s">
        <v>5417</v>
      </c>
      <c r="D1284" s="30">
        <v>45793</v>
      </c>
      <c r="E1284">
        <v>708</v>
      </c>
      <c r="F1284" t="s">
        <v>5416</v>
      </c>
      <c r="G1284">
        <v>3365</v>
      </c>
      <c r="H1284" t="s">
        <v>5903</v>
      </c>
      <c r="I1284">
        <v>3365</v>
      </c>
      <c r="J1284">
        <v>11</v>
      </c>
      <c r="K1284" s="36">
        <v>110</v>
      </c>
      <c r="L1284" s="38">
        <f t="shared" si="38"/>
        <v>1210</v>
      </c>
      <c r="M1284" s="6">
        <f>tbl_Manifiestos[[#This Row],[Total Pagado]]*tbl_Manifiestos[[#This Row],[Porcentaje]]</f>
        <v>1125.3</v>
      </c>
      <c r="N1284" s="3">
        <v>0.93</v>
      </c>
    </row>
    <row r="1285" spans="1:14" ht="15.75" x14ac:dyDescent="0.25">
      <c r="A1285" s="3" t="s">
        <v>27</v>
      </c>
      <c r="B1285" s="3" t="str">
        <f>tbl_Manifiestos[[#This Row],[Factura]] &amp; "|" &amp; tbl_Manifiestos[[#This Row],[Proyecto OK]] &amp; "|" &amp; TEXT(tbl_Manifiestos[[#This Row],[Servicio]],"0.00") &amp; "|" &amp; TEXT(tbl_Manifiestos[[#This Row],[Costo Unitario]],"0.00")</f>
        <v>2477|Lead Replacement Service|8.00|110.00</v>
      </c>
      <c r="C1285" t="s">
        <v>5417</v>
      </c>
      <c r="D1285" s="32">
        <v>45793</v>
      </c>
      <c r="E1285">
        <v>617</v>
      </c>
      <c r="F1285" t="s">
        <v>5416</v>
      </c>
      <c r="G1285">
        <v>3365</v>
      </c>
      <c r="H1285" t="s">
        <v>5903</v>
      </c>
      <c r="I1285">
        <v>3365</v>
      </c>
      <c r="J1285">
        <v>8</v>
      </c>
      <c r="K1285" s="34">
        <v>110</v>
      </c>
      <c r="L1285" s="40">
        <f t="shared" si="38"/>
        <v>880</v>
      </c>
      <c r="M1285" s="6">
        <f>tbl_Manifiestos[[#This Row],[Total Pagado]]*tbl_Manifiestos[[#This Row],[Porcentaje]]</f>
        <v>818.40000000000009</v>
      </c>
      <c r="N1285" s="3">
        <v>0.93</v>
      </c>
    </row>
    <row r="1286" spans="1:14" ht="15.75" x14ac:dyDescent="0.25">
      <c r="A1286" s="3" t="s">
        <v>27</v>
      </c>
      <c r="B1286" s="3" t="str">
        <f>tbl_Manifiestos[[#This Row],[Factura]] &amp; "|" &amp; tbl_Manifiestos[[#This Row],[Proyecto OK]] &amp; "|" &amp; TEXT(tbl_Manifiestos[[#This Row],[Servicio]],"0.00") &amp; "|" &amp; TEXT(tbl_Manifiestos[[#This Row],[Costo Unitario]],"0.00")</f>
        <v>2477|Lead Replacement Service|7.00|110.00</v>
      </c>
      <c r="C1286" t="s">
        <v>5417</v>
      </c>
      <c r="D1286" s="32">
        <v>45793</v>
      </c>
      <c r="E1286">
        <v>515</v>
      </c>
      <c r="F1286" t="s">
        <v>5416</v>
      </c>
      <c r="G1286">
        <v>3365</v>
      </c>
      <c r="H1286" t="s">
        <v>5903</v>
      </c>
      <c r="I1286">
        <v>3365</v>
      </c>
      <c r="J1286">
        <v>7</v>
      </c>
      <c r="K1286" s="34">
        <v>110</v>
      </c>
      <c r="L1286" s="40">
        <f t="shared" si="38"/>
        <v>770</v>
      </c>
      <c r="M1286" s="6">
        <f>tbl_Manifiestos[[#This Row],[Total Pagado]]*tbl_Manifiestos[[#This Row],[Porcentaje]]</f>
        <v>716.1</v>
      </c>
      <c r="N1286" s="3">
        <v>0.93</v>
      </c>
    </row>
    <row r="1287" spans="1:14" ht="15.75" x14ac:dyDescent="0.25">
      <c r="A1287" s="3" t="s">
        <v>27</v>
      </c>
      <c r="B1287" s="3" t="str">
        <f>tbl_Manifiestos[[#This Row],[Factura]] &amp; "|" &amp; tbl_Manifiestos[[#This Row],[Proyecto OK]] &amp; "|" &amp; TEXT(tbl_Manifiestos[[#This Row],[Servicio]],"0.00") &amp; "|" &amp; TEXT(tbl_Manifiestos[[#This Row],[Costo Unitario]],"0.00")</f>
        <v>2493|Lead Replacement Service|8.00|110.00</v>
      </c>
      <c r="C1287" t="s">
        <v>5425</v>
      </c>
      <c r="D1287" s="32">
        <v>45800</v>
      </c>
      <c r="E1287">
        <v>617</v>
      </c>
      <c r="F1287" t="s">
        <v>5416</v>
      </c>
      <c r="G1287">
        <v>3365</v>
      </c>
      <c r="H1287" t="s">
        <v>5903</v>
      </c>
      <c r="I1287">
        <v>3365</v>
      </c>
      <c r="J1287">
        <v>8</v>
      </c>
      <c r="K1287" s="34">
        <v>110</v>
      </c>
      <c r="L1287" s="40">
        <f t="shared" si="38"/>
        <v>880</v>
      </c>
      <c r="M1287" s="6">
        <f>tbl_Manifiestos[[#This Row],[Total Pagado]]*tbl_Manifiestos[[#This Row],[Porcentaje]]</f>
        <v>818.40000000000009</v>
      </c>
      <c r="N1287" s="3">
        <v>0.93</v>
      </c>
    </row>
    <row r="1288" spans="1:14" ht="15.75" x14ac:dyDescent="0.25">
      <c r="A1288" s="3" t="s">
        <v>27</v>
      </c>
      <c r="B1288" s="3" t="str">
        <f>tbl_Manifiestos[[#This Row],[Factura]] &amp; "|" &amp; tbl_Manifiestos[[#This Row],[Proyecto OK]] &amp; "|" &amp; TEXT(tbl_Manifiestos[[#This Row],[Servicio]],"0.00") &amp; "|" &amp; TEXT(tbl_Manifiestos[[#This Row],[Costo Unitario]],"0.00")</f>
        <v>2506|Lead Replacement Service|8.25|110.00</v>
      </c>
      <c r="C1288" t="s">
        <v>5433</v>
      </c>
      <c r="D1288" s="32">
        <v>45807</v>
      </c>
      <c r="E1288">
        <v>114</v>
      </c>
      <c r="F1288" t="s">
        <v>5416</v>
      </c>
      <c r="G1288">
        <v>3365</v>
      </c>
      <c r="H1288" t="s">
        <v>5903</v>
      </c>
      <c r="I1288">
        <v>3365</v>
      </c>
      <c r="J1288">
        <v>8.25</v>
      </c>
      <c r="K1288" s="34">
        <v>110</v>
      </c>
      <c r="L1288" s="40">
        <f t="shared" si="38"/>
        <v>907.5</v>
      </c>
      <c r="M1288" s="6">
        <f>tbl_Manifiestos[[#This Row],[Total Pagado]]*tbl_Manifiestos[[#This Row],[Porcentaje]]</f>
        <v>843.97500000000002</v>
      </c>
      <c r="N1288" s="3">
        <v>0.93</v>
      </c>
    </row>
    <row r="1289" spans="1:14" ht="15.75" x14ac:dyDescent="0.25">
      <c r="A1289" s="3" t="s">
        <v>27</v>
      </c>
      <c r="B1289" s="3" t="str">
        <f>tbl_Manifiestos[[#This Row],[Factura]] &amp; "|" &amp; tbl_Manifiestos[[#This Row],[Proyecto OK]] &amp; "|" &amp; TEXT(tbl_Manifiestos[[#This Row],[Servicio]],"0.00") &amp; "|" &amp; TEXT(tbl_Manifiestos[[#This Row],[Costo Unitario]],"0.00")</f>
        <v>2520|Lead Replacement Service|8.50|110.00</v>
      </c>
      <c r="C1289" t="s">
        <v>5442</v>
      </c>
      <c r="D1289" s="51">
        <v>45810</v>
      </c>
      <c r="E1289">
        <v>114</v>
      </c>
      <c r="F1289" t="s">
        <v>5306</v>
      </c>
      <c r="G1289">
        <v>3365</v>
      </c>
      <c r="H1289" t="s">
        <v>5903</v>
      </c>
      <c r="I1289">
        <v>3365</v>
      </c>
      <c r="J1289">
        <v>8.5</v>
      </c>
      <c r="K1289" s="47">
        <v>110</v>
      </c>
      <c r="L1289" s="40">
        <f t="shared" si="38"/>
        <v>935</v>
      </c>
      <c r="M1289" s="6">
        <f>tbl_Manifiestos[[#This Row],[Total Pagado]]*tbl_Manifiestos[[#This Row],[Porcentaje]]</f>
        <v>869.55000000000007</v>
      </c>
      <c r="N1289" s="3">
        <v>0.93</v>
      </c>
    </row>
    <row r="1290" spans="1:14" ht="15.75" x14ac:dyDescent="0.25">
      <c r="A1290" s="3" t="s">
        <v>27</v>
      </c>
      <c r="B1290" s="3" t="str">
        <f>tbl_Manifiestos[[#This Row],[Factura]] &amp; "|" &amp; tbl_Manifiestos[[#This Row],[Proyecto OK]] &amp; "|" &amp; TEXT(tbl_Manifiestos[[#This Row],[Servicio]],"0.00") &amp; "|" &amp; TEXT(tbl_Manifiestos[[#This Row],[Costo Unitario]],"0.00")</f>
        <v>2520|Lead Replacement Service|9.00|110.00</v>
      </c>
      <c r="C1290" t="s">
        <v>5442</v>
      </c>
      <c r="D1290" s="52">
        <v>45812</v>
      </c>
      <c r="E1290">
        <v>114</v>
      </c>
      <c r="F1290" t="s">
        <v>5306</v>
      </c>
      <c r="G1290">
        <v>3365</v>
      </c>
      <c r="H1290" t="s">
        <v>5903</v>
      </c>
      <c r="I1290">
        <v>3365</v>
      </c>
      <c r="J1290">
        <v>9</v>
      </c>
      <c r="K1290" s="48">
        <v>110</v>
      </c>
      <c r="L1290" s="39">
        <f t="shared" si="38"/>
        <v>990</v>
      </c>
      <c r="M1290" s="6">
        <f>tbl_Manifiestos[[#This Row],[Total Pagado]]*tbl_Manifiestos[[#This Row],[Porcentaje]]</f>
        <v>920.7</v>
      </c>
      <c r="N1290" s="3">
        <v>0.93</v>
      </c>
    </row>
    <row r="1291" spans="1:14" ht="15.75" x14ac:dyDescent="0.25">
      <c r="A1291" s="3" t="s">
        <v>27</v>
      </c>
      <c r="B1291" s="3" t="str">
        <f>tbl_Manifiestos[[#This Row],[Factura]] &amp; "|" &amp; tbl_Manifiestos[[#This Row],[Proyecto OK]] &amp; "|" &amp; TEXT(tbl_Manifiestos[[#This Row],[Servicio]],"0.00") &amp; "|" &amp; TEXT(tbl_Manifiestos[[#This Row],[Costo Unitario]],"0.00")</f>
        <v>2520|Lead Replacement Service|9.00|110.00</v>
      </c>
      <c r="C1291" t="s">
        <v>5442</v>
      </c>
      <c r="D1291" s="50">
        <v>45813</v>
      </c>
      <c r="E1291">
        <v>114</v>
      </c>
      <c r="F1291" t="s">
        <v>5306</v>
      </c>
      <c r="G1291">
        <v>3365</v>
      </c>
      <c r="H1291" t="s">
        <v>5903</v>
      </c>
      <c r="I1291">
        <v>3365</v>
      </c>
      <c r="J1291">
        <v>9</v>
      </c>
      <c r="K1291" s="45">
        <v>110</v>
      </c>
      <c r="L1291" s="38">
        <f t="shared" si="38"/>
        <v>990</v>
      </c>
      <c r="M1291" s="6">
        <f>tbl_Manifiestos[[#This Row],[Total Pagado]]*tbl_Manifiestos[[#This Row],[Porcentaje]]</f>
        <v>920.7</v>
      </c>
      <c r="N1291" s="3">
        <v>0.93</v>
      </c>
    </row>
    <row r="1292" spans="1:14" ht="15.75" x14ac:dyDescent="0.25">
      <c r="A1292" s="3" t="s">
        <v>27</v>
      </c>
      <c r="B1292" s="3" t="str">
        <f>tbl_Manifiestos[[#This Row],[Factura]] &amp; "|" &amp; tbl_Manifiestos[[#This Row],[Proyecto OK]] &amp; "|" &amp; TEXT(tbl_Manifiestos[[#This Row],[Servicio]],"0.00") &amp; "|" &amp; TEXT(tbl_Manifiestos[[#This Row],[Costo Unitario]],"0.00")</f>
        <v>2550|Lead Replacement Service|8.50|110.00</v>
      </c>
      <c r="C1292" t="s">
        <v>5464</v>
      </c>
      <c r="D1292" s="51">
        <v>45824</v>
      </c>
      <c r="E1292">
        <v>67</v>
      </c>
      <c r="F1292" t="s">
        <v>5306</v>
      </c>
      <c r="G1292">
        <v>3365</v>
      </c>
      <c r="H1292" t="s">
        <v>5903</v>
      </c>
      <c r="I1292">
        <v>3365</v>
      </c>
      <c r="J1292">
        <v>8.5</v>
      </c>
      <c r="K1292" s="55">
        <v>110</v>
      </c>
      <c r="L1292" s="40">
        <f t="shared" si="38"/>
        <v>935</v>
      </c>
      <c r="M1292" s="6">
        <f>tbl_Manifiestos[[#This Row],[Total Pagado]]*tbl_Manifiestos[[#This Row],[Porcentaje]]</f>
        <v>869.55000000000007</v>
      </c>
      <c r="N1292" s="3">
        <v>0.93</v>
      </c>
    </row>
    <row r="1293" spans="1:14" ht="15.75" x14ac:dyDescent="0.25">
      <c r="A1293" s="3" t="s">
        <v>27</v>
      </c>
      <c r="B1293" s="3" t="str">
        <f>tbl_Manifiestos[[#This Row],[Factura]] &amp; "|" &amp; tbl_Manifiestos[[#This Row],[Proyecto OK]] &amp; "|" &amp; TEXT(tbl_Manifiestos[[#This Row],[Servicio]],"0.00") &amp; "|" &amp; TEXT(tbl_Manifiestos[[#This Row],[Costo Unitario]],"0.00")</f>
        <v>2550|Lead Replacement Service|8.00|110.00</v>
      </c>
      <c r="C1293" t="s">
        <v>5464</v>
      </c>
      <c r="D1293" s="52">
        <v>45824</v>
      </c>
      <c r="E1293">
        <v>356</v>
      </c>
      <c r="F1293" t="s">
        <v>5306</v>
      </c>
      <c r="G1293">
        <v>3365</v>
      </c>
      <c r="H1293" t="s">
        <v>5903</v>
      </c>
      <c r="I1293">
        <v>3365</v>
      </c>
      <c r="J1293">
        <v>8</v>
      </c>
      <c r="K1293" s="56">
        <v>110</v>
      </c>
      <c r="L1293" s="39">
        <f t="shared" si="38"/>
        <v>880</v>
      </c>
      <c r="M1293" s="6">
        <f>tbl_Manifiestos[[#This Row],[Total Pagado]]*tbl_Manifiestos[[#This Row],[Porcentaje]]</f>
        <v>818.40000000000009</v>
      </c>
      <c r="N1293" s="3">
        <v>0.93</v>
      </c>
    </row>
    <row r="1294" spans="1:14" ht="15.75" x14ac:dyDescent="0.25">
      <c r="A1294" s="3" t="s">
        <v>27</v>
      </c>
      <c r="B1294" s="3" t="str">
        <f>tbl_Manifiestos[[#This Row],[Factura]] &amp; "|" &amp; tbl_Manifiestos[[#This Row],[Proyecto OK]] &amp; "|" &amp; TEXT(tbl_Manifiestos[[#This Row],[Servicio]],"0.00") &amp; "|" &amp; TEXT(tbl_Manifiestos[[#This Row],[Costo Unitario]],"0.00")</f>
        <v>2594|Lead Replacement Service|8.00|110.00</v>
      </c>
      <c r="C1294" t="s">
        <v>5491</v>
      </c>
      <c r="D1294" s="50">
        <v>45848</v>
      </c>
      <c r="E1294">
        <v>515</v>
      </c>
      <c r="F1294" t="s">
        <v>5306</v>
      </c>
      <c r="G1294">
        <v>3365</v>
      </c>
      <c r="H1294" t="s">
        <v>5903</v>
      </c>
      <c r="I1294">
        <v>3365</v>
      </c>
      <c r="J1294">
        <v>8</v>
      </c>
      <c r="K1294" s="54">
        <v>110</v>
      </c>
      <c r="L1294" s="38">
        <f t="shared" si="38"/>
        <v>880</v>
      </c>
      <c r="M1294" s="6">
        <f>tbl_Manifiestos[[#This Row],[Total Pagado]]*tbl_Manifiestos[[#This Row],[Porcentaje]]</f>
        <v>818.40000000000009</v>
      </c>
      <c r="N1294" s="3">
        <v>0.93</v>
      </c>
    </row>
    <row r="1295" spans="1:14" ht="15.75" x14ac:dyDescent="0.25">
      <c r="A1295" s="3" t="s">
        <v>27</v>
      </c>
      <c r="B1295" s="3" t="str">
        <f>tbl_Manifiestos[[#This Row],[Factura]] &amp; "|" &amp; tbl_Manifiestos[[#This Row],[Proyecto OK]] &amp; "|" &amp; TEXT(tbl_Manifiestos[[#This Row],[Servicio]],"0.00") &amp; "|" &amp; TEXT(tbl_Manifiestos[[#This Row],[Costo Unitario]],"0.00")</f>
        <v>2594|Lead Replacement Service|10.00|110.00</v>
      </c>
      <c r="C1295" t="s">
        <v>5491</v>
      </c>
      <c r="D1295" s="51">
        <v>45846</v>
      </c>
      <c r="E1295">
        <v>325</v>
      </c>
      <c r="F1295" t="s">
        <v>5306</v>
      </c>
      <c r="G1295">
        <v>3365</v>
      </c>
      <c r="H1295" t="s">
        <v>5903</v>
      </c>
      <c r="I1295">
        <v>3365</v>
      </c>
      <c r="J1295">
        <v>10</v>
      </c>
      <c r="K1295" s="55">
        <v>110</v>
      </c>
      <c r="L1295" s="40">
        <f t="shared" si="38"/>
        <v>1100</v>
      </c>
      <c r="M1295" s="6">
        <f>tbl_Manifiestos[[#This Row],[Total Pagado]]*tbl_Manifiestos[[#This Row],[Porcentaje]]</f>
        <v>1023</v>
      </c>
      <c r="N1295" s="3">
        <v>0.93</v>
      </c>
    </row>
    <row r="1296" spans="1:14" ht="15.75" x14ac:dyDescent="0.25">
      <c r="A1296" s="3" t="s">
        <v>27</v>
      </c>
      <c r="B1296" s="3" t="str">
        <f>tbl_Manifiestos[[#This Row],[Factura]] &amp; "|" &amp; tbl_Manifiestos[[#This Row],[Proyecto OK]] &amp; "|" &amp; TEXT(tbl_Manifiestos[[#This Row],[Servicio]],"0.00") &amp; "|" &amp; TEXT(tbl_Manifiestos[[#This Row],[Costo Unitario]],"0.00")</f>
        <v>2594|Lead Replacement Service|8.00|110.00</v>
      </c>
      <c r="C1296" t="s">
        <v>5491</v>
      </c>
      <c r="D1296" s="51">
        <v>45847</v>
      </c>
      <c r="E1296">
        <v>103</v>
      </c>
      <c r="F1296" t="s">
        <v>5306</v>
      </c>
      <c r="G1296">
        <v>3365</v>
      </c>
      <c r="H1296" t="s">
        <v>5903</v>
      </c>
      <c r="I1296">
        <v>3365</v>
      </c>
      <c r="J1296">
        <v>8</v>
      </c>
      <c r="K1296" s="55">
        <v>110</v>
      </c>
      <c r="L1296" s="40">
        <f t="shared" si="38"/>
        <v>880</v>
      </c>
      <c r="M1296" s="6">
        <f>tbl_Manifiestos[[#This Row],[Total Pagado]]*tbl_Manifiestos[[#This Row],[Porcentaje]]</f>
        <v>818.40000000000009</v>
      </c>
      <c r="N1296" s="3">
        <v>0.93</v>
      </c>
    </row>
    <row r="1297" spans="1:14" ht="15.75" x14ac:dyDescent="0.25">
      <c r="A1297" s="3" t="s">
        <v>27</v>
      </c>
      <c r="B1297" s="3" t="str">
        <f>tbl_Manifiestos[[#This Row],[Factura]] &amp; "|" &amp; tbl_Manifiestos[[#This Row],[Proyecto OK]] &amp; "|" &amp; TEXT(tbl_Manifiestos[[#This Row],[Servicio]],"0.00") &amp; "|" &amp; TEXT(tbl_Manifiestos[[#This Row],[Costo Unitario]],"0.00")</f>
        <v>2605|Lead Replacement Service|9.00|110.00</v>
      </c>
      <c r="C1297" t="s">
        <v>5500</v>
      </c>
      <c r="D1297" s="51">
        <v>45852</v>
      </c>
      <c r="E1297">
        <v>515</v>
      </c>
      <c r="F1297" t="s">
        <v>5306</v>
      </c>
      <c r="G1297">
        <v>3365</v>
      </c>
      <c r="H1297" t="s">
        <v>5903</v>
      </c>
      <c r="I1297">
        <v>3365</v>
      </c>
      <c r="J1297">
        <v>9</v>
      </c>
      <c r="K1297" s="55">
        <v>110</v>
      </c>
      <c r="L1297" s="40">
        <f t="shared" si="38"/>
        <v>990</v>
      </c>
      <c r="M1297" s="6">
        <f>tbl_Manifiestos[[#This Row],[Total Pagado]]*tbl_Manifiestos[[#This Row],[Porcentaje]]</f>
        <v>920.7</v>
      </c>
      <c r="N1297" s="3">
        <v>0.93</v>
      </c>
    </row>
    <row r="1298" spans="1:14" ht="15.75" x14ac:dyDescent="0.25">
      <c r="A1298" s="3" t="s">
        <v>27</v>
      </c>
      <c r="B1298" s="3" t="str">
        <f>tbl_Manifiestos[[#This Row],[Factura]] &amp; "|" &amp; tbl_Manifiestos[[#This Row],[Proyecto OK]] &amp; "|" &amp; TEXT(tbl_Manifiestos[[#This Row],[Servicio]],"0.00") &amp; "|" &amp; TEXT(tbl_Manifiestos[[#This Row],[Costo Unitario]],"0.00")</f>
        <v>2605|Lead Replacement Service|8.00|110.00</v>
      </c>
      <c r="C1298" t="s">
        <v>5500</v>
      </c>
      <c r="D1298" s="51">
        <v>45853</v>
      </c>
      <c r="E1298">
        <v>515</v>
      </c>
      <c r="F1298" t="s">
        <v>5306</v>
      </c>
      <c r="G1298">
        <v>3365</v>
      </c>
      <c r="H1298" t="s">
        <v>5903</v>
      </c>
      <c r="I1298">
        <v>3365</v>
      </c>
      <c r="J1298">
        <v>8</v>
      </c>
      <c r="K1298" s="55">
        <v>110</v>
      </c>
      <c r="L1298" s="40">
        <f t="shared" si="38"/>
        <v>880</v>
      </c>
      <c r="M1298" s="6">
        <f>tbl_Manifiestos[[#This Row],[Total Pagado]]*tbl_Manifiestos[[#This Row],[Porcentaje]]</f>
        <v>818.40000000000009</v>
      </c>
      <c r="N1298" s="3">
        <v>0.93</v>
      </c>
    </row>
    <row r="1299" spans="1:14" ht="15.75" x14ac:dyDescent="0.25">
      <c r="A1299" s="3" t="s">
        <v>27</v>
      </c>
      <c r="B1299" s="3" t="str">
        <f>tbl_Manifiestos[[#This Row],[Factura]] &amp; "|" &amp; tbl_Manifiestos[[#This Row],[Proyecto OK]] &amp; "|" &amp; TEXT(tbl_Manifiestos[[#This Row],[Servicio]],"0.00") &amp; "|" &amp; TEXT(tbl_Manifiestos[[#This Row],[Costo Unitario]],"0.00")</f>
        <v>2605|Lead Replacement Service|6.50|110.00</v>
      </c>
      <c r="C1299" t="s">
        <v>5500</v>
      </c>
      <c r="D1299" s="51">
        <v>45854</v>
      </c>
      <c r="E1299">
        <v>515</v>
      </c>
      <c r="F1299" t="s">
        <v>5306</v>
      </c>
      <c r="G1299">
        <v>3365</v>
      </c>
      <c r="H1299" t="s">
        <v>5903</v>
      </c>
      <c r="I1299">
        <v>3365</v>
      </c>
      <c r="J1299">
        <v>6.5</v>
      </c>
      <c r="K1299" s="55">
        <v>110</v>
      </c>
      <c r="L1299" s="40">
        <f t="shared" si="38"/>
        <v>715</v>
      </c>
      <c r="M1299" s="6">
        <f>tbl_Manifiestos[[#This Row],[Total Pagado]]*tbl_Manifiestos[[#This Row],[Porcentaje]]</f>
        <v>664.95</v>
      </c>
      <c r="N1299" s="3">
        <v>0.93</v>
      </c>
    </row>
    <row r="1300" spans="1:14" ht="15.75" x14ac:dyDescent="0.25">
      <c r="A1300" s="3" t="s">
        <v>27</v>
      </c>
      <c r="B1300" s="3" t="str">
        <f>tbl_Manifiestos[[#This Row],[Factura]] &amp; "|" &amp; tbl_Manifiestos[[#This Row],[Proyecto OK]] &amp; "|" &amp; TEXT(tbl_Manifiestos[[#This Row],[Servicio]],"0.00") &amp; "|" &amp; TEXT(tbl_Manifiestos[[#This Row],[Costo Unitario]],"0.00")</f>
        <v>2620|Lead Replacement Service|9.50|110.00</v>
      </c>
      <c r="C1300">
        <v>2620</v>
      </c>
      <c r="D1300" s="51">
        <v>45861</v>
      </c>
      <c r="E1300">
        <v>356</v>
      </c>
      <c r="F1300" t="s">
        <v>5306</v>
      </c>
      <c r="G1300">
        <v>3365</v>
      </c>
      <c r="H1300" t="s">
        <v>5903</v>
      </c>
      <c r="I1300">
        <v>3365</v>
      </c>
      <c r="J1300">
        <v>9.5</v>
      </c>
      <c r="K1300" s="55">
        <v>110</v>
      </c>
      <c r="L1300" s="40">
        <f t="shared" si="38"/>
        <v>1045</v>
      </c>
      <c r="M1300" s="6">
        <f>tbl_Manifiestos[[#This Row],[Total Pagado]]*tbl_Manifiestos[[#This Row],[Porcentaje]]</f>
        <v>971.85</v>
      </c>
      <c r="N1300" s="3">
        <v>0.93</v>
      </c>
    </row>
    <row r="1301" spans="1:14" ht="15.75" x14ac:dyDescent="0.25">
      <c r="A1301" s="3" t="s">
        <v>27</v>
      </c>
      <c r="B1301" s="3" t="str">
        <f>tbl_Manifiestos[[#This Row],[Factura]] &amp; "|" &amp; tbl_Manifiestos[[#This Row],[Proyecto OK]] &amp; "|" &amp; TEXT(tbl_Manifiestos[[#This Row],[Servicio]],"0.00") &amp; "|" &amp; TEXT(tbl_Manifiestos[[#This Row],[Costo Unitario]],"0.00")</f>
        <v>2620|Lead Replacement Service|9.00|110.00</v>
      </c>
      <c r="C1301">
        <v>2620</v>
      </c>
      <c r="D1301" s="51">
        <v>45862</v>
      </c>
      <c r="E1301">
        <v>515</v>
      </c>
      <c r="F1301" t="s">
        <v>5306</v>
      </c>
      <c r="G1301">
        <v>3365</v>
      </c>
      <c r="H1301" t="s">
        <v>5903</v>
      </c>
      <c r="I1301">
        <v>3365</v>
      </c>
      <c r="J1301">
        <v>9</v>
      </c>
      <c r="K1301" s="55">
        <v>110</v>
      </c>
      <c r="L1301" s="40">
        <f t="shared" si="38"/>
        <v>990</v>
      </c>
      <c r="M1301" s="6">
        <f>tbl_Manifiestos[[#This Row],[Total Pagado]]*tbl_Manifiestos[[#This Row],[Porcentaje]]</f>
        <v>920.7</v>
      </c>
      <c r="N1301" s="3">
        <v>0.93</v>
      </c>
    </row>
    <row r="1302" spans="1:14" ht="15.75" x14ac:dyDescent="0.25">
      <c r="A1302" s="3" t="s">
        <v>27</v>
      </c>
      <c r="B1302" s="3" t="str">
        <f>tbl_Manifiestos[[#This Row],[Factura]] &amp; "|" &amp; tbl_Manifiestos[[#This Row],[Proyecto OK]] &amp; "|" &amp; TEXT(tbl_Manifiestos[[#This Row],[Servicio]],"0.00") &amp; "|" &amp; TEXT(tbl_Manifiestos[[#This Row],[Costo Unitario]],"0.00")</f>
        <v>2620|Lead Replacement Service|9.50|110.00</v>
      </c>
      <c r="C1302">
        <v>2620</v>
      </c>
      <c r="D1302" s="51">
        <v>45863</v>
      </c>
      <c r="E1302">
        <v>515</v>
      </c>
      <c r="F1302" t="s">
        <v>5306</v>
      </c>
      <c r="G1302">
        <v>3365</v>
      </c>
      <c r="H1302" t="s">
        <v>5903</v>
      </c>
      <c r="I1302">
        <v>3365</v>
      </c>
      <c r="J1302">
        <v>9.5</v>
      </c>
      <c r="K1302" s="55">
        <v>110</v>
      </c>
      <c r="L1302" s="40">
        <f t="shared" si="38"/>
        <v>1045</v>
      </c>
      <c r="M1302" s="6">
        <f>tbl_Manifiestos[[#This Row],[Total Pagado]]*tbl_Manifiestos[[#This Row],[Porcentaje]]</f>
        <v>971.85</v>
      </c>
      <c r="N1302" s="3">
        <v>0.93</v>
      </c>
    </row>
    <row r="1303" spans="1:14" ht="15.75" x14ac:dyDescent="0.25">
      <c r="A1303" s="3" t="s">
        <v>27</v>
      </c>
      <c r="B1303" s="3" t="str">
        <f>tbl_Manifiestos[[#This Row],[Factura]] &amp; "|" &amp; tbl_Manifiestos[[#This Row],[Proyecto OK]] &amp; "|" &amp; TEXT(tbl_Manifiestos[[#This Row],[Servicio]],"0.00") &amp; "|" &amp; TEXT(tbl_Manifiestos[[#This Row],[Costo Unitario]],"0.00")</f>
        <v>2638|Lead Replacement Service|6.00|110.00</v>
      </c>
      <c r="C1303" t="s">
        <v>5525</v>
      </c>
      <c r="D1303" s="52">
        <v>45867</v>
      </c>
      <c r="E1303">
        <v>515</v>
      </c>
      <c r="F1303" t="s">
        <v>5306</v>
      </c>
      <c r="G1303">
        <v>3365</v>
      </c>
      <c r="H1303" t="s">
        <v>5903</v>
      </c>
      <c r="I1303">
        <v>3365</v>
      </c>
      <c r="J1303">
        <v>6</v>
      </c>
      <c r="K1303" s="55">
        <v>110</v>
      </c>
      <c r="L1303" s="39">
        <f t="shared" si="38"/>
        <v>660</v>
      </c>
      <c r="M1303" s="6">
        <f>tbl_Manifiestos[[#This Row],[Total Pagado]]*tbl_Manifiestos[[#This Row],[Porcentaje]]</f>
        <v>613.80000000000007</v>
      </c>
      <c r="N1303" s="3">
        <v>0.93</v>
      </c>
    </row>
    <row r="1304" spans="1:14" ht="15.75" x14ac:dyDescent="0.25">
      <c r="A1304" s="3" t="s">
        <v>27</v>
      </c>
      <c r="B1304" s="3" t="str">
        <f>tbl_Manifiestos[[#This Row],[Factura]] &amp; "|" &amp; tbl_Manifiestos[[#This Row],[Proyecto OK]] &amp; "|" &amp; TEXT(tbl_Manifiestos[[#This Row],[Servicio]],"0.00") &amp; "|" &amp; TEXT(tbl_Manifiestos[[#This Row],[Costo Unitario]],"0.00")</f>
        <v>2654|Lead Replacement Service|11.00|110.00</v>
      </c>
      <c r="C1304" t="s">
        <v>5536</v>
      </c>
      <c r="D1304" s="53">
        <v>45873</v>
      </c>
      <c r="E1304">
        <v>114</v>
      </c>
      <c r="F1304" t="s">
        <v>5306</v>
      </c>
      <c r="G1304">
        <v>3365</v>
      </c>
      <c r="H1304" t="s">
        <v>5903</v>
      </c>
      <c r="I1304">
        <v>3365</v>
      </c>
      <c r="J1304">
        <v>11</v>
      </c>
      <c r="K1304" s="57">
        <v>110</v>
      </c>
      <c r="L1304" s="41">
        <f t="shared" si="38"/>
        <v>1210</v>
      </c>
      <c r="M1304" s="6">
        <f>tbl_Manifiestos[[#This Row],[Total Pagado]]*tbl_Manifiestos[[#This Row],[Porcentaje]]</f>
        <v>1125.3</v>
      </c>
      <c r="N1304" s="3">
        <v>0.93</v>
      </c>
    </row>
    <row r="1305" spans="1:14" ht="15.75" x14ac:dyDescent="0.25">
      <c r="A1305" s="3" t="s">
        <v>27</v>
      </c>
      <c r="B1305" s="3" t="str">
        <f>tbl_Manifiestos[[#This Row],[Factura]] &amp; "|" &amp; tbl_Manifiestos[[#This Row],[Proyecto OK]] &amp; "|" &amp; TEXT(tbl_Manifiestos[[#This Row],[Servicio]],"0.00") &amp; "|" &amp; TEXT(tbl_Manifiestos[[#This Row],[Costo Unitario]],"0.00")</f>
        <v>2654|Lead Replacement Service|9.50|110.00</v>
      </c>
      <c r="C1305" t="s">
        <v>5536</v>
      </c>
      <c r="D1305" s="50">
        <v>45874</v>
      </c>
      <c r="E1305">
        <v>114</v>
      </c>
      <c r="F1305" t="s">
        <v>5306</v>
      </c>
      <c r="G1305">
        <v>3365</v>
      </c>
      <c r="H1305" t="s">
        <v>5903</v>
      </c>
      <c r="I1305">
        <v>3365</v>
      </c>
      <c r="J1305">
        <v>9.5</v>
      </c>
      <c r="K1305" s="54">
        <v>110</v>
      </c>
      <c r="L1305" s="38">
        <f t="shared" si="38"/>
        <v>1045</v>
      </c>
      <c r="M1305" s="6">
        <f>tbl_Manifiestos[[#This Row],[Total Pagado]]*tbl_Manifiestos[[#This Row],[Porcentaje]]</f>
        <v>971.85</v>
      </c>
      <c r="N1305" s="3">
        <v>0.93</v>
      </c>
    </row>
    <row r="1306" spans="1:14" ht="15.75" x14ac:dyDescent="0.25">
      <c r="A1306" s="3" t="s">
        <v>27</v>
      </c>
      <c r="B1306" s="3" t="str">
        <f>tbl_Manifiestos[[#This Row],[Factura]] &amp; "|" &amp; tbl_Manifiestos[[#This Row],[Proyecto OK]] &amp; "|" &amp; TEXT(tbl_Manifiestos[[#This Row],[Servicio]],"0.00") &amp; "|" &amp; TEXT(tbl_Manifiestos[[#This Row],[Costo Unitario]],"0.00")</f>
        <v>2654|Lead Replacement Service|10.00|110.00</v>
      </c>
      <c r="C1306" t="s">
        <v>5536</v>
      </c>
      <c r="D1306" s="51">
        <v>45876</v>
      </c>
      <c r="E1306">
        <v>114</v>
      </c>
      <c r="F1306" t="s">
        <v>5306</v>
      </c>
      <c r="G1306">
        <v>3365</v>
      </c>
      <c r="H1306" t="s">
        <v>5903</v>
      </c>
      <c r="I1306">
        <v>3365</v>
      </c>
      <c r="J1306">
        <v>10</v>
      </c>
      <c r="K1306" s="55">
        <v>110</v>
      </c>
      <c r="L1306" s="40">
        <f t="shared" si="38"/>
        <v>1100</v>
      </c>
      <c r="M1306" s="6">
        <f>tbl_Manifiestos[[#This Row],[Total Pagado]]*tbl_Manifiestos[[#This Row],[Porcentaje]]</f>
        <v>1023</v>
      </c>
      <c r="N1306" s="3">
        <v>0.93</v>
      </c>
    </row>
    <row r="1307" spans="1:14" ht="15.75" x14ac:dyDescent="0.25">
      <c r="A1307" s="3" t="s">
        <v>27</v>
      </c>
      <c r="B1307" s="3" t="str">
        <f>tbl_Manifiestos[[#This Row],[Factura]] &amp; "|" &amp; tbl_Manifiestos[[#This Row],[Proyecto OK]] &amp; "|" &amp; TEXT(tbl_Manifiestos[[#This Row],[Servicio]],"0.00") &amp; "|" &amp; TEXT(tbl_Manifiestos[[#This Row],[Costo Unitario]],"0.00")</f>
        <v>2654|Lead Replacement Service|9.00|110.00</v>
      </c>
      <c r="C1307" t="s">
        <v>5536</v>
      </c>
      <c r="D1307" s="51">
        <v>45876</v>
      </c>
      <c r="E1307">
        <v>515</v>
      </c>
      <c r="F1307" t="s">
        <v>5306</v>
      </c>
      <c r="G1307">
        <v>3365</v>
      </c>
      <c r="H1307" t="s">
        <v>5903</v>
      </c>
      <c r="I1307">
        <v>3365</v>
      </c>
      <c r="J1307">
        <v>9</v>
      </c>
      <c r="K1307" s="55">
        <v>110</v>
      </c>
      <c r="L1307" s="40">
        <f t="shared" ref="L1307:L1338" si="39">J1307*K1307</f>
        <v>990</v>
      </c>
      <c r="M1307" s="6">
        <f>tbl_Manifiestos[[#This Row],[Total Pagado]]*tbl_Manifiestos[[#This Row],[Porcentaje]]</f>
        <v>920.7</v>
      </c>
      <c r="N1307" s="3">
        <v>0.93</v>
      </c>
    </row>
    <row r="1308" spans="1:14" ht="15.75" x14ac:dyDescent="0.25">
      <c r="A1308" s="3" t="s">
        <v>27</v>
      </c>
      <c r="B1308" s="3" t="str">
        <f>tbl_Manifiestos[[#This Row],[Factura]] &amp; "|" &amp; tbl_Manifiestos[[#This Row],[Proyecto OK]] &amp; "|" &amp; TEXT(tbl_Manifiestos[[#This Row],[Servicio]],"0.00") &amp; "|" &amp; TEXT(tbl_Manifiestos[[#This Row],[Costo Unitario]],"0.00")</f>
        <v>2654|Lead Replacement Service|9.00|110.00</v>
      </c>
      <c r="C1308" t="s">
        <v>5536</v>
      </c>
      <c r="D1308" s="51">
        <v>45877</v>
      </c>
      <c r="E1308">
        <v>114</v>
      </c>
      <c r="F1308" t="s">
        <v>5306</v>
      </c>
      <c r="G1308">
        <v>3365</v>
      </c>
      <c r="H1308" t="s">
        <v>5903</v>
      </c>
      <c r="I1308">
        <v>3365</v>
      </c>
      <c r="J1308">
        <v>9</v>
      </c>
      <c r="K1308" s="55">
        <v>110</v>
      </c>
      <c r="L1308" s="40">
        <f t="shared" si="39"/>
        <v>990</v>
      </c>
      <c r="M1308" s="6">
        <f>tbl_Manifiestos[[#This Row],[Total Pagado]]*tbl_Manifiestos[[#This Row],[Porcentaje]]</f>
        <v>920.7</v>
      </c>
      <c r="N1308" s="3">
        <v>0.93</v>
      </c>
    </row>
    <row r="1309" spans="1:14" ht="15.75" x14ac:dyDescent="0.25">
      <c r="A1309" s="3" t="s">
        <v>27</v>
      </c>
      <c r="B1309" s="3" t="str">
        <f>tbl_Manifiestos[[#This Row],[Factura]] &amp; "|" &amp; tbl_Manifiestos[[#This Row],[Proyecto OK]] &amp; "|" &amp; TEXT(tbl_Manifiestos[[#This Row],[Servicio]],"0.00") &amp; "|" &amp; TEXT(tbl_Manifiestos[[#This Row],[Costo Unitario]],"0.00")</f>
        <v>2654|Lead Replacement Service|8.00|110.00</v>
      </c>
      <c r="C1309" t="s">
        <v>5536</v>
      </c>
      <c r="D1309" s="52">
        <v>45877</v>
      </c>
      <c r="E1309">
        <v>515</v>
      </c>
      <c r="F1309" t="s">
        <v>5306</v>
      </c>
      <c r="G1309">
        <v>3365</v>
      </c>
      <c r="H1309" t="s">
        <v>5903</v>
      </c>
      <c r="I1309">
        <v>3365</v>
      </c>
      <c r="J1309">
        <v>8</v>
      </c>
      <c r="K1309" s="56">
        <v>110</v>
      </c>
      <c r="L1309" s="39">
        <f t="shared" si="39"/>
        <v>880</v>
      </c>
      <c r="M1309" s="6">
        <f>tbl_Manifiestos[[#This Row],[Total Pagado]]*tbl_Manifiestos[[#This Row],[Porcentaje]]</f>
        <v>818.40000000000009</v>
      </c>
      <c r="N1309" s="3">
        <v>0.93</v>
      </c>
    </row>
    <row r="1310" spans="1:14" ht="15.75" x14ac:dyDescent="0.25">
      <c r="A1310" s="3" t="s">
        <v>27</v>
      </c>
      <c r="B1310" s="3" t="str">
        <f>tbl_Manifiestos[[#This Row],[Factura]] &amp; "|" &amp; tbl_Manifiestos[[#This Row],[Proyecto OK]] &amp; "|" &amp; TEXT(tbl_Manifiestos[[#This Row],[Servicio]],"0.00") &amp; "|" &amp; TEXT(tbl_Manifiestos[[#This Row],[Costo Unitario]],"0.00")</f>
        <v>2654|Lead Replacement Service|10.00|110.00</v>
      </c>
      <c r="C1310" t="s">
        <v>5536</v>
      </c>
      <c r="D1310" s="50">
        <v>45875</v>
      </c>
      <c r="E1310">
        <v>114</v>
      </c>
      <c r="F1310" t="s">
        <v>5306</v>
      </c>
      <c r="G1310">
        <v>3365</v>
      </c>
      <c r="H1310" t="s">
        <v>5903</v>
      </c>
      <c r="I1310">
        <v>3365</v>
      </c>
      <c r="J1310">
        <v>10</v>
      </c>
      <c r="K1310" s="54">
        <v>110</v>
      </c>
      <c r="L1310" s="38">
        <f t="shared" si="39"/>
        <v>1100</v>
      </c>
      <c r="M1310" s="6">
        <f>tbl_Manifiestos[[#This Row],[Total Pagado]]*tbl_Manifiestos[[#This Row],[Porcentaje]]</f>
        <v>1023</v>
      </c>
      <c r="N1310" s="3">
        <v>0.93</v>
      </c>
    </row>
    <row r="1311" spans="1:14" ht="15.75" x14ac:dyDescent="0.25">
      <c r="A1311" s="3" t="s">
        <v>27</v>
      </c>
      <c r="B1311" s="3" t="str">
        <f>tbl_Manifiestos[[#This Row],[Factura]] &amp; "|" &amp; tbl_Manifiestos[[#This Row],[Proyecto OK]] &amp; "|" &amp; TEXT(tbl_Manifiestos[[#This Row],[Servicio]],"0.00") &amp; "|" &amp; TEXT(tbl_Manifiestos[[#This Row],[Costo Unitario]],"0.00")</f>
        <v>2668|Lead Replacement Service|8.00|110.00</v>
      </c>
      <c r="C1311" t="s">
        <v>5546</v>
      </c>
      <c r="D1311" s="51">
        <v>45880</v>
      </c>
      <c r="E1311">
        <v>515</v>
      </c>
      <c r="F1311" t="s">
        <v>5306</v>
      </c>
      <c r="G1311">
        <v>3365</v>
      </c>
      <c r="H1311" t="s">
        <v>5903</v>
      </c>
      <c r="I1311">
        <v>3365</v>
      </c>
      <c r="J1311">
        <v>8</v>
      </c>
      <c r="K1311" s="55">
        <v>110</v>
      </c>
      <c r="L1311" s="40">
        <f t="shared" si="39"/>
        <v>880</v>
      </c>
      <c r="M1311" s="6">
        <f>tbl_Manifiestos[[#This Row],[Total Pagado]]*tbl_Manifiestos[[#This Row],[Porcentaje]]</f>
        <v>818.40000000000009</v>
      </c>
      <c r="N1311" s="3">
        <v>0.93</v>
      </c>
    </row>
    <row r="1312" spans="1:14" ht="15.75" x14ac:dyDescent="0.25">
      <c r="A1312" s="3" t="s">
        <v>27</v>
      </c>
      <c r="B1312" s="3" t="str">
        <f>tbl_Manifiestos[[#This Row],[Factura]] &amp; "|" &amp; tbl_Manifiestos[[#This Row],[Proyecto OK]] &amp; "|" &amp; TEXT(tbl_Manifiestos[[#This Row],[Servicio]],"0.00") &amp; "|" &amp; TEXT(tbl_Manifiestos[[#This Row],[Costo Unitario]],"0.00")</f>
        <v>2668|Lead Replacement Service|10.00|110.00</v>
      </c>
      <c r="C1312" t="s">
        <v>5546</v>
      </c>
      <c r="D1312" s="51">
        <v>45881</v>
      </c>
      <c r="E1312">
        <v>515</v>
      </c>
      <c r="F1312" t="s">
        <v>5306</v>
      </c>
      <c r="G1312">
        <v>3365</v>
      </c>
      <c r="H1312" t="s">
        <v>5903</v>
      </c>
      <c r="I1312">
        <v>3365</v>
      </c>
      <c r="J1312">
        <v>10</v>
      </c>
      <c r="K1312" s="55">
        <v>110</v>
      </c>
      <c r="L1312" s="40">
        <f t="shared" si="39"/>
        <v>1100</v>
      </c>
      <c r="M1312" s="6">
        <f>tbl_Manifiestos[[#This Row],[Total Pagado]]*tbl_Manifiestos[[#This Row],[Porcentaje]]</f>
        <v>1023</v>
      </c>
      <c r="N1312" s="3">
        <v>0.93</v>
      </c>
    </row>
    <row r="1313" spans="1:14" ht="15.75" x14ac:dyDescent="0.25">
      <c r="A1313" s="3" t="s">
        <v>27</v>
      </c>
      <c r="B1313" s="3" t="str">
        <f>tbl_Manifiestos[[#This Row],[Factura]] &amp; "|" &amp; tbl_Manifiestos[[#This Row],[Proyecto OK]] &amp; "|" &amp; TEXT(tbl_Manifiestos[[#This Row],[Servicio]],"0.00") &amp; "|" &amp; TEXT(tbl_Manifiestos[[#This Row],[Costo Unitario]],"0.00")</f>
        <v>2668|Lead Replacement Service|10.00|110.00</v>
      </c>
      <c r="C1313" t="s">
        <v>5546</v>
      </c>
      <c r="D1313" s="51">
        <v>45882</v>
      </c>
      <c r="E1313">
        <v>515</v>
      </c>
      <c r="F1313" t="s">
        <v>5306</v>
      </c>
      <c r="G1313">
        <v>3365</v>
      </c>
      <c r="H1313" t="s">
        <v>5903</v>
      </c>
      <c r="I1313">
        <v>3365</v>
      </c>
      <c r="J1313">
        <v>10</v>
      </c>
      <c r="K1313" s="55">
        <v>110</v>
      </c>
      <c r="L1313" s="40">
        <f t="shared" si="39"/>
        <v>1100</v>
      </c>
      <c r="M1313" s="6">
        <f>tbl_Manifiestos[[#This Row],[Total Pagado]]*tbl_Manifiestos[[#This Row],[Porcentaje]]</f>
        <v>1023</v>
      </c>
      <c r="N1313" s="3">
        <v>0.93</v>
      </c>
    </row>
    <row r="1314" spans="1:14" ht="15.75" x14ac:dyDescent="0.25">
      <c r="A1314" s="3" t="s">
        <v>27</v>
      </c>
      <c r="B1314" s="3" t="str">
        <f>tbl_Manifiestos[[#This Row],[Factura]] &amp; "|" &amp; tbl_Manifiestos[[#This Row],[Proyecto OK]] &amp; "|" &amp; TEXT(tbl_Manifiestos[[#This Row],[Servicio]],"0.00") &amp; "|" &amp; TEXT(tbl_Manifiestos[[#This Row],[Costo Unitario]],"0.00")</f>
        <v>2668|Lead Replacement Service|10.00|110.00</v>
      </c>
      <c r="C1314" t="s">
        <v>5546</v>
      </c>
      <c r="D1314" s="51">
        <v>45883</v>
      </c>
      <c r="E1314">
        <v>515</v>
      </c>
      <c r="F1314" t="s">
        <v>5306</v>
      </c>
      <c r="G1314">
        <v>3365</v>
      </c>
      <c r="H1314" t="s">
        <v>5903</v>
      </c>
      <c r="I1314">
        <v>3365</v>
      </c>
      <c r="J1314">
        <v>10</v>
      </c>
      <c r="K1314" s="55">
        <v>110</v>
      </c>
      <c r="L1314" s="40">
        <f t="shared" si="39"/>
        <v>1100</v>
      </c>
      <c r="M1314" s="6">
        <f>tbl_Manifiestos[[#This Row],[Total Pagado]]*tbl_Manifiestos[[#This Row],[Porcentaje]]</f>
        <v>1023</v>
      </c>
      <c r="N1314" s="3">
        <v>0.93</v>
      </c>
    </row>
    <row r="1315" spans="1:14" ht="15.75" x14ac:dyDescent="0.25">
      <c r="A1315" s="3" t="s">
        <v>27</v>
      </c>
      <c r="B1315" s="3" t="str">
        <f>tbl_Manifiestos[[#This Row],[Factura]] &amp; "|" &amp; tbl_Manifiestos[[#This Row],[Proyecto OK]] &amp; "|" &amp; TEXT(tbl_Manifiestos[[#This Row],[Servicio]],"0.00") &amp; "|" &amp; TEXT(tbl_Manifiestos[[#This Row],[Costo Unitario]],"0.00")</f>
        <v>2668|Lead Replacement Service|9.50|110.00</v>
      </c>
      <c r="C1315" t="s">
        <v>5546</v>
      </c>
      <c r="D1315" s="52">
        <v>45884</v>
      </c>
      <c r="E1315">
        <v>515</v>
      </c>
      <c r="F1315" t="s">
        <v>5306</v>
      </c>
      <c r="G1315">
        <v>3365</v>
      </c>
      <c r="H1315" t="s">
        <v>5903</v>
      </c>
      <c r="I1315">
        <v>3365</v>
      </c>
      <c r="J1315">
        <v>9.5</v>
      </c>
      <c r="K1315" s="56">
        <v>110</v>
      </c>
      <c r="L1315" s="39">
        <f t="shared" si="39"/>
        <v>1045</v>
      </c>
      <c r="M1315" s="6">
        <f>tbl_Manifiestos[[#This Row],[Total Pagado]]*tbl_Manifiestos[[#This Row],[Porcentaje]]</f>
        <v>971.85</v>
      </c>
      <c r="N1315" s="3">
        <v>0.93</v>
      </c>
    </row>
    <row r="1316" spans="1:14" ht="15.75" x14ac:dyDescent="0.25">
      <c r="A1316" s="3" t="s">
        <v>27</v>
      </c>
      <c r="B1316" s="3" t="str">
        <f>tbl_Manifiestos[[#This Row],[Factura]] &amp; "|" &amp; tbl_Manifiestos[[#This Row],[Proyecto OK]] &amp; "|" &amp; TEXT(tbl_Manifiestos[[#This Row],[Servicio]],"0.00") &amp; "|" &amp; TEXT(tbl_Manifiestos[[#This Row],[Costo Unitario]],"0.00")</f>
        <v>2681|Lead Replacement Service|8.00|110.00</v>
      </c>
      <c r="C1316" t="s">
        <v>5556</v>
      </c>
      <c r="D1316" s="53">
        <v>45887</v>
      </c>
      <c r="E1316">
        <v>515</v>
      </c>
      <c r="F1316" t="s">
        <v>5306</v>
      </c>
      <c r="G1316">
        <v>3365</v>
      </c>
      <c r="H1316" t="s">
        <v>5903</v>
      </c>
      <c r="I1316">
        <v>3365</v>
      </c>
      <c r="J1316">
        <v>8</v>
      </c>
      <c r="K1316" s="57">
        <v>110</v>
      </c>
      <c r="L1316" s="41">
        <f t="shared" si="39"/>
        <v>880</v>
      </c>
      <c r="M1316" s="6">
        <f>tbl_Manifiestos[[#This Row],[Total Pagado]]*tbl_Manifiestos[[#This Row],[Porcentaje]]</f>
        <v>818.40000000000009</v>
      </c>
      <c r="N1316" s="3">
        <v>0.93</v>
      </c>
    </row>
    <row r="1317" spans="1:14" ht="15.75" x14ac:dyDescent="0.25">
      <c r="A1317" s="3" t="s">
        <v>27</v>
      </c>
      <c r="B1317" s="3" t="str">
        <f>tbl_Manifiestos[[#This Row],[Factura]] &amp; "|" &amp; tbl_Manifiestos[[#This Row],[Proyecto OK]] &amp; "|" &amp; TEXT(tbl_Manifiestos[[#This Row],[Servicio]],"0.00") &amp; "|" &amp; TEXT(tbl_Manifiestos[[#This Row],[Costo Unitario]],"0.00")</f>
        <v>2681|Lead Replacement Service|8.00|110.00</v>
      </c>
      <c r="C1317" t="s">
        <v>5556</v>
      </c>
      <c r="D1317" s="50">
        <v>45888</v>
      </c>
      <c r="E1317">
        <v>515</v>
      </c>
      <c r="F1317" t="s">
        <v>5306</v>
      </c>
      <c r="G1317">
        <v>3365</v>
      </c>
      <c r="H1317" t="s">
        <v>5903</v>
      </c>
      <c r="I1317">
        <v>3365</v>
      </c>
      <c r="J1317">
        <v>8</v>
      </c>
      <c r="K1317" s="54">
        <v>110</v>
      </c>
      <c r="L1317" s="38">
        <f t="shared" si="39"/>
        <v>880</v>
      </c>
      <c r="M1317" s="6">
        <f>tbl_Manifiestos[[#This Row],[Total Pagado]]*tbl_Manifiestos[[#This Row],[Porcentaje]]</f>
        <v>818.40000000000009</v>
      </c>
      <c r="N1317" s="3">
        <v>0.93</v>
      </c>
    </row>
    <row r="1318" spans="1:14" ht="15.75" x14ac:dyDescent="0.25">
      <c r="A1318" s="3" t="s">
        <v>27</v>
      </c>
      <c r="B1318" s="3" t="str">
        <f>tbl_Manifiestos[[#This Row],[Factura]] &amp; "|" &amp; tbl_Manifiestos[[#This Row],[Proyecto OK]] &amp; "|" &amp; TEXT(tbl_Manifiestos[[#This Row],[Servicio]],"0.00") &amp; "|" &amp; TEXT(tbl_Manifiestos[[#This Row],[Costo Unitario]],"0.00")</f>
        <v>2681|Lead Replacement Service|8.50|110.00</v>
      </c>
      <c r="C1318" t="s">
        <v>5556</v>
      </c>
      <c r="D1318" s="51">
        <v>45889</v>
      </c>
      <c r="E1318">
        <v>67</v>
      </c>
      <c r="F1318" t="s">
        <v>5306</v>
      </c>
      <c r="G1318">
        <v>3365</v>
      </c>
      <c r="H1318" t="s">
        <v>5903</v>
      </c>
      <c r="I1318">
        <v>3365</v>
      </c>
      <c r="J1318">
        <v>8.5</v>
      </c>
      <c r="K1318" s="55">
        <v>110</v>
      </c>
      <c r="L1318" s="40">
        <f t="shared" si="39"/>
        <v>935</v>
      </c>
      <c r="M1318" s="6">
        <f>tbl_Manifiestos[[#This Row],[Total Pagado]]*tbl_Manifiestos[[#This Row],[Porcentaje]]</f>
        <v>869.55000000000007</v>
      </c>
      <c r="N1318" s="3">
        <v>0.93</v>
      </c>
    </row>
    <row r="1319" spans="1:14" ht="15.75" x14ac:dyDescent="0.25">
      <c r="A1319" s="3" t="s">
        <v>27</v>
      </c>
      <c r="B1319" s="3" t="str">
        <f>tbl_Manifiestos[[#This Row],[Factura]] &amp; "|" &amp; tbl_Manifiestos[[#This Row],[Proyecto OK]] &amp; "|" &amp; TEXT(tbl_Manifiestos[[#This Row],[Servicio]],"0.00") &amp; "|" &amp; TEXT(tbl_Manifiestos[[#This Row],[Costo Unitario]],"0.00")</f>
        <v>2681|Lead Replacement Service|8.00|110.00</v>
      </c>
      <c r="C1319" t="s">
        <v>5556</v>
      </c>
      <c r="D1319" s="51">
        <v>45891</v>
      </c>
      <c r="E1319">
        <v>67</v>
      </c>
      <c r="F1319" t="s">
        <v>5306</v>
      </c>
      <c r="G1319">
        <v>3365</v>
      </c>
      <c r="H1319" t="s">
        <v>5903</v>
      </c>
      <c r="I1319">
        <v>3365</v>
      </c>
      <c r="J1319">
        <v>8</v>
      </c>
      <c r="K1319" s="55">
        <v>110</v>
      </c>
      <c r="L1319" s="40">
        <f t="shared" si="39"/>
        <v>880</v>
      </c>
      <c r="M1319" s="6">
        <f>tbl_Manifiestos[[#This Row],[Total Pagado]]*tbl_Manifiestos[[#This Row],[Porcentaje]]</f>
        <v>818.40000000000009</v>
      </c>
      <c r="N1319" s="3">
        <v>0.93</v>
      </c>
    </row>
    <row r="1320" spans="1:14" ht="15.75" x14ac:dyDescent="0.25">
      <c r="A1320" s="3" t="s">
        <v>27</v>
      </c>
      <c r="B1320" s="3" t="str">
        <f>tbl_Manifiestos[[#This Row],[Factura]] &amp; "|" &amp; tbl_Manifiestos[[#This Row],[Proyecto OK]] &amp; "|" &amp; TEXT(tbl_Manifiestos[[#This Row],[Servicio]],"0.00") &amp; "|" &amp; TEXT(tbl_Manifiestos[[#This Row],[Costo Unitario]],"0.00")</f>
        <v>2681|Lead Replacement Service|9.00|110.00</v>
      </c>
      <c r="C1320" t="s">
        <v>5556</v>
      </c>
      <c r="D1320" s="51">
        <v>45890</v>
      </c>
      <c r="E1320">
        <v>67</v>
      </c>
      <c r="F1320" t="s">
        <v>5306</v>
      </c>
      <c r="G1320">
        <v>3365</v>
      </c>
      <c r="H1320" t="s">
        <v>5903</v>
      </c>
      <c r="I1320">
        <v>3365</v>
      </c>
      <c r="J1320">
        <v>9</v>
      </c>
      <c r="K1320" s="55">
        <v>110</v>
      </c>
      <c r="L1320" s="40">
        <f t="shared" si="39"/>
        <v>990</v>
      </c>
      <c r="M1320" s="6">
        <f>tbl_Manifiestos[[#This Row],[Total Pagado]]*tbl_Manifiestos[[#This Row],[Porcentaje]]</f>
        <v>920.7</v>
      </c>
      <c r="N1320" s="3">
        <v>0.93</v>
      </c>
    </row>
    <row r="1321" spans="1:14" ht="15.75" x14ac:dyDescent="0.25">
      <c r="A1321" s="3" t="s">
        <v>27</v>
      </c>
      <c r="B1321" s="3" t="str">
        <f>tbl_Manifiestos[[#This Row],[Factura]] &amp; "|" &amp; tbl_Manifiestos[[#This Row],[Proyecto OK]] &amp; "|" &amp; TEXT(tbl_Manifiestos[[#This Row],[Servicio]],"0.00") &amp; "|" &amp; TEXT(tbl_Manifiestos[[#This Row],[Costo Unitario]],"0.00")</f>
        <v>2697|Lead Replacement Service|9.00|110.00</v>
      </c>
      <c r="C1321" t="s">
        <v>4319</v>
      </c>
      <c r="D1321" s="51">
        <v>45894</v>
      </c>
      <c r="E1321">
        <v>356</v>
      </c>
      <c r="F1321" t="s">
        <v>5306</v>
      </c>
      <c r="G1321">
        <v>3365</v>
      </c>
      <c r="H1321" t="s">
        <v>5903</v>
      </c>
      <c r="I1321">
        <v>3365</v>
      </c>
      <c r="J1321">
        <v>9</v>
      </c>
      <c r="K1321" s="55">
        <v>110</v>
      </c>
      <c r="L1321" s="40">
        <f t="shared" si="39"/>
        <v>990</v>
      </c>
      <c r="M1321" s="6">
        <f>tbl_Manifiestos[[#This Row],[Total Pagado]]*tbl_Manifiestos[[#This Row],[Porcentaje]]</f>
        <v>920.7</v>
      </c>
      <c r="N1321" s="3">
        <v>0.93</v>
      </c>
    </row>
    <row r="1322" spans="1:14" ht="15.75" x14ac:dyDescent="0.25">
      <c r="A1322" s="3" t="s">
        <v>27</v>
      </c>
      <c r="B1322" s="3" t="str">
        <f>tbl_Manifiestos[[#This Row],[Factura]] &amp; "|" &amp; tbl_Manifiestos[[#This Row],[Proyecto OK]] &amp; "|" &amp; TEXT(tbl_Manifiestos[[#This Row],[Servicio]],"0.00") &amp; "|" &amp; TEXT(tbl_Manifiestos[[#This Row],[Costo Unitario]],"0.00")</f>
        <v>2697|Lead Replacement Service|8.50|110.00</v>
      </c>
      <c r="C1322" t="s">
        <v>4319</v>
      </c>
      <c r="D1322" s="52">
        <v>45895</v>
      </c>
      <c r="E1322">
        <v>67</v>
      </c>
      <c r="F1322" t="s">
        <v>5306</v>
      </c>
      <c r="G1322">
        <v>3365</v>
      </c>
      <c r="H1322" t="s">
        <v>5903</v>
      </c>
      <c r="I1322">
        <v>3365</v>
      </c>
      <c r="J1322">
        <v>8.5</v>
      </c>
      <c r="K1322" s="56">
        <v>110</v>
      </c>
      <c r="L1322" s="39">
        <f t="shared" si="39"/>
        <v>935</v>
      </c>
      <c r="M1322" s="6">
        <f>tbl_Manifiestos[[#This Row],[Total Pagado]]*tbl_Manifiestos[[#This Row],[Porcentaje]]</f>
        <v>869.55000000000007</v>
      </c>
      <c r="N1322" s="3">
        <v>0.93</v>
      </c>
    </row>
    <row r="1323" spans="1:14" ht="15.75" x14ac:dyDescent="0.25">
      <c r="A1323" s="3" t="s">
        <v>27</v>
      </c>
      <c r="B1323" s="3" t="str">
        <f>tbl_Manifiestos[[#This Row],[Factura]] &amp; "|" &amp; tbl_Manifiestos[[#This Row],[Proyecto OK]] &amp; "|" &amp; TEXT(tbl_Manifiestos[[#This Row],[Servicio]],"0.00") &amp; "|" &amp; TEXT(tbl_Manifiestos[[#This Row],[Costo Unitario]],"0.00")</f>
        <v>2714|Lead Replacement Service|10.00|110.00</v>
      </c>
      <c r="C1323" t="s">
        <v>5575</v>
      </c>
      <c r="D1323" s="50">
        <v>45904</v>
      </c>
      <c r="E1323">
        <v>67</v>
      </c>
      <c r="F1323" t="s">
        <v>5306</v>
      </c>
      <c r="G1323">
        <v>3365</v>
      </c>
      <c r="H1323" t="s">
        <v>5903</v>
      </c>
      <c r="I1323">
        <v>3365</v>
      </c>
      <c r="J1323">
        <v>10</v>
      </c>
      <c r="K1323" s="54">
        <v>110</v>
      </c>
      <c r="L1323" s="38">
        <f t="shared" si="39"/>
        <v>1100</v>
      </c>
      <c r="M1323" s="6">
        <f>tbl_Manifiestos[[#This Row],[Total Pagado]]*tbl_Manifiestos[[#This Row],[Porcentaje]]</f>
        <v>1023</v>
      </c>
      <c r="N1323" s="3">
        <v>0.93</v>
      </c>
    </row>
    <row r="1324" spans="1:14" ht="15.75" x14ac:dyDescent="0.25">
      <c r="A1324" s="3" t="s">
        <v>27</v>
      </c>
      <c r="B1324" s="3" t="str">
        <f>tbl_Manifiestos[[#This Row],[Factura]] &amp; "|" &amp; tbl_Manifiestos[[#This Row],[Proyecto OK]] &amp; "|" &amp; TEXT(tbl_Manifiestos[[#This Row],[Servicio]],"0.00") &amp; "|" &amp; TEXT(tbl_Manifiestos[[#This Row],[Costo Unitario]],"0.00")</f>
        <v>2731|Lead Replacement Service|9.00|110.00</v>
      </c>
      <c r="C1324" t="s">
        <v>5588</v>
      </c>
      <c r="D1324" s="51">
        <v>45909</v>
      </c>
      <c r="E1324">
        <v>67</v>
      </c>
      <c r="F1324" t="s">
        <v>5306</v>
      </c>
      <c r="G1324">
        <v>3365</v>
      </c>
      <c r="H1324" t="s">
        <v>5903</v>
      </c>
      <c r="I1324">
        <v>3365</v>
      </c>
      <c r="J1324">
        <v>9</v>
      </c>
      <c r="K1324" s="55">
        <v>110</v>
      </c>
      <c r="L1324" s="40">
        <f t="shared" si="39"/>
        <v>990</v>
      </c>
      <c r="M1324" s="6">
        <f>tbl_Manifiestos[[#This Row],[Total Pagado]]*tbl_Manifiestos[[#This Row],[Porcentaje]]</f>
        <v>920.7</v>
      </c>
      <c r="N1324" s="3">
        <v>0.93</v>
      </c>
    </row>
    <row r="1325" spans="1:14" ht="15.75" x14ac:dyDescent="0.25">
      <c r="A1325" s="3" t="s">
        <v>27</v>
      </c>
      <c r="B1325" s="3" t="str">
        <f>tbl_Manifiestos[[#This Row],[Factura]] &amp; "|" &amp; tbl_Manifiestos[[#This Row],[Proyecto OK]] &amp; "|" &amp; TEXT(tbl_Manifiestos[[#This Row],[Servicio]],"0.00") &amp; "|" &amp; TEXT(tbl_Manifiestos[[#This Row],[Costo Unitario]],"0.00")</f>
        <v>2731|Lead Replacement Service|8.50|110.00</v>
      </c>
      <c r="C1325" t="s">
        <v>5588</v>
      </c>
      <c r="D1325" s="51">
        <v>45911</v>
      </c>
      <c r="E1325">
        <v>515</v>
      </c>
      <c r="F1325" t="s">
        <v>5306</v>
      </c>
      <c r="G1325">
        <v>3365</v>
      </c>
      <c r="H1325" t="s">
        <v>5903</v>
      </c>
      <c r="I1325">
        <v>3365</v>
      </c>
      <c r="J1325">
        <v>8.5</v>
      </c>
      <c r="K1325" s="55">
        <v>110</v>
      </c>
      <c r="L1325" s="40">
        <f t="shared" si="39"/>
        <v>935</v>
      </c>
      <c r="M1325" s="6">
        <f>tbl_Manifiestos[[#This Row],[Total Pagado]]*tbl_Manifiestos[[#This Row],[Porcentaje]]</f>
        <v>869.55000000000007</v>
      </c>
      <c r="N1325" s="3">
        <v>0.93</v>
      </c>
    </row>
    <row r="1326" spans="1:14" ht="15.75" x14ac:dyDescent="0.25">
      <c r="A1326" s="3" t="s">
        <v>27</v>
      </c>
      <c r="B1326" s="3" t="str">
        <f>tbl_Manifiestos[[#This Row],[Factura]] &amp; "|" &amp; tbl_Manifiestos[[#This Row],[Proyecto OK]] &amp; "|" &amp; TEXT(tbl_Manifiestos[[#This Row],[Servicio]],"0.00") &amp; "|" &amp; TEXT(tbl_Manifiestos[[#This Row],[Costo Unitario]],"0.00")</f>
        <v>2731|Lead Replacement Service|8.00|110.00</v>
      </c>
      <c r="C1326" t="s">
        <v>5588</v>
      </c>
      <c r="D1326" s="51">
        <v>45912</v>
      </c>
      <c r="E1326">
        <v>515</v>
      </c>
      <c r="F1326" t="s">
        <v>5306</v>
      </c>
      <c r="G1326">
        <v>3365</v>
      </c>
      <c r="H1326" t="s">
        <v>5903</v>
      </c>
      <c r="I1326">
        <v>3365</v>
      </c>
      <c r="J1326">
        <v>8</v>
      </c>
      <c r="K1326" s="55">
        <v>110</v>
      </c>
      <c r="L1326" s="40">
        <f t="shared" si="39"/>
        <v>880</v>
      </c>
      <c r="M1326" s="6">
        <f>tbl_Manifiestos[[#This Row],[Total Pagado]]*tbl_Manifiestos[[#This Row],[Porcentaje]]</f>
        <v>818.40000000000009</v>
      </c>
      <c r="N1326" s="3">
        <v>0.93</v>
      </c>
    </row>
    <row r="1327" spans="1:14" ht="15.75" x14ac:dyDescent="0.25">
      <c r="A1327" s="3" t="s">
        <v>27</v>
      </c>
      <c r="B1327" s="3" t="str">
        <f>tbl_Manifiestos[[#This Row],[Factura]] &amp; "|" &amp; tbl_Manifiestos[[#This Row],[Proyecto OK]] &amp; "|" &amp; TEXT(tbl_Manifiestos[[#This Row],[Servicio]],"0.00") &amp; "|" &amp; TEXT(tbl_Manifiestos[[#This Row],[Costo Unitario]],"0.00")</f>
        <v>2743|Lead Replacement Service|8.00|110.00</v>
      </c>
      <c r="C1327" t="s">
        <v>5596</v>
      </c>
      <c r="D1327" s="52">
        <v>45915</v>
      </c>
      <c r="E1327">
        <v>67</v>
      </c>
      <c r="F1327" t="s">
        <v>5306</v>
      </c>
      <c r="G1327">
        <v>3365</v>
      </c>
      <c r="H1327" t="s">
        <v>5903</v>
      </c>
      <c r="I1327">
        <v>3365</v>
      </c>
      <c r="J1327">
        <v>8</v>
      </c>
      <c r="K1327" s="56">
        <v>110</v>
      </c>
      <c r="L1327" s="39">
        <f t="shared" si="39"/>
        <v>880</v>
      </c>
      <c r="M1327" s="6">
        <f>tbl_Manifiestos[[#This Row],[Total Pagado]]*tbl_Manifiestos[[#This Row],[Porcentaje]]</f>
        <v>818.40000000000009</v>
      </c>
      <c r="N1327" s="3">
        <v>0.93</v>
      </c>
    </row>
    <row r="1328" spans="1:14" ht="15.75" x14ac:dyDescent="0.25">
      <c r="A1328" s="3" t="s">
        <v>27</v>
      </c>
      <c r="B1328" s="3" t="str">
        <f>tbl_Manifiestos[[#This Row],[Factura]] &amp; "|" &amp; tbl_Manifiestos[[#This Row],[Proyecto OK]] &amp; "|" &amp; TEXT(tbl_Manifiestos[[#This Row],[Servicio]],"0.00") &amp; "|" &amp; TEXT(tbl_Manifiestos[[#This Row],[Costo Unitario]],"0.00")</f>
        <v>2743|Lead Replacement Service|10.00|110.00</v>
      </c>
      <c r="C1328" t="s">
        <v>5596</v>
      </c>
      <c r="D1328" s="53">
        <v>45915</v>
      </c>
      <c r="E1328">
        <v>708</v>
      </c>
      <c r="F1328" t="s">
        <v>5306</v>
      </c>
      <c r="G1328">
        <v>3365</v>
      </c>
      <c r="H1328" t="s">
        <v>5903</v>
      </c>
      <c r="I1328">
        <v>3365</v>
      </c>
      <c r="J1328">
        <v>10</v>
      </c>
      <c r="K1328" s="57">
        <v>110</v>
      </c>
      <c r="L1328" s="41">
        <f t="shared" si="39"/>
        <v>1100</v>
      </c>
      <c r="M1328" s="6">
        <f>tbl_Manifiestos[[#This Row],[Total Pagado]]*tbl_Manifiestos[[#This Row],[Porcentaje]]</f>
        <v>1023</v>
      </c>
      <c r="N1328" s="3">
        <v>0.93</v>
      </c>
    </row>
    <row r="1329" spans="1:14" ht="15.75" x14ac:dyDescent="0.25">
      <c r="A1329" s="3" t="s">
        <v>27</v>
      </c>
      <c r="B1329" s="3" t="str">
        <f>tbl_Manifiestos[[#This Row],[Factura]] &amp; "|" &amp; tbl_Manifiestos[[#This Row],[Proyecto OK]] &amp; "|" &amp; TEXT(tbl_Manifiestos[[#This Row],[Servicio]],"0.00") &amp; "|" &amp; TEXT(tbl_Manifiestos[[#This Row],[Costo Unitario]],"0.00")</f>
        <v>2743|Lead Replacement Service|10.00|110.00</v>
      </c>
      <c r="C1329" t="s">
        <v>5596</v>
      </c>
      <c r="D1329" s="50">
        <v>45916</v>
      </c>
      <c r="E1329">
        <v>515</v>
      </c>
      <c r="F1329" t="s">
        <v>5306</v>
      </c>
      <c r="G1329">
        <v>3365</v>
      </c>
      <c r="H1329" t="s">
        <v>5903</v>
      </c>
      <c r="I1329">
        <v>3365</v>
      </c>
      <c r="J1329">
        <v>10</v>
      </c>
      <c r="K1329" s="54">
        <v>110</v>
      </c>
      <c r="L1329" s="38">
        <f t="shared" si="39"/>
        <v>1100</v>
      </c>
      <c r="M1329" s="6">
        <f>tbl_Manifiestos[[#This Row],[Total Pagado]]*tbl_Manifiestos[[#This Row],[Porcentaje]]</f>
        <v>1023</v>
      </c>
      <c r="N1329" s="3">
        <v>0.93</v>
      </c>
    </row>
    <row r="1330" spans="1:14" ht="15.75" x14ac:dyDescent="0.25">
      <c r="A1330" s="3" t="s">
        <v>27</v>
      </c>
      <c r="B1330" s="3" t="str">
        <f>tbl_Manifiestos[[#This Row],[Factura]] &amp; "|" &amp; tbl_Manifiestos[[#This Row],[Proyecto OK]] &amp; "|" &amp; TEXT(tbl_Manifiestos[[#This Row],[Servicio]],"0.00") &amp; "|" &amp; TEXT(tbl_Manifiestos[[#This Row],[Costo Unitario]],"0.00")</f>
        <v>2743|Lead Replacement Service|10.00|110.00</v>
      </c>
      <c r="C1330" t="s">
        <v>5596</v>
      </c>
      <c r="D1330" s="51">
        <v>45916</v>
      </c>
      <c r="E1330">
        <v>708</v>
      </c>
      <c r="F1330" t="s">
        <v>5306</v>
      </c>
      <c r="G1330">
        <v>3365</v>
      </c>
      <c r="H1330" t="s">
        <v>5903</v>
      </c>
      <c r="I1330">
        <v>3365</v>
      </c>
      <c r="J1330">
        <v>10</v>
      </c>
      <c r="K1330" s="55">
        <v>110</v>
      </c>
      <c r="L1330" s="40">
        <f t="shared" si="39"/>
        <v>1100</v>
      </c>
      <c r="M1330" s="6">
        <f>tbl_Manifiestos[[#This Row],[Total Pagado]]*tbl_Manifiestos[[#This Row],[Porcentaje]]</f>
        <v>1023</v>
      </c>
      <c r="N1330" s="3">
        <v>0.93</v>
      </c>
    </row>
    <row r="1331" spans="1:14" ht="15.75" x14ac:dyDescent="0.25">
      <c r="A1331" s="3" t="s">
        <v>27</v>
      </c>
      <c r="B1331" s="3" t="str">
        <f>tbl_Manifiestos[[#This Row],[Factura]] &amp; "|" &amp; tbl_Manifiestos[[#This Row],[Proyecto OK]] &amp; "|" &amp; TEXT(tbl_Manifiestos[[#This Row],[Servicio]],"0.00") &amp; "|" &amp; TEXT(tbl_Manifiestos[[#This Row],[Costo Unitario]],"0.00")</f>
        <v>2743|Lead Replacement Service|8.00|110.00</v>
      </c>
      <c r="C1331" t="s">
        <v>5596</v>
      </c>
      <c r="D1331" s="51">
        <v>45917</v>
      </c>
      <c r="E1331">
        <v>708</v>
      </c>
      <c r="F1331" t="s">
        <v>5306</v>
      </c>
      <c r="G1331">
        <v>3365</v>
      </c>
      <c r="H1331" t="s">
        <v>5903</v>
      </c>
      <c r="I1331">
        <v>3365</v>
      </c>
      <c r="J1331">
        <v>8</v>
      </c>
      <c r="K1331" s="55">
        <v>110</v>
      </c>
      <c r="L1331" s="40">
        <f t="shared" si="39"/>
        <v>880</v>
      </c>
      <c r="M1331" s="6">
        <f>tbl_Manifiestos[[#This Row],[Total Pagado]]*tbl_Manifiestos[[#This Row],[Porcentaje]]</f>
        <v>818.40000000000009</v>
      </c>
      <c r="N1331" s="3">
        <v>0.93</v>
      </c>
    </row>
    <row r="1332" spans="1:14" ht="15.75" x14ac:dyDescent="0.25">
      <c r="A1332" s="3" t="s">
        <v>27</v>
      </c>
      <c r="B1332" s="3" t="str">
        <f>tbl_Manifiestos[[#This Row],[Factura]] &amp; "|" &amp; tbl_Manifiestos[[#This Row],[Proyecto OK]] &amp; "|" &amp; TEXT(tbl_Manifiestos[[#This Row],[Servicio]],"0.00") &amp; "|" &amp; TEXT(tbl_Manifiestos[[#This Row],[Costo Unitario]],"0.00")</f>
        <v>2743|Lead Replacement Service|11.00|110.00</v>
      </c>
      <c r="C1332" t="s">
        <v>5596</v>
      </c>
      <c r="D1332" s="51">
        <v>45918</v>
      </c>
      <c r="E1332">
        <v>708</v>
      </c>
      <c r="F1332" t="s">
        <v>5306</v>
      </c>
      <c r="G1332">
        <v>3365</v>
      </c>
      <c r="H1332" t="s">
        <v>5903</v>
      </c>
      <c r="I1332">
        <v>3365</v>
      </c>
      <c r="J1332">
        <v>11</v>
      </c>
      <c r="K1332" s="55">
        <v>110</v>
      </c>
      <c r="L1332" s="40">
        <f t="shared" si="39"/>
        <v>1210</v>
      </c>
      <c r="M1332" s="6">
        <f>tbl_Manifiestos[[#This Row],[Total Pagado]]*tbl_Manifiestos[[#This Row],[Porcentaje]]</f>
        <v>1125.3</v>
      </c>
      <c r="N1332" s="3">
        <v>0.93</v>
      </c>
    </row>
    <row r="1333" spans="1:14" ht="15.75" x14ac:dyDescent="0.25">
      <c r="A1333" s="3" t="s">
        <v>27</v>
      </c>
      <c r="B1333" s="3" t="str">
        <f>tbl_Manifiestos[[#This Row],[Factura]] &amp; "|" &amp; tbl_Manifiestos[[#This Row],[Proyecto OK]] &amp; "|" &amp; TEXT(tbl_Manifiestos[[#This Row],[Servicio]],"0.00") &amp; "|" &amp; TEXT(tbl_Manifiestos[[#This Row],[Costo Unitario]],"0.00")</f>
        <v>2743|Lead Replacement Service|10.00|110.00</v>
      </c>
      <c r="C1333" t="s">
        <v>5596</v>
      </c>
      <c r="D1333" s="51">
        <v>45919</v>
      </c>
      <c r="E1333">
        <v>708</v>
      </c>
      <c r="F1333" t="s">
        <v>5306</v>
      </c>
      <c r="G1333">
        <v>3365</v>
      </c>
      <c r="H1333" t="s">
        <v>5903</v>
      </c>
      <c r="I1333">
        <v>3365</v>
      </c>
      <c r="J1333">
        <v>10</v>
      </c>
      <c r="K1333" s="55">
        <v>110</v>
      </c>
      <c r="L1333" s="40">
        <f t="shared" si="39"/>
        <v>1100</v>
      </c>
      <c r="M1333" s="6">
        <f>tbl_Manifiestos[[#This Row],[Total Pagado]]*tbl_Manifiestos[[#This Row],[Porcentaje]]</f>
        <v>1023</v>
      </c>
      <c r="N1333" s="3">
        <v>0.93</v>
      </c>
    </row>
    <row r="1334" spans="1:14" ht="15.75" x14ac:dyDescent="0.25">
      <c r="A1334" s="3" t="s">
        <v>27</v>
      </c>
      <c r="B1334" s="3" t="str">
        <f>tbl_Manifiestos[[#This Row],[Factura]] &amp; "|" &amp; tbl_Manifiestos[[#This Row],[Proyecto OK]] &amp; "|" &amp; TEXT(tbl_Manifiestos[[#This Row],[Servicio]],"0.00") &amp; "|" &amp; TEXT(tbl_Manifiestos[[#This Row],[Costo Unitario]],"0.00")</f>
        <v>2761|Lead Replacement Service|10.00|110.00</v>
      </c>
      <c r="C1334" t="s">
        <v>5607</v>
      </c>
      <c r="D1334" s="51">
        <v>45923</v>
      </c>
      <c r="E1334">
        <v>708</v>
      </c>
      <c r="F1334" t="s">
        <v>5306</v>
      </c>
      <c r="G1334">
        <v>3365</v>
      </c>
      <c r="H1334" t="s">
        <v>5903</v>
      </c>
      <c r="I1334">
        <v>3365</v>
      </c>
      <c r="J1334">
        <v>10</v>
      </c>
      <c r="K1334" s="55">
        <v>110</v>
      </c>
      <c r="L1334" s="40">
        <f t="shared" si="39"/>
        <v>1100</v>
      </c>
      <c r="M1334" s="6">
        <f>tbl_Manifiestos[[#This Row],[Total Pagado]]*tbl_Manifiestos[[#This Row],[Porcentaje]]</f>
        <v>1023</v>
      </c>
      <c r="N1334" s="3">
        <v>0.93</v>
      </c>
    </row>
    <row r="1335" spans="1:14" ht="15.75" x14ac:dyDescent="0.25">
      <c r="A1335" s="3" t="s">
        <v>27</v>
      </c>
      <c r="B1335" s="3" t="str">
        <f>tbl_Manifiestos[[#This Row],[Factura]] &amp; "|" &amp; tbl_Manifiestos[[#This Row],[Proyecto OK]] &amp; "|" &amp; TEXT(tbl_Manifiestos[[#This Row],[Servicio]],"0.00") &amp; "|" &amp; TEXT(tbl_Manifiestos[[#This Row],[Costo Unitario]],"0.00")</f>
        <v>2761|Lead Replacement Service|10.50|110.00</v>
      </c>
      <c r="C1335" t="s">
        <v>5607</v>
      </c>
      <c r="D1335" s="51">
        <v>45924</v>
      </c>
      <c r="E1335">
        <v>708</v>
      </c>
      <c r="F1335" t="s">
        <v>5306</v>
      </c>
      <c r="G1335">
        <v>3365</v>
      </c>
      <c r="H1335" t="s">
        <v>5903</v>
      </c>
      <c r="I1335">
        <v>3365</v>
      </c>
      <c r="J1335">
        <v>10.5</v>
      </c>
      <c r="K1335" s="55">
        <v>110</v>
      </c>
      <c r="L1335" s="40">
        <f t="shared" si="39"/>
        <v>1155</v>
      </c>
      <c r="M1335" s="6">
        <f>tbl_Manifiestos[[#This Row],[Total Pagado]]*tbl_Manifiestos[[#This Row],[Porcentaje]]</f>
        <v>1074.1500000000001</v>
      </c>
      <c r="N1335" s="3">
        <v>0.93</v>
      </c>
    </row>
    <row r="1336" spans="1:14" ht="15.75" x14ac:dyDescent="0.25">
      <c r="A1336" s="3" t="s">
        <v>27</v>
      </c>
      <c r="B1336" s="3" t="str">
        <f>tbl_Manifiestos[[#This Row],[Factura]] &amp; "|" &amp; tbl_Manifiestos[[#This Row],[Proyecto OK]] &amp; "|" &amp; TEXT(tbl_Manifiestos[[#This Row],[Servicio]],"0.00") &amp; "|" &amp; TEXT(tbl_Manifiestos[[#This Row],[Costo Unitario]],"0.00")</f>
        <v>2761|Lead Replacement Service|10.00|110.00</v>
      </c>
      <c r="C1336" t="s">
        <v>5607</v>
      </c>
      <c r="D1336" s="51">
        <v>45925</v>
      </c>
      <c r="E1336">
        <v>708</v>
      </c>
      <c r="F1336" t="s">
        <v>5306</v>
      </c>
      <c r="G1336">
        <v>3365</v>
      </c>
      <c r="H1336" t="s">
        <v>5903</v>
      </c>
      <c r="I1336">
        <v>3365</v>
      </c>
      <c r="J1336">
        <v>10</v>
      </c>
      <c r="K1336" s="55">
        <v>110</v>
      </c>
      <c r="L1336" s="40">
        <f t="shared" si="39"/>
        <v>1100</v>
      </c>
      <c r="M1336" s="6">
        <f>tbl_Manifiestos[[#This Row],[Total Pagado]]*tbl_Manifiestos[[#This Row],[Porcentaje]]</f>
        <v>1023</v>
      </c>
      <c r="N1336" s="3">
        <v>0.93</v>
      </c>
    </row>
    <row r="1337" spans="1:14" ht="15.75" x14ac:dyDescent="0.25">
      <c r="A1337" s="3" t="s">
        <v>27</v>
      </c>
      <c r="B1337" s="3" t="str">
        <f>tbl_Manifiestos[[#This Row],[Factura]] &amp; "|" &amp; tbl_Manifiestos[[#This Row],[Proyecto OK]] &amp; "|" &amp; TEXT(tbl_Manifiestos[[#This Row],[Servicio]],"0.00") &amp; "|" &amp; TEXT(tbl_Manifiestos[[#This Row],[Costo Unitario]],"0.00")</f>
        <v>2761|Lead Replacement Service|12.00|110.00</v>
      </c>
      <c r="C1337" t="s">
        <v>5607</v>
      </c>
      <c r="D1337" s="51">
        <v>45926</v>
      </c>
      <c r="E1337">
        <v>708</v>
      </c>
      <c r="F1337" t="s">
        <v>5306</v>
      </c>
      <c r="G1337">
        <v>3365</v>
      </c>
      <c r="H1337" t="s">
        <v>5903</v>
      </c>
      <c r="I1337">
        <v>3365</v>
      </c>
      <c r="J1337">
        <v>12</v>
      </c>
      <c r="K1337" s="55">
        <v>110</v>
      </c>
      <c r="L1337" s="40">
        <f t="shared" si="39"/>
        <v>1320</v>
      </c>
      <c r="M1337" s="6">
        <f>tbl_Manifiestos[[#This Row],[Total Pagado]]*tbl_Manifiestos[[#This Row],[Porcentaje]]</f>
        <v>1227.6000000000001</v>
      </c>
      <c r="N1337" s="3">
        <v>0.93</v>
      </c>
    </row>
    <row r="1338" spans="1:14" ht="15.75" x14ac:dyDescent="0.25">
      <c r="A1338" s="3" t="s">
        <v>27</v>
      </c>
      <c r="B1338" s="3" t="str">
        <f>tbl_Manifiestos[[#This Row],[Factura]] &amp; "|" &amp; tbl_Manifiestos[[#This Row],[Proyecto OK]] &amp; "|" &amp; TEXT(tbl_Manifiestos[[#This Row],[Servicio]],"0.00") &amp; "|" &amp; TEXT(tbl_Manifiestos[[#This Row],[Costo Unitario]],"0.00")</f>
        <v>2761|Lead Replacement Service|7.50|110.00</v>
      </c>
      <c r="C1338" t="s">
        <v>5607</v>
      </c>
      <c r="D1338" s="51">
        <v>45925</v>
      </c>
      <c r="E1338">
        <v>515</v>
      </c>
      <c r="F1338" t="s">
        <v>5306</v>
      </c>
      <c r="G1338">
        <v>3365</v>
      </c>
      <c r="H1338" t="s">
        <v>5903</v>
      </c>
      <c r="I1338">
        <v>3365</v>
      </c>
      <c r="J1338">
        <v>7.5</v>
      </c>
      <c r="K1338" s="55">
        <v>110</v>
      </c>
      <c r="L1338" s="40">
        <f t="shared" si="39"/>
        <v>825</v>
      </c>
      <c r="M1338" s="6">
        <f>tbl_Manifiestos[[#This Row],[Total Pagado]]*tbl_Manifiestos[[#This Row],[Porcentaje]]</f>
        <v>767.25</v>
      </c>
      <c r="N1338" s="3">
        <v>0.93</v>
      </c>
    </row>
    <row r="1339" spans="1:14" ht="15.75" x14ac:dyDescent="0.25">
      <c r="A1339" s="3" t="s">
        <v>27</v>
      </c>
      <c r="B1339" s="3" t="str">
        <f>tbl_Manifiestos[[#This Row],[Factura]] &amp; "|" &amp; tbl_Manifiestos[[#This Row],[Proyecto OK]] &amp; "|" &amp; TEXT(tbl_Manifiestos[[#This Row],[Servicio]],"0.00") &amp; "|" &amp; TEXT(tbl_Manifiestos[[#This Row],[Costo Unitario]],"0.00")</f>
        <v>2780|Lead Replacement Service|9.00|110.00</v>
      </c>
      <c r="C1339" t="s">
        <v>5619</v>
      </c>
      <c r="D1339" s="51">
        <v>45929</v>
      </c>
      <c r="E1339">
        <v>708</v>
      </c>
      <c r="F1339" t="s">
        <v>5306</v>
      </c>
      <c r="G1339">
        <v>3365</v>
      </c>
      <c r="H1339" t="s">
        <v>5903</v>
      </c>
      <c r="I1339">
        <v>3365</v>
      </c>
      <c r="J1339">
        <v>9</v>
      </c>
      <c r="K1339" s="55">
        <v>110</v>
      </c>
      <c r="L1339" s="40">
        <f t="shared" ref="L1339:L1370" si="40">J1339*K1339</f>
        <v>990</v>
      </c>
      <c r="M1339" s="6">
        <f>tbl_Manifiestos[[#This Row],[Total Pagado]]*tbl_Manifiestos[[#This Row],[Porcentaje]]</f>
        <v>920.7</v>
      </c>
      <c r="N1339" s="3">
        <v>0.93</v>
      </c>
    </row>
    <row r="1340" spans="1:14" ht="15.75" x14ac:dyDescent="0.25">
      <c r="A1340" s="3" t="s">
        <v>27</v>
      </c>
      <c r="B1340" s="3" t="str">
        <f>tbl_Manifiestos[[#This Row],[Factura]] &amp; "|" &amp; tbl_Manifiestos[[#This Row],[Proyecto OK]] &amp; "|" &amp; TEXT(tbl_Manifiestos[[#This Row],[Servicio]],"0.00") &amp; "|" &amp; TEXT(tbl_Manifiestos[[#This Row],[Costo Unitario]],"0.00")</f>
        <v>2780|Lead Replacement Service|8.50|110.00</v>
      </c>
      <c r="C1340" t="s">
        <v>5619</v>
      </c>
      <c r="D1340" s="51">
        <v>45930</v>
      </c>
      <c r="E1340">
        <v>708</v>
      </c>
      <c r="F1340" t="s">
        <v>5306</v>
      </c>
      <c r="G1340">
        <v>3365</v>
      </c>
      <c r="H1340" t="s">
        <v>5903</v>
      </c>
      <c r="I1340">
        <v>3365</v>
      </c>
      <c r="J1340">
        <v>8.5</v>
      </c>
      <c r="K1340" s="55">
        <v>110</v>
      </c>
      <c r="L1340" s="40">
        <f t="shared" si="40"/>
        <v>935</v>
      </c>
      <c r="M1340" s="6">
        <f>tbl_Manifiestos[[#This Row],[Total Pagado]]*tbl_Manifiestos[[#This Row],[Porcentaje]]</f>
        <v>869.55000000000007</v>
      </c>
      <c r="N1340" s="3">
        <v>0.93</v>
      </c>
    </row>
    <row r="1341" spans="1:14" ht="15.75" x14ac:dyDescent="0.25">
      <c r="A1341" s="3" t="s">
        <v>27</v>
      </c>
      <c r="B1341" s="3" t="str">
        <f>tbl_Manifiestos[[#This Row],[Factura]] &amp; "|" &amp; tbl_Manifiestos[[#This Row],[Proyecto OK]] &amp; "|" &amp; TEXT(tbl_Manifiestos[[#This Row],[Servicio]],"0.00") &amp; "|" &amp; TEXT(tbl_Manifiestos[[#This Row],[Costo Unitario]],"0.00")</f>
        <v>2780|Lead Replacement Service|7.50|110.00</v>
      </c>
      <c r="C1341" t="s">
        <v>5619</v>
      </c>
      <c r="D1341" s="50">
        <v>45931</v>
      </c>
      <c r="E1341">
        <v>617</v>
      </c>
      <c r="F1341" t="s">
        <v>5306</v>
      </c>
      <c r="G1341">
        <v>3365</v>
      </c>
      <c r="H1341" t="s">
        <v>5903</v>
      </c>
      <c r="I1341">
        <v>3365</v>
      </c>
      <c r="J1341">
        <v>7.5</v>
      </c>
      <c r="K1341" s="54">
        <v>110</v>
      </c>
      <c r="L1341" s="38">
        <f t="shared" si="40"/>
        <v>825</v>
      </c>
      <c r="M1341" s="6">
        <f>tbl_Manifiestos[[#This Row],[Total Pagado]]*tbl_Manifiestos[[#This Row],[Porcentaje]]</f>
        <v>767.25</v>
      </c>
      <c r="N1341" s="3">
        <v>0.93</v>
      </c>
    </row>
    <row r="1342" spans="1:14" ht="15.75" x14ac:dyDescent="0.25">
      <c r="A1342" s="3" t="s">
        <v>27</v>
      </c>
      <c r="B1342" s="3" t="str">
        <f>tbl_Manifiestos[[#This Row],[Factura]] &amp; "|" &amp; tbl_Manifiestos[[#This Row],[Proyecto OK]] &amp; "|" &amp; TEXT(tbl_Manifiestos[[#This Row],[Servicio]],"0.00") &amp; "|" &amp; TEXT(tbl_Manifiestos[[#This Row],[Costo Unitario]],"0.00")</f>
        <v>2780|Lead Replacement Service|9.50|110.00</v>
      </c>
      <c r="C1342" t="s">
        <v>5619</v>
      </c>
      <c r="D1342" s="51">
        <v>45931</v>
      </c>
      <c r="E1342">
        <v>708</v>
      </c>
      <c r="F1342" t="s">
        <v>5306</v>
      </c>
      <c r="G1342">
        <v>3365</v>
      </c>
      <c r="H1342" t="s">
        <v>5903</v>
      </c>
      <c r="I1342">
        <v>3365</v>
      </c>
      <c r="J1342">
        <v>9.5</v>
      </c>
      <c r="K1342" s="55">
        <v>110</v>
      </c>
      <c r="L1342" s="40">
        <f t="shared" si="40"/>
        <v>1045</v>
      </c>
      <c r="M1342" s="6">
        <f>tbl_Manifiestos[[#This Row],[Total Pagado]]*tbl_Manifiestos[[#This Row],[Porcentaje]]</f>
        <v>971.85</v>
      </c>
      <c r="N1342" s="3">
        <v>0.93</v>
      </c>
    </row>
    <row r="1343" spans="1:14" ht="15.75" x14ac:dyDescent="0.25">
      <c r="A1343" s="3" t="s">
        <v>27</v>
      </c>
      <c r="B1343" s="3" t="str">
        <f>tbl_Manifiestos[[#This Row],[Factura]] &amp; "|" &amp; tbl_Manifiestos[[#This Row],[Proyecto OK]] &amp; "|" &amp; TEXT(tbl_Manifiestos[[#This Row],[Servicio]],"0.00") &amp; "|" &amp; TEXT(tbl_Manifiestos[[#This Row],[Costo Unitario]],"0.00")</f>
        <v>2780|Lead Replacement Service|8.50|110.00</v>
      </c>
      <c r="C1343" t="s">
        <v>5619</v>
      </c>
      <c r="D1343" s="51">
        <v>45932</v>
      </c>
      <c r="E1343">
        <v>708</v>
      </c>
      <c r="F1343" t="s">
        <v>5306</v>
      </c>
      <c r="G1343">
        <v>3365</v>
      </c>
      <c r="H1343" t="s">
        <v>5903</v>
      </c>
      <c r="I1343">
        <v>3365</v>
      </c>
      <c r="J1343">
        <v>8.5</v>
      </c>
      <c r="K1343" s="55">
        <v>110</v>
      </c>
      <c r="L1343" s="40">
        <f t="shared" si="40"/>
        <v>935</v>
      </c>
      <c r="M1343" s="6">
        <f>tbl_Manifiestos[[#This Row],[Total Pagado]]*tbl_Manifiestos[[#This Row],[Porcentaje]]</f>
        <v>869.55000000000007</v>
      </c>
      <c r="N1343" s="3">
        <v>0.93</v>
      </c>
    </row>
    <row r="1344" spans="1:14" ht="15.75" x14ac:dyDescent="0.25">
      <c r="A1344" s="3" t="s">
        <v>27</v>
      </c>
      <c r="B1344" s="3" t="str">
        <f>tbl_Manifiestos[[#This Row],[Factura]] &amp; "|" &amp; tbl_Manifiestos[[#This Row],[Proyecto OK]] &amp; "|" &amp; TEXT(tbl_Manifiestos[[#This Row],[Servicio]],"0.00") &amp; "|" &amp; TEXT(tbl_Manifiestos[[#This Row],[Costo Unitario]],"0.00")</f>
        <v>2795|Lead Replacement Service|10.00|110.00</v>
      </c>
      <c r="C1344" t="s">
        <v>5631</v>
      </c>
      <c r="D1344" s="32">
        <v>45936</v>
      </c>
      <c r="E1344">
        <v>708</v>
      </c>
      <c r="F1344" t="s">
        <v>5306</v>
      </c>
      <c r="G1344">
        <v>3365</v>
      </c>
      <c r="H1344" t="s">
        <v>5903</v>
      </c>
      <c r="I1344">
        <v>3365</v>
      </c>
      <c r="J1344">
        <v>10</v>
      </c>
      <c r="K1344" s="55">
        <v>110</v>
      </c>
      <c r="L1344" s="40">
        <f t="shared" si="40"/>
        <v>1100</v>
      </c>
      <c r="M1344" s="6">
        <f>tbl_Manifiestos[[#This Row],[Total Pagado]]*tbl_Manifiestos[[#This Row],[Porcentaje]]</f>
        <v>1023</v>
      </c>
      <c r="N1344" s="3">
        <v>0.93</v>
      </c>
    </row>
    <row r="1345" spans="1:14" ht="15.75" x14ac:dyDescent="0.25">
      <c r="A1345" s="3" t="s">
        <v>27</v>
      </c>
      <c r="B1345" s="3" t="str">
        <f>tbl_Manifiestos[[#This Row],[Factura]] &amp; "|" &amp; tbl_Manifiestos[[#This Row],[Proyecto OK]] &amp; "|" &amp; TEXT(tbl_Manifiestos[[#This Row],[Servicio]],"0.00") &amp; "|" &amp; TEXT(tbl_Manifiestos[[#This Row],[Costo Unitario]],"0.00")</f>
        <v>2795|Lead Replacement Service|4.00|110.00</v>
      </c>
      <c r="C1345" t="s">
        <v>5631</v>
      </c>
      <c r="D1345" s="31">
        <v>45937</v>
      </c>
      <c r="E1345">
        <v>708</v>
      </c>
      <c r="F1345" t="s">
        <v>5306</v>
      </c>
      <c r="G1345">
        <v>3365</v>
      </c>
      <c r="H1345" t="s">
        <v>5903</v>
      </c>
      <c r="I1345">
        <v>3365</v>
      </c>
      <c r="J1345">
        <v>4</v>
      </c>
      <c r="K1345" s="56">
        <v>110</v>
      </c>
      <c r="L1345" s="39">
        <f t="shared" si="40"/>
        <v>440</v>
      </c>
      <c r="M1345" s="6">
        <f>tbl_Manifiestos[[#This Row],[Total Pagado]]*tbl_Manifiestos[[#This Row],[Porcentaje]]</f>
        <v>409.20000000000005</v>
      </c>
      <c r="N1345" s="3">
        <v>0.93</v>
      </c>
    </row>
    <row r="1346" spans="1:14" ht="15.75" x14ac:dyDescent="0.25">
      <c r="A1346" s="3" t="s">
        <v>27</v>
      </c>
      <c r="B1346" s="3" t="str">
        <f>tbl_Manifiestos[[#This Row],[Factura]] &amp; "|" &amp; tbl_Manifiestos[[#This Row],[Proyecto OK]] &amp; "|" &amp; TEXT(tbl_Manifiestos[[#This Row],[Servicio]],"0.00") &amp; "|" &amp; TEXT(tbl_Manifiestos[[#This Row],[Costo Unitario]],"0.00")</f>
        <v>2795|Lead Replacement Service|6.00|110.00</v>
      </c>
      <c r="C1346" t="s">
        <v>5631</v>
      </c>
      <c r="D1346" s="30">
        <v>45938</v>
      </c>
      <c r="E1346">
        <v>617</v>
      </c>
      <c r="F1346" t="s">
        <v>5306</v>
      </c>
      <c r="G1346">
        <v>3365</v>
      </c>
      <c r="H1346" t="s">
        <v>5903</v>
      </c>
      <c r="I1346">
        <v>3365</v>
      </c>
      <c r="J1346">
        <v>6</v>
      </c>
      <c r="K1346" s="54">
        <v>110</v>
      </c>
      <c r="L1346" s="38">
        <f t="shared" si="40"/>
        <v>660</v>
      </c>
      <c r="M1346" s="6">
        <f>tbl_Manifiestos[[#This Row],[Total Pagado]]*tbl_Manifiestos[[#This Row],[Porcentaje]]</f>
        <v>613.80000000000007</v>
      </c>
      <c r="N1346" s="3">
        <v>0.93</v>
      </c>
    </row>
    <row r="1347" spans="1:14" ht="15.75" x14ac:dyDescent="0.25">
      <c r="A1347" s="3" t="s">
        <v>27</v>
      </c>
      <c r="B1347" s="3" t="str">
        <f>tbl_Manifiestos[[#This Row],[Factura]] &amp; "|" &amp; tbl_Manifiestos[[#This Row],[Proyecto OK]] &amp; "|" &amp; TEXT(tbl_Manifiestos[[#This Row],[Servicio]],"0.00") &amp; "|" &amp; TEXT(tbl_Manifiestos[[#This Row],[Costo Unitario]],"0.00")</f>
        <v>2795|Lead Replacement Service|7.00|110.00</v>
      </c>
      <c r="C1347" t="s">
        <v>5631</v>
      </c>
      <c r="D1347" s="32">
        <v>45939</v>
      </c>
      <c r="E1347">
        <v>617</v>
      </c>
      <c r="F1347" t="s">
        <v>5306</v>
      </c>
      <c r="G1347">
        <v>3365</v>
      </c>
      <c r="H1347" t="s">
        <v>5903</v>
      </c>
      <c r="I1347">
        <v>3365</v>
      </c>
      <c r="J1347">
        <v>7</v>
      </c>
      <c r="K1347" s="55">
        <v>110</v>
      </c>
      <c r="L1347" s="40">
        <f t="shared" si="40"/>
        <v>770</v>
      </c>
      <c r="M1347" s="6">
        <f>tbl_Manifiestos[[#This Row],[Total Pagado]]*tbl_Manifiestos[[#This Row],[Porcentaje]]</f>
        <v>716.1</v>
      </c>
      <c r="N1347" s="3">
        <v>0.93</v>
      </c>
    </row>
    <row r="1348" spans="1:14" ht="15.75" x14ac:dyDescent="0.25">
      <c r="A1348" s="3" t="s">
        <v>27</v>
      </c>
      <c r="B1348" s="3" t="str">
        <f>tbl_Manifiestos[[#This Row],[Factura]] &amp; "|" &amp; tbl_Manifiestos[[#This Row],[Proyecto OK]] &amp; "|" &amp; TEXT(tbl_Manifiestos[[#This Row],[Servicio]],"0.00") &amp; "|" &amp; TEXT(tbl_Manifiestos[[#This Row],[Costo Unitario]],"0.00")</f>
        <v>2795|Lead Replacement Service|8.00|110.00</v>
      </c>
      <c r="C1348" t="s">
        <v>5631</v>
      </c>
      <c r="D1348" s="32">
        <v>45940</v>
      </c>
      <c r="E1348">
        <v>617</v>
      </c>
      <c r="F1348" t="s">
        <v>5306</v>
      </c>
      <c r="G1348">
        <v>3365</v>
      </c>
      <c r="H1348" t="s">
        <v>5903</v>
      </c>
      <c r="I1348">
        <v>3365</v>
      </c>
      <c r="J1348">
        <v>8</v>
      </c>
      <c r="K1348" s="55">
        <v>110</v>
      </c>
      <c r="L1348" s="40">
        <f t="shared" si="40"/>
        <v>880</v>
      </c>
      <c r="M1348" s="6">
        <f>tbl_Manifiestos[[#This Row],[Total Pagado]]*tbl_Manifiestos[[#This Row],[Porcentaje]]</f>
        <v>818.40000000000009</v>
      </c>
      <c r="N1348" s="3">
        <v>0.93</v>
      </c>
    </row>
    <row r="1349" spans="1:14" ht="15.75" x14ac:dyDescent="0.25">
      <c r="A1349" s="3" t="s">
        <v>27</v>
      </c>
      <c r="B1349" s="3" t="str">
        <f>tbl_Manifiestos[[#This Row],[Factura]] &amp; "|" &amp; tbl_Manifiestos[[#This Row],[Proyecto OK]] &amp; "|" &amp; TEXT(tbl_Manifiestos[[#This Row],[Servicio]],"0.00") &amp; "|" &amp; TEXT(tbl_Manifiestos[[#This Row],[Costo Unitario]],"0.00")</f>
        <v>2795|Lead Replacement Service|8.50|110.00</v>
      </c>
      <c r="C1349" t="s">
        <v>5631</v>
      </c>
      <c r="D1349" s="42">
        <v>45936</v>
      </c>
      <c r="E1349">
        <v>114</v>
      </c>
      <c r="F1349" t="s">
        <v>5306</v>
      </c>
      <c r="G1349">
        <v>3365</v>
      </c>
      <c r="H1349" t="s">
        <v>5903</v>
      </c>
      <c r="I1349">
        <v>3365</v>
      </c>
      <c r="J1349">
        <v>8.5</v>
      </c>
      <c r="K1349" s="54">
        <v>110</v>
      </c>
      <c r="L1349" s="38">
        <f t="shared" si="40"/>
        <v>935</v>
      </c>
      <c r="M1349" s="6">
        <f>tbl_Manifiestos[[#This Row],[Total Pagado]]*tbl_Manifiestos[[#This Row],[Porcentaje]]</f>
        <v>869.55000000000007</v>
      </c>
      <c r="N1349" s="3">
        <v>0.93</v>
      </c>
    </row>
    <row r="1350" spans="1:14" ht="15.75" x14ac:dyDescent="0.25">
      <c r="A1350" s="3" t="s">
        <v>27</v>
      </c>
      <c r="B1350" s="3" t="str">
        <f>tbl_Manifiestos[[#This Row],[Factura]] &amp; "|" &amp; tbl_Manifiestos[[#This Row],[Proyecto OK]] &amp; "|" &amp; TEXT(tbl_Manifiestos[[#This Row],[Servicio]],"0.00") &amp; "|" &amp; TEXT(tbl_Manifiestos[[#This Row],[Costo Unitario]],"0.00")</f>
        <v>2795|Lead Replacement Service|12.00|110.00</v>
      </c>
      <c r="C1350" t="s">
        <v>5631</v>
      </c>
      <c r="D1350" s="43">
        <v>45938</v>
      </c>
      <c r="E1350">
        <v>708</v>
      </c>
      <c r="F1350" t="s">
        <v>5306</v>
      </c>
      <c r="G1350">
        <v>3365</v>
      </c>
      <c r="H1350" t="s">
        <v>5903</v>
      </c>
      <c r="I1350">
        <v>3365</v>
      </c>
      <c r="J1350">
        <v>12</v>
      </c>
      <c r="K1350" s="56">
        <v>110</v>
      </c>
      <c r="L1350" s="39">
        <f t="shared" si="40"/>
        <v>1320</v>
      </c>
      <c r="M1350" s="6">
        <f>tbl_Manifiestos[[#This Row],[Total Pagado]]*tbl_Manifiestos[[#This Row],[Porcentaje]]</f>
        <v>1227.6000000000001</v>
      </c>
      <c r="N1350" s="3">
        <v>0.93</v>
      </c>
    </row>
    <row r="1351" spans="1:14" ht="15.75" x14ac:dyDescent="0.25">
      <c r="A1351" s="3" t="s">
        <v>27</v>
      </c>
      <c r="B1351" s="3" t="str">
        <f>tbl_Manifiestos[[#This Row],[Factura]] &amp; "|" &amp; tbl_Manifiestos[[#This Row],[Proyecto OK]] &amp; "|" &amp; TEXT(tbl_Manifiestos[[#This Row],[Servicio]],"0.00") &amp; "|" &amp; TEXT(tbl_Manifiestos[[#This Row],[Costo Unitario]],"0.00")</f>
        <v>2795|Lead Replacement Service|10.50|110.00</v>
      </c>
      <c r="C1351" t="s">
        <v>5631</v>
      </c>
      <c r="D1351" s="43">
        <v>45939</v>
      </c>
      <c r="E1351">
        <v>708</v>
      </c>
      <c r="F1351" t="s">
        <v>5306</v>
      </c>
      <c r="G1351">
        <v>3365</v>
      </c>
      <c r="H1351" t="s">
        <v>5903</v>
      </c>
      <c r="I1351">
        <v>3365</v>
      </c>
      <c r="J1351">
        <v>10.5</v>
      </c>
      <c r="K1351" s="56">
        <v>110</v>
      </c>
      <c r="L1351" s="39">
        <f t="shared" si="40"/>
        <v>1155</v>
      </c>
      <c r="M1351" s="6">
        <f>tbl_Manifiestos[[#This Row],[Total Pagado]]*tbl_Manifiestos[[#This Row],[Porcentaje]]</f>
        <v>1074.1500000000001</v>
      </c>
      <c r="N1351" s="3">
        <v>0.93</v>
      </c>
    </row>
    <row r="1352" spans="1:14" ht="15.75" x14ac:dyDescent="0.25">
      <c r="A1352" s="3" t="s">
        <v>27</v>
      </c>
      <c r="B1352" s="3" t="str">
        <f>tbl_Manifiestos[[#This Row],[Factura]] &amp; "|" &amp; tbl_Manifiestos[[#This Row],[Proyecto OK]] &amp; "|" &amp; TEXT(tbl_Manifiestos[[#This Row],[Servicio]],"0.00") &amp; "|" &amp; TEXT(tbl_Manifiestos[[#This Row],[Costo Unitario]],"0.00")</f>
        <v>2795|Lead Replacement Service|9.50|110.00</v>
      </c>
      <c r="C1352" t="s">
        <v>5631</v>
      </c>
      <c r="D1352" s="30">
        <v>45940</v>
      </c>
      <c r="E1352">
        <v>708</v>
      </c>
      <c r="F1352" t="s">
        <v>5306</v>
      </c>
      <c r="G1352">
        <v>3365</v>
      </c>
      <c r="H1352" t="s">
        <v>5903</v>
      </c>
      <c r="I1352">
        <v>3365</v>
      </c>
      <c r="J1352">
        <v>9.5</v>
      </c>
      <c r="K1352" s="54">
        <v>110</v>
      </c>
      <c r="L1352" s="38">
        <f t="shared" si="40"/>
        <v>1045</v>
      </c>
      <c r="M1352" s="6">
        <f>tbl_Manifiestos[[#This Row],[Total Pagado]]*tbl_Manifiestos[[#This Row],[Porcentaje]]</f>
        <v>971.85</v>
      </c>
      <c r="N1352" s="3">
        <v>0.93</v>
      </c>
    </row>
    <row r="1353" spans="1:14" ht="15.75" x14ac:dyDescent="0.25">
      <c r="A1353" s="3" t="s">
        <v>27</v>
      </c>
      <c r="B1353" s="3" t="str">
        <f>tbl_Manifiestos[[#This Row],[Factura]] &amp; "|" &amp; tbl_Manifiestos[[#This Row],[Proyecto OK]] &amp; "|" &amp; TEXT(tbl_Manifiestos[[#This Row],[Servicio]],"0.00") &amp; "|" &amp; TEXT(tbl_Manifiestos[[#This Row],[Costo Unitario]],"0.00")</f>
        <v>2867|Lead Replacement Service|8.25|110.00</v>
      </c>
      <c r="C1353" t="s">
        <v>5680</v>
      </c>
      <c r="D1353" s="77">
        <v>45967</v>
      </c>
      <c r="E1353">
        <v>617</v>
      </c>
      <c r="F1353" t="s">
        <v>5306</v>
      </c>
      <c r="G1353">
        <v>3365</v>
      </c>
      <c r="H1353" t="s">
        <v>5903</v>
      </c>
      <c r="I1353">
        <v>3365</v>
      </c>
      <c r="J1353">
        <v>8.25</v>
      </c>
      <c r="K1353" s="56">
        <v>110</v>
      </c>
      <c r="L1353" s="39">
        <f t="shared" si="40"/>
        <v>907.5</v>
      </c>
      <c r="M1353" s="6">
        <f>tbl_Manifiestos[[#This Row],[Total Pagado]]*tbl_Manifiestos[[#This Row],[Porcentaje]]</f>
        <v>843.97500000000002</v>
      </c>
      <c r="N1353" s="3">
        <v>0.93</v>
      </c>
    </row>
    <row r="1354" spans="1:14" ht="15.75" x14ac:dyDescent="0.25">
      <c r="A1354" s="3" t="s">
        <v>27</v>
      </c>
      <c r="B1354" s="3" t="str">
        <f>tbl_Manifiestos[[#This Row],[Factura]] &amp; "|" &amp; tbl_Manifiestos[[#This Row],[Proyecto OK]] &amp; "|" &amp; TEXT(tbl_Manifiestos[[#This Row],[Servicio]],"0.00") &amp; "|" &amp; TEXT(tbl_Manifiestos[[#This Row],[Costo Unitario]],"0.00")</f>
        <v>2867|Lead Replacement Service|8.00|110.00</v>
      </c>
      <c r="C1354" t="s">
        <v>5680</v>
      </c>
      <c r="D1354" s="75">
        <v>45967</v>
      </c>
      <c r="E1354">
        <v>356</v>
      </c>
      <c r="F1354" t="s">
        <v>5306</v>
      </c>
      <c r="G1354">
        <v>3365</v>
      </c>
      <c r="H1354" t="s">
        <v>5903</v>
      </c>
      <c r="I1354">
        <v>3365</v>
      </c>
      <c r="J1354">
        <v>8</v>
      </c>
      <c r="K1354" s="54">
        <v>110</v>
      </c>
      <c r="L1354" s="38">
        <f t="shared" si="40"/>
        <v>880</v>
      </c>
      <c r="M1354" s="6">
        <f>tbl_Manifiestos[[#This Row],[Total Pagado]]*tbl_Manifiestos[[#This Row],[Porcentaje]]</f>
        <v>818.40000000000009</v>
      </c>
      <c r="N1354" s="3">
        <v>0.93</v>
      </c>
    </row>
    <row r="1355" spans="1:14" ht="15.75" x14ac:dyDescent="0.25">
      <c r="A1355" s="3" t="s">
        <v>27</v>
      </c>
      <c r="B1355" s="3" t="str">
        <f>tbl_Manifiestos[[#This Row],[Factura]] &amp; "|" &amp; tbl_Manifiestos[[#This Row],[Proyecto OK]] &amp; "|" &amp; TEXT(tbl_Manifiestos[[#This Row],[Servicio]],"0.00") &amp; "|" &amp; TEXT(tbl_Manifiestos[[#This Row],[Costo Unitario]],"0.00")</f>
        <v>2888|Lead Replacement Service|8.75|110.00</v>
      </c>
      <c r="C1355" t="s">
        <v>5689</v>
      </c>
      <c r="D1355" s="79">
        <v>45971</v>
      </c>
      <c r="E1355">
        <v>325</v>
      </c>
      <c r="F1355" t="s">
        <v>5306</v>
      </c>
      <c r="G1355">
        <v>3365</v>
      </c>
      <c r="H1355" t="s">
        <v>5903</v>
      </c>
      <c r="I1355">
        <v>3365</v>
      </c>
      <c r="J1355">
        <v>8.75</v>
      </c>
      <c r="K1355" s="55">
        <v>110</v>
      </c>
      <c r="L1355" s="40">
        <f t="shared" si="40"/>
        <v>962.5</v>
      </c>
      <c r="M1355" s="6">
        <f>tbl_Manifiestos[[#This Row],[Total Pagado]]*tbl_Manifiestos[[#This Row],[Porcentaje]]</f>
        <v>895.125</v>
      </c>
      <c r="N1355" s="3">
        <v>0.93</v>
      </c>
    </row>
    <row r="1356" spans="1:14" ht="15.75" x14ac:dyDescent="0.25">
      <c r="A1356" s="3" t="s">
        <v>27</v>
      </c>
      <c r="B1356" s="3" t="str">
        <f>tbl_Manifiestos[[#This Row],[Factura]] &amp; "|" &amp; tbl_Manifiestos[[#This Row],[Proyecto OK]] &amp; "|" &amp; TEXT(tbl_Manifiestos[[#This Row],[Servicio]],"0.00") &amp; "|" &amp; TEXT(tbl_Manifiestos[[#This Row],[Costo Unitario]],"0.00")</f>
        <v>2888|Lead Replacement Service|7.25|110.00</v>
      </c>
      <c r="C1356" t="s">
        <v>5689</v>
      </c>
      <c r="D1356" s="79">
        <v>45971</v>
      </c>
      <c r="E1356">
        <v>617</v>
      </c>
      <c r="F1356" t="s">
        <v>5306</v>
      </c>
      <c r="G1356">
        <v>3365</v>
      </c>
      <c r="H1356" t="s">
        <v>5903</v>
      </c>
      <c r="I1356">
        <v>3365</v>
      </c>
      <c r="J1356">
        <v>7.25</v>
      </c>
      <c r="K1356" s="55">
        <v>110</v>
      </c>
      <c r="L1356" s="40">
        <f t="shared" si="40"/>
        <v>797.5</v>
      </c>
      <c r="M1356" s="6">
        <f>tbl_Manifiestos[[#This Row],[Total Pagado]]*tbl_Manifiestos[[#This Row],[Porcentaje]]</f>
        <v>741.67500000000007</v>
      </c>
      <c r="N1356" s="3">
        <v>0.93</v>
      </c>
    </row>
    <row r="1357" spans="1:14" ht="15.75" x14ac:dyDescent="0.25">
      <c r="A1357" s="3" t="s">
        <v>27</v>
      </c>
      <c r="B1357" s="3" t="str">
        <f>tbl_Manifiestos[[#This Row],[Factura]] &amp; "|" &amp; tbl_Manifiestos[[#This Row],[Proyecto OK]] &amp; "|" &amp; TEXT(tbl_Manifiestos[[#This Row],[Servicio]],"0.00") &amp; "|" &amp; TEXT(tbl_Manifiestos[[#This Row],[Costo Unitario]],"0.00")</f>
        <v>2888|Lead Replacement Service|7.25|110.00</v>
      </c>
      <c r="C1357" t="s">
        <v>5689</v>
      </c>
      <c r="D1357" s="79">
        <v>45972</v>
      </c>
      <c r="E1357">
        <v>708</v>
      </c>
      <c r="F1357" t="s">
        <v>5306</v>
      </c>
      <c r="G1357">
        <v>3365</v>
      </c>
      <c r="H1357" t="s">
        <v>5903</v>
      </c>
      <c r="I1357">
        <v>3365</v>
      </c>
      <c r="J1357">
        <v>7.25</v>
      </c>
      <c r="K1357" s="55">
        <v>110</v>
      </c>
      <c r="L1357" s="40">
        <f t="shared" si="40"/>
        <v>797.5</v>
      </c>
      <c r="M1357" s="6">
        <f>tbl_Manifiestos[[#This Row],[Total Pagado]]*tbl_Manifiestos[[#This Row],[Porcentaje]]</f>
        <v>741.67500000000007</v>
      </c>
      <c r="N1357" s="3">
        <v>0.93</v>
      </c>
    </row>
    <row r="1358" spans="1:14" ht="15.75" x14ac:dyDescent="0.25">
      <c r="A1358" s="3" t="s">
        <v>12</v>
      </c>
      <c r="B1358" s="3" t="str">
        <f>tbl_Manifiestos[[#This Row],[Factura]] &amp; "|" &amp; tbl_Manifiestos[[#This Row],[Proyecto OK]] &amp; "|" &amp; TEXT(tbl_Manifiestos[[#This Row],[Servicio]],"0.00") &amp; "|" &amp; TEXT(tbl_Manifiestos[[#This Row],[Costo Unitario]],"0.00")</f>
        <v>2434|Lead Replacement Service|8.50|110.00</v>
      </c>
      <c r="C1358">
        <v>2434</v>
      </c>
      <c r="D1358" s="32">
        <v>45768</v>
      </c>
      <c r="E1358">
        <v>11</v>
      </c>
      <c r="F1358" t="s">
        <v>5306</v>
      </c>
      <c r="G1358">
        <v>3365</v>
      </c>
      <c r="H1358" t="s">
        <v>5903</v>
      </c>
      <c r="I1358">
        <v>3365</v>
      </c>
      <c r="J1358">
        <v>8.5</v>
      </c>
      <c r="K1358" s="34">
        <v>110</v>
      </c>
      <c r="L1358" s="40">
        <f t="shared" si="40"/>
        <v>935</v>
      </c>
      <c r="M1358" s="6">
        <f>tbl_Manifiestos[[#This Row],[Total Pagado]]*tbl_Manifiestos[[#This Row],[Porcentaje]]</f>
        <v>869.55000000000007</v>
      </c>
      <c r="N1358" s="3">
        <v>0.93</v>
      </c>
    </row>
    <row r="1359" spans="1:14" ht="15.75" x14ac:dyDescent="0.25">
      <c r="A1359" s="3" t="s">
        <v>12</v>
      </c>
      <c r="B1359" s="3" t="str">
        <f>tbl_Manifiestos[[#This Row],[Factura]] &amp; "|" &amp; tbl_Manifiestos[[#This Row],[Proyecto OK]] &amp; "|" &amp; TEXT(tbl_Manifiestos[[#This Row],[Servicio]],"0.00") &amp; "|" &amp; TEXT(tbl_Manifiestos[[#This Row],[Costo Unitario]],"0.00")</f>
        <v>2434|Lead Replacement Service|9.50|110.00</v>
      </c>
      <c r="C1359">
        <v>2434</v>
      </c>
      <c r="D1359" s="32">
        <v>45770</v>
      </c>
      <c r="E1359">
        <v>11</v>
      </c>
      <c r="F1359" t="s">
        <v>5306</v>
      </c>
      <c r="G1359">
        <v>3365</v>
      </c>
      <c r="H1359" t="s">
        <v>5903</v>
      </c>
      <c r="I1359">
        <v>3365</v>
      </c>
      <c r="J1359">
        <v>9.5</v>
      </c>
      <c r="K1359" s="34">
        <v>110</v>
      </c>
      <c r="L1359" s="40">
        <f t="shared" si="40"/>
        <v>1045</v>
      </c>
      <c r="M1359" s="6">
        <f>tbl_Manifiestos[[#This Row],[Total Pagado]]*tbl_Manifiestos[[#This Row],[Porcentaje]]</f>
        <v>971.85</v>
      </c>
      <c r="N1359" s="3">
        <v>0.93</v>
      </c>
    </row>
    <row r="1360" spans="1:14" ht="15.75" x14ac:dyDescent="0.25">
      <c r="A1360" s="3" t="s">
        <v>12</v>
      </c>
      <c r="B1360" s="3" t="str">
        <f>tbl_Manifiestos[[#This Row],[Factura]] &amp; "|" &amp; tbl_Manifiestos[[#This Row],[Proyecto OK]] &amp; "|" &amp; TEXT(tbl_Manifiestos[[#This Row],[Servicio]],"0.00") &amp; "|" &amp; TEXT(tbl_Manifiestos[[#This Row],[Costo Unitario]],"0.00")</f>
        <v>2434|Lead Replacement Service|9.00|110.00</v>
      </c>
      <c r="C1360">
        <v>2434</v>
      </c>
      <c r="D1360" s="32">
        <v>45771</v>
      </c>
      <c r="E1360">
        <v>58</v>
      </c>
      <c r="F1360" t="s">
        <v>5306</v>
      </c>
      <c r="G1360">
        <v>3365</v>
      </c>
      <c r="H1360" t="s">
        <v>5903</v>
      </c>
      <c r="I1360">
        <v>3365</v>
      </c>
      <c r="J1360">
        <v>9</v>
      </c>
      <c r="K1360" s="34">
        <v>110</v>
      </c>
      <c r="L1360" s="40">
        <f t="shared" si="40"/>
        <v>990</v>
      </c>
      <c r="M1360" s="6">
        <f>tbl_Manifiestos[[#This Row],[Total Pagado]]*tbl_Manifiestos[[#This Row],[Porcentaje]]</f>
        <v>920.7</v>
      </c>
      <c r="N1360" s="3">
        <v>0.93</v>
      </c>
    </row>
    <row r="1361" spans="1:14" ht="15.75" x14ac:dyDescent="0.25">
      <c r="A1361" s="3" t="s">
        <v>12</v>
      </c>
      <c r="B1361" s="3" t="str">
        <f>tbl_Manifiestos[[#This Row],[Factura]] &amp; "|" &amp; tbl_Manifiestos[[#This Row],[Proyecto OK]] &amp; "|" &amp; TEXT(tbl_Manifiestos[[#This Row],[Servicio]],"0.00") &amp; "|" &amp; TEXT(tbl_Manifiestos[[#This Row],[Costo Unitario]],"0.00")</f>
        <v>2461|Lead Replacement Service|10.00|110.00</v>
      </c>
      <c r="C1361">
        <v>2461</v>
      </c>
      <c r="D1361" s="32">
        <v>45784</v>
      </c>
      <c r="E1361">
        <v>11</v>
      </c>
      <c r="F1361" t="s">
        <v>5306</v>
      </c>
      <c r="G1361">
        <v>3365</v>
      </c>
      <c r="H1361" t="s">
        <v>5903</v>
      </c>
      <c r="I1361">
        <v>3365</v>
      </c>
      <c r="J1361">
        <v>10</v>
      </c>
      <c r="K1361" s="34">
        <v>110</v>
      </c>
      <c r="L1361" s="40">
        <f t="shared" si="40"/>
        <v>1100</v>
      </c>
      <c r="M1361" s="6">
        <f>tbl_Manifiestos[[#This Row],[Total Pagado]]*tbl_Manifiestos[[#This Row],[Porcentaje]]</f>
        <v>1023</v>
      </c>
      <c r="N1361" s="3">
        <v>0.93</v>
      </c>
    </row>
    <row r="1362" spans="1:14" ht="15.75" x14ac:dyDescent="0.25">
      <c r="A1362" s="3" t="s">
        <v>12</v>
      </c>
      <c r="B1362" s="3" t="str">
        <f>tbl_Manifiestos[[#This Row],[Factura]] &amp; "|" &amp; tbl_Manifiestos[[#This Row],[Proyecto OK]] &amp; "|" &amp; TEXT(tbl_Manifiestos[[#This Row],[Servicio]],"0.00") &amp; "|" &amp; TEXT(tbl_Manifiestos[[#This Row],[Costo Unitario]],"0.00")</f>
        <v>2477|Lead Replacement Service|8.00|110.00</v>
      </c>
      <c r="C1362" t="s">
        <v>5417</v>
      </c>
      <c r="D1362" s="32">
        <v>45792</v>
      </c>
      <c r="E1362">
        <v>11</v>
      </c>
      <c r="F1362" t="s">
        <v>5416</v>
      </c>
      <c r="G1362">
        <v>3365</v>
      </c>
      <c r="H1362" t="s">
        <v>5903</v>
      </c>
      <c r="I1362">
        <v>3365</v>
      </c>
      <c r="J1362">
        <v>8</v>
      </c>
      <c r="K1362" s="34">
        <v>110</v>
      </c>
      <c r="L1362" s="40">
        <f t="shared" si="40"/>
        <v>880</v>
      </c>
      <c r="M1362" s="6">
        <f>tbl_Manifiestos[[#This Row],[Total Pagado]]*tbl_Manifiestos[[#This Row],[Porcentaje]]</f>
        <v>818.40000000000009</v>
      </c>
      <c r="N1362" s="3">
        <v>0.93</v>
      </c>
    </row>
    <row r="1363" spans="1:14" ht="15.75" x14ac:dyDescent="0.25">
      <c r="A1363" s="3" t="s">
        <v>12</v>
      </c>
      <c r="B1363" s="3" t="str">
        <f>tbl_Manifiestos[[#This Row],[Factura]] &amp; "|" &amp; tbl_Manifiestos[[#This Row],[Proyecto OK]] &amp; "|" &amp; TEXT(tbl_Manifiestos[[#This Row],[Servicio]],"0.00") &amp; "|" &amp; TEXT(tbl_Manifiestos[[#This Row],[Costo Unitario]],"0.00")</f>
        <v>2477|Lead Replacement Service|7.50|110.00</v>
      </c>
      <c r="C1363" t="s">
        <v>5417</v>
      </c>
      <c r="D1363" s="32">
        <v>45793</v>
      </c>
      <c r="E1363">
        <v>11</v>
      </c>
      <c r="F1363" t="s">
        <v>5416</v>
      </c>
      <c r="G1363">
        <v>3365</v>
      </c>
      <c r="H1363" t="s">
        <v>5903</v>
      </c>
      <c r="I1363">
        <v>3365</v>
      </c>
      <c r="J1363">
        <v>7.5</v>
      </c>
      <c r="K1363" s="34">
        <v>110</v>
      </c>
      <c r="L1363" s="40">
        <f t="shared" si="40"/>
        <v>825</v>
      </c>
      <c r="M1363" s="6">
        <f>tbl_Manifiestos[[#This Row],[Total Pagado]]*tbl_Manifiestos[[#This Row],[Porcentaje]]</f>
        <v>767.25</v>
      </c>
      <c r="N1363" s="3">
        <v>0.93</v>
      </c>
    </row>
    <row r="1364" spans="1:14" ht="15.75" x14ac:dyDescent="0.25">
      <c r="A1364" s="3" t="s">
        <v>12</v>
      </c>
      <c r="B1364" s="3" t="str">
        <f>tbl_Manifiestos[[#This Row],[Factura]] &amp; "|" &amp; tbl_Manifiestos[[#This Row],[Proyecto OK]] &amp; "|" &amp; TEXT(tbl_Manifiestos[[#This Row],[Servicio]],"0.00") &amp; "|" &amp; TEXT(tbl_Manifiestos[[#This Row],[Costo Unitario]],"0.00")</f>
        <v>2493|Lead Replacement Service|9.50|110.00</v>
      </c>
      <c r="C1364" t="s">
        <v>5425</v>
      </c>
      <c r="D1364" s="32">
        <v>45796</v>
      </c>
      <c r="E1364">
        <v>11</v>
      </c>
      <c r="F1364" t="s">
        <v>5416</v>
      </c>
      <c r="G1364">
        <v>3365</v>
      </c>
      <c r="H1364" t="s">
        <v>5903</v>
      </c>
      <c r="I1364">
        <v>3365</v>
      </c>
      <c r="J1364">
        <v>9.5</v>
      </c>
      <c r="K1364" s="34">
        <v>110</v>
      </c>
      <c r="L1364" s="40">
        <f t="shared" si="40"/>
        <v>1045</v>
      </c>
      <c r="M1364" s="6">
        <f>tbl_Manifiestos[[#This Row],[Total Pagado]]*tbl_Manifiestos[[#This Row],[Porcentaje]]</f>
        <v>971.85</v>
      </c>
      <c r="N1364" s="3">
        <v>0.93</v>
      </c>
    </row>
    <row r="1365" spans="1:14" ht="15.75" x14ac:dyDescent="0.25">
      <c r="A1365" s="3" t="s">
        <v>12</v>
      </c>
      <c r="B1365" s="3" t="str">
        <f>tbl_Manifiestos[[#This Row],[Factura]] &amp; "|" &amp; tbl_Manifiestos[[#This Row],[Proyecto OK]] &amp; "|" &amp; TEXT(tbl_Manifiestos[[#This Row],[Servicio]],"0.00") &amp; "|" &amp; TEXT(tbl_Manifiestos[[#This Row],[Costo Unitario]],"0.00")</f>
        <v>2493|Lead Replacement Service|7.50|110.00</v>
      </c>
      <c r="C1365" t="s">
        <v>5425</v>
      </c>
      <c r="D1365" s="32">
        <v>45798</v>
      </c>
      <c r="E1365">
        <v>11</v>
      </c>
      <c r="F1365" t="s">
        <v>5416</v>
      </c>
      <c r="G1365">
        <v>3365</v>
      </c>
      <c r="H1365" t="s">
        <v>5903</v>
      </c>
      <c r="I1365">
        <v>3365</v>
      </c>
      <c r="J1365">
        <v>7.5</v>
      </c>
      <c r="K1365" s="34">
        <v>110</v>
      </c>
      <c r="L1365" s="40">
        <f t="shared" si="40"/>
        <v>825</v>
      </c>
      <c r="M1365" s="6">
        <f>tbl_Manifiestos[[#This Row],[Total Pagado]]*tbl_Manifiestos[[#This Row],[Porcentaje]]</f>
        <v>767.25</v>
      </c>
      <c r="N1365" s="3">
        <v>0.93</v>
      </c>
    </row>
    <row r="1366" spans="1:14" ht="15.75" x14ac:dyDescent="0.25">
      <c r="A1366" s="3" t="s">
        <v>12</v>
      </c>
      <c r="B1366" s="3" t="str">
        <f>tbl_Manifiestos[[#This Row],[Factura]] &amp; "|" &amp; tbl_Manifiestos[[#This Row],[Proyecto OK]] &amp; "|" &amp; TEXT(tbl_Manifiestos[[#This Row],[Servicio]],"0.00") &amp; "|" &amp; TEXT(tbl_Manifiestos[[#This Row],[Costo Unitario]],"0.00")</f>
        <v>2493|Lead Replacement Service|8.50|110.00</v>
      </c>
      <c r="C1366" t="s">
        <v>5425</v>
      </c>
      <c r="D1366" s="32">
        <v>45799</v>
      </c>
      <c r="E1366">
        <v>11</v>
      </c>
      <c r="F1366" t="s">
        <v>5416</v>
      </c>
      <c r="G1366">
        <v>3365</v>
      </c>
      <c r="H1366" t="s">
        <v>5903</v>
      </c>
      <c r="I1366">
        <v>3365</v>
      </c>
      <c r="J1366">
        <v>8.5</v>
      </c>
      <c r="K1366" s="34">
        <v>110</v>
      </c>
      <c r="L1366" s="40">
        <f t="shared" si="40"/>
        <v>935</v>
      </c>
      <c r="M1366" s="6">
        <f>tbl_Manifiestos[[#This Row],[Total Pagado]]*tbl_Manifiestos[[#This Row],[Porcentaje]]</f>
        <v>869.55000000000007</v>
      </c>
      <c r="N1366" s="3">
        <v>0.93</v>
      </c>
    </row>
    <row r="1367" spans="1:14" ht="15.75" x14ac:dyDescent="0.25">
      <c r="A1367" s="3" t="s">
        <v>12</v>
      </c>
      <c r="B1367" s="3" t="str">
        <f>tbl_Manifiestos[[#This Row],[Factura]] &amp; "|" &amp; tbl_Manifiestos[[#This Row],[Proyecto OK]] &amp; "|" &amp; TEXT(tbl_Manifiestos[[#This Row],[Servicio]],"0.00") &amp; "|" &amp; TEXT(tbl_Manifiestos[[#This Row],[Costo Unitario]],"0.00")</f>
        <v>2506|Lead Replacement Service|8.00|110.00</v>
      </c>
      <c r="C1367" t="s">
        <v>5433</v>
      </c>
      <c r="D1367" s="31">
        <v>45804</v>
      </c>
      <c r="E1367">
        <v>11</v>
      </c>
      <c r="F1367" t="s">
        <v>5416</v>
      </c>
      <c r="G1367">
        <v>3365</v>
      </c>
      <c r="H1367" t="s">
        <v>5903</v>
      </c>
      <c r="I1367">
        <v>3365</v>
      </c>
      <c r="J1367">
        <v>8</v>
      </c>
      <c r="K1367" s="35">
        <v>110</v>
      </c>
      <c r="L1367" s="39">
        <f t="shared" si="40"/>
        <v>880</v>
      </c>
      <c r="M1367" s="6">
        <f>tbl_Manifiestos[[#This Row],[Total Pagado]]*tbl_Manifiestos[[#This Row],[Porcentaje]]</f>
        <v>818.40000000000009</v>
      </c>
      <c r="N1367" s="3">
        <v>0.93</v>
      </c>
    </row>
    <row r="1368" spans="1:14" ht="15.75" x14ac:dyDescent="0.25">
      <c r="A1368" s="3" t="s">
        <v>12</v>
      </c>
      <c r="B1368" s="3" t="str">
        <f>tbl_Manifiestos[[#This Row],[Factura]] &amp; "|" &amp; tbl_Manifiestos[[#This Row],[Proyecto OK]] &amp; "|" &amp; TEXT(tbl_Manifiestos[[#This Row],[Servicio]],"0.00") &amp; "|" &amp; TEXT(tbl_Manifiestos[[#This Row],[Costo Unitario]],"0.00")</f>
        <v>2506|Lead Replacement Service|10.50|110.00</v>
      </c>
      <c r="C1368" t="s">
        <v>5433</v>
      </c>
      <c r="D1368" s="30">
        <v>45805</v>
      </c>
      <c r="E1368">
        <v>11</v>
      </c>
      <c r="F1368" t="s">
        <v>5416</v>
      </c>
      <c r="G1368">
        <v>3365</v>
      </c>
      <c r="H1368" t="s">
        <v>5903</v>
      </c>
      <c r="I1368">
        <v>3365</v>
      </c>
      <c r="J1368">
        <v>10.5</v>
      </c>
      <c r="K1368" s="36">
        <v>110</v>
      </c>
      <c r="L1368" s="38">
        <f t="shared" si="40"/>
        <v>1155</v>
      </c>
      <c r="M1368" s="6">
        <f>tbl_Manifiestos[[#This Row],[Total Pagado]]*tbl_Manifiestos[[#This Row],[Porcentaje]]</f>
        <v>1074.1500000000001</v>
      </c>
      <c r="N1368" s="3">
        <v>0.93</v>
      </c>
    </row>
    <row r="1369" spans="1:14" ht="15.75" x14ac:dyDescent="0.25">
      <c r="A1369" s="3" t="s">
        <v>12</v>
      </c>
      <c r="B1369" s="3" t="str">
        <f>tbl_Manifiestos[[#This Row],[Factura]] &amp; "|" &amp; tbl_Manifiestos[[#This Row],[Proyecto OK]] &amp; "|" &amp; TEXT(tbl_Manifiestos[[#This Row],[Servicio]],"0.00") &amp; "|" &amp; TEXT(tbl_Manifiestos[[#This Row],[Costo Unitario]],"0.00")</f>
        <v>2506|Lead Replacement Service|10.00|110.00</v>
      </c>
      <c r="C1369" t="s">
        <v>5433</v>
      </c>
      <c r="D1369" s="32">
        <v>45806</v>
      </c>
      <c r="E1369">
        <v>11</v>
      </c>
      <c r="F1369" t="s">
        <v>5416</v>
      </c>
      <c r="G1369">
        <v>3365</v>
      </c>
      <c r="H1369" t="s">
        <v>5903</v>
      </c>
      <c r="I1369">
        <v>3365</v>
      </c>
      <c r="J1369">
        <v>10</v>
      </c>
      <c r="K1369" s="34">
        <v>110</v>
      </c>
      <c r="L1369" s="40">
        <f t="shared" si="40"/>
        <v>1100</v>
      </c>
      <c r="M1369" s="6">
        <f>tbl_Manifiestos[[#This Row],[Total Pagado]]*tbl_Manifiestos[[#This Row],[Porcentaje]]</f>
        <v>1023</v>
      </c>
      <c r="N1369" s="3">
        <v>0.93</v>
      </c>
    </row>
    <row r="1370" spans="1:14" ht="15.75" x14ac:dyDescent="0.25">
      <c r="A1370" s="3" t="s">
        <v>12</v>
      </c>
      <c r="B1370" s="3" t="str">
        <f>tbl_Manifiestos[[#This Row],[Factura]] &amp; "|" &amp; tbl_Manifiestos[[#This Row],[Proyecto OK]] &amp; "|" &amp; TEXT(tbl_Manifiestos[[#This Row],[Servicio]],"0.00") &amp; "|" &amp; TEXT(tbl_Manifiestos[[#This Row],[Costo Unitario]],"0.00")</f>
        <v>2506|Lead Replacement Service|8.50|110.00</v>
      </c>
      <c r="C1370" t="s">
        <v>5433</v>
      </c>
      <c r="D1370" s="30">
        <v>45807</v>
      </c>
      <c r="E1370">
        <v>11</v>
      </c>
      <c r="F1370" t="s">
        <v>5416</v>
      </c>
      <c r="G1370">
        <v>3365</v>
      </c>
      <c r="H1370" t="s">
        <v>5903</v>
      </c>
      <c r="I1370">
        <v>3365</v>
      </c>
      <c r="J1370">
        <v>8.5</v>
      </c>
      <c r="K1370" s="36">
        <v>110</v>
      </c>
      <c r="L1370" s="38">
        <f t="shared" si="40"/>
        <v>935</v>
      </c>
      <c r="M1370" s="6">
        <f>tbl_Manifiestos[[#This Row],[Total Pagado]]*tbl_Manifiestos[[#This Row],[Porcentaje]]</f>
        <v>869.55000000000007</v>
      </c>
      <c r="N1370" s="3">
        <v>0.93</v>
      </c>
    </row>
    <row r="1371" spans="1:14" ht="15.75" x14ac:dyDescent="0.25">
      <c r="A1371" s="3" t="s">
        <v>12</v>
      </c>
      <c r="B1371" s="3" t="str">
        <f>tbl_Manifiestos[[#This Row],[Factura]] &amp; "|" &amp; tbl_Manifiestos[[#This Row],[Proyecto OK]] &amp; "|" &amp; TEXT(tbl_Manifiestos[[#This Row],[Servicio]],"0.00") &amp; "|" &amp; TEXT(tbl_Manifiestos[[#This Row],[Costo Unitario]],"0.00")</f>
        <v>2520|Lead Replacement Service|9.00|110.00</v>
      </c>
      <c r="C1371" t="s">
        <v>5442</v>
      </c>
      <c r="D1371" s="52">
        <v>45810</v>
      </c>
      <c r="E1371">
        <v>11</v>
      </c>
      <c r="F1371" t="s">
        <v>5306</v>
      </c>
      <c r="G1371">
        <v>3365</v>
      </c>
      <c r="H1371" t="s">
        <v>5903</v>
      </c>
      <c r="I1371">
        <v>3365</v>
      </c>
      <c r="J1371">
        <v>9</v>
      </c>
      <c r="K1371" s="35">
        <v>110</v>
      </c>
      <c r="L1371" s="39">
        <f t="shared" ref="L1371:L1402" si="41">J1371*K1371</f>
        <v>990</v>
      </c>
      <c r="M1371" s="6">
        <f>tbl_Manifiestos[[#This Row],[Total Pagado]]*tbl_Manifiestos[[#This Row],[Porcentaje]]</f>
        <v>920.7</v>
      </c>
      <c r="N1371" s="3">
        <v>0.93</v>
      </c>
    </row>
    <row r="1372" spans="1:14" ht="15.75" x14ac:dyDescent="0.25">
      <c r="A1372" s="3" t="s">
        <v>12</v>
      </c>
      <c r="B1372" s="3" t="str">
        <f>tbl_Manifiestos[[#This Row],[Factura]] &amp; "|" &amp; tbl_Manifiestos[[#This Row],[Proyecto OK]] &amp; "|" &amp; TEXT(tbl_Manifiestos[[#This Row],[Servicio]],"0.00") &amp; "|" &amp; TEXT(tbl_Manifiestos[[#This Row],[Costo Unitario]],"0.00")</f>
        <v>2520|Lead Replacement Service|8.00|110.00</v>
      </c>
      <c r="C1372" t="s">
        <v>5442</v>
      </c>
      <c r="D1372" s="53">
        <v>45811</v>
      </c>
      <c r="E1372">
        <v>11</v>
      </c>
      <c r="F1372" t="s">
        <v>5306</v>
      </c>
      <c r="G1372">
        <v>3365</v>
      </c>
      <c r="H1372" t="s">
        <v>5903</v>
      </c>
      <c r="I1372">
        <v>3365</v>
      </c>
      <c r="J1372">
        <v>8</v>
      </c>
      <c r="K1372" s="37">
        <v>110</v>
      </c>
      <c r="L1372" s="41">
        <f t="shared" si="41"/>
        <v>880</v>
      </c>
      <c r="M1372" s="6">
        <f>tbl_Manifiestos[[#This Row],[Total Pagado]]*tbl_Manifiestos[[#This Row],[Porcentaje]]</f>
        <v>818.40000000000009</v>
      </c>
      <c r="N1372" s="3">
        <v>0.93</v>
      </c>
    </row>
    <row r="1373" spans="1:14" ht="15.75" x14ac:dyDescent="0.25">
      <c r="A1373" s="3" t="s">
        <v>12</v>
      </c>
      <c r="B1373" s="3" t="str">
        <f>tbl_Manifiestos[[#This Row],[Factura]] &amp; "|" &amp; tbl_Manifiestos[[#This Row],[Proyecto OK]] &amp; "|" &amp; TEXT(tbl_Manifiestos[[#This Row],[Servicio]],"0.00") &amp; "|" &amp; TEXT(tbl_Manifiestos[[#This Row],[Costo Unitario]],"0.00")</f>
        <v>2520|Lead Replacement Service|7.50|110.00</v>
      </c>
      <c r="C1373" t="s">
        <v>5442</v>
      </c>
      <c r="D1373" s="50">
        <v>45812</v>
      </c>
      <c r="E1373">
        <v>11</v>
      </c>
      <c r="F1373" t="s">
        <v>5306</v>
      </c>
      <c r="G1373">
        <v>3365</v>
      </c>
      <c r="H1373" t="s">
        <v>5903</v>
      </c>
      <c r="I1373">
        <v>3365</v>
      </c>
      <c r="J1373">
        <v>7.5</v>
      </c>
      <c r="K1373" s="36">
        <v>110</v>
      </c>
      <c r="L1373" s="38">
        <f t="shared" si="41"/>
        <v>825</v>
      </c>
      <c r="M1373" s="6">
        <f>tbl_Manifiestos[[#This Row],[Total Pagado]]*tbl_Manifiestos[[#This Row],[Porcentaje]]</f>
        <v>767.25</v>
      </c>
      <c r="N1373" s="3">
        <v>0.93</v>
      </c>
    </row>
    <row r="1374" spans="1:14" ht="15.75" x14ac:dyDescent="0.25">
      <c r="A1374" s="3" t="s">
        <v>12</v>
      </c>
      <c r="B1374" s="3" t="str">
        <f>tbl_Manifiestos[[#This Row],[Factura]] &amp; "|" &amp; tbl_Manifiestos[[#This Row],[Proyecto OK]] &amp; "|" &amp; TEXT(tbl_Manifiestos[[#This Row],[Servicio]],"0.00") &amp; "|" &amp; TEXT(tbl_Manifiestos[[#This Row],[Costo Unitario]],"0.00")</f>
        <v>2535|Lead Replacement Service|9.00|110.00</v>
      </c>
      <c r="C1374" t="s">
        <v>5740</v>
      </c>
      <c r="D1374" s="51">
        <v>45818</v>
      </c>
      <c r="E1374">
        <v>11</v>
      </c>
      <c r="F1374" t="s">
        <v>5306</v>
      </c>
      <c r="G1374">
        <v>3365</v>
      </c>
      <c r="H1374" t="s">
        <v>5903</v>
      </c>
      <c r="I1374">
        <v>3365</v>
      </c>
      <c r="J1374">
        <v>9</v>
      </c>
      <c r="K1374" s="55">
        <v>110</v>
      </c>
      <c r="L1374" s="40">
        <f t="shared" si="41"/>
        <v>990</v>
      </c>
      <c r="M1374" s="6">
        <f>tbl_Manifiestos[[#This Row],[Total Pagado]]*tbl_Manifiestos[[#This Row],[Porcentaje]]</f>
        <v>920.7</v>
      </c>
      <c r="N1374" s="3">
        <v>0.93</v>
      </c>
    </row>
    <row r="1375" spans="1:14" ht="15.75" x14ac:dyDescent="0.25">
      <c r="A1375" s="3" t="s">
        <v>12</v>
      </c>
      <c r="B1375" s="3" t="str">
        <f>tbl_Manifiestos[[#This Row],[Factura]] &amp; "|" &amp; tbl_Manifiestos[[#This Row],[Proyecto OK]] &amp; "|" &amp; TEXT(tbl_Manifiestos[[#This Row],[Servicio]],"0.00") &amp; "|" &amp; TEXT(tbl_Manifiestos[[#This Row],[Costo Unitario]],"0.00")</f>
        <v>2535|Lead Replacement Service|8.00|110.00</v>
      </c>
      <c r="C1375" t="s">
        <v>5740</v>
      </c>
      <c r="D1375" s="52">
        <v>45819</v>
      </c>
      <c r="E1375">
        <v>11</v>
      </c>
      <c r="F1375" t="s">
        <v>5306</v>
      </c>
      <c r="G1375">
        <v>3365</v>
      </c>
      <c r="H1375" t="s">
        <v>5903</v>
      </c>
      <c r="I1375">
        <v>3365</v>
      </c>
      <c r="J1375">
        <v>8</v>
      </c>
      <c r="K1375" s="56">
        <v>110</v>
      </c>
      <c r="L1375" s="39">
        <f t="shared" si="41"/>
        <v>880</v>
      </c>
      <c r="M1375" s="6">
        <f>tbl_Manifiestos[[#This Row],[Total Pagado]]*tbl_Manifiestos[[#This Row],[Porcentaje]]</f>
        <v>818.40000000000009</v>
      </c>
      <c r="N1375" s="3">
        <v>0.93</v>
      </c>
    </row>
    <row r="1376" spans="1:14" ht="15.75" x14ac:dyDescent="0.25">
      <c r="A1376" s="3" t="s">
        <v>12</v>
      </c>
      <c r="B1376" s="3" t="str">
        <f>tbl_Manifiestos[[#This Row],[Factura]] &amp; "|" &amp; tbl_Manifiestos[[#This Row],[Proyecto OK]] &amp; "|" &amp; TEXT(tbl_Manifiestos[[#This Row],[Servicio]],"0.00") &amp; "|" &amp; TEXT(tbl_Manifiestos[[#This Row],[Costo Unitario]],"0.00")</f>
        <v>2535|Lead Replacement Service|8.00|110.00</v>
      </c>
      <c r="C1376" t="s">
        <v>5740</v>
      </c>
      <c r="D1376" s="50">
        <v>45821</v>
      </c>
      <c r="E1376">
        <v>11</v>
      </c>
      <c r="F1376" t="s">
        <v>5306</v>
      </c>
      <c r="G1376">
        <v>3365</v>
      </c>
      <c r="H1376" t="s">
        <v>5903</v>
      </c>
      <c r="I1376">
        <v>3365</v>
      </c>
      <c r="J1376">
        <v>8</v>
      </c>
      <c r="K1376" s="54">
        <v>110</v>
      </c>
      <c r="L1376" s="38">
        <f t="shared" si="41"/>
        <v>880</v>
      </c>
      <c r="M1376" s="6">
        <f>tbl_Manifiestos[[#This Row],[Total Pagado]]*tbl_Manifiestos[[#This Row],[Porcentaje]]</f>
        <v>818.40000000000009</v>
      </c>
      <c r="N1376" s="3">
        <v>0.93</v>
      </c>
    </row>
    <row r="1377" spans="1:14" ht="15.75" x14ac:dyDescent="0.25">
      <c r="A1377" s="3" t="s">
        <v>12</v>
      </c>
      <c r="B1377" s="3" t="str">
        <f>tbl_Manifiestos[[#This Row],[Factura]] &amp; "|" &amp; tbl_Manifiestos[[#This Row],[Proyecto OK]] &amp; "|" &amp; TEXT(tbl_Manifiestos[[#This Row],[Servicio]],"0.00") &amp; "|" &amp; TEXT(tbl_Manifiestos[[#This Row],[Costo Unitario]],"0.00")</f>
        <v>2565|Lead Replacement Service|10.00|110.00</v>
      </c>
      <c r="C1377" t="s">
        <v>5743</v>
      </c>
      <c r="D1377" s="51">
        <v>45831</v>
      </c>
      <c r="E1377">
        <v>58</v>
      </c>
      <c r="F1377" t="s">
        <v>5306</v>
      </c>
      <c r="G1377">
        <v>3365</v>
      </c>
      <c r="H1377" t="s">
        <v>5903</v>
      </c>
      <c r="I1377">
        <v>3365</v>
      </c>
      <c r="J1377">
        <v>10</v>
      </c>
      <c r="K1377" s="55">
        <v>110</v>
      </c>
      <c r="L1377" s="40">
        <f t="shared" si="41"/>
        <v>1100</v>
      </c>
      <c r="M1377" s="6">
        <f>tbl_Manifiestos[[#This Row],[Total Pagado]]*tbl_Manifiestos[[#This Row],[Porcentaje]]</f>
        <v>1023</v>
      </c>
      <c r="N1377" s="3">
        <v>0.93</v>
      </c>
    </row>
    <row r="1378" spans="1:14" ht="15.75" x14ac:dyDescent="0.25">
      <c r="A1378" s="3" t="s">
        <v>12</v>
      </c>
      <c r="B1378" s="3" t="str">
        <f>tbl_Manifiestos[[#This Row],[Factura]] &amp; "|" &amp; tbl_Manifiestos[[#This Row],[Proyecto OK]] &amp; "|" &amp; TEXT(tbl_Manifiestos[[#This Row],[Servicio]],"0.00") &amp; "|" &amp; TEXT(tbl_Manifiestos[[#This Row],[Costo Unitario]],"0.00")</f>
        <v>2565|Lead Replacement Service|9.50|110.00</v>
      </c>
      <c r="C1378" t="s">
        <v>5743</v>
      </c>
      <c r="D1378" s="52">
        <v>45832</v>
      </c>
      <c r="E1378">
        <v>58</v>
      </c>
      <c r="F1378" t="s">
        <v>5306</v>
      </c>
      <c r="G1378">
        <v>3365</v>
      </c>
      <c r="H1378" t="s">
        <v>5903</v>
      </c>
      <c r="I1378">
        <v>3365</v>
      </c>
      <c r="J1378">
        <v>9.5</v>
      </c>
      <c r="K1378" s="56">
        <v>110</v>
      </c>
      <c r="L1378" s="39">
        <f t="shared" si="41"/>
        <v>1045</v>
      </c>
      <c r="M1378" s="6">
        <f>tbl_Manifiestos[[#This Row],[Total Pagado]]*tbl_Manifiestos[[#This Row],[Porcentaje]]</f>
        <v>971.85</v>
      </c>
      <c r="N1378" s="3">
        <v>0.93</v>
      </c>
    </row>
    <row r="1379" spans="1:14" ht="15.75" x14ac:dyDescent="0.25">
      <c r="A1379" s="3" t="s">
        <v>12</v>
      </c>
      <c r="B1379" s="3" t="str">
        <f>tbl_Manifiestos[[#This Row],[Factura]] &amp; "|" &amp; tbl_Manifiestos[[#This Row],[Proyecto OK]] &amp; "|" &amp; TEXT(tbl_Manifiestos[[#This Row],[Servicio]],"0.00") &amp; "|" &amp; TEXT(tbl_Manifiestos[[#This Row],[Costo Unitario]],"0.00")</f>
        <v>2578|Lead Replacement Service|10.00|110.00</v>
      </c>
      <c r="C1379" t="s">
        <v>5745</v>
      </c>
      <c r="D1379" s="50">
        <v>45838</v>
      </c>
      <c r="E1379">
        <v>58</v>
      </c>
      <c r="F1379" t="s">
        <v>5306</v>
      </c>
      <c r="G1379">
        <v>3365</v>
      </c>
      <c r="H1379" t="s">
        <v>5903</v>
      </c>
      <c r="I1379">
        <v>3365</v>
      </c>
      <c r="J1379">
        <v>10</v>
      </c>
      <c r="K1379" s="54">
        <v>110</v>
      </c>
      <c r="L1379" s="38">
        <f t="shared" si="41"/>
        <v>1100</v>
      </c>
      <c r="M1379" s="6">
        <f>tbl_Manifiestos[[#This Row],[Total Pagado]]*tbl_Manifiestos[[#This Row],[Porcentaje]]</f>
        <v>1023</v>
      </c>
      <c r="N1379" s="3">
        <v>0.93</v>
      </c>
    </row>
    <row r="1380" spans="1:14" ht="15.75" x14ac:dyDescent="0.25">
      <c r="A1380" s="3" t="s">
        <v>12</v>
      </c>
      <c r="B1380" s="3" t="str">
        <f>tbl_Manifiestos[[#This Row],[Factura]] &amp; "|" &amp; tbl_Manifiestos[[#This Row],[Proyecto OK]] &amp; "|" &amp; TEXT(tbl_Manifiestos[[#This Row],[Servicio]],"0.00") &amp; "|" &amp; TEXT(tbl_Manifiestos[[#This Row],[Costo Unitario]],"0.00")</f>
        <v>2578|Lead Replacement Service|10.50|110.00</v>
      </c>
      <c r="C1380" t="s">
        <v>5745</v>
      </c>
      <c r="D1380" s="51">
        <v>45839</v>
      </c>
      <c r="E1380">
        <v>58</v>
      </c>
      <c r="F1380" t="s">
        <v>5306</v>
      </c>
      <c r="G1380">
        <v>3365</v>
      </c>
      <c r="H1380" t="s">
        <v>5903</v>
      </c>
      <c r="I1380">
        <v>3365</v>
      </c>
      <c r="J1380">
        <v>10.5</v>
      </c>
      <c r="K1380" s="55">
        <v>110</v>
      </c>
      <c r="L1380" s="40">
        <f t="shared" si="41"/>
        <v>1155</v>
      </c>
      <c r="M1380" s="6">
        <f>tbl_Manifiestos[[#This Row],[Total Pagado]]*tbl_Manifiestos[[#This Row],[Porcentaje]]</f>
        <v>1074.1500000000001</v>
      </c>
      <c r="N1380" s="3">
        <v>0.93</v>
      </c>
    </row>
    <row r="1381" spans="1:14" ht="15.75" x14ac:dyDescent="0.25">
      <c r="A1381" s="3" t="s">
        <v>12</v>
      </c>
      <c r="B1381" s="3" t="str">
        <f>tbl_Manifiestos[[#This Row],[Factura]] &amp; "|" &amp; tbl_Manifiestos[[#This Row],[Proyecto OK]] &amp; "|" &amp; TEXT(tbl_Manifiestos[[#This Row],[Servicio]],"0.00") &amp; "|" &amp; TEXT(tbl_Manifiestos[[#This Row],[Costo Unitario]],"0.00")</f>
        <v>2594|Lead Replacement Service|11.00|110.00</v>
      </c>
      <c r="C1381" t="s">
        <v>5491</v>
      </c>
      <c r="D1381" s="51">
        <v>45846</v>
      </c>
      <c r="E1381">
        <v>58</v>
      </c>
      <c r="F1381" t="s">
        <v>5306</v>
      </c>
      <c r="G1381">
        <v>3365</v>
      </c>
      <c r="H1381" t="s">
        <v>5903</v>
      </c>
      <c r="I1381">
        <v>3365</v>
      </c>
      <c r="J1381">
        <v>11</v>
      </c>
      <c r="K1381" s="55">
        <v>110</v>
      </c>
      <c r="L1381" s="40">
        <f t="shared" si="41"/>
        <v>1210</v>
      </c>
      <c r="M1381" s="6">
        <f>tbl_Manifiestos[[#This Row],[Total Pagado]]*tbl_Manifiestos[[#This Row],[Porcentaje]]</f>
        <v>1125.3</v>
      </c>
      <c r="N1381" s="3">
        <v>0.93</v>
      </c>
    </row>
    <row r="1382" spans="1:14" ht="15.75" x14ac:dyDescent="0.25">
      <c r="A1382" s="3" t="s">
        <v>12</v>
      </c>
      <c r="B1382" s="3" t="str">
        <f>tbl_Manifiestos[[#This Row],[Factura]] &amp; "|" &amp; tbl_Manifiestos[[#This Row],[Proyecto OK]] &amp; "|" &amp; TEXT(tbl_Manifiestos[[#This Row],[Servicio]],"0.00") &amp; "|" &amp; TEXT(tbl_Manifiestos[[#This Row],[Costo Unitario]],"0.00")</f>
        <v>2594|Lead Replacement Service|9.00|110.00</v>
      </c>
      <c r="C1382" t="s">
        <v>5491</v>
      </c>
      <c r="D1382" s="51">
        <v>45847</v>
      </c>
      <c r="E1382">
        <v>58</v>
      </c>
      <c r="F1382" t="s">
        <v>5306</v>
      </c>
      <c r="G1382">
        <v>3365</v>
      </c>
      <c r="H1382" t="s">
        <v>5903</v>
      </c>
      <c r="I1382">
        <v>3365</v>
      </c>
      <c r="J1382">
        <v>9</v>
      </c>
      <c r="K1382" s="55">
        <v>110</v>
      </c>
      <c r="L1382" s="40">
        <f t="shared" si="41"/>
        <v>990</v>
      </c>
      <c r="M1382" s="6">
        <f>tbl_Manifiestos[[#This Row],[Total Pagado]]*tbl_Manifiestos[[#This Row],[Porcentaje]]</f>
        <v>920.7</v>
      </c>
      <c r="N1382" s="3">
        <v>0.93</v>
      </c>
    </row>
    <row r="1383" spans="1:14" ht="15.75" x14ac:dyDescent="0.25">
      <c r="A1383" s="3" t="s">
        <v>12</v>
      </c>
      <c r="B1383" s="3" t="str">
        <f>tbl_Manifiestos[[#This Row],[Factura]] &amp; "|" &amp; tbl_Manifiestos[[#This Row],[Proyecto OK]] &amp; "|" &amp; TEXT(tbl_Manifiestos[[#This Row],[Servicio]],"0.00") &amp; "|" &amp; TEXT(tbl_Manifiestos[[#This Row],[Costo Unitario]],"0.00")</f>
        <v>2594|Lead Replacement Service|10.00|110.00</v>
      </c>
      <c r="C1383" t="s">
        <v>5491</v>
      </c>
      <c r="D1383" s="51">
        <v>45848</v>
      </c>
      <c r="E1383">
        <v>58</v>
      </c>
      <c r="F1383" t="s">
        <v>5306</v>
      </c>
      <c r="G1383">
        <v>3365</v>
      </c>
      <c r="H1383" t="s">
        <v>5903</v>
      </c>
      <c r="I1383">
        <v>3365</v>
      </c>
      <c r="J1383">
        <v>10</v>
      </c>
      <c r="K1383" s="55">
        <v>110</v>
      </c>
      <c r="L1383" s="40">
        <f t="shared" si="41"/>
        <v>1100</v>
      </c>
      <c r="M1383" s="6">
        <f>tbl_Manifiestos[[#This Row],[Total Pagado]]*tbl_Manifiestos[[#This Row],[Porcentaje]]</f>
        <v>1023</v>
      </c>
      <c r="N1383" s="3">
        <v>0.93</v>
      </c>
    </row>
    <row r="1384" spans="1:14" ht="15.75" x14ac:dyDescent="0.25">
      <c r="A1384" s="3" t="s">
        <v>12</v>
      </c>
      <c r="B1384" s="3" t="str">
        <f>tbl_Manifiestos[[#This Row],[Factura]] &amp; "|" &amp; tbl_Manifiestos[[#This Row],[Proyecto OK]] &amp; "|" &amp; TEXT(tbl_Manifiestos[[#This Row],[Servicio]],"0.00") &amp; "|" &amp; TEXT(tbl_Manifiestos[[#This Row],[Costo Unitario]],"0.00")</f>
        <v>2594|Lead Replacement Service|10.50|110.00</v>
      </c>
      <c r="C1384" t="s">
        <v>5491</v>
      </c>
      <c r="D1384" s="51">
        <v>45849</v>
      </c>
      <c r="E1384">
        <v>58</v>
      </c>
      <c r="F1384" t="s">
        <v>5306</v>
      </c>
      <c r="G1384">
        <v>3365</v>
      </c>
      <c r="H1384" t="s">
        <v>5903</v>
      </c>
      <c r="I1384">
        <v>3365</v>
      </c>
      <c r="J1384">
        <v>10.5</v>
      </c>
      <c r="K1384" s="55">
        <v>110</v>
      </c>
      <c r="L1384" s="40">
        <f t="shared" si="41"/>
        <v>1155</v>
      </c>
      <c r="M1384" s="6">
        <f>tbl_Manifiestos[[#This Row],[Total Pagado]]*tbl_Manifiestos[[#This Row],[Porcentaje]]</f>
        <v>1074.1500000000001</v>
      </c>
      <c r="N1384" s="3">
        <v>0.93</v>
      </c>
    </row>
    <row r="1385" spans="1:14" ht="15.75" x14ac:dyDescent="0.25">
      <c r="A1385" s="3" t="s">
        <v>12</v>
      </c>
      <c r="B1385" s="3" t="str">
        <f>tbl_Manifiestos[[#This Row],[Factura]] &amp; "|" &amp; tbl_Manifiestos[[#This Row],[Proyecto OK]] &amp; "|" &amp; TEXT(tbl_Manifiestos[[#This Row],[Servicio]],"0.00") &amp; "|" &amp; TEXT(tbl_Manifiestos[[#This Row],[Costo Unitario]],"0.00")</f>
        <v>2594|Lead Replacement Service|8.25|110.00</v>
      </c>
      <c r="C1385" t="s">
        <v>5491</v>
      </c>
      <c r="D1385" s="52">
        <v>45848</v>
      </c>
      <c r="E1385">
        <v>11</v>
      </c>
      <c r="F1385" t="s">
        <v>5306</v>
      </c>
      <c r="G1385">
        <v>3365</v>
      </c>
      <c r="H1385" t="s">
        <v>5903</v>
      </c>
      <c r="I1385">
        <v>3365</v>
      </c>
      <c r="J1385">
        <v>8.25</v>
      </c>
      <c r="K1385" s="56">
        <v>110</v>
      </c>
      <c r="L1385" s="39">
        <f t="shared" si="41"/>
        <v>907.5</v>
      </c>
      <c r="M1385" s="6">
        <f>tbl_Manifiestos[[#This Row],[Total Pagado]]*tbl_Manifiestos[[#This Row],[Porcentaje]]</f>
        <v>843.97500000000002</v>
      </c>
      <c r="N1385" s="3">
        <v>0.93</v>
      </c>
    </row>
    <row r="1386" spans="1:14" ht="15.75" x14ac:dyDescent="0.25">
      <c r="A1386" s="3" t="s">
        <v>12</v>
      </c>
      <c r="B1386" s="3" t="str">
        <f>tbl_Manifiestos[[#This Row],[Factura]] &amp; "|" &amp; tbl_Manifiestos[[#This Row],[Proyecto OK]] &amp; "|" &amp; TEXT(tbl_Manifiestos[[#This Row],[Servicio]],"0.00") &amp; "|" &amp; TEXT(tbl_Manifiestos[[#This Row],[Costo Unitario]],"0.00")</f>
        <v>2594|Lead Replacement Service|8.50|110.00</v>
      </c>
      <c r="C1386" t="s">
        <v>5491</v>
      </c>
      <c r="D1386" s="50">
        <v>45849</v>
      </c>
      <c r="E1386">
        <v>11</v>
      </c>
      <c r="F1386" t="s">
        <v>5306</v>
      </c>
      <c r="G1386">
        <v>3365</v>
      </c>
      <c r="H1386" t="s">
        <v>5903</v>
      </c>
      <c r="I1386">
        <v>3365</v>
      </c>
      <c r="J1386">
        <v>8.5</v>
      </c>
      <c r="K1386" s="54">
        <v>110</v>
      </c>
      <c r="L1386" s="38">
        <f t="shared" si="41"/>
        <v>935</v>
      </c>
      <c r="M1386" s="6">
        <f>tbl_Manifiestos[[#This Row],[Total Pagado]]*tbl_Manifiestos[[#This Row],[Porcentaje]]</f>
        <v>869.55000000000007</v>
      </c>
      <c r="N1386" s="3">
        <v>0.93</v>
      </c>
    </row>
    <row r="1387" spans="1:14" ht="15.75" x14ac:dyDescent="0.25">
      <c r="A1387" s="3" t="s">
        <v>12</v>
      </c>
      <c r="B1387" s="3" t="str">
        <f>tbl_Manifiestos[[#This Row],[Factura]] &amp; "|" &amp; tbl_Manifiestos[[#This Row],[Proyecto OK]] &amp; "|" &amp; TEXT(tbl_Manifiestos[[#This Row],[Servicio]],"0.00") &amp; "|" &amp; TEXT(tbl_Manifiestos[[#This Row],[Costo Unitario]],"0.00")</f>
        <v>2605|Lead Replacement Service|9.00|110.00</v>
      </c>
      <c r="C1387" t="s">
        <v>5500</v>
      </c>
      <c r="D1387" s="51">
        <v>45852</v>
      </c>
      <c r="E1387">
        <v>58</v>
      </c>
      <c r="F1387" t="s">
        <v>5306</v>
      </c>
      <c r="G1387">
        <v>3365</v>
      </c>
      <c r="H1387" t="s">
        <v>5903</v>
      </c>
      <c r="I1387">
        <v>3365</v>
      </c>
      <c r="J1387">
        <v>9</v>
      </c>
      <c r="K1387" s="55">
        <v>110</v>
      </c>
      <c r="L1387" s="40">
        <f t="shared" si="41"/>
        <v>990</v>
      </c>
      <c r="M1387" s="6">
        <f>tbl_Manifiestos[[#This Row],[Total Pagado]]*tbl_Manifiestos[[#This Row],[Porcentaje]]</f>
        <v>920.7</v>
      </c>
      <c r="N1387" s="3">
        <v>0.93</v>
      </c>
    </row>
    <row r="1388" spans="1:14" ht="15.75" x14ac:dyDescent="0.25">
      <c r="A1388" s="3" t="s">
        <v>12</v>
      </c>
      <c r="B1388" s="3" t="str">
        <f>tbl_Manifiestos[[#This Row],[Factura]] &amp; "|" &amp; tbl_Manifiestos[[#This Row],[Proyecto OK]] &amp; "|" &amp; TEXT(tbl_Manifiestos[[#This Row],[Servicio]],"0.00") &amp; "|" &amp; TEXT(tbl_Manifiestos[[#This Row],[Costo Unitario]],"0.00")</f>
        <v>2605|Lead Replacement Service|10.00|110.00</v>
      </c>
      <c r="C1388" t="s">
        <v>5500</v>
      </c>
      <c r="D1388" s="51">
        <v>45853</v>
      </c>
      <c r="E1388">
        <v>58</v>
      </c>
      <c r="F1388" t="s">
        <v>5306</v>
      </c>
      <c r="G1388">
        <v>3365</v>
      </c>
      <c r="H1388" t="s">
        <v>5903</v>
      </c>
      <c r="I1388">
        <v>3365</v>
      </c>
      <c r="J1388">
        <v>10</v>
      </c>
      <c r="K1388" s="55">
        <v>110</v>
      </c>
      <c r="L1388" s="40">
        <f t="shared" si="41"/>
        <v>1100</v>
      </c>
      <c r="M1388" s="6">
        <f>tbl_Manifiestos[[#This Row],[Total Pagado]]*tbl_Manifiestos[[#This Row],[Porcentaje]]</f>
        <v>1023</v>
      </c>
      <c r="N1388" s="3">
        <v>0.93</v>
      </c>
    </row>
    <row r="1389" spans="1:14" ht="15.75" x14ac:dyDescent="0.25">
      <c r="A1389" s="3" t="s">
        <v>12</v>
      </c>
      <c r="B1389" s="3" t="str">
        <f>tbl_Manifiestos[[#This Row],[Factura]] &amp; "|" &amp; tbl_Manifiestos[[#This Row],[Proyecto OK]] &amp; "|" &amp; TEXT(tbl_Manifiestos[[#This Row],[Servicio]],"0.00") &amp; "|" &amp; TEXT(tbl_Manifiestos[[#This Row],[Costo Unitario]],"0.00")</f>
        <v>2605|Lead Replacement Service|10.50|110.00</v>
      </c>
      <c r="C1389" t="s">
        <v>5500</v>
      </c>
      <c r="D1389" s="52">
        <v>45854</v>
      </c>
      <c r="E1389">
        <v>58</v>
      </c>
      <c r="F1389" t="s">
        <v>5306</v>
      </c>
      <c r="G1389">
        <v>3365</v>
      </c>
      <c r="H1389" t="s">
        <v>5903</v>
      </c>
      <c r="I1389">
        <v>3365</v>
      </c>
      <c r="J1389">
        <v>10.5</v>
      </c>
      <c r="K1389" s="56">
        <v>110</v>
      </c>
      <c r="L1389" s="39">
        <f t="shared" si="41"/>
        <v>1155</v>
      </c>
      <c r="M1389" s="6">
        <f>tbl_Manifiestos[[#This Row],[Total Pagado]]*tbl_Manifiestos[[#This Row],[Porcentaje]]</f>
        <v>1074.1500000000001</v>
      </c>
      <c r="N1389" s="3">
        <v>0.93</v>
      </c>
    </row>
    <row r="1390" spans="1:14" ht="15.75" x14ac:dyDescent="0.25">
      <c r="A1390" s="3" t="s">
        <v>12</v>
      </c>
      <c r="B1390" s="3" t="str">
        <f>tbl_Manifiestos[[#This Row],[Factura]] &amp; "|" &amp; tbl_Manifiestos[[#This Row],[Proyecto OK]] &amp; "|" &amp; TEXT(tbl_Manifiestos[[#This Row],[Servicio]],"0.00") &amp; "|" &amp; TEXT(tbl_Manifiestos[[#This Row],[Costo Unitario]],"0.00")</f>
        <v>2605|Lead Replacement Service|9.50|110.00</v>
      </c>
      <c r="C1390" t="s">
        <v>5500</v>
      </c>
      <c r="D1390" s="53">
        <v>45855</v>
      </c>
      <c r="E1390">
        <v>58</v>
      </c>
      <c r="F1390" t="s">
        <v>5306</v>
      </c>
      <c r="G1390">
        <v>3365</v>
      </c>
      <c r="H1390" t="s">
        <v>5903</v>
      </c>
      <c r="I1390">
        <v>3365</v>
      </c>
      <c r="J1390">
        <v>9.5</v>
      </c>
      <c r="K1390" s="57">
        <v>110</v>
      </c>
      <c r="L1390" s="41">
        <f t="shared" si="41"/>
        <v>1045</v>
      </c>
      <c r="M1390" s="6">
        <f>tbl_Manifiestos[[#This Row],[Total Pagado]]*tbl_Manifiestos[[#This Row],[Porcentaje]]</f>
        <v>971.85</v>
      </c>
      <c r="N1390" s="3">
        <v>0.93</v>
      </c>
    </row>
    <row r="1391" spans="1:14" ht="15.75" x14ac:dyDescent="0.25">
      <c r="A1391" s="3" t="s">
        <v>12</v>
      </c>
      <c r="B1391" s="3" t="str">
        <f>tbl_Manifiestos[[#This Row],[Factura]] &amp; "|" &amp; tbl_Manifiestos[[#This Row],[Proyecto OK]] &amp; "|" &amp; TEXT(tbl_Manifiestos[[#This Row],[Servicio]],"0.00") &amp; "|" &amp; TEXT(tbl_Manifiestos[[#This Row],[Costo Unitario]],"0.00")</f>
        <v>2605|Lead Replacement Service|8.00|110.00</v>
      </c>
      <c r="C1391" t="s">
        <v>5500</v>
      </c>
      <c r="D1391" s="50">
        <v>45852</v>
      </c>
      <c r="E1391">
        <v>82</v>
      </c>
      <c r="F1391" t="s">
        <v>5306</v>
      </c>
      <c r="G1391">
        <v>3365</v>
      </c>
      <c r="H1391" t="s">
        <v>5903</v>
      </c>
      <c r="I1391">
        <v>3365</v>
      </c>
      <c r="J1391">
        <v>8</v>
      </c>
      <c r="K1391" s="54">
        <v>110</v>
      </c>
      <c r="L1391" s="38">
        <f t="shared" si="41"/>
        <v>880</v>
      </c>
      <c r="M1391" s="6">
        <f>tbl_Manifiestos[[#This Row],[Total Pagado]]*tbl_Manifiestos[[#This Row],[Porcentaje]]</f>
        <v>818.40000000000009</v>
      </c>
      <c r="N1391" s="3">
        <v>0.93</v>
      </c>
    </row>
    <row r="1392" spans="1:14" ht="15.75" x14ac:dyDescent="0.25">
      <c r="A1392" s="3" t="s">
        <v>12</v>
      </c>
      <c r="B1392" s="3" t="str">
        <f>tbl_Manifiestos[[#This Row],[Factura]] &amp; "|" &amp; tbl_Manifiestos[[#This Row],[Proyecto OK]] &amp; "|" &amp; TEXT(tbl_Manifiestos[[#This Row],[Servicio]],"0.00") &amp; "|" &amp; TEXT(tbl_Manifiestos[[#This Row],[Costo Unitario]],"0.00")</f>
        <v>2605|Lead Replacement Service|7.00|110.00</v>
      </c>
      <c r="C1392" t="s">
        <v>5500</v>
      </c>
      <c r="D1392" s="51">
        <v>45853</v>
      </c>
      <c r="E1392">
        <v>82</v>
      </c>
      <c r="F1392" t="s">
        <v>5306</v>
      </c>
      <c r="G1392">
        <v>3365</v>
      </c>
      <c r="H1392" t="s">
        <v>5903</v>
      </c>
      <c r="I1392">
        <v>3365</v>
      </c>
      <c r="J1392">
        <v>7</v>
      </c>
      <c r="K1392" s="55">
        <v>110</v>
      </c>
      <c r="L1392" s="40">
        <f t="shared" si="41"/>
        <v>770</v>
      </c>
      <c r="M1392" s="6">
        <f>tbl_Manifiestos[[#This Row],[Total Pagado]]*tbl_Manifiestos[[#This Row],[Porcentaje]]</f>
        <v>716.1</v>
      </c>
      <c r="N1392" s="3">
        <v>0.93</v>
      </c>
    </row>
    <row r="1393" spans="1:14" ht="15.75" x14ac:dyDescent="0.25">
      <c r="A1393" s="3" t="s">
        <v>12</v>
      </c>
      <c r="B1393" s="3" t="str">
        <f>tbl_Manifiestos[[#This Row],[Factura]] &amp; "|" &amp; tbl_Manifiestos[[#This Row],[Proyecto OK]] &amp; "|" &amp; TEXT(tbl_Manifiestos[[#This Row],[Servicio]],"0.00") &amp; "|" &amp; TEXT(tbl_Manifiestos[[#This Row],[Costo Unitario]],"0.00")</f>
        <v>2605|Lead Replacement Service|10.00|110.00</v>
      </c>
      <c r="C1393" t="s">
        <v>5500</v>
      </c>
      <c r="D1393" s="51">
        <v>45854</v>
      </c>
      <c r="E1393">
        <v>82</v>
      </c>
      <c r="F1393" t="s">
        <v>5306</v>
      </c>
      <c r="G1393">
        <v>3365</v>
      </c>
      <c r="H1393" t="s">
        <v>5903</v>
      </c>
      <c r="I1393">
        <v>3365</v>
      </c>
      <c r="J1393">
        <v>10</v>
      </c>
      <c r="K1393" s="55">
        <v>110</v>
      </c>
      <c r="L1393" s="40">
        <f t="shared" si="41"/>
        <v>1100</v>
      </c>
      <c r="M1393" s="6">
        <f>tbl_Manifiestos[[#This Row],[Total Pagado]]*tbl_Manifiestos[[#This Row],[Porcentaje]]</f>
        <v>1023</v>
      </c>
      <c r="N1393" s="3">
        <v>0.93</v>
      </c>
    </row>
    <row r="1394" spans="1:14" ht="15.75" x14ac:dyDescent="0.25">
      <c r="A1394" s="3" t="s">
        <v>12</v>
      </c>
      <c r="B1394" s="3" t="str">
        <f>tbl_Manifiestos[[#This Row],[Factura]] &amp; "|" &amp; tbl_Manifiestos[[#This Row],[Proyecto OK]] &amp; "|" &amp; TEXT(tbl_Manifiestos[[#This Row],[Servicio]],"0.00") &amp; "|" &amp; TEXT(tbl_Manifiestos[[#This Row],[Costo Unitario]],"0.00")</f>
        <v>2605|Lead Replacement Service|9.25|110.00</v>
      </c>
      <c r="C1394" t="s">
        <v>5500</v>
      </c>
      <c r="D1394" s="52">
        <v>45855</v>
      </c>
      <c r="E1394">
        <v>82</v>
      </c>
      <c r="F1394" t="s">
        <v>5306</v>
      </c>
      <c r="G1394">
        <v>3365</v>
      </c>
      <c r="H1394" t="s">
        <v>5903</v>
      </c>
      <c r="I1394">
        <v>3365</v>
      </c>
      <c r="J1394">
        <v>9.25</v>
      </c>
      <c r="K1394" s="56">
        <v>110</v>
      </c>
      <c r="L1394" s="39">
        <f t="shared" si="41"/>
        <v>1017.5</v>
      </c>
      <c r="M1394" s="6">
        <f>tbl_Manifiestos[[#This Row],[Total Pagado]]*tbl_Manifiestos[[#This Row],[Porcentaje]]</f>
        <v>946.27500000000009</v>
      </c>
      <c r="N1394" s="3">
        <v>0.93</v>
      </c>
    </row>
    <row r="1395" spans="1:14" ht="15.75" x14ac:dyDescent="0.25">
      <c r="A1395" s="3" t="s">
        <v>12</v>
      </c>
      <c r="B1395" s="3" t="str">
        <f>tbl_Manifiestos[[#This Row],[Factura]] &amp; "|" &amp; tbl_Manifiestos[[#This Row],[Proyecto OK]] &amp; "|" &amp; TEXT(tbl_Manifiestos[[#This Row],[Servicio]],"0.00") &amp; "|" &amp; TEXT(tbl_Manifiestos[[#This Row],[Costo Unitario]],"0.00")</f>
        <v>2605|Lead Replacement Service|9.00|110.00</v>
      </c>
      <c r="C1395" t="s">
        <v>5500</v>
      </c>
      <c r="D1395" s="50">
        <v>45856</v>
      </c>
      <c r="E1395">
        <v>58</v>
      </c>
      <c r="F1395" t="s">
        <v>5306</v>
      </c>
      <c r="G1395">
        <v>3365</v>
      </c>
      <c r="H1395" t="s">
        <v>5903</v>
      </c>
      <c r="I1395">
        <v>3365</v>
      </c>
      <c r="J1395">
        <v>9</v>
      </c>
      <c r="K1395" s="54">
        <v>110</v>
      </c>
      <c r="L1395" s="38">
        <f t="shared" si="41"/>
        <v>990</v>
      </c>
      <c r="M1395" s="6">
        <f>tbl_Manifiestos[[#This Row],[Total Pagado]]*tbl_Manifiestos[[#This Row],[Porcentaje]]</f>
        <v>920.7</v>
      </c>
      <c r="N1395" s="3">
        <v>0.93</v>
      </c>
    </row>
    <row r="1396" spans="1:14" ht="15.75" x14ac:dyDescent="0.25">
      <c r="A1396" s="3" t="s">
        <v>12</v>
      </c>
      <c r="B1396" s="3" t="str">
        <f>tbl_Manifiestos[[#This Row],[Factura]] &amp; "|" &amp; tbl_Manifiestos[[#This Row],[Proyecto OK]] &amp; "|" &amp; TEXT(tbl_Manifiestos[[#This Row],[Servicio]],"0.00") &amp; "|" &amp; TEXT(tbl_Manifiestos[[#This Row],[Costo Unitario]],"0.00")</f>
        <v>2605|Lead Replacement Service|8.00|110.00</v>
      </c>
      <c r="C1396" t="s">
        <v>5500</v>
      </c>
      <c r="D1396" s="51">
        <v>45856</v>
      </c>
      <c r="E1396">
        <v>82</v>
      </c>
      <c r="F1396" t="s">
        <v>5306</v>
      </c>
      <c r="G1396">
        <v>3365</v>
      </c>
      <c r="H1396" t="s">
        <v>5903</v>
      </c>
      <c r="I1396">
        <v>3365</v>
      </c>
      <c r="J1396">
        <v>8</v>
      </c>
      <c r="K1396" s="55">
        <v>110</v>
      </c>
      <c r="L1396" s="40">
        <f t="shared" si="41"/>
        <v>880</v>
      </c>
      <c r="M1396" s="6">
        <f>tbl_Manifiestos[[#This Row],[Total Pagado]]*tbl_Manifiestos[[#This Row],[Porcentaje]]</f>
        <v>818.40000000000009</v>
      </c>
      <c r="N1396" s="3">
        <v>0.93</v>
      </c>
    </row>
    <row r="1397" spans="1:14" ht="15.75" x14ac:dyDescent="0.25">
      <c r="A1397" s="3" t="s">
        <v>12</v>
      </c>
      <c r="B1397" s="3" t="str">
        <f>tbl_Manifiestos[[#This Row],[Factura]] &amp; "|" &amp; tbl_Manifiestos[[#This Row],[Proyecto OK]] &amp; "|" &amp; TEXT(tbl_Manifiestos[[#This Row],[Servicio]],"0.00") &amp; "|" &amp; TEXT(tbl_Manifiestos[[#This Row],[Costo Unitario]],"0.00")</f>
        <v>2620|Lead Replacement Service|10.00|110.00</v>
      </c>
      <c r="C1397" t="s">
        <v>5749</v>
      </c>
      <c r="D1397" s="51">
        <v>45859</v>
      </c>
      <c r="E1397">
        <v>58</v>
      </c>
      <c r="F1397" t="s">
        <v>5306</v>
      </c>
      <c r="G1397">
        <v>3365</v>
      </c>
      <c r="H1397" t="s">
        <v>5903</v>
      </c>
      <c r="I1397">
        <v>3365</v>
      </c>
      <c r="J1397">
        <v>10</v>
      </c>
      <c r="K1397" s="55">
        <v>110</v>
      </c>
      <c r="L1397" s="40">
        <f t="shared" si="41"/>
        <v>1100</v>
      </c>
      <c r="M1397" s="6">
        <f>tbl_Manifiestos[[#This Row],[Total Pagado]]*tbl_Manifiestos[[#This Row],[Porcentaje]]</f>
        <v>1023</v>
      </c>
      <c r="N1397" s="3">
        <v>0.93</v>
      </c>
    </row>
    <row r="1398" spans="1:14" ht="15.75" x14ac:dyDescent="0.25">
      <c r="A1398" s="3" t="s">
        <v>12</v>
      </c>
      <c r="B1398" s="3" t="str">
        <f>tbl_Manifiestos[[#This Row],[Factura]] &amp; "|" &amp; tbl_Manifiestos[[#This Row],[Proyecto OK]] &amp; "|" &amp; TEXT(tbl_Manifiestos[[#This Row],[Servicio]],"0.00") &amp; "|" &amp; TEXT(tbl_Manifiestos[[#This Row],[Costo Unitario]],"0.00")</f>
        <v>2620|Lead Replacement Service|11.00|110.00</v>
      </c>
      <c r="C1398" t="s">
        <v>5749</v>
      </c>
      <c r="D1398" s="50">
        <v>45860</v>
      </c>
      <c r="E1398">
        <v>58</v>
      </c>
      <c r="F1398" t="s">
        <v>5306</v>
      </c>
      <c r="G1398">
        <v>3365</v>
      </c>
      <c r="H1398" t="s">
        <v>5903</v>
      </c>
      <c r="I1398">
        <v>3365</v>
      </c>
      <c r="J1398">
        <v>11</v>
      </c>
      <c r="K1398" s="54">
        <v>110</v>
      </c>
      <c r="L1398" s="38">
        <f t="shared" si="41"/>
        <v>1210</v>
      </c>
      <c r="M1398" s="6">
        <f>tbl_Manifiestos[[#This Row],[Total Pagado]]*tbl_Manifiestos[[#This Row],[Porcentaje]]</f>
        <v>1125.3</v>
      </c>
      <c r="N1398" s="3">
        <v>0.93</v>
      </c>
    </row>
    <row r="1399" spans="1:14" ht="15.75" x14ac:dyDescent="0.25">
      <c r="A1399" s="3" t="s">
        <v>12</v>
      </c>
      <c r="B1399" s="3" t="str">
        <f>tbl_Manifiestos[[#This Row],[Factura]] &amp; "|" &amp; tbl_Manifiestos[[#This Row],[Proyecto OK]] &amp; "|" &amp; TEXT(tbl_Manifiestos[[#This Row],[Servicio]],"0.00") &amp; "|" &amp; TEXT(tbl_Manifiestos[[#This Row],[Costo Unitario]],"0.00")</f>
        <v>2620|Lead Replacement Service|8.00|110.00</v>
      </c>
      <c r="C1399" t="s">
        <v>5749</v>
      </c>
      <c r="D1399" s="52">
        <v>45859</v>
      </c>
      <c r="E1399">
        <v>11</v>
      </c>
      <c r="F1399" t="s">
        <v>5306</v>
      </c>
      <c r="G1399">
        <v>3365</v>
      </c>
      <c r="H1399" t="s">
        <v>5903</v>
      </c>
      <c r="I1399">
        <v>3365</v>
      </c>
      <c r="J1399">
        <v>8</v>
      </c>
      <c r="K1399" s="56">
        <v>110</v>
      </c>
      <c r="L1399" s="39">
        <f t="shared" si="41"/>
        <v>880</v>
      </c>
      <c r="M1399" s="6">
        <f>tbl_Manifiestos[[#This Row],[Total Pagado]]*tbl_Manifiestos[[#This Row],[Porcentaje]]</f>
        <v>818.40000000000009</v>
      </c>
      <c r="N1399" s="3">
        <v>0.93</v>
      </c>
    </row>
    <row r="1400" spans="1:14" ht="15.75" x14ac:dyDescent="0.25">
      <c r="A1400" s="3" t="s">
        <v>12</v>
      </c>
      <c r="B1400" s="3" t="str">
        <f>tbl_Manifiestos[[#This Row],[Factura]] &amp; "|" &amp; tbl_Manifiestos[[#This Row],[Proyecto OK]] &amp; "|" &amp; TEXT(tbl_Manifiestos[[#This Row],[Servicio]],"0.00") &amp; "|" &amp; TEXT(tbl_Manifiestos[[#This Row],[Costo Unitario]],"0.00")</f>
        <v>2620|Lead Replacement Service|8.50|110.00</v>
      </c>
      <c r="C1400" t="s">
        <v>5749</v>
      </c>
      <c r="D1400" s="50">
        <v>45860</v>
      </c>
      <c r="E1400">
        <v>11</v>
      </c>
      <c r="F1400" t="s">
        <v>5306</v>
      </c>
      <c r="G1400">
        <v>3365</v>
      </c>
      <c r="H1400" t="s">
        <v>5903</v>
      </c>
      <c r="I1400">
        <v>3365</v>
      </c>
      <c r="J1400">
        <v>8.5</v>
      </c>
      <c r="K1400" s="54">
        <v>110</v>
      </c>
      <c r="L1400" s="38">
        <f t="shared" si="41"/>
        <v>935</v>
      </c>
      <c r="M1400" s="6">
        <f>tbl_Manifiestos[[#This Row],[Total Pagado]]*tbl_Manifiestos[[#This Row],[Porcentaje]]</f>
        <v>869.55000000000007</v>
      </c>
      <c r="N1400" s="3">
        <v>0.93</v>
      </c>
    </row>
    <row r="1401" spans="1:14" ht="15.75" x14ac:dyDescent="0.25">
      <c r="A1401" s="3" t="s">
        <v>12</v>
      </c>
      <c r="B1401" s="3" t="str">
        <f>tbl_Manifiestos[[#This Row],[Factura]] &amp; "|" &amp; tbl_Manifiestos[[#This Row],[Proyecto OK]] &amp; "|" &amp; TEXT(tbl_Manifiestos[[#This Row],[Servicio]],"0.00") &amp; "|" &amp; TEXT(tbl_Manifiestos[[#This Row],[Costo Unitario]],"0.00")</f>
        <v>2620|Lead Replacement Service|9.50|110.00</v>
      </c>
      <c r="C1401" t="s">
        <v>5749</v>
      </c>
      <c r="D1401" s="51">
        <v>45861</v>
      </c>
      <c r="E1401">
        <v>58</v>
      </c>
      <c r="F1401" t="s">
        <v>5306</v>
      </c>
      <c r="G1401">
        <v>3365</v>
      </c>
      <c r="H1401" t="s">
        <v>5903</v>
      </c>
      <c r="I1401">
        <v>3365</v>
      </c>
      <c r="J1401">
        <v>9.5</v>
      </c>
      <c r="K1401" s="55">
        <v>110</v>
      </c>
      <c r="L1401" s="40">
        <f t="shared" si="41"/>
        <v>1045</v>
      </c>
      <c r="M1401" s="6">
        <f>tbl_Manifiestos[[#This Row],[Total Pagado]]*tbl_Manifiestos[[#This Row],[Porcentaje]]</f>
        <v>971.85</v>
      </c>
      <c r="N1401" s="3">
        <v>0.93</v>
      </c>
    </row>
    <row r="1402" spans="1:14" ht="15.75" x14ac:dyDescent="0.25">
      <c r="A1402" s="3" t="s">
        <v>12</v>
      </c>
      <c r="B1402" s="3" t="str">
        <f>tbl_Manifiestos[[#This Row],[Factura]] &amp; "|" &amp; tbl_Manifiestos[[#This Row],[Proyecto OK]] &amp; "|" &amp; TEXT(tbl_Manifiestos[[#This Row],[Servicio]],"0.00") &amp; "|" &amp; TEXT(tbl_Manifiestos[[#This Row],[Costo Unitario]],"0.00")</f>
        <v>2620|Lead Replacement Service|9.50|110.00</v>
      </c>
      <c r="C1402" t="s">
        <v>5749</v>
      </c>
      <c r="D1402" s="52">
        <v>45861</v>
      </c>
      <c r="E1402">
        <v>11</v>
      </c>
      <c r="F1402" t="s">
        <v>5306</v>
      </c>
      <c r="G1402">
        <v>3365</v>
      </c>
      <c r="H1402" t="s">
        <v>5903</v>
      </c>
      <c r="I1402">
        <v>3365</v>
      </c>
      <c r="J1402">
        <v>9.5</v>
      </c>
      <c r="K1402" s="56">
        <v>110</v>
      </c>
      <c r="L1402" s="39">
        <f t="shared" si="41"/>
        <v>1045</v>
      </c>
      <c r="M1402" s="6">
        <f>tbl_Manifiestos[[#This Row],[Total Pagado]]*tbl_Manifiestos[[#This Row],[Porcentaje]]</f>
        <v>971.85</v>
      </c>
      <c r="N1402" s="3">
        <v>0.93</v>
      </c>
    </row>
    <row r="1403" spans="1:14" ht="15.75" x14ac:dyDescent="0.25">
      <c r="A1403" s="3" t="s">
        <v>12</v>
      </c>
      <c r="B1403" s="3" t="str">
        <f>tbl_Manifiestos[[#This Row],[Factura]] &amp; "|" &amp; tbl_Manifiestos[[#This Row],[Proyecto OK]] &amp; "|" &amp; TEXT(tbl_Manifiestos[[#This Row],[Servicio]],"0.00") &amp; "|" &amp; TEXT(tbl_Manifiestos[[#This Row],[Costo Unitario]],"0.00")</f>
        <v>2620|Lead Replacement Service|9.00|110.00</v>
      </c>
      <c r="C1403" t="s">
        <v>5749</v>
      </c>
      <c r="D1403" s="50">
        <v>45862</v>
      </c>
      <c r="E1403">
        <v>58</v>
      </c>
      <c r="F1403" t="s">
        <v>5306</v>
      </c>
      <c r="G1403">
        <v>3365</v>
      </c>
      <c r="H1403" t="s">
        <v>5903</v>
      </c>
      <c r="I1403">
        <v>3365</v>
      </c>
      <c r="J1403">
        <v>9</v>
      </c>
      <c r="K1403" s="54">
        <v>110</v>
      </c>
      <c r="L1403" s="38">
        <f t="shared" ref="L1403:L1434" si="42">J1403*K1403</f>
        <v>990</v>
      </c>
      <c r="M1403" s="6">
        <f>tbl_Manifiestos[[#This Row],[Total Pagado]]*tbl_Manifiestos[[#This Row],[Porcentaje]]</f>
        <v>920.7</v>
      </c>
      <c r="N1403" s="3">
        <v>0.93</v>
      </c>
    </row>
    <row r="1404" spans="1:14" ht="15.75" x14ac:dyDescent="0.25">
      <c r="A1404" s="3" t="s">
        <v>12</v>
      </c>
      <c r="B1404" s="3" t="str">
        <f>tbl_Manifiestos[[#This Row],[Factura]] &amp; "|" &amp; tbl_Manifiestos[[#This Row],[Proyecto OK]] &amp; "|" &amp; TEXT(tbl_Manifiestos[[#This Row],[Servicio]],"0.00") &amp; "|" &amp; TEXT(tbl_Manifiestos[[#This Row],[Costo Unitario]],"0.00")</f>
        <v>2620|Lead Replacement Service|8.00|110.00</v>
      </c>
      <c r="C1404" t="s">
        <v>5749</v>
      </c>
      <c r="D1404" s="51">
        <v>45863</v>
      </c>
      <c r="E1404">
        <v>58</v>
      </c>
      <c r="F1404" t="s">
        <v>5306</v>
      </c>
      <c r="G1404">
        <v>3365</v>
      </c>
      <c r="H1404" t="s">
        <v>5903</v>
      </c>
      <c r="I1404">
        <v>3365</v>
      </c>
      <c r="J1404">
        <v>8</v>
      </c>
      <c r="K1404" s="55">
        <v>110</v>
      </c>
      <c r="L1404" s="40">
        <f t="shared" si="42"/>
        <v>880</v>
      </c>
      <c r="M1404" s="6">
        <f>tbl_Manifiestos[[#This Row],[Total Pagado]]*tbl_Manifiestos[[#This Row],[Porcentaje]]</f>
        <v>818.40000000000009</v>
      </c>
      <c r="N1404" s="3">
        <v>0.93</v>
      </c>
    </row>
    <row r="1405" spans="1:14" ht="15.75" x14ac:dyDescent="0.25">
      <c r="A1405" s="3" t="s">
        <v>12</v>
      </c>
      <c r="B1405" s="3" t="str">
        <f>tbl_Manifiestos[[#This Row],[Factura]] &amp; "|" &amp; tbl_Manifiestos[[#This Row],[Proyecto OK]] &amp; "|" &amp; TEXT(tbl_Manifiestos[[#This Row],[Servicio]],"0.00") &amp; "|" &amp; TEXT(tbl_Manifiestos[[#This Row],[Costo Unitario]],"0.00")</f>
        <v>2638|Lead Replacement Service|10.00|110.00</v>
      </c>
      <c r="C1405" t="s">
        <v>5525</v>
      </c>
      <c r="D1405" s="52">
        <v>45866</v>
      </c>
      <c r="E1405">
        <v>58</v>
      </c>
      <c r="F1405" t="s">
        <v>5306</v>
      </c>
      <c r="G1405">
        <v>3365</v>
      </c>
      <c r="H1405" t="s">
        <v>5903</v>
      </c>
      <c r="I1405">
        <v>3365</v>
      </c>
      <c r="J1405">
        <v>10</v>
      </c>
      <c r="K1405" s="56">
        <v>110</v>
      </c>
      <c r="L1405" s="39">
        <f t="shared" si="42"/>
        <v>1100</v>
      </c>
      <c r="M1405" s="6">
        <f>tbl_Manifiestos[[#This Row],[Total Pagado]]*tbl_Manifiestos[[#This Row],[Porcentaje]]</f>
        <v>1023</v>
      </c>
      <c r="N1405" s="3">
        <v>0.93</v>
      </c>
    </row>
    <row r="1406" spans="1:14" ht="15.75" x14ac:dyDescent="0.25">
      <c r="A1406" s="3" t="s">
        <v>12</v>
      </c>
      <c r="B1406" s="3" t="str">
        <f>tbl_Manifiestos[[#This Row],[Factura]] &amp; "|" &amp; tbl_Manifiestos[[#This Row],[Proyecto OK]] &amp; "|" &amp; TEXT(tbl_Manifiestos[[#This Row],[Servicio]],"0.00") &amp; "|" &amp; TEXT(tbl_Manifiestos[[#This Row],[Costo Unitario]],"0.00")</f>
        <v>2638|Lead Replacement Service|8.50|110.00</v>
      </c>
      <c r="C1406" t="s">
        <v>5525</v>
      </c>
      <c r="D1406" s="50">
        <v>45866</v>
      </c>
      <c r="E1406">
        <v>11</v>
      </c>
      <c r="F1406" t="s">
        <v>5306</v>
      </c>
      <c r="G1406">
        <v>3365</v>
      </c>
      <c r="H1406" t="s">
        <v>5903</v>
      </c>
      <c r="I1406">
        <v>3365</v>
      </c>
      <c r="J1406">
        <v>8.5</v>
      </c>
      <c r="K1406" s="54">
        <v>110</v>
      </c>
      <c r="L1406" s="38">
        <f t="shared" si="42"/>
        <v>935</v>
      </c>
      <c r="M1406" s="6">
        <f>tbl_Manifiestos[[#This Row],[Total Pagado]]*tbl_Manifiestos[[#This Row],[Porcentaje]]</f>
        <v>869.55000000000007</v>
      </c>
      <c r="N1406" s="3">
        <v>0.93</v>
      </c>
    </row>
    <row r="1407" spans="1:14" ht="15.75" x14ac:dyDescent="0.25">
      <c r="A1407" s="3" t="s">
        <v>12</v>
      </c>
      <c r="B1407" s="3" t="str">
        <f>tbl_Manifiestos[[#This Row],[Factura]] &amp; "|" &amp; tbl_Manifiestos[[#This Row],[Proyecto OK]] &amp; "|" &amp; TEXT(tbl_Manifiestos[[#This Row],[Servicio]],"0.00") &amp; "|" &amp; TEXT(tbl_Manifiestos[[#This Row],[Costo Unitario]],"0.00")</f>
        <v>2638|Lead Replacement Service|8.00|110.00</v>
      </c>
      <c r="C1407" t="s">
        <v>5525</v>
      </c>
      <c r="D1407" s="51">
        <v>45867</v>
      </c>
      <c r="E1407">
        <v>19</v>
      </c>
      <c r="F1407" t="s">
        <v>5306</v>
      </c>
      <c r="G1407">
        <v>3365</v>
      </c>
      <c r="H1407" t="s">
        <v>5903</v>
      </c>
      <c r="I1407">
        <v>3365</v>
      </c>
      <c r="J1407">
        <v>8</v>
      </c>
      <c r="K1407" s="55">
        <v>110</v>
      </c>
      <c r="L1407" s="40">
        <f t="shared" si="42"/>
        <v>880</v>
      </c>
      <c r="M1407" s="6">
        <f>tbl_Manifiestos[[#This Row],[Total Pagado]]*tbl_Manifiestos[[#This Row],[Porcentaje]]</f>
        <v>818.40000000000009</v>
      </c>
      <c r="N1407" s="3">
        <v>0.93</v>
      </c>
    </row>
    <row r="1408" spans="1:14" ht="15.75" x14ac:dyDescent="0.25">
      <c r="A1408" s="3" t="s">
        <v>12</v>
      </c>
      <c r="B1408" s="3" t="str">
        <f>tbl_Manifiestos[[#This Row],[Factura]] &amp; "|" &amp; tbl_Manifiestos[[#This Row],[Proyecto OK]] &amp; "|" &amp; TEXT(tbl_Manifiestos[[#This Row],[Servicio]],"0.00") &amp; "|" &amp; TEXT(tbl_Manifiestos[[#This Row],[Costo Unitario]],"0.00")</f>
        <v>2638|Lead Replacement Service|9.00|110.00</v>
      </c>
      <c r="C1408" t="s">
        <v>5525</v>
      </c>
      <c r="D1408" s="51">
        <v>45867</v>
      </c>
      <c r="E1408">
        <v>11</v>
      </c>
      <c r="F1408" t="s">
        <v>5306</v>
      </c>
      <c r="G1408">
        <v>3365</v>
      </c>
      <c r="H1408" t="s">
        <v>5903</v>
      </c>
      <c r="I1408">
        <v>3365</v>
      </c>
      <c r="J1408">
        <v>9</v>
      </c>
      <c r="K1408" s="55">
        <v>110</v>
      </c>
      <c r="L1408" s="40">
        <f t="shared" si="42"/>
        <v>990</v>
      </c>
      <c r="M1408" s="6">
        <f>tbl_Manifiestos[[#This Row],[Total Pagado]]*tbl_Manifiestos[[#This Row],[Porcentaje]]</f>
        <v>920.7</v>
      </c>
      <c r="N1408" s="3">
        <v>0.93</v>
      </c>
    </row>
    <row r="1409" spans="1:14" ht="15.75" x14ac:dyDescent="0.25">
      <c r="A1409" s="3" t="s">
        <v>12</v>
      </c>
      <c r="B1409" s="3" t="str">
        <f>tbl_Manifiestos[[#This Row],[Factura]] &amp; "|" &amp; tbl_Manifiestos[[#This Row],[Proyecto OK]] &amp; "|" &amp; TEXT(tbl_Manifiestos[[#This Row],[Servicio]],"0.00") &amp; "|" &amp; TEXT(tbl_Manifiestos[[#This Row],[Costo Unitario]],"0.00")</f>
        <v>2638|Lead Replacement Service|9.50|110.00</v>
      </c>
      <c r="C1409" t="s">
        <v>5525</v>
      </c>
      <c r="D1409" s="51">
        <v>45868</v>
      </c>
      <c r="E1409">
        <v>58</v>
      </c>
      <c r="F1409" t="s">
        <v>5306</v>
      </c>
      <c r="G1409">
        <v>3365</v>
      </c>
      <c r="H1409" t="s">
        <v>5903</v>
      </c>
      <c r="I1409">
        <v>3365</v>
      </c>
      <c r="J1409">
        <v>9.5</v>
      </c>
      <c r="K1409" s="55">
        <v>110</v>
      </c>
      <c r="L1409" s="40">
        <f t="shared" si="42"/>
        <v>1045</v>
      </c>
      <c r="M1409" s="6">
        <f>tbl_Manifiestos[[#This Row],[Total Pagado]]*tbl_Manifiestos[[#This Row],[Porcentaje]]</f>
        <v>971.85</v>
      </c>
      <c r="N1409" s="3">
        <v>0.93</v>
      </c>
    </row>
    <row r="1410" spans="1:14" ht="15.75" x14ac:dyDescent="0.25">
      <c r="A1410" s="3" t="s">
        <v>12</v>
      </c>
      <c r="B1410" s="3" t="str">
        <f>tbl_Manifiestos[[#This Row],[Factura]] &amp; "|" &amp; tbl_Manifiestos[[#This Row],[Proyecto OK]] &amp; "|" &amp; TEXT(tbl_Manifiestos[[#This Row],[Servicio]],"0.00") &amp; "|" &amp; TEXT(tbl_Manifiestos[[#This Row],[Costo Unitario]],"0.00")</f>
        <v>2638|Lead Replacement Service|8.50|110.00</v>
      </c>
      <c r="C1410" t="s">
        <v>5525</v>
      </c>
      <c r="D1410" s="52">
        <v>45868</v>
      </c>
      <c r="E1410">
        <v>11</v>
      </c>
      <c r="F1410" t="s">
        <v>5306</v>
      </c>
      <c r="G1410">
        <v>3365</v>
      </c>
      <c r="H1410" t="s">
        <v>5903</v>
      </c>
      <c r="I1410">
        <v>3365</v>
      </c>
      <c r="J1410">
        <v>8.5</v>
      </c>
      <c r="K1410" s="56">
        <v>110</v>
      </c>
      <c r="L1410" s="39">
        <f t="shared" si="42"/>
        <v>935</v>
      </c>
      <c r="M1410" s="6">
        <f>tbl_Manifiestos[[#This Row],[Total Pagado]]*tbl_Manifiestos[[#This Row],[Porcentaje]]</f>
        <v>869.55000000000007</v>
      </c>
      <c r="N1410" s="3">
        <v>0.93</v>
      </c>
    </row>
    <row r="1411" spans="1:14" ht="15.75" x14ac:dyDescent="0.25">
      <c r="A1411" s="3" t="s">
        <v>12</v>
      </c>
      <c r="B1411" s="3" t="str">
        <f>tbl_Manifiestos[[#This Row],[Factura]] &amp; "|" &amp; tbl_Manifiestos[[#This Row],[Proyecto OK]] &amp; "|" &amp; TEXT(tbl_Manifiestos[[#This Row],[Servicio]],"0.00") &amp; "|" &amp; TEXT(tbl_Manifiestos[[#This Row],[Costo Unitario]],"0.00")</f>
        <v>2638|Lead Replacement Service|9.50|110.00</v>
      </c>
      <c r="C1411" t="s">
        <v>5525</v>
      </c>
      <c r="D1411" s="50">
        <v>45868</v>
      </c>
      <c r="E1411">
        <v>82</v>
      </c>
      <c r="F1411" t="s">
        <v>5306</v>
      </c>
      <c r="G1411">
        <v>3365</v>
      </c>
      <c r="H1411" t="s">
        <v>5903</v>
      </c>
      <c r="I1411">
        <v>3365</v>
      </c>
      <c r="J1411">
        <v>9.5</v>
      </c>
      <c r="K1411" s="54">
        <v>110</v>
      </c>
      <c r="L1411" s="38">
        <f t="shared" si="42"/>
        <v>1045</v>
      </c>
      <c r="M1411" s="6">
        <f>tbl_Manifiestos[[#This Row],[Total Pagado]]*tbl_Manifiestos[[#This Row],[Porcentaje]]</f>
        <v>971.85</v>
      </c>
      <c r="N1411" s="3">
        <v>0.93</v>
      </c>
    </row>
    <row r="1412" spans="1:14" ht="15.75" x14ac:dyDescent="0.25">
      <c r="A1412" s="3" t="s">
        <v>12</v>
      </c>
      <c r="B1412" s="3" t="str">
        <f>tbl_Manifiestos[[#This Row],[Factura]] &amp; "|" &amp; tbl_Manifiestos[[#This Row],[Proyecto OK]] &amp; "|" &amp; TEXT(tbl_Manifiestos[[#This Row],[Servicio]],"0.00") &amp; "|" &amp; TEXT(tbl_Manifiestos[[#This Row],[Costo Unitario]],"0.00")</f>
        <v>2638|Lead Replacement Service|11.50|110.00</v>
      </c>
      <c r="C1412" t="s">
        <v>5525</v>
      </c>
      <c r="D1412" s="52">
        <v>45869</v>
      </c>
      <c r="E1412">
        <v>58</v>
      </c>
      <c r="F1412" t="s">
        <v>5306</v>
      </c>
      <c r="G1412">
        <v>3365</v>
      </c>
      <c r="H1412" t="s">
        <v>5903</v>
      </c>
      <c r="I1412">
        <v>3365</v>
      </c>
      <c r="J1412">
        <v>11.5</v>
      </c>
      <c r="K1412" s="56">
        <v>110</v>
      </c>
      <c r="L1412" s="39">
        <f t="shared" si="42"/>
        <v>1265</v>
      </c>
      <c r="M1412" s="6">
        <f>tbl_Manifiestos[[#This Row],[Total Pagado]]*tbl_Manifiestos[[#This Row],[Porcentaje]]</f>
        <v>1176.45</v>
      </c>
      <c r="N1412" s="3">
        <v>0.93</v>
      </c>
    </row>
    <row r="1413" spans="1:14" ht="15.75" x14ac:dyDescent="0.25">
      <c r="A1413" s="3" t="s">
        <v>12</v>
      </c>
      <c r="B1413" s="3" t="str">
        <f>tbl_Manifiestos[[#This Row],[Factura]] &amp; "|" &amp; tbl_Manifiestos[[#This Row],[Proyecto OK]] &amp; "|" &amp; TEXT(tbl_Manifiestos[[#This Row],[Servicio]],"0.00") &amp; "|" &amp; TEXT(tbl_Manifiestos[[#This Row],[Costo Unitario]],"0.00")</f>
        <v>2638|Lead Replacement Service|11.50|110.00</v>
      </c>
      <c r="C1413" t="s">
        <v>5525</v>
      </c>
      <c r="D1413" s="53">
        <v>45869</v>
      </c>
      <c r="E1413">
        <v>82</v>
      </c>
      <c r="F1413" t="s">
        <v>5306</v>
      </c>
      <c r="G1413">
        <v>3365</v>
      </c>
      <c r="H1413" t="s">
        <v>5903</v>
      </c>
      <c r="I1413">
        <v>3365</v>
      </c>
      <c r="J1413">
        <v>11.5</v>
      </c>
      <c r="K1413" s="57">
        <v>110</v>
      </c>
      <c r="L1413" s="41">
        <f t="shared" si="42"/>
        <v>1265</v>
      </c>
      <c r="M1413" s="6">
        <f>tbl_Manifiestos[[#This Row],[Total Pagado]]*tbl_Manifiestos[[#This Row],[Porcentaje]]</f>
        <v>1176.45</v>
      </c>
      <c r="N1413" s="3">
        <v>0.93</v>
      </c>
    </row>
    <row r="1414" spans="1:14" ht="15.75" x14ac:dyDescent="0.25">
      <c r="A1414" s="3" t="s">
        <v>12</v>
      </c>
      <c r="B1414" s="3" t="str">
        <f>tbl_Manifiestos[[#This Row],[Factura]] &amp; "|" &amp; tbl_Manifiestos[[#This Row],[Proyecto OK]] &amp; "|" &amp; TEXT(tbl_Manifiestos[[#This Row],[Servicio]],"0.00") &amp; "|" &amp; TEXT(tbl_Manifiestos[[#This Row],[Costo Unitario]],"0.00")</f>
        <v>2638|Lead Replacement Service|10.00|110.00</v>
      </c>
      <c r="C1414" t="s">
        <v>5525</v>
      </c>
      <c r="D1414" s="50">
        <v>45869</v>
      </c>
      <c r="E1414">
        <v>11</v>
      </c>
      <c r="F1414" t="s">
        <v>5306</v>
      </c>
      <c r="G1414">
        <v>3365</v>
      </c>
      <c r="H1414" t="s">
        <v>5903</v>
      </c>
      <c r="I1414">
        <v>3365</v>
      </c>
      <c r="J1414">
        <v>10</v>
      </c>
      <c r="K1414" s="54">
        <v>110</v>
      </c>
      <c r="L1414" s="38">
        <f t="shared" si="42"/>
        <v>1100</v>
      </c>
      <c r="M1414" s="6">
        <f>tbl_Manifiestos[[#This Row],[Total Pagado]]*tbl_Manifiestos[[#This Row],[Porcentaje]]</f>
        <v>1023</v>
      </c>
      <c r="N1414" s="3">
        <v>0.93</v>
      </c>
    </row>
    <row r="1415" spans="1:14" ht="15.75" x14ac:dyDescent="0.25">
      <c r="A1415" s="3" t="s">
        <v>12</v>
      </c>
      <c r="B1415" s="3" t="str">
        <f>tbl_Manifiestos[[#This Row],[Factura]] &amp; "|" &amp; tbl_Manifiestos[[#This Row],[Proyecto OK]] &amp; "|" &amp; TEXT(tbl_Manifiestos[[#This Row],[Servicio]],"0.00") &amp; "|" &amp; TEXT(tbl_Manifiestos[[#This Row],[Costo Unitario]],"0.00")</f>
        <v>2638|Lead Replacement Service|8.00|110.00</v>
      </c>
      <c r="C1415" t="s">
        <v>5525</v>
      </c>
      <c r="D1415" s="52">
        <v>45870</v>
      </c>
      <c r="E1415">
        <v>58</v>
      </c>
      <c r="F1415" t="s">
        <v>5306</v>
      </c>
      <c r="G1415">
        <v>3365</v>
      </c>
      <c r="H1415" t="s">
        <v>5903</v>
      </c>
      <c r="I1415">
        <v>3365</v>
      </c>
      <c r="J1415">
        <v>8</v>
      </c>
      <c r="K1415" s="56">
        <v>110</v>
      </c>
      <c r="L1415" s="39">
        <f t="shared" si="42"/>
        <v>880</v>
      </c>
      <c r="M1415" s="6">
        <f>tbl_Manifiestos[[#This Row],[Total Pagado]]*tbl_Manifiestos[[#This Row],[Porcentaje]]</f>
        <v>818.40000000000009</v>
      </c>
      <c r="N1415" s="3">
        <v>0.93</v>
      </c>
    </row>
    <row r="1416" spans="1:14" ht="15.75" x14ac:dyDescent="0.25">
      <c r="A1416" s="3" t="s">
        <v>12</v>
      </c>
      <c r="B1416" s="3" t="str">
        <f>tbl_Manifiestos[[#This Row],[Factura]] &amp; "|" &amp; tbl_Manifiestos[[#This Row],[Proyecto OK]] &amp; "|" &amp; TEXT(tbl_Manifiestos[[#This Row],[Servicio]],"0.00") &amp; "|" &amp; TEXT(tbl_Manifiestos[[#This Row],[Costo Unitario]],"0.00")</f>
        <v>2638|Lead Replacement Service|8.00|110.00</v>
      </c>
      <c r="C1416" t="s">
        <v>5525</v>
      </c>
      <c r="D1416" s="50">
        <v>45870</v>
      </c>
      <c r="E1416">
        <v>82</v>
      </c>
      <c r="F1416" t="s">
        <v>5306</v>
      </c>
      <c r="G1416">
        <v>3365</v>
      </c>
      <c r="H1416" t="s">
        <v>5903</v>
      </c>
      <c r="I1416">
        <v>3365</v>
      </c>
      <c r="J1416">
        <v>8</v>
      </c>
      <c r="K1416" s="54">
        <v>110</v>
      </c>
      <c r="L1416" s="38">
        <f t="shared" si="42"/>
        <v>880</v>
      </c>
      <c r="M1416" s="6">
        <f>tbl_Manifiestos[[#This Row],[Total Pagado]]*tbl_Manifiestos[[#This Row],[Porcentaje]]</f>
        <v>818.40000000000009</v>
      </c>
      <c r="N1416" s="3">
        <v>0.93</v>
      </c>
    </row>
    <row r="1417" spans="1:14" ht="15.75" x14ac:dyDescent="0.25">
      <c r="A1417" s="3" t="s">
        <v>12</v>
      </c>
      <c r="B1417" s="3" t="str">
        <f>tbl_Manifiestos[[#This Row],[Factura]] &amp; "|" &amp; tbl_Manifiestos[[#This Row],[Proyecto OK]] &amp; "|" &amp; TEXT(tbl_Manifiestos[[#This Row],[Servicio]],"0.00") &amp; "|" &amp; TEXT(tbl_Manifiestos[[#This Row],[Costo Unitario]],"0.00")</f>
        <v>2654|Lead Replacement Service|9.25|110.00</v>
      </c>
      <c r="C1417" t="s">
        <v>5536</v>
      </c>
      <c r="D1417" s="51">
        <v>45873</v>
      </c>
      <c r="E1417">
        <v>19</v>
      </c>
      <c r="F1417" t="s">
        <v>5306</v>
      </c>
      <c r="G1417">
        <v>3365</v>
      </c>
      <c r="H1417" t="s">
        <v>5903</v>
      </c>
      <c r="I1417">
        <v>3365</v>
      </c>
      <c r="J1417">
        <v>9.25</v>
      </c>
      <c r="K1417" s="55">
        <v>110</v>
      </c>
      <c r="L1417" s="40">
        <f t="shared" si="42"/>
        <v>1017.5</v>
      </c>
      <c r="M1417" s="6">
        <f>tbl_Manifiestos[[#This Row],[Total Pagado]]*tbl_Manifiestos[[#This Row],[Porcentaje]]</f>
        <v>946.27500000000009</v>
      </c>
      <c r="N1417" s="3">
        <v>0.93</v>
      </c>
    </row>
    <row r="1418" spans="1:14" ht="15.75" x14ac:dyDescent="0.25">
      <c r="A1418" s="3" t="s">
        <v>12</v>
      </c>
      <c r="B1418" s="3" t="str">
        <f>tbl_Manifiestos[[#This Row],[Factura]] &amp; "|" &amp; tbl_Manifiestos[[#This Row],[Proyecto OK]] &amp; "|" &amp; TEXT(tbl_Manifiestos[[#This Row],[Servicio]],"0.00") &amp; "|" &amp; TEXT(tbl_Manifiestos[[#This Row],[Costo Unitario]],"0.00")</f>
        <v>2654|Lead Replacement Service|8.25|110.00</v>
      </c>
      <c r="C1418" t="s">
        <v>5536</v>
      </c>
      <c r="D1418" s="51">
        <v>45873</v>
      </c>
      <c r="E1418">
        <v>58</v>
      </c>
      <c r="F1418" t="s">
        <v>5306</v>
      </c>
      <c r="G1418">
        <v>3365</v>
      </c>
      <c r="H1418" t="s">
        <v>5903</v>
      </c>
      <c r="I1418">
        <v>3365</v>
      </c>
      <c r="J1418">
        <v>8.25</v>
      </c>
      <c r="K1418" s="55">
        <v>110</v>
      </c>
      <c r="L1418" s="40">
        <f t="shared" si="42"/>
        <v>907.5</v>
      </c>
      <c r="M1418" s="6">
        <f>tbl_Manifiestos[[#This Row],[Total Pagado]]*tbl_Manifiestos[[#This Row],[Porcentaje]]</f>
        <v>843.97500000000002</v>
      </c>
      <c r="N1418" s="3">
        <v>0.93</v>
      </c>
    </row>
    <row r="1419" spans="1:14" ht="15.75" x14ac:dyDescent="0.25">
      <c r="A1419" s="3" t="s">
        <v>12</v>
      </c>
      <c r="B1419" s="3" t="str">
        <f>tbl_Manifiestos[[#This Row],[Factura]] &amp; "|" &amp; tbl_Manifiestos[[#This Row],[Proyecto OK]] &amp; "|" &amp; TEXT(tbl_Manifiestos[[#This Row],[Servicio]],"0.00") &amp; "|" &amp; TEXT(tbl_Manifiestos[[#This Row],[Costo Unitario]],"0.00")</f>
        <v>2654|Lead Replacement Service|8.50|110.00</v>
      </c>
      <c r="C1419" t="s">
        <v>5536</v>
      </c>
      <c r="D1419" s="50">
        <v>45873</v>
      </c>
      <c r="E1419">
        <v>82</v>
      </c>
      <c r="F1419" t="s">
        <v>5306</v>
      </c>
      <c r="G1419">
        <v>3365</v>
      </c>
      <c r="H1419" t="s">
        <v>5903</v>
      </c>
      <c r="I1419">
        <v>3365</v>
      </c>
      <c r="J1419">
        <v>8.5</v>
      </c>
      <c r="K1419" s="54">
        <v>110</v>
      </c>
      <c r="L1419" s="38">
        <f t="shared" si="42"/>
        <v>935</v>
      </c>
      <c r="M1419" s="6">
        <f>tbl_Manifiestos[[#This Row],[Total Pagado]]*tbl_Manifiestos[[#This Row],[Porcentaje]]</f>
        <v>869.55000000000007</v>
      </c>
      <c r="N1419" s="3">
        <v>0.93</v>
      </c>
    </row>
    <row r="1420" spans="1:14" ht="15.75" x14ac:dyDescent="0.25">
      <c r="A1420" s="3" t="s">
        <v>12</v>
      </c>
      <c r="B1420" s="3" t="str">
        <f>tbl_Manifiestos[[#This Row],[Factura]] &amp; "|" &amp; tbl_Manifiestos[[#This Row],[Proyecto OK]] &amp; "|" &amp; TEXT(tbl_Manifiestos[[#This Row],[Servicio]],"0.00") &amp; "|" &amp; TEXT(tbl_Manifiestos[[#This Row],[Costo Unitario]],"0.00")</f>
        <v>2654|Lead Replacement Service|9.00|110.00</v>
      </c>
      <c r="C1420" t="s">
        <v>5536</v>
      </c>
      <c r="D1420" s="52">
        <v>45874</v>
      </c>
      <c r="E1420">
        <v>19</v>
      </c>
      <c r="F1420" t="s">
        <v>5306</v>
      </c>
      <c r="G1420">
        <v>3365</v>
      </c>
      <c r="H1420" t="s">
        <v>5903</v>
      </c>
      <c r="I1420">
        <v>3365</v>
      </c>
      <c r="J1420">
        <v>9</v>
      </c>
      <c r="K1420" s="56">
        <v>110</v>
      </c>
      <c r="L1420" s="39">
        <f t="shared" si="42"/>
        <v>990</v>
      </c>
      <c r="M1420" s="6">
        <f>tbl_Manifiestos[[#This Row],[Total Pagado]]*tbl_Manifiestos[[#This Row],[Porcentaje]]</f>
        <v>920.7</v>
      </c>
      <c r="N1420" s="3">
        <v>0.93</v>
      </c>
    </row>
    <row r="1421" spans="1:14" ht="15.75" x14ac:dyDescent="0.25">
      <c r="A1421" s="3" t="s">
        <v>12</v>
      </c>
      <c r="B1421" s="3" t="str">
        <f>tbl_Manifiestos[[#This Row],[Factura]] &amp; "|" &amp; tbl_Manifiestos[[#This Row],[Proyecto OK]] &amp; "|" &amp; TEXT(tbl_Manifiestos[[#This Row],[Servicio]],"0.00") &amp; "|" &amp; TEXT(tbl_Manifiestos[[#This Row],[Costo Unitario]],"0.00")</f>
        <v>2654|Lead Replacement Service|9.00|110.00</v>
      </c>
      <c r="C1421" t="s">
        <v>5536</v>
      </c>
      <c r="D1421" s="50">
        <v>45874</v>
      </c>
      <c r="E1421">
        <v>58</v>
      </c>
      <c r="F1421" t="s">
        <v>5306</v>
      </c>
      <c r="G1421">
        <v>3365</v>
      </c>
      <c r="H1421" t="s">
        <v>5903</v>
      </c>
      <c r="I1421">
        <v>3365</v>
      </c>
      <c r="J1421">
        <v>9</v>
      </c>
      <c r="K1421" s="54">
        <v>110</v>
      </c>
      <c r="L1421" s="38">
        <f t="shared" si="42"/>
        <v>990</v>
      </c>
      <c r="M1421" s="6">
        <f>tbl_Manifiestos[[#This Row],[Total Pagado]]*tbl_Manifiestos[[#This Row],[Porcentaje]]</f>
        <v>920.7</v>
      </c>
      <c r="N1421" s="3">
        <v>0.93</v>
      </c>
    </row>
    <row r="1422" spans="1:14" ht="15.75" x14ac:dyDescent="0.25">
      <c r="A1422" s="3" t="s">
        <v>12</v>
      </c>
      <c r="B1422" s="3" t="str">
        <f>tbl_Manifiestos[[#This Row],[Factura]] &amp; "|" &amp; tbl_Manifiestos[[#This Row],[Proyecto OK]] &amp; "|" &amp; TEXT(tbl_Manifiestos[[#This Row],[Servicio]],"0.00") &amp; "|" &amp; TEXT(tbl_Manifiestos[[#This Row],[Costo Unitario]],"0.00")</f>
        <v>2654|Lead Replacement Service|9.50|110.00</v>
      </c>
      <c r="C1422" t="s">
        <v>5536</v>
      </c>
      <c r="D1422" s="51">
        <v>45874</v>
      </c>
      <c r="E1422">
        <v>82</v>
      </c>
      <c r="F1422" t="s">
        <v>5306</v>
      </c>
      <c r="G1422">
        <v>3365</v>
      </c>
      <c r="H1422" t="s">
        <v>5903</v>
      </c>
      <c r="I1422">
        <v>3365</v>
      </c>
      <c r="J1422">
        <v>9.5</v>
      </c>
      <c r="K1422" s="55">
        <v>110</v>
      </c>
      <c r="L1422" s="40">
        <f t="shared" si="42"/>
        <v>1045</v>
      </c>
      <c r="M1422" s="6">
        <f>tbl_Manifiestos[[#This Row],[Total Pagado]]*tbl_Manifiestos[[#This Row],[Porcentaje]]</f>
        <v>971.85</v>
      </c>
      <c r="N1422" s="3">
        <v>0.93</v>
      </c>
    </row>
    <row r="1423" spans="1:14" ht="15.75" x14ac:dyDescent="0.25">
      <c r="A1423" s="3" t="s">
        <v>12</v>
      </c>
      <c r="B1423" s="3" t="str">
        <f>tbl_Manifiestos[[#This Row],[Factura]] &amp; "|" &amp; tbl_Manifiestos[[#This Row],[Proyecto OK]] &amp; "|" &amp; TEXT(tbl_Manifiestos[[#This Row],[Servicio]],"0.00") &amp; "|" &amp; TEXT(tbl_Manifiestos[[#This Row],[Costo Unitario]],"0.00")</f>
        <v>2654|Lead Replacement Service|8.50|110.00</v>
      </c>
      <c r="C1423" t="s">
        <v>5536</v>
      </c>
      <c r="D1423" s="51">
        <v>45875</v>
      </c>
      <c r="E1423">
        <v>58</v>
      </c>
      <c r="F1423" t="s">
        <v>5306</v>
      </c>
      <c r="G1423">
        <v>3365</v>
      </c>
      <c r="H1423" t="s">
        <v>5903</v>
      </c>
      <c r="I1423">
        <v>3365</v>
      </c>
      <c r="J1423">
        <v>8.5</v>
      </c>
      <c r="K1423" s="55">
        <v>110</v>
      </c>
      <c r="L1423" s="40">
        <f t="shared" si="42"/>
        <v>935</v>
      </c>
      <c r="M1423" s="6">
        <f>tbl_Manifiestos[[#This Row],[Total Pagado]]*tbl_Manifiestos[[#This Row],[Porcentaje]]</f>
        <v>869.55000000000007</v>
      </c>
      <c r="N1423" s="3">
        <v>0.93</v>
      </c>
    </row>
    <row r="1424" spans="1:14" ht="15.75" x14ac:dyDescent="0.25">
      <c r="A1424" s="3" t="s">
        <v>12</v>
      </c>
      <c r="B1424" s="3" t="str">
        <f>tbl_Manifiestos[[#This Row],[Factura]] &amp; "|" &amp; tbl_Manifiestos[[#This Row],[Proyecto OK]] &amp; "|" &amp; TEXT(tbl_Manifiestos[[#This Row],[Servicio]],"0.00") &amp; "|" &amp; TEXT(tbl_Manifiestos[[#This Row],[Costo Unitario]],"0.00")</f>
        <v>2654|Lead Replacement Service|8.00|110.00</v>
      </c>
      <c r="C1424" t="s">
        <v>5536</v>
      </c>
      <c r="D1424" s="51">
        <v>45875</v>
      </c>
      <c r="E1424">
        <v>82</v>
      </c>
      <c r="F1424" t="s">
        <v>5306</v>
      </c>
      <c r="G1424">
        <v>3365</v>
      </c>
      <c r="H1424" t="s">
        <v>5903</v>
      </c>
      <c r="I1424">
        <v>3365</v>
      </c>
      <c r="J1424">
        <v>8</v>
      </c>
      <c r="K1424" s="55">
        <v>110</v>
      </c>
      <c r="L1424" s="40">
        <f t="shared" si="42"/>
        <v>880</v>
      </c>
      <c r="M1424" s="6">
        <f>tbl_Manifiestos[[#This Row],[Total Pagado]]*tbl_Manifiestos[[#This Row],[Porcentaje]]</f>
        <v>818.40000000000009</v>
      </c>
      <c r="N1424" s="3">
        <v>0.93</v>
      </c>
    </row>
    <row r="1425" spans="1:14" ht="15.75" x14ac:dyDescent="0.25">
      <c r="A1425" s="3" t="s">
        <v>12</v>
      </c>
      <c r="B1425" s="3" t="str">
        <f>tbl_Manifiestos[[#This Row],[Factura]] &amp; "|" &amp; tbl_Manifiestos[[#This Row],[Proyecto OK]] &amp; "|" &amp; TEXT(tbl_Manifiestos[[#This Row],[Servicio]],"0.00") &amp; "|" &amp; TEXT(tbl_Manifiestos[[#This Row],[Costo Unitario]],"0.00")</f>
        <v>2654|Lead Replacement Service|9.50|110.00</v>
      </c>
      <c r="C1425" t="s">
        <v>5536</v>
      </c>
      <c r="D1425" s="52">
        <v>45876</v>
      </c>
      <c r="E1425">
        <v>58</v>
      </c>
      <c r="F1425" t="s">
        <v>5306</v>
      </c>
      <c r="G1425">
        <v>3365</v>
      </c>
      <c r="H1425" t="s">
        <v>5903</v>
      </c>
      <c r="I1425">
        <v>3365</v>
      </c>
      <c r="J1425">
        <v>9.5</v>
      </c>
      <c r="K1425" s="56">
        <v>110</v>
      </c>
      <c r="L1425" s="39">
        <f t="shared" si="42"/>
        <v>1045</v>
      </c>
      <c r="M1425" s="6">
        <f>tbl_Manifiestos[[#This Row],[Total Pagado]]*tbl_Manifiestos[[#This Row],[Porcentaje]]</f>
        <v>971.85</v>
      </c>
      <c r="N1425" s="3">
        <v>0.93</v>
      </c>
    </row>
    <row r="1426" spans="1:14" ht="15.75" x14ac:dyDescent="0.25">
      <c r="A1426" s="3" t="s">
        <v>12</v>
      </c>
      <c r="B1426" s="3" t="str">
        <f>tbl_Manifiestos[[#This Row],[Factura]] &amp; "|" &amp; tbl_Manifiestos[[#This Row],[Proyecto OK]] &amp; "|" &amp; TEXT(tbl_Manifiestos[[#This Row],[Servicio]],"0.00") &amp; "|" &amp; TEXT(tbl_Manifiestos[[#This Row],[Costo Unitario]],"0.00")</f>
        <v>2654|Lead Replacement Service|8.25|110.00</v>
      </c>
      <c r="C1426" t="s">
        <v>5536</v>
      </c>
      <c r="D1426" s="53">
        <v>45877</v>
      </c>
      <c r="E1426">
        <v>82</v>
      </c>
      <c r="F1426" t="s">
        <v>5306</v>
      </c>
      <c r="G1426">
        <v>3365</v>
      </c>
      <c r="H1426" t="s">
        <v>5903</v>
      </c>
      <c r="I1426">
        <v>3365</v>
      </c>
      <c r="J1426">
        <v>8.25</v>
      </c>
      <c r="K1426" s="57">
        <v>110</v>
      </c>
      <c r="L1426" s="41">
        <f t="shared" si="42"/>
        <v>907.5</v>
      </c>
      <c r="M1426" s="6">
        <f>tbl_Manifiestos[[#This Row],[Total Pagado]]*tbl_Manifiestos[[#This Row],[Porcentaje]]</f>
        <v>843.97500000000002</v>
      </c>
      <c r="N1426" s="3">
        <v>0.93</v>
      </c>
    </row>
    <row r="1427" spans="1:14" ht="15.75" x14ac:dyDescent="0.25">
      <c r="A1427" s="3" t="s">
        <v>12</v>
      </c>
      <c r="B1427" s="3" t="str">
        <f>tbl_Manifiestos[[#This Row],[Factura]] &amp; "|" &amp; tbl_Manifiestos[[#This Row],[Proyecto OK]] &amp; "|" &amp; TEXT(tbl_Manifiestos[[#This Row],[Servicio]],"0.00") &amp; "|" &amp; TEXT(tbl_Manifiestos[[#This Row],[Costo Unitario]],"0.00")</f>
        <v>2654|Lead Replacement Service|8.00|110.00</v>
      </c>
      <c r="C1427" t="s">
        <v>5536</v>
      </c>
      <c r="D1427" s="50">
        <v>45877</v>
      </c>
      <c r="E1427">
        <v>58</v>
      </c>
      <c r="F1427" t="s">
        <v>5306</v>
      </c>
      <c r="G1427">
        <v>3365</v>
      </c>
      <c r="H1427" t="s">
        <v>5903</v>
      </c>
      <c r="I1427">
        <v>3365</v>
      </c>
      <c r="J1427">
        <v>8</v>
      </c>
      <c r="K1427" s="54">
        <v>110</v>
      </c>
      <c r="L1427" s="38">
        <f t="shared" si="42"/>
        <v>880</v>
      </c>
      <c r="M1427" s="6">
        <f>tbl_Manifiestos[[#This Row],[Total Pagado]]*tbl_Manifiestos[[#This Row],[Porcentaje]]</f>
        <v>818.40000000000009</v>
      </c>
      <c r="N1427" s="3">
        <v>0.93</v>
      </c>
    </row>
    <row r="1428" spans="1:14" ht="15.75" x14ac:dyDescent="0.25">
      <c r="A1428" s="3" t="s">
        <v>12</v>
      </c>
      <c r="B1428" s="3" t="str">
        <f>tbl_Manifiestos[[#This Row],[Factura]] &amp; "|" &amp; tbl_Manifiestos[[#This Row],[Proyecto OK]] &amp; "|" &amp; TEXT(tbl_Manifiestos[[#This Row],[Servicio]],"0.00") &amp; "|" &amp; TEXT(tbl_Manifiestos[[#This Row],[Costo Unitario]],"0.00")</f>
        <v>2668|Lead Replacement Service|8.00|110.00</v>
      </c>
      <c r="C1428" t="s">
        <v>5546</v>
      </c>
      <c r="D1428" s="51">
        <v>45880</v>
      </c>
      <c r="E1428">
        <v>58</v>
      </c>
      <c r="F1428" t="s">
        <v>5306</v>
      </c>
      <c r="G1428">
        <v>3365</v>
      </c>
      <c r="H1428" t="s">
        <v>5903</v>
      </c>
      <c r="I1428">
        <v>3365</v>
      </c>
      <c r="J1428">
        <v>8</v>
      </c>
      <c r="K1428" s="55">
        <v>110</v>
      </c>
      <c r="L1428" s="40">
        <f t="shared" si="42"/>
        <v>880</v>
      </c>
      <c r="M1428" s="6">
        <f>tbl_Manifiestos[[#This Row],[Total Pagado]]*tbl_Manifiestos[[#This Row],[Porcentaje]]</f>
        <v>818.40000000000009</v>
      </c>
      <c r="N1428" s="3">
        <v>0.93</v>
      </c>
    </row>
    <row r="1429" spans="1:14" ht="15.75" x14ac:dyDescent="0.25">
      <c r="A1429" s="3" t="s">
        <v>12</v>
      </c>
      <c r="B1429" s="3" t="str">
        <f>tbl_Manifiestos[[#This Row],[Factura]] &amp; "|" &amp; tbl_Manifiestos[[#This Row],[Proyecto OK]] &amp; "|" &amp; TEXT(tbl_Manifiestos[[#This Row],[Servicio]],"0.00") &amp; "|" &amp; TEXT(tbl_Manifiestos[[#This Row],[Costo Unitario]],"0.00")</f>
        <v>2668|Lead Replacement Service|7.50|110.00</v>
      </c>
      <c r="C1429" t="s">
        <v>5546</v>
      </c>
      <c r="D1429" s="51">
        <v>45881</v>
      </c>
      <c r="E1429">
        <v>82</v>
      </c>
      <c r="F1429" t="s">
        <v>5306</v>
      </c>
      <c r="G1429">
        <v>3365</v>
      </c>
      <c r="H1429" t="s">
        <v>5903</v>
      </c>
      <c r="I1429">
        <v>3365</v>
      </c>
      <c r="J1429">
        <v>7.5</v>
      </c>
      <c r="K1429" s="55">
        <v>110</v>
      </c>
      <c r="L1429" s="40">
        <f t="shared" si="42"/>
        <v>825</v>
      </c>
      <c r="M1429" s="6">
        <f>tbl_Manifiestos[[#This Row],[Total Pagado]]*tbl_Manifiestos[[#This Row],[Porcentaje]]</f>
        <v>767.25</v>
      </c>
      <c r="N1429" s="3">
        <v>0.93</v>
      </c>
    </row>
    <row r="1430" spans="1:14" ht="15.75" x14ac:dyDescent="0.25">
      <c r="A1430" s="3" t="s">
        <v>12</v>
      </c>
      <c r="B1430" s="3" t="str">
        <f>tbl_Manifiestos[[#This Row],[Factura]] &amp; "|" &amp; tbl_Manifiestos[[#This Row],[Proyecto OK]] &amp; "|" &amp; TEXT(tbl_Manifiestos[[#This Row],[Servicio]],"0.00") &amp; "|" &amp; TEXT(tbl_Manifiestos[[#This Row],[Costo Unitario]],"0.00")</f>
        <v>2668|Lead Replacement Service|9.00|110.00</v>
      </c>
      <c r="C1430" t="s">
        <v>5546</v>
      </c>
      <c r="D1430" s="51">
        <v>45881</v>
      </c>
      <c r="E1430">
        <v>58</v>
      </c>
      <c r="F1430" t="s">
        <v>5306</v>
      </c>
      <c r="G1430">
        <v>3365</v>
      </c>
      <c r="H1430" t="s">
        <v>5903</v>
      </c>
      <c r="I1430">
        <v>3365</v>
      </c>
      <c r="J1430">
        <v>9</v>
      </c>
      <c r="K1430" s="55">
        <v>110</v>
      </c>
      <c r="L1430" s="40">
        <f t="shared" si="42"/>
        <v>990</v>
      </c>
      <c r="M1430" s="6">
        <f>tbl_Manifiestos[[#This Row],[Total Pagado]]*tbl_Manifiestos[[#This Row],[Porcentaje]]</f>
        <v>920.7</v>
      </c>
      <c r="N1430" s="3">
        <v>0.93</v>
      </c>
    </row>
    <row r="1431" spans="1:14" ht="15.75" x14ac:dyDescent="0.25">
      <c r="A1431" s="3" t="s">
        <v>12</v>
      </c>
      <c r="B1431" s="3" t="str">
        <f>tbl_Manifiestos[[#This Row],[Factura]] &amp; "|" &amp; tbl_Manifiestos[[#This Row],[Proyecto OK]] &amp; "|" &amp; TEXT(tbl_Manifiestos[[#This Row],[Servicio]],"0.00") &amp; "|" &amp; TEXT(tbl_Manifiestos[[#This Row],[Costo Unitario]],"0.00")</f>
        <v>2668|Lead Replacement Service|10.50|110.00</v>
      </c>
      <c r="C1431" t="s">
        <v>5546</v>
      </c>
      <c r="D1431" s="52">
        <v>45882</v>
      </c>
      <c r="E1431">
        <v>82</v>
      </c>
      <c r="F1431" t="s">
        <v>5306</v>
      </c>
      <c r="G1431">
        <v>3365</v>
      </c>
      <c r="H1431" t="s">
        <v>5903</v>
      </c>
      <c r="I1431">
        <v>3365</v>
      </c>
      <c r="J1431">
        <v>10.5</v>
      </c>
      <c r="K1431" s="56">
        <v>110</v>
      </c>
      <c r="L1431" s="39">
        <f t="shared" si="42"/>
        <v>1155</v>
      </c>
      <c r="M1431" s="6">
        <f>tbl_Manifiestos[[#This Row],[Total Pagado]]*tbl_Manifiestos[[#This Row],[Porcentaje]]</f>
        <v>1074.1500000000001</v>
      </c>
      <c r="N1431" s="3">
        <v>0.93</v>
      </c>
    </row>
    <row r="1432" spans="1:14" ht="15.75" x14ac:dyDescent="0.25">
      <c r="A1432" s="3" t="s">
        <v>12</v>
      </c>
      <c r="B1432" s="3" t="str">
        <f>tbl_Manifiestos[[#This Row],[Factura]] &amp; "|" &amp; tbl_Manifiestos[[#This Row],[Proyecto OK]] &amp; "|" &amp; TEXT(tbl_Manifiestos[[#This Row],[Servicio]],"0.00") &amp; "|" &amp; TEXT(tbl_Manifiestos[[#This Row],[Costo Unitario]],"0.00")</f>
        <v>2668|Lead Replacement Service|9.00|110.00</v>
      </c>
      <c r="C1432" t="s">
        <v>5546</v>
      </c>
      <c r="D1432" s="53">
        <v>45883</v>
      </c>
      <c r="E1432">
        <v>82</v>
      </c>
      <c r="F1432" t="s">
        <v>5306</v>
      </c>
      <c r="G1432">
        <v>3365</v>
      </c>
      <c r="H1432" t="s">
        <v>5903</v>
      </c>
      <c r="I1432">
        <v>3365</v>
      </c>
      <c r="J1432">
        <v>9</v>
      </c>
      <c r="K1432" s="57">
        <v>110</v>
      </c>
      <c r="L1432" s="41">
        <f t="shared" si="42"/>
        <v>990</v>
      </c>
      <c r="M1432" s="6">
        <f>tbl_Manifiestos[[#This Row],[Total Pagado]]*tbl_Manifiestos[[#This Row],[Porcentaje]]</f>
        <v>920.7</v>
      </c>
      <c r="N1432" s="3">
        <v>0.93</v>
      </c>
    </row>
    <row r="1433" spans="1:14" ht="15.75" x14ac:dyDescent="0.25">
      <c r="A1433" s="3" t="s">
        <v>12</v>
      </c>
      <c r="B1433" s="3" t="str">
        <f>tbl_Manifiestos[[#This Row],[Factura]] &amp; "|" &amp; tbl_Manifiestos[[#This Row],[Proyecto OK]] &amp; "|" &amp; TEXT(tbl_Manifiestos[[#This Row],[Servicio]],"0.00") &amp; "|" &amp; TEXT(tbl_Manifiestos[[#This Row],[Costo Unitario]],"0.00")</f>
        <v>2668|Lead Replacement Service|9.50|110.00</v>
      </c>
      <c r="C1433" t="s">
        <v>5546</v>
      </c>
      <c r="D1433" s="53">
        <v>45884</v>
      </c>
      <c r="E1433">
        <v>82</v>
      </c>
      <c r="F1433" t="s">
        <v>5306</v>
      </c>
      <c r="G1433">
        <v>3365</v>
      </c>
      <c r="H1433" t="s">
        <v>5903</v>
      </c>
      <c r="I1433">
        <v>3365</v>
      </c>
      <c r="J1433">
        <v>9.5</v>
      </c>
      <c r="K1433" s="57">
        <v>110</v>
      </c>
      <c r="L1433" s="41">
        <f t="shared" si="42"/>
        <v>1045</v>
      </c>
      <c r="M1433" s="6">
        <f>tbl_Manifiestos[[#This Row],[Total Pagado]]*tbl_Manifiestos[[#This Row],[Porcentaje]]</f>
        <v>971.85</v>
      </c>
      <c r="N1433" s="3">
        <v>0.93</v>
      </c>
    </row>
    <row r="1434" spans="1:14" ht="15.75" x14ac:dyDescent="0.25">
      <c r="A1434" s="3" t="s">
        <v>12</v>
      </c>
      <c r="B1434" s="3" t="str">
        <f>tbl_Manifiestos[[#This Row],[Factura]] &amp; "|" &amp; tbl_Manifiestos[[#This Row],[Proyecto OK]] &amp; "|" &amp; TEXT(tbl_Manifiestos[[#This Row],[Servicio]],"0.00") &amp; "|" &amp; TEXT(tbl_Manifiestos[[#This Row],[Costo Unitario]],"0.00")</f>
        <v>2668|Lead Replacement Service|8.50|110.00</v>
      </c>
      <c r="C1434" t="s">
        <v>5546</v>
      </c>
      <c r="D1434" s="50">
        <v>45882</v>
      </c>
      <c r="E1434">
        <v>58</v>
      </c>
      <c r="F1434" t="s">
        <v>5306</v>
      </c>
      <c r="G1434">
        <v>3365</v>
      </c>
      <c r="H1434" t="s">
        <v>5903</v>
      </c>
      <c r="I1434">
        <v>3365</v>
      </c>
      <c r="J1434">
        <v>8.5</v>
      </c>
      <c r="K1434" s="54">
        <v>110</v>
      </c>
      <c r="L1434" s="38">
        <f t="shared" si="42"/>
        <v>935</v>
      </c>
      <c r="M1434" s="6">
        <f>tbl_Manifiestos[[#This Row],[Total Pagado]]*tbl_Manifiestos[[#This Row],[Porcentaje]]</f>
        <v>869.55000000000007</v>
      </c>
      <c r="N1434" s="3">
        <v>0.93</v>
      </c>
    </row>
    <row r="1435" spans="1:14" ht="15.75" x14ac:dyDescent="0.25">
      <c r="A1435" s="3" t="s">
        <v>12</v>
      </c>
      <c r="B1435" s="3" t="str">
        <f>tbl_Manifiestos[[#This Row],[Factura]] &amp; "|" &amp; tbl_Manifiestos[[#This Row],[Proyecto OK]] &amp; "|" &amp; TEXT(tbl_Manifiestos[[#This Row],[Servicio]],"0.00") &amp; "|" &amp; TEXT(tbl_Manifiestos[[#This Row],[Costo Unitario]],"0.00")</f>
        <v>2681|Lead Replacement Service|8.00|110.00</v>
      </c>
      <c r="C1435" t="s">
        <v>5556</v>
      </c>
      <c r="D1435" s="51">
        <v>45887</v>
      </c>
      <c r="E1435">
        <v>82</v>
      </c>
      <c r="F1435" t="s">
        <v>5306</v>
      </c>
      <c r="G1435">
        <v>3365</v>
      </c>
      <c r="H1435" t="s">
        <v>5903</v>
      </c>
      <c r="I1435">
        <v>3365</v>
      </c>
      <c r="J1435">
        <v>8</v>
      </c>
      <c r="K1435" s="55">
        <v>110</v>
      </c>
      <c r="L1435" s="40">
        <f t="shared" ref="L1435:L1448" si="43">J1435*K1435</f>
        <v>880</v>
      </c>
      <c r="M1435" s="6">
        <f>tbl_Manifiestos[[#This Row],[Total Pagado]]*tbl_Manifiestos[[#This Row],[Porcentaje]]</f>
        <v>818.40000000000009</v>
      </c>
      <c r="N1435" s="3">
        <v>0.93</v>
      </c>
    </row>
    <row r="1436" spans="1:14" ht="15.75" x14ac:dyDescent="0.25">
      <c r="A1436" s="3" t="s">
        <v>12</v>
      </c>
      <c r="B1436" s="3" t="str">
        <f>tbl_Manifiestos[[#This Row],[Factura]] &amp; "|" &amp; tbl_Manifiestos[[#This Row],[Proyecto OK]] &amp; "|" &amp; TEXT(tbl_Manifiestos[[#This Row],[Servicio]],"0.00") &amp; "|" &amp; TEXT(tbl_Manifiestos[[#This Row],[Costo Unitario]],"0.00")</f>
        <v>2681|Lead Replacement Service|8.00|110.00</v>
      </c>
      <c r="C1436" t="s">
        <v>5556</v>
      </c>
      <c r="D1436" s="52">
        <v>45888</v>
      </c>
      <c r="E1436">
        <v>82</v>
      </c>
      <c r="F1436" t="s">
        <v>5306</v>
      </c>
      <c r="G1436">
        <v>3365</v>
      </c>
      <c r="H1436" t="s">
        <v>5903</v>
      </c>
      <c r="I1436">
        <v>3365</v>
      </c>
      <c r="J1436">
        <v>8</v>
      </c>
      <c r="K1436" s="56">
        <v>110</v>
      </c>
      <c r="L1436" s="39">
        <f t="shared" si="43"/>
        <v>880</v>
      </c>
      <c r="M1436" s="6">
        <f>tbl_Manifiestos[[#This Row],[Total Pagado]]*tbl_Manifiestos[[#This Row],[Porcentaje]]</f>
        <v>818.40000000000009</v>
      </c>
      <c r="N1436" s="3">
        <v>0.93</v>
      </c>
    </row>
    <row r="1437" spans="1:14" ht="15.75" x14ac:dyDescent="0.25">
      <c r="A1437" s="3" t="s">
        <v>12</v>
      </c>
      <c r="B1437" s="3" t="str">
        <f>tbl_Manifiestos[[#This Row],[Factura]] &amp; "|" &amp; tbl_Manifiestos[[#This Row],[Proyecto OK]] &amp; "|" &amp; TEXT(tbl_Manifiestos[[#This Row],[Servicio]],"0.00") &amp; "|" &amp; TEXT(tbl_Manifiestos[[#This Row],[Costo Unitario]],"0.00")</f>
        <v>2681|Lead Replacement Service|9.00|110.00</v>
      </c>
      <c r="C1437" t="s">
        <v>5556</v>
      </c>
      <c r="D1437" s="50">
        <v>45890</v>
      </c>
      <c r="E1437">
        <v>82</v>
      </c>
      <c r="F1437" t="s">
        <v>5306</v>
      </c>
      <c r="G1437">
        <v>3365</v>
      </c>
      <c r="H1437" t="s">
        <v>5903</v>
      </c>
      <c r="I1437">
        <v>3365</v>
      </c>
      <c r="J1437">
        <v>9</v>
      </c>
      <c r="K1437" s="54">
        <v>110</v>
      </c>
      <c r="L1437" s="38">
        <f t="shared" si="43"/>
        <v>990</v>
      </c>
      <c r="M1437" s="6">
        <f>tbl_Manifiestos[[#This Row],[Total Pagado]]*tbl_Manifiestos[[#This Row],[Porcentaje]]</f>
        <v>920.7</v>
      </c>
      <c r="N1437" s="3">
        <v>0.93</v>
      </c>
    </row>
    <row r="1438" spans="1:14" ht="15.75" x14ac:dyDescent="0.25">
      <c r="A1438" s="3" t="s">
        <v>12</v>
      </c>
      <c r="B1438" s="3" t="str">
        <f>tbl_Manifiestos[[#This Row],[Factura]] &amp; "|" &amp; tbl_Manifiestos[[#This Row],[Proyecto OK]] &amp; "|" &amp; TEXT(tbl_Manifiestos[[#This Row],[Servicio]],"0.00") &amp; "|" &amp; TEXT(tbl_Manifiestos[[#This Row],[Costo Unitario]],"0.00")</f>
        <v>2714|Lead Replacement Service|9.50|110.00</v>
      </c>
      <c r="C1438" t="s">
        <v>5575</v>
      </c>
      <c r="D1438" s="51">
        <v>45902</v>
      </c>
      <c r="E1438">
        <v>82</v>
      </c>
      <c r="F1438" t="s">
        <v>5306</v>
      </c>
      <c r="G1438">
        <v>3365</v>
      </c>
      <c r="H1438" t="s">
        <v>5903</v>
      </c>
      <c r="I1438">
        <v>3365</v>
      </c>
      <c r="J1438">
        <v>9.5</v>
      </c>
      <c r="K1438" s="55">
        <v>110</v>
      </c>
      <c r="L1438" s="40">
        <f t="shared" si="43"/>
        <v>1045</v>
      </c>
      <c r="M1438" s="6">
        <f>tbl_Manifiestos[[#This Row],[Total Pagado]]*tbl_Manifiestos[[#This Row],[Porcentaje]]</f>
        <v>971.85</v>
      </c>
      <c r="N1438" s="3">
        <v>0.93</v>
      </c>
    </row>
    <row r="1439" spans="1:14" ht="15.75" x14ac:dyDescent="0.25">
      <c r="A1439" s="3" t="s">
        <v>12</v>
      </c>
      <c r="B1439" s="3" t="str">
        <f>tbl_Manifiestos[[#This Row],[Factura]] &amp; "|" &amp; tbl_Manifiestos[[#This Row],[Proyecto OK]] &amp; "|" &amp; TEXT(tbl_Manifiestos[[#This Row],[Servicio]],"0.00") &amp; "|" &amp; TEXT(tbl_Manifiestos[[#This Row],[Costo Unitario]],"0.00")</f>
        <v>2731|Lead Replacement Service|8.00|110.00</v>
      </c>
      <c r="C1439" t="s">
        <v>5588</v>
      </c>
      <c r="D1439" s="51">
        <v>45912</v>
      </c>
      <c r="E1439">
        <v>58</v>
      </c>
      <c r="F1439" t="s">
        <v>5306</v>
      </c>
      <c r="G1439">
        <v>3365</v>
      </c>
      <c r="H1439" t="s">
        <v>5903</v>
      </c>
      <c r="I1439">
        <v>3365</v>
      </c>
      <c r="J1439">
        <v>8</v>
      </c>
      <c r="K1439" s="55">
        <v>110</v>
      </c>
      <c r="L1439" s="40">
        <f t="shared" si="43"/>
        <v>880</v>
      </c>
      <c r="M1439" s="6">
        <f>tbl_Manifiestos[[#This Row],[Total Pagado]]*tbl_Manifiestos[[#This Row],[Porcentaje]]</f>
        <v>818.40000000000009</v>
      </c>
      <c r="N1439" s="3">
        <v>0.93</v>
      </c>
    </row>
    <row r="1440" spans="1:14" ht="15.75" x14ac:dyDescent="0.25">
      <c r="A1440" s="3" t="s">
        <v>12</v>
      </c>
      <c r="B1440" s="3" t="str">
        <f>tbl_Manifiestos[[#This Row],[Factura]] &amp; "|" &amp; tbl_Manifiestos[[#This Row],[Proyecto OK]] &amp; "|" &amp; TEXT(tbl_Manifiestos[[#This Row],[Servicio]],"0.00") &amp; "|" &amp; TEXT(tbl_Manifiestos[[#This Row],[Costo Unitario]],"0.00")</f>
        <v>2743|Lead Replacement Service|9.50|110.00</v>
      </c>
      <c r="C1440" t="s">
        <v>5596</v>
      </c>
      <c r="D1440" s="52">
        <v>45916</v>
      </c>
      <c r="E1440">
        <v>58</v>
      </c>
      <c r="F1440" t="s">
        <v>5306</v>
      </c>
      <c r="G1440">
        <v>3365</v>
      </c>
      <c r="H1440" t="s">
        <v>5903</v>
      </c>
      <c r="I1440">
        <v>3365</v>
      </c>
      <c r="J1440">
        <v>9.5</v>
      </c>
      <c r="K1440" s="56">
        <v>110</v>
      </c>
      <c r="L1440" s="39">
        <f t="shared" si="43"/>
        <v>1045</v>
      </c>
      <c r="M1440" s="6">
        <f>tbl_Manifiestos[[#This Row],[Total Pagado]]*tbl_Manifiestos[[#This Row],[Porcentaje]]</f>
        <v>971.85</v>
      </c>
      <c r="N1440" s="3">
        <v>0.93</v>
      </c>
    </row>
    <row r="1441" spans="1:14" ht="15.75" x14ac:dyDescent="0.25">
      <c r="A1441" s="3" t="s">
        <v>12</v>
      </c>
      <c r="B1441" s="3" t="str">
        <f>tbl_Manifiestos[[#This Row],[Factura]] &amp; "|" &amp; tbl_Manifiestos[[#This Row],[Proyecto OK]] &amp; "|" &amp; TEXT(tbl_Manifiestos[[#This Row],[Servicio]],"0.00") &amp; "|" &amp; TEXT(tbl_Manifiestos[[#This Row],[Costo Unitario]],"0.00")</f>
        <v>2743|Lead Replacement Service|10.00|110.00</v>
      </c>
      <c r="C1441" t="s">
        <v>5596</v>
      </c>
      <c r="D1441" s="50">
        <v>45917</v>
      </c>
      <c r="E1441">
        <v>58</v>
      </c>
      <c r="F1441" t="s">
        <v>5306</v>
      </c>
      <c r="G1441">
        <v>3365</v>
      </c>
      <c r="H1441" t="s">
        <v>5903</v>
      </c>
      <c r="I1441">
        <v>3365</v>
      </c>
      <c r="J1441">
        <v>10</v>
      </c>
      <c r="K1441" s="54">
        <v>110</v>
      </c>
      <c r="L1441" s="38">
        <f t="shared" si="43"/>
        <v>1100</v>
      </c>
      <c r="M1441" s="6">
        <f>tbl_Manifiestos[[#This Row],[Total Pagado]]*tbl_Manifiestos[[#This Row],[Porcentaje]]</f>
        <v>1023</v>
      </c>
      <c r="N1441" s="3">
        <v>0.93</v>
      </c>
    </row>
    <row r="1442" spans="1:14" ht="15.75" x14ac:dyDescent="0.25">
      <c r="A1442" s="3" t="s">
        <v>12</v>
      </c>
      <c r="B1442" s="3" t="str">
        <f>tbl_Manifiestos[[#This Row],[Factura]] &amp; "|" &amp; tbl_Manifiestos[[#This Row],[Proyecto OK]] &amp; "|" &amp; TEXT(tbl_Manifiestos[[#This Row],[Servicio]],"0.00") &amp; "|" &amp; TEXT(tbl_Manifiestos[[#This Row],[Costo Unitario]],"0.00")</f>
        <v>2743|Lead Replacement Service|8.00|110.00</v>
      </c>
      <c r="C1442" t="s">
        <v>5596</v>
      </c>
      <c r="D1442" s="51">
        <v>45917</v>
      </c>
      <c r="E1442">
        <v>82</v>
      </c>
      <c r="F1442" t="s">
        <v>5306</v>
      </c>
      <c r="G1442">
        <v>3365</v>
      </c>
      <c r="H1442" t="s">
        <v>5903</v>
      </c>
      <c r="I1442">
        <v>3365</v>
      </c>
      <c r="J1442">
        <v>8</v>
      </c>
      <c r="K1442" s="55">
        <v>110</v>
      </c>
      <c r="L1442" s="40">
        <f t="shared" si="43"/>
        <v>880</v>
      </c>
      <c r="M1442" s="6">
        <f>tbl_Manifiestos[[#This Row],[Total Pagado]]*tbl_Manifiestos[[#This Row],[Porcentaje]]</f>
        <v>818.40000000000009</v>
      </c>
      <c r="N1442" s="3">
        <v>0.93</v>
      </c>
    </row>
    <row r="1443" spans="1:14" ht="15.75" x14ac:dyDescent="0.25">
      <c r="A1443" s="3" t="s">
        <v>12</v>
      </c>
      <c r="B1443" s="3" t="str">
        <f>tbl_Manifiestos[[#This Row],[Factura]] &amp; "|" &amp; tbl_Manifiestos[[#This Row],[Proyecto OK]] &amp; "|" &amp; TEXT(tbl_Manifiestos[[#This Row],[Servicio]],"0.00") &amp; "|" &amp; TEXT(tbl_Manifiestos[[#This Row],[Costo Unitario]],"0.00")</f>
        <v>2761|Lead Replacement Service|7.50|110.00</v>
      </c>
      <c r="C1443" t="s">
        <v>5607</v>
      </c>
      <c r="D1443" s="51">
        <v>45924</v>
      </c>
      <c r="E1443">
        <v>82</v>
      </c>
      <c r="F1443" t="s">
        <v>5306</v>
      </c>
      <c r="G1443">
        <v>3365</v>
      </c>
      <c r="H1443" t="s">
        <v>5903</v>
      </c>
      <c r="I1443">
        <v>3365</v>
      </c>
      <c r="J1443">
        <v>7.5</v>
      </c>
      <c r="K1443" s="55">
        <v>110</v>
      </c>
      <c r="L1443" s="40">
        <f t="shared" si="43"/>
        <v>825</v>
      </c>
      <c r="M1443" s="6">
        <f>tbl_Manifiestos[[#This Row],[Total Pagado]]*tbl_Manifiestos[[#This Row],[Porcentaje]]</f>
        <v>767.25</v>
      </c>
      <c r="N1443" s="3">
        <v>0.93</v>
      </c>
    </row>
    <row r="1444" spans="1:14" ht="15.75" x14ac:dyDescent="0.25">
      <c r="A1444" s="3" t="s">
        <v>12</v>
      </c>
      <c r="B1444" s="3" t="str">
        <f>tbl_Manifiestos[[#This Row],[Factura]] &amp; "|" &amp; tbl_Manifiestos[[#This Row],[Proyecto OK]] &amp; "|" &amp; TEXT(tbl_Manifiestos[[#This Row],[Servicio]],"0.00") &amp; "|" &amp; TEXT(tbl_Manifiestos[[#This Row],[Costo Unitario]],"0.00")</f>
        <v>2761|Lead Replacement Service|7.50|110.00</v>
      </c>
      <c r="C1444" t="s">
        <v>5607</v>
      </c>
      <c r="D1444" s="51">
        <v>45926</v>
      </c>
      <c r="E1444">
        <v>82</v>
      </c>
      <c r="F1444" t="s">
        <v>5306</v>
      </c>
      <c r="G1444">
        <v>3365</v>
      </c>
      <c r="H1444" t="s">
        <v>5903</v>
      </c>
      <c r="I1444">
        <v>3365</v>
      </c>
      <c r="J1444">
        <v>7.5</v>
      </c>
      <c r="K1444" s="55">
        <v>110</v>
      </c>
      <c r="L1444" s="40">
        <f t="shared" si="43"/>
        <v>825</v>
      </c>
      <c r="M1444" s="6">
        <f>tbl_Manifiestos[[#This Row],[Total Pagado]]*tbl_Manifiestos[[#This Row],[Porcentaje]]</f>
        <v>767.25</v>
      </c>
      <c r="N1444" s="3">
        <v>0.93</v>
      </c>
    </row>
    <row r="1445" spans="1:14" ht="15.75" x14ac:dyDescent="0.25">
      <c r="A1445" s="3" t="s">
        <v>12</v>
      </c>
      <c r="B1445" s="3" t="str">
        <f>tbl_Manifiestos[[#This Row],[Factura]] &amp; "|" &amp; tbl_Manifiestos[[#This Row],[Proyecto OK]] &amp; "|" &amp; TEXT(tbl_Manifiestos[[#This Row],[Servicio]],"0.00") &amp; "|" &amp; TEXT(tbl_Manifiestos[[#This Row],[Costo Unitario]],"0.00")</f>
        <v>2780|Lead Replacement Service|7.00|110.00</v>
      </c>
      <c r="C1445" t="s">
        <v>5619</v>
      </c>
      <c r="D1445" s="51">
        <v>45929</v>
      </c>
      <c r="E1445">
        <v>58</v>
      </c>
      <c r="F1445" t="s">
        <v>5306</v>
      </c>
      <c r="G1445">
        <v>3365</v>
      </c>
      <c r="H1445" t="s">
        <v>5903</v>
      </c>
      <c r="I1445">
        <v>3365</v>
      </c>
      <c r="J1445">
        <v>7</v>
      </c>
      <c r="K1445" s="55">
        <v>110</v>
      </c>
      <c r="L1445" s="40">
        <f t="shared" si="43"/>
        <v>770</v>
      </c>
      <c r="M1445" s="6">
        <f>tbl_Manifiestos[[#This Row],[Total Pagado]]*tbl_Manifiestos[[#This Row],[Porcentaje]]</f>
        <v>716.1</v>
      </c>
      <c r="N1445" s="3">
        <v>0.93</v>
      </c>
    </row>
    <row r="1446" spans="1:14" ht="15.75" x14ac:dyDescent="0.25">
      <c r="A1446" s="3" t="s">
        <v>12</v>
      </c>
      <c r="B1446" s="3" t="str">
        <f>tbl_Manifiestos[[#This Row],[Factura]] &amp; "|" &amp; tbl_Manifiestos[[#This Row],[Proyecto OK]] &amp; "|" &amp; TEXT(tbl_Manifiestos[[#This Row],[Servicio]],"0.00") &amp; "|" &amp; TEXT(tbl_Manifiestos[[#This Row],[Costo Unitario]],"0.00")</f>
        <v>2780|Lead Replacement Service|8.50|110.00</v>
      </c>
      <c r="C1446" t="s">
        <v>5619</v>
      </c>
      <c r="D1446" s="51">
        <v>45930</v>
      </c>
      <c r="E1446">
        <v>58</v>
      </c>
      <c r="F1446" t="s">
        <v>5306</v>
      </c>
      <c r="G1446">
        <v>3365</v>
      </c>
      <c r="H1446" t="s">
        <v>5903</v>
      </c>
      <c r="I1446">
        <v>3365</v>
      </c>
      <c r="J1446">
        <v>8.5</v>
      </c>
      <c r="K1446" s="55">
        <v>110</v>
      </c>
      <c r="L1446" s="40">
        <f t="shared" si="43"/>
        <v>935</v>
      </c>
      <c r="M1446" s="6">
        <f>tbl_Manifiestos[[#This Row],[Total Pagado]]*tbl_Manifiestos[[#This Row],[Porcentaje]]</f>
        <v>869.55000000000007</v>
      </c>
      <c r="N1446" s="3">
        <v>0.93</v>
      </c>
    </row>
    <row r="1447" spans="1:14" ht="15.75" x14ac:dyDescent="0.25">
      <c r="A1447" s="3" t="s">
        <v>12</v>
      </c>
      <c r="B1447" s="3" t="str">
        <f>tbl_Manifiestos[[#This Row],[Factura]] &amp; "|" &amp; tbl_Manifiestos[[#This Row],[Proyecto OK]] &amp; "|" &amp; TEXT(tbl_Manifiestos[[#This Row],[Servicio]],"0.00") &amp; "|" &amp; TEXT(tbl_Manifiestos[[#This Row],[Costo Unitario]],"0.00")</f>
        <v>2780|Lead Replacement Service|8.50|110.00</v>
      </c>
      <c r="C1447" t="s">
        <v>5619</v>
      </c>
      <c r="D1447" s="51">
        <v>45931</v>
      </c>
      <c r="E1447">
        <v>11</v>
      </c>
      <c r="F1447" t="s">
        <v>5306</v>
      </c>
      <c r="G1447">
        <v>3365</v>
      </c>
      <c r="H1447" t="s">
        <v>5903</v>
      </c>
      <c r="I1447">
        <v>3365</v>
      </c>
      <c r="J1447">
        <v>8.5</v>
      </c>
      <c r="K1447" s="55">
        <v>110</v>
      </c>
      <c r="L1447" s="40">
        <f t="shared" si="43"/>
        <v>935</v>
      </c>
      <c r="M1447" s="6">
        <f>tbl_Manifiestos[[#This Row],[Total Pagado]]*tbl_Manifiestos[[#This Row],[Porcentaje]]</f>
        <v>869.55000000000007</v>
      </c>
      <c r="N1447" s="3">
        <v>0.93</v>
      </c>
    </row>
    <row r="1448" spans="1:14" ht="15.75" x14ac:dyDescent="0.25">
      <c r="A1448" s="3" t="s">
        <v>12</v>
      </c>
      <c r="B1448" s="3" t="str">
        <f>tbl_Manifiestos[[#This Row],[Factura]] &amp; "|" &amp; tbl_Manifiestos[[#This Row],[Proyecto OK]] &amp; "|" &amp; TEXT(tbl_Manifiestos[[#This Row],[Servicio]],"0.00") &amp; "|" &amp; TEXT(tbl_Manifiestos[[#This Row],[Costo Unitario]],"0.00")</f>
        <v>2780|Lead Replacement Service|8.50|110.00</v>
      </c>
      <c r="C1448" t="s">
        <v>5619</v>
      </c>
      <c r="D1448" s="51">
        <v>45932</v>
      </c>
      <c r="E1448">
        <v>11</v>
      </c>
      <c r="F1448" t="s">
        <v>5306</v>
      </c>
      <c r="G1448">
        <v>3365</v>
      </c>
      <c r="H1448" t="s">
        <v>5903</v>
      </c>
      <c r="I1448">
        <v>3365</v>
      </c>
      <c r="J1448">
        <v>8.5</v>
      </c>
      <c r="K1448" s="55">
        <v>110</v>
      </c>
      <c r="L1448" s="40">
        <f t="shared" si="43"/>
        <v>935</v>
      </c>
      <c r="M1448" s="6">
        <f>tbl_Manifiestos[[#This Row],[Total Pagado]]*tbl_Manifiestos[[#This Row],[Porcentaje]]</f>
        <v>869.55000000000007</v>
      </c>
      <c r="N1448" s="3">
        <v>0.93</v>
      </c>
    </row>
    <row r="1449" spans="1:14" ht="15.75" x14ac:dyDescent="0.25">
      <c r="A1449" s="3" t="s">
        <v>12</v>
      </c>
      <c r="B1449" s="3" t="str">
        <f>tbl_Manifiestos[[#This Row],[Factura]] &amp; "|" &amp; tbl_Manifiestos[[#This Row],[Proyecto OK]] &amp; "|" &amp; TEXT(tbl_Manifiestos[[#This Row],[Servicio]],"0.00") &amp; "|" &amp; TEXT(tbl_Manifiestos[[#This Row],[Costo Unitario]],"0.00")</f>
        <v>2795|Lead Replacement Service|6.75|110.00</v>
      </c>
      <c r="C1449">
        <v>2795</v>
      </c>
      <c r="D1449" s="105">
        <v>45940</v>
      </c>
      <c r="E1449">
        <v>11</v>
      </c>
      <c r="F1449" t="s">
        <v>5306</v>
      </c>
      <c r="G1449">
        <v>3365</v>
      </c>
      <c r="H1449" t="s">
        <v>5903</v>
      </c>
      <c r="I1449">
        <v>3365</v>
      </c>
      <c r="J1449">
        <v>6.75</v>
      </c>
      <c r="K1449" s="107">
        <v>110</v>
      </c>
      <c r="L1449" s="109">
        <v>742.5</v>
      </c>
      <c r="M1449" s="6">
        <f>tbl_Manifiestos[[#This Row],[Total Pagado]]*tbl_Manifiestos[[#This Row],[Porcentaje]]</f>
        <v>690.52500000000009</v>
      </c>
      <c r="N1449" s="3">
        <v>0.93</v>
      </c>
    </row>
    <row r="1450" spans="1:14" ht="15.75" x14ac:dyDescent="0.25">
      <c r="A1450" s="3" t="s">
        <v>12</v>
      </c>
      <c r="B1450" s="3" t="str">
        <f>tbl_Manifiestos[[#This Row],[Factura]] &amp; "|" &amp; tbl_Manifiestos[[#This Row],[Proyecto OK]] &amp; "|" &amp; TEXT(tbl_Manifiestos[[#This Row],[Servicio]],"0.00") &amp; "|" &amp; TEXT(tbl_Manifiestos[[#This Row],[Costo Unitario]],"0.00")</f>
        <v>2795|Lead Replacement Service|6.50|110.00</v>
      </c>
      <c r="C1450">
        <v>2795</v>
      </c>
      <c r="D1450" s="105">
        <v>45936</v>
      </c>
      <c r="E1450">
        <v>82</v>
      </c>
      <c r="F1450" t="s">
        <v>5306</v>
      </c>
      <c r="G1450">
        <v>3365</v>
      </c>
      <c r="H1450" t="s">
        <v>5903</v>
      </c>
      <c r="I1450">
        <v>3365</v>
      </c>
      <c r="J1450">
        <v>6.5</v>
      </c>
      <c r="K1450" s="107">
        <v>110</v>
      </c>
      <c r="L1450" s="109">
        <v>715</v>
      </c>
      <c r="M1450" s="6">
        <f>tbl_Manifiestos[[#This Row],[Total Pagado]]*tbl_Manifiestos[[#This Row],[Porcentaje]]</f>
        <v>664.95</v>
      </c>
      <c r="N1450" s="3">
        <v>0.93</v>
      </c>
    </row>
    <row r="1451" spans="1:14" ht="15.75" x14ac:dyDescent="0.25">
      <c r="A1451" s="3" t="s">
        <v>12</v>
      </c>
      <c r="B1451" s="3" t="str">
        <f>tbl_Manifiestos[[#This Row],[Factura]] &amp; "|" &amp; tbl_Manifiestos[[#This Row],[Proyecto OK]] &amp; "|" &amp; TEXT(tbl_Manifiestos[[#This Row],[Servicio]],"0.00") &amp; "|" &amp; TEXT(tbl_Manifiestos[[#This Row],[Costo Unitario]],"0.00")</f>
        <v>2795|Lead Replacement Service|7.75|110.00</v>
      </c>
      <c r="C1451">
        <v>2795</v>
      </c>
      <c r="D1451" s="104">
        <v>45938</v>
      </c>
      <c r="E1451">
        <v>11</v>
      </c>
      <c r="F1451" t="s">
        <v>5306</v>
      </c>
      <c r="G1451">
        <v>3365</v>
      </c>
      <c r="H1451" t="s">
        <v>5903</v>
      </c>
      <c r="I1451">
        <v>3365</v>
      </c>
      <c r="J1451">
        <v>7.75</v>
      </c>
      <c r="K1451" s="106">
        <v>110</v>
      </c>
      <c r="L1451" s="108">
        <v>852.5</v>
      </c>
      <c r="M1451" s="6">
        <f>tbl_Manifiestos[[#This Row],[Total Pagado]]*tbl_Manifiestos[[#This Row],[Porcentaje]]</f>
        <v>792.82500000000005</v>
      </c>
      <c r="N1451" s="3">
        <v>0.93</v>
      </c>
    </row>
    <row r="1452" spans="1:14" ht="15.75" x14ac:dyDescent="0.25">
      <c r="A1452" s="3" t="s">
        <v>12</v>
      </c>
      <c r="B1452" s="3" t="str">
        <f>tbl_Manifiestos[[#This Row],[Factura]] &amp; "|" &amp; tbl_Manifiestos[[#This Row],[Proyecto OK]] &amp; "|" &amp; TEXT(tbl_Manifiestos[[#This Row],[Servicio]],"0.00") &amp; "|" &amp; TEXT(tbl_Manifiestos[[#This Row],[Costo Unitario]],"0.00")</f>
        <v>2795|Lead Replacement Service|8.50|110.00</v>
      </c>
      <c r="C1452">
        <v>2795</v>
      </c>
      <c r="D1452" s="105">
        <v>45939</v>
      </c>
      <c r="E1452">
        <v>11</v>
      </c>
      <c r="F1452" t="s">
        <v>5306</v>
      </c>
      <c r="G1452">
        <v>3365</v>
      </c>
      <c r="H1452" t="s">
        <v>5903</v>
      </c>
      <c r="I1452">
        <v>3365</v>
      </c>
      <c r="J1452">
        <v>8.5</v>
      </c>
      <c r="K1452" s="107">
        <v>110</v>
      </c>
      <c r="L1452" s="109">
        <v>935</v>
      </c>
      <c r="M1452" s="6">
        <f>tbl_Manifiestos[[#This Row],[Total Pagado]]*tbl_Manifiestos[[#This Row],[Porcentaje]]</f>
        <v>869.55000000000007</v>
      </c>
      <c r="N1452" s="3">
        <v>0.93</v>
      </c>
    </row>
    <row r="1453" spans="1:14" ht="15.75" x14ac:dyDescent="0.25">
      <c r="A1453" s="3" t="s">
        <v>12</v>
      </c>
      <c r="B1453" s="3" t="str">
        <f>tbl_Manifiestos[[#This Row],[Factura]] &amp; "|" &amp; tbl_Manifiestos[[#This Row],[Proyecto OK]] &amp; "|" &amp; TEXT(tbl_Manifiestos[[#This Row],[Servicio]],"0.00") &amp; "|" &amp; TEXT(tbl_Manifiestos[[#This Row],[Costo Unitario]],"0.00")</f>
        <v>2867|Lead Replacement Service|7.75|110.00</v>
      </c>
      <c r="C1453" t="s">
        <v>5680</v>
      </c>
      <c r="D1453" s="52">
        <v>45966</v>
      </c>
      <c r="E1453">
        <v>82</v>
      </c>
      <c r="F1453" t="s">
        <v>5306</v>
      </c>
      <c r="G1453">
        <v>3365</v>
      </c>
      <c r="H1453" t="s">
        <v>5903</v>
      </c>
      <c r="I1453">
        <v>3365</v>
      </c>
      <c r="J1453">
        <v>7.75</v>
      </c>
      <c r="K1453" s="56">
        <v>110</v>
      </c>
      <c r="L1453" s="39">
        <f t="shared" ref="L1453:L1478" si="44">J1453*K1453</f>
        <v>852.5</v>
      </c>
      <c r="M1453" s="6">
        <f>tbl_Manifiestos[[#This Row],[Total Pagado]]*tbl_Manifiestos[[#This Row],[Porcentaje]]</f>
        <v>792.82500000000005</v>
      </c>
      <c r="N1453" s="3">
        <v>0.93</v>
      </c>
    </row>
    <row r="1454" spans="1:14" ht="15.75" x14ac:dyDescent="0.25">
      <c r="A1454" s="3" t="s">
        <v>12</v>
      </c>
      <c r="B1454" s="3" t="str">
        <f>tbl_Manifiestos[[#This Row],[Factura]] &amp; "|" &amp; tbl_Manifiestos[[#This Row],[Proyecto OK]] &amp; "|" &amp; TEXT(tbl_Manifiestos[[#This Row],[Servicio]],"0.00") &amp; "|" &amp; TEXT(tbl_Manifiestos[[#This Row],[Costo Unitario]],"0.00")</f>
        <v>2867|Lead Replacement Service|8.00|110.00</v>
      </c>
      <c r="C1454" t="s">
        <v>5680</v>
      </c>
      <c r="D1454" s="50">
        <v>45967</v>
      </c>
      <c r="E1454">
        <v>82</v>
      </c>
      <c r="F1454" t="s">
        <v>5306</v>
      </c>
      <c r="G1454">
        <v>3365</v>
      </c>
      <c r="H1454" t="s">
        <v>5903</v>
      </c>
      <c r="I1454">
        <v>3365</v>
      </c>
      <c r="J1454">
        <v>8</v>
      </c>
      <c r="K1454" s="54">
        <v>110</v>
      </c>
      <c r="L1454" s="38">
        <f t="shared" si="44"/>
        <v>880</v>
      </c>
      <c r="M1454" s="6">
        <f>tbl_Manifiestos[[#This Row],[Total Pagado]]*tbl_Manifiestos[[#This Row],[Porcentaje]]</f>
        <v>818.40000000000009</v>
      </c>
      <c r="N1454" s="3">
        <v>0.93</v>
      </c>
    </row>
    <row r="1455" spans="1:14" ht="15.75" x14ac:dyDescent="0.25">
      <c r="A1455" s="3" t="s">
        <v>12</v>
      </c>
      <c r="B1455" s="3" t="str">
        <f>tbl_Manifiestos[[#This Row],[Factura]] &amp; "|" &amp; tbl_Manifiestos[[#This Row],[Proyecto OK]] &amp; "|" &amp; TEXT(tbl_Manifiestos[[#This Row],[Servicio]],"0.00") &amp; "|" &amp; TEXT(tbl_Manifiestos[[#This Row],[Costo Unitario]],"0.00")</f>
        <v>2888|Lead Replacement Service|7.50|110.00</v>
      </c>
      <c r="C1455" t="s">
        <v>5689</v>
      </c>
      <c r="D1455" s="51">
        <v>45972</v>
      </c>
      <c r="E1455">
        <v>82</v>
      </c>
      <c r="F1455" t="s">
        <v>5306</v>
      </c>
      <c r="G1455">
        <v>3365</v>
      </c>
      <c r="H1455" t="s">
        <v>5903</v>
      </c>
      <c r="I1455">
        <v>3365</v>
      </c>
      <c r="J1455">
        <v>7.5</v>
      </c>
      <c r="K1455" s="55">
        <v>110</v>
      </c>
      <c r="L1455" s="40">
        <f t="shared" si="44"/>
        <v>825</v>
      </c>
      <c r="M1455" s="6">
        <f>tbl_Manifiestos[[#This Row],[Total Pagado]]*tbl_Manifiestos[[#This Row],[Porcentaje]]</f>
        <v>767.25</v>
      </c>
      <c r="N1455" s="3">
        <v>0.93</v>
      </c>
    </row>
    <row r="1456" spans="1:14" ht="15.75" x14ac:dyDescent="0.25">
      <c r="A1456" s="3" t="s">
        <v>12</v>
      </c>
      <c r="B1456" s="3" t="str">
        <f>tbl_Manifiestos[[#This Row],[Factura]] &amp; "|" &amp; tbl_Manifiestos[[#This Row],[Proyecto OK]] &amp; "|" &amp; TEXT(tbl_Manifiestos[[#This Row],[Servicio]],"0.00") &amp; "|" &amp; TEXT(tbl_Manifiestos[[#This Row],[Costo Unitario]],"0.00")</f>
        <v>2909|Lead Replacement Service|9.50|110.00</v>
      </c>
      <c r="C1456" t="s">
        <v>5776</v>
      </c>
      <c r="D1456" s="52">
        <v>45978</v>
      </c>
      <c r="E1456">
        <v>82</v>
      </c>
      <c r="F1456" t="s">
        <v>5306</v>
      </c>
      <c r="G1456">
        <v>3365</v>
      </c>
      <c r="H1456" t="s">
        <v>5903</v>
      </c>
      <c r="I1456">
        <v>3365</v>
      </c>
      <c r="J1456">
        <v>9.5</v>
      </c>
      <c r="K1456" s="56">
        <v>110</v>
      </c>
      <c r="L1456" s="39">
        <f t="shared" si="44"/>
        <v>1045</v>
      </c>
      <c r="M1456" s="6">
        <f>tbl_Manifiestos[[#This Row],[Total Pagado]]*tbl_Manifiestos[[#This Row],[Porcentaje]]</f>
        <v>971.85</v>
      </c>
      <c r="N1456" s="3">
        <v>0.93</v>
      </c>
    </row>
    <row r="1457" spans="1:14" ht="15.75" x14ac:dyDescent="0.25">
      <c r="A1457" s="3" t="s">
        <v>5780</v>
      </c>
      <c r="B1457" s="3" t="str">
        <f>tbl_Manifiestos[[#This Row],[Factura]] &amp; "|" &amp; tbl_Manifiestos[[#This Row],[Proyecto OK]] &amp; "|" &amp; TEXT(tbl_Manifiestos[[#This Row],[Servicio]],"0.00") &amp; "|" &amp; TEXT(tbl_Manifiestos[[#This Row],[Costo Unitario]],"0.00")</f>
        <v>2410|Lead Replacement Service|8.50|110.00</v>
      </c>
      <c r="C1457">
        <v>2410</v>
      </c>
      <c r="D1457" s="123">
        <v>45755</v>
      </c>
      <c r="E1457">
        <v>198</v>
      </c>
      <c r="F1457" t="s">
        <v>5306</v>
      </c>
      <c r="G1457">
        <v>3365</v>
      </c>
      <c r="H1457" t="s">
        <v>5903</v>
      </c>
      <c r="I1457">
        <v>3365</v>
      </c>
      <c r="J1457">
        <v>8.5</v>
      </c>
      <c r="K1457" s="36">
        <v>110</v>
      </c>
      <c r="L1457" s="38">
        <f t="shared" si="44"/>
        <v>935</v>
      </c>
      <c r="M1457" s="6">
        <f>tbl_Manifiestos[[#This Row],[Total Pagado]]*tbl_Manifiestos[[#This Row],[Porcentaje]]</f>
        <v>869.55000000000007</v>
      </c>
      <c r="N1457" s="3">
        <v>0.93</v>
      </c>
    </row>
    <row r="1458" spans="1:14" ht="15.75" x14ac:dyDescent="0.25">
      <c r="A1458" s="3" t="s">
        <v>5780</v>
      </c>
      <c r="B1458" s="3" t="str">
        <f>tbl_Manifiestos[[#This Row],[Factura]] &amp; "|" &amp; tbl_Manifiestos[[#This Row],[Proyecto OK]] &amp; "|" &amp; TEXT(tbl_Manifiestos[[#This Row],[Servicio]],"0.00") &amp; "|" &amp; TEXT(tbl_Manifiestos[[#This Row],[Costo Unitario]],"0.00")</f>
        <v>2410|Lead Replacement Service|9.00|110.00</v>
      </c>
      <c r="C1458">
        <v>2410</v>
      </c>
      <c r="D1458" s="124">
        <v>45757</v>
      </c>
      <c r="E1458">
        <v>198</v>
      </c>
      <c r="F1458" t="s">
        <v>5306</v>
      </c>
      <c r="G1458">
        <v>3365</v>
      </c>
      <c r="H1458" t="s">
        <v>5903</v>
      </c>
      <c r="I1458">
        <v>3365</v>
      </c>
      <c r="J1458">
        <v>9</v>
      </c>
      <c r="K1458" s="34">
        <v>110</v>
      </c>
      <c r="L1458" s="40">
        <f t="shared" si="44"/>
        <v>990</v>
      </c>
      <c r="M1458" s="6">
        <f>tbl_Manifiestos[[#This Row],[Total Pagado]]*tbl_Manifiestos[[#This Row],[Porcentaje]]</f>
        <v>920.7</v>
      </c>
      <c r="N1458" s="3">
        <v>0.93</v>
      </c>
    </row>
    <row r="1459" spans="1:14" ht="15.75" x14ac:dyDescent="0.25">
      <c r="A1459" s="3" t="s">
        <v>5780</v>
      </c>
      <c r="B1459" s="3" t="str">
        <f>tbl_Manifiestos[[#This Row],[Factura]] &amp; "|" &amp; tbl_Manifiestos[[#This Row],[Proyecto OK]] &amp; "|" &amp; TEXT(tbl_Manifiestos[[#This Row],[Servicio]],"0.00") &amp; "|" &amp; TEXT(tbl_Manifiestos[[#This Row],[Costo Unitario]],"0.00")</f>
        <v>2434|Lead Replacement Service|6.50|110.00</v>
      </c>
      <c r="C1459">
        <v>2434</v>
      </c>
      <c r="D1459" s="125">
        <v>45772</v>
      </c>
      <c r="E1459">
        <v>108</v>
      </c>
      <c r="F1459" t="s">
        <v>5306</v>
      </c>
      <c r="G1459">
        <v>3365</v>
      </c>
      <c r="H1459" t="s">
        <v>5903</v>
      </c>
      <c r="I1459">
        <v>3365</v>
      </c>
      <c r="J1459">
        <v>6.5</v>
      </c>
      <c r="K1459" s="35">
        <v>110</v>
      </c>
      <c r="L1459" s="39">
        <f t="shared" si="44"/>
        <v>715</v>
      </c>
      <c r="M1459" s="6">
        <f>tbl_Manifiestos[[#This Row],[Total Pagado]]*tbl_Manifiestos[[#This Row],[Porcentaje]]</f>
        <v>664.95</v>
      </c>
      <c r="N1459" s="3">
        <v>0.93</v>
      </c>
    </row>
    <row r="1460" spans="1:14" ht="15.75" x14ac:dyDescent="0.25">
      <c r="A1460" s="3" t="s">
        <v>5780</v>
      </c>
      <c r="B1460" s="3" t="str">
        <f>tbl_Manifiestos[[#This Row],[Factura]] &amp; "|" &amp; tbl_Manifiestos[[#This Row],[Proyecto OK]] &amp; "|" &amp; TEXT(tbl_Manifiestos[[#This Row],[Servicio]],"0.00") &amp; "|" &amp; TEXT(tbl_Manifiestos[[#This Row],[Costo Unitario]],"0.00")</f>
        <v>2448|Lead Replacement Service|9.50|110.00</v>
      </c>
      <c r="C1460" s="44">
        <v>2448</v>
      </c>
      <c r="D1460" s="122">
        <v>45775</v>
      </c>
      <c r="E1460">
        <v>198</v>
      </c>
      <c r="F1460" t="s">
        <v>5306</v>
      </c>
      <c r="G1460">
        <v>3365</v>
      </c>
      <c r="H1460" t="s">
        <v>5903</v>
      </c>
      <c r="I1460">
        <v>3365</v>
      </c>
      <c r="J1460">
        <v>9.5</v>
      </c>
      <c r="K1460" s="37">
        <v>110</v>
      </c>
      <c r="L1460" s="41">
        <f t="shared" si="44"/>
        <v>1045</v>
      </c>
      <c r="M1460" s="6">
        <f>tbl_Manifiestos[[#This Row],[Total Pagado]]*tbl_Manifiestos[[#This Row],[Porcentaje]]</f>
        <v>971.85</v>
      </c>
      <c r="N1460" s="3">
        <v>0.93</v>
      </c>
    </row>
    <row r="1461" spans="1:14" ht="15.75" x14ac:dyDescent="0.25">
      <c r="A1461" s="3" t="s">
        <v>5780</v>
      </c>
      <c r="B1461" s="3" t="str">
        <f>tbl_Manifiestos[[#This Row],[Factura]] &amp; "|" &amp; tbl_Manifiestos[[#This Row],[Proyecto OK]] &amp; "|" &amp; TEXT(tbl_Manifiestos[[#This Row],[Servicio]],"0.00") &amp; "|" &amp; TEXT(tbl_Manifiestos[[#This Row],[Costo Unitario]],"0.00")</f>
        <v>2448|Lead Replacement Service|8.75|110.00</v>
      </c>
      <c r="C1461" s="44">
        <v>2448</v>
      </c>
      <c r="D1461" s="123">
        <v>45776</v>
      </c>
      <c r="E1461">
        <v>198</v>
      </c>
      <c r="F1461" t="s">
        <v>5306</v>
      </c>
      <c r="G1461">
        <v>3365</v>
      </c>
      <c r="H1461" t="s">
        <v>5903</v>
      </c>
      <c r="I1461">
        <v>3365</v>
      </c>
      <c r="J1461">
        <v>8.75</v>
      </c>
      <c r="K1461" s="36">
        <v>110</v>
      </c>
      <c r="L1461" s="38">
        <f t="shared" si="44"/>
        <v>962.5</v>
      </c>
      <c r="M1461" s="6">
        <f>tbl_Manifiestos[[#This Row],[Total Pagado]]*tbl_Manifiestos[[#This Row],[Porcentaje]]</f>
        <v>895.125</v>
      </c>
      <c r="N1461" s="3">
        <v>0.93</v>
      </c>
    </row>
    <row r="1462" spans="1:14" ht="15.75" x14ac:dyDescent="0.25">
      <c r="A1462" s="3" t="s">
        <v>5780</v>
      </c>
      <c r="B1462" s="3" t="str">
        <f>tbl_Manifiestos[[#This Row],[Factura]] &amp; "|" &amp; tbl_Manifiestos[[#This Row],[Proyecto OK]] &amp; "|" &amp; TEXT(tbl_Manifiestos[[#This Row],[Servicio]],"0.00") &amp; "|" &amp; TEXT(tbl_Manifiestos[[#This Row],[Costo Unitario]],"0.00")</f>
        <v>2448|Lead Replacement Service|9.50|110.00</v>
      </c>
      <c r="C1462" s="44">
        <v>2448</v>
      </c>
      <c r="D1462" s="124">
        <v>45778</v>
      </c>
      <c r="E1462">
        <v>198</v>
      </c>
      <c r="F1462" t="s">
        <v>5306</v>
      </c>
      <c r="G1462">
        <v>3365</v>
      </c>
      <c r="H1462" t="s">
        <v>5903</v>
      </c>
      <c r="I1462">
        <v>3365</v>
      </c>
      <c r="J1462">
        <v>9.5</v>
      </c>
      <c r="K1462" s="34">
        <v>110</v>
      </c>
      <c r="L1462" s="40">
        <f t="shared" si="44"/>
        <v>1045</v>
      </c>
      <c r="M1462" s="6">
        <f>tbl_Manifiestos[[#This Row],[Total Pagado]]*tbl_Manifiestos[[#This Row],[Porcentaje]]</f>
        <v>971.85</v>
      </c>
      <c r="N1462" s="3">
        <v>0.93</v>
      </c>
    </row>
    <row r="1463" spans="1:14" ht="15.75" x14ac:dyDescent="0.25">
      <c r="A1463" s="3" t="s">
        <v>5780</v>
      </c>
      <c r="B1463" s="3" t="str">
        <f>tbl_Manifiestos[[#This Row],[Factura]] &amp; "|" &amp; tbl_Manifiestos[[#This Row],[Proyecto OK]] &amp; "|" &amp; TEXT(tbl_Manifiestos[[#This Row],[Servicio]],"0.00") &amp; "|" &amp; TEXT(tbl_Manifiestos[[#This Row],[Costo Unitario]],"0.00")</f>
        <v>2448|Lead Replacement Service|8.50|110.00</v>
      </c>
      <c r="C1463" s="44">
        <v>2448</v>
      </c>
      <c r="D1463" s="124">
        <v>45779</v>
      </c>
      <c r="E1463">
        <v>198</v>
      </c>
      <c r="F1463" t="s">
        <v>5306</v>
      </c>
      <c r="G1463">
        <v>3365</v>
      </c>
      <c r="H1463" t="s">
        <v>5903</v>
      </c>
      <c r="I1463">
        <v>3365</v>
      </c>
      <c r="J1463">
        <v>8.5</v>
      </c>
      <c r="K1463" s="34">
        <v>110</v>
      </c>
      <c r="L1463" s="40">
        <f t="shared" si="44"/>
        <v>935</v>
      </c>
      <c r="M1463" s="6">
        <f>tbl_Manifiestos[[#This Row],[Total Pagado]]*tbl_Manifiestos[[#This Row],[Porcentaje]]</f>
        <v>869.55000000000007</v>
      </c>
      <c r="N1463" s="3">
        <v>0.93</v>
      </c>
    </row>
    <row r="1464" spans="1:14" ht="15.75" x14ac:dyDescent="0.25">
      <c r="A1464" s="3" t="s">
        <v>5780</v>
      </c>
      <c r="B1464" s="3" t="str">
        <f>tbl_Manifiestos[[#This Row],[Factura]] &amp; "|" &amp; tbl_Manifiestos[[#This Row],[Proyecto OK]] &amp; "|" &amp; TEXT(tbl_Manifiestos[[#This Row],[Servicio]],"0.00") &amp; "|" &amp; TEXT(tbl_Manifiestos[[#This Row],[Costo Unitario]],"0.00")</f>
        <v>2477|Lead Replacement Service|8.00|110.00</v>
      </c>
      <c r="C1464" s="44" t="s">
        <v>5417</v>
      </c>
      <c r="D1464" s="124">
        <v>45791</v>
      </c>
      <c r="E1464">
        <v>198</v>
      </c>
      <c r="F1464" t="s">
        <v>5416</v>
      </c>
      <c r="G1464">
        <v>3365</v>
      </c>
      <c r="H1464" t="s">
        <v>5903</v>
      </c>
      <c r="I1464">
        <v>3365</v>
      </c>
      <c r="J1464">
        <v>8</v>
      </c>
      <c r="K1464" s="34">
        <v>110</v>
      </c>
      <c r="L1464" s="40">
        <f t="shared" si="44"/>
        <v>880</v>
      </c>
      <c r="M1464" s="6">
        <f>tbl_Manifiestos[[#This Row],[Total Pagado]]*tbl_Manifiestos[[#This Row],[Porcentaje]]</f>
        <v>818.40000000000009</v>
      </c>
      <c r="N1464" s="3">
        <v>0.93</v>
      </c>
    </row>
    <row r="1465" spans="1:14" ht="15.75" x14ac:dyDescent="0.25">
      <c r="A1465" s="3" t="s">
        <v>5780</v>
      </c>
      <c r="B1465" s="3" t="str">
        <f>tbl_Manifiestos[[#This Row],[Factura]] &amp; "|" &amp; tbl_Manifiestos[[#This Row],[Proyecto OK]] &amp; "|" &amp; TEXT(tbl_Manifiestos[[#This Row],[Servicio]],"0.00") &amp; "|" &amp; TEXT(tbl_Manifiestos[[#This Row],[Costo Unitario]],"0.00")</f>
        <v>2493|Lead Replacement Service|8.00|110.00</v>
      </c>
      <c r="C1465" s="44" t="s">
        <v>5425</v>
      </c>
      <c r="D1465" s="125">
        <v>45799</v>
      </c>
      <c r="E1465">
        <v>198</v>
      </c>
      <c r="F1465" t="s">
        <v>5416</v>
      </c>
      <c r="G1465">
        <v>3365</v>
      </c>
      <c r="H1465" t="s">
        <v>5903</v>
      </c>
      <c r="I1465">
        <v>3365</v>
      </c>
      <c r="J1465">
        <v>8</v>
      </c>
      <c r="K1465" s="35">
        <v>110</v>
      </c>
      <c r="L1465" s="39">
        <f t="shared" si="44"/>
        <v>880</v>
      </c>
      <c r="M1465" s="6">
        <f>tbl_Manifiestos[[#This Row],[Total Pagado]]*tbl_Manifiestos[[#This Row],[Porcentaje]]</f>
        <v>818.40000000000009</v>
      </c>
      <c r="N1465" s="3">
        <v>0.93</v>
      </c>
    </row>
    <row r="1466" spans="1:14" ht="15.75" x14ac:dyDescent="0.25">
      <c r="A1466" s="3" t="s">
        <v>5780</v>
      </c>
      <c r="B1466" s="3" t="str">
        <f>tbl_Manifiestos[[#This Row],[Factura]] &amp; "|" &amp; tbl_Manifiestos[[#This Row],[Proyecto OK]] &amp; "|" &amp; TEXT(tbl_Manifiestos[[#This Row],[Servicio]],"0.00") &amp; "|" &amp; TEXT(tbl_Manifiestos[[#This Row],[Costo Unitario]],"0.00")</f>
        <v>2493|Lead Replacement Service|8.00|110.00</v>
      </c>
      <c r="C1466" s="44" t="s">
        <v>5425</v>
      </c>
      <c r="D1466" s="123">
        <v>45800</v>
      </c>
      <c r="E1466">
        <v>108</v>
      </c>
      <c r="F1466" t="s">
        <v>5416</v>
      </c>
      <c r="G1466">
        <v>3365</v>
      </c>
      <c r="H1466" t="s">
        <v>5903</v>
      </c>
      <c r="I1466">
        <v>3365</v>
      </c>
      <c r="J1466">
        <v>8</v>
      </c>
      <c r="K1466" s="36">
        <v>110</v>
      </c>
      <c r="L1466" s="38">
        <f t="shared" si="44"/>
        <v>880</v>
      </c>
      <c r="M1466" s="6">
        <f>tbl_Manifiestos[[#This Row],[Total Pagado]]*tbl_Manifiestos[[#This Row],[Porcentaje]]</f>
        <v>818.40000000000009</v>
      </c>
      <c r="N1466" s="3">
        <v>0.93</v>
      </c>
    </row>
    <row r="1467" spans="1:14" ht="15.75" x14ac:dyDescent="0.25">
      <c r="A1467" s="3" t="s">
        <v>5780</v>
      </c>
      <c r="B1467" s="3" t="str">
        <f>tbl_Manifiestos[[#This Row],[Factura]] &amp; "|" &amp; tbl_Manifiestos[[#This Row],[Proyecto OK]] &amp; "|" &amp; TEXT(tbl_Manifiestos[[#This Row],[Servicio]],"0.00") &amp; "|" &amp; TEXT(tbl_Manifiestos[[#This Row],[Costo Unitario]],"0.00")</f>
        <v>2535|Lead Replacement Service|9.00|110.00</v>
      </c>
      <c r="C1467" s="44" t="s">
        <v>5740</v>
      </c>
      <c r="D1467" s="80">
        <v>45819</v>
      </c>
      <c r="E1467">
        <v>198</v>
      </c>
      <c r="F1467" t="s">
        <v>5306</v>
      </c>
      <c r="G1467">
        <v>3365</v>
      </c>
      <c r="H1467" t="s">
        <v>5903</v>
      </c>
      <c r="I1467">
        <v>3365</v>
      </c>
      <c r="J1467">
        <v>9</v>
      </c>
      <c r="K1467" s="56">
        <v>110</v>
      </c>
      <c r="L1467" s="39">
        <f t="shared" si="44"/>
        <v>990</v>
      </c>
      <c r="M1467" s="6">
        <f>tbl_Manifiestos[[#This Row],[Total Pagado]]*tbl_Manifiestos[[#This Row],[Porcentaje]]</f>
        <v>920.7</v>
      </c>
      <c r="N1467" s="3">
        <v>0.93</v>
      </c>
    </row>
    <row r="1468" spans="1:14" ht="15.75" x14ac:dyDescent="0.25">
      <c r="A1468" s="3" t="s">
        <v>5780</v>
      </c>
      <c r="B1468" s="3" t="str">
        <f>tbl_Manifiestos[[#This Row],[Factura]] &amp; "|" &amp; tbl_Manifiestos[[#This Row],[Proyecto OK]] &amp; "|" &amp; TEXT(tbl_Manifiestos[[#This Row],[Servicio]],"0.00") &amp; "|" &amp; TEXT(tbl_Manifiestos[[#This Row],[Costo Unitario]],"0.00")</f>
        <v>2535|Lead Replacement Service|8.00|110.00</v>
      </c>
      <c r="C1468" s="44" t="s">
        <v>5740</v>
      </c>
      <c r="D1468" s="78">
        <v>45821</v>
      </c>
      <c r="E1468">
        <v>198</v>
      </c>
      <c r="F1468" t="s">
        <v>5306</v>
      </c>
      <c r="G1468">
        <v>3365</v>
      </c>
      <c r="H1468" t="s">
        <v>5903</v>
      </c>
      <c r="I1468">
        <v>3365</v>
      </c>
      <c r="J1468">
        <v>8</v>
      </c>
      <c r="K1468" s="54">
        <v>110</v>
      </c>
      <c r="L1468" s="38">
        <f t="shared" si="44"/>
        <v>880</v>
      </c>
      <c r="M1468" s="6">
        <f>tbl_Manifiestos[[#This Row],[Total Pagado]]*tbl_Manifiestos[[#This Row],[Porcentaje]]</f>
        <v>818.40000000000009</v>
      </c>
      <c r="N1468" s="3">
        <v>0.93</v>
      </c>
    </row>
    <row r="1469" spans="1:14" ht="15.75" x14ac:dyDescent="0.25">
      <c r="A1469" s="3" t="s">
        <v>5780</v>
      </c>
      <c r="B1469" s="3" t="str">
        <f>tbl_Manifiestos[[#This Row],[Factura]] &amp; "|" &amp; tbl_Manifiestos[[#This Row],[Proyecto OK]] &amp; "|" &amp; TEXT(tbl_Manifiestos[[#This Row],[Servicio]],"0.00") &amp; "|" &amp; TEXT(tbl_Manifiestos[[#This Row],[Costo Unitario]],"0.00")</f>
        <v>2535|Lead Replacement Service|9.00|110.00</v>
      </c>
      <c r="C1469" s="44" t="s">
        <v>5740</v>
      </c>
      <c r="D1469" s="79">
        <v>45818</v>
      </c>
      <c r="E1469">
        <v>198</v>
      </c>
      <c r="F1469" t="s">
        <v>5306</v>
      </c>
      <c r="G1469">
        <v>3365</v>
      </c>
      <c r="H1469" t="s">
        <v>5903</v>
      </c>
      <c r="I1469">
        <v>3365</v>
      </c>
      <c r="J1469">
        <v>9</v>
      </c>
      <c r="K1469" s="55">
        <v>110</v>
      </c>
      <c r="L1469" s="40">
        <f t="shared" si="44"/>
        <v>990</v>
      </c>
      <c r="M1469" s="6">
        <f>tbl_Manifiestos[[#This Row],[Total Pagado]]*tbl_Manifiestos[[#This Row],[Porcentaje]]</f>
        <v>920.7</v>
      </c>
      <c r="N1469" s="3">
        <v>0.93</v>
      </c>
    </row>
    <row r="1470" spans="1:14" ht="15.75" x14ac:dyDescent="0.25">
      <c r="A1470" s="3" t="s">
        <v>5780</v>
      </c>
      <c r="B1470" s="3" t="str">
        <f>tbl_Manifiestos[[#This Row],[Factura]] &amp; "|" &amp; tbl_Manifiestos[[#This Row],[Proyecto OK]] &amp; "|" &amp; TEXT(tbl_Manifiestos[[#This Row],[Servicio]],"0.00") &amp; "|" &amp; TEXT(tbl_Manifiestos[[#This Row],[Costo Unitario]],"0.00")</f>
        <v>2605|Lead Replacement Service|8.50|110.00</v>
      </c>
      <c r="C1470" s="44" t="s">
        <v>5500</v>
      </c>
      <c r="D1470" s="79">
        <v>45852</v>
      </c>
      <c r="E1470">
        <v>198</v>
      </c>
      <c r="F1470" t="s">
        <v>5306</v>
      </c>
      <c r="G1470">
        <v>3365</v>
      </c>
      <c r="H1470" t="s">
        <v>5903</v>
      </c>
      <c r="I1470">
        <v>3365</v>
      </c>
      <c r="J1470">
        <v>8.5</v>
      </c>
      <c r="K1470" s="55">
        <v>110</v>
      </c>
      <c r="L1470" s="40">
        <f t="shared" si="44"/>
        <v>935</v>
      </c>
      <c r="M1470" s="6">
        <f>tbl_Manifiestos[[#This Row],[Total Pagado]]*tbl_Manifiestos[[#This Row],[Porcentaje]]</f>
        <v>869.55000000000007</v>
      </c>
      <c r="N1470" s="3">
        <v>0.93</v>
      </c>
    </row>
    <row r="1471" spans="1:14" ht="15.75" x14ac:dyDescent="0.25">
      <c r="A1471" s="3" t="s">
        <v>5780</v>
      </c>
      <c r="B1471" s="3" t="str">
        <f>tbl_Manifiestos[[#This Row],[Factura]] &amp; "|" &amp; tbl_Manifiestos[[#This Row],[Proyecto OK]] &amp; "|" &amp; TEXT(tbl_Manifiestos[[#This Row],[Servicio]],"0.00") &amp; "|" &amp; TEXT(tbl_Manifiestos[[#This Row],[Costo Unitario]],"0.00")</f>
        <v>2681|Lead Replacement Service|8.00|110.00</v>
      </c>
      <c r="C1471" s="44" t="s">
        <v>5556</v>
      </c>
      <c r="D1471" s="79">
        <v>45889</v>
      </c>
      <c r="E1471">
        <v>198</v>
      </c>
      <c r="F1471" t="s">
        <v>5306</v>
      </c>
      <c r="G1471">
        <v>3365</v>
      </c>
      <c r="H1471" t="s">
        <v>5903</v>
      </c>
      <c r="I1471">
        <v>3365</v>
      </c>
      <c r="J1471">
        <v>8</v>
      </c>
      <c r="K1471" s="55">
        <v>110</v>
      </c>
      <c r="L1471" s="40">
        <f t="shared" si="44"/>
        <v>880</v>
      </c>
      <c r="M1471" s="6">
        <f>tbl_Manifiestos[[#This Row],[Total Pagado]]*tbl_Manifiestos[[#This Row],[Porcentaje]]</f>
        <v>818.40000000000009</v>
      </c>
      <c r="N1471" s="3">
        <v>0.93</v>
      </c>
    </row>
    <row r="1472" spans="1:14" ht="15.75" x14ac:dyDescent="0.25">
      <c r="A1472" s="3" t="s">
        <v>5780</v>
      </c>
      <c r="B1472" s="3" t="str">
        <f>tbl_Manifiestos[[#This Row],[Factura]] &amp; "|" &amp; tbl_Manifiestos[[#This Row],[Proyecto OK]] &amp; "|" &amp; TEXT(tbl_Manifiestos[[#This Row],[Servicio]],"0.00") &amp; "|" &amp; TEXT(tbl_Manifiestos[[#This Row],[Costo Unitario]],"0.00")</f>
        <v>2681|Lead Replacement Service|8.00|110.00</v>
      </c>
      <c r="C1472" s="44" t="s">
        <v>5556</v>
      </c>
      <c r="D1472" s="79">
        <v>45891</v>
      </c>
      <c r="E1472">
        <v>198</v>
      </c>
      <c r="F1472" t="s">
        <v>5306</v>
      </c>
      <c r="G1472">
        <v>3365</v>
      </c>
      <c r="H1472" t="s">
        <v>5903</v>
      </c>
      <c r="I1472">
        <v>3365</v>
      </c>
      <c r="J1472">
        <v>8</v>
      </c>
      <c r="K1472" s="55">
        <v>110</v>
      </c>
      <c r="L1472" s="40">
        <f t="shared" si="44"/>
        <v>880</v>
      </c>
      <c r="M1472" s="6">
        <f>tbl_Manifiestos[[#This Row],[Total Pagado]]*tbl_Manifiestos[[#This Row],[Porcentaje]]</f>
        <v>818.40000000000009</v>
      </c>
      <c r="N1472" s="3">
        <v>0.93</v>
      </c>
    </row>
    <row r="1473" spans="1:14" ht="15.75" x14ac:dyDescent="0.25">
      <c r="A1473" s="3" t="s">
        <v>5780</v>
      </c>
      <c r="B1473" s="3" t="str">
        <f>tbl_Manifiestos[[#This Row],[Factura]] &amp; "|" &amp; tbl_Manifiestos[[#This Row],[Proyecto OK]] &amp; "|" &amp; TEXT(tbl_Manifiestos[[#This Row],[Servicio]],"0.00") &amp; "|" &amp; TEXT(tbl_Manifiestos[[#This Row],[Costo Unitario]],"0.00")</f>
        <v>2697|Lead Replacement Service|9.00|110.00</v>
      </c>
      <c r="C1473" s="44" t="s">
        <v>4319</v>
      </c>
      <c r="D1473" s="79">
        <v>45895</v>
      </c>
      <c r="E1473">
        <v>198</v>
      </c>
      <c r="F1473" t="s">
        <v>5306</v>
      </c>
      <c r="G1473">
        <v>3365</v>
      </c>
      <c r="H1473" t="s">
        <v>5903</v>
      </c>
      <c r="I1473">
        <v>3365</v>
      </c>
      <c r="J1473">
        <v>9</v>
      </c>
      <c r="K1473" s="55">
        <v>110</v>
      </c>
      <c r="L1473" s="40">
        <f t="shared" si="44"/>
        <v>990</v>
      </c>
      <c r="M1473" s="6">
        <f>tbl_Manifiestos[[#This Row],[Total Pagado]]*tbl_Manifiestos[[#This Row],[Porcentaje]]</f>
        <v>920.7</v>
      </c>
      <c r="N1473" s="3">
        <v>0.93</v>
      </c>
    </row>
    <row r="1474" spans="1:14" ht="15.75" x14ac:dyDescent="0.25">
      <c r="A1474" s="3" t="s">
        <v>5780</v>
      </c>
      <c r="B1474" s="3" t="str">
        <f>tbl_Manifiestos[[#This Row],[Factura]] &amp; "|" &amp; tbl_Manifiestos[[#This Row],[Proyecto OK]] &amp; "|" &amp; TEXT(tbl_Manifiestos[[#This Row],[Servicio]],"0.00") &amp; "|" &amp; TEXT(tbl_Manifiestos[[#This Row],[Costo Unitario]],"0.00")</f>
        <v>2697|Lead Replacement Service|9.50|110.00</v>
      </c>
      <c r="C1474" s="44" t="s">
        <v>4319</v>
      </c>
      <c r="D1474" s="79">
        <v>45896</v>
      </c>
      <c r="E1474">
        <v>198</v>
      </c>
      <c r="F1474" t="s">
        <v>5306</v>
      </c>
      <c r="G1474">
        <v>3365</v>
      </c>
      <c r="H1474" t="s">
        <v>5903</v>
      </c>
      <c r="I1474">
        <v>3365</v>
      </c>
      <c r="J1474">
        <v>9.5</v>
      </c>
      <c r="K1474" s="55">
        <v>110</v>
      </c>
      <c r="L1474" s="40">
        <f t="shared" si="44"/>
        <v>1045</v>
      </c>
      <c r="M1474" s="6">
        <f>tbl_Manifiestos[[#This Row],[Total Pagado]]*tbl_Manifiestos[[#This Row],[Porcentaje]]</f>
        <v>971.85</v>
      </c>
      <c r="N1474" s="3">
        <v>0.93</v>
      </c>
    </row>
    <row r="1475" spans="1:14" ht="15.75" x14ac:dyDescent="0.25">
      <c r="A1475" s="3" t="s">
        <v>5780</v>
      </c>
      <c r="B1475" s="3" t="str">
        <f>tbl_Manifiestos[[#This Row],[Factura]] &amp; "|" &amp; tbl_Manifiestos[[#This Row],[Proyecto OK]] &amp; "|" &amp; TEXT(tbl_Manifiestos[[#This Row],[Servicio]],"0.00") &amp; "|" &amp; TEXT(tbl_Manifiestos[[#This Row],[Costo Unitario]],"0.00")</f>
        <v>2714|Lead Replacement Service|9.50|110.00</v>
      </c>
      <c r="C1475" s="44" t="s">
        <v>5575</v>
      </c>
      <c r="D1475" s="80">
        <v>45904</v>
      </c>
      <c r="E1475">
        <v>198</v>
      </c>
      <c r="F1475" t="s">
        <v>5306</v>
      </c>
      <c r="G1475">
        <v>3365</v>
      </c>
      <c r="H1475" t="s">
        <v>5903</v>
      </c>
      <c r="I1475">
        <v>3365</v>
      </c>
      <c r="J1475">
        <v>9.5</v>
      </c>
      <c r="K1475" s="56">
        <v>110</v>
      </c>
      <c r="L1475" s="39">
        <f t="shared" si="44"/>
        <v>1045</v>
      </c>
      <c r="M1475" s="6">
        <f>tbl_Manifiestos[[#This Row],[Total Pagado]]*tbl_Manifiestos[[#This Row],[Porcentaje]]</f>
        <v>971.85</v>
      </c>
      <c r="N1475" s="3">
        <v>0.93</v>
      </c>
    </row>
    <row r="1476" spans="1:14" ht="15.75" x14ac:dyDescent="0.25">
      <c r="A1476" s="3" t="s">
        <v>5780</v>
      </c>
      <c r="B1476" s="3" t="str">
        <f>tbl_Manifiestos[[#This Row],[Factura]] &amp; "|" &amp; tbl_Manifiestos[[#This Row],[Proyecto OK]] &amp; "|" &amp; TEXT(tbl_Manifiestos[[#This Row],[Servicio]],"0.00") &amp; "|" &amp; TEXT(tbl_Manifiestos[[#This Row],[Costo Unitario]],"0.00")</f>
        <v>2714|Lead Replacement Service|8.50|110.00</v>
      </c>
      <c r="C1476" s="44" t="s">
        <v>5575</v>
      </c>
      <c r="D1476" s="81">
        <v>45905</v>
      </c>
      <c r="E1476">
        <v>198</v>
      </c>
      <c r="F1476" t="s">
        <v>5306</v>
      </c>
      <c r="G1476">
        <v>3365</v>
      </c>
      <c r="H1476" t="s">
        <v>5903</v>
      </c>
      <c r="I1476">
        <v>3365</v>
      </c>
      <c r="J1476">
        <v>8.5</v>
      </c>
      <c r="K1476" s="57">
        <v>110</v>
      </c>
      <c r="L1476" s="41">
        <f t="shared" si="44"/>
        <v>935</v>
      </c>
      <c r="M1476" s="6">
        <f>tbl_Manifiestos[[#This Row],[Total Pagado]]*tbl_Manifiestos[[#This Row],[Porcentaje]]</f>
        <v>869.55000000000007</v>
      </c>
      <c r="N1476" s="3">
        <v>0.93</v>
      </c>
    </row>
    <row r="1477" spans="1:14" ht="15.75" x14ac:dyDescent="0.25">
      <c r="A1477" s="3" t="s">
        <v>16</v>
      </c>
      <c r="B1477" s="3" t="str">
        <f>tbl_Manifiestos[[#This Row],[Factura]] &amp; "|" &amp; tbl_Manifiestos[[#This Row],[Proyecto OK]] &amp; "|" &amp; TEXT(tbl_Manifiestos[[#This Row],[Servicio]],"0.00") &amp; "|" &amp; TEXT(tbl_Manifiestos[[#This Row],[Costo Unitario]],"0.00")</f>
        <v>2565|Lead Replacement Service|9.00|110.00</v>
      </c>
      <c r="C1477" s="44" t="s">
        <v>5743</v>
      </c>
      <c r="D1477" s="78">
        <v>45831</v>
      </c>
      <c r="E1477">
        <v>308</v>
      </c>
      <c r="F1477" t="s">
        <v>5306</v>
      </c>
      <c r="G1477">
        <v>3365</v>
      </c>
      <c r="H1477" t="s">
        <v>5903</v>
      </c>
      <c r="I1477">
        <v>3365</v>
      </c>
      <c r="J1477">
        <v>9</v>
      </c>
      <c r="K1477" s="54">
        <v>110</v>
      </c>
      <c r="L1477" s="38">
        <f t="shared" si="44"/>
        <v>990</v>
      </c>
      <c r="M1477" s="6">
        <f>tbl_Manifiestos[[#This Row],[Total Pagado]]*tbl_Manifiestos[[#This Row],[Porcentaje]]</f>
        <v>920.7</v>
      </c>
      <c r="N1477" s="3">
        <v>0.93</v>
      </c>
    </row>
    <row r="1478" spans="1:14" ht="15.75" x14ac:dyDescent="0.25">
      <c r="A1478" s="3" t="s">
        <v>16</v>
      </c>
      <c r="B1478" s="3" t="str">
        <f>tbl_Manifiestos[[#This Row],[Factura]] &amp; "|" &amp; tbl_Manifiestos[[#This Row],[Proyecto OK]] &amp; "|" &amp; TEXT(tbl_Manifiestos[[#This Row],[Servicio]],"0.00") &amp; "|" &amp; TEXT(tbl_Manifiestos[[#This Row],[Costo Unitario]],"0.00")</f>
        <v>2888|Lead Replacement Service|8.75|110.00</v>
      </c>
      <c r="C1478" s="44" t="s">
        <v>5689</v>
      </c>
      <c r="D1478" s="79">
        <v>45971</v>
      </c>
      <c r="E1478">
        <v>308</v>
      </c>
      <c r="F1478" t="s">
        <v>5306</v>
      </c>
      <c r="G1478">
        <v>3365</v>
      </c>
      <c r="H1478" t="s">
        <v>5903</v>
      </c>
      <c r="I1478">
        <v>3365</v>
      </c>
      <c r="J1478">
        <v>8.75</v>
      </c>
      <c r="K1478" s="55">
        <v>110</v>
      </c>
      <c r="L1478" s="129">
        <f t="shared" si="44"/>
        <v>962.5</v>
      </c>
      <c r="M1478" s="6">
        <f>tbl_Manifiestos[[#This Row],[Total Pagado]]*tbl_Manifiestos[[#This Row],[Porcentaje]]</f>
        <v>895.125</v>
      </c>
      <c r="N1478" s="3">
        <v>0.93</v>
      </c>
    </row>
    <row r="1479" spans="1:14" ht="15.75" x14ac:dyDescent="0.25">
      <c r="A1479" s="3" t="s">
        <v>5309</v>
      </c>
      <c r="B1479" s="3" t="str">
        <f>tbl_Manifiestos[[#This Row],[Factura]] &amp; "|" &amp; tbl_Manifiestos[[#This Row],[Proyecto OK]] &amp; "|" &amp; TEXT(tbl_Manifiestos[[#This Row],[Servicio]],"0.00") &amp; "|" &amp; TEXT(tbl_Manifiestos[[#This Row],[Costo Unitario]],"0.00")</f>
        <v>2551|Lead Replacement Service|6.00|105.00</v>
      </c>
      <c r="C1479">
        <v>2551</v>
      </c>
      <c r="D1479" s="136">
        <v>45825</v>
      </c>
      <c r="E1479" s="5">
        <v>76</v>
      </c>
      <c r="F1479" s="3" t="s">
        <v>5306</v>
      </c>
      <c r="G1479" s="5">
        <v>3366</v>
      </c>
      <c r="H1479" t="s">
        <v>5903</v>
      </c>
      <c r="I1479">
        <v>3366</v>
      </c>
      <c r="J1479" s="3">
        <v>6</v>
      </c>
      <c r="K1479" s="183">
        <v>105</v>
      </c>
      <c r="L1479" s="212">
        <v>630</v>
      </c>
      <c r="M1479" s="6">
        <f>tbl_Manifiestos[[#This Row],[Total Pagado]]*tbl_Manifiestos[[#This Row],[Porcentaje]]</f>
        <v>567</v>
      </c>
      <c r="N1479" s="3">
        <v>0.9</v>
      </c>
    </row>
    <row r="1480" spans="1:14" ht="15.75" x14ac:dyDescent="0.25">
      <c r="A1480" s="3" t="s">
        <v>1861</v>
      </c>
      <c r="B1480" s="3" t="str">
        <f>tbl_Manifiestos[[#This Row],[Factura]] &amp; "|" &amp; tbl_Manifiestos[[#This Row],[Proyecto OK]] &amp; "|" &amp; TEXT(tbl_Manifiestos[[#This Row],[Servicio]],"0.00") &amp; "|" &amp; TEXT(tbl_Manifiestos[[#This Row],[Costo Unitario]],"0.00")</f>
        <v>2551|Lead Replacement Service|6.50|105.00</v>
      </c>
      <c r="C1480">
        <v>2551</v>
      </c>
      <c r="D1480" s="138">
        <v>45825</v>
      </c>
      <c r="E1480" s="5">
        <v>57</v>
      </c>
      <c r="F1480" s="3" t="s">
        <v>5306</v>
      </c>
      <c r="G1480" s="5">
        <v>3366</v>
      </c>
      <c r="H1480" t="s">
        <v>5903</v>
      </c>
      <c r="I1480">
        <v>3366</v>
      </c>
      <c r="J1480" s="3">
        <v>6.5</v>
      </c>
      <c r="K1480" s="185">
        <v>105</v>
      </c>
      <c r="L1480" s="214">
        <v>682.5</v>
      </c>
      <c r="M1480" s="6">
        <f>tbl_Manifiestos[[#This Row],[Total Pagado]]*tbl_Manifiestos[[#This Row],[Porcentaje]]</f>
        <v>614.25</v>
      </c>
      <c r="N1480" s="3">
        <v>0.9</v>
      </c>
    </row>
    <row r="1481" spans="1:14" ht="15.75" x14ac:dyDescent="0.25">
      <c r="A1481" s="3" t="s">
        <v>1817</v>
      </c>
      <c r="B1481" s="3" t="str">
        <f>tbl_Manifiestos[[#This Row],[Factura]] &amp; "|" &amp; tbl_Manifiestos[[#This Row],[Proyecto OK]] &amp; "|" &amp; TEXT(tbl_Manifiestos[[#This Row],[Servicio]],"0.00") &amp; "|" &amp; TEXT(tbl_Manifiestos[[#This Row],[Costo Unitario]],"0.00")</f>
        <v>2551|Lead Replacement Service|8.00|105.00</v>
      </c>
      <c r="C1481">
        <v>2551</v>
      </c>
      <c r="D1481" s="4">
        <v>45825</v>
      </c>
      <c r="E1481" s="5">
        <v>25</v>
      </c>
      <c r="F1481" s="3" t="s">
        <v>5306</v>
      </c>
      <c r="G1481" s="5">
        <v>3366</v>
      </c>
      <c r="H1481" t="s">
        <v>5903</v>
      </c>
      <c r="I1481">
        <v>3366</v>
      </c>
      <c r="J1481" s="3">
        <v>8</v>
      </c>
      <c r="K1481" s="6">
        <v>105</v>
      </c>
      <c r="L1481" s="213">
        <v>840</v>
      </c>
      <c r="M1481" s="6">
        <f>tbl_Manifiestos[[#This Row],[Total Pagado]]*tbl_Manifiestos[[#This Row],[Porcentaje]]</f>
        <v>756</v>
      </c>
      <c r="N1481" s="3">
        <v>0.9</v>
      </c>
    </row>
    <row r="1482" spans="1:14" ht="15.75" x14ac:dyDescent="0.25">
      <c r="A1482" s="3" t="s">
        <v>5305</v>
      </c>
      <c r="B1482" s="3" t="str">
        <f>tbl_Manifiestos[[#This Row],[Factura]] &amp; "|" &amp; tbl_Manifiestos[[#This Row],[Proyecto OK]] &amp; "|" &amp; TEXT(tbl_Manifiestos[[#This Row],[Servicio]],"0.00") &amp; "|" &amp; TEXT(tbl_Manifiestos[[#This Row],[Costo Unitario]],"0.00")</f>
        <v>2595|Lead Replacement Service|7.50|105.00</v>
      </c>
      <c r="C1482">
        <v>2595</v>
      </c>
      <c r="D1482" s="4">
        <v>45847</v>
      </c>
      <c r="E1482" s="5">
        <v>54</v>
      </c>
      <c r="F1482" s="3" t="s">
        <v>5306</v>
      </c>
      <c r="G1482" s="5">
        <v>3366</v>
      </c>
      <c r="H1482" t="s">
        <v>5903</v>
      </c>
      <c r="I1482">
        <v>3366</v>
      </c>
      <c r="J1482" s="3">
        <v>7.5</v>
      </c>
      <c r="K1482" s="6">
        <v>105</v>
      </c>
      <c r="L1482" s="213">
        <v>787.5</v>
      </c>
      <c r="M1482" s="6">
        <f>tbl_Manifiestos[[#This Row],[Total Pagado]]*tbl_Manifiestos[[#This Row],[Porcentaje]]</f>
        <v>708.75</v>
      </c>
      <c r="N1482" s="3">
        <v>0.9</v>
      </c>
    </row>
    <row r="1483" spans="1:14" ht="15.75" x14ac:dyDescent="0.25">
      <c r="A1483" s="3" t="s">
        <v>5309</v>
      </c>
      <c r="B1483" s="3" t="str">
        <f>tbl_Manifiestos[[#This Row],[Factura]] &amp; "|" &amp; tbl_Manifiestos[[#This Row],[Proyecto OK]] &amp; "|" &amp; TEXT(tbl_Manifiestos[[#This Row],[Servicio]],"0.00") &amp; "|" &amp; TEXT(tbl_Manifiestos[[#This Row],[Costo Unitario]],"0.00")</f>
        <v>2595|Lead Replacement Service|8.00|105.00</v>
      </c>
      <c r="C1483">
        <v>2595</v>
      </c>
      <c r="D1483" s="138">
        <v>45847</v>
      </c>
      <c r="E1483" s="5">
        <v>661</v>
      </c>
      <c r="F1483" s="3" t="s">
        <v>5306</v>
      </c>
      <c r="G1483" s="5">
        <v>3366</v>
      </c>
      <c r="H1483" t="s">
        <v>5903</v>
      </c>
      <c r="I1483">
        <v>3366</v>
      </c>
      <c r="J1483" s="3">
        <v>8</v>
      </c>
      <c r="K1483" s="185">
        <v>105</v>
      </c>
      <c r="L1483" s="214">
        <v>840</v>
      </c>
      <c r="M1483" s="6">
        <f>tbl_Manifiestos[[#This Row],[Total Pagado]]*tbl_Manifiestos[[#This Row],[Porcentaje]]</f>
        <v>756</v>
      </c>
      <c r="N1483" s="3">
        <v>0.9</v>
      </c>
    </row>
    <row r="1484" spans="1:14" ht="15.75" x14ac:dyDescent="0.25">
      <c r="A1484" s="3" t="s">
        <v>1982</v>
      </c>
      <c r="B1484" s="3" t="str">
        <f>tbl_Manifiestos[[#This Row],[Factura]] &amp; "|" &amp; tbl_Manifiestos[[#This Row],[Proyecto OK]] &amp; "|" &amp; TEXT(tbl_Manifiestos[[#This Row],[Servicio]],"0.00") &amp; "|" &amp; TEXT(tbl_Manifiestos[[#This Row],[Costo Unitario]],"0.00")</f>
        <v>2621|Lead Replacement Service|9.00|105.00</v>
      </c>
      <c r="C1484">
        <v>2621</v>
      </c>
      <c r="D1484" s="4">
        <v>45862</v>
      </c>
      <c r="E1484">
        <v>664</v>
      </c>
      <c r="F1484" t="s">
        <v>5306</v>
      </c>
      <c r="G1484">
        <v>3366</v>
      </c>
      <c r="H1484" t="s">
        <v>5903</v>
      </c>
      <c r="I1484">
        <v>3366</v>
      </c>
      <c r="J1484">
        <v>9</v>
      </c>
      <c r="K1484" s="6">
        <v>105</v>
      </c>
      <c r="L1484" s="213">
        <v>945</v>
      </c>
      <c r="M1484" s="6">
        <f>tbl_Manifiestos[[#This Row],[Total Pagado]]*tbl_Manifiestos[[#This Row],[Porcentaje]]</f>
        <v>850.5</v>
      </c>
      <c r="N1484" s="3">
        <v>0.9</v>
      </c>
    </row>
    <row r="1485" spans="1:14" ht="15.75" x14ac:dyDescent="0.25">
      <c r="A1485" s="3" t="s">
        <v>27</v>
      </c>
      <c r="B1485" s="3" t="str">
        <f>tbl_Manifiestos[[#This Row],[Factura]] &amp; "|" &amp; tbl_Manifiestos[[#This Row],[Proyecto OK]] &amp; "|" &amp; TEXT(tbl_Manifiestos[[#This Row],[Servicio]],"0.00") &amp; "|" &amp; TEXT(tbl_Manifiestos[[#This Row],[Costo Unitario]],"0.00")</f>
        <v>2462|Lead Replacement Service|9.00|110.00</v>
      </c>
      <c r="C1485">
        <v>2462</v>
      </c>
      <c r="D1485" s="32">
        <v>45785</v>
      </c>
      <c r="E1485">
        <v>617</v>
      </c>
      <c r="F1485" t="s">
        <v>5306</v>
      </c>
      <c r="G1485">
        <v>3366</v>
      </c>
      <c r="H1485" t="s">
        <v>5903</v>
      </c>
      <c r="I1485">
        <v>3366</v>
      </c>
      <c r="J1485">
        <v>9</v>
      </c>
      <c r="K1485" s="34">
        <v>110</v>
      </c>
      <c r="L1485" s="40">
        <f t="shared" ref="L1485:L1499" si="45">J1485*K1485</f>
        <v>990</v>
      </c>
      <c r="M1485" s="6">
        <f>tbl_Manifiestos[[#This Row],[Total Pagado]]*tbl_Manifiestos[[#This Row],[Porcentaje]]</f>
        <v>920.7</v>
      </c>
      <c r="N1485" s="3">
        <v>0.93</v>
      </c>
    </row>
    <row r="1486" spans="1:14" ht="15.75" x14ac:dyDescent="0.25">
      <c r="A1486" s="3" t="s">
        <v>27</v>
      </c>
      <c r="B1486" s="3" t="str">
        <f>tbl_Manifiestos[[#This Row],[Factura]] &amp; "|" &amp; tbl_Manifiestos[[#This Row],[Proyecto OK]] &amp; "|" &amp; TEXT(tbl_Manifiestos[[#This Row],[Servicio]],"0.00") &amp; "|" &amp; TEXT(tbl_Manifiestos[[#This Row],[Costo Unitario]],"0.00")</f>
        <v>2462|Lead Replacement Service|8.25|110.00</v>
      </c>
      <c r="C1486">
        <v>2462</v>
      </c>
      <c r="D1486" s="32">
        <v>45785</v>
      </c>
      <c r="E1486">
        <v>515</v>
      </c>
      <c r="F1486" t="s">
        <v>5306</v>
      </c>
      <c r="G1486">
        <v>3366</v>
      </c>
      <c r="H1486" t="s">
        <v>5903</v>
      </c>
      <c r="I1486">
        <v>3366</v>
      </c>
      <c r="J1486">
        <v>8.25</v>
      </c>
      <c r="K1486" s="34">
        <v>110</v>
      </c>
      <c r="L1486" s="40">
        <f t="shared" si="45"/>
        <v>907.5</v>
      </c>
      <c r="M1486" s="6">
        <f>tbl_Manifiestos[[#This Row],[Total Pagado]]*tbl_Manifiestos[[#This Row],[Porcentaje]]</f>
        <v>843.97500000000002</v>
      </c>
      <c r="N1486" s="3">
        <v>0.93</v>
      </c>
    </row>
    <row r="1487" spans="1:14" ht="15.75" x14ac:dyDescent="0.25">
      <c r="A1487" s="3" t="s">
        <v>27</v>
      </c>
      <c r="B1487" s="3" t="str">
        <f>tbl_Manifiestos[[#This Row],[Factura]] &amp; "|" &amp; tbl_Manifiestos[[#This Row],[Proyecto OK]] &amp; "|" &amp; TEXT(tbl_Manifiestos[[#This Row],[Servicio]],"0.00") &amp; "|" &amp; TEXT(tbl_Manifiestos[[#This Row],[Costo Unitario]],"0.00")</f>
        <v>2521|Lead Replacement Service|8.00|110.00</v>
      </c>
      <c r="C1487" t="s">
        <v>5443</v>
      </c>
      <c r="D1487" s="52">
        <v>45814</v>
      </c>
      <c r="E1487">
        <v>67</v>
      </c>
      <c r="F1487" t="s">
        <v>5306</v>
      </c>
      <c r="G1487">
        <v>3366</v>
      </c>
      <c r="H1487" t="s">
        <v>5903</v>
      </c>
      <c r="I1487">
        <v>3366</v>
      </c>
      <c r="J1487">
        <v>8</v>
      </c>
      <c r="K1487" s="48">
        <v>110</v>
      </c>
      <c r="L1487" s="39">
        <f t="shared" si="45"/>
        <v>880</v>
      </c>
      <c r="M1487" s="6">
        <f>tbl_Manifiestos[[#This Row],[Total Pagado]]*tbl_Manifiestos[[#This Row],[Porcentaje]]</f>
        <v>818.40000000000009</v>
      </c>
      <c r="N1487" s="3">
        <v>0.93</v>
      </c>
    </row>
    <row r="1488" spans="1:14" ht="15.75" x14ac:dyDescent="0.25">
      <c r="A1488" s="3" t="s">
        <v>27</v>
      </c>
      <c r="B1488" s="3" t="str">
        <f>tbl_Manifiestos[[#This Row],[Factura]] &amp; "|" &amp; tbl_Manifiestos[[#This Row],[Proyecto OK]] &amp; "|" &amp; TEXT(tbl_Manifiestos[[#This Row],[Servicio]],"0.00") &amp; "|" &amp; TEXT(tbl_Manifiestos[[#This Row],[Costo Unitario]],"0.00")</f>
        <v>2521|Lead Replacement Service|8.50|110.00</v>
      </c>
      <c r="C1488" t="s">
        <v>5443</v>
      </c>
      <c r="D1488" s="50">
        <v>45814</v>
      </c>
      <c r="E1488">
        <v>114</v>
      </c>
      <c r="F1488" t="s">
        <v>5306</v>
      </c>
      <c r="G1488">
        <v>3366</v>
      </c>
      <c r="H1488" t="s">
        <v>5903</v>
      </c>
      <c r="I1488">
        <v>3366</v>
      </c>
      <c r="J1488">
        <v>8.5</v>
      </c>
      <c r="K1488" s="45">
        <v>110</v>
      </c>
      <c r="L1488" s="38">
        <f t="shared" si="45"/>
        <v>935</v>
      </c>
      <c r="M1488" s="6">
        <f>tbl_Manifiestos[[#This Row],[Total Pagado]]*tbl_Manifiestos[[#This Row],[Porcentaje]]</f>
        <v>869.55000000000007</v>
      </c>
      <c r="N1488" s="3">
        <v>0.93</v>
      </c>
    </row>
    <row r="1489" spans="1:14" ht="15.75" x14ac:dyDescent="0.25">
      <c r="A1489" s="3" t="s">
        <v>27</v>
      </c>
      <c r="B1489" s="3" t="str">
        <f>tbl_Manifiestos[[#This Row],[Factura]] &amp; "|" &amp; tbl_Manifiestos[[#This Row],[Proyecto OK]] &amp; "|" &amp; TEXT(tbl_Manifiestos[[#This Row],[Servicio]],"0.00") &amp; "|" &amp; TEXT(tbl_Manifiestos[[#This Row],[Costo Unitario]],"0.00")</f>
        <v>2521|Lead Replacement Service|8.50|110.00</v>
      </c>
      <c r="C1489" t="s">
        <v>5443</v>
      </c>
      <c r="D1489" s="51">
        <v>45814</v>
      </c>
      <c r="E1489">
        <v>515</v>
      </c>
      <c r="F1489" t="s">
        <v>5306</v>
      </c>
      <c r="G1489">
        <v>3366</v>
      </c>
      <c r="H1489" t="s">
        <v>5903</v>
      </c>
      <c r="I1489">
        <v>3366</v>
      </c>
      <c r="J1489">
        <v>8.5</v>
      </c>
      <c r="K1489" s="47">
        <v>110</v>
      </c>
      <c r="L1489" s="40">
        <f t="shared" si="45"/>
        <v>935</v>
      </c>
      <c r="M1489" s="6">
        <f>tbl_Manifiestos[[#This Row],[Total Pagado]]*tbl_Manifiestos[[#This Row],[Porcentaje]]</f>
        <v>869.55000000000007</v>
      </c>
      <c r="N1489" s="3">
        <v>0.93</v>
      </c>
    </row>
    <row r="1490" spans="1:14" ht="15.75" x14ac:dyDescent="0.25">
      <c r="A1490" s="3" t="s">
        <v>27</v>
      </c>
      <c r="B1490" s="3" t="str">
        <f>tbl_Manifiestos[[#This Row],[Factura]] &amp; "|" &amp; tbl_Manifiestos[[#This Row],[Proyecto OK]] &amp; "|" &amp; TEXT(tbl_Manifiestos[[#This Row],[Servicio]],"0.00") &amp; "|" &amp; TEXT(tbl_Manifiestos[[#This Row],[Costo Unitario]],"0.00")</f>
        <v>2595|Lead Replacement Service|7.25|110.00</v>
      </c>
      <c r="C1490" t="s">
        <v>5492</v>
      </c>
      <c r="D1490" s="51">
        <v>45847</v>
      </c>
      <c r="E1490">
        <v>708</v>
      </c>
      <c r="F1490" t="s">
        <v>5306</v>
      </c>
      <c r="G1490">
        <v>3366</v>
      </c>
      <c r="H1490" t="s">
        <v>5903</v>
      </c>
      <c r="I1490">
        <v>3366</v>
      </c>
      <c r="J1490">
        <v>7.25</v>
      </c>
      <c r="K1490" s="55">
        <v>110</v>
      </c>
      <c r="L1490" s="40">
        <f t="shared" si="45"/>
        <v>797.5</v>
      </c>
      <c r="M1490" s="6">
        <f>tbl_Manifiestos[[#This Row],[Total Pagado]]*tbl_Manifiestos[[#This Row],[Porcentaje]]</f>
        <v>741.67500000000007</v>
      </c>
      <c r="N1490" s="3">
        <v>0.93</v>
      </c>
    </row>
    <row r="1491" spans="1:14" ht="15.75" x14ac:dyDescent="0.25">
      <c r="A1491" s="3" t="s">
        <v>27</v>
      </c>
      <c r="B1491" s="3" t="str">
        <f>tbl_Manifiestos[[#This Row],[Factura]] &amp; "|" &amp; tbl_Manifiestos[[#This Row],[Proyecto OK]] &amp; "|" &amp; TEXT(tbl_Manifiestos[[#This Row],[Servicio]],"0.00") &amp; "|" &amp; TEXT(tbl_Manifiestos[[#This Row],[Costo Unitario]],"0.00")</f>
        <v>2621|Lead Replacement Service|8.50|110.00</v>
      </c>
      <c r="C1491" t="s">
        <v>5514</v>
      </c>
      <c r="D1491" s="51">
        <v>45862</v>
      </c>
      <c r="E1491">
        <v>114</v>
      </c>
      <c r="F1491" t="s">
        <v>5306</v>
      </c>
      <c r="G1491">
        <v>3366</v>
      </c>
      <c r="H1491" t="s">
        <v>5903</v>
      </c>
      <c r="I1491">
        <v>3366</v>
      </c>
      <c r="J1491">
        <v>8.5</v>
      </c>
      <c r="K1491" s="55">
        <v>110</v>
      </c>
      <c r="L1491" s="40">
        <f t="shared" si="45"/>
        <v>935</v>
      </c>
      <c r="M1491" s="6">
        <f>tbl_Manifiestos[[#This Row],[Total Pagado]]*tbl_Manifiestos[[#This Row],[Porcentaje]]</f>
        <v>869.55000000000007</v>
      </c>
      <c r="N1491" s="3">
        <v>0.93</v>
      </c>
    </row>
    <row r="1492" spans="1:14" ht="15.75" x14ac:dyDescent="0.25">
      <c r="A1492" s="3" t="s">
        <v>12</v>
      </c>
      <c r="B1492" s="3" t="str">
        <f>tbl_Manifiestos[[#This Row],[Factura]] &amp; "|" &amp; tbl_Manifiestos[[#This Row],[Proyecto OK]] &amp; "|" &amp; TEXT(tbl_Manifiestos[[#This Row],[Servicio]],"0.00") &amp; "|" &amp; TEXT(tbl_Manifiestos[[#This Row],[Costo Unitario]],"0.00")</f>
        <v>2462|Lead Replacement Service|7.75|110.00</v>
      </c>
      <c r="C1492">
        <v>2462</v>
      </c>
      <c r="D1492" s="32">
        <v>45785</v>
      </c>
      <c r="E1492">
        <v>19</v>
      </c>
      <c r="F1492" t="s">
        <v>5306</v>
      </c>
      <c r="G1492">
        <v>3366</v>
      </c>
      <c r="H1492" t="s">
        <v>5903</v>
      </c>
      <c r="I1492">
        <v>3366</v>
      </c>
      <c r="J1492">
        <v>7.75</v>
      </c>
      <c r="K1492" s="34">
        <v>110</v>
      </c>
      <c r="L1492" s="40">
        <f t="shared" si="45"/>
        <v>852.5</v>
      </c>
      <c r="M1492" s="6">
        <f>tbl_Manifiestos[[#This Row],[Total Pagado]]*tbl_Manifiestos[[#This Row],[Porcentaje]]</f>
        <v>792.82500000000005</v>
      </c>
      <c r="N1492" s="3">
        <v>0.93</v>
      </c>
    </row>
    <row r="1493" spans="1:14" ht="15.75" x14ac:dyDescent="0.25">
      <c r="A1493" s="3" t="s">
        <v>12</v>
      </c>
      <c r="B1493" s="3" t="str">
        <f>tbl_Manifiestos[[#This Row],[Factura]] &amp; "|" &amp; tbl_Manifiestos[[#This Row],[Proyecto OK]] &amp; "|" &amp; TEXT(tbl_Manifiestos[[#This Row],[Servicio]],"0.00") &amp; "|" &amp; TEXT(tbl_Manifiestos[[#This Row],[Costo Unitario]],"0.00")</f>
        <v>2462|Lead Replacement Service|7.75|110.00</v>
      </c>
      <c r="C1493">
        <v>2462</v>
      </c>
      <c r="D1493" s="31">
        <v>45785</v>
      </c>
      <c r="E1493">
        <v>82</v>
      </c>
      <c r="F1493" t="s">
        <v>5306</v>
      </c>
      <c r="G1493">
        <v>3366</v>
      </c>
      <c r="H1493" t="s">
        <v>5903</v>
      </c>
      <c r="I1493">
        <v>3366</v>
      </c>
      <c r="J1493">
        <v>7.75</v>
      </c>
      <c r="K1493" s="35">
        <v>110</v>
      </c>
      <c r="L1493" s="39">
        <f t="shared" si="45"/>
        <v>852.5</v>
      </c>
      <c r="M1493" s="6">
        <f>tbl_Manifiestos[[#This Row],[Total Pagado]]*tbl_Manifiestos[[#This Row],[Porcentaje]]</f>
        <v>792.82500000000005</v>
      </c>
      <c r="N1493" s="3">
        <v>0.93</v>
      </c>
    </row>
    <row r="1494" spans="1:14" ht="15.75" x14ac:dyDescent="0.25">
      <c r="A1494" s="3" t="s">
        <v>12</v>
      </c>
      <c r="B1494" s="3" t="str">
        <f>tbl_Manifiestos[[#This Row],[Factura]] &amp; "|" &amp; tbl_Manifiestos[[#This Row],[Proyecto OK]] &amp; "|" &amp; TEXT(tbl_Manifiestos[[#This Row],[Servicio]],"0.00") &amp; "|" &amp; TEXT(tbl_Manifiestos[[#This Row],[Costo Unitario]],"0.00")</f>
        <v>2521|Lead Replacement Service|7.50|110.00</v>
      </c>
      <c r="C1494" t="s">
        <v>5443</v>
      </c>
      <c r="D1494" s="53">
        <v>45814</v>
      </c>
      <c r="E1494">
        <v>82</v>
      </c>
      <c r="F1494" t="s">
        <v>5306</v>
      </c>
      <c r="G1494">
        <v>3366</v>
      </c>
      <c r="H1494" t="s">
        <v>5903</v>
      </c>
      <c r="I1494">
        <v>3366</v>
      </c>
      <c r="J1494">
        <v>7.5</v>
      </c>
      <c r="K1494" s="37">
        <v>110</v>
      </c>
      <c r="L1494" s="41">
        <f t="shared" si="45"/>
        <v>825</v>
      </c>
      <c r="M1494" s="6">
        <f>tbl_Manifiestos[[#This Row],[Total Pagado]]*tbl_Manifiestos[[#This Row],[Porcentaje]]</f>
        <v>767.25</v>
      </c>
      <c r="N1494" s="3">
        <v>0.93</v>
      </c>
    </row>
    <row r="1495" spans="1:14" ht="15.75" x14ac:dyDescent="0.25">
      <c r="A1495" s="3" t="s">
        <v>12</v>
      </c>
      <c r="B1495" s="3" t="str">
        <f>tbl_Manifiestos[[#This Row],[Factura]] &amp; "|" &amp; tbl_Manifiestos[[#This Row],[Proyecto OK]] &amp; "|" &amp; TEXT(tbl_Manifiestos[[#This Row],[Servicio]],"0.00") &amp; "|" &amp; TEXT(tbl_Manifiestos[[#This Row],[Costo Unitario]],"0.00")</f>
        <v>2551|Lead Replacement Service|9.00|110.00</v>
      </c>
      <c r="C1495" t="s">
        <v>5741</v>
      </c>
      <c r="D1495" s="50">
        <v>45825</v>
      </c>
      <c r="E1495">
        <v>58</v>
      </c>
      <c r="F1495" t="s">
        <v>5306</v>
      </c>
      <c r="G1495">
        <v>3366</v>
      </c>
      <c r="H1495" t="s">
        <v>5903</v>
      </c>
      <c r="I1495">
        <v>3366</v>
      </c>
      <c r="J1495">
        <v>9</v>
      </c>
      <c r="K1495" s="54">
        <v>110</v>
      </c>
      <c r="L1495" s="38">
        <f t="shared" si="45"/>
        <v>990</v>
      </c>
      <c r="M1495" s="6">
        <f>tbl_Manifiestos[[#This Row],[Total Pagado]]*tbl_Manifiestos[[#This Row],[Porcentaje]]</f>
        <v>920.7</v>
      </c>
      <c r="N1495" s="3">
        <v>0.93</v>
      </c>
    </row>
    <row r="1496" spans="1:14" ht="15.75" x14ac:dyDescent="0.25">
      <c r="A1496" s="3" t="s">
        <v>12</v>
      </c>
      <c r="B1496" s="3" t="str">
        <f>tbl_Manifiestos[[#This Row],[Factura]] &amp; "|" &amp; tbl_Manifiestos[[#This Row],[Proyecto OK]] &amp; "|" &amp; TEXT(tbl_Manifiestos[[#This Row],[Servicio]],"0.00") &amp; "|" &amp; TEXT(tbl_Manifiestos[[#This Row],[Costo Unitario]],"0.00")</f>
        <v>2551|Lead Replacement Service|8.00|110.00</v>
      </c>
      <c r="C1496" t="s">
        <v>5741</v>
      </c>
      <c r="D1496" s="51">
        <v>45825</v>
      </c>
      <c r="E1496">
        <v>11</v>
      </c>
      <c r="F1496" t="s">
        <v>5306</v>
      </c>
      <c r="G1496">
        <v>3366</v>
      </c>
      <c r="H1496" t="s">
        <v>5903</v>
      </c>
      <c r="I1496">
        <v>3366</v>
      </c>
      <c r="J1496">
        <v>8</v>
      </c>
      <c r="K1496" s="55">
        <v>110</v>
      </c>
      <c r="L1496" s="40">
        <f t="shared" si="45"/>
        <v>880</v>
      </c>
      <c r="M1496" s="6">
        <f>tbl_Manifiestos[[#This Row],[Total Pagado]]*tbl_Manifiestos[[#This Row],[Porcentaje]]</f>
        <v>818.40000000000009</v>
      </c>
      <c r="N1496" s="3">
        <v>0.93</v>
      </c>
    </row>
    <row r="1497" spans="1:14" ht="15.75" x14ac:dyDescent="0.25">
      <c r="A1497" s="3" t="s">
        <v>12</v>
      </c>
      <c r="B1497" s="3" t="str">
        <f>tbl_Manifiestos[[#This Row],[Factura]] &amp; "|" &amp; tbl_Manifiestos[[#This Row],[Proyecto OK]] &amp; "|" &amp; TEXT(tbl_Manifiestos[[#This Row],[Servicio]],"0.00") &amp; "|" &amp; TEXT(tbl_Manifiestos[[#This Row],[Costo Unitario]],"0.00")</f>
        <v>2551|Lead Replacement Service|8.00|110.00</v>
      </c>
      <c r="C1497" t="s">
        <v>5741</v>
      </c>
      <c r="D1497" s="51">
        <v>45825</v>
      </c>
      <c r="E1497">
        <v>82</v>
      </c>
      <c r="F1497" t="s">
        <v>5306</v>
      </c>
      <c r="G1497">
        <v>3366</v>
      </c>
      <c r="H1497" t="s">
        <v>5903</v>
      </c>
      <c r="I1497">
        <v>3366</v>
      </c>
      <c r="J1497">
        <v>8</v>
      </c>
      <c r="K1497" s="55">
        <v>110</v>
      </c>
      <c r="L1497" s="40">
        <f t="shared" si="45"/>
        <v>880</v>
      </c>
      <c r="M1497" s="6">
        <f>tbl_Manifiestos[[#This Row],[Total Pagado]]*tbl_Manifiestos[[#This Row],[Porcentaje]]</f>
        <v>818.40000000000009</v>
      </c>
      <c r="N1497" s="3">
        <v>0.93</v>
      </c>
    </row>
    <row r="1498" spans="1:14" ht="15.75" x14ac:dyDescent="0.25">
      <c r="A1498" s="3" t="s">
        <v>5780</v>
      </c>
      <c r="B1498" s="3" t="str">
        <f>tbl_Manifiestos[[#This Row],[Factura]] &amp; "|" &amp; tbl_Manifiestos[[#This Row],[Proyecto OK]] &amp; "|" &amp; TEXT(tbl_Manifiestos[[#This Row],[Servicio]],"0.00") &amp; "|" &amp; TEXT(tbl_Manifiestos[[#This Row],[Costo Unitario]],"0.00")</f>
        <v>2462|Lead Replacement Service|8.00|110.00</v>
      </c>
      <c r="C1498" s="44">
        <v>2462</v>
      </c>
      <c r="D1498" s="124">
        <v>45785</v>
      </c>
      <c r="E1498">
        <v>198</v>
      </c>
      <c r="F1498" t="s">
        <v>5306</v>
      </c>
      <c r="G1498">
        <v>3366</v>
      </c>
      <c r="H1498" t="s">
        <v>5903</v>
      </c>
      <c r="I1498">
        <v>3366</v>
      </c>
      <c r="J1498">
        <v>8</v>
      </c>
      <c r="K1498" s="34">
        <v>110</v>
      </c>
      <c r="L1498" s="40">
        <f t="shared" si="45"/>
        <v>880</v>
      </c>
      <c r="M1498" s="6">
        <f>tbl_Manifiestos[[#This Row],[Total Pagado]]*tbl_Manifiestos[[#This Row],[Porcentaje]]</f>
        <v>818.40000000000009</v>
      </c>
      <c r="N1498" s="3">
        <v>0.93</v>
      </c>
    </row>
    <row r="1499" spans="1:14" ht="15.75" x14ac:dyDescent="0.25">
      <c r="A1499" s="3" t="s">
        <v>5780</v>
      </c>
      <c r="B1499" s="3" t="str">
        <f>tbl_Manifiestos[[#This Row],[Factura]] &amp; "|" &amp; tbl_Manifiestos[[#This Row],[Proyecto OK]] &amp; "|" &amp; TEXT(tbl_Manifiestos[[#This Row],[Servicio]],"0.00") &amp; "|" &amp; TEXT(tbl_Manifiestos[[#This Row],[Costo Unitario]],"0.00")</f>
        <v>2462|Lead Replacement Service|8.25|110.00</v>
      </c>
      <c r="C1499" s="44">
        <v>2462</v>
      </c>
      <c r="D1499" s="125">
        <v>45785</v>
      </c>
      <c r="E1499">
        <v>108</v>
      </c>
      <c r="F1499" t="s">
        <v>5306</v>
      </c>
      <c r="G1499">
        <v>3366</v>
      </c>
      <c r="H1499" t="s">
        <v>5903</v>
      </c>
      <c r="I1499">
        <v>3366</v>
      </c>
      <c r="J1499">
        <v>8.25</v>
      </c>
      <c r="K1499" s="35">
        <v>110</v>
      </c>
      <c r="L1499" s="39">
        <f t="shared" si="45"/>
        <v>907.5</v>
      </c>
      <c r="M1499" s="6">
        <f>tbl_Manifiestos[[#This Row],[Total Pagado]]*tbl_Manifiestos[[#This Row],[Porcentaje]]</f>
        <v>843.97500000000002</v>
      </c>
      <c r="N1499" s="3">
        <v>0.93</v>
      </c>
    </row>
    <row r="1500" spans="1:14" ht="15.75" x14ac:dyDescent="0.25">
      <c r="A1500" s="3" t="s">
        <v>5305</v>
      </c>
      <c r="B1500" s="3" t="str">
        <f>tbl_Manifiestos[[#This Row],[Factura]] &amp; "|" &amp; tbl_Manifiestos[[#This Row],[Proyecto OK]] &amp; "|" &amp; TEXT(tbl_Manifiestos[[#This Row],[Servicio]],"0.00") &amp; "|" &amp; TEXT(tbl_Manifiestos[[#This Row],[Costo Unitario]],"0.00")</f>
        <v>2810|Lead Replacement Service|8.00|105.00</v>
      </c>
      <c r="C1500">
        <v>2810</v>
      </c>
      <c r="D1500" s="138">
        <v>45947</v>
      </c>
      <c r="E1500">
        <v>20</v>
      </c>
      <c r="F1500" t="s">
        <v>5306</v>
      </c>
      <c r="G1500">
        <v>3367</v>
      </c>
      <c r="H1500" t="s">
        <v>5903</v>
      </c>
      <c r="I1500">
        <v>3367</v>
      </c>
      <c r="J1500">
        <v>8</v>
      </c>
      <c r="K1500" s="185">
        <v>105</v>
      </c>
      <c r="L1500" s="214">
        <v>840</v>
      </c>
      <c r="M1500" s="6">
        <f>tbl_Manifiestos[[#This Row],[Total Pagado]]*tbl_Manifiestos[[#This Row],[Porcentaje]]</f>
        <v>756</v>
      </c>
      <c r="N1500" s="3">
        <v>0.9</v>
      </c>
    </row>
    <row r="1501" spans="1:14" ht="15.75" x14ac:dyDescent="0.25">
      <c r="A1501" s="3" t="s">
        <v>27</v>
      </c>
      <c r="B1501" s="3" t="str">
        <f>tbl_Manifiestos[[#This Row],[Factura]] &amp; "|" &amp; tbl_Manifiestos[[#This Row],[Proyecto OK]] &amp; "|" &amp; TEXT(tbl_Manifiestos[[#This Row],[Servicio]],"0.00") &amp; "|" &amp; TEXT(tbl_Manifiestos[[#This Row],[Costo Unitario]],"0.00")</f>
        <v>2810|Lead Replacement Service|12.50|110.00</v>
      </c>
      <c r="C1501" t="s">
        <v>5642</v>
      </c>
      <c r="D1501" s="51">
        <v>45946</v>
      </c>
      <c r="E1501">
        <v>708</v>
      </c>
      <c r="F1501" t="s">
        <v>5306</v>
      </c>
      <c r="G1501">
        <v>3367</v>
      </c>
      <c r="H1501" t="s">
        <v>5903</v>
      </c>
      <c r="I1501">
        <v>3367</v>
      </c>
      <c r="J1501">
        <v>12.5</v>
      </c>
      <c r="K1501" s="55">
        <v>110</v>
      </c>
      <c r="L1501" s="40">
        <f t="shared" ref="L1501:L1515" si="46">J1501*K1501</f>
        <v>1375</v>
      </c>
      <c r="M1501" s="6">
        <f>tbl_Manifiestos[[#This Row],[Total Pagado]]*tbl_Manifiestos[[#This Row],[Porcentaje]]</f>
        <v>1278.75</v>
      </c>
      <c r="N1501" s="3">
        <v>0.93</v>
      </c>
    </row>
    <row r="1502" spans="1:14" ht="15.75" x14ac:dyDescent="0.25">
      <c r="A1502" s="3" t="s">
        <v>27</v>
      </c>
      <c r="B1502" s="3" t="str">
        <f>tbl_Manifiestos[[#This Row],[Factura]] &amp; "|" &amp; tbl_Manifiestos[[#This Row],[Proyecto OK]] &amp; "|" &amp; TEXT(tbl_Manifiestos[[#This Row],[Servicio]],"0.00") &amp; "|" &amp; TEXT(tbl_Manifiestos[[#This Row],[Costo Unitario]],"0.00")</f>
        <v>2810|Lead Replacement Service|12.00|110.00</v>
      </c>
      <c r="C1502" t="s">
        <v>5642</v>
      </c>
      <c r="D1502" s="51">
        <v>45947</v>
      </c>
      <c r="E1502">
        <v>708</v>
      </c>
      <c r="F1502" t="s">
        <v>5306</v>
      </c>
      <c r="G1502">
        <v>3367</v>
      </c>
      <c r="H1502" t="s">
        <v>5903</v>
      </c>
      <c r="I1502">
        <v>3367</v>
      </c>
      <c r="J1502">
        <v>12</v>
      </c>
      <c r="K1502" s="55">
        <v>110</v>
      </c>
      <c r="L1502" s="40">
        <f t="shared" si="46"/>
        <v>1320</v>
      </c>
      <c r="M1502" s="6">
        <f>tbl_Manifiestos[[#This Row],[Total Pagado]]*tbl_Manifiestos[[#This Row],[Porcentaje]]</f>
        <v>1227.6000000000001</v>
      </c>
      <c r="N1502" s="3">
        <v>0.93</v>
      </c>
    </row>
    <row r="1503" spans="1:14" ht="15.75" x14ac:dyDescent="0.25">
      <c r="A1503" s="3" t="s">
        <v>27</v>
      </c>
      <c r="B1503" s="3" t="str">
        <f>tbl_Manifiestos[[#This Row],[Factura]] &amp; "|" &amp; tbl_Manifiestos[[#This Row],[Proyecto OK]] &amp; "|" &amp; TEXT(tbl_Manifiestos[[#This Row],[Servicio]],"0.00") &amp; "|" &amp; TEXT(tbl_Manifiestos[[#This Row],[Costo Unitario]],"0.00")</f>
        <v>2832|Lead Replacement Service|11.50|110.00</v>
      </c>
      <c r="C1503" t="s">
        <v>5657</v>
      </c>
      <c r="D1503" s="52">
        <v>45952</v>
      </c>
      <c r="E1503">
        <v>708</v>
      </c>
      <c r="F1503" t="s">
        <v>5306</v>
      </c>
      <c r="G1503">
        <v>3367</v>
      </c>
      <c r="H1503" t="s">
        <v>5903</v>
      </c>
      <c r="I1503">
        <v>3367</v>
      </c>
      <c r="J1503">
        <v>11.5</v>
      </c>
      <c r="K1503" s="56">
        <v>110</v>
      </c>
      <c r="L1503" s="39">
        <f t="shared" si="46"/>
        <v>1265</v>
      </c>
      <c r="M1503" s="6">
        <f>tbl_Manifiestos[[#This Row],[Total Pagado]]*tbl_Manifiestos[[#This Row],[Porcentaje]]</f>
        <v>1176.45</v>
      </c>
      <c r="N1503" s="3">
        <v>0.93</v>
      </c>
    </row>
    <row r="1504" spans="1:14" ht="15.75" x14ac:dyDescent="0.25">
      <c r="A1504" s="3" t="s">
        <v>27</v>
      </c>
      <c r="B1504" s="3" t="str">
        <f>tbl_Manifiestos[[#This Row],[Factura]] &amp; "|" &amp; tbl_Manifiestos[[#This Row],[Proyecto OK]] &amp; "|" &amp; TEXT(tbl_Manifiestos[[#This Row],[Servicio]],"0.00") &amp; "|" &amp; TEXT(tbl_Manifiestos[[#This Row],[Costo Unitario]],"0.00")</f>
        <v>2832|Lead Replacement Service|11.50|110.00</v>
      </c>
      <c r="C1504" t="s">
        <v>5657</v>
      </c>
      <c r="D1504" s="53">
        <v>45953</v>
      </c>
      <c r="E1504">
        <v>708</v>
      </c>
      <c r="F1504" t="s">
        <v>5306</v>
      </c>
      <c r="G1504">
        <v>3367</v>
      </c>
      <c r="H1504" t="s">
        <v>5903</v>
      </c>
      <c r="I1504">
        <v>3367</v>
      </c>
      <c r="J1504">
        <v>11.5</v>
      </c>
      <c r="K1504" s="57">
        <v>110</v>
      </c>
      <c r="L1504" s="41">
        <f t="shared" si="46"/>
        <v>1265</v>
      </c>
      <c r="M1504" s="6">
        <f>tbl_Manifiestos[[#This Row],[Total Pagado]]*tbl_Manifiestos[[#This Row],[Porcentaje]]</f>
        <v>1176.45</v>
      </c>
      <c r="N1504" s="3">
        <v>0.93</v>
      </c>
    </row>
    <row r="1505" spans="1:14" ht="15.75" x14ac:dyDescent="0.25">
      <c r="A1505" s="3" t="s">
        <v>27</v>
      </c>
      <c r="B1505" s="3" t="str">
        <f>tbl_Manifiestos[[#This Row],[Factura]] &amp; "|" &amp; tbl_Manifiestos[[#This Row],[Proyecto OK]] &amp; "|" &amp; TEXT(tbl_Manifiestos[[#This Row],[Servicio]],"0.00") &amp; "|" &amp; TEXT(tbl_Manifiestos[[#This Row],[Costo Unitario]],"0.00")</f>
        <v>2832|Lead Replacement Service|11.50|110.00</v>
      </c>
      <c r="C1505" t="s">
        <v>5657</v>
      </c>
      <c r="D1505" s="50">
        <v>45954</v>
      </c>
      <c r="E1505">
        <v>708</v>
      </c>
      <c r="F1505" t="s">
        <v>5306</v>
      </c>
      <c r="G1505">
        <v>3367</v>
      </c>
      <c r="H1505" t="s">
        <v>5903</v>
      </c>
      <c r="I1505">
        <v>3367</v>
      </c>
      <c r="J1505">
        <v>11.5</v>
      </c>
      <c r="K1505" s="54">
        <v>110</v>
      </c>
      <c r="L1505" s="38">
        <f t="shared" si="46"/>
        <v>1265</v>
      </c>
      <c r="M1505" s="6">
        <f>tbl_Manifiestos[[#This Row],[Total Pagado]]*tbl_Manifiestos[[#This Row],[Porcentaje]]</f>
        <v>1176.45</v>
      </c>
      <c r="N1505" s="3">
        <v>0.93</v>
      </c>
    </row>
    <row r="1506" spans="1:14" ht="15.75" x14ac:dyDescent="0.25">
      <c r="A1506" s="3" t="s">
        <v>27</v>
      </c>
      <c r="B1506" s="3" t="str">
        <f>tbl_Manifiestos[[#This Row],[Factura]] &amp; "|" &amp; tbl_Manifiestos[[#This Row],[Proyecto OK]] &amp; "|" &amp; TEXT(tbl_Manifiestos[[#This Row],[Servicio]],"0.00") &amp; "|" &amp; TEXT(tbl_Manifiestos[[#This Row],[Costo Unitario]],"0.00")</f>
        <v>2849|Lead Replacement Service|10.00|110.00</v>
      </c>
      <c r="C1506" t="s">
        <v>5672</v>
      </c>
      <c r="D1506" s="72">
        <v>45957</v>
      </c>
      <c r="E1506">
        <v>708</v>
      </c>
      <c r="F1506" t="s">
        <v>5306</v>
      </c>
      <c r="G1506">
        <v>3367</v>
      </c>
      <c r="H1506" t="s">
        <v>5903</v>
      </c>
      <c r="I1506">
        <v>3367</v>
      </c>
      <c r="J1506">
        <v>10</v>
      </c>
      <c r="K1506" s="55">
        <v>110</v>
      </c>
      <c r="L1506" s="40">
        <f t="shared" si="46"/>
        <v>1100</v>
      </c>
      <c r="M1506" s="6">
        <f>tbl_Manifiestos[[#This Row],[Total Pagado]]*tbl_Manifiestos[[#This Row],[Porcentaje]]</f>
        <v>1023</v>
      </c>
      <c r="N1506" s="3">
        <v>0.93</v>
      </c>
    </row>
    <row r="1507" spans="1:14" ht="15.75" x14ac:dyDescent="0.25">
      <c r="A1507" s="3" t="s">
        <v>27</v>
      </c>
      <c r="B1507" s="3" t="str">
        <f>tbl_Manifiestos[[#This Row],[Factura]] &amp; "|" &amp; tbl_Manifiestos[[#This Row],[Proyecto OK]] &amp; "|" &amp; TEXT(tbl_Manifiestos[[#This Row],[Servicio]],"0.00") &amp; "|" &amp; TEXT(tbl_Manifiestos[[#This Row],[Costo Unitario]],"0.00")</f>
        <v>2849|Lead Replacement Service|11.00|110.00</v>
      </c>
      <c r="C1507" t="s">
        <v>5672</v>
      </c>
      <c r="D1507" s="73">
        <v>45958</v>
      </c>
      <c r="E1507">
        <v>708</v>
      </c>
      <c r="F1507" t="s">
        <v>5306</v>
      </c>
      <c r="G1507">
        <v>3367</v>
      </c>
      <c r="H1507" t="s">
        <v>5903</v>
      </c>
      <c r="I1507">
        <v>3367</v>
      </c>
      <c r="J1507">
        <v>11</v>
      </c>
      <c r="K1507" s="56">
        <v>110</v>
      </c>
      <c r="L1507" s="39">
        <f t="shared" si="46"/>
        <v>1210</v>
      </c>
      <c r="M1507" s="6">
        <f>tbl_Manifiestos[[#This Row],[Total Pagado]]*tbl_Manifiestos[[#This Row],[Porcentaje]]</f>
        <v>1125.3</v>
      </c>
      <c r="N1507" s="3">
        <v>0.93</v>
      </c>
    </row>
    <row r="1508" spans="1:14" ht="15.75" x14ac:dyDescent="0.25">
      <c r="A1508" s="3" t="s">
        <v>27</v>
      </c>
      <c r="B1508" s="3" t="str">
        <f>tbl_Manifiestos[[#This Row],[Factura]] &amp; "|" &amp; tbl_Manifiestos[[#This Row],[Proyecto OK]] &amp; "|" &amp; TEXT(tbl_Manifiestos[[#This Row],[Servicio]],"0.00") &amp; "|" &amp; TEXT(tbl_Manifiestos[[#This Row],[Costo Unitario]],"0.00")</f>
        <v>2849|Lead Replacement Service|13.00|110.00</v>
      </c>
      <c r="C1508" t="s">
        <v>5672</v>
      </c>
      <c r="D1508" s="71">
        <v>45959</v>
      </c>
      <c r="E1508">
        <v>708</v>
      </c>
      <c r="F1508" t="s">
        <v>5306</v>
      </c>
      <c r="G1508">
        <v>3367</v>
      </c>
      <c r="H1508" t="s">
        <v>5903</v>
      </c>
      <c r="I1508">
        <v>3367</v>
      </c>
      <c r="J1508">
        <v>13</v>
      </c>
      <c r="K1508" s="54">
        <v>110</v>
      </c>
      <c r="L1508" s="38">
        <f t="shared" si="46"/>
        <v>1430</v>
      </c>
      <c r="M1508" s="6">
        <f>tbl_Manifiestos[[#This Row],[Total Pagado]]*tbl_Manifiestos[[#This Row],[Porcentaje]]</f>
        <v>1329.9</v>
      </c>
      <c r="N1508" s="3">
        <v>0.93</v>
      </c>
    </row>
    <row r="1509" spans="1:14" ht="15.75" x14ac:dyDescent="0.25">
      <c r="A1509" s="3" t="s">
        <v>27</v>
      </c>
      <c r="B1509" s="3" t="str">
        <f>tbl_Manifiestos[[#This Row],[Factura]] &amp; "|" &amp; tbl_Manifiestos[[#This Row],[Proyecto OK]] &amp; "|" &amp; TEXT(tbl_Manifiestos[[#This Row],[Servicio]],"0.00") &amp; "|" &amp; TEXT(tbl_Manifiestos[[#This Row],[Costo Unitario]],"0.00")</f>
        <v>2849|Lead Replacement Service|11.50|110.00</v>
      </c>
      <c r="C1509" t="s">
        <v>5672</v>
      </c>
      <c r="D1509" s="73">
        <v>45960</v>
      </c>
      <c r="E1509">
        <v>708</v>
      </c>
      <c r="F1509" t="s">
        <v>5306</v>
      </c>
      <c r="G1509">
        <v>3367</v>
      </c>
      <c r="H1509" t="s">
        <v>5903</v>
      </c>
      <c r="I1509">
        <v>3367</v>
      </c>
      <c r="J1509">
        <v>11.5</v>
      </c>
      <c r="K1509" s="56">
        <v>110</v>
      </c>
      <c r="L1509" s="39">
        <f t="shared" si="46"/>
        <v>1265</v>
      </c>
      <c r="M1509" s="6">
        <f>tbl_Manifiestos[[#This Row],[Total Pagado]]*tbl_Manifiestos[[#This Row],[Porcentaje]]</f>
        <v>1176.45</v>
      </c>
      <c r="N1509" s="3">
        <v>0.93</v>
      </c>
    </row>
    <row r="1510" spans="1:14" ht="15.75" x14ac:dyDescent="0.25">
      <c r="A1510" s="3" t="s">
        <v>27</v>
      </c>
      <c r="B1510" s="3" t="str">
        <f>tbl_Manifiestos[[#This Row],[Factura]] &amp; "|" &amp; tbl_Manifiestos[[#This Row],[Proyecto OK]] &amp; "|" &amp; TEXT(tbl_Manifiestos[[#This Row],[Servicio]],"0.00") &amp; "|" &amp; TEXT(tbl_Manifiestos[[#This Row],[Costo Unitario]],"0.00")</f>
        <v>2868|Lead Replacement Service|10.00|110.00</v>
      </c>
      <c r="C1510" t="s">
        <v>5681</v>
      </c>
      <c r="D1510" s="75">
        <v>45964</v>
      </c>
      <c r="E1510">
        <v>708</v>
      </c>
      <c r="F1510" t="s">
        <v>5306</v>
      </c>
      <c r="G1510">
        <v>3367</v>
      </c>
      <c r="H1510" t="s">
        <v>5903</v>
      </c>
      <c r="I1510">
        <v>3367</v>
      </c>
      <c r="J1510">
        <v>10</v>
      </c>
      <c r="K1510" s="54">
        <v>110</v>
      </c>
      <c r="L1510" s="38">
        <f t="shared" si="46"/>
        <v>1100</v>
      </c>
      <c r="M1510" s="6">
        <f>tbl_Manifiestos[[#This Row],[Total Pagado]]*tbl_Manifiestos[[#This Row],[Porcentaje]]</f>
        <v>1023</v>
      </c>
      <c r="N1510" s="3">
        <v>0.93</v>
      </c>
    </row>
    <row r="1511" spans="1:14" ht="15.75" x14ac:dyDescent="0.25">
      <c r="A1511" s="3" t="s">
        <v>27</v>
      </c>
      <c r="B1511" s="3" t="str">
        <f>tbl_Manifiestos[[#This Row],[Factura]] &amp; "|" &amp; tbl_Manifiestos[[#This Row],[Proyecto OK]] &amp; "|" &amp; TEXT(tbl_Manifiestos[[#This Row],[Servicio]],"0.00") &amp; "|" &amp; TEXT(tbl_Manifiestos[[#This Row],[Costo Unitario]],"0.00")</f>
        <v>2868|Lead Replacement Service|8.00|110.00</v>
      </c>
      <c r="C1511" t="s">
        <v>5681</v>
      </c>
      <c r="D1511" s="77">
        <v>45965</v>
      </c>
      <c r="E1511">
        <v>708</v>
      </c>
      <c r="F1511" t="s">
        <v>5306</v>
      </c>
      <c r="G1511">
        <v>3367</v>
      </c>
      <c r="H1511" t="s">
        <v>5903</v>
      </c>
      <c r="I1511">
        <v>3367</v>
      </c>
      <c r="J1511">
        <v>8</v>
      </c>
      <c r="K1511" s="56">
        <v>110</v>
      </c>
      <c r="L1511" s="39">
        <f t="shared" si="46"/>
        <v>880</v>
      </c>
      <c r="M1511" s="6">
        <f>tbl_Manifiestos[[#This Row],[Total Pagado]]*tbl_Manifiestos[[#This Row],[Porcentaje]]</f>
        <v>818.40000000000009</v>
      </c>
      <c r="N1511" s="3">
        <v>0.93</v>
      </c>
    </row>
    <row r="1512" spans="1:14" ht="15.75" x14ac:dyDescent="0.25">
      <c r="A1512" s="3" t="s">
        <v>27</v>
      </c>
      <c r="B1512" s="3" t="str">
        <f>tbl_Manifiestos[[#This Row],[Factura]] &amp; "|" &amp; tbl_Manifiestos[[#This Row],[Proyecto OK]] &amp; "|" &amp; TEXT(tbl_Manifiestos[[#This Row],[Servicio]],"0.00") &amp; "|" &amp; TEXT(tbl_Manifiestos[[#This Row],[Costo Unitario]],"0.00")</f>
        <v>2868|Lead Replacement Service|9.00|110.00</v>
      </c>
      <c r="C1512" t="s">
        <v>5681</v>
      </c>
      <c r="D1512" s="160">
        <v>45966</v>
      </c>
      <c r="E1512">
        <v>708</v>
      </c>
      <c r="F1512" t="s">
        <v>5306</v>
      </c>
      <c r="G1512">
        <v>3367</v>
      </c>
      <c r="H1512" t="s">
        <v>5903</v>
      </c>
      <c r="I1512">
        <v>3367</v>
      </c>
      <c r="J1512">
        <v>9</v>
      </c>
      <c r="K1512" s="57">
        <v>110</v>
      </c>
      <c r="L1512" s="41">
        <f t="shared" si="46"/>
        <v>990</v>
      </c>
      <c r="M1512" s="6">
        <f>tbl_Manifiestos[[#This Row],[Total Pagado]]*tbl_Manifiestos[[#This Row],[Porcentaje]]</f>
        <v>920.7</v>
      </c>
      <c r="N1512" s="3">
        <v>0.93</v>
      </c>
    </row>
    <row r="1513" spans="1:14" ht="15.75" x14ac:dyDescent="0.25">
      <c r="A1513" s="3" t="s">
        <v>27</v>
      </c>
      <c r="B1513" s="3" t="str">
        <f>tbl_Manifiestos[[#This Row],[Factura]] &amp; "|" &amp; tbl_Manifiestos[[#This Row],[Proyecto OK]] &amp; "|" &amp; TEXT(tbl_Manifiestos[[#This Row],[Servicio]],"0.00") &amp; "|" &amp; TEXT(tbl_Manifiestos[[#This Row],[Costo Unitario]],"0.00")</f>
        <v>2868|Lead Replacement Service|9.50|110.00</v>
      </c>
      <c r="C1513" t="s">
        <v>5681</v>
      </c>
      <c r="D1513" s="75">
        <v>45967</v>
      </c>
      <c r="E1513">
        <v>708</v>
      </c>
      <c r="F1513" t="s">
        <v>5306</v>
      </c>
      <c r="G1513">
        <v>3367</v>
      </c>
      <c r="H1513" t="s">
        <v>5903</v>
      </c>
      <c r="I1513">
        <v>3367</v>
      </c>
      <c r="J1513">
        <v>9.5</v>
      </c>
      <c r="K1513" s="54">
        <v>110</v>
      </c>
      <c r="L1513" s="38">
        <f t="shared" si="46"/>
        <v>1045</v>
      </c>
      <c r="M1513" s="6">
        <f>tbl_Manifiestos[[#This Row],[Total Pagado]]*tbl_Manifiestos[[#This Row],[Porcentaje]]</f>
        <v>971.85</v>
      </c>
      <c r="N1513" s="3">
        <v>0.93</v>
      </c>
    </row>
    <row r="1514" spans="1:14" ht="15.75" x14ac:dyDescent="0.25">
      <c r="A1514" s="3" t="s">
        <v>27</v>
      </c>
      <c r="B1514" s="3" t="str">
        <f>tbl_Manifiestos[[#This Row],[Factura]] &amp; "|" &amp; tbl_Manifiestos[[#This Row],[Proyecto OK]] &amp; "|" &amp; TEXT(tbl_Manifiestos[[#This Row],[Servicio]],"0.00") &amp; "|" &amp; TEXT(tbl_Manifiestos[[#This Row],[Costo Unitario]],"0.00")</f>
        <v>2868|Lead Replacement Service|10.50|110.00</v>
      </c>
      <c r="C1514" t="s">
        <v>5681</v>
      </c>
      <c r="D1514" s="75">
        <v>45968</v>
      </c>
      <c r="E1514">
        <v>708</v>
      </c>
      <c r="F1514" t="s">
        <v>5306</v>
      </c>
      <c r="G1514">
        <v>3367</v>
      </c>
      <c r="H1514" t="s">
        <v>5903</v>
      </c>
      <c r="I1514">
        <v>3367</v>
      </c>
      <c r="J1514">
        <v>10.5</v>
      </c>
      <c r="K1514" s="54">
        <v>110</v>
      </c>
      <c r="L1514" s="38">
        <f t="shared" si="46"/>
        <v>1155</v>
      </c>
      <c r="M1514" s="6">
        <f>tbl_Manifiestos[[#This Row],[Total Pagado]]*tbl_Manifiestos[[#This Row],[Porcentaje]]</f>
        <v>1074.1500000000001</v>
      </c>
      <c r="N1514" s="3">
        <v>0.93</v>
      </c>
    </row>
    <row r="1515" spans="1:14" ht="15.75" x14ac:dyDescent="0.25">
      <c r="A1515" s="3" t="s">
        <v>27</v>
      </c>
      <c r="B1515" s="3" t="str">
        <f>tbl_Manifiestos[[#This Row],[Factura]] &amp; "|" &amp; tbl_Manifiestos[[#This Row],[Proyecto OK]] &amp; "|" &amp; TEXT(tbl_Manifiestos[[#This Row],[Servicio]],"0.00") &amp; "|" &amp; TEXT(tbl_Manifiestos[[#This Row],[Costo Unitario]],"0.00")</f>
        <v>2889|Lead Replacement Service|10.50|110.00</v>
      </c>
      <c r="C1515" t="s">
        <v>5690</v>
      </c>
      <c r="D1515" s="79">
        <v>45973</v>
      </c>
      <c r="E1515">
        <v>708</v>
      </c>
      <c r="F1515" t="s">
        <v>5306</v>
      </c>
      <c r="G1515">
        <v>3367</v>
      </c>
      <c r="H1515" t="s">
        <v>5903</v>
      </c>
      <c r="I1515">
        <v>3367</v>
      </c>
      <c r="J1515">
        <v>10.5</v>
      </c>
      <c r="K1515" s="55">
        <v>110</v>
      </c>
      <c r="L1515" s="40">
        <f t="shared" si="46"/>
        <v>1155</v>
      </c>
      <c r="M1515" s="6">
        <f>tbl_Manifiestos[[#This Row],[Total Pagado]]*tbl_Manifiestos[[#This Row],[Porcentaje]]</f>
        <v>1074.1500000000001</v>
      </c>
      <c r="N1515" s="3">
        <v>0.93</v>
      </c>
    </row>
    <row r="1516" spans="1:14" ht="15.75" x14ac:dyDescent="0.25">
      <c r="A1516" s="3" t="s">
        <v>1982</v>
      </c>
      <c r="B1516" s="3" t="str">
        <f>tbl_Manifiestos[[#This Row],[Factura]] &amp; "|" &amp; tbl_Manifiestos[[#This Row],[Proyecto OK]] &amp; "|" &amp; TEXT(tbl_Manifiestos[[#This Row],[Servicio]],"0.00") &amp; "|" &amp; TEXT(tbl_Manifiestos[[#This Row],[Costo Unitario]],"0.00")</f>
        <v>2622|Lead Replacement Service|8.50|105.00</v>
      </c>
      <c r="C1516">
        <v>2622</v>
      </c>
      <c r="D1516" s="4">
        <v>45863</v>
      </c>
      <c r="E1516">
        <v>612</v>
      </c>
      <c r="F1516" t="s">
        <v>5306</v>
      </c>
      <c r="G1516">
        <v>3369</v>
      </c>
      <c r="H1516" t="s">
        <v>5903</v>
      </c>
      <c r="I1516">
        <v>3369</v>
      </c>
      <c r="J1516">
        <v>8.5</v>
      </c>
      <c r="K1516" s="6">
        <v>105</v>
      </c>
      <c r="L1516" s="213">
        <v>892.5</v>
      </c>
      <c r="M1516" s="6">
        <f>tbl_Manifiestos[[#This Row],[Total Pagado]]*tbl_Manifiestos[[#This Row],[Porcentaje]]</f>
        <v>803.25</v>
      </c>
      <c r="N1516" s="3">
        <v>0.9</v>
      </c>
    </row>
    <row r="1517" spans="1:14" ht="15.75" x14ac:dyDescent="0.25">
      <c r="A1517" s="3" t="s">
        <v>12</v>
      </c>
      <c r="B1517" s="3" t="str">
        <f>tbl_Manifiestos[[#This Row],[Factura]] &amp; "|" &amp; tbl_Manifiestos[[#This Row],[Proyecto OK]] &amp; "|" &amp; TEXT(tbl_Manifiestos[[#This Row],[Servicio]],"0.00") &amp; "|" &amp; TEXT(tbl_Manifiestos[[#This Row],[Costo Unitario]],"0.00")</f>
        <v>2622|Lead Replacement Service|7.00|110.00</v>
      </c>
      <c r="C1517" t="s">
        <v>5751</v>
      </c>
      <c r="D1517" s="51">
        <v>45862</v>
      </c>
      <c r="E1517">
        <v>82</v>
      </c>
      <c r="F1517" t="s">
        <v>5306</v>
      </c>
      <c r="G1517">
        <v>3369</v>
      </c>
      <c r="H1517" t="s">
        <v>5903</v>
      </c>
      <c r="I1517">
        <v>3369</v>
      </c>
      <c r="J1517">
        <v>7</v>
      </c>
      <c r="K1517" s="55">
        <v>110</v>
      </c>
      <c r="L1517" s="40">
        <f>J1517*K1517</f>
        <v>770</v>
      </c>
      <c r="M1517" s="6">
        <f>tbl_Manifiestos[[#This Row],[Total Pagado]]*tbl_Manifiestos[[#This Row],[Porcentaje]]</f>
        <v>716.1</v>
      </c>
      <c r="N1517" s="3">
        <v>0.93</v>
      </c>
    </row>
    <row r="1518" spans="1:14" ht="15.75" x14ac:dyDescent="0.25">
      <c r="A1518" s="3" t="s">
        <v>1264</v>
      </c>
      <c r="B1518" s="3" t="str">
        <f>tbl_Manifiestos[[#This Row],[Factura]] &amp; "|" &amp; tbl_Manifiestos[[#This Row],[Proyecto OK]] &amp; "|" &amp; TEXT(tbl_Manifiestos[[#This Row],[Servicio]],"0.00") &amp; "|" &amp; TEXT(tbl_Manifiestos[[#This Row],[Costo Unitario]],"0.00")</f>
        <v>2744|Lead Replacement Service|5.50|105.00</v>
      </c>
      <c r="C1518">
        <v>2744</v>
      </c>
      <c r="D1518" s="136">
        <v>45916</v>
      </c>
      <c r="E1518">
        <v>4</v>
      </c>
      <c r="F1518" t="s">
        <v>5306</v>
      </c>
      <c r="G1518">
        <v>3370</v>
      </c>
      <c r="H1518" t="s">
        <v>5903</v>
      </c>
      <c r="I1518">
        <v>3370</v>
      </c>
      <c r="J1518">
        <v>5.5</v>
      </c>
      <c r="K1518" s="183">
        <v>105</v>
      </c>
      <c r="L1518" s="212">
        <v>577.5</v>
      </c>
      <c r="M1518" s="6">
        <f>tbl_Manifiestos[[#This Row],[Total Pagado]]*tbl_Manifiestos[[#This Row],[Porcentaje]]</f>
        <v>519.75</v>
      </c>
      <c r="N1518" s="3">
        <v>0.9</v>
      </c>
    </row>
    <row r="1519" spans="1:14" ht="15.75" x14ac:dyDescent="0.25">
      <c r="A1519" s="3" t="s">
        <v>5309</v>
      </c>
      <c r="B1519" s="3" t="str">
        <f>tbl_Manifiestos[[#This Row],[Factura]] &amp; "|" &amp; tbl_Manifiestos[[#This Row],[Proyecto OK]] &amp; "|" &amp; TEXT(tbl_Manifiestos[[#This Row],[Servicio]],"0.00") &amp; "|" &amp; TEXT(tbl_Manifiestos[[#This Row],[Costo Unitario]],"0.00")</f>
        <v>2744|Lead Replacement Service|7.00|105.00</v>
      </c>
      <c r="C1519">
        <v>2744</v>
      </c>
      <c r="D1519" s="138">
        <v>45915</v>
      </c>
      <c r="E1519">
        <v>620</v>
      </c>
      <c r="F1519" t="s">
        <v>5306</v>
      </c>
      <c r="G1519">
        <v>3370</v>
      </c>
      <c r="H1519" t="s">
        <v>5903</v>
      </c>
      <c r="I1519">
        <v>3370</v>
      </c>
      <c r="J1519">
        <v>7</v>
      </c>
      <c r="K1519" s="185">
        <v>105</v>
      </c>
      <c r="L1519" s="214">
        <v>735</v>
      </c>
      <c r="M1519" s="6">
        <f>tbl_Manifiestos[[#This Row],[Total Pagado]]*tbl_Manifiestos[[#This Row],[Porcentaje]]</f>
        <v>661.5</v>
      </c>
      <c r="N1519" s="3">
        <v>0.9</v>
      </c>
    </row>
    <row r="1520" spans="1:14" ht="15.75" x14ac:dyDescent="0.25">
      <c r="A1520" s="3" t="s">
        <v>5309</v>
      </c>
      <c r="B1520" s="3" t="str">
        <f>tbl_Manifiestos[[#This Row],[Factura]] &amp; "|" &amp; tbl_Manifiestos[[#This Row],[Proyecto OK]] &amp; "|" &amp; TEXT(tbl_Manifiestos[[#This Row],[Servicio]],"0.00") &amp; "|" &amp; TEXT(tbl_Manifiestos[[#This Row],[Costo Unitario]],"0.00")</f>
        <v>2744|Lead Replacement Service|7.00|105.00</v>
      </c>
      <c r="C1520">
        <v>2744</v>
      </c>
      <c r="D1520" s="4">
        <v>45916</v>
      </c>
      <c r="E1520">
        <v>661</v>
      </c>
      <c r="F1520" t="s">
        <v>5306</v>
      </c>
      <c r="G1520">
        <v>3370</v>
      </c>
      <c r="H1520" t="s">
        <v>5903</v>
      </c>
      <c r="I1520">
        <v>3370</v>
      </c>
      <c r="J1520">
        <v>7</v>
      </c>
      <c r="K1520" s="6">
        <v>105</v>
      </c>
      <c r="L1520" s="213">
        <v>735</v>
      </c>
      <c r="M1520" s="6">
        <f>tbl_Manifiestos[[#This Row],[Total Pagado]]*tbl_Manifiestos[[#This Row],[Porcentaje]]</f>
        <v>661.5</v>
      </c>
      <c r="N1520" s="3">
        <v>0.9</v>
      </c>
    </row>
    <row r="1521" spans="1:14" ht="15.75" x14ac:dyDescent="0.25">
      <c r="A1521" s="3" t="s">
        <v>5309</v>
      </c>
      <c r="B1521" s="3" t="str">
        <f>tbl_Manifiestos[[#This Row],[Factura]] &amp; "|" &amp; tbl_Manifiestos[[#This Row],[Proyecto OK]] &amp; "|" &amp; TEXT(tbl_Manifiestos[[#This Row],[Servicio]],"0.00") &amp; "|" &amp; TEXT(tbl_Manifiestos[[#This Row],[Costo Unitario]],"0.00")</f>
        <v>2744|Lead Replacement Service|8.00|105.00</v>
      </c>
      <c r="C1521">
        <v>2744</v>
      </c>
      <c r="D1521" s="4">
        <v>45917</v>
      </c>
      <c r="E1521">
        <v>76</v>
      </c>
      <c r="F1521" t="s">
        <v>5306</v>
      </c>
      <c r="G1521">
        <v>3370</v>
      </c>
      <c r="H1521" t="s">
        <v>5903</v>
      </c>
      <c r="I1521">
        <v>3370</v>
      </c>
      <c r="J1521">
        <v>8</v>
      </c>
      <c r="K1521" s="6">
        <v>105</v>
      </c>
      <c r="L1521" s="213">
        <v>840</v>
      </c>
      <c r="M1521" s="6">
        <f>tbl_Manifiestos[[#This Row],[Total Pagado]]*tbl_Manifiestos[[#This Row],[Porcentaje]]</f>
        <v>756</v>
      </c>
      <c r="N1521" s="3">
        <v>0.9</v>
      </c>
    </row>
    <row r="1522" spans="1:14" ht="15.75" x14ac:dyDescent="0.25">
      <c r="A1522" s="3" t="s">
        <v>27</v>
      </c>
      <c r="B1522" s="3" t="str">
        <f>tbl_Manifiestos[[#This Row],[Factura]] &amp; "|" &amp; tbl_Manifiestos[[#This Row],[Proyecto OK]] &amp; "|" &amp; TEXT(tbl_Manifiestos[[#This Row],[Servicio]],"0.00") &amp; "|" &amp; TEXT(tbl_Manifiestos[[#This Row],[Costo Unitario]],"0.00")</f>
        <v>2732|Lead Replacement Service|10.50|110.00</v>
      </c>
      <c r="C1522" t="s">
        <v>5589</v>
      </c>
      <c r="D1522" s="51">
        <v>45911</v>
      </c>
      <c r="E1522">
        <v>708</v>
      </c>
      <c r="F1522" t="s">
        <v>5306</v>
      </c>
      <c r="G1522">
        <v>3370</v>
      </c>
      <c r="H1522" t="s">
        <v>5903</v>
      </c>
      <c r="I1522">
        <v>3370</v>
      </c>
      <c r="J1522">
        <v>10.5</v>
      </c>
      <c r="K1522" s="55">
        <v>110</v>
      </c>
      <c r="L1522" s="40">
        <f t="shared" ref="L1522:L1527" si="47">J1522*K1522</f>
        <v>1155</v>
      </c>
      <c r="M1522" s="6">
        <f>tbl_Manifiestos[[#This Row],[Total Pagado]]*tbl_Manifiestos[[#This Row],[Porcentaje]]</f>
        <v>1074.1500000000001</v>
      </c>
      <c r="N1522" s="3">
        <v>0.93</v>
      </c>
    </row>
    <row r="1523" spans="1:14" ht="15.75" x14ac:dyDescent="0.25">
      <c r="A1523" s="3" t="s">
        <v>27</v>
      </c>
      <c r="B1523" s="3" t="str">
        <f>tbl_Manifiestos[[#This Row],[Factura]] &amp; "|" &amp; tbl_Manifiestos[[#This Row],[Proyecto OK]] &amp; "|" &amp; TEXT(tbl_Manifiestos[[#This Row],[Servicio]],"0.00") &amp; "|" &amp; TEXT(tbl_Manifiestos[[#This Row],[Costo Unitario]],"0.00")</f>
        <v>2744|Lead Replacement Service|5.00|110.00</v>
      </c>
      <c r="C1523" t="s">
        <v>5597</v>
      </c>
      <c r="D1523" s="51">
        <v>45917</v>
      </c>
      <c r="E1523">
        <v>515</v>
      </c>
      <c r="F1523" t="s">
        <v>5306</v>
      </c>
      <c r="G1523">
        <v>3370</v>
      </c>
      <c r="H1523" t="s">
        <v>5903</v>
      </c>
      <c r="I1523">
        <v>3370</v>
      </c>
      <c r="J1523">
        <v>5</v>
      </c>
      <c r="K1523" s="55">
        <v>110</v>
      </c>
      <c r="L1523" s="40">
        <f t="shared" si="47"/>
        <v>550</v>
      </c>
      <c r="M1523" s="6">
        <f>tbl_Manifiestos[[#This Row],[Total Pagado]]*tbl_Manifiestos[[#This Row],[Porcentaje]]</f>
        <v>511.5</v>
      </c>
      <c r="N1523" s="3">
        <v>0.93</v>
      </c>
    </row>
    <row r="1524" spans="1:14" ht="15.75" x14ac:dyDescent="0.25">
      <c r="A1524" s="3" t="s">
        <v>27</v>
      </c>
      <c r="B1524" s="3" t="str">
        <f>tbl_Manifiestos[[#This Row],[Factura]] &amp; "|" &amp; tbl_Manifiestos[[#This Row],[Proyecto OK]] &amp; "|" &amp; TEXT(tbl_Manifiestos[[#This Row],[Servicio]],"0.00") &amp; "|" &amp; TEXT(tbl_Manifiestos[[#This Row],[Costo Unitario]],"0.00")</f>
        <v>2744|Lead Replacement Service|7.50|110.00</v>
      </c>
      <c r="C1524" t="s">
        <v>5597</v>
      </c>
      <c r="D1524" s="52">
        <v>45918</v>
      </c>
      <c r="E1524">
        <v>617</v>
      </c>
      <c r="F1524" t="s">
        <v>5306</v>
      </c>
      <c r="G1524">
        <v>3370</v>
      </c>
      <c r="H1524" t="s">
        <v>5903</v>
      </c>
      <c r="I1524">
        <v>3370</v>
      </c>
      <c r="J1524">
        <v>7.5</v>
      </c>
      <c r="K1524" s="56">
        <v>110</v>
      </c>
      <c r="L1524" s="39">
        <f t="shared" si="47"/>
        <v>825</v>
      </c>
      <c r="M1524" s="6">
        <f>tbl_Manifiestos[[#This Row],[Total Pagado]]*tbl_Manifiestos[[#This Row],[Porcentaje]]</f>
        <v>767.25</v>
      </c>
      <c r="N1524" s="3">
        <v>0.93</v>
      </c>
    </row>
    <row r="1525" spans="1:14" ht="15.75" x14ac:dyDescent="0.25">
      <c r="A1525" s="3" t="s">
        <v>12</v>
      </c>
      <c r="B1525" s="3" t="str">
        <f>tbl_Manifiestos[[#This Row],[Factura]] &amp; "|" &amp; tbl_Manifiestos[[#This Row],[Proyecto OK]] &amp; "|" &amp; TEXT(tbl_Manifiestos[[#This Row],[Servicio]],"0.00") &amp; "|" &amp; TEXT(tbl_Manifiestos[[#This Row],[Costo Unitario]],"0.00")</f>
        <v>2744|Lead Replacement Service|8.00|110.00</v>
      </c>
      <c r="C1525" t="s">
        <v>5597</v>
      </c>
      <c r="D1525" s="50">
        <v>45915</v>
      </c>
      <c r="E1525">
        <v>82</v>
      </c>
      <c r="F1525" t="s">
        <v>5306</v>
      </c>
      <c r="G1525">
        <v>3370</v>
      </c>
      <c r="H1525" t="s">
        <v>5903</v>
      </c>
      <c r="I1525">
        <v>3370</v>
      </c>
      <c r="J1525">
        <v>8</v>
      </c>
      <c r="K1525" s="54">
        <v>110</v>
      </c>
      <c r="L1525" s="38">
        <f t="shared" si="47"/>
        <v>880</v>
      </c>
      <c r="M1525" s="6">
        <f>tbl_Manifiestos[[#This Row],[Total Pagado]]*tbl_Manifiestos[[#This Row],[Porcentaje]]</f>
        <v>818.40000000000009</v>
      </c>
      <c r="N1525" s="3">
        <v>0.93</v>
      </c>
    </row>
    <row r="1526" spans="1:14" ht="15.75" x14ac:dyDescent="0.25">
      <c r="A1526" s="3" t="s">
        <v>12</v>
      </c>
      <c r="B1526" s="3" t="str">
        <f>tbl_Manifiestos[[#This Row],[Factura]] &amp; "|" &amp; tbl_Manifiestos[[#This Row],[Proyecto OK]] &amp; "|" &amp; TEXT(tbl_Manifiestos[[#This Row],[Servicio]],"0.00") &amp; "|" &amp; TEXT(tbl_Manifiestos[[#This Row],[Costo Unitario]],"0.00")</f>
        <v>2579|Lead Replacement Service|8.00|110.00</v>
      </c>
      <c r="C1526" t="s">
        <v>5746</v>
      </c>
      <c r="D1526" s="51">
        <v>45840</v>
      </c>
      <c r="E1526">
        <v>58</v>
      </c>
      <c r="F1526" t="s">
        <v>5306</v>
      </c>
      <c r="G1526">
        <v>3373</v>
      </c>
      <c r="H1526" t="s">
        <v>5903</v>
      </c>
      <c r="I1526">
        <v>3373</v>
      </c>
      <c r="J1526">
        <v>8</v>
      </c>
      <c r="K1526" s="55">
        <v>110</v>
      </c>
      <c r="L1526" s="40">
        <f t="shared" si="47"/>
        <v>880</v>
      </c>
      <c r="M1526" s="6">
        <f>tbl_Manifiestos[[#This Row],[Total Pagado]]*tbl_Manifiestos[[#This Row],[Porcentaje]]</f>
        <v>818.40000000000009</v>
      </c>
      <c r="N1526" s="3">
        <v>0.93</v>
      </c>
    </row>
    <row r="1527" spans="1:14" ht="15.75" x14ac:dyDescent="0.25">
      <c r="A1527" s="3" t="s">
        <v>12</v>
      </c>
      <c r="B1527" s="3" t="str">
        <f>tbl_Manifiestos[[#This Row],[Factura]] &amp; "|" &amp; tbl_Manifiestos[[#This Row],[Proyecto OK]] &amp; "|" &amp; TEXT(tbl_Manifiestos[[#This Row],[Servicio]],"0.00") &amp; "|" &amp; TEXT(tbl_Manifiestos[[#This Row],[Costo Unitario]],"0.00")</f>
        <v>2579|Lead Replacement Service|13.00|110.00</v>
      </c>
      <c r="C1527" t="s">
        <v>5746</v>
      </c>
      <c r="D1527" s="51">
        <v>45841</v>
      </c>
      <c r="E1527">
        <v>58</v>
      </c>
      <c r="F1527" t="s">
        <v>5306</v>
      </c>
      <c r="G1527">
        <v>3373</v>
      </c>
      <c r="H1527" t="s">
        <v>5903</v>
      </c>
      <c r="I1527">
        <v>3373</v>
      </c>
      <c r="J1527">
        <v>13</v>
      </c>
      <c r="K1527" s="55">
        <v>110</v>
      </c>
      <c r="L1527" s="40">
        <f t="shared" si="47"/>
        <v>1430</v>
      </c>
      <c r="M1527" s="6">
        <f>tbl_Manifiestos[[#This Row],[Total Pagado]]*tbl_Manifiestos[[#This Row],[Porcentaje]]</f>
        <v>1329.9</v>
      </c>
      <c r="N1527" s="3">
        <v>0.93</v>
      </c>
    </row>
    <row r="1528" spans="1:14" ht="15.75" x14ac:dyDescent="0.25">
      <c r="A1528" s="3" t="s">
        <v>5309</v>
      </c>
      <c r="B1528" s="3" t="str">
        <f>tbl_Manifiestos[[#This Row],[Factura]] &amp; "|" &amp; tbl_Manifiestos[[#This Row],[Proyecto OK]] &amp; "|" &amp; TEXT(tbl_Manifiestos[[#This Row],[Servicio]],"0.00") &amp; "|" &amp; TEXT(tbl_Manifiestos[[#This Row],[Costo Unitario]],"0.00")</f>
        <v>2384|Canal #2 |6.00|160.00</v>
      </c>
      <c r="C1528">
        <v>2384</v>
      </c>
      <c r="D1528" s="4">
        <v>45740</v>
      </c>
      <c r="E1528" s="5" t="s">
        <v>5314</v>
      </c>
      <c r="F1528" s="3" t="s">
        <v>5912</v>
      </c>
      <c r="G1528" s="5">
        <v>6227</v>
      </c>
      <c r="H1528" t="s">
        <v>5892</v>
      </c>
      <c r="I1528">
        <v>6227</v>
      </c>
      <c r="J1528" s="3">
        <v>6</v>
      </c>
      <c r="K1528" s="6">
        <v>160</v>
      </c>
      <c r="L1528" s="213">
        <v>960</v>
      </c>
      <c r="M1528" s="6">
        <f>tbl_Manifiestos[[#This Row],[Total Pagado]]*tbl_Manifiestos[[#This Row],[Porcentaje]]</f>
        <v>864</v>
      </c>
      <c r="N1528" s="3">
        <v>0.9</v>
      </c>
    </row>
    <row r="1529" spans="1:14" ht="15.75" x14ac:dyDescent="0.25">
      <c r="A1529" s="3" t="s">
        <v>5309</v>
      </c>
      <c r="B1529" s="3" t="str">
        <f>tbl_Manifiestos[[#This Row],[Factura]] &amp; "|" &amp; tbl_Manifiestos[[#This Row],[Proyecto OK]] &amp; "|" &amp; TEXT(tbl_Manifiestos[[#This Row],[Servicio]],"0.00") &amp; "|" &amp; TEXT(tbl_Manifiestos[[#This Row],[Costo Unitario]],"0.00")</f>
        <v>2384|Canal #2 |0.25|110.00</v>
      </c>
      <c r="C1529">
        <v>2384</v>
      </c>
      <c r="D1529" s="136">
        <v>45740</v>
      </c>
      <c r="E1529" s="5" t="s">
        <v>5314</v>
      </c>
      <c r="F1529" s="3" t="s">
        <v>5912</v>
      </c>
      <c r="G1529" s="5">
        <v>6227</v>
      </c>
      <c r="H1529" t="s">
        <v>5892</v>
      </c>
      <c r="I1529">
        <v>6227</v>
      </c>
      <c r="J1529" s="3">
        <v>0.25</v>
      </c>
      <c r="K1529" s="183">
        <v>110</v>
      </c>
      <c r="L1529" s="212">
        <v>27.5</v>
      </c>
      <c r="M1529" s="6">
        <f>tbl_Manifiestos[[#This Row],[Total Pagado]]*tbl_Manifiestos[[#This Row],[Porcentaje]]</f>
        <v>24.75</v>
      </c>
      <c r="N1529" s="3">
        <v>0.9</v>
      </c>
    </row>
    <row r="1530" spans="1:14" ht="15.75" x14ac:dyDescent="0.25">
      <c r="A1530" s="3" t="s">
        <v>663</v>
      </c>
      <c r="B1530" s="3" t="str">
        <f>tbl_Manifiestos[[#This Row],[Factura]] &amp; "|" &amp; tbl_Manifiestos[[#This Row],[Proyecto OK]] &amp; "|" &amp; TEXT(tbl_Manifiestos[[#This Row],[Servicio]],"0.00") &amp; "|" &amp; TEXT(tbl_Manifiestos[[#This Row],[Costo Unitario]],"0.00")</f>
        <v>2384|Canal #2 |1.00|280.00</v>
      </c>
      <c r="C1530">
        <v>2384</v>
      </c>
      <c r="D1530" s="138">
        <v>45743</v>
      </c>
      <c r="E1530" s="5" t="s">
        <v>5315</v>
      </c>
      <c r="F1530" s="3" t="s">
        <v>5912</v>
      </c>
      <c r="G1530" s="5">
        <v>6227</v>
      </c>
      <c r="H1530" t="s">
        <v>5892</v>
      </c>
      <c r="I1530">
        <v>6227</v>
      </c>
      <c r="J1530" s="3">
        <v>1</v>
      </c>
      <c r="K1530" s="185">
        <v>280</v>
      </c>
      <c r="L1530" s="214">
        <v>280</v>
      </c>
      <c r="M1530" s="6">
        <f>tbl_Manifiestos[[#This Row],[Total Pagado]]*tbl_Manifiestos[[#This Row],[Porcentaje]]</f>
        <v>252</v>
      </c>
      <c r="N1530" s="3">
        <v>0.9</v>
      </c>
    </row>
    <row r="1531" spans="1:14" ht="15.75" x14ac:dyDescent="0.25">
      <c r="A1531" s="3" t="s">
        <v>663</v>
      </c>
      <c r="B1531" s="3" t="str">
        <f>tbl_Manifiestos[[#This Row],[Factura]] &amp; "|" &amp; tbl_Manifiestos[[#This Row],[Proyecto OK]] &amp; "|" &amp; TEXT(tbl_Manifiestos[[#This Row],[Servicio]],"0.00") &amp; "|" &amp; TEXT(tbl_Manifiestos[[#This Row],[Costo Unitario]],"0.00")</f>
        <v>2384|Canal #2 |2.00|280.00</v>
      </c>
      <c r="C1531">
        <v>2384</v>
      </c>
      <c r="D1531" s="136">
        <v>45743</v>
      </c>
      <c r="E1531" s="5" t="s">
        <v>5316</v>
      </c>
      <c r="F1531" s="3" t="s">
        <v>5912</v>
      </c>
      <c r="G1531" s="5">
        <v>6227</v>
      </c>
      <c r="H1531" t="s">
        <v>5892</v>
      </c>
      <c r="I1531">
        <v>6227</v>
      </c>
      <c r="J1531" s="3">
        <v>2</v>
      </c>
      <c r="K1531" s="183">
        <v>280</v>
      </c>
      <c r="L1531" s="212">
        <v>560</v>
      </c>
      <c r="M1531" s="6">
        <f>tbl_Manifiestos[[#This Row],[Total Pagado]]*tbl_Manifiestos[[#This Row],[Porcentaje]]</f>
        <v>504</v>
      </c>
      <c r="N1531" s="3">
        <v>0.9</v>
      </c>
    </row>
    <row r="1532" spans="1:14" ht="15.75" x14ac:dyDescent="0.25">
      <c r="A1532" s="3" t="s">
        <v>1261</v>
      </c>
      <c r="B1532" s="3" t="str">
        <f>tbl_Manifiestos[[#This Row],[Factura]] &amp; "|" &amp; tbl_Manifiestos[[#This Row],[Proyecto OK]] &amp; "|" &amp; TEXT(tbl_Manifiestos[[#This Row],[Servicio]],"0.00") &amp; "|" &amp; TEXT(tbl_Manifiestos[[#This Row],[Costo Unitario]],"0.00")</f>
        <v>2862|Canal #2 |1.00|280.00</v>
      </c>
      <c r="C1532">
        <v>2862</v>
      </c>
      <c r="D1532" s="138">
        <v>45968</v>
      </c>
      <c r="E1532">
        <v>676</v>
      </c>
      <c r="F1532" s="3" t="s">
        <v>5912</v>
      </c>
      <c r="G1532">
        <v>6227</v>
      </c>
      <c r="H1532" t="s">
        <v>5892</v>
      </c>
      <c r="I1532">
        <v>6227</v>
      </c>
      <c r="J1532">
        <v>1</v>
      </c>
      <c r="K1532" s="185">
        <v>280</v>
      </c>
      <c r="L1532" s="214">
        <v>280</v>
      </c>
      <c r="M1532" s="6">
        <f>tbl_Manifiestos[[#This Row],[Total Pagado]]*tbl_Manifiestos[[#This Row],[Porcentaje]]</f>
        <v>252</v>
      </c>
      <c r="N1532" s="3">
        <v>0.9</v>
      </c>
    </row>
    <row r="1533" spans="1:14" ht="15.75" x14ac:dyDescent="0.25">
      <c r="A1533" s="3" t="s">
        <v>1261</v>
      </c>
      <c r="B1533" s="3" t="str">
        <f>tbl_Manifiestos[[#This Row],[Factura]] &amp; "|" &amp; tbl_Manifiestos[[#This Row],[Proyecto OK]] &amp; "|" &amp; TEXT(tbl_Manifiestos[[#This Row],[Servicio]],"0.00") &amp; "|" &amp; TEXT(tbl_Manifiestos[[#This Row],[Costo Unitario]],"0.00")</f>
        <v>2862|Canal #2 |1.00|280.00</v>
      </c>
      <c r="C1533">
        <v>2862</v>
      </c>
      <c r="D1533" s="4">
        <v>45968</v>
      </c>
      <c r="E1533">
        <v>676</v>
      </c>
      <c r="F1533" s="3" t="s">
        <v>5912</v>
      </c>
      <c r="G1533">
        <v>6227</v>
      </c>
      <c r="H1533" t="s">
        <v>5892</v>
      </c>
      <c r="I1533">
        <v>6227</v>
      </c>
      <c r="J1533">
        <v>1</v>
      </c>
      <c r="K1533" s="6">
        <v>280</v>
      </c>
      <c r="L1533" s="213">
        <v>280</v>
      </c>
      <c r="M1533" s="6">
        <f>tbl_Manifiestos[[#This Row],[Total Pagado]]*tbl_Manifiestos[[#This Row],[Porcentaje]]</f>
        <v>252</v>
      </c>
      <c r="N1533" s="3">
        <v>0.9</v>
      </c>
    </row>
    <row r="1534" spans="1:14" ht="15.75" x14ac:dyDescent="0.25">
      <c r="A1534" s="3" t="s">
        <v>1261</v>
      </c>
      <c r="B1534" s="3" t="str">
        <f>tbl_Manifiestos[[#This Row],[Factura]] &amp; "|" &amp; tbl_Manifiestos[[#This Row],[Proyecto OK]] &amp; "|" &amp; TEXT(tbl_Manifiestos[[#This Row],[Servicio]],"0.00") &amp; "|" &amp; TEXT(tbl_Manifiestos[[#This Row],[Costo Unitario]],"0.00")</f>
        <v>2862|Canal #2 |1.00|280.00</v>
      </c>
      <c r="C1534">
        <v>2862</v>
      </c>
      <c r="D1534" s="4">
        <v>45968</v>
      </c>
      <c r="E1534">
        <v>676</v>
      </c>
      <c r="F1534" s="3" t="s">
        <v>5912</v>
      </c>
      <c r="G1534">
        <v>6227</v>
      </c>
      <c r="H1534" t="s">
        <v>5892</v>
      </c>
      <c r="I1534">
        <v>6227</v>
      </c>
      <c r="J1534">
        <v>1</v>
      </c>
      <c r="K1534" s="6">
        <v>280</v>
      </c>
      <c r="L1534" s="213">
        <v>280</v>
      </c>
      <c r="M1534" s="6">
        <f>tbl_Manifiestos[[#This Row],[Total Pagado]]*tbl_Manifiestos[[#This Row],[Porcentaje]]</f>
        <v>252</v>
      </c>
      <c r="N1534" s="3">
        <v>0.9</v>
      </c>
    </row>
    <row r="1535" spans="1:14" ht="15.75" x14ac:dyDescent="0.25">
      <c r="A1535" s="3" t="s">
        <v>1261</v>
      </c>
      <c r="B1535" s="3" t="str">
        <f>tbl_Manifiestos[[#This Row],[Factura]] &amp; "|" &amp; tbl_Manifiestos[[#This Row],[Proyecto OK]] &amp; "|" &amp; TEXT(tbl_Manifiestos[[#This Row],[Servicio]],"0.00") &amp; "|" &amp; TEXT(tbl_Manifiestos[[#This Row],[Costo Unitario]],"0.00")</f>
        <v>2862|Canal #2 |1.00|280.00</v>
      </c>
      <c r="C1535">
        <v>2862</v>
      </c>
      <c r="D1535" s="136">
        <v>45968</v>
      </c>
      <c r="E1535">
        <v>676</v>
      </c>
      <c r="F1535" s="3" t="s">
        <v>5912</v>
      </c>
      <c r="G1535">
        <v>6227</v>
      </c>
      <c r="H1535" t="s">
        <v>5892</v>
      </c>
      <c r="I1535">
        <v>6227</v>
      </c>
      <c r="J1535">
        <v>1</v>
      </c>
      <c r="K1535" s="183">
        <v>280</v>
      </c>
      <c r="L1535" s="212">
        <v>280</v>
      </c>
      <c r="M1535" s="6">
        <f>tbl_Manifiestos[[#This Row],[Total Pagado]]*tbl_Manifiestos[[#This Row],[Porcentaje]]</f>
        <v>252</v>
      </c>
      <c r="N1535" s="3">
        <v>0.9</v>
      </c>
    </row>
    <row r="1536" spans="1:14" ht="15.75" x14ac:dyDescent="0.25">
      <c r="A1536" s="3" t="s">
        <v>1261</v>
      </c>
      <c r="B1536" s="3" t="str">
        <f>tbl_Manifiestos[[#This Row],[Factura]] &amp; "|" &amp; tbl_Manifiestos[[#This Row],[Proyecto OK]] &amp; "|" &amp; TEXT(tbl_Manifiestos[[#This Row],[Servicio]],"0.00") &amp; "|" &amp; TEXT(tbl_Manifiestos[[#This Row],[Costo Unitario]],"0.00")</f>
        <v>2862|Canal #2 |1.00|110.00</v>
      </c>
      <c r="C1536">
        <v>2862</v>
      </c>
      <c r="D1536" s="138">
        <v>45968</v>
      </c>
      <c r="E1536">
        <v>676</v>
      </c>
      <c r="F1536" s="3" t="s">
        <v>5912</v>
      </c>
      <c r="G1536">
        <v>6227</v>
      </c>
      <c r="H1536" t="s">
        <v>5892</v>
      </c>
      <c r="I1536">
        <v>6227</v>
      </c>
      <c r="J1536">
        <v>1</v>
      </c>
      <c r="K1536" s="185">
        <v>110</v>
      </c>
      <c r="L1536" s="214">
        <v>110</v>
      </c>
      <c r="M1536" s="6">
        <f>tbl_Manifiestos[[#This Row],[Total Pagado]]*tbl_Manifiestos[[#This Row],[Porcentaje]]</f>
        <v>99</v>
      </c>
      <c r="N1536" s="3">
        <v>0.9</v>
      </c>
    </row>
    <row r="1537" spans="1:14" ht="15.75" x14ac:dyDescent="0.25">
      <c r="A1537" s="3" t="s">
        <v>1264</v>
      </c>
      <c r="B1537" s="3" t="str">
        <f>tbl_Manifiestos[[#This Row],[Factura]] &amp; "|" &amp; tbl_Manifiestos[[#This Row],[Proyecto OK]] &amp; "|" &amp; TEXT(tbl_Manifiestos[[#This Row],[Servicio]],"0.00") &amp; "|" &amp; TEXT(tbl_Manifiestos[[#This Row],[Costo Unitario]],"0.00")</f>
        <v>2902|Canal #2 |1.00|280.00</v>
      </c>
      <c r="C1537">
        <v>2902</v>
      </c>
      <c r="D1537" s="4">
        <v>45979</v>
      </c>
      <c r="E1537">
        <v>201</v>
      </c>
      <c r="F1537" s="3" t="s">
        <v>5912</v>
      </c>
      <c r="G1537">
        <v>6227</v>
      </c>
      <c r="H1537" t="s">
        <v>5892</v>
      </c>
      <c r="I1537">
        <v>6227</v>
      </c>
      <c r="J1537">
        <v>1</v>
      </c>
      <c r="K1537" s="6">
        <v>280</v>
      </c>
      <c r="L1537" s="213">
        <v>280</v>
      </c>
      <c r="M1537" s="6">
        <f>tbl_Manifiestos[[#This Row],[Total Pagado]]*tbl_Manifiestos[[#This Row],[Porcentaje]]</f>
        <v>252</v>
      </c>
      <c r="N1537" s="3">
        <v>0.9</v>
      </c>
    </row>
    <row r="1538" spans="1:14" ht="15.75" x14ac:dyDescent="0.25">
      <c r="A1538" s="3" t="s">
        <v>1264</v>
      </c>
      <c r="B1538" s="3" t="str">
        <f>tbl_Manifiestos[[#This Row],[Factura]] &amp; "|" &amp; tbl_Manifiestos[[#This Row],[Proyecto OK]] &amp; "|" &amp; TEXT(tbl_Manifiestos[[#This Row],[Servicio]],"0.00") &amp; "|" &amp; TEXT(tbl_Manifiestos[[#This Row],[Costo Unitario]],"0.00")</f>
        <v>2902|Canal #2 |1.00|280.00</v>
      </c>
      <c r="C1538">
        <v>2902</v>
      </c>
      <c r="D1538" s="136">
        <v>45979</v>
      </c>
      <c r="E1538">
        <v>201</v>
      </c>
      <c r="F1538" s="3" t="s">
        <v>5912</v>
      </c>
      <c r="G1538">
        <v>6227</v>
      </c>
      <c r="H1538" t="s">
        <v>5892</v>
      </c>
      <c r="I1538">
        <v>6227</v>
      </c>
      <c r="J1538">
        <v>1</v>
      </c>
      <c r="K1538" s="183">
        <v>280</v>
      </c>
      <c r="L1538" s="212">
        <v>280</v>
      </c>
      <c r="M1538" s="6">
        <f>tbl_Manifiestos[[#This Row],[Total Pagado]]*tbl_Manifiestos[[#This Row],[Porcentaje]]</f>
        <v>252</v>
      </c>
      <c r="N1538" s="3">
        <v>0.9</v>
      </c>
    </row>
    <row r="1539" spans="1:14" ht="15.75" x14ac:dyDescent="0.25">
      <c r="A1539" s="3" t="s">
        <v>27</v>
      </c>
      <c r="B1539" s="3" t="str">
        <f>tbl_Manifiestos[[#This Row],[Factura]] &amp; "|" &amp; tbl_Manifiestos[[#This Row],[Proyecto OK]] &amp; "|" &amp; TEXT(tbl_Manifiestos[[#This Row],[Servicio]],"0.00") &amp; "|" &amp; TEXT(tbl_Manifiestos[[#This Row],[Costo Unitario]],"0.00")</f>
        <v>2303|Canal #2 |0.75|115.00</v>
      </c>
      <c r="C1539">
        <v>2303</v>
      </c>
      <c r="D1539" s="152">
        <v>45637</v>
      </c>
      <c r="E1539">
        <v>356</v>
      </c>
      <c r="F1539" t="s">
        <v>5401</v>
      </c>
      <c r="G1539">
        <v>6227</v>
      </c>
      <c r="H1539" t="s">
        <v>5892</v>
      </c>
      <c r="I1539">
        <v>6227</v>
      </c>
      <c r="J1539">
        <v>0.75</v>
      </c>
      <c r="K1539" s="195">
        <v>115</v>
      </c>
      <c r="L1539" s="98">
        <f t="shared" ref="L1539:L1570" si="48">J1539*K1539</f>
        <v>86.25</v>
      </c>
      <c r="M1539" s="6">
        <f>tbl_Manifiestos[[#This Row],[Total Pagado]]*tbl_Manifiestos[[#This Row],[Porcentaje]]</f>
        <v>80.212500000000006</v>
      </c>
      <c r="N1539" s="3">
        <v>0.93</v>
      </c>
    </row>
    <row r="1540" spans="1:14" ht="15.75" x14ac:dyDescent="0.25">
      <c r="A1540" s="3" t="s">
        <v>27</v>
      </c>
      <c r="B1540" s="3" t="str">
        <f>tbl_Manifiestos[[#This Row],[Factura]] &amp; "|" &amp; tbl_Manifiestos[[#This Row],[Proyecto OK]] &amp; "|" &amp; TEXT(tbl_Manifiestos[[#This Row],[Servicio]],"0.00") &amp; "|" &amp; TEXT(tbl_Manifiestos[[#This Row],[Costo Unitario]],"0.00")</f>
        <v>2303|Canal #2 |1.00|340.00</v>
      </c>
      <c r="C1540">
        <v>2303</v>
      </c>
      <c r="D1540" s="18">
        <v>45637</v>
      </c>
      <c r="E1540">
        <v>356</v>
      </c>
      <c r="F1540" t="s">
        <v>5401</v>
      </c>
      <c r="G1540">
        <v>6227</v>
      </c>
      <c r="H1540" t="s">
        <v>5892</v>
      </c>
      <c r="I1540">
        <v>6227</v>
      </c>
      <c r="J1540">
        <v>1</v>
      </c>
      <c r="K1540" s="19">
        <v>340</v>
      </c>
      <c r="L1540" s="86">
        <f t="shared" si="48"/>
        <v>340</v>
      </c>
      <c r="M1540" s="6">
        <f>tbl_Manifiestos[[#This Row],[Total Pagado]]*tbl_Manifiestos[[#This Row],[Porcentaje]]</f>
        <v>316.2</v>
      </c>
      <c r="N1540" s="3">
        <v>0.93</v>
      </c>
    </row>
    <row r="1541" spans="1:14" ht="15.75" x14ac:dyDescent="0.25">
      <c r="A1541" s="3" t="s">
        <v>27</v>
      </c>
      <c r="B1541" s="3" t="str">
        <f>tbl_Manifiestos[[#This Row],[Factura]] &amp; "|" &amp; tbl_Manifiestos[[#This Row],[Proyecto OK]] &amp; "|" &amp; TEXT(tbl_Manifiestos[[#This Row],[Servicio]],"0.00") &amp; "|" &amp; TEXT(tbl_Manifiestos[[#This Row],[Costo Unitario]],"0.00")</f>
        <v>2303|Canal #2 |0.75|115.00</v>
      </c>
      <c r="C1541">
        <v>2303</v>
      </c>
      <c r="D1541" s="152">
        <v>45637</v>
      </c>
      <c r="E1541">
        <v>356</v>
      </c>
      <c r="F1541" t="s">
        <v>5401</v>
      </c>
      <c r="G1541">
        <v>6227</v>
      </c>
      <c r="H1541" t="s">
        <v>5892</v>
      </c>
      <c r="I1541">
        <v>6227</v>
      </c>
      <c r="J1541">
        <v>0.75</v>
      </c>
      <c r="K1541" s="195">
        <v>115</v>
      </c>
      <c r="L1541" s="98">
        <f t="shared" si="48"/>
        <v>86.25</v>
      </c>
      <c r="M1541" s="6">
        <f>tbl_Manifiestos[[#This Row],[Total Pagado]]*tbl_Manifiestos[[#This Row],[Porcentaje]]</f>
        <v>80.212500000000006</v>
      </c>
      <c r="N1541" s="3">
        <v>0.93</v>
      </c>
    </row>
    <row r="1542" spans="1:14" ht="15.75" x14ac:dyDescent="0.25">
      <c r="A1542" s="3" t="s">
        <v>27</v>
      </c>
      <c r="B1542" s="3" t="str">
        <f>tbl_Manifiestos[[#This Row],[Factura]] &amp; "|" &amp; tbl_Manifiestos[[#This Row],[Proyecto OK]] &amp; "|" &amp; TEXT(tbl_Manifiestos[[#This Row],[Servicio]],"0.00") &amp; "|" &amp; TEXT(tbl_Manifiestos[[#This Row],[Costo Unitario]],"0.00")</f>
        <v>2311|Canal #2 |1.00|340.00</v>
      </c>
      <c r="C1542">
        <v>2311</v>
      </c>
      <c r="D1542" s="21">
        <v>45645</v>
      </c>
      <c r="E1542">
        <v>356</v>
      </c>
      <c r="F1542" t="s">
        <v>5401</v>
      </c>
      <c r="G1542">
        <v>6227</v>
      </c>
      <c r="H1542" t="s">
        <v>5892</v>
      </c>
      <c r="I1542">
        <v>6227</v>
      </c>
      <c r="J1542">
        <v>1</v>
      </c>
      <c r="K1542" s="25">
        <v>340</v>
      </c>
      <c r="L1542" s="92">
        <f t="shared" si="48"/>
        <v>340</v>
      </c>
      <c r="M1542" s="6">
        <f>tbl_Manifiestos[[#This Row],[Total Pagado]]*tbl_Manifiestos[[#This Row],[Porcentaje]]</f>
        <v>316.2</v>
      </c>
      <c r="N1542" s="3">
        <v>0.93</v>
      </c>
    </row>
    <row r="1543" spans="1:14" ht="15.75" x14ac:dyDescent="0.25">
      <c r="A1543" s="3" t="s">
        <v>27</v>
      </c>
      <c r="B1543" s="3" t="str">
        <f>tbl_Manifiestos[[#This Row],[Factura]] &amp; "|" &amp; tbl_Manifiestos[[#This Row],[Proyecto OK]] &amp; "|" &amp; TEXT(tbl_Manifiestos[[#This Row],[Servicio]],"0.00") &amp; "|" &amp; TEXT(tbl_Manifiestos[[#This Row],[Costo Unitario]],"0.00")</f>
        <v>2311|Canal #2 |1.00|340.00</v>
      </c>
      <c r="C1543">
        <v>2311</v>
      </c>
      <c r="D1543" s="21">
        <v>45645</v>
      </c>
      <c r="E1543">
        <v>356</v>
      </c>
      <c r="F1543" t="s">
        <v>5401</v>
      </c>
      <c r="G1543">
        <v>6227</v>
      </c>
      <c r="H1543" t="s">
        <v>5892</v>
      </c>
      <c r="I1543">
        <v>6227</v>
      </c>
      <c r="J1543">
        <v>1</v>
      </c>
      <c r="K1543" s="25">
        <v>340</v>
      </c>
      <c r="L1543" s="92">
        <f t="shared" si="48"/>
        <v>340</v>
      </c>
      <c r="M1543" s="6">
        <f>tbl_Manifiestos[[#This Row],[Total Pagado]]*tbl_Manifiestos[[#This Row],[Porcentaje]]</f>
        <v>316.2</v>
      </c>
      <c r="N1543" s="3">
        <v>0.93</v>
      </c>
    </row>
    <row r="1544" spans="1:14" ht="15.75" x14ac:dyDescent="0.25">
      <c r="A1544" s="3" t="s">
        <v>27</v>
      </c>
      <c r="B1544" s="3" t="str">
        <f>tbl_Manifiestos[[#This Row],[Factura]] &amp; "|" &amp; tbl_Manifiestos[[#This Row],[Proyecto OK]] &amp; "|" &amp; TEXT(tbl_Manifiestos[[#This Row],[Servicio]],"0.00") &amp; "|" &amp; TEXT(tbl_Manifiestos[[#This Row],[Costo Unitario]],"0.00")</f>
        <v>2331|Canal #2 |1.75|132.00</v>
      </c>
      <c r="C1544">
        <v>2331</v>
      </c>
      <c r="D1544" s="32">
        <v>45674</v>
      </c>
      <c r="E1544">
        <v>67</v>
      </c>
      <c r="F1544" t="s">
        <v>5401</v>
      </c>
      <c r="G1544">
        <v>6227</v>
      </c>
      <c r="H1544" t="s">
        <v>5892</v>
      </c>
      <c r="I1544">
        <v>6227</v>
      </c>
      <c r="J1544">
        <v>1.75</v>
      </c>
      <c r="K1544" s="34">
        <v>132</v>
      </c>
      <c r="L1544" s="40">
        <f t="shared" si="48"/>
        <v>231</v>
      </c>
      <c r="M1544" s="6">
        <f>tbl_Manifiestos[[#This Row],[Total Pagado]]*tbl_Manifiestos[[#This Row],[Porcentaje]]</f>
        <v>214.83</v>
      </c>
      <c r="N1544" s="3">
        <v>0.93</v>
      </c>
    </row>
    <row r="1545" spans="1:14" ht="15.75" x14ac:dyDescent="0.25">
      <c r="A1545" s="3" t="s">
        <v>27</v>
      </c>
      <c r="B1545" s="3" t="str">
        <f>tbl_Manifiestos[[#This Row],[Factura]] &amp; "|" &amp; tbl_Manifiestos[[#This Row],[Proyecto OK]] &amp; "|" &amp; TEXT(tbl_Manifiestos[[#This Row],[Servicio]],"0.00") &amp; "|" &amp; TEXT(tbl_Manifiestos[[#This Row],[Costo Unitario]],"0.00")</f>
        <v>2331|Canal #2 |5.00|199.50</v>
      </c>
      <c r="C1545">
        <v>2331</v>
      </c>
      <c r="D1545" s="32">
        <v>45674</v>
      </c>
      <c r="E1545">
        <v>67</v>
      </c>
      <c r="F1545" t="s">
        <v>5401</v>
      </c>
      <c r="G1545">
        <v>6227</v>
      </c>
      <c r="H1545" t="s">
        <v>5892</v>
      </c>
      <c r="I1545">
        <v>6227</v>
      </c>
      <c r="J1545">
        <v>5</v>
      </c>
      <c r="K1545" s="34">
        <v>199.5</v>
      </c>
      <c r="L1545" s="40">
        <f t="shared" si="48"/>
        <v>997.5</v>
      </c>
      <c r="M1545" s="6">
        <f>tbl_Manifiestos[[#This Row],[Total Pagado]]*tbl_Manifiestos[[#This Row],[Porcentaje]]</f>
        <v>927.67500000000007</v>
      </c>
      <c r="N1545" s="3">
        <v>0.93</v>
      </c>
    </row>
    <row r="1546" spans="1:14" ht="15.75" x14ac:dyDescent="0.25">
      <c r="A1546" s="3" t="s">
        <v>27</v>
      </c>
      <c r="B1546" s="3" t="str">
        <f>tbl_Manifiestos[[#This Row],[Factura]] &amp; "|" &amp; tbl_Manifiestos[[#This Row],[Proyecto OK]] &amp; "|" &amp; TEXT(tbl_Manifiestos[[#This Row],[Servicio]],"0.00") &amp; "|" &amp; TEXT(tbl_Manifiestos[[#This Row],[Costo Unitario]],"0.00")</f>
        <v>2335|Canal #2 |6.00|199.50</v>
      </c>
      <c r="C1546">
        <v>2335</v>
      </c>
      <c r="D1546" s="32">
        <v>45681</v>
      </c>
      <c r="E1546">
        <v>67</v>
      </c>
      <c r="F1546" t="s">
        <v>5401</v>
      </c>
      <c r="G1546">
        <v>6227</v>
      </c>
      <c r="H1546" t="s">
        <v>5892</v>
      </c>
      <c r="I1546">
        <v>6227</v>
      </c>
      <c r="J1546">
        <v>6</v>
      </c>
      <c r="K1546" s="34">
        <v>199.5</v>
      </c>
      <c r="L1546" s="34">
        <f t="shared" si="48"/>
        <v>1197</v>
      </c>
      <c r="M1546" s="6">
        <f>tbl_Manifiestos[[#This Row],[Total Pagado]]*tbl_Manifiestos[[#This Row],[Porcentaje]]</f>
        <v>1113.21</v>
      </c>
      <c r="N1546" s="3">
        <v>0.93</v>
      </c>
    </row>
    <row r="1547" spans="1:14" ht="15.75" x14ac:dyDescent="0.25">
      <c r="A1547" s="3" t="s">
        <v>27</v>
      </c>
      <c r="B1547" s="3" t="str">
        <f>tbl_Manifiestos[[#This Row],[Factura]] &amp; "|" &amp; tbl_Manifiestos[[#This Row],[Proyecto OK]] &amp; "|" &amp; TEXT(tbl_Manifiestos[[#This Row],[Servicio]],"0.00") &amp; "|" &amp; TEXT(tbl_Manifiestos[[#This Row],[Costo Unitario]],"0.00")</f>
        <v>2340|Canal #2 |5.00|199.50</v>
      </c>
      <c r="C1547">
        <v>2340</v>
      </c>
      <c r="D1547" s="32">
        <v>45686</v>
      </c>
      <c r="E1547">
        <v>515</v>
      </c>
      <c r="F1547" t="s">
        <v>5401</v>
      </c>
      <c r="G1547">
        <v>6227</v>
      </c>
      <c r="H1547" t="s">
        <v>5892</v>
      </c>
      <c r="I1547">
        <v>6227</v>
      </c>
      <c r="J1547">
        <v>5</v>
      </c>
      <c r="K1547" s="34">
        <v>199.5</v>
      </c>
      <c r="L1547" s="34">
        <f t="shared" si="48"/>
        <v>997.5</v>
      </c>
      <c r="M1547" s="6">
        <f>tbl_Manifiestos[[#This Row],[Total Pagado]]*tbl_Manifiestos[[#This Row],[Porcentaje]]</f>
        <v>927.67500000000007</v>
      </c>
      <c r="N1547" s="3">
        <v>0.93</v>
      </c>
    </row>
    <row r="1548" spans="1:14" ht="15.75" x14ac:dyDescent="0.25">
      <c r="A1548" s="3" t="s">
        <v>27</v>
      </c>
      <c r="B1548" s="3" t="str">
        <f>tbl_Manifiestos[[#This Row],[Factura]] &amp; "|" &amp; tbl_Manifiestos[[#This Row],[Proyecto OK]] &amp; "|" &amp; TEXT(tbl_Manifiestos[[#This Row],[Servicio]],"0.00") &amp; "|" &amp; TEXT(tbl_Manifiestos[[#This Row],[Costo Unitario]],"0.00")</f>
        <v>2346|Canal #2 |1.00|132.00</v>
      </c>
      <c r="C1548">
        <v>2346</v>
      </c>
      <c r="D1548" s="32">
        <v>45693</v>
      </c>
      <c r="E1548">
        <v>356</v>
      </c>
      <c r="F1548" t="s">
        <v>5401</v>
      </c>
      <c r="G1548">
        <v>6227</v>
      </c>
      <c r="H1548" t="s">
        <v>5892</v>
      </c>
      <c r="I1548">
        <v>6227</v>
      </c>
      <c r="J1548">
        <v>1</v>
      </c>
      <c r="K1548" s="34">
        <v>132</v>
      </c>
      <c r="L1548" s="40">
        <f t="shared" si="48"/>
        <v>132</v>
      </c>
      <c r="M1548" s="6">
        <f>tbl_Manifiestos[[#This Row],[Total Pagado]]*tbl_Manifiestos[[#This Row],[Porcentaje]]</f>
        <v>122.76</v>
      </c>
      <c r="N1548" s="3">
        <v>0.93</v>
      </c>
    </row>
    <row r="1549" spans="1:14" ht="15.75" x14ac:dyDescent="0.25">
      <c r="A1549" s="3" t="s">
        <v>27</v>
      </c>
      <c r="B1549" s="3" t="str">
        <f>tbl_Manifiestos[[#This Row],[Factura]] &amp; "|" &amp; tbl_Manifiestos[[#This Row],[Proyecto OK]] &amp; "|" &amp; TEXT(tbl_Manifiestos[[#This Row],[Servicio]],"0.00") &amp; "|" &amp; TEXT(tbl_Manifiestos[[#This Row],[Costo Unitario]],"0.00")</f>
        <v>2346|Canal #2 |5.00|199.50</v>
      </c>
      <c r="C1549">
        <v>2346</v>
      </c>
      <c r="D1549" s="31">
        <v>45693</v>
      </c>
      <c r="E1549">
        <v>356</v>
      </c>
      <c r="F1549" t="s">
        <v>5401</v>
      </c>
      <c r="G1549">
        <v>6227</v>
      </c>
      <c r="H1549" t="s">
        <v>5892</v>
      </c>
      <c r="I1549">
        <v>6227</v>
      </c>
      <c r="J1549">
        <v>5</v>
      </c>
      <c r="K1549" s="35">
        <v>199.5</v>
      </c>
      <c r="L1549" s="39">
        <f t="shared" si="48"/>
        <v>997.5</v>
      </c>
      <c r="M1549" s="6">
        <f>tbl_Manifiestos[[#This Row],[Total Pagado]]*tbl_Manifiestos[[#This Row],[Porcentaje]]</f>
        <v>927.67500000000007</v>
      </c>
      <c r="N1549" s="3">
        <v>0.93</v>
      </c>
    </row>
    <row r="1550" spans="1:14" ht="15.75" x14ac:dyDescent="0.25">
      <c r="A1550" s="3" t="s">
        <v>27</v>
      </c>
      <c r="B1550" s="3" t="str">
        <f>tbl_Manifiestos[[#This Row],[Factura]] &amp; "|" &amp; tbl_Manifiestos[[#This Row],[Proyecto OK]] &amp; "|" &amp; TEXT(tbl_Manifiestos[[#This Row],[Servicio]],"0.00") &amp; "|" &amp; TEXT(tbl_Manifiestos[[#This Row],[Costo Unitario]],"0.00")</f>
        <v>2346|Canal #2 |1.00|273.00</v>
      </c>
      <c r="C1550">
        <v>2346</v>
      </c>
      <c r="D1550" s="33">
        <v>45695</v>
      </c>
      <c r="E1550">
        <v>67</v>
      </c>
      <c r="F1550" t="s">
        <v>5401</v>
      </c>
      <c r="G1550">
        <v>6227</v>
      </c>
      <c r="H1550" t="s">
        <v>5892</v>
      </c>
      <c r="I1550">
        <v>6227</v>
      </c>
      <c r="J1550">
        <v>1</v>
      </c>
      <c r="K1550" s="37">
        <v>273</v>
      </c>
      <c r="L1550" s="41">
        <f t="shared" si="48"/>
        <v>273</v>
      </c>
      <c r="M1550" s="6">
        <f>tbl_Manifiestos[[#This Row],[Total Pagado]]*tbl_Manifiestos[[#This Row],[Porcentaje]]</f>
        <v>253.89000000000001</v>
      </c>
      <c r="N1550" s="3">
        <v>0.93</v>
      </c>
    </row>
    <row r="1551" spans="1:14" ht="15.75" x14ac:dyDescent="0.25">
      <c r="A1551" s="3" t="s">
        <v>27</v>
      </c>
      <c r="B1551" s="3" t="str">
        <f>tbl_Manifiestos[[#This Row],[Factura]] &amp; "|" &amp; tbl_Manifiestos[[#This Row],[Proyecto OK]] &amp; "|" &amp; TEXT(tbl_Manifiestos[[#This Row],[Servicio]],"0.00") &amp; "|" &amp; TEXT(tbl_Manifiestos[[#This Row],[Costo Unitario]],"0.00")</f>
        <v>2346|Canal #2 |5.00|199.50</v>
      </c>
      <c r="C1551">
        <v>2346</v>
      </c>
      <c r="D1551" s="30">
        <v>45695</v>
      </c>
      <c r="E1551">
        <v>67</v>
      </c>
      <c r="F1551" t="s">
        <v>5401</v>
      </c>
      <c r="G1551">
        <v>6227</v>
      </c>
      <c r="H1551" t="s">
        <v>5892</v>
      </c>
      <c r="I1551">
        <v>6227</v>
      </c>
      <c r="J1551">
        <v>5</v>
      </c>
      <c r="K1551" s="36">
        <v>199.5</v>
      </c>
      <c r="L1551" s="38">
        <f t="shared" si="48"/>
        <v>997.5</v>
      </c>
      <c r="M1551" s="6">
        <f>tbl_Manifiestos[[#This Row],[Total Pagado]]*tbl_Manifiestos[[#This Row],[Porcentaje]]</f>
        <v>927.67500000000007</v>
      </c>
      <c r="N1551" s="3">
        <v>0.93</v>
      </c>
    </row>
    <row r="1552" spans="1:14" ht="15.75" x14ac:dyDescent="0.25">
      <c r="A1552" s="3" t="s">
        <v>27</v>
      </c>
      <c r="B1552" s="3" t="str">
        <f>tbl_Manifiestos[[#This Row],[Factura]] &amp; "|" &amp; tbl_Manifiestos[[#This Row],[Proyecto OK]] &amp; "|" &amp; TEXT(tbl_Manifiestos[[#This Row],[Servicio]],"0.00") &amp; "|" &amp; TEXT(tbl_Manifiestos[[#This Row],[Costo Unitario]],"0.00")</f>
        <v>2353|Canal #2 |7.00|199.50</v>
      </c>
      <c r="C1552">
        <v>2353</v>
      </c>
      <c r="D1552" s="31">
        <v>45698</v>
      </c>
      <c r="E1552">
        <v>67</v>
      </c>
      <c r="F1552" t="s">
        <v>5401</v>
      </c>
      <c r="G1552">
        <v>6227</v>
      </c>
      <c r="H1552" t="s">
        <v>5892</v>
      </c>
      <c r="I1552">
        <v>6227</v>
      </c>
      <c r="J1552">
        <v>7</v>
      </c>
      <c r="K1552" s="35">
        <v>199.5</v>
      </c>
      <c r="L1552" s="39">
        <f t="shared" si="48"/>
        <v>1396.5</v>
      </c>
      <c r="M1552" s="6">
        <f>tbl_Manifiestos[[#This Row],[Total Pagado]]*tbl_Manifiestos[[#This Row],[Porcentaje]]</f>
        <v>1298.7450000000001</v>
      </c>
      <c r="N1552" s="3">
        <v>0.93</v>
      </c>
    </row>
    <row r="1553" spans="1:14" ht="15.75" x14ac:dyDescent="0.25">
      <c r="A1553" s="3" t="s">
        <v>27</v>
      </c>
      <c r="B1553" s="3" t="str">
        <f>tbl_Manifiestos[[#This Row],[Factura]] &amp; "|" &amp; tbl_Manifiestos[[#This Row],[Proyecto OK]] &amp; "|" &amp; TEXT(tbl_Manifiestos[[#This Row],[Servicio]],"0.00") &amp; "|" &amp; TEXT(tbl_Manifiestos[[#This Row],[Costo Unitario]],"0.00")</f>
        <v>2353|Canal #2 |7.00|199.50</v>
      </c>
      <c r="C1553">
        <v>2353</v>
      </c>
      <c r="D1553" s="30">
        <v>45699</v>
      </c>
      <c r="E1553">
        <v>67</v>
      </c>
      <c r="F1553" t="s">
        <v>5401</v>
      </c>
      <c r="G1553">
        <v>6227</v>
      </c>
      <c r="H1553" t="s">
        <v>5892</v>
      </c>
      <c r="I1553">
        <v>6227</v>
      </c>
      <c r="J1553">
        <v>7</v>
      </c>
      <c r="K1553" s="36">
        <v>199.5</v>
      </c>
      <c r="L1553" s="38">
        <f t="shared" si="48"/>
        <v>1396.5</v>
      </c>
      <c r="M1553" s="6">
        <f>tbl_Manifiestos[[#This Row],[Total Pagado]]*tbl_Manifiestos[[#This Row],[Porcentaje]]</f>
        <v>1298.7450000000001</v>
      </c>
      <c r="N1553" s="3">
        <v>0.93</v>
      </c>
    </row>
    <row r="1554" spans="1:14" ht="15.75" x14ac:dyDescent="0.25">
      <c r="A1554" s="3" t="s">
        <v>27</v>
      </c>
      <c r="B1554" s="3" t="str">
        <f>tbl_Manifiestos[[#This Row],[Factura]] &amp; "|" &amp; tbl_Manifiestos[[#This Row],[Proyecto OK]] &amp; "|" &amp; TEXT(tbl_Manifiestos[[#This Row],[Servicio]],"0.00") &amp; "|" &amp; TEXT(tbl_Manifiestos[[#This Row],[Costo Unitario]],"0.00")</f>
        <v>2353|Canal #2 |7.00|199.50</v>
      </c>
      <c r="C1554">
        <v>2353</v>
      </c>
      <c r="D1554" s="32">
        <v>45700</v>
      </c>
      <c r="E1554">
        <v>67</v>
      </c>
      <c r="F1554" t="s">
        <v>5401</v>
      </c>
      <c r="G1554">
        <v>6227</v>
      </c>
      <c r="H1554" t="s">
        <v>5892</v>
      </c>
      <c r="I1554">
        <v>6227</v>
      </c>
      <c r="J1554">
        <v>7</v>
      </c>
      <c r="K1554" s="34">
        <v>199.5</v>
      </c>
      <c r="L1554" s="40">
        <f t="shared" si="48"/>
        <v>1396.5</v>
      </c>
      <c r="M1554" s="6">
        <f>tbl_Manifiestos[[#This Row],[Total Pagado]]*tbl_Manifiestos[[#This Row],[Porcentaje]]</f>
        <v>1298.7450000000001</v>
      </c>
      <c r="N1554" s="3">
        <v>0.93</v>
      </c>
    </row>
    <row r="1555" spans="1:14" ht="15.75" x14ac:dyDescent="0.25">
      <c r="A1555" s="3" t="s">
        <v>27</v>
      </c>
      <c r="B1555" s="3" t="str">
        <f>tbl_Manifiestos[[#This Row],[Factura]] &amp; "|" &amp; tbl_Manifiestos[[#This Row],[Proyecto OK]] &amp; "|" &amp; TEXT(tbl_Manifiestos[[#This Row],[Servicio]],"0.00") &amp; "|" &amp; TEXT(tbl_Manifiestos[[#This Row],[Costo Unitario]],"0.00")</f>
        <v>2353|Canal #2 |0.75|132.00</v>
      </c>
      <c r="C1555">
        <v>2353</v>
      </c>
      <c r="D1555" s="31">
        <v>45700</v>
      </c>
      <c r="E1555">
        <v>67</v>
      </c>
      <c r="F1555" t="s">
        <v>5401</v>
      </c>
      <c r="G1555">
        <v>6227</v>
      </c>
      <c r="H1555" t="s">
        <v>5892</v>
      </c>
      <c r="I1555">
        <v>6227</v>
      </c>
      <c r="J1555">
        <v>0.75</v>
      </c>
      <c r="K1555" s="35">
        <v>132</v>
      </c>
      <c r="L1555" s="39">
        <f t="shared" si="48"/>
        <v>99</v>
      </c>
      <c r="M1555" s="6">
        <f>tbl_Manifiestos[[#This Row],[Total Pagado]]*tbl_Manifiestos[[#This Row],[Porcentaje]]</f>
        <v>92.070000000000007</v>
      </c>
      <c r="N1555" s="3">
        <v>0.93</v>
      </c>
    </row>
    <row r="1556" spans="1:14" ht="15.75" x14ac:dyDescent="0.25">
      <c r="A1556" s="3" t="s">
        <v>27</v>
      </c>
      <c r="B1556" s="3" t="str">
        <f>tbl_Manifiestos[[#This Row],[Factura]] &amp; "|" &amp; tbl_Manifiestos[[#This Row],[Proyecto OK]] &amp; "|" &amp; TEXT(tbl_Manifiestos[[#This Row],[Servicio]],"0.00") &amp; "|" &amp; TEXT(tbl_Manifiestos[[#This Row],[Costo Unitario]],"0.00")</f>
        <v>2353|Canal #2 |3.00|199.50</v>
      </c>
      <c r="C1556">
        <v>2353</v>
      </c>
      <c r="D1556" s="33">
        <v>45700</v>
      </c>
      <c r="E1556">
        <v>356</v>
      </c>
      <c r="F1556" t="s">
        <v>5401</v>
      </c>
      <c r="G1556">
        <v>6227</v>
      </c>
      <c r="H1556" t="s">
        <v>5892</v>
      </c>
      <c r="I1556">
        <v>6227</v>
      </c>
      <c r="J1556">
        <v>3</v>
      </c>
      <c r="K1556" s="37">
        <v>199.5</v>
      </c>
      <c r="L1556" s="41">
        <f t="shared" si="48"/>
        <v>598.5</v>
      </c>
      <c r="M1556" s="6">
        <f>tbl_Manifiestos[[#This Row],[Total Pagado]]*tbl_Manifiestos[[#This Row],[Porcentaje]]</f>
        <v>556.60500000000002</v>
      </c>
      <c r="N1556" s="3">
        <v>0.93</v>
      </c>
    </row>
    <row r="1557" spans="1:14" ht="15.75" x14ac:dyDescent="0.25">
      <c r="A1557" s="3" t="s">
        <v>27</v>
      </c>
      <c r="B1557" s="3" t="str">
        <f>tbl_Manifiestos[[#This Row],[Factura]] &amp; "|" &amp; tbl_Manifiestos[[#This Row],[Proyecto OK]] &amp; "|" &amp; TEXT(tbl_Manifiestos[[#This Row],[Servicio]],"0.00") &amp; "|" &amp; TEXT(tbl_Manifiestos[[#This Row],[Costo Unitario]],"0.00")</f>
        <v>2353|Canal #2 |6.00|199.50</v>
      </c>
      <c r="C1557">
        <v>2353</v>
      </c>
      <c r="D1557" s="30">
        <v>45701</v>
      </c>
      <c r="E1557">
        <v>67</v>
      </c>
      <c r="F1557" t="s">
        <v>5401</v>
      </c>
      <c r="G1557">
        <v>6227</v>
      </c>
      <c r="H1557" t="s">
        <v>5892</v>
      </c>
      <c r="I1557">
        <v>6227</v>
      </c>
      <c r="J1557">
        <v>6</v>
      </c>
      <c r="K1557" s="36">
        <v>199.5</v>
      </c>
      <c r="L1557" s="38">
        <f t="shared" si="48"/>
        <v>1197</v>
      </c>
      <c r="M1557" s="6">
        <f>tbl_Manifiestos[[#This Row],[Total Pagado]]*tbl_Manifiestos[[#This Row],[Porcentaje]]</f>
        <v>1113.21</v>
      </c>
      <c r="N1557" s="3">
        <v>0.93</v>
      </c>
    </row>
    <row r="1558" spans="1:14" ht="15.75" x14ac:dyDescent="0.25">
      <c r="A1558" s="3" t="s">
        <v>27</v>
      </c>
      <c r="B1558" s="3" t="str">
        <f>tbl_Manifiestos[[#This Row],[Factura]] &amp; "|" &amp; tbl_Manifiestos[[#This Row],[Proyecto OK]] &amp; "|" &amp; TEXT(tbl_Manifiestos[[#This Row],[Servicio]],"0.00") &amp; "|" &amp; TEXT(tbl_Manifiestos[[#This Row],[Costo Unitario]],"0.00")</f>
        <v>2358|Canal #2 |5.00|199.50</v>
      </c>
      <c r="C1558">
        <v>2358</v>
      </c>
      <c r="D1558" s="32">
        <v>45705</v>
      </c>
      <c r="E1558">
        <v>67</v>
      </c>
      <c r="F1558" t="s">
        <v>5401</v>
      </c>
      <c r="G1558">
        <v>6227</v>
      </c>
      <c r="H1558" t="s">
        <v>5892</v>
      </c>
      <c r="I1558">
        <v>6227</v>
      </c>
      <c r="J1558">
        <v>5</v>
      </c>
      <c r="K1558" s="34">
        <v>199.5</v>
      </c>
      <c r="L1558" s="40">
        <f t="shared" si="48"/>
        <v>997.5</v>
      </c>
      <c r="M1558" s="6">
        <f>tbl_Manifiestos[[#This Row],[Total Pagado]]*tbl_Manifiestos[[#This Row],[Porcentaje]]</f>
        <v>927.67500000000007</v>
      </c>
      <c r="N1558" s="3">
        <v>0.93</v>
      </c>
    </row>
    <row r="1559" spans="1:14" ht="15.75" x14ac:dyDescent="0.25">
      <c r="A1559" s="3" t="s">
        <v>27</v>
      </c>
      <c r="B1559" s="3" t="str">
        <f>tbl_Manifiestos[[#This Row],[Factura]] &amp; "|" &amp; tbl_Manifiestos[[#This Row],[Proyecto OK]] &amp; "|" &amp; TEXT(tbl_Manifiestos[[#This Row],[Servicio]],"0.00") &amp; "|" &amp; TEXT(tbl_Manifiestos[[#This Row],[Costo Unitario]],"0.00")</f>
        <v>2358|Canal #2 |5.00|273.00</v>
      </c>
      <c r="C1559">
        <v>2358</v>
      </c>
      <c r="D1559" s="32">
        <v>45708</v>
      </c>
      <c r="E1559">
        <v>103</v>
      </c>
      <c r="F1559" t="s">
        <v>5401</v>
      </c>
      <c r="G1559">
        <v>6227</v>
      </c>
      <c r="H1559" t="s">
        <v>5892</v>
      </c>
      <c r="I1559">
        <v>6227</v>
      </c>
      <c r="J1559">
        <v>5</v>
      </c>
      <c r="K1559" s="34">
        <v>273</v>
      </c>
      <c r="L1559" s="40">
        <f t="shared" si="48"/>
        <v>1365</v>
      </c>
      <c r="M1559" s="6">
        <f>tbl_Manifiestos[[#This Row],[Total Pagado]]*tbl_Manifiestos[[#This Row],[Porcentaje]]</f>
        <v>1269.45</v>
      </c>
      <c r="N1559" s="3">
        <v>0.93</v>
      </c>
    </row>
    <row r="1560" spans="1:14" ht="15.75" x14ac:dyDescent="0.25">
      <c r="A1560" s="3" t="s">
        <v>27</v>
      </c>
      <c r="B1560" s="3" t="str">
        <f>tbl_Manifiestos[[#This Row],[Factura]] &amp; "|" &amp; tbl_Manifiestos[[#This Row],[Proyecto OK]] &amp; "|" &amp; TEXT(tbl_Manifiestos[[#This Row],[Servicio]],"0.00") &amp; "|" &amp; TEXT(tbl_Manifiestos[[#This Row],[Costo Unitario]],"0.00")</f>
        <v>2358|Canal #2 |6.00|199.50</v>
      </c>
      <c r="C1560">
        <v>2358</v>
      </c>
      <c r="D1560" s="32">
        <v>45709</v>
      </c>
      <c r="E1560">
        <v>67</v>
      </c>
      <c r="F1560" t="s">
        <v>5401</v>
      </c>
      <c r="G1560">
        <v>6227</v>
      </c>
      <c r="H1560" t="s">
        <v>5892</v>
      </c>
      <c r="I1560">
        <v>6227</v>
      </c>
      <c r="J1560">
        <v>6</v>
      </c>
      <c r="K1560" s="34">
        <v>199.5</v>
      </c>
      <c r="L1560" s="40">
        <f t="shared" si="48"/>
        <v>1197</v>
      </c>
      <c r="M1560" s="6">
        <f>tbl_Manifiestos[[#This Row],[Total Pagado]]*tbl_Manifiestos[[#This Row],[Porcentaje]]</f>
        <v>1113.21</v>
      </c>
      <c r="N1560" s="3">
        <v>0.93</v>
      </c>
    </row>
    <row r="1561" spans="1:14" ht="15.75" x14ac:dyDescent="0.25">
      <c r="A1561" s="3" t="s">
        <v>27</v>
      </c>
      <c r="B1561" s="3" t="str">
        <f>tbl_Manifiestos[[#This Row],[Factura]] &amp; "|" &amp; tbl_Manifiestos[[#This Row],[Proyecto OK]] &amp; "|" &amp; TEXT(tbl_Manifiestos[[#This Row],[Servicio]],"0.00") &amp; "|" &amp; TEXT(tbl_Manifiestos[[#This Row],[Costo Unitario]],"0.00")</f>
        <v>2362|Canal #2 |7.00|199.50</v>
      </c>
      <c r="C1561">
        <v>2362</v>
      </c>
      <c r="D1561" s="32">
        <v>45712</v>
      </c>
      <c r="E1561">
        <v>67</v>
      </c>
      <c r="F1561" t="s">
        <v>5401</v>
      </c>
      <c r="G1561">
        <v>6227</v>
      </c>
      <c r="H1561" t="s">
        <v>5892</v>
      </c>
      <c r="I1561">
        <v>6227</v>
      </c>
      <c r="J1561">
        <v>7</v>
      </c>
      <c r="K1561" s="34">
        <v>199.5</v>
      </c>
      <c r="L1561" s="40">
        <f t="shared" si="48"/>
        <v>1396.5</v>
      </c>
      <c r="M1561" s="6">
        <f>tbl_Manifiestos[[#This Row],[Total Pagado]]*tbl_Manifiestos[[#This Row],[Porcentaje]]</f>
        <v>1298.7450000000001</v>
      </c>
      <c r="N1561" s="3">
        <v>0.93</v>
      </c>
    </row>
    <row r="1562" spans="1:14" ht="15.75" x14ac:dyDescent="0.25">
      <c r="A1562" s="3" t="s">
        <v>27</v>
      </c>
      <c r="B1562" s="3" t="str">
        <f>tbl_Manifiestos[[#This Row],[Factura]] &amp; "|" &amp; tbl_Manifiestos[[#This Row],[Proyecto OK]] &amp; "|" &amp; TEXT(tbl_Manifiestos[[#This Row],[Servicio]],"0.00") &amp; "|" &amp; TEXT(tbl_Manifiestos[[#This Row],[Costo Unitario]],"0.00")</f>
        <v>2362|Canal #2 |7.00|199.50</v>
      </c>
      <c r="C1562">
        <v>2362</v>
      </c>
      <c r="D1562" s="32">
        <v>45713</v>
      </c>
      <c r="E1562">
        <v>67</v>
      </c>
      <c r="F1562" t="s">
        <v>5401</v>
      </c>
      <c r="G1562">
        <v>6227</v>
      </c>
      <c r="H1562" t="s">
        <v>5892</v>
      </c>
      <c r="I1562">
        <v>6227</v>
      </c>
      <c r="J1562">
        <v>7</v>
      </c>
      <c r="K1562" s="34">
        <v>199.5</v>
      </c>
      <c r="L1562" s="40">
        <f t="shared" si="48"/>
        <v>1396.5</v>
      </c>
      <c r="M1562" s="6">
        <f>tbl_Manifiestos[[#This Row],[Total Pagado]]*tbl_Manifiestos[[#This Row],[Porcentaje]]</f>
        <v>1298.7450000000001</v>
      </c>
      <c r="N1562" s="3">
        <v>0.93</v>
      </c>
    </row>
    <row r="1563" spans="1:14" ht="15.75" x14ac:dyDescent="0.25">
      <c r="A1563" s="3" t="s">
        <v>27</v>
      </c>
      <c r="B1563" s="3" t="str">
        <f>tbl_Manifiestos[[#This Row],[Factura]] &amp; "|" &amp; tbl_Manifiestos[[#This Row],[Proyecto OK]] &amp; "|" &amp; TEXT(tbl_Manifiestos[[#This Row],[Servicio]],"0.00") &amp; "|" &amp; TEXT(tbl_Manifiestos[[#This Row],[Costo Unitario]],"0.00")</f>
        <v>2362|Canal #2 |7.00|199.50</v>
      </c>
      <c r="C1563">
        <v>2362</v>
      </c>
      <c r="D1563" s="32">
        <v>45714</v>
      </c>
      <c r="E1563">
        <v>67</v>
      </c>
      <c r="F1563" t="s">
        <v>5401</v>
      </c>
      <c r="G1563">
        <v>6227</v>
      </c>
      <c r="H1563" t="s">
        <v>5892</v>
      </c>
      <c r="I1563">
        <v>6227</v>
      </c>
      <c r="J1563">
        <v>7</v>
      </c>
      <c r="K1563" s="34">
        <v>199.5</v>
      </c>
      <c r="L1563" s="40">
        <f t="shared" si="48"/>
        <v>1396.5</v>
      </c>
      <c r="M1563" s="6">
        <f>tbl_Manifiestos[[#This Row],[Total Pagado]]*tbl_Manifiestos[[#This Row],[Porcentaje]]</f>
        <v>1298.7450000000001</v>
      </c>
      <c r="N1563" s="3">
        <v>0.93</v>
      </c>
    </row>
    <row r="1564" spans="1:14" ht="15.75" x14ac:dyDescent="0.25">
      <c r="A1564" s="3" t="s">
        <v>27</v>
      </c>
      <c r="B1564" s="3" t="str">
        <f>tbl_Manifiestos[[#This Row],[Factura]] &amp; "|" &amp; tbl_Manifiestos[[#This Row],[Proyecto OK]] &amp; "|" &amp; TEXT(tbl_Manifiestos[[#This Row],[Servicio]],"0.00") &amp; "|" &amp; TEXT(tbl_Manifiestos[[#This Row],[Costo Unitario]],"0.00")</f>
        <v>2362|Canal #2 |7.00|199.50</v>
      </c>
      <c r="C1564">
        <v>2362</v>
      </c>
      <c r="D1564" s="32">
        <v>45715</v>
      </c>
      <c r="E1564">
        <v>114</v>
      </c>
      <c r="F1564" t="s">
        <v>5401</v>
      </c>
      <c r="G1564">
        <v>6227</v>
      </c>
      <c r="H1564" t="s">
        <v>5892</v>
      </c>
      <c r="I1564">
        <v>6227</v>
      </c>
      <c r="J1564">
        <v>7</v>
      </c>
      <c r="K1564" s="34">
        <v>199.5</v>
      </c>
      <c r="L1564" s="40">
        <f t="shared" si="48"/>
        <v>1396.5</v>
      </c>
      <c r="M1564" s="6">
        <f>tbl_Manifiestos[[#This Row],[Total Pagado]]*tbl_Manifiestos[[#This Row],[Porcentaje]]</f>
        <v>1298.7450000000001</v>
      </c>
      <c r="N1564" s="3">
        <v>0.93</v>
      </c>
    </row>
    <row r="1565" spans="1:14" ht="15.75" x14ac:dyDescent="0.25">
      <c r="A1565" s="3" t="s">
        <v>27</v>
      </c>
      <c r="B1565" s="3" t="str">
        <f>tbl_Manifiestos[[#This Row],[Factura]] &amp; "|" &amp; tbl_Manifiestos[[#This Row],[Proyecto OK]] &amp; "|" &amp; TEXT(tbl_Manifiestos[[#This Row],[Servicio]],"0.00") &amp; "|" &amp; TEXT(tbl_Manifiestos[[#This Row],[Costo Unitario]],"0.00")</f>
        <v>2362|Canal #2 |6.00|199.50</v>
      </c>
      <c r="C1565">
        <v>2362</v>
      </c>
      <c r="D1565" s="32">
        <v>45716</v>
      </c>
      <c r="E1565">
        <v>103</v>
      </c>
      <c r="F1565" t="s">
        <v>5401</v>
      </c>
      <c r="G1565">
        <v>6227</v>
      </c>
      <c r="H1565" t="s">
        <v>5892</v>
      </c>
      <c r="I1565">
        <v>6227</v>
      </c>
      <c r="J1565">
        <v>6</v>
      </c>
      <c r="K1565" s="34">
        <v>199.5</v>
      </c>
      <c r="L1565" s="40">
        <f t="shared" si="48"/>
        <v>1197</v>
      </c>
      <c r="M1565" s="6">
        <f>tbl_Manifiestos[[#This Row],[Total Pagado]]*tbl_Manifiestos[[#This Row],[Porcentaje]]</f>
        <v>1113.21</v>
      </c>
      <c r="N1565" s="3">
        <v>0.93</v>
      </c>
    </row>
    <row r="1566" spans="1:14" ht="15.75" x14ac:dyDescent="0.25">
      <c r="A1566" s="3" t="s">
        <v>27</v>
      </c>
      <c r="B1566" s="3" t="str">
        <f>tbl_Manifiestos[[#This Row],[Factura]] &amp; "|" &amp; tbl_Manifiestos[[#This Row],[Proyecto OK]] &amp; "|" &amp; TEXT(tbl_Manifiestos[[#This Row],[Servicio]],"0.00") &amp; "|" &amp; TEXT(tbl_Manifiestos[[#This Row],[Costo Unitario]],"0.00")</f>
        <v>2362|Canal #2 |1.00|273.00</v>
      </c>
      <c r="C1566">
        <v>2362</v>
      </c>
      <c r="D1566" s="30">
        <v>45716</v>
      </c>
      <c r="E1566">
        <v>356</v>
      </c>
      <c r="F1566" t="s">
        <v>5401</v>
      </c>
      <c r="G1566">
        <v>6227</v>
      </c>
      <c r="H1566" t="s">
        <v>5892</v>
      </c>
      <c r="I1566">
        <v>6227</v>
      </c>
      <c r="J1566">
        <v>1</v>
      </c>
      <c r="K1566" s="36">
        <v>273</v>
      </c>
      <c r="L1566" s="38">
        <f t="shared" si="48"/>
        <v>273</v>
      </c>
      <c r="M1566" s="6">
        <f>tbl_Manifiestos[[#This Row],[Total Pagado]]*tbl_Manifiestos[[#This Row],[Porcentaje]]</f>
        <v>253.89000000000001</v>
      </c>
      <c r="N1566" s="3">
        <v>0.93</v>
      </c>
    </row>
    <row r="1567" spans="1:14" ht="15.75" x14ac:dyDescent="0.25">
      <c r="A1567" s="3" t="s">
        <v>27</v>
      </c>
      <c r="B1567" s="3" t="str">
        <f>tbl_Manifiestos[[#This Row],[Factura]] &amp; "|" &amp; tbl_Manifiestos[[#This Row],[Proyecto OK]] &amp; "|" &amp; TEXT(tbl_Manifiestos[[#This Row],[Servicio]],"0.00") &amp; "|" &amp; TEXT(tbl_Manifiestos[[#This Row],[Costo Unitario]],"0.00")</f>
        <v>2362|Canal #2 |5.00|199.50</v>
      </c>
      <c r="C1567">
        <v>2362</v>
      </c>
      <c r="D1567" s="32">
        <v>45716</v>
      </c>
      <c r="E1567">
        <v>356</v>
      </c>
      <c r="F1567" t="s">
        <v>5401</v>
      </c>
      <c r="G1567">
        <v>6227</v>
      </c>
      <c r="H1567" t="s">
        <v>5892</v>
      </c>
      <c r="I1567">
        <v>6227</v>
      </c>
      <c r="J1567">
        <v>5</v>
      </c>
      <c r="K1567" s="34">
        <v>199.5</v>
      </c>
      <c r="L1567" s="34">
        <f t="shared" si="48"/>
        <v>997.5</v>
      </c>
      <c r="M1567" s="6">
        <f>tbl_Manifiestos[[#This Row],[Total Pagado]]*tbl_Manifiestos[[#This Row],[Porcentaje]]</f>
        <v>927.67500000000007</v>
      </c>
      <c r="N1567" s="3">
        <v>0.93</v>
      </c>
    </row>
    <row r="1568" spans="1:14" ht="15.75" x14ac:dyDescent="0.25">
      <c r="A1568" s="3" t="s">
        <v>27</v>
      </c>
      <c r="B1568" s="3" t="str">
        <f>tbl_Manifiestos[[#This Row],[Factura]] &amp; "|" &amp; tbl_Manifiestos[[#This Row],[Proyecto OK]] &amp; "|" &amp; TEXT(tbl_Manifiestos[[#This Row],[Servicio]],"0.00") &amp; "|" &amp; TEXT(tbl_Manifiestos[[#This Row],[Costo Unitario]],"0.00")</f>
        <v>2366|Canal #2 |5.00|199.50</v>
      </c>
      <c r="C1568">
        <v>2366</v>
      </c>
      <c r="D1568" s="32">
        <v>45719</v>
      </c>
      <c r="E1568">
        <v>67</v>
      </c>
      <c r="F1568" t="s">
        <v>5401</v>
      </c>
      <c r="G1568">
        <v>6227</v>
      </c>
      <c r="H1568" t="s">
        <v>5892</v>
      </c>
      <c r="I1568">
        <v>6227</v>
      </c>
      <c r="J1568">
        <v>5</v>
      </c>
      <c r="K1568" s="34">
        <v>199.5</v>
      </c>
      <c r="L1568" s="40">
        <f t="shared" si="48"/>
        <v>997.5</v>
      </c>
      <c r="M1568" s="6">
        <f>tbl_Manifiestos[[#This Row],[Total Pagado]]*tbl_Manifiestos[[#This Row],[Porcentaje]]</f>
        <v>927.67500000000007</v>
      </c>
      <c r="N1568" s="3">
        <v>0.93</v>
      </c>
    </row>
    <row r="1569" spans="1:14" ht="15.75" x14ac:dyDescent="0.25">
      <c r="A1569" s="3" t="s">
        <v>27</v>
      </c>
      <c r="B1569" s="3" t="str">
        <f>tbl_Manifiestos[[#This Row],[Factura]] &amp; "|" &amp; tbl_Manifiestos[[#This Row],[Proyecto OK]] &amp; "|" &amp; TEXT(tbl_Manifiestos[[#This Row],[Servicio]],"0.00") &amp; "|" &amp; TEXT(tbl_Manifiestos[[#This Row],[Costo Unitario]],"0.00")</f>
        <v>2366|Canal #2 |20.82|10.50</v>
      </c>
      <c r="C1569">
        <v>2366</v>
      </c>
      <c r="D1569" s="30">
        <v>45719</v>
      </c>
      <c r="E1569">
        <v>67</v>
      </c>
      <c r="F1569" t="s">
        <v>5401</v>
      </c>
      <c r="G1569">
        <v>6227</v>
      </c>
      <c r="H1569" t="s">
        <v>5892</v>
      </c>
      <c r="I1569">
        <v>6227</v>
      </c>
      <c r="J1569">
        <v>20.82</v>
      </c>
      <c r="K1569" s="36">
        <v>10.5</v>
      </c>
      <c r="L1569" s="38">
        <f t="shared" si="48"/>
        <v>218.61</v>
      </c>
      <c r="M1569" s="6">
        <f>tbl_Manifiestos[[#This Row],[Total Pagado]]*tbl_Manifiestos[[#This Row],[Porcentaje]]</f>
        <v>203.30730000000003</v>
      </c>
      <c r="N1569" s="3">
        <v>0.93</v>
      </c>
    </row>
    <row r="1570" spans="1:14" ht="15.75" x14ac:dyDescent="0.25">
      <c r="A1570" s="3" t="s">
        <v>27</v>
      </c>
      <c r="B1570" s="3" t="str">
        <f>tbl_Manifiestos[[#This Row],[Factura]] &amp; "|" &amp; tbl_Manifiestos[[#This Row],[Proyecto OK]] &amp; "|" &amp; TEXT(tbl_Manifiestos[[#This Row],[Servicio]],"0.00") &amp; "|" &amp; TEXT(tbl_Manifiestos[[#This Row],[Costo Unitario]],"0.00")</f>
        <v>2366|Canal #2 |19.33|10.50</v>
      </c>
      <c r="C1570">
        <v>2366</v>
      </c>
      <c r="D1570" s="32">
        <v>45719</v>
      </c>
      <c r="E1570">
        <v>67</v>
      </c>
      <c r="F1570" t="s">
        <v>5401</v>
      </c>
      <c r="G1570">
        <v>6227</v>
      </c>
      <c r="H1570" t="s">
        <v>5892</v>
      </c>
      <c r="I1570">
        <v>6227</v>
      </c>
      <c r="J1570">
        <v>19.329999999999998</v>
      </c>
      <c r="K1570" s="34">
        <v>10.5</v>
      </c>
      <c r="L1570" s="40">
        <f t="shared" si="48"/>
        <v>202.96499999999997</v>
      </c>
      <c r="M1570" s="6">
        <f>tbl_Manifiestos[[#This Row],[Total Pagado]]*tbl_Manifiestos[[#This Row],[Porcentaje]]</f>
        <v>188.75744999999998</v>
      </c>
      <c r="N1570" s="3">
        <v>0.93</v>
      </c>
    </row>
    <row r="1571" spans="1:14" ht="15.75" x14ac:dyDescent="0.25">
      <c r="A1571" s="3" t="s">
        <v>27</v>
      </c>
      <c r="B1571" s="3" t="str">
        <f>tbl_Manifiestos[[#This Row],[Factura]] &amp; "|" &amp; tbl_Manifiestos[[#This Row],[Proyecto OK]] &amp; "|" &amp; TEXT(tbl_Manifiestos[[#This Row],[Servicio]],"0.00") &amp; "|" &amp; TEXT(tbl_Manifiestos[[#This Row],[Costo Unitario]],"0.00")</f>
        <v>2366|Canal #2 |18.84|10.50</v>
      </c>
      <c r="C1571">
        <v>2366</v>
      </c>
      <c r="D1571" s="32">
        <v>45719</v>
      </c>
      <c r="E1571">
        <v>67</v>
      </c>
      <c r="F1571" t="s">
        <v>5401</v>
      </c>
      <c r="G1571">
        <v>6227</v>
      </c>
      <c r="H1571" t="s">
        <v>5892</v>
      </c>
      <c r="I1571">
        <v>6227</v>
      </c>
      <c r="J1571">
        <v>18.84</v>
      </c>
      <c r="K1571" s="34">
        <v>10.5</v>
      </c>
      <c r="L1571" s="40">
        <f t="shared" ref="L1571:L1602" si="49">J1571*K1571</f>
        <v>197.82</v>
      </c>
      <c r="M1571" s="6">
        <f>tbl_Manifiestos[[#This Row],[Total Pagado]]*tbl_Manifiestos[[#This Row],[Porcentaje]]</f>
        <v>183.9726</v>
      </c>
      <c r="N1571" s="3">
        <v>0.93</v>
      </c>
    </row>
    <row r="1572" spans="1:14" ht="15.75" x14ac:dyDescent="0.25">
      <c r="A1572" s="3" t="s">
        <v>27</v>
      </c>
      <c r="B1572" s="3" t="str">
        <f>tbl_Manifiestos[[#This Row],[Factura]] &amp; "|" &amp; tbl_Manifiestos[[#This Row],[Proyecto OK]] &amp; "|" &amp; TEXT(tbl_Manifiestos[[#This Row],[Servicio]],"0.00") &amp; "|" &amp; TEXT(tbl_Manifiestos[[#This Row],[Costo Unitario]],"0.00")</f>
        <v>2366|Canal #2 |19.36|10.50</v>
      </c>
      <c r="C1572">
        <v>2366</v>
      </c>
      <c r="D1572" s="31">
        <v>45719</v>
      </c>
      <c r="E1572">
        <v>67</v>
      </c>
      <c r="F1572" t="s">
        <v>5401</v>
      </c>
      <c r="G1572">
        <v>6227</v>
      </c>
      <c r="H1572" t="s">
        <v>5892</v>
      </c>
      <c r="I1572">
        <v>6227</v>
      </c>
      <c r="J1572">
        <v>19.36</v>
      </c>
      <c r="K1572" s="35">
        <v>10.5</v>
      </c>
      <c r="L1572" s="39">
        <f t="shared" si="49"/>
        <v>203.28</v>
      </c>
      <c r="M1572" s="6">
        <f>tbl_Manifiestos[[#This Row],[Total Pagado]]*tbl_Manifiestos[[#This Row],[Porcentaje]]</f>
        <v>189.05040000000002</v>
      </c>
      <c r="N1572" s="3">
        <v>0.93</v>
      </c>
    </row>
    <row r="1573" spans="1:14" ht="15.75" x14ac:dyDescent="0.25">
      <c r="A1573" s="3" t="s">
        <v>27</v>
      </c>
      <c r="B1573" s="3" t="str">
        <f>tbl_Manifiestos[[#This Row],[Factura]] &amp; "|" &amp; tbl_Manifiestos[[#This Row],[Proyecto OK]] &amp; "|" &amp; TEXT(tbl_Manifiestos[[#This Row],[Servicio]],"0.00") &amp; "|" &amp; TEXT(tbl_Manifiestos[[#This Row],[Costo Unitario]],"0.00")</f>
        <v>2366|Canal #2 |5.00|199.50</v>
      </c>
      <c r="C1573">
        <v>2366</v>
      </c>
      <c r="D1573" s="31">
        <v>45719</v>
      </c>
      <c r="E1573">
        <v>356</v>
      </c>
      <c r="F1573" t="s">
        <v>5401</v>
      </c>
      <c r="G1573">
        <v>6227</v>
      </c>
      <c r="H1573" t="s">
        <v>5892</v>
      </c>
      <c r="I1573">
        <v>6227</v>
      </c>
      <c r="J1573">
        <v>5</v>
      </c>
      <c r="K1573" s="35">
        <v>199.5</v>
      </c>
      <c r="L1573" s="39">
        <f t="shared" si="49"/>
        <v>997.5</v>
      </c>
      <c r="M1573" s="6">
        <f>tbl_Manifiestos[[#This Row],[Total Pagado]]*tbl_Manifiestos[[#This Row],[Porcentaje]]</f>
        <v>927.67500000000007</v>
      </c>
      <c r="N1573" s="3">
        <v>0.93</v>
      </c>
    </row>
    <row r="1574" spans="1:14" ht="15.75" x14ac:dyDescent="0.25">
      <c r="A1574" s="3" t="s">
        <v>27</v>
      </c>
      <c r="B1574" s="3" t="str">
        <f>tbl_Manifiestos[[#This Row],[Factura]] &amp; "|" &amp; tbl_Manifiestos[[#This Row],[Proyecto OK]] &amp; "|" &amp; TEXT(tbl_Manifiestos[[#This Row],[Servicio]],"0.00") &amp; "|" &amp; TEXT(tbl_Manifiestos[[#This Row],[Costo Unitario]],"0.00")</f>
        <v>2366|Canal #2 |8.00|132.00</v>
      </c>
      <c r="C1574">
        <v>2366</v>
      </c>
      <c r="D1574" s="30">
        <v>45723</v>
      </c>
      <c r="E1574">
        <v>67</v>
      </c>
      <c r="F1574" t="s">
        <v>5401</v>
      </c>
      <c r="G1574">
        <v>6227</v>
      </c>
      <c r="H1574" t="s">
        <v>5892</v>
      </c>
      <c r="I1574">
        <v>6227</v>
      </c>
      <c r="J1574">
        <v>8</v>
      </c>
      <c r="K1574" s="34">
        <v>132</v>
      </c>
      <c r="L1574" s="38">
        <f t="shared" si="49"/>
        <v>1056</v>
      </c>
      <c r="M1574" s="6">
        <f>tbl_Manifiestos[[#This Row],[Total Pagado]]*tbl_Manifiestos[[#This Row],[Porcentaje]]</f>
        <v>982.08</v>
      </c>
      <c r="N1574" s="3">
        <v>0.93</v>
      </c>
    </row>
    <row r="1575" spans="1:14" ht="15.75" x14ac:dyDescent="0.25">
      <c r="A1575" s="3" t="s">
        <v>27</v>
      </c>
      <c r="B1575" s="3" t="str">
        <f>tbl_Manifiestos[[#This Row],[Factura]] &amp; "|" &amp; tbl_Manifiestos[[#This Row],[Proyecto OK]] &amp; "|" &amp; TEXT(tbl_Manifiestos[[#This Row],[Servicio]],"0.00") &amp; "|" &amp; TEXT(tbl_Manifiestos[[#This Row],[Costo Unitario]],"0.00")</f>
        <v>2366|Canal #2 |8.00|132.00</v>
      </c>
      <c r="C1575">
        <v>2366</v>
      </c>
      <c r="D1575" s="30">
        <v>45723</v>
      </c>
      <c r="E1575">
        <v>103</v>
      </c>
      <c r="F1575" t="s">
        <v>5401</v>
      </c>
      <c r="G1575">
        <v>6227</v>
      </c>
      <c r="H1575" t="s">
        <v>5892</v>
      </c>
      <c r="I1575">
        <v>6227</v>
      </c>
      <c r="J1575">
        <v>8</v>
      </c>
      <c r="K1575" s="36">
        <v>132</v>
      </c>
      <c r="L1575" s="38">
        <f t="shared" si="49"/>
        <v>1056</v>
      </c>
      <c r="M1575" s="6">
        <f>tbl_Manifiestos[[#This Row],[Total Pagado]]*tbl_Manifiestos[[#This Row],[Porcentaje]]</f>
        <v>982.08</v>
      </c>
      <c r="N1575" s="3">
        <v>0.93</v>
      </c>
    </row>
    <row r="1576" spans="1:14" ht="15.75" x14ac:dyDescent="0.25">
      <c r="A1576" s="3" t="s">
        <v>27</v>
      </c>
      <c r="B1576" s="3" t="str">
        <f>tbl_Manifiestos[[#This Row],[Factura]] &amp; "|" &amp; tbl_Manifiestos[[#This Row],[Proyecto OK]] &amp; "|" &amp; TEXT(tbl_Manifiestos[[#This Row],[Servicio]],"0.00") &amp; "|" &amp; TEXT(tbl_Manifiestos[[#This Row],[Costo Unitario]],"0.00")</f>
        <v>2366|Canal #2 |11.50|132.00</v>
      </c>
      <c r="C1576">
        <v>2366</v>
      </c>
      <c r="D1576" s="32">
        <v>45724</v>
      </c>
      <c r="E1576">
        <v>103</v>
      </c>
      <c r="F1576" t="s">
        <v>5401</v>
      </c>
      <c r="G1576">
        <v>6227</v>
      </c>
      <c r="H1576" t="s">
        <v>5892</v>
      </c>
      <c r="I1576">
        <v>6227</v>
      </c>
      <c r="J1576">
        <v>11.5</v>
      </c>
      <c r="K1576" s="34">
        <v>132</v>
      </c>
      <c r="L1576" s="40">
        <f t="shared" si="49"/>
        <v>1518</v>
      </c>
      <c r="M1576" s="6">
        <f>tbl_Manifiestos[[#This Row],[Total Pagado]]*tbl_Manifiestos[[#This Row],[Porcentaje]]</f>
        <v>1411.74</v>
      </c>
      <c r="N1576" s="3">
        <v>0.93</v>
      </c>
    </row>
    <row r="1577" spans="1:14" ht="15.75" x14ac:dyDescent="0.25">
      <c r="A1577" s="3" t="s">
        <v>27</v>
      </c>
      <c r="B1577" s="3" t="str">
        <f>tbl_Manifiestos[[#This Row],[Factura]] &amp; "|" &amp; tbl_Manifiestos[[#This Row],[Proyecto OK]] &amp; "|" &amp; TEXT(tbl_Manifiestos[[#This Row],[Servicio]],"0.00") &amp; "|" &amp; TEXT(tbl_Manifiestos[[#This Row],[Costo Unitario]],"0.00")</f>
        <v>2366|Canal #2 |7.50|132.00</v>
      </c>
      <c r="C1577">
        <v>2366</v>
      </c>
      <c r="D1577" s="32">
        <v>45724</v>
      </c>
      <c r="E1577">
        <v>67</v>
      </c>
      <c r="F1577" t="s">
        <v>5401</v>
      </c>
      <c r="G1577">
        <v>6227</v>
      </c>
      <c r="H1577" t="s">
        <v>5892</v>
      </c>
      <c r="I1577">
        <v>6227</v>
      </c>
      <c r="J1577">
        <v>7.5</v>
      </c>
      <c r="K1577" s="34">
        <v>132</v>
      </c>
      <c r="L1577" s="40">
        <f t="shared" si="49"/>
        <v>990</v>
      </c>
      <c r="M1577" s="6">
        <f>tbl_Manifiestos[[#This Row],[Total Pagado]]*tbl_Manifiestos[[#This Row],[Porcentaje]]</f>
        <v>920.7</v>
      </c>
      <c r="N1577" s="3">
        <v>0.93</v>
      </c>
    </row>
    <row r="1578" spans="1:14" ht="15.75" x14ac:dyDescent="0.25">
      <c r="A1578" s="3" t="s">
        <v>27</v>
      </c>
      <c r="B1578" s="3" t="str">
        <f>tbl_Manifiestos[[#This Row],[Factura]] &amp; "|" &amp; tbl_Manifiestos[[#This Row],[Proyecto OK]] &amp; "|" &amp; TEXT(tbl_Manifiestos[[#This Row],[Servicio]],"0.00") &amp; "|" &amp; TEXT(tbl_Manifiestos[[#This Row],[Costo Unitario]],"0.00")</f>
        <v>2370|Canal #2 |9.75|132.00</v>
      </c>
      <c r="C1578">
        <v>2370</v>
      </c>
      <c r="D1578" s="32">
        <v>45726</v>
      </c>
      <c r="E1578">
        <v>103</v>
      </c>
      <c r="F1578" t="s">
        <v>5401</v>
      </c>
      <c r="G1578">
        <v>6227</v>
      </c>
      <c r="H1578" t="s">
        <v>5892</v>
      </c>
      <c r="I1578">
        <v>6227</v>
      </c>
      <c r="J1578">
        <v>9.75</v>
      </c>
      <c r="K1578" s="34">
        <v>132</v>
      </c>
      <c r="L1578" s="40">
        <f t="shared" si="49"/>
        <v>1287</v>
      </c>
      <c r="M1578" s="6">
        <f>tbl_Manifiestos[[#This Row],[Total Pagado]]*tbl_Manifiestos[[#This Row],[Porcentaje]]</f>
        <v>1196.9100000000001</v>
      </c>
      <c r="N1578" s="3">
        <v>0.93</v>
      </c>
    </row>
    <row r="1579" spans="1:14" ht="15.75" x14ac:dyDescent="0.25">
      <c r="A1579" s="3" t="s">
        <v>27</v>
      </c>
      <c r="B1579" s="3" t="str">
        <f>tbl_Manifiestos[[#This Row],[Factura]] &amp; "|" &amp; tbl_Manifiestos[[#This Row],[Proyecto OK]] &amp; "|" &amp; TEXT(tbl_Manifiestos[[#This Row],[Servicio]],"0.00") &amp; "|" &amp; TEXT(tbl_Manifiestos[[#This Row],[Costo Unitario]],"0.00")</f>
        <v>2370|Canal #2 |9.75|132.00</v>
      </c>
      <c r="C1579">
        <v>2370</v>
      </c>
      <c r="D1579" s="32">
        <v>45726</v>
      </c>
      <c r="E1579">
        <v>67</v>
      </c>
      <c r="F1579" t="s">
        <v>5401</v>
      </c>
      <c r="G1579">
        <v>6227</v>
      </c>
      <c r="H1579" t="s">
        <v>5892</v>
      </c>
      <c r="I1579">
        <v>6227</v>
      </c>
      <c r="J1579">
        <v>9.75</v>
      </c>
      <c r="K1579" s="34">
        <v>132</v>
      </c>
      <c r="L1579" s="40">
        <f t="shared" si="49"/>
        <v>1287</v>
      </c>
      <c r="M1579" s="6">
        <f>tbl_Manifiestos[[#This Row],[Total Pagado]]*tbl_Manifiestos[[#This Row],[Porcentaje]]</f>
        <v>1196.9100000000001</v>
      </c>
      <c r="N1579" s="3">
        <v>0.93</v>
      </c>
    </row>
    <row r="1580" spans="1:14" ht="15.75" x14ac:dyDescent="0.25">
      <c r="A1580" s="3" t="s">
        <v>27</v>
      </c>
      <c r="B1580" s="3" t="str">
        <f>tbl_Manifiestos[[#This Row],[Factura]] &amp; "|" &amp; tbl_Manifiestos[[#This Row],[Proyecto OK]] &amp; "|" &amp; TEXT(tbl_Manifiestos[[#This Row],[Servicio]],"0.00") &amp; "|" &amp; TEXT(tbl_Manifiestos[[#This Row],[Costo Unitario]],"0.00")</f>
        <v>2370|Canal #2 |10.00|132.00</v>
      </c>
      <c r="C1580">
        <v>2370</v>
      </c>
      <c r="D1580" s="32">
        <v>45727</v>
      </c>
      <c r="E1580">
        <v>103</v>
      </c>
      <c r="F1580" t="s">
        <v>5401</v>
      </c>
      <c r="G1580">
        <v>6227</v>
      </c>
      <c r="H1580" t="s">
        <v>5892</v>
      </c>
      <c r="I1580">
        <v>6227</v>
      </c>
      <c r="J1580">
        <v>10</v>
      </c>
      <c r="K1580" s="34">
        <v>132</v>
      </c>
      <c r="L1580" s="40">
        <f t="shared" si="49"/>
        <v>1320</v>
      </c>
      <c r="M1580" s="6">
        <f>tbl_Manifiestos[[#This Row],[Total Pagado]]*tbl_Manifiestos[[#This Row],[Porcentaje]]</f>
        <v>1227.6000000000001</v>
      </c>
      <c r="N1580" s="3">
        <v>0.93</v>
      </c>
    </row>
    <row r="1581" spans="1:14" ht="15.75" x14ac:dyDescent="0.25">
      <c r="A1581" s="3" t="s">
        <v>27</v>
      </c>
      <c r="B1581" s="3" t="str">
        <f>tbl_Manifiestos[[#This Row],[Factura]] &amp; "|" &amp; tbl_Manifiestos[[#This Row],[Proyecto OK]] &amp; "|" &amp; TEXT(tbl_Manifiestos[[#This Row],[Servicio]],"0.00") &amp; "|" &amp; TEXT(tbl_Manifiestos[[#This Row],[Costo Unitario]],"0.00")</f>
        <v>2370|Canal #2 |10.50|132.00</v>
      </c>
      <c r="C1581">
        <v>2370</v>
      </c>
      <c r="D1581" s="32">
        <v>45727</v>
      </c>
      <c r="E1581">
        <v>67</v>
      </c>
      <c r="F1581" t="s">
        <v>5401</v>
      </c>
      <c r="G1581">
        <v>6227</v>
      </c>
      <c r="H1581" t="s">
        <v>5892</v>
      </c>
      <c r="I1581">
        <v>6227</v>
      </c>
      <c r="J1581">
        <v>10.5</v>
      </c>
      <c r="K1581" s="34">
        <v>132</v>
      </c>
      <c r="L1581" s="40">
        <f t="shared" si="49"/>
        <v>1386</v>
      </c>
      <c r="M1581" s="6">
        <f>tbl_Manifiestos[[#This Row],[Total Pagado]]*tbl_Manifiestos[[#This Row],[Porcentaje]]</f>
        <v>1288.98</v>
      </c>
      <c r="N1581" s="3">
        <v>0.93</v>
      </c>
    </row>
    <row r="1582" spans="1:14" ht="15.75" x14ac:dyDescent="0.25">
      <c r="A1582" s="3" t="s">
        <v>27</v>
      </c>
      <c r="B1582" s="3" t="str">
        <f>tbl_Manifiestos[[#This Row],[Factura]] &amp; "|" &amp; tbl_Manifiestos[[#This Row],[Proyecto OK]] &amp; "|" &amp; TEXT(tbl_Manifiestos[[#This Row],[Servicio]],"0.00") &amp; "|" &amp; TEXT(tbl_Manifiestos[[#This Row],[Costo Unitario]],"0.00")</f>
        <v>2370|Canal #2 |7.75|132.00</v>
      </c>
      <c r="C1582">
        <v>2370</v>
      </c>
      <c r="D1582" s="32">
        <v>45727</v>
      </c>
      <c r="E1582">
        <v>114</v>
      </c>
      <c r="F1582" t="s">
        <v>5401</v>
      </c>
      <c r="G1582">
        <v>6227</v>
      </c>
      <c r="H1582" t="s">
        <v>5892</v>
      </c>
      <c r="I1582">
        <v>6227</v>
      </c>
      <c r="J1582">
        <v>7.75</v>
      </c>
      <c r="K1582" s="34">
        <v>132</v>
      </c>
      <c r="L1582" s="40">
        <f t="shared" si="49"/>
        <v>1023</v>
      </c>
      <c r="M1582" s="6">
        <f>tbl_Manifiestos[[#This Row],[Total Pagado]]*tbl_Manifiestos[[#This Row],[Porcentaje]]</f>
        <v>951.3900000000001</v>
      </c>
      <c r="N1582" s="3">
        <v>0.93</v>
      </c>
    </row>
    <row r="1583" spans="1:14" ht="15.75" x14ac:dyDescent="0.25">
      <c r="A1583" s="3" t="s">
        <v>27</v>
      </c>
      <c r="B1583" s="3" t="str">
        <f>tbl_Manifiestos[[#This Row],[Factura]] &amp; "|" &amp; tbl_Manifiestos[[#This Row],[Proyecto OK]] &amp; "|" &amp; TEXT(tbl_Manifiestos[[#This Row],[Servicio]],"0.00") &amp; "|" &amp; TEXT(tbl_Manifiestos[[#This Row],[Costo Unitario]],"0.00")</f>
        <v>2370|Canal #2 |7.00|199.50</v>
      </c>
      <c r="C1583">
        <v>2370</v>
      </c>
      <c r="D1583" s="32">
        <v>45729</v>
      </c>
      <c r="E1583">
        <v>67</v>
      </c>
      <c r="F1583" t="s">
        <v>5401</v>
      </c>
      <c r="G1583">
        <v>6227</v>
      </c>
      <c r="H1583" t="s">
        <v>5892</v>
      </c>
      <c r="I1583">
        <v>6227</v>
      </c>
      <c r="J1583">
        <v>7</v>
      </c>
      <c r="K1583" s="34">
        <v>199.5</v>
      </c>
      <c r="L1583" s="40">
        <f t="shared" si="49"/>
        <v>1396.5</v>
      </c>
      <c r="M1583" s="6">
        <f>tbl_Manifiestos[[#This Row],[Total Pagado]]*tbl_Manifiestos[[#This Row],[Porcentaje]]</f>
        <v>1298.7450000000001</v>
      </c>
      <c r="N1583" s="3">
        <v>0.93</v>
      </c>
    </row>
    <row r="1584" spans="1:14" ht="15.75" x14ac:dyDescent="0.25">
      <c r="A1584" s="3" t="s">
        <v>27</v>
      </c>
      <c r="B1584" s="3" t="str">
        <f>tbl_Manifiestos[[#This Row],[Factura]] &amp; "|" &amp; tbl_Manifiestos[[#This Row],[Proyecto OK]] &amp; "|" &amp; TEXT(tbl_Manifiestos[[#This Row],[Servicio]],"0.00") &amp; "|" &amp; TEXT(tbl_Manifiestos[[#This Row],[Costo Unitario]],"0.00")</f>
        <v>2376|Canal #2 |5.00|199.50</v>
      </c>
      <c r="C1584">
        <v>2376</v>
      </c>
      <c r="D1584" s="32">
        <v>45733</v>
      </c>
      <c r="E1584">
        <v>114</v>
      </c>
      <c r="F1584" t="s">
        <v>5401</v>
      </c>
      <c r="G1584">
        <v>6227</v>
      </c>
      <c r="H1584" t="s">
        <v>5892</v>
      </c>
      <c r="I1584">
        <v>6227</v>
      </c>
      <c r="J1584">
        <v>5</v>
      </c>
      <c r="K1584" s="34">
        <v>199.5</v>
      </c>
      <c r="L1584" s="40">
        <f t="shared" si="49"/>
        <v>997.5</v>
      </c>
      <c r="M1584" s="6">
        <f>tbl_Manifiestos[[#This Row],[Total Pagado]]*tbl_Manifiestos[[#This Row],[Porcentaje]]</f>
        <v>927.67500000000007</v>
      </c>
      <c r="N1584" s="3">
        <v>0.93</v>
      </c>
    </row>
    <row r="1585" spans="1:14" ht="15.75" x14ac:dyDescent="0.25">
      <c r="A1585" s="3" t="s">
        <v>27</v>
      </c>
      <c r="B1585" s="3" t="str">
        <f>tbl_Manifiestos[[#This Row],[Factura]] &amp; "|" &amp; tbl_Manifiestos[[#This Row],[Proyecto OK]] &amp; "|" &amp; TEXT(tbl_Manifiestos[[#This Row],[Servicio]],"0.00") &amp; "|" &amp; TEXT(tbl_Manifiestos[[#This Row],[Costo Unitario]],"0.00")</f>
        <v>2376|Canal #2 |2.00|273.00</v>
      </c>
      <c r="C1585">
        <v>2376</v>
      </c>
      <c r="D1585" s="32">
        <v>45733</v>
      </c>
      <c r="E1585">
        <v>114</v>
      </c>
      <c r="F1585" t="s">
        <v>5401</v>
      </c>
      <c r="G1585">
        <v>6227</v>
      </c>
      <c r="H1585" t="s">
        <v>5892</v>
      </c>
      <c r="I1585">
        <v>6227</v>
      </c>
      <c r="J1585">
        <v>2</v>
      </c>
      <c r="K1585" s="34">
        <v>273</v>
      </c>
      <c r="L1585" s="40">
        <f t="shared" si="49"/>
        <v>546</v>
      </c>
      <c r="M1585" s="6">
        <f>tbl_Manifiestos[[#This Row],[Total Pagado]]*tbl_Manifiestos[[#This Row],[Porcentaje]]</f>
        <v>507.78000000000003</v>
      </c>
      <c r="N1585" s="3">
        <v>0.93</v>
      </c>
    </row>
    <row r="1586" spans="1:14" ht="15.75" x14ac:dyDescent="0.25">
      <c r="A1586" s="3" t="s">
        <v>27</v>
      </c>
      <c r="B1586" s="3" t="str">
        <f>tbl_Manifiestos[[#This Row],[Factura]] &amp; "|" &amp; tbl_Manifiestos[[#This Row],[Proyecto OK]] &amp; "|" &amp; TEXT(tbl_Manifiestos[[#This Row],[Servicio]],"0.00") &amp; "|" &amp; TEXT(tbl_Manifiestos[[#This Row],[Costo Unitario]],"0.00")</f>
        <v>2376|Canal #2 |2.50|132.00</v>
      </c>
      <c r="C1586">
        <v>2376</v>
      </c>
      <c r="D1586" s="32">
        <v>45735</v>
      </c>
      <c r="E1586">
        <v>67</v>
      </c>
      <c r="F1586" t="s">
        <v>5401</v>
      </c>
      <c r="G1586">
        <v>6227</v>
      </c>
      <c r="H1586" t="s">
        <v>5892</v>
      </c>
      <c r="I1586">
        <v>6227</v>
      </c>
      <c r="J1586">
        <v>2.5</v>
      </c>
      <c r="K1586" s="34">
        <v>132</v>
      </c>
      <c r="L1586" s="40">
        <f t="shared" si="49"/>
        <v>330</v>
      </c>
      <c r="M1586" s="6">
        <f>tbl_Manifiestos[[#This Row],[Total Pagado]]*tbl_Manifiestos[[#This Row],[Porcentaje]]</f>
        <v>306.90000000000003</v>
      </c>
      <c r="N1586" s="3">
        <v>0.93</v>
      </c>
    </row>
    <row r="1587" spans="1:14" ht="15.75" x14ac:dyDescent="0.25">
      <c r="A1587" s="3" t="s">
        <v>27</v>
      </c>
      <c r="B1587" s="3" t="str">
        <f>tbl_Manifiestos[[#This Row],[Factura]] &amp; "|" &amp; tbl_Manifiestos[[#This Row],[Proyecto OK]] &amp; "|" &amp; TEXT(tbl_Manifiestos[[#This Row],[Servicio]],"0.00") &amp; "|" &amp; TEXT(tbl_Manifiestos[[#This Row],[Costo Unitario]],"0.00")</f>
        <v>2376|Canal #2 |6.00|199.50</v>
      </c>
      <c r="C1587">
        <v>2376</v>
      </c>
      <c r="D1587" s="32">
        <v>45734</v>
      </c>
      <c r="E1587">
        <v>103</v>
      </c>
      <c r="F1587" t="s">
        <v>5401</v>
      </c>
      <c r="G1587">
        <v>6227</v>
      </c>
      <c r="H1587" t="s">
        <v>5892</v>
      </c>
      <c r="I1587">
        <v>6227</v>
      </c>
      <c r="J1587">
        <v>6</v>
      </c>
      <c r="K1587" s="34">
        <v>199.5</v>
      </c>
      <c r="L1587" s="40">
        <f t="shared" si="49"/>
        <v>1197</v>
      </c>
      <c r="M1587" s="6">
        <f>tbl_Manifiestos[[#This Row],[Total Pagado]]*tbl_Manifiestos[[#This Row],[Porcentaje]]</f>
        <v>1113.21</v>
      </c>
      <c r="N1587" s="3">
        <v>0.93</v>
      </c>
    </row>
    <row r="1588" spans="1:14" ht="15.75" x14ac:dyDescent="0.25">
      <c r="A1588" s="3" t="s">
        <v>27</v>
      </c>
      <c r="B1588" s="3" t="str">
        <f>tbl_Manifiestos[[#This Row],[Factura]] &amp; "|" &amp; tbl_Manifiestos[[#This Row],[Proyecto OK]] &amp; "|" &amp; TEXT(tbl_Manifiestos[[#This Row],[Servicio]],"0.00") &amp; "|" &amp; TEXT(tbl_Manifiestos[[#This Row],[Costo Unitario]],"0.00")</f>
        <v>2376|Canal #2 |3.00|199.50</v>
      </c>
      <c r="C1588">
        <v>2376</v>
      </c>
      <c r="D1588" s="32">
        <v>45735</v>
      </c>
      <c r="E1588">
        <v>67</v>
      </c>
      <c r="F1588" t="s">
        <v>5401</v>
      </c>
      <c r="G1588">
        <v>6227</v>
      </c>
      <c r="H1588" t="s">
        <v>5892</v>
      </c>
      <c r="I1588">
        <v>6227</v>
      </c>
      <c r="J1588">
        <v>3</v>
      </c>
      <c r="K1588" s="34">
        <v>199.5</v>
      </c>
      <c r="L1588" s="34">
        <f t="shared" si="49"/>
        <v>598.5</v>
      </c>
      <c r="M1588" s="6">
        <f>tbl_Manifiestos[[#This Row],[Total Pagado]]*tbl_Manifiestos[[#This Row],[Porcentaje]]</f>
        <v>556.60500000000002</v>
      </c>
      <c r="N1588" s="3">
        <v>0.93</v>
      </c>
    </row>
    <row r="1589" spans="1:14" ht="15.75" x14ac:dyDescent="0.25">
      <c r="A1589" s="3" t="s">
        <v>27</v>
      </c>
      <c r="B1589" s="3" t="str">
        <f>tbl_Manifiestos[[#This Row],[Factura]] &amp; "|" &amp; tbl_Manifiestos[[#This Row],[Proyecto OK]] &amp; "|" &amp; TEXT(tbl_Manifiestos[[#This Row],[Servicio]],"0.00") &amp; "|" &amp; TEXT(tbl_Manifiestos[[#This Row],[Costo Unitario]],"0.00")</f>
        <v>2384|Canal #2 |3.00|357.00</v>
      </c>
      <c r="C1589">
        <v>2384</v>
      </c>
      <c r="D1589" s="32">
        <v>45741</v>
      </c>
      <c r="E1589">
        <v>67</v>
      </c>
      <c r="F1589" t="s">
        <v>5401</v>
      </c>
      <c r="G1589">
        <v>6227</v>
      </c>
      <c r="H1589" t="s">
        <v>5892</v>
      </c>
      <c r="I1589">
        <v>6227</v>
      </c>
      <c r="J1589">
        <v>3</v>
      </c>
      <c r="K1589" s="34">
        <v>357</v>
      </c>
      <c r="L1589" s="34">
        <f t="shared" si="49"/>
        <v>1071</v>
      </c>
      <c r="M1589" s="6">
        <f>tbl_Manifiestos[[#This Row],[Total Pagado]]*tbl_Manifiestos[[#This Row],[Porcentaje]]</f>
        <v>996.03000000000009</v>
      </c>
      <c r="N1589" s="3">
        <v>0.93</v>
      </c>
    </row>
    <row r="1590" spans="1:14" ht="15.75" x14ac:dyDescent="0.25">
      <c r="A1590" s="3" t="s">
        <v>27</v>
      </c>
      <c r="B1590" s="3" t="str">
        <f>tbl_Manifiestos[[#This Row],[Factura]] &amp; "|" &amp; tbl_Manifiestos[[#This Row],[Proyecto OK]] &amp; "|" &amp; TEXT(tbl_Manifiestos[[#This Row],[Servicio]],"0.00") &amp; "|" &amp; TEXT(tbl_Manifiestos[[#This Row],[Costo Unitario]],"0.00")</f>
        <v>2384|Canal #2 |1.00|273.00</v>
      </c>
      <c r="C1590">
        <v>2384</v>
      </c>
      <c r="D1590" s="31">
        <v>45741</v>
      </c>
      <c r="E1590">
        <v>67</v>
      </c>
      <c r="F1590" t="s">
        <v>5401</v>
      </c>
      <c r="G1590">
        <v>6227</v>
      </c>
      <c r="H1590" t="s">
        <v>5892</v>
      </c>
      <c r="I1590">
        <v>6227</v>
      </c>
      <c r="J1590">
        <v>1</v>
      </c>
      <c r="K1590" s="35">
        <v>273</v>
      </c>
      <c r="L1590" s="34">
        <f t="shared" si="49"/>
        <v>273</v>
      </c>
      <c r="M1590" s="6">
        <f>tbl_Manifiestos[[#This Row],[Total Pagado]]*tbl_Manifiestos[[#This Row],[Porcentaje]]</f>
        <v>253.89000000000001</v>
      </c>
      <c r="N1590" s="3">
        <v>0.93</v>
      </c>
    </row>
    <row r="1591" spans="1:14" ht="15.75" x14ac:dyDescent="0.25">
      <c r="A1591" s="3" t="s">
        <v>27</v>
      </c>
      <c r="B1591" s="3" t="str">
        <f>tbl_Manifiestos[[#This Row],[Factura]] &amp; "|" &amp; tbl_Manifiestos[[#This Row],[Proyecto OK]] &amp; "|" &amp; TEXT(tbl_Manifiestos[[#This Row],[Servicio]],"0.00") &amp; "|" &amp; TEXT(tbl_Manifiestos[[#This Row],[Costo Unitario]],"0.00")</f>
        <v>2393|Canal #2 |5.00|199.50</v>
      </c>
      <c r="C1591">
        <v>2393</v>
      </c>
      <c r="D1591" s="30">
        <v>45749</v>
      </c>
      <c r="E1591">
        <v>67</v>
      </c>
      <c r="F1591" t="s">
        <v>5401</v>
      </c>
      <c r="G1591">
        <v>6227</v>
      </c>
      <c r="H1591" t="s">
        <v>5892</v>
      </c>
      <c r="I1591">
        <v>6227</v>
      </c>
      <c r="J1591">
        <v>5</v>
      </c>
      <c r="K1591" s="36">
        <v>199.5</v>
      </c>
      <c r="L1591" s="38">
        <f t="shared" si="49"/>
        <v>997.5</v>
      </c>
      <c r="M1591" s="6">
        <f>tbl_Manifiestos[[#This Row],[Total Pagado]]*tbl_Manifiestos[[#This Row],[Porcentaje]]</f>
        <v>927.67500000000007</v>
      </c>
      <c r="N1591" s="3">
        <v>0.93</v>
      </c>
    </row>
    <row r="1592" spans="1:14" ht="15.75" x14ac:dyDescent="0.25">
      <c r="A1592" s="3" t="s">
        <v>27</v>
      </c>
      <c r="B1592" s="3" t="str">
        <f>tbl_Manifiestos[[#This Row],[Factura]] &amp; "|" &amp; tbl_Manifiestos[[#This Row],[Proyecto OK]] &amp; "|" &amp; TEXT(tbl_Manifiestos[[#This Row],[Servicio]],"0.00") &amp; "|" &amp; TEXT(tbl_Manifiestos[[#This Row],[Costo Unitario]],"0.00")</f>
        <v>2470|Canal #2 |3.00|199.50</v>
      </c>
      <c r="C1592" t="s">
        <v>5411</v>
      </c>
      <c r="D1592" s="32">
        <v>45792</v>
      </c>
      <c r="E1592">
        <v>67</v>
      </c>
      <c r="F1592" t="s">
        <v>5401</v>
      </c>
      <c r="G1592">
        <v>6227</v>
      </c>
      <c r="H1592" t="s">
        <v>5892</v>
      </c>
      <c r="I1592">
        <v>6227</v>
      </c>
      <c r="J1592">
        <v>3</v>
      </c>
      <c r="K1592" s="34">
        <v>199.5</v>
      </c>
      <c r="L1592" s="40">
        <f t="shared" si="49"/>
        <v>598.5</v>
      </c>
      <c r="M1592" s="6">
        <f>tbl_Manifiestos[[#This Row],[Total Pagado]]*tbl_Manifiestos[[#This Row],[Porcentaje]]</f>
        <v>556.60500000000002</v>
      </c>
      <c r="N1592" s="3">
        <v>0.93</v>
      </c>
    </row>
    <row r="1593" spans="1:14" ht="15.75" x14ac:dyDescent="0.25">
      <c r="A1593" s="3" t="s">
        <v>27</v>
      </c>
      <c r="B1593" s="3" t="str">
        <f>tbl_Manifiestos[[#This Row],[Factura]] &amp; "|" &amp; tbl_Manifiestos[[#This Row],[Proyecto OK]] &amp; "|" &amp; TEXT(tbl_Manifiestos[[#This Row],[Servicio]],"0.00") &amp; "|" &amp; TEXT(tbl_Manifiestos[[#This Row],[Costo Unitario]],"0.00")</f>
        <v>2513|Canal #2 |1.00|199.50</v>
      </c>
      <c r="C1593" t="s">
        <v>5438</v>
      </c>
      <c r="D1593" s="52">
        <v>45813</v>
      </c>
      <c r="E1593">
        <v>67</v>
      </c>
      <c r="F1593" t="s">
        <v>5401</v>
      </c>
      <c r="G1593">
        <v>6227</v>
      </c>
      <c r="H1593" t="s">
        <v>5892</v>
      </c>
      <c r="I1593">
        <v>6227</v>
      </c>
      <c r="J1593">
        <v>1</v>
      </c>
      <c r="K1593" s="48">
        <v>199.5</v>
      </c>
      <c r="L1593" s="39">
        <f t="shared" si="49"/>
        <v>199.5</v>
      </c>
      <c r="M1593" s="6">
        <f>tbl_Manifiestos[[#This Row],[Total Pagado]]*tbl_Manifiestos[[#This Row],[Porcentaje]]</f>
        <v>185.535</v>
      </c>
      <c r="N1593" s="3">
        <v>0.93</v>
      </c>
    </row>
    <row r="1594" spans="1:14" ht="15.75" x14ac:dyDescent="0.25">
      <c r="A1594" s="3" t="s">
        <v>27</v>
      </c>
      <c r="B1594" s="3" t="str">
        <f>tbl_Manifiestos[[#This Row],[Factura]] &amp; "|" &amp; tbl_Manifiestos[[#This Row],[Proyecto OK]] &amp; "|" &amp; TEXT(tbl_Manifiestos[[#This Row],[Servicio]],"0.00") &amp; "|" &amp; TEXT(tbl_Manifiestos[[#This Row],[Costo Unitario]],"0.00")</f>
        <v>2513|Canal #2 |1.00|199.50</v>
      </c>
      <c r="C1594" t="s">
        <v>5438</v>
      </c>
      <c r="D1594" s="50">
        <v>45813</v>
      </c>
      <c r="E1594">
        <v>67</v>
      </c>
      <c r="F1594" t="s">
        <v>5401</v>
      </c>
      <c r="G1594">
        <v>6227</v>
      </c>
      <c r="H1594" t="s">
        <v>5892</v>
      </c>
      <c r="I1594">
        <v>6227</v>
      </c>
      <c r="J1594">
        <v>1</v>
      </c>
      <c r="K1594" s="45">
        <v>199.5</v>
      </c>
      <c r="L1594" s="38">
        <f t="shared" si="49"/>
        <v>199.5</v>
      </c>
      <c r="M1594" s="6">
        <f>tbl_Manifiestos[[#This Row],[Total Pagado]]*tbl_Manifiestos[[#This Row],[Porcentaje]]</f>
        <v>185.535</v>
      </c>
      <c r="N1594" s="3">
        <v>0.93</v>
      </c>
    </row>
    <row r="1595" spans="1:14" ht="15.75" x14ac:dyDescent="0.25">
      <c r="A1595" s="3" t="s">
        <v>27</v>
      </c>
      <c r="B1595" s="3" t="str">
        <f>tbl_Manifiestos[[#This Row],[Factura]] &amp; "|" &amp; tbl_Manifiestos[[#This Row],[Proyecto OK]] &amp; "|" &amp; TEXT(tbl_Manifiestos[[#This Row],[Servicio]],"0.00") &amp; "|" &amp; TEXT(tbl_Manifiestos[[#This Row],[Costo Unitario]],"0.00")</f>
        <v>2513|Canal #2 |1.00|199.50</v>
      </c>
      <c r="C1595" t="s">
        <v>5438</v>
      </c>
      <c r="D1595" s="52">
        <v>45813</v>
      </c>
      <c r="E1595">
        <v>67</v>
      </c>
      <c r="F1595" t="s">
        <v>5401</v>
      </c>
      <c r="G1595">
        <v>6227</v>
      </c>
      <c r="H1595" t="s">
        <v>5892</v>
      </c>
      <c r="I1595">
        <v>6227</v>
      </c>
      <c r="J1595">
        <v>1</v>
      </c>
      <c r="K1595" s="48">
        <v>199.5</v>
      </c>
      <c r="L1595" s="39">
        <f t="shared" si="49"/>
        <v>199.5</v>
      </c>
      <c r="M1595" s="6">
        <f>tbl_Manifiestos[[#This Row],[Total Pagado]]*tbl_Manifiestos[[#This Row],[Porcentaje]]</f>
        <v>185.535</v>
      </c>
      <c r="N1595" s="3">
        <v>0.93</v>
      </c>
    </row>
    <row r="1596" spans="1:14" ht="15.75" x14ac:dyDescent="0.25">
      <c r="A1596" s="3" t="s">
        <v>27</v>
      </c>
      <c r="B1596" s="3" t="str">
        <f>tbl_Manifiestos[[#This Row],[Factura]] &amp; "|" &amp; tbl_Manifiestos[[#This Row],[Proyecto OK]] &amp; "|" &amp; TEXT(tbl_Manifiestos[[#This Row],[Servicio]],"0.00") &amp; "|" &amp; TEXT(tbl_Manifiestos[[#This Row],[Costo Unitario]],"0.00")</f>
        <v>2513|Canal #2 |1.00|199.50</v>
      </c>
      <c r="C1596" t="s">
        <v>5438</v>
      </c>
      <c r="D1596" s="53">
        <v>45813</v>
      </c>
      <c r="E1596">
        <v>67</v>
      </c>
      <c r="F1596" t="s">
        <v>5401</v>
      </c>
      <c r="G1596">
        <v>6227</v>
      </c>
      <c r="H1596" t="s">
        <v>5892</v>
      </c>
      <c r="I1596">
        <v>6227</v>
      </c>
      <c r="J1596">
        <v>1</v>
      </c>
      <c r="K1596" s="49">
        <v>199.5</v>
      </c>
      <c r="L1596" s="41">
        <f t="shared" si="49"/>
        <v>199.5</v>
      </c>
      <c r="M1596" s="6">
        <f>tbl_Manifiestos[[#This Row],[Total Pagado]]*tbl_Manifiestos[[#This Row],[Porcentaje]]</f>
        <v>185.535</v>
      </c>
      <c r="N1596" s="3">
        <v>0.93</v>
      </c>
    </row>
    <row r="1597" spans="1:14" ht="15.75" x14ac:dyDescent="0.25">
      <c r="A1597" s="3" t="s">
        <v>27</v>
      </c>
      <c r="B1597" s="3" t="str">
        <f>tbl_Manifiestos[[#This Row],[Factura]] &amp; "|" &amp; tbl_Manifiestos[[#This Row],[Proyecto OK]] &amp; "|" &amp; TEXT(tbl_Manifiestos[[#This Row],[Servicio]],"0.00") &amp; "|" &amp; TEXT(tbl_Manifiestos[[#This Row],[Costo Unitario]],"0.00")</f>
        <v>2513|Canal #2 |1.00|199.50</v>
      </c>
      <c r="C1597" t="s">
        <v>5438</v>
      </c>
      <c r="D1597" s="50">
        <v>45813</v>
      </c>
      <c r="E1597">
        <v>67</v>
      </c>
      <c r="F1597" t="s">
        <v>5401</v>
      </c>
      <c r="G1597">
        <v>6227</v>
      </c>
      <c r="H1597" t="s">
        <v>5892</v>
      </c>
      <c r="I1597">
        <v>6227</v>
      </c>
      <c r="J1597">
        <v>1</v>
      </c>
      <c r="K1597" s="45">
        <v>199.5</v>
      </c>
      <c r="L1597" s="38">
        <f t="shared" si="49"/>
        <v>199.5</v>
      </c>
      <c r="M1597" s="6">
        <f>tbl_Manifiestos[[#This Row],[Total Pagado]]*tbl_Manifiestos[[#This Row],[Porcentaje]]</f>
        <v>185.535</v>
      </c>
      <c r="N1597" s="3">
        <v>0.93</v>
      </c>
    </row>
    <row r="1598" spans="1:14" ht="15.75" x14ac:dyDescent="0.25">
      <c r="A1598" s="3" t="s">
        <v>27</v>
      </c>
      <c r="B1598" s="3" t="str">
        <f>tbl_Manifiestos[[#This Row],[Factura]] &amp; "|" &amp; tbl_Manifiestos[[#This Row],[Proyecto OK]] &amp; "|" &amp; TEXT(tbl_Manifiestos[[#This Row],[Servicio]],"0.00") &amp; "|" &amp; TEXT(tbl_Manifiestos[[#This Row],[Costo Unitario]],"0.00")</f>
        <v>2615|Canal #2 |1.00|199.50</v>
      </c>
      <c r="C1598" t="s">
        <v>5509</v>
      </c>
      <c r="D1598" s="51">
        <v>45859</v>
      </c>
      <c r="E1598">
        <v>67</v>
      </c>
      <c r="F1598" t="s">
        <v>5401</v>
      </c>
      <c r="G1598">
        <v>6227</v>
      </c>
      <c r="H1598" t="s">
        <v>5892</v>
      </c>
      <c r="I1598">
        <v>6227</v>
      </c>
      <c r="J1598">
        <v>1</v>
      </c>
      <c r="K1598" s="55">
        <v>199.5</v>
      </c>
      <c r="L1598" s="40">
        <f t="shared" si="49"/>
        <v>199.5</v>
      </c>
      <c r="M1598" s="6">
        <f>tbl_Manifiestos[[#This Row],[Total Pagado]]*tbl_Manifiestos[[#This Row],[Porcentaje]]</f>
        <v>185.535</v>
      </c>
      <c r="N1598" s="3">
        <v>0.93</v>
      </c>
    </row>
    <row r="1599" spans="1:14" ht="15.75" x14ac:dyDescent="0.25">
      <c r="A1599" s="3" t="s">
        <v>27</v>
      </c>
      <c r="B1599" s="3" t="str">
        <f>tbl_Manifiestos[[#This Row],[Factura]] &amp; "|" &amp; tbl_Manifiestos[[#This Row],[Proyecto OK]] &amp; "|" &amp; TEXT(tbl_Manifiestos[[#This Row],[Servicio]],"0.00") &amp; "|" &amp; TEXT(tbl_Manifiestos[[#This Row],[Costo Unitario]],"0.00")</f>
        <v>2615|Canal #2 |1.00|199.50</v>
      </c>
      <c r="C1599" t="s">
        <v>5509</v>
      </c>
      <c r="D1599" s="51">
        <v>45859</v>
      </c>
      <c r="E1599">
        <v>67</v>
      </c>
      <c r="F1599" t="s">
        <v>5401</v>
      </c>
      <c r="G1599">
        <v>6227</v>
      </c>
      <c r="H1599" t="s">
        <v>5892</v>
      </c>
      <c r="I1599">
        <v>6227</v>
      </c>
      <c r="J1599">
        <v>1</v>
      </c>
      <c r="K1599" s="55">
        <v>199.5</v>
      </c>
      <c r="L1599" s="40">
        <f t="shared" si="49"/>
        <v>199.5</v>
      </c>
      <c r="M1599" s="6">
        <f>tbl_Manifiestos[[#This Row],[Total Pagado]]*tbl_Manifiestos[[#This Row],[Porcentaje]]</f>
        <v>185.535</v>
      </c>
      <c r="N1599" s="3">
        <v>0.93</v>
      </c>
    </row>
    <row r="1600" spans="1:14" ht="15.75" x14ac:dyDescent="0.25">
      <c r="A1600" s="3" t="s">
        <v>27</v>
      </c>
      <c r="B1600" s="3" t="str">
        <f>tbl_Manifiestos[[#This Row],[Factura]] &amp; "|" &amp; tbl_Manifiestos[[#This Row],[Proyecto OK]] &amp; "|" &amp; TEXT(tbl_Manifiestos[[#This Row],[Servicio]],"0.00") &amp; "|" &amp; TEXT(tbl_Manifiestos[[#This Row],[Costo Unitario]],"0.00")</f>
        <v>2615|Canal #2 |1.00|199.50</v>
      </c>
      <c r="C1600" t="s">
        <v>5509</v>
      </c>
      <c r="D1600" s="51">
        <v>45859</v>
      </c>
      <c r="E1600">
        <v>67</v>
      </c>
      <c r="F1600" t="s">
        <v>5401</v>
      </c>
      <c r="G1600">
        <v>6227</v>
      </c>
      <c r="H1600" t="s">
        <v>5892</v>
      </c>
      <c r="I1600">
        <v>6227</v>
      </c>
      <c r="J1600">
        <v>1</v>
      </c>
      <c r="K1600" s="55">
        <v>199.5</v>
      </c>
      <c r="L1600" s="40">
        <f t="shared" si="49"/>
        <v>199.5</v>
      </c>
      <c r="M1600" s="6">
        <f>tbl_Manifiestos[[#This Row],[Total Pagado]]*tbl_Manifiestos[[#This Row],[Porcentaje]]</f>
        <v>185.535</v>
      </c>
      <c r="N1600" s="3">
        <v>0.93</v>
      </c>
    </row>
    <row r="1601" spans="1:14" ht="15.75" x14ac:dyDescent="0.25">
      <c r="A1601" s="3" t="s">
        <v>27</v>
      </c>
      <c r="B1601" s="3" t="str">
        <f>tbl_Manifiestos[[#This Row],[Factura]] &amp; "|" &amp; tbl_Manifiestos[[#This Row],[Proyecto OK]] &amp; "|" &amp; TEXT(tbl_Manifiestos[[#This Row],[Servicio]],"0.00") &amp; "|" &amp; TEXT(tbl_Manifiestos[[#This Row],[Costo Unitario]],"0.00")</f>
        <v>2615|Canal #2 |1.00|199.50</v>
      </c>
      <c r="C1601" t="s">
        <v>5509</v>
      </c>
      <c r="D1601" s="51">
        <v>45859</v>
      </c>
      <c r="E1601">
        <v>67</v>
      </c>
      <c r="F1601" t="s">
        <v>5401</v>
      </c>
      <c r="G1601">
        <v>6227</v>
      </c>
      <c r="H1601" t="s">
        <v>5892</v>
      </c>
      <c r="I1601">
        <v>6227</v>
      </c>
      <c r="J1601">
        <v>1</v>
      </c>
      <c r="K1601" s="56">
        <v>199.5</v>
      </c>
      <c r="L1601" s="35">
        <f t="shared" si="49"/>
        <v>199.5</v>
      </c>
      <c r="M1601" s="6">
        <f>tbl_Manifiestos[[#This Row],[Total Pagado]]*tbl_Manifiestos[[#This Row],[Porcentaje]]</f>
        <v>185.535</v>
      </c>
      <c r="N1601" s="3">
        <v>0.93</v>
      </c>
    </row>
    <row r="1602" spans="1:14" ht="15.75" x14ac:dyDescent="0.25">
      <c r="A1602" s="3" t="s">
        <v>27</v>
      </c>
      <c r="B1602" s="3" t="str">
        <f>tbl_Manifiestos[[#This Row],[Factura]] &amp; "|" &amp; tbl_Manifiestos[[#This Row],[Proyecto OK]] &amp; "|" &amp; TEXT(tbl_Manifiestos[[#This Row],[Servicio]],"0.00") &amp; "|" &amp; TEXT(tbl_Manifiestos[[#This Row],[Costo Unitario]],"0.00")</f>
        <v>2615|Canal #2 |1.00|199.50</v>
      </c>
      <c r="C1602" t="s">
        <v>5509</v>
      </c>
      <c r="D1602" s="53">
        <v>45859</v>
      </c>
      <c r="E1602">
        <v>67</v>
      </c>
      <c r="F1602" t="s">
        <v>5401</v>
      </c>
      <c r="G1602">
        <v>6227</v>
      </c>
      <c r="H1602" t="s">
        <v>5892</v>
      </c>
      <c r="I1602">
        <v>6227</v>
      </c>
      <c r="J1602">
        <v>1</v>
      </c>
      <c r="K1602" s="57">
        <v>199.5</v>
      </c>
      <c r="L1602" s="41">
        <f t="shared" si="49"/>
        <v>199.5</v>
      </c>
      <c r="M1602" s="6">
        <f>tbl_Manifiestos[[#This Row],[Total Pagado]]*tbl_Manifiestos[[#This Row],[Porcentaje]]</f>
        <v>185.535</v>
      </c>
      <c r="N1602" s="3">
        <v>0.93</v>
      </c>
    </row>
    <row r="1603" spans="1:14" ht="15.75" x14ac:dyDescent="0.25">
      <c r="A1603" s="3" t="s">
        <v>27</v>
      </c>
      <c r="B1603" s="3" t="str">
        <f>tbl_Manifiestos[[#This Row],[Factura]] &amp; "|" &amp; tbl_Manifiestos[[#This Row],[Proyecto OK]] &amp; "|" &amp; TEXT(tbl_Manifiestos[[#This Row],[Servicio]],"0.00") &amp; "|" &amp; TEXT(tbl_Manifiestos[[#This Row],[Costo Unitario]],"0.00")</f>
        <v>2615|Canal #2 |1.00|199.50</v>
      </c>
      <c r="C1603" t="s">
        <v>5509</v>
      </c>
      <c r="D1603" s="50">
        <v>45859</v>
      </c>
      <c r="E1603">
        <v>67</v>
      </c>
      <c r="F1603" t="s">
        <v>5401</v>
      </c>
      <c r="G1603">
        <v>6227</v>
      </c>
      <c r="H1603" t="s">
        <v>5892</v>
      </c>
      <c r="I1603">
        <v>6227</v>
      </c>
      <c r="J1603">
        <v>1</v>
      </c>
      <c r="K1603" s="54">
        <v>199.5</v>
      </c>
      <c r="L1603" s="38">
        <f t="shared" ref="L1603:L1634" si="50">J1603*K1603</f>
        <v>199.5</v>
      </c>
      <c r="M1603" s="6">
        <f>tbl_Manifiestos[[#This Row],[Total Pagado]]*tbl_Manifiestos[[#This Row],[Porcentaje]]</f>
        <v>185.535</v>
      </c>
      <c r="N1603" s="3">
        <v>0.93</v>
      </c>
    </row>
    <row r="1604" spans="1:14" ht="15.75" x14ac:dyDescent="0.25">
      <c r="A1604" s="3" t="s">
        <v>27</v>
      </c>
      <c r="B1604" s="3" t="str">
        <f>tbl_Manifiestos[[#This Row],[Factura]] &amp; "|" &amp; tbl_Manifiestos[[#This Row],[Proyecto OK]] &amp; "|" &amp; TEXT(tbl_Manifiestos[[#This Row],[Servicio]],"0.00") &amp; "|" &amp; TEXT(tbl_Manifiestos[[#This Row],[Costo Unitario]],"0.00")</f>
        <v>2615|Canal #2 |1.00|199.50</v>
      </c>
      <c r="C1604" t="s">
        <v>5509</v>
      </c>
      <c r="D1604" s="51">
        <v>45860</v>
      </c>
      <c r="E1604">
        <v>67</v>
      </c>
      <c r="F1604" t="s">
        <v>5401</v>
      </c>
      <c r="G1604">
        <v>6227</v>
      </c>
      <c r="H1604" t="s">
        <v>5892</v>
      </c>
      <c r="I1604">
        <v>6227</v>
      </c>
      <c r="J1604">
        <v>1</v>
      </c>
      <c r="K1604" s="55">
        <v>199.5</v>
      </c>
      <c r="L1604" s="40">
        <f t="shared" si="50"/>
        <v>199.5</v>
      </c>
      <c r="M1604" s="6">
        <f>tbl_Manifiestos[[#This Row],[Total Pagado]]*tbl_Manifiestos[[#This Row],[Porcentaje]]</f>
        <v>185.535</v>
      </c>
      <c r="N1604" s="3">
        <v>0.93</v>
      </c>
    </row>
    <row r="1605" spans="1:14" ht="15.75" x14ac:dyDescent="0.25">
      <c r="A1605" s="3" t="s">
        <v>27</v>
      </c>
      <c r="B1605" s="3" t="str">
        <f>tbl_Manifiestos[[#This Row],[Factura]] &amp; "|" &amp; tbl_Manifiestos[[#This Row],[Proyecto OK]] &amp; "|" &amp; TEXT(tbl_Manifiestos[[#This Row],[Servicio]],"0.00") &amp; "|" &amp; TEXT(tbl_Manifiestos[[#This Row],[Costo Unitario]],"0.00")</f>
        <v>2615|Canal #2 |1.00|199.50</v>
      </c>
      <c r="C1605" t="s">
        <v>5509</v>
      </c>
      <c r="D1605" s="51">
        <v>45860</v>
      </c>
      <c r="E1605">
        <v>67</v>
      </c>
      <c r="F1605" t="s">
        <v>5401</v>
      </c>
      <c r="G1605">
        <v>6227</v>
      </c>
      <c r="H1605" t="s">
        <v>5892</v>
      </c>
      <c r="I1605">
        <v>6227</v>
      </c>
      <c r="J1605">
        <v>1</v>
      </c>
      <c r="K1605" s="55">
        <v>199.5</v>
      </c>
      <c r="L1605" s="40">
        <f t="shared" si="50"/>
        <v>199.5</v>
      </c>
      <c r="M1605" s="6">
        <f>tbl_Manifiestos[[#This Row],[Total Pagado]]*tbl_Manifiestos[[#This Row],[Porcentaje]]</f>
        <v>185.535</v>
      </c>
      <c r="N1605" s="3">
        <v>0.93</v>
      </c>
    </row>
    <row r="1606" spans="1:14" ht="15.75" x14ac:dyDescent="0.25">
      <c r="A1606" s="3" t="s">
        <v>27</v>
      </c>
      <c r="B1606" s="3" t="str">
        <f>tbl_Manifiestos[[#This Row],[Factura]] &amp; "|" &amp; tbl_Manifiestos[[#This Row],[Proyecto OK]] &amp; "|" &amp; TEXT(tbl_Manifiestos[[#This Row],[Servicio]],"0.00") &amp; "|" &amp; TEXT(tbl_Manifiestos[[#This Row],[Costo Unitario]],"0.00")</f>
        <v>2615|Canal #2 |1.00|199.50</v>
      </c>
      <c r="C1606" t="s">
        <v>5509</v>
      </c>
      <c r="D1606" s="51">
        <v>45860</v>
      </c>
      <c r="E1606">
        <v>67</v>
      </c>
      <c r="F1606" t="s">
        <v>5401</v>
      </c>
      <c r="G1606">
        <v>6227</v>
      </c>
      <c r="H1606" t="s">
        <v>5892</v>
      </c>
      <c r="I1606">
        <v>6227</v>
      </c>
      <c r="J1606">
        <v>1</v>
      </c>
      <c r="K1606" s="55">
        <v>199.5</v>
      </c>
      <c r="L1606" s="40">
        <f t="shared" si="50"/>
        <v>199.5</v>
      </c>
      <c r="M1606" s="6">
        <f>tbl_Manifiestos[[#This Row],[Total Pagado]]*tbl_Manifiestos[[#This Row],[Porcentaje]]</f>
        <v>185.535</v>
      </c>
      <c r="N1606" s="3">
        <v>0.93</v>
      </c>
    </row>
    <row r="1607" spans="1:14" ht="15.75" x14ac:dyDescent="0.25">
      <c r="A1607" s="3" t="s">
        <v>27</v>
      </c>
      <c r="B1607" s="3" t="str">
        <f>tbl_Manifiestos[[#This Row],[Factura]] &amp; "|" &amp; tbl_Manifiestos[[#This Row],[Proyecto OK]] &amp; "|" &amp; TEXT(tbl_Manifiestos[[#This Row],[Servicio]],"0.00") &amp; "|" &amp; TEXT(tbl_Manifiestos[[#This Row],[Costo Unitario]],"0.00")</f>
        <v>2615|Canal #2 |1.00|199.50</v>
      </c>
      <c r="C1607" t="s">
        <v>5509</v>
      </c>
      <c r="D1607" s="51">
        <v>45860</v>
      </c>
      <c r="E1607">
        <v>67</v>
      </c>
      <c r="F1607" t="s">
        <v>5401</v>
      </c>
      <c r="G1607">
        <v>6227</v>
      </c>
      <c r="H1607" t="s">
        <v>5892</v>
      </c>
      <c r="I1607">
        <v>6227</v>
      </c>
      <c r="J1607">
        <v>1</v>
      </c>
      <c r="K1607" s="55">
        <v>199.5</v>
      </c>
      <c r="L1607" s="34">
        <f t="shared" si="50"/>
        <v>199.5</v>
      </c>
      <c r="M1607" s="6">
        <f>tbl_Manifiestos[[#This Row],[Total Pagado]]*tbl_Manifiestos[[#This Row],[Porcentaje]]</f>
        <v>185.535</v>
      </c>
      <c r="N1607" s="3">
        <v>0.93</v>
      </c>
    </row>
    <row r="1608" spans="1:14" ht="15.75" x14ac:dyDescent="0.25">
      <c r="A1608" s="3" t="s">
        <v>27</v>
      </c>
      <c r="B1608" s="3" t="str">
        <f>tbl_Manifiestos[[#This Row],[Factura]] &amp; "|" &amp; tbl_Manifiestos[[#This Row],[Proyecto OK]] &amp; "|" &amp; TEXT(tbl_Manifiestos[[#This Row],[Servicio]],"0.00") &amp; "|" &amp; TEXT(tbl_Manifiestos[[#This Row],[Costo Unitario]],"0.00")</f>
        <v>2615|Canal #2 |2.00|132.30</v>
      </c>
      <c r="C1608" t="s">
        <v>5509</v>
      </c>
      <c r="D1608" s="51">
        <v>45860</v>
      </c>
      <c r="E1608">
        <v>67</v>
      </c>
      <c r="F1608" t="s">
        <v>5401</v>
      </c>
      <c r="G1608">
        <v>6227</v>
      </c>
      <c r="H1608" t="s">
        <v>5892</v>
      </c>
      <c r="I1608">
        <v>6227</v>
      </c>
      <c r="J1608">
        <v>2</v>
      </c>
      <c r="K1608" s="55">
        <v>132.30000000000001</v>
      </c>
      <c r="L1608" s="34">
        <f t="shared" si="50"/>
        <v>264.60000000000002</v>
      </c>
      <c r="M1608" s="6">
        <f>tbl_Manifiestos[[#This Row],[Total Pagado]]*tbl_Manifiestos[[#This Row],[Porcentaje]]</f>
        <v>246.07800000000003</v>
      </c>
      <c r="N1608" s="3">
        <v>0.93</v>
      </c>
    </row>
    <row r="1609" spans="1:14" ht="15.75" x14ac:dyDescent="0.25">
      <c r="A1609" s="3" t="s">
        <v>27</v>
      </c>
      <c r="B1609" s="3" t="str">
        <f>tbl_Manifiestos[[#This Row],[Factura]] &amp; "|" &amp; tbl_Manifiestos[[#This Row],[Proyecto OK]] &amp; "|" &amp; TEXT(tbl_Manifiestos[[#This Row],[Servicio]],"0.00") &amp; "|" &amp; TEXT(tbl_Manifiestos[[#This Row],[Costo Unitario]],"0.00")</f>
        <v>2776|Canal #2 |7.00|199.50</v>
      </c>
      <c r="C1609" t="s">
        <v>5616</v>
      </c>
      <c r="D1609" s="52">
        <v>45932</v>
      </c>
      <c r="E1609">
        <v>67</v>
      </c>
      <c r="F1609" t="s">
        <v>5401</v>
      </c>
      <c r="G1609">
        <v>6227</v>
      </c>
      <c r="H1609" t="s">
        <v>5892</v>
      </c>
      <c r="I1609">
        <v>6227</v>
      </c>
      <c r="J1609">
        <v>7</v>
      </c>
      <c r="K1609" s="56">
        <v>199.5</v>
      </c>
      <c r="L1609" s="35">
        <f t="shared" si="50"/>
        <v>1396.5</v>
      </c>
      <c r="M1609" s="6">
        <f>tbl_Manifiestos[[#This Row],[Total Pagado]]*tbl_Manifiestos[[#This Row],[Porcentaje]]</f>
        <v>1298.7450000000001</v>
      </c>
      <c r="N1609" s="3">
        <v>0.93</v>
      </c>
    </row>
    <row r="1610" spans="1:14" ht="15.75" x14ac:dyDescent="0.25">
      <c r="A1610" s="3" t="s">
        <v>27</v>
      </c>
      <c r="B1610" s="3" t="str">
        <f>tbl_Manifiestos[[#This Row],[Factura]] &amp; "|" &amp; tbl_Manifiestos[[#This Row],[Proyecto OK]] &amp; "|" &amp; TEXT(tbl_Manifiestos[[#This Row],[Servicio]],"0.00") &amp; "|" &amp; TEXT(tbl_Manifiestos[[#This Row],[Costo Unitario]],"0.00")</f>
        <v>2776|Canal #2 |4.00|199.50</v>
      </c>
      <c r="C1610" t="s">
        <v>5616</v>
      </c>
      <c r="D1610" s="50">
        <v>45933</v>
      </c>
      <c r="E1610">
        <v>67</v>
      </c>
      <c r="F1610" t="s">
        <v>5401</v>
      </c>
      <c r="G1610">
        <v>6227</v>
      </c>
      <c r="H1610" t="s">
        <v>5892</v>
      </c>
      <c r="I1610">
        <v>6227</v>
      </c>
      <c r="J1610">
        <v>4</v>
      </c>
      <c r="K1610" s="54">
        <v>199.5</v>
      </c>
      <c r="L1610" s="38">
        <f t="shared" si="50"/>
        <v>798</v>
      </c>
      <c r="M1610" s="6">
        <f>tbl_Manifiestos[[#This Row],[Total Pagado]]*tbl_Manifiestos[[#This Row],[Porcentaje]]</f>
        <v>742.14</v>
      </c>
      <c r="N1610" s="3">
        <v>0.93</v>
      </c>
    </row>
    <row r="1611" spans="1:14" ht="15.75" x14ac:dyDescent="0.25">
      <c r="A1611" s="3" t="s">
        <v>27</v>
      </c>
      <c r="B1611" s="3" t="str">
        <f>tbl_Manifiestos[[#This Row],[Factura]] &amp; "|" &amp; tbl_Manifiestos[[#This Row],[Proyecto OK]] &amp; "|" &amp; TEXT(tbl_Manifiestos[[#This Row],[Servicio]],"0.00") &amp; "|" &amp; TEXT(tbl_Manifiestos[[#This Row],[Costo Unitario]],"0.00")</f>
        <v>2805|Canal #2 |1.00|357.00</v>
      </c>
      <c r="C1611" t="s">
        <v>5637</v>
      </c>
      <c r="D1611" s="51">
        <v>45945</v>
      </c>
      <c r="E1611">
        <v>67</v>
      </c>
      <c r="F1611" t="s">
        <v>5401</v>
      </c>
      <c r="G1611">
        <v>6227</v>
      </c>
      <c r="H1611" t="s">
        <v>5892</v>
      </c>
      <c r="I1611">
        <v>6227</v>
      </c>
      <c r="J1611">
        <v>1</v>
      </c>
      <c r="K1611" s="55">
        <v>357</v>
      </c>
      <c r="L1611" s="40">
        <f t="shared" si="50"/>
        <v>357</v>
      </c>
      <c r="M1611" s="6">
        <f>tbl_Manifiestos[[#This Row],[Total Pagado]]*tbl_Manifiestos[[#This Row],[Porcentaje]]</f>
        <v>332.01</v>
      </c>
      <c r="N1611" s="3">
        <v>0.93</v>
      </c>
    </row>
    <row r="1612" spans="1:14" ht="15.75" x14ac:dyDescent="0.25">
      <c r="A1612" s="3" t="s">
        <v>27</v>
      </c>
      <c r="B1612" s="3" t="str">
        <f>tbl_Manifiestos[[#This Row],[Factura]] &amp; "|" &amp; tbl_Manifiestos[[#This Row],[Proyecto OK]] &amp; "|" &amp; TEXT(tbl_Manifiestos[[#This Row],[Servicio]],"0.00") &amp; "|" &amp; TEXT(tbl_Manifiestos[[#This Row],[Costo Unitario]],"0.00")</f>
        <v>2805|Canal #2 |1.00|357.00</v>
      </c>
      <c r="C1612" t="s">
        <v>5637</v>
      </c>
      <c r="D1612" s="52">
        <v>45945</v>
      </c>
      <c r="E1612">
        <v>67</v>
      </c>
      <c r="F1612" t="s">
        <v>5401</v>
      </c>
      <c r="G1612">
        <v>6227</v>
      </c>
      <c r="H1612" t="s">
        <v>5892</v>
      </c>
      <c r="I1612">
        <v>6227</v>
      </c>
      <c r="J1612">
        <v>1</v>
      </c>
      <c r="K1612" s="56">
        <v>357</v>
      </c>
      <c r="L1612" s="39">
        <f t="shared" si="50"/>
        <v>357</v>
      </c>
      <c r="M1612" s="6">
        <f>tbl_Manifiestos[[#This Row],[Total Pagado]]*tbl_Manifiestos[[#This Row],[Porcentaje]]</f>
        <v>332.01</v>
      </c>
      <c r="N1612" s="3">
        <v>0.93</v>
      </c>
    </row>
    <row r="1613" spans="1:14" ht="15.75" x14ac:dyDescent="0.25">
      <c r="A1613" s="3" t="s">
        <v>27</v>
      </c>
      <c r="B1613" s="3" t="str">
        <f>tbl_Manifiestos[[#This Row],[Factura]] &amp; "|" &amp; tbl_Manifiestos[[#This Row],[Proyecto OK]] &amp; "|" &amp; TEXT(tbl_Manifiestos[[#This Row],[Servicio]],"0.00") &amp; "|" &amp; TEXT(tbl_Manifiestos[[#This Row],[Costo Unitario]],"0.00")</f>
        <v>2805|Canal #2 |1.00|357.00</v>
      </c>
      <c r="C1613" t="s">
        <v>5637</v>
      </c>
      <c r="D1613" s="53">
        <v>45945</v>
      </c>
      <c r="E1613">
        <v>67</v>
      </c>
      <c r="F1613" t="s">
        <v>5401</v>
      </c>
      <c r="G1613">
        <v>6227</v>
      </c>
      <c r="H1613" t="s">
        <v>5892</v>
      </c>
      <c r="I1613">
        <v>6227</v>
      </c>
      <c r="J1613">
        <v>1</v>
      </c>
      <c r="K1613" s="57">
        <v>357</v>
      </c>
      <c r="L1613" s="41">
        <f t="shared" si="50"/>
        <v>357</v>
      </c>
      <c r="M1613" s="6">
        <f>tbl_Manifiestos[[#This Row],[Total Pagado]]*tbl_Manifiestos[[#This Row],[Porcentaje]]</f>
        <v>332.01</v>
      </c>
      <c r="N1613" s="3">
        <v>0.93</v>
      </c>
    </row>
    <row r="1614" spans="1:14" ht="15.75" x14ac:dyDescent="0.25">
      <c r="A1614" s="3" t="s">
        <v>27</v>
      </c>
      <c r="B1614" s="3" t="str">
        <f>tbl_Manifiestos[[#This Row],[Factura]] &amp; "|" &amp; tbl_Manifiestos[[#This Row],[Proyecto OK]] &amp; "|" &amp; TEXT(tbl_Manifiestos[[#This Row],[Servicio]],"0.00") &amp; "|" &amp; TEXT(tbl_Manifiestos[[#This Row],[Costo Unitario]],"0.00")</f>
        <v>2805|Canal #2 |1.00|357.00</v>
      </c>
      <c r="C1614" t="s">
        <v>5637</v>
      </c>
      <c r="D1614" s="50">
        <v>45946</v>
      </c>
      <c r="E1614">
        <v>67</v>
      </c>
      <c r="F1614" t="s">
        <v>5401</v>
      </c>
      <c r="G1614">
        <v>6227</v>
      </c>
      <c r="H1614" t="s">
        <v>5892</v>
      </c>
      <c r="I1614">
        <v>6227</v>
      </c>
      <c r="J1614">
        <v>1</v>
      </c>
      <c r="K1614" s="54">
        <v>357</v>
      </c>
      <c r="L1614" s="38">
        <f t="shared" si="50"/>
        <v>357</v>
      </c>
      <c r="M1614" s="6">
        <f>tbl_Manifiestos[[#This Row],[Total Pagado]]*tbl_Manifiestos[[#This Row],[Porcentaje]]</f>
        <v>332.01</v>
      </c>
      <c r="N1614" s="3">
        <v>0.93</v>
      </c>
    </row>
    <row r="1615" spans="1:14" ht="15.75" x14ac:dyDescent="0.25">
      <c r="A1615" s="3" t="s">
        <v>27</v>
      </c>
      <c r="B1615" s="3" t="str">
        <f>tbl_Manifiestos[[#This Row],[Factura]] &amp; "|" &amp; tbl_Manifiestos[[#This Row],[Proyecto OK]] &amp; "|" &amp; TEXT(tbl_Manifiestos[[#This Row],[Servicio]],"0.00") &amp; "|" &amp; TEXT(tbl_Manifiestos[[#This Row],[Costo Unitario]],"0.00")</f>
        <v>2805|Canal #2 |1.00|357.00</v>
      </c>
      <c r="C1615" t="s">
        <v>5637</v>
      </c>
      <c r="D1615" s="50">
        <v>45946</v>
      </c>
      <c r="E1615">
        <v>67</v>
      </c>
      <c r="F1615" t="s">
        <v>5401</v>
      </c>
      <c r="G1615">
        <v>6227</v>
      </c>
      <c r="H1615" t="s">
        <v>5892</v>
      </c>
      <c r="I1615">
        <v>6227</v>
      </c>
      <c r="J1615">
        <v>1</v>
      </c>
      <c r="K1615" s="54">
        <v>357</v>
      </c>
      <c r="L1615" s="38">
        <f t="shared" si="50"/>
        <v>357</v>
      </c>
      <c r="M1615" s="6">
        <f>tbl_Manifiestos[[#This Row],[Total Pagado]]*tbl_Manifiestos[[#This Row],[Porcentaje]]</f>
        <v>332.01</v>
      </c>
      <c r="N1615" s="3">
        <v>0.93</v>
      </c>
    </row>
    <row r="1616" spans="1:14" ht="15.75" x14ac:dyDescent="0.25">
      <c r="A1616" s="3" t="s">
        <v>27</v>
      </c>
      <c r="B1616" s="3" t="str">
        <f>tbl_Manifiestos[[#This Row],[Factura]] &amp; "|" &amp; tbl_Manifiestos[[#This Row],[Proyecto OK]] &amp; "|" &amp; TEXT(tbl_Manifiestos[[#This Row],[Servicio]],"0.00") &amp; "|" &amp; TEXT(tbl_Manifiestos[[#This Row],[Costo Unitario]],"0.00")</f>
        <v>2805|Canal #2 |1.00|357.00</v>
      </c>
      <c r="C1616" t="s">
        <v>5637</v>
      </c>
      <c r="D1616" s="52">
        <v>45946</v>
      </c>
      <c r="E1616">
        <v>67</v>
      </c>
      <c r="F1616" t="s">
        <v>5401</v>
      </c>
      <c r="G1616">
        <v>6227</v>
      </c>
      <c r="H1616" t="s">
        <v>5892</v>
      </c>
      <c r="I1616">
        <v>6227</v>
      </c>
      <c r="J1616">
        <v>1</v>
      </c>
      <c r="K1616" s="56">
        <v>357</v>
      </c>
      <c r="L1616" s="39">
        <f t="shared" si="50"/>
        <v>357</v>
      </c>
      <c r="M1616" s="6">
        <f>tbl_Manifiestos[[#This Row],[Total Pagado]]*tbl_Manifiestos[[#This Row],[Porcentaje]]</f>
        <v>332.01</v>
      </c>
      <c r="N1616" s="3">
        <v>0.93</v>
      </c>
    </row>
    <row r="1617" spans="1:14" ht="15.75" x14ac:dyDescent="0.25">
      <c r="A1617" s="3" t="s">
        <v>27</v>
      </c>
      <c r="B1617" s="3" t="str">
        <f>tbl_Manifiestos[[#This Row],[Factura]] &amp; "|" &amp; tbl_Manifiestos[[#This Row],[Proyecto OK]] &amp; "|" &amp; TEXT(tbl_Manifiestos[[#This Row],[Servicio]],"0.00") &amp; "|" &amp; TEXT(tbl_Manifiestos[[#This Row],[Costo Unitario]],"0.00")</f>
        <v>2823|Canal #2 |1.00|357.00</v>
      </c>
      <c r="C1617" t="s">
        <v>5653</v>
      </c>
      <c r="D1617" s="50">
        <v>45951</v>
      </c>
      <c r="E1617">
        <v>67</v>
      </c>
      <c r="F1617" t="s">
        <v>5401</v>
      </c>
      <c r="G1617">
        <v>6227</v>
      </c>
      <c r="H1617" t="s">
        <v>5892</v>
      </c>
      <c r="I1617">
        <v>6227</v>
      </c>
      <c r="J1617">
        <v>1</v>
      </c>
      <c r="K1617" s="54">
        <v>357</v>
      </c>
      <c r="L1617" s="38">
        <f t="shared" si="50"/>
        <v>357</v>
      </c>
      <c r="M1617" s="6">
        <f>tbl_Manifiestos[[#This Row],[Total Pagado]]*tbl_Manifiestos[[#This Row],[Porcentaje]]</f>
        <v>332.01</v>
      </c>
      <c r="N1617" s="3">
        <v>0.93</v>
      </c>
    </row>
    <row r="1618" spans="1:14" ht="15.75" x14ac:dyDescent="0.25">
      <c r="A1618" s="3" t="s">
        <v>27</v>
      </c>
      <c r="B1618" s="3" t="str">
        <f>tbl_Manifiestos[[#This Row],[Factura]] &amp; "|" &amp; tbl_Manifiestos[[#This Row],[Proyecto OK]] &amp; "|" &amp; TEXT(tbl_Manifiestos[[#This Row],[Servicio]],"0.00") &amp; "|" &amp; TEXT(tbl_Manifiestos[[#This Row],[Costo Unitario]],"0.00")</f>
        <v>2823|Canal #2 |1.00|357.00</v>
      </c>
      <c r="C1618" t="s">
        <v>5653</v>
      </c>
      <c r="D1618" s="51">
        <v>45951</v>
      </c>
      <c r="E1618">
        <v>67</v>
      </c>
      <c r="F1618" t="s">
        <v>5401</v>
      </c>
      <c r="G1618">
        <v>6227</v>
      </c>
      <c r="H1618" t="s">
        <v>5892</v>
      </c>
      <c r="I1618">
        <v>6227</v>
      </c>
      <c r="J1618">
        <v>1</v>
      </c>
      <c r="K1618" s="55">
        <v>357</v>
      </c>
      <c r="L1618" s="40">
        <f t="shared" si="50"/>
        <v>357</v>
      </c>
      <c r="M1618" s="6">
        <f>tbl_Manifiestos[[#This Row],[Total Pagado]]*tbl_Manifiestos[[#This Row],[Porcentaje]]</f>
        <v>332.01</v>
      </c>
      <c r="N1618" s="3">
        <v>0.93</v>
      </c>
    </row>
    <row r="1619" spans="1:14" ht="15.75" x14ac:dyDescent="0.25">
      <c r="A1619" s="3" t="s">
        <v>27</v>
      </c>
      <c r="B1619" s="3" t="str">
        <f>tbl_Manifiestos[[#This Row],[Factura]] &amp; "|" &amp; tbl_Manifiestos[[#This Row],[Proyecto OK]] &amp; "|" &amp; TEXT(tbl_Manifiestos[[#This Row],[Servicio]],"0.00") &amp; "|" &amp; TEXT(tbl_Manifiestos[[#This Row],[Costo Unitario]],"0.00")</f>
        <v>2823|Canal #2 |1.00|199.50</v>
      </c>
      <c r="C1619" t="s">
        <v>5653</v>
      </c>
      <c r="D1619" s="51">
        <v>45951</v>
      </c>
      <c r="E1619">
        <v>67</v>
      </c>
      <c r="F1619" t="s">
        <v>5401</v>
      </c>
      <c r="G1619">
        <v>6227</v>
      </c>
      <c r="H1619" t="s">
        <v>5892</v>
      </c>
      <c r="I1619">
        <v>6227</v>
      </c>
      <c r="J1619">
        <v>1</v>
      </c>
      <c r="K1619" s="55">
        <v>199.5</v>
      </c>
      <c r="L1619" s="40">
        <f t="shared" si="50"/>
        <v>199.5</v>
      </c>
      <c r="M1619" s="6">
        <f>tbl_Manifiestos[[#This Row],[Total Pagado]]*tbl_Manifiestos[[#This Row],[Porcentaje]]</f>
        <v>185.535</v>
      </c>
      <c r="N1619" s="3">
        <v>0.93</v>
      </c>
    </row>
    <row r="1620" spans="1:14" ht="15.75" x14ac:dyDescent="0.25">
      <c r="A1620" s="3" t="s">
        <v>27</v>
      </c>
      <c r="B1620" s="3" t="str">
        <f>tbl_Manifiestos[[#This Row],[Factura]] &amp; "|" &amp; tbl_Manifiestos[[#This Row],[Proyecto OK]] &amp; "|" &amp; TEXT(tbl_Manifiestos[[#This Row],[Servicio]],"0.00") &amp; "|" &amp; TEXT(tbl_Manifiestos[[#This Row],[Costo Unitario]],"0.00")</f>
        <v>2823|Canal #2 |1.00|132.00</v>
      </c>
      <c r="C1620" t="s">
        <v>5653</v>
      </c>
      <c r="D1620" s="51">
        <v>45951</v>
      </c>
      <c r="E1620">
        <v>67</v>
      </c>
      <c r="F1620" t="s">
        <v>5401</v>
      </c>
      <c r="G1620">
        <v>6227</v>
      </c>
      <c r="H1620" t="s">
        <v>5892</v>
      </c>
      <c r="I1620">
        <v>6227</v>
      </c>
      <c r="J1620">
        <v>1</v>
      </c>
      <c r="K1620" s="55">
        <v>132</v>
      </c>
      <c r="L1620" s="40">
        <f t="shared" si="50"/>
        <v>132</v>
      </c>
      <c r="M1620" s="6">
        <f>tbl_Manifiestos[[#This Row],[Total Pagado]]*tbl_Manifiestos[[#This Row],[Porcentaje]]</f>
        <v>122.76</v>
      </c>
      <c r="N1620" s="3">
        <v>0.93</v>
      </c>
    </row>
    <row r="1621" spans="1:14" ht="15.75" x14ac:dyDescent="0.25">
      <c r="A1621" s="3" t="s">
        <v>27</v>
      </c>
      <c r="B1621" s="3" t="str">
        <f>tbl_Manifiestos[[#This Row],[Factura]] &amp; "|" &amp; tbl_Manifiestos[[#This Row],[Proyecto OK]] &amp; "|" &amp; TEXT(tbl_Manifiestos[[#This Row],[Servicio]],"0.00") &amp; "|" &amp; TEXT(tbl_Manifiestos[[#This Row],[Costo Unitario]],"0.00")</f>
        <v>2823|Canal #2 |1.00|199.50</v>
      </c>
      <c r="C1621" t="s">
        <v>5653</v>
      </c>
      <c r="D1621" s="51">
        <v>45951</v>
      </c>
      <c r="E1621">
        <v>67</v>
      </c>
      <c r="F1621" t="s">
        <v>5401</v>
      </c>
      <c r="G1621">
        <v>6227</v>
      </c>
      <c r="H1621" t="s">
        <v>5892</v>
      </c>
      <c r="I1621">
        <v>6227</v>
      </c>
      <c r="J1621">
        <v>1</v>
      </c>
      <c r="K1621" s="55">
        <v>199.5</v>
      </c>
      <c r="L1621" s="40">
        <f t="shared" si="50"/>
        <v>199.5</v>
      </c>
      <c r="M1621" s="6">
        <f>tbl_Manifiestos[[#This Row],[Total Pagado]]*tbl_Manifiestos[[#This Row],[Porcentaje]]</f>
        <v>185.535</v>
      </c>
      <c r="N1621" s="3">
        <v>0.93</v>
      </c>
    </row>
    <row r="1622" spans="1:14" ht="15.75" x14ac:dyDescent="0.25">
      <c r="A1622" s="3" t="s">
        <v>27</v>
      </c>
      <c r="B1622" s="3" t="str">
        <f>tbl_Manifiestos[[#This Row],[Factura]] &amp; "|" &amp; tbl_Manifiestos[[#This Row],[Proyecto OK]] &amp; "|" &amp; TEXT(tbl_Manifiestos[[#This Row],[Servicio]],"0.00") &amp; "|" &amp; TEXT(tbl_Manifiestos[[#This Row],[Costo Unitario]],"0.00")</f>
        <v>2842|Canal #2 |1.00|357.00</v>
      </c>
      <c r="C1622" t="s">
        <v>5666</v>
      </c>
      <c r="D1622" s="72">
        <v>45959</v>
      </c>
      <c r="E1622">
        <v>67</v>
      </c>
      <c r="F1622" t="s">
        <v>5401</v>
      </c>
      <c r="G1622">
        <v>6227</v>
      </c>
      <c r="H1622" t="s">
        <v>5892</v>
      </c>
      <c r="I1622">
        <v>6227</v>
      </c>
      <c r="J1622">
        <v>1</v>
      </c>
      <c r="K1622" s="55">
        <v>357</v>
      </c>
      <c r="L1622" s="40">
        <f t="shared" si="50"/>
        <v>357</v>
      </c>
      <c r="M1622" s="6">
        <f>tbl_Manifiestos[[#This Row],[Total Pagado]]*tbl_Manifiestos[[#This Row],[Porcentaje]]</f>
        <v>332.01</v>
      </c>
      <c r="N1622" s="3">
        <v>0.93</v>
      </c>
    </row>
    <row r="1623" spans="1:14" ht="15.75" x14ac:dyDescent="0.25">
      <c r="A1623" s="3" t="s">
        <v>27</v>
      </c>
      <c r="B1623" s="3" t="str">
        <f>tbl_Manifiestos[[#This Row],[Factura]] &amp; "|" &amp; tbl_Manifiestos[[#This Row],[Proyecto OK]] &amp; "|" &amp; TEXT(tbl_Manifiestos[[#This Row],[Servicio]],"0.00") &amp; "|" &amp; TEXT(tbl_Manifiestos[[#This Row],[Costo Unitario]],"0.00")</f>
        <v>2842|Canal #2 |1.00|357.00</v>
      </c>
      <c r="C1623" t="s">
        <v>5666</v>
      </c>
      <c r="D1623" s="72">
        <v>45959</v>
      </c>
      <c r="E1623">
        <v>67</v>
      </c>
      <c r="F1623" t="s">
        <v>5401</v>
      </c>
      <c r="G1623">
        <v>6227</v>
      </c>
      <c r="H1623" t="s">
        <v>5892</v>
      </c>
      <c r="I1623">
        <v>6227</v>
      </c>
      <c r="J1623">
        <v>1</v>
      </c>
      <c r="K1623" s="55">
        <v>357</v>
      </c>
      <c r="L1623" s="40">
        <f t="shared" si="50"/>
        <v>357</v>
      </c>
      <c r="M1623" s="6">
        <f>tbl_Manifiestos[[#This Row],[Total Pagado]]*tbl_Manifiestos[[#This Row],[Porcentaje]]</f>
        <v>332.01</v>
      </c>
      <c r="N1623" s="3">
        <v>0.93</v>
      </c>
    </row>
    <row r="1624" spans="1:14" ht="15.75" x14ac:dyDescent="0.25">
      <c r="A1624" s="3" t="s">
        <v>27</v>
      </c>
      <c r="B1624" s="3" t="str">
        <f>tbl_Manifiestos[[#This Row],[Factura]] &amp; "|" &amp; tbl_Manifiestos[[#This Row],[Proyecto OK]] &amp; "|" &amp; TEXT(tbl_Manifiestos[[#This Row],[Servicio]],"0.00") &amp; "|" &amp; TEXT(tbl_Manifiestos[[#This Row],[Costo Unitario]],"0.00")</f>
        <v>2842|Canal #2 |1.00|357.00</v>
      </c>
      <c r="C1624" t="s">
        <v>5666</v>
      </c>
      <c r="D1624" s="72">
        <v>45959</v>
      </c>
      <c r="E1624">
        <v>67</v>
      </c>
      <c r="F1624" t="s">
        <v>5401</v>
      </c>
      <c r="G1624">
        <v>6227</v>
      </c>
      <c r="H1624" t="s">
        <v>5892</v>
      </c>
      <c r="I1624">
        <v>6227</v>
      </c>
      <c r="J1624">
        <v>1</v>
      </c>
      <c r="K1624" s="55">
        <v>357</v>
      </c>
      <c r="L1624" s="40">
        <f t="shared" si="50"/>
        <v>357</v>
      </c>
      <c r="M1624" s="6">
        <f>tbl_Manifiestos[[#This Row],[Total Pagado]]*tbl_Manifiestos[[#This Row],[Porcentaje]]</f>
        <v>332.01</v>
      </c>
      <c r="N1624" s="3">
        <v>0.93</v>
      </c>
    </row>
    <row r="1625" spans="1:14" ht="15.75" x14ac:dyDescent="0.25">
      <c r="A1625" s="3" t="s">
        <v>27</v>
      </c>
      <c r="B1625" s="3" t="str">
        <f>tbl_Manifiestos[[#This Row],[Factura]] &amp; "|" &amp; tbl_Manifiestos[[#This Row],[Proyecto OK]] &amp; "|" &amp; TEXT(tbl_Manifiestos[[#This Row],[Servicio]],"0.00") &amp; "|" &amp; TEXT(tbl_Manifiestos[[#This Row],[Costo Unitario]],"0.00")</f>
        <v>2842|Canal #2 |1.00|357.00</v>
      </c>
      <c r="C1625" t="s">
        <v>5666</v>
      </c>
      <c r="D1625" s="72">
        <v>45959</v>
      </c>
      <c r="E1625">
        <v>67</v>
      </c>
      <c r="F1625" t="s">
        <v>5401</v>
      </c>
      <c r="G1625">
        <v>6227</v>
      </c>
      <c r="H1625" t="s">
        <v>5892</v>
      </c>
      <c r="I1625">
        <v>6227</v>
      </c>
      <c r="J1625">
        <v>1</v>
      </c>
      <c r="K1625" s="55">
        <v>357</v>
      </c>
      <c r="L1625" s="40">
        <f t="shared" si="50"/>
        <v>357</v>
      </c>
      <c r="M1625" s="6">
        <f>tbl_Manifiestos[[#This Row],[Total Pagado]]*tbl_Manifiestos[[#This Row],[Porcentaje]]</f>
        <v>332.01</v>
      </c>
      <c r="N1625" s="3">
        <v>0.93</v>
      </c>
    </row>
    <row r="1626" spans="1:14" ht="15.75" x14ac:dyDescent="0.25">
      <c r="A1626" s="3" t="s">
        <v>27</v>
      </c>
      <c r="B1626" s="3" t="str">
        <f>tbl_Manifiestos[[#This Row],[Factura]] &amp; "|" &amp; tbl_Manifiestos[[#This Row],[Proyecto OK]] &amp; "|" &amp; TEXT(tbl_Manifiestos[[#This Row],[Servicio]],"0.00") &amp; "|" &amp; TEXT(tbl_Manifiestos[[#This Row],[Costo Unitario]],"0.00")</f>
        <v>2842|Canal #2 |4.00|357.00</v>
      </c>
      <c r="C1626" t="s">
        <v>5666</v>
      </c>
      <c r="D1626" s="72">
        <v>45958</v>
      </c>
      <c r="E1626">
        <v>356</v>
      </c>
      <c r="F1626" t="s">
        <v>5401</v>
      </c>
      <c r="G1626">
        <v>6227</v>
      </c>
      <c r="H1626" t="s">
        <v>5892</v>
      </c>
      <c r="I1626">
        <v>6227</v>
      </c>
      <c r="J1626">
        <v>4</v>
      </c>
      <c r="K1626" s="55">
        <v>357</v>
      </c>
      <c r="L1626" s="40">
        <f t="shared" si="50"/>
        <v>1428</v>
      </c>
      <c r="M1626" s="6">
        <f>tbl_Manifiestos[[#This Row],[Total Pagado]]*tbl_Manifiestos[[#This Row],[Porcentaje]]</f>
        <v>1328.04</v>
      </c>
      <c r="N1626" s="3">
        <v>0.93</v>
      </c>
    </row>
    <row r="1627" spans="1:14" ht="15.75" x14ac:dyDescent="0.25">
      <c r="A1627" s="3" t="s">
        <v>27</v>
      </c>
      <c r="B1627" s="3" t="str">
        <f>tbl_Manifiestos[[#This Row],[Factura]] &amp; "|" &amp; tbl_Manifiestos[[#This Row],[Proyecto OK]] &amp; "|" &amp; TEXT(tbl_Manifiestos[[#This Row],[Servicio]],"0.00") &amp; "|" &amp; TEXT(tbl_Manifiestos[[#This Row],[Costo Unitario]],"0.00")</f>
        <v>2862|Canal #2 |1.00|357.00</v>
      </c>
      <c r="C1627" t="s">
        <v>5678</v>
      </c>
      <c r="D1627" s="76">
        <v>45967</v>
      </c>
      <c r="E1627">
        <v>67</v>
      </c>
      <c r="F1627" t="s">
        <v>5401</v>
      </c>
      <c r="G1627">
        <v>6227</v>
      </c>
      <c r="H1627" t="s">
        <v>5892</v>
      </c>
      <c r="I1627">
        <v>6227</v>
      </c>
      <c r="J1627">
        <v>1</v>
      </c>
      <c r="K1627" s="55">
        <v>357</v>
      </c>
      <c r="L1627" s="34">
        <f t="shared" si="50"/>
        <v>357</v>
      </c>
      <c r="M1627" s="6">
        <f>tbl_Manifiestos[[#This Row],[Total Pagado]]*tbl_Manifiestos[[#This Row],[Porcentaje]]</f>
        <v>332.01</v>
      </c>
      <c r="N1627" s="3">
        <v>0.93</v>
      </c>
    </row>
    <row r="1628" spans="1:14" ht="15.75" x14ac:dyDescent="0.25">
      <c r="A1628" s="3" t="s">
        <v>27</v>
      </c>
      <c r="B1628" s="3" t="str">
        <f>tbl_Manifiestos[[#This Row],[Factura]] &amp; "|" &amp; tbl_Manifiestos[[#This Row],[Proyecto OK]] &amp; "|" &amp; TEXT(tbl_Manifiestos[[#This Row],[Servicio]],"0.00") &amp; "|" &amp; TEXT(tbl_Manifiestos[[#This Row],[Costo Unitario]],"0.00")</f>
        <v>2862|Canal #2 |1.00|357.00</v>
      </c>
      <c r="C1628" t="s">
        <v>5678</v>
      </c>
      <c r="D1628" s="76">
        <v>45967</v>
      </c>
      <c r="E1628">
        <v>67</v>
      </c>
      <c r="F1628" t="s">
        <v>5401</v>
      </c>
      <c r="G1628">
        <v>6227</v>
      </c>
      <c r="H1628" t="s">
        <v>5892</v>
      </c>
      <c r="I1628">
        <v>6227</v>
      </c>
      <c r="J1628">
        <v>1</v>
      </c>
      <c r="K1628" s="55">
        <v>357</v>
      </c>
      <c r="L1628" s="34">
        <f t="shared" si="50"/>
        <v>357</v>
      </c>
      <c r="M1628" s="6">
        <f>tbl_Manifiestos[[#This Row],[Total Pagado]]*tbl_Manifiestos[[#This Row],[Porcentaje]]</f>
        <v>332.01</v>
      </c>
      <c r="N1628" s="3">
        <v>0.93</v>
      </c>
    </row>
    <row r="1629" spans="1:14" ht="15.75" x14ac:dyDescent="0.25">
      <c r="A1629" s="3" t="s">
        <v>27</v>
      </c>
      <c r="B1629" s="3" t="str">
        <f>tbl_Manifiestos[[#This Row],[Factura]] &amp; "|" &amp; tbl_Manifiestos[[#This Row],[Proyecto OK]] &amp; "|" &amp; TEXT(tbl_Manifiestos[[#This Row],[Servicio]],"0.00") &amp; "|" &amp; TEXT(tbl_Manifiestos[[#This Row],[Costo Unitario]],"0.00")</f>
        <v>2862|Canal #2 |1.00|357.00</v>
      </c>
      <c r="C1629" t="s">
        <v>5678</v>
      </c>
      <c r="D1629" s="76">
        <v>45967</v>
      </c>
      <c r="E1629">
        <v>67</v>
      </c>
      <c r="F1629" t="s">
        <v>5401</v>
      </c>
      <c r="G1629">
        <v>6227</v>
      </c>
      <c r="H1629" t="s">
        <v>5892</v>
      </c>
      <c r="I1629">
        <v>6227</v>
      </c>
      <c r="J1629">
        <v>1</v>
      </c>
      <c r="K1629" s="55">
        <v>357</v>
      </c>
      <c r="L1629" s="34">
        <f t="shared" si="50"/>
        <v>357</v>
      </c>
      <c r="M1629" s="6">
        <f>tbl_Manifiestos[[#This Row],[Total Pagado]]*tbl_Manifiestos[[#This Row],[Porcentaje]]</f>
        <v>332.01</v>
      </c>
      <c r="N1629" s="3">
        <v>0.93</v>
      </c>
    </row>
    <row r="1630" spans="1:14" ht="15.75" x14ac:dyDescent="0.25">
      <c r="A1630" s="3" t="s">
        <v>27</v>
      </c>
      <c r="B1630" s="3" t="str">
        <f>tbl_Manifiestos[[#This Row],[Factura]] &amp; "|" &amp; tbl_Manifiestos[[#This Row],[Proyecto OK]] &amp; "|" &amp; TEXT(tbl_Manifiestos[[#This Row],[Servicio]],"0.00") &amp; "|" &amp; TEXT(tbl_Manifiestos[[#This Row],[Costo Unitario]],"0.00")</f>
        <v>2862|Canal #2 |1.00|357.00</v>
      </c>
      <c r="C1630" t="s">
        <v>5678</v>
      </c>
      <c r="D1630" s="76">
        <v>45967</v>
      </c>
      <c r="E1630">
        <v>67</v>
      </c>
      <c r="F1630" t="s">
        <v>5401</v>
      </c>
      <c r="G1630">
        <v>6227</v>
      </c>
      <c r="H1630" t="s">
        <v>5892</v>
      </c>
      <c r="I1630">
        <v>6227</v>
      </c>
      <c r="J1630">
        <v>1</v>
      </c>
      <c r="K1630" s="55">
        <v>357</v>
      </c>
      <c r="L1630" s="34">
        <f t="shared" si="50"/>
        <v>357</v>
      </c>
      <c r="M1630" s="6">
        <f>tbl_Manifiestos[[#This Row],[Total Pagado]]*tbl_Manifiestos[[#This Row],[Porcentaje]]</f>
        <v>332.01</v>
      </c>
      <c r="N1630" s="3">
        <v>0.93</v>
      </c>
    </row>
    <row r="1631" spans="1:14" ht="15.75" x14ac:dyDescent="0.25">
      <c r="A1631" s="3" t="s">
        <v>27</v>
      </c>
      <c r="B1631" s="3" t="str">
        <f>tbl_Manifiestos[[#This Row],[Factura]] &amp; "|" &amp; tbl_Manifiestos[[#This Row],[Proyecto OK]] &amp; "|" &amp; TEXT(tbl_Manifiestos[[#This Row],[Servicio]],"0.00") &amp; "|" &amp; TEXT(tbl_Manifiestos[[#This Row],[Costo Unitario]],"0.00")</f>
        <v>2862|Canal #2 |1.00|357.00</v>
      </c>
      <c r="C1631" t="s">
        <v>5678</v>
      </c>
      <c r="D1631" s="76">
        <v>45968</v>
      </c>
      <c r="E1631">
        <v>67</v>
      </c>
      <c r="F1631" t="s">
        <v>5401</v>
      </c>
      <c r="G1631">
        <v>6227</v>
      </c>
      <c r="H1631" t="s">
        <v>5892</v>
      </c>
      <c r="I1631">
        <v>6227</v>
      </c>
      <c r="J1631">
        <v>1</v>
      </c>
      <c r="K1631" s="55">
        <v>357</v>
      </c>
      <c r="L1631" s="34">
        <f t="shared" si="50"/>
        <v>357</v>
      </c>
      <c r="M1631" s="6">
        <f>tbl_Manifiestos[[#This Row],[Total Pagado]]*tbl_Manifiestos[[#This Row],[Porcentaje]]</f>
        <v>332.01</v>
      </c>
      <c r="N1631" s="3">
        <v>0.93</v>
      </c>
    </row>
    <row r="1632" spans="1:14" ht="15.75" x14ac:dyDescent="0.25">
      <c r="A1632" s="3" t="s">
        <v>27</v>
      </c>
      <c r="B1632" s="3" t="str">
        <f>tbl_Manifiestos[[#This Row],[Factura]] &amp; "|" &amp; tbl_Manifiestos[[#This Row],[Proyecto OK]] &amp; "|" &amp; TEXT(tbl_Manifiestos[[#This Row],[Servicio]],"0.00") &amp; "|" &amp; TEXT(tbl_Manifiestos[[#This Row],[Costo Unitario]],"0.00")</f>
        <v>2862|Canal #2 |1.00|357.00</v>
      </c>
      <c r="C1632" t="s">
        <v>5678</v>
      </c>
      <c r="D1632" s="77">
        <v>45968</v>
      </c>
      <c r="E1632">
        <v>67</v>
      </c>
      <c r="F1632" t="s">
        <v>5401</v>
      </c>
      <c r="G1632">
        <v>6227</v>
      </c>
      <c r="H1632" t="s">
        <v>5892</v>
      </c>
      <c r="I1632">
        <v>6227</v>
      </c>
      <c r="J1632">
        <v>1</v>
      </c>
      <c r="K1632" s="56">
        <v>357</v>
      </c>
      <c r="L1632" s="35">
        <f t="shared" si="50"/>
        <v>357</v>
      </c>
      <c r="M1632" s="6">
        <f>tbl_Manifiestos[[#This Row],[Total Pagado]]*tbl_Manifiestos[[#This Row],[Porcentaje]]</f>
        <v>332.01</v>
      </c>
      <c r="N1632" s="3">
        <v>0.93</v>
      </c>
    </row>
    <row r="1633" spans="1:14" ht="15.75" x14ac:dyDescent="0.25">
      <c r="A1633" s="3" t="s">
        <v>27</v>
      </c>
      <c r="B1633" s="3" t="str">
        <f>tbl_Manifiestos[[#This Row],[Factura]] &amp; "|" &amp; tbl_Manifiestos[[#This Row],[Proyecto OK]] &amp; "|" &amp; TEXT(tbl_Manifiestos[[#This Row],[Servicio]],"0.00") &amp; "|" &amp; TEXT(tbl_Manifiestos[[#This Row],[Costo Unitario]],"0.00")</f>
        <v>2862|Canal #2 |1.00|357.00</v>
      </c>
      <c r="C1633" t="s">
        <v>5678</v>
      </c>
      <c r="D1633" s="75">
        <v>45968</v>
      </c>
      <c r="E1633">
        <v>67</v>
      </c>
      <c r="F1633" t="s">
        <v>5401</v>
      </c>
      <c r="G1633">
        <v>6227</v>
      </c>
      <c r="H1633" t="s">
        <v>5892</v>
      </c>
      <c r="I1633">
        <v>6227</v>
      </c>
      <c r="J1633">
        <v>1</v>
      </c>
      <c r="K1633" s="54">
        <v>357</v>
      </c>
      <c r="L1633" s="38">
        <f t="shared" si="50"/>
        <v>357</v>
      </c>
      <c r="M1633" s="6">
        <f>tbl_Manifiestos[[#This Row],[Total Pagado]]*tbl_Manifiestos[[#This Row],[Porcentaje]]</f>
        <v>332.01</v>
      </c>
      <c r="N1633" s="3">
        <v>0.93</v>
      </c>
    </row>
    <row r="1634" spans="1:14" ht="15.75" x14ac:dyDescent="0.25">
      <c r="A1634" s="3" t="s">
        <v>27</v>
      </c>
      <c r="B1634" s="3" t="str">
        <f>tbl_Manifiestos[[#This Row],[Factura]] &amp; "|" &amp; tbl_Manifiestos[[#This Row],[Proyecto OK]] &amp; "|" &amp; TEXT(tbl_Manifiestos[[#This Row],[Servicio]],"0.00") &amp; "|" &amp; TEXT(tbl_Manifiestos[[#This Row],[Costo Unitario]],"0.00")</f>
        <v>2862|Canal #2 |1.00|357.00</v>
      </c>
      <c r="C1634" t="s">
        <v>5678</v>
      </c>
      <c r="D1634" s="77">
        <v>45968</v>
      </c>
      <c r="E1634">
        <v>67</v>
      </c>
      <c r="F1634" t="s">
        <v>5401</v>
      </c>
      <c r="G1634">
        <v>6227</v>
      </c>
      <c r="H1634" t="s">
        <v>5892</v>
      </c>
      <c r="I1634">
        <v>6227</v>
      </c>
      <c r="J1634">
        <v>1</v>
      </c>
      <c r="K1634" s="56">
        <v>357</v>
      </c>
      <c r="L1634" s="39">
        <f t="shared" si="50"/>
        <v>357</v>
      </c>
      <c r="M1634" s="6">
        <f>tbl_Manifiestos[[#This Row],[Total Pagado]]*tbl_Manifiestos[[#This Row],[Porcentaje]]</f>
        <v>332.01</v>
      </c>
      <c r="N1634" s="3">
        <v>0.93</v>
      </c>
    </row>
    <row r="1635" spans="1:14" ht="15.75" x14ac:dyDescent="0.25">
      <c r="A1635" s="3" t="s">
        <v>27</v>
      </c>
      <c r="B1635" s="3" t="str">
        <f>tbl_Manifiestos[[#This Row],[Factura]] &amp; "|" &amp; tbl_Manifiestos[[#This Row],[Proyecto OK]] &amp; "|" &amp; TEXT(tbl_Manifiestos[[#This Row],[Servicio]],"0.00") &amp; "|" &amp; TEXT(tbl_Manifiestos[[#This Row],[Costo Unitario]],"0.00")</f>
        <v>2881|Canal #2 |1.00|357.00</v>
      </c>
      <c r="C1635" t="s">
        <v>5687</v>
      </c>
      <c r="D1635" s="78">
        <v>45972</v>
      </c>
      <c r="E1635">
        <v>67</v>
      </c>
      <c r="F1635" t="s">
        <v>5401</v>
      </c>
      <c r="G1635">
        <v>6227</v>
      </c>
      <c r="H1635" t="s">
        <v>5892</v>
      </c>
      <c r="I1635">
        <v>6227</v>
      </c>
      <c r="J1635">
        <v>1</v>
      </c>
      <c r="K1635" s="54">
        <v>357</v>
      </c>
      <c r="L1635" s="38">
        <f t="shared" ref="L1635:L1666" si="51">J1635*K1635</f>
        <v>357</v>
      </c>
      <c r="M1635" s="6">
        <f>tbl_Manifiestos[[#This Row],[Total Pagado]]*tbl_Manifiestos[[#This Row],[Porcentaje]]</f>
        <v>332.01</v>
      </c>
      <c r="N1635" s="3">
        <v>0.93</v>
      </c>
    </row>
    <row r="1636" spans="1:14" ht="15.75" x14ac:dyDescent="0.25">
      <c r="A1636" s="3" t="s">
        <v>27</v>
      </c>
      <c r="B1636" s="3" t="str">
        <f>tbl_Manifiestos[[#This Row],[Factura]] &amp; "|" &amp; tbl_Manifiestos[[#This Row],[Proyecto OK]] &amp; "|" &amp; TEXT(tbl_Manifiestos[[#This Row],[Servicio]],"0.00") &amp; "|" &amp; TEXT(tbl_Manifiestos[[#This Row],[Costo Unitario]],"0.00")</f>
        <v>2881|Canal #2 |1.00|357.00</v>
      </c>
      <c r="C1636" t="s">
        <v>5687</v>
      </c>
      <c r="D1636" s="79">
        <v>45972</v>
      </c>
      <c r="E1636">
        <v>67</v>
      </c>
      <c r="F1636" t="s">
        <v>5401</v>
      </c>
      <c r="G1636">
        <v>6227</v>
      </c>
      <c r="H1636" t="s">
        <v>5892</v>
      </c>
      <c r="I1636">
        <v>6227</v>
      </c>
      <c r="J1636">
        <v>1</v>
      </c>
      <c r="K1636" s="55">
        <v>357</v>
      </c>
      <c r="L1636" s="40">
        <f t="shared" si="51"/>
        <v>357</v>
      </c>
      <c r="M1636" s="6">
        <f>tbl_Manifiestos[[#This Row],[Total Pagado]]*tbl_Manifiestos[[#This Row],[Porcentaje]]</f>
        <v>332.01</v>
      </c>
      <c r="N1636" s="3">
        <v>0.93</v>
      </c>
    </row>
    <row r="1637" spans="1:14" ht="15.75" x14ac:dyDescent="0.25">
      <c r="A1637" s="3" t="s">
        <v>27</v>
      </c>
      <c r="B1637" s="3" t="str">
        <f>tbl_Manifiestos[[#This Row],[Factura]] &amp; "|" &amp; tbl_Manifiestos[[#This Row],[Proyecto OK]] &amp; "|" &amp; TEXT(tbl_Manifiestos[[#This Row],[Servicio]],"0.00") &amp; "|" &amp; TEXT(tbl_Manifiestos[[#This Row],[Costo Unitario]],"0.00")</f>
        <v>2881|Canal #2 |1.00|357.00</v>
      </c>
      <c r="C1637" t="s">
        <v>5687</v>
      </c>
      <c r="D1637" s="79">
        <v>45972</v>
      </c>
      <c r="E1637">
        <v>67</v>
      </c>
      <c r="F1637" t="s">
        <v>5401</v>
      </c>
      <c r="G1637">
        <v>6227</v>
      </c>
      <c r="H1637" t="s">
        <v>5892</v>
      </c>
      <c r="I1637">
        <v>6227</v>
      </c>
      <c r="J1637">
        <v>1</v>
      </c>
      <c r="K1637" s="55">
        <v>357</v>
      </c>
      <c r="L1637" s="40">
        <f t="shared" si="51"/>
        <v>357</v>
      </c>
      <c r="M1637" s="6">
        <f>tbl_Manifiestos[[#This Row],[Total Pagado]]*tbl_Manifiestos[[#This Row],[Porcentaje]]</f>
        <v>332.01</v>
      </c>
      <c r="N1637" s="3">
        <v>0.93</v>
      </c>
    </row>
    <row r="1638" spans="1:14" ht="15.75" x14ac:dyDescent="0.25">
      <c r="A1638" s="3" t="s">
        <v>27</v>
      </c>
      <c r="B1638" s="3" t="str">
        <f>tbl_Manifiestos[[#This Row],[Factura]] &amp; "|" &amp; tbl_Manifiestos[[#This Row],[Proyecto OK]] &amp; "|" &amp; TEXT(tbl_Manifiestos[[#This Row],[Servicio]],"0.00") &amp; "|" &amp; TEXT(tbl_Manifiestos[[#This Row],[Costo Unitario]],"0.00")</f>
        <v>2902|Canal #2 |5.00|132.30</v>
      </c>
      <c r="C1638" t="s">
        <v>5698</v>
      </c>
      <c r="D1638" s="84">
        <v>45978</v>
      </c>
      <c r="E1638">
        <v>67</v>
      </c>
      <c r="F1638" t="s">
        <v>5401</v>
      </c>
      <c r="G1638">
        <v>6227</v>
      </c>
      <c r="H1638" t="s">
        <v>5892</v>
      </c>
      <c r="I1638">
        <v>6227</v>
      </c>
      <c r="J1638">
        <v>5</v>
      </c>
      <c r="K1638" s="56">
        <v>132.30000000000001</v>
      </c>
      <c r="L1638" s="39">
        <f t="shared" si="51"/>
        <v>661.5</v>
      </c>
      <c r="M1638" s="6">
        <f>tbl_Manifiestos[[#This Row],[Total Pagado]]*tbl_Manifiestos[[#This Row],[Porcentaje]]</f>
        <v>615.19500000000005</v>
      </c>
      <c r="N1638" s="3">
        <v>0.93</v>
      </c>
    </row>
    <row r="1639" spans="1:14" ht="15.75" x14ac:dyDescent="0.25">
      <c r="A1639" s="3" t="s">
        <v>27</v>
      </c>
      <c r="B1639" s="3" t="str">
        <f>tbl_Manifiestos[[#This Row],[Factura]] &amp; "|" &amp; tbl_Manifiestos[[#This Row],[Proyecto OK]] &amp; "|" &amp; TEXT(tbl_Manifiestos[[#This Row],[Servicio]],"0.00") &amp; "|" &amp; TEXT(tbl_Manifiestos[[#This Row],[Costo Unitario]],"0.00")</f>
        <v>2902|Canal #2 |1.00|357.00</v>
      </c>
      <c r="C1639" t="s">
        <v>5698</v>
      </c>
      <c r="D1639" s="85">
        <v>45979</v>
      </c>
      <c r="E1639">
        <v>67</v>
      </c>
      <c r="F1639" t="s">
        <v>5401</v>
      </c>
      <c r="G1639">
        <v>6227</v>
      </c>
      <c r="H1639" t="s">
        <v>5892</v>
      </c>
      <c r="I1639">
        <v>6227</v>
      </c>
      <c r="J1639">
        <v>1</v>
      </c>
      <c r="K1639" s="57">
        <v>357</v>
      </c>
      <c r="L1639" s="41">
        <f t="shared" si="51"/>
        <v>357</v>
      </c>
      <c r="M1639" s="6">
        <f>tbl_Manifiestos[[#This Row],[Total Pagado]]*tbl_Manifiestos[[#This Row],[Porcentaje]]</f>
        <v>332.01</v>
      </c>
      <c r="N1639" s="3">
        <v>0.93</v>
      </c>
    </row>
    <row r="1640" spans="1:14" ht="15.75" x14ac:dyDescent="0.25">
      <c r="A1640" s="3" t="s">
        <v>27</v>
      </c>
      <c r="B1640" s="3" t="str">
        <f>tbl_Manifiestos[[#This Row],[Factura]] &amp; "|" &amp; tbl_Manifiestos[[#This Row],[Proyecto OK]] &amp; "|" &amp; TEXT(tbl_Manifiestos[[#This Row],[Servicio]],"0.00") &amp; "|" &amp; TEXT(tbl_Manifiestos[[#This Row],[Costo Unitario]],"0.00")</f>
        <v>2902|Canal #2 |1.00|357.00</v>
      </c>
      <c r="C1640" t="s">
        <v>5698</v>
      </c>
      <c r="D1640" s="82">
        <v>45979</v>
      </c>
      <c r="E1640">
        <v>67</v>
      </c>
      <c r="F1640" t="s">
        <v>5401</v>
      </c>
      <c r="G1640">
        <v>6227</v>
      </c>
      <c r="H1640" t="s">
        <v>5892</v>
      </c>
      <c r="I1640">
        <v>6227</v>
      </c>
      <c r="J1640">
        <v>1</v>
      </c>
      <c r="K1640" s="54">
        <v>357</v>
      </c>
      <c r="L1640" s="38">
        <f t="shared" si="51"/>
        <v>357</v>
      </c>
      <c r="M1640" s="6">
        <f>tbl_Manifiestos[[#This Row],[Total Pagado]]*tbl_Manifiestos[[#This Row],[Porcentaje]]</f>
        <v>332.01</v>
      </c>
      <c r="N1640" s="3">
        <v>0.93</v>
      </c>
    </row>
    <row r="1641" spans="1:14" ht="15.75" x14ac:dyDescent="0.25">
      <c r="A1641" s="3" t="s">
        <v>12</v>
      </c>
      <c r="B1641" s="3" t="str">
        <f>tbl_Manifiestos[[#This Row],[Factura]] &amp; "|" &amp; tbl_Manifiestos[[#This Row],[Proyecto OK]] &amp; "|" &amp; TEXT(tbl_Manifiestos[[#This Row],[Servicio]],"0.00") &amp; "|" &amp; TEXT(tbl_Manifiestos[[#This Row],[Costo Unitario]],"0.00")</f>
        <v>2303|Canal #2 |1.00|340.00</v>
      </c>
      <c r="C1641">
        <v>2303</v>
      </c>
      <c r="D1641" s="21">
        <v>45637</v>
      </c>
      <c r="E1641">
        <v>19</v>
      </c>
      <c r="F1641" t="s">
        <v>5401</v>
      </c>
      <c r="G1641">
        <v>6227</v>
      </c>
      <c r="H1641" t="s">
        <v>5892</v>
      </c>
      <c r="I1641">
        <v>6227</v>
      </c>
      <c r="J1641">
        <v>1</v>
      </c>
      <c r="K1641" s="25">
        <v>340</v>
      </c>
      <c r="L1641" s="92">
        <f t="shared" si="51"/>
        <v>340</v>
      </c>
      <c r="M1641" s="6">
        <f>tbl_Manifiestos[[#This Row],[Total Pagado]]*tbl_Manifiestos[[#This Row],[Porcentaje]]</f>
        <v>316.2</v>
      </c>
      <c r="N1641" s="3">
        <v>0.93</v>
      </c>
    </row>
    <row r="1642" spans="1:14" ht="15.75" x14ac:dyDescent="0.25">
      <c r="A1642" s="3" t="s">
        <v>12</v>
      </c>
      <c r="B1642" s="3" t="str">
        <f>tbl_Manifiestos[[#This Row],[Factura]] &amp; "|" &amp; tbl_Manifiestos[[#This Row],[Proyecto OK]] &amp; "|" &amp; TEXT(tbl_Manifiestos[[#This Row],[Servicio]],"0.00") &amp; "|" &amp; TEXT(tbl_Manifiestos[[#This Row],[Costo Unitario]],"0.00")</f>
        <v>2303|Canal #2 |1.00|340.00</v>
      </c>
      <c r="C1642">
        <v>2303</v>
      </c>
      <c r="D1642" s="146">
        <v>45637</v>
      </c>
      <c r="E1642">
        <v>19</v>
      </c>
      <c r="F1642" t="s">
        <v>5401</v>
      </c>
      <c r="G1642">
        <v>6227</v>
      </c>
      <c r="H1642" t="s">
        <v>5892</v>
      </c>
      <c r="I1642">
        <v>6227</v>
      </c>
      <c r="J1642">
        <v>1</v>
      </c>
      <c r="K1642" s="29">
        <v>340</v>
      </c>
      <c r="L1642" s="93">
        <f t="shared" si="51"/>
        <v>340</v>
      </c>
      <c r="M1642" s="6">
        <f>tbl_Manifiestos[[#This Row],[Total Pagado]]*tbl_Manifiestos[[#This Row],[Porcentaje]]</f>
        <v>316.2</v>
      </c>
      <c r="N1642" s="3">
        <v>0.93</v>
      </c>
    </row>
    <row r="1643" spans="1:14" ht="15.75" x14ac:dyDescent="0.25">
      <c r="A1643" s="3" t="s">
        <v>12</v>
      </c>
      <c r="B1643" s="3" t="str">
        <f>tbl_Manifiestos[[#This Row],[Factura]] &amp; "|" &amp; tbl_Manifiestos[[#This Row],[Proyecto OK]] &amp; "|" &amp; TEXT(tbl_Manifiestos[[#This Row],[Servicio]],"0.00") &amp; "|" &amp; TEXT(tbl_Manifiestos[[#This Row],[Costo Unitario]],"0.00")</f>
        <v>2311|Canal #2 |1.00|340.00</v>
      </c>
      <c r="C1643">
        <v>2311</v>
      </c>
      <c r="D1643" s="141">
        <v>45645</v>
      </c>
      <c r="E1643">
        <v>11</v>
      </c>
      <c r="F1643" t="s">
        <v>5401</v>
      </c>
      <c r="G1643">
        <v>6227</v>
      </c>
      <c r="H1643" t="s">
        <v>5892</v>
      </c>
      <c r="I1643">
        <v>6227</v>
      </c>
      <c r="J1643">
        <v>1</v>
      </c>
      <c r="K1643" s="188">
        <v>340</v>
      </c>
      <c r="L1643" s="103">
        <f t="shared" si="51"/>
        <v>340</v>
      </c>
      <c r="M1643" s="6">
        <f>tbl_Manifiestos[[#This Row],[Total Pagado]]*tbl_Manifiestos[[#This Row],[Porcentaje]]</f>
        <v>316.2</v>
      </c>
      <c r="N1643" s="3">
        <v>0.93</v>
      </c>
    </row>
    <row r="1644" spans="1:14" ht="15.75" x14ac:dyDescent="0.25">
      <c r="A1644" s="3" t="s">
        <v>12</v>
      </c>
      <c r="B1644" s="3" t="str">
        <f>tbl_Manifiestos[[#This Row],[Factura]] &amp; "|" &amp; tbl_Manifiestos[[#This Row],[Proyecto OK]] &amp; "|" &amp; TEXT(tbl_Manifiestos[[#This Row],[Servicio]],"0.00") &amp; "|" &amp; TEXT(tbl_Manifiestos[[#This Row],[Costo Unitario]],"0.00")</f>
        <v>2311|Canal #2 |1.00|340.00</v>
      </c>
      <c r="C1644">
        <v>2311</v>
      </c>
      <c r="D1644" s="21">
        <v>45645</v>
      </c>
      <c r="E1644">
        <v>11</v>
      </c>
      <c r="F1644" t="s">
        <v>5401</v>
      </c>
      <c r="G1644">
        <v>6227</v>
      </c>
      <c r="H1644" t="s">
        <v>5892</v>
      </c>
      <c r="I1644">
        <v>6227</v>
      </c>
      <c r="J1644">
        <v>1</v>
      </c>
      <c r="K1644" s="25">
        <v>340</v>
      </c>
      <c r="L1644" s="92">
        <f t="shared" si="51"/>
        <v>340</v>
      </c>
      <c r="M1644" s="6">
        <f>tbl_Manifiestos[[#This Row],[Total Pagado]]*tbl_Manifiestos[[#This Row],[Porcentaje]]</f>
        <v>316.2</v>
      </c>
      <c r="N1644" s="3">
        <v>0.93</v>
      </c>
    </row>
    <row r="1645" spans="1:14" ht="15.75" x14ac:dyDescent="0.25">
      <c r="A1645" s="3" t="s">
        <v>12</v>
      </c>
      <c r="B1645" s="3" t="str">
        <f>tbl_Manifiestos[[#This Row],[Factura]] &amp; "|" &amp; tbl_Manifiestos[[#This Row],[Proyecto OK]] &amp; "|" &amp; TEXT(tbl_Manifiestos[[#This Row],[Servicio]],"0.00") &amp; "|" &amp; TEXT(tbl_Manifiestos[[#This Row],[Costo Unitario]],"0.00")</f>
        <v>2311|Canal #2 |1.00|340.00</v>
      </c>
      <c r="C1645">
        <v>2311</v>
      </c>
      <c r="D1645" s="141">
        <v>45645</v>
      </c>
      <c r="E1645">
        <v>11</v>
      </c>
      <c r="F1645" t="s">
        <v>5401</v>
      </c>
      <c r="G1645">
        <v>6227</v>
      </c>
      <c r="H1645" t="s">
        <v>5892</v>
      </c>
      <c r="I1645">
        <v>6227</v>
      </c>
      <c r="J1645">
        <v>1</v>
      </c>
      <c r="K1645" s="188">
        <v>340</v>
      </c>
      <c r="L1645" s="103">
        <f t="shared" si="51"/>
        <v>340</v>
      </c>
      <c r="M1645" s="6">
        <f>tbl_Manifiestos[[#This Row],[Total Pagado]]*tbl_Manifiestos[[#This Row],[Porcentaje]]</f>
        <v>316.2</v>
      </c>
      <c r="N1645" s="3">
        <v>0.93</v>
      </c>
    </row>
    <row r="1646" spans="1:14" ht="15.75" x14ac:dyDescent="0.25">
      <c r="A1646" s="3" t="s">
        <v>12</v>
      </c>
      <c r="B1646" s="3" t="str">
        <f>tbl_Manifiestos[[#This Row],[Factura]] &amp; "|" &amp; tbl_Manifiestos[[#This Row],[Proyecto OK]] &amp; "|" &amp; TEXT(tbl_Manifiestos[[#This Row],[Servicio]],"0.00") &amp; "|" &amp; TEXT(tbl_Manifiestos[[#This Row],[Costo Unitario]],"0.00")</f>
        <v>2331|Canal #2 |2.00|132.00</v>
      </c>
      <c r="C1646">
        <v>2331</v>
      </c>
      <c r="D1646" s="32">
        <v>45674</v>
      </c>
      <c r="E1646">
        <v>19</v>
      </c>
      <c r="F1646" t="s">
        <v>5401</v>
      </c>
      <c r="G1646">
        <v>6227</v>
      </c>
      <c r="H1646" t="s">
        <v>5892</v>
      </c>
      <c r="I1646">
        <v>6227</v>
      </c>
      <c r="J1646">
        <v>2</v>
      </c>
      <c r="K1646" s="34">
        <v>132</v>
      </c>
      <c r="L1646" s="40">
        <f t="shared" si="51"/>
        <v>264</v>
      </c>
      <c r="M1646" s="6">
        <f>tbl_Manifiestos[[#This Row],[Total Pagado]]*tbl_Manifiestos[[#This Row],[Porcentaje]]</f>
        <v>245.52</v>
      </c>
      <c r="N1646" s="3">
        <v>0.93</v>
      </c>
    </row>
    <row r="1647" spans="1:14" ht="15.75" x14ac:dyDescent="0.25">
      <c r="A1647" s="3" t="s">
        <v>12</v>
      </c>
      <c r="B1647" s="3" t="str">
        <f>tbl_Manifiestos[[#This Row],[Factura]] &amp; "|" &amp; tbl_Manifiestos[[#This Row],[Proyecto OK]] &amp; "|" &amp; TEXT(tbl_Manifiestos[[#This Row],[Servicio]],"0.00") &amp; "|" &amp; TEXT(tbl_Manifiestos[[#This Row],[Costo Unitario]],"0.00")</f>
        <v>2331|Canal #2 |4.00|199.50</v>
      </c>
      <c r="C1647">
        <v>2331</v>
      </c>
      <c r="D1647" s="32">
        <v>45674</v>
      </c>
      <c r="E1647">
        <v>19</v>
      </c>
      <c r="F1647" t="s">
        <v>5401</v>
      </c>
      <c r="G1647">
        <v>6227</v>
      </c>
      <c r="H1647" t="s">
        <v>5892</v>
      </c>
      <c r="I1647">
        <v>6227</v>
      </c>
      <c r="J1647">
        <v>4</v>
      </c>
      <c r="K1647" s="34">
        <v>199.5</v>
      </c>
      <c r="L1647" s="40">
        <f t="shared" si="51"/>
        <v>798</v>
      </c>
      <c r="M1647" s="6">
        <f>tbl_Manifiestos[[#This Row],[Total Pagado]]*tbl_Manifiestos[[#This Row],[Porcentaje]]</f>
        <v>742.14</v>
      </c>
      <c r="N1647" s="3">
        <v>0.93</v>
      </c>
    </row>
    <row r="1648" spans="1:14" ht="15.75" x14ac:dyDescent="0.25">
      <c r="A1648" s="3" t="s">
        <v>12</v>
      </c>
      <c r="B1648" s="3" t="str">
        <f>tbl_Manifiestos[[#This Row],[Factura]] &amp; "|" &amp; tbl_Manifiestos[[#This Row],[Proyecto OK]] &amp; "|" &amp; TEXT(tbl_Manifiestos[[#This Row],[Servicio]],"0.00") &amp; "|" &amp; TEXT(tbl_Manifiestos[[#This Row],[Costo Unitario]],"0.00")</f>
        <v>2346|Canal #2 |6.00|199.50</v>
      </c>
      <c r="C1648">
        <v>2346</v>
      </c>
      <c r="D1648" s="32">
        <v>45693</v>
      </c>
      <c r="E1648">
        <v>19</v>
      </c>
      <c r="F1648" t="s">
        <v>5401</v>
      </c>
      <c r="G1648">
        <v>6227</v>
      </c>
      <c r="H1648" t="s">
        <v>5892</v>
      </c>
      <c r="I1648">
        <v>6227</v>
      </c>
      <c r="J1648">
        <v>6</v>
      </c>
      <c r="K1648" s="34">
        <v>199.5</v>
      </c>
      <c r="L1648" s="40">
        <f t="shared" si="51"/>
        <v>1197</v>
      </c>
      <c r="M1648" s="6">
        <f>tbl_Manifiestos[[#This Row],[Total Pagado]]*tbl_Manifiestos[[#This Row],[Porcentaje]]</f>
        <v>1113.21</v>
      </c>
      <c r="N1648" s="3">
        <v>0.93</v>
      </c>
    </row>
    <row r="1649" spans="1:14" ht="15.75" x14ac:dyDescent="0.25">
      <c r="A1649" s="3" t="s">
        <v>12</v>
      </c>
      <c r="B1649" s="3" t="str">
        <f>tbl_Manifiestos[[#This Row],[Factura]] &amp; "|" &amp; tbl_Manifiestos[[#This Row],[Proyecto OK]] &amp; "|" &amp; TEXT(tbl_Manifiestos[[#This Row],[Servicio]],"0.00") &amp; "|" &amp; TEXT(tbl_Manifiestos[[#This Row],[Costo Unitario]],"0.00")</f>
        <v>2346|Canal #2 |1.25|132.00</v>
      </c>
      <c r="C1649">
        <v>2346</v>
      </c>
      <c r="D1649" s="32">
        <v>45693</v>
      </c>
      <c r="E1649">
        <v>19</v>
      </c>
      <c r="F1649" t="s">
        <v>5401</v>
      </c>
      <c r="G1649">
        <v>6227</v>
      </c>
      <c r="H1649" t="s">
        <v>5892</v>
      </c>
      <c r="I1649">
        <v>6227</v>
      </c>
      <c r="J1649">
        <v>1.25</v>
      </c>
      <c r="K1649" s="34">
        <v>132</v>
      </c>
      <c r="L1649" s="40">
        <f t="shared" si="51"/>
        <v>165</v>
      </c>
      <c r="M1649" s="6">
        <f>tbl_Manifiestos[[#This Row],[Total Pagado]]*tbl_Manifiestos[[#This Row],[Porcentaje]]</f>
        <v>153.45000000000002</v>
      </c>
      <c r="N1649" s="3">
        <v>0.93</v>
      </c>
    </row>
    <row r="1650" spans="1:14" ht="15.75" x14ac:dyDescent="0.25">
      <c r="A1650" s="3" t="s">
        <v>12</v>
      </c>
      <c r="B1650" s="3" t="str">
        <f>tbl_Manifiestos[[#This Row],[Factura]] &amp; "|" &amp; tbl_Manifiestos[[#This Row],[Proyecto OK]] &amp; "|" &amp; TEXT(tbl_Manifiestos[[#This Row],[Servicio]],"0.00") &amp; "|" &amp; TEXT(tbl_Manifiestos[[#This Row],[Costo Unitario]],"0.00")</f>
        <v>2353|Canal #2 |7.00|199.50</v>
      </c>
      <c r="C1650">
        <v>2353</v>
      </c>
      <c r="D1650" s="32">
        <v>45698</v>
      </c>
      <c r="E1650">
        <v>19</v>
      </c>
      <c r="F1650" t="s">
        <v>5401</v>
      </c>
      <c r="G1650">
        <v>6227</v>
      </c>
      <c r="H1650" t="s">
        <v>5892</v>
      </c>
      <c r="I1650">
        <v>6227</v>
      </c>
      <c r="J1650">
        <v>7</v>
      </c>
      <c r="K1650" s="34">
        <v>199.5</v>
      </c>
      <c r="L1650" s="40">
        <f t="shared" si="51"/>
        <v>1396.5</v>
      </c>
      <c r="M1650" s="6">
        <f>tbl_Manifiestos[[#This Row],[Total Pagado]]*tbl_Manifiestos[[#This Row],[Porcentaje]]</f>
        <v>1298.7450000000001</v>
      </c>
      <c r="N1650" s="3">
        <v>0.93</v>
      </c>
    </row>
    <row r="1651" spans="1:14" ht="15.75" x14ac:dyDescent="0.25">
      <c r="A1651" s="3" t="s">
        <v>12</v>
      </c>
      <c r="B1651" s="3" t="str">
        <f>tbl_Manifiestos[[#This Row],[Factura]] &amp; "|" &amp; tbl_Manifiestos[[#This Row],[Proyecto OK]] &amp; "|" &amp; TEXT(tbl_Manifiestos[[#This Row],[Servicio]],"0.00") &amp; "|" &amp; TEXT(tbl_Manifiestos[[#This Row],[Costo Unitario]],"0.00")</f>
        <v>2366|Canal #2 |8.00|132.00</v>
      </c>
      <c r="C1651">
        <v>2366</v>
      </c>
      <c r="D1651" s="32">
        <v>45723</v>
      </c>
      <c r="E1651">
        <v>19</v>
      </c>
      <c r="F1651" t="s">
        <v>5401</v>
      </c>
      <c r="G1651">
        <v>6227</v>
      </c>
      <c r="H1651" t="s">
        <v>5892</v>
      </c>
      <c r="I1651">
        <v>6227</v>
      </c>
      <c r="J1651">
        <v>8</v>
      </c>
      <c r="K1651" s="34">
        <v>132</v>
      </c>
      <c r="L1651" s="40">
        <f t="shared" si="51"/>
        <v>1056</v>
      </c>
      <c r="M1651" s="6">
        <f>tbl_Manifiestos[[#This Row],[Total Pagado]]*tbl_Manifiestos[[#This Row],[Porcentaje]]</f>
        <v>982.08</v>
      </c>
      <c r="N1651" s="3">
        <v>0.93</v>
      </c>
    </row>
    <row r="1652" spans="1:14" ht="15.75" x14ac:dyDescent="0.25">
      <c r="A1652" s="3" t="s">
        <v>12</v>
      </c>
      <c r="B1652" s="3" t="str">
        <f>tbl_Manifiestos[[#This Row],[Factura]] &amp; "|" &amp; tbl_Manifiestos[[#This Row],[Proyecto OK]] &amp; "|" &amp; TEXT(tbl_Manifiestos[[#This Row],[Servicio]],"0.00") &amp; "|" &amp; TEXT(tbl_Manifiestos[[#This Row],[Costo Unitario]],"0.00")</f>
        <v>2370|Canal #2 |9.75|132.00</v>
      </c>
      <c r="C1652">
        <v>2370</v>
      </c>
      <c r="D1652" s="32">
        <v>45726</v>
      </c>
      <c r="E1652">
        <v>19</v>
      </c>
      <c r="F1652" t="s">
        <v>5401</v>
      </c>
      <c r="G1652">
        <v>6227</v>
      </c>
      <c r="H1652" t="s">
        <v>5892</v>
      </c>
      <c r="I1652">
        <v>6227</v>
      </c>
      <c r="J1652">
        <v>9.75</v>
      </c>
      <c r="K1652" s="34">
        <v>132</v>
      </c>
      <c r="L1652" s="40">
        <f t="shared" si="51"/>
        <v>1287</v>
      </c>
      <c r="M1652" s="6">
        <f>tbl_Manifiestos[[#This Row],[Total Pagado]]*tbl_Manifiestos[[#This Row],[Porcentaje]]</f>
        <v>1196.9100000000001</v>
      </c>
      <c r="N1652" s="3">
        <v>0.93</v>
      </c>
    </row>
    <row r="1653" spans="1:14" ht="15.75" x14ac:dyDescent="0.25">
      <c r="A1653" s="3" t="s">
        <v>12</v>
      </c>
      <c r="B1653" s="3" t="str">
        <f>tbl_Manifiestos[[#This Row],[Factura]] &amp; "|" &amp; tbl_Manifiestos[[#This Row],[Proyecto OK]] &amp; "|" &amp; TEXT(tbl_Manifiestos[[#This Row],[Servicio]],"0.00") &amp; "|" &amp; TEXT(tbl_Manifiestos[[#This Row],[Costo Unitario]],"0.00")</f>
        <v>2370|Canal #2 |10.00|132.00</v>
      </c>
      <c r="C1653">
        <v>2370</v>
      </c>
      <c r="D1653" s="31">
        <v>45727</v>
      </c>
      <c r="E1653">
        <v>19</v>
      </c>
      <c r="F1653" t="s">
        <v>5401</v>
      </c>
      <c r="G1653">
        <v>6227</v>
      </c>
      <c r="H1653" t="s">
        <v>5892</v>
      </c>
      <c r="I1653">
        <v>6227</v>
      </c>
      <c r="J1653">
        <v>10</v>
      </c>
      <c r="K1653" s="35">
        <v>132</v>
      </c>
      <c r="L1653" s="39">
        <f t="shared" si="51"/>
        <v>1320</v>
      </c>
      <c r="M1653" s="6">
        <f>tbl_Manifiestos[[#This Row],[Total Pagado]]*tbl_Manifiestos[[#This Row],[Porcentaje]]</f>
        <v>1227.6000000000001</v>
      </c>
      <c r="N1653" s="3">
        <v>0.93</v>
      </c>
    </row>
    <row r="1654" spans="1:14" ht="15.75" x14ac:dyDescent="0.25">
      <c r="A1654" s="3" t="s">
        <v>12</v>
      </c>
      <c r="B1654" s="3" t="str">
        <f>tbl_Manifiestos[[#This Row],[Factura]] &amp; "|" &amp; tbl_Manifiestos[[#This Row],[Proyecto OK]] &amp; "|" &amp; TEXT(tbl_Manifiestos[[#This Row],[Servicio]],"0.00") &amp; "|" &amp; TEXT(tbl_Manifiestos[[#This Row],[Costo Unitario]],"0.00")</f>
        <v>2370|Canal #2 |3.00|199.50</v>
      </c>
      <c r="C1654">
        <v>2370</v>
      </c>
      <c r="D1654" s="32">
        <v>45728</v>
      </c>
      <c r="E1654">
        <v>11</v>
      </c>
      <c r="F1654" t="s">
        <v>5401</v>
      </c>
      <c r="G1654">
        <v>6227</v>
      </c>
      <c r="H1654" t="s">
        <v>5892</v>
      </c>
      <c r="I1654">
        <v>6227</v>
      </c>
      <c r="J1654">
        <v>3</v>
      </c>
      <c r="K1654" s="34">
        <v>199.5</v>
      </c>
      <c r="L1654" s="34">
        <f t="shared" si="51"/>
        <v>598.5</v>
      </c>
      <c r="M1654" s="6">
        <f>tbl_Manifiestos[[#This Row],[Total Pagado]]*tbl_Manifiestos[[#This Row],[Porcentaje]]</f>
        <v>556.60500000000002</v>
      </c>
      <c r="N1654" s="3">
        <v>0.93</v>
      </c>
    </row>
    <row r="1655" spans="1:14" ht="15.75" x14ac:dyDescent="0.25">
      <c r="A1655" s="3" t="s">
        <v>12</v>
      </c>
      <c r="B1655" s="3" t="str">
        <f>tbl_Manifiestos[[#This Row],[Factura]] &amp; "|" &amp; tbl_Manifiestos[[#This Row],[Proyecto OK]] &amp; "|" &amp; TEXT(tbl_Manifiestos[[#This Row],[Servicio]],"0.00") &amp; "|" &amp; TEXT(tbl_Manifiestos[[#This Row],[Costo Unitario]],"0.00")</f>
        <v>2370|Canal #2 |3.00|132.00</v>
      </c>
      <c r="C1655">
        <v>2370</v>
      </c>
      <c r="D1655" s="32">
        <v>45728</v>
      </c>
      <c r="E1655">
        <v>11</v>
      </c>
      <c r="F1655" t="s">
        <v>5401</v>
      </c>
      <c r="G1655">
        <v>6227</v>
      </c>
      <c r="H1655" t="s">
        <v>5892</v>
      </c>
      <c r="I1655">
        <v>6227</v>
      </c>
      <c r="J1655">
        <v>3</v>
      </c>
      <c r="K1655" s="34">
        <v>132</v>
      </c>
      <c r="L1655" s="34">
        <f t="shared" si="51"/>
        <v>396</v>
      </c>
      <c r="M1655" s="6">
        <f>tbl_Manifiestos[[#This Row],[Total Pagado]]*tbl_Manifiestos[[#This Row],[Porcentaje]]</f>
        <v>368.28000000000003</v>
      </c>
      <c r="N1655" s="3">
        <v>0.93</v>
      </c>
    </row>
    <row r="1656" spans="1:14" ht="15.75" x14ac:dyDescent="0.25">
      <c r="A1656" s="3" t="s">
        <v>12</v>
      </c>
      <c r="B1656" s="3" t="str">
        <f>tbl_Manifiestos[[#This Row],[Factura]] &amp; "|" &amp; tbl_Manifiestos[[#This Row],[Proyecto OK]] &amp; "|" &amp; TEXT(tbl_Manifiestos[[#This Row],[Servicio]],"0.00") &amp; "|" &amp; TEXT(tbl_Manifiestos[[#This Row],[Costo Unitario]],"0.00")</f>
        <v>2370|Canal #2 |7.00|199.50</v>
      </c>
      <c r="C1656">
        <v>2370</v>
      </c>
      <c r="D1656" s="30">
        <v>45730</v>
      </c>
      <c r="E1656">
        <v>11</v>
      </c>
      <c r="F1656" t="s">
        <v>5401</v>
      </c>
      <c r="G1656">
        <v>6227</v>
      </c>
      <c r="H1656" t="s">
        <v>5892</v>
      </c>
      <c r="I1656">
        <v>6227</v>
      </c>
      <c r="J1656">
        <v>7</v>
      </c>
      <c r="K1656" s="36">
        <v>199.5</v>
      </c>
      <c r="L1656" s="38">
        <f t="shared" si="51"/>
        <v>1396.5</v>
      </c>
      <c r="M1656" s="6">
        <f>tbl_Manifiestos[[#This Row],[Total Pagado]]*tbl_Manifiestos[[#This Row],[Porcentaje]]</f>
        <v>1298.7450000000001</v>
      </c>
      <c r="N1656" s="3">
        <v>0.93</v>
      </c>
    </row>
    <row r="1657" spans="1:14" ht="15.75" x14ac:dyDescent="0.25">
      <c r="A1657" s="3" t="s">
        <v>12</v>
      </c>
      <c r="B1657" s="3" t="str">
        <f>tbl_Manifiestos[[#This Row],[Factura]] &amp; "|" &amp; tbl_Manifiestos[[#This Row],[Proyecto OK]] &amp; "|" &amp; TEXT(tbl_Manifiestos[[#This Row],[Servicio]],"0.00") &amp; "|" &amp; TEXT(tbl_Manifiestos[[#This Row],[Costo Unitario]],"0.00")</f>
        <v>2384|Canal #2 |3.00|357.00</v>
      </c>
      <c r="C1657">
        <v>2384</v>
      </c>
      <c r="D1657" s="32">
        <v>45741</v>
      </c>
      <c r="E1657">
        <v>11</v>
      </c>
      <c r="F1657" t="s">
        <v>5401</v>
      </c>
      <c r="G1657">
        <v>6227</v>
      </c>
      <c r="H1657" t="s">
        <v>5892</v>
      </c>
      <c r="I1657">
        <v>6227</v>
      </c>
      <c r="J1657">
        <v>3</v>
      </c>
      <c r="K1657" s="34">
        <v>357</v>
      </c>
      <c r="L1657" s="40">
        <f t="shared" si="51"/>
        <v>1071</v>
      </c>
      <c r="M1657" s="6">
        <f>tbl_Manifiestos[[#This Row],[Total Pagado]]*tbl_Manifiestos[[#This Row],[Porcentaje]]</f>
        <v>996.03000000000009</v>
      </c>
      <c r="N1657" s="3">
        <v>0.93</v>
      </c>
    </row>
    <row r="1658" spans="1:14" ht="15.75" x14ac:dyDescent="0.25">
      <c r="A1658" s="3" t="s">
        <v>12</v>
      </c>
      <c r="B1658" s="3" t="str">
        <f>tbl_Manifiestos[[#This Row],[Factura]] &amp; "|" &amp; tbl_Manifiestos[[#This Row],[Proyecto OK]] &amp; "|" &amp; TEXT(tbl_Manifiestos[[#This Row],[Servicio]],"0.00") &amp; "|" &amp; TEXT(tbl_Manifiestos[[#This Row],[Costo Unitario]],"0.00")</f>
        <v>2384|Canal #2 |3.00|357.00</v>
      </c>
      <c r="C1658">
        <v>2384</v>
      </c>
      <c r="D1658" s="32">
        <v>45744</v>
      </c>
      <c r="E1658">
        <v>11</v>
      </c>
      <c r="F1658" t="s">
        <v>5401</v>
      </c>
      <c r="G1658">
        <v>6227</v>
      </c>
      <c r="H1658" t="s">
        <v>5892</v>
      </c>
      <c r="I1658">
        <v>6227</v>
      </c>
      <c r="J1658">
        <v>3</v>
      </c>
      <c r="K1658" s="34">
        <v>357</v>
      </c>
      <c r="L1658" s="40">
        <f t="shared" si="51"/>
        <v>1071</v>
      </c>
      <c r="M1658" s="6">
        <f>tbl_Manifiestos[[#This Row],[Total Pagado]]*tbl_Manifiestos[[#This Row],[Porcentaje]]</f>
        <v>996.03000000000009</v>
      </c>
      <c r="N1658" s="3">
        <v>0.93</v>
      </c>
    </row>
    <row r="1659" spans="1:14" ht="15.75" x14ac:dyDescent="0.25">
      <c r="A1659" s="3" t="s">
        <v>12</v>
      </c>
      <c r="B1659" s="3" t="str">
        <f>tbl_Manifiestos[[#This Row],[Factura]] &amp; "|" &amp; tbl_Manifiestos[[#This Row],[Proyecto OK]] &amp; "|" &amp; TEXT(tbl_Manifiestos[[#This Row],[Servicio]],"0.00") &amp; "|" &amp; TEXT(tbl_Manifiestos[[#This Row],[Costo Unitario]],"0.00")</f>
        <v>2384|Canal #2 |2.00|199.50</v>
      </c>
      <c r="C1659">
        <v>2384</v>
      </c>
      <c r="D1659" s="32">
        <v>45744</v>
      </c>
      <c r="E1659">
        <v>11</v>
      </c>
      <c r="F1659" t="s">
        <v>5401</v>
      </c>
      <c r="G1659">
        <v>6227</v>
      </c>
      <c r="H1659" t="s">
        <v>5892</v>
      </c>
      <c r="I1659">
        <v>6227</v>
      </c>
      <c r="J1659">
        <v>2</v>
      </c>
      <c r="K1659" s="34">
        <v>199.5</v>
      </c>
      <c r="L1659" s="40">
        <f t="shared" si="51"/>
        <v>399</v>
      </c>
      <c r="M1659" s="6">
        <f>tbl_Manifiestos[[#This Row],[Total Pagado]]*tbl_Manifiestos[[#This Row],[Porcentaje]]</f>
        <v>371.07</v>
      </c>
      <c r="N1659" s="3">
        <v>0.93</v>
      </c>
    </row>
    <row r="1660" spans="1:14" ht="15.75" x14ac:dyDescent="0.25">
      <c r="A1660" s="3" t="s">
        <v>5780</v>
      </c>
      <c r="B1660" s="3" t="str">
        <f>tbl_Manifiestos[[#This Row],[Factura]] &amp; "|" &amp; tbl_Manifiestos[[#This Row],[Proyecto OK]] &amp; "|" &amp; TEXT(tbl_Manifiestos[[#This Row],[Servicio]],"0.00") &amp; "|" &amp; TEXT(tbl_Manifiestos[[#This Row],[Costo Unitario]],"0.00")</f>
        <v>2303|Canal #2 |1.00|340.00</v>
      </c>
      <c r="C1660">
        <v>2303</v>
      </c>
      <c r="D1660" s="145">
        <v>45637</v>
      </c>
      <c r="E1660">
        <v>198</v>
      </c>
      <c r="F1660" t="s">
        <v>5401</v>
      </c>
      <c r="G1660">
        <v>6227</v>
      </c>
      <c r="H1660" t="s">
        <v>5892</v>
      </c>
      <c r="I1660">
        <v>6227</v>
      </c>
      <c r="J1660">
        <v>1</v>
      </c>
      <c r="K1660" s="29">
        <v>340</v>
      </c>
      <c r="L1660" s="93">
        <f t="shared" si="51"/>
        <v>340</v>
      </c>
      <c r="M1660" s="6">
        <f>tbl_Manifiestos[[#This Row],[Total Pagado]]*tbl_Manifiestos[[#This Row],[Porcentaje]]</f>
        <v>316.2</v>
      </c>
      <c r="N1660" s="3">
        <v>0.93</v>
      </c>
    </row>
    <row r="1661" spans="1:14" ht="15.75" x14ac:dyDescent="0.25">
      <c r="A1661" s="3" t="s">
        <v>5780</v>
      </c>
      <c r="B1661" s="3" t="str">
        <f>tbl_Manifiestos[[#This Row],[Factura]] &amp; "|" &amp; tbl_Manifiestos[[#This Row],[Proyecto OK]] &amp; "|" &amp; TEXT(tbl_Manifiestos[[#This Row],[Servicio]],"0.00") &amp; "|" &amp; TEXT(tbl_Manifiestos[[#This Row],[Costo Unitario]],"0.00")</f>
        <v>2303|Canal #2 |1.00|340.00</v>
      </c>
      <c r="C1661">
        <v>2303</v>
      </c>
      <c r="D1661" s="154">
        <v>45637</v>
      </c>
      <c r="E1661">
        <v>198</v>
      </c>
      <c r="F1661" t="s">
        <v>5401</v>
      </c>
      <c r="G1661">
        <v>6227</v>
      </c>
      <c r="H1661" t="s">
        <v>5892</v>
      </c>
      <c r="I1661">
        <v>6227</v>
      </c>
      <c r="J1661">
        <v>1</v>
      </c>
      <c r="K1661" s="188">
        <v>340</v>
      </c>
      <c r="L1661" s="103">
        <f t="shared" si="51"/>
        <v>340</v>
      </c>
      <c r="M1661" s="6">
        <f>tbl_Manifiestos[[#This Row],[Total Pagado]]*tbl_Manifiestos[[#This Row],[Porcentaje]]</f>
        <v>316.2</v>
      </c>
      <c r="N1661" s="3">
        <v>0.93</v>
      </c>
    </row>
    <row r="1662" spans="1:14" ht="15.75" x14ac:dyDescent="0.25">
      <c r="A1662" s="3" t="s">
        <v>5780</v>
      </c>
      <c r="B1662" s="3" t="str">
        <f>tbl_Manifiestos[[#This Row],[Factura]] &amp; "|" &amp; tbl_Manifiestos[[#This Row],[Proyecto OK]] &amp; "|" &amp; TEXT(tbl_Manifiestos[[#This Row],[Servicio]],"0.00") &amp; "|" &amp; TEXT(tbl_Manifiestos[[#This Row],[Costo Unitario]],"0.00")</f>
        <v>2311|Canal #2 |1.00|340.00</v>
      </c>
      <c r="C1662">
        <v>2311</v>
      </c>
      <c r="D1662" s="111">
        <v>45645</v>
      </c>
      <c r="E1662">
        <v>108</v>
      </c>
      <c r="F1662" t="s">
        <v>5401</v>
      </c>
      <c r="G1662">
        <v>6227</v>
      </c>
      <c r="H1662" t="s">
        <v>5892</v>
      </c>
      <c r="I1662">
        <v>6227</v>
      </c>
      <c r="J1662">
        <v>1</v>
      </c>
      <c r="K1662" s="25">
        <v>340</v>
      </c>
      <c r="L1662" s="92">
        <f t="shared" si="51"/>
        <v>340</v>
      </c>
      <c r="M1662" s="6">
        <f>tbl_Manifiestos[[#This Row],[Total Pagado]]*tbl_Manifiestos[[#This Row],[Porcentaje]]</f>
        <v>316.2</v>
      </c>
      <c r="N1662" s="3">
        <v>0.93</v>
      </c>
    </row>
    <row r="1663" spans="1:14" ht="15.75" x14ac:dyDescent="0.25">
      <c r="A1663" s="3" t="s">
        <v>5780</v>
      </c>
      <c r="B1663" s="3" t="str">
        <f>tbl_Manifiestos[[#This Row],[Factura]] &amp; "|" &amp; tbl_Manifiestos[[#This Row],[Proyecto OK]] &amp; "|" &amp; TEXT(tbl_Manifiestos[[#This Row],[Servicio]],"0.00") &amp; "|" &amp; TEXT(tbl_Manifiestos[[#This Row],[Costo Unitario]],"0.00")</f>
        <v>2311|Canal #2 |1.00|340.00</v>
      </c>
      <c r="C1663">
        <v>2311</v>
      </c>
      <c r="D1663" s="145">
        <v>45645</v>
      </c>
      <c r="E1663">
        <v>108</v>
      </c>
      <c r="F1663" t="s">
        <v>5401</v>
      </c>
      <c r="G1663">
        <v>6227</v>
      </c>
      <c r="H1663" t="s">
        <v>5892</v>
      </c>
      <c r="I1663">
        <v>6227</v>
      </c>
      <c r="J1663">
        <v>1</v>
      </c>
      <c r="K1663" s="29">
        <v>340</v>
      </c>
      <c r="L1663" s="93">
        <f t="shared" si="51"/>
        <v>340</v>
      </c>
      <c r="M1663" s="6">
        <f>tbl_Manifiestos[[#This Row],[Total Pagado]]*tbl_Manifiestos[[#This Row],[Porcentaje]]</f>
        <v>316.2</v>
      </c>
      <c r="N1663" s="3">
        <v>0.93</v>
      </c>
    </row>
    <row r="1664" spans="1:14" ht="15.75" x14ac:dyDescent="0.25">
      <c r="A1664" s="3" t="s">
        <v>5780</v>
      </c>
      <c r="B1664" s="3" t="str">
        <f>tbl_Manifiestos[[#This Row],[Factura]] &amp; "|" &amp; tbl_Manifiestos[[#This Row],[Proyecto OK]] &amp; "|" &amp; TEXT(tbl_Manifiestos[[#This Row],[Servicio]],"0.00") &amp; "|" &amp; TEXT(tbl_Manifiestos[[#This Row],[Costo Unitario]],"0.00")</f>
        <v>2340|Canal #2 |5.00|199.50</v>
      </c>
      <c r="C1664">
        <v>2340</v>
      </c>
      <c r="D1664" s="123">
        <v>45686</v>
      </c>
      <c r="E1664">
        <v>108</v>
      </c>
      <c r="F1664" t="s">
        <v>5401</v>
      </c>
      <c r="G1664">
        <v>6227</v>
      </c>
      <c r="H1664" t="s">
        <v>5892</v>
      </c>
      <c r="I1664">
        <v>6227</v>
      </c>
      <c r="J1664">
        <v>5</v>
      </c>
      <c r="K1664" s="36">
        <v>199.5</v>
      </c>
      <c r="L1664" s="38">
        <f t="shared" si="51"/>
        <v>997.5</v>
      </c>
      <c r="M1664" s="6">
        <f>tbl_Manifiestos[[#This Row],[Total Pagado]]*tbl_Manifiestos[[#This Row],[Porcentaje]]</f>
        <v>927.67500000000007</v>
      </c>
      <c r="N1664" s="3">
        <v>0.93</v>
      </c>
    </row>
    <row r="1665" spans="1:14" ht="15.75" x14ac:dyDescent="0.25">
      <c r="A1665" s="3" t="s">
        <v>5780</v>
      </c>
      <c r="B1665" s="3" t="str">
        <f>tbl_Manifiestos[[#This Row],[Factura]] &amp; "|" &amp; tbl_Manifiestos[[#This Row],[Proyecto OK]] &amp; "|" &amp; TEXT(tbl_Manifiestos[[#This Row],[Servicio]],"0.00") &amp; "|" &amp; TEXT(tbl_Manifiestos[[#This Row],[Costo Unitario]],"0.00")</f>
        <v>2615|Canal #2 |1.00|199.50</v>
      </c>
      <c r="C1665" s="44" t="s">
        <v>5509</v>
      </c>
      <c r="D1665" s="79">
        <v>45859</v>
      </c>
      <c r="E1665">
        <v>198</v>
      </c>
      <c r="F1665" t="s">
        <v>5401</v>
      </c>
      <c r="G1665">
        <v>6227</v>
      </c>
      <c r="H1665" t="s">
        <v>5892</v>
      </c>
      <c r="I1665">
        <v>6227</v>
      </c>
      <c r="J1665">
        <v>1</v>
      </c>
      <c r="K1665" s="55">
        <v>199.5</v>
      </c>
      <c r="L1665" s="40">
        <f t="shared" si="51"/>
        <v>199.5</v>
      </c>
      <c r="M1665" s="6">
        <f>tbl_Manifiestos[[#This Row],[Total Pagado]]*tbl_Manifiestos[[#This Row],[Porcentaje]]</f>
        <v>185.535</v>
      </c>
      <c r="N1665" s="3">
        <v>0.93</v>
      </c>
    </row>
    <row r="1666" spans="1:14" ht="15.75" x14ac:dyDescent="0.25">
      <c r="A1666" s="3" t="s">
        <v>5780</v>
      </c>
      <c r="B1666" s="3" t="str">
        <f>tbl_Manifiestos[[#This Row],[Factura]] &amp; "|" &amp; tbl_Manifiestos[[#This Row],[Proyecto OK]] &amp; "|" &amp; TEXT(tbl_Manifiestos[[#This Row],[Servicio]],"0.00") &amp; "|" &amp; TEXT(tbl_Manifiestos[[#This Row],[Costo Unitario]],"0.00")</f>
        <v>2615|Canal #2 |1.00|199.50</v>
      </c>
      <c r="C1666" s="44" t="s">
        <v>5509</v>
      </c>
      <c r="D1666" s="80">
        <v>45859</v>
      </c>
      <c r="E1666">
        <v>198</v>
      </c>
      <c r="F1666" t="s">
        <v>5401</v>
      </c>
      <c r="G1666">
        <v>6227</v>
      </c>
      <c r="H1666" t="s">
        <v>5892</v>
      </c>
      <c r="I1666">
        <v>6227</v>
      </c>
      <c r="J1666">
        <v>1</v>
      </c>
      <c r="K1666" s="56">
        <v>199.5</v>
      </c>
      <c r="L1666" s="39">
        <f t="shared" si="51"/>
        <v>199.5</v>
      </c>
      <c r="M1666" s="6">
        <f>tbl_Manifiestos[[#This Row],[Total Pagado]]*tbl_Manifiestos[[#This Row],[Porcentaje]]</f>
        <v>185.535</v>
      </c>
      <c r="N1666" s="3">
        <v>0.93</v>
      </c>
    </row>
    <row r="1667" spans="1:14" ht="15.75" x14ac:dyDescent="0.25">
      <c r="A1667" s="3" t="s">
        <v>5780</v>
      </c>
      <c r="B1667" s="3" t="str">
        <f>tbl_Manifiestos[[#This Row],[Factura]] &amp; "|" &amp; tbl_Manifiestos[[#This Row],[Proyecto OK]] &amp; "|" &amp; TEXT(tbl_Manifiestos[[#This Row],[Servicio]],"0.00") &amp; "|" &amp; TEXT(tbl_Manifiestos[[#This Row],[Costo Unitario]],"0.00")</f>
        <v>2615|Canal #2 |1.00|199.50</v>
      </c>
      <c r="C1667" s="44" t="s">
        <v>5509</v>
      </c>
      <c r="D1667" s="78">
        <v>45859</v>
      </c>
      <c r="E1667">
        <v>198</v>
      </c>
      <c r="F1667" t="s">
        <v>5401</v>
      </c>
      <c r="G1667">
        <v>6227</v>
      </c>
      <c r="H1667" t="s">
        <v>5892</v>
      </c>
      <c r="I1667">
        <v>6227</v>
      </c>
      <c r="J1667">
        <v>1</v>
      </c>
      <c r="K1667" s="54">
        <v>199.5</v>
      </c>
      <c r="L1667" s="38">
        <f t="shared" ref="L1667:L1689" si="52">J1667*K1667</f>
        <v>199.5</v>
      </c>
      <c r="M1667" s="6">
        <f>tbl_Manifiestos[[#This Row],[Total Pagado]]*tbl_Manifiestos[[#This Row],[Porcentaje]]</f>
        <v>185.535</v>
      </c>
      <c r="N1667" s="3">
        <v>0.93</v>
      </c>
    </row>
    <row r="1668" spans="1:14" ht="15.75" x14ac:dyDescent="0.25">
      <c r="A1668" s="3" t="s">
        <v>5780</v>
      </c>
      <c r="B1668" s="3" t="str">
        <f>tbl_Manifiestos[[#This Row],[Factura]] &amp; "|" &amp; tbl_Manifiestos[[#This Row],[Proyecto OK]] &amp; "|" &amp; TEXT(tbl_Manifiestos[[#This Row],[Servicio]],"0.00") &amp; "|" &amp; TEXT(tbl_Manifiestos[[#This Row],[Costo Unitario]],"0.00")</f>
        <v>2615|Canal #2 |1.00|199.50</v>
      </c>
      <c r="C1668" s="44" t="s">
        <v>5509</v>
      </c>
      <c r="D1668" s="79">
        <v>45859</v>
      </c>
      <c r="E1668">
        <v>198</v>
      </c>
      <c r="F1668" t="s">
        <v>5401</v>
      </c>
      <c r="G1668">
        <v>6227</v>
      </c>
      <c r="H1668" t="s">
        <v>5892</v>
      </c>
      <c r="I1668">
        <v>6227</v>
      </c>
      <c r="J1668">
        <v>1</v>
      </c>
      <c r="K1668" s="55">
        <v>199.5</v>
      </c>
      <c r="L1668" s="40">
        <f t="shared" si="52"/>
        <v>199.5</v>
      </c>
      <c r="M1668" s="6">
        <f>tbl_Manifiestos[[#This Row],[Total Pagado]]*tbl_Manifiestos[[#This Row],[Porcentaje]]</f>
        <v>185.535</v>
      </c>
      <c r="N1668" s="3">
        <v>0.93</v>
      </c>
    </row>
    <row r="1669" spans="1:14" ht="15.75" x14ac:dyDescent="0.25">
      <c r="A1669" s="3" t="s">
        <v>5780</v>
      </c>
      <c r="B1669" s="3" t="str">
        <f>tbl_Manifiestos[[#This Row],[Factura]] &amp; "|" &amp; tbl_Manifiestos[[#This Row],[Proyecto OK]] &amp; "|" &amp; TEXT(tbl_Manifiestos[[#This Row],[Servicio]],"0.00") &amp; "|" &amp; TEXT(tbl_Manifiestos[[#This Row],[Costo Unitario]],"0.00")</f>
        <v>2615|Canal #2 |1.00|199.50</v>
      </c>
      <c r="C1669" s="44" t="s">
        <v>5509</v>
      </c>
      <c r="D1669" s="79">
        <v>45859</v>
      </c>
      <c r="E1669">
        <v>198</v>
      </c>
      <c r="F1669" t="s">
        <v>5401</v>
      </c>
      <c r="G1669">
        <v>6227</v>
      </c>
      <c r="H1669" t="s">
        <v>5892</v>
      </c>
      <c r="I1669">
        <v>6227</v>
      </c>
      <c r="J1669">
        <v>1</v>
      </c>
      <c r="K1669" s="55">
        <v>199.5</v>
      </c>
      <c r="L1669" s="40">
        <f t="shared" si="52"/>
        <v>199.5</v>
      </c>
      <c r="M1669" s="6">
        <f>tbl_Manifiestos[[#This Row],[Total Pagado]]*tbl_Manifiestos[[#This Row],[Porcentaje]]</f>
        <v>185.535</v>
      </c>
      <c r="N1669" s="3">
        <v>0.93</v>
      </c>
    </row>
    <row r="1670" spans="1:14" ht="15.75" x14ac:dyDescent="0.25">
      <c r="A1670" s="3" t="s">
        <v>5780</v>
      </c>
      <c r="B1670" s="3" t="str">
        <f>tbl_Manifiestos[[#This Row],[Factura]] &amp; "|" &amp; tbl_Manifiestos[[#This Row],[Proyecto OK]] &amp; "|" &amp; TEXT(tbl_Manifiestos[[#This Row],[Servicio]],"0.00") &amp; "|" &amp; TEXT(tbl_Manifiestos[[#This Row],[Costo Unitario]],"0.00")</f>
        <v>2615|Canal #2 |1.00|199.50</v>
      </c>
      <c r="C1670" s="44" t="s">
        <v>5509</v>
      </c>
      <c r="D1670" s="79">
        <v>45859</v>
      </c>
      <c r="E1670">
        <v>198</v>
      </c>
      <c r="F1670" t="s">
        <v>5401</v>
      </c>
      <c r="G1670">
        <v>6227</v>
      </c>
      <c r="H1670" t="s">
        <v>5892</v>
      </c>
      <c r="I1670">
        <v>6227</v>
      </c>
      <c r="J1670">
        <v>1</v>
      </c>
      <c r="K1670" s="55">
        <v>199.5</v>
      </c>
      <c r="L1670" s="40">
        <f t="shared" si="52"/>
        <v>199.5</v>
      </c>
      <c r="M1670" s="6">
        <f>tbl_Manifiestos[[#This Row],[Total Pagado]]*tbl_Manifiestos[[#This Row],[Porcentaje]]</f>
        <v>185.535</v>
      </c>
      <c r="N1670" s="3">
        <v>0.93</v>
      </c>
    </row>
    <row r="1671" spans="1:14" ht="15.75" x14ac:dyDescent="0.25">
      <c r="A1671" s="3" t="s">
        <v>5780</v>
      </c>
      <c r="B1671" s="3" t="str">
        <f>tbl_Manifiestos[[#This Row],[Factura]] &amp; "|" &amp; tbl_Manifiestos[[#This Row],[Proyecto OK]] &amp; "|" &amp; TEXT(tbl_Manifiestos[[#This Row],[Servicio]],"0.00") &amp; "|" &amp; TEXT(tbl_Manifiestos[[#This Row],[Costo Unitario]],"0.00")</f>
        <v>2615|Canal #2 |1.00|199.50</v>
      </c>
      <c r="C1671" s="44" t="s">
        <v>5509</v>
      </c>
      <c r="D1671" s="80">
        <v>45859</v>
      </c>
      <c r="E1671">
        <v>198</v>
      </c>
      <c r="F1671" t="s">
        <v>5401</v>
      </c>
      <c r="G1671">
        <v>6227</v>
      </c>
      <c r="H1671" t="s">
        <v>5892</v>
      </c>
      <c r="I1671">
        <v>6227</v>
      </c>
      <c r="J1671">
        <v>1</v>
      </c>
      <c r="K1671" s="56">
        <v>199.5</v>
      </c>
      <c r="L1671" s="39">
        <f t="shared" si="52"/>
        <v>199.5</v>
      </c>
      <c r="M1671" s="6">
        <f>tbl_Manifiestos[[#This Row],[Total Pagado]]*tbl_Manifiestos[[#This Row],[Porcentaje]]</f>
        <v>185.535</v>
      </c>
      <c r="N1671" s="3">
        <v>0.93</v>
      </c>
    </row>
    <row r="1672" spans="1:14" ht="15.75" x14ac:dyDescent="0.25">
      <c r="A1672" s="3" t="s">
        <v>5780</v>
      </c>
      <c r="B1672" s="3" t="str">
        <f>tbl_Manifiestos[[#This Row],[Factura]] &amp; "|" &amp; tbl_Manifiestos[[#This Row],[Proyecto OK]] &amp; "|" &amp; TEXT(tbl_Manifiestos[[#This Row],[Servicio]],"0.00") &amp; "|" &amp; TEXT(tbl_Manifiestos[[#This Row],[Costo Unitario]],"0.00")</f>
        <v>2862|Canal #2 |1.00|357.00</v>
      </c>
      <c r="C1672" s="44" t="s">
        <v>5678</v>
      </c>
      <c r="D1672" s="78">
        <v>45968</v>
      </c>
      <c r="E1672">
        <v>108</v>
      </c>
      <c r="F1672" t="s">
        <v>5401</v>
      </c>
      <c r="G1672">
        <v>6227</v>
      </c>
      <c r="H1672" t="s">
        <v>5892</v>
      </c>
      <c r="I1672">
        <v>6227</v>
      </c>
      <c r="J1672">
        <v>1</v>
      </c>
      <c r="K1672" s="54">
        <v>357</v>
      </c>
      <c r="L1672" s="38">
        <f t="shared" si="52"/>
        <v>357</v>
      </c>
      <c r="M1672" s="6">
        <f>tbl_Manifiestos[[#This Row],[Total Pagado]]*tbl_Manifiestos[[#This Row],[Porcentaje]]</f>
        <v>332.01</v>
      </c>
      <c r="N1672" s="3">
        <v>0.93</v>
      </c>
    </row>
    <row r="1673" spans="1:14" ht="15.75" x14ac:dyDescent="0.25">
      <c r="A1673" s="3" t="s">
        <v>5780</v>
      </c>
      <c r="B1673" s="3" t="str">
        <f>tbl_Manifiestos[[#This Row],[Factura]] &amp; "|" &amp; tbl_Manifiestos[[#This Row],[Proyecto OK]] &amp; "|" &amp; TEXT(tbl_Manifiestos[[#This Row],[Servicio]],"0.00") &amp; "|" &amp; TEXT(tbl_Manifiestos[[#This Row],[Costo Unitario]],"0.00")</f>
        <v>2862|Canal #2 |1.00|357.00</v>
      </c>
      <c r="C1673" s="44" t="s">
        <v>5678</v>
      </c>
      <c r="D1673" s="79">
        <v>45968</v>
      </c>
      <c r="E1673">
        <v>108</v>
      </c>
      <c r="F1673" t="s">
        <v>5401</v>
      </c>
      <c r="G1673">
        <v>6227</v>
      </c>
      <c r="H1673" t="s">
        <v>5892</v>
      </c>
      <c r="I1673">
        <v>6227</v>
      </c>
      <c r="J1673">
        <v>1</v>
      </c>
      <c r="K1673" s="55">
        <v>357</v>
      </c>
      <c r="L1673" s="40">
        <f t="shared" si="52"/>
        <v>357</v>
      </c>
      <c r="M1673" s="6">
        <f>tbl_Manifiestos[[#This Row],[Total Pagado]]*tbl_Manifiestos[[#This Row],[Porcentaje]]</f>
        <v>332.01</v>
      </c>
      <c r="N1673" s="3">
        <v>0.93</v>
      </c>
    </row>
    <row r="1674" spans="1:14" ht="15.75" x14ac:dyDescent="0.25">
      <c r="A1674" s="3" t="s">
        <v>5780</v>
      </c>
      <c r="B1674" s="3" t="str">
        <f>tbl_Manifiestos[[#This Row],[Factura]] &amp; "|" &amp; tbl_Manifiestos[[#This Row],[Proyecto OK]] &amp; "|" &amp; TEXT(tbl_Manifiestos[[#This Row],[Servicio]],"0.00") &amp; "|" &amp; TEXT(tbl_Manifiestos[[#This Row],[Costo Unitario]],"0.00")</f>
        <v>2862|Canal #2 |1.00|357.00</v>
      </c>
      <c r="C1674" s="44" t="s">
        <v>5678</v>
      </c>
      <c r="D1674" s="80">
        <v>45968</v>
      </c>
      <c r="E1674">
        <v>108</v>
      </c>
      <c r="F1674" t="s">
        <v>5401</v>
      </c>
      <c r="G1674">
        <v>6227</v>
      </c>
      <c r="H1674" t="s">
        <v>5892</v>
      </c>
      <c r="I1674">
        <v>6227</v>
      </c>
      <c r="J1674">
        <v>1</v>
      </c>
      <c r="K1674" s="56">
        <v>357</v>
      </c>
      <c r="L1674" s="39">
        <f t="shared" si="52"/>
        <v>357</v>
      </c>
      <c r="M1674" s="6">
        <f>tbl_Manifiestos[[#This Row],[Total Pagado]]*tbl_Manifiestos[[#This Row],[Porcentaje]]</f>
        <v>332.01</v>
      </c>
      <c r="N1674" s="3">
        <v>0.93</v>
      </c>
    </row>
    <row r="1675" spans="1:14" ht="15.75" x14ac:dyDescent="0.25">
      <c r="A1675" s="3" t="s">
        <v>5780</v>
      </c>
      <c r="B1675" s="3" t="str">
        <f>tbl_Manifiestos[[#This Row],[Factura]] &amp; "|" &amp; tbl_Manifiestos[[#This Row],[Proyecto OK]] &amp; "|" &amp; TEXT(tbl_Manifiestos[[#This Row],[Servicio]],"0.00") &amp; "|" &amp; TEXT(tbl_Manifiestos[[#This Row],[Costo Unitario]],"0.00")</f>
        <v>2862|Canal #2 |1.00|357.00</v>
      </c>
      <c r="C1675" s="44" t="s">
        <v>5678</v>
      </c>
      <c r="D1675" s="78">
        <v>45968</v>
      </c>
      <c r="E1675">
        <v>108</v>
      </c>
      <c r="F1675" t="s">
        <v>5401</v>
      </c>
      <c r="G1675">
        <v>6227</v>
      </c>
      <c r="H1675" t="s">
        <v>5892</v>
      </c>
      <c r="I1675">
        <v>6227</v>
      </c>
      <c r="J1675">
        <v>1</v>
      </c>
      <c r="K1675" s="54">
        <v>357</v>
      </c>
      <c r="L1675" s="38">
        <f t="shared" si="52"/>
        <v>357</v>
      </c>
      <c r="M1675" s="6">
        <f>tbl_Manifiestos[[#This Row],[Total Pagado]]*tbl_Manifiestos[[#This Row],[Porcentaje]]</f>
        <v>332.01</v>
      </c>
      <c r="N1675" s="3">
        <v>0.93</v>
      </c>
    </row>
    <row r="1676" spans="1:14" ht="15.75" x14ac:dyDescent="0.25">
      <c r="A1676" s="3" t="s">
        <v>5780</v>
      </c>
      <c r="B1676" s="3" t="str">
        <f>tbl_Manifiestos[[#This Row],[Factura]] &amp; "|" &amp; tbl_Manifiestos[[#This Row],[Proyecto OK]] &amp; "|" &amp; TEXT(tbl_Manifiestos[[#This Row],[Servicio]],"0.00") &amp; "|" &amp; TEXT(tbl_Manifiestos[[#This Row],[Costo Unitario]],"0.00")</f>
        <v>2862|Canal #2 |1.00|357.00</v>
      </c>
      <c r="C1676" s="44" t="s">
        <v>5678</v>
      </c>
      <c r="D1676" s="79">
        <v>45967</v>
      </c>
      <c r="E1676">
        <v>108</v>
      </c>
      <c r="F1676" t="s">
        <v>5401</v>
      </c>
      <c r="G1676">
        <v>6227</v>
      </c>
      <c r="H1676" t="s">
        <v>5892</v>
      </c>
      <c r="I1676">
        <v>6227</v>
      </c>
      <c r="J1676">
        <v>1</v>
      </c>
      <c r="K1676" s="55">
        <v>357</v>
      </c>
      <c r="L1676" s="40">
        <f t="shared" si="52"/>
        <v>357</v>
      </c>
      <c r="M1676" s="6">
        <f>tbl_Manifiestos[[#This Row],[Total Pagado]]*tbl_Manifiestos[[#This Row],[Porcentaje]]</f>
        <v>332.01</v>
      </c>
      <c r="N1676" s="3">
        <v>0.93</v>
      </c>
    </row>
    <row r="1677" spans="1:14" ht="15.75" x14ac:dyDescent="0.25">
      <c r="A1677" s="3" t="s">
        <v>5780</v>
      </c>
      <c r="B1677" s="3" t="str">
        <f>tbl_Manifiestos[[#This Row],[Factura]] &amp; "|" &amp; tbl_Manifiestos[[#This Row],[Proyecto OK]] &amp; "|" &amp; TEXT(tbl_Manifiestos[[#This Row],[Servicio]],"0.00") &amp; "|" &amp; TEXT(tbl_Manifiestos[[#This Row],[Costo Unitario]],"0.00")</f>
        <v>2862|Canal #2 |1.00|357.00</v>
      </c>
      <c r="C1677" s="44" t="s">
        <v>5678</v>
      </c>
      <c r="D1677" s="80">
        <v>45967</v>
      </c>
      <c r="E1677">
        <v>108</v>
      </c>
      <c r="F1677" t="s">
        <v>5401</v>
      </c>
      <c r="G1677">
        <v>6227</v>
      </c>
      <c r="H1677" t="s">
        <v>5892</v>
      </c>
      <c r="I1677">
        <v>6227</v>
      </c>
      <c r="J1677">
        <v>1</v>
      </c>
      <c r="K1677" s="56">
        <v>357</v>
      </c>
      <c r="L1677" s="39">
        <f t="shared" si="52"/>
        <v>357</v>
      </c>
      <c r="M1677" s="6">
        <f>tbl_Manifiestos[[#This Row],[Total Pagado]]*tbl_Manifiestos[[#This Row],[Porcentaje]]</f>
        <v>332.01</v>
      </c>
      <c r="N1677" s="3">
        <v>0.93</v>
      </c>
    </row>
    <row r="1678" spans="1:14" ht="15.75" x14ac:dyDescent="0.25">
      <c r="A1678" s="3" t="s">
        <v>5780</v>
      </c>
      <c r="B1678" s="3" t="str">
        <f>tbl_Manifiestos[[#This Row],[Factura]] &amp; "|" &amp; tbl_Manifiestos[[#This Row],[Proyecto OK]] &amp; "|" &amp; TEXT(tbl_Manifiestos[[#This Row],[Servicio]],"0.00") &amp; "|" &amp; TEXT(tbl_Manifiestos[[#This Row],[Costo Unitario]],"0.00")</f>
        <v>2862|Canal #2 |1.00|357.00</v>
      </c>
      <c r="C1678" s="44" t="s">
        <v>5678</v>
      </c>
      <c r="D1678" s="78">
        <v>45967</v>
      </c>
      <c r="E1678">
        <v>108</v>
      </c>
      <c r="F1678" t="s">
        <v>5401</v>
      </c>
      <c r="G1678">
        <v>6227</v>
      </c>
      <c r="H1678" t="s">
        <v>5892</v>
      </c>
      <c r="I1678">
        <v>6227</v>
      </c>
      <c r="J1678">
        <v>1</v>
      </c>
      <c r="K1678" s="54">
        <v>357</v>
      </c>
      <c r="L1678" s="38">
        <f t="shared" si="52"/>
        <v>357</v>
      </c>
      <c r="M1678" s="6">
        <f>tbl_Manifiestos[[#This Row],[Total Pagado]]*tbl_Manifiestos[[#This Row],[Porcentaje]]</f>
        <v>332.01</v>
      </c>
      <c r="N1678" s="3">
        <v>0.93</v>
      </c>
    </row>
    <row r="1679" spans="1:14" ht="15.75" x14ac:dyDescent="0.25">
      <c r="A1679" s="3" t="s">
        <v>5780</v>
      </c>
      <c r="B1679" s="3" t="str">
        <f>tbl_Manifiestos[[#This Row],[Factura]] &amp; "|" &amp; tbl_Manifiestos[[#This Row],[Proyecto OK]] &amp; "|" &amp; TEXT(tbl_Manifiestos[[#This Row],[Servicio]],"0.00") &amp; "|" &amp; TEXT(tbl_Manifiestos[[#This Row],[Costo Unitario]],"0.00")</f>
        <v>2862|Canal #2 |1.00|357.00</v>
      </c>
      <c r="C1679" s="44" t="s">
        <v>5678</v>
      </c>
      <c r="D1679" s="79">
        <v>45967</v>
      </c>
      <c r="E1679">
        <v>108</v>
      </c>
      <c r="F1679" t="s">
        <v>5401</v>
      </c>
      <c r="G1679">
        <v>6227</v>
      </c>
      <c r="H1679" t="s">
        <v>5892</v>
      </c>
      <c r="I1679">
        <v>6227</v>
      </c>
      <c r="J1679">
        <v>1</v>
      </c>
      <c r="K1679" s="55">
        <v>357</v>
      </c>
      <c r="L1679" s="40">
        <f t="shared" si="52"/>
        <v>357</v>
      </c>
      <c r="M1679" s="6">
        <f>tbl_Manifiestos[[#This Row],[Total Pagado]]*tbl_Manifiestos[[#This Row],[Porcentaje]]</f>
        <v>332.01</v>
      </c>
      <c r="N1679" s="3">
        <v>0.93</v>
      </c>
    </row>
    <row r="1680" spans="1:14" ht="15.75" x14ac:dyDescent="0.25">
      <c r="A1680" s="3" t="s">
        <v>5780</v>
      </c>
      <c r="B1680" s="3" t="str">
        <f>tbl_Manifiestos[[#This Row],[Factura]] &amp; "|" &amp; tbl_Manifiestos[[#This Row],[Proyecto OK]] &amp; "|" &amp; TEXT(tbl_Manifiestos[[#This Row],[Servicio]],"0.00") &amp; "|" &amp; TEXT(tbl_Manifiestos[[#This Row],[Costo Unitario]],"0.00")</f>
        <v>2881|Canal #2 |2.50|132.30</v>
      </c>
      <c r="C1680" s="44" t="s">
        <v>5687</v>
      </c>
      <c r="D1680" s="79">
        <v>45972</v>
      </c>
      <c r="E1680">
        <v>108</v>
      </c>
      <c r="F1680" t="s">
        <v>5401</v>
      </c>
      <c r="G1680">
        <v>6227</v>
      </c>
      <c r="H1680" t="s">
        <v>5892</v>
      </c>
      <c r="I1680">
        <v>6227</v>
      </c>
      <c r="J1680">
        <v>2.5</v>
      </c>
      <c r="K1680" s="55">
        <v>132.30000000000001</v>
      </c>
      <c r="L1680" s="40">
        <f t="shared" si="52"/>
        <v>330.75</v>
      </c>
      <c r="M1680" s="6">
        <f>tbl_Manifiestos[[#This Row],[Total Pagado]]*tbl_Manifiestos[[#This Row],[Porcentaje]]</f>
        <v>307.59750000000003</v>
      </c>
      <c r="N1680" s="3">
        <v>0.93</v>
      </c>
    </row>
    <row r="1681" spans="1:14" ht="15.75" x14ac:dyDescent="0.25">
      <c r="A1681" s="3" t="s">
        <v>5780</v>
      </c>
      <c r="B1681" s="3" t="str">
        <f>tbl_Manifiestos[[#This Row],[Factura]] &amp; "|" &amp; tbl_Manifiestos[[#This Row],[Proyecto OK]] &amp; "|" &amp; TEXT(tbl_Manifiestos[[#This Row],[Servicio]],"0.00") &amp; "|" &amp; TEXT(tbl_Manifiestos[[#This Row],[Costo Unitario]],"0.00")</f>
        <v>2881|Canal #2 |1.00|357.00</v>
      </c>
      <c r="C1681" s="44" t="s">
        <v>5687</v>
      </c>
      <c r="D1681" s="79">
        <v>45972</v>
      </c>
      <c r="E1681">
        <v>108</v>
      </c>
      <c r="F1681" t="s">
        <v>5401</v>
      </c>
      <c r="G1681">
        <v>6227</v>
      </c>
      <c r="H1681" t="s">
        <v>5892</v>
      </c>
      <c r="I1681">
        <v>6227</v>
      </c>
      <c r="J1681">
        <v>1</v>
      </c>
      <c r="K1681" s="55">
        <v>357</v>
      </c>
      <c r="L1681" s="40">
        <f t="shared" si="52"/>
        <v>357</v>
      </c>
      <c r="M1681" s="6">
        <f>tbl_Manifiestos[[#This Row],[Total Pagado]]*tbl_Manifiestos[[#This Row],[Porcentaje]]</f>
        <v>332.01</v>
      </c>
      <c r="N1681" s="3">
        <v>0.93</v>
      </c>
    </row>
    <row r="1682" spans="1:14" ht="15.75" x14ac:dyDescent="0.25">
      <c r="A1682" s="3" t="s">
        <v>5780</v>
      </c>
      <c r="B1682" s="3" t="str">
        <f>tbl_Manifiestos[[#This Row],[Factura]] &amp; "|" &amp; tbl_Manifiestos[[#This Row],[Proyecto OK]] &amp; "|" &amp; TEXT(tbl_Manifiestos[[#This Row],[Servicio]],"0.00") &amp; "|" &amp; TEXT(tbl_Manifiestos[[#This Row],[Costo Unitario]],"0.00")</f>
        <v>2881|Canal #2 |1.00|357.00</v>
      </c>
      <c r="C1682" s="44" t="s">
        <v>5687</v>
      </c>
      <c r="D1682" s="79">
        <v>45972</v>
      </c>
      <c r="E1682">
        <v>108</v>
      </c>
      <c r="F1682" t="s">
        <v>5401</v>
      </c>
      <c r="G1682">
        <v>6227</v>
      </c>
      <c r="H1682" t="s">
        <v>5892</v>
      </c>
      <c r="I1682">
        <v>6227</v>
      </c>
      <c r="J1682">
        <v>1</v>
      </c>
      <c r="K1682" s="55">
        <v>357</v>
      </c>
      <c r="L1682" s="40">
        <f t="shared" si="52"/>
        <v>357</v>
      </c>
      <c r="M1682" s="6">
        <f>tbl_Manifiestos[[#This Row],[Total Pagado]]*tbl_Manifiestos[[#This Row],[Porcentaje]]</f>
        <v>332.01</v>
      </c>
      <c r="N1682" s="3">
        <v>0.93</v>
      </c>
    </row>
    <row r="1683" spans="1:14" ht="15.75" x14ac:dyDescent="0.25">
      <c r="A1683" s="3" t="s">
        <v>16</v>
      </c>
      <c r="B1683" s="3" t="str">
        <f>tbl_Manifiestos[[#This Row],[Factura]] &amp; "|" &amp; tbl_Manifiestos[[#This Row],[Proyecto OK]] &amp; "|" &amp; TEXT(tbl_Manifiestos[[#This Row],[Servicio]],"0.00") &amp; "|" &amp; TEXT(tbl_Manifiestos[[#This Row],[Costo Unitario]],"0.00")</f>
        <v>2311|Canal #2 |1.00|340.00</v>
      </c>
      <c r="C1683" s="44">
        <v>2311</v>
      </c>
      <c r="D1683" s="111">
        <v>45645</v>
      </c>
      <c r="E1683" s="23">
        <v>308</v>
      </c>
      <c r="F1683" s="24" t="s">
        <v>5401</v>
      </c>
      <c r="G1683" s="23">
        <v>6227</v>
      </c>
      <c r="H1683" t="s">
        <v>5892</v>
      </c>
      <c r="I1683">
        <v>6227</v>
      </c>
      <c r="J1683" s="24">
        <v>1</v>
      </c>
      <c r="K1683" s="25">
        <v>340</v>
      </c>
      <c r="L1683" s="92">
        <f t="shared" si="52"/>
        <v>340</v>
      </c>
      <c r="M1683" s="6">
        <f>tbl_Manifiestos[[#This Row],[Total Pagado]]*tbl_Manifiestos[[#This Row],[Porcentaje]]</f>
        <v>316.2</v>
      </c>
      <c r="N1683" s="3">
        <v>0.93</v>
      </c>
    </row>
    <row r="1684" spans="1:14" ht="15.75" x14ac:dyDescent="0.25">
      <c r="A1684" s="3" t="s">
        <v>16</v>
      </c>
      <c r="B1684" s="3" t="str">
        <f>tbl_Manifiestos[[#This Row],[Factura]] &amp; "|" &amp; tbl_Manifiestos[[#This Row],[Proyecto OK]] &amp; "|" &amp; TEXT(tbl_Manifiestos[[#This Row],[Servicio]],"0.00") &amp; "|" &amp; TEXT(tbl_Manifiestos[[#This Row],[Costo Unitario]],"0.00")</f>
        <v>2311|Canal #2 |1.00|340.00</v>
      </c>
      <c r="C1684" s="44">
        <v>2311</v>
      </c>
      <c r="D1684" s="145">
        <v>45645</v>
      </c>
      <c r="E1684" s="23">
        <v>308</v>
      </c>
      <c r="F1684" s="24" t="s">
        <v>5401</v>
      </c>
      <c r="G1684" s="23">
        <v>6227</v>
      </c>
      <c r="H1684" t="s">
        <v>5892</v>
      </c>
      <c r="I1684">
        <v>6227</v>
      </c>
      <c r="J1684" s="24">
        <v>1</v>
      </c>
      <c r="K1684" s="29">
        <v>340</v>
      </c>
      <c r="L1684" s="93">
        <f t="shared" si="52"/>
        <v>340</v>
      </c>
      <c r="M1684" s="6">
        <f>tbl_Manifiestos[[#This Row],[Total Pagado]]*tbl_Manifiestos[[#This Row],[Porcentaje]]</f>
        <v>316.2</v>
      </c>
      <c r="N1684" s="3">
        <v>0.93</v>
      </c>
    </row>
    <row r="1685" spans="1:14" ht="15.75" x14ac:dyDescent="0.25">
      <c r="A1685" s="3" t="s">
        <v>16</v>
      </c>
      <c r="B1685" s="3" t="str">
        <f>tbl_Manifiestos[[#This Row],[Factura]] &amp; "|" &amp; tbl_Manifiestos[[#This Row],[Proyecto OK]] &amp; "|" &amp; TEXT(tbl_Manifiestos[[#This Row],[Servicio]],"0.00") &amp; "|" &amp; TEXT(tbl_Manifiestos[[#This Row],[Costo Unitario]],"0.00")</f>
        <v>2311|Canal #2 |1.00|340.00</v>
      </c>
      <c r="C1685" s="44">
        <v>2311</v>
      </c>
      <c r="D1685" s="154">
        <v>45645</v>
      </c>
      <c r="E1685" s="23">
        <v>308</v>
      </c>
      <c r="F1685" s="24" t="s">
        <v>5401</v>
      </c>
      <c r="G1685" s="23">
        <v>6227</v>
      </c>
      <c r="H1685" t="s">
        <v>5892</v>
      </c>
      <c r="I1685">
        <v>6227</v>
      </c>
      <c r="J1685" s="24">
        <v>1</v>
      </c>
      <c r="K1685" s="188">
        <v>340</v>
      </c>
      <c r="L1685" s="103">
        <f t="shared" si="52"/>
        <v>340</v>
      </c>
      <c r="M1685" s="6">
        <f>tbl_Manifiestos[[#This Row],[Total Pagado]]*tbl_Manifiestos[[#This Row],[Porcentaje]]</f>
        <v>316.2</v>
      </c>
      <c r="N1685" s="3">
        <v>0.93</v>
      </c>
    </row>
    <row r="1686" spans="1:14" ht="15.75" x14ac:dyDescent="0.25">
      <c r="A1686" s="3" t="s">
        <v>16</v>
      </c>
      <c r="B1686" s="3" t="str">
        <f>tbl_Manifiestos[[#This Row],[Factura]] &amp; "|" &amp; tbl_Manifiestos[[#This Row],[Proyecto OK]] &amp; "|" &amp; TEXT(tbl_Manifiestos[[#This Row],[Servicio]],"0.00") &amp; "|" &amp; TEXT(tbl_Manifiestos[[#This Row],[Costo Unitario]],"0.00")</f>
        <v>2384|Canal #2 |3.00|199.50</v>
      </c>
      <c r="C1686" s="44">
        <v>2384</v>
      </c>
      <c r="D1686" s="125">
        <v>45744</v>
      </c>
      <c r="E1686">
        <v>308</v>
      </c>
      <c r="F1686" t="s">
        <v>5401</v>
      </c>
      <c r="G1686">
        <v>6227</v>
      </c>
      <c r="H1686" t="s">
        <v>5892</v>
      </c>
      <c r="I1686">
        <v>6227</v>
      </c>
      <c r="J1686">
        <v>3</v>
      </c>
      <c r="K1686" s="35">
        <v>199.5</v>
      </c>
      <c r="L1686" s="39">
        <f t="shared" si="52"/>
        <v>598.5</v>
      </c>
      <c r="M1686" s="6">
        <f>tbl_Manifiestos[[#This Row],[Total Pagado]]*tbl_Manifiestos[[#This Row],[Porcentaje]]</f>
        <v>556.60500000000002</v>
      </c>
      <c r="N1686" s="3">
        <v>0.93</v>
      </c>
    </row>
    <row r="1687" spans="1:14" ht="15.75" x14ac:dyDescent="0.25">
      <c r="A1687" s="3" t="s">
        <v>16</v>
      </c>
      <c r="B1687" s="3" t="str">
        <f>tbl_Manifiestos[[#This Row],[Factura]] &amp; "|" &amp; tbl_Manifiestos[[#This Row],[Proyecto OK]] &amp; "|" &amp; TEXT(tbl_Manifiestos[[#This Row],[Servicio]],"0.00") &amp; "|" &amp; TEXT(tbl_Manifiestos[[#This Row],[Costo Unitario]],"0.00")</f>
        <v>2384|Canal #2 |2.00|357.00</v>
      </c>
      <c r="C1687" s="44">
        <v>2384</v>
      </c>
      <c r="D1687" s="122">
        <v>45744</v>
      </c>
      <c r="E1687">
        <v>308</v>
      </c>
      <c r="F1687" t="s">
        <v>5401</v>
      </c>
      <c r="G1687">
        <v>6227</v>
      </c>
      <c r="H1687" t="s">
        <v>5892</v>
      </c>
      <c r="I1687">
        <v>6227</v>
      </c>
      <c r="J1687">
        <v>2</v>
      </c>
      <c r="K1687" s="37">
        <v>357</v>
      </c>
      <c r="L1687" s="41">
        <f t="shared" si="52"/>
        <v>714</v>
      </c>
      <c r="M1687" s="6">
        <f>tbl_Manifiestos[[#This Row],[Total Pagado]]*tbl_Manifiestos[[#This Row],[Porcentaje]]</f>
        <v>664.02</v>
      </c>
      <c r="N1687" s="3">
        <v>0.93</v>
      </c>
    </row>
    <row r="1688" spans="1:14" ht="15.75" x14ac:dyDescent="0.25">
      <c r="A1688" s="3" t="s">
        <v>16</v>
      </c>
      <c r="B1688" s="3" t="str">
        <f>tbl_Manifiestos[[#This Row],[Factura]] &amp; "|" &amp; tbl_Manifiestos[[#This Row],[Proyecto OK]] &amp; "|" &amp; TEXT(tbl_Manifiestos[[#This Row],[Servicio]],"0.00") &amp; "|" &amp; TEXT(tbl_Manifiestos[[#This Row],[Costo Unitario]],"0.00")</f>
        <v>2393|Canal #2 |3.00|357.00</v>
      </c>
      <c r="C1688" s="44">
        <v>2393</v>
      </c>
      <c r="D1688" s="123">
        <v>45748</v>
      </c>
      <c r="E1688">
        <v>308</v>
      </c>
      <c r="F1688" t="s">
        <v>5401</v>
      </c>
      <c r="G1688">
        <v>6227</v>
      </c>
      <c r="H1688" t="s">
        <v>5892</v>
      </c>
      <c r="I1688">
        <v>6227</v>
      </c>
      <c r="J1688">
        <v>3</v>
      </c>
      <c r="K1688" s="36">
        <v>357</v>
      </c>
      <c r="L1688" s="38">
        <f t="shared" si="52"/>
        <v>1071</v>
      </c>
      <c r="M1688" s="6">
        <f>tbl_Manifiestos[[#This Row],[Total Pagado]]*tbl_Manifiestos[[#This Row],[Porcentaje]]</f>
        <v>996.03000000000009</v>
      </c>
      <c r="N1688" s="3">
        <v>0.93</v>
      </c>
    </row>
    <row r="1689" spans="1:14" ht="15.75" x14ac:dyDescent="0.25">
      <c r="A1689" s="3" t="s">
        <v>16</v>
      </c>
      <c r="B1689" s="3" t="str">
        <f>tbl_Manifiestos[[#This Row],[Factura]] &amp; "|" &amp; tbl_Manifiestos[[#This Row],[Proyecto OK]] &amp; "|" &amp; TEXT(tbl_Manifiestos[[#This Row],[Servicio]],"0.00") &amp; "|" &amp; TEXT(tbl_Manifiestos[[#This Row],[Costo Unitario]],"0.00")</f>
        <v>2393|Canal #2 |1.00|199.50</v>
      </c>
      <c r="C1689" s="44">
        <v>2393</v>
      </c>
      <c r="D1689" s="124">
        <v>45748</v>
      </c>
      <c r="E1689">
        <v>308</v>
      </c>
      <c r="F1689" t="s">
        <v>5401</v>
      </c>
      <c r="G1689">
        <v>6227</v>
      </c>
      <c r="H1689" t="s">
        <v>5892</v>
      </c>
      <c r="I1689">
        <v>6227</v>
      </c>
      <c r="J1689">
        <v>1</v>
      </c>
      <c r="K1689" s="34">
        <v>199.5</v>
      </c>
      <c r="L1689" s="40">
        <f t="shared" si="52"/>
        <v>199.5</v>
      </c>
      <c r="M1689" s="6">
        <f>tbl_Manifiestos[[#This Row],[Total Pagado]]*tbl_Manifiestos[[#This Row],[Porcentaje]]</f>
        <v>185.535</v>
      </c>
      <c r="N1689" s="3">
        <v>0.93</v>
      </c>
    </row>
    <row r="1690" spans="1:14" ht="15.75" x14ac:dyDescent="0.25">
      <c r="A1690" s="3" t="s">
        <v>663</v>
      </c>
      <c r="B1690" s="3" t="str">
        <f>tbl_Manifiestos[[#This Row],[Factura]] &amp; "|" &amp; tbl_Manifiestos[[#This Row],[Proyecto OK]] &amp; "|" &amp; TEXT(tbl_Manifiestos[[#This Row],[Servicio]],"0.00") &amp; "|" &amp; TEXT(tbl_Manifiestos[[#This Row],[Costo Unitario]],"0.00")</f>
        <v>2324|Montrose Harbor |8.75|110.00</v>
      </c>
      <c r="C1690">
        <v>2324</v>
      </c>
      <c r="D1690" s="138">
        <v>45632</v>
      </c>
      <c r="E1690" s="5">
        <v>612</v>
      </c>
      <c r="F1690" t="s">
        <v>5401</v>
      </c>
      <c r="G1690" s="5">
        <v>6228</v>
      </c>
      <c r="H1690" t="s">
        <v>5893</v>
      </c>
      <c r="I1690">
        <v>6228</v>
      </c>
      <c r="J1690" s="3">
        <v>8.75</v>
      </c>
      <c r="K1690" s="185">
        <v>110</v>
      </c>
      <c r="L1690" s="214">
        <v>962.5</v>
      </c>
      <c r="M1690" s="6">
        <f>tbl_Manifiestos[[#This Row],[Total Pagado]]*tbl_Manifiestos[[#This Row],[Porcentaje]]</f>
        <v>866.25</v>
      </c>
      <c r="N1690" s="3">
        <v>0.9</v>
      </c>
    </row>
    <row r="1691" spans="1:14" ht="15.75" x14ac:dyDescent="0.25">
      <c r="A1691" s="3" t="s">
        <v>5309</v>
      </c>
      <c r="B1691" s="3" t="str">
        <f>tbl_Manifiestos[[#This Row],[Factura]] &amp; "|" &amp; tbl_Manifiestos[[#This Row],[Proyecto OK]] &amp; "|" &amp; TEXT(tbl_Manifiestos[[#This Row],[Servicio]],"0.00") &amp; "|" &amp; TEXT(tbl_Manifiestos[[#This Row],[Costo Unitario]],"0.00")</f>
        <v>2542|Montrose Harbor |9.25|110.00</v>
      </c>
      <c r="C1691">
        <v>2542</v>
      </c>
      <c r="D1691" s="4">
        <v>45828</v>
      </c>
      <c r="E1691" s="5">
        <v>229</v>
      </c>
      <c r="F1691" t="s">
        <v>5401</v>
      </c>
      <c r="G1691" s="5">
        <v>6228</v>
      </c>
      <c r="H1691" t="s">
        <v>5893</v>
      </c>
      <c r="I1691">
        <v>6228</v>
      </c>
      <c r="J1691" s="3">
        <v>9.25</v>
      </c>
      <c r="K1691" s="6">
        <v>110</v>
      </c>
      <c r="L1691" s="213">
        <v>1017.5</v>
      </c>
      <c r="M1691" s="6">
        <f>tbl_Manifiestos[[#This Row],[Total Pagado]]*tbl_Manifiestos[[#This Row],[Porcentaje]]</f>
        <v>915.75</v>
      </c>
      <c r="N1691" s="3">
        <v>0.9</v>
      </c>
    </row>
    <row r="1692" spans="1:14" ht="15.75" x14ac:dyDescent="0.25">
      <c r="A1692" s="3" t="s">
        <v>5335</v>
      </c>
      <c r="B1692" s="3" t="str">
        <f>tbl_Manifiestos[[#This Row],[Factura]] &amp; "|" &amp; tbl_Manifiestos[[#This Row],[Proyecto OK]] &amp; "|" &amp; TEXT(tbl_Manifiestos[[#This Row],[Servicio]],"0.00") &amp; "|" &amp; TEXT(tbl_Manifiestos[[#This Row],[Costo Unitario]],"0.00")</f>
        <v>2542|Montrose Harbor |8.75|110.00</v>
      </c>
      <c r="C1692">
        <v>2542</v>
      </c>
      <c r="D1692" s="4">
        <v>45828</v>
      </c>
      <c r="E1692" s="5">
        <v>25</v>
      </c>
      <c r="F1692" t="s">
        <v>5401</v>
      </c>
      <c r="G1692" s="5">
        <v>6228</v>
      </c>
      <c r="H1692" t="s">
        <v>5893</v>
      </c>
      <c r="I1692">
        <v>6228</v>
      </c>
      <c r="J1692" s="3">
        <v>8.75</v>
      </c>
      <c r="K1692" s="6">
        <v>110</v>
      </c>
      <c r="L1692" s="213">
        <v>962.5</v>
      </c>
      <c r="M1692" s="6">
        <f>tbl_Manifiestos[[#This Row],[Total Pagado]]*tbl_Manifiestos[[#This Row],[Porcentaje]]</f>
        <v>866.25</v>
      </c>
      <c r="N1692" s="3">
        <v>0.9</v>
      </c>
    </row>
    <row r="1693" spans="1:14" ht="15.75" x14ac:dyDescent="0.25">
      <c r="A1693" s="3" t="s">
        <v>5309</v>
      </c>
      <c r="B1693" s="3" t="str">
        <f>tbl_Manifiestos[[#This Row],[Factura]] &amp; "|" &amp; tbl_Manifiestos[[#This Row],[Proyecto OK]] &amp; "|" &amp; TEXT(tbl_Manifiestos[[#This Row],[Servicio]],"0.00") &amp; "|" &amp; TEXT(tbl_Manifiestos[[#This Row],[Costo Unitario]],"0.00")</f>
        <v>2558|Montrose Harbor |10.00|110.00</v>
      </c>
      <c r="C1693">
        <v>2558</v>
      </c>
      <c r="D1693" s="4">
        <v>45835</v>
      </c>
      <c r="E1693" s="5">
        <v>661</v>
      </c>
      <c r="F1693" t="s">
        <v>5401</v>
      </c>
      <c r="G1693" s="5">
        <v>6228</v>
      </c>
      <c r="H1693" t="s">
        <v>5893</v>
      </c>
      <c r="I1693">
        <v>6228</v>
      </c>
      <c r="J1693" s="3">
        <v>10</v>
      </c>
      <c r="K1693" s="6">
        <v>110</v>
      </c>
      <c r="L1693" s="213">
        <v>1100</v>
      </c>
      <c r="M1693" s="6">
        <f>tbl_Manifiestos[[#This Row],[Total Pagado]]*tbl_Manifiestos[[#This Row],[Porcentaje]]</f>
        <v>990</v>
      </c>
      <c r="N1693" s="3">
        <v>0.9</v>
      </c>
    </row>
    <row r="1694" spans="1:14" ht="15.75" x14ac:dyDescent="0.25">
      <c r="A1694" s="3" t="s">
        <v>5309</v>
      </c>
      <c r="B1694" s="3" t="str">
        <f>tbl_Manifiestos[[#This Row],[Factura]] &amp; "|" &amp; tbl_Manifiestos[[#This Row],[Proyecto OK]] &amp; "|" &amp; TEXT(tbl_Manifiestos[[#This Row],[Servicio]],"0.00") &amp; "|" &amp; TEXT(tbl_Manifiestos[[#This Row],[Costo Unitario]],"0.00")</f>
        <v>2572|Montrose Harbor |8.00|110.00</v>
      </c>
      <c r="C1694">
        <v>2572</v>
      </c>
      <c r="D1694" s="4">
        <v>45838</v>
      </c>
      <c r="E1694" s="5">
        <v>76</v>
      </c>
      <c r="F1694" t="s">
        <v>5401</v>
      </c>
      <c r="G1694" s="5">
        <v>6228</v>
      </c>
      <c r="H1694" t="s">
        <v>5893</v>
      </c>
      <c r="I1694">
        <v>6228</v>
      </c>
      <c r="J1694" s="3">
        <v>8</v>
      </c>
      <c r="K1694" s="6">
        <v>110</v>
      </c>
      <c r="L1694" s="213">
        <v>880</v>
      </c>
      <c r="M1694" s="6">
        <f>tbl_Manifiestos[[#This Row],[Total Pagado]]*tbl_Manifiestos[[#This Row],[Porcentaje]]</f>
        <v>792</v>
      </c>
      <c r="N1694" s="3">
        <v>0.9</v>
      </c>
    </row>
    <row r="1695" spans="1:14" ht="15.75" x14ac:dyDescent="0.25">
      <c r="A1695" s="3" t="s">
        <v>5309</v>
      </c>
      <c r="B1695" s="3" t="str">
        <f>tbl_Manifiestos[[#This Row],[Factura]] &amp; "|" &amp; tbl_Manifiestos[[#This Row],[Proyecto OK]] &amp; "|" &amp; TEXT(tbl_Manifiestos[[#This Row],[Servicio]],"0.00") &amp; "|" &amp; TEXT(tbl_Manifiestos[[#This Row],[Costo Unitario]],"0.00")</f>
        <v>2572|Montrose Harbor |9.00|110.00</v>
      </c>
      <c r="C1695">
        <v>2572</v>
      </c>
      <c r="D1695" s="4">
        <v>45839</v>
      </c>
      <c r="E1695" s="5">
        <v>661</v>
      </c>
      <c r="F1695" t="s">
        <v>5401</v>
      </c>
      <c r="G1695" s="5">
        <v>6228</v>
      </c>
      <c r="H1695" t="s">
        <v>5893</v>
      </c>
      <c r="I1695">
        <v>6228</v>
      </c>
      <c r="J1695" s="3">
        <v>9</v>
      </c>
      <c r="K1695" s="6">
        <v>110</v>
      </c>
      <c r="L1695" s="213">
        <v>990</v>
      </c>
      <c r="M1695" s="6">
        <f>tbl_Manifiestos[[#This Row],[Total Pagado]]*tbl_Manifiestos[[#This Row],[Porcentaje]]</f>
        <v>891</v>
      </c>
      <c r="N1695" s="3">
        <v>0.9</v>
      </c>
    </row>
    <row r="1696" spans="1:14" ht="15.75" x14ac:dyDescent="0.25">
      <c r="A1696" s="3" t="s">
        <v>5309</v>
      </c>
      <c r="B1696" s="3" t="str">
        <f>tbl_Manifiestos[[#This Row],[Factura]] &amp; "|" &amp; tbl_Manifiestos[[#This Row],[Proyecto OK]] &amp; "|" &amp; TEXT(tbl_Manifiestos[[#This Row],[Servicio]],"0.00") &amp; "|" &amp; TEXT(tbl_Manifiestos[[#This Row],[Costo Unitario]],"0.00")</f>
        <v>2572|Montrose Harbor |9.75|110.00</v>
      </c>
      <c r="C1696">
        <v>2572</v>
      </c>
      <c r="D1696" s="4">
        <v>45840</v>
      </c>
      <c r="E1696" s="5">
        <v>661</v>
      </c>
      <c r="F1696" t="s">
        <v>5401</v>
      </c>
      <c r="G1696" s="5">
        <v>6228</v>
      </c>
      <c r="H1696" t="s">
        <v>5893</v>
      </c>
      <c r="I1696">
        <v>6228</v>
      </c>
      <c r="J1696" s="3">
        <v>9.75</v>
      </c>
      <c r="K1696" s="6">
        <v>110</v>
      </c>
      <c r="L1696" s="213">
        <v>1072.5</v>
      </c>
      <c r="M1696" s="6">
        <f>tbl_Manifiestos[[#This Row],[Total Pagado]]*tbl_Manifiestos[[#This Row],[Porcentaje]]</f>
        <v>965.25</v>
      </c>
      <c r="N1696" s="3">
        <v>0.9</v>
      </c>
    </row>
    <row r="1697" spans="1:14" ht="15.75" x14ac:dyDescent="0.25">
      <c r="A1697" s="3" t="s">
        <v>5309</v>
      </c>
      <c r="B1697" s="3" t="str">
        <f>tbl_Manifiestos[[#This Row],[Factura]] &amp; "|" &amp; tbl_Manifiestos[[#This Row],[Proyecto OK]] &amp; "|" &amp; TEXT(tbl_Manifiestos[[#This Row],[Servicio]],"0.00") &amp; "|" &amp; TEXT(tbl_Manifiestos[[#This Row],[Costo Unitario]],"0.00")</f>
        <v>2572|Montrose Harbor |7.00|110.00</v>
      </c>
      <c r="C1697">
        <v>2572</v>
      </c>
      <c r="D1697" s="4">
        <v>45841</v>
      </c>
      <c r="E1697" s="5">
        <v>661</v>
      </c>
      <c r="F1697" t="s">
        <v>5401</v>
      </c>
      <c r="G1697" s="5">
        <v>6228</v>
      </c>
      <c r="H1697" t="s">
        <v>5893</v>
      </c>
      <c r="I1697">
        <v>6228</v>
      </c>
      <c r="J1697" s="3">
        <v>7</v>
      </c>
      <c r="K1697" s="6">
        <v>110</v>
      </c>
      <c r="L1697" s="213">
        <v>770</v>
      </c>
      <c r="M1697" s="6">
        <f>tbl_Manifiestos[[#This Row],[Total Pagado]]*tbl_Manifiestos[[#This Row],[Porcentaje]]</f>
        <v>693</v>
      </c>
      <c r="N1697" s="3">
        <v>0.9</v>
      </c>
    </row>
    <row r="1698" spans="1:14" ht="15.75" x14ac:dyDescent="0.25">
      <c r="A1698" s="3" t="s">
        <v>1264</v>
      </c>
      <c r="B1698" s="3" t="str">
        <f>tbl_Manifiestos[[#This Row],[Factura]] &amp; "|" &amp; tbl_Manifiestos[[#This Row],[Proyecto OK]] &amp; "|" &amp; TEXT(tbl_Manifiestos[[#This Row],[Servicio]],"0.00") &amp; "|" &amp; TEXT(tbl_Manifiestos[[#This Row],[Costo Unitario]],"0.00")</f>
        <v>2572|Montrose Harbor |5.00|110.00</v>
      </c>
      <c r="C1698">
        <v>2572</v>
      </c>
      <c r="D1698" s="4">
        <v>45839</v>
      </c>
      <c r="E1698" s="5">
        <v>201</v>
      </c>
      <c r="F1698" t="s">
        <v>5401</v>
      </c>
      <c r="G1698" s="5">
        <v>6228</v>
      </c>
      <c r="H1698" t="s">
        <v>5893</v>
      </c>
      <c r="I1698">
        <v>6228</v>
      </c>
      <c r="J1698" s="3">
        <v>5</v>
      </c>
      <c r="K1698" s="6">
        <v>110</v>
      </c>
      <c r="L1698" s="213">
        <v>550</v>
      </c>
      <c r="M1698" s="6">
        <f>tbl_Manifiestos[[#This Row],[Total Pagado]]*tbl_Manifiestos[[#This Row],[Porcentaje]]</f>
        <v>495</v>
      </c>
      <c r="N1698" s="3">
        <v>0.9</v>
      </c>
    </row>
    <row r="1699" spans="1:14" ht="15.75" x14ac:dyDescent="0.25">
      <c r="A1699" s="3" t="s">
        <v>1264</v>
      </c>
      <c r="B1699" s="3" t="str">
        <f>tbl_Manifiestos[[#This Row],[Factura]] &amp; "|" &amp; tbl_Manifiestos[[#This Row],[Proyecto OK]] &amp; "|" &amp; TEXT(tbl_Manifiestos[[#This Row],[Servicio]],"0.00") &amp; "|" &amp; TEXT(tbl_Manifiestos[[#This Row],[Costo Unitario]],"0.00")</f>
        <v>2572|Montrose Harbor |9.25|110.00</v>
      </c>
      <c r="C1699">
        <v>2572</v>
      </c>
      <c r="D1699" s="4">
        <v>45840</v>
      </c>
      <c r="E1699" s="5">
        <v>102</v>
      </c>
      <c r="F1699" t="s">
        <v>5401</v>
      </c>
      <c r="G1699" s="5">
        <v>6228</v>
      </c>
      <c r="H1699" t="s">
        <v>5893</v>
      </c>
      <c r="I1699">
        <v>6228</v>
      </c>
      <c r="J1699" s="3">
        <v>9.25</v>
      </c>
      <c r="K1699" s="6">
        <v>110</v>
      </c>
      <c r="L1699" s="213">
        <v>1017.5</v>
      </c>
      <c r="M1699" s="6">
        <f>tbl_Manifiestos[[#This Row],[Total Pagado]]*tbl_Manifiestos[[#This Row],[Porcentaje]]</f>
        <v>915.75</v>
      </c>
      <c r="N1699" s="3">
        <v>0.9</v>
      </c>
    </row>
    <row r="1700" spans="1:14" ht="15.75" x14ac:dyDescent="0.25">
      <c r="A1700" s="3" t="s">
        <v>5305</v>
      </c>
      <c r="B1700" s="3" t="str">
        <f>tbl_Manifiestos[[#This Row],[Factura]] &amp; "|" &amp; tbl_Manifiestos[[#This Row],[Proyecto OK]] &amp; "|" &amp; TEXT(tbl_Manifiestos[[#This Row],[Servicio]],"0.00") &amp; "|" &amp; TEXT(tbl_Manifiestos[[#This Row],[Costo Unitario]],"0.00")</f>
        <v>2572|Montrose Harbor |7.75|110.00</v>
      </c>
      <c r="C1700">
        <v>2572</v>
      </c>
      <c r="D1700" s="4">
        <v>45838</v>
      </c>
      <c r="E1700" s="5">
        <v>1</v>
      </c>
      <c r="F1700" t="s">
        <v>5401</v>
      </c>
      <c r="G1700" s="5">
        <v>6228</v>
      </c>
      <c r="H1700" t="s">
        <v>5893</v>
      </c>
      <c r="I1700">
        <v>6228</v>
      </c>
      <c r="J1700" s="3">
        <v>7.75</v>
      </c>
      <c r="K1700" s="6">
        <v>110</v>
      </c>
      <c r="L1700" s="213">
        <v>852.5</v>
      </c>
      <c r="M1700" s="6">
        <f>tbl_Manifiestos[[#This Row],[Total Pagado]]*tbl_Manifiestos[[#This Row],[Porcentaje]]</f>
        <v>767.25</v>
      </c>
      <c r="N1700" s="3">
        <v>0.9</v>
      </c>
    </row>
    <row r="1701" spans="1:14" ht="15.75" x14ac:dyDescent="0.25">
      <c r="A1701" s="3" t="s">
        <v>5305</v>
      </c>
      <c r="B1701" s="3" t="str">
        <f>tbl_Manifiestos[[#This Row],[Factura]] &amp; "|" &amp; tbl_Manifiestos[[#This Row],[Proyecto OK]] &amp; "|" &amp; TEXT(tbl_Manifiestos[[#This Row],[Servicio]],"0.00") &amp; "|" &amp; TEXT(tbl_Manifiestos[[#This Row],[Costo Unitario]],"0.00")</f>
        <v>2572|Montrose Harbor |9.75|110.00</v>
      </c>
      <c r="C1701">
        <v>2572</v>
      </c>
      <c r="D1701" s="4">
        <v>45839</v>
      </c>
      <c r="E1701" s="5">
        <v>2</v>
      </c>
      <c r="F1701" t="s">
        <v>5401</v>
      </c>
      <c r="G1701" s="5">
        <v>6228</v>
      </c>
      <c r="H1701" t="s">
        <v>5893</v>
      </c>
      <c r="I1701">
        <v>6228</v>
      </c>
      <c r="J1701" s="3">
        <v>9.75</v>
      </c>
      <c r="K1701" s="6">
        <v>110</v>
      </c>
      <c r="L1701" s="6">
        <v>1072.5</v>
      </c>
      <c r="M1701" s="6">
        <f>tbl_Manifiestos[[#This Row],[Total Pagado]]*tbl_Manifiestos[[#This Row],[Porcentaje]]</f>
        <v>965.25</v>
      </c>
      <c r="N1701" s="3">
        <v>0.9</v>
      </c>
    </row>
    <row r="1702" spans="1:14" ht="15.75" x14ac:dyDescent="0.25">
      <c r="A1702" s="3" t="s">
        <v>5305</v>
      </c>
      <c r="B1702" s="3" t="str">
        <f>tbl_Manifiestos[[#This Row],[Factura]] &amp; "|" &amp; tbl_Manifiestos[[#This Row],[Proyecto OK]] &amp; "|" &amp; TEXT(tbl_Manifiestos[[#This Row],[Servicio]],"0.00") &amp; "|" &amp; TEXT(tbl_Manifiestos[[#This Row],[Costo Unitario]],"0.00")</f>
        <v>2572|Montrose Harbor |7.50|110.00</v>
      </c>
      <c r="C1702">
        <v>2572</v>
      </c>
      <c r="D1702" s="4">
        <v>45840</v>
      </c>
      <c r="E1702" s="5">
        <v>54</v>
      </c>
      <c r="F1702" t="s">
        <v>5401</v>
      </c>
      <c r="G1702" s="5">
        <v>6228</v>
      </c>
      <c r="H1702" t="s">
        <v>5893</v>
      </c>
      <c r="I1702">
        <v>6228</v>
      </c>
      <c r="J1702" s="3">
        <v>7.5</v>
      </c>
      <c r="K1702" s="183">
        <v>110</v>
      </c>
      <c r="L1702" s="183">
        <v>825</v>
      </c>
      <c r="M1702" s="6">
        <f>tbl_Manifiestos[[#This Row],[Total Pagado]]*tbl_Manifiestos[[#This Row],[Porcentaje]]</f>
        <v>742.5</v>
      </c>
      <c r="N1702" s="3">
        <v>0.9</v>
      </c>
    </row>
    <row r="1703" spans="1:14" ht="15.75" x14ac:dyDescent="0.25">
      <c r="A1703" s="3" t="s">
        <v>5309</v>
      </c>
      <c r="B1703" s="3" t="str">
        <f>tbl_Manifiestos[[#This Row],[Factura]] &amp; "|" &amp; tbl_Manifiestos[[#This Row],[Proyecto OK]] &amp; "|" &amp; TEXT(tbl_Manifiestos[[#This Row],[Servicio]],"0.00") &amp; "|" &amp; TEXT(tbl_Manifiestos[[#This Row],[Costo Unitario]],"0.00")</f>
        <v>2587|Montrose Harbor |6.75|110.00</v>
      </c>
      <c r="C1703">
        <v>2587</v>
      </c>
      <c r="D1703" s="138">
        <v>45846</v>
      </c>
      <c r="E1703" s="5">
        <v>661</v>
      </c>
      <c r="F1703" t="s">
        <v>5401</v>
      </c>
      <c r="G1703" s="5">
        <v>6228</v>
      </c>
      <c r="H1703" t="s">
        <v>5893</v>
      </c>
      <c r="I1703">
        <v>6228</v>
      </c>
      <c r="J1703" s="3">
        <v>6.75</v>
      </c>
      <c r="K1703" s="185">
        <v>110</v>
      </c>
      <c r="L1703" s="214">
        <v>742.5</v>
      </c>
      <c r="M1703" s="6">
        <f>tbl_Manifiestos[[#This Row],[Total Pagado]]*tbl_Manifiestos[[#This Row],[Porcentaje]]</f>
        <v>668.25</v>
      </c>
      <c r="N1703" s="3">
        <v>0.9</v>
      </c>
    </row>
    <row r="1704" spans="1:14" ht="15.75" x14ac:dyDescent="0.25">
      <c r="A1704" s="3" t="s">
        <v>5309</v>
      </c>
      <c r="B1704" s="3" t="str">
        <f>tbl_Manifiestos[[#This Row],[Factura]] &amp; "|" &amp; tbl_Manifiestos[[#This Row],[Proyecto OK]] &amp; "|" &amp; TEXT(tbl_Manifiestos[[#This Row],[Servicio]],"0.00") &amp; "|" &amp; TEXT(tbl_Manifiestos[[#This Row],[Costo Unitario]],"0.00")</f>
        <v>2587|Montrose Harbor |7.25|110.00</v>
      </c>
      <c r="C1704">
        <v>2587</v>
      </c>
      <c r="D1704" s="4">
        <v>45849</v>
      </c>
      <c r="E1704" s="5">
        <v>76</v>
      </c>
      <c r="F1704" t="s">
        <v>5401</v>
      </c>
      <c r="G1704" s="5">
        <v>6228</v>
      </c>
      <c r="H1704" t="s">
        <v>5893</v>
      </c>
      <c r="I1704">
        <v>6228</v>
      </c>
      <c r="J1704" s="3">
        <v>7.25</v>
      </c>
      <c r="K1704" s="6">
        <v>110</v>
      </c>
      <c r="L1704" s="213">
        <v>797.5</v>
      </c>
      <c r="M1704" s="6">
        <f>tbl_Manifiestos[[#This Row],[Total Pagado]]*tbl_Manifiestos[[#This Row],[Porcentaje]]</f>
        <v>717.75</v>
      </c>
      <c r="N1704" s="3">
        <v>0.9</v>
      </c>
    </row>
    <row r="1705" spans="1:14" ht="15.75" x14ac:dyDescent="0.25">
      <c r="A1705" s="3" t="s">
        <v>5309</v>
      </c>
      <c r="B1705" s="3" t="str">
        <f>tbl_Manifiestos[[#This Row],[Factura]] &amp; "|" &amp; tbl_Manifiestos[[#This Row],[Proyecto OK]] &amp; "|" &amp; TEXT(tbl_Manifiestos[[#This Row],[Servicio]],"0.00") &amp; "|" &amp; TEXT(tbl_Manifiestos[[#This Row],[Costo Unitario]],"0.00")</f>
        <v>2602|Montrose Harbor |9.50|110.00</v>
      </c>
      <c r="C1705">
        <v>2602</v>
      </c>
      <c r="D1705" s="136">
        <v>45853</v>
      </c>
      <c r="E1705" s="5">
        <v>76</v>
      </c>
      <c r="F1705" t="s">
        <v>5401</v>
      </c>
      <c r="G1705" s="5">
        <v>6228</v>
      </c>
      <c r="H1705" t="s">
        <v>5893</v>
      </c>
      <c r="I1705">
        <v>6228</v>
      </c>
      <c r="J1705" s="3">
        <v>9.5</v>
      </c>
      <c r="K1705" s="183">
        <v>110</v>
      </c>
      <c r="L1705" s="212">
        <v>1045</v>
      </c>
      <c r="M1705" s="6">
        <f>tbl_Manifiestos[[#This Row],[Total Pagado]]*tbl_Manifiestos[[#This Row],[Porcentaje]]</f>
        <v>940.5</v>
      </c>
      <c r="N1705" s="3">
        <v>0.9</v>
      </c>
    </row>
    <row r="1706" spans="1:14" ht="15.75" x14ac:dyDescent="0.25">
      <c r="A1706" s="3" t="s">
        <v>5309</v>
      </c>
      <c r="B1706" s="3" t="str">
        <f>tbl_Manifiestos[[#This Row],[Factura]] &amp; "|" &amp; tbl_Manifiestos[[#This Row],[Proyecto OK]] &amp; "|" &amp; TEXT(tbl_Manifiestos[[#This Row],[Servicio]],"0.00") &amp; "|" &amp; TEXT(tbl_Manifiestos[[#This Row],[Costo Unitario]],"0.00")</f>
        <v>2602|Montrose Harbor |10.50|110.00</v>
      </c>
      <c r="C1706">
        <v>2602</v>
      </c>
      <c r="D1706" s="140">
        <v>45856</v>
      </c>
      <c r="E1706" s="5">
        <v>661</v>
      </c>
      <c r="F1706" t="s">
        <v>5401</v>
      </c>
      <c r="G1706" s="5">
        <v>6228</v>
      </c>
      <c r="H1706" t="s">
        <v>5893</v>
      </c>
      <c r="I1706">
        <v>6228</v>
      </c>
      <c r="J1706" s="3">
        <v>10.5</v>
      </c>
      <c r="K1706" s="187">
        <v>110</v>
      </c>
      <c r="L1706" s="216">
        <v>1155</v>
      </c>
      <c r="M1706" s="6">
        <f>tbl_Manifiestos[[#This Row],[Total Pagado]]*tbl_Manifiestos[[#This Row],[Porcentaje]]</f>
        <v>1039.5</v>
      </c>
      <c r="N1706" s="3">
        <v>0.9</v>
      </c>
    </row>
    <row r="1707" spans="1:14" ht="15.75" x14ac:dyDescent="0.25">
      <c r="A1707" s="3" t="s">
        <v>1264</v>
      </c>
      <c r="B1707" s="3" t="str">
        <f>tbl_Manifiestos[[#This Row],[Factura]] &amp; "|" &amp; tbl_Manifiestos[[#This Row],[Proyecto OK]] &amp; "|" &amp; TEXT(tbl_Manifiestos[[#This Row],[Servicio]],"0.00") &amp; "|" &amp; TEXT(tbl_Manifiestos[[#This Row],[Costo Unitario]],"0.00")</f>
        <v>2616|Montrose Harbor |9.50|110.00</v>
      </c>
      <c r="C1707">
        <v>2616</v>
      </c>
      <c r="D1707" s="138">
        <v>45862</v>
      </c>
      <c r="E1707">
        <v>302</v>
      </c>
      <c r="F1707" t="s">
        <v>5401</v>
      </c>
      <c r="G1707">
        <v>6228</v>
      </c>
      <c r="H1707" t="s">
        <v>5893</v>
      </c>
      <c r="I1707">
        <v>6228</v>
      </c>
      <c r="J1707">
        <v>9.5</v>
      </c>
      <c r="K1707" s="185">
        <v>110</v>
      </c>
      <c r="L1707" s="214">
        <v>1045</v>
      </c>
      <c r="M1707" s="6">
        <f>tbl_Manifiestos[[#This Row],[Total Pagado]]*tbl_Manifiestos[[#This Row],[Porcentaje]]</f>
        <v>940.5</v>
      </c>
      <c r="N1707" s="3">
        <v>0.9</v>
      </c>
    </row>
    <row r="1708" spans="1:14" ht="15.75" x14ac:dyDescent="0.25">
      <c r="A1708" s="3" t="s">
        <v>5305</v>
      </c>
      <c r="B1708" s="3" t="str">
        <f>tbl_Manifiestos[[#This Row],[Factura]] &amp; "|" &amp; tbl_Manifiestos[[#This Row],[Proyecto OK]] &amp; "|" &amp; TEXT(tbl_Manifiestos[[#This Row],[Servicio]],"0.00") &amp; "|" &amp; TEXT(tbl_Manifiestos[[#This Row],[Costo Unitario]],"0.00")</f>
        <v>2616|Montrose Harbor |9.50|110.00</v>
      </c>
      <c r="C1708">
        <v>2616</v>
      </c>
      <c r="D1708" s="136">
        <v>45862</v>
      </c>
      <c r="E1708">
        <v>54</v>
      </c>
      <c r="F1708" t="s">
        <v>5401</v>
      </c>
      <c r="G1708">
        <v>6228</v>
      </c>
      <c r="H1708" t="s">
        <v>5893</v>
      </c>
      <c r="I1708">
        <v>6228</v>
      </c>
      <c r="J1708">
        <v>9.5</v>
      </c>
      <c r="K1708" s="183">
        <v>110</v>
      </c>
      <c r="L1708" s="212">
        <v>1045</v>
      </c>
      <c r="M1708" s="6">
        <f>tbl_Manifiestos[[#This Row],[Total Pagado]]*tbl_Manifiestos[[#This Row],[Porcentaje]]</f>
        <v>940.5</v>
      </c>
      <c r="N1708" s="3">
        <v>0.9</v>
      </c>
    </row>
    <row r="1709" spans="1:14" ht="15.75" x14ac:dyDescent="0.25">
      <c r="A1709" s="3" t="s">
        <v>5309</v>
      </c>
      <c r="B1709" s="3" t="str">
        <f>tbl_Manifiestos[[#This Row],[Factura]] &amp; "|" &amp; tbl_Manifiestos[[#This Row],[Proyecto OK]] &amp; "|" &amp; TEXT(tbl_Manifiestos[[#This Row],[Servicio]],"0.00") &amp; "|" &amp; TEXT(tbl_Manifiestos[[#This Row],[Costo Unitario]],"0.00")</f>
        <v>2616|Montrose Harbor |9.50|110.00</v>
      </c>
      <c r="C1709">
        <v>2616</v>
      </c>
      <c r="D1709" s="138">
        <v>45862</v>
      </c>
      <c r="E1709">
        <v>28</v>
      </c>
      <c r="F1709" t="s">
        <v>5401</v>
      </c>
      <c r="G1709">
        <v>6228</v>
      </c>
      <c r="H1709" t="s">
        <v>5893</v>
      </c>
      <c r="I1709">
        <v>6228</v>
      </c>
      <c r="J1709">
        <v>9.5</v>
      </c>
      <c r="K1709" s="185">
        <v>110</v>
      </c>
      <c r="L1709" s="214">
        <v>1045</v>
      </c>
      <c r="M1709" s="6">
        <f>tbl_Manifiestos[[#This Row],[Total Pagado]]*tbl_Manifiestos[[#This Row],[Porcentaje]]</f>
        <v>940.5</v>
      </c>
      <c r="N1709" s="3">
        <v>0.9</v>
      </c>
    </row>
    <row r="1710" spans="1:14" ht="15.75" x14ac:dyDescent="0.25">
      <c r="A1710" s="3" t="s">
        <v>5309</v>
      </c>
      <c r="B1710" s="3" t="str">
        <f>tbl_Manifiestos[[#This Row],[Factura]] &amp; "|" &amp; tbl_Manifiestos[[#This Row],[Proyecto OK]] &amp; "|" &amp; TEXT(tbl_Manifiestos[[#This Row],[Servicio]],"0.00") &amp; "|" &amp; TEXT(tbl_Manifiestos[[#This Row],[Costo Unitario]],"0.00")</f>
        <v>2634|Montrose Harbor |9.00|110.00</v>
      </c>
      <c r="C1710">
        <v>2634</v>
      </c>
      <c r="D1710" s="4">
        <v>45868</v>
      </c>
      <c r="E1710">
        <v>661</v>
      </c>
      <c r="F1710" t="s">
        <v>5401</v>
      </c>
      <c r="G1710">
        <v>6228</v>
      </c>
      <c r="H1710" t="s">
        <v>5893</v>
      </c>
      <c r="I1710">
        <v>6228</v>
      </c>
      <c r="J1710">
        <v>9</v>
      </c>
      <c r="K1710" s="6">
        <v>110</v>
      </c>
      <c r="L1710" s="213">
        <v>990</v>
      </c>
      <c r="M1710" s="6">
        <f>tbl_Manifiestos[[#This Row],[Total Pagado]]*tbl_Manifiestos[[#This Row],[Porcentaje]]</f>
        <v>891</v>
      </c>
      <c r="N1710" s="3">
        <v>0.9</v>
      </c>
    </row>
    <row r="1711" spans="1:14" ht="15.75" x14ac:dyDescent="0.25">
      <c r="A1711" s="3" t="s">
        <v>1261</v>
      </c>
      <c r="B1711" s="3" t="str">
        <f>tbl_Manifiestos[[#This Row],[Factura]] &amp; "|" &amp; tbl_Manifiestos[[#This Row],[Proyecto OK]] &amp; "|" &amp; TEXT(tbl_Manifiestos[[#This Row],[Servicio]],"0.00") &amp; "|" &amp; TEXT(tbl_Manifiestos[[#This Row],[Costo Unitario]],"0.00")</f>
        <v>2634|Montrose Harbor |8.00|110.00</v>
      </c>
      <c r="C1711">
        <v>2634</v>
      </c>
      <c r="D1711" s="4">
        <v>45868</v>
      </c>
      <c r="E1711">
        <v>11</v>
      </c>
      <c r="F1711" t="s">
        <v>5401</v>
      </c>
      <c r="G1711">
        <v>6228</v>
      </c>
      <c r="H1711" t="s">
        <v>5893</v>
      </c>
      <c r="I1711">
        <v>6228</v>
      </c>
      <c r="J1711">
        <v>8</v>
      </c>
      <c r="K1711" s="6">
        <v>110</v>
      </c>
      <c r="L1711" s="213">
        <v>880</v>
      </c>
      <c r="M1711" s="6">
        <f>tbl_Manifiestos[[#This Row],[Total Pagado]]*tbl_Manifiestos[[#This Row],[Porcentaje]]</f>
        <v>792</v>
      </c>
      <c r="N1711" s="3">
        <v>0.9</v>
      </c>
    </row>
    <row r="1712" spans="1:14" ht="15.75" x14ac:dyDescent="0.25">
      <c r="A1712" s="3" t="s">
        <v>1261</v>
      </c>
      <c r="B1712" s="3" t="str">
        <f>tbl_Manifiestos[[#This Row],[Factura]] &amp; "|" &amp; tbl_Manifiestos[[#This Row],[Proyecto OK]] &amp; "|" &amp; TEXT(tbl_Manifiestos[[#This Row],[Servicio]],"0.00") &amp; "|" &amp; TEXT(tbl_Manifiestos[[#This Row],[Costo Unitario]],"0.00")</f>
        <v>2649|Montrose Harbor |5.75|110.00</v>
      </c>
      <c r="C1712">
        <v>2649</v>
      </c>
      <c r="D1712" s="4">
        <v>45874</v>
      </c>
      <c r="E1712">
        <v>676</v>
      </c>
      <c r="F1712" t="s">
        <v>5401</v>
      </c>
      <c r="G1712">
        <v>6228</v>
      </c>
      <c r="H1712" t="s">
        <v>5893</v>
      </c>
      <c r="I1712">
        <v>6228</v>
      </c>
      <c r="J1712">
        <v>5.75</v>
      </c>
      <c r="K1712" s="6">
        <v>110</v>
      </c>
      <c r="L1712" s="213">
        <v>632.5</v>
      </c>
      <c r="M1712" s="6">
        <f>tbl_Manifiestos[[#This Row],[Total Pagado]]*tbl_Manifiestos[[#This Row],[Porcentaje]]</f>
        <v>569.25</v>
      </c>
      <c r="N1712" s="3">
        <v>0.9</v>
      </c>
    </row>
    <row r="1713" spans="1:14" ht="15.75" x14ac:dyDescent="0.25">
      <c r="A1713" s="3" t="s">
        <v>5305</v>
      </c>
      <c r="B1713" s="3" t="str">
        <f>tbl_Manifiestos[[#This Row],[Factura]] &amp; "|" &amp; tbl_Manifiestos[[#This Row],[Proyecto OK]] &amp; "|" &amp; TEXT(tbl_Manifiestos[[#This Row],[Servicio]],"0.00") &amp; "|" &amp; TEXT(tbl_Manifiestos[[#This Row],[Costo Unitario]],"0.00")</f>
        <v>2649|Montrose Harbor |8.50|110.00</v>
      </c>
      <c r="C1713">
        <v>2649</v>
      </c>
      <c r="D1713" s="136">
        <v>45874</v>
      </c>
      <c r="E1713">
        <v>1</v>
      </c>
      <c r="F1713" t="s">
        <v>5401</v>
      </c>
      <c r="G1713">
        <v>6228</v>
      </c>
      <c r="H1713" t="s">
        <v>5893</v>
      </c>
      <c r="I1713">
        <v>6228</v>
      </c>
      <c r="J1713">
        <v>8.5</v>
      </c>
      <c r="K1713" s="183">
        <v>110</v>
      </c>
      <c r="L1713" s="212">
        <v>935</v>
      </c>
      <c r="M1713" s="6">
        <f>tbl_Manifiestos[[#This Row],[Total Pagado]]*tbl_Manifiestos[[#This Row],[Porcentaje]]</f>
        <v>841.5</v>
      </c>
      <c r="N1713" s="3">
        <v>0.9</v>
      </c>
    </row>
    <row r="1714" spans="1:14" ht="15.75" x14ac:dyDescent="0.25">
      <c r="A1714" s="3" t="s">
        <v>1817</v>
      </c>
      <c r="B1714" s="3" t="str">
        <f>tbl_Manifiestos[[#This Row],[Factura]] &amp; "|" &amp; tbl_Manifiestos[[#This Row],[Proyecto OK]] &amp; "|" &amp; TEXT(tbl_Manifiestos[[#This Row],[Servicio]],"0.00") &amp; "|" &amp; TEXT(tbl_Manifiestos[[#This Row],[Costo Unitario]],"0.00")</f>
        <v>2663|Montrose Harbor |7.50|110.00</v>
      </c>
      <c r="C1714">
        <v>2663</v>
      </c>
      <c r="D1714" s="138">
        <v>45881</v>
      </c>
      <c r="E1714">
        <v>25</v>
      </c>
      <c r="F1714" t="s">
        <v>5401</v>
      </c>
      <c r="G1714">
        <v>6228</v>
      </c>
      <c r="H1714" t="s">
        <v>5893</v>
      </c>
      <c r="I1714">
        <v>6228</v>
      </c>
      <c r="J1714">
        <v>7.5</v>
      </c>
      <c r="K1714" s="185">
        <v>110</v>
      </c>
      <c r="L1714" s="214">
        <v>825</v>
      </c>
      <c r="M1714" s="6">
        <f>tbl_Manifiestos[[#This Row],[Total Pagado]]*tbl_Manifiestos[[#This Row],[Porcentaje]]</f>
        <v>742.5</v>
      </c>
      <c r="N1714" s="3">
        <v>0.9</v>
      </c>
    </row>
    <row r="1715" spans="1:14" ht="15.75" x14ac:dyDescent="0.25">
      <c r="A1715" s="3" t="s">
        <v>5309</v>
      </c>
      <c r="B1715" s="3" t="str">
        <f>tbl_Manifiestos[[#This Row],[Factura]] &amp; "|" &amp; tbl_Manifiestos[[#This Row],[Proyecto OK]] &amp; "|" &amp; TEXT(tbl_Manifiestos[[#This Row],[Servicio]],"0.00") &amp; "|" &amp; TEXT(tbl_Manifiestos[[#This Row],[Costo Unitario]],"0.00")</f>
        <v>2693|Montrose Harbor |8.75|110.00</v>
      </c>
      <c r="C1715">
        <v>2693</v>
      </c>
      <c r="D1715" s="4">
        <v>45894</v>
      </c>
      <c r="E1715">
        <v>661</v>
      </c>
      <c r="F1715" t="s">
        <v>5401</v>
      </c>
      <c r="G1715">
        <v>6228</v>
      </c>
      <c r="H1715" t="s">
        <v>5893</v>
      </c>
      <c r="I1715">
        <v>6228</v>
      </c>
      <c r="J1715">
        <v>8.75</v>
      </c>
      <c r="K1715" s="6">
        <v>110</v>
      </c>
      <c r="L1715" s="213">
        <v>962.5</v>
      </c>
      <c r="M1715" s="6">
        <f>tbl_Manifiestos[[#This Row],[Total Pagado]]*tbl_Manifiestos[[#This Row],[Porcentaje]]</f>
        <v>866.25</v>
      </c>
      <c r="N1715" s="3">
        <v>0.9</v>
      </c>
    </row>
    <row r="1716" spans="1:14" ht="15.75" x14ac:dyDescent="0.25">
      <c r="A1716" s="3" t="s">
        <v>5309</v>
      </c>
      <c r="B1716" s="3" t="str">
        <f>tbl_Manifiestos[[#This Row],[Factura]] &amp; "|" &amp; tbl_Manifiestos[[#This Row],[Proyecto OK]] &amp; "|" &amp; TEXT(tbl_Manifiestos[[#This Row],[Servicio]],"0.00") &amp; "|" &amp; TEXT(tbl_Manifiestos[[#This Row],[Costo Unitario]],"0.00")</f>
        <v>2693|Montrose Harbor |9.75|110.00</v>
      </c>
      <c r="C1716">
        <v>2693</v>
      </c>
      <c r="D1716" s="4">
        <v>45896</v>
      </c>
      <c r="E1716">
        <v>661</v>
      </c>
      <c r="F1716" t="s">
        <v>5401</v>
      </c>
      <c r="G1716">
        <v>6228</v>
      </c>
      <c r="H1716" t="s">
        <v>5893</v>
      </c>
      <c r="I1716">
        <v>6228</v>
      </c>
      <c r="J1716">
        <v>9.75</v>
      </c>
      <c r="K1716" s="6">
        <v>110</v>
      </c>
      <c r="L1716" s="213">
        <v>1072.5</v>
      </c>
      <c r="M1716" s="6">
        <f>tbl_Manifiestos[[#This Row],[Total Pagado]]*tbl_Manifiestos[[#This Row],[Porcentaje]]</f>
        <v>965.25</v>
      </c>
      <c r="N1716" s="3">
        <v>0.9</v>
      </c>
    </row>
    <row r="1717" spans="1:14" ht="15.75" x14ac:dyDescent="0.25">
      <c r="A1717" s="3" t="s">
        <v>1817</v>
      </c>
      <c r="B1717" s="3" t="str">
        <f>tbl_Manifiestos[[#This Row],[Factura]] &amp; "|" &amp; tbl_Manifiestos[[#This Row],[Proyecto OK]] &amp; "|" &amp; TEXT(tbl_Manifiestos[[#This Row],[Servicio]],"0.00") &amp; "|" &amp; TEXT(tbl_Manifiestos[[#This Row],[Costo Unitario]],"0.00")</f>
        <v>2693|Montrose Harbor |9.75|110.00</v>
      </c>
      <c r="C1717">
        <v>2693</v>
      </c>
      <c r="D1717" s="4">
        <v>45896</v>
      </c>
      <c r="E1717">
        <v>25</v>
      </c>
      <c r="F1717" t="s">
        <v>5401</v>
      </c>
      <c r="G1717">
        <v>6228</v>
      </c>
      <c r="H1717" t="s">
        <v>5893</v>
      </c>
      <c r="I1717">
        <v>6228</v>
      </c>
      <c r="J1717">
        <v>9.75</v>
      </c>
      <c r="K1717" s="6">
        <v>110</v>
      </c>
      <c r="L1717" s="213">
        <v>1072.5</v>
      </c>
      <c r="M1717" s="6">
        <f>tbl_Manifiestos[[#This Row],[Total Pagado]]*tbl_Manifiestos[[#This Row],[Porcentaje]]</f>
        <v>965.25</v>
      </c>
      <c r="N1717" s="3">
        <v>0.9</v>
      </c>
    </row>
    <row r="1718" spans="1:14" ht="15.75" x14ac:dyDescent="0.25">
      <c r="A1718" s="3" t="s">
        <v>5351</v>
      </c>
      <c r="B1718" s="3" t="str">
        <f>tbl_Manifiestos[[#This Row],[Factura]] &amp; "|" &amp; tbl_Manifiestos[[#This Row],[Proyecto OK]] &amp; "|" &amp; TEXT(tbl_Manifiestos[[#This Row],[Servicio]],"0.00") &amp; "|" &amp; TEXT(tbl_Manifiestos[[#This Row],[Costo Unitario]],"0.00")</f>
        <v>2693|Montrose Harbor |9.00|110.00</v>
      </c>
      <c r="C1718">
        <v>2693</v>
      </c>
      <c r="D1718" s="136">
        <v>45894</v>
      </c>
      <c r="E1718">
        <v>92</v>
      </c>
      <c r="F1718" t="s">
        <v>5401</v>
      </c>
      <c r="G1718">
        <v>6228</v>
      </c>
      <c r="H1718" t="s">
        <v>5893</v>
      </c>
      <c r="I1718">
        <v>6228</v>
      </c>
      <c r="J1718">
        <v>9</v>
      </c>
      <c r="K1718" s="183">
        <v>110</v>
      </c>
      <c r="L1718" s="212">
        <v>990</v>
      </c>
      <c r="M1718" s="6">
        <f>tbl_Manifiestos[[#This Row],[Total Pagado]]*tbl_Manifiestos[[#This Row],[Porcentaje]]</f>
        <v>891</v>
      </c>
      <c r="N1718" s="3">
        <v>0.9</v>
      </c>
    </row>
    <row r="1719" spans="1:14" ht="15.75" x14ac:dyDescent="0.25">
      <c r="A1719" s="3" t="s">
        <v>5309</v>
      </c>
      <c r="B1719" s="3" t="str">
        <f>tbl_Manifiestos[[#This Row],[Factura]] &amp; "|" &amp; tbl_Manifiestos[[#This Row],[Proyecto OK]] &amp; "|" &amp; TEXT(tbl_Manifiestos[[#This Row],[Servicio]],"0.00") &amp; "|" &amp; TEXT(tbl_Manifiestos[[#This Row],[Costo Unitario]],"0.00")</f>
        <v>2709|Montrose Harbor |9.25|110.00</v>
      </c>
      <c r="C1719">
        <v>2709</v>
      </c>
      <c r="D1719" s="140">
        <v>45902</v>
      </c>
      <c r="E1719">
        <v>661</v>
      </c>
      <c r="F1719" t="s">
        <v>5401</v>
      </c>
      <c r="G1719">
        <v>6228</v>
      </c>
      <c r="H1719" t="s">
        <v>5893</v>
      </c>
      <c r="I1719">
        <v>6228</v>
      </c>
      <c r="J1719">
        <v>9.25</v>
      </c>
      <c r="K1719" s="187">
        <v>110</v>
      </c>
      <c r="L1719" s="216">
        <v>1017.5</v>
      </c>
      <c r="M1719" s="6">
        <f>tbl_Manifiestos[[#This Row],[Total Pagado]]*tbl_Manifiestos[[#This Row],[Porcentaje]]</f>
        <v>915.75</v>
      </c>
      <c r="N1719" s="3">
        <v>0.9</v>
      </c>
    </row>
    <row r="1720" spans="1:14" ht="15.75" x14ac:dyDescent="0.25">
      <c r="A1720" s="3" t="s">
        <v>1264</v>
      </c>
      <c r="B1720" s="3" t="str">
        <f>tbl_Manifiestos[[#This Row],[Factura]] &amp; "|" &amp; tbl_Manifiestos[[#This Row],[Proyecto OK]] &amp; "|" &amp; TEXT(tbl_Manifiestos[[#This Row],[Servicio]],"0.00") &amp; "|" &amp; TEXT(tbl_Manifiestos[[#This Row],[Costo Unitario]],"0.00")</f>
        <v>2740|Montrose Harbor |9.00|110.00</v>
      </c>
      <c r="C1720">
        <v>2740</v>
      </c>
      <c r="D1720" s="138">
        <v>45916</v>
      </c>
      <c r="E1720">
        <v>102</v>
      </c>
      <c r="F1720" t="s">
        <v>5401</v>
      </c>
      <c r="G1720">
        <v>6228</v>
      </c>
      <c r="H1720" t="s">
        <v>5893</v>
      </c>
      <c r="I1720">
        <v>6228</v>
      </c>
      <c r="J1720">
        <v>9</v>
      </c>
      <c r="K1720" s="185">
        <v>110</v>
      </c>
      <c r="L1720" s="214">
        <v>990</v>
      </c>
      <c r="M1720" s="6">
        <f>tbl_Manifiestos[[#This Row],[Total Pagado]]*tbl_Manifiestos[[#This Row],[Porcentaje]]</f>
        <v>891</v>
      </c>
      <c r="N1720" s="3">
        <v>0.9</v>
      </c>
    </row>
    <row r="1721" spans="1:14" ht="15.75" x14ac:dyDescent="0.25">
      <c r="A1721" s="3" t="s">
        <v>27</v>
      </c>
      <c r="B1721" s="3" t="str">
        <f>tbl_Manifiestos[[#This Row],[Factura]] &amp; "|" &amp; tbl_Manifiestos[[#This Row],[Proyecto OK]] &amp; "|" &amp; TEXT(tbl_Manifiestos[[#This Row],[Servicio]],"0.00") &amp; "|" &amp; TEXT(tbl_Manifiestos[[#This Row],[Costo Unitario]],"0.00")</f>
        <v>2304|Montrose Harbor |9.50|115.00</v>
      </c>
      <c r="C1721">
        <v>2304</v>
      </c>
      <c r="D1721" s="167">
        <v>45636</v>
      </c>
      <c r="E1721">
        <v>515</v>
      </c>
      <c r="F1721" t="s">
        <v>5401</v>
      </c>
      <c r="G1721">
        <v>6228</v>
      </c>
      <c r="H1721" t="s">
        <v>5893</v>
      </c>
      <c r="I1721">
        <v>6228</v>
      </c>
      <c r="J1721">
        <v>9.5</v>
      </c>
      <c r="K1721" s="203">
        <v>115</v>
      </c>
      <c r="L1721" s="232">
        <f t="shared" ref="L1721:L1752" si="53">J1721*K1721</f>
        <v>1092.5</v>
      </c>
      <c r="M1721" s="6">
        <f>tbl_Manifiestos[[#This Row],[Total Pagado]]*tbl_Manifiestos[[#This Row],[Porcentaje]]</f>
        <v>1016.0250000000001</v>
      </c>
      <c r="N1721" s="3">
        <v>0.93</v>
      </c>
    </row>
    <row r="1722" spans="1:14" ht="15.75" x14ac:dyDescent="0.25">
      <c r="A1722" s="3" t="s">
        <v>27</v>
      </c>
      <c r="B1722" s="3" t="str">
        <f>tbl_Manifiestos[[#This Row],[Factura]] &amp; "|" &amp; tbl_Manifiestos[[#This Row],[Proyecto OK]] &amp; "|" &amp; TEXT(tbl_Manifiestos[[#This Row],[Servicio]],"0.00") &amp; "|" &amp; TEXT(tbl_Manifiestos[[#This Row],[Costo Unitario]],"0.00")</f>
        <v>2304|Montrose Harbor |9.00|115.00</v>
      </c>
      <c r="C1722">
        <v>2304</v>
      </c>
      <c r="D1722" s="18">
        <v>45636</v>
      </c>
      <c r="E1722">
        <v>67</v>
      </c>
      <c r="F1722" t="s">
        <v>5401</v>
      </c>
      <c r="G1722">
        <v>6228</v>
      </c>
      <c r="H1722" t="s">
        <v>5893</v>
      </c>
      <c r="I1722">
        <v>6228</v>
      </c>
      <c r="J1722">
        <v>9</v>
      </c>
      <c r="K1722" s="19">
        <v>115</v>
      </c>
      <c r="L1722" s="222">
        <f t="shared" si="53"/>
        <v>1035</v>
      </c>
      <c r="M1722" s="6">
        <f>tbl_Manifiestos[[#This Row],[Total Pagado]]*tbl_Manifiestos[[#This Row],[Porcentaje]]</f>
        <v>962.55000000000007</v>
      </c>
      <c r="N1722" s="3">
        <v>0.93</v>
      </c>
    </row>
    <row r="1723" spans="1:14" ht="15.75" x14ac:dyDescent="0.25">
      <c r="A1723" s="3" t="s">
        <v>27</v>
      </c>
      <c r="B1723" s="3" t="str">
        <f>tbl_Manifiestos[[#This Row],[Factura]] &amp; "|" &amp; tbl_Manifiestos[[#This Row],[Proyecto OK]] &amp; "|" &amp; TEXT(tbl_Manifiestos[[#This Row],[Servicio]],"0.00") &amp; "|" &amp; TEXT(tbl_Manifiestos[[#This Row],[Costo Unitario]],"0.00")</f>
        <v>2304|Montrose Harbor |10.00|115.00</v>
      </c>
      <c r="C1723">
        <v>2304</v>
      </c>
      <c r="D1723" s="18">
        <v>45638</v>
      </c>
      <c r="E1723">
        <v>67</v>
      </c>
      <c r="F1723" t="s">
        <v>5401</v>
      </c>
      <c r="G1723">
        <v>6228</v>
      </c>
      <c r="H1723" t="s">
        <v>5893</v>
      </c>
      <c r="I1723">
        <v>6228</v>
      </c>
      <c r="J1723">
        <v>10</v>
      </c>
      <c r="K1723" s="19">
        <v>115</v>
      </c>
      <c r="L1723" s="222">
        <f t="shared" si="53"/>
        <v>1150</v>
      </c>
      <c r="M1723" s="6">
        <f>tbl_Manifiestos[[#This Row],[Total Pagado]]*tbl_Manifiestos[[#This Row],[Porcentaje]]</f>
        <v>1069.5</v>
      </c>
      <c r="N1723" s="3">
        <v>0.93</v>
      </c>
    </row>
    <row r="1724" spans="1:14" ht="15.75" x14ac:dyDescent="0.25">
      <c r="A1724" s="3" t="s">
        <v>27</v>
      </c>
      <c r="B1724" s="3" t="str">
        <f>tbl_Manifiestos[[#This Row],[Factura]] &amp; "|" &amp; tbl_Manifiestos[[#This Row],[Proyecto OK]] &amp; "|" &amp; TEXT(tbl_Manifiestos[[#This Row],[Servicio]],"0.00") &amp; "|" &amp; TEXT(tbl_Manifiestos[[#This Row],[Costo Unitario]],"0.00")</f>
        <v>2304|Montrose Harbor |9.25|115.00</v>
      </c>
      <c r="C1724">
        <v>2304</v>
      </c>
      <c r="D1724" s="18">
        <v>45637</v>
      </c>
      <c r="E1724">
        <v>67</v>
      </c>
      <c r="F1724" t="s">
        <v>5401</v>
      </c>
      <c r="G1724">
        <v>6228</v>
      </c>
      <c r="H1724" t="s">
        <v>5893</v>
      </c>
      <c r="I1724">
        <v>6228</v>
      </c>
      <c r="J1724">
        <v>9.25</v>
      </c>
      <c r="K1724" s="19">
        <v>115</v>
      </c>
      <c r="L1724" s="222">
        <f t="shared" si="53"/>
        <v>1063.75</v>
      </c>
      <c r="M1724" s="6">
        <f>tbl_Manifiestos[[#This Row],[Total Pagado]]*tbl_Manifiestos[[#This Row],[Porcentaje]]</f>
        <v>989.28750000000002</v>
      </c>
      <c r="N1724" s="3">
        <v>0.93</v>
      </c>
    </row>
    <row r="1725" spans="1:14" ht="15.75" x14ac:dyDescent="0.25">
      <c r="A1725" s="3" t="s">
        <v>27</v>
      </c>
      <c r="B1725" s="3" t="str">
        <f>tbl_Manifiestos[[#This Row],[Factura]] &amp; "|" &amp; tbl_Manifiestos[[#This Row],[Proyecto OK]] &amp; "|" &amp; TEXT(tbl_Manifiestos[[#This Row],[Servicio]],"0.00") &amp; "|" &amp; TEXT(tbl_Manifiestos[[#This Row],[Costo Unitario]],"0.00")</f>
        <v>2304|Montrose Harbor |7.50|115.00</v>
      </c>
      <c r="C1725">
        <v>2304</v>
      </c>
      <c r="D1725" s="18">
        <v>45639</v>
      </c>
      <c r="E1725">
        <v>67</v>
      </c>
      <c r="F1725" t="s">
        <v>5401</v>
      </c>
      <c r="G1725">
        <v>6228</v>
      </c>
      <c r="H1725" t="s">
        <v>5893</v>
      </c>
      <c r="I1725">
        <v>6228</v>
      </c>
      <c r="J1725">
        <v>7.5</v>
      </c>
      <c r="K1725" s="19">
        <v>115</v>
      </c>
      <c r="L1725" s="222">
        <f t="shared" si="53"/>
        <v>862.5</v>
      </c>
      <c r="M1725" s="6">
        <f>tbl_Manifiestos[[#This Row],[Total Pagado]]*tbl_Manifiestos[[#This Row],[Porcentaje]]</f>
        <v>802.125</v>
      </c>
      <c r="N1725" s="3">
        <v>0.93</v>
      </c>
    </row>
    <row r="1726" spans="1:14" ht="15.75" x14ac:dyDescent="0.25">
      <c r="A1726" s="3" t="s">
        <v>27</v>
      </c>
      <c r="B1726" s="3" t="str">
        <f>tbl_Manifiestos[[#This Row],[Factura]] &amp; "|" &amp; tbl_Manifiestos[[#This Row],[Proyecto OK]] &amp; "|" &amp; TEXT(tbl_Manifiestos[[#This Row],[Servicio]],"0.00") &amp; "|" &amp; TEXT(tbl_Manifiestos[[#This Row],[Costo Unitario]],"0.00")</f>
        <v>2304|Montrose Harbor |8.75|115.00</v>
      </c>
      <c r="C1726">
        <v>2304</v>
      </c>
      <c r="D1726" s="18">
        <v>45635</v>
      </c>
      <c r="E1726">
        <v>114</v>
      </c>
      <c r="F1726" t="s">
        <v>5401</v>
      </c>
      <c r="G1726">
        <v>6228</v>
      </c>
      <c r="H1726" t="s">
        <v>5893</v>
      </c>
      <c r="I1726">
        <v>6228</v>
      </c>
      <c r="J1726">
        <v>8.75</v>
      </c>
      <c r="K1726" s="20">
        <v>115</v>
      </c>
      <c r="L1726" s="217">
        <f t="shared" si="53"/>
        <v>1006.25</v>
      </c>
      <c r="M1726" s="6">
        <f>tbl_Manifiestos[[#This Row],[Total Pagado]]*tbl_Manifiestos[[#This Row],[Porcentaje]]</f>
        <v>935.8125</v>
      </c>
      <c r="N1726" s="3">
        <v>0.93</v>
      </c>
    </row>
    <row r="1727" spans="1:14" ht="15.75" x14ac:dyDescent="0.25">
      <c r="A1727" s="3" t="s">
        <v>27</v>
      </c>
      <c r="B1727" s="3" t="str">
        <f>tbl_Manifiestos[[#This Row],[Factura]] &amp; "|" &amp; tbl_Manifiestos[[#This Row],[Proyecto OK]] &amp; "|" &amp; TEXT(tbl_Manifiestos[[#This Row],[Servicio]],"0.00") &amp; "|" &amp; TEXT(tbl_Manifiestos[[#This Row],[Costo Unitario]],"0.00")</f>
        <v>2304|Montrose Harbor |6.50|115.00</v>
      </c>
      <c r="C1727">
        <v>2304</v>
      </c>
      <c r="D1727" s="163">
        <v>45639</v>
      </c>
      <c r="E1727">
        <v>356</v>
      </c>
      <c r="F1727" t="s">
        <v>5401</v>
      </c>
      <c r="G1727">
        <v>6228</v>
      </c>
      <c r="H1727" t="s">
        <v>5893</v>
      </c>
      <c r="I1727">
        <v>6228</v>
      </c>
      <c r="J1727">
        <v>6.5</v>
      </c>
      <c r="K1727" s="20">
        <v>115</v>
      </c>
      <c r="L1727" s="217">
        <f t="shared" si="53"/>
        <v>747.5</v>
      </c>
      <c r="M1727" s="6">
        <f>tbl_Manifiestos[[#This Row],[Total Pagado]]*tbl_Manifiestos[[#This Row],[Porcentaje]]</f>
        <v>695.17500000000007</v>
      </c>
      <c r="N1727" s="3">
        <v>0.93</v>
      </c>
    </row>
    <row r="1728" spans="1:14" ht="15.75" x14ac:dyDescent="0.25">
      <c r="A1728" s="3" t="s">
        <v>27</v>
      </c>
      <c r="B1728" s="3" t="str">
        <f>tbl_Manifiestos[[#This Row],[Factura]] &amp; "|" &amp; tbl_Manifiestos[[#This Row],[Proyecto OK]] &amp; "|" &amp; TEXT(tbl_Manifiestos[[#This Row],[Servicio]],"0.00") &amp; "|" &amp; TEXT(tbl_Manifiestos[[#This Row],[Costo Unitario]],"0.00")</f>
        <v>2385|Montrose Harbor |10.00|126.50</v>
      </c>
      <c r="C1728">
        <v>2385</v>
      </c>
      <c r="D1728" s="32">
        <v>45741</v>
      </c>
      <c r="E1728">
        <v>67</v>
      </c>
      <c r="F1728" t="s">
        <v>5401</v>
      </c>
      <c r="G1728">
        <v>6228</v>
      </c>
      <c r="H1728" t="s">
        <v>5893</v>
      </c>
      <c r="I1728">
        <v>6228</v>
      </c>
      <c r="J1728">
        <v>10</v>
      </c>
      <c r="K1728" s="34">
        <v>126.5</v>
      </c>
      <c r="L1728" s="65">
        <f t="shared" si="53"/>
        <v>1265</v>
      </c>
      <c r="M1728" s="6">
        <f>tbl_Manifiestos[[#This Row],[Total Pagado]]*tbl_Manifiestos[[#This Row],[Porcentaje]]</f>
        <v>1176.45</v>
      </c>
      <c r="N1728" s="3">
        <v>0.93</v>
      </c>
    </row>
    <row r="1729" spans="1:14" ht="15.75" x14ac:dyDescent="0.25">
      <c r="A1729" s="3" t="s">
        <v>27</v>
      </c>
      <c r="B1729" s="3" t="str">
        <f>tbl_Manifiestos[[#This Row],[Factura]] &amp; "|" &amp; tbl_Manifiestos[[#This Row],[Proyecto OK]] &amp; "|" &amp; TEXT(tbl_Manifiestos[[#This Row],[Servicio]],"0.00") &amp; "|" &amp; TEXT(tbl_Manifiestos[[#This Row],[Costo Unitario]],"0.00")</f>
        <v>2385|Montrose Harbor |9.00|126.50</v>
      </c>
      <c r="C1729">
        <v>2385</v>
      </c>
      <c r="D1729" s="32">
        <v>45744</v>
      </c>
      <c r="E1729">
        <v>67</v>
      </c>
      <c r="F1729" t="s">
        <v>5401</v>
      </c>
      <c r="G1729">
        <v>6228</v>
      </c>
      <c r="H1729" t="s">
        <v>5893</v>
      </c>
      <c r="I1729">
        <v>6228</v>
      </c>
      <c r="J1729">
        <v>9</v>
      </c>
      <c r="K1729" s="34">
        <v>126.5</v>
      </c>
      <c r="L1729" s="65">
        <f t="shared" si="53"/>
        <v>1138.5</v>
      </c>
      <c r="M1729" s="6">
        <f>tbl_Manifiestos[[#This Row],[Total Pagado]]*tbl_Manifiestos[[#This Row],[Porcentaje]]</f>
        <v>1058.8050000000001</v>
      </c>
      <c r="N1729" s="3">
        <v>0.93</v>
      </c>
    </row>
    <row r="1730" spans="1:14" ht="15.75" x14ac:dyDescent="0.25">
      <c r="A1730" s="3" t="s">
        <v>27</v>
      </c>
      <c r="B1730" s="3" t="str">
        <f>tbl_Manifiestos[[#This Row],[Factura]] &amp; "|" &amp; tbl_Manifiestos[[#This Row],[Proyecto OK]] &amp; "|" &amp; TEXT(tbl_Manifiestos[[#This Row],[Servicio]],"0.00") &amp; "|" &amp; TEXT(tbl_Manifiestos[[#This Row],[Costo Unitario]],"0.00")</f>
        <v>2394|Montrose Harbor |9.25|126.50</v>
      </c>
      <c r="C1730">
        <v>2394</v>
      </c>
      <c r="D1730" s="32">
        <v>45747</v>
      </c>
      <c r="E1730">
        <v>67</v>
      </c>
      <c r="F1730" t="s">
        <v>5401</v>
      </c>
      <c r="G1730">
        <v>6228</v>
      </c>
      <c r="H1730" t="s">
        <v>5893</v>
      </c>
      <c r="I1730">
        <v>6228</v>
      </c>
      <c r="J1730">
        <v>9.25</v>
      </c>
      <c r="K1730" s="34">
        <v>126.5</v>
      </c>
      <c r="L1730" s="65">
        <f t="shared" si="53"/>
        <v>1170.125</v>
      </c>
      <c r="M1730" s="6">
        <f>tbl_Manifiestos[[#This Row],[Total Pagado]]*tbl_Manifiestos[[#This Row],[Porcentaje]]</f>
        <v>1088.2162499999999</v>
      </c>
      <c r="N1730" s="3">
        <v>0.93</v>
      </c>
    </row>
    <row r="1731" spans="1:14" ht="15.75" x14ac:dyDescent="0.25">
      <c r="A1731" s="3" t="s">
        <v>27</v>
      </c>
      <c r="B1731" s="3" t="str">
        <f>tbl_Manifiestos[[#This Row],[Factura]] &amp; "|" &amp; tbl_Manifiestos[[#This Row],[Proyecto OK]] &amp; "|" &amp; TEXT(tbl_Manifiestos[[#This Row],[Servicio]],"0.00") &amp; "|" &amp; TEXT(tbl_Manifiestos[[#This Row],[Costo Unitario]],"0.00")</f>
        <v>2394|Montrose Harbor |8.50|126.50</v>
      </c>
      <c r="C1731">
        <v>2394</v>
      </c>
      <c r="D1731" s="161">
        <v>45748</v>
      </c>
      <c r="E1731">
        <v>67</v>
      </c>
      <c r="F1731" t="s">
        <v>5401</v>
      </c>
      <c r="G1731">
        <v>6228</v>
      </c>
      <c r="H1731" t="s">
        <v>5893</v>
      </c>
      <c r="I1731">
        <v>6228</v>
      </c>
      <c r="J1731">
        <v>8.5</v>
      </c>
      <c r="K1731" s="200">
        <v>126.5</v>
      </c>
      <c r="L1731" s="66">
        <f t="shared" si="53"/>
        <v>1075.25</v>
      </c>
      <c r="M1731" s="6">
        <f>tbl_Manifiestos[[#This Row],[Total Pagado]]*tbl_Manifiestos[[#This Row],[Porcentaje]]</f>
        <v>999.98250000000007</v>
      </c>
      <c r="N1731" s="3">
        <v>0.93</v>
      </c>
    </row>
    <row r="1732" spans="1:14" ht="15.75" x14ac:dyDescent="0.25">
      <c r="A1732" s="3" t="s">
        <v>27</v>
      </c>
      <c r="B1732" s="3" t="str">
        <f>tbl_Manifiestos[[#This Row],[Factura]] &amp; "|" &amp; tbl_Manifiestos[[#This Row],[Proyecto OK]] &amp; "|" &amp; TEXT(tbl_Manifiestos[[#This Row],[Servicio]],"0.00") &amp; "|" &amp; TEXT(tbl_Manifiestos[[#This Row],[Costo Unitario]],"0.00")</f>
        <v>2394|Montrose Harbor |9.75|126.50</v>
      </c>
      <c r="C1732">
        <v>2394</v>
      </c>
      <c r="D1732" s="143">
        <v>45751</v>
      </c>
      <c r="E1732">
        <v>67</v>
      </c>
      <c r="F1732" t="s">
        <v>5401</v>
      </c>
      <c r="G1732">
        <v>6228</v>
      </c>
      <c r="H1732" t="s">
        <v>5893</v>
      </c>
      <c r="I1732">
        <v>6228</v>
      </c>
      <c r="J1732">
        <v>9.75</v>
      </c>
      <c r="K1732" s="190">
        <v>126.5</v>
      </c>
      <c r="L1732" s="64">
        <f t="shared" si="53"/>
        <v>1233.375</v>
      </c>
      <c r="M1732" s="6">
        <f>tbl_Manifiestos[[#This Row],[Total Pagado]]*tbl_Manifiestos[[#This Row],[Porcentaje]]</f>
        <v>1147.0387500000002</v>
      </c>
      <c r="N1732" s="3">
        <v>0.93</v>
      </c>
    </row>
    <row r="1733" spans="1:14" ht="15.75" x14ac:dyDescent="0.25">
      <c r="A1733" s="3" t="s">
        <v>27</v>
      </c>
      <c r="B1733" s="3" t="str">
        <f>tbl_Manifiestos[[#This Row],[Factura]] &amp; "|" &amp; tbl_Manifiestos[[#This Row],[Proyecto OK]] &amp; "|" &amp; TEXT(tbl_Manifiestos[[#This Row],[Servicio]],"0.00") &amp; "|" &amp; TEXT(tbl_Manifiestos[[#This Row],[Costo Unitario]],"0.00")</f>
        <v>2404|Montrose Harbor |8.00|126.50</v>
      </c>
      <c r="C1733">
        <v>2404</v>
      </c>
      <c r="D1733" s="32">
        <v>45754</v>
      </c>
      <c r="E1733">
        <v>67</v>
      </c>
      <c r="F1733" t="s">
        <v>5401</v>
      </c>
      <c r="G1733">
        <v>6228</v>
      </c>
      <c r="H1733" t="s">
        <v>5893</v>
      </c>
      <c r="I1733">
        <v>6228</v>
      </c>
      <c r="J1733">
        <v>8</v>
      </c>
      <c r="K1733" s="34">
        <v>126.5</v>
      </c>
      <c r="L1733" s="65">
        <f t="shared" si="53"/>
        <v>1012</v>
      </c>
      <c r="M1733" s="6">
        <f>tbl_Manifiestos[[#This Row],[Total Pagado]]*tbl_Manifiestos[[#This Row],[Porcentaje]]</f>
        <v>941.16000000000008</v>
      </c>
      <c r="N1733" s="3">
        <v>0.93</v>
      </c>
    </row>
    <row r="1734" spans="1:14" ht="15.75" x14ac:dyDescent="0.25">
      <c r="A1734" s="3" t="s">
        <v>27</v>
      </c>
      <c r="B1734" s="3" t="str">
        <f>tbl_Manifiestos[[#This Row],[Factura]] &amp; "|" &amp; tbl_Manifiestos[[#This Row],[Proyecto OK]] &amp; "|" &amp; TEXT(tbl_Manifiestos[[#This Row],[Servicio]],"0.00") &amp; "|" &amp; TEXT(tbl_Manifiestos[[#This Row],[Costo Unitario]],"0.00")</f>
        <v>2404|Montrose Harbor |10.50|126.50</v>
      </c>
      <c r="C1734">
        <v>2404</v>
      </c>
      <c r="D1734" s="32">
        <v>45755</v>
      </c>
      <c r="E1734">
        <v>67</v>
      </c>
      <c r="F1734" t="s">
        <v>5401</v>
      </c>
      <c r="G1734">
        <v>6228</v>
      </c>
      <c r="H1734" t="s">
        <v>5893</v>
      </c>
      <c r="I1734">
        <v>6228</v>
      </c>
      <c r="J1734">
        <v>10.5</v>
      </c>
      <c r="K1734" s="34">
        <v>126.5</v>
      </c>
      <c r="L1734" s="65">
        <f t="shared" si="53"/>
        <v>1328.25</v>
      </c>
      <c r="M1734" s="6">
        <f>tbl_Manifiestos[[#This Row],[Total Pagado]]*tbl_Manifiestos[[#This Row],[Porcentaje]]</f>
        <v>1235.2725</v>
      </c>
      <c r="N1734" s="3">
        <v>0.93</v>
      </c>
    </row>
    <row r="1735" spans="1:14" ht="15.75" x14ac:dyDescent="0.25">
      <c r="A1735" s="3" t="s">
        <v>27</v>
      </c>
      <c r="B1735" s="3" t="str">
        <f>tbl_Manifiestos[[#This Row],[Factura]] &amp; "|" &amp; tbl_Manifiestos[[#This Row],[Proyecto OK]] &amp; "|" &amp; TEXT(tbl_Manifiestos[[#This Row],[Servicio]],"0.00") &amp; "|" &amp; TEXT(tbl_Manifiestos[[#This Row],[Costo Unitario]],"0.00")</f>
        <v>2404|Montrose Harbor |8.00|126.50</v>
      </c>
      <c r="C1735">
        <v>2404</v>
      </c>
      <c r="D1735" s="32">
        <v>45758</v>
      </c>
      <c r="E1735">
        <v>67</v>
      </c>
      <c r="F1735" t="s">
        <v>5401</v>
      </c>
      <c r="G1735">
        <v>6228</v>
      </c>
      <c r="H1735" t="s">
        <v>5893</v>
      </c>
      <c r="I1735">
        <v>6228</v>
      </c>
      <c r="J1735">
        <v>8</v>
      </c>
      <c r="K1735" s="34">
        <v>126.5</v>
      </c>
      <c r="L1735" s="65">
        <f t="shared" si="53"/>
        <v>1012</v>
      </c>
      <c r="M1735" s="6">
        <f>tbl_Manifiestos[[#This Row],[Total Pagado]]*tbl_Manifiestos[[#This Row],[Porcentaje]]</f>
        <v>941.16000000000008</v>
      </c>
      <c r="N1735" s="3">
        <v>0.93</v>
      </c>
    </row>
    <row r="1736" spans="1:14" ht="15.75" x14ac:dyDescent="0.25">
      <c r="A1736" s="3" t="s">
        <v>27</v>
      </c>
      <c r="B1736" s="3" t="str">
        <f>tbl_Manifiestos[[#This Row],[Factura]] &amp; "|" &amp; tbl_Manifiestos[[#This Row],[Proyecto OK]] &amp; "|" &amp; TEXT(tbl_Manifiestos[[#This Row],[Servicio]],"0.00") &amp; "|" &amp; TEXT(tbl_Manifiestos[[#This Row],[Costo Unitario]],"0.00")</f>
        <v>2415|Montrose Harbor |9.00|126.50</v>
      </c>
      <c r="C1736">
        <v>2415</v>
      </c>
      <c r="D1736" s="32">
        <v>45762</v>
      </c>
      <c r="E1736">
        <v>67</v>
      </c>
      <c r="F1736" t="s">
        <v>5401</v>
      </c>
      <c r="G1736">
        <v>6228</v>
      </c>
      <c r="H1736" t="s">
        <v>5893</v>
      </c>
      <c r="I1736">
        <v>6228</v>
      </c>
      <c r="J1736">
        <v>9</v>
      </c>
      <c r="K1736" s="34">
        <v>126.5</v>
      </c>
      <c r="L1736" s="65">
        <f t="shared" si="53"/>
        <v>1138.5</v>
      </c>
      <c r="M1736" s="6">
        <f>tbl_Manifiestos[[#This Row],[Total Pagado]]*tbl_Manifiestos[[#This Row],[Porcentaje]]</f>
        <v>1058.8050000000001</v>
      </c>
      <c r="N1736" s="3">
        <v>0.93</v>
      </c>
    </row>
    <row r="1737" spans="1:14" ht="15.75" x14ac:dyDescent="0.25">
      <c r="A1737" s="3" t="s">
        <v>27</v>
      </c>
      <c r="B1737" s="3" t="str">
        <f>tbl_Manifiestos[[#This Row],[Factura]] &amp; "|" &amp; tbl_Manifiestos[[#This Row],[Proyecto OK]] &amp; "|" &amp; TEXT(tbl_Manifiestos[[#This Row],[Servicio]],"0.00") &amp; "|" &amp; TEXT(tbl_Manifiestos[[#This Row],[Costo Unitario]],"0.00")</f>
        <v>2415|Montrose Harbor |9.50|126.50</v>
      </c>
      <c r="C1737">
        <v>2415</v>
      </c>
      <c r="D1737" s="32">
        <v>45764</v>
      </c>
      <c r="E1737">
        <v>515</v>
      </c>
      <c r="F1737" t="s">
        <v>5401</v>
      </c>
      <c r="G1737">
        <v>6228</v>
      </c>
      <c r="H1737" t="s">
        <v>5893</v>
      </c>
      <c r="I1737">
        <v>6228</v>
      </c>
      <c r="J1737">
        <v>9.5</v>
      </c>
      <c r="K1737" s="34">
        <v>126.5</v>
      </c>
      <c r="L1737" s="65">
        <f t="shared" si="53"/>
        <v>1201.75</v>
      </c>
      <c r="M1737" s="6">
        <f>tbl_Manifiestos[[#This Row],[Total Pagado]]*tbl_Manifiestos[[#This Row],[Porcentaje]]</f>
        <v>1117.6275000000001</v>
      </c>
      <c r="N1737" s="3">
        <v>0.93</v>
      </c>
    </row>
    <row r="1738" spans="1:14" ht="15.75" x14ac:dyDescent="0.25">
      <c r="A1738" s="3" t="s">
        <v>27</v>
      </c>
      <c r="B1738" s="3" t="str">
        <f>tbl_Manifiestos[[#This Row],[Factura]] &amp; "|" &amp; tbl_Manifiestos[[#This Row],[Proyecto OK]] &amp; "|" &amp; TEXT(tbl_Manifiestos[[#This Row],[Servicio]],"0.00") &amp; "|" &amp; TEXT(tbl_Manifiestos[[#This Row],[Costo Unitario]],"0.00")</f>
        <v>2415|Montrose Harbor |11.00|126.50</v>
      </c>
      <c r="C1738">
        <v>2415</v>
      </c>
      <c r="D1738" s="161">
        <v>45764</v>
      </c>
      <c r="E1738">
        <v>67</v>
      </c>
      <c r="F1738" t="s">
        <v>5401</v>
      </c>
      <c r="G1738">
        <v>6228</v>
      </c>
      <c r="H1738" t="s">
        <v>5893</v>
      </c>
      <c r="I1738">
        <v>6228</v>
      </c>
      <c r="J1738">
        <v>11</v>
      </c>
      <c r="K1738" s="200">
        <v>126.5</v>
      </c>
      <c r="L1738" s="66">
        <f t="shared" si="53"/>
        <v>1391.5</v>
      </c>
      <c r="M1738" s="6">
        <f>tbl_Manifiestos[[#This Row],[Total Pagado]]*tbl_Manifiestos[[#This Row],[Porcentaje]]</f>
        <v>1294.095</v>
      </c>
      <c r="N1738" s="3">
        <v>0.93</v>
      </c>
    </row>
    <row r="1739" spans="1:14" ht="15.75" x14ac:dyDescent="0.25">
      <c r="A1739" s="3" t="s">
        <v>27</v>
      </c>
      <c r="B1739" s="3" t="str">
        <f>tbl_Manifiestos[[#This Row],[Factura]] &amp; "|" &amp; tbl_Manifiestos[[#This Row],[Proyecto OK]] &amp; "|" &amp; TEXT(tbl_Manifiestos[[#This Row],[Servicio]],"0.00") &amp; "|" &amp; TEXT(tbl_Manifiestos[[#This Row],[Costo Unitario]],"0.00")</f>
        <v>2415|Montrose Harbor |8.00|126.50</v>
      </c>
      <c r="C1739">
        <v>2415</v>
      </c>
      <c r="D1739" s="143">
        <v>45765</v>
      </c>
      <c r="E1739">
        <v>67</v>
      </c>
      <c r="F1739" t="s">
        <v>5401</v>
      </c>
      <c r="G1739">
        <v>6228</v>
      </c>
      <c r="H1739" t="s">
        <v>5893</v>
      </c>
      <c r="I1739">
        <v>6228</v>
      </c>
      <c r="J1739">
        <v>8</v>
      </c>
      <c r="K1739" s="190">
        <v>126.5</v>
      </c>
      <c r="L1739" s="64">
        <f t="shared" si="53"/>
        <v>1012</v>
      </c>
      <c r="M1739" s="6">
        <f>tbl_Manifiestos[[#This Row],[Total Pagado]]*tbl_Manifiestos[[#This Row],[Porcentaje]]</f>
        <v>941.16000000000008</v>
      </c>
      <c r="N1739" s="3">
        <v>0.93</v>
      </c>
    </row>
    <row r="1740" spans="1:14" ht="15.75" x14ac:dyDescent="0.25">
      <c r="A1740" s="3" t="s">
        <v>27</v>
      </c>
      <c r="B1740" s="3" t="str">
        <f>tbl_Manifiestos[[#This Row],[Factura]] &amp; "|" &amp; tbl_Manifiestos[[#This Row],[Proyecto OK]] &amp; "|" &amp; TEXT(tbl_Manifiestos[[#This Row],[Servicio]],"0.00") &amp; "|" &amp; TEXT(tbl_Manifiestos[[#This Row],[Costo Unitario]],"0.00")</f>
        <v>2415|Montrose Harbor |8.00|126.50</v>
      </c>
      <c r="C1740">
        <v>2415</v>
      </c>
      <c r="D1740" s="161">
        <v>45765</v>
      </c>
      <c r="E1740">
        <v>708</v>
      </c>
      <c r="F1740" t="s">
        <v>5401</v>
      </c>
      <c r="G1740">
        <v>6228</v>
      </c>
      <c r="H1740" t="s">
        <v>5893</v>
      </c>
      <c r="I1740">
        <v>6228</v>
      </c>
      <c r="J1740">
        <v>8</v>
      </c>
      <c r="K1740" s="200">
        <v>126.5</v>
      </c>
      <c r="L1740" s="66">
        <f t="shared" si="53"/>
        <v>1012</v>
      </c>
      <c r="M1740" s="6">
        <f>tbl_Manifiestos[[#This Row],[Total Pagado]]*tbl_Manifiestos[[#This Row],[Porcentaje]]</f>
        <v>941.16000000000008</v>
      </c>
      <c r="N1740" s="3">
        <v>0.93</v>
      </c>
    </row>
    <row r="1741" spans="1:14" ht="15.75" x14ac:dyDescent="0.25">
      <c r="A1741" s="3" t="s">
        <v>27</v>
      </c>
      <c r="B1741" s="3" t="str">
        <f>tbl_Manifiestos[[#This Row],[Factura]] &amp; "|" &amp; tbl_Manifiestos[[#This Row],[Proyecto OK]] &amp; "|" &amp; TEXT(tbl_Manifiestos[[#This Row],[Servicio]],"0.00") &amp; "|" &amp; TEXT(tbl_Manifiestos[[#This Row],[Costo Unitario]],"0.00")</f>
        <v>2426|Montrose Harbor |9.00|126.50</v>
      </c>
      <c r="C1741">
        <v>2426</v>
      </c>
      <c r="D1741" s="175">
        <v>45768</v>
      </c>
      <c r="E1741">
        <v>67</v>
      </c>
      <c r="F1741" t="s">
        <v>5401</v>
      </c>
      <c r="G1741">
        <v>6228</v>
      </c>
      <c r="H1741" t="s">
        <v>5893</v>
      </c>
      <c r="I1741">
        <v>6228</v>
      </c>
      <c r="J1741">
        <v>9</v>
      </c>
      <c r="K1741" s="209">
        <v>126.5</v>
      </c>
      <c r="L1741" s="67">
        <f t="shared" si="53"/>
        <v>1138.5</v>
      </c>
      <c r="M1741" s="6">
        <f>tbl_Manifiestos[[#This Row],[Total Pagado]]*tbl_Manifiestos[[#This Row],[Porcentaje]]</f>
        <v>1058.8050000000001</v>
      </c>
      <c r="N1741" s="3">
        <v>0.93</v>
      </c>
    </row>
    <row r="1742" spans="1:14" ht="15.75" x14ac:dyDescent="0.25">
      <c r="A1742" s="3" t="s">
        <v>27</v>
      </c>
      <c r="B1742" s="3" t="str">
        <f>tbl_Manifiestos[[#This Row],[Factura]] &amp; "|" &amp; tbl_Manifiestos[[#This Row],[Proyecto OK]] &amp; "|" &amp; TEXT(tbl_Manifiestos[[#This Row],[Servicio]],"0.00") &amp; "|" &amp; TEXT(tbl_Manifiestos[[#This Row],[Costo Unitario]],"0.00")</f>
        <v>2426|Montrose Harbor |10.00|126.50</v>
      </c>
      <c r="C1742">
        <v>2426</v>
      </c>
      <c r="D1742" s="143">
        <v>45769</v>
      </c>
      <c r="E1742">
        <v>67</v>
      </c>
      <c r="F1742" t="s">
        <v>5401</v>
      </c>
      <c r="G1742">
        <v>6228</v>
      </c>
      <c r="H1742" t="s">
        <v>5893</v>
      </c>
      <c r="I1742">
        <v>6228</v>
      </c>
      <c r="J1742">
        <v>10</v>
      </c>
      <c r="K1742" s="190">
        <v>126.5</v>
      </c>
      <c r="L1742" s="64">
        <f t="shared" si="53"/>
        <v>1265</v>
      </c>
      <c r="M1742" s="6">
        <f>tbl_Manifiestos[[#This Row],[Total Pagado]]*tbl_Manifiestos[[#This Row],[Porcentaje]]</f>
        <v>1176.45</v>
      </c>
      <c r="N1742" s="3">
        <v>0.93</v>
      </c>
    </row>
    <row r="1743" spans="1:14" ht="15.75" x14ac:dyDescent="0.25">
      <c r="A1743" s="3" t="s">
        <v>27</v>
      </c>
      <c r="B1743" s="3" t="str">
        <f>tbl_Manifiestos[[#This Row],[Factura]] &amp; "|" &amp; tbl_Manifiestos[[#This Row],[Proyecto OK]] &amp; "|" &amp; TEXT(tbl_Manifiestos[[#This Row],[Servicio]],"0.00") &amp; "|" &amp; TEXT(tbl_Manifiestos[[#This Row],[Costo Unitario]],"0.00")</f>
        <v>2426|Montrose Harbor |8.00|126.50</v>
      </c>
      <c r="C1743">
        <v>2426</v>
      </c>
      <c r="D1743" s="32">
        <v>45770</v>
      </c>
      <c r="E1743">
        <v>67</v>
      </c>
      <c r="F1743" t="s">
        <v>5401</v>
      </c>
      <c r="G1743">
        <v>6228</v>
      </c>
      <c r="H1743" t="s">
        <v>5893</v>
      </c>
      <c r="I1743">
        <v>6228</v>
      </c>
      <c r="J1743">
        <v>8</v>
      </c>
      <c r="K1743" s="34">
        <v>126.5</v>
      </c>
      <c r="L1743" s="65">
        <f t="shared" si="53"/>
        <v>1012</v>
      </c>
      <c r="M1743" s="6">
        <f>tbl_Manifiestos[[#This Row],[Total Pagado]]*tbl_Manifiestos[[#This Row],[Porcentaje]]</f>
        <v>941.16000000000008</v>
      </c>
      <c r="N1743" s="3">
        <v>0.93</v>
      </c>
    </row>
    <row r="1744" spans="1:14" ht="15.75" x14ac:dyDescent="0.25">
      <c r="A1744" s="3" t="s">
        <v>27</v>
      </c>
      <c r="B1744" s="3" t="str">
        <f>tbl_Manifiestos[[#This Row],[Factura]] &amp; "|" &amp; tbl_Manifiestos[[#This Row],[Proyecto OK]] &amp; "|" &amp; TEXT(tbl_Manifiestos[[#This Row],[Servicio]],"0.00") &amp; "|" &amp; TEXT(tbl_Manifiestos[[#This Row],[Costo Unitario]],"0.00")</f>
        <v>2471|Montrose Harbor |9.00|126.50</v>
      </c>
      <c r="C1744" t="s">
        <v>5412</v>
      </c>
      <c r="D1744" s="32">
        <v>45789</v>
      </c>
      <c r="E1744">
        <v>67</v>
      </c>
      <c r="F1744" t="s">
        <v>5401</v>
      </c>
      <c r="G1744">
        <v>6228</v>
      </c>
      <c r="H1744" t="s">
        <v>5893</v>
      </c>
      <c r="I1744">
        <v>6228</v>
      </c>
      <c r="J1744">
        <v>9</v>
      </c>
      <c r="K1744" s="34">
        <v>126.5</v>
      </c>
      <c r="L1744" s="65">
        <f t="shared" si="53"/>
        <v>1138.5</v>
      </c>
      <c r="M1744" s="6">
        <f>tbl_Manifiestos[[#This Row],[Total Pagado]]*tbl_Manifiestos[[#This Row],[Porcentaje]]</f>
        <v>1058.8050000000001</v>
      </c>
      <c r="N1744" s="3">
        <v>0.93</v>
      </c>
    </row>
    <row r="1745" spans="1:14" ht="15.75" x14ac:dyDescent="0.25">
      <c r="A1745" s="3" t="s">
        <v>27</v>
      </c>
      <c r="B1745" s="3" t="str">
        <f>tbl_Manifiestos[[#This Row],[Factura]] &amp; "|" &amp; tbl_Manifiestos[[#This Row],[Proyecto OK]] &amp; "|" &amp; TEXT(tbl_Manifiestos[[#This Row],[Servicio]],"0.00") &amp; "|" &amp; TEXT(tbl_Manifiestos[[#This Row],[Costo Unitario]],"0.00")</f>
        <v>2471|Montrose Harbor |7.50|126.50</v>
      </c>
      <c r="C1745" t="s">
        <v>5412</v>
      </c>
      <c r="D1745" s="32">
        <v>45790</v>
      </c>
      <c r="E1745">
        <v>67</v>
      </c>
      <c r="F1745" t="s">
        <v>5401</v>
      </c>
      <c r="G1745">
        <v>6228</v>
      </c>
      <c r="H1745" t="s">
        <v>5893</v>
      </c>
      <c r="I1745">
        <v>6228</v>
      </c>
      <c r="J1745">
        <v>7.5</v>
      </c>
      <c r="K1745" s="34">
        <v>126.5</v>
      </c>
      <c r="L1745" s="65">
        <f t="shared" si="53"/>
        <v>948.75</v>
      </c>
      <c r="M1745" s="6">
        <f>tbl_Manifiestos[[#This Row],[Total Pagado]]*tbl_Manifiestos[[#This Row],[Porcentaje]]</f>
        <v>882.33750000000009</v>
      </c>
      <c r="N1745" s="3">
        <v>0.93</v>
      </c>
    </row>
    <row r="1746" spans="1:14" ht="15.75" x14ac:dyDescent="0.25">
      <c r="A1746" s="3" t="s">
        <v>27</v>
      </c>
      <c r="B1746" s="3" t="str">
        <f>tbl_Manifiestos[[#This Row],[Factura]] &amp; "|" &amp; tbl_Manifiestos[[#This Row],[Proyecto OK]] &amp; "|" &amp; TEXT(tbl_Manifiestos[[#This Row],[Servicio]],"0.00") &amp; "|" &amp; TEXT(tbl_Manifiestos[[#This Row],[Costo Unitario]],"0.00")</f>
        <v>2486|Montrose Harbor |8.00|126.50</v>
      </c>
      <c r="C1746" t="s">
        <v>5421</v>
      </c>
      <c r="D1746" s="161">
        <v>45799</v>
      </c>
      <c r="E1746">
        <v>617</v>
      </c>
      <c r="F1746" t="s">
        <v>5401</v>
      </c>
      <c r="G1746">
        <v>6228</v>
      </c>
      <c r="H1746" t="s">
        <v>5893</v>
      </c>
      <c r="I1746">
        <v>6228</v>
      </c>
      <c r="J1746">
        <v>8</v>
      </c>
      <c r="K1746" s="200">
        <v>126.5</v>
      </c>
      <c r="L1746" s="66">
        <f t="shared" si="53"/>
        <v>1012</v>
      </c>
      <c r="M1746" s="6">
        <f>tbl_Manifiestos[[#This Row],[Total Pagado]]*tbl_Manifiestos[[#This Row],[Porcentaje]]</f>
        <v>941.16000000000008</v>
      </c>
      <c r="N1746" s="3">
        <v>0.93</v>
      </c>
    </row>
    <row r="1747" spans="1:14" ht="15.75" x14ac:dyDescent="0.25">
      <c r="A1747" s="3" t="s">
        <v>27</v>
      </c>
      <c r="B1747" s="3" t="str">
        <f>tbl_Manifiestos[[#This Row],[Factura]] &amp; "|" &amp; tbl_Manifiestos[[#This Row],[Proyecto OK]] &amp; "|" &amp; TEXT(tbl_Manifiestos[[#This Row],[Servicio]],"0.00") &amp; "|" &amp; TEXT(tbl_Manifiestos[[#This Row],[Costo Unitario]],"0.00")</f>
        <v>2486|Montrose Harbor |8.00|126.50</v>
      </c>
      <c r="C1747" t="s">
        <v>5421</v>
      </c>
      <c r="D1747" s="143">
        <v>45799</v>
      </c>
      <c r="E1747">
        <v>67</v>
      </c>
      <c r="F1747" t="s">
        <v>5401</v>
      </c>
      <c r="G1747">
        <v>6228</v>
      </c>
      <c r="H1747" t="s">
        <v>5893</v>
      </c>
      <c r="I1747">
        <v>6228</v>
      </c>
      <c r="J1747">
        <v>8</v>
      </c>
      <c r="K1747" s="190">
        <v>126.5</v>
      </c>
      <c r="L1747" s="64">
        <f t="shared" si="53"/>
        <v>1012</v>
      </c>
      <c r="M1747" s="6">
        <f>tbl_Manifiestos[[#This Row],[Total Pagado]]*tbl_Manifiestos[[#This Row],[Porcentaje]]</f>
        <v>941.16000000000008</v>
      </c>
      <c r="N1747" s="3">
        <v>0.93</v>
      </c>
    </row>
    <row r="1748" spans="1:14" ht="15.75" x14ac:dyDescent="0.25">
      <c r="A1748" s="3" t="s">
        <v>27</v>
      </c>
      <c r="B1748" s="3" t="str">
        <f>tbl_Manifiestos[[#This Row],[Factura]] &amp; "|" &amp; tbl_Manifiestos[[#This Row],[Proyecto OK]] &amp; "|" &amp; TEXT(tbl_Manifiestos[[#This Row],[Servicio]],"0.00") &amp; "|" &amp; TEXT(tbl_Manifiestos[[#This Row],[Costo Unitario]],"0.00")</f>
        <v>2486|Montrose Harbor |8.00|126.50</v>
      </c>
      <c r="C1748" t="s">
        <v>5421</v>
      </c>
      <c r="D1748" s="32">
        <v>45800</v>
      </c>
      <c r="E1748">
        <v>67</v>
      </c>
      <c r="F1748" t="s">
        <v>5401</v>
      </c>
      <c r="G1748">
        <v>6228</v>
      </c>
      <c r="H1748" t="s">
        <v>5893</v>
      </c>
      <c r="I1748">
        <v>6228</v>
      </c>
      <c r="J1748">
        <v>8</v>
      </c>
      <c r="K1748" s="34">
        <v>126.5</v>
      </c>
      <c r="L1748" s="65">
        <f t="shared" si="53"/>
        <v>1012</v>
      </c>
      <c r="M1748" s="6">
        <f>tbl_Manifiestos[[#This Row],[Total Pagado]]*tbl_Manifiestos[[#This Row],[Porcentaje]]</f>
        <v>941.16000000000008</v>
      </c>
      <c r="N1748" s="3">
        <v>0.93</v>
      </c>
    </row>
    <row r="1749" spans="1:14" ht="15.75" x14ac:dyDescent="0.25">
      <c r="A1749" s="3" t="s">
        <v>27</v>
      </c>
      <c r="B1749" s="3" t="str">
        <f>tbl_Manifiestos[[#This Row],[Factura]] &amp; "|" &amp; tbl_Manifiestos[[#This Row],[Proyecto OK]] &amp; "|" &amp; TEXT(tbl_Manifiestos[[#This Row],[Servicio]],"0.00") &amp; "|" &amp; TEXT(tbl_Manifiestos[[#This Row],[Costo Unitario]],"0.00")</f>
        <v>2502|Montrose Harbor |9.75|126.50</v>
      </c>
      <c r="C1749" t="s">
        <v>5432</v>
      </c>
      <c r="D1749" s="32">
        <v>45806</v>
      </c>
      <c r="E1749">
        <v>103</v>
      </c>
      <c r="F1749" t="s">
        <v>5401</v>
      </c>
      <c r="G1749">
        <v>6228</v>
      </c>
      <c r="H1749" t="s">
        <v>5893</v>
      </c>
      <c r="I1749">
        <v>6228</v>
      </c>
      <c r="J1749">
        <v>9.75</v>
      </c>
      <c r="K1749" s="34">
        <v>126.5</v>
      </c>
      <c r="L1749" s="65">
        <f t="shared" si="53"/>
        <v>1233.375</v>
      </c>
      <c r="M1749" s="6">
        <f>tbl_Manifiestos[[#This Row],[Total Pagado]]*tbl_Manifiestos[[#This Row],[Porcentaje]]</f>
        <v>1147.0387500000002</v>
      </c>
      <c r="N1749" s="3">
        <v>0.93</v>
      </c>
    </row>
    <row r="1750" spans="1:14" ht="15.75" x14ac:dyDescent="0.25">
      <c r="A1750" s="3" t="s">
        <v>27</v>
      </c>
      <c r="B1750" s="3" t="str">
        <f>tbl_Manifiestos[[#This Row],[Factura]] &amp; "|" &amp; tbl_Manifiestos[[#This Row],[Proyecto OK]] &amp; "|" &amp; TEXT(tbl_Manifiestos[[#This Row],[Servicio]],"0.00") &amp; "|" &amp; TEXT(tbl_Manifiestos[[#This Row],[Costo Unitario]],"0.00")</f>
        <v>2502|Montrose Harbor |9.00|126.50</v>
      </c>
      <c r="C1750" t="s">
        <v>5432</v>
      </c>
      <c r="D1750" s="161">
        <v>45807</v>
      </c>
      <c r="E1750">
        <v>67</v>
      </c>
      <c r="F1750" t="s">
        <v>5401</v>
      </c>
      <c r="G1750">
        <v>6228</v>
      </c>
      <c r="H1750" t="s">
        <v>5893</v>
      </c>
      <c r="I1750">
        <v>6228</v>
      </c>
      <c r="J1750">
        <v>9</v>
      </c>
      <c r="K1750" s="200">
        <v>126.5</v>
      </c>
      <c r="L1750" s="66">
        <f t="shared" si="53"/>
        <v>1138.5</v>
      </c>
      <c r="M1750" s="6">
        <f>tbl_Manifiestos[[#This Row],[Total Pagado]]*tbl_Manifiestos[[#This Row],[Porcentaje]]</f>
        <v>1058.8050000000001</v>
      </c>
      <c r="N1750" s="3">
        <v>0.93</v>
      </c>
    </row>
    <row r="1751" spans="1:14" ht="15.75" x14ac:dyDescent="0.25">
      <c r="A1751" s="3" t="s">
        <v>27</v>
      </c>
      <c r="B1751" s="3" t="str">
        <f>tbl_Manifiestos[[#This Row],[Factura]] &amp; "|" &amp; tbl_Manifiestos[[#This Row],[Proyecto OK]] &amp; "|" &amp; TEXT(tbl_Manifiestos[[#This Row],[Servicio]],"0.00") &amp; "|" &amp; TEXT(tbl_Manifiestos[[#This Row],[Costo Unitario]],"0.00")</f>
        <v>2514|Montrose Harbor |10.00|126.50</v>
      </c>
      <c r="C1751" t="s">
        <v>5439</v>
      </c>
      <c r="D1751" s="58">
        <v>45810</v>
      </c>
      <c r="E1751">
        <v>67</v>
      </c>
      <c r="F1751" t="s">
        <v>5401</v>
      </c>
      <c r="G1751">
        <v>6228</v>
      </c>
      <c r="H1751" t="s">
        <v>5893</v>
      </c>
      <c r="I1751">
        <v>6228</v>
      </c>
      <c r="J1751">
        <v>10</v>
      </c>
      <c r="K1751" s="210">
        <v>126.5</v>
      </c>
      <c r="L1751" s="64">
        <f t="shared" si="53"/>
        <v>1265</v>
      </c>
      <c r="M1751" s="6">
        <f>tbl_Manifiestos[[#This Row],[Total Pagado]]*tbl_Manifiestos[[#This Row],[Porcentaje]]</f>
        <v>1176.45</v>
      </c>
      <c r="N1751" s="3">
        <v>0.93</v>
      </c>
    </row>
    <row r="1752" spans="1:14" ht="15.75" x14ac:dyDescent="0.25">
      <c r="A1752" s="3" t="s">
        <v>27</v>
      </c>
      <c r="B1752" s="3" t="str">
        <f>tbl_Manifiestos[[#This Row],[Factura]] &amp; "|" &amp; tbl_Manifiestos[[#This Row],[Proyecto OK]] &amp; "|" &amp; TEXT(tbl_Manifiestos[[#This Row],[Servicio]],"0.00") &amp; "|" &amp; TEXT(tbl_Manifiestos[[#This Row],[Costo Unitario]],"0.00")</f>
        <v>2514|Montrose Harbor |9.00|126.50</v>
      </c>
      <c r="C1752" t="s">
        <v>5439</v>
      </c>
      <c r="D1752" s="59">
        <v>45810</v>
      </c>
      <c r="E1752">
        <v>515</v>
      </c>
      <c r="F1752" t="s">
        <v>5401</v>
      </c>
      <c r="G1752">
        <v>6228</v>
      </c>
      <c r="H1752" t="s">
        <v>5893</v>
      </c>
      <c r="I1752">
        <v>6228</v>
      </c>
      <c r="J1752">
        <v>9</v>
      </c>
      <c r="K1752" s="205">
        <v>126.5</v>
      </c>
      <c r="L1752" s="66">
        <f t="shared" si="53"/>
        <v>1138.5</v>
      </c>
      <c r="M1752" s="6">
        <f>tbl_Manifiestos[[#This Row],[Total Pagado]]*tbl_Manifiestos[[#This Row],[Porcentaje]]</f>
        <v>1058.8050000000001</v>
      </c>
      <c r="N1752" s="3">
        <v>0.93</v>
      </c>
    </row>
    <row r="1753" spans="1:14" ht="15.75" x14ac:dyDescent="0.25">
      <c r="A1753" s="3" t="s">
        <v>27</v>
      </c>
      <c r="B1753" s="3" t="str">
        <f>tbl_Manifiestos[[#This Row],[Factura]] &amp; "|" &amp; tbl_Manifiestos[[#This Row],[Proyecto OK]] &amp; "|" &amp; TEXT(tbl_Manifiestos[[#This Row],[Servicio]],"0.00") &amp; "|" &amp; TEXT(tbl_Manifiestos[[#This Row],[Costo Unitario]],"0.00")</f>
        <v>2514|Montrose Harbor |9.00|126.50</v>
      </c>
      <c r="C1753" t="s">
        <v>5439</v>
      </c>
      <c r="D1753" s="58">
        <v>45811</v>
      </c>
      <c r="E1753">
        <v>67</v>
      </c>
      <c r="F1753" t="s">
        <v>5401</v>
      </c>
      <c r="G1753">
        <v>6228</v>
      </c>
      <c r="H1753" t="s">
        <v>5893</v>
      </c>
      <c r="I1753">
        <v>6228</v>
      </c>
      <c r="J1753">
        <v>9</v>
      </c>
      <c r="K1753" s="210">
        <v>126.5</v>
      </c>
      <c r="L1753" s="64">
        <f t="shared" ref="L1753:L1784" si="54">J1753*K1753</f>
        <v>1138.5</v>
      </c>
      <c r="M1753" s="6">
        <f>tbl_Manifiestos[[#This Row],[Total Pagado]]*tbl_Manifiestos[[#This Row],[Porcentaje]]</f>
        <v>1058.8050000000001</v>
      </c>
      <c r="N1753" s="3">
        <v>0.93</v>
      </c>
    </row>
    <row r="1754" spans="1:14" ht="15.75" x14ac:dyDescent="0.25">
      <c r="A1754" s="3" t="s">
        <v>27</v>
      </c>
      <c r="B1754" s="3" t="str">
        <f>tbl_Manifiestos[[#This Row],[Factura]] &amp; "|" &amp; tbl_Manifiestos[[#This Row],[Proyecto OK]] &amp; "|" &amp; TEXT(tbl_Manifiestos[[#This Row],[Servicio]],"0.00") &amp; "|" &amp; TEXT(tbl_Manifiestos[[#This Row],[Costo Unitario]],"0.00")</f>
        <v>2542|Montrose Harbor |9.50|126.50</v>
      </c>
      <c r="C1754" t="s">
        <v>5458</v>
      </c>
      <c r="D1754" s="59">
        <v>45825</v>
      </c>
      <c r="E1754">
        <v>67</v>
      </c>
      <c r="F1754" t="s">
        <v>5401</v>
      </c>
      <c r="G1754">
        <v>6228</v>
      </c>
      <c r="H1754" t="s">
        <v>5893</v>
      </c>
      <c r="I1754">
        <v>6228</v>
      </c>
      <c r="J1754">
        <v>9.5</v>
      </c>
      <c r="K1754" s="62">
        <v>126.5</v>
      </c>
      <c r="L1754" s="66">
        <f t="shared" si="54"/>
        <v>1201.75</v>
      </c>
      <c r="M1754" s="6">
        <f>tbl_Manifiestos[[#This Row],[Total Pagado]]*tbl_Manifiestos[[#This Row],[Porcentaje]]</f>
        <v>1117.6275000000001</v>
      </c>
      <c r="N1754" s="3">
        <v>0.93</v>
      </c>
    </row>
    <row r="1755" spans="1:14" ht="15.75" x14ac:dyDescent="0.25">
      <c r="A1755" s="3" t="s">
        <v>27</v>
      </c>
      <c r="B1755" s="3" t="str">
        <f>tbl_Manifiestos[[#This Row],[Factura]] &amp; "|" &amp; tbl_Manifiestos[[#This Row],[Proyecto OK]] &amp; "|" &amp; TEXT(tbl_Manifiestos[[#This Row],[Servicio]],"0.00") &amp; "|" &amp; TEXT(tbl_Manifiestos[[#This Row],[Costo Unitario]],"0.00")</f>
        <v>2542|Montrose Harbor |9.00|126.50</v>
      </c>
      <c r="C1755" t="s">
        <v>5458</v>
      </c>
      <c r="D1755" s="58">
        <v>45827</v>
      </c>
      <c r="E1755">
        <v>617</v>
      </c>
      <c r="F1755" t="s">
        <v>5401</v>
      </c>
      <c r="G1755">
        <v>6228</v>
      </c>
      <c r="H1755" t="s">
        <v>5893</v>
      </c>
      <c r="I1755">
        <v>6228</v>
      </c>
      <c r="J1755">
        <v>9</v>
      </c>
      <c r="K1755" s="61">
        <v>126.5</v>
      </c>
      <c r="L1755" s="64">
        <f t="shared" si="54"/>
        <v>1138.5</v>
      </c>
      <c r="M1755" s="6">
        <f>tbl_Manifiestos[[#This Row],[Total Pagado]]*tbl_Manifiestos[[#This Row],[Porcentaje]]</f>
        <v>1058.8050000000001</v>
      </c>
      <c r="N1755" s="3">
        <v>0.93</v>
      </c>
    </row>
    <row r="1756" spans="1:14" ht="15.75" x14ac:dyDescent="0.25">
      <c r="A1756" s="3" t="s">
        <v>27</v>
      </c>
      <c r="B1756" s="3" t="str">
        <f>tbl_Manifiestos[[#This Row],[Factura]] &amp; "|" &amp; tbl_Manifiestos[[#This Row],[Proyecto OK]] &amp; "|" &amp; TEXT(tbl_Manifiestos[[#This Row],[Servicio]],"0.00") &amp; "|" &amp; TEXT(tbl_Manifiestos[[#This Row],[Costo Unitario]],"0.00")</f>
        <v>2542|Montrose Harbor |9.50|126.50</v>
      </c>
      <c r="C1756" t="s">
        <v>5458</v>
      </c>
      <c r="D1756" s="51">
        <v>45827</v>
      </c>
      <c r="E1756">
        <v>114</v>
      </c>
      <c r="F1756" t="s">
        <v>5401</v>
      </c>
      <c r="G1756">
        <v>6228</v>
      </c>
      <c r="H1756" t="s">
        <v>5893</v>
      </c>
      <c r="I1756">
        <v>6228</v>
      </c>
      <c r="J1756">
        <v>9.5</v>
      </c>
      <c r="K1756" s="55">
        <v>126.5</v>
      </c>
      <c r="L1756" s="65">
        <f t="shared" si="54"/>
        <v>1201.75</v>
      </c>
      <c r="M1756" s="6">
        <f>tbl_Manifiestos[[#This Row],[Total Pagado]]*tbl_Manifiestos[[#This Row],[Porcentaje]]</f>
        <v>1117.6275000000001</v>
      </c>
      <c r="N1756" s="3">
        <v>0.93</v>
      </c>
    </row>
    <row r="1757" spans="1:14" ht="15.75" x14ac:dyDescent="0.25">
      <c r="A1757" s="3" t="s">
        <v>27</v>
      </c>
      <c r="B1757" s="3" t="str">
        <f>tbl_Manifiestos[[#This Row],[Factura]] &amp; "|" &amp; tbl_Manifiestos[[#This Row],[Proyecto OK]] &amp; "|" &amp; TEXT(tbl_Manifiestos[[#This Row],[Servicio]],"0.00") &amp; "|" &amp; TEXT(tbl_Manifiestos[[#This Row],[Costo Unitario]],"0.00")</f>
        <v>2542|Montrose Harbor |9.00|126.50</v>
      </c>
      <c r="C1757" t="s">
        <v>5458</v>
      </c>
      <c r="D1757" s="51">
        <v>45827</v>
      </c>
      <c r="E1757">
        <v>67</v>
      </c>
      <c r="F1757" t="s">
        <v>5401</v>
      </c>
      <c r="G1757">
        <v>6228</v>
      </c>
      <c r="H1757" t="s">
        <v>5893</v>
      </c>
      <c r="I1757">
        <v>6228</v>
      </c>
      <c r="J1757">
        <v>9</v>
      </c>
      <c r="K1757" s="55">
        <v>126.5</v>
      </c>
      <c r="L1757" s="65">
        <f t="shared" si="54"/>
        <v>1138.5</v>
      </c>
      <c r="M1757" s="6">
        <f>tbl_Manifiestos[[#This Row],[Total Pagado]]*tbl_Manifiestos[[#This Row],[Porcentaje]]</f>
        <v>1058.8050000000001</v>
      </c>
      <c r="N1757" s="3">
        <v>0.93</v>
      </c>
    </row>
    <row r="1758" spans="1:14" ht="15.75" x14ac:dyDescent="0.25">
      <c r="A1758" s="3" t="s">
        <v>27</v>
      </c>
      <c r="B1758" s="3" t="str">
        <f>tbl_Manifiestos[[#This Row],[Factura]] &amp; "|" &amp; tbl_Manifiestos[[#This Row],[Proyecto OK]] &amp; "|" &amp; TEXT(tbl_Manifiestos[[#This Row],[Servicio]],"0.00") &amp; "|" &amp; TEXT(tbl_Manifiestos[[#This Row],[Costo Unitario]],"0.00")</f>
        <v>2542|Montrose Harbor |9.00|126.50</v>
      </c>
      <c r="C1758" t="s">
        <v>5458</v>
      </c>
      <c r="D1758" s="51">
        <v>45828</v>
      </c>
      <c r="E1758">
        <v>356</v>
      </c>
      <c r="F1758" t="s">
        <v>5401</v>
      </c>
      <c r="G1758">
        <v>6228</v>
      </c>
      <c r="H1758" t="s">
        <v>5893</v>
      </c>
      <c r="I1758">
        <v>6228</v>
      </c>
      <c r="J1758">
        <v>9</v>
      </c>
      <c r="K1758" s="55">
        <v>126.5</v>
      </c>
      <c r="L1758" s="65">
        <f t="shared" si="54"/>
        <v>1138.5</v>
      </c>
      <c r="M1758" s="6">
        <f>tbl_Manifiestos[[#This Row],[Total Pagado]]*tbl_Manifiestos[[#This Row],[Porcentaje]]</f>
        <v>1058.8050000000001</v>
      </c>
      <c r="N1758" s="3">
        <v>0.93</v>
      </c>
    </row>
    <row r="1759" spans="1:14" ht="15.75" x14ac:dyDescent="0.25">
      <c r="A1759" s="3" t="s">
        <v>27</v>
      </c>
      <c r="B1759" s="3" t="str">
        <f>tbl_Manifiestos[[#This Row],[Factura]] &amp; "|" &amp; tbl_Manifiestos[[#This Row],[Proyecto OK]] &amp; "|" &amp; TEXT(tbl_Manifiestos[[#This Row],[Servicio]],"0.00") &amp; "|" &amp; TEXT(tbl_Manifiestos[[#This Row],[Costo Unitario]],"0.00")</f>
        <v>2542|Montrose Harbor |8.50|126.50</v>
      </c>
      <c r="C1759" t="s">
        <v>5458</v>
      </c>
      <c r="D1759" s="51">
        <v>45828</v>
      </c>
      <c r="E1759">
        <v>67</v>
      </c>
      <c r="F1759" t="s">
        <v>5401</v>
      </c>
      <c r="G1759">
        <v>6228</v>
      </c>
      <c r="H1759" t="s">
        <v>5893</v>
      </c>
      <c r="I1759">
        <v>6228</v>
      </c>
      <c r="J1759">
        <v>8.5</v>
      </c>
      <c r="K1759" s="55">
        <v>126.5</v>
      </c>
      <c r="L1759" s="65">
        <f t="shared" si="54"/>
        <v>1075.25</v>
      </c>
      <c r="M1759" s="6">
        <f>tbl_Manifiestos[[#This Row],[Total Pagado]]*tbl_Manifiestos[[#This Row],[Porcentaje]]</f>
        <v>999.98250000000007</v>
      </c>
      <c r="N1759" s="3">
        <v>0.93</v>
      </c>
    </row>
    <row r="1760" spans="1:14" ht="15.75" x14ac:dyDescent="0.25">
      <c r="A1760" s="3" t="s">
        <v>27</v>
      </c>
      <c r="B1760" s="3" t="str">
        <f>tbl_Manifiestos[[#This Row],[Factura]] &amp; "|" &amp; tbl_Manifiestos[[#This Row],[Proyecto OK]] &amp; "|" &amp; TEXT(tbl_Manifiestos[[#This Row],[Servicio]],"0.00") &amp; "|" &amp; TEXT(tbl_Manifiestos[[#This Row],[Costo Unitario]],"0.00")</f>
        <v>2542|Montrose Harbor |9.00|126.50</v>
      </c>
      <c r="C1760" t="s">
        <v>5458</v>
      </c>
      <c r="D1760" s="58">
        <v>45828</v>
      </c>
      <c r="E1760">
        <v>617</v>
      </c>
      <c r="F1760" t="s">
        <v>5401</v>
      </c>
      <c r="G1760">
        <v>6228</v>
      </c>
      <c r="H1760" t="s">
        <v>5893</v>
      </c>
      <c r="I1760">
        <v>6228</v>
      </c>
      <c r="J1760">
        <v>9</v>
      </c>
      <c r="K1760" s="61">
        <v>126.5</v>
      </c>
      <c r="L1760" s="64">
        <f t="shared" si="54"/>
        <v>1138.5</v>
      </c>
      <c r="M1760" s="6">
        <f>tbl_Manifiestos[[#This Row],[Total Pagado]]*tbl_Manifiestos[[#This Row],[Porcentaje]]</f>
        <v>1058.8050000000001</v>
      </c>
      <c r="N1760" s="3">
        <v>0.93</v>
      </c>
    </row>
    <row r="1761" spans="1:14" ht="15.75" x14ac:dyDescent="0.25">
      <c r="A1761" s="3" t="s">
        <v>27</v>
      </c>
      <c r="B1761" s="3" t="str">
        <f>tbl_Manifiestos[[#This Row],[Factura]] &amp; "|" &amp; tbl_Manifiestos[[#This Row],[Proyecto OK]] &amp; "|" &amp; TEXT(tbl_Manifiestos[[#This Row],[Servicio]],"0.00") &amp; "|" &amp; TEXT(tbl_Manifiestos[[#This Row],[Costo Unitario]],"0.00")</f>
        <v>2558|Montrose Harbor |8.00|126.50</v>
      </c>
      <c r="C1761" t="s">
        <v>5467</v>
      </c>
      <c r="D1761" s="51">
        <v>45831</v>
      </c>
      <c r="E1761">
        <v>356</v>
      </c>
      <c r="F1761" t="s">
        <v>5401</v>
      </c>
      <c r="G1761">
        <v>6228</v>
      </c>
      <c r="H1761" t="s">
        <v>5893</v>
      </c>
      <c r="I1761">
        <v>6228</v>
      </c>
      <c r="J1761">
        <v>8</v>
      </c>
      <c r="K1761" s="55">
        <v>126.5</v>
      </c>
      <c r="L1761" s="65">
        <f t="shared" si="54"/>
        <v>1012</v>
      </c>
      <c r="M1761" s="6">
        <f>tbl_Manifiestos[[#This Row],[Total Pagado]]*tbl_Manifiestos[[#This Row],[Porcentaje]]</f>
        <v>941.16000000000008</v>
      </c>
      <c r="N1761" s="3">
        <v>0.93</v>
      </c>
    </row>
    <row r="1762" spans="1:14" ht="15.75" x14ac:dyDescent="0.25">
      <c r="A1762" s="3" t="s">
        <v>27</v>
      </c>
      <c r="B1762" s="3" t="str">
        <f>tbl_Manifiestos[[#This Row],[Factura]] &amp; "|" &amp; tbl_Manifiestos[[#This Row],[Proyecto OK]] &amp; "|" &amp; TEXT(tbl_Manifiestos[[#This Row],[Servicio]],"0.00") &amp; "|" &amp; TEXT(tbl_Manifiestos[[#This Row],[Costo Unitario]],"0.00")</f>
        <v>2558|Montrose Harbor |8.50|126.50</v>
      </c>
      <c r="C1762" t="s">
        <v>5467</v>
      </c>
      <c r="D1762" s="51">
        <v>45834</v>
      </c>
      <c r="E1762">
        <v>103</v>
      </c>
      <c r="F1762" t="s">
        <v>5401</v>
      </c>
      <c r="G1762">
        <v>6228</v>
      </c>
      <c r="H1762" t="s">
        <v>5893</v>
      </c>
      <c r="I1762">
        <v>6228</v>
      </c>
      <c r="J1762">
        <v>8.5</v>
      </c>
      <c r="K1762" s="55">
        <v>126.5</v>
      </c>
      <c r="L1762" s="65">
        <f t="shared" si="54"/>
        <v>1075.25</v>
      </c>
      <c r="M1762" s="6">
        <f>tbl_Manifiestos[[#This Row],[Total Pagado]]*tbl_Manifiestos[[#This Row],[Porcentaje]]</f>
        <v>999.98250000000007</v>
      </c>
      <c r="N1762" s="3">
        <v>0.93</v>
      </c>
    </row>
    <row r="1763" spans="1:14" ht="15.75" x14ac:dyDescent="0.25">
      <c r="A1763" s="3" t="s">
        <v>27</v>
      </c>
      <c r="B1763" s="3" t="str">
        <f>tbl_Manifiestos[[#This Row],[Factura]] &amp; "|" &amp; tbl_Manifiestos[[#This Row],[Proyecto OK]] &amp; "|" &amp; TEXT(tbl_Manifiestos[[#This Row],[Servicio]],"0.00") &amp; "|" &amp; TEXT(tbl_Manifiestos[[#This Row],[Costo Unitario]],"0.00")</f>
        <v>2558|Montrose Harbor |9.50|126.50</v>
      </c>
      <c r="C1763" t="s">
        <v>5467</v>
      </c>
      <c r="D1763" s="51">
        <v>45835</v>
      </c>
      <c r="E1763">
        <v>325</v>
      </c>
      <c r="F1763" t="s">
        <v>5401</v>
      </c>
      <c r="G1763">
        <v>6228</v>
      </c>
      <c r="H1763" t="s">
        <v>5893</v>
      </c>
      <c r="I1763">
        <v>6228</v>
      </c>
      <c r="J1763">
        <v>9.5</v>
      </c>
      <c r="K1763" s="55">
        <v>126.5</v>
      </c>
      <c r="L1763" s="65">
        <f t="shared" si="54"/>
        <v>1201.75</v>
      </c>
      <c r="M1763" s="6">
        <f>tbl_Manifiestos[[#This Row],[Total Pagado]]*tbl_Manifiestos[[#This Row],[Porcentaje]]</f>
        <v>1117.6275000000001</v>
      </c>
      <c r="N1763" s="3">
        <v>0.93</v>
      </c>
    </row>
    <row r="1764" spans="1:14" ht="15.75" x14ac:dyDescent="0.25">
      <c r="A1764" s="3" t="s">
        <v>27</v>
      </c>
      <c r="B1764" s="3" t="str">
        <f>tbl_Manifiestos[[#This Row],[Factura]] &amp; "|" &amp; tbl_Manifiestos[[#This Row],[Proyecto OK]] &amp; "|" &amp; TEXT(tbl_Manifiestos[[#This Row],[Servicio]],"0.00") &amp; "|" &amp; TEXT(tbl_Manifiestos[[#This Row],[Costo Unitario]],"0.00")</f>
        <v>2558|Montrose Harbor |8.00|126.50</v>
      </c>
      <c r="C1764" t="s">
        <v>5467</v>
      </c>
      <c r="D1764" s="51">
        <v>45831</v>
      </c>
      <c r="E1764">
        <v>67</v>
      </c>
      <c r="F1764" t="s">
        <v>5401</v>
      </c>
      <c r="G1764">
        <v>6228</v>
      </c>
      <c r="H1764" t="s">
        <v>5893</v>
      </c>
      <c r="I1764">
        <v>6228</v>
      </c>
      <c r="J1764">
        <v>8</v>
      </c>
      <c r="K1764" s="55">
        <v>126.5</v>
      </c>
      <c r="L1764" s="65">
        <f t="shared" si="54"/>
        <v>1012</v>
      </c>
      <c r="M1764" s="6">
        <f>tbl_Manifiestos[[#This Row],[Total Pagado]]*tbl_Manifiestos[[#This Row],[Porcentaje]]</f>
        <v>941.16000000000008</v>
      </c>
      <c r="N1764" s="3">
        <v>0.93</v>
      </c>
    </row>
    <row r="1765" spans="1:14" ht="15.75" x14ac:dyDescent="0.25">
      <c r="A1765" s="3" t="s">
        <v>27</v>
      </c>
      <c r="B1765" s="3" t="str">
        <f>tbl_Manifiestos[[#This Row],[Factura]] &amp; "|" &amp; tbl_Manifiestos[[#This Row],[Proyecto OK]] &amp; "|" &amp; TEXT(tbl_Manifiestos[[#This Row],[Servicio]],"0.00") &amp; "|" &amp; TEXT(tbl_Manifiestos[[#This Row],[Costo Unitario]],"0.00")</f>
        <v>2558|Montrose Harbor |8.50|126.50</v>
      </c>
      <c r="C1765" t="s">
        <v>5467</v>
      </c>
      <c r="D1765" s="51">
        <v>45832</v>
      </c>
      <c r="E1765">
        <v>67</v>
      </c>
      <c r="F1765" t="s">
        <v>5401</v>
      </c>
      <c r="G1765">
        <v>6228</v>
      </c>
      <c r="H1765" t="s">
        <v>5893</v>
      </c>
      <c r="I1765">
        <v>6228</v>
      </c>
      <c r="J1765">
        <v>8.5</v>
      </c>
      <c r="K1765" s="55">
        <v>126.5</v>
      </c>
      <c r="L1765" s="65">
        <f t="shared" si="54"/>
        <v>1075.25</v>
      </c>
      <c r="M1765" s="6">
        <f>tbl_Manifiestos[[#This Row],[Total Pagado]]*tbl_Manifiestos[[#This Row],[Porcentaje]]</f>
        <v>999.98250000000007</v>
      </c>
      <c r="N1765" s="3">
        <v>0.93</v>
      </c>
    </row>
    <row r="1766" spans="1:14" ht="15.75" x14ac:dyDescent="0.25">
      <c r="A1766" s="3" t="s">
        <v>27</v>
      </c>
      <c r="B1766" s="3" t="str">
        <f>tbl_Manifiestos[[#This Row],[Factura]] &amp; "|" &amp; tbl_Manifiestos[[#This Row],[Proyecto OK]] &amp; "|" &amp; TEXT(tbl_Manifiestos[[#This Row],[Servicio]],"0.00") &amp; "|" &amp; TEXT(tbl_Manifiestos[[#This Row],[Costo Unitario]],"0.00")</f>
        <v>2558|Montrose Harbor |9.75|126.50</v>
      </c>
      <c r="C1766" t="s">
        <v>5467</v>
      </c>
      <c r="D1766" s="51">
        <v>45833</v>
      </c>
      <c r="E1766">
        <v>67</v>
      </c>
      <c r="F1766" t="s">
        <v>5401</v>
      </c>
      <c r="G1766">
        <v>6228</v>
      </c>
      <c r="H1766" t="s">
        <v>5893</v>
      </c>
      <c r="I1766">
        <v>6228</v>
      </c>
      <c r="J1766">
        <v>9.75</v>
      </c>
      <c r="K1766" s="55">
        <v>126.5</v>
      </c>
      <c r="L1766" s="65">
        <f t="shared" si="54"/>
        <v>1233.375</v>
      </c>
      <c r="M1766" s="6">
        <f>tbl_Manifiestos[[#This Row],[Total Pagado]]*tbl_Manifiestos[[#This Row],[Porcentaje]]</f>
        <v>1147.0387500000002</v>
      </c>
      <c r="N1766" s="3">
        <v>0.93</v>
      </c>
    </row>
    <row r="1767" spans="1:14" ht="15.75" x14ac:dyDescent="0.25">
      <c r="A1767" s="3" t="s">
        <v>27</v>
      </c>
      <c r="B1767" s="3" t="str">
        <f>tbl_Manifiestos[[#This Row],[Factura]] &amp; "|" &amp; tbl_Manifiestos[[#This Row],[Proyecto OK]] &amp; "|" &amp; TEXT(tbl_Manifiestos[[#This Row],[Servicio]],"0.00") &amp; "|" &amp; TEXT(tbl_Manifiestos[[#This Row],[Costo Unitario]],"0.00")</f>
        <v>2558|Montrose Harbor |9.50|126.50</v>
      </c>
      <c r="C1767" t="s">
        <v>5467</v>
      </c>
      <c r="D1767" s="51">
        <v>45834</v>
      </c>
      <c r="E1767">
        <v>67</v>
      </c>
      <c r="F1767" t="s">
        <v>5401</v>
      </c>
      <c r="G1767">
        <v>6228</v>
      </c>
      <c r="H1767" t="s">
        <v>5893</v>
      </c>
      <c r="I1767">
        <v>6228</v>
      </c>
      <c r="J1767">
        <v>9.5</v>
      </c>
      <c r="K1767" s="55">
        <v>126.5</v>
      </c>
      <c r="L1767" s="65">
        <f t="shared" si="54"/>
        <v>1201.75</v>
      </c>
      <c r="M1767" s="6">
        <f>tbl_Manifiestos[[#This Row],[Total Pagado]]*tbl_Manifiestos[[#This Row],[Porcentaje]]</f>
        <v>1117.6275000000001</v>
      </c>
      <c r="N1767" s="3">
        <v>0.93</v>
      </c>
    </row>
    <row r="1768" spans="1:14" ht="15.75" x14ac:dyDescent="0.25">
      <c r="A1768" s="3" t="s">
        <v>27</v>
      </c>
      <c r="B1768" s="3" t="str">
        <f>tbl_Manifiestos[[#This Row],[Factura]] &amp; "|" &amp; tbl_Manifiestos[[#This Row],[Proyecto OK]] &amp; "|" &amp; TEXT(tbl_Manifiestos[[#This Row],[Servicio]],"0.00") &amp; "|" &amp; TEXT(tbl_Manifiestos[[#This Row],[Costo Unitario]],"0.00")</f>
        <v>2558|Montrose Harbor |9.00|126.50</v>
      </c>
      <c r="C1768" t="s">
        <v>5467</v>
      </c>
      <c r="D1768" s="59">
        <v>45835</v>
      </c>
      <c r="E1768">
        <v>103</v>
      </c>
      <c r="F1768" t="s">
        <v>5401</v>
      </c>
      <c r="G1768">
        <v>6228</v>
      </c>
      <c r="H1768" t="s">
        <v>5893</v>
      </c>
      <c r="I1768">
        <v>6228</v>
      </c>
      <c r="J1768">
        <v>9</v>
      </c>
      <c r="K1768" s="62">
        <v>126.5</v>
      </c>
      <c r="L1768" s="66">
        <f t="shared" si="54"/>
        <v>1138.5</v>
      </c>
      <c r="M1768" s="6">
        <f>tbl_Manifiestos[[#This Row],[Total Pagado]]*tbl_Manifiestos[[#This Row],[Porcentaje]]</f>
        <v>1058.8050000000001</v>
      </c>
      <c r="N1768" s="3">
        <v>0.93</v>
      </c>
    </row>
    <row r="1769" spans="1:14" ht="15.75" x14ac:dyDescent="0.25">
      <c r="A1769" s="3" t="s">
        <v>27</v>
      </c>
      <c r="B1769" s="3" t="str">
        <f>tbl_Manifiestos[[#This Row],[Factura]] &amp; "|" &amp; tbl_Manifiestos[[#This Row],[Proyecto OK]] &amp; "|" &amp; TEXT(tbl_Manifiestos[[#This Row],[Servicio]],"0.00") &amp; "|" &amp; TEXT(tbl_Manifiestos[[#This Row],[Costo Unitario]],"0.00")</f>
        <v>2558|Montrose Harbor |9.25|126.50</v>
      </c>
      <c r="C1769" t="s">
        <v>5467</v>
      </c>
      <c r="D1769" s="58">
        <v>45835</v>
      </c>
      <c r="E1769">
        <v>67</v>
      </c>
      <c r="F1769" t="s">
        <v>5401</v>
      </c>
      <c r="G1769">
        <v>6228</v>
      </c>
      <c r="H1769" t="s">
        <v>5893</v>
      </c>
      <c r="I1769">
        <v>6228</v>
      </c>
      <c r="J1769">
        <v>9.25</v>
      </c>
      <c r="K1769" s="61">
        <v>126.5</v>
      </c>
      <c r="L1769" s="64">
        <f t="shared" si="54"/>
        <v>1170.125</v>
      </c>
      <c r="M1769" s="6">
        <f>tbl_Manifiestos[[#This Row],[Total Pagado]]*tbl_Manifiestos[[#This Row],[Porcentaje]]</f>
        <v>1088.2162499999999</v>
      </c>
      <c r="N1769" s="3">
        <v>0.93</v>
      </c>
    </row>
    <row r="1770" spans="1:14" ht="15.75" x14ac:dyDescent="0.25">
      <c r="A1770" s="3" t="s">
        <v>27</v>
      </c>
      <c r="B1770" s="3" t="str">
        <f>tbl_Manifiestos[[#This Row],[Factura]] &amp; "|" &amp; tbl_Manifiestos[[#This Row],[Proyecto OK]] &amp; "|" &amp; TEXT(tbl_Manifiestos[[#This Row],[Servicio]],"0.00") &amp; "|" &amp; TEXT(tbl_Manifiestos[[#This Row],[Costo Unitario]],"0.00")</f>
        <v>2572|Montrose Harbor |10.00|126.50</v>
      </c>
      <c r="C1770" t="s">
        <v>5475</v>
      </c>
      <c r="D1770" s="51">
        <v>45838</v>
      </c>
      <c r="E1770">
        <v>103</v>
      </c>
      <c r="F1770" t="s">
        <v>5401</v>
      </c>
      <c r="G1770">
        <v>6228</v>
      </c>
      <c r="H1770" t="s">
        <v>5893</v>
      </c>
      <c r="I1770">
        <v>6228</v>
      </c>
      <c r="J1770">
        <v>10</v>
      </c>
      <c r="K1770" s="55">
        <v>126.5</v>
      </c>
      <c r="L1770" s="65">
        <f t="shared" si="54"/>
        <v>1265</v>
      </c>
      <c r="M1770" s="6">
        <f>tbl_Manifiestos[[#This Row],[Total Pagado]]*tbl_Manifiestos[[#This Row],[Porcentaje]]</f>
        <v>1176.45</v>
      </c>
      <c r="N1770" s="3">
        <v>0.93</v>
      </c>
    </row>
    <row r="1771" spans="1:14" ht="15.75" x14ac:dyDescent="0.25">
      <c r="A1771" s="3" t="s">
        <v>27</v>
      </c>
      <c r="B1771" s="3" t="str">
        <f>tbl_Manifiestos[[#This Row],[Factura]] &amp; "|" &amp; tbl_Manifiestos[[#This Row],[Proyecto OK]] &amp; "|" &amp; TEXT(tbl_Manifiestos[[#This Row],[Servicio]],"0.00") &amp; "|" &amp; TEXT(tbl_Manifiestos[[#This Row],[Costo Unitario]],"0.00")</f>
        <v>2572|Montrose Harbor |9.75|126.50</v>
      </c>
      <c r="C1771" t="s">
        <v>5475</v>
      </c>
      <c r="D1771" s="51">
        <v>45838</v>
      </c>
      <c r="E1771">
        <v>67</v>
      </c>
      <c r="F1771" t="s">
        <v>5401</v>
      </c>
      <c r="G1771">
        <v>6228</v>
      </c>
      <c r="H1771" t="s">
        <v>5893</v>
      </c>
      <c r="I1771">
        <v>6228</v>
      </c>
      <c r="J1771">
        <v>9.75</v>
      </c>
      <c r="K1771" s="55">
        <v>126.5</v>
      </c>
      <c r="L1771" s="65">
        <f t="shared" si="54"/>
        <v>1233.375</v>
      </c>
      <c r="M1771" s="6">
        <f>tbl_Manifiestos[[#This Row],[Total Pagado]]*tbl_Manifiestos[[#This Row],[Porcentaje]]</f>
        <v>1147.0387500000002</v>
      </c>
      <c r="N1771" s="3">
        <v>0.93</v>
      </c>
    </row>
    <row r="1772" spans="1:14" ht="15.75" x14ac:dyDescent="0.25">
      <c r="A1772" s="3" t="s">
        <v>27</v>
      </c>
      <c r="B1772" s="3" t="str">
        <f>tbl_Manifiestos[[#This Row],[Factura]] &amp; "|" &amp; tbl_Manifiestos[[#This Row],[Proyecto OK]] &amp; "|" &amp; TEXT(tbl_Manifiestos[[#This Row],[Servicio]],"0.00") &amp; "|" &amp; TEXT(tbl_Manifiestos[[#This Row],[Costo Unitario]],"0.00")</f>
        <v>2572|Montrose Harbor |10.50|126.50</v>
      </c>
      <c r="C1772" t="s">
        <v>5475</v>
      </c>
      <c r="D1772" s="51">
        <v>45839</v>
      </c>
      <c r="E1772">
        <v>67</v>
      </c>
      <c r="F1772" t="s">
        <v>5401</v>
      </c>
      <c r="G1772">
        <v>6228</v>
      </c>
      <c r="H1772" t="s">
        <v>5893</v>
      </c>
      <c r="I1772">
        <v>6228</v>
      </c>
      <c r="J1772">
        <v>10.5</v>
      </c>
      <c r="K1772" s="55">
        <v>126.5</v>
      </c>
      <c r="L1772" s="65">
        <f t="shared" si="54"/>
        <v>1328.25</v>
      </c>
      <c r="M1772" s="6">
        <f>tbl_Manifiestos[[#This Row],[Total Pagado]]*tbl_Manifiestos[[#This Row],[Porcentaje]]</f>
        <v>1235.2725</v>
      </c>
      <c r="N1772" s="3">
        <v>0.93</v>
      </c>
    </row>
    <row r="1773" spans="1:14" ht="15.75" x14ac:dyDescent="0.25">
      <c r="A1773" s="3" t="s">
        <v>27</v>
      </c>
      <c r="B1773" s="3" t="str">
        <f>tbl_Manifiestos[[#This Row],[Factura]] &amp; "|" &amp; tbl_Manifiestos[[#This Row],[Proyecto OK]] &amp; "|" &amp; TEXT(tbl_Manifiestos[[#This Row],[Servicio]],"0.00") &amp; "|" &amp; TEXT(tbl_Manifiestos[[#This Row],[Costo Unitario]],"0.00")</f>
        <v>2572|Montrose Harbor |10.00|126.50</v>
      </c>
      <c r="C1773" t="s">
        <v>5475</v>
      </c>
      <c r="D1773" s="51">
        <v>45840</v>
      </c>
      <c r="E1773">
        <v>67</v>
      </c>
      <c r="F1773" t="s">
        <v>5401</v>
      </c>
      <c r="G1773">
        <v>6228</v>
      </c>
      <c r="H1773" t="s">
        <v>5893</v>
      </c>
      <c r="I1773">
        <v>6228</v>
      </c>
      <c r="J1773">
        <v>10</v>
      </c>
      <c r="K1773" s="55">
        <v>126.5</v>
      </c>
      <c r="L1773" s="65">
        <f t="shared" si="54"/>
        <v>1265</v>
      </c>
      <c r="M1773" s="6">
        <f>tbl_Manifiestos[[#This Row],[Total Pagado]]*tbl_Manifiestos[[#This Row],[Porcentaje]]</f>
        <v>1176.45</v>
      </c>
      <c r="N1773" s="3">
        <v>0.93</v>
      </c>
    </row>
    <row r="1774" spans="1:14" ht="15.75" x14ac:dyDescent="0.25">
      <c r="A1774" s="3" t="s">
        <v>27</v>
      </c>
      <c r="B1774" s="3" t="str">
        <f>tbl_Manifiestos[[#This Row],[Factura]] &amp; "|" &amp; tbl_Manifiestos[[#This Row],[Proyecto OK]] &amp; "|" &amp; TEXT(tbl_Manifiestos[[#This Row],[Servicio]],"0.00") &amp; "|" &amp; TEXT(tbl_Manifiestos[[#This Row],[Costo Unitario]],"0.00")</f>
        <v>2572|Montrose Harbor |8.50|126.50</v>
      </c>
      <c r="C1774" t="s">
        <v>5475</v>
      </c>
      <c r="D1774" s="51">
        <v>45841</v>
      </c>
      <c r="E1774">
        <v>67</v>
      </c>
      <c r="F1774" t="s">
        <v>5401</v>
      </c>
      <c r="G1774">
        <v>6228</v>
      </c>
      <c r="H1774" t="s">
        <v>5893</v>
      </c>
      <c r="I1774">
        <v>6228</v>
      </c>
      <c r="J1774">
        <v>8.5</v>
      </c>
      <c r="K1774" s="55">
        <v>126.5</v>
      </c>
      <c r="L1774" s="65">
        <f t="shared" si="54"/>
        <v>1075.25</v>
      </c>
      <c r="M1774" s="6">
        <f>tbl_Manifiestos[[#This Row],[Total Pagado]]*tbl_Manifiestos[[#This Row],[Porcentaje]]</f>
        <v>999.98250000000007</v>
      </c>
      <c r="N1774" s="3">
        <v>0.93</v>
      </c>
    </row>
    <row r="1775" spans="1:14" ht="15.75" x14ac:dyDescent="0.25">
      <c r="A1775" s="3" t="s">
        <v>27</v>
      </c>
      <c r="B1775" s="3" t="str">
        <f>tbl_Manifiestos[[#This Row],[Factura]] &amp; "|" &amp; tbl_Manifiestos[[#This Row],[Proyecto OK]] &amp; "|" &amp; TEXT(tbl_Manifiestos[[#This Row],[Servicio]],"0.00") &amp; "|" &amp; TEXT(tbl_Manifiestos[[#This Row],[Costo Unitario]],"0.00")</f>
        <v>2587|Montrose Harbor |9.25|126.50</v>
      </c>
      <c r="C1775" t="s">
        <v>5484</v>
      </c>
      <c r="D1775" s="51">
        <v>45845</v>
      </c>
      <c r="E1775">
        <v>103</v>
      </c>
      <c r="F1775" t="s">
        <v>5401</v>
      </c>
      <c r="G1775">
        <v>6228</v>
      </c>
      <c r="H1775" t="s">
        <v>5893</v>
      </c>
      <c r="I1775">
        <v>6228</v>
      </c>
      <c r="J1775">
        <v>9.25</v>
      </c>
      <c r="K1775" s="55">
        <v>126.5</v>
      </c>
      <c r="L1775" s="65">
        <f t="shared" si="54"/>
        <v>1170.125</v>
      </c>
      <c r="M1775" s="6">
        <f>tbl_Manifiestos[[#This Row],[Total Pagado]]*tbl_Manifiestos[[#This Row],[Porcentaje]]</f>
        <v>1088.2162499999999</v>
      </c>
      <c r="N1775" s="3">
        <v>0.93</v>
      </c>
    </row>
    <row r="1776" spans="1:14" ht="15.75" x14ac:dyDescent="0.25">
      <c r="A1776" s="3" t="s">
        <v>27</v>
      </c>
      <c r="B1776" s="3" t="str">
        <f>tbl_Manifiestos[[#This Row],[Factura]] &amp; "|" &amp; tbl_Manifiestos[[#This Row],[Proyecto OK]] &amp; "|" &amp; TEXT(tbl_Manifiestos[[#This Row],[Servicio]],"0.00") &amp; "|" &amp; TEXT(tbl_Manifiestos[[#This Row],[Costo Unitario]],"0.00")</f>
        <v>2587|Montrose Harbor |9.50|126.50</v>
      </c>
      <c r="C1776" t="s">
        <v>5484</v>
      </c>
      <c r="D1776" s="51">
        <v>45846</v>
      </c>
      <c r="E1776">
        <v>356</v>
      </c>
      <c r="F1776" t="s">
        <v>5401</v>
      </c>
      <c r="G1776">
        <v>6228</v>
      </c>
      <c r="H1776" t="s">
        <v>5893</v>
      </c>
      <c r="I1776">
        <v>6228</v>
      </c>
      <c r="J1776">
        <v>9.5</v>
      </c>
      <c r="K1776" s="55">
        <v>126.5</v>
      </c>
      <c r="L1776" s="65">
        <f t="shared" si="54"/>
        <v>1201.75</v>
      </c>
      <c r="M1776" s="6">
        <f>tbl_Manifiestos[[#This Row],[Total Pagado]]*tbl_Manifiestos[[#This Row],[Porcentaje]]</f>
        <v>1117.6275000000001</v>
      </c>
      <c r="N1776" s="3">
        <v>0.93</v>
      </c>
    </row>
    <row r="1777" spans="1:14" ht="15.75" x14ac:dyDescent="0.25">
      <c r="A1777" s="3" t="s">
        <v>27</v>
      </c>
      <c r="B1777" s="3" t="str">
        <f>tbl_Manifiestos[[#This Row],[Factura]] &amp; "|" &amp; tbl_Manifiestos[[#This Row],[Proyecto OK]] &amp; "|" &amp; TEXT(tbl_Manifiestos[[#This Row],[Servicio]],"0.00") &amp; "|" &amp; TEXT(tbl_Manifiestos[[#This Row],[Costo Unitario]],"0.00")</f>
        <v>2587|Montrose Harbor |9.00|126.50</v>
      </c>
      <c r="C1777" t="s">
        <v>5484</v>
      </c>
      <c r="D1777" s="51">
        <v>45847</v>
      </c>
      <c r="E1777">
        <v>356</v>
      </c>
      <c r="F1777" t="s">
        <v>5401</v>
      </c>
      <c r="G1777">
        <v>6228</v>
      </c>
      <c r="H1777" t="s">
        <v>5893</v>
      </c>
      <c r="I1777">
        <v>6228</v>
      </c>
      <c r="J1777">
        <v>9</v>
      </c>
      <c r="K1777" s="55">
        <v>126.5</v>
      </c>
      <c r="L1777" s="65">
        <f t="shared" si="54"/>
        <v>1138.5</v>
      </c>
      <c r="M1777" s="6">
        <f>tbl_Manifiestos[[#This Row],[Total Pagado]]*tbl_Manifiestos[[#This Row],[Porcentaje]]</f>
        <v>1058.8050000000001</v>
      </c>
      <c r="N1777" s="3">
        <v>0.93</v>
      </c>
    </row>
    <row r="1778" spans="1:14" ht="15.75" x14ac:dyDescent="0.25">
      <c r="A1778" s="3" t="s">
        <v>27</v>
      </c>
      <c r="B1778" s="3" t="str">
        <f>tbl_Manifiestos[[#This Row],[Factura]] &amp; "|" &amp; tbl_Manifiestos[[#This Row],[Proyecto OK]] &amp; "|" &amp; TEXT(tbl_Manifiestos[[#This Row],[Servicio]],"0.00") &amp; "|" &amp; TEXT(tbl_Manifiestos[[#This Row],[Costo Unitario]],"0.00")</f>
        <v>2587|Montrose Harbor |8.00|126.50</v>
      </c>
      <c r="C1778" t="s">
        <v>5484</v>
      </c>
      <c r="D1778" s="59">
        <v>45848</v>
      </c>
      <c r="E1778">
        <v>356</v>
      </c>
      <c r="F1778" t="s">
        <v>5401</v>
      </c>
      <c r="G1778">
        <v>6228</v>
      </c>
      <c r="H1778" t="s">
        <v>5893</v>
      </c>
      <c r="I1778">
        <v>6228</v>
      </c>
      <c r="J1778">
        <v>8</v>
      </c>
      <c r="K1778" s="62">
        <v>126.5</v>
      </c>
      <c r="L1778" s="66">
        <f t="shared" si="54"/>
        <v>1012</v>
      </c>
      <c r="M1778" s="6">
        <f>tbl_Manifiestos[[#This Row],[Total Pagado]]*tbl_Manifiestos[[#This Row],[Porcentaje]]</f>
        <v>941.16000000000008</v>
      </c>
      <c r="N1778" s="3">
        <v>0.93</v>
      </c>
    </row>
    <row r="1779" spans="1:14" ht="15.75" x14ac:dyDescent="0.25">
      <c r="A1779" s="3" t="s">
        <v>27</v>
      </c>
      <c r="B1779" s="3" t="str">
        <f>tbl_Manifiestos[[#This Row],[Factura]] &amp; "|" &amp; tbl_Manifiestos[[#This Row],[Proyecto OK]] &amp; "|" &amp; TEXT(tbl_Manifiestos[[#This Row],[Servicio]],"0.00") &amp; "|" &amp; TEXT(tbl_Manifiestos[[#This Row],[Costo Unitario]],"0.00")</f>
        <v>2587|Montrose Harbor |7.25|126.50</v>
      </c>
      <c r="C1779" t="s">
        <v>5484</v>
      </c>
      <c r="D1779" s="60">
        <v>45849</v>
      </c>
      <c r="E1779">
        <v>325</v>
      </c>
      <c r="F1779" t="s">
        <v>5401</v>
      </c>
      <c r="G1779">
        <v>6228</v>
      </c>
      <c r="H1779" t="s">
        <v>5893</v>
      </c>
      <c r="I1779">
        <v>6228</v>
      </c>
      <c r="J1779">
        <v>7.25</v>
      </c>
      <c r="K1779" s="63">
        <v>126.5</v>
      </c>
      <c r="L1779" s="67">
        <f t="shared" si="54"/>
        <v>917.125</v>
      </c>
      <c r="M1779" s="6">
        <f>tbl_Manifiestos[[#This Row],[Total Pagado]]*tbl_Manifiestos[[#This Row],[Porcentaje]]</f>
        <v>852.9262500000001</v>
      </c>
      <c r="N1779" s="3">
        <v>0.93</v>
      </c>
    </row>
    <row r="1780" spans="1:14" ht="15.75" x14ac:dyDescent="0.25">
      <c r="A1780" s="3" t="s">
        <v>27</v>
      </c>
      <c r="B1780" s="3" t="str">
        <f>tbl_Manifiestos[[#This Row],[Factura]] &amp; "|" &amp; tbl_Manifiestos[[#This Row],[Proyecto OK]] &amp; "|" &amp; TEXT(tbl_Manifiestos[[#This Row],[Servicio]],"0.00") &amp; "|" &amp; TEXT(tbl_Manifiestos[[#This Row],[Costo Unitario]],"0.00")</f>
        <v>2587|Montrose Harbor |7.00|126.50</v>
      </c>
      <c r="C1780" t="s">
        <v>5484</v>
      </c>
      <c r="D1780" s="58">
        <v>45849</v>
      </c>
      <c r="E1780">
        <v>515</v>
      </c>
      <c r="F1780" t="s">
        <v>5401</v>
      </c>
      <c r="G1780">
        <v>6228</v>
      </c>
      <c r="H1780" t="s">
        <v>5893</v>
      </c>
      <c r="I1780">
        <v>6228</v>
      </c>
      <c r="J1780">
        <v>7</v>
      </c>
      <c r="K1780" s="61">
        <v>126.5</v>
      </c>
      <c r="L1780" s="64">
        <f t="shared" si="54"/>
        <v>885.5</v>
      </c>
      <c r="M1780" s="6">
        <f>tbl_Manifiestos[[#This Row],[Total Pagado]]*tbl_Manifiestos[[#This Row],[Porcentaje]]</f>
        <v>823.5150000000001</v>
      </c>
      <c r="N1780" s="3">
        <v>0.93</v>
      </c>
    </row>
    <row r="1781" spans="1:14" ht="15.75" x14ac:dyDescent="0.25">
      <c r="A1781" s="3" t="s">
        <v>27</v>
      </c>
      <c r="B1781" s="3" t="str">
        <f>tbl_Manifiestos[[#This Row],[Factura]] &amp; "|" &amp; tbl_Manifiestos[[#This Row],[Proyecto OK]] &amp; "|" &amp; TEXT(tbl_Manifiestos[[#This Row],[Servicio]],"0.00") &amp; "|" &amp; TEXT(tbl_Manifiestos[[#This Row],[Costo Unitario]],"0.00")</f>
        <v>2587|Montrose Harbor |11.25|126.50</v>
      </c>
      <c r="C1781" t="s">
        <v>5484</v>
      </c>
      <c r="D1781" s="51">
        <v>45845</v>
      </c>
      <c r="E1781">
        <v>67</v>
      </c>
      <c r="F1781" t="s">
        <v>5401</v>
      </c>
      <c r="G1781">
        <v>6228</v>
      </c>
      <c r="H1781" t="s">
        <v>5893</v>
      </c>
      <c r="I1781">
        <v>6228</v>
      </c>
      <c r="J1781">
        <v>11.25</v>
      </c>
      <c r="K1781" s="55">
        <v>126.5</v>
      </c>
      <c r="L1781" s="65">
        <f t="shared" si="54"/>
        <v>1423.125</v>
      </c>
      <c r="M1781" s="6">
        <f>tbl_Manifiestos[[#This Row],[Total Pagado]]*tbl_Manifiestos[[#This Row],[Porcentaje]]</f>
        <v>1323.5062500000001</v>
      </c>
      <c r="N1781" s="3">
        <v>0.93</v>
      </c>
    </row>
    <row r="1782" spans="1:14" ht="15.75" x14ac:dyDescent="0.25">
      <c r="A1782" s="3" t="s">
        <v>27</v>
      </c>
      <c r="B1782" s="3" t="str">
        <f>tbl_Manifiestos[[#This Row],[Factura]] &amp; "|" &amp; tbl_Manifiestos[[#This Row],[Proyecto OK]] &amp; "|" &amp; TEXT(tbl_Manifiestos[[#This Row],[Servicio]],"0.00") &amp; "|" &amp; TEXT(tbl_Manifiestos[[#This Row],[Costo Unitario]],"0.00")</f>
        <v>2587|Montrose Harbor |10.75|126.50</v>
      </c>
      <c r="C1782" t="s">
        <v>5484</v>
      </c>
      <c r="D1782" s="51">
        <v>45846</v>
      </c>
      <c r="E1782">
        <v>67</v>
      </c>
      <c r="F1782" t="s">
        <v>5401</v>
      </c>
      <c r="G1782">
        <v>6228</v>
      </c>
      <c r="H1782" t="s">
        <v>5893</v>
      </c>
      <c r="I1782">
        <v>6228</v>
      </c>
      <c r="J1782">
        <v>10.75</v>
      </c>
      <c r="K1782" s="55">
        <v>126.5</v>
      </c>
      <c r="L1782" s="65">
        <f t="shared" si="54"/>
        <v>1359.875</v>
      </c>
      <c r="M1782" s="6">
        <f>tbl_Manifiestos[[#This Row],[Total Pagado]]*tbl_Manifiestos[[#This Row],[Porcentaje]]</f>
        <v>1264.6837500000001</v>
      </c>
      <c r="N1782" s="3">
        <v>0.93</v>
      </c>
    </row>
    <row r="1783" spans="1:14" ht="15.75" x14ac:dyDescent="0.25">
      <c r="A1783" s="3" t="s">
        <v>27</v>
      </c>
      <c r="B1783" s="3" t="str">
        <f>tbl_Manifiestos[[#This Row],[Factura]] &amp; "|" &amp; tbl_Manifiestos[[#This Row],[Proyecto OK]] &amp; "|" &amp; TEXT(tbl_Manifiestos[[#This Row],[Servicio]],"0.00") &amp; "|" &amp; TEXT(tbl_Manifiestos[[#This Row],[Costo Unitario]],"0.00")</f>
        <v>2587|Montrose Harbor |9.25|126.50</v>
      </c>
      <c r="C1783" t="s">
        <v>5484</v>
      </c>
      <c r="D1783" s="59">
        <v>45847</v>
      </c>
      <c r="E1783">
        <v>67</v>
      </c>
      <c r="F1783" t="s">
        <v>5401</v>
      </c>
      <c r="G1783">
        <v>6228</v>
      </c>
      <c r="H1783" t="s">
        <v>5893</v>
      </c>
      <c r="I1783">
        <v>6228</v>
      </c>
      <c r="J1783">
        <v>9.25</v>
      </c>
      <c r="K1783" s="62">
        <v>126.5</v>
      </c>
      <c r="L1783" s="66">
        <f t="shared" si="54"/>
        <v>1170.125</v>
      </c>
      <c r="M1783" s="6">
        <f>tbl_Manifiestos[[#This Row],[Total Pagado]]*tbl_Manifiestos[[#This Row],[Porcentaje]]</f>
        <v>1088.2162499999999</v>
      </c>
      <c r="N1783" s="3">
        <v>0.93</v>
      </c>
    </row>
    <row r="1784" spans="1:14" ht="15.75" x14ac:dyDescent="0.25">
      <c r="A1784" s="3" t="s">
        <v>27</v>
      </c>
      <c r="B1784" s="3" t="str">
        <f>tbl_Manifiestos[[#This Row],[Factura]] &amp; "|" &amp; tbl_Manifiestos[[#This Row],[Proyecto OK]] &amp; "|" &amp; TEXT(tbl_Manifiestos[[#This Row],[Servicio]],"0.00") &amp; "|" &amp; TEXT(tbl_Manifiestos[[#This Row],[Costo Unitario]],"0.00")</f>
        <v>2587|Montrose Harbor |10.25|126.50</v>
      </c>
      <c r="C1784" t="s">
        <v>5484</v>
      </c>
      <c r="D1784" s="58">
        <v>45848</v>
      </c>
      <c r="E1784">
        <v>67</v>
      </c>
      <c r="F1784" t="s">
        <v>5401</v>
      </c>
      <c r="G1784">
        <v>6228</v>
      </c>
      <c r="H1784" t="s">
        <v>5893</v>
      </c>
      <c r="I1784">
        <v>6228</v>
      </c>
      <c r="J1784">
        <v>10.25</v>
      </c>
      <c r="K1784" s="61">
        <v>126.5</v>
      </c>
      <c r="L1784" s="64">
        <f t="shared" si="54"/>
        <v>1296.625</v>
      </c>
      <c r="M1784" s="6">
        <f>tbl_Manifiestos[[#This Row],[Total Pagado]]*tbl_Manifiestos[[#This Row],[Porcentaje]]</f>
        <v>1205.8612500000002</v>
      </c>
      <c r="N1784" s="3">
        <v>0.93</v>
      </c>
    </row>
    <row r="1785" spans="1:14" ht="15.75" x14ac:dyDescent="0.25">
      <c r="A1785" s="3" t="s">
        <v>27</v>
      </c>
      <c r="B1785" s="3" t="str">
        <f>tbl_Manifiestos[[#This Row],[Factura]] &amp; "|" &amp; tbl_Manifiestos[[#This Row],[Proyecto OK]] &amp; "|" &amp; TEXT(tbl_Manifiestos[[#This Row],[Servicio]],"0.00") &amp; "|" &amp; TEXT(tbl_Manifiestos[[#This Row],[Costo Unitario]],"0.00")</f>
        <v>2587|Montrose Harbor |7.00|126.50</v>
      </c>
      <c r="C1785" t="s">
        <v>5484</v>
      </c>
      <c r="D1785" s="59">
        <v>45849</v>
      </c>
      <c r="E1785">
        <v>67</v>
      </c>
      <c r="F1785" t="s">
        <v>5401</v>
      </c>
      <c r="G1785">
        <v>6228</v>
      </c>
      <c r="H1785" t="s">
        <v>5893</v>
      </c>
      <c r="I1785">
        <v>6228</v>
      </c>
      <c r="J1785">
        <v>7</v>
      </c>
      <c r="K1785" s="62">
        <v>126.5</v>
      </c>
      <c r="L1785" s="66">
        <f t="shared" ref="L1785:L1816" si="55">J1785*K1785</f>
        <v>885.5</v>
      </c>
      <c r="M1785" s="6">
        <f>tbl_Manifiestos[[#This Row],[Total Pagado]]*tbl_Manifiestos[[#This Row],[Porcentaje]]</f>
        <v>823.5150000000001</v>
      </c>
      <c r="N1785" s="3">
        <v>0.93</v>
      </c>
    </row>
    <row r="1786" spans="1:14" ht="15.75" x14ac:dyDescent="0.25">
      <c r="A1786" s="3" t="s">
        <v>27</v>
      </c>
      <c r="B1786" s="3" t="str">
        <f>tbl_Manifiestos[[#This Row],[Factura]] &amp; "|" &amp; tbl_Manifiestos[[#This Row],[Proyecto OK]] &amp; "|" &amp; TEXT(tbl_Manifiestos[[#This Row],[Servicio]],"0.00") &amp; "|" &amp; TEXT(tbl_Manifiestos[[#This Row],[Costo Unitario]],"0.00")</f>
        <v>2602|Montrose Harbor |8.50|126.50</v>
      </c>
      <c r="C1786" t="s">
        <v>5498</v>
      </c>
      <c r="D1786" s="58">
        <v>45853</v>
      </c>
      <c r="E1786">
        <v>67</v>
      </c>
      <c r="F1786" t="s">
        <v>5401</v>
      </c>
      <c r="G1786">
        <v>6228</v>
      </c>
      <c r="H1786" t="s">
        <v>5893</v>
      </c>
      <c r="I1786">
        <v>6228</v>
      </c>
      <c r="J1786">
        <v>8.5</v>
      </c>
      <c r="K1786" s="61">
        <v>126.5</v>
      </c>
      <c r="L1786" s="64">
        <f t="shared" si="55"/>
        <v>1075.25</v>
      </c>
      <c r="M1786" s="6">
        <f>tbl_Manifiestos[[#This Row],[Total Pagado]]*tbl_Manifiestos[[#This Row],[Porcentaje]]</f>
        <v>999.98250000000007</v>
      </c>
      <c r="N1786" s="3">
        <v>0.93</v>
      </c>
    </row>
    <row r="1787" spans="1:14" ht="15.75" x14ac:dyDescent="0.25">
      <c r="A1787" s="3" t="s">
        <v>27</v>
      </c>
      <c r="B1787" s="3" t="str">
        <f>tbl_Manifiestos[[#This Row],[Factura]] &amp; "|" &amp; tbl_Manifiestos[[#This Row],[Proyecto OK]] &amp; "|" &amp; TEXT(tbl_Manifiestos[[#This Row],[Servicio]],"0.00") &amp; "|" &amp; TEXT(tbl_Manifiestos[[#This Row],[Costo Unitario]],"0.00")</f>
        <v>2602|Montrose Harbor |8.00|126.50</v>
      </c>
      <c r="C1787" t="s">
        <v>5498</v>
      </c>
      <c r="D1787" s="59">
        <v>45854</v>
      </c>
      <c r="E1787">
        <v>67</v>
      </c>
      <c r="F1787" t="s">
        <v>5401</v>
      </c>
      <c r="G1787">
        <v>6228</v>
      </c>
      <c r="H1787" t="s">
        <v>5893</v>
      </c>
      <c r="I1787">
        <v>6228</v>
      </c>
      <c r="J1787">
        <v>8</v>
      </c>
      <c r="K1787" s="62">
        <v>126.5</v>
      </c>
      <c r="L1787" s="65">
        <f t="shared" si="55"/>
        <v>1012</v>
      </c>
      <c r="M1787" s="6">
        <f>tbl_Manifiestos[[#This Row],[Total Pagado]]*tbl_Manifiestos[[#This Row],[Porcentaje]]</f>
        <v>941.16000000000008</v>
      </c>
      <c r="N1787" s="3">
        <v>0.93</v>
      </c>
    </row>
    <row r="1788" spans="1:14" ht="15.75" x14ac:dyDescent="0.25">
      <c r="A1788" s="3" t="s">
        <v>27</v>
      </c>
      <c r="B1788" s="3" t="str">
        <f>tbl_Manifiestos[[#This Row],[Factura]] &amp; "|" &amp; tbl_Manifiestos[[#This Row],[Proyecto OK]] &amp; "|" &amp; TEXT(tbl_Manifiestos[[#This Row],[Servicio]],"0.00") &amp; "|" &amp; TEXT(tbl_Manifiestos[[#This Row],[Costo Unitario]],"0.00")</f>
        <v>2602|Montrose Harbor |8.75|126.50</v>
      </c>
      <c r="C1788" t="s">
        <v>5498</v>
      </c>
      <c r="D1788" s="58">
        <v>45855</v>
      </c>
      <c r="E1788">
        <v>67</v>
      </c>
      <c r="F1788" t="s">
        <v>5401</v>
      </c>
      <c r="G1788">
        <v>6228</v>
      </c>
      <c r="H1788" t="s">
        <v>5893</v>
      </c>
      <c r="I1788">
        <v>6228</v>
      </c>
      <c r="J1788">
        <v>8.75</v>
      </c>
      <c r="K1788" s="61">
        <v>126.5</v>
      </c>
      <c r="L1788" s="64">
        <f t="shared" si="55"/>
        <v>1106.875</v>
      </c>
      <c r="M1788" s="6">
        <f>tbl_Manifiestos[[#This Row],[Total Pagado]]*tbl_Manifiestos[[#This Row],[Porcentaje]]</f>
        <v>1029.39375</v>
      </c>
      <c r="N1788" s="3">
        <v>0.93</v>
      </c>
    </row>
    <row r="1789" spans="1:14" ht="15.75" x14ac:dyDescent="0.25">
      <c r="A1789" s="3" t="s">
        <v>27</v>
      </c>
      <c r="B1789" s="3" t="str">
        <f>tbl_Manifiestos[[#This Row],[Factura]] &amp; "|" &amp; tbl_Manifiestos[[#This Row],[Proyecto OK]] &amp; "|" &amp; TEXT(tbl_Manifiestos[[#This Row],[Servicio]],"0.00") &amp; "|" &amp; TEXT(tbl_Manifiestos[[#This Row],[Costo Unitario]],"0.00")</f>
        <v>2602|Montrose Harbor |8.75|126.50</v>
      </c>
      <c r="C1789" t="s">
        <v>5498</v>
      </c>
      <c r="D1789" s="51">
        <v>45856</v>
      </c>
      <c r="E1789">
        <v>67</v>
      </c>
      <c r="F1789" t="s">
        <v>5401</v>
      </c>
      <c r="G1789">
        <v>6228</v>
      </c>
      <c r="H1789" t="s">
        <v>5893</v>
      </c>
      <c r="I1789">
        <v>6228</v>
      </c>
      <c r="J1789">
        <v>8.75</v>
      </c>
      <c r="K1789" s="55">
        <v>126.5</v>
      </c>
      <c r="L1789" s="65">
        <f t="shared" si="55"/>
        <v>1106.875</v>
      </c>
      <c r="M1789" s="6">
        <f>tbl_Manifiestos[[#This Row],[Total Pagado]]*tbl_Manifiestos[[#This Row],[Porcentaje]]</f>
        <v>1029.39375</v>
      </c>
      <c r="N1789" s="3">
        <v>0.93</v>
      </c>
    </row>
    <row r="1790" spans="1:14" ht="15.75" x14ac:dyDescent="0.25">
      <c r="A1790" s="3" t="s">
        <v>27</v>
      </c>
      <c r="B1790" s="3" t="str">
        <f>tbl_Manifiestos[[#This Row],[Factura]] &amp; "|" &amp; tbl_Manifiestos[[#This Row],[Proyecto OK]] &amp; "|" &amp; TEXT(tbl_Manifiestos[[#This Row],[Servicio]],"0.00") &amp; "|" &amp; TEXT(tbl_Manifiestos[[#This Row],[Costo Unitario]],"0.00")</f>
        <v>2616|Montrose Harbor |3.00|126.50</v>
      </c>
      <c r="C1790" t="s">
        <v>5510</v>
      </c>
      <c r="D1790" s="51">
        <v>45862</v>
      </c>
      <c r="E1790">
        <v>103</v>
      </c>
      <c r="F1790" t="s">
        <v>5401</v>
      </c>
      <c r="G1790">
        <v>6228</v>
      </c>
      <c r="H1790" t="s">
        <v>5893</v>
      </c>
      <c r="I1790">
        <v>6228</v>
      </c>
      <c r="J1790">
        <v>3</v>
      </c>
      <c r="K1790" s="55">
        <v>126.5</v>
      </c>
      <c r="L1790" s="65">
        <f t="shared" si="55"/>
        <v>379.5</v>
      </c>
      <c r="M1790" s="6">
        <f>tbl_Manifiestos[[#This Row],[Total Pagado]]*tbl_Manifiestos[[#This Row],[Porcentaje]]</f>
        <v>352.935</v>
      </c>
      <c r="N1790" s="3">
        <v>0.93</v>
      </c>
    </row>
    <row r="1791" spans="1:14" ht="15.75" x14ac:dyDescent="0.25">
      <c r="A1791" s="3" t="s">
        <v>27</v>
      </c>
      <c r="B1791" s="3" t="str">
        <f>tbl_Manifiestos[[#This Row],[Factura]] &amp; "|" &amp; tbl_Manifiestos[[#This Row],[Proyecto OK]] &amp; "|" &amp; TEXT(tbl_Manifiestos[[#This Row],[Servicio]],"0.00") &amp; "|" &amp; TEXT(tbl_Manifiestos[[#This Row],[Costo Unitario]],"0.00")</f>
        <v>2616|Montrose Harbor |10.00|126.50</v>
      </c>
      <c r="C1791" t="s">
        <v>5510</v>
      </c>
      <c r="D1791" s="51">
        <v>45862</v>
      </c>
      <c r="E1791">
        <v>67</v>
      </c>
      <c r="F1791" t="s">
        <v>5401</v>
      </c>
      <c r="G1791">
        <v>6228</v>
      </c>
      <c r="H1791" t="s">
        <v>5893</v>
      </c>
      <c r="I1791">
        <v>6228</v>
      </c>
      <c r="J1791">
        <v>10</v>
      </c>
      <c r="K1791" s="55">
        <v>126.5</v>
      </c>
      <c r="L1791" s="65">
        <f t="shared" si="55"/>
        <v>1265</v>
      </c>
      <c r="M1791" s="6">
        <f>tbl_Manifiestos[[#This Row],[Total Pagado]]*tbl_Manifiestos[[#This Row],[Porcentaje]]</f>
        <v>1176.45</v>
      </c>
      <c r="N1791" s="3">
        <v>0.93</v>
      </c>
    </row>
    <row r="1792" spans="1:14" ht="15.75" x14ac:dyDescent="0.25">
      <c r="A1792" s="3" t="s">
        <v>27</v>
      </c>
      <c r="B1792" s="3" t="str">
        <f>tbl_Manifiestos[[#This Row],[Factura]] &amp; "|" &amp; tbl_Manifiestos[[#This Row],[Proyecto OK]] &amp; "|" &amp; TEXT(tbl_Manifiestos[[#This Row],[Servicio]],"0.00") &amp; "|" &amp; TEXT(tbl_Manifiestos[[#This Row],[Costo Unitario]],"0.00")</f>
        <v>2616|Montrose Harbor |7.00|126.50</v>
      </c>
      <c r="C1792" t="s">
        <v>5510</v>
      </c>
      <c r="D1792" s="51">
        <v>45863</v>
      </c>
      <c r="E1792">
        <v>67</v>
      </c>
      <c r="F1792" t="s">
        <v>5401</v>
      </c>
      <c r="G1792">
        <v>6228</v>
      </c>
      <c r="H1792" t="s">
        <v>5893</v>
      </c>
      <c r="I1792">
        <v>6228</v>
      </c>
      <c r="J1792">
        <v>7</v>
      </c>
      <c r="K1792" s="55">
        <v>126.5</v>
      </c>
      <c r="L1792" s="65">
        <f t="shared" si="55"/>
        <v>885.5</v>
      </c>
      <c r="M1792" s="6">
        <f>tbl_Manifiestos[[#This Row],[Total Pagado]]*tbl_Manifiestos[[#This Row],[Porcentaje]]</f>
        <v>823.5150000000001</v>
      </c>
      <c r="N1792" s="3">
        <v>0.93</v>
      </c>
    </row>
    <row r="1793" spans="1:14" ht="15.75" x14ac:dyDescent="0.25">
      <c r="A1793" s="3" t="s">
        <v>27</v>
      </c>
      <c r="B1793" s="3" t="str">
        <f>tbl_Manifiestos[[#This Row],[Factura]] &amp; "|" &amp; tbl_Manifiestos[[#This Row],[Proyecto OK]] &amp; "|" &amp; TEXT(tbl_Manifiestos[[#This Row],[Servicio]],"0.00") &amp; "|" &amp; TEXT(tbl_Manifiestos[[#This Row],[Costo Unitario]],"0.00")</f>
        <v>2634|Montrose Harbor |7.50|126.50</v>
      </c>
      <c r="C1793" t="s">
        <v>5521</v>
      </c>
      <c r="D1793" s="50">
        <v>45868</v>
      </c>
      <c r="E1793">
        <v>356</v>
      </c>
      <c r="F1793" t="s">
        <v>5401</v>
      </c>
      <c r="G1793">
        <v>6228</v>
      </c>
      <c r="H1793" t="s">
        <v>5893</v>
      </c>
      <c r="I1793">
        <v>6228</v>
      </c>
      <c r="J1793">
        <v>7.5</v>
      </c>
      <c r="K1793" s="54">
        <v>126.5</v>
      </c>
      <c r="L1793" s="38">
        <f t="shared" si="55"/>
        <v>948.75</v>
      </c>
      <c r="M1793" s="6">
        <f>tbl_Manifiestos[[#This Row],[Total Pagado]]*tbl_Manifiestos[[#This Row],[Porcentaje]]</f>
        <v>882.33750000000009</v>
      </c>
      <c r="N1793" s="3">
        <v>0.93</v>
      </c>
    </row>
    <row r="1794" spans="1:14" ht="15.75" x14ac:dyDescent="0.25">
      <c r="A1794" s="3" t="s">
        <v>27</v>
      </c>
      <c r="B1794" s="3" t="str">
        <f>tbl_Manifiestos[[#This Row],[Factura]] &amp; "|" &amp; tbl_Manifiestos[[#This Row],[Proyecto OK]] &amp; "|" &amp; TEXT(tbl_Manifiestos[[#This Row],[Servicio]],"0.00") &amp; "|" &amp; TEXT(tbl_Manifiestos[[#This Row],[Costo Unitario]],"0.00")</f>
        <v>2634|Montrose Harbor |8.00|126.50</v>
      </c>
      <c r="C1794" t="s">
        <v>5521</v>
      </c>
      <c r="D1794" s="51">
        <v>45868</v>
      </c>
      <c r="E1794">
        <v>67</v>
      </c>
      <c r="F1794" t="s">
        <v>5401</v>
      </c>
      <c r="G1794">
        <v>6228</v>
      </c>
      <c r="H1794" t="s">
        <v>5893</v>
      </c>
      <c r="I1794">
        <v>6228</v>
      </c>
      <c r="J1794">
        <v>8</v>
      </c>
      <c r="K1794" s="55">
        <v>126.5</v>
      </c>
      <c r="L1794" s="40">
        <f t="shared" si="55"/>
        <v>1012</v>
      </c>
      <c r="M1794" s="6">
        <f>tbl_Manifiestos[[#This Row],[Total Pagado]]*tbl_Manifiestos[[#This Row],[Porcentaje]]</f>
        <v>941.16000000000008</v>
      </c>
      <c r="N1794" s="3">
        <v>0.93</v>
      </c>
    </row>
    <row r="1795" spans="1:14" ht="15.75" x14ac:dyDescent="0.25">
      <c r="A1795" s="3" t="s">
        <v>27</v>
      </c>
      <c r="B1795" s="3" t="str">
        <f>tbl_Manifiestos[[#This Row],[Factura]] &amp; "|" &amp; tbl_Manifiestos[[#This Row],[Proyecto OK]] &amp; "|" &amp; TEXT(tbl_Manifiestos[[#This Row],[Servicio]],"0.00") &amp; "|" &amp; TEXT(tbl_Manifiestos[[#This Row],[Costo Unitario]],"0.00")</f>
        <v>2634|Montrose Harbor |8.00|126.50</v>
      </c>
      <c r="C1795" t="s">
        <v>5521</v>
      </c>
      <c r="D1795" s="52">
        <v>45869</v>
      </c>
      <c r="E1795">
        <v>67</v>
      </c>
      <c r="F1795" t="s">
        <v>5401</v>
      </c>
      <c r="G1795">
        <v>6228</v>
      </c>
      <c r="H1795" t="s">
        <v>5893</v>
      </c>
      <c r="I1795">
        <v>6228</v>
      </c>
      <c r="J1795">
        <v>8</v>
      </c>
      <c r="K1795" s="56">
        <v>126.5</v>
      </c>
      <c r="L1795" s="39">
        <f t="shared" si="55"/>
        <v>1012</v>
      </c>
      <c r="M1795" s="6">
        <f>tbl_Manifiestos[[#This Row],[Total Pagado]]*tbl_Manifiestos[[#This Row],[Porcentaje]]</f>
        <v>941.16000000000008</v>
      </c>
      <c r="N1795" s="3">
        <v>0.93</v>
      </c>
    </row>
    <row r="1796" spans="1:14" ht="15.75" x14ac:dyDescent="0.25">
      <c r="A1796" s="3" t="s">
        <v>27</v>
      </c>
      <c r="B1796" s="3" t="str">
        <f>tbl_Manifiestos[[#This Row],[Factura]] &amp; "|" &amp; tbl_Manifiestos[[#This Row],[Proyecto OK]] &amp; "|" &amp; TEXT(tbl_Manifiestos[[#This Row],[Servicio]],"0.00") &amp; "|" &amp; TEXT(tbl_Manifiestos[[#This Row],[Costo Unitario]],"0.00")</f>
        <v>2634|Montrose Harbor |8.00|126.50</v>
      </c>
      <c r="C1796" t="s">
        <v>5521</v>
      </c>
      <c r="D1796" s="50">
        <v>45870</v>
      </c>
      <c r="E1796">
        <v>67</v>
      </c>
      <c r="F1796" t="s">
        <v>5401</v>
      </c>
      <c r="G1796">
        <v>6228</v>
      </c>
      <c r="H1796" t="s">
        <v>5893</v>
      </c>
      <c r="I1796">
        <v>6228</v>
      </c>
      <c r="J1796">
        <v>8</v>
      </c>
      <c r="K1796" s="54">
        <v>126.5</v>
      </c>
      <c r="L1796" s="38">
        <f t="shared" si="55"/>
        <v>1012</v>
      </c>
      <c r="M1796" s="6">
        <f>tbl_Manifiestos[[#This Row],[Total Pagado]]*tbl_Manifiestos[[#This Row],[Porcentaje]]</f>
        <v>941.16000000000008</v>
      </c>
      <c r="N1796" s="3">
        <v>0.93</v>
      </c>
    </row>
    <row r="1797" spans="1:14" ht="15.75" x14ac:dyDescent="0.25">
      <c r="A1797" s="3" t="s">
        <v>27</v>
      </c>
      <c r="B1797" s="3" t="str">
        <f>tbl_Manifiestos[[#This Row],[Factura]] &amp; "|" &amp; tbl_Manifiestos[[#This Row],[Proyecto OK]] &amp; "|" &amp; TEXT(tbl_Manifiestos[[#This Row],[Servicio]],"0.00") &amp; "|" &amp; TEXT(tbl_Manifiestos[[#This Row],[Costo Unitario]],"0.00")</f>
        <v>2649|Montrose Harbor |8.50|126.50</v>
      </c>
      <c r="C1797" t="s">
        <v>4151</v>
      </c>
      <c r="D1797" s="51">
        <v>45873</v>
      </c>
      <c r="E1797">
        <v>67</v>
      </c>
      <c r="F1797" t="s">
        <v>5401</v>
      </c>
      <c r="G1797">
        <v>6228</v>
      </c>
      <c r="H1797" t="s">
        <v>5893</v>
      </c>
      <c r="I1797">
        <v>6228</v>
      </c>
      <c r="J1797">
        <v>8.5</v>
      </c>
      <c r="K1797" s="55">
        <v>126.5</v>
      </c>
      <c r="L1797" s="40">
        <f t="shared" si="55"/>
        <v>1075.25</v>
      </c>
      <c r="M1797" s="6">
        <f>tbl_Manifiestos[[#This Row],[Total Pagado]]*tbl_Manifiestos[[#This Row],[Porcentaje]]</f>
        <v>999.98250000000007</v>
      </c>
      <c r="N1797" s="3">
        <v>0.93</v>
      </c>
    </row>
    <row r="1798" spans="1:14" ht="15.75" x14ac:dyDescent="0.25">
      <c r="A1798" s="3" t="s">
        <v>27</v>
      </c>
      <c r="B1798" s="3" t="str">
        <f>tbl_Manifiestos[[#This Row],[Factura]] &amp; "|" &amp; tbl_Manifiestos[[#This Row],[Proyecto OK]] &amp; "|" &amp; TEXT(tbl_Manifiestos[[#This Row],[Servicio]],"0.00") &amp; "|" &amp; TEXT(tbl_Manifiestos[[#This Row],[Costo Unitario]],"0.00")</f>
        <v>2649|Montrose Harbor |11.50|126.50</v>
      </c>
      <c r="C1798" t="s">
        <v>4151</v>
      </c>
      <c r="D1798" s="51">
        <v>45874</v>
      </c>
      <c r="E1798">
        <v>67</v>
      </c>
      <c r="F1798" t="s">
        <v>5401</v>
      </c>
      <c r="G1798">
        <v>6228</v>
      </c>
      <c r="H1798" t="s">
        <v>5893</v>
      </c>
      <c r="I1798">
        <v>6228</v>
      </c>
      <c r="J1798">
        <v>11.5</v>
      </c>
      <c r="K1798" s="55">
        <v>126.5</v>
      </c>
      <c r="L1798" s="40">
        <f t="shared" si="55"/>
        <v>1454.75</v>
      </c>
      <c r="M1798" s="6">
        <f>tbl_Manifiestos[[#This Row],[Total Pagado]]*tbl_Manifiestos[[#This Row],[Porcentaje]]</f>
        <v>1352.9175</v>
      </c>
      <c r="N1798" s="3">
        <v>0.93</v>
      </c>
    </row>
    <row r="1799" spans="1:14" ht="15.75" x14ac:dyDescent="0.25">
      <c r="A1799" s="3" t="s">
        <v>27</v>
      </c>
      <c r="B1799" s="3" t="str">
        <f>tbl_Manifiestos[[#This Row],[Factura]] &amp; "|" &amp; tbl_Manifiestos[[#This Row],[Proyecto OK]] &amp; "|" &amp; TEXT(tbl_Manifiestos[[#This Row],[Servicio]],"0.00") &amp; "|" &amp; TEXT(tbl_Manifiestos[[#This Row],[Costo Unitario]],"0.00")</f>
        <v>2649|Montrose Harbor |8.00|126.50</v>
      </c>
      <c r="C1799" t="s">
        <v>4151</v>
      </c>
      <c r="D1799" s="51">
        <v>45877</v>
      </c>
      <c r="E1799">
        <v>356</v>
      </c>
      <c r="F1799" t="s">
        <v>5401</v>
      </c>
      <c r="G1799">
        <v>6228</v>
      </c>
      <c r="H1799" t="s">
        <v>5893</v>
      </c>
      <c r="I1799">
        <v>6228</v>
      </c>
      <c r="J1799">
        <v>8</v>
      </c>
      <c r="K1799" s="55">
        <v>126.5</v>
      </c>
      <c r="L1799" s="40">
        <f t="shared" si="55"/>
        <v>1012</v>
      </c>
      <c r="M1799" s="6">
        <f>tbl_Manifiestos[[#This Row],[Total Pagado]]*tbl_Manifiestos[[#This Row],[Porcentaje]]</f>
        <v>941.16000000000008</v>
      </c>
      <c r="N1799" s="3">
        <v>0.93</v>
      </c>
    </row>
    <row r="1800" spans="1:14" ht="15.75" x14ac:dyDescent="0.25">
      <c r="A1800" s="3" t="s">
        <v>27</v>
      </c>
      <c r="B1800" s="3" t="str">
        <f>tbl_Manifiestos[[#This Row],[Factura]] &amp; "|" &amp; tbl_Manifiestos[[#This Row],[Proyecto OK]] &amp; "|" &amp; TEXT(tbl_Manifiestos[[#This Row],[Servicio]],"0.00") &amp; "|" &amp; TEXT(tbl_Manifiestos[[#This Row],[Costo Unitario]],"0.00")</f>
        <v>2649|Montrose Harbor |8.00|126.50</v>
      </c>
      <c r="C1800" t="s">
        <v>4151</v>
      </c>
      <c r="D1800" s="52">
        <v>45877</v>
      </c>
      <c r="E1800">
        <v>67</v>
      </c>
      <c r="F1800" t="s">
        <v>5401</v>
      </c>
      <c r="G1800">
        <v>6228</v>
      </c>
      <c r="H1800" t="s">
        <v>5893</v>
      </c>
      <c r="I1800">
        <v>6228</v>
      </c>
      <c r="J1800">
        <v>8</v>
      </c>
      <c r="K1800" s="56">
        <v>126.5</v>
      </c>
      <c r="L1800" s="39">
        <f t="shared" si="55"/>
        <v>1012</v>
      </c>
      <c r="M1800" s="6">
        <f>tbl_Manifiestos[[#This Row],[Total Pagado]]*tbl_Manifiestos[[#This Row],[Porcentaje]]</f>
        <v>941.16000000000008</v>
      </c>
      <c r="N1800" s="3">
        <v>0.93</v>
      </c>
    </row>
    <row r="1801" spans="1:14" ht="15.75" x14ac:dyDescent="0.25">
      <c r="A1801" s="3" t="s">
        <v>27</v>
      </c>
      <c r="B1801" s="3" t="str">
        <f>tbl_Manifiestos[[#This Row],[Factura]] &amp; "|" &amp; tbl_Manifiestos[[#This Row],[Proyecto OK]] &amp; "|" &amp; TEXT(tbl_Manifiestos[[#This Row],[Servicio]],"0.00") &amp; "|" &amp; TEXT(tbl_Manifiestos[[#This Row],[Costo Unitario]],"0.00")</f>
        <v>2663|Montrose Harbor |8.00|126.50</v>
      </c>
      <c r="C1801" t="s">
        <v>5543</v>
      </c>
      <c r="D1801" s="50">
        <v>45880</v>
      </c>
      <c r="E1801">
        <v>356</v>
      </c>
      <c r="F1801" t="s">
        <v>5401</v>
      </c>
      <c r="G1801">
        <v>6228</v>
      </c>
      <c r="H1801" t="s">
        <v>5893</v>
      </c>
      <c r="I1801">
        <v>6228</v>
      </c>
      <c r="J1801">
        <v>8</v>
      </c>
      <c r="K1801" s="54">
        <v>126.5</v>
      </c>
      <c r="L1801" s="38">
        <f t="shared" si="55"/>
        <v>1012</v>
      </c>
      <c r="M1801" s="6">
        <f>tbl_Manifiestos[[#This Row],[Total Pagado]]*tbl_Manifiestos[[#This Row],[Porcentaje]]</f>
        <v>941.16000000000008</v>
      </c>
      <c r="N1801" s="3">
        <v>0.93</v>
      </c>
    </row>
    <row r="1802" spans="1:14" ht="15.75" x14ac:dyDescent="0.25">
      <c r="A1802" s="3" t="s">
        <v>27</v>
      </c>
      <c r="B1802" s="3" t="str">
        <f>tbl_Manifiestos[[#This Row],[Factura]] &amp; "|" &amp; tbl_Manifiestos[[#This Row],[Proyecto OK]] &amp; "|" &amp; TEXT(tbl_Manifiestos[[#This Row],[Servicio]],"0.00") &amp; "|" &amp; TEXT(tbl_Manifiestos[[#This Row],[Costo Unitario]],"0.00")</f>
        <v>2663|Montrose Harbor |8.50|126.50</v>
      </c>
      <c r="C1802" t="s">
        <v>5543</v>
      </c>
      <c r="D1802" s="51">
        <v>45880</v>
      </c>
      <c r="E1802">
        <v>67</v>
      </c>
      <c r="F1802" t="s">
        <v>5401</v>
      </c>
      <c r="G1802">
        <v>6228</v>
      </c>
      <c r="H1802" t="s">
        <v>5893</v>
      </c>
      <c r="I1802">
        <v>6228</v>
      </c>
      <c r="J1802">
        <v>8.5</v>
      </c>
      <c r="K1802" s="55">
        <v>126.5</v>
      </c>
      <c r="L1802" s="40">
        <f t="shared" si="55"/>
        <v>1075.25</v>
      </c>
      <c r="M1802" s="6">
        <f>tbl_Manifiestos[[#This Row],[Total Pagado]]*tbl_Manifiestos[[#This Row],[Porcentaje]]</f>
        <v>999.98250000000007</v>
      </c>
      <c r="N1802" s="3">
        <v>0.93</v>
      </c>
    </row>
    <row r="1803" spans="1:14" ht="15.75" x14ac:dyDescent="0.25">
      <c r="A1803" s="3" t="s">
        <v>27</v>
      </c>
      <c r="B1803" s="3" t="str">
        <f>tbl_Manifiestos[[#This Row],[Factura]] &amp; "|" &amp; tbl_Manifiestos[[#This Row],[Proyecto OK]] &amp; "|" &amp; TEXT(tbl_Manifiestos[[#This Row],[Servicio]],"0.00") &amp; "|" &amp; TEXT(tbl_Manifiestos[[#This Row],[Costo Unitario]],"0.00")</f>
        <v>2663|Montrose Harbor |6.00|126.50</v>
      </c>
      <c r="C1803" t="s">
        <v>5543</v>
      </c>
      <c r="D1803" s="51">
        <v>45881</v>
      </c>
      <c r="E1803">
        <v>356</v>
      </c>
      <c r="F1803" t="s">
        <v>5401</v>
      </c>
      <c r="G1803">
        <v>6228</v>
      </c>
      <c r="H1803" t="s">
        <v>5893</v>
      </c>
      <c r="I1803">
        <v>6228</v>
      </c>
      <c r="J1803">
        <v>6</v>
      </c>
      <c r="K1803" s="55">
        <v>126.5</v>
      </c>
      <c r="L1803" s="40">
        <f t="shared" si="55"/>
        <v>759</v>
      </c>
      <c r="M1803" s="6">
        <f>tbl_Manifiestos[[#This Row],[Total Pagado]]*tbl_Manifiestos[[#This Row],[Porcentaje]]</f>
        <v>705.87</v>
      </c>
      <c r="N1803" s="3">
        <v>0.93</v>
      </c>
    </row>
    <row r="1804" spans="1:14" ht="15.75" x14ac:dyDescent="0.25">
      <c r="A1804" s="3" t="s">
        <v>27</v>
      </c>
      <c r="B1804" s="3" t="str">
        <f>tbl_Manifiestos[[#This Row],[Factura]] &amp; "|" &amp; tbl_Manifiestos[[#This Row],[Proyecto OK]] &amp; "|" &amp; TEXT(tbl_Manifiestos[[#This Row],[Servicio]],"0.00") &amp; "|" &amp; TEXT(tbl_Manifiestos[[#This Row],[Costo Unitario]],"0.00")</f>
        <v>2663|Montrose Harbor |7.50|126.50</v>
      </c>
      <c r="C1804" t="s">
        <v>5543</v>
      </c>
      <c r="D1804" s="51">
        <v>45881</v>
      </c>
      <c r="E1804">
        <v>67</v>
      </c>
      <c r="F1804" t="s">
        <v>5401</v>
      </c>
      <c r="G1804">
        <v>6228</v>
      </c>
      <c r="H1804" t="s">
        <v>5893</v>
      </c>
      <c r="I1804">
        <v>6228</v>
      </c>
      <c r="J1804">
        <v>7.5</v>
      </c>
      <c r="K1804" s="55">
        <v>126.5</v>
      </c>
      <c r="L1804" s="40">
        <f t="shared" si="55"/>
        <v>948.75</v>
      </c>
      <c r="M1804" s="6">
        <f>tbl_Manifiestos[[#This Row],[Total Pagado]]*tbl_Manifiestos[[#This Row],[Porcentaje]]</f>
        <v>882.33750000000009</v>
      </c>
      <c r="N1804" s="3">
        <v>0.93</v>
      </c>
    </row>
    <row r="1805" spans="1:14" ht="15.75" x14ac:dyDescent="0.25">
      <c r="A1805" s="3" t="s">
        <v>27</v>
      </c>
      <c r="B1805" s="3" t="str">
        <f>tbl_Manifiestos[[#This Row],[Factura]] &amp; "|" &amp; tbl_Manifiestos[[#This Row],[Proyecto OK]] &amp; "|" &amp; TEXT(tbl_Manifiestos[[#This Row],[Servicio]],"0.00") &amp; "|" &amp; TEXT(tbl_Manifiestos[[#This Row],[Costo Unitario]],"0.00")</f>
        <v>2663|Montrose Harbor |8.00|126.50</v>
      </c>
      <c r="C1805" t="s">
        <v>5543</v>
      </c>
      <c r="D1805" s="51">
        <v>45885</v>
      </c>
      <c r="E1805">
        <v>67</v>
      </c>
      <c r="F1805" t="s">
        <v>5401</v>
      </c>
      <c r="G1805">
        <v>6228</v>
      </c>
      <c r="H1805" t="s">
        <v>5893</v>
      </c>
      <c r="I1805">
        <v>6228</v>
      </c>
      <c r="J1805">
        <v>8</v>
      </c>
      <c r="K1805" s="55">
        <v>126.5</v>
      </c>
      <c r="L1805" s="40">
        <f t="shared" si="55"/>
        <v>1012</v>
      </c>
      <c r="M1805" s="6">
        <f>tbl_Manifiestos[[#This Row],[Total Pagado]]*tbl_Manifiestos[[#This Row],[Porcentaje]]</f>
        <v>941.16000000000008</v>
      </c>
      <c r="N1805" s="3">
        <v>0.93</v>
      </c>
    </row>
    <row r="1806" spans="1:14" ht="15.75" x14ac:dyDescent="0.25">
      <c r="A1806" s="3" t="s">
        <v>27</v>
      </c>
      <c r="B1806" s="3" t="str">
        <f>tbl_Manifiestos[[#This Row],[Factura]] &amp; "|" &amp; tbl_Manifiestos[[#This Row],[Proyecto OK]] &amp; "|" &amp; TEXT(tbl_Manifiestos[[#This Row],[Servicio]],"0.00") &amp; "|" &amp; TEXT(tbl_Manifiestos[[#This Row],[Costo Unitario]],"0.00")</f>
        <v>2740|Montrose Harbor |9.50|126.50</v>
      </c>
      <c r="C1806" t="s">
        <v>5595</v>
      </c>
      <c r="D1806" s="52">
        <v>45916</v>
      </c>
      <c r="E1806">
        <v>67</v>
      </c>
      <c r="F1806" t="s">
        <v>5401</v>
      </c>
      <c r="G1806">
        <v>6228</v>
      </c>
      <c r="H1806" t="s">
        <v>5893</v>
      </c>
      <c r="I1806">
        <v>6228</v>
      </c>
      <c r="J1806">
        <v>9.5</v>
      </c>
      <c r="K1806" s="56">
        <v>126.5</v>
      </c>
      <c r="L1806" s="39">
        <f t="shared" si="55"/>
        <v>1201.75</v>
      </c>
      <c r="M1806" s="6">
        <f>tbl_Manifiestos[[#This Row],[Total Pagado]]*tbl_Manifiestos[[#This Row],[Porcentaje]]</f>
        <v>1117.6275000000001</v>
      </c>
      <c r="N1806" s="3">
        <v>0.93</v>
      </c>
    </row>
    <row r="1807" spans="1:14" ht="15.75" x14ac:dyDescent="0.25">
      <c r="A1807" s="3" t="s">
        <v>27</v>
      </c>
      <c r="B1807" s="3" t="str">
        <f>tbl_Manifiestos[[#This Row],[Factura]] &amp; "|" &amp; tbl_Manifiestos[[#This Row],[Proyecto OK]] &amp; "|" &amp; TEXT(tbl_Manifiestos[[#This Row],[Servicio]],"0.00") &amp; "|" &amp; TEXT(tbl_Manifiestos[[#This Row],[Costo Unitario]],"0.00")</f>
        <v>2740|Montrose Harbor |9.50|126.50</v>
      </c>
      <c r="C1807" t="s">
        <v>5595</v>
      </c>
      <c r="D1807" s="50">
        <v>45919</v>
      </c>
      <c r="E1807">
        <v>67</v>
      </c>
      <c r="F1807" t="s">
        <v>5401</v>
      </c>
      <c r="G1807">
        <v>6228</v>
      </c>
      <c r="H1807" t="s">
        <v>5893</v>
      </c>
      <c r="I1807">
        <v>6228</v>
      </c>
      <c r="J1807">
        <v>9.5</v>
      </c>
      <c r="K1807" s="54">
        <v>126.5</v>
      </c>
      <c r="L1807" s="38">
        <f t="shared" si="55"/>
        <v>1201.75</v>
      </c>
      <c r="M1807" s="6">
        <f>tbl_Manifiestos[[#This Row],[Total Pagado]]*tbl_Manifiestos[[#This Row],[Porcentaje]]</f>
        <v>1117.6275000000001</v>
      </c>
      <c r="N1807" s="3">
        <v>0.93</v>
      </c>
    </row>
    <row r="1808" spans="1:14" ht="15.75" x14ac:dyDescent="0.25">
      <c r="A1808" s="3" t="s">
        <v>27</v>
      </c>
      <c r="B1808" s="3" t="str">
        <f>tbl_Manifiestos[[#This Row],[Factura]] &amp; "|" &amp; tbl_Manifiestos[[#This Row],[Proyecto OK]] &amp; "|" &amp; TEXT(tbl_Manifiestos[[#This Row],[Servicio]],"0.00") &amp; "|" &amp; TEXT(tbl_Manifiestos[[#This Row],[Costo Unitario]],"0.00")</f>
        <v>2758|Montrose Harbor |10.00|126.50</v>
      </c>
      <c r="C1808" t="s">
        <v>5605</v>
      </c>
      <c r="D1808" s="51">
        <v>45922</v>
      </c>
      <c r="E1808">
        <v>114</v>
      </c>
      <c r="F1808" t="s">
        <v>5401</v>
      </c>
      <c r="G1808">
        <v>6228</v>
      </c>
      <c r="H1808" t="s">
        <v>5893</v>
      </c>
      <c r="I1808">
        <v>6228</v>
      </c>
      <c r="J1808">
        <v>10</v>
      </c>
      <c r="K1808" s="55">
        <v>126.5</v>
      </c>
      <c r="L1808" s="40">
        <f t="shared" si="55"/>
        <v>1265</v>
      </c>
      <c r="M1808" s="6">
        <f>tbl_Manifiestos[[#This Row],[Total Pagado]]*tbl_Manifiestos[[#This Row],[Porcentaje]]</f>
        <v>1176.45</v>
      </c>
      <c r="N1808" s="3">
        <v>0.93</v>
      </c>
    </row>
    <row r="1809" spans="1:14" ht="15.75" x14ac:dyDescent="0.25">
      <c r="A1809" s="3" t="s">
        <v>27</v>
      </c>
      <c r="B1809" s="3" t="str">
        <f>tbl_Manifiestos[[#This Row],[Factura]] &amp; "|" &amp; tbl_Manifiestos[[#This Row],[Proyecto OK]] &amp; "|" &amp; TEXT(tbl_Manifiestos[[#This Row],[Servicio]],"0.00") &amp; "|" &amp; TEXT(tbl_Manifiestos[[#This Row],[Costo Unitario]],"0.00")</f>
        <v>2758|Montrose Harbor |8.00|126.50</v>
      </c>
      <c r="C1809" t="s">
        <v>5605</v>
      </c>
      <c r="D1809" s="51">
        <v>45923</v>
      </c>
      <c r="E1809">
        <v>67</v>
      </c>
      <c r="F1809" t="s">
        <v>5401</v>
      </c>
      <c r="G1809">
        <v>6228</v>
      </c>
      <c r="H1809" t="s">
        <v>5893</v>
      </c>
      <c r="I1809">
        <v>6228</v>
      </c>
      <c r="J1809">
        <v>8</v>
      </c>
      <c r="K1809" s="55">
        <v>126.5</v>
      </c>
      <c r="L1809" s="40">
        <f t="shared" si="55"/>
        <v>1012</v>
      </c>
      <c r="M1809" s="6">
        <f>tbl_Manifiestos[[#This Row],[Total Pagado]]*tbl_Manifiestos[[#This Row],[Porcentaje]]</f>
        <v>941.16000000000008</v>
      </c>
      <c r="N1809" s="3">
        <v>0.93</v>
      </c>
    </row>
    <row r="1810" spans="1:14" ht="15.75" x14ac:dyDescent="0.25">
      <c r="A1810" s="3" t="s">
        <v>27</v>
      </c>
      <c r="B1810" s="3" t="str">
        <f>tbl_Manifiestos[[#This Row],[Factura]] &amp; "|" &amp; tbl_Manifiestos[[#This Row],[Proyecto OK]] &amp; "|" &amp; TEXT(tbl_Manifiestos[[#This Row],[Servicio]],"0.00") &amp; "|" &amp; TEXT(tbl_Manifiestos[[#This Row],[Costo Unitario]],"0.00")</f>
        <v>2793|Montrose Harbor |9.00|126.50</v>
      </c>
      <c r="C1810" t="s">
        <v>5629</v>
      </c>
      <c r="D1810" s="31">
        <v>45939</v>
      </c>
      <c r="E1810">
        <v>67</v>
      </c>
      <c r="F1810" t="s">
        <v>5401</v>
      </c>
      <c r="G1810">
        <v>6228</v>
      </c>
      <c r="H1810" t="s">
        <v>5893</v>
      </c>
      <c r="I1810">
        <v>6228</v>
      </c>
      <c r="J1810">
        <v>9</v>
      </c>
      <c r="K1810" s="56">
        <v>126.5</v>
      </c>
      <c r="L1810" s="39">
        <f t="shared" si="55"/>
        <v>1138.5</v>
      </c>
      <c r="M1810" s="6">
        <f>tbl_Manifiestos[[#This Row],[Total Pagado]]*tbl_Manifiestos[[#This Row],[Porcentaje]]</f>
        <v>1058.8050000000001</v>
      </c>
      <c r="N1810" s="3">
        <v>0.93</v>
      </c>
    </row>
    <row r="1811" spans="1:14" ht="15.75" x14ac:dyDescent="0.25">
      <c r="A1811" s="3" t="s">
        <v>27</v>
      </c>
      <c r="B1811" s="3" t="str">
        <f>tbl_Manifiestos[[#This Row],[Factura]] &amp; "|" &amp; tbl_Manifiestos[[#This Row],[Proyecto OK]] &amp; "|" &amp; TEXT(tbl_Manifiestos[[#This Row],[Servicio]],"0.00") &amp; "|" &amp; TEXT(tbl_Manifiestos[[#This Row],[Costo Unitario]],"0.00")</f>
        <v>2806|Montrose Harbor |8.00|126.50</v>
      </c>
      <c r="C1811" t="s">
        <v>5638</v>
      </c>
      <c r="D1811" s="50">
        <v>45947</v>
      </c>
      <c r="E1811">
        <v>67</v>
      </c>
      <c r="F1811" t="s">
        <v>5401</v>
      </c>
      <c r="G1811">
        <v>6228</v>
      </c>
      <c r="H1811" t="s">
        <v>5893</v>
      </c>
      <c r="I1811">
        <v>6228</v>
      </c>
      <c r="J1811">
        <v>8</v>
      </c>
      <c r="K1811" s="54">
        <v>126.5</v>
      </c>
      <c r="L1811" s="38">
        <f t="shared" si="55"/>
        <v>1012</v>
      </c>
      <c r="M1811" s="6">
        <f>tbl_Manifiestos[[#This Row],[Total Pagado]]*tbl_Manifiestos[[#This Row],[Porcentaje]]</f>
        <v>941.16000000000008</v>
      </c>
      <c r="N1811" s="3">
        <v>0.93</v>
      </c>
    </row>
    <row r="1812" spans="1:14" ht="15.75" x14ac:dyDescent="0.25">
      <c r="A1812" s="3" t="s">
        <v>27</v>
      </c>
      <c r="B1812" s="3" t="str">
        <f>tbl_Manifiestos[[#This Row],[Factura]] &amp; "|" &amp; tbl_Manifiestos[[#This Row],[Proyecto OK]] &amp; "|" &amp; TEXT(tbl_Manifiestos[[#This Row],[Servicio]],"0.00") &amp; "|" &amp; TEXT(tbl_Manifiestos[[#This Row],[Costo Unitario]],"0.00")</f>
        <v>2824|Montrose Harbor |8.00|126.50</v>
      </c>
      <c r="C1812" t="s">
        <v>5654</v>
      </c>
      <c r="D1812" s="51">
        <v>45950</v>
      </c>
      <c r="E1812">
        <v>67</v>
      </c>
      <c r="F1812" t="s">
        <v>5401</v>
      </c>
      <c r="G1812">
        <v>6228</v>
      </c>
      <c r="H1812" t="s">
        <v>5893</v>
      </c>
      <c r="I1812">
        <v>6228</v>
      </c>
      <c r="J1812">
        <v>8</v>
      </c>
      <c r="K1812" s="55">
        <v>126.5</v>
      </c>
      <c r="L1812" s="40">
        <f t="shared" si="55"/>
        <v>1012</v>
      </c>
      <c r="M1812" s="6">
        <f>tbl_Manifiestos[[#This Row],[Total Pagado]]*tbl_Manifiestos[[#This Row],[Porcentaje]]</f>
        <v>941.16000000000008</v>
      </c>
      <c r="N1812" s="3">
        <v>0.93</v>
      </c>
    </row>
    <row r="1813" spans="1:14" ht="15.75" x14ac:dyDescent="0.25">
      <c r="A1813" s="3" t="s">
        <v>27</v>
      </c>
      <c r="B1813" s="3" t="str">
        <f>tbl_Manifiestos[[#This Row],[Factura]] &amp; "|" &amp; tbl_Manifiestos[[#This Row],[Proyecto OK]] &amp; "|" &amp; TEXT(tbl_Manifiestos[[#This Row],[Servicio]],"0.00") &amp; "|" &amp; TEXT(tbl_Manifiestos[[#This Row],[Costo Unitario]],"0.00")</f>
        <v>2824|Montrose Harbor |11.25|126.50</v>
      </c>
      <c r="C1813" t="s">
        <v>5654</v>
      </c>
      <c r="D1813" s="51">
        <v>45952</v>
      </c>
      <c r="E1813">
        <v>67</v>
      </c>
      <c r="F1813" t="s">
        <v>5401</v>
      </c>
      <c r="G1813">
        <v>6228</v>
      </c>
      <c r="H1813" t="s">
        <v>5893</v>
      </c>
      <c r="I1813">
        <v>6228</v>
      </c>
      <c r="J1813">
        <v>11.25</v>
      </c>
      <c r="K1813" s="55">
        <v>126.5</v>
      </c>
      <c r="L1813" s="40">
        <f t="shared" si="55"/>
        <v>1423.125</v>
      </c>
      <c r="M1813" s="6">
        <f>tbl_Manifiestos[[#This Row],[Total Pagado]]*tbl_Manifiestos[[#This Row],[Porcentaje]]</f>
        <v>1323.5062500000001</v>
      </c>
      <c r="N1813" s="3">
        <v>0.93</v>
      </c>
    </row>
    <row r="1814" spans="1:14" ht="15.75" x14ac:dyDescent="0.25">
      <c r="A1814" s="3" t="s">
        <v>27</v>
      </c>
      <c r="B1814" s="3" t="str">
        <f>tbl_Manifiestos[[#This Row],[Factura]] &amp; "|" &amp; tbl_Manifiestos[[#This Row],[Proyecto OK]] &amp; "|" &amp; TEXT(tbl_Manifiestos[[#This Row],[Servicio]],"0.00") &amp; "|" &amp; TEXT(tbl_Manifiestos[[#This Row],[Costo Unitario]],"0.00")</f>
        <v>2843|Montrose Harbor |10.00|126.50</v>
      </c>
      <c r="C1814" t="s">
        <v>5667</v>
      </c>
      <c r="D1814" s="73">
        <v>45958</v>
      </c>
      <c r="E1814">
        <v>67</v>
      </c>
      <c r="F1814" t="s">
        <v>5401</v>
      </c>
      <c r="G1814">
        <v>6228</v>
      </c>
      <c r="H1814" t="s">
        <v>5893</v>
      </c>
      <c r="I1814">
        <v>6228</v>
      </c>
      <c r="J1814">
        <v>10</v>
      </c>
      <c r="K1814" s="56">
        <v>126.5</v>
      </c>
      <c r="L1814" s="39">
        <f t="shared" si="55"/>
        <v>1265</v>
      </c>
      <c r="M1814" s="6">
        <f>tbl_Manifiestos[[#This Row],[Total Pagado]]*tbl_Manifiestos[[#This Row],[Porcentaje]]</f>
        <v>1176.45</v>
      </c>
      <c r="N1814" s="3">
        <v>0.93</v>
      </c>
    </row>
    <row r="1815" spans="1:14" ht="15.75" x14ac:dyDescent="0.25">
      <c r="A1815" s="3" t="s">
        <v>27</v>
      </c>
      <c r="B1815" s="3" t="str">
        <f>tbl_Manifiestos[[#This Row],[Factura]] &amp; "|" &amp; tbl_Manifiestos[[#This Row],[Proyecto OK]] &amp; "|" &amp; TEXT(tbl_Manifiestos[[#This Row],[Servicio]],"0.00") &amp; "|" &amp; TEXT(tbl_Manifiestos[[#This Row],[Costo Unitario]],"0.00")</f>
        <v>2843|Montrose Harbor |9.00|126.50</v>
      </c>
      <c r="C1815" t="s">
        <v>5667</v>
      </c>
      <c r="D1815" s="74">
        <v>45961</v>
      </c>
      <c r="E1815">
        <v>67</v>
      </c>
      <c r="F1815" t="s">
        <v>5401</v>
      </c>
      <c r="G1815">
        <v>6228</v>
      </c>
      <c r="H1815" t="s">
        <v>5893</v>
      </c>
      <c r="I1815">
        <v>6228</v>
      </c>
      <c r="J1815">
        <v>9</v>
      </c>
      <c r="K1815" s="57">
        <v>126.5</v>
      </c>
      <c r="L1815" s="41">
        <f t="shared" si="55"/>
        <v>1138.5</v>
      </c>
      <c r="M1815" s="6">
        <f>tbl_Manifiestos[[#This Row],[Total Pagado]]*tbl_Manifiestos[[#This Row],[Porcentaje]]</f>
        <v>1058.8050000000001</v>
      </c>
      <c r="N1815" s="3">
        <v>0.93</v>
      </c>
    </row>
    <row r="1816" spans="1:14" ht="15.75" x14ac:dyDescent="0.25">
      <c r="A1816" s="3" t="s">
        <v>27</v>
      </c>
      <c r="B1816" s="3" t="str">
        <f>tbl_Manifiestos[[#This Row],[Factura]] &amp; "|" &amp; tbl_Manifiestos[[#This Row],[Proyecto OK]] &amp; "|" &amp; TEXT(tbl_Manifiestos[[#This Row],[Servicio]],"0.00") &amp; "|" &amp; TEXT(tbl_Manifiestos[[#This Row],[Costo Unitario]],"0.00")</f>
        <v>2903|Montrose Harbor |10.50|126.50</v>
      </c>
      <c r="C1816" t="s">
        <v>5699</v>
      </c>
      <c r="D1816" s="82">
        <v>45981</v>
      </c>
      <c r="E1816">
        <v>67</v>
      </c>
      <c r="F1816" t="s">
        <v>5401</v>
      </c>
      <c r="G1816">
        <v>6228</v>
      </c>
      <c r="H1816" t="s">
        <v>5893</v>
      </c>
      <c r="I1816">
        <v>6228</v>
      </c>
      <c r="J1816">
        <v>10.5</v>
      </c>
      <c r="K1816" s="54">
        <v>126.5</v>
      </c>
      <c r="L1816" s="38">
        <f t="shared" si="55"/>
        <v>1328.25</v>
      </c>
      <c r="M1816" s="6">
        <f>tbl_Manifiestos[[#This Row],[Total Pagado]]*tbl_Manifiestos[[#This Row],[Porcentaje]]</f>
        <v>1235.2725</v>
      </c>
      <c r="N1816" s="3">
        <v>0.93</v>
      </c>
    </row>
    <row r="1817" spans="1:14" ht="15.75" x14ac:dyDescent="0.25">
      <c r="A1817" s="3" t="s">
        <v>27</v>
      </c>
      <c r="B1817" s="3" t="str">
        <f>tbl_Manifiestos[[#This Row],[Factura]] &amp; "|" &amp; tbl_Manifiestos[[#This Row],[Proyecto OK]] &amp; "|" &amp; TEXT(tbl_Manifiestos[[#This Row],[Servicio]],"0.00") &amp; "|" &amp; TEXT(tbl_Manifiestos[[#This Row],[Costo Unitario]],"0.00")</f>
        <v>2921|Montrose Harbor |7.00|126.50</v>
      </c>
      <c r="C1817" t="s">
        <v>5709</v>
      </c>
      <c r="D1817" s="89">
        <v>45987</v>
      </c>
      <c r="E1817">
        <v>67</v>
      </c>
      <c r="F1817" t="s">
        <v>5401</v>
      </c>
      <c r="G1817">
        <v>6228</v>
      </c>
      <c r="H1817" t="s">
        <v>5893</v>
      </c>
      <c r="I1817">
        <v>6228</v>
      </c>
      <c r="J1817">
        <v>7</v>
      </c>
      <c r="K1817" s="91">
        <v>126.5</v>
      </c>
      <c r="L1817" s="93">
        <f t="shared" ref="L1817:L1848" si="56">J1817*K1817</f>
        <v>885.5</v>
      </c>
      <c r="M1817" s="6">
        <f>tbl_Manifiestos[[#This Row],[Total Pagado]]*tbl_Manifiestos[[#This Row],[Porcentaje]]</f>
        <v>823.5150000000001</v>
      </c>
      <c r="N1817" s="3">
        <v>0.93</v>
      </c>
    </row>
    <row r="1818" spans="1:14" ht="15.75" x14ac:dyDescent="0.25">
      <c r="A1818" s="3" t="s">
        <v>12</v>
      </c>
      <c r="B1818" s="3" t="str">
        <f>tbl_Manifiestos[[#This Row],[Factura]] &amp; "|" &amp; tbl_Manifiestos[[#This Row],[Proyecto OK]] &amp; "|" &amp; TEXT(tbl_Manifiestos[[#This Row],[Servicio]],"0.00") &amp; "|" &amp; TEXT(tbl_Manifiestos[[#This Row],[Costo Unitario]],"0.00")</f>
        <v>2304|Montrose Harbor |8.50|115.00</v>
      </c>
      <c r="C1818">
        <v>2304</v>
      </c>
      <c r="D1818" s="141">
        <v>45638</v>
      </c>
      <c r="E1818">
        <v>19</v>
      </c>
      <c r="F1818" t="s">
        <v>5401</v>
      </c>
      <c r="G1818">
        <v>6228</v>
      </c>
      <c r="H1818" t="s">
        <v>5893</v>
      </c>
      <c r="I1818">
        <v>6228</v>
      </c>
      <c r="J1818">
        <v>8.5</v>
      </c>
      <c r="K1818" s="188">
        <v>115</v>
      </c>
      <c r="L1818" s="103">
        <f t="shared" si="56"/>
        <v>977.5</v>
      </c>
      <c r="M1818" s="6">
        <f>tbl_Manifiestos[[#This Row],[Total Pagado]]*tbl_Manifiestos[[#This Row],[Porcentaje]]</f>
        <v>909.07500000000005</v>
      </c>
      <c r="N1818" s="3">
        <v>0.93</v>
      </c>
    </row>
    <row r="1819" spans="1:14" ht="15.75" x14ac:dyDescent="0.25">
      <c r="A1819" s="3" t="s">
        <v>12</v>
      </c>
      <c r="B1819" s="3" t="str">
        <f>tbl_Manifiestos[[#This Row],[Factura]] &amp; "|" &amp; tbl_Manifiestos[[#This Row],[Proyecto OK]] &amp; "|" &amp; TEXT(tbl_Manifiestos[[#This Row],[Servicio]],"0.00") &amp; "|" &amp; TEXT(tbl_Manifiestos[[#This Row],[Costo Unitario]],"0.00")</f>
        <v>2304|Montrose Harbor |6.50|115.00</v>
      </c>
      <c r="C1819">
        <v>2304</v>
      </c>
      <c r="D1819" s="21">
        <v>45639</v>
      </c>
      <c r="E1819">
        <v>58</v>
      </c>
      <c r="F1819" t="s">
        <v>5401</v>
      </c>
      <c r="G1819">
        <v>6228</v>
      </c>
      <c r="H1819" t="s">
        <v>5893</v>
      </c>
      <c r="I1819">
        <v>6228</v>
      </c>
      <c r="J1819">
        <v>6.5</v>
      </c>
      <c r="K1819" s="25">
        <v>115</v>
      </c>
      <c r="L1819" s="92">
        <f t="shared" si="56"/>
        <v>747.5</v>
      </c>
      <c r="M1819" s="6">
        <f>tbl_Manifiestos[[#This Row],[Total Pagado]]*tbl_Manifiestos[[#This Row],[Porcentaje]]</f>
        <v>695.17500000000007</v>
      </c>
      <c r="N1819" s="3">
        <v>0.93</v>
      </c>
    </row>
    <row r="1820" spans="1:14" ht="15.75" x14ac:dyDescent="0.25">
      <c r="A1820" s="3" t="s">
        <v>12</v>
      </c>
      <c r="B1820" s="3" t="str">
        <f>tbl_Manifiestos[[#This Row],[Factura]] &amp; "|" &amp; tbl_Manifiestos[[#This Row],[Proyecto OK]] &amp; "|" &amp; TEXT(tbl_Manifiestos[[#This Row],[Servicio]],"0.00") &amp; "|" &amp; TEXT(tbl_Manifiestos[[#This Row],[Costo Unitario]],"0.00")</f>
        <v>2304|Montrose Harbor |6.50|115.00</v>
      </c>
      <c r="C1820">
        <v>2304</v>
      </c>
      <c r="D1820" s="21">
        <v>45639</v>
      </c>
      <c r="E1820">
        <v>11</v>
      </c>
      <c r="F1820" t="s">
        <v>5401</v>
      </c>
      <c r="G1820">
        <v>6228</v>
      </c>
      <c r="H1820" t="s">
        <v>5893</v>
      </c>
      <c r="I1820">
        <v>6228</v>
      </c>
      <c r="J1820">
        <v>6.5</v>
      </c>
      <c r="K1820" s="25">
        <v>115</v>
      </c>
      <c r="L1820" s="92">
        <f t="shared" si="56"/>
        <v>747.5</v>
      </c>
      <c r="M1820" s="6">
        <f>tbl_Manifiestos[[#This Row],[Total Pagado]]*tbl_Manifiestos[[#This Row],[Porcentaje]]</f>
        <v>695.17500000000007</v>
      </c>
      <c r="N1820" s="3">
        <v>0.93</v>
      </c>
    </row>
    <row r="1821" spans="1:14" ht="15.75" x14ac:dyDescent="0.25">
      <c r="A1821" s="3" t="s">
        <v>12</v>
      </c>
      <c r="B1821" s="3" t="str">
        <f>tbl_Manifiestos[[#This Row],[Factura]] &amp; "|" &amp; tbl_Manifiestos[[#This Row],[Proyecto OK]] &amp; "|" &amp; TEXT(tbl_Manifiestos[[#This Row],[Servicio]],"0.00") &amp; "|" &amp; TEXT(tbl_Manifiestos[[#This Row],[Costo Unitario]],"0.00")</f>
        <v>2304|Montrose Harbor |8.50|115.00</v>
      </c>
      <c r="C1821">
        <v>2304</v>
      </c>
      <c r="D1821" s="141">
        <v>45638</v>
      </c>
      <c r="E1821">
        <v>11</v>
      </c>
      <c r="F1821" t="s">
        <v>5401</v>
      </c>
      <c r="G1821">
        <v>6228</v>
      </c>
      <c r="H1821" t="s">
        <v>5893</v>
      </c>
      <c r="I1821">
        <v>6228</v>
      </c>
      <c r="J1821">
        <v>8.5</v>
      </c>
      <c r="K1821" s="188">
        <v>115</v>
      </c>
      <c r="L1821" s="103">
        <f t="shared" si="56"/>
        <v>977.5</v>
      </c>
      <c r="M1821" s="6">
        <f>tbl_Manifiestos[[#This Row],[Total Pagado]]*tbl_Manifiestos[[#This Row],[Porcentaje]]</f>
        <v>909.07500000000005</v>
      </c>
      <c r="N1821" s="3">
        <v>0.93</v>
      </c>
    </row>
    <row r="1822" spans="1:14" ht="15.75" x14ac:dyDescent="0.25">
      <c r="A1822" s="3" t="s">
        <v>12</v>
      </c>
      <c r="B1822" s="3" t="str">
        <f>tbl_Manifiestos[[#This Row],[Factura]] &amp; "|" &amp; tbl_Manifiestos[[#This Row],[Proyecto OK]] &amp; "|" &amp; TEXT(tbl_Manifiestos[[#This Row],[Servicio]],"0.00") &amp; "|" &amp; TEXT(tbl_Manifiestos[[#This Row],[Costo Unitario]],"0.00")</f>
        <v>2304|Montrose Harbor |8.75|115.00</v>
      </c>
      <c r="C1822">
        <v>2304</v>
      </c>
      <c r="D1822" s="146">
        <v>45637</v>
      </c>
      <c r="E1822">
        <v>58</v>
      </c>
      <c r="F1822" t="s">
        <v>5401</v>
      </c>
      <c r="G1822">
        <v>6228</v>
      </c>
      <c r="H1822" t="s">
        <v>5893</v>
      </c>
      <c r="I1822">
        <v>6228</v>
      </c>
      <c r="J1822">
        <v>8.75</v>
      </c>
      <c r="K1822" s="29">
        <v>115</v>
      </c>
      <c r="L1822" s="93">
        <f t="shared" si="56"/>
        <v>1006.25</v>
      </c>
      <c r="M1822" s="6">
        <f>tbl_Manifiestos[[#This Row],[Total Pagado]]*tbl_Manifiestos[[#This Row],[Porcentaje]]</f>
        <v>935.8125</v>
      </c>
      <c r="N1822" s="3">
        <v>0.93</v>
      </c>
    </row>
    <row r="1823" spans="1:14" ht="15.75" x14ac:dyDescent="0.25">
      <c r="A1823" s="3" t="s">
        <v>12</v>
      </c>
      <c r="B1823" s="3" t="str">
        <f>tbl_Manifiestos[[#This Row],[Factura]] &amp; "|" &amp; tbl_Manifiestos[[#This Row],[Proyecto OK]] &amp; "|" &amp; TEXT(tbl_Manifiestos[[#This Row],[Servicio]],"0.00") &amp; "|" &amp; TEXT(tbl_Manifiestos[[#This Row],[Costo Unitario]],"0.00")</f>
        <v>2304|Montrose Harbor |9.25|115.00</v>
      </c>
      <c r="C1823">
        <v>2304</v>
      </c>
      <c r="D1823" s="166">
        <v>45632</v>
      </c>
      <c r="E1823">
        <v>11</v>
      </c>
      <c r="F1823" t="s">
        <v>5401</v>
      </c>
      <c r="G1823">
        <v>6228</v>
      </c>
      <c r="H1823" t="s">
        <v>5893</v>
      </c>
      <c r="I1823">
        <v>6228</v>
      </c>
      <c r="J1823">
        <v>9.25</v>
      </c>
      <c r="K1823" s="188">
        <v>115</v>
      </c>
      <c r="L1823" s="103">
        <f t="shared" si="56"/>
        <v>1063.75</v>
      </c>
      <c r="M1823" s="6">
        <f>tbl_Manifiestos[[#This Row],[Total Pagado]]*tbl_Manifiestos[[#This Row],[Porcentaje]]</f>
        <v>989.28750000000002</v>
      </c>
      <c r="N1823" s="3">
        <v>0.93</v>
      </c>
    </row>
    <row r="1824" spans="1:14" ht="15.75" x14ac:dyDescent="0.25">
      <c r="A1824" s="3" t="s">
        <v>12</v>
      </c>
      <c r="B1824" s="3" t="str">
        <f>tbl_Manifiestos[[#This Row],[Factura]] &amp; "|" &amp; tbl_Manifiestos[[#This Row],[Proyecto OK]] &amp; "|" &amp; TEXT(tbl_Manifiestos[[#This Row],[Servicio]],"0.00") &amp; "|" &amp; TEXT(tbl_Manifiestos[[#This Row],[Costo Unitario]],"0.00")</f>
        <v>2304|Montrose Harbor |9.25|115.00</v>
      </c>
      <c r="C1824">
        <v>2304</v>
      </c>
      <c r="D1824" s="21">
        <v>45635</v>
      </c>
      <c r="E1824">
        <v>58</v>
      </c>
      <c r="F1824" t="s">
        <v>5401</v>
      </c>
      <c r="G1824">
        <v>6228</v>
      </c>
      <c r="H1824" t="s">
        <v>5893</v>
      </c>
      <c r="I1824">
        <v>6228</v>
      </c>
      <c r="J1824">
        <v>9.25</v>
      </c>
      <c r="K1824" s="25">
        <v>115</v>
      </c>
      <c r="L1824" s="92">
        <f t="shared" si="56"/>
        <v>1063.75</v>
      </c>
      <c r="M1824" s="6">
        <f>tbl_Manifiestos[[#This Row],[Total Pagado]]*tbl_Manifiestos[[#This Row],[Porcentaje]]</f>
        <v>989.28750000000002</v>
      </c>
      <c r="N1824" s="3">
        <v>0.93</v>
      </c>
    </row>
    <row r="1825" spans="1:14" ht="15.75" x14ac:dyDescent="0.25">
      <c r="A1825" s="3" t="s">
        <v>12</v>
      </c>
      <c r="B1825" s="3" t="str">
        <f>tbl_Manifiestos[[#This Row],[Factura]] &amp; "|" &amp; tbl_Manifiestos[[#This Row],[Proyecto OK]] &amp; "|" &amp; TEXT(tbl_Manifiestos[[#This Row],[Servicio]],"0.00") &amp; "|" &amp; TEXT(tbl_Manifiestos[[#This Row],[Costo Unitario]],"0.00")</f>
        <v>2385|Montrose Harbor |10.00|126.50</v>
      </c>
      <c r="C1825">
        <v>2385</v>
      </c>
      <c r="D1825" s="32">
        <v>45743</v>
      </c>
      <c r="E1825">
        <v>58</v>
      </c>
      <c r="F1825" t="s">
        <v>5401</v>
      </c>
      <c r="G1825">
        <v>6228</v>
      </c>
      <c r="H1825" t="s">
        <v>5893</v>
      </c>
      <c r="I1825">
        <v>6228</v>
      </c>
      <c r="J1825">
        <v>10</v>
      </c>
      <c r="K1825" s="34">
        <v>126.5</v>
      </c>
      <c r="L1825" s="40">
        <f t="shared" si="56"/>
        <v>1265</v>
      </c>
      <c r="M1825" s="6">
        <f>tbl_Manifiestos[[#This Row],[Total Pagado]]*tbl_Manifiestos[[#This Row],[Porcentaje]]</f>
        <v>1176.45</v>
      </c>
      <c r="N1825" s="3">
        <v>0.93</v>
      </c>
    </row>
    <row r="1826" spans="1:14" ht="15.75" x14ac:dyDescent="0.25">
      <c r="A1826" s="3" t="s">
        <v>12</v>
      </c>
      <c r="B1826" s="3" t="str">
        <f>tbl_Manifiestos[[#This Row],[Factura]] &amp; "|" &amp; tbl_Manifiestos[[#This Row],[Proyecto OK]] &amp; "|" &amp; TEXT(tbl_Manifiestos[[#This Row],[Servicio]],"0.00") &amp; "|" &amp; TEXT(tbl_Manifiestos[[#This Row],[Costo Unitario]],"0.00")</f>
        <v>2385|Montrose Harbor |9.00|126.50</v>
      </c>
      <c r="C1826">
        <v>2385</v>
      </c>
      <c r="D1826" s="32">
        <v>45744</v>
      </c>
      <c r="E1826">
        <v>58</v>
      </c>
      <c r="F1826" t="s">
        <v>5401</v>
      </c>
      <c r="G1826">
        <v>6228</v>
      </c>
      <c r="H1826" t="s">
        <v>5893</v>
      </c>
      <c r="I1826">
        <v>6228</v>
      </c>
      <c r="J1826">
        <v>9</v>
      </c>
      <c r="K1826" s="34">
        <v>126.5</v>
      </c>
      <c r="L1826" s="40">
        <f t="shared" si="56"/>
        <v>1138.5</v>
      </c>
      <c r="M1826" s="6">
        <f>tbl_Manifiestos[[#This Row],[Total Pagado]]*tbl_Manifiestos[[#This Row],[Porcentaje]]</f>
        <v>1058.8050000000001</v>
      </c>
      <c r="N1826" s="3">
        <v>0.93</v>
      </c>
    </row>
    <row r="1827" spans="1:14" ht="15.75" x14ac:dyDescent="0.25">
      <c r="A1827" s="3" t="s">
        <v>12</v>
      </c>
      <c r="B1827" s="3" t="str">
        <f>tbl_Manifiestos[[#This Row],[Factura]] &amp; "|" &amp; tbl_Manifiestos[[#This Row],[Proyecto OK]] &amp; "|" &amp; TEXT(tbl_Manifiestos[[#This Row],[Servicio]],"0.00") &amp; "|" &amp; TEXT(tbl_Manifiestos[[#This Row],[Costo Unitario]],"0.00")</f>
        <v>2394|Montrose Harbor |9.75|126.50</v>
      </c>
      <c r="C1827">
        <v>2394</v>
      </c>
      <c r="D1827" s="32">
        <v>45747</v>
      </c>
      <c r="E1827">
        <v>58</v>
      </c>
      <c r="F1827" t="s">
        <v>5401</v>
      </c>
      <c r="G1827">
        <v>6228</v>
      </c>
      <c r="H1827" t="s">
        <v>5893</v>
      </c>
      <c r="I1827">
        <v>6228</v>
      </c>
      <c r="J1827">
        <v>9.75</v>
      </c>
      <c r="K1827" s="34">
        <v>126.5</v>
      </c>
      <c r="L1827" s="40">
        <f t="shared" si="56"/>
        <v>1233.375</v>
      </c>
      <c r="M1827" s="6">
        <f>tbl_Manifiestos[[#This Row],[Total Pagado]]*tbl_Manifiestos[[#This Row],[Porcentaje]]</f>
        <v>1147.0387500000002</v>
      </c>
      <c r="N1827" s="3">
        <v>0.93</v>
      </c>
    </row>
    <row r="1828" spans="1:14" ht="15.75" x14ac:dyDescent="0.25">
      <c r="A1828" s="3" t="s">
        <v>12</v>
      </c>
      <c r="B1828" s="3" t="str">
        <f>tbl_Manifiestos[[#This Row],[Factura]] &amp; "|" &amp; tbl_Manifiestos[[#This Row],[Proyecto OK]] &amp; "|" &amp; TEXT(tbl_Manifiestos[[#This Row],[Servicio]],"0.00") &amp; "|" &amp; TEXT(tbl_Manifiestos[[#This Row],[Costo Unitario]],"0.00")</f>
        <v>2394|Montrose Harbor |8.75|126.50</v>
      </c>
      <c r="C1828">
        <v>2394</v>
      </c>
      <c r="D1828" s="32">
        <v>45751</v>
      </c>
      <c r="E1828">
        <v>11</v>
      </c>
      <c r="F1828" t="s">
        <v>5401</v>
      </c>
      <c r="G1828">
        <v>6228</v>
      </c>
      <c r="H1828" t="s">
        <v>5893</v>
      </c>
      <c r="I1828">
        <v>6228</v>
      </c>
      <c r="J1828">
        <v>8.75</v>
      </c>
      <c r="K1828" s="34">
        <v>126.5</v>
      </c>
      <c r="L1828" s="40">
        <f t="shared" si="56"/>
        <v>1106.875</v>
      </c>
      <c r="M1828" s="6">
        <f>tbl_Manifiestos[[#This Row],[Total Pagado]]*tbl_Manifiestos[[#This Row],[Porcentaje]]</f>
        <v>1029.39375</v>
      </c>
      <c r="N1828" s="3">
        <v>0.93</v>
      </c>
    </row>
    <row r="1829" spans="1:14" ht="15.75" x14ac:dyDescent="0.25">
      <c r="A1829" s="3" t="s">
        <v>12</v>
      </c>
      <c r="B1829" s="3" t="str">
        <f>tbl_Manifiestos[[#This Row],[Factura]] &amp; "|" &amp; tbl_Manifiestos[[#This Row],[Proyecto OK]] &amp; "|" &amp; TEXT(tbl_Manifiestos[[#This Row],[Servicio]],"0.00") &amp; "|" &amp; TEXT(tbl_Manifiestos[[#This Row],[Costo Unitario]],"0.00")</f>
        <v>2558|Montrose Harbor |9.00|126.50</v>
      </c>
      <c r="C1829" t="s">
        <v>5467</v>
      </c>
      <c r="D1829" s="51">
        <v>45831</v>
      </c>
      <c r="E1829">
        <v>11</v>
      </c>
      <c r="F1829" t="s">
        <v>5401</v>
      </c>
      <c r="G1829">
        <v>6228</v>
      </c>
      <c r="H1829" t="s">
        <v>5893</v>
      </c>
      <c r="I1829">
        <v>6228</v>
      </c>
      <c r="J1829">
        <v>9</v>
      </c>
      <c r="K1829" s="55">
        <v>126.5</v>
      </c>
      <c r="L1829" s="40">
        <f t="shared" si="56"/>
        <v>1138.5</v>
      </c>
      <c r="M1829" s="6">
        <f>tbl_Manifiestos[[#This Row],[Total Pagado]]*tbl_Manifiestos[[#This Row],[Porcentaje]]</f>
        <v>1058.8050000000001</v>
      </c>
      <c r="N1829" s="3">
        <v>0.93</v>
      </c>
    </row>
    <row r="1830" spans="1:14" ht="15.75" x14ac:dyDescent="0.25">
      <c r="A1830" s="3" t="s">
        <v>12</v>
      </c>
      <c r="B1830" s="3" t="str">
        <f>tbl_Manifiestos[[#This Row],[Factura]] &amp; "|" &amp; tbl_Manifiestos[[#This Row],[Proyecto OK]] &amp; "|" &amp; TEXT(tbl_Manifiestos[[#This Row],[Servicio]],"0.00") &amp; "|" &amp; TEXT(tbl_Manifiestos[[#This Row],[Costo Unitario]],"0.00")</f>
        <v>2558|Montrose Harbor |8.75|126.50</v>
      </c>
      <c r="C1830" t="s">
        <v>5467</v>
      </c>
      <c r="D1830" s="51">
        <v>45833</v>
      </c>
      <c r="E1830">
        <v>19</v>
      </c>
      <c r="F1830" t="s">
        <v>5401</v>
      </c>
      <c r="G1830">
        <v>6228</v>
      </c>
      <c r="H1830" t="s">
        <v>5893</v>
      </c>
      <c r="I1830">
        <v>6228</v>
      </c>
      <c r="J1830">
        <v>8.75</v>
      </c>
      <c r="K1830" s="55">
        <v>126.5</v>
      </c>
      <c r="L1830" s="40">
        <f t="shared" si="56"/>
        <v>1106.875</v>
      </c>
      <c r="M1830" s="6">
        <f>tbl_Manifiestos[[#This Row],[Total Pagado]]*tbl_Manifiestos[[#This Row],[Porcentaje]]</f>
        <v>1029.39375</v>
      </c>
      <c r="N1830" s="3">
        <v>0.93</v>
      </c>
    </row>
    <row r="1831" spans="1:14" ht="15.75" x14ac:dyDescent="0.25">
      <c r="A1831" s="3" t="s">
        <v>12</v>
      </c>
      <c r="B1831" s="3" t="str">
        <f>tbl_Manifiestos[[#This Row],[Factura]] &amp; "|" &amp; tbl_Manifiestos[[#This Row],[Proyecto OK]] &amp; "|" &amp; TEXT(tbl_Manifiestos[[#This Row],[Servicio]],"0.00") &amp; "|" &amp; TEXT(tbl_Manifiestos[[#This Row],[Costo Unitario]],"0.00")</f>
        <v>2558|Montrose Harbor |8.50|126.50</v>
      </c>
      <c r="C1831" t="s">
        <v>5467</v>
      </c>
      <c r="D1831" s="51">
        <v>45832</v>
      </c>
      <c r="E1831">
        <v>11</v>
      </c>
      <c r="F1831" t="s">
        <v>5401</v>
      </c>
      <c r="G1831">
        <v>6228</v>
      </c>
      <c r="H1831" t="s">
        <v>5893</v>
      </c>
      <c r="I1831">
        <v>6228</v>
      </c>
      <c r="J1831">
        <v>8.5</v>
      </c>
      <c r="K1831" s="55">
        <v>126.5</v>
      </c>
      <c r="L1831" s="40">
        <f t="shared" si="56"/>
        <v>1075.25</v>
      </c>
      <c r="M1831" s="6">
        <f>tbl_Manifiestos[[#This Row],[Total Pagado]]*tbl_Manifiestos[[#This Row],[Porcentaje]]</f>
        <v>999.98250000000007</v>
      </c>
      <c r="N1831" s="3">
        <v>0.93</v>
      </c>
    </row>
    <row r="1832" spans="1:14" ht="15.75" x14ac:dyDescent="0.25">
      <c r="A1832" s="3" t="s">
        <v>12</v>
      </c>
      <c r="B1832" s="3" t="str">
        <f>tbl_Manifiestos[[#This Row],[Factura]] &amp; "|" &amp; tbl_Manifiestos[[#This Row],[Proyecto OK]] &amp; "|" &amp; TEXT(tbl_Manifiestos[[#This Row],[Servicio]],"0.00") &amp; "|" &amp; TEXT(tbl_Manifiestos[[#This Row],[Costo Unitario]],"0.00")</f>
        <v>2558|Montrose Harbor |9.75|126.50</v>
      </c>
      <c r="C1832" t="s">
        <v>5467</v>
      </c>
      <c r="D1832" s="51">
        <v>45835</v>
      </c>
      <c r="E1832">
        <v>11</v>
      </c>
      <c r="F1832" t="s">
        <v>5401</v>
      </c>
      <c r="G1832">
        <v>6228</v>
      </c>
      <c r="H1832" t="s">
        <v>5893</v>
      </c>
      <c r="I1832">
        <v>6228</v>
      </c>
      <c r="J1832">
        <v>9.75</v>
      </c>
      <c r="K1832" s="55">
        <v>126.5</v>
      </c>
      <c r="L1832" s="40">
        <f t="shared" si="56"/>
        <v>1233.375</v>
      </c>
      <c r="M1832" s="6">
        <f>tbl_Manifiestos[[#This Row],[Total Pagado]]*tbl_Manifiestos[[#This Row],[Porcentaje]]</f>
        <v>1147.0387500000002</v>
      </c>
      <c r="N1832" s="3">
        <v>0.93</v>
      </c>
    </row>
    <row r="1833" spans="1:14" ht="15.75" x14ac:dyDescent="0.25">
      <c r="A1833" s="3" t="s">
        <v>12</v>
      </c>
      <c r="B1833" s="3" t="str">
        <f>tbl_Manifiestos[[#This Row],[Factura]] &amp; "|" &amp; tbl_Manifiestos[[#This Row],[Proyecto OK]] &amp; "|" &amp; TEXT(tbl_Manifiestos[[#This Row],[Servicio]],"0.00") &amp; "|" &amp; TEXT(tbl_Manifiestos[[#This Row],[Costo Unitario]],"0.00")</f>
        <v>2572|Montrose Harbor |9.50|126.50</v>
      </c>
      <c r="C1833" t="s">
        <v>5475</v>
      </c>
      <c r="D1833" s="52">
        <v>45840</v>
      </c>
      <c r="E1833">
        <v>11</v>
      </c>
      <c r="F1833" t="s">
        <v>5401</v>
      </c>
      <c r="G1833">
        <v>6228</v>
      </c>
      <c r="H1833" t="s">
        <v>5893</v>
      </c>
      <c r="I1833">
        <v>6228</v>
      </c>
      <c r="J1833">
        <v>9.5</v>
      </c>
      <c r="K1833" s="56">
        <v>126.5</v>
      </c>
      <c r="L1833" s="39">
        <f t="shared" si="56"/>
        <v>1201.75</v>
      </c>
      <c r="M1833" s="6">
        <f>tbl_Manifiestos[[#This Row],[Total Pagado]]*tbl_Manifiestos[[#This Row],[Porcentaje]]</f>
        <v>1117.6275000000001</v>
      </c>
      <c r="N1833" s="3">
        <v>0.93</v>
      </c>
    </row>
    <row r="1834" spans="1:14" ht="15.75" x14ac:dyDescent="0.25">
      <c r="A1834" s="3" t="s">
        <v>12</v>
      </c>
      <c r="B1834" s="3" t="str">
        <f>tbl_Manifiestos[[#This Row],[Factura]] &amp; "|" &amp; tbl_Manifiestos[[#This Row],[Proyecto OK]] &amp; "|" &amp; TEXT(tbl_Manifiestos[[#This Row],[Servicio]],"0.00") &amp; "|" &amp; TEXT(tbl_Manifiestos[[#This Row],[Costo Unitario]],"0.00")</f>
        <v>2572|Montrose Harbor |6.00|126.50</v>
      </c>
      <c r="C1834" t="s">
        <v>5475</v>
      </c>
      <c r="D1834" s="53">
        <v>45841</v>
      </c>
      <c r="E1834">
        <v>11</v>
      </c>
      <c r="F1834" t="s">
        <v>5401</v>
      </c>
      <c r="G1834">
        <v>6228</v>
      </c>
      <c r="H1834" t="s">
        <v>5893</v>
      </c>
      <c r="I1834">
        <v>6228</v>
      </c>
      <c r="J1834">
        <v>6</v>
      </c>
      <c r="K1834" s="57">
        <v>126.5</v>
      </c>
      <c r="L1834" s="41">
        <f t="shared" si="56"/>
        <v>759</v>
      </c>
      <c r="M1834" s="6">
        <f>tbl_Manifiestos[[#This Row],[Total Pagado]]*tbl_Manifiestos[[#This Row],[Porcentaje]]</f>
        <v>705.87</v>
      </c>
      <c r="N1834" s="3">
        <v>0.93</v>
      </c>
    </row>
    <row r="1835" spans="1:14" ht="15.75" x14ac:dyDescent="0.25">
      <c r="A1835" s="3" t="s">
        <v>12</v>
      </c>
      <c r="B1835" s="3" t="str">
        <f>tbl_Manifiestos[[#This Row],[Factura]] &amp; "|" &amp; tbl_Manifiestos[[#This Row],[Proyecto OK]] &amp; "|" &amp; TEXT(tbl_Manifiestos[[#This Row],[Servicio]],"0.00") &amp; "|" &amp; TEXT(tbl_Manifiestos[[#This Row],[Costo Unitario]],"0.00")</f>
        <v>2634|Montrose Harbor |7.00|126.50</v>
      </c>
      <c r="C1835" t="s">
        <v>5521</v>
      </c>
      <c r="D1835" s="53">
        <v>45868</v>
      </c>
      <c r="E1835">
        <v>19</v>
      </c>
      <c r="F1835" t="s">
        <v>5401</v>
      </c>
      <c r="G1835">
        <v>6228</v>
      </c>
      <c r="H1835" t="s">
        <v>5893</v>
      </c>
      <c r="I1835">
        <v>6228</v>
      </c>
      <c r="J1835">
        <v>7</v>
      </c>
      <c r="K1835" s="57">
        <v>126.5</v>
      </c>
      <c r="L1835" s="41">
        <f t="shared" si="56"/>
        <v>885.5</v>
      </c>
      <c r="M1835" s="6">
        <f>tbl_Manifiestos[[#This Row],[Total Pagado]]*tbl_Manifiestos[[#This Row],[Porcentaje]]</f>
        <v>823.5150000000001</v>
      </c>
      <c r="N1835" s="3">
        <v>0.93</v>
      </c>
    </row>
    <row r="1836" spans="1:14" ht="15.75" x14ac:dyDescent="0.25">
      <c r="A1836" s="3" t="s">
        <v>12</v>
      </c>
      <c r="B1836" s="3" t="str">
        <f>tbl_Manifiestos[[#This Row],[Factura]] &amp; "|" &amp; tbl_Manifiestos[[#This Row],[Proyecto OK]] &amp; "|" &amp; TEXT(tbl_Manifiestos[[#This Row],[Servicio]],"0.00") &amp; "|" &amp; TEXT(tbl_Manifiestos[[#This Row],[Costo Unitario]],"0.00")</f>
        <v>2634|Montrose Harbor |8.25|126.50</v>
      </c>
      <c r="C1836" t="s">
        <v>5521</v>
      </c>
      <c r="D1836" s="53">
        <v>45869</v>
      </c>
      <c r="E1836">
        <v>19</v>
      </c>
      <c r="F1836" t="s">
        <v>5401</v>
      </c>
      <c r="G1836">
        <v>6228</v>
      </c>
      <c r="H1836" t="s">
        <v>5893</v>
      </c>
      <c r="I1836">
        <v>6228</v>
      </c>
      <c r="J1836">
        <v>8.25</v>
      </c>
      <c r="K1836" s="57">
        <v>126.5</v>
      </c>
      <c r="L1836" s="41">
        <f t="shared" si="56"/>
        <v>1043.625</v>
      </c>
      <c r="M1836" s="6">
        <f>tbl_Manifiestos[[#This Row],[Total Pagado]]*tbl_Manifiestos[[#This Row],[Porcentaje]]</f>
        <v>970.57125000000008</v>
      </c>
      <c r="N1836" s="3">
        <v>0.93</v>
      </c>
    </row>
    <row r="1837" spans="1:14" ht="15.75" x14ac:dyDescent="0.25">
      <c r="A1837" s="3" t="s">
        <v>12</v>
      </c>
      <c r="B1837" s="3" t="str">
        <f>tbl_Manifiestos[[#This Row],[Factura]] &amp; "|" &amp; tbl_Manifiestos[[#This Row],[Proyecto OK]] &amp; "|" &amp; TEXT(tbl_Manifiestos[[#This Row],[Servicio]],"0.00") &amp; "|" &amp; TEXT(tbl_Manifiestos[[#This Row],[Costo Unitario]],"0.00")</f>
        <v>2634|Montrose Harbor |9.00|126.50</v>
      </c>
      <c r="C1837" t="s">
        <v>5521</v>
      </c>
      <c r="D1837" s="50">
        <v>45870</v>
      </c>
      <c r="E1837">
        <v>11</v>
      </c>
      <c r="F1837" t="s">
        <v>5401</v>
      </c>
      <c r="G1837">
        <v>6228</v>
      </c>
      <c r="H1837" t="s">
        <v>5893</v>
      </c>
      <c r="I1837">
        <v>6228</v>
      </c>
      <c r="J1837">
        <v>9</v>
      </c>
      <c r="K1837" s="54">
        <v>126.5</v>
      </c>
      <c r="L1837" s="38">
        <f t="shared" si="56"/>
        <v>1138.5</v>
      </c>
      <c r="M1837" s="6">
        <f>tbl_Manifiestos[[#This Row],[Total Pagado]]*tbl_Manifiestos[[#This Row],[Porcentaje]]</f>
        <v>1058.8050000000001</v>
      </c>
      <c r="N1837" s="3">
        <v>0.93</v>
      </c>
    </row>
    <row r="1838" spans="1:14" ht="15.75" x14ac:dyDescent="0.25">
      <c r="A1838" s="3" t="s">
        <v>12</v>
      </c>
      <c r="B1838" s="3" t="str">
        <f>tbl_Manifiestos[[#This Row],[Factura]] &amp; "|" &amp; tbl_Manifiestos[[#This Row],[Proyecto OK]] &amp; "|" &amp; TEXT(tbl_Manifiestos[[#This Row],[Servicio]],"0.00") &amp; "|" &amp; TEXT(tbl_Manifiestos[[#This Row],[Costo Unitario]],"0.00")</f>
        <v>2740|Montrose Harbor |9.25|126.50</v>
      </c>
      <c r="C1838" t="s">
        <v>5595</v>
      </c>
      <c r="D1838" s="52">
        <v>45916</v>
      </c>
      <c r="E1838">
        <v>11</v>
      </c>
      <c r="F1838" t="s">
        <v>5401</v>
      </c>
      <c r="G1838">
        <v>6228</v>
      </c>
      <c r="H1838" t="s">
        <v>5893</v>
      </c>
      <c r="I1838">
        <v>6228</v>
      </c>
      <c r="J1838">
        <v>9.25</v>
      </c>
      <c r="K1838" s="56">
        <v>126.5</v>
      </c>
      <c r="L1838" s="39">
        <f t="shared" si="56"/>
        <v>1170.125</v>
      </c>
      <c r="M1838" s="6">
        <f>tbl_Manifiestos[[#This Row],[Total Pagado]]*tbl_Manifiestos[[#This Row],[Porcentaje]]</f>
        <v>1088.2162499999999</v>
      </c>
      <c r="N1838" s="3">
        <v>0.93</v>
      </c>
    </row>
    <row r="1839" spans="1:14" ht="15.75" x14ac:dyDescent="0.25">
      <c r="A1839" s="3" t="s">
        <v>5780</v>
      </c>
      <c r="B1839" s="3" t="str">
        <f>tbl_Manifiestos[[#This Row],[Factura]] &amp; "|" &amp; tbl_Manifiestos[[#This Row],[Proyecto OK]] &amp; "|" &amp; TEXT(tbl_Manifiestos[[#This Row],[Servicio]],"0.00") &amp; "|" &amp; TEXT(tbl_Manifiestos[[#This Row],[Costo Unitario]],"0.00")</f>
        <v>2304|Montrose Harbor |5.00|115.00</v>
      </c>
      <c r="C1839">
        <v>2304</v>
      </c>
      <c r="D1839" s="154">
        <v>45639</v>
      </c>
      <c r="E1839">
        <v>108</v>
      </c>
      <c r="F1839" t="s">
        <v>5401</v>
      </c>
      <c r="G1839">
        <v>6228</v>
      </c>
      <c r="H1839" t="s">
        <v>5893</v>
      </c>
      <c r="I1839">
        <v>6228</v>
      </c>
      <c r="J1839">
        <v>5</v>
      </c>
      <c r="K1839" s="188">
        <v>115</v>
      </c>
      <c r="L1839" s="103">
        <f t="shared" si="56"/>
        <v>575</v>
      </c>
      <c r="M1839" s="6">
        <f>tbl_Manifiestos[[#This Row],[Total Pagado]]*tbl_Manifiestos[[#This Row],[Porcentaje]]</f>
        <v>534.75</v>
      </c>
      <c r="N1839" s="3">
        <v>0.93</v>
      </c>
    </row>
    <row r="1840" spans="1:14" ht="15.75" x14ac:dyDescent="0.25">
      <c r="A1840" s="3" t="s">
        <v>5780</v>
      </c>
      <c r="B1840" s="3" t="str">
        <f>tbl_Manifiestos[[#This Row],[Factura]] &amp; "|" &amp; tbl_Manifiestos[[#This Row],[Proyecto OK]] &amp; "|" &amp; TEXT(tbl_Manifiestos[[#This Row],[Servicio]],"0.00") &amp; "|" &amp; TEXT(tbl_Manifiestos[[#This Row],[Costo Unitario]],"0.00")</f>
        <v>2304|Montrose Harbor |8.75|115.00</v>
      </c>
      <c r="C1840">
        <v>2304</v>
      </c>
      <c r="D1840" s="111">
        <v>45638</v>
      </c>
      <c r="E1840">
        <v>108</v>
      </c>
      <c r="F1840" t="s">
        <v>5401</v>
      </c>
      <c r="G1840">
        <v>6228</v>
      </c>
      <c r="H1840" t="s">
        <v>5893</v>
      </c>
      <c r="I1840">
        <v>6228</v>
      </c>
      <c r="J1840">
        <v>8.75</v>
      </c>
      <c r="K1840" s="25">
        <v>115</v>
      </c>
      <c r="L1840" s="92">
        <f t="shared" si="56"/>
        <v>1006.25</v>
      </c>
      <c r="M1840" s="6">
        <f>tbl_Manifiestos[[#This Row],[Total Pagado]]*tbl_Manifiestos[[#This Row],[Porcentaje]]</f>
        <v>935.8125</v>
      </c>
      <c r="N1840" s="3">
        <v>0.93</v>
      </c>
    </row>
    <row r="1841" spans="1:14" ht="15.75" x14ac:dyDescent="0.25">
      <c r="A1841" s="3" t="s">
        <v>5780</v>
      </c>
      <c r="B1841" s="3" t="str">
        <f>tbl_Manifiestos[[#This Row],[Factura]] &amp; "|" &amp; tbl_Manifiestos[[#This Row],[Proyecto OK]] &amp; "|" &amp; TEXT(tbl_Manifiestos[[#This Row],[Servicio]],"0.00") &amp; "|" &amp; TEXT(tbl_Manifiestos[[#This Row],[Costo Unitario]],"0.00")</f>
        <v>2304|Montrose Harbor |8.50|115.00</v>
      </c>
      <c r="C1841">
        <v>2304</v>
      </c>
      <c r="D1841" s="111">
        <v>45638</v>
      </c>
      <c r="E1841">
        <v>198</v>
      </c>
      <c r="F1841" t="s">
        <v>5401</v>
      </c>
      <c r="G1841">
        <v>6228</v>
      </c>
      <c r="H1841" t="s">
        <v>5893</v>
      </c>
      <c r="I1841">
        <v>6228</v>
      </c>
      <c r="J1841">
        <v>8.5</v>
      </c>
      <c r="K1841" s="25">
        <v>115</v>
      </c>
      <c r="L1841" s="92">
        <f t="shared" si="56"/>
        <v>977.5</v>
      </c>
      <c r="M1841" s="6">
        <f>tbl_Manifiestos[[#This Row],[Total Pagado]]*tbl_Manifiestos[[#This Row],[Porcentaje]]</f>
        <v>909.07500000000005</v>
      </c>
      <c r="N1841" s="3">
        <v>0.93</v>
      </c>
    </row>
    <row r="1842" spans="1:14" ht="15.75" x14ac:dyDescent="0.25">
      <c r="A1842" s="3" t="s">
        <v>5780</v>
      </c>
      <c r="B1842" s="3" t="str">
        <f>tbl_Manifiestos[[#This Row],[Factura]] &amp; "|" &amp; tbl_Manifiestos[[#This Row],[Proyecto OK]] &amp; "|" &amp; TEXT(tbl_Manifiestos[[#This Row],[Servicio]],"0.00") &amp; "|" &amp; TEXT(tbl_Manifiestos[[#This Row],[Costo Unitario]],"0.00")</f>
        <v>2394|Montrose Harbor |8.50|126.50</v>
      </c>
      <c r="C1842">
        <v>2394</v>
      </c>
      <c r="D1842" s="125">
        <v>45748</v>
      </c>
      <c r="E1842">
        <v>198</v>
      </c>
      <c r="F1842" t="s">
        <v>5401</v>
      </c>
      <c r="G1842">
        <v>6228</v>
      </c>
      <c r="H1842" t="s">
        <v>5893</v>
      </c>
      <c r="I1842">
        <v>6228</v>
      </c>
      <c r="J1842">
        <v>8.5</v>
      </c>
      <c r="K1842" s="35">
        <v>126.5</v>
      </c>
      <c r="L1842" s="39">
        <f t="shared" si="56"/>
        <v>1075.25</v>
      </c>
      <c r="M1842" s="6">
        <f>tbl_Manifiestos[[#This Row],[Total Pagado]]*tbl_Manifiestos[[#This Row],[Porcentaje]]</f>
        <v>999.98250000000007</v>
      </c>
      <c r="N1842" s="3">
        <v>0.93</v>
      </c>
    </row>
    <row r="1843" spans="1:14" ht="15.75" x14ac:dyDescent="0.25">
      <c r="A1843" s="3" t="s">
        <v>5780</v>
      </c>
      <c r="B1843" s="3" t="str">
        <f>tbl_Manifiestos[[#This Row],[Factura]] &amp; "|" &amp; tbl_Manifiestos[[#This Row],[Proyecto OK]] &amp; "|" &amp; TEXT(tbl_Manifiestos[[#This Row],[Servicio]],"0.00") &amp; "|" &amp; TEXT(tbl_Manifiestos[[#This Row],[Costo Unitario]],"0.00")</f>
        <v>2415|Montrose Harbor |8.50|126.50</v>
      </c>
      <c r="C1843">
        <v>2415</v>
      </c>
      <c r="D1843" s="123">
        <v>45765</v>
      </c>
      <c r="E1843">
        <v>198</v>
      </c>
      <c r="F1843" t="s">
        <v>5401</v>
      </c>
      <c r="G1843">
        <v>6228</v>
      </c>
      <c r="H1843" t="s">
        <v>5893</v>
      </c>
      <c r="I1843">
        <v>6228</v>
      </c>
      <c r="J1843">
        <v>8.5</v>
      </c>
      <c r="K1843" s="36">
        <v>126.5</v>
      </c>
      <c r="L1843" s="38">
        <f t="shared" si="56"/>
        <v>1075.25</v>
      </c>
      <c r="M1843" s="6">
        <f>tbl_Manifiestos[[#This Row],[Total Pagado]]*tbl_Manifiestos[[#This Row],[Porcentaje]]</f>
        <v>999.98250000000007</v>
      </c>
      <c r="N1843" s="3">
        <v>0.93</v>
      </c>
    </row>
    <row r="1844" spans="1:14" ht="15.75" x14ac:dyDescent="0.25">
      <c r="A1844" s="3" t="s">
        <v>5780</v>
      </c>
      <c r="B1844" s="3" t="str">
        <f>tbl_Manifiestos[[#This Row],[Factura]] &amp; "|" &amp; tbl_Manifiestos[[#This Row],[Proyecto OK]] &amp; "|" &amp; TEXT(tbl_Manifiestos[[#This Row],[Servicio]],"0.00") &amp; "|" &amp; TEXT(tbl_Manifiestos[[#This Row],[Costo Unitario]],"0.00")</f>
        <v>2502|Montrose Harbor |9.75|126.50</v>
      </c>
      <c r="C1844" s="44" t="s">
        <v>5432</v>
      </c>
      <c r="D1844" s="124">
        <v>45806</v>
      </c>
      <c r="E1844">
        <v>198</v>
      </c>
      <c r="F1844" t="s">
        <v>5401</v>
      </c>
      <c r="G1844">
        <v>6228</v>
      </c>
      <c r="H1844" t="s">
        <v>5893</v>
      </c>
      <c r="I1844">
        <v>6228</v>
      </c>
      <c r="J1844">
        <v>9.75</v>
      </c>
      <c r="K1844" s="34">
        <v>126.5</v>
      </c>
      <c r="L1844" s="40">
        <f t="shared" si="56"/>
        <v>1233.375</v>
      </c>
      <c r="M1844" s="6">
        <f>tbl_Manifiestos[[#This Row],[Total Pagado]]*tbl_Manifiestos[[#This Row],[Porcentaje]]</f>
        <v>1147.0387500000002</v>
      </c>
      <c r="N1844" s="3">
        <v>0.93</v>
      </c>
    </row>
    <row r="1845" spans="1:14" ht="15.75" x14ac:dyDescent="0.25">
      <c r="A1845" s="3" t="s">
        <v>5780</v>
      </c>
      <c r="B1845" s="3" t="str">
        <f>tbl_Manifiestos[[#This Row],[Factura]] &amp; "|" &amp; tbl_Manifiestos[[#This Row],[Proyecto OK]] &amp; "|" &amp; TEXT(tbl_Manifiestos[[#This Row],[Servicio]],"0.00") &amp; "|" &amp; TEXT(tbl_Manifiestos[[#This Row],[Costo Unitario]],"0.00")</f>
        <v>2502|Montrose Harbor |9.25|126.50</v>
      </c>
      <c r="C1845" s="44" t="s">
        <v>5432</v>
      </c>
      <c r="D1845" s="125">
        <v>45807</v>
      </c>
      <c r="E1845">
        <v>198</v>
      </c>
      <c r="F1845" t="s">
        <v>5401</v>
      </c>
      <c r="G1845">
        <v>6228</v>
      </c>
      <c r="H1845" t="s">
        <v>5893</v>
      </c>
      <c r="I1845">
        <v>6228</v>
      </c>
      <c r="J1845">
        <v>9.25</v>
      </c>
      <c r="K1845" s="35">
        <v>126.5</v>
      </c>
      <c r="L1845" s="39">
        <f t="shared" si="56"/>
        <v>1170.125</v>
      </c>
      <c r="M1845" s="6">
        <f>tbl_Manifiestos[[#This Row],[Total Pagado]]*tbl_Manifiestos[[#This Row],[Porcentaje]]</f>
        <v>1088.2162499999999</v>
      </c>
      <c r="N1845" s="3">
        <v>0.93</v>
      </c>
    </row>
    <row r="1846" spans="1:14" ht="15.75" x14ac:dyDescent="0.25">
      <c r="A1846" s="3" t="s">
        <v>5780</v>
      </c>
      <c r="B1846" s="3" t="str">
        <f>tbl_Manifiestos[[#This Row],[Factura]] &amp; "|" &amp; tbl_Manifiestos[[#This Row],[Proyecto OK]] &amp; "|" &amp; TEXT(tbl_Manifiestos[[#This Row],[Servicio]],"0.00") &amp; "|" &amp; TEXT(tbl_Manifiestos[[#This Row],[Costo Unitario]],"0.00")</f>
        <v>2514|Montrose Harbor |10.00|126.50</v>
      </c>
      <c r="C1846" s="44" t="s">
        <v>5439</v>
      </c>
      <c r="D1846" s="81">
        <v>45810</v>
      </c>
      <c r="E1846">
        <v>198</v>
      </c>
      <c r="F1846" t="s">
        <v>5401</v>
      </c>
      <c r="G1846">
        <v>6228</v>
      </c>
      <c r="H1846" t="s">
        <v>5893</v>
      </c>
      <c r="I1846">
        <v>6228</v>
      </c>
      <c r="J1846">
        <v>10</v>
      </c>
      <c r="K1846" s="37">
        <v>126.5</v>
      </c>
      <c r="L1846" s="41">
        <f t="shared" si="56"/>
        <v>1265</v>
      </c>
      <c r="M1846" s="6">
        <f>tbl_Manifiestos[[#This Row],[Total Pagado]]*tbl_Manifiestos[[#This Row],[Porcentaje]]</f>
        <v>1176.45</v>
      </c>
      <c r="N1846" s="3">
        <v>0.93</v>
      </c>
    </row>
    <row r="1847" spans="1:14" ht="15.75" x14ac:dyDescent="0.25">
      <c r="A1847" s="3" t="s">
        <v>5780</v>
      </c>
      <c r="B1847" s="3" t="str">
        <f>tbl_Manifiestos[[#This Row],[Factura]] &amp; "|" &amp; tbl_Manifiestos[[#This Row],[Proyecto OK]] &amp; "|" &amp; TEXT(tbl_Manifiestos[[#This Row],[Servicio]],"0.00") &amp; "|" &amp; TEXT(tbl_Manifiestos[[#This Row],[Costo Unitario]],"0.00")</f>
        <v>2542|Montrose Harbor |10.00|126.50</v>
      </c>
      <c r="C1847" s="44" t="s">
        <v>5458</v>
      </c>
      <c r="D1847" s="78">
        <v>45827</v>
      </c>
      <c r="E1847">
        <v>198</v>
      </c>
      <c r="F1847" t="s">
        <v>5401</v>
      </c>
      <c r="G1847">
        <v>6228</v>
      </c>
      <c r="H1847" t="s">
        <v>5893</v>
      </c>
      <c r="I1847">
        <v>6228</v>
      </c>
      <c r="J1847">
        <v>10</v>
      </c>
      <c r="K1847" s="54">
        <v>126.5</v>
      </c>
      <c r="L1847" s="38">
        <f t="shared" si="56"/>
        <v>1265</v>
      </c>
      <c r="M1847" s="6">
        <f>tbl_Manifiestos[[#This Row],[Total Pagado]]*tbl_Manifiestos[[#This Row],[Porcentaje]]</f>
        <v>1176.45</v>
      </c>
      <c r="N1847" s="3">
        <v>0.93</v>
      </c>
    </row>
    <row r="1848" spans="1:14" ht="15.75" x14ac:dyDescent="0.25">
      <c r="A1848" s="3" t="s">
        <v>5780</v>
      </c>
      <c r="B1848" s="3" t="str">
        <f>tbl_Manifiestos[[#This Row],[Factura]] &amp; "|" &amp; tbl_Manifiestos[[#This Row],[Proyecto OK]] &amp; "|" &amp; TEXT(tbl_Manifiestos[[#This Row],[Servicio]],"0.00") &amp; "|" &amp; TEXT(tbl_Manifiestos[[#This Row],[Costo Unitario]],"0.00")</f>
        <v>2558|Montrose Harbor |8.00|126.50</v>
      </c>
      <c r="C1848" s="44" t="s">
        <v>5467</v>
      </c>
      <c r="D1848" s="79">
        <v>45831</v>
      </c>
      <c r="E1848">
        <v>108</v>
      </c>
      <c r="F1848" t="s">
        <v>5401</v>
      </c>
      <c r="G1848">
        <v>6228</v>
      </c>
      <c r="H1848" t="s">
        <v>5893</v>
      </c>
      <c r="I1848">
        <v>6228</v>
      </c>
      <c r="J1848">
        <v>8</v>
      </c>
      <c r="K1848" s="55">
        <v>126.5</v>
      </c>
      <c r="L1848" s="40">
        <f t="shared" si="56"/>
        <v>1012</v>
      </c>
      <c r="M1848" s="6">
        <f>tbl_Manifiestos[[#This Row],[Total Pagado]]*tbl_Manifiestos[[#This Row],[Porcentaje]]</f>
        <v>941.16000000000008</v>
      </c>
      <c r="N1848" s="3">
        <v>0.93</v>
      </c>
    </row>
    <row r="1849" spans="1:14" ht="15.75" x14ac:dyDescent="0.25">
      <c r="A1849" s="3" t="s">
        <v>5780</v>
      </c>
      <c r="B1849" s="3" t="str">
        <f>tbl_Manifiestos[[#This Row],[Factura]] &amp; "|" &amp; tbl_Manifiestos[[#This Row],[Proyecto OK]] &amp; "|" &amp; TEXT(tbl_Manifiestos[[#This Row],[Servicio]],"0.00") &amp; "|" &amp; TEXT(tbl_Manifiestos[[#This Row],[Costo Unitario]],"0.00")</f>
        <v>2558|Montrose Harbor |6.00|126.50</v>
      </c>
      <c r="C1849" s="44" t="s">
        <v>5467</v>
      </c>
      <c r="D1849" s="79">
        <v>45832</v>
      </c>
      <c r="E1849">
        <v>198</v>
      </c>
      <c r="F1849" t="s">
        <v>5401</v>
      </c>
      <c r="G1849">
        <v>6228</v>
      </c>
      <c r="H1849" t="s">
        <v>5893</v>
      </c>
      <c r="I1849">
        <v>6228</v>
      </c>
      <c r="J1849">
        <v>6</v>
      </c>
      <c r="K1849" s="55">
        <v>126.5</v>
      </c>
      <c r="L1849" s="40">
        <f t="shared" ref="L1849:L1880" si="57">J1849*K1849</f>
        <v>759</v>
      </c>
      <c r="M1849" s="6">
        <f>tbl_Manifiestos[[#This Row],[Total Pagado]]*tbl_Manifiestos[[#This Row],[Porcentaje]]</f>
        <v>705.87</v>
      </c>
      <c r="N1849" s="3">
        <v>0.93</v>
      </c>
    </row>
    <row r="1850" spans="1:14" ht="15.75" x14ac:dyDescent="0.25">
      <c r="A1850" s="3" t="s">
        <v>5780</v>
      </c>
      <c r="B1850" s="3" t="str">
        <f>tbl_Manifiestos[[#This Row],[Factura]] &amp; "|" &amp; tbl_Manifiestos[[#This Row],[Proyecto OK]] &amp; "|" &amp; TEXT(tbl_Manifiestos[[#This Row],[Servicio]],"0.00") &amp; "|" &amp; TEXT(tbl_Manifiestos[[#This Row],[Costo Unitario]],"0.00")</f>
        <v>2558|Montrose Harbor |6.75|126.50</v>
      </c>
      <c r="C1850" s="44" t="s">
        <v>5467</v>
      </c>
      <c r="D1850" s="79">
        <v>45833</v>
      </c>
      <c r="E1850">
        <v>108</v>
      </c>
      <c r="F1850" t="s">
        <v>5401</v>
      </c>
      <c r="G1850">
        <v>6228</v>
      </c>
      <c r="H1850" t="s">
        <v>5893</v>
      </c>
      <c r="I1850">
        <v>6228</v>
      </c>
      <c r="J1850">
        <v>6.75</v>
      </c>
      <c r="K1850" s="55">
        <v>126.5</v>
      </c>
      <c r="L1850" s="40">
        <f t="shared" si="57"/>
        <v>853.875</v>
      </c>
      <c r="M1850" s="6">
        <f>tbl_Manifiestos[[#This Row],[Total Pagado]]*tbl_Manifiestos[[#This Row],[Porcentaje]]</f>
        <v>794.10374999999999</v>
      </c>
      <c r="N1850" s="3">
        <v>0.93</v>
      </c>
    </row>
    <row r="1851" spans="1:14" ht="15.75" x14ac:dyDescent="0.25">
      <c r="A1851" s="3" t="s">
        <v>5780</v>
      </c>
      <c r="B1851" s="3" t="str">
        <f>tbl_Manifiestos[[#This Row],[Factura]] &amp; "|" &amp; tbl_Manifiestos[[#This Row],[Proyecto OK]] &amp; "|" &amp; TEXT(tbl_Manifiestos[[#This Row],[Servicio]],"0.00") &amp; "|" &amp; TEXT(tbl_Manifiestos[[#This Row],[Costo Unitario]],"0.00")</f>
        <v>2558|Montrose Harbor |9.75|126.50</v>
      </c>
      <c r="C1851" s="44" t="s">
        <v>5467</v>
      </c>
      <c r="D1851" s="80">
        <v>45833</v>
      </c>
      <c r="E1851">
        <v>198</v>
      </c>
      <c r="F1851" t="s">
        <v>5401</v>
      </c>
      <c r="G1851">
        <v>6228</v>
      </c>
      <c r="H1851" t="s">
        <v>5893</v>
      </c>
      <c r="I1851">
        <v>6228</v>
      </c>
      <c r="J1851">
        <v>9.75</v>
      </c>
      <c r="K1851" s="56">
        <v>126.5</v>
      </c>
      <c r="L1851" s="39">
        <f t="shared" si="57"/>
        <v>1233.375</v>
      </c>
      <c r="M1851" s="6">
        <f>tbl_Manifiestos[[#This Row],[Total Pagado]]*tbl_Manifiestos[[#This Row],[Porcentaje]]</f>
        <v>1147.0387500000002</v>
      </c>
      <c r="N1851" s="3">
        <v>0.93</v>
      </c>
    </row>
    <row r="1852" spans="1:14" ht="15.75" x14ac:dyDescent="0.25">
      <c r="A1852" s="3" t="s">
        <v>5780</v>
      </c>
      <c r="B1852" s="3" t="str">
        <f>tbl_Manifiestos[[#This Row],[Factura]] &amp; "|" &amp; tbl_Manifiestos[[#This Row],[Proyecto OK]] &amp; "|" &amp; TEXT(tbl_Manifiestos[[#This Row],[Servicio]],"0.00") &amp; "|" &amp; TEXT(tbl_Manifiestos[[#This Row],[Costo Unitario]],"0.00")</f>
        <v>2558|Montrose Harbor |9.25|126.50</v>
      </c>
      <c r="C1852" s="44" t="s">
        <v>5467</v>
      </c>
      <c r="D1852" s="78">
        <v>45834</v>
      </c>
      <c r="E1852">
        <v>198</v>
      </c>
      <c r="F1852" t="s">
        <v>5401</v>
      </c>
      <c r="G1852">
        <v>6228</v>
      </c>
      <c r="H1852" t="s">
        <v>5893</v>
      </c>
      <c r="I1852">
        <v>6228</v>
      </c>
      <c r="J1852">
        <v>9.25</v>
      </c>
      <c r="K1852" s="54">
        <v>126.5</v>
      </c>
      <c r="L1852" s="38">
        <f t="shared" si="57"/>
        <v>1170.125</v>
      </c>
      <c r="M1852" s="6">
        <f>tbl_Manifiestos[[#This Row],[Total Pagado]]*tbl_Manifiestos[[#This Row],[Porcentaje]]</f>
        <v>1088.2162499999999</v>
      </c>
      <c r="N1852" s="3">
        <v>0.93</v>
      </c>
    </row>
    <row r="1853" spans="1:14" ht="15.75" x14ac:dyDescent="0.25">
      <c r="A1853" s="3" t="s">
        <v>5780</v>
      </c>
      <c r="B1853" s="3" t="str">
        <f>tbl_Manifiestos[[#This Row],[Factura]] &amp; "|" &amp; tbl_Manifiestos[[#This Row],[Proyecto OK]] &amp; "|" &amp; TEXT(tbl_Manifiestos[[#This Row],[Servicio]],"0.00") &amp; "|" &amp; TEXT(tbl_Manifiestos[[#This Row],[Costo Unitario]],"0.00")</f>
        <v>2572|Montrose Harbor |10.00|126.50</v>
      </c>
      <c r="C1853" s="44" t="s">
        <v>5475</v>
      </c>
      <c r="D1853" s="79">
        <v>45838</v>
      </c>
      <c r="E1853">
        <v>198</v>
      </c>
      <c r="F1853" t="s">
        <v>5401</v>
      </c>
      <c r="G1853">
        <v>6228</v>
      </c>
      <c r="H1853" t="s">
        <v>5893</v>
      </c>
      <c r="I1853">
        <v>6228</v>
      </c>
      <c r="J1853">
        <v>10</v>
      </c>
      <c r="K1853" s="55">
        <v>126.5</v>
      </c>
      <c r="L1853" s="40">
        <f t="shared" si="57"/>
        <v>1265</v>
      </c>
      <c r="M1853" s="6">
        <f>tbl_Manifiestos[[#This Row],[Total Pagado]]*tbl_Manifiestos[[#This Row],[Porcentaje]]</f>
        <v>1176.45</v>
      </c>
      <c r="N1853" s="3">
        <v>0.93</v>
      </c>
    </row>
    <row r="1854" spans="1:14" ht="15.75" x14ac:dyDescent="0.25">
      <c r="A1854" s="3" t="s">
        <v>5780</v>
      </c>
      <c r="B1854" s="3" t="str">
        <f>tbl_Manifiestos[[#This Row],[Factura]] &amp; "|" &amp; tbl_Manifiestos[[#This Row],[Proyecto OK]] &amp; "|" &amp; TEXT(tbl_Manifiestos[[#This Row],[Servicio]],"0.00") &amp; "|" &amp; TEXT(tbl_Manifiestos[[#This Row],[Costo Unitario]],"0.00")</f>
        <v>2572|Montrose Harbor |11.00|126.50</v>
      </c>
      <c r="C1854" s="44" t="s">
        <v>5475</v>
      </c>
      <c r="D1854" s="80">
        <v>45839</v>
      </c>
      <c r="E1854">
        <v>198</v>
      </c>
      <c r="F1854" t="s">
        <v>5401</v>
      </c>
      <c r="G1854">
        <v>6228</v>
      </c>
      <c r="H1854" t="s">
        <v>5893</v>
      </c>
      <c r="I1854">
        <v>6228</v>
      </c>
      <c r="J1854">
        <v>11</v>
      </c>
      <c r="K1854" s="56">
        <v>126.5</v>
      </c>
      <c r="L1854" s="39">
        <f t="shared" si="57"/>
        <v>1391.5</v>
      </c>
      <c r="M1854" s="6">
        <f>tbl_Manifiestos[[#This Row],[Total Pagado]]*tbl_Manifiestos[[#This Row],[Porcentaje]]</f>
        <v>1294.095</v>
      </c>
      <c r="N1854" s="3">
        <v>0.93</v>
      </c>
    </row>
    <row r="1855" spans="1:14" ht="15.75" x14ac:dyDescent="0.25">
      <c r="A1855" s="3" t="s">
        <v>5780</v>
      </c>
      <c r="B1855" s="3" t="str">
        <f>tbl_Manifiestos[[#This Row],[Factura]] &amp; "|" &amp; tbl_Manifiestos[[#This Row],[Proyecto OK]] &amp; "|" &amp; TEXT(tbl_Manifiestos[[#This Row],[Servicio]],"0.00") &amp; "|" &amp; TEXT(tbl_Manifiestos[[#This Row],[Costo Unitario]],"0.00")</f>
        <v>2572|Montrose Harbor |8.50|126.50</v>
      </c>
      <c r="C1855" s="44" t="s">
        <v>5475</v>
      </c>
      <c r="D1855" s="81">
        <v>45840</v>
      </c>
      <c r="E1855">
        <v>198</v>
      </c>
      <c r="F1855" t="s">
        <v>5401</v>
      </c>
      <c r="G1855">
        <v>6228</v>
      </c>
      <c r="H1855" t="s">
        <v>5893</v>
      </c>
      <c r="I1855">
        <v>6228</v>
      </c>
      <c r="J1855">
        <v>8.5</v>
      </c>
      <c r="K1855" s="57">
        <v>126.5</v>
      </c>
      <c r="L1855" s="41">
        <f t="shared" si="57"/>
        <v>1075.25</v>
      </c>
      <c r="M1855" s="6">
        <f>tbl_Manifiestos[[#This Row],[Total Pagado]]*tbl_Manifiestos[[#This Row],[Porcentaje]]</f>
        <v>999.98250000000007</v>
      </c>
      <c r="N1855" s="3">
        <v>0.93</v>
      </c>
    </row>
    <row r="1856" spans="1:14" ht="15.75" x14ac:dyDescent="0.25">
      <c r="A1856" s="3" t="s">
        <v>5780</v>
      </c>
      <c r="B1856" s="3" t="str">
        <f>tbl_Manifiestos[[#This Row],[Factura]] &amp; "|" &amp; tbl_Manifiestos[[#This Row],[Proyecto OK]] &amp; "|" &amp; TEXT(tbl_Manifiestos[[#This Row],[Servicio]],"0.00") &amp; "|" &amp; TEXT(tbl_Manifiestos[[#This Row],[Costo Unitario]],"0.00")</f>
        <v>2572|Montrose Harbor |7.25|126.50</v>
      </c>
      <c r="C1856" s="44" t="s">
        <v>5475</v>
      </c>
      <c r="D1856" s="78">
        <v>45841</v>
      </c>
      <c r="E1856">
        <v>198</v>
      </c>
      <c r="F1856" t="s">
        <v>5401</v>
      </c>
      <c r="G1856">
        <v>6228</v>
      </c>
      <c r="H1856" t="s">
        <v>5893</v>
      </c>
      <c r="I1856">
        <v>6228</v>
      </c>
      <c r="J1856">
        <v>7.25</v>
      </c>
      <c r="K1856" s="54">
        <v>126.5</v>
      </c>
      <c r="L1856" s="38">
        <f t="shared" si="57"/>
        <v>917.125</v>
      </c>
      <c r="M1856" s="6">
        <f>tbl_Manifiestos[[#This Row],[Total Pagado]]*tbl_Manifiestos[[#This Row],[Porcentaje]]</f>
        <v>852.9262500000001</v>
      </c>
      <c r="N1856" s="3">
        <v>0.93</v>
      </c>
    </row>
    <row r="1857" spans="1:14" ht="15.75" x14ac:dyDescent="0.25">
      <c r="A1857" s="3" t="s">
        <v>5780</v>
      </c>
      <c r="B1857" s="3" t="str">
        <f>tbl_Manifiestos[[#This Row],[Factura]] &amp; "|" &amp; tbl_Manifiestos[[#This Row],[Proyecto OK]] &amp; "|" &amp; TEXT(tbl_Manifiestos[[#This Row],[Servicio]],"0.00") &amp; "|" &amp; TEXT(tbl_Manifiestos[[#This Row],[Costo Unitario]],"0.00")</f>
        <v>2587|Montrose Harbor |9.50|126.50</v>
      </c>
      <c r="C1857" s="44" t="s">
        <v>5484</v>
      </c>
      <c r="D1857" s="78">
        <v>45845</v>
      </c>
      <c r="E1857">
        <v>198</v>
      </c>
      <c r="F1857" t="s">
        <v>5401</v>
      </c>
      <c r="G1857">
        <v>6228</v>
      </c>
      <c r="H1857" t="s">
        <v>5893</v>
      </c>
      <c r="I1857">
        <v>6228</v>
      </c>
      <c r="J1857">
        <v>9.5</v>
      </c>
      <c r="K1857" s="54">
        <v>126.5</v>
      </c>
      <c r="L1857" s="38">
        <f t="shared" si="57"/>
        <v>1201.75</v>
      </c>
      <c r="M1857" s="6">
        <f>tbl_Manifiestos[[#This Row],[Total Pagado]]*tbl_Manifiestos[[#This Row],[Porcentaje]]</f>
        <v>1117.6275000000001</v>
      </c>
      <c r="N1857" s="3">
        <v>0.93</v>
      </c>
    </row>
    <row r="1858" spans="1:14" ht="15.75" x14ac:dyDescent="0.25">
      <c r="A1858" s="3" t="s">
        <v>5780</v>
      </c>
      <c r="B1858" s="3" t="str">
        <f>tbl_Manifiestos[[#This Row],[Factura]] &amp; "|" &amp; tbl_Manifiestos[[#This Row],[Proyecto OK]] &amp; "|" &amp; TEXT(tbl_Manifiestos[[#This Row],[Servicio]],"0.00") &amp; "|" &amp; TEXT(tbl_Manifiestos[[#This Row],[Costo Unitario]],"0.00")</f>
        <v>2587|Montrose Harbor |5.75|126.50</v>
      </c>
      <c r="C1858" s="44" t="s">
        <v>5484</v>
      </c>
      <c r="D1858" s="79">
        <v>45846</v>
      </c>
      <c r="E1858">
        <v>198</v>
      </c>
      <c r="F1858" t="s">
        <v>5401</v>
      </c>
      <c r="G1858">
        <v>6228</v>
      </c>
      <c r="H1858" t="s">
        <v>5893</v>
      </c>
      <c r="I1858">
        <v>6228</v>
      </c>
      <c r="J1858">
        <v>5.75</v>
      </c>
      <c r="K1858" s="55">
        <v>126.5</v>
      </c>
      <c r="L1858" s="40">
        <f t="shared" si="57"/>
        <v>727.375</v>
      </c>
      <c r="M1858" s="6">
        <f>tbl_Manifiestos[[#This Row],[Total Pagado]]*tbl_Manifiestos[[#This Row],[Porcentaje]]</f>
        <v>676.45875000000001</v>
      </c>
      <c r="N1858" s="3">
        <v>0.93</v>
      </c>
    </row>
    <row r="1859" spans="1:14" ht="15.75" x14ac:dyDescent="0.25">
      <c r="A1859" s="3" t="s">
        <v>5780</v>
      </c>
      <c r="B1859" s="3" t="str">
        <f>tbl_Manifiestos[[#This Row],[Factura]] &amp; "|" &amp; tbl_Manifiestos[[#This Row],[Proyecto OK]] &amp; "|" &amp; TEXT(tbl_Manifiestos[[#This Row],[Servicio]],"0.00") &amp; "|" &amp; TEXT(tbl_Manifiestos[[#This Row],[Costo Unitario]],"0.00")</f>
        <v>2587|Montrose Harbor |9.75|126.50</v>
      </c>
      <c r="C1859" s="44" t="s">
        <v>5484</v>
      </c>
      <c r="D1859" s="79">
        <v>45847</v>
      </c>
      <c r="E1859">
        <v>198</v>
      </c>
      <c r="F1859" t="s">
        <v>5401</v>
      </c>
      <c r="G1859">
        <v>6228</v>
      </c>
      <c r="H1859" t="s">
        <v>5893</v>
      </c>
      <c r="I1859">
        <v>6228</v>
      </c>
      <c r="J1859">
        <v>9.75</v>
      </c>
      <c r="K1859" s="55">
        <v>126.5</v>
      </c>
      <c r="L1859" s="40">
        <f t="shared" si="57"/>
        <v>1233.375</v>
      </c>
      <c r="M1859" s="6">
        <f>tbl_Manifiestos[[#This Row],[Total Pagado]]*tbl_Manifiestos[[#This Row],[Porcentaje]]</f>
        <v>1147.0387500000002</v>
      </c>
      <c r="N1859" s="3">
        <v>0.93</v>
      </c>
    </row>
    <row r="1860" spans="1:14" ht="15.75" x14ac:dyDescent="0.25">
      <c r="A1860" s="3" t="s">
        <v>5780</v>
      </c>
      <c r="B1860" s="3" t="str">
        <f>tbl_Manifiestos[[#This Row],[Factura]] &amp; "|" &amp; tbl_Manifiestos[[#This Row],[Proyecto OK]] &amp; "|" &amp; TEXT(tbl_Manifiestos[[#This Row],[Servicio]],"0.00") &amp; "|" &amp; TEXT(tbl_Manifiestos[[#This Row],[Costo Unitario]],"0.00")</f>
        <v>2587|Montrose Harbor |9.50|126.50</v>
      </c>
      <c r="C1860" s="44" t="s">
        <v>5484</v>
      </c>
      <c r="D1860" s="79">
        <v>45848</v>
      </c>
      <c r="E1860">
        <v>198</v>
      </c>
      <c r="F1860" t="s">
        <v>5401</v>
      </c>
      <c r="G1860">
        <v>6228</v>
      </c>
      <c r="H1860" t="s">
        <v>5893</v>
      </c>
      <c r="I1860">
        <v>6228</v>
      </c>
      <c r="J1860">
        <v>9.5</v>
      </c>
      <c r="K1860" s="55">
        <v>126.5</v>
      </c>
      <c r="L1860" s="40">
        <f t="shared" si="57"/>
        <v>1201.75</v>
      </c>
      <c r="M1860" s="6">
        <f>tbl_Manifiestos[[#This Row],[Total Pagado]]*tbl_Manifiestos[[#This Row],[Porcentaje]]</f>
        <v>1117.6275000000001</v>
      </c>
      <c r="N1860" s="3">
        <v>0.93</v>
      </c>
    </row>
    <row r="1861" spans="1:14" ht="15.75" x14ac:dyDescent="0.25">
      <c r="A1861" s="3" t="s">
        <v>5780</v>
      </c>
      <c r="B1861" s="3" t="str">
        <f>tbl_Manifiestos[[#This Row],[Factura]] &amp; "|" &amp; tbl_Manifiestos[[#This Row],[Proyecto OK]] &amp; "|" &amp; TEXT(tbl_Manifiestos[[#This Row],[Servicio]],"0.00") &amp; "|" &amp; TEXT(tbl_Manifiestos[[#This Row],[Costo Unitario]],"0.00")</f>
        <v>2587|Montrose Harbor |6.75|126.50</v>
      </c>
      <c r="C1861" s="44" t="s">
        <v>5484</v>
      </c>
      <c r="D1861" s="79">
        <v>45849</v>
      </c>
      <c r="E1861">
        <v>198</v>
      </c>
      <c r="F1861" t="s">
        <v>5401</v>
      </c>
      <c r="G1861">
        <v>6228</v>
      </c>
      <c r="H1861" t="s">
        <v>5893</v>
      </c>
      <c r="I1861">
        <v>6228</v>
      </c>
      <c r="J1861">
        <v>6.75</v>
      </c>
      <c r="K1861" s="55">
        <v>126.5</v>
      </c>
      <c r="L1861" s="40">
        <f t="shared" si="57"/>
        <v>853.875</v>
      </c>
      <c r="M1861" s="6">
        <f>tbl_Manifiestos[[#This Row],[Total Pagado]]*tbl_Manifiestos[[#This Row],[Porcentaje]]</f>
        <v>794.10374999999999</v>
      </c>
      <c r="N1861" s="3">
        <v>0.93</v>
      </c>
    </row>
    <row r="1862" spans="1:14" ht="15.75" x14ac:dyDescent="0.25">
      <c r="A1862" s="3" t="s">
        <v>5780</v>
      </c>
      <c r="B1862" s="3" t="str">
        <f>tbl_Manifiestos[[#This Row],[Factura]] &amp; "|" &amp; tbl_Manifiestos[[#This Row],[Proyecto OK]] &amp; "|" &amp; TEXT(tbl_Manifiestos[[#This Row],[Servicio]],"0.00") &amp; "|" &amp; TEXT(tbl_Manifiestos[[#This Row],[Costo Unitario]],"0.00")</f>
        <v>2602|Montrose Harbor |8.50|126.50</v>
      </c>
      <c r="C1862" s="44" t="s">
        <v>5498</v>
      </c>
      <c r="D1862" s="79">
        <v>45853</v>
      </c>
      <c r="E1862">
        <v>198</v>
      </c>
      <c r="F1862" t="s">
        <v>5401</v>
      </c>
      <c r="G1862">
        <v>6228</v>
      </c>
      <c r="H1862" t="s">
        <v>5893</v>
      </c>
      <c r="I1862">
        <v>6228</v>
      </c>
      <c r="J1862">
        <v>8.5</v>
      </c>
      <c r="K1862" s="55">
        <v>126.5</v>
      </c>
      <c r="L1862" s="40">
        <f t="shared" si="57"/>
        <v>1075.25</v>
      </c>
      <c r="M1862" s="6">
        <f>tbl_Manifiestos[[#This Row],[Total Pagado]]*tbl_Manifiestos[[#This Row],[Porcentaje]]</f>
        <v>999.98250000000007</v>
      </c>
      <c r="N1862" s="3">
        <v>0.93</v>
      </c>
    </row>
    <row r="1863" spans="1:14" ht="15.75" x14ac:dyDescent="0.25">
      <c r="A1863" s="3" t="s">
        <v>5780</v>
      </c>
      <c r="B1863" s="3" t="str">
        <f>tbl_Manifiestos[[#This Row],[Factura]] &amp; "|" &amp; tbl_Manifiestos[[#This Row],[Proyecto OK]] &amp; "|" &amp; TEXT(tbl_Manifiestos[[#This Row],[Servicio]],"0.00") &amp; "|" &amp; TEXT(tbl_Manifiestos[[#This Row],[Costo Unitario]],"0.00")</f>
        <v>2602|Montrose Harbor |9.00|126.50</v>
      </c>
      <c r="C1863" s="44" t="s">
        <v>5498</v>
      </c>
      <c r="D1863" s="79">
        <v>45854</v>
      </c>
      <c r="E1863">
        <v>198</v>
      </c>
      <c r="F1863" t="s">
        <v>5401</v>
      </c>
      <c r="G1863">
        <v>6228</v>
      </c>
      <c r="H1863" t="s">
        <v>5893</v>
      </c>
      <c r="I1863">
        <v>6228</v>
      </c>
      <c r="J1863">
        <v>9</v>
      </c>
      <c r="K1863" s="55">
        <v>126.5</v>
      </c>
      <c r="L1863" s="40">
        <f t="shared" si="57"/>
        <v>1138.5</v>
      </c>
      <c r="M1863" s="6">
        <f>tbl_Manifiestos[[#This Row],[Total Pagado]]*tbl_Manifiestos[[#This Row],[Porcentaje]]</f>
        <v>1058.8050000000001</v>
      </c>
      <c r="N1863" s="3">
        <v>0.93</v>
      </c>
    </row>
    <row r="1864" spans="1:14" ht="15.75" x14ac:dyDescent="0.25">
      <c r="A1864" s="3" t="s">
        <v>5780</v>
      </c>
      <c r="B1864" s="3" t="str">
        <f>tbl_Manifiestos[[#This Row],[Factura]] &amp; "|" &amp; tbl_Manifiestos[[#This Row],[Proyecto OK]] &amp; "|" &amp; TEXT(tbl_Manifiestos[[#This Row],[Servicio]],"0.00") &amp; "|" &amp; TEXT(tbl_Manifiestos[[#This Row],[Costo Unitario]],"0.00")</f>
        <v>2602|Montrose Harbor |8.50|126.50</v>
      </c>
      <c r="C1864" s="44" t="s">
        <v>5498</v>
      </c>
      <c r="D1864" s="79">
        <v>45855</v>
      </c>
      <c r="E1864">
        <v>198</v>
      </c>
      <c r="F1864" t="s">
        <v>5401</v>
      </c>
      <c r="G1864">
        <v>6228</v>
      </c>
      <c r="H1864" t="s">
        <v>5893</v>
      </c>
      <c r="I1864">
        <v>6228</v>
      </c>
      <c r="J1864">
        <v>8.5</v>
      </c>
      <c r="K1864" s="55">
        <v>126.5</v>
      </c>
      <c r="L1864" s="40">
        <f t="shared" si="57"/>
        <v>1075.25</v>
      </c>
      <c r="M1864" s="6">
        <f>tbl_Manifiestos[[#This Row],[Total Pagado]]*tbl_Manifiestos[[#This Row],[Porcentaje]]</f>
        <v>999.98250000000007</v>
      </c>
      <c r="N1864" s="3">
        <v>0.93</v>
      </c>
    </row>
    <row r="1865" spans="1:14" ht="15.75" x14ac:dyDescent="0.25">
      <c r="A1865" s="3" t="s">
        <v>5780</v>
      </c>
      <c r="B1865" s="3" t="str">
        <f>tbl_Manifiestos[[#This Row],[Factura]] &amp; "|" &amp; tbl_Manifiestos[[#This Row],[Proyecto OK]] &amp; "|" &amp; TEXT(tbl_Manifiestos[[#This Row],[Servicio]],"0.00") &amp; "|" &amp; TEXT(tbl_Manifiestos[[#This Row],[Costo Unitario]],"0.00")</f>
        <v>2602|Montrose Harbor |8.75|126.50</v>
      </c>
      <c r="C1865" s="44" t="s">
        <v>5498</v>
      </c>
      <c r="D1865" s="80">
        <v>45856</v>
      </c>
      <c r="E1865">
        <v>198</v>
      </c>
      <c r="F1865" t="s">
        <v>5401</v>
      </c>
      <c r="G1865">
        <v>6228</v>
      </c>
      <c r="H1865" t="s">
        <v>5893</v>
      </c>
      <c r="I1865">
        <v>6228</v>
      </c>
      <c r="J1865">
        <v>8.75</v>
      </c>
      <c r="K1865" s="56">
        <v>126.5</v>
      </c>
      <c r="L1865" s="39">
        <f t="shared" si="57"/>
        <v>1106.875</v>
      </c>
      <c r="M1865" s="6">
        <f>tbl_Manifiestos[[#This Row],[Total Pagado]]*tbl_Manifiestos[[#This Row],[Porcentaje]]</f>
        <v>1029.39375</v>
      </c>
      <c r="N1865" s="3">
        <v>0.93</v>
      </c>
    </row>
    <row r="1866" spans="1:14" ht="15.75" x14ac:dyDescent="0.25">
      <c r="A1866" s="3" t="s">
        <v>5780</v>
      </c>
      <c r="B1866" s="3" t="str">
        <f>tbl_Manifiestos[[#This Row],[Factura]] &amp; "|" &amp; tbl_Manifiestos[[#This Row],[Proyecto OK]] &amp; "|" &amp; TEXT(tbl_Manifiestos[[#This Row],[Servicio]],"0.00") &amp; "|" &amp; TEXT(tbl_Manifiestos[[#This Row],[Costo Unitario]],"0.00")</f>
        <v>2616|Montrose Harbor |9.00|126.50</v>
      </c>
      <c r="C1866" s="44" t="s">
        <v>5510</v>
      </c>
      <c r="D1866" s="78">
        <v>45862</v>
      </c>
      <c r="E1866">
        <v>198</v>
      </c>
      <c r="F1866" t="s">
        <v>5401</v>
      </c>
      <c r="G1866">
        <v>6228</v>
      </c>
      <c r="H1866" t="s">
        <v>5893</v>
      </c>
      <c r="I1866">
        <v>6228</v>
      </c>
      <c r="J1866">
        <v>9</v>
      </c>
      <c r="K1866" s="54">
        <v>126.5</v>
      </c>
      <c r="L1866" s="38">
        <f t="shared" si="57"/>
        <v>1138.5</v>
      </c>
      <c r="M1866" s="6">
        <f>tbl_Manifiestos[[#This Row],[Total Pagado]]*tbl_Manifiestos[[#This Row],[Porcentaje]]</f>
        <v>1058.8050000000001</v>
      </c>
      <c r="N1866" s="3">
        <v>0.93</v>
      </c>
    </row>
    <row r="1867" spans="1:14" ht="15.75" x14ac:dyDescent="0.25">
      <c r="A1867" s="3" t="s">
        <v>5780</v>
      </c>
      <c r="B1867" s="3" t="str">
        <f>tbl_Manifiestos[[#This Row],[Factura]] &amp; "|" &amp; tbl_Manifiestos[[#This Row],[Proyecto OK]] &amp; "|" &amp; TEXT(tbl_Manifiestos[[#This Row],[Servicio]],"0.00") &amp; "|" &amp; TEXT(tbl_Manifiestos[[#This Row],[Costo Unitario]],"0.00")</f>
        <v>2634|Montrose Harbor |7.00|126.50</v>
      </c>
      <c r="C1867" s="44" t="s">
        <v>5521</v>
      </c>
      <c r="D1867" s="79">
        <v>45868</v>
      </c>
      <c r="E1867">
        <v>198</v>
      </c>
      <c r="F1867" t="s">
        <v>5401</v>
      </c>
      <c r="G1867">
        <v>6228</v>
      </c>
      <c r="H1867" t="s">
        <v>5893</v>
      </c>
      <c r="I1867">
        <v>6228</v>
      </c>
      <c r="J1867">
        <v>7</v>
      </c>
      <c r="K1867" s="55">
        <v>126.5</v>
      </c>
      <c r="L1867" s="40">
        <f t="shared" si="57"/>
        <v>885.5</v>
      </c>
      <c r="M1867" s="6">
        <f>tbl_Manifiestos[[#This Row],[Total Pagado]]*tbl_Manifiestos[[#This Row],[Porcentaje]]</f>
        <v>823.5150000000001</v>
      </c>
      <c r="N1867" s="3">
        <v>0.93</v>
      </c>
    </row>
    <row r="1868" spans="1:14" ht="15.75" x14ac:dyDescent="0.25">
      <c r="A1868" s="3" t="s">
        <v>5780</v>
      </c>
      <c r="B1868" s="3" t="str">
        <f>tbl_Manifiestos[[#This Row],[Factura]] &amp; "|" &amp; tbl_Manifiestos[[#This Row],[Proyecto OK]] &amp; "|" &amp; TEXT(tbl_Manifiestos[[#This Row],[Servicio]],"0.00") &amp; "|" &amp; TEXT(tbl_Manifiestos[[#This Row],[Costo Unitario]],"0.00")</f>
        <v>2663|Montrose Harbor |7.50|126.50</v>
      </c>
      <c r="C1868" s="44" t="s">
        <v>5543</v>
      </c>
      <c r="D1868" s="79">
        <v>45881</v>
      </c>
      <c r="E1868">
        <v>198</v>
      </c>
      <c r="F1868" t="s">
        <v>5401</v>
      </c>
      <c r="G1868">
        <v>6228</v>
      </c>
      <c r="H1868" t="s">
        <v>5893</v>
      </c>
      <c r="I1868">
        <v>6228</v>
      </c>
      <c r="J1868">
        <v>7.5</v>
      </c>
      <c r="K1868" s="55">
        <v>126.5</v>
      </c>
      <c r="L1868" s="40">
        <f t="shared" si="57"/>
        <v>948.75</v>
      </c>
      <c r="M1868" s="6">
        <f>tbl_Manifiestos[[#This Row],[Total Pagado]]*tbl_Manifiestos[[#This Row],[Porcentaje]]</f>
        <v>882.33750000000009</v>
      </c>
      <c r="N1868" s="3">
        <v>0.93</v>
      </c>
    </row>
    <row r="1869" spans="1:14" ht="15.75" x14ac:dyDescent="0.25">
      <c r="A1869" s="3" t="s">
        <v>5780</v>
      </c>
      <c r="B1869" s="3" t="str">
        <f>tbl_Manifiestos[[#This Row],[Factura]] &amp; "|" &amp; tbl_Manifiestos[[#This Row],[Proyecto OK]] &amp; "|" &amp; TEXT(tbl_Manifiestos[[#This Row],[Servicio]],"0.00") &amp; "|" &amp; TEXT(tbl_Manifiestos[[#This Row],[Costo Unitario]],"0.00")</f>
        <v>2806|Montrose Harbor |10.25|126.50</v>
      </c>
      <c r="C1869" s="44" t="s">
        <v>5638</v>
      </c>
      <c r="D1869" s="52">
        <v>45947</v>
      </c>
      <c r="E1869">
        <v>108</v>
      </c>
      <c r="F1869" t="s">
        <v>5401</v>
      </c>
      <c r="G1869">
        <v>6228</v>
      </c>
      <c r="H1869" t="s">
        <v>5893</v>
      </c>
      <c r="I1869">
        <v>6228</v>
      </c>
      <c r="J1869">
        <v>10.25</v>
      </c>
      <c r="K1869" s="56">
        <v>126.5</v>
      </c>
      <c r="L1869" s="39">
        <f t="shared" si="57"/>
        <v>1296.625</v>
      </c>
      <c r="M1869" s="6">
        <f>tbl_Manifiestos[[#This Row],[Total Pagado]]*tbl_Manifiestos[[#This Row],[Porcentaje]]</f>
        <v>1205.8612500000002</v>
      </c>
      <c r="N1869" s="3">
        <v>0.93</v>
      </c>
    </row>
    <row r="1870" spans="1:14" ht="15.75" x14ac:dyDescent="0.25">
      <c r="A1870" s="3" t="s">
        <v>16</v>
      </c>
      <c r="B1870" s="3" t="str">
        <f>tbl_Manifiestos[[#This Row],[Factura]] &amp; "|" &amp; tbl_Manifiestos[[#This Row],[Proyecto OK]] &amp; "|" &amp; TEXT(tbl_Manifiestos[[#This Row],[Servicio]],"0.00") &amp; "|" &amp; TEXT(tbl_Manifiestos[[#This Row],[Costo Unitario]],"0.00")</f>
        <v>2502|Montrose Harbor |4.25|126.50</v>
      </c>
      <c r="C1870" s="44" t="s">
        <v>5432</v>
      </c>
      <c r="D1870" s="123">
        <v>45807</v>
      </c>
      <c r="E1870">
        <v>308</v>
      </c>
      <c r="F1870" t="s">
        <v>5401</v>
      </c>
      <c r="G1870">
        <v>6228</v>
      </c>
      <c r="H1870" t="s">
        <v>5893</v>
      </c>
      <c r="I1870">
        <v>6228</v>
      </c>
      <c r="J1870">
        <v>4.25</v>
      </c>
      <c r="K1870" s="36">
        <v>126.5</v>
      </c>
      <c r="L1870" s="38">
        <f t="shared" si="57"/>
        <v>537.625</v>
      </c>
      <c r="M1870" s="6">
        <f>tbl_Manifiestos[[#This Row],[Total Pagado]]*tbl_Manifiestos[[#This Row],[Porcentaje]]</f>
        <v>499.99125000000004</v>
      </c>
      <c r="N1870" s="3">
        <v>0.93</v>
      </c>
    </row>
    <row r="1871" spans="1:14" ht="15.75" x14ac:dyDescent="0.25">
      <c r="A1871" s="3" t="s">
        <v>16</v>
      </c>
      <c r="B1871" s="3" t="str">
        <f>tbl_Manifiestos[[#This Row],[Factura]] &amp; "|" &amp; tbl_Manifiestos[[#This Row],[Proyecto OK]] &amp; "|" &amp; TEXT(tbl_Manifiestos[[#This Row],[Servicio]],"0.00") &amp; "|" &amp; TEXT(tbl_Manifiestos[[#This Row],[Costo Unitario]],"0.00")</f>
        <v>2558|Montrose Harbor |8.50|126.50</v>
      </c>
      <c r="C1871" s="44" t="s">
        <v>5467</v>
      </c>
      <c r="D1871" s="79">
        <v>45833</v>
      </c>
      <c r="E1871">
        <v>308</v>
      </c>
      <c r="F1871" t="s">
        <v>5401</v>
      </c>
      <c r="G1871">
        <v>6228</v>
      </c>
      <c r="H1871" t="s">
        <v>5893</v>
      </c>
      <c r="I1871">
        <v>6228</v>
      </c>
      <c r="J1871">
        <v>8.5</v>
      </c>
      <c r="K1871" s="55">
        <v>126.5</v>
      </c>
      <c r="L1871" s="40">
        <f t="shared" si="57"/>
        <v>1075.25</v>
      </c>
      <c r="M1871" s="6">
        <f>tbl_Manifiestos[[#This Row],[Total Pagado]]*tbl_Manifiestos[[#This Row],[Porcentaje]]</f>
        <v>999.98250000000007</v>
      </c>
      <c r="N1871" s="3">
        <v>0.93</v>
      </c>
    </row>
    <row r="1872" spans="1:14" ht="15.75" x14ac:dyDescent="0.25">
      <c r="A1872" s="3" t="s">
        <v>16</v>
      </c>
      <c r="B1872" s="3" t="str">
        <f>tbl_Manifiestos[[#This Row],[Factura]] &amp; "|" &amp; tbl_Manifiestos[[#This Row],[Proyecto OK]] &amp; "|" &amp; TEXT(tbl_Manifiestos[[#This Row],[Servicio]],"0.00") &amp; "|" &amp; TEXT(tbl_Manifiestos[[#This Row],[Costo Unitario]],"0.00")</f>
        <v>2558|Montrose Harbor |9.25|126.50</v>
      </c>
      <c r="C1872" s="44" t="s">
        <v>5467</v>
      </c>
      <c r="D1872" s="79">
        <v>45834</v>
      </c>
      <c r="E1872">
        <v>308</v>
      </c>
      <c r="F1872" t="s">
        <v>5401</v>
      </c>
      <c r="G1872">
        <v>6228</v>
      </c>
      <c r="H1872" t="s">
        <v>5893</v>
      </c>
      <c r="I1872">
        <v>6228</v>
      </c>
      <c r="J1872">
        <v>9.25</v>
      </c>
      <c r="K1872" s="55">
        <v>126.5</v>
      </c>
      <c r="L1872" s="40">
        <f t="shared" si="57"/>
        <v>1170.125</v>
      </c>
      <c r="M1872" s="6">
        <f>tbl_Manifiestos[[#This Row],[Total Pagado]]*tbl_Manifiestos[[#This Row],[Porcentaje]]</f>
        <v>1088.2162499999999</v>
      </c>
      <c r="N1872" s="3">
        <v>0.93</v>
      </c>
    </row>
    <row r="1873" spans="1:14" ht="15.75" x14ac:dyDescent="0.25">
      <c r="A1873" s="3" t="s">
        <v>27</v>
      </c>
      <c r="B1873" s="3" t="str">
        <f>tbl_Manifiestos[[#This Row],[Factura]] &amp; "|" &amp; tbl_Manifiestos[[#This Row],[Proyecto OK]] &amp; "|" &amp; TEXT(tbl_Manifiestos[[#This Row],[Servicio]],"0.00") &amp; "|" &amp; TEXT(tbl_Manifiestos[[#This Row],[Costo Unitario]],"0.00")</f>
        <v>2907|Drain Program |7.50|115.50</v>
      </c>
      <c r="C1873" t="s">
        <v>5700</v>
      </c>
      <c r="D1873" s="83">
        <v>45978</v>
      </c>
      <c r="E1873">
        <v>114</v>
      </c>
      <c r="F1873" t="s">
        <v>5312</v>
      </c>
      <c r="G1873">
        <v>7504</v>
      </c>
      <c r="H1873" t="s">
        <v>5894</v>
      </c>
      <c r="I1873" s="44" t="s">
        <v>5895</v>
      </c>
      <c r="J1873">
        <v>7.5</v>
      </c>
      <c r="K1873" s="55">
        <v>115.5</v>
      </c>
      <c r="L1873" s="40">
        <f t="shared" si="57"/>
        <v>866.25</v>
      </c>
      <c r="M1873" s="6">
        <f>tbl_Manifiestos[[#This Row],[Total Pagado]]*tbl_Manifiestos[[#This Row],[Porcentaje]]</f>
        <v>805.61250000000007</v>
      </c>
      <c r="N1873" s="3">
        <v>0.93</v>
      </c>
    </row>
    <row r="1874" spans="1:14" ht="15.75" x14ac:dyDescent="0.25">
      <c r="A1874" s="3" t="s">
        <v>27</v>
      </c>
      <c r="B1874" s="3" t="str">
        <f>tbl_Manifiestos[[#This Row],[Factura]] &amp; "|" &amp; tbl_Manifiestos[[#This Row],[Proyecto OK]] &amp; "|" &amp; TEXT(tbl_Manifiestos[[#This Row],[Servicio]],"0.00") &amp; "|" &amp; TEXT(tbl_Manifiestos[[#This Row],[Costo Unitario]],"0.00")</f>
        <v>2907|Drain Program |10.25|115.50</v>
      </c>
      <c r="C1874" t="s">
        <v>5700</v>
      </c>
      <c r="D1874" s="84">
        <v>45979</v>
      </c>
      <c r="E1874">
        <v>114</v>
      </c>
      <c r="F1874" t="s">
        <v>5312</v>
      </c>
      <c r="G1874">
        <v>7504</v>
      </c>
      <c r="H1874" t="s">
        <v>5894</v>
      </c>
      <c r="I1874" s="44" t="s">
        <v>5895</v>
      </c>
      <c r="J1874">
        <v>10.25</v>
      </c>
      <c r="K1874" s="56">
        <v>115.5</v>
      </c>
      <c r="L1874" s="39">
        <f t="shared" si="57"/>
        <v>1183.875</v>
      </c>
      <c r="M1874" s="6">
        <f>tbl_Manifiestos[[#This Row],[Total Pagado]]*tbl_Manifiestos[[#This Row],[Porcentaje]]</f>
        <v>1101.0037500000001</v>
      </c>
      <c r="N1874" s="3">
        <v>0.93</v>
      </c>
    </row>
    <row r="1875" spans="1:14" ht="15.75" x14ac:dyDescent="0.25">
      <c r="A1875" s="3" t="s">
        <v>27</v>
      </c>
      <c r="B1875" s="3" t="str">
        <f>tbl_Manifiestos[[#This Row],[Factura]] &amp; "|" &amp; tbl_Manifiestos[[#This Row],[Proyecto OK]] &amp; "|" &amp; TEXT(tbl_Manifiestos[[#This Row],[Servicio]],"0.00") &amp; "|" &amp; TEXT(tbl_Manifiestos[[#This Row],[Costo Unitario]],"0.00")</f>
        <v>2907|Drain Program |11.25|115.50</v>
      </c>
      <c r="C1875" t="s">
        <v>5700</v>
      </c>
      <c r="D1875" s="82">
        <v>45980</v>
      </c>
      <c r="E1875">
        <v>114</v>
      </c>
      <c r="F1875" t="s">
        <v>5312</v>
      </c>
      <c r="G1875">
        <v>7504</v>
      </c>
      <c r="H1875" t="s">
        <v>5894</v>
      </c>
      <c r="I1875" s="44" t="s">
        <v>5895</v>
      </c>
      <c r="J1875">
        <v>11.25</v>
      </c>
      <c r="K1875" s="54">
        <v>115.5</v>
      </c>
      <c r="L1875" s="38">
        <f t="shared" si="57"/>
        <v>1299.375</v>
      </c>
      <c r="M1875" s="6">
        <f>tbl_Manifiestos[[#This Row],[Total Pagado]]*tbl_Manifiestos[[#This Row],[Porcentaje]]</f>
        <v>1208.41875</v>
      </c>
      <c r="N1875" s="3">
        <v>0.93</v>
      </c>
    </row>
    <row r="1876" spans="1:14" ht="15.75" x14ac:dyDescent="0.25">
      <c r="A1876" s="3" t="s">
        <v>27</v>
      </c>
      <c r="B1876" s="3" t="str">
        <f>tbl_Manifiestos[[#This Row],[Factura]] &amp; "|" &amp; tbl_Manifiestos[[#This Row],[Proyecto OK]] &amp; "|" &amp; TEXT(tbl_Manifiestos[[#This Row],[Servicio]],"0.00") &amp; "|" &amp; TEXT(tbl_Manifiestos[[#This Row],[Costo Unitario]],"0.00")</f>
        <v>2907|Drain Program |6.50|115.50</v>
      </c>
      <c r="C1876" t="s">
        <v>5700</v>
      </c>
      <c r="D1876" s="83">
        <v>45981</v>
      </c>
      <c r="E1876">
        <v>114</v>
      </c>
      <c r="F1876" t="s">
        <v>5312</v>
      </c>
      <c r="G1876">
        <v>7504</v>
      </c>
      <c r="H1876" t="s">
        <v>5894</v>
      </c>
      <c r="I1876" s="44" t="s">
        <v>5895</v>
      </c>
      <c r="J1876">
        <v>6.5</v>
      </c>
      <c r="K1876" s="55">
        <v>115.5</v>
      </c>
      <c r="L1876" s="40">
        <f t="shared" si="57"/>
        <v>750.75</v>
      </c>
      <c r="M1876" s="6">
        <f>tbl_Manifiestos[[#This Row],[Total Pagado]]*tbl_Manifiestos[[#This Row],[Porcentaje]]</f>
        <v>698.19749999999999</v>
      </c>
      <c r="N1876" s="3">
        <v>0.93</v>
      </c>
    </row>
    <row r="1877" spans="1:14" ht="15.75" x14ac:dyDescent="0.25">
      <c r="A1877" s="3" t="s">
        <v>27</v>
      </c>
      <c r="B1877" s="3" t="str">
        <f>tbl_Manifiestos[[#This Row],[Factura]] &amp; "|" &amp; tbl_Manifiestos[[#This Row],[Proyecto OK]] &amp; "|" &amp; TEXT(tbl_Manifiestos[[#This Row],[Servicio]],"0.00") &amp; "|" &amp; TEXT(tbl_Manifiestos[[#This Row],[Costo Unitario]],"0.00")</f>
        <v>2907|Drain Program |9.25|115.50</v>
      </c>
      <c r="C1877" t="s">
        <v>5700</v>
      </c>
      <c r="D1877" s="84">
        <v>45982</v>
      </c>
      <c r="E1877">
        <v>114</v>
      </c>
      <c r="F1877" t="s">
        <v>5312</v>
      </c>
      <c r="G1877">
        <v>7504</v>
      </c>
      <c r="H1877" t="s">
        <v>5894</v>
      </c>
      <c r="I1877" s="44" t="s">
        <v>5895</v>
      </c>
      <c r="J1877">
        <v>9.25</v>
      </c>
      <c r="K1877" s="56">
        <v>115.5</v>
      </c>
      <c r="L1877" s="39">
        <f t="shared" si="57"/>
        <v>1068.375</v>
      </c>
      <c r="M1877" s="6">
        <f>tbl_Manifiestos[[#This Row],[Total Pagado]]*tbl_Manifiestos[[#This Row],[Porcentaje]]</f>
        <v>993.58875</v>
      </c>
      <c r="N1877" s="3">
        <v>0.93</v>
      </c>
    </row>
    <row r="1878" spans="1:14" ht="15.75" x14ac:dyDescent="0.25">
      <c r="A1878" s="3" t="s">
        <v>12</v>
      </c>
      <c r="B1878" s="3" t="str">
        <f>tbl_Manifiestos[[#This Row],[Factura]] &amp; "|" &amp; tbl_Manifiestos[[#This Row],[Proyecto OK]] &amp; "|" &amp; TEXT(tbl_Manifiestos[[#This Row],[Servicio]],"0.00") &amp; "|" &amp; TEXT(tbl_Manifiestos[[#This Row],[Costo Unitario]],"0.00")</f>
        <v>2499|Lead Service Replacement|10.25|120.00</v>
      </c>
      <c r="C1878" t="s">
        <v>5730</v>
      </c>
      <c r="D1878" s="30">
        <v>45804</v>
      </c>
      <c r="E1878">
        <v>19</v>
      </c>
      <c r="F1878" t="s">
        <v>5322</v>
      </c>
      <c r="G1878" t="s">
        <v>5731</v>
      </c>
      <c r="H1878" t="s">
        <v>5881</v>
      </c>
      <c r="I1878" s="44" t="s">
        <v>5899</v>
      </c>
      <c r="J1878">
        <v>10.25</v>
      </c>
      <c r="K1878" s="36">
        <v>120</v>
      </c>
      <c r="L1878" s="38">
        <f t="shared" si="57"/>
        <v>1230</v>
      </c>
      <c r="M1878" s="6">
        <f>tbl_Manifiestos[[#This Row],[Total Pagado]]*tbl_Manifiestos[[#This Row],[Porcentaje]]</f>
        <v>1143.9000000000001</v>
      </c>
      <c r="N1878" s="3">
        <v>0.93</v>
      </c>
    </row>
    <row r="1879" spans="1:14" ht="15.75" x14ac:dyDescent="0.25">
      <c r="A1879" s="3" t="s">
        <v>12</v>
      </c>
      <c r="B1879" s="3" t="str">
        <f>tbl_Manifiestos[[#This Row],[Factura]] &amp; "|" &amp; tbl_Manifiestos[[#This Row],[Proyecto OK]] &amp; "|" &amp; TEXT(tbl_Manifiestos[[#This Row],[Servicio]],"0.00") &amp; "|" &amp; TEXT(tbl_Manifiestos[[#This Row],[Costo Unitario]],"0.00")</f>
        <v>2499|Lead Service Replacement|9.00|120.00</v>
      </c>
      <c r="C1879" t="s">
        <v>5730</v>
      </c>
      <c r="D1879" s="32">
        <v>45805</v>
      </c>
      <c r="E1879">
        <v>19</v>
      </c>
      <c r="F1879" t="s">
        <v>5322</v>
      </c>
      <c r="G1879" t="s">
        <v>5731</v>
      </c>
      <c r="H1879" t="s">
        <v>5881</v>
      </c>
      <c r="I1879" s="44" t="s">
        <v>5899</v>
      </c>
      <c r="J1879">
        <v>9</v>
      </c>
      <c r="K1879" s="34">
        <v>120</v>
      </c>
      <c r="L1879" s="40">
        <f t="shared" si="57"/>
        <v>1080</v>
      </c>
      <c r="M1879" s="6">
        <f>tbl_Manifiestos[[#This Row],[Total Pagado]]*tbl_Manifiestos[[#This Row],[Porcentaje]]</f>
        <v>1004.4000000000001</v>
      </c>
      <c r="N1879" s="3">
        <v>0.93</v>
      </c>
    </row>
    <row r="1880" spans="1:14" ht="15.75" x14ac:dyDescent="0.25">
      <c r="A1880" s="3" t="s">
        <v>12</v>
      </c>
      <c r="B1880" s="3" t="str">
        <f>tbl_Manifiestos[[#This Row],[Factura]] &amp; "|" &amp; tbl_Manifiestos[[#This Row],[Proyecto OK]] &amp; "|" &amp; TEXT(tbl_Manifiestos[[#This Row],[Servicio]],"0.00") &amp; "|" &amp; TEXT(tbl_Manifiestos[[#This Row],[Costo Unitario]],"0.00")</f>
        <v>2499|Lead Service Replacement|10.00|120.00</v>
      </c>
      <c r="C1880" t="s">
        <v>5730</v>
      </c>
      <c r="D1880" s="32">
        <v>45806</v>
      </c>
      <c r="E1880">
        <v>19</v>
      </c>
      <c r="F1880" t="s">
        <v>5322</v>
      </c>
      <c r="G1880" t="s">
        <v>5731</v>
      </c>
      <c r="H1880" t="s">
        <v>5881</v>
      </c>
      <c r="I1880" s="44" t="s">
        <v>5899</v>
      </c>
      <c r="J1880">
        <v>10</v>
      </c>
      <c r="K1880" s="34">
        <v>120</v>
      </c>
      <c r="L1880" s="40">
        <f t="shared" si="57"/>
        <v>1200</v>
      </c>
      <c r="M1880" s="6">
        <f>tbl_Manifiestos[[#This Row],[Total Pagado]]*tbl_Manifiestos[[#This Row],[Porcentaje]]</f>
        <v>1116</v>
      </c>
      <c r="N1880" s="3">
        <v>0.93</v>
      </c>
    </row>
    <row r="1881" spans="1:14" ht="15.75" x14ac:dyDescent="0.25">
      <c r="A1881" s="3" t="s">
        <v>12</v>
      </c>
      <c r="B1881" s="3" t="str">
        <f>tbl_Manifiestos[[#This Row],[Factura]] &amp; "|" &amp; tbl_Manifiestos[[#This Row],[Proyecto OK]] &amp; "|" &amp; TEXT(tbl_Manifiestos[[#This Row],[Servicio]],"0.00") &amp; "|" &amp; TEXT(tbl_Manifiestos[[#This Row],[Costo Unitario]],"0.00")</f>
        <v>2499|Lead Service Replacement|10.00|120.00</v>
      </c>
      <c r="C1881" t="s">
        <v>5730</v>
      </c>
      <c r="D1881" s="32">
        <v>45807</v>
      </c>
      <c r="E1881">
        <v>19</v>
      </c>
      <c r="F1881" t="s">
        <v>5322</v>
      </c>
      <c r="G1881" t="s">
        <v>5731</v>
      </c>
      <c r="H1881" t="s">
        <v>5881</v>
      </c>
      <c r="I1881" s="44" t="s">
        <v>5899</v>
      </c>
      <c r="J1881">
        <v>10</v>
      </c>
      <c r="K1881" s="34">
        <v>120</v>
      </c>
      <c r="L1881" s="40">
        <f t="shared" ref="L1881:L1886" si="58">J1881*K1881</f>
        <v>1200</v>
      </c>
      <c r="M1881" s="6">
        <f>tbl_Manifiestos[[#This Row],[Total Pagado]]*tbl_Manifiestos[[#This Row],[Porcentaje]]</f>
        <v>1116</v>
      </c>
      <c r="N1881" s="3">
        <v>0.93</v>
      </c>
    </row>
    <row r="1882" spans="1:14" ht="15.75" x14ac:dyDescent="0.25">
      <c r="A1882" s="3" t="s">
        <v>27</v>
      </c>
      <c r="B1882" s="3" t="str">
        <f>tbl_Manifiestos[[#This Row],[Factura]] &amp; "|" &amp; tbl_Manifiestos[[#This Row],[Proyecto OK]] &amp; "|" &amp; TEXT(tbl_Manifiestos[[#This Row],[Servicio]],"0.00") &amp; "|" &amp; TEXT(tbl_Manifiestos[[#This Row],[Costo Unitario]],"0.00")</f>
        <v>2507|AR Term|7.25|115.50</v>
      </c>
      <c r="C1882" t="s">
        <v>5434</v>
      </c>
      <c r="D1882" s="32">
        <v>45804</v>
      </c>
      <c r="E1882">
        <v>114</v>
      </c>
      <c r="F1882" t="s">
        <v>5324</v>
      </c>
      <c r="G1882" t="s">
        <v>5435</v>
      </c>
      <c r="H1882" s="135" t="s">
        <v>1039</v>
      </c>
      <c r="J1882">
        <v>7.25</v>
      </c>
      <c r="K1882" s="34">
        <v>115.5</v>
      </c>
      <c r="L1882" s="40">
        <f t="shared" si="58"/>
        <v>837.375</v>
      </c>
      <c r="M1882" s="6">
        <f>tbl_Manifiestos[[#This Row],[Total Pagado]]*tbl_Manifiestos[[#This Row],[Porcentaje]]</f>
        <v>778.75875000000008</v>
      </c>
      <c r="N1882" s="3">
        <v>0.93</v>
      </c>
    </row>
    <row r="1883" spans="1:14" ht="15.75" x14ac:dyDescent="0.25">
      <c r="A1883" s="3" t="s">
        <v>27</v>
      </c>
      <c r="B1883" s="3" t="str">
        <f>tbl_Manifiestos[[#This Row],[Factura]] &amp; "|" &amp; tbl_Manifiestos[[#This Row],[Proyecto OK]] &amp; "|" &amp; TEXT(tbl_Manifiestos[[#This Row],[Servicio]],"0.00") &amp; "|" &amp; TEXT(tbl_Manifiestos[[#This Row],[Costo Unitario]],"0.00")</f>
        <v>2507|AR Term|8.75|115.50</v>
      </c>
      <c r="C1883" t="s">
        <v>5434</v>
      </c>
      <c r="D1883" s="32">
        <v>45806</v>
      </c>
      <c r="E1883">
        <v>114</v>
      </c>
      <c r="F1883" t="s">
        <v>5324</v>
      </c>
      <c r="G1883" t="s">
        <v>5435</v>
      </c>
      <c r="H1883" s="135" t="s">
        <v>1039</v>
      </c>
      <c r="J1883">
        <v>8.75</v>
      </c>
      <c r="K1883" s="34">
        <v>115.5</v>
      </c>
      <c r="L1883" s="40">
        <f t="shared" si="58"/>
        <v>1010.625</v>
      </c>
      <c r="M1883" s="6">
        <f>tbl_Manifiestos[[#This Row],[Total Pagado]]*tbl_Manifiestos[[#This Row],[Porcentaje]]</f>
        <v>939.88125000000002</v>
      </c>
      <c r="N1883" s="3">
        <v>0.93</v>
      </c>
    </row>
    <row r="1884" spans="1:14" ht="15.75" x14ac:dyDescent="0.25">
      <c r="A1884" s="3" t="s">
        <v>27</v>
      </c>
      <c r="B1884" s="3" t="str">
        <f>tbl_Manifiestos[[#This Row],[Factura]] &amp; "|" &amp; tbl_Manifiestos[[#This Row],[Proyecto OK]] &amp; "|" &amp; TEXT(tbl_Manifiestos[[#This Row],[Servicio]],"0.00") &amp; "|" &amp; TEXT(tbl_Manifiestos[[#This Row],[Costo Unitario]],"0.00")</f>
        <v>2507|AR Term|8.25|115.50</v>
      </c>
      <c r="C1884" t="s">
        <v>5434</v>
      </c>
      <c r="D1884" s="32">
        <v>45807</v>
      </c>
      <c r="E1884">
        <v>617</v>
      </c>
      <c r="F1884" t="s">
        <v>5324</v>
      </c>
      <c r="G1884" t="s">
        <v>5435</v>
      </c>
      <c r="H1884" s="135" t="s">
        <v>1039</v>
      </c>
      <c r="J1884">
        <v>8.25</v>
      </c>
      <c r="K1884" s="34">
        <v>115.5</v>
      </c>
      <c r="L1884" s="40">
        <f t="shared" si="58"/>
        <v>952.875</v>
      </c>
      <c r="M1884" s="6">
        <f>tbl_Manifiestos[[#This Row],[Total Pagado]]*tbl_Manifiestos[[#This Row],[Porcentaje]]</f>
        <v>886.17375000000004</v>
      </c>
      <c r="N1884" s="3">
        <v>0.93</v>
      </c>
    </row>
    <row r="1885" spans="1:14" ht="15.75" x14ac:dyDescent="0.25">
      <c r="A1885" s="3" t="s">
        <v>27</v>
      </c>
      <c r="B1885" s="3" t="str">
        <f>tbl_Manifiestos[[#This Row],[Factura]] &amp; "|" &amp; tbl_Manifiestos[[#This Row],[Proyecto OK]] &amp; "|" &amp; TEXT(tbl_Manifiestos[[#This Row],[Servicio]],"0.00") &amp; "|" &amp; TEXT(tbl_Manifiestos[[#This Row],[Costo Unitario]],"0.00")</f>
        <v>2523|AR Term|9.00|115.50</v>
      </c>
      <c r="C1885" t="s">
        <v>5445</v>
      </c>
      <c r="D1885" s="52">
        <v>45810</v>
      </c>
      <c r="E1885">
        <v>617</v>
      </c>
      <c r="F1885" t="s">
        <v>5324</v>
      </c>
      <c r="G1885" t="s">
        <v>5435</v>
      </c>
      <c r="H1885" s="135" t="s">
        <v>1039</v>
      </c>
      <c r="J1885">
        <v>9</v>
      </c>
      <c r="K1885" s="48">
        <v>115.5</v>
      </c>
      <c r="L1885" s="39">
        <f t="shared" si="58"/>
        <v>1039.5</v>
      </c>
      <c r="M1885" s="6">
        <f>tbl_Manifiestos[[#This Row],[Total Pagado]]*tbl_Manifiestos[[#This Row],[Porcentaje]]</f>
        <v>966.73500000000001</v>
      </c>
      <c r="N1885" s="3">
        <v>0.93</v>
      </c>
    </row>
    <row r="1886" spans="1:14" ht="15.75" x14ac:dyDescent="0.25">
      <c r="A1886" s="3" t="s">
        <v>27</v>
      </c>
      <c r="B1886" s="3" t="str">
        <f>tbl_Manifiestos[[#This Row],[Factura]] &amp; "|" &amp; tbl_Manifiestos[[#This Row],[Proyecto OK]] &amp; "|" &amp; TEXT(tbl_Manifiestos[[#This Row],[Servicio]],"0.00") &amp; "|" &amp; TEXT(tbl_Manifiestos[[#This Row],[Costo Unitario]],"0.00")</f>
        <v>2523|AR Term|9.25|115.50</v>
      </c>
      <c r="C1886" t="s">
        <v>5445</v>
      </c>
      <c r="D1886" s="50">
        <v>45811</v>
      </c>
      <c r="E1886">
        <v>617</v>
      </c>
      <c r="F1886" t="s">
        <v>5324</v>
      </c>
      <c r="G1886" t="s">
        <v>5435</v>
      </c>
      <c r="H1886" s="135" t="s">
        <v>1039</v>
      </c>
      <c r="J1886">
        <v>9.25</v>
      </c>
      <c r="K1886" s="45">
        <v>115.5</v>
      </c>
      <c r="L1886" s="38">
        <f t="shared" si="58"/>
        <v>1068.375</v>
      </c>
      <c r="M1886" s="6">
        <f>tbl_Manifiestos[[#This Row],[Total Pagado]]*tbl_Manifiestos[[#This Row],[Porcentaje]]</f>
        <v>993.58875</v>
      </c>
      <c r="N1886" s="3">
        <v>0.93</v>
      </c>
    </row>
    <row r="1887" spans="1:14" ht="15.75" x14ac:dyDescent="0.25">
      <c r="A1887" s="3" t="s">
        <v>663</v>
      </c>
      <c r="B1887" s="3" t="str">
        <f>tbl_Manifiestos[[#This Row],[Factura]] &amp; "|" &amp; tbl_Manifiestos[[#This Row],[Proyecto OK]] &amp; "|" &amp; TEXT(tbl_Manifiestos[[#This Row],[Servicio]],"0.00") &amp; "|" &amp; TEXT(tbl_Manifiestos[[#This Row],[Costo Unitario]],"0.00")</f>
        <v>2503|Glencoe|9.50|105.00</v>
      </c>
      <c r="C1887">
        <v>2503</v>
      </c>
      <c r="D1887" s="4">
        <v>45804</v>
      </c>
      <c r="E1887" s="5">
        <v>642</v>
      </c>
      <c r="F1887" s="3" t="s">
        <v>5312</v>
      </c>
      <c r="G1887" s="5" t="s">
        <v>5325</v>
      </c>
      <c r="H1887" t="s">
        <v>591</v>
      </c>
      <c r="J1887" s="3">
        <v>9.5</v>
      </c>
      <c r="K1887" s="6">
        <v>105</v>
      </c>
      <c r="L1887" s="213">
        <v>997.5</v>
      </c>
      <c r="M1887" s="6">
        <f>tbl_Manifiestos[[#This Row],[Total Pagado]]*tbl_Manifiestos[[#This Row],[Porcentaje]]</f>
        <v>897.75</v>
      </c>
      <c r="N1887" s="3">
        <v>0.9</v>
      </c>
    </row>
    <row r="1888" spans="1:14" ht="15.75" x14ac:dyDescent="0.25">
      <c r="A1888" s="3" t="s">
        <v>12</v>
      </c>
      <c r="B1888" s="3" t="str">
        <f>tbl_Manifiestos[[#This Row],[Factura]] &amp; "|" &amp; tbl_Manifiestos[[#This Row],[Proyecto OK]] &amp; "|" &amp; TEXT(tbl_Manifiestos[[#This Row],[Servicio]],"0.00") &amp; "|" &amp; TEXT(tbl_Manifiestos[[#This Row],[Costo Unitario]],"0.00")</f>
        <v>2503|Glencoe|9.00|115.50</v>
      </c>
      <c r="C1888" t="s">
        <v>5732</v>
      </c>
      <c r="D1888" s="32">
        <v>45804</v>
      </c>
      <c r="E1888">
        <v>58</v>
      </c>
      <c r="F1888" t="s">
        <v>5312</v>
      </c>
      <c r="G1888" t="s">
        <v>5325</v>
      </c>
      <c r="H1888" t="s">
        <v>591</v>
      </c>
      <c r="J1888">
        <v>9</v>
      </c>
      <c r="K1888" s="34">
        <v>115.5</v>
      </c>
      <c r="L1888" s="40">
        <f t="shared" ref="L1888:L1894" si="59">J1888*K1888</f>
        <v>1039.5</v>
      </c>
      <c r="M1888" s="6">
        <f>tbl_Manifiestos[[#This Row],[Total Pagado]]*tbl_Manifiestos[[#This Row],[Porcentaje]]</f>
        <v>966.73500000000001</v>
      </c>
      <c r="N1888" s="3">
        <v>0.93</v>
      </c>
    </row>
    <row r="1889" spans="1:14" ht="15.75" x14ac:dyDescent="0.25">
      <c r="A1889" s="3" t="s">
        <v>12</v>
      </c>
      <c r="B1889" s="3" t="str">
        <f>tbl_Manifiestos[[#This Row],[Factura]] &amp; "|" &amp; tbl_Manifiestos[[#This Row],[Proyecto OK]] &amp; "|" &amp; TEXT(tbl_Manifiestos[[#This Row],[Servicio]],"0.00") &amp; "|" &amp; TEXT(tbl_Manifiestos[[#This Row],[Costo Unitario]],"0.00")</f>
        <v>2503|Glencoe|8.50|115.50</v>
      </c>
      <c r="C1889" t="s">
        <v>5732</v>
      </c>
      <c r="D1889" s="31">
        <v>45805</v>
      </c>
      <c r="E1889">
        <v>58</v>
      </c>
      <c r="F1889" t="s">
        <v>5312</v>
      </c>
      <c r="G1889" t="s">
        <v>5325</v>
      </c>
      <c r="H1889" t="s">
        <v>591</v>
      </c>
      <c r="J1889">
        <v>8.5</v>
      </c>
      <c r="K1889" s="35">
        <v>115.5</v>
      </c>
      <c r="L1889" s="39">
        <f t="shared" si="59"/>
        <v>981.75</v>
      </c>
      <c r="M1889" s="6">
        <f>tbl_Manifiestos[[#This Row],[Total Pagado]]*tbl_Manifiestos[[#This Row],[Porcentaje]]</f>
        <v>913.02750000000003</v>
      </c>
      <c r="N1889" s="3">
        <v>0.93</v>
      </c>
    </row>
    <row r="1890" spans="1:14" ht="15.75" x14ac:dyDescent="0.25">
      <c r="A1890" s="3" t="s">
        <v>12</v>
      </c>
      <c r="B1890" s="3" t="str">
        <f>tbl_Manifiestos[[#This Row],[Factura]] &amp; "|" &amp; tbl_Manifiestos[[#This Row],[Proyecto OK]] &amp; "|" &amp; TEXT(tbl_Manifiestos[[#This Row],[Servicio]],"0.00") &amp; "|" &amp; TEXT(tbl_Manifiestos[[#This Row],[Costo Unitario]],"0.00")</f>
        <v>2503|Glencoe|8.50|115.50</v>
      </c>
      <c r="C1890" t="s">
        <v>5732</v>
      </c>
      <c r="D1890" s="33">
        <v>45805</v>
      </c>
      <c r="E1890">
        <v>82</v>
      </c>
      <c r="F1890" t="s">
        <v>5312</v>
      </c>
      <c r="G1890" t="s">
        <v>5325</v>
      </c>
      <c r="H1890" t="s">
        <v>591</v>
      </c>
      <c r="J1890">
        <v>8.5</v>
      </c>
      <c r="K1890" s="37">
        <v>115.5</v>
      </c>
      <c r="L1890" s="41">
        <f t="shared" si="59"/>
        <v>981.75</v>
      </c>
      <c r="M1890" s="6">
        <f>tbl_Manifiestos[[#This Row],[Total Pagado]]*tbl_Manifiestos[[#This Row],[Porcentaje]]</f>
        <v>913.02750000000003</v>
      </c>
      <c r="N1890" s="3">
        <v>0.93</v>
      </c>
    </row>
    <row r="1891" spans="1:14" ht="15.75" x14ac:dyDescent="0.25">
      <c r="A1891" s="3" t="s">
        <v>12</v>
      </c>
      <c r="B1891" s="3" t="str">
        <f>tbl_Manifiestos[[#This Row],[Factura]] &amp; "|" &amp; tbl_Manifiestos[[#This Row],[Proyecto OK]] &amp; "|" &amp; TEXT(tbl_Manifiestos[[#This Row],[Servicio]],"0.00") &amp; "|" &amp; TEXT(tbl_Manifiestos[[#This Row],[Costo Unitario]],"0.00")</f>
        <v>2503|Glencoe|9.50|115.50</v>
      </c>
      <c r="C1891" t="s">
        <v>5732</v>
      </c>
      <c r="D1891" s="30">
        <v>45806</v>
      </c>
      <c r="E1891">
        <v>58</v>
      </c>
      <c r="F1891" t="s">
        <v>5312</v>
      </c>
      <c r="G1891" t="s">
        <v>5325</v>
      </c>
      <c r="H1891" t="s">
        <v>591</v>
      </c>
      <c r="J1891">
        <v>9.5</v>
      </c>
      <c r="K1891" s="36">
        <v>115.5</v>
      </c>
      <c r="L1891" s="38">
        <f t="shared" si="59"/>
        <v>1097.25</v>
      </c>
      <c r="M1891" s="6">
        <f>tbl_Manifiestos[[#This Row],[Total Pagado]]*tbl_Manifiestos[[#This Row],[Porcentaje]]</f>
        <v>1020.4425000000001</v>
      </c>
      <c r="N1891" s="3">
        <v>0.93</v>
      </c>
    </row>
    <row r="1892" spans="1:14" ht="15.75" x14ac:dyDescent="0.25">
      <c r="A1892" s="3" t="s">
        <v>12</v>
      </c>
      <c r="B1892" s="3" t="str">
        <f>tbl_Manifiestos[[#This Row],[Factura]] &amp; "|" &amp; tbl_Manifiestos[[#This Row],[Proyecto OK]] &amp; "|" &amp; TEXT(tbl_Manifiestos[[#This Row],[Servicio]],"0.00") &amp; "|" &amp; TEXT(tbl_Manifiestos[[#This Row],[Costo Unitario]],"0.00")</f>
        <v>2503|Glencoe|8.00|115.50</v>
      </c>
      <c r="C1892" t="s">
        <v>5732</v>
      </c>
      <c r="D1892" s="32">
        <v>45807</v>
      </c>
      <c r="E1892">
        <v>58</v>
      </c>
      <c r="F1892" t="s">
        <v>5312</v>
      </c>
      <c r="G1892" t="s">
        <v>5325</v>
      </c>
      <c r="H1892" t="s">
        <v>591</v>
      </c>
      <c r="J1892">
        <v>8</v>
      </c>
      <c r="K1892" s="34">
        <v>115.5</v>
      </c>
      <c r="L1892" s="40">
        <f t="shared" si="59"/>
        <v>924</v>
      </c>
      <c r="M1892" s="6">
        <f>tbl_Manifiestos[[#This Row],[Total Pagado]]*tbl_Manifiestos[[#This Row],[Porcentaje]]</f>
        <v>859.32</v>
      </c>
      <c r="N1892" s="3">
        <v>0.93</v>
      </c>
    </row>
    <row r="1893" spans="1:14" ht="15.75" x14ac:dyDescent="0.25">
      <c r="A1893" s="3" t="s">
        <v>5780</v>
      </c>
      <c r="B1893" s="3" t="str">
        <f>tbl_Manifiestos[[#This Row],[Factura]] &amp; "|" &amp; tbl_Manifiestos[[#This Row],[Proyecto OK]] &amp; "|" &amp; TEXT(tbl_Manifiestos[[#This Row],[Servicio]],"0.00") &amp; "|" &amp; TEXT(tbl_Manifiestos[[#This Row],[Costo Unitario]],"0.00")</f>
        <v>2503|Glencoe|8.50|115.50</v>
      </c>
      <c r="C1893" s="44" t="s">
        <v>5732</v>
      </c>
      <c r="D1893" s="125">
        <v>45804</v>
      </c>
      <c r="E1893">
        <v>108</v>
      </c>
      <c r="F1893" t="s">
        <v>5312</v>
      </c>
      <c r="G1893" t="s">
        <v>5325</v>
      </c>
      <c r="H1893" t="s">
        <v>591</v>
      </c>
      <c r="J1893">
        <v>8.5</v>
      </c>
      <c r="K1893" s="35">
        <v>115.5</v>
      </c>
      <c r="L1893" s="39">
        <f t="shared" si="59"/>
        <v>981.75</v>
      </c>
      <c r="M1893" s="6">
        <f>tbl_Manifiestos[[#This Row],[Total Pagado]]*tbl_Manifiestos[[#This Row],[Porcentaje]]</f>
        <v>913.02750000000003</v>
      </c>
      <c r="N1893" s="3">
        <v>0.93</v>
      </c>
    </row>
    <row r="1894" spans="1:14" ht="15.75" x14ac:dyDescent="0.25">
      <c r="A1894" s="3" t="s">
        <v>5780</v>
      </c>
      <c r="B1894" s="3" t="str">
        <f>tbl_Manifiestos[[#This Row],[Factura]] &amp; "|" &amp; tbl_Manifiestos[[#This Row],[Proyecto OK]] &amp; "|" &amp; TEXT(tbl_Manifiestos[[#This Row],[Servicio]],"0.00") &amp; "|" &amp; TEXT(tbl_Manifiestos[[#This Row],[Costo Unitario]],"0.00")</f>
        <v>2503|Glencoe|6.00|115.50</v>
      </c>
      <c r="C1894" s="44" t="s">
        <v>5732</v>
      </c>
      <c r="D1894" s="123">
        <v>45807</v>
      </c>
      <c r="E1894">
        <v>108</v>
      </c>
      <c r="F1894" t="s">
        <v>5312</v>
      </c>
      <c r="G1894" t="s">
        <v>5325</v>
      </c>
      <c r="H1894" t="s">
        <v>591</v>
      </c>
      <c r="J1894">
        <v>6</v>
      </c>
      <c r="K1894" s="36">
        <v>115.5</v>
      </c>
      <c r="L1894" s="38">
        <f t="shared" si="59"/>
        <v>693</v>
      </c>
      <c r="M1894" s="6">
        <f>tbl_Manifiestos[[#This Row],[Total Pagado]]*tbl_Manifiestos[[#This Row],[Porcentaje]]</f>
        <v>644.49</v>
      </c>
      <c r="N1894" s="3">
        <v>0.93</v>
      </c>
    </row>
    <row r="1895" spans="1:14" ht="15.75" x14ac:dyDescent="0.25">
      <c r="A1895" s="3" t="s">
        <v>1339</v>
      </c>
      <c r="B1895" s="3" t="str">
        <f>tbl_Manifiestos[[#This Row],[Factura]] &amp; "|" &amp; tbl_Manifiestos[[#This Row],[Proyecto OK]] &amp; "|" &amp; TEXT(tbl_Manifiestos[[#This Row],[Servicio]],"0.00") &amp; "|" &amp; TEXT(tbl_Manifiestos[[#This Row],[Costo Unitario]],"0.00")</f>
        <v>2508|OAM|7.00|105.00</v>
      </c>
      <c r="C1895">
        <v>2508</v>
      </c>
      <c r="D1895" s="4">
        <v>45807</v>
      </c>
      <c r="E1895" s="5">
        <v>25</v>
      </c>
      <c r="F1895" s="3" t="s">
        <v>5357</v>
      </c>
      <c r="G1895" s="5" t="s">
        <v>5326</v>
      </c>
      <c r="H1895" t="s">
        <v>787</v>
      </c>
      <c r="J1895" s="3">
        <v>7</v>
      </c>
      <c r="K1895" s="6">
        <v>105</v>
      </c>
      <c r="L1895" s="213">
        <v>735</v>
      </c>
      <c r="M1895" s="6">
        <f>tbl_Manifiestos[[#This Row],[Total Pagado]]*tbl_Manifiestos[[#This Row],[Porcentaje]]</f>
        <v>661.5</v>
      </c>
      <c r="N1895" s="3">
        <v>0.9</v>
      </c>
    </row>
    <row r="1896" spans="1:14" ht="15.75" x14ac:dyDescent="0.25">
      <c r="A1896" s="3" t="s">
        <v>27</v>
      </c>
      <c r="B1896" s="3" t="str">
        <f>tbl_Manifiestos[[#This Row],[Factura]] &amp; "|" &amp; tbl_Manifiestos[[#This Row],[Proyecto OK]] &amp; "|" &amp; TEXT(tbl_Manifiestos[[#This Row],[Servicio]],"0.00") &amp; "|" &amp; TEXT(tbl_Manifiestos[[#This Row],[Costo Unitario]],"0.00")</f>
        <v>2508|OAM|6.25|105.00</v>
      </c>
      <c r="C1896" t="s">
        <v>5436</v>
      </c>
      <c r="D1896" s="32">
        <v>45804</v>
      </c>
      <c r="E1896">
        <v>515</v>
      </c>
      <c r="F1896" s="3" t="s">
        <v>5357</v>
      </c>
      <c r="G1896" t="s">
        <v>5326</v>
      </c>
      <c r="H1896" t="s">
        <v>787</v>
      </c>
      <c r="J1896">
        <v>6.25</v>
      </c>
      <c r="K1896" s="34">
        <v>105</v>
      </c>
      <c r="L1896" s="40">
        <f t="shared" ref="L1896:L1901" si="60">J1896*K1896</f>
        <v>656.25</v>
      </c>
      <c r="M1896" s="6">
        <f>tbl_Manifiestos[[#This Row],[Total Pagado]]*tbl_Manifiestos[[#This Row],[Porcentaje]]</f>
        <v>610.3125</v>
      </c>
      <c r="N1896" s="3">
        <v>0.93</v>
      </c>
    </row>
    <row r="1897" spans="1:14" ht="15.75" x14ac:dyDescent="0.25">
      <c r="A1897" s="3" t="s">
        <v>27</v>
      </c>
      <c r="B1897" s="3" t="str">
        <f>tbl_Manifiestos[[#This Row],[Factura]] &amp; "|" &amp; tbl_Manifiestos[[#This Row],[Proyecto OK]] &amp; "|" &amp; TEXT(tbl_Manifiestos[[#This Row],[Servicio]],"0.00") &amp; "|" &amp; TEXT(tbl_Manifiestos[[#This Row],[Costo Unitario]],"0.00")</f>
        <v>2508|OAM|5.75|105.00</v>
      </c>
      <c r="C1897" t="s">
        <v>5436</v>
      </c>
      <c r="D1897" s="32">
        <v>45806</v>
      </c>
      <c r="E1897">
        <v>515</v>
      </c>
      <c r="F1897" s="3" t="s">
        <v>5357</v>
      </c>
      <c r="G1897" t="s">
        <v>5326</v>
      </c>
      <c r="H1897" t="s">
        <v>787</v>
      </c>
      <c r="J1897">
        <v>5.75</v>
      </c>
      <c r="K1897" s="34">
        <v>105</v>
      </c>
      <c r="L1897" s="40">
        <f t="shared" si="60"/>
        <v>603.75</v>
      </c>
      <c r="M1897" s="6">
        <f>tbl_Manifiestos[[#This Row],[Total Pagado]]*tbl_Manifiestos[[#This Row],[Porcentaje]]</f>
        <v>561.48750000000007</v>
      </c>
      <c r="N1897" s="3">
        <v>0.93</v>
      </c>
    </row>
    <row r="1898" spans="1:14" ht="15.75" x14ac:dyDescent="0.25">
      <c r="A1898" s="3" t="s">
        <v>16</v>
      </c>
      <c r="B1898" s="3" t="str">
        <f>tbl_Manifiestos[[#This Row],[Factura]] &amp; "|" &amp; tbl_Manifiestos[[#This Row],[Proyecto OK]] &amp; "|" &amp; TEXT(tbl_Manifiestos[[#This Row],[Servicio]],"0.00") &amp; "|" &amp; TEXT(tbl_Manifiestos[[#This Row],[Costo Unitario]],"0.00")</f>
        <v>2504|Park Ridge|8.50|115.50</v>
      </c>
      <c r="C1898" s="44" t="s">
        <v>5799</v>
      </c>
      <c r="D1898" s="125">
        <v>45804</v>
      </c>
      <c r="E1898">
        <v>308</v>
      </c>
      <c r="F1898" t="s">
        <v>5312</v>
      </c>
      <c r="G1898" t="s">
        <v>5800</v>
      </c>
      <c r="H1898" t="s">
        <v>1431</v>
      </c>
      <c r="J1898">
        <v>8.5</v>
      </c>
      <c r="K1898" s="35">
        <v>115.5</v>
      </c>
      <c r="L1898" s="39">
        <f t="shared" si="60"/>
        <v>981.75</v>
      </c>
      <c r="M1898" s="6">
        <f>tbl_Manifiestos[[#This Row],[Total Pagado]]*tbl_Manifiestos[[#This Row],[Porcentaje]]</f>
        <v>913.02750000000003</v>
      </c>
      <c r="N1898" s="3">
        <v>0.93</v>
      </c>
    </row>
    <row r="1899" spans="1:14" ht="15.75" x14ac:dyDescent="0.25">
      <c r="A1899" s="3" t="s">
        <v>16</v>
      </c>
      <c r="B1899" s="3" t="str">
        <f>tbl_Manifiestos[[#This Row],[Factura]] &amp; "|" &amp; tbl_Manifiestos[[#This Row],[Proyecto OK]] &amp; "|" &amp; TEXT(tbl_Manifiestos[[#This Row],[Servicio]],"0.00") &amp; "|" &amp; TEXT(tbl_Manifiestos[[#This Row],[Costo Unitario]],"0.00")</f>
        <v>2504|Park Ridge|8.50|115.50</v>
      </c>
      <c r="C1899" s="44" t="s">
        <v>5799</v>
      </c>
      <c r="D1899" s="122">
        <v>45805</v>
      </c>
      <c r="E1899">
        <v>308</v>
      </c>
      <c r="F1899" t="s">
        <v>5312</v>
      </c>
      <c r="G1899" t="s">
        <v>5800</v>
      </c>
      <c r="H1899" t="s">
        <v>1431</v>
      </c>
      <c r="J1899">
        <v>8.5</v>
      </c>
      <c r="K1899" s="37">
        <v>115.5</v>
      </c>
      <c r="L1899" s="41">
        <f t="shared" si="60"/>
        <v>981.75</v>
      </c>
      <c r="M1899" s="6">
        <f>tbl_Manifiestos[[#This Row],[Total Pagado]]*tbl_Manifiestos[[#This Row],[Porcentaje]]</f>
        <v>913.02750000000003</v>
      </c>
      <c r="N1899" s="3">
        <v>0.93</v>
      </c>
    </row>
    <row r="1900" spans="1:14" ht="15.75" x14ac:dyDescent="0.25">
      <c r="A1900" s="3" t="s">
        <v>16</v>
      </c>
      <c r="B1900" s="3" t="str">
        <f>tbl_Manifiestos[[#This Row],[Factura]] &amp; "|" &amp; tbl_Manifiestos[[#This Row],[Proyecto OK]] &amp; "|" &amp; TEXT(tbl_Manifiestos[[#This Row],[Servicio]],"0.00") &amp; "|" &amp; TEXT(tbl_Manifiestos[[#This Row],[Costo Unitario]],"0.00")</f>
        <v>2504|Park Ridge|9.00|115.50</v>
      </c>
      <c r="C1900" s="44" t="s">
        <v>5799</v>
      </c>
      <c r="D1900" s="123">
        <v>45806</v>
      </c>
      <c r="E1900">
        <v>308</v>
      </c>
      <c r="F1900" t="s">
        <v>5312</v>
      </c>
      <c r="G1900" t="s">
        <v>5800</v>
      </c>
      <c r="H1900" t="s">
        <v>1431</v>
      </c>
      <c r="J1900">
        <v>9</v>
      </c>
      <c r="K1900" s="36">
        <v>115.5</v>
      </c>
      <c r="L1900" s="38">
        <f t="shared" si="60"/>
        <v>1039.5</v>
      </c>
      <c r="M1900" s="6">
        <f>tbl_Manifiestos[[#This Row],[Total Pagado]]*tbl_Manifiestos[[#This Row],[Porcentaje]]</f>
        <v>966.73500000000001</v>
      </c>
      <c r="N1900" s="3">
        <v>0.93</v>
      </c>
    </row>
    <row r="1901" spans="1:14" ht="15.75" x14ac:dyDescent="0.25">
      <c r="A1901" s="3" t="s">
        <v>16</v>
      </c>
      <c r="B1901" s="3" t="str">
        <f>tbl_Manifiestos[[#This Row],[Factura]] &amp; "|" &amp; tbl_Manifiestos[[#This Row],[Proyecto OK]] &amp; "|" &amp; TEXT(tbl_Manifiestos[[#This Row],[Servicio]],"0.00") &amp; "|" &amp; TEXT(tbl_Manifiestos[[#This Row],[Costo Unitario]],"0.00")</f>
        <v>2504|Park Ridge|8.00|115.50</v>
      </c>
      <c r="C1901" s="44" t="s">
        <v>5799</v>
      </c>
      <c r="D1901" s="124">
        <v>45807</v>
      </c>
      <c r="E1901">
        <v>308</v>
      </c>
      <c r="F1901" t="s">
        <v>5312</v>
      </c>
      <c r="G1901" t="s">
        <v>5800</v>
      </c>
      <c r="H1901" t="s">
        <v>1431</v>
      </c>
      <c r="J1901">
        <v>8</v>
      </c>
      <c r="K1901" s="34">
        <v>115.5</v>
      </c>
      <c r="L1901" s="40">
        <f t="shared" si="60"/>
        <v>924</v>
      </c>
      <c r="M1901" s="6">
        <f>tbl_Manifiestos[[#This Row],[Total Pagado]]*tbl_Manifiestos[[#This Row],[Porcentaje]]</f>
        <v>859.32</v>
      </c>
      <c r="N1901" s="3">
        <v>0.93</v>
      </c>
    </row>
    <row r="1902" spans="1:14" ht="15.75" x14ac:dyDescent="0.25">
      <c r="A1902" s="3" t="s">
        <v>1339</v>
      </c>
      <c r="B1902" s="3" t="str">
        <f>tbl_Manifiestos[[#This Row],[Factura]] &amp; "|" &amp; tbl_Manifiestos[[#This Row],[Proyecto OK]] &amp; "|" &amp; TEXT(tbl_Manifiestos[[#This Row],[Servicio]],"0.00") &amp; "|" &amp; TEXT(tbl_Manifiestos[[#This Row],[Costo Unitario]],"0.00")</f>
        <v>2509|RAC|6.00|105.00</v>
      </c>
      <c r="C1902">
        <v>2509</v>
      </c>
      <c r="D1902" s="4">
        <v>45802</v>
      </c>
      <c r="E1902" s="5">
        <v>25</v>
      </c>
      <c r="F1902" s="3" t="s">
        <v>5328</v>
      </c>
      <c r="G1902" s="5" t="s">
        <v>5327</v>
      </c>
      <c r="H1902" t="s">
        <v>781</v>
      </c>
      <c r="J1902" s="3">
        <v>6</v>
      </c>
      <c r="K1902" s="6">
        <v>105</v>
      </c>
      <c r="L1902" s="213">
        <v>630</v>
      </c>
      <c r="M1902" s="6">
        <f>tbl_Manifiestos[[#This Row],[Total Pagado]]*tbl_Manifiestos[[#This Row],[Porcentaje]]</f>
        <v>567</v>
      </c>
      <c r="N1902" s="3">
        <v>0.9</v>
      </c>
    </row>
    <row r="1903" spans="1:14" ht="15.75" x14ac:dyDescent="0.25">
      <c r="A1903" s="3" t="s">
        <v>1339</v>
      </c>
      <c r="B1903" s="3" t="str">
        <f>tbl_Manifiestos[[#This Row],[Factura]] &amp; "|" &amp; tbl_Manifiestos[[#This Row],[Proyecto OK]] &amp; "|" &amp; TEXT(tbl_Manifiestos[[#This Row],[Servicio]],"0.00") &amp; "|" &amp; TEXT(tbl_Manifiestos[[#This Row],[Costo Unitario]],"0.00")</f>
        <v>2509|RAC|7.50|105.00</v>
      </c>
      <c r="C1903">
        <v>2509</v>
      </c>
      <c r="D1903" s="4">
        <v>45806</v>
      </c>
      <c r="E1903" s="5">
        <v>25</v>
      </c>
      <c r="F1903" s="3" t="s">
        <v>5328</v>
      </c>
      <c r="G1903" s="5" t="s">
        <v>5327</v>
      </c>
      <c r="H1903" t="s">
        <v>781</v>
      </c>
      <c r="J1903" s="3">
        <v>7.5</v>
      </c>
      <c r="K1903" s="6">
        <v>105</v>
      </c>
      <c r="L1903" s="213">
        <v>787.5</v>
      </c>
      <c r="M1903" s="6">
        <f>tbl_Manifiestos[[#This Row],[Total Pagado]]*tbl_Manifiestos[[#This Row],[Porcentaje]]</f>
        <v>708.75</v>
      </c>
      <c r="N1903" s="3">
        <v>0.9</v>
      </c>
    </row>
    <row r="1904" spans="1:14" ht="15.75" x14ac:dyDescent="0.25">
      <c r="A1904" s="3" t="s">
        <v>5305</v>
      </c>
      <c r="B1904" s="3" t="str">
        <f>tbl_Manifiestos[[#This Row],[Factura]] &amp; "|" &amp; tbl_Manifiestos[[#This Row],[Proyecto OK]] &amp; "|" &amp; TEXT(tbl_Manifiestos[[#This Row],[Servicio]],"0.00") &amp; "|" &amp; TEXT(tbl_Manifiestos[[#This Row],[Costo Unitario]],"0.00")</f>
        <v>2585||91.25|10.00</v>
      </c>
      <c r="C1904">
        <v>2585</v>
      </c>
      <c r="D1904" s="138">
        <v>45852</v>
      </c>
      <c r="E1904" s="5"/>
      <c r="F1904" s="3" t="s">
        <v>5332</v>
      </c>
      <c r="G1904" s="5" t="s">
        <v>5342</v>
      </c>
      <c r="H1904" s="5"/>
      <c r="I1904" s="5"/>
      <c r="J1904" s="3">
        <v>91.25</v>
      </c>
      <c r="K1904" s="185">
        <v>10</v>
      </c>
      <c r="L1904" s="214">
        <v>912.5</v>
      </c>
      <c r="M1904" s="6">
        <f>tbl_Manifiestos[[#This Row],[Total Pagado]]*tbl_Manifiestos[[#This Row],[Porcentaje]]</f>
        <v>821.25</v>
      </c>
      <c r="N1904" s="3">
        <v>0.9</v>
      </c>
    </row>
    <row r="1905" spans="1:14" ht="15.75" x14ac:dyDescent="0.25">
      <c r="A1905" s="3" t="s">
        <v>1261</v>
      </c>
      <c r="B1905" s="3" t="str">
        <f>tbl_Manifiestos[[#This Row],[Factura]] &amp; "|" &amp; tbl_Manifiestos[[#This Row],[Proyecto OK]] &amp; "|" &amp; TEXT(tbl_Manifiestos[[#This Row],[Servicio]],"0.00") &amp; "|" &amp; TEXT(tbl_Manifiestos[[#This Row],[Costo Unitario]],"0.00")</f>
        <v>2541||22.50|10.00</v>
      </c>
      <c r="C1905">
        <v>2541</v>
      </c>
      <c r="D1905" s="4">
        <v>45838</v>
      </c>
      <c r="E1905" s="5"/>
      <c r="F1905" s="3" t="s">
        <v>5332</v>
      </c>
      <c r="G1905" s="5" t="s">
        <v>5333</v>
      </c>
      <c r="H1905" s="5"/>
      <c r="I1905" s="5"/>
      <c r="J1905" s="3">
        <v>22.5</v>
      </c>
      <c r="K1905" s="6">
        <v>10</v>
      </c>
      <c r="L1905" s="213">
        <v>225</v>
      </c>
      <c r="M1905" s="6">
        <f>tbl_Manifiestos[[#This Row],[Total Pagado]]*tbl_Manifiestos[[#This Row],[Porcentaje]]</f>
        <v>202.5</v>
      </c>
      <c r="N1905" s="3">
        <v>0.9</v>
      </c>
    </row>
    <row r="1906" spans="1:14" ht="15.75" x14ac:dyDescent="0.25">
      <c r="A1906" s="3" t="s">
        <v>5309</v>
      </c>
      <c r="B1906" s="3" t="str">
        <f>tbl_Manifiestos[[#This Row],[Factura]] &amp; "|" &amp; tbl_Manifiestos[[#This Row],[Proyecto OK]] &amp; "|" &amp; TEXT(tbl_Manifiestos[[#This Row],[Servicio]],"0.00") &amp; "|" &amp; TEXT(tbl_Manifiestos[[#This Row],[Costo Unitario]],"0.00")</f>
        <v>2571||17.75|10.00</v>
      </c>
      <c r="C1906">
        <v>2571</v>
      </c>
      <c r="D1906" s="4">
        <v>45845</v>
      </c>
      <c r="E1906" s="5"/>
      <c r="F1906" s="3" t="s">
        <v>5332</v>
      </c>
      <c r="G1906" s="5" t="s">
        <v>5338</v>
      </c>
      <c r="H1906" s="5"/>
      <c r="I1906" s="5"/>
      <c r="J1906" s="3">
        <v>17.75</v>
      </c>
      <c r="K1906" s="6">
        <v>10</v>
      </c>
      <c r="L1906" s="213">
        <v>177.5</v>
      </c>
      <c r="M1906" s="6">
        <f>tbl_Manifiestos[[#This Row],[Total Pagado]]*tbl_Manifiestos[[#This Row],[Porcentaje]]</f>
        <v>159.75</v>
      </c>
      <c r="N1906" s="3">
        <v>0.9</v>
      </c>
    </row>
    <row r="1907" spans="1:14" ht="15.75" x14ac:dyDescent="0.25">
      <c r="A1907" s="3" t="s">
        <v>27</v>
      </c>
      <c r="B1907" s="3" t="str">
        <f>tbl_Manifiestos[[#This Row],[Factura]] &amp; "|" &amp; tbl_Manifiestos[[#This Row],[Proyecto OK]] &amp; "|" &amp; TEXT(tbl_Manifiestos[[#This Row],[Servicio]],"0.00") &amp; "|" &amp; TEXT(tbl_Manifiestos[[#This Row],[Costo Unitario]],"0.00")</f>
        <v>2589||7.00|128.00</v>
      </c>
      <c r="C1907" t="s">
        <v>5486</v>
      </c>
      <c r="D1907" s="51">
        <v>45847</v>
      </c>
      <c r="E1907">
        <v>617</v>
      </c>
      <c r="F1907" t="s">
        <v>5310</v>
      </c>
      <c r="G1907" t="s">
        <v>2187</v>
      </c>
      <c r="J1907">
        <v>7</v>
      </c>
      <c r="K1907" s="55">
        <v>128</v>
      </c>
      <c r="L1907" s="40">
        <f t="shared" ref="L1907:L1918" si="61">J1907*K1907</f>
        <v>896</v>
      </c>
      <c r="M1907" s="6">
        <f>tbl_Manifiestos[[#This Row],[Total Pagado]]*tbl_Manifiestos[[#This Row],[Porcentaje]]</f>
        <v>833.28000000000009</v>
      </c>
      <c r="N1907" s="3">
        <v>0.93</v>
      </c>
    </row>
    <row r="1908" spans="1:14" ht="15.75" x14ac:dyDescent="0.25">
      <c r="A1908" s="3" t="s">
        <v>27</v>
      </c>
      <c r="B1908" s="3" t="str">
        <f>tbl_Manifiestos[[#This Row],[Factura]] &amp; "|" &amp; tbl_Manifiestos[[#This Row],[Proyecto OK]] &amp; "|" &amp; TEXT(tbl_Manifiestos[[#This Row],[Servicio]],"0.00") &amp; "|" &amp; TEXT(tbl_Manifiestos[[#This Row],[Costo Unitario]],"0.00")</f>
        <v>2554|Addison|10.25|115.50</v>
      </c>
      <c r="C1908" t="s">
        <v>5465</v>
      </c>
      <c r="D1908" s="51">
        <v>45824</v>
      </c>
      <c r="E1908">
        <v>114</v>
      </c>
      <c r="F1908" t="s">
        <v>5324</v>
      </c>
      <c r="G1908" t="s">
        <v>5466</v>
      </c>
      <c r="H1908" s="135" t="s">
        <v>5466</v>
      </c>
      <c r="J1908">
        <v>10.25</v>
      </c>
      <c r="K1908" s="55">
        <v>115.5</v>
      </c>
      <c r="L1908" s="40">
        <f t="shared" si="61"/>
        <v>1183.875</v>
      </c>
      <c r="M1908" s="6">
        <f>tbl_Manifiestos[[#This Row],[Total Pagado]]*tbl_Manifiestos[[#This Row],[Porcentaje]]</f>
        <v>1101.0037500000001</v>
      </c>
      <c r="N1908" s="3">
        <v>0.93</v>
      </c>
    </row>
    <row r="1909" spans="1:14" ht="15.75" x14ac:dyDescent="0.25">
      <c r="A1909" s="3" t="s">
        <v>27</v>
      </c>
      <c r="B1909" s="3" t="str">
        <f>tbl_Manifiestos[[#This Row],[Factura]] &amp; "|" &amp; tbl_Manifiestos[[#This Row],[Proyecto OK]] &amp; "|" &amp; TEXT(tbl_Manifiestos[[#This Row],[Servicio]],"0.00") &amp; "|" &amp; TEXT(tbl_Manifiestos[[#This Row],[Costo Unitario]],"0.00")</f>
        <v>2554|Addison|8.00|115.50</v>
      </c>
      <c r="C1909" t="s">
        <v>5465</v>
      </c>
      <c r="D1909" s="51">
        <v>45825</v>
      </c>
      <c r="E1909">
        <v>114</v>
      </c>
      <c r="F1909" t="s">
        <v>5324</v>
      </c>
      <c r="G1909" t="s">
        <v>5466</v>
      </c>
      <c r="H1909" s="135" t="s">
        <v>5466</v>
      </c>
      <c r="J1909">
        <v>8</v>
      </c>
      <c r="K1909" s="55">
        <v>115.5</v>
      </c>
      <c r="L1909" s="40">
        <f t="shared" si="61"/>
        <v>924</v>
      </c>
      <c r="M1909" s="6">
        <f>tbl_Manifiestos[[#This Row],[Total Pagado]]*tbl_Manifiestos[[#This Row],[Porcentaje]]</f>
        <v>859.32</v>
      </c>
      <c r="N1909" s="3">
        <v>0.93</v>
      </c>
    </row>
    <row r="1910" spans="1:14" ht="15.75" x14ac:dyDescent="0.25">
      <c r="A1910" s="3" t="s">
        <v>27</v>
      </c>
      <c r="B1910" s="3" t="str">
        <f>tbl_Manifiestos[[#This Row],[Factura]] &amp; "|" &amp; tbl_Manifiestos[[#This Row],[Proyecto OK]] &amp; "|" &amp; TEXT(tbl_Manifiestos[[#This Row],[Servicio]],"0.00") &amp; "|" &amp; TEXT(tbl_Manifiestos[[#This Row],[Costo Unitario]],"0.00")</f>
        <v>2554|Addison|8.75|115.50</v>
      </c>
      <c r="C1910" t="s">
        <v>5465</v>
      </c>
      <c r="D1910" s="51">
        <v>45827</v>
      </c>
      <c r="E1910">
        <v>325</v>
      </c>
      <c r="F1910" t="s">
        <v>5324</v>
      </c>
      <c r="G1910" t="s">
        <v>5466</v>
      </c>
      <c r="H1910" s="135" t="s">
        <v>5466</v>
      </c>
      <c r="J1910">
        <v>8.75</v>
      </c>
      <c r="K1910" s="55">
        <v>115.5</v>
      </c>
      <c r="L1910" s="40">
        <f t="shared" si="61"/>
        <v>1010.625</v>
      </c>
      <c r="M1910" s="6">
        <f>tbl_Manifiestos[[#This Row],[Total Pagado]]*tbl_Manifiestos[[#This Row],[Porcentaje]]</f>
        <v>939.88125000000002</v>
      </c>
      <c r="N1910" s="3">
        <v>0.93</v>
      </c>
    </row>
    <row r="1911" spans="1:14" ht="15.75" x14ac:dyDescent="0.25">
      <c r="A1911" s="3" t="s">
        <v>27</v>
      </c>
      <c r="B1911" s="3" t="str">
        <f>tbl_Manifiestos[[#This Row],[Factura]] &amp; "|" &amp; tbl_Manifiestos[[#This Row],[Proyecto OK]] &amp; "|" &amp; TEXT(tbl_Manifiestos[[#This Row],[Servicio]],"0.00") &amp; "|" &amp; TEXT(tbl_Manifiestos[[#This Row],[Costo Unitario]],"0.00")</f>
        <v>2554|Addison|11.00|115.50</v>
      </c>
      <c r="C1911" t="s">
        <v>5465</v>
      </c>
      <c r="D1911" s="51">
        <v>45824</v>
      </c>
      <c r="E1911">
        <v>325</v>
      </c>
      <c r="F1911" t="s">
        <v>5324</v>
      </c>
      <c r="G1911" t="s">
        <v>5466</v>
      </c>
      <c r="H1911" s="135" t="s">
        <v>5466</v>
      </c>
      <c r="J1911">
        <v>11</v>
      </c>
      <c r="K1911" s="55">
        <v>115.5</v>
      </c>
      <c r="L1911" s="40">
        <f t="shared" si="61"/>
        <v>1270.5</v>
      </c>
      <c r="M1911" s="6">
        <f>tbl_Manifiestos[[#This Row],[Total Pagado]]*tbl_Manifiestos[[#This Row],[Porcentaje]]</f>
        <v>1181.5650000000001</v>
      </c>
      <c r="N1911" s="3">
        <v>0.93</v>
      </c>
    </row>
    <row r="1912" spans="1:14" ht="15.75" x14ac:dyDescent="0.25">
      <c r="A1912" s="3" t="s">
        <v>27</v>
      </c>
      <c r="B1912" s="3" t="str">
        <f>tbl_Manifiestos[[#This Row],[Factura]] &amp; "|" &amp; tbl_Manifiestos[[#This Row],[Proyecto OK]] &amp; "|" &amp; TEXT(tbl_Manifiestos[[#This Row],[Servicio]],"0.00") &amp; "|" &amp; TEXT(tbl_Manifiestos[[#This Row],[Costo Unitario]],"0.00")</f>
        <v>2554|Addison|8.00|115.50</v>
      </c>
      <c r="C1912" t="s">
        <v>5465</v>
      </c>
      <c r="D1912" s="51">
        <v>45828</v>
      </c>
      <c r="E1912">
        <v>325</v>
      </c>
      <c r="F1912" t="s">
        <v>5324</v>
      </c>
      <c r="G1912" t="s">
        <v>5466</v>
      </c>
      <c r="H1912" s="135" t="s">
        <v>5466</v>
      </c>
      <c r="J1912">
        <v>8</v>
      </c>
      <c r="K1912" s="55">
        <v>115.5</v>
      </c>
      <c r="L1912" s="40">
        <f t="shared" si="61"/>
        <v>924</v>
      </c>
      <c r="M1912" s="6">
        <f>tbl_Manifiestos[[#This Row],[Total Pagado]]*tbl_Manifiestos[[#This Row],[Porcentaje]]</f>
        <v>859.32</v>
      </c>
      <c r="N1912" s="3">
        <v>0.93</v>
      </c>
    </row>
    <row r="1913" spans="1:14" ht="15.75" x14ac:dyDescent="0.25">
      <c r="A1913" s="3" t="s">
        <v>12</v>
      </c>
      <c r="B1913" s="3" t="str">
        <f>tbl_Manifiestos[[#This Row],[Factura]] &amp; "|" &amp; tbl_Manifiestos[[#This Row],[Proyecto OK]] &amp; "|" &amp; TEXT(tbl_Manifiestos[[#This Row],[Servicio]],"0.00") &amp; "|" &amp; TEXT(tbl_Manifiestos[[#This Row],[Costo Unitario]],"0.00")</f>
        <v>2554|Addison|8.00|115.50</v>
      </c>
      <c r="C1913" t="s">
        <v>5465</v>
      </c>
      <c r="D1913" s="51">
        <v>45827</v>
      </c>
      <c r="E1913">
        <v>58</v>
      </c>
      <c r="F1913" t="s">
        <v>5324</v>
      </c>
      <c r="G1913" t="s">
        <v>5466</v>
      </c>
      <c r="H1913" s="135" t="s">
        <v>5466</v>
      </c>
      <c r="J1913">
        <v>8</v>
      </c>
      <c r="K1913" s="55">
        <v>115.5</v>
      </c>
      <c r="L1913" s="40">
        <f t="shared" si="61"/>
        <v>924</v>
      </c>
      <c r="M1913" s="6">
        <f>tbl_Manifiestos[[#This Row],[Total Pagado]]*tbl_Manifiestos[[#This Row],[Porcentaje]]</f>
        <v>859.32</v>
      </c>
      <c r="N1913" s="3">
        <v>0.93</v>
      </c>
    </row>
    <row r="1914" spans="1:14" ht="15.75" x14ac:dyDescent="0.25">
      <c r="A1914" s="3" t="s">
        <v>27</v>
      </c>
      <c r="B1914" s="3" t="str">
        <f>tbl_Manifiestos[[#This Row],[Factura]] &amp; "|" &amp; tbl_Manifiestos[[#This Row],[Proyecto OK]] &amp; "|" &amp; TEXT(tbl_Manifiestos[[#This Row],[Servicio]],"0.00") &amp; "|" &amp; TEXT(tbl_Manifiestos[[#This Row],[Costo Unitario]],"0.00")</f>
        <v>2536|AR Term|6.75|115.50</v>
      </c>
      <c r="C1914" t="s">
        <v>5453</v>
      </c>
      <c r="D1914" s="51">
        <v>45819</v>
      </c>
      <c r="E1914">
        <v>617</v>
      </c>
      <c r="F1914" t="s">
        <v>5324</v>
      </c>
      <c r="G1914" t="s">
        <v>5454</v>
      </c>
      <c r="H1914" s="135" t="s">
        <v>1039</v>
      </c>
      <c r="J1914">
        <v>6.75</v>
      </c>
      <c r="K1914" s="55">
        <v>115.5</v>
      </c>
      <c r="L1914" s="40">
        <f t="shared" si="61"/>
        <v>779.625</v>
      </c>
      <c r="M1914" s="6">
        <f>tbl_Manifiestos[[#This Row],[Total Pagado]]*tbl_Manifiestos[[#This Row],[Porcentaje]]</f>
        <v>725.05124999999998</v>
      </c>
      <c r="N1914" s="3">
        <v>0.93</v>
      </c>
    </row>
    <row r="1915" spans="1:14" ht="15.75" x14ac:dyDescent="0.25">
      <c r="A1915" s="3" t="s">
        <v>27</v>
      </c>
      <c r="B1915" s="3" t="str">
        <f>tbl_Manifiestos[[#This Row],[Factura]] &amp; "|" &amp; tbl_Manifiestos[[#This Row],[Proyecto OK]] &amp; "|" &amp; TEXT(tbl_Manifiestos[[#This Row],[Servicio]],"0.00") &amp; "|" &amp; TEXT(tbl_Manifiestos[[#This Row],[Costo Unitario]],"0.00")</f>
        <v>2536|AR Term|10.50|115.50</v>
      </c>
      <c r="C1915" t="s">
        <v>5453</v>
      </c>
      <c r="D1915" s="51">
        <v>45820</v>
      </c>
      <c r="E1915">
        <v>67</v>
      </c>
      <c r="F1915" t="s">
        <v>5324</v>
      </c>
      <c r="G1915" t="s">
        <v>5454</v>
      </c>
      <c r="H1915" s="135" t="s">
        <v>1039</v>
      </c>
      <c r="J1915">
        <v>10.5</v>
      </c>
      <c r="K1915" s="55">
        <v>115.5</v>
      </c>
      <c r="L1915" s="40">
        <f t="shared" si="61"/>
        <v>1212.75</v>
      </c>
      <c r="M1915" s="6">
        <f>tbl_Manifiestos[[#This Row],[Total Pagado]]*tbl_Manifiestos[[#This Row],[Porcentaje]]</f>
        <v>1127.8575000000001</v>
      </c>
      <c r="N1915" s="3">
        <v>0.93</v>
      </c>
    </row>
    <row r="1916" spans="1:14" ht="15.75" x14ac:dyDescent="0.25">
      <c r="A1916" s="3" t="s">
        <v>27</v>
      </c>
      <c r="B1916" s="3" t="str">
        <f>tbl_Manifiestos[[#This Row],[Factura]] &amp; "|" &amp; tbl_Manifiestos[[#This Row],[Proyecto OK]] &amp; "|" &amp; TEXT(tbl_Manifiestos[[#This Row],[Servicio]],"0.00") &amp; "|" &amp; TEXT(tbl_Manifiestos[[#This Row],[Costo Unitario]],"0.00")</f>
        <v>2536|AR Term|10.50|115.50</v>
      </c>
      <c r="C1916" t="s">
        <v>5453</v>
      </c>
      <c r="D1916" s="51">
        <v>45819</v>
      </c>
      <c r="E1916">
        <v>114</v>
      </c>
      <c r="F1916" t="s">
        <v>5324</v>
      </c>
      <c r="G1916" t="s">
        <v>5454</v>
      </c>
      <c r="H1916" s="135" t="s">
        <v>1039</v>
      </c>
      <c r="J1916">
        <v>10.5</v>
      </c>
      <c r="K1916" s="55">
        <v>115.5</v>
      </c>
      <c r="L1916" s="40">
        <f t="shared" si="61"/>
        <v>1212.75</v>
      </c>
      <c r="M1916" s="6">
        <f>tbl_Manifiestos[[#This Row],[Total Pagado]]*tbl_Manifiestos[[#This Row],[Porcentaje]]</f>
        <v>1127.8575000000001</v>
      </c>
      <c r="N1916" s="3">
        <v>0.93</v>
      </c>
    </row>
    <row r="1917" spans="1:14" ht="15.75" x14ac:dyDescent="0.25">
      <c r="A1917" s="3" t="s">
        <v>27</v>
      </c>
      <c r="B1917" s="3" t="str">
        <f>tbl_Manifiestos[[#This Row],[Factura]] &amp; "|" &amp; tbl_Manifiestos[[#This Row],[Proyecto OK]] &amp; "|" &amp; TEXT(tbl_Manifiestos[[#This Row],[Servicio]],"0.00") &amp; "|" &amp; TEXT(tbl_Manifiestos[[#This Row],[Costo Unitario]],"0.00")</f>
        <v>2536|AR Term|10.75|115.50</v>
      </c>
      <c r="C1917" t="s">
        <v>5453</v>
      </c>
      <c r="D1917" s="51">
        <v>45821</v>
      </c>
      <c r="E1917">
        <v>114</v>
      </c>
      <c r="F1917" t="s">
        <v>5324</v>
      </c>
      <c r="G1917" t="s">
        <v>5454</v>
      </c>
      <c r="H1917" s="135" t="s">
        <v>1039</v>
      </c>
      <c r="J1917">
        <v>10.75</v>
      </c>
      <c r="K1917" s="55">
        <v>115.5</v>
      </c>
      <c r="L1917" s="40">
        <f t="shared" si="61"/>
        <v>1241.625</v>
      </c>
      <c r="M1917" s="6">
        <f>tbl_Manifiestos[[#This Row],[Total Pagado]]*tbl_Manifiestos[[#This Row],[Porcentaje]]</f>
        <v>1154.7112500000001</v>
      </c>
      <c r="N1917" s="3">
        <v>0.93</v>
      </c>
    </row>
    <row r="1918" spans="1:14" ht="15.75" x14ac:dyDescent="0.25">
      <c r="A1918" s="3" t="s">
        <v>27</v>
      </c>
      <c r="B1918" s="3" t="str">
        <f>tbl_Manifiestos[[#This Row],[Factura]] &amp; "|" &amp; tbl_Manifiestos[[#This Row],[Proyecto OK]] &amp; "|" &amp; TEXT(tbl_Manifiestos[[#This Row],[Servicio]],"0.00") &amp; "|" &amp; TEXT(tbl_Manifiestos[[#This Row],[Costo Unitario]],"0.00")</f>
        <v>2536|AR Term|10.00|115.50</v>
      </c>
      <c r="C1918" t="s">
        <v>5453</v>
      </c>
      <c r="D1918" s="51">
        <v>45821</v>
      </c>
      <c r="E1918">
        <v>617</v>
      </c>
      <c r="F1918" t="s">
        <v>5324</v>
      </c>
      <c r="G1918" t="s">
        <v>5454</v>
      </c>
      <c r="H1918" s="135" t="s">
        <v>1039</v>
      </c>
      <c r="J1918">
        <v>10</v>
      </c>
      <c r="K1918" s="55">
        <v>115.5</v>
      </c>
      <c r="L1918" s="40">
        <f t="shared" si="61"/>
        <v>1155</v>
      </c>
      <c r="M1918" s="6">
        <f>tbl_Manifiestos[[#This Row],[Total Pagado]]*tbl_Manifiestos[[#This Row],[Porcentaje]]</f>
        <v>1074.1500000000001</v>
      </c>
      <c r="N1918" s="3">
        <v>0.93</v>
      </c>
    </row>
    <row r="1919" spans="1:14" ht="15.75" x14ac:dyDescent="0.25">
      <c r="A1919" s="3" t="s">
        <v>1261</v>
      </c>
      <c r="B1919" s="3" t="str">
        <f>tbl_Manifiestos[[#This Row],[Factura]] &amp; "|" &amp; tbl_Manifiestos[[#This Row],[Proyecto OK]] &amp; "|" &amp; TEXT(tbl_Manifiestos[[#This Row],[Servicio]],"0.00") &amp; "|" &amp; TEXT(tbl_Manifiestos[[#This Row],[Costo Unitario]],"0.00")</f>
        <v>2479|AR Term|7.50|105.00</v>
      </c>
      <c r="C1919">
        <v>2479</v>
      </c>
      <c r="D1919" s="4">
        <v>45792</v>
      </c>
      <c r="E1919" s="5">
        <v>685</v>
      </c>
      <c r="F1919" s="3" t="s">
        <v>5324</v>
      </c>
      <c r="G1919" s="5" t="s">
        <v>1039</v>
      </c>
      <c r="H1919" s="135" t="s">
        <v>1039</v>
      </c>
      <c r="J1919" s="3">
        <v>7.5</v>
      </c>
      <c r="K1919" s="6">
        <v>105</v>
      </c>
      <c r="L1919" s="213">
        <v>787.5</v>
      </c>
      <c r="M1919" s="6">
        <f>tbl_Manifiestos[[#This Row],[Total Pagado]]*tbl_Manifiestos[[#This Row],[Porcentaje]]</f>
        <v>708.75</v>
      </c>
      <c r="N1919" s="3">
        <v>0.9</v>
      </c>
    </row>
    <row r="1920" spans="1:14" ht="15.75" x14ac:dyDescent="0.25">
      <c r="A1920" s="3" t="s">
        <v>663</v>
      </c>
      <c r="B1920" s="3" t="str">
        <f>tbl_Manifiestos[[#This Row],[Factura]] &amp; "|" &amp; tbl_Manifiestos[[#This Row],[Proyecto OK]] &amp; "|" &amp; TEXT(tbl_Manifiestos[[#This Row],[Servicio]],"0.00") &amp; "|" &amp; TEXT(tbl_Manifiestos[[#This Row],[Costo Unitario]],"0.00")</f>
        <v>2479|AR Term|6.75|105.00</v>
      </c>
      <c r="C1920">
        <v>2479</v>
      </c>
      <c r="D1920" s="4">
        <v>45793</v>
      </c>
      <c r="E1920" s="5">
        <v>670</v>
      </c>
      <c r="F1920" s="3" t="s">
        <v>5324</v>
      </c>
      <c r="G1920" s="5" t="s">
        <v>1039</v>
      </c>
      <c r="H1920" s="135" t="s">
        <v>1039</v>
      </c>
      <c r="J1920" s="3">
        <v>6.75</v>
      </c>
      <c r="K1920" s="6">
        <v>105</v>
      </c>
      <c r="L1920" s="213">
        <v>708.75</v>
      </c>
      <c r="M1920" s="6">
        <f>tbl_Manifiestos[[#This Row],[Total Pagado]]*tbl_Manifiestos[[#This Row],[Porcentaje]]</f>
        <v>637.875</v>
      </c>
      <c r="N1920" s="3">
        <v>0.9</v>
      </c>
    </row>
    <row r="1921" spans="1:14" ht="15.75" x14ac:dyDescent="0.25">
      <c r="A1921" s="3" t="s">
        <v>1089</v>
      </c>
      <c r="B1921" s="3" t="str">
        <f>tbl_Manifiestos[[#This Row],[Factura]] &amp; "|" &amp; tbl_Manifiestos[[#This Row],[Proyecto OK]] &amp; "|" &amp; TEXT(tbl_Manifiestos[[#This Row],[Servicio]],"0.00") &amp; "|" &amp; TEXT(tbl_Manifiestos[[#This Row],[Costo Unitario]],"0.00")</f>
        <v>2479|AR Term|8.00|105.00</v>
      </c>
      <c r="C1921">
        <v>2479</v>
      </c>
      <c r="D1921" s="4">
        <v>45793</v>
      </c>
      <c r="E1921" s="5">
        <v>13</v>
      </c>
      <c r="F1921" s="3" t="s">
        <v>5324</v>
      </c>
      <c r="G1921" s="5" t="s">
        <v>1039</v>
      </c>
      <c r="H1921" s="135" t="s">
        <v>1039</v>
      </c>
      <c r="J1921" s="3">
        <v>8</v>
      </c>
      <c r="K1921" s="6">
        <v>105</v>
      </c>
      <c r="L1921" s="213">
        <v>840</v>
      </c>
      <c r="M1921" s="6">
        <f>tbl_Manifiestos[[#This Row],[Total Pagado]]*tbl_Manifiestos[[#This Row],[Porcentaje]]</f>
        <v>756</v>
      </c>
      <c r="N1921" s="3">
        <v>0.9</v>
      </c>
    </row>
    <row r="1922" spans="1:14" ht="15.75" x14ac:dyDescent="0.25">
      <c r="A1922" s="3" t="s">
        <v>1089</v>
      </c>
      <c r="B1922" s="3" t="str">
        <f>tbl_Manifiestos[[#This Row],[Factura]] &amp; "|" &amp; tbl_Manifiestos[[#This Row],[Proyecto OK]] &amp; "|" &amp; TEXT(tbl_Manifiestos[[#This Row],[Servicio]],"0.00") &amp; "|" &amp; TEXT(tbl_Manifiestos[[#This Row],[Costo Unitario]],"0.00")</f>
        <v>2479|AR Term|7.75|105.00</v>
      </c>
      <c r="C1922">
        <v>2479</v>
      </c>
      <c r="D1922" s="4">
        <v>45792</v>
      </c>
      <c r="E1922" s="5">
        <v>13</v>
      </c>
      <c r="F1922" s="3" t="s">
        <v>5324</v>
      </c>
      <c r="G1922" s="5" t="s">
        <v>1039</v>
      </c>
      <c r="H1922" s="135" t="s">
        <v>1039</v>
      </c>
      <c r="J1922" s="3">
        <v>7.75</v>
      </c>
      <c r="K1922" s="6">
        <v>105</v>
      </c>
      <c r="L1922" s="213">
        <v>813.75</v>
      </c>
      <c r="M1922" s="6">
        <f>tbl_Manifiestos[[#This Row],[Total Pagado]]*tbl_Manifiestos[[#This Row],[Porcentaje]]</f>
        <v>732.375</v>
      </c>
      <c r="N1922" s="3">
        <v>0.9</v>
      </c>
    </row>
    <row r="1923" spans="1:14" ht="15.75" x14ac:dyDescent="0.25">
      <c r="A1923" s="3" t="s">
        <v>5305</v>
      </c>
      <c r="B1923" s="3" t="str">
        <f>tbl_Manifiestos[[#This Row],[Factura]] &amp; "|" &amp; tbl_Manifiestos[[#This Row],[Proyecto OK]] &amp; "|" &amp; TEXT(tbl_Manifiestos[[#This Row],[Servicio]],"0.00") &amp; "|" &amp; TEXT(tbl_Manifiestos[[#This Row],[Costo Unitario]],"0.00")</f>
        <v>2494|AR Term|7.75|105.00</v>
      </c>
      <c r="C1923">
        <v>2494</v>
      </c>
      <c r="D1923" s="136">
        <v>45796</v>
      </c>
      <c r="E1923" s="5">
        <v>606</v>
      </c>
      <c r="F1923" s="3" t="s">
        <v>5324</v>
      </c>
      <c r="G1923" s="5" t="s">
        <v>1039</v>
      </c>
      <c r="H1923" s="135" t="s">
        <v>1039</v>
      </c>
      <c r="J1923" s="3">
        <v>7.75</v>
      </c>
      <c r="K1923" s="183">
        <v>105</v>
      </c>
      <c r="L1923" s="212">
        <v>813.75</v>
      </c>
      <c r="M1923" s="6">
        <f>tbl_Manifiestos[[#This Row],[Total Pagado]]*tbl_Manifiestos[[#This Row],[Porcentaje]]</f>
        <v>732.375</v>
      </c>
      <c r="N1923" s="3">
        <v>0.9</v>
      </c>
    </row>
    <row r="1924" spans="1:14" ht="15.75" x14ac:dyDescent="0.25">
      <c r="A1924" s="3" t="s">
        <v>1982</v>
      </c>
      <c r="B1924" s="3" t="str">
        <f>tbl_Manifiestos[[#This Row],[Factura]] &amp; "|" &amp; tbl_Manifiestos[[#This Row],[Proyecto OK]] &amp; "|" &amp; TEXT(tbl_Manifiestos[[#This Row],[Servicio]],"0.00") &amp; "|" &amp; TEXT(tbl_Manifiestos[[#This Row],[Costo Unitario]],"0.00")</f>
        <v>2582|AR Term|6.25|105.00</v>
      </c>
      <c r="C1924">
        <v>2582</v>
      </c>
      <c r="D1924" s="138">
        <v>45839</v>
      </c>
      <c r="E1924" s="5">
        <v>612</v>
      </c>
      <c r="F1924" s="3" t="s">
        <v>5324</v>
      </c>
      <c r="G1924" s="5" t="s">
        <v>5341</v>
      </c>
      <c r="H1924" s="135" t="s">
        <v>1039</v>
      </c>
      <c r="J1924" s="3">
        <v>6.25</v>
      </c>
      <c r="K1924" s="185">
        <v>105</v>
      </c>
      <c r="L1924" s="214">
        <v>656.25</v>
      </c>
      <c r="M1924" s="6">
        <f>tbl_Manifiestos[[#This Row],[Total Pagado]]*tbl_Manifiestos[[#This Row],[Porcentaje]]</f>
        <v>590.625</v>
      </c>
      <c r="N1924" s="3">
        <v>0.9</v>
      </c>
    </row>
    <row r="1925" spans="1:14" ht="15.75" x14ac:dyDescent="0.25">
      <c r="A1925" s="3" t="s">
        <v>5309</v>
      </c>
      <c r="B1925" s="3" t="str">
        <f>tbl_Manifiestos[[#This Row],[Factura]] &amp; "|" &amp; tbl_Manifiestos[[#This Row],[Proyecto OK]] &amp; "|" &amp; TEXT(tbl_Manifiestos[[#This Row],[Servicio]],"0.00") &amp; "|" &amp; TEXT(tbl_Manifiestos[[#This Row],[Costo Unitario]],"0.00")</f>
        <v>2597|AR Term|6.75|105.00</v>
      </c>
      <c r="C1925">
        <v>2597</v>
      </c>
      <c r="D1925" s="4">
        <v>45845</v>
      </c>
      <c r="E1925" s="5">
        <v>76</v>
      </c>
      <c r="F1925" s="3" t="s">
        <v>5324</v>
      </c>
      <c r="G1925" s="5" t="s">
        <v>5341</v>
      </c>
      <c r="H1925" s="135" t="s">
        <v>1039</v>
      </c>
      <c r="J1925" s="3">
        <v>6.75</v>
      </c>
      <c r="K1925" s="6">
        <v>105</v>
      </c>
      <c r="L1925" s="213">
        <v>708.75</v>
      </c>
      <c r="M1925" s="6">
        <f>tbl_Manifiestos[[#This Row],[Total Pagado]]*tbl_Manifiestos[[#This Row],[Porcentaje]]</f>
        <v>637.875</v>
      </c>
      <c r="N1925" s="3">
        <v>0.9</v>
      </c>
    </row>
    <row r="1926" spans="1:14" ht="15.75" x14ac:dyDescent="0.25">
      <c r="A1926" s="3" t="s">
        <v>5309</v>
      </c>
      <c r="B1926" s="3" t="str">
        <f>tbl_Manifiestos[[#This Row],[Factura]] &amp; "|" &amp; tbl_Manifiestos[[#This Row],[Proyecto OK]] &amp; "|" &amp; TEXT(tbl_Manifiestos[[#This Row],[Servicio]],"0.00") &amp; "|" &amp; TEXT(tbl_Manifiestos[[#This Row],[Costo Unitario]],"0.00")</f>
        <v>2718|AR Term|8.00|105.00</v>
      </c>
      <c r="C1926">
        <v>2718</v>
      </c>
      <c r="D1926" s="4">
        <v>45905</v>
      </c>
      <c r="E1926">
        <v>76</v>
      </c>
      <c r="F1926" t="s">
        <v>5324</v>
      </c>
      <c r="G1926" t="s">
        <v>1039</v>
      </c>
      <c r="H1926" s="135" t="s">
        <v>1039</v>
      </c>
      <c r="J1926">
        <v>8</v>
      </c>
      <c r="K1926" s="6">
        <v>105</v>
      </c>
      <c r="L1926" s="213">
        <v>840</v>
      </c>
      <c r="M1926" s="6">
        <f>tbl_Manifiestos[[#This Row],[Total Pagado]]*tbl_Manifiestos[[#This Row],[Porcentaje]]</f>
        <v>756</v>
      </c>
      <c r="N1926" s="3">
        <v>0.9</v>
      </c>
    </row>
    <row r="1927" spans="1:14" ht="15.75" x14ac:dyDescent="0.25">
      <c r="A1927" s="3" t="s">
        <v>1264</v>
      </c>
      <c r="B1927" s="3" t="str">
        <f>tbl_Manifiestos[[#This Row],[Factura]] &amp; "|" &amp; tbl_Manifiestos[[#This Row],[Proyecto OK]] &amp; "|" &amp; TEXT(tbl_Manifiestos[[#This Row],[Servicio]],"0.00") &amp; "|" &amp; TEXT(tbl_Manifiestos[[#This Row],[Costo Unitario]],"0.00")</f>
        <v>2737|AR Term|8.25|105.00</v>
      </c>
      <c r="C1927">
        <v>2737</v>
      </c>
      <c r="D1927" s="4">
        <v>45910</v>
      </c>
      <c r="E1927">
        <v>201</v>
      </c>
      <c r="F1927" t="s">
        <v>5324</v>
      </c>
      <c r="G1927" t="s">
        <v>1039</v>
      </c>
      <c r="H1927" s="135" t="s">
        <v>1039</v>
      </c>
      <c r="J1927">
        <v>8.25</v>
      </c>
      <c r="K1927" s="6">
        <v>105</v>
      </c>
      <c r="L1927" s="213">
        <v>866.25</v>
      </c>
      <c r="M1927" s="6">
        <f>tbl_Manifiestos[[#This Row],[Total Pagado]]*tbl_Manifiestos[[#This Row],[Porcentaje]]</f>
        <v>779.625</v>
      </c>
      <c r="N1927" s="3">
        <v>0.9</v>
      </c>
    </row>
    <row r="1928" spans="1:14" ht="15.75" x14ac:dyDescent="0.25">
      <c r="A1928" s="3" t="s">
        <v>5305</v>
      </c>
      <c r="B1928" s="3" t="str">
        <f>tbl_Manifiestos[[#This Row],[Factura]] &amp; "|" &amp; tbl_Manifiestos[[#This Row],[Proyecto OK]] &amp; "|" &amp; TEXT(tbl_Manifiestos[[#This Row],[Servicio]],"0.00") &amp; "|" &amp; TEXT(tbl_Manifiestos[[#This Row],[Costo Unitario]],"0.00")</f>
        <v>2751|AR Term|8.00|105.00</v>
      </c>
      <c r="C1928">
        <v>2751</v>
      </c>
      <c r="D1928" s="4">
        <v>45916</v>
      </c>
      <c r="E1928">
        <v>2</v>
      </c>
      <c r="F1928" t="s">
        <v>5324</v>
      </c>
      <c r="G1928" t="s">
        <v>1039</v>
      </c>
      <c r="H1928" s="135" t="s">
        <v>1039</v>
      </c>
      <c r="J1928">
        <v>8</v>
      </c>
      <c r="K1928" s="6">
        <v>105</v>
      </c>
      <c r="L1928" s="213">
        <v>840</v>
      </c>
      <c r="M1928" s="6">
        <f>tbl_Manifiestos[[#This Row],[Total Pagado]]*tbl_Manifiestos[[#This Row],[Porcentaje]]</f>
        <v>756</v>
      </c>
      <c r="N1928" s="3">
        <v>0.9</v>
      </c>
    </row>
    <row r="1929" spans="1:14" ht="15.75" x14ac:dyDescent="0.25">
      <c r="A1929" s="3" t="s">
        <v>5309</v>
      </c>
      <c r="B1929" s="3" t="str">
        <f>tbl_Manifiestos[[#This Row],[Factura]] &amp; "|" &amp; tbl_Manifiestos[[#This Row],[Proyecto OK]] &amp; "|" &amp; TEXT(tbl_Manifiestos[[#This Row],[Servicio]],"0.00") &amp; "|" &amp; TEXT(tbl_Manifiestos[[#This Row],[Costo Unitario]],"0.00")</f>
        <v>2751|AR Term|8.00|105.00</v>
      </c>
      <c r="C1929">
        <v>2751</v>
      </c>
      <c r="D1929" s="4">
        <v>45919</v>
      </c>
      <c r="E1929">
        <v>76</v>
      </c>
      <c r="F1929" t="s">
        <v>5324</v>
      </c>
      <c r="G1929" t="s">
        <v>1039</v>
      </c>
      <c r="H1929" s="135" t="s">
        <v>1039</v>
      </c>
      <c r="J1929">
        <v>8</v>
      </c>
      <c r="K1929" s="6">
        <v>105</v>
      </c>
      <c r="L1929" s="213">
        <v>840</v>
      </c>
      <c r="M1929" s="6">
        <f>tbl_Manifiestos[[#This Row],[Total Pagado]]*tbl_Manifiestos[[#This Row],[Porcentaje]]</f>
        <v>756</v>
      </c>
      <c r="N1929" s="3">
        <v>0.9</v>
      </c>
    </row>
    <row r="1930" spans="1:14" ht="15.75" x14ac:dyDescent="0.25">
      <c r="A1930" s="3" t="s">
        <v>5309</v>
      </c>
      <c r="B1930" s="3" t="str">
        <f>tbl_Manifiestos[[#This Row],[Factura]] &amp; "|" &amp; tbl_Manifiestos[[#This Row],[Proyecto OK]] &amp; "|" &amp; TEXT(tbl_Manifiestos[[#This Row],[Servicio]],"0.00") &amp; "|" &amp; TEXT(tbl_Manifiestos[[#This Row],[Costo Unitario]],"0.00")</f>
        <v>2857|AR Term|9.75|105.00</v>
      </c>
      <c r="C1930">
        <v>2857</v>
      </c>
      <c r="D1930" s="4">
        <v>45959</v>
      </c>
      <c r="E1930">
        <v>661</v>
      </c>
      <c r="F1930" t="s">
        <v>5324</v>
      </c>
      <c r="G1930" t="s">
        <v>1039</v>
      </c>
      <c r="H1930" s="135" t="s">
        <v>1039</v>
      </c>
      <c r="J1930">
        <v>9.75</v>
      </c>
      <c r="K1930" s="6">
        <v>105</v>
      </c>
      <c r="L1930" s="213">
        <v>1023.75</v>
      </c>
      <c r="M1930" s="6">
        <f>tbl_Manifiestos[[#This Row],[Total Pagado]]*tbl_Manifiestos[[#This Row],[Porcentaje]]</f>
        <v>921.375</v>
      </c>
      <c r="N1930" s="3">
        <v>0.9</v>
      </c>
    </row>
    <row r="1931" spans="1:14" ht="15.75" x14ac:dyDescent="0.25">
      <c r="A1931" s="3" t="s">
        <v>5309</v>
      </c>
      <c r="B1931" s="3" t="str">
        <f>tbl_Manifiestos[[#This Row],[Factura]] &amp; "|" &amp; tbl_Manifiestos[[#This Row],[Proyecto OK]] &amp; "|" &amp; TEXT(tbl_Manifiestos[[#This Row],[Servicio]],"0.00") &amp; "|" &amp; TEXT(tbl_Manifiestos[[#This Row],[Costo Unitario]],"0.00")</f>
        <v>2857|AR Term|8.00|105.00</v>
      </c>
      <c r="C1931">
        <v>2857</v>
      </c>
      <c r="D1931" s="4">
        <v>45960</v>
      </c>
      <c r="E1931">
        <v>28</v>
      </c>
      <c r="F1931" t="s">
        <v>5324</v>
      </c>
      <c r="G1931" t="s">
        <v>1039</v>
      </c>
      <c r="H1931" s="135" t="s">
        <v>1039</v>
      </c>
      <c r="J1931">
        <v>8</v>
      </c>
      <c r="K1931" s="6">
        <v>105</v>
      </c>
      <c r="L1931" s="213">
        <v>840</v>
      </c>
      <c r="M1931" s="6">
        <f>tbl_Manifiestos[[#This Row],[Total Pagado]]*tbl_Manifiestos[[#This Row],[Porcentaje]]</f>
        <v>756</v>
      </c>
      <c r="N1931" s="3">
        <v>0.9</v>
      </c>
    </row>
    <row r="1932" spans="1:14" ht="15.75" x14ac:dyDescent="0.25">
      <c r="A1932" s="3" t="s">
        <v>5309</v>
      </c>
      <c r="B1932" s="3" t="str">
        <f>tbl_Manifiestos[[#This Row],[Factura]] &amp; "|" &amp; tbl_Manifiestos[[#This Row],[Proyecto OK]] &amp; "|" &amp; TEXT(tbl_Manifiestos[[#This Row],[Servicio]],"0.00") &amp; "|" &amp; TEXT(tbl_Manifiestos[[#This Row],[Costo Unitario]],"0.00")</f>
        <v>2857|AR Term|7.50|105.00</v>
      </c>
      <c r="C1932">
        <v>2857</v>
      </c>
      <c r="D1932" s="4">
        <v>45961</v>
      </c>
      <c r="E1932">
        <v>229</v>
      </c>
      <c r="F1932" t="s">
        <v>5324</v>
      </c>
      <c r="G1932" t="s">
        <v>1039</v>
      </c>
      <c r="H1932" s="135" t="s">
        <v>1039</v>
      </c>
      <c r="J1932">
        <v>7.5</v>
      </c>
      <c r="K1932" s="6">
        <v>105</v>
      </c>
      <c r="L1932" s="213">
        <v>787.5</v>
      </c>
      <c r="M1932" s="6">
        <f>tbl_Manifiestos[[#This Row],[Total Pagado]]*tbl_Manifiestos[[#This Row],[Porcentaje]]</f>
        <v>708.75</v>
      </c>
      <c r="N1932" s="3">
        <v>0.9</v>
      </c>
    </row>
    <row r="1933" spans="1:14" ht="15.75" x14ac:dyDescent="0.25">
      <c r="A1933" s="3" t="s">
        <v>1261</v>
      </c>
      <c r="B1933" s="3" t="str">
        <f>tbl_Manifiestos[[#This Row],[Factura]] &amp; "|" &amp; tbl_Manifiestos[[#This Row],[Proyecto OK]] &amp; "|" &amp; TEXT(tbl_Manifiestos[[#This Row],[Servicio]],"0.00") &amp; "|" &amp; TEXT(tbl_Manifiestos[[#This Row],[Costo Unitario]],"0.00")</f>
        <v>2898|AR Term|9.25|105.00</v>
      </c>
      <c r="C1933">
        <v>2898</v>
      </c>
      <c r="D1933" s="4">
        <v>45975</v>
      </c>
      <c r="E1933">
        <v>566</v>
      </c>
      <c r="F1933" t="s">
        <v>5324</v>
      </c>
      <c r="G1933" t="s">
        <v>1039</v>
      </c>
      <c r="H1933" s="135" t="s">
        <v>1039</v>
      </c>
      <c r="J1933">
        <v>9.25</v>
      </c>
      <c r="K1933" s="6">
        <v>105</v>
      </c>
      <c r="L1933" s="213">
        <v>971.25</v>
      </c>
      <c r="M1933" s="6">
        <f>tbl_Manifiestos[[#This Row],[Total Pagado]]*tbl_Manifiestos[[#This Row],[Porcentaje]]</f>
        <v>874.125</v>
      </c>
      <c r="N1933" s="3">
        <v>0.9</v>
      </c>
    </row>
    <row r="1934" spans="1:14" ht="15.75" x14ac:dyDescent="0.25">
      <c r="A1934" s="3" t="s">
        <v>27</v>
      </c>
      <c r="B1934" s="3" t="str">
        <f>tbl_Manifiestos[[#This Row],[Factura]] &amp; "|" &amp; tbl_Manifiestos[[#This Row],[Proyecto OK]] &amp; "|" &amp; TEXT(tbl_Manifiestos[[#This Row],[Servicio]],"0.00") &amp; "|" &amp; TEXT(tbl_Manifiestos[[#This Row],[Costo Unitario]],"0.00")</f>
        <v>2437|AR Term|9.50|115.50</v>
      </c>
      <c r="C1934">
        <v>2437</v>
      </c>
      <c r="D1934" s="31">
        <v>45768</v>
      </c>
      <c r="E1934">
        <v>515</v>
      </c>
      <c r="F1934" t="s">
        <v>5324</v>
      </c>
      <c r="G1934" t="s">
        <v>1039</v>
      </c>
      <c r="H1934" s="135" t="s">
        <v>1039</v>
      </c>
      <c r="J1934">
        <v>9.5</v>
      </c>
      <c r="K1934" s="35">
        <v>115.5</v>
      </c>
      <c r="L1934" s="39">
        <f t="shared" ref="L1934:L1965" si="62">J1934*K1934</f>
        <v>1097.25</v>
      </c>
      <c r="M1934" s="6">
        <f>tbl_Manifiestos[[#This Row],[Total Pagado]]*tbl_Manifiestos[[#This Row],[Porcentaje]]</f>
        <v>1020.4425000000001</v>
      </c>
      <c r="N1934" s="3">
        <v>0.93</v>
      </c>
    </row>
    <row r="1935" spans="1:14" ht="15.75" x14ac:dyDescent="0.25">
      <c r="A1935" s="3" t="s">
        <v>27</v>
      </c>
      <c r="B1935" s="3" t="str">
        <f>tbl_Manifiestos[[#This Row],[Factura]] &amp; "|" &amp; tbl_Manifiestos[[#This Row],[Proyecto OK]] &amp; "|" &amp; TEXT(tbl_Manifiestos[[#This Row],[Servicio]],"0.00") &amp; "|" &amp; TEXT(tbl_Manifiestos[[#This Row],[Costo Unitario]],"0.00")</f>
        <v>2450|AR Term|8.25|115.50</v>
      </c>
      <c r="C1935">
        <v>2450</v>
      </c>
      <c r="D1935" s="30">
        <v>45776</v>
      </c>
      <c r="E1935">
        <v>114</v>
      </c>
      <c r="F1935" t="s">
        <v>5324</v>
      </c>
      <c r="G1935" t="s">
        <v>1039</v>
      </c>
      <c r="H1935" s="135" t="s">
        <v>1039</v>
      </c>
      <c r="J1935">
        <v>8.25</v>
      </c>
      <c r="K1935" s="36">
        <v>115.5</v>
      </c>
      <c r="L1935" s="38">
        <f t="shared" si="62"/>
        <v>952.875</v>
      </c>
      <c r="M1935" s="6">
        <f>tbl_Manifiestos[[#This Row],[Total Pagado]]*tbl_Manifiestos[[#This Row],[Porcentaje]]</f>
        <v>886.17375000000004</v>
      </c>
      <c r="N1935" s="3">
        <v>0.93</v>
      </c>
    </row>
    <row r="1936" spans="1:14" ht="15.75" x14ac:dyDescent="0.25">
      <c r="A1936" s="3" t="s">
        <v>27</v>
      </c>
      <c r="B1936" s="3" t="str">
        <f>tbl_Manifiestos[[#This Row],[Factura]] &amp; "|" &amp; tbl_Manifiestos[[#This Row],[Proyecto OK]] &amp; "|" &amp; TEXT(tbl_Manifiestos[[#This Row],[Servicio]],"0.00") &amp; "|" &amp; TEXT(tbl_Manifiestos[[#This Row],[Costo Unitario]],"0.00")</f>
        <v>2450|AR Term|8.50|115.50</v>
      </c>
      <c r="C1936">
        <v>2450</v>
      </c>
      <c r="D1936" s="32">
        <v>45777</v>
      </c>
      <c r="E1936">
        <v>114</v>
      </c>
      <c r="F1936" t="s">
        <v>5324</v>
      </c>
      <c r="G1936" t="s">
        <v>1039</v>
      </c>
      <c r="H1936" s="135" t="s">
        <v>1039</v>
      </c>
      <c r="J1936">
        <v>8.5</v>
      </c>
      <c r="K1936" s="34">
        <v>115.5</v>
      </c>
      <c r="L1936" s="40">
        <f t="shared" si="62"/>
        <v>981.75</v>
      </c>
      <c r="M1936" s="6">
        <f>tbl_Manifiestos[[#This Row],[Total Pagado]]*tbl_Manifiestos[[#This Row],[Porcentaje]]</f>
        <v>913.02750000000003</v>
      </c>
      <c r="N1936" s="3">
        <v>0.93</v>
      </c>
    </row>
    <row r="1937" spans="1:14" ht="15.75" x14ac:dyDescent="0.25">
      <c r="A1937" s="3" t="s">
        <v>27</v>
      </c>
      <c r="B1937" s="3" t="str">
        <f>tbl_Manifiestos[[#This Row],[Factura]] &amp; "|" &amp; tbl_Manifiestos[[#This Row],[Proyecto OK]] &amp; "|" &amp; TEXT(tbl_Manifiestos[[#This Row],[Servicio]],"0.00") &amp; "|" &amp; TEXT(tbl_Manifiestos[[#This Row],[Costo Unitario]],"0.00")</f>
        <v>2450|AR Term|10.00|115.50</v>
      </c>
      <c r="C1937">
        <v>2450</v>
      </c>
      <c r="D1937" s="31">
        <v>45779</v>
      </c>
      <c r="E1937">
        <v>114</v>
      </c>
      <c r="F1937" t="s">
        <v>5324</v>
      </c>
      <c r="G1937" t="s">
        <v>1039</v>
      </c>
      <c r="H1937" s="135" t="s">
        <v>1039</v>
      </c>
      <c r="J1937">
        <v>10</v>
      </c>
      <c r="K1937" s="35">
        <v>115.5</v>
      </c>
      <c r="L1937" s="39">
        <f t="shared" si="62"/>
        <v>1155</v>
      </c>
      <c r="M1937" s="6">
        <f>tbl_Manifiestos[[#This Row],[Total Pagado]]*tbl_Manifiestos[[#This Row],[Porcentaje]]</f>
        <v>1074.1500000000001</v>
      </c>
      <c r="N1937" s="3">
        <v>0.93</v>
      </c>
    </row>
    <row r="1938" spans="1:14" ht="15.75" x14ac:dyDescent="0.25">
      <c r="A1938" s="3" t="s">
        <v>27</v>
      </c>
      <c r="B1938" s="3" t="str">
        <f>tbl_Manifiestos[[#This Row],[Factura]] &amp; "|" &amp; tbl_Manifiestos[[#This Row],[Proyecto OK]] &amp; "|" &amp; TEXT(tbl_Manifiestos[[#This Row],[Servicio]],"0.00") &amp; "|" &amp; TEXT(tbl_Manifiestos[[#This Row],[Costo Unitario]],"0.00")</f>
        <v>2464|AR Term|8.75|115.50</v>
      </c>
      <c r="C1938">
        <v>2464</v>
      </c>
      <c r="D1938" s="33">
        <v>45782</v>
      </c>
      <c r="E1938">
        <v>114</v>
      </c>
      <c r="F1938" t="s">
        <v>5324</v>
      </c>
      <c r="G1938" t="s">
        <v>1039</v>
      </c>
      <c r="H1938" s="135" t="s">
        <v>1039</v>
      </c>
      <c r="J1938">
        <v>8.75</v>
      </c>
      <c r="K1938" s="37">
        <v>115.5</v>
      </c>
      <c r="L1938" s="41">
        <f t="shared" si="62"/>
        <v>1010.625</v>
      </c>
      <c r="M1938" s="6">
        <f>tbl_Manifiestos[[#This Row],[Total Pagado]]*tbl_Manifiestos[[#This Row],[Porcentaje]]</f>
        <v>939.88125000000002</v>
      </c>
      <c r="N1938" s="3">
        <v>0.93</v>
      </c>
    </row>
    <row r="1939" spans="1:14" ht="15.75" x14ac:dyDescent="0.25">
      <c r="A1939" s="3" t="s">
        <v>27</v>
      </c>
      <c r="B1939" s="3" t="str">
        <f>tbl_Manifiestos[[#This Row],[Factura]] &amp; "|" &amp; tbl_Manifiestos[[#This Row],[Proyecto OK]] &amp; "|" &amp; TEXT(tbl_Manifiestos[[#This Row],[Servicio]],"0.00") &amp; "|" &amp; TEXT(tbl_Manifiestos[[#This Row],[Costo Unitario]],"0.00")</f>
        <v>2464|AR Term|9.25|115.50</v>
      </c>
      <c r="C1939">
        <v>2464</v>
      </c>
      <c r="D1939" s="33">
        <v>45785</v>
      </c>
      <c r="E1939">
        <v>114</v>
      </c>
      <c r="F1939" t="s">
        <v>5324</v>
      </c>
      <c r="G1939" t="s">
        <v>1039</v>
      </c>
      <c r="H1939" s="135" t="s">
        <v>1039</v>
      </c>
      <c r="J1939">
        <v>9.25</v>
      </c>
      <c r="K1939" s="37">
        <v>115.5</v>
      </c>
      <c r="L1939" s="41">
        <f t="shared" si="62"/>
        <v>1068.375</v>
      </c>
      <c r="M1939" s="6">
        <f>tbl_Manifiestos[[#This Row],[Total Pagado]]*tbl_Manifiestos[[#This Row],[Porcentaje]]</f>
        <v>993.58875</v>
      </c>
      <c r="N1939" s="3">
        <v>0.93</v>
      </c>
    </row>
    <row r="1940" spans="1:14" ht="15.75" x14ac:dyDescent="0.25">
      <c r="A1940" s="3" t="s">
        <v>27</v>
      </c>
      <c r="B1940" s="3" t="str">
        <f>tbl_Manifiestos[[#This Row],[Factura]] &amp; "|" &amp; tbl_Manifiestos[[#This Row],[Proyecto OK]] &amp; "|" &amp; TEXT(tbl_Manifiestos[[#This Row],[Servicio]],"0.00") &amp; "|" &amp; TEXT(tbl_Manifiestos[[#This Row],[Costo Unitario]],"0.00")</f>
        <v>2464|AR Term|8.75|115.50</v>
      </c>
      <c r="C1940">
        <v>2464</v>
      </c>
      <c r="D1940" s="30">
        <v>45786</v>
      </c>
      <c r="E1940">
        <v>114</v>
      </c>
      <c r="F1940" t="s">
        <v>5324</v>
      </c>
      <c r="G1940" t="s">
        <v>1039</v>
      </c>
      <c r="H1940" s="135" t="s">
        <v>1039</v>
      </c>
      <c r="J1940">
        <v>8.75</v>
      </c>
      <c r="K1940" s="36">
        <v>115.5</v>
      </c>
      <c r="L1940" s="38">
        <f t="shared" si="62"/>
        <v>1010.625</v>
      </c>
      <c r="M1940" s="6">
        <f>tbl_Manifiestos[[#This Row],[Total Pagado]]*tbl_Manifiestos[[#This Row],[Porcentaje]]</f>
        <v>939.88125000000002</v>
      </c>
      <c r="N1940" s="3">
        <v>0.93</v>
      </c>
    </row>
    <row r="1941" spans="1:14" ht="15.75" x14ac:dyDescent="0.25">
      <c r="A1941" s="3" t="s">
        <v>27</v>
      </c>
      <c r="B1941" s="3" t="str">
        <f>tbl_Manifiestos[[#This Row],[Factura]] &amp; "|" &amp; tbl_Manifiestos[[#This Row],[Proyecto OK]] &amp; "|" &amp; TEXT(tbl_Manifiestos[[#This Row],[Servicio]],"0.00") &amp; "|" &amp; TEXT(tbl_Manifiestos[[#This Row],[Costo Unitario]],"0.00")</f>
        <v>2479|AR Term|7.25|115.50</v>
      </c>
      <c r="C1941" t="s">
        <v>5418</v>
      </c>
      <c r="D1941" s="32">
        <v>45793</v>
      </c>
      <c r="E1941">
        <v>114</v>
      </c>
      <c r="F1941" t="s">
        <v>5324</v>
      </c>
      <c r="G1941" t="s">
        <v>1039</v>
      </c>
      <c r="H1941" s="135" t="s">
        <v>1039</v>
      </c>
      <c r="J1941">
        <v>7.25</v>
      </c>
      <c r="K1941" s="34">
        <v>115.5</v>
      </c>
      <c r="L1941" s="40">
        <f t="shared" si="62"/>
        <v>837.375</v>
      </c>
      <c r="M1941" s="6">
        <f>tbl_Manifiestos[[#This Row],[Total Pagado]]*tbl_Manifiestos[[#This Row],[Porcentaje]]</f>
        <v>778.75875000000008</v>
      </c>
      <c r="N1941" s="3">
        <v>0.93</v>
      </c>
    </row>
    <row r="1942" spans="1:14" ht="15.75" x14ac:dyDescent="0.25">
      <c r="A1942" s="3" t="s">
        <v>27</v>
      </c>
      <c r="B1942" s="3" t="str">
        <f>tbl_Manifiestos[[#This Row],[Factura]] &amp; "|" &amp; tbl_Manifiestos[[#This Row],[Proyecto OK]] &amp; "|" &amp; TEXT(tbl_Manifiestos[[#This Row],[Servicio]],"0.00") &amp; "|" &amp; TEXT(tbl_Manifiestos[[#This Row],[Costo Unitario]],"0.00")</f>
        <v>2479|AR Term|7.50|115.50</v>
      </c>
      <c r="C1942" t="s">
        <v>5418</v>
      </c>
      <c r="D1942" s="32">
        <v>45790</v>
      </c>
      <c r="E1942">
        <v>114</v>
      </c>
      <c r="F1942" t="s">
        <v>5324</v>
      </c>
      <c r="G1942" t="s">
        <v>1039</v>
      </c>
      <c r="H1942" s="135" t="s">
        <v>1039</v>
      </c>
      <c r="J1942">
        <v>7.5</v>
      </c>
      <c r="K1942" s="34">
        <v>115.5</v>
      </c>
      <c r="L1942" s="40">
        <f t="shared" si="62"/>
        <v>866.25</v>
      </c>
      <c r="M1942" s="6">
        <f>tbl_Manifiestos[[#This Row],[Total Pagado]]*tbl_Manifiestos[[#This Row],[Porcentaje]]</f>
        <v>805.61250000000007</v>
      </c>
      <c r="N1942" s="3">
        <v>0.93</v>
      </c>
    </row>
    <row r="1943" spans="1:14" ht="15.75" x14ac:dyDescent="0.25">
      <c r="A1943" s="3" t="s">
        <v>27</v>
      </c>
      <c r="B1943" s="3" t="str">
        <f>tbl_Manifiestos[[#This Row],[Factura]] &amp; "|" &amp; tbl_Manifiestos[[#This Row],[Proyecto OK]] &amp; "|" &amp; TEXT(tbl_Manifiestos[[#This Row],[Servicio]],"0.00") &amp; "|" &amp; TEXT(tbl_Manifiestos[[#This Row],[Costo Unitario]],"0.00")</f>
        <v>2494|AR Term|8.00|115.50</v>
      </c>
      <c r="C1943" t="s">
        <v>5426</v>
      </c>
      <c r="D1943" s="31">
        <v>45796</v>
      </c>
      <c r="E1943">
        <v>114</v>
      </c>
      <c r="F1943" t="s">
        <v>5324</v>
      </c>
      <c r="G1943" t="s">
        <v>1039</v>
      </c>
      <c r="H1943" s="135" t="s">
        <v>1039</v>
      </c>
      <c r="J1943">
        <v>8</v>
      </c>
      <c r="K1943" s="35">
        <v>115.5</v>
      </c>
      <c r="L1943" s="39">
        <f t="shared" si="62"/>
        <v>924</v>
      </c>
      <c r="M1943" s="6">
        <f>tbl_Manifiestos[[#This Row],[Total Pagado]]*tbl_Manifiestos[[#This Row],[Porcentaje]]</f>
        <v>859.32</v>
      </c>
      <c r="N1943" s="3">
        <v>0.93</v>
      </c>
    </row>
    <row r="1944" spans="1:14" ht="15.75" x14ac:dyDescent="0.25">
      <c r="A1944" s="3" t="s">
        <v>27</v>
      </c>
      <c r="B1944" s="3" t="str">
        <f>tbl_Manifiestos[[#This Row],[Factura]] &amp; "|" &amp; tbl_Manifiestos[[#This Row],[Proyecto OK]] &amp; "|" &amp; TEXT(tbl_Manifiestos[[#This Row],[Servicio]],"0.00") &amp; "|" &amp; TEXT(tbl_Manifiestos[[#This Row],[Costo Unitario]],"0.00")</f>
        <v>2494|AR Term|6.75|115.50</v>
      </c>
      <c r="C1944" t="s">
        <v>5426</v>
      </c>
      <c r="D1944" s="30">
        <v>45798</v>
      </c>
      <c r="E1944">
        <v>617</v>
      </c>
      <c r="F1944" t="s">
        <v>5324</v>
      </c>
      <c r="G1944" t="s">
        <v>1039</v>
      </c>
      <c r="H1944" s="135" t="s">
        <v>1039</v>
      </c>
      <c r="J1944">
        <v>6.75</v>
      </c>
      <c r="K1944" s="36">
        <v>115.5</v>
      </c>
      <c r="L1944" s="38">
        <f t="shared" si="62"/>
        <v>779.625</v>
      </c>
      <c r="M1944" s="6">
        <f>tbl_Manifiestos[[#This Row],[Total Pagado]]*tbl_Manifiestos[[#This Row],[Porcentaje]]</f>
        <v>725.05124999999998</v>
      </c>
      <c r="N1944" s="3">
        <v>0.93</v>
      </c>
    </row>
    <row r="1945" spans="1:14" ht="15.75" x14ac:dyDescent="0.25">
      <c r="A1945" s="3" t="s">
        <v>27</v>
      </c>
      <c r="B1945" s="3" t="str">
        <f>tbl_Manifiestos[[#This Row],[Factura]] &amp; "|" &amp; tbl_Manifiestos[[#This Row],[Proyecto OK]] &amp; "|" &amp; TEXT(tbl_Manifiestos[[#This Row],[Servicio]],"0.00") &amp; "|" &amp; TEXT(tbl_Manifiestos[[#This Row],[Costo Unitario]],"0.00")</f>
        <v>2494|AR Term|7.25|115.50</v>
      </c>
      <c r="C1945" t="s">
        <v>5426</v>
      </c>
      <c r="D1945" s="32">
        <v>45798</v>
      </c>
      <c r="E1945">
        <v>114</v>
      </c>
      <c r="F1945" t="s">
        <v>5324</v>
      </c>
      <c r="G1945" t="s">
        <v>1039</v>
      </c>
      <c r="H1945" s="135" t="s">
        <v>1039</v>
      </c>
      <c r="J1945">
        <v>7.25</v>
      </c>
      <c r="K1945" s="34">
        <v>115.5</v>
      </c>
      <c r="L1945" s="40">
        <f t="shared" si="62"/>
        <v>837.375</v>
      </c>
      <c r="M1945" s="6">
        <f>tbl_Manifiestos[[#This Row],[Total Pagado]]*tbl_Manifiestos[[#This Row],[Porcentaje]]</f>
        <v>778.75875000000008</v>
      </c>
      <c r="N1945" s="3">
        <v>0.93</v>
      </c>
    </row>
    <row r="1946" spans="1:14" ht="15.75" x14ac:dyDescent="0.25">
      <c r="A1946" s="3" t="s">
        <v>27</v>
      </c>
      <c r="B1946" s="3" t="str">
        <f>tbl_Manifiestos[[#This Row],[Factura]] &amp; "|" &amp; tbl_Manifiestos[[#This Row],[Proyecto OK]] &amp; "|" &amp; TEXT(tbl_Manifiestos[[#This Row],[Servicio]],"0.00") &amp; "|" &amp; TEXT(tbl_Manifiestos[[#This Row],[Costo Unitario]],"0.00")</f>
        <v>2494|AR Term|7.00|115.50</v>
      </c>
      <c r="C1946" t="s">
        <v>5426</v>
      </c>
      <c r="D1946" s="31">
        <v>45800</v>
      </c>
      <c r="E1946">
        <v>103</v>
      </c>
      <c r="F1946" t="s">
        <v>5324</v>
      </c>
      <c r="G1946" t="s">
        <v>1039</v>
      </c>
      <c r="H1946" s="135" t="s">
        <v>1039</v>
      </c>
      <c r="J1946">
        <v>7</v>
      </c>
      <c r="K1946" s="35">
        <v>115.5</v>
      </c>
      <c r="L1946" s="39">
        <f t="shared" si="62"/>
        <v>808.5</v>
      </c>
      <c r="M1946" s="6">
        <f>tbl_Manifiestos[[#This Row],[Total Pagado]]*tbl_Manifiestos[[#This Row],[Porcentaje]]</f>
        <v>751.90500000000009</v>
      </c>
      <c r="N1946" s="3">
        <v>0.93</v>
      </c>
    </row>
    <row r="1947" spans="1:14" ht="15.75" x14ac:dyDescent="0.25">
      <c r="A1947" s="3" t="s">
        <v>27</v>
      </c>
      <c r="B1947" s="3" t="str">
        <f>tbl_Manifiestos[[#This Row],[Factura]] &amp; "|" &amp; tbl_Manifiestos[[#This Row],[Proyecto OK]] &amp; "|" &amp; TEXT(tbl_Manifiestos[[#This Row],[Servicio]],"0.00") &amp; "|" &amp; TEXT(tbl_Manifiestos[[#This Row],[Costo Unitario]],"0.00")</f>
        <v>2567|AR Term|8.25|115.50</v>
      </c>
      <c r="C1947" t="s">
        <v>5473</v>
      </c>
      <c r="D1947" s="53">
        <v>45831</v>
      </c>
      <c r="E1947">
        <v>114</v>
      </c>
      <c r="F1947" t="s">
        <v>5324</v>
      </c>
      <c r="G1947" t="s">
        <v>5341</v>
      </c>
      <c r="H1947" s="135" t="s">
        <v>1039</v>
      </c>
      <c r="J1947">
        <v>8.25</v>
      </c>
      <c r="K1947" s="57">
        <v>115.5</v>
      </c>
      <c r="L1947" s="41">
        <f t="shared" si="62"/>
        <v>952.875</v>
      </c>
      <c r="M1947" s="6">
        <f>tbl_Manifiestos[[#This Row],[Total Pagado]]*tbl_Manifiestos[[#This Row],[Porcentaje]]</f>
        <v>886.17375000000004</v>
      </c>
      <c r="N1947" s="3">
        <v>0.93</v>
      </c>
    </row>
    <row r="1948" spans="1:14" ht="15.75" x14ac:dyDescent="0.25">
      <c r="A1948" s="3" t="s">
        <v>27</v>
      </c>
      <c r="B1948" s="3" t="str">
        <f>tbl_Manifiestos[[#This Row],[Factura]] &amp; "|" &amp; tbl_Manifiestos[[#This Row],[Proyecto OK]] &amp; "|" &amp; TEXT(tbl_Manifiestos[[#This Row],[Servicio]],"0.00") &amp; "|" &amp; TEXT(tbl_Manifiestos[[#This Row],[Costo Unitario]],"0.00")</f>
        <v>2567|AR Term|9.25|115.50</v>
      </c>
      <c r="C1948" t="s">
        <v>5473</v>
      </c>
      <c r="D1948" s="50">
        <v>45832</v>
      </c>
      <c r="E1948">
        <v>114</v>
      </c>
      <c r="F1948" t="s">
        <v>5324</v>
      </c>
      <c r="G1948" t="s">
        <v>5341</v>
      </c>
      <c r="H1948" s="135" t="s">
        <v>1039</v>
      </c>
      <c r="J1948">
        <v>9.25</v>
      </c>
      <c r="K1948" s="54">
        <v>115.5</v>
      </c>
      <c r="L1948" s="38">
        <f t="shared" si="62"/>
        <v>1068.375</v>
      </c>
      <c r="M1948" s="6">
        <f>tbl_Manifiestos[[#This Row],[Total Pagado]]*tbl_Manifiestos[[#This Row],[Porcentaje]]</f>
        <v>993.58875</v>
      </c>
      <c r="N1948" s="3">
        <v>0.93</v>
      </c>
    </row>
    <row r="1949" spans="1:14" ht="15.75" x14ac:dyDescent="0.25">
      <c r="A1949" s="3" t="s">
        <v>27</v>
      </c>
      <c r="B1949" s="3" t="str">
        <f>tbl_Manifiestos[[#This Row],[Factura]] &amp; "|" &amp; tbl_Manifiestos[[#This Row],[Proyecto OK]] &amp; "|" &amp; TEXT(tbl_Manifiestos[[#This Row],[Servicio]],"0.00") &amp; "|" &amp; TEXT(tbl_Manifiestos[[#This Row],[Costo Unitario]],"0.00")</f>
        <v>2567|AR Term|12.25|115.50</v>
      </c>
      <c r="C1949" t="s">
        <v>5473</v>
      </c>
      <c r="D1949" s="51">
        <v>45833</v>
      </c>
      <c r="E1949">
        <v>114</v>
      </c>
      <c r="F1949" t="s">
        <v>5324</v>
      </c>
      <c r="G1949" t="s">
        <v>5341</v>
      </c>
      <c r="H1949" s="135" t="s">
        <v>1039</v>
      </c>
      <c r="J1949">
        <v>12.25</v>
      </c>
      <c r="K1949" s="55">
        <v>115.5</v>
      </c>
      <c r="L1949" s="40">
        <f t="shared" si="62"/>
        <v>1414.875</v>
      </c>
      <c r="M1949" s="6">
        <f>tbl_Manifiestos[[#This Row],[Total Pagado]]*tbl_Manifiestos[[#This Row],[Porcentaje]]</f>
        <v>1315.83375</v>
      </c>
      <c r="N1949" s="3">
        <v>0.93</v>
      </c>
    </row>
    <row r="1950" spans="1:14" ht="15.75" x14ac:dyDescent="0.25">
      <c r="A1950" s="3" t="s">
        <v>27</v>
      </c>
      <c r="B1950" s="3" t="str">
        <f>tbl_Manifiestos[[#This Row],[Factura]] &amp; "|" &amp; tbl_Manifiestos[[#This Row],[Proyecto OK]] &amp; "|" &amp; TEXT(tbl_Manifiestos[[#This Row],[Servicio]],"0.00") &amp; "|" &amp; TEXT(tbl_Manifiestos[[#This Row],[Costo Unitario]],"0.00")</f>
        <v>2567|AR Term|10.00|115.50</v>
      </c>
      <c r="C1950" t="s">
        <v>5473</v>
      </c>
      <c r="D1950" s="51">
        <v>45834</v>
      </c>
      <c r="E1950">
        <v>114</v>
      </c>
      <c r="F1950" t="s">
        <v>5324</v>
      </c>
      <c r="G1950" t="s">
        <v>5341</v>
      </c>
      <c r="H1950" s="135" t="s">
        <v>1039</v>
      </c>
      <c r="J1950">
        <v>10</v>
      </c>
      <c r="K1950" s="55">
        <v>115.5</v>
      </c>
      <c r="L1950" s="40">
        <f t="shared" si="62"/>
        <v>1155</v>
      </c>
      <c r="M1950" s="6">
        <f>tbl_Manifiestos[[#This Row],[Total Pagado]]*tbl_Manifiestos[[#This Row],[Porcentaje]]</f>
        <v>1074.1500000000001</v>
      </c>
      <c r="N1950" s="3">
        <v>0.93</v>
      </c>
    </row>
    <row r="1951" spans="1:14" ht="15.75" x14ac:dyDescent="0.25">
      <c r="A1951" s="3" t="s">
        <v>27</v>
      </c>
      <c r="B1951" s="3" t="str">
        <f>tbl_Manifiestos[[#This Row],[Factura]] &amp; "|" &amp; tbl_Manifiestos[[#This Row],[Proyecto OK]] &amp; "|" &amp; TEXT(tbl_Manifiestos[[#This Row],[Servicio]],"0.00") &amp; "|" &amp; TEXT(tbl_Manifiestos[[#This Row],[Costo Unitario]],"0.00")</f>
        <v>2567|AR Term|9.00|115.50</v>
      </c>
      <c r="C1951" t="s">
        <v>5473</v>
      </c>
      <c r="D1951" s="51">
        <v>45835</v>
      </c>
      <c r="E1951">
        <v>114</v>
      </c>
      <c r="F1951" t="s">
        <v>5324</v>
      </c>
      <c r="G1951" t="s">
        <v>5341</v>
      </c>
      <c r="H1951" s="135" t="s">
        <v>1039</v>
      </c>
      <c r="J1951">
        <v>9</v>
      </c>
      <c r="K1951" s="55">
        <v>115.5</v>
      </c>
      <c r="L1951" s="40">
        <f t="shared" si="62"/>
        <v>1039.5</v>
      </c>
      <c r="M1951" s="6">
        <f>tbl_Manifiestos[[#This Row],[Total Pagado]]*tbl_Manifiestos[[#This Row],[Porcentaje]]</f>
        <v>966.73500000000001</v>
      </c>
      <c r="N1951" s="3">
        <v>0.93</v>
      </c>
    </row>
    <row r="1952" spans="1:14" ht="15.75" x14ac:dyDescent="0.25">
      <c r="A1952" s="3" t="s">
        <v>27</v>
      </c>
      <c r="B1952" s="3" t="str">
        <f>tbl_Manifiestos[[#This Row],[Factura]] &amp; "|" &amp; tbl_Manifiestos[[#This Row],[Proyecto OK]] &amp; "|" &amp; TEXT(tbl_Manifiestos[[#This Row],[Servicio]],"0.00") &amp; "|" &amp; TEXT(tbl_Manifiestos[[#This Row],[Costo Unitario]],"0.00")</f>
        <v>2582|AR Term|8.25|118.00</v>
      </c>
      <c r="C1952" t="s">
        <v>5482</v>
      </c>
      <c r="D1952" s="51">
        <v>45838</v>
      </c>
      <c r="E1952">
        <v>114</v>
      </c>
      <c r="F1952" t="s">
        <v>5324</v>
      </c>
      <c r="G1952" t="s">
        <v>5341</v>
      </c>
      <c r="H1952" s="135" t="s">
        <v>1039</v>
      </c>
      <c r="J1952">
        <v>8.25</v>
      </c>
      <c r="K1952" s="55">
        <v>118</v>
      </c>
      <c r="L1952" s="40">
        <f t="shared" si="62"/>
        <v>973.5</v>
      </c>
      <c r="M1952" s="6">
        <f>tbl_Manifiestos[[#This Row],[Total Pagado]]*tbl_Manifiestos[[#This Row],[Porcentaje]]</f>
        <v>905.35500000000002</v>
      </c>
      <c r="N1952" s="3">
        <v>0.93</v>
      </c>
    </row>
    <row r="1953" spans="1:14" ht="15.75" x14ac:dyDescent="0.25">
      <c r="A1953" s="3" t="s">
        <v>27</v>
      </c>
      <c r="B1953" s="3" t="str">
        <f>tbl_Manifiestos[[#This Row],[Factura]] &amp; "|" &amp; tbl_Manifiestos[[#This Row],[Proyecto OK]] &amp; "|" &amp; TEXT(tbl_Manifiestos[[#This Row],[Servicio]],"0.00") &amp; "|" &amp; TEXT(tbl_Manifiestos[[#This Row],[Costo Unitario]],"0.00")</f>
        <v>2582|AR Term|7.00|118.00</v>
      </c>
      <c r="C1953" t="s">
        <v>5482</v>
      </c>
      <c r="D1953" s="51">
        <v>45839</v>
      </c>
      <c r="E1953">
        <v>114</v>
      </c>
      <c r="F1953" t="s">
        <v>5324</v>
      </c>
      <c r="G1953" t="s">
        <v>5341</v>
      </c>
      <c r="H1953" s="135" t="s">
        <v>1039</v>
      </c>
      <c r="J1953">
        <v>7</v>
      </c>
      <c r="K1953" s="55">
        <v>118</v>
      </c>
      <c r="L1953" s="40">
        <f t="shared" si="62"/>
        <v>826</v>
      </c>
      <c r="M1953" s="6">
        <f>tbl_Manifiestos[[#This Row],[Total Pagado]]*tbl_Manifiestos[[#This Row],[Porcentaje]]</f>
        <v>768.18000000000006</v>
      </c>
      <c r="N1953" s="3">
        <v>0.93</v>
      </c>
    </row>
    <row r="1954" spans="1:14" ht="15.75" x14ac:dyDescent="0.25">
      <c r="A1954" s="3" t="s">
        <v>27</v>
      </c>
      <c r="B1954" s="3" t="str">
        <f>tbl_Manifiestos[[#This Row],[Factura]] &amp; "|" &amp; tbl_Manifiestos[[#This Row],[Proyecto OK]] &amp; "|" &amp; TEXT(tbl_Manifiestos[[#This Row],[Servicio]],"0.00") &amp; "|" &amp; TEXT(tbl_Manifiestos[[#This Row],[Costo Unitario]],"0.00")</f>
        <v>2582|AR Term|8.50|118.00</v>
      </c>
      <c r="C1954" t="s">
        <v>5482</v>
      </c>
      <c r="D1954" s="52">
        <v>45841</v>
      </c>
      <c r="E1954">
        <v>103</v>
      </c>
      <c r="F1954" t="s">
        <v>5324</v>
      </c>
      <c r="G1954" t="s">
        <v>5341</v>
      </c>
      <c r="H1954" s="135" t="s">
        <v>1039</v>
      </c>
      <c r="J1954">
        <v>8.5</v>
      </c>
      <c r="K1954" s="56">
        <v>118</v>
      </c>
      <c r="L1954" s="39">
        <f t="shared" si="62"/>
        <v>1003</v>
      </c>
      <c r="M1954" s="6">
        <f>tbl_Manifiestos[[#This Row],[Total Pagado]]*tbl_Manifiestos[[#This Row],[Porcentaje]]</f>
        <v>932.79000000000008</v>
      </c>
      <c r="N1954" s="3">
        <v>0.93</v>
      </c>
    </row>
    <row r="1955" spans="1:14" ht="15.75" x14ac:dyDescent="0.25">
      <c r="A1955" s="3" t="s">
        <v>27</v>
      </c>
      <c r="B1955" s="3" t="str">
        <f>tbl_Manifiestos[[#This Row],[Factura]] &amp; "|" &amp; tbl_Manifiestos[[#This Row],[Proyecto OK]] &amp; "|" &amp; TEXT(tbl_Manifiestos[[#This Row],[Servicio]],"0.00") &amp; "|" &amp; TEXT(tbl_Manifiestos[[#This Row],[Costo Unitario]],"0.00")</f>
        <v>2597|AR Term|9.00|118.00</v>
      </c>
      <c r="C1955" t="s">
        <v>5494</v>
      </c>
      <c r="D1955" s="50">
        <v>45845</v>
      </c>
      <c r="E1955">
        <v>617</v>
      </c>
      <c r="F1955" t="s">
        <v>5324</v>
      </c>
      <c r="G1955" t="s">
        <v>5341</v>
      </c>
      <c r="H1955" s="135" t="s">
        <v>1039</v>
      </c>
      <c r="J1955">
        <v>9</v>
      </c>
      <c r="K1955" s="54">
        <v>118</v>
      </c>
      <c r="L1955" s="38">
        <f t="shared" si="62"/>
        <v>1062</v>
      </c>
      <c r="M1955" s="6">
        <f>tbl_Manifiestos[[#This Row],[Total Pagado]]*tbl_Manifiestos[[#This Row],[Porcentaje]]</f>
        <v>987.66000000000008</v>
      </c>
      <c r="N1955" s="3">
        <v>0.93</v>
      </c>
    </row>
    <row r="1956" spans="1:14" ht="15.75" x14ac:dyDescent="0.25">
      <c r="A1956" s="3" t="s">
        <v>27</v>
      </c>
      <c r="B1956" s="3" t="str">
        <f>tbl_Manifiestos[[#This Row],[Factura]] &amp; "|" &amp; tbl_Manifiestos[[#This Row],[Proyecto OK]] &amp; "|" &amp; TEXT(tbl_Manifiestos[[#This Row],[Servicio]],"0.00") &amp; "|" &amp; TEXT(tbl_Manifiestos[[#This Row],[Costo Unitario]],"0.00")</f>
        <v>2597|AR Term|10.50|118.00</v>
      </c>
      <c r="C1956" t="s">
        <v>5494</v>
      </c>
      <c r="D1956" s="51">
        <v>45846</v>
      </c>
      <c r="E1956">
        <v>515</v>
      </c>
      <c r="F1956" t="s">
        <v>5324</v>
      </c>
      <c r="G1956" t="s">
        <v>5341</v>
      </c>
      <c r="H1956" s="135" t="s">
        <v>1039</v>
      </c>
      <c r="J1956">
        <v>10.5</v>
      </c>
      <c r="K1956" s="55">
        <v>118</v>
      </c>
      <c r="L1956" s="40">
        <f t="shared" si="62"/>
        <v>1239</v>
      </c>
      <c r="M1956" s="6">
        <f>tbl_Manifiestos[[#This Row],[Total Pagado]]*tbl_Manifiestos[[#This Row],[Porcentaje]]</f>
        <v>1152.27</v>
      </c>
      <c r="N1956" s="3">
        <v>0.93</v>
      </c>
    </row>
    <row r="1957" spans="1:14" ht="15.75" x14ac:dyDescent="0.25">
      <c r="A1957" s="3" t="s">
        <v>27</v>
      </c>
      <c r="B1957" s="3" t="str">
        <f>tbl_Manifiestos[[#This Row],[Factura]] &amp; "|" &amp; tbl_Manifiestos[[#This Row],[Proyecto OK]] &amp; "|" &amp; TEXT(tbl_Manifiestos[[#This Row],[Servicio]],"0.00") &amp; "|" &amp; TEXT(tbl_Manifiestos[[#This Row],[Costo Unitario]],"0.00")</f>
        <v>2597|AR Term|10.50|118.00</v>
      </c>
      <c r="C1957" t="s">
        <v>5494</v>
      </c>
      <c r="D1957" s="51">
        <v>45846</v>
      </c>
      <c r="E1957">
        <v>617</v>
      </c>
      <c r="F1957" t="s">
        <v>5324</v>
      </c>
      <c r="G1957" t="s">
        <v>5341</v>
      </c>
      <c r="H1957" s="135" t="s">
        <v>1039</v>
      </c>
      <c r="J1957">
        <v>10.5</v>
      </c>
      <c r="K1957" s="55">
        <v>118</v>
      </c>
      <c r="L1957" s="40">
        <f t="shared" si="62"/>
        <v>1239</v>
      </c>
      <c r="M1957" s="6">
        <f>tbl_Manifiestos[[#This Row],[Total Pagado]]*tbl_Manifiestos[[#This Row],[Porcentaje]]</f>
        <v>1152.27</v>
      </c>
      <c r="N1957" s="3">
        <v>0.93</v>
      </c>
    </row>
    <row r="1958" spans="1:14" ht="15.75" x14ac:dyDescent="0.25">
      <c r="A1958" s="3" t="s">
        <v>27</v>
      </c>
      <c r="B1958" s="3" t="str">
        <f>tbl_Manifiestos[[#This Row],[Factura]] &amp; "|" &amp; tbl_Manifiestos[[#This Row],[Proyecto OK]] &amp; "|" &amp; TEXT(tbl_Manifiestos[[#This Row],[Servicio]],"0.00") &amp; "|" &amp; TEXT(tbl_Manifiestos[[#This Row],[Costo Unitario]],"0.00")</f>
        <v>2610|AR Term|10.00|118.00</v>
      </c>
      <c r="C1958" t="s">
        <v>5505</v>
      </c>
      <c r="D1958" s="52">
        <v>45852</v>
      </c>
      <c r="E1958">
        <v>617</v>
      </c>
      <c r="F1958" t="s">
        <v>5324</v>
      </c>
      <c r="G1958" t="s">
        <v>5341</v>
      </c>
      <c r="H1958" s="135" t="s">
        <v>1039</v>
      </c>
      <c r="J1958">
        <v>10</v>
      </c>
      <c r="K1958" s="56">
        <v>118</v>
      </c>
      <c r="L1958" s="39">
        <f t="shared" si="62"/>
        <v>1180</v>
      </c>
      <c r="M1958" s="6">
        <f>tbl_Manifiestos[[#This Row],[Total Pagado]]*tbl_Manifiestos[[#This Row],[Porcentaje]]</f>
        <v>1097.4000000000001</v>
      </c>
      <c r="N1958" s="3">
        <v>0.93</v>
      </c>
    </row>
    <row r="1959" spans="1:14" ht="15.75" x14ac:dyDescent="0.25">
      <c r="A1959" s="3" t="s">
        <v>27</v>
      </c>
      <c r="B1959" s="3" t="str">
        <f>tbl_Manifiestos[[#This Row],[Factura]] &amp; "|" &amp; tbl_Manifiestos[[#This Row],[Proyecto OK]] &amp; "|" &amp; TEXT(tbl_Manifiestos[[#This Row],[Servicio]],"0.00") &amp; "|" &amp; TEXT(tbl_Manifiestos[[#This Row],[Costo Unitario]],"0.00")</f>
        <v>2610|AR Term|10.00|118.00</v>
      </c>
      <c r="C1959" t="s">
        <v>5505</v>
      </c>
      <c r="D1959" s="50">
        <v>45853</v>
      </c>
      <c r="E1959">
        <v>617</v>
      </c>
      <c r="F1959" t="s">
        <v>5324</v>
      </c>
      <c r="G1959" t="s">
        <v>5341</v>
      </c>
      <c r="H1959" s="135" t="s">
        <v>1039</v>
      </c>
      <c r="J1959">
        <v>10</v>
      </c>
      <c r="K1959" s="54">
        <v>118</v>
      </c>
      <c r="L1959" s="38">
        <f t="shared" si="62"/>
        <v>1180</v>
      </c>
      <c r="M1959" s="6">
        <f>tbl_Manifiestos[[#This Row],[Total Pagado]]*tbl_Manifiestos[[#This Row],[Porcentaje]]</f>
        <v>1097.4000000000001</v>
      </c>
      <c r="N1959" s="3">
        <v>0.93</v>
      </c>
    </row>
    <row r="1960" spans="1:14" ht="15.75" x14ac:dyDescent="0.25">
      <c r="A1960" s="3" t="s">
        <v>27</v>
      </c>
      <c r="B1960" s="3" t="str">
        <f>tbl_Manifiestos[[#This Row],[Factura]] &amp; "|" &amp; tbl_Manifiestos[[#This Row],[Proyecto OK]] &amp; "|" &amp; TEXT(tbl_Manifiestos[[#This Row],[Servicio]],"0.00") &amp; "|" &amp; TEXT(tbl_Manifiestos[[#This Row],[Costo Unitario]],"0.00")</f>
        <v>2610|AR Term|11.75|118.00</v>
      </c>
      <c r="C1960" t="s">
        <v>5505</v>
      </c>
      <c r="D1960" s="52">
        <v>45854</v>
      </c>
      <c r="E1960">
        <v>617</v>
      </c>
      <c r="F1960" t="s">
        <v>5324</v>
      </c>
      <c r="G1960" t="s">
        <v>5341</v>
      </c>
      <c r="H1960" s="135" t="s">
        <v>1039</v>
      </c>
      <c r="J1960">
        <v>11.75</v>
      </c>
      <c r="K1960" s="56">
        <v>118</v>
      </c>
      <c r="L1960" s="39">
        <f t="shared" si="62"/>
        <v>1386.5</v>
      </c>
      <c r="M1960" s="6">
        <f>tbl_Manifiestos[[#This Row],[Total Pagado]]*tbl_Manifiestos[[#This Row],[Porcentaje]]</f>
        <v>1289.4450000000002</v>
      </c>
      <c r="N1960" s="3">
        <v>0.93</v>
      </c>
    </row>
    <row r="1961" spans="1:14" ht="15.75" x14ac:dyDescent="0.25">
      <c r="A1961" s="3" t="s">
        <v>27</v>
      </c>
      <c r="B1961" s="3" t="str">
        <f>tbl_Manifiestos[[#This Row],[Factura]] &amp; "|" &amp; tbl_Manifiestos[[#This Row],[Proyecto OK]] &amp; "|" &amp; TEXT(tbl_Manifiestos[[#This Row],[Servicio]],"0.00") &amp; "|" &amp; TEXT(tbl_Manifiestos[[#This Row],[Costo Unitario]],"0.00")</f>
        <v>2610|AR Term|9.50|118.00</v>
      </c>
      <c r="C1961" t="s">
        <v>5505</v>
      </c>
      <c r="D1961" s="50">
        <v>45855</v>
      </c>
      <c r="E1961">
        <v>617</v>
      </c>
      <c r="F1961" t="s">
        <v>5324</v>
      </c>
      <c r="G1961" t="s">
        <v>5341</v>
      </c>
      <c r="H1961" s="135" t="s">
        <v>1039</v>
      </c>
      <c r="J1961">
        <v>9.5</v>
      </c>
      <c r="K1961" s="54">
        <v>118</v>
      </c>
      <c r="L1961" s="38">
        <f t="shared" si="62"/>
        <v>1121</v>
      </c>
      <c r="M1961" s="6">
        <f>tbl_Manifiestos[[#This Row],[Total Pagado]]*tbl_Manifiestos[[#This Row],[Porcentaje]]</f>
        <v>1042.53</v>
      </c>
      <c r="N1961" s="3">
        <v>0.93</v>
      </c>
    </row>
    <row r="1962" spans="1:14" ht="15.75" x14ac:dyDescent="0.25">
      <c r="A1962" s="3" t="s">
        <v>27</v>
      </c>
      <c r="B1962" s="3" t="str">
        <f>tbl_Manifiestos[[#This Row],[Factura]] &amp; "|" &amp; tbl_Manifiestos[[#This Row],[Proyecto OK]] &amp; "|" &amp; TEXT(tbl_Manifiestos[[#This Row],[Servicio]],"0.00") &amp; "|" &amp; TEXT(tbl_Manifiestos[[#This Row],[Costo Unitario]],"0.00")</f>
        <v>2610|AR Term|9.00|118.00</v>
      </c>
      <c r="C1962" t="s">
        <v>5505</v>
      </c>
      <c r="D1962" s="51">
        <v>45856</v>
      </c>
      <c r="E1962">
        <v>617</v>
      </c>
      <c r="F1962" t="s">
        <v>5324</v>
      </c>
      <c r="G1962" t="s">
        <v>5341</v>
      </c>
      <c r="H1962" s="135" t="s">
        <v>1039</v>
      </c>
      <c r="J1962">
        <v>9</v>
      </c>
      <c r="K1962" s="55">
        <v>118</v>
      </c>
      <c r="L1962" s="40">
        <f t="shared" si="62"/>
        <v>1062</v>
      </c>
      <c r="M1962" s="6">
        <f>tbl_Manifiestos[[#This Row],[Total Pagado]]*tbl_Manifiestos[[#This Row],[Porcentaje]]</f>
        <v>987.66000000000008</v>
      </c>
      <c r="N1962" s="3">
        <v>0.93</v>
      </c>
    </row>
    <row r="1963" spans="1:14" ht="15.75" x14ac:dyDescent="0.25">
      <c r="A1963" s="3" t="s">
        <v>27</v>
      </c>
      <c r="B1963" s="3" t="str">
        <f>tbl_Manifiestos[[#This Row],[Factura]] &amp; "|" &amp; tbl_Manifiestos[[#This Row],[Proyecto OK]] &amp; "|" &amp; TEXT(tbl_Manifiestos[[#This Row],[Servicio]],"0.00") &amp; "|" &amp; TEXT(tbl_Manifiestos[[#This Row],[Costo Unitario]],"0.00")</f>
        <v>2643|AR Term|8.75|118.00</v>
      </c>
      <c r="C1963" t="s">
        <v>5530</v>
      </c>
      <c r="D1963" s="51">
        <v>45867</v>
      </c>
      <c r="E1963">
        <v>617</v>
      </c>
      <c r="F1963" t="s">
        <v>5324</v>
      </c>
      <c r="G1963" t="s">
        <v>1039</v>
      </c>
      <c r="H1963" s="135" t="s">
        <v>1039</v>
      </c>
      <c r="J1963">
        <v>8.75</v>
      </c>
      <c r="K1963" s="55">
        <v>118</v>
      </c>
      <c r="L1963" s="40">
        <f t="shared" si="62"/>
        <v>1032.5</v>
      </c>
      <c r="M1963" s="6">
        <f>tbl_Manifiestos[[#This Row],[Total Pagado]]*tbl_Manifiestos[[#This Row],[Porcentaje]]</f>
        <v>960.22500000000002</v>
      </c>
      <c r="N1963" s="3">
        <v>0.93</v>
      </c>
    </row>
    <row r="1964" spans="1:14" ht="15.75" x14ac:dyDescent="0.25">
      <c r="A1964" s="3" t="s">
        <v>27</v>
      </c>
      <c r="B1964" s="3" t="str">
        <f>tbl_Manifiestos[[#This Row],[Factura]] &amp; "|" &amp; tbl_Manifiestos[[#This Row],[Proyecto OK]] &amp; "|" &amp; TEXT(tbl_Manifiestos[[#This Row],[Servicio]],"0.00") &amp; "|" &amp; TEXT(tbl_Manifiestos[[#This Row],[Costo Unitario]],"0.00")</f>
        <v>2643|AR Term|9.25|118.00</v>
      </c>
      <c r="C1964" t="s">
        <v>5530</v>
      </c>
      <c r="D1964" s="51">
        <v>45868</v>
      </c>
      <c r="E1964">
        <v>617</v>
      </c>
      <c r="F1964" t="s">
        <v>5324</v>
      </c>
      <c r="G1964" t="s">
        <v>1039</v>
      </c>
      <c r="H1964" s="135" t="s">
        <v>1039</v>
      </c>
      <c r="J1964">
        <v>9.25</v>
      </c>
      <c r="K1964" s="55">
        <v>118</v>
      </c>
      <c r="L1964" s="40">
        <f t="shared" si="62"/>
        <v>1091.5</v>
      </c>
      <c r="M1964" s="6">
        <f>tbl_Manifiestos[[#This Row],[Total Pagado]]*tbl_Manifiestos[[#This Row],[Porcentaje]]</f>
        <v>1015.095</v>
      </c>
      <c r="N1964" s="3">
        <v>0.93</v>
      </c>
    </row>
    <row r="1965" spans="1:14" ht="15.75" x14ac:dyDescent="0.25">
      <c r="A1965" s="3" t="s">
        <v>27</v>
      </c>
      <c r="B1965" s="3" t="str">
        <f>tbl_Manifiestos[[#This Row],[Factura]] &amp; "|" &amp; tbl_Manifiestos[[#This Row],[Proyecto OK]] &amp; "|" &amp; TEXT(tbl_Manifiestos[[#This Row],[Servicio]],"0.00") &amp; "|" &amp; TEXT(tbl_Manifiestos[[#This Row],[Costo Unitario]],"0.00")</f>
        <v>2643|AR Term|8.25|118.00</v>
      </c>
      <c r="C1965" t="s">
        <v>5530</v>
      </c>
      <c r="D1965" s="51">
        <v>45869</v>
      </c>
      <c r="E1965">
        <v>617</v>
      </c>
      <c r="F1965" t="s">
        <v>5324</v>
      </c>
      <c r="G1965" t="s">
        <v>1039</v>
      </c>
      <c r="H1965" s="135" t="s">
        <v>1039</v>
      </c>
      <c r="J1965">
        <v>8.25</v>
      </c>
      <c r="K1965" s="55">
        <v>118</v>
      </c>
      <c r="L1965" s="40">
        <f t="shared" si="62"/>
        <v>973.5</v>
      </c>
      <c r="M1965" s="6">
        <f>tbl_Manifiestos[[#This Row],[Total Pagado]]*tbl_Manifiestos[[#This Row],[Porcentaje]]</f>
        <v>905.35500000000002</v>
      </c>
      <c r="N1965" s="3">
        <v>0.93</v>
      </c>
    </row>
    <row r="1966" spans="1:14" ht="15.75" x14ac:dyDescent="0.25">
      <c r="A1966" s="3" t="s">
        <v>27</v>
      </c>
      <c r="B1966" s="3" t="str">
        <f>tbl_Manifiestos[[#This Row],[Factura]] &amp; "|" &amp; tbl_Manifiestos[[#This Row],[Proyecto OK]] &amp; "|" &amp; TEXT(tbl_Manifiestos[[#This Row],[Servicio]],"0.00") &amp; "|" &amp; TEXT(tbl_Manifiestos[[#This Row],[Costo Unitario]],"0.00")</f>
        <v>2643|AR Term|6.75|118.00</v>
      </c>
      <c r="C1966" t="s">
        <v>5530</v>
      </c>
      <c r="D1966" s="51">
        <v>45870</v>
      </c>
      <c r="E1966">
        <v>617</v>
      </c>
      <c r="F1966" t="s">
        <v>5324</v>
      </c>
      <c r="G1966" t="s">
        <v>1039</v>
      </c>
      <c r="H1966" s="135" t="s">
        <v>1039</v>
      </c>
      <c r="J1966">
        <v>6.75</v>
      </c>
      <c r="K1966" s="55">
        <v>118</v>
      </c>
      <c r="L1966" s="40">
        <f t="shared" ref="L1966:L1997" si="63">J1966*K1966</f>
        <v>796.5</v>
      </c>
      <c r="M1966" s="6">
        <f>tbl_Manifiestos[[#This Row],[Total Pagado]]*tbl_Manifiestos[[#This Row],[Porcentaje]]</f>
        <v>740.745</v>
      </c>
      <c r="N1966" s="3">
        <v>0.93</v>
      </c>
    </row>
    <row r="1967" spans="1:14" ht="15.75" x14ac:dyDescent="0.25">
      <c r="A1967" s="3" t="s">
        <v>27</v>
      </c>
      <c r="B1967" s="3" t="str">
        <f>tbl_Manifiestos[[#This Row],[Factura]] &amp; "|" &amp; tbl_Manifiestos[[#This Row],[Proyecto OK]] &amp; "|" &amp; TEXT(tbl_Manifiestos[[#This Row],[Servicio]],"0.00") &amp; "|" &amp; TEXT(tbl_Manifiestos[[#This Row],[Costo Unitario]],"0.00")</f>
        <v>2658|AR Term|8.75|118.00</v>
      </c>
      <c r="C1967" t="s">
        <v>5540</v>
      </c>
      <c r="D1967" s="51">
        <v>45873</v>
      </c>
      <c r="E1967">
        <v>103</v>
      </c>
      <c r="F1967" t="s">
        <v>5324</v>
      </c>
      <c r="G1967" t="s">
        <v>1039</v>
      </c>
      <c r="H1967" s="135" t="s">
        <v>1039</v>
      </c>
      <c r="J1967">
        <v>8.75</v>
      </c>
      <c r="K1967" s="55">
        <v>118</v>
      </c>
      <c r="L1967" s="40">
        <f t="shared" si="63"/>
        <v>1032.5</v>
      </c>
      <c r="M1967" s="6">
        <f>tbl_Manifiestos[[#This Row],[Total Pagado]]*tbl_Manifiestos[[#This Row],[Porcentaje]]</f>
        <v>960.22500000000002</v>
      </c>
      <c r="N1967" s="3">
        <v>0.93</v>
      </c>
    </row>
    <row r="1968" spans="1:14" ht="15.75" x14ac:dyDescent="0.25">
      <c r="A1968" s="3" t="s">
        <v>27</v>
      </c>
      <c r="B1968" s="3" t="str">
        <f>tbl_Manifiestos[[#This Row],[Factura]] &amp; "|" &amp; tbl_Manifiestos[[#This Row],[Proyecto OK]] &amp; "|" &amp; TEXT(tbl_Manifiestos[[#This Row],[Servicio]],"0.00") &amp; "|" &amp; TEXT(tbl_Manifiestos[[#This Row],[Costo Unitario]],"0.00")</f>
        <v>2658|AR Term|8.75|118.00</v>
      </c>
      <c r="C1968" t="s">
        <v>5540</v>
      </c>
      <c r="D1968" s="51">
        <v>45875</v>
      </c>
      <c r="E1968">
        <v>356</v>
      </c>
      <c r="F1968" t="s">
        <v>5324</v>
      </c>
      <c r="G1968" t="s">
        <v>1039</v>
      </c>
      <c r="H1968" s="135" t="s">
        <v>1039</v>
      </c>
      <c r="J1968">
        <v>8.75</v>
      </c>
      <c r="K1968" s="55">
        <v>118</v>
      </c>
      <c r="L1968" s="40">
        <f t="shared" si="63"/>
        <v>1032.5</v>
      </c>
      <c r="M1968" s="6">
        <f>tbl_Manifiestos[[#This Row],[Total Pagado]]*tbl_Manifiestos[[#This Row],[Porcentaje]]</f>
        <v>960.22500000000002</v>
      </c>
      <c r="N1968" s="3">
        <v>0.93</v>
      </c>
    </row>
    <row r="1969" spans="1:14" ht="15.75" x14ac:dyDescent="0.25">
      <c r="A1969" s="3" t="s">
        <v>27</v>
      </c>
      <c r="B1969" s="3" t="str">
        <f>tbl_Manifiestos[[#This Row],[Factura]] &amp; "|" &amp; tbl_Manifiestos[[#This Row],[Proyecto OK]] &amp; "|" &amp; TEXT(tbl_Manifiestos[[#This Row],[Servicio]],"0.00") &amp; "|" &amp; TEXT(tbl_Manifiestos[[#This Row],[Costo Unitario]],"0.00")</f>
        <v>2686|AR Term|2.00|118.00</v>
      </c>
      <c r="C1969" t="s">
        <v>5561</v>
      </c>
      <c r="D1969" s="51">
        <v>45887</v>
      </c>
      <c r="E1969">
        <v>617</v>
      </c>
      <c r="F1969" t="s">
        <v>5324</v>
      </c>
      <c r="G1969" t="s">
        <v>1039</v>
      </c>
      <c r="H1969" s="135" t="s">
        <v>1039</v>
      </c>
      <c r="J1969">
        <v>2</v>
      </c>
      <c r="K1969" s="55">
        <v>118</v>
      </c>
      <c r="L1969" s="40">
        <f t="shared" si="63"/>
        <v>236</v>
      </c>
      <c r="M1969" s="6">
        <f>tbl_Manifiestos[[#This Row],[Total Pagado]]*tbl_Manifiestos[[#This Row],[Porcentaje]]</f>
        <v>219.48000000000002</v>
      </c>
      <c r="N1969" s="3">
        <v>0.93</v>
      </c>
    </row>
    <row r="1970" spans="1:14" ht="15.75" x14ac:dyDescent="0.25">
      <c r="A1970" s="3" t="s">
        <v>27</v>
      </c>
      <c r="B1970" s="3" t="str">
        <f>tbl_Manifiestos[[#This Row],[Factura]] &amp; "|" &amp; tbl_Manifiestos[[#This Row],[Proyecto OK]] &amp; "|" &amp; TEXT(tbl_Manifiestos[[#This Row],[Servicio]],"0.00") &amp; "|" &amp; TEXT(tbl_Manifiestos[[#This Row],[Costo Unitario]],"0.00")</f>
        <v>2686|AR Term|9.00|118.00</v>
      </c>
      <c r="C1970" t="s">
        <v>5561</v>
      </c>
      <c r="D1970" s="52">
        <v>45888</v>
      </c>
      <c r="E1970">
        <v>356</v>
      </c>
      <c r="F1970" t="s">
        <v>5324</v>
      </c>
      <c r="G1970" t="s">
        <v>1039</v>
      </c>
      <c r="H1970" s="135" t="s">
        <v>1039</v>
      </c>
      <c r="J1970">
        <v>9</v>
      </c>
      <c r="K1970" s="56">
        <v>118</v>
      </c>
      <c r="L1970" s="39">
        <f t="shared" si="63"/>
        <v>1062</v>
      </c>
      <c r="M1970" s="6">
        <f>tbl_Manifiestos[[#This Row],[Total Pagado]]*tbl_Manifiestos[[#This Row],[Porcentaje]]</f>
        <v>987.66000000000008</v>
      </c>
      <c r="N1970" s="3">
        <v>0.93</v>
      </c>
    </row>
    <row r="1971" spans="1:14" ht="15.75" x14ac:dyDescent="0.25">
      <c r="A1971" s="3" t="s">
        <v>27</v>
      </c>
      <c r="B1971" s="3" t="str">
        <f>tbl_Manifiestos[[#This Row],[Factura]] &amp; "|" &amp; tbl_Manifiestos[[#This Row],[Proyecto OK]] &amp; "|" &amp; TEXT(tbl_Manifiestos[[#This Row],[Servicio]],"0.00") &amp; "|" &amp; TEXT(tbl_Manifiestos[[#This Row],[Costo Unitario]],"0.00")</f>
        <v>2686|AR Term|8.00|118.00</v>
      </c>
      <c r="C1971" t="s">
        <v>5561</v>
      </c>
      <c r="D1971" s="50">
        <v>45891</v>
      </c>
      <c r="E1971">
        <v>617</v>
      </c>
      <c r="F1971" t="s">
        <v>5324</v>
      </c>
      <c r="G1971" t="s">
        <v>1039</v>
      </c>
      <c r="H1971" s="135" t="s">
        <v>1039</v>
      </c>
      <c r="J1971">
        <v>8</v>
      </c>
      <c r="K1971" s="54">
        <v>118</v>
      </c>
      <c r="L1971" s="38">
        <f t="shared" si="63"/>
        <v>944</v>
      </c>
      <c r="M1971" s="6">
        <f>tbl_Manifiestos[[#This Row],[Total Pagado]]*tbl_Manifiestos[[#This Row],[Porcentaje]]</f>
        <v>877.92000000000007</v>
      </c>
      <c r="N1971" s="3">
        <v>0.93</v>
      </c>
    </row>
    <row r="1972" spans="1:14" ht="15.75" x14ac:dyDescent="0.25">
      <c r="A1972" s="3" t="s">
        <v>27</v>
      </c>
      <c r="B1972" s="3" t="str">
        <f>tbl_Manifiestos[[#This Row],[Factura]] &amp; "|" &amp; tbl_Manifiestos[[#This Row],[Proyecto OK]] &amp; "|" &amp; TEXT(tbl_Manifiestos[[#This Row],[Servicio]],"0.00") &amp; "|" &amp; TEXT(tbl_Manifiestos[[#This Row],[Costo Unitario]],"0.00")</f>
        <v>2702|AR Term|7.75|118.00</v>
      </c>
      <c r="C1972" t="s">
        <v>5568</v>
      </c>
      <c r="D1972" s="50">
        <v>45894</v>
      </c>
      <c r="E1972">
        <v>617</v>
      </c>
      <c r="F1972" t="s">
        <v>5569</v>
      </c>
      <c r="G1972" t="s">
        <v>1039</v>
      </c>
      <c r="H1972" s="135" t="s">
        <v>1039</v>
      </c>
      <c r="J1972">
        <v>7.75</v>
      </c>
      <c r="K1972" s="54">
        <v>118</v>
      </c>
      <c r="L1972" s="38">
        <f t="shared" si="63"/>
        <v>914.5</v>
      </c>
      <c r="M1972" s="6">
        <f>tbl_Manifiestos[[#This Row],[Total Pagado]]*tbl_Manifiestos[[#This Row],[Porcentaje]]</f>
        <v>850.48500000000001</v>
      </c>
      <c r="N1972" s="3">
        <v>0.93</v>
      </c>
    </row>
    <row r="1973" spans="1:14" ht="15.75" x14ac:dyDescent="0.25">
      <c r="A1973" s="3" t="s">
        <v>27</v>
      </c>
      <c r="B1973" s="3" t="str">
        <f>tbl_Manifiestos[[#This Row],[Factura]] &amp; "|" &amp; tbl_Manifiestos[[#This Row],[Proyecto OK]] &amp; "|" &amp; TEXT(tbl_Manifiestos[[#This Row],[Servicio]],"0.00") &amp; "|" &amp; TEXT(tbl_Manifiestos[[#This Row],[Costo Unitario]],"0.00")</f>
        <v>2702|AR Term|7.75|118.00</v>
      </c>
      <c r="C1973" t="s">
        <v>5568</v>
      </c>
      <c r="D1973" s="51">
        <v>45895</v>
      </c>
      <c r="E1973">
        <v>617</v>
      </c>
      <c r="F1973" t="s">
        <v>5569</v>
      </c>
      <c r="G1973" t="s">
        <v>1039</v>
      </c>
      <c r="H1973" s="135" t="s">
        <v>1039</v>
      </c>
      <c r="J1973">
        <v>7.75</v>
      </c>
      <c r="K1973" s="55">
        <v>118</v>
      </c>
      <c r="L1973" s="40">
        <f t="shared" si="63"/>
        <v>914.5</v>
      </c>
      <c r="M1973" s="6">
        <f>tbl_Manifiestos[[#This Row],[Total Pagado]]*tbl_Manifiestos[[#This Row],[Porcentaje]]</f>
        <v>850.48500000000001</v>
      </c>
      <c r="N1973" s="3">
        <v>0.93</v>
      </c>
    </row>
    <row r="1974" spans="1:14" ht="15.75" x14ac:dyDescent="0.25">
      <c r="A1974" s="3" t="s">
        <v>27</v>
      </c>
      <c r="B1974" s="3" t="str">
        <f>tbl_Manifiestos[[#This Row],[Factura]] &amp; "|" &amp; tbl_Manifiestos[[#This Row],[Proyecto OK]] &amp; "|" &amp; TEXT(tbl_Manifiestos[[#This Row],[Servicio]],"0.00") &amp; "|" &amp; TEXT(tbl_Manifiestos[[#This Row],[Costo Unitario]],"0.00")</f>
        <v>2702|AR Term|9.50|118.00</v>
      </c>
      <c r="C1974" t="s">
        <v>5568</v>
      </c>
      <c r="D1974" s="51">
        <v>45896</v>
      </c>
      <c r="E1974">
        <v>617</v>
      </c>
      <c r="F1974" t="s">
        <v>5569</v>
      </c>
      <c r="G1974" t="s">
        <v>1039</v>
      </c>
      <c r="H1974" s="135" t="s">
        <v>1039</v>
      </c>
      <c r="J1974">
        <v>9.5</v>
      </c>
      <c r="K1974" s="55">
        <v>118</v>
      </c>
      <c r="L1974" s="40">
        <f t="shared" si="63"/>
        <v>1121</v>
      </c>
      <c r="M1974" s="6">
        <f>tbl_Manifiestos[[#This Row],[Total Pagado]]*tbl_Manifiestos[[#This Row],[Porcentaje]]</f>
        <v>1042.53</v>
      </c>
      <c r="N1974" s="3">
        <v>0.93</v>
      </c>
    </row>
    <row r="1975" spans="1:14" ht="15.75" x14ac:dyDescent="0.25">
      <c r="A1975" s="3" t="s">
        <v>27</v>
      </c>
      <c r="B1975" s="3" t="str">
        <f>tbl_Manifiestos[[#This Row],[Factura]] &amp; "|" &amp; tbl_Manifiestos[[#This Row],[Proyecto OK]] &amp; "|" &amp; TEXT(tbl_Manifiestos[[#This Row],[Servicio]],"0.00") &amp; "|" &amp; TEXT(tbl_Manifiestos[[#This Row],[Costo Unitario]],"0.00")</f>
        <v>2702|AR Term|11.50|118.00</v>
      </c>
      <c r="C1975" t="s">
        <v>5568</v>
      </c>
      <c r="D1975" s="51">
        <v>45897</v>
      </c>
      <c r="E1975">
        <v>617</v>
      </c>
      <c r="F1975" t="s">
        <v>5569</v>
      </c>
      <c r="G1975" t="s">
        <v>1039</v>
      </c>
      <c r="H1975" s="135" t="s">
        <v>1039</v>
      </c>
      <c r="J1975">
        <v>11.5</v>
      </c>
      <c r="K1975" s="55">
        <v>118</v>
      </c>
      <c r="L1975" s="40">
        <f t="shared" si="63"/>
        <v>1357</v>
      </c>
      <c r="M1975" s="6">
        <f>tbl_Manifiestos[[#This Row],[Total Pagado]]*tbl_Manifiestos[[#This Row],[Porcentaje]]</f>
        <v>1262.01</v>
      </c>
      <c r="N1975" s="3">
        <v>0.93</v>
      </c>
    </row>
    <row r="1976" spans="1:14" ht="15.75" x14ac:dyDescent="0.25">
      <c r="A1976" s="3" t="s">
        <v>27</v>
      </c>
      <c r="B1976" s="3" t="str">
        <f>tbl_Manifiestos[[#This Row],[Factura]] &amp; "|" &amp; tbl_Manifiestos[[#This Row],[Proyecto OK]] &amp; "|" &amp; TEXT(tbl_Manifiestos[[#This Row],[Servicio]],"0.00") &amp; "|" &amp; TEXT(tbl_Manifiestos[[#This Row],[Costo Unitario]],"0.00")</f>
        <v>2702|AR Term|7.25|118.00</v>
      </c>
      <c r="C1976" t="s">
        <v>5568</v>
      </c>
      <c r="D1976" s="51">
        <v>45898</v>
      </c>
      <c r="E1976">
        <v>617</v>
      </c>
      <c r="F1976" t="s">
        <v>5569</v>
      </c>
      <c r="G1976" t="s">
        <v>1039</v>
      </c>
      <c r="H1976" s="135" t="s">
        <v>1039</v>
      </c>
      <c r="J1976">
        <v>7.25</v>
      </c>
      <c r="K1976" s="55">
        <v>118</v>
      </c>
      <c r="L1976" s="40">
        <f t="shared" si="63"/>
        <v>855.5</v>
      </c>
      <c r="M1976" s="6">
        <f>tbl_Manifiestos[[#This Row],[Total Pagado]]*tbl_Manifiestos[[#This Row],[Porcentaje]]</f>
        <v>795.61500000000001</v>
      </c>
      <c r="N1976" s="3">
        <v>0.93</v>
      </c>
    </row>
    <row r="1977" spans="1:14" ht="15.75" x14ac:dyDescent="0.25">
      <c r="A1977" s="3" t="s">
        <v>27</v>
      </c>
      <c r="B1977" s="3" t="str">
        <f>tbl_Manifiestos[[#This Row],[Factura]] &amp; "|" &amp; tbl_Manifiestos[[#This Row],[Proyecto OK]] &amp; "|" &amp; TEXT(tbl_Manifiestos[[#This Row],[Servicio]],"0.00") &amp; "|" &amp; TEXT(tbl_Manifiestos[[#This Row],[Costo Unitario]],"0.00")</f>
        <v>2718|AR Term|9.00|118.00</v>
      </c>
      <c r="C1977" t="s">
        <v>5579</v>
      </c>
      <c r="D1977" s="51">
        <v>45902</v>
      </c>
      <c r="E1977">
        <v>617</v>
      </c>
      <c r="F1977" t="s">
        <v>5569</v>
      </c>
      <c r="G1977" t="s">
        <v>1039</v>
      </c>
      <c r="H1977" s="135" t="s">
        <v>1039</v>
      </c>
      <c r="J1977">
        <v>9</v>
      </c>
      <c r="K1977" s="55">
        <v>118</v>
      </c>
      <c r="L1977" s="40">
        <f t="shared" si="63"/>
        <v>1062</v>
      </c>
      <c r="M1977" s="6">
        <f>tbl_Manifiestos[[#This Row],[Total Pagado]]*tbl_Manifiestos[[#This Row],[Porcentaje]]</f>
        <v>987.66000000000008</v>
      </c>
      <c r="N1977" s="3">
        <v>0.93</v>
      </c>
    </row>
    <row r="1978" spans="1:14" ht="15.75" x14ac:dyDescent="0.25">
      <c r="A1978" s="3" t="s">
        <v>27</v>
      </c>
      <c r="B1978" s="3" t="str">
        <f>tbl_Manifiestos[[#This Row],[Factura]] &amp; "|" &amp; tbl_Manifiestos[[#This Row],[Proyecto OK]] &amp; "|" &amp; TEXT(tbl_Manifiestos[[#This Row],[Servicio]],"0.00") &amp; "|" &amp; TEXT(tbl_Manifiestos[[#This Row],[Costo Unitario]],"0.00")</f>
        <v>2718|AR Term|9.25|118.00</v>
      </c>
      <c r="C1978" t="s">
        <v>5579</v>
      </c>
      <c r="D1978" s="51">
        <v>45903</v>
      </c>
      <c r="E1978">
        <v>617</v>
      </c>
      <c r="F1978" t="s">
        <v>5569</v>
      </c>
      <c r="G1978" t="s">
        <v>1039</v>
      </c>
      <c r="H1978" s="135" t="s">
        <v>1039</v>
      </c>
      <c r="J1978">
        <v>9.25</v>
      </c>
      <c r="K1978" s="55">
        <v>118</v>
      </c>
      <c r="L1978" s="40">
        <f t="shared" si="63"/>
        <v>1091.5</v>
      </c>
      <c r="M1978" s="6">
        <f>tbl_Manifiestos[[#This Row],[Total Pagado]]*tbl_Manifiestos[[#This Row],[Porcentaje]]</f>
        <v>1015.095</v>
      </c>
      <c r="N1978" s="3">
        <v>0.93</v>
      </c>
    </row>
    <row r="1979" spans="1:14" ht="15.75" x14ac:dyDescent="0.25">
      <c r="A1979" s="3" t="s">
        <v>27</v>
      </c>
      <c r="B1979" s="3" t="str">
        <f>tbl_Manifiestos[[#This Row],[Factura]] &amp; "|" &amp; tbl_Manifiestos[[#This Row],[Proyecto OK]] &amp; "|" &amp; TEXT(tbl_Manifiestos[[#This Row],[Servicio]],"0.00") &amp; "|" &amp; TEXT(tbl_Manifiestos[[#This Row],[Costo Unitario]],"0.00")</f>
        <v>2718|AR Term|9.00|118.00</v>
      </c>
      <c r="C1979" t="s">
        <v>5579</v>
      </c>
      <c r="D1979" s="51">
        <v>45904</v>
      </c>
      <c r="E1979">
        <v>617</v>
      </c>
      <c r="F1979" t="s">
        <v>5569</v>
      </c>
      <c r="G1979" t="s">
        <v>1039</v>
      </c>
      <c r="H1979" s="135" t="s">
        <v>1039</v>
      </c>
      <c r="J1979">
        <v>9</v>
      </c>
      <c r="K1979" s="55">
        <v>118</v>
      </c>
      <c r="L1979" s="40">
        <f t="shared" si="63"/>
        <v>1062</v>
      </c>
      <c r="M1979" s="6">
        <f>tbl_Manifiestos[[#This Row],[Total Pagado]]*tbl_Manifiestos[[#This Row],[Porcentaje]]</f>
        <v>987.66000000000008</v>
      </c>
      <c r="N1979" s="3">
        <v>0.93</v>
      </c>
    </row>
    <row r="1980" spans="1:14" ht="15.75" x14ac:dyDescent="0.25">
      <c r="A1980" s="3" t="s">
        <v>27</v>
      </c>
      <c r="B1980" s="3" t="str">
        <f>tbl_Manifiestos[[#This Row],[Factura]] &amp; "|" &amp; tbl_Manifiestos[[#This Row],[Proyecto OK]] &amp; "|" &amp; TEXT(tbl_Manifiestos[[#This Row],[Servicio]],"0.00") &amp; "|" &amp; TEXT(tbl_Manifiestos[[#This Row],[Costo Unitario]],"0.00")</f>
        <v>2718|AR Term|13.50|118.00</v>
      </c>
      <c r="C1980" t="s">
        <v>5579</v>
      </c>
      <c r="D1980" s="51">
        <v>45905</v>
      </c>
      <c r="E1980">
        <v>617</v>
      </c>
      <c r="F1980" t="s">
        <v>5569</v>
      </c>
      <c r="G1980" t="s">
        <v>1039</v>
      </c>
      <c r="H1980" s="135" t="s">
        <v>1039</v>
      </c>
      <c r="J1980">
        <v>13.5</v>
      </c>
      <c r="K1980" s="55">
        <v>118</v>
      </c>
      <c r="L1980" s="40">
        <f t="shared" si="63"/>
        <v>1593</v>
      </c>
      <c r="M1980" s="6">
        <f>tbl_Manifiestos[[#This Row],[Total Pagado]]*tbl_Manifiestos[[#This Row],[Porcentaje]]</f>
        <v>1481.49</v>
      </c>
      <c r="N1980" s="3">
        <v>0.93</v>
      </c>
    </row>
    <row r="1981" spans="1:14" ht="15.75" x14ac:dyDescent="0.25">
      <c r="A1981" s="3" t="s">
        <v>27</v>
      </c>
      <c r="B1981" s="3" t="str">
        <f>tbl_Manifiestos[[#This Row],[Factura]] &amp; "|" &amp; tbl_Manifiestos[[#This Row],[Proyecto OK]] &amp; "|" &amp; TEXT(tbl_Manifiestos[[#This Row],[Servicio]],"0.00") &amp; "|" &amp; TEXT(tbl_Manifiestos[[#This Row],[Costo Unitario]],"0.00")</f>
        <v>2737|AR Term|11.00|118.00</v>
      </c>
      <c r="C1981" t="s">
        <v>5594</v>
      </c>
      <c r="D1981" s="51">
        <v>45908</v>
      </c>
      <c r="E1981">
        <v>617</v>
      </c>
      <c r="F1981" t="s">
        <v>5324</v>
      </c>
      <c r="G1981" t="s">
        <v>1039</v>
      </c>
      <c r="H1981" s="135" t="s">
        <v>1039</v>
      </c>
      <c r="J1981">
        <v>11</v>
      </c>
      <c r="K1981" s="55">
        <v>118</v>
      </c>
      <c r="L1981" s="34">
        <f t="shared" si="63"/>
        <v>1298</v>
      </c>
      <c r="M1981" s="6">
        <f>tbl_Manifiestos[[#This Row],[Total Pagado]]*tbl_Manifiestos[[#This Row],[Porcentaje]]</f>
        <v>1207.1400000000001</v>
      </c>
      <c r="N1981" s="3">
        <v>0.93</v>
      </c>
    </row>
    <row r="1982" spans="1:14" ht="15.75" x14ac:dyDescent="0.25">
      <c r="A1982" s="3" t="s">
        <v>27</v>
      </c>
      <c r="B1982" s="3" t="str">
        <f>tbl_Manifiestos[[#This Row],[Factura]] &amp; "|" &amp; tbl_Manifiestos[[#This Row],[Proyecto OK]] &amp; "|" &amp; TEXT(tbl_Manifiestos[[#This Row],[Servicio]],"0.00") &amp; "|" &amp; TEXT(tbl_Manifiestos[[#This Row],[Costo Unitario]],"0.00")</f>
        <v>2737|AR Term|9.00|118.00</v>
      </c>
      <c r="C1982" t="s">
        <v>5594</v>
      </c>
      <c r="D1982" s="51">
        <v>45909</v>
      </c>
      <c r="E1982">
        <v>617</v>
      </c>
      <c r="F1982" t="s">
        <v>5324</v>
      </c>
      <c r="G1982" t="s">
        <v>1039</v>
      </c>
      <c r="H1982" s="135" t="s">
        <v>1039</v>
      </c>
      <c r="J1982">
        <v>9</v>
      </c>
      <c r="K1982" s="55">
        <v>118</v>
      </c>
      <c r="L1982" s="34">
        <f t="shared" si="63"/>
        <v>1062</v>
      </c>
      <c r="M1982" s="6">
        <f>tbl_Manifiestos[[#This Row],[Total Pagado]]*tbl_Manifiestos[[#This Row],[Porcentaje]]</f>
        <v>987.66000000000008</v>
      </c>
      <c r="N1982" s="3">
        <v>0.93</v>
      </c>
    </row>
    <row r="1983" spans="1:14" ht="15.75" x14ac:dyDescent="0.25">
      <c r="A1983" s="3" t="s">
        <v>27</v>
      </c>
      <c r="B1983" s="3" t="str">
        <f>tbl_Manifiestos[[#This Row],[Factura]] &amp; "|" &amp; tbl_Manifiestos[[#This Row],[Proyecto OK]] &amp; "|" &amp; TEXT(tbl_Manifiestos[[#This Row],[Servicio]],"0.00") &amp; "|" &amp; TEXT(tbl_Manifiestos[[#This Row],[Costo Unitario]],"0.00")</f>
        <v>2737|AR Term|8.50|118.00</v>
      </c>
      <c r="C1983" t="s">
        <v>5594</v>
      </c>
      <c r="D1983" s="51">
        <v>45910</v>
      </c>
      <c r="E1983">
        <v>617</v>
      </c>
      <c r="F1983" t="s">
        <v>5324</v>
      </c>
      <c r="G1983" t="s">
        <v>1039</v>
      </c>
      <c r="H1983" s="135" t="s">
        <v>1039</v>
      </c>
      <c r="J1983">
        <v>8.5</v>
      </c>
      <c r="K1983" s="55">
        <v>118</v>
      </c>
      <c r="L1983" s="34">
        <f t="shared" si="63"/>
        <v>1003</v>
      </c>
      <c r="M1983" s="6">
        <f>tbl_Manifiestos[[#This Row],[Total Pagado]]*tbl_Manifiestos[[#This Row],[Porcentaje]]</f>
        <v>932.79000000000008</v>
      </c>
      <c r="N1983" s="3">
        <v>0.93</v>
      </c>
    </row>
    <row r="1984" spans="1:14" ht="15.75" x14ac:dyDescent="0.25">
      <c r="A1984" s="3" t="s">
        <v>27</v>
      </c>
      <c r="B1984" s="3" t="str">
        <f>tbl_Manifiestos[[#This Row],[Factura]] &amp; "|" &amp; tbl_Manifiestos[[#This Row],[Proyecto OK]] &amp; "|" &amp; TEXT(tbl_Manifiestos[[#This Row],[Servicio]],"0.00") &amp; "|" &amp; TEXT(tbl_Manifiestos[[#This Row],[Costo Unitario]],"0.00")</f>
        <v>2737|AR Term|8.75|118.00</v>
      </c>
      <c r="C1984" t="s">
        <v>5594</v>
      </c>
      <c r="D1984" s="51">
        <v>45911</v>
      </c>
      <c r="E1984">
        <v>617</v>
      </c>
      <c r="F1984" t="s">
        <v>5324</v>
      </c>
      <c r="G1984" t="s">
        <v>1039</v>
      </c>
      <c r="H1984" s="135" t="s">
        <v>1039</v>
      </c>
      <c r="J1984">
        <v>8.75</v>
      </c>
      <c r="K1984" s="55">
        <v>118</v>
      </c>
      <c r="L1984" s="34">
        <f t="shared" si="63"/>
        <v>1032.5</v>
      </c>
      <c r="M1984" s="6">
        <f>tbl_Manifiestos[[#This Row],[Total Pagado]]*tbl_Manifiestos[[#This Row],[Porcentaje]]</f>
        <v>960.22500000000002</v>
      </c>
      <c r="N1984" s="3">
        <v>0.93</v>
      </c>
    </row>
    <row r="1985" spans="1:14" ht="15.75" x14ac:dyDescent="0.25">
      <c r="A1985" s="3" t="s">
        <v>27</v>
      </c>
      <c r="B1985" s="3" t="str">
        <f>tbl_Manifiestos[[#This Row],[Factura]] &amp; "|" &amp; tbl_Manifiestos[[#This Row],[Proyecto OK]] &amp; "|" &amp; TEXT(tbl_Manifiestos[[#This Row],[Servicio]],"0.00") &amp; "|" &amp; TEXT(tbl_Manifiestos[[#This Row],[Costo Unitario]],"0.00")</f>
        <v>2737|AR Term|3.00|118.00</v>
      </c>
      <c r="C1985" t="s">
        <v>5594</v>
      </c>
      <c r="D1985" s="52">
        <v>45912</v>
      </c>
      <c r="E1985">
        <v>617</v>
      </c>
      <c r="F1985" t="s">
        <v>5324</v>
      </c>
      <c r="G1985" t="s">
        <v>1039</v>
      </c>
      <c r="H1985" s="135" t="s">
        <v>1039</v>
      </c>
      <c r="J1985">
        <v>3</v>
      </c>
      <c r="K1985" s="56">
        <v>118</v>
      </c>
      <c r="L1985" s="39">
        <f t="shared" si="63"/>
        <v>354</v>
      </c>
      <c r="M1985" s="6">
        <f>tbl_Manifiestos[[#This Row],[Total Pagado]]*tbl_Manifiestos[[#This Row],[Porcentaje]]</f>
        <v>329.22</v>
      </c>
      <c r="N1985" s="3">
        <v>0.93</v>
      </c>
    </row>
    <row r="1986" spans="1:14" ht="15.75" x14ac:dyDescent="0.25">
      <c r="A1986" s="3" t="s">
        <v>27</v>
      </c>
      <c r="B1986" s="3" t="str">
        <f>tbl_Manifiestos[[#This Row],[Factura]] &amp; "|" &amp; tbl_Manifiestos[[#This Row],[Proyecto OK]] &amp; "|" &amp; TEXT(tbl_Manifiestos[[#This Row],[Servicio]],"0.00") &amp; "|" &amp; TEXT(tbl_Manifiestos[[#This Row],[Costo Unitario]],"0.00")</f>
        <v>2751|AR Term|9.50|118.00</v>
      </c>
      <c r="C1986" t="s">
        <v>5603</v>
      </c>
      <c r="D1986" s="50">
        <v>45915</v>
      </c>
      <c r="E1986">
        <v>617</v>
      </c>
      <c r="F1986" t="s">
        <v>5324</v>
      </c>
      <c r="G1986" t="s">
        <v>1039</v>
      </c>
      <c r="H1986" s="135" t="s">
        <v>1039</v>
      </c>
      <c r="J1986">
        <v>9.5</v>
      </c>
      <c r="K1986" s="54">
        <v>118</v>
      </c>
      <c r="L1986" s="38">
        <f t="shared" si="63"/>
        <v>1121</v>
      </c>
      <c r="M1986" s="6">
        <f>tbl_Manifiestos[[#This Row],[Total Pagado]]*tbl_Manifiestos[[#This Row],[Porcentaje]]</f>
        <v>1042.53</v>
      </c>
      <c r="N1986" s="3">
        <v>0.93</v>
      </c>
    </row>
    <row r="1987" spans="1:14" ht="15.75" x14ac:dyDescent="0.25">
      <c r="A1987" s="3" t="s">
        <v>27</v>
      </c>
      <c r="B1987" s="3" t="str">
        <f>tbl_Manifiestos[[#This Row],[Factura]] &amp; "|" &amp; tbl_Manifiestos[[#This Row],[Proyecto OK]] &amp; "|" &amp; TEXT(tbl_Manifiestos[[#This Row],[Servicio]],"0.00") &amp; "|" &amp; TEXT(tbl_Manifiestos[[#This Row],[Costo Unitario]],"0.00")</f>
        <v>2751|AR Term|9.50|118.00</v>
      </c>
      <c r="C1987" t="s">
        <v>5603</v>
      </c>
      <c r="D1987" s="51">
        <v>45916</v>
      </c>
      <c r="E1987">
        <v>103</v>
      </c>
      <c r="F1987" t="s">
        <v>5324</v>
      </c>
      <c r="G1987" t="s">
        <v>1039</v>
      </c>
      <c r="H1987" s="135" t="s">
        <v>1039</v>
      </c>
      <c r="J1987">
        <v>9.5</v>
      </c>
      <c r="K1987" s="55">
        <v>118</v>
      </c>
      <c r="L1987" s="40">
        <f t="shared" si="63"/>
        <v>1121</v>
      </c>
      <c r="M1987" s="6">
        <f>tbl_Manifiestos[[#This Row],[Total Pagado]]*tbl_Manifiestos[[#This Row],[Porcentaje]]</f>
        <v>1042.53</v>
      </c>
      <c r="N1987" s="3">
        <v>0.93</v>
      </c>
    </row>
    <row r="1988" spans="1:14" ht="15.75" x14ac:dyDescent="0.25">
      <c r="A1988" s="3" t="s">
        <v>27</v>
      </c>
      <c r="B1988" s="3" t="str">
        <f>tbl_Manifiestos[[#This Row],[Factura]] &amp; "|" &amp; tbl_Manifiestos[[#This Row],[Proyecto OK]] &amp; "|" &amp; TEXT(tbl_Manifiestos[[#This Row],[Servicio]],"0.00") &amp; "|" &amp; TEXT(tbl_Manifiestos[[#This Row],[Costo Unitario]],"0.00")</f>
        <v>2751|AR Term|2.00|118.00</v>
      </c>
      <c r="C1988" t="s">
        <v>5603</v>
      </c>
      <c r="D1988" s="51">
        <v>45917</v>
      </c>
      <c r="E1988">
        <v>617</v>
      </c>
      <c r="F1988" t="s">
        <v>5324</v>
      </c>
      <c r="G1988" t="s">
        <v>1039</v>
      </c>
      <c r="H1988" s="135" t="s">
        <v>1039</v>
      </c>
      <c r="J1988">
        <v>2</v>
      </c>
      <c r="K1988" s="55">
        <v>118</v>
      </c>
      <c r="L1988" s="40">
        <f t="shared" si="63"/>
        <v>236</v>
      </c>
      <c r="M1988" s="6">
        <f>tbl_Manifiestos[[#This Row],[Total Pagado]]*tbl_Manifiestos[[#This Row],[Porcentaje]]</f>
        <v>219.48000000000002</v>
      </c>
      <c r="N1988" s="3">
        <v>0.93</v>
      </c>
    </row>
    <row r="1989" spans="1:14" ht="15.75" x14ac:dyDescent="0.25">
      <c r="A1989" s="3" t="s">
        <v>27</v>
      </c>
      <c r="B1989" s="3" t="str">
        <f>tbl_Manifiestos[[#This Row],[Factura]] &amp; "|" &amp; tbl_Manifiestos[[#This Row],[Proyecto OK]] &amp; "|" &amp; TEXT(tbl_Manifiestos[[#This Row],[Servicio]],"0.00") &amp; "|" &amp; TEXT(tbl_Manifiestos[[#This Row],[Costo Unitario]],"0.00")</f>
        <v>2751|AR Term|7.50|118.00</v>
      </c>
      <c r="C1989" t="s">
        <v>5603</v>
      </c>
      <c r="D1989" s="52">
        <v>45918</v>
      </c>
      <c r="E1989">
        <v>356</v>
      </c>
      <c r="F1989" t="s">
        <v>5324</v>
      </c>
      <c r="G1989" t="s">
        <v>1039</v>
      </c>
      <c r="H1989" s="135" t="s">
        <v>1039</v>
      </c>
      <c r="J1989">
        <v>7.5</v>
      </c>
      <c r="K1989" s="56">
        <v>118</v>
      </c>
      <c r="L1989" s="39">
        <f t="shared" si="63"/>
        <v>885</v>
      </c>
      <c r="M1989" s="6">
        <f>tbl_Manifiestos[[#This Row],[Total Pagado]]*tbl_Manifiestos[[#This Row],[Porcentaje]]</f>
        <v>823.05000000000007</v>
      </c>
      <c r="N1989" s="3">
        <v>0.93</v>
      </c>
    </row>
    <row r="1990" spans="1:14" ht="15.75" x14ac:dyDescent="0.25">
      <c r="A1990" s="3" t="s">
        <v>27</v>
      </c>
      <c r="B1990" s="3" t="str">
        <f>tbl_Manifiestos[[#This Row],[Factura]] &amp; "|" &amp; tbl_Manifiestos[[#This Row],[Proyecto OK]] &amp; "|" &amp; TEXT(tbl_Manifiestos[[#This Row],[Servicio]],"0.00") &amp; "|" &amp; TEXT(tbl_Manifiestos[[#This Row],[Costo Unitario]],"0.00")</f>
        <v>2751|AR Term|7.50|118.00</v>
      </c>
      <c r="C1990" t="s">
        <v>5603</v>
      </c>
      <c r="D1990" s="50">
        <v>45919</v>
      </c>
      <c r="E1990">
        <v>617</v>
      </c>
      <c r="F1990" t="s">
        <v>5324</v>
      </c>
      <c r="G1990" t="s">
        <v>1039</v>
      </c>
      <c r="H1990" s="135" t="s">
        <v>1039</v>
      </c>
      <c r="J1990">
        <v>7.5</v>
      </c>
      <c r="K1990" s="54">
        <v>118</v>
      </c>
      <c r="L1990" s="38">
        <f t="shared" si="63"/>
        <v>885</v>
      </c>
      <c r="M1990" s="6">
        <f>tbl_Manifiestos[[#This Row],[Total Pagado]]*tbl_Manifiestos[[#This Row],[Porcentaje]]</f>
        <v>823.05000000000007</v>
      </c>
      <c r="N1990" s="3">
        <v>0.93</v>
      </c>
    </row>
    <row r="1991" spans="1:14" ht="15.75" x14ac:dyDescent="0.25">
      <c r="A1991" s="3" t="s">
        <v>27</v>
      </c>
      <c r="B1991" s="3" t="str">
        <f>tbl_Manifiestos[[#This Row],[Factura]] &amp; "|" &amp; tbl_Manifiestos[[#This Row],[Proyecto OK]] &amp; "|" &amp; TEXT(tbl_Manifiestos[[#This Row],[Servicio]],"0.00") &amp; "|" &amp; TEXT(tbl_Manifiestos[[#This Row],[Costo Unitario]],"0.00")</f>
        <v>2770|AR Term|10.50|118.00</v>
      </c>
      <c r="C1991" t="s">
        <v>5614</v>
      </c>
      <c r="D1991" s="52">
        <v>45922</v>
      </c>
      <c r="E1991">
        <v>617</v>
      </c>
      <c r="F1991" t="s">
        <v>5324</v>
      </c>
      <c r="G1991" t="s">
        <v>1039</v>
      </c>
      <c r="H1991" s="135" t="s">
        <v>1039</v>
      </c>
      <c r="J1991">
        <v>10.5</v>
      </c>
      <c r="K1991" s="56">
        <v>118</v>
      </c>
      <c r="L1991" s="39">
        <f t="shared" si="63"/>
        <v>1239</v>
      </c>
      <c r="M1991" s="6">
        <f>tbl_Manifiestos[[#This Row],[Total Pagado]]*tbl_Manifiestos[[#This Row],[Porcentaje]]</f>
        <v>1152.27</v>
      </c>
      <c r="N1991" s="3">
        <v>0.93</v>
      </c>
    </row>
    <row r="1992" spans="1:14" ht="15.75" x14ac:dyDescent="0.25">
      <c r="A1992" s="3" t="s">
        <v>27</v>
      </c>
      <c r="B1992" s="3" t="str">
        <f>tbl_Manifiestos[[#This Row],[Factura]] &amp; "|" &amp; tbl_Manifiestos[[#This Row],[Proyecto OK]] &amp; "|" &amp; TEXT(tbl_Manifiestos[[#This Row],[Servicio]],"0.00") &amp; "|" &amp; TEXT(tbl_Manifiestos[[#This Row],[Costo Unitario]],"0.00")</f>
        <v>2770|AR Term|10.50|118.00</v>
      </c>
      <c r="C1992" t="s">
        <v>5614</v>
      </c>
      <c r="D1992" s="50">
        <v>45923</v>
      </c>
      <c r="E1992">
        <v>617</v>
      </c>
      <c r="F1992" t="s">
        <v>5324</v>
      </c>
      <c r="G1992" t="s">
        <v>1039</v>
      </c>
      <c r="H1992" s="135" t="s">
        <v>1039</v>
      </c>
      <c r="J1992">
        <v>10.5</v>
      </c>
      <c r="K1992" s="54">
        <v>118</v>
      </c>
      <c r="L1992" s="38">
        <f t="shared" si="63"/>
        <v>1239</v>
      </c>
      <c r="M1992" s="6">
        <f>tbl_Manifiestos[[#This Row],[Total Pagado]]*tbl_Manifiestos[[#This Row],[Porcentaje]]</f>
        <v>1152.27</v>
      </c>
      <c r="N1992" s="3">
        <v>0.93</v>
      </c>
    </row>
    <row r="1993" spans="1:14" ht="15.75" x14ac:dyDescent="0.25">
      <c r="A1993" s="3" t="s">
        <v>27</v>
      </c>
      <c r="B1993" s="3" t="str">
        <f>tbl_Manifiestos[[#This Row],[Factura]] &amp; "|" &amp; tbl_Manifiestos[[#This Row],[Proyecto OK]] &amp; "|" &amp; TEXT(tbl_Manifiestos[[#This Row],[Servicio]],"0.00") &amp; "|" &amp; TEXT(tbl_Manifiestos[[#This Row],[Costo Unitario]],"0.00")</f>
        <v>2770|AR Term|9.50|118.00</v>
      </c>
      <c r="C1993" t="s">
        <v>5614</v>
      </c>
      <c r="D1993" s="51">
        <v>45924</v>
      </c>
      <c r="E1993">
        <v>617</v>
      </c>
      <c r="F1993" t="s">
        <v>5324</v>
      </c>
      <c r="G1993" t="s">
        <v>1039</v>
      </c>
      <c r="H1993" s="135" t="s">
        <v>1039</v>
      </c>
      <c r="J1993">
        <v>9.5</v>
      </c>
      <c r="K1993" s="55">
        <v>118</v>
      </c>
      <c r="L1993" s="40">
        <f t="shared" si="63"/>
        <v>1121</v>
      </c>
      <c r="M1993" s="6">
        <f>tbl_Manifiestos[[#This Row],[Total Pagado]]*tbl_Manifiestos[[#This Row],[Porcentaje]]</f>
        <v>1042.53</v>
      </c>
      <c r="N1993" s="3">
        <v>0.93</v>
      </c>
    </row>
    <row r="1994" spans="1:14" ht="15.75" x14ac:dyDescent="0.25">
      <c r="A1994" s="3" t="s">
        <v>27</v>
      </c>
      <c r="B1994" s="3" t="str">
        <f>tbl_Manifiestos[[#This Row],[Factura]] &amp; "|" &amp; tbl_Manifiestos[[#This Row],[Proyecto OK]] &amp; "|" &amp; TEXT(tbl_Manifiestos[[#This Row],[Servicio]],"0.00") &amp; "|" &amp; TEXT(tbl_Manifiestos[[#This Row],[Costo Unitario]],"0.00")</f>
        <v>2786|AR Term|9.50|118.00</v>
      </c>
      <c r="C1994" t="s">
        <v>5626</v>
      </c>
      <c r="D1994" s="52">
        <v>45929</v>
      </c>
      <c r="E1994">
        <v>356</v>
      </c>
      <c r="F1994" t="s">
        <v>5324</v>
      </c>
      <c r="G1994" t="s">
        <v>1039</v>
      </c>
      <c r="H1994" s="135" t="s">
        <v>1039</v>
      </c>
      <c r="J1994">
        <v>9.5</v>
      </c>
      <c r="K1994" s="56">
        <v>118</v>
      </c>
      <c r="L1994" s="39">
        <f t="shared" si="63"/>
        <v>1121</v>
      </c>
      <c r="M1994" s="6">
        <f>tbl_Manifiestos[[#This Row],[Total Pagado]]*tbl_Manifiestos[[#This Row],[Porcentaje]]</f>
        <v>1042.53</v>
      </c>
      <c r="N1994" s="3">
        <v>0.93</v>
      </c>
    </row>
    <row r="1995" spans="1:14" ht="15.75" x14ac:dyDescent="0.25">
      <c r="A1995" s="3" t="s">
        <v>27</v>
      </c>
      <c r="B1995" s="3" t="str">
        <f>tbl_Manifiestos[[#This Row],[Factura]] &amp; "|" &amp; tbl_Manifiestos[[#This Row],[Proyecto OK]] &amp; "|" &amp; TEXT(tbl_Manifiestos[[#This Row],[Servicio]],"0.00") &amp; "|" &amp; TEXT(tbl_Manifiestos[[#This Row],[Costo Unitario]],"0.00")</f>
        <v>2786|AR Term|8.75|118.00</v>
      </c>
      <c r="C1995" t="s">
        <v>5626</v>
      </c>
      <c r="D1995" s="50">
        <v>45933</v>
      </c>
      <c r="E1995">
        <v>617</v>
      </c>
      <c r="F1995" t="s">
        <v>5324</v>
      </c>
      <c r="G1995" t="s">
        <v>1039</v>
      </c>
      <c r="H1995" s="135" t="s">
        <v>1039</v>
      </c>
      <c r="J1995">
        <v>8.75</v>
      </c>
      <c r="K1995" s="54">
        <v>118</v>
      </c>
      <c r="L1995" s="38">
        <f t="shared" si="63"/>
        <v>1032.5</v>
      </c>
      <c r="M1995" s="6">
        <f>tbl_Manifiestos[[#This Row],[Total Pagado]]*tbl_Manifiestos[[#This Row],[Porcentaje]]</f>
        <v>960.22500000000002</v>
      </c>
      <c r="N1995" s="3">
        <v>0.93</v>
      </c>
    </row>
    <row r="1996" spans="1:14" ht="15.75" x14ac:dyDescent="0.25">
      <c r="A1996" s="3" t="s">
        <v>27</v>
      </c>
      <c r="B1996" s="3" t="str">
        <f>tbl_Manifiestos[[#This Row],[Factura]] &amp; "|" &amp; tbl_Manifiestos[[#This Row],[Proyecto OK]] &amp; "|" &amp; TEXT(tbl_Manifiestos[[#This Row],[Servicio]],"0.00") &amp; "|" &amp; TEXT(tbl_Manifiestos[[#This Row],[Costo Unitario]],"0.00")</f>
        <v>2817|AR Term|8.50|118.00</v>
      </c>
      <c r="C1996" t="s">
        <v>5649</v>
      </c>
      <c r="D1996" s="52">
        <v>45946</v>
      </c>
      <c r="E1996">
        <v>515</v>
      </c>
      <c r="F1996" t="s">
        <v>5324</v>
      </c>
      <c r="G1996" t="s">
        <v>1039</v>
      </c>
      <c r="H1996" s="135" t="s">
        <v>1039</v>
      </c>
      <c r="J1996">
        <v>8.5</v>
      </c>
      <c r="K1996" s="56">
        <v>118</v>
      </c>
      <c r="L1996" s="39">
        <f t="shared" si="63"/>
        <v>1003</v>
      </c>
      <c r="M1996" s="6">
        <f>tbl_Manifiestos[[#This Row],[Total Pagado]]*tbl_Manifiestos[[#This Row],[Porcentaje]]</f>
        <v>932.79000000000008</v>
      </c>
      <c r="N1996" s="3">
        <v>0.93</v>
      </c>
    </row>
    <row r="1997" spans="1:14" ht="15.75" x14ac:dyDescent="0.25">
      <c r="A1997" s="3" t="s">
        <v>27</v>
      </c>
      <c r="B1997" s="3" t="str">
        <f>tbl_Manifiestos[[#This Row],[Factura]] &amp; "|" &amp; tbl_Manifiestos[[#This Row],[Proyecto OK]] &amp; "|" &amp; TEXT(tbl_Manifiestos[[#This Row],[Servicio]],"0.00") &amp; "|" &amp; TEXT(tbl_Manifiestos[[#This Row],[Costo Unitario]],"0.00")</f>
        <v>2817|AR Term|8.00|118.00</v>
      </c>
      <c r="C1997" t="s">
        <v>5649</v>
      </c>
      <c r="D1997" s="53">
        <v>45947</v>
      </c>
      <c r="E1997">
        <v>114</v>
      </c>
      <c r="F1997" t="s">
        <v>5324</v>
      </c>
      <c r="G1997" t="s">
        <v>1039</v>
      </c>
      <c r="H1997" s="135" t="s">
        <v>1039</v>
      </c>
      <c r="J1997">
        <v>8</v>
      </c>
      <c r="K1997" s="57">
        <v>118</v>
      </c>
      <c r="L1997" s="41">
        <f t="shared" si="63"/>
        <v>944</v>
      </c>
      <c r="M1997" s="6">
        <f>tbl_Manifiestos[[#This Row],[Total Pagado]]*tbl_Manifiestos[[#This Row],[Porcentaje]]</f>
        <v>877.92000000000007</v>
      </c>
      <c r="N1997" s="3">
        <v>0.93</v>
      </c>
    </row>
    <row r="1998" spans="1:14" ht="15.75" x14ac:dyDescent="0.25">
      <c r="A1998" s="3" t="s">
        <v>27</v>
      </c>
      <c r="B1998" s="3" t="str">
        <f>tbl_Manifiestos[[#This Row],[Factura]] &amp; "|" &amp; tbl_Manifiestos[[#This Row],[Proyecto OK]] &amp; "|" &amp; TEXT(tbl_Manifiestos[[#This Row],[Servicio]],"0.00") &amp; "|" &amp; TEXT(tbl_Manifiestos[[#This Row],[Costo Unitario]],"0.00")</f>
        <v>2839|AR Term|9.00|118.00</v>
      </c>
      <c r="C1998" t="s">
        <v>5664</v>
      </c>
      <c r="D1998" s="50">
        <v>45950</v>
      </c>
      <c r="E1998">
        <v>325</v>
      </c>
      <c r="F1998" t="s">
        <v>5324</v>
      </c>
      <c r="G1998" t="s">
        <v>1039</v>
      </c>
      <c r="H1998" s="135" t="s">
        <v>1039</v>
      </c>
      <c r="J1998">
        <v>9</v>
      </c>
      <c r="K1998" s="54">
        <v>118</v>
      </c>
      <c r="L1998" s="38">
        <f t="shared" ref="L1998:L2010" si="64">J1998*K1998</f>
        <v>1062</v>
      </c>
      <c r="M1998" s="6">
        <f>tbl_Manifiestos[[#This Row],[Total Pagado]]*tbl_Manifiestos[[#This Row],[Porcentaje]]</f>
        <v>987.66000000000008</v>
      </c>
      <c r="N1998" s="3">
        <v>0.93</v>
      </c>
    </row>
    <row r="1999" spans="1:14" ht="15.75" x14ac:dyDescent="0.25">
      <c r="A1999" s="3" t="s">
        <v>27</v>
      </c>
      <c r="B1999" s="3" t="str">
        <f>tbl_Manifiestos[[#This Row],[Factura]] &amp; "|" &amp; tbl_Manifiestos[[#This Row],[Proyecto OK]] &amp; "|" &amp; TEXT(tbl_Manifiestos[[#This Row],[Servicio]],"0.00") &amp; "|" &amp; TEXT(tbl_Manifiestos[[#This Row],[Costo Unitario]],"0.00")</f>
        <v>2839|AR Term|7.75|118.00</v>
      </c>
      <c r="C1999" t="s">
        <v>5664</v>
      </c>
      <c r="D1999" s="51">
        <v>45951</v>
      </c>
      <c r="E1999">
        <v>103</v>
      </c>
      <c r="F1999" t="s">
        <v>5324</v>
      </c>
      <c r="G1999" t="s">
        <v>1039</v>
      </c>
      <c r="H1999" s="135" t="s">
        <v>1039</v>
      </c>
      <c r="J1999">
        <v>7.75</v>
      </c>
      <c r="K1999" s="55">
        <v>118</v>
      </c>
      <c r="L1999" s="40">
        <f t="shared" si="64"/>
        <v>914.5</v>
      </c>
      <c r="M1999" s="6">
        <f>tbl_Manifiestos[[#This Row],[Total Pagado]]*tbl_Manifiestos[[#This Row],[Porcentaje]]</f>
        <v>850.48500000000001</v>
      </c>
      <c r="N1999" s="3">
        <v>0.93</v>
      </c>
    </row>
    <row r="2000" spans="1:14" ht="15.75" x14ac:dyDescent="0.25">
      <c r="A2000" s="3" t="s">
        <v>27</v>
      </c>
      <c r="B2000" s="3" t="str">
        <f>tbl_Manifiestos[[#This Row],[Factura]] &amp; "|" &amp; tbl_Manifiestos[[#This Row],[Proyecto OK]] &amp; "|" &amp; TEXT(tbl_Manifiestos[[#This Row],[Servicio]],"0.00") &amp; "|" &amp; TEXT(tbl_Manifiestos[[#This Row],[Costo Unitario]],"0.00")</f>
        <v>2839|AR Term|9.00|118.00</v>
      </c>
      <c r="C2000" t="s">
        <v>5664</v>
      </c>
      <c r="D2000" s="51">
        <v>45952</v>
      </c>
      <c r="E2000">
        <v>515</v>
      </c>
      <c r="F2000" t="s">
        <v>5324</v>
      </c>
      <c r="G2000" t="s">
        <v>1039</v>
      </c>
      <c r="H2000" s="135" t="s">
        <v>1039</v>
      </c>
      <c r="J2000">
        <v>9</v>
      </c>
      <c r="K2000" s="55">
        <v>118</v>
      </c>
      <c r="L2000" s="40">
        <f t="shared" si="64"/>
        <v>1062</v>
      </c>
      <c r="M2000" s="6">
        <f>tbl_Manifiestos[[#This Row],[Total Pagado]]*tbl_Manifiestos[[#This Row],[Porcentaje]]</f>
        <v>987.66000000000008</v>
      </c>
      <c r="N2000" s="3">
        <v>0.93</v>
      </c>
    </row>
    <row r="2001" spans="1:14" ht="15.75" x14ac:dyDescent="0.25">
      <c r="A2001" s="3" t="s">
        <v>27</v>
      </c>
      <c r="B2001" s="3" t="str">
        <f>tbl_Manifiestos[[#This Row],[Factura]] &amp; "|" &amp; tbl_Manifiestos[[#This Row],[Proyecto OK]] &amp; "|" &amp; TEXT(tbl_Manifiestos[[#This Row],[Servicio]],"0.00") &amp; "|" &amp; TEXT(tbl_Manifiestos[[#This Row],[Costo Unitario]],"0.00")</f>
        <v>2857|AR Term|7.75|118.00</v>
      </c>
      <c r="C2001" t="s">
        <v>5677</v>
      </c>
      <c r="D2001" s="73">
        <v>45957</v>
      </c>
      <c r="E2001">
        <v>515</v>
      </c>
      <c r="F2001" t="s">
        <v>5324</v>
      </c>
      <c r="G2001" t="s">
        <v>1039</v>
      </c>
      <c r="H2001" s="135" t="s">
        <v>1039</v>
      </c>
      <c r="J2001">
        <v>7.75</v>
      </c>
      <c r="K2001" s="56">
        <v>118</v>
      </c>
      <c r="L2001" s="39">
        <f t="shared" si="64"/>
        <v>914.5</v>
      </c>
      <c r="M2001" s="6">
        <f>tbl_Manifiestos[[#This Row],[Total Pagado]]*tbl_Manifiestos[[#This Row],[Porcentaje]]</f>
        <v>850.48500000000001</v>
      </c>
      <c r="N2001" s="3">
        <v>0.93</v>
      </c>
    </row>
    <row r="2002" spans="1:14" ht="15.75" x14ac:dyDescent="0.25">
      <c r="A2002" s="3" t="s">
        <v>27</v>
      </c>
      <c r="B2002" s="3" t="str">
        <f>tbl_Manifiestos[[#This Row],[Factura]] &amp; "|" &amp; tbl_Manifiestos[[#This Row],[Proyecto OK]] &amp; "|" &amp; TEXT(tbl_Manifiestos[[#This Row],[Servicio]],"0.00") &amp; "|" &amp; TEXT(tbl_Manifiestos[[#This Row],[Costo Unitario]],"0.00")</f>
        <v>2857|AR Term|8.75|118.00</v>
      </c>
      <c r="C2002" t="s">
        <v>5677</v>
      </c>
      <c r="D2002" s="74">
        <v>45958</v>
      </c>
      <c r="E2002">
        <v>617</v>
      </c>
      <c r="F2002" t="s">
        <v>5324</v>
      </c>
      <c r="G2002" t="s">
        <v>1039</v>
      </c>
      <c r="H2002" s="135" t="s">
        <v>1039</v>
      </c>
      <c r="J2002">
        <v>8.75</v>
      </c>
      <c r="K2002" s="57">
        <v>118</v>
      </c>
      <c r="L2002" s="41">
        <f t="shared" si="64"/>
        <v>1032.5</v>
      </c>
      <c r="M2002" s="6">
        <f>tbl_Manifiestos[[#This Row],[Total Pagado]]*tbl_Manifiestos[[#This Row],[Porcentaje]]</f>
        <v>960.22500000000002</v>
      </c>
      <c r="N2002" s="3">
        <v>0.93</v>
      </c>
    </row>
    <row r="2003" spans="1:14" ht="15.75" x14ac:dyDescent="0.25">
      <c r="A2003" s="3" t="s">
        <v>27</v>
      </c>
      <c r="B2003" s="3" t="str">
        <f>tbl_Manifiestos[[#This Row],[Factura]] &amp; "|" &amp; tbl_Manifiestos[[#This Row],[Proyecto OK]] &amp; "|" &amp; TEXT(tbl_Manifiestos[[#This Row],[Servicio]],"0.00") &amp; "|" &amp; TEXT(tbl_Manifiestos[[#This Row],[Costo Unitario]],"0.00")</f>
        <v>2857|AR Term|10.75|118.00</v>
      </c>
      <c r="C2003" t="s">
        <v>5677</v>
      </c>
      <c r="D2003" s="71">
        <v>45959</v>
      </c>
      <c r="E2003">
        <v>103</v>
      </c>
      <c r="F2003" t="s">
        <v>5324</v>
      </c>
      <c r="G2003" t="s">
        <v>1039</v>
      </c>
      <c r="H2003" s="135" t="s">
        <v>1039</v>
      </c>
      <c r="J2003">
        <v>10.75</v>
      </c>
      <c r="K2003" s="54">
        <v>118</v>
      </c>
      <c r="L2003" s="38">
        <f t="shared" si="64"/>
        <v>1268.5</v>
      </c>
      <c r="M2003" s="6">
        <f>tbl_Manifiestos[[#This Row],[Total Pagado]]*tbl_Manifiestos[[#This Row],[Porcentaje]]</f>
        <v>1179.7050000000002</v>
      </c>
      <c r="N2003" s="3">
        <v>0.93</v>
      </c>
    </row>
    <row r="2004" spans="1:14" ht="15.75" x14ac:dyDescent="0.25">
      <c r="A2004" s="3" t="s">
        <v>27</v>
      </c>
      <c r="B2004" s="3" t="str">
        <f>tbl_Manifiestos[[#This Row],[Factura]] &amp; "|" &amp; tbl_Manifiestos[[#This Row],[Proyecto OK]] &amp; "|" &amp; TEXT(tbl_Manifiestos[[#This Row],[Servicio]],"0.00") &amp; "|" &amp; TEXT(tbl_Manifiestos[[#This Row],[Costo Unitario]],"0.00")</f>
        <v>2898|AR Term|7.25|118.00</v>
      </c>
      <c r="C2004" t="s">
        <v>5697</v>
      </c>
      <c r="D2004" s="79">
        <v>45974</v>
      </c>
      <c r="E2004">
        <v>515</v>
      </c>
      <c r="F2004" t="s">
        <v>5324</v>
      </c>
      <c r="G2004" t="s">
        <v>1039</v>
      </c>
      <c r="H2004" s="135" t="s">
        <v>1039</v>
      </c>
      <c r="J2004">
        <v>7.25</v>
      </c>
      <c r="K2004" s="55">
        <v>118</v>
      </c>
      <c r="L2004" s="40">
        <f t="shared" si="64"/>
        <v>855.5</v>
      </c>
      <c r="M2004" s="6">
        <f>tbl_Manifiestos[[#This Row],[Total Pagado]]*tbl_Manifiestos[[#This Row],[Porcentaje]]</f>
        <v>795.61500000000001</v>
      </c>
      <c r="N2004" s="3">
        <v>0.93</v>
      </c>
    </row>
    <row r="2005" spans="1:14" ht="15.75" x14ac:dyDescent="0.25">
      <c r="A2005" s="3" t="s">
        <v>12</v>
      </c>
      <c r="B2005" s="3" t="str">
        <f>tbl_Manifiestos[[#This Row],[Factura]] &amp; "|" &amp; tbl_Manifiestos[[#This Row],[Proyecto OK]] &amp; "|" &amp; TEXT(tbl_Manifiestos[[#This Row],[Servicio]],"0.00") &amp; "|" &amp; TEXT(tbl_Manifiestos[[#This Row],[Costo Unitario]],"0.00")</f>
        <v>2437|AR Term|10.50|115.50</v>
      </c>
      <c r="C2005">
        <v>2437</v>
      </c>
      <c r="D2005" s="31">
        <v>45772</v>
      </c>
      <c r="E2005">
        <v>58</v>
      </c>
      <c r="F2005" t="s">
        <v>5324</v>
      </c>
      <c r="G2005" t="s">
        <v>1039</v>
      </c>
      <c r="H2005" s="135" t="s">
        <v>1039</v>
      </c>
      <c r="J2005">
        <v>10.5</v>
      </c>
      <c r="K2005" s="35">
        <v>115.5</v>
      </c>
      <c r="L2005" s="39">
        <f t="shared" si="64"/>
        <v>1212.75</v>
      </c>
      <c r="M2005" s="6">
        <f>tbl_Manifiestos[[#This Row],[Total Pagado]]*tbl_Manifiestos[[#This Row],[Porcentaje]]</f>
        <v>1127.8575000000001</v>
      </c>
      <c r="N2005" s="3">
        <v>0.93</v>
      </c>
    </row>
    <row r="2006" spans="1:14" ht="15.75" x14ac:dyDescent="0.25">
      <c r="A2006" s="3" t="s">
        <v>12</v>
      </c>
      <c r="B2006" s="3" t="str">
        <f>tbl_Manifiestos[[#This Row],[Factura]] &amp; "|" &amp; tbl_Manifiestos[[#This Row],[Proyecto OK]] &amp; "|" &amp; TEXT(tbl_Manifiestos[[#This Row],[Servicio]],"0.00") &amp; "|" &amp; TEXT(tbl_Manifiestos[[#This Row],[Costo Unitario]],"0.00")</f>
        <v>2464|AR Term|10.25|115.50</v>
      </c>
      <c r="C2006">
        <v>2464</v>
      </c>
      <c r="D2006" s="30">
        <v>45782</v>
      </c>
      <c r="E2006">
        <v>19</v>
      </c>
      <c r="F2006" t="s">
        <v>5324</v>
      </c>
      <c r="G2006" t="s">
        <v>1039</v>
      </c>
      <c r="H2006" s="135" t="s">
        <v>1039</v>
      </c>
      <c r="J2006">
        <v>10.25</v>
      </c>
      <c r="K2006" s="36">
        <v>115.5</v>
      </c>
      <c r="L2006" s="38">
        <f t="shared" si="64"/>
        <v>1183.875</v>
      </c>
      <c r="M2006" s="6">
        <f>tbl_Manifiestos[[#This Row],[Total Pagado]]*tbl_Manifiestos[[#This Row],[Porcentaje]]</f>
        <v>1101.0037500000001</v>
      </c>
      <c r="N2006" s="3">
        <v>0.93</v>
      </c>
    </row>
    <row r="2007" spans="1:14" ht="15.75" x14ac:dyDescent="0.25">
      <c r="A2007" s="3" t="s">
        <v>12</v>
      </c>
      <c r="B2007" s="3" t="str">
        <f>tbl_Manifiestos[[#This Row],[Factura]] &amp; "|" &amp; tbl_Manifiestos[[#This Row],[Proyecto OK]] &amp; "|" &amp; TEXT(tbl_Manifiestos[[#This Row],[Servicio]],"0.00") &amp; "|" &amp; TEXT(tbl_Manifiestos[[#This Row],[Costo Unitario]],"0.00")</f>
        <v>2464|AR Term|10.00|115.50</v>
      </c>
      <c r="C2007">
        <v>2464</v>
      </c>
      <c r="D2007" s="32">
        <v>45783</v>
      </c>
      <c r="E2007">
        <v>19</v>
      </c>
      <c r="F2007" t="s">
        <v>5324</v>
      </c>
      <c r="G2007" t="s">
        <v>1039</v>
      </c>
      <c r="H2007" s="135" t="s">
        <v>1039</v>
      </c>
      <c r="J2007">
        <v>10</v>
      </c>
      <c r="K2007" s="34">
        <v>115.5</v>
      </c>
      <c r="L2007" s="40">
        <f t="shared" si="64"/>
        <v>1155</v>
      </c>
      <c r="M2007" s="6">
        <f>tbl_Manifiestos[[#This Row],[Total Pagado]]*tbl_Manifiestos[[#This Row],[Porcentaje]]</f>
        <v>1074.1500000000001</v>
      </c>
      <c r="N2007" s="3">
        <v>0.93</v>
      </c>
    </row>
    <row r="2008" spans="1:14" ht="15.75" x14ac:dyDescent="0.25">
      <c r="A2008" s="3" t="s">
        <v>12</v>
      </c>
      <c r="B2008" s="3" t="str">
        <f>tbl_Manifiestos[[#This Row],[Factura]] &amp; "|" &amp; tbl_Manifiestos[[#This Row],[Proyecto OK]] &amp; "|" &amp; TEXT(tbl_Manifiestos[[#This Row],[Servicio]],"0.00") &amp; "|" &amp; TEXT(tbl_Manifiestos[[#This Row],[Costo Unitario]],"0.00")</f>
        <v>2464|AR Term|7.25|115.50</v>
      </c>
      <c r="C2008">
        <v>2464</v>
      </c>
      <c r="D2008" s="32">
        <v>45784</v>
      </c>
      <c r="E2008">
        <v>19</v>
      </c>
      <c r="F2008" t="s">
        <v>5324</v>
      </c>
      <c r="G2008" t="s">
        <v>1039</v>
      </c>
      <c r="H2008" s="135" t="s">
        <v>1039</v>
      </c>
      <c r="J2008">
        <v>7.25</v>
      </c>
      <c r="K2008" s="34">
        <v>115.5</v>
      </c>
      <c r="L2008" s="40">
        <f t="shared" si="64"/>
        <v>837.375</v>
      </c>
      <c r="M2008" s="6">
        <f>tbl_Manifiestos[[#This Row],[Total Pagado]]*tbl_Manifiestos[[#This Row],[Porcentaje]]</f>
        <v>778.75875000000008</v>
      </c>
      <c r="N2008" s="3">
        <v>0.93</v>
      </c>
    </row>
    <row r="2009" spans="1:14" ht="15.75" x14ac:dyDescent="0.25">
      <c r="A2009" s="3" t="s">
        <v>12</v>
      </c>
      <c r="B2009" s="3" t="str">
        <f>tbl_Manifiestos[[#This Row],[Factura]] &amp; "|" &amp; tbl_Manifiestos[[#This Row],[Proyecto OK]] &amp; "|" &amp; TEXT(tbl_Manifiestos[[#This Row],[Servicio]],"0.00") &amp; "|" &amp; TEXT(tbl_Manifiestos[[#This Row],[Costo Unitario]],"0.00")</f>
        <v>2479|AR Term|9.75|115.50</v>
      </c>
      <c r="C2009" t="s">
        <v>5418</v>
      </c>
      <c r="D2009" s="32">
        <v>45789</v>
      </c>
      <c r="E2009">
        <v>11</v>
      </c>
      <c r="F2009" t="s">
        <v>5324</v>
      </c>
      <c r="G2009" t="s">
        <v>1039</v>
      </c>
      <c r="H2009" s="135" t="s">
        <v>1039</v>
      </c>
      <c r="J2009">
        <v>9.75</v>
      </c>
      <c r="K2009" s="34">
        <v>115.5</v>
      </c>
      <c r="L2009" s="40">
        <f t="shared" si="64"/>
        <v>1126.125</v>
      </c>
      <c r="M2009" s="6">
        <f>tbl_Manifiestos[[#This Row],[Total Pagado]]*tbl_Manifiestos[[#This Row],[Porcentaje]]</f>
        <v>1047.2962500000001</v>
      </c>
      <c r="N2009" s="3">
        <v>0.93</v>
      </c>
    </row>
    <row r="2010" spans="1:14" ht="15.75" x14ac:dyDescent="0.25">
      <c r="A2010" s="3" t="s">
        <v>12</v>
      </c>
      <c r="B2010" s="3" t="str">
        <f>tbl_Manifiestos[[#This Row],[Factura]] &amp; "|" &amp; tbl_Manifiestos[[#This Row],[Proyecto OK]] &amp; "|" &amp; TEXT(tbl_Manifiestos[[#This Row],[Servicio]],"0.00") &amp; "|" &amp; TEXT(tbl_Manifiestos[[#This Row],[Costo Unitario]],"0.00")</f>
        <v>2479|AR Term|8.50|115.50</v>
      </c>
      <c r="C2010" t="s">
        <v>5418</v>
      </c>
      <c r="D2010" s="32">
        <v>45791</v>
      </c>
      <c r="E2010">
        <v>11</v>
      </c>
      <c r="F2010" t="s">
        <v>5324</v>
      </c>
      <c r="G2010" t="s">
        <v>1039</v>
      </c>
      <c r="H2010" s="135" t="s">
        <v>1039</v>
      </c>
      <c r="J2010">
        <v>8.5</v>
      </c>
      <c r="K2010" s="34">
        <v>115.5</v>
      </c>
      <c r="L2010" s="40">
        <f t="shared" si="64"/>
        <v>981.75</v>
      </c>
      <c r="M2010" s="6">
        <f>tbl_Manifiestos[[#This Row],[Total Pagado]]*tbl_Manifiestos[[#This Row],[Porcentaje]]</f>
        <v>913.02750000000003</v>
      </c>
      <c r="N2010" s="3">
        <v>0.93</v>
      </c>
    </row>
    <row r="2011" spans="1:14" ht="15.75" x14ac:dyDescent="0.25">
      <c r="A2011" s="3" t="s">
        <v>12</v>
      </c>
      <c r="B2011" s="3" t="str">
        <f>tbl_Manifiestos[[#This Row],[Factura]] &amp; "|" &amp; tbl_Manifiestos[[#This Row],[Proyecto OK]] &amp; "|" &amp; TEXT(tbl_Manifiestos[[#This Row],[Servicio]],"0.00") &amp; "|" &amp; TEXT(tbl_Manifiestos[[#This Row],[Costo Unitario]],"0.00")</f>
        <v>2479|AR Term|1.00|64.20</v>
      </c>
      <c r="C2011" t="s">
        <v>5418</v>
      </c>
      <c r="D2011" s="32">
        <v>45791</v>
      </c>
      <c r="E2011">
        <v>11</v>
      </c>
      <c r="F2011" t="s">
        <v>5324</v>
      </c>
      <c r="G2011" t="s">
        <v>1039</v>
      </c>
      <c r="H2011" s="135" t="s">
        <v>1039</v>
      </c>
      <c r="J2011">
        <v>1</v>
      </c>
      <c r="K2011" s="34">
        <v>64.2</v>
      </c>
      <c r="L2011" s="40">
        <v>64.2</v>
      </c>
      <c r="M2011" s="6">
        <f>tbl_Manifiestos[[#This Row],[Total Pagado]]*tbl_Manifiestos[[#This Row],[Porcentaje]]</f>
        <v>64.2</v>
      </c>
      <c r="N2011" s="3">
        <v>1</v>
      </c>
    </row>
    <row r="2012" spans="1:14" ht="15.75" x14ac:dyDescent="0.25">
      <c r="A2012" s="3" t="s">
        <v>12</v>
      </c>
      <c r="B2012" s="3" t="str">
        <f>tbl_Manifiestos[[#This Row],[Factura]] &amp; "|" &amp; tbl_Manifiestos[[#This Row],[Proyecto OK]] &amp; "|" &amp; TEXT(tbl_Manifiestos[[#This Row],[Servicio]],"0.00") &amp; "|" &amp; TEXT(tbl_Manifiestos[[#This Row],[Costo Unitario]],"0.00")</f>
        <v>2494|AR Term|6.75|115.50</v>
      </c>
      <c r="C2012" t="s">
        <v>5426</v>
      </c>
      <c r="D2012" s="32">
        <v>45798</v>
      </c>
      <c r="E2012">
        <v>58</v>
      </c>
      <c r="F2012" t="s">
        <v>5324</v>
      </c>
      <c r="G2012" t="s">
        <v>1039</v>
      </c>
      <c r="H2012" s="135" t="s">
        <v>1039</v>
      </c>
      <c r="J2012">
        <v>6.75</v>
      </c>
      <c r="K2012" s="34">
        <v>115.5</v>
      </c>
      <c r="L2012" s="40">
        <f>J2012*K2012</f>
        <v>779.625</v>
      </c>
      <c r="M2012" s="6">
        <f>tbl_Manifiestos[[#This Row],[Total Pagado]]*tbl_Manifiestos[[#This Row],[Porcentaje]]</f>
        <v>725.05124999999998</v>
      </c>
      <c r="N2012" s="3">
        <v>0.93</v>
      </c>
    </row>
    <row r="2013" spans="1:14" ht="15.75" x14ac:dyDescent="0.25">
      <c r="A2013" s="3" t="s">
        <v>12</v>
      </c>
      <c r="B2013" s="3" t="str">
        <f>tbl_Manifiestos[[#This Row],[Factura]] &amp; "|" &amp; tbl_Manifiestos[[#This Row],[Proyecto OK]] &amp; "|" &amp; TEXT(tbl_Manifiestos[[#This Row],[Servicio]],"0.00") &amp; "|" &amp; TEXT(tbl_Manifiestos[[#This Row],[Costo Unitario]],"0.00")</f>
        <v>2494|AR Term|1.00|56.05</v>
      </c>
      <c r="C2013" t="s">
        <v>5426</v>
      </c>
      <c r="D2013" s="31">
        <v>45798</v>
      </c>
      <c r="E2013">
        <v>58</v>
      </c>
      <c r="F2013" t="s">
        <v>5324</v>
      </c>
      <c r="G2013" t="s">
        <v>1039</v>
      </c>
      <c r="H2013" s="135" t="s">
        <v>1039</v>
      </c>
      <c r="J2013">
        <v>1</v>
      </c>
      <c r="K2013" s="35">
        <v>56.05</v>
      </c>
      <c r="L2013" s="39">
        <v>56.05</v>
      </c>
      <c r="M2013" s="6">
        <f>tbl_Manifiestos[[#This Row],[Total Pagado]]*tbl_Manifiestos[[#This Row],[Porcentaje]]</f>
        <v>56.05</v>
      </c>
      <c r="N2013" s="3">
        <v>1</v>
      </c>
    </row>
    <row r="2014" spans="1:14" ht="15.75" x14ac:dyDescent="0.25">
      <c r="A2014" s="3" t="s">
        <v>12</v>
      </c>
      <c r="B2014" s="3" t="str">
        <f>tbl_Manifiestos[[#This Row],[Factura]] &amp; "|" &amp; tbl_Manifiestos[[#This Row],[Proyecto OK]] &amp; "|" &amp; TEXT(tbl_Manifiestos[[#This Row],[Servicio]],"0.00") &amp; "|" &amp; TEXT(tbl_Manifiestos[[#This Row],[Costo Unitario]],"0.00")</f>
        <v>2567|AR Term|10.00|115.50</v>
      </c>
      <c r="C2014" t="s">
        <v>5473</v>
      </c>
      <c r="D2014" s="50">
        <v>45834</v>
      </c>
      <c r="E2014">
        <v>58</v>
      </c>
      <c r="F2014" t="s">
        <v>5324</v>
      </c>
      <c r="G2014" t="s">
        <v>5341</v>
      </c>
      <c r="H2014" s="135" t="s">
        <v>1039</v>
      </c>
      <c r="J2014">
        <v>10</v>
      </c>
      <c r="K2014" s="54">
        <v>115.5</v>
      </c>
      <c r="L2014" s="38">
        <f t="shared" ref="L2014:L2023" si="65">J2014*K2014</f>
        <v>1155</v>
      </c>
      <c r="M2014" s="6">
        <f>tbl_Manifiestos[[#This Row],[Total Pagado]]*tbl_Manifiestos[[#This Row],[Porcentaje]]</f>
        <v>1074.1500000000001</v>
      </c>
      <c r="N2014" s="3">
        <v>0.93</v>
      </c>
    </row>
    <row r="2015" spans="1:14" ht="15.75" x14ac:dyDescent="0.25">
      <c r="A2015" s="3" t="s">
        <v>12</v>
      </c>
      <c r="B2015" s="3" t="str">
        <f>tbl_Manifiestos[[#This Row],[Factura]] &amp; "|" &amp; tbl_Manifiestos[[#This Row],[Proyecto OK]] &amp; "|" &amp; TEXT(tbl_Manifiestos[[#This Row],[Servicio]],"0.00") &amp; "|" &amp; TEXT(tbl_Manifiestos[[#This Row],[Costo Unitario]],"0.00")</f>
        <v>2751|AR Term|10.00|118.00</v>
      </c>
      <c r="C2015" t="s">
        <v>5603</v>
      </c>
      <c r="D2015" s="51">
        <v>45915</v>
      </c>
      <c r="E2015">
        <v>58</v>
      </c>
      <c r="F2015" t="s">
        <v>5324</v>
      </c>
      <c r="G2015" t="s">
        <v>1039</v>
      </c>
      <c r="H2015" s="135" t="s">
        <v>1039</v>
      </c>
      <c r="J2015">
        <v>10</v>
      </c>
      <c r="K2015" s="55">
        <v>118</v>
      </c>
      <c r="L2015" s="40">
        <f t="shared" si="65"/>
        <v>1180</v>
      </c>
      <c r="M2015" s="6">
        <f>tbl_Manifiestos[[#This Row],[Total Pagado]]*tbl_Manifiestos[[#This Row],[Porcentaje]]</f>
        <v>1097.4000000000001</v>
      </c>
      <c r="N2015" s="3">
        <v>0.93</v>
      </c>
    </row>
    <row r="2016" spans="1:14" ht="15.75" x14ac:dyDescent="0.25">
      <c r="A2016" s="3" t="s">
        <v>5780</v>
      </c>
      <c r="B2016" s="3" t="str">
        <f>tbl_Manifiestos[[#This Row],[Factura]] &amp; "|" &amp; tbl_Manifiestos[[#This Row],[Proyecto OK]] &amp; "|" &amp; TEXT(tbl_Manifiestos[[#This Row],[Servicio]],"0.00") &amp; "|" &amp; TEXT(tbl_Manifiestos[[#This Row],[Costo Unitario]],"0.00")</f>
        <v>2450|AR Term|8.50|115.50</v>
      </c>
      <c r="C2016" s="44">
        <v>2450</v>
      </c>
      <c r="D2016" s="124">
        <v>45777</v>
      </c>
      <c r="E2016">
        <v>108</v>
      </c>
      <c r="F2016" t="s">
        <v>5324</v>
      </c>
      <c r="G2016" t="s">
        <v>1039</v>
      </c>
      <c r="H2016" s="135" t="s">
        <v>1039</v>
      </c>
      <c r="J2016">
        <v>8.5</v>
      </c>
      <c r="K2016" s="34">
        <v>115.5</v>
      </c>
      <c r="L2016" s="40">
        <f t="shared" si="65"/>
        <v>981.75</v>
      </c>
      <c r="M2016" s="6">
        <f>tbl_Manifiestos[[#This Row],[Total Pagado]]*tbl_Manifiestos[[#This Row],[Porcentaje]]</f>
        <v>913.02750000000003</v>
      </c>
      <c r="N2016" s="3">
        <v>0.93</v>
      </c>
    </row>
    <row r="2017" spans="1:14" ht="15.75" x14ac:dyDescent="0.25">
      <c r="A2017" s="3" t="s">
        <v>5780</v>
      </c>
      <c r="B2017" s="3" t="str">
        <f>tbl_Manifiestos[[#This Row],[Factura]] &amp; "|" &amp; tbl_Manifiestos[[#This Row],[Proyecto OK]] &amp; "|" &amp; TEXT(tbl_Manifiestos[[#This Row],[Servicio]],"0.00") &amp; "|" &amp; TEXT(tbl_Manifiestos[[#This Row],[Costo Unitario]],"0.00")</f>
        <v>2450|AR Term|9.25|115.50</v>
      </c>
      <c r="C2017" s="44">
        <v>2450</v>
      </c>
      <c r="D2017" s="125">
        <v>45779</v>
      </c>
      <c r="E2017">
        <v>108</v>
      </c>
      <c r="F2017" t="s">
        <v>5324</v>
      </c>
      <c r="G2017" t="s">
        <v>1039</v>
      </c>
      <c r="H2017" s="135" t="s">
        <v>1039</v>
      </c>
      <c r="J2017">
        <v>9.25</v>
      </c>
      <c r="K2017" s="35">
        <v>115.5</v>
      </c>
      <c r="L2017" s="39">
        <f t="shared" si="65"/>
        <v>1068.375</v>
      </c>
      <c r="M2017" s="6">
        <f>tbl_Manifiestos[[#This Row],[Total Pagado]]*tbl_Manifiestos[[#This Row],[Porcentaje]]</f>
        <v>993.58875</v>
      </c>
      <c r="N2017" s="3">
        <v>0.93</v>
      </c>
    </row>
    <row r="2018" spans="1:14" ht="15.75" x14ac:dyDescent="0.25">
      <c r="A2018" s="3" t="s">
        <v>5780</v>
      </c>
      <c r="B2018" s="3" t="str">
        <f>tbl_Manifiestos[[#This Row],[Factura]] &amp; "|" &amp; tbl_Manifiestos[[#This Row],[Proyecto OK]] &amp; "|" &amp; TEXT(tbl_Manifiestos[[#This Row],[Servicio]],"0.00") &amp; "|" &amp; TEXT(tbl_Manifiestos[[#This Row],[Costo Unitario]],"0.00")</f>
        <v>2464|AR Term|10.50|115.50</v>
      </c>
      <c r="C2018" s="44">
        <v>2464</v>
      </c>
      <c r="D2018" s="123">
        <v>45783</v>
      </c>
      <c r="E2018">
        <v>108</v>
      </c>
      <c r="F2018" t="s">
        <v>5324</v>
      </c>
      <c r="G2018" t="s">
        <v>1039</v>
      </c>
      <c r="H2018" s="135" t="s">
        <v>1039</v>
      </c>
      <c r="J2018">
        <v>10.5</v>
      </c>
      <c r="K2018" s="36">
        <v>115.5</v>
      </c>
      <c r="L2018" s="38">
        <f t="shared" si="65"/>
        <v>1212.75</v>
      </c>
      <c r="M2018" s="6">
        <f>tbl_Manifiestos[[#This Row],[Total Pagado]]*tbl_Manifiestos[[#This Row],[Porcentaje]]</f>
        <v>1127.8575000000001</v>
      </c>
      <c r="N2018" s="3">
        <v>0.93</v>
      </c>
    </row>
    <row r="2019" spans="1:14" ht="15.75" x14ac:dyDescent="0.25">
      <c r="A2019" s="3" t="s">
        <v>16</v>
      </c>
      <c r="B2019" s="3" t="str">
        <f>tbl_Manifiestos[[#This Row],[Factura]] &amp; "|" &amp; tbl_Manifiestos[[#This Row],[Proyecto OK]] &amp; "|" &amp; TEXT(tbl_Manifiestos[[#This Row],[Servicio]],"0.00") &amp; "|" &amp; TEXT(tbl_Manifiestos[[#This Row],[Costo Unitario]],"0.00")</f>
        <v>2450|AR Term|8.50|115.50</v>
      </c>
      <c r="C2019" s="44">
        <v>2450</v>
      </c>
      <c r="D2019" s="123">
        <v>45775</v>
      </c>
      <c r="E2019">
        <v>308</v>
      </c>
      <c r="F2019" t="s">
        <v>5324</v>
      </c>
      <c r="G2019" t="s">
        <v>1039</v>
      </c>
      <c r="H2019" s="135" t="s">
        <v>1039</v>
      </c>
      <c r="J2019">
        <v>8.5</v>
      </c>
      <c r="K2019" s="36">
        <v>115.5</v>
      </c>
      <c r="L2019" s="38">
        <f t="shared" si="65"/>
        <v>981.75</v>
      </c>
      <c r="M2019" s="6">
        <f>tbl_Manifiestos[[#This Row],[Total Pagado]]*tbl_Manifiestos[[#This Row],[Porcentaje]]</f>
        <v>913.02750000000003</v>
      </c>
      <c r="N2019" s="3">
        <v>0.93</v>
      </c>
    </row>
    <row r="2020" spans="1:14" ht="15.75" x14ac:dyDescent="0.25">
      <c r="A2020" s="3" t="s">
        <v>12</v>
      </c>
      <c r="B2020" s="3" t="str">
        <f>tbl_Manifiestos[[#This Row],[Factura]] &amp; "|" &amp; tbl_Manifiestos[[#This Row],[Proyecto OK]] &amp; "|" &amp; TEXT(tbl_Manifiestos[[#This Row],[Servicio]],"0.00") &amp; "|" &amp; TEXT(tbl_Manifiestos[[#This Row],[Costo Unitario]],"0.00")</f>
        <v>2308|Arquilla Park|8.00|110.00</v>
      </c>
      <c r="C2020">
        <v>2308</v>
      </c>
      <c r="D2020" s="146">
        <v>45636</v>
      </c>
      <c r="E2020">
        <v>11</v>
      </c>
      <c r="F2020" t="s">
        <v>5306</v>
      </c>
      <c r="G2020" t="s">
        <v>5718</v>
      </c>
      <c r="H2020" t="s">
        <v>5718</v>
      </c>
      <c r="J2020">
        <v>8</v>
      </c>
      <c r="K2020" s="29">
        <v>110</v>
      </c>
      <c r="L2020" s="93">
        <f t="shared" si="65"/>
        <v>880</v>
      </c>
      <c r="M2020" s="6">
        <f>tbl_Manifiestos[[#This Row],[Total Pagado]]*tbl_Manifiestos[[#This Row],[Porcentaje]]</f>
        <v>818.40000000000009</v>
      </c>
      <c r="N2020" s="3">
        <v>0.93</v>
      </c>
    </row>
    <row r="2021" spans="1:14" ht="15.75" x14ac:dyDescent="0.25">
      <c r="A2021" s="3" t="s">
        <v>12</v>
      </c>
      <c r="B2021" s="3" t="str">
        <f>tbl_Manifiestos[[#This Row],[Factura]] &amp; "|" &amp; tbl_Manifiestos[[#This Row],[Proyecto OK]] &amp; "|" &amp; TEXT(tbl_Manifiestos[[#This Row],[Servicio]],"0.00") &amp; "|" &amp; TEXT(tbl_Manifiestos[[#This Row],[Costo Unitario]],"0.00")</f>
        <v>2308|Arquilla Park|8.50|110.00</v>
      </c>
      <c r="C2021">
        <v>2308</v>
      </c>
      <c r="D2021" s="141">
        <v>45635</v>
      </c>
      <c r="E2021">
        <v>11</v>
      </c>
      <c r="F2021" t="s">
        <v>5306</v>
      </c>
      <c r="G2021" t="s">
        <v>5718</v>
      </c>
      <c r="H2021" t="s">
        <v>5718</v>
      </c>
      <c r="J2021">
        <v>8.5</v>
      </c>
      <c r="K2021" s="188">
        <v>110</v>
      </c>
      <c r="L2021" s="103">
        <f t="shared" si="65"/>
        <v>935</v>
      </c>
      <c r="M2021" s="6">
        <f>tbl_Manifiestos[[#This Row],[Total Pagado]]*tbl_Manifiestos[[#This Row],[Porcentaje]]</f>
        <v>869.55000000000007</v>
      </c>
      <c r="N2021" s="3">
        <v>0.93</v>
      </c>
    </row>
    <row r="2022" spans="1:14" ht="15.75" x14ac:dyDescent="0.25">
      <c r="A2022" s="3" t="s">
        <v>12</v>
      </c>
      <c r="B2022" s="3" t="str">
        <f>tbl_Manifiestos[[#This Row],[Factura]] &amp; "|" &amp; tbl_Manifiestos[[#This Row],[Proyecto OK]] &amp; "|" &amp; TEXT(tbl_Manifiestos[[#This Row],[Servicio]],"0.00") &amp; "|" &amp; TEXT(tbl_Manifiestos[[#This Row],[Costo Unitario]],"0.00")</f>
        <v>2337|Arquilla Park|8.00|110.00</v>
      </c>
      <c r="C2022">
        <v>2337</v>
      </c>
      <c r="D2022" s="32">
        <v>45680</v>
      </c>
      <c r="E2022">
        <v>19</v>
      </c>
      <c r="F2022" t="s">
        <v>5306</v>
      </c>
      <c r="G2022" t="s">
        <v>5718</v>
      </c>
      <c r="H2022" t="s">
        <v>5718</v>
      </c>
      <c r="J2022">
        <v>8</v>
      </c>
      <c r="K2022" s="34">
        <v>110</v>
      </c>
      <c r="L2022" s="40">
        <f t="shared" si="65"/>
        <v>880</v>
      </c>
      <c r="M2022" s="6">
        <f>tbl_Manifiestos[[#This Row],[Total Pagado]]*tbl_Manifiestos[[#This Row],[Porcentaje]]</f>
        <v>818.40000000000009</v>
      </c>
      <c r="N2022" s="3">
        <v>0.93</v>
      </c>
    </row>
    <row r="2023" spans="1:14" ht="15.75" x14ac:dyDescent="0.25">
      <c r="A2023" s="3" t="s">
        <v>5780</v>
      </c>
      <c r="B2023" s="3" t="str">
        <f>tbl_Manifiestos[[#This Row],[Factura]] &amp; "|" &amp; tbl_Manifiestos[[#This Row],[Proyecto OK]] &amp; "|" &amp; TEXT(tbl_Manifiestos[[#This Row],[Servicio]],"0.00") &amp; "|" &amp; TEXT(tbl_Manifiestos[[#This Row],[Costo Unitario]],"0.00")</f>
        <v>2337|Arquilla Park|8.50|110.00</v>
      </c>
      <c r="C2023">
        <v>2337</v>
      </c>
      <c r="D2023" s="112">
        <v>45680</v>
      </c>
      <c r="E2023">
        <v>198</v>
      </c>
      <c r="F2023" t="s">
        <v>5306</v>
      </c>
      <c r="G2023" t="s">
        <v>5718</v>
      </c>
      <c r="H2023" t="s">
        <v>5718</v>
      </c>
      <c r="J2023">
        <v>8.5</v>
      </c>
      <c r="K2023" s="113">
        <v>110</v>
      </c>
      <c r="L2023" s="121">
        <f t="shared" si="65"/>
        <v>935</v>
      </c>
      <c r="M2023" s="6">
        <f>tbl_Manifiestos[[#This Row],[Total Pagado]]*tbl_Manifiestos[[#This Row],[Porcentaje]]</f>
        <v>869.55000000000007</v>
      </c>
      <c r="N2023" s="3">
        <v>0.93</v>
      </c>
    </row>
    <row r="2024" spans="1:14" ht="15.75" x14ac:dyDescent="0.25">
      <c r="A2024" s="3" t="s">
        <v>5361</v>
      </c>
      <c r="B2024" s="3" t="str">
        <f>tbl_Manifiestos[[#This Row],[Factura]] &amp; "|" &amp; tbl_Manifiestos[[#This Row],[Proyecto OK]] &amp; "|" &amp; TEXT(tbl_Manifiestos[[#This Row],[Servicio]],"0.00") &amp; "|" &amp; TEXT(tbl_Manifiestos[[#This Row],[Costo Unitario]],"0.00")</f>
        <v>2691|Berry Project|2.00|390.00</v>
      </c>
      <c r="C2024">
        <v>2691</v>
      </c>
      <c r="D2024" s="136">
        <v>45896</v>
      </c>
      <c r="E2024">
        <v>1</v>
      </c>
      <c r="F2024" t="s">
        <v>5322</v>
      </c>
      <c r="G2024" t="s">
        <v>5358</v>
      </c>
      <c r="H2024" t="s">
        <v>5883</v>
      </c>
      <c r="I2024">
        <v>2513</v>
      </c>
      <c r="J2024">
        <v>2</v>
      </c>
      <c r="K2024" s="183">
        <v>390</v>
      </c>
      <c r="L2024" s="212">
        <v>780</v>
      </c>
      <c r="M2024" s="6">
        <f>tbl_Manifiestos[[#This Row],[Total Pagado]]*tbl_Manifiestos[[#This Row],[Porcentaje]]</f>
        <v>702</v>
      </c>
      <c r="N2024" s="3">
        <v>0.9</v>
      </c>
    </row>
    <row r="2025" spans="1:14" ht="15.75" x14ac:dyDescent="0.25">
      <c r="A2025" s="3" t="s">
        <v>5361</v>
      </c>
      <c r="B2025" s="3" t="str">
        <f>tbl_Manifiestos[[#This Row],[Factura]] &amp; "|" &amp; tbl_Manifiestos[[#This Row],[Proyecto OK]] &amp; "|" &amp; TEXT(tbl_Manifiestos[[#This Row],[Servicio]],"0.00") &amp; "|" &amp; TEXT(tbl_Manifiestos[[#This Row],[Costo Unitario]],"0.00")</f>
        <v>2691|Berry Project|2.00|390.00</v>
      </c>
      <c r="C2025">
        <v>2691</v>
      </c>
      <c r="D2025" s="138">
        <v>45897</v>
      </c>
      <c r="E2025">
        <v>1</v>
      </c>
      <c r="F2025" t="s">
        <v>5322</v>
      </c>
      <c r="G2025" t="s">
        <v>5358</v>
      </c>
      <c r="H2025" t="s">
        <v>5883</v>
      </c>
      <c r="I2025">
        <v>2513</v>
      </c>
      <c r="J2025">
        <v>2</v>
      </c>
      <c r="K2025" s="185">
        <v>390</v>
      </c>
      <c r="L2025" s="214">
        <v>780</v>
      </c>
      <c r="M2025" s="6">
        <f>tbl_Manifiestos[[#This Row],[Total Pagado]]*tbl_Manifiestos[[#This Row],[Porcentaje]]</f>
        <v>702</v>
      </c>
      <c r="N2025" s="3">
        <v>0.9</v>
      </c>
    </row>
    <row r="2026" spans="1:14" ht="15.75" x14ac:dyDescent="0.25">
      <c r="A2026" s="3" t="s">
        <v>5305</v>
      </c>
      <c r="B2026" s="3" t="str">
        <f>tbl_Manifiestos[[#This Row],[Factura]] &amp; "|" &amp; tbl_Manifiestos[[#This Row],[Proyecto OK]] &amp; "|" &amp; TEXT(tbl_Manifiestos[[#This Row],[Servicio]],"0.00") &amp; "|" &amp; TEXT(tbl_Manifiestos[[#This Row],[Costo Unitario]],"0.00")</f>
        <v>2691|Berry Project|1.00|390.00</v>
      </c>
      <c r="C2026">
        <v>2691</v>
      </c>
      <c r="D2026" s="4">
        <v>45896</v>
      </c>
      <c r="E2026">
        <v>20</v>
      </c>
      <c r="F2026" t="s">
        <v>5322</v>
      </c>
      <c r="G2026" t="s">
        <v>5358</v>
      </c>
      <c r="H2026" t="s">
        <v>5883</v>
      </c>
      <c r="I2026">
        <v>2513</v>
      </c>
      <c r="J2026">
        <v>1</v>
      </c>
      <c r="K2026" s="6">
        <v>390</v>
      </c>
      <c r="L2026" s="213">
        <v>390</v>
      </c>
      <c r="M2026" s="6">
        <f>tbl_Manifiestos[[#This Row],[Total Pagado]]*tbl_Manifiestos[[#This Row],[Porcentaje]]</f>
        <v>351</v>
      </c>
      <c r="N2026" s="3">
        <v>0.9</v>
      </c>
    </row>
    <row r="2027" spans="1:14" ht="15.75" x14ac:dyDescent="0.25">
      <c r="A2027" s="3" t="s">
        <v>5361</v>
      </c>
      <c r="B2027" s="3" t="str">
        <f>tbl_Manifiestos[[#This Row],[Factura]] &amp; "|" &amp; tbl_Manifiestos[[#This Row],[Proyecto OK]] &amp; "|" &amp; TEXT(tbl_Manifiestos[[#This Row],[Servicio]],"0.00") &amp; "|" &amp; TEXT(tbl_Manifiestos[[#This Row],[Costo Unitario]],"0.00")</f>
        <v>2707|Berry Project|1.00|390.00</v>
      </c>
      <c r="C2027">
        <v>2707</v>
      </c>
      <c r="D2027" s="4">
        <v>45902</v>
      </c>
      <c r="E2027">
        <v>15</v>
      </c>
      <c r="F2027" t="s">
        <v>5322</v>
      </c>
      <c r="G2027" t="s">
        <v>5358</v>
      </c>
      <c r="H2027" t="s">
        <v>5883</v>
      </c>
      <c r="I2027">
        <v>2513</v>
      </c>
      <c r="J2027">
        <v>1</v>
      </c>
      <c r="K2027" s="6">
        <v>390</v>
      </c>
      <c r="L2027" s="213">
        <v>390</v>
      </c>
      <c r="M2027" s="6">
        <f>tbl_Manifiestos[[#This Row],[Total Pagado]]*tbl_Manifiestos[[#This Row],[Porcentaje]]</f>
        <v>351</v>
      </c>
      <c r="N2027" s="3">
        <v>0.9</v>
      </c>
    </row>
    <row r="2028" spans="1:14" ht="15.75" x14ac:dyDescent="0.25">
      <c r="A2028" s="3" t="s">
        <v>5361</v>
      </c>
      <c r="B2028" s="3" t="str">
        <f>tbl_Manifiestos[[#This Row],[Factura]] &amp; "|" &amp; tbl_Manifiestos[[#This Row],[Proyecto OK]] &amp; "|" &amp; TEXT(tbl_Manifiestos[[#This Row],[Servicio]],"0.00") &amp; "|" &amp; TEXT(tbl_Manifiestos[[#This Row],[Costo Unitario]],"0.00")</f>
        <v>2707|Berry Project|6.00|120.00</v>
      </c>
      <c r="C2028">
        <v>2707</v>
      </c>
      <c r="D2028" s="4">
        <v>45902</v>
      </c>
      <c r="E2028">
        <v>15</v>
      </c>
      <c r="F2028" t="s">
        <v>5322</v>
      </c>
      <c r="G2028" t="s">
        <v>5358</v>
      </c>
      <c r="H2028" t="s">
        <v>5883</v>
      </c>
      <c r="I2028">
        <v>2513</v>
      </c>
      <c r="J2028">
        <v>6</v>
      </c>
      <c r="K2028" s="6">
        <v>120</v>
      </c>
      <c r="L2028" s="213">
        <v>720</v>
      </c>
      <c r="M2028" s="6">
        <f>tbl_Manifiestos[[#This Row],[Total Pagado]]*tbl_Manifiestos[[#This Row],[Porcentaje]]</f>
        <v>648</v>
      </c>
      <c r="N2028" s="3">
        <v>0.9</v>
      </c>
    </row>
    <row r="2029" spans="1:14" ht="15.75" x14ac:dyDescent="0.25">
      <c r="A2029" s="3" t="s">
        <v>5361</v>
      </c>
      <c r="B2029" s="3" t="str">
        <f>tbl_Manifiestos[[#This Row],[Factura]] &amp; "|" &amp; tbl_Manifiestos[[#This Row],[Proyecto OK]] &amp; "|" &amp; TEXT(tbl_Manifiestos[[#This Row],[Servicio]],"0.00") &amp; "|" &amp; TEXT(tbl_Manifiestos[[#This Row],[Costo Unitario]],"0.00")</f>
        <v>2707|Berry Project|1.00|390.00</v>
      </c>
      <c r="C2029">
        <v>2707</v>
      </c>
      <c r="D2029" s="4">
        <v>45902</v>
      </c>
      <c r="E2029">
        <v>1</v>
      </c>
      <c r="F2029" t="s">
        <v>5322</v>
      </c>
      <c r="G2029" t="s">
        <v>5358</v>
      </c>
      <c r="H2029" t="s">
        <v>5883</v>
      </c>
      <c r="I2029">
        <v>2513</v>
      </c>
      <c r="J2029">
        <v>1</v>
      </c>
      <c r="K2029" s="6">
        <v>390</v>
      </c>
      <c r="L2029" s="213">
        <v>390</v>
      </c>
      <c r="M2029" s="6">
        <f>tbl_Manifiestos[[#This Row],[Total Pagado]]*tbl_Manifiestos[[#This Row],[Porcentaje]]</f>
        <v>351</v>
      </c>
      <c r="N2029" s="3">
        <v>0.9</v>
      </c>
    </row>
    <row r="2030" spans="1:14" ht="15.75" x14ac:dyDescent="0.25">
      <c r="A2030" s="3" t="s">
        <v>5361</v>
      </c>
      <c r="B2030" s="3" t="str">
        <f>tbl_Manifiestos[[#This Row],[Factura]] &amp; "|" &amp; tbl_Manifiestos[[#This Row],[Proyecto OK]] &amp; "|" &amp; TEXT(tbl_Manifiestos[[#This Row],[Servicio]],"0.00") &amp; "|" &amp; TEXT(tbl_Manifiestos[[#This Row],[Costo Unitario]],"0.00")</f>
        <v>2707|Berry Project|6.50|120.00</v>
      </c>
      <c r="C2030">
        <v>2707</v>
      </c>
      <c r="D2030" s="4">
        <v>45902</v>
      </c>
      <c r="E2030">
        <v>1</v>
      </c>
      <c r="F2030" t="s">
        <v>5322</v>
      </c>
      <c r="G2030" t="s">
        <v>5358</v>
      </c>
      <c r="H2030" t="s">
        <v>5883</v>
      </c>
      <c r="I2030">
        <v>2513</v>
      </c>
      <c r="J2030">
        <v>6.5</v>
      </c>
      <c r="K2030" s="6">
        <v>120</v>
      </c>
      <c r="L2030" s="213">
        <v>780</v>
      </c>
      <c r="M2030" s="6">
        <f>tbl_Manifiestos[[#This Row],[Total Pagado]]*tbl_Manifiestos[[#This Row],[Porcentaje]]</f>
        <v>702</v>
      </c>
      <c r="N2030" s="3">
        <v>0.9</v>
      </c>
    </row>
    <row r="2031" spans="1:14" ht="15.75" x14ac:dyDescent="0.25">
      <c r="A2031" s="3" t="s">
        <v>5361</v>
      </c>
      <c r="B2031" s="3" t="str">
        <f>tbl_Manifiestos[[#This Row],[Factura]] &amp; "|" &amp; tbl_Manifiestos[[#This Row],[Proyecto OK]] &amp; "|" &amp; TEXT(tbl_Manifiestos[[#This Row],[Servicio]],"0.00") &amp; "|" &amp; TEXT(tbl_Manifiestos[[#This Row],[Costo Unitario]],"0.00")</f>
        <v>2707|Berry Project|9.50|120.00</v>
      </c>
      <c r="C2031">
        <v>2707</v>
      </c>
      <c r="D2031" s="4">
        <v>45905</v>
      </c>
      <c r="E2031">
        <v>1</v>
      </c>
      <c r="F2031" t="s">
        <v>5322</v>
      </c>
      <c r="G2031" t="s">
        <v>5358</v>
      </c>
      <c r="H2031" t="s">
        <v>5883</v>
      </c>
      <c r="I2031">
        <v>2513</v>
      </c>
      <c r="J2031">
        <v>9.5</v>
      </c>
      <c r="K2031" s="6">
        <v>120</v>
      </c>
      <c r="L2031" s="213">
        <v>1140</v>
      </c>
      <c r="M2031" s="6">
        <f>tbl_Manifiestos[[#This Row],[Total Pagado]]*tbl_Manifiestos[[#This Row],[Porcentaje]]</f>
        <v>1026</v>
      </c>
      <c r="N2031" s="3">
        <v>0.9</v>
      </c>
    </row>
    <row r="2032" spans="1:14" ht="15.75" x14ac:dyDescent="0.25">
      <c r="A2032" s="3" t="s">
        <v>5346</v>
      </c>
      <c r="B2032" s="3" t="str">
        <f>tbl_Manifiestos[[#This Row],[Factura]] &amp; "|" &amp; tbl_Manifiestos[[#This Row],[Proyecto OK]] &amp; "|" &amp; TEXT(tbl_Manifiestos[[#This Row],[Servicio]],"0.00") &amp; "|" &amp; TEXT(tbl_Manifiestos[[#This Row],[Costo Unitario]],"0.00")</f>
        <v>2707|Berry Project|5.50|120.00</v>
      </c>
      <c r="C2032">
        <v>2707</v>
      </c>
      <c r="D2032" s="136">
        <v>45902</v>
      </c>
      <c r="E2032">
        <v>784</v>
      </c>
      <c r="F2032" t="s">
        <v>5322</v>
      </c>
      <c r="G2032" t="s">
        <v>5358</v>
      </c>
      <c r="H2032" t="s">
        <v>5883</v>
      </c>
      <c r="I2032">
        <v>2513</v>
      </c>
      <c r="J2032">
        <v>5.5</v>
      </c>
      <c r="K2032" s="183">
        <v>120</v>
      </c>
      <c r="L2032" s="212">
        <v>660</v>
      </c>
      <c r="M2032" s="6">
        <f>tbl_Manifiestos[[#This Row],[Total Pagado]]*tbl_Manifiestos[[#This Row],[Porcentaje]]</f>
        <v>594</v>
      </c>
      <c r="N2032" s="3">
        <v>0.9</v>
      </c>
    </row>
    <row r="2033" spans="1:14" ht="15.75" x14ac:dyDescent="0.25">
      <c r="A2033" s="3" t="s">
        <v>5346</v>
      </c>
      <c r="B2033" s="3" t="str">
        <f>tbl_Manifiestos[[#This Row],[Factura]] &amp; "|" &amp; tbl_Manifiestos[[#This Row],[Proyecto OK]] &amp; "|" &amp; TEXT(tbl_Manifiestos[[#This Row],[Servicio]],"0.00") &amp; "|" &amp; TEXT(tbl_Manifiestos[[#This Row],[Costo Unitario]],"0.00")</f>
        <v>2707|Berry Project|0.75|120.00</v>
      </c>
      <c r="C2033">
        <v>2707</v>
      </c>
      <c r="D2033" s="140">
        <v>45902</v>
      </c>
      <c r="E2033">
        <v>784</v>
      </c>
      <c r="F2033" t="s">
        <v>5322</v>
      </c>
      <c r="G2033" t="s">
        <v>5358</v>
      </c>
      <c r="H2033" t="s">
        <v>5883</v>
      </c>
      <c r="I2033">
        <v>2513</v>
      </c>
      <c r="J2033">
        <v>0.75</v>
      </c>
      <c r="K2033" s="187">
        <v>120</v>
      </c>
      <c r="L2033" s="216">
        <v>90</v>
      </c>
      <c r="M2033" s="6">
        <f>tbl_Manifiestos[[#This Row],[Total Pagado]]*tbl_Manifiestos[[#This Row],[Porcentaje]]</f>
        <v>81</v>
      </c>
      <c r="N2033" s="3">
        <v>0.9</v>
      </c>
    </row>
    <row r="2034" spans="1:14" ht="15.75" x14ac:dyDescent="0.25">
      <c r="A2034" s="3" t="s">
        <v>5346</v>
      </c>
      <c r="B2034" s="3" t="str">
        <f>tbl_Manifiestos[[#This Row],[Factura]] &amp; "|" &amp; tbl_Manifiestos[[#This Row],[Proyecto OK]] &amp; "|" &amp; TEXT(tbl_Manifiestos[[#This Row],[Servicio]],"0.00") &amp; "|" &amp; TEXT(tbl_Manifiestos[[#This Row],[Costo Unitario]],"0.00")</f>
        <v>2707|Berry Project|1.00|390.00</v>
      </c>
      <c r="C2034">
        <v>2707</v>
      </c>
      <c r="D2034" s="140">
        <v>45902</v>
      </c>
      <c r="E2034">
        <v>784</v>
      </c>
      <c r="F2034" t="s">
        <v>5322</v>
      </c>
      <c r="G2034" t="s">
        <v>5358</v>
      </c>
      <c r="H2034" t="s">
        <v>5883</v>
      </c>
      <c r="I2034">
        <v>2513</v>
      </c>
      <c r="J2034">
        <v>1</v>
      </c>
      <c r="K2034" s="187">
        <v>390</v>
      </c>
      <c r="L2034" s="216">
        <v>390</v>
      </c>
      <c r="M2034" s="6">
        <f>tbl_Manifiestos[[#This Row],[Total Pagado]]*tbl_Manifiestos[[#This Row],[Porcentaje]]</f>
        <v>351</v>
      </c>
      <c r="N2034" s="3">
        <v>0.9</v>
      </c>
    </row>
    <row r="2035" spans="1:14" ht="15.75" x14ac:dyDescent="0.25">
      <c r="A2035" s="3" t="s">
        <v>5305</v>
      </c>
      <c r="B2035" s="3" t="str">
        <f>tbl_Manifiestos[[#This Row],[Factura]] &amp; "|" &amp; tbl_Manifiestos[[#This Row],[Proyecto OK]] &amp; "|" &amp; TEXT(tbl_Manifiestos[[#This Row],[Servicio]],"0.00") &amp; "|" &amp; TEXT(tbl_Manifiestos[[#This Row],[Costo Unitario]],"0.00")</f>
        <v>2707|Berry Project|10.00|120.00</v>
      </c>
      <c r="C2035">
        <v>2707</v>
      </c>
      <c r="D2035" s="138">
        <v>45902</v>
      </c>
      <c r="E2035">
        <v>1</v>
      </c>
      <c r="F2035" t="s">
        <v>5322</v>
      </c>
      <c r="G2035" t="s">
        <v>5358</v>
      </c>
      <c r="H2035" t="s">
        <v>5883</v>
      </c>
      <c r="I2035">
        <v>2513</v>
      </c>
      <c r="J2035">
        <v>10</v>
      </c>
      <c r="K2035" s="185">
        <v>120</v>
      </c>
      <c r="L2035" s="214">
        <v>1200</v>
      </c>
      <c r="M2035" s="6">
        <f>tbl_Manifiestos[[#This Row],[Total Pagado]]*tbl_Manifiestos[[#This Row],[Porcentaje]]</f>
        <v>1080</v>
      </c>
      <c r="N2035" s="3">
        <v>0.9</v>
      </c>
    </row>
    <row r="2036" spans="1:14" ht="15.75" x14ac:dyDescent="0.25">
      <c r="A2036" s="3" t="s">
        <v>5305</v>
      </c>
      <c r="B2036" s="3" t="str">
        <f>tbl_Manifiestos[[#This Row],[Factura]] &amp; "|" &amp; tbl_Manifiestos[[#This Row],[Proyecto OK]] &amp; "|" &amp; TEXT(tbl_Manifiestos[[#This Row],[Servicio]],"0.00") &amp; "|" &amp; TEXT(tbl_Manifiestos[[#This Row],[Costo Unitario]],"0.00")</f>
        <v>2707|Berry Project|11.50|120.00</v>
      </c>
      <c r="C2036">
        <v>2707</v>
      </c>
      <c r="D2036" s="4">
        <v>45903</v>
      </c>
      <c r="E2036">
        <v>2</v>
      </c>
      <c r="F2036" t="s">
        <v>5322</v>
      </c>
      <c r="G2036" t="s">
        <v>5358</v>
      </c>
      <c r="H2036" t="s">
        <v>5883</v>
      </c>
      <c r="I2036">
        <v>2513</v>
      </c>
      <c r="J2036">
        <v>11.5</v>
      </c>
      <c r="K2036" s="6">
        <v>120</v>
      </c>
      <c r="L2036" s="213">
        <v>1380</v>
      </c>
      <c r="M2036" s="6">
        <f>tbl_Manifiestos[[#This Row],[Total Pagado]]*tbl_Manifiestos[[#This Row],[Porcentaje]]</f>
        <v>1242</v>
      </c>
      <c r="N2036" s="3">
        <v>0.9</v>
      </c>
    </row>
    <row r="2037" spans="1:14" ht="15.75" x14ac:dyDescent="0.25">
      <c r="A2037" s="3" t="s">
        <v>5305</v>
      </c>
      <c r="B2037" s="3" t="str">
        <f>tbl_Manifiestos[[#This Row],[Factura]] &amp; "|" &amp; tbl_Manifiestos[[#This Row],[Proyecto OK]] &amp; "|" &amp; TEXT(tbl_Manifiestos[[#This Row],[Servicio]],"0.00") &amp; "|" &amp; TEXT(tbl_Manifiestos[[#This Row],[Costo Unitario]],"0.00")</f>
        <v>2707|Berry Project|12.00|120.00</v>
      </c>
      <c r="C2037">
        <v>2707</v>
      </c>
      <c r="D2037" s="4">
        <v>45904</v>
      </c>
      <c r="E2037">
        <v>2</v>
      </c>
      <c r="F2037" t="s">
        <v>5322</v>
      </c>
      <c r="G2037" t="s">
        <v>5358</v>
      </c>
      <c r="H2037" t="s">
        <v>5883</v>
      </c>
      <c r="I2037">
        <v>2513</v>
      </c>
      <c r="J2037">
        <v>12</v>
      </c>
      <c r="K2037" s="6">
        <v>120</v>
      </c>
      <c r="L2037" s="213">
        <v>1440</v>
      </c>
      <c r="M2037" s="6">
        <f>tbl_Manifiestos[[#This Row],[Total Pagado]]*tbl_Manifiestos[[#This Row],[Porcentaje]]</f>
        <v>1296</v>
      </c>
      <c r="N2037" s="3">
        <v>0.9</v>
      </c>
    </row>
    <row r="2038" spans="1:14" ht="15.75" x14ac:dyDescent="0.25">
      <c r="A2038" s="3" t="s">
        <v>5305</v>
      </c>
      <c r="B2038" s="3" t="str">
        <f>tbl_Manifiestos[[#This Row],[Factura]] &amp; "|" &amp; tbl_Manifiestos[[#This Row],[Proyecto OK]] &amp; "|" &amp; TEXT(tbl_Manifiestos[[#This Row],[Servicio]],"0.00") &amp; "|" &amp; TEXT(tbl_Manifiestos[[#This Row],[Costo Unitario]],"0.00")</f>
        <v>2707|Berry Project|9.00|120.00</v>
      </c>
      <c r="C2038">
        <v>2707</v>
      </c>
      <c r="D2038" s="4">
        <v>45905</v>
      </c>
      <c r="E2038">
        <v>2</v>
      </c>
      <c r="F2038" t="s">
        <v>5322</v>
      </c>
      <c r="G2038" t="s">
        <v>5358</v>
      </c>
      <c r="H2038" t="s">
        <v>5883</v>
      </c>
      <c r="I2038">
        <v>2513</v>
      </c>
      <c r="J2038">
        <v>9</v>
      </c>
      <c r="K2038" s="6">
        <v>120</v>
      </c>
      <c r="L2038" s="213">
        <v>1080</v>
      </c>
      <c r="M2038" s="6">
        <f>tbl_Manifiestos[[#This Row],[Total Pagado]]*tbl_Manifiestos[[#This Row],[Porcentaje]]</f>
        <v>972</v>
      </c>
      <c r="N2038" s="3">
        <v>0.9</v>
      </c>
    </row>
    <row r="2039" spans="1:14" ht="15.75" x14ac:dyDescent="0.25">
      <c r="A2039" s="3" t="s">
        <v>5305</v>
      </c>
      <c r="B2039" s="3" t="str">
        <f>tbl_Manifiestos[[#This Row],[Factura]] &amp; "|" &amp; tbl_Manifiestos[[#This Row],[Proyecto OK]] &amp; "|" &amp; TEXT(tbl_Manifiestos[[#This Row],[Servicio]],"0.00") &amp; "|" &amp; TEXT(tbl_Manifiestos[[#This Row],[Costo Unitario]],"0.00")</f>
        <v>2707|Berry Project|1.00|49.80</v>
      </c>
      <c r="C2039">
        <v>2707</v>
      </c>
      <c r="D2039" s="136">
        <v>45905</v>
      </c>
      <c r="E2039">
        <v>1</v>
      </c>
      <c r="F2039" t="s">
        <v>5322</v>
      </c>
      <c r="G2039" t="s">
        <v>5358</v>
      </c>
      <c r="H2039" t="s">
        <v>5883</v>
      </c>
      <c r="I2039">
        <v>2513</v>
      </c>
      <c r="J2039">
        <v>1</v>
      </c>
      <c r="K2039" s="183">
        <v>49.8</v>
      </c>
      <c r="L2039" s="212">
        <v>49.8</v>
      </c>
      <c r="M2039" s="6">
        <f>tbl_Manifiestos[[#This Row],[Total Pagado]]*tbl_Manifiestos[[#This Row],[Porcentaje]]</f>
        <v>44.82</v>
      </c>
      <c r="N2039" s="3">
        <v>0.9</v>
      </c>
    </row>
    <row r="2040" spans="1:14" ht="15.75" x14ac:dyDescent="0.25">
      <c r="A2040" s="3" t="s">
        <v>5305</v>
      </c>
      <c r="B2040" s="3" t="str">
        <f>tbl_Manifiestos[[#This Row],[Factura]] &amp; "|" &amp; tbl_Manifiestos[[#This Row],[Proyecto OK]] &amp; "|" &amp; TEXT(tbl_Manifiestos[[#This Row],[Servicio]],"0.00") &amp; "|" &amp; TEXT(tbl_Manifiestos[[#This Row],[Costo Unitario]],"0.00")</f>
        <v>2707|Berry Project|1.00|102.00</v>
      </c>
      <c r="C2040">
        <v>2707</v>
      </c>
      <c r="D2040" s="138">
        <v>45905</v>
      </c>
      <c r="E2040">
        <v>2</v>
      </c>
      <c r="F2040" t="s">
        <v>5322</v>
      </c>
      <c r="G2040" t="s">
        <v>5358</v>
      </c>
      <c r="H2040" t="s">
        <v>5883</v>
      </c>
      <c r="I2040">
        <v>2513</v>
      </c>
      <c r="J2040">
        <v>1</v>
      </c>
      <c r="K2040" s="185">
        <v>102</v>
      </c>
      <c r="L2040" s="214">
        <v>102</v>
      </c>
      <c r="M2040" s="6">
        <f>tbl_Manifiestos[[#This Row],[Total Pagado]]*tbl_Manifiestos[[#This Row],[Porcentaje]]</f>
        <v>91.8</v>
      </c>
      <c r="N2040" s="3">
        <v>0.9</v>
      </c>
    </row>
    <row r="2041" spans="1:14" ht="15.75" x14ac:dyDescent="0.25">
      <c r="A2041" s="3" t="s">
        <v>5351</v>
      </c>
      <c r="B2041" s="3" t="str">
        <f>tbl_Manifiestos[[#This Row],[Factura]] &amp; "|" &amp; tbl_Manifiestos[[#This Row],[Proyecto OK]] &amp; "|" &amp; TEXT(tbl_Manifiestos[[#This Row],[Servicio]],"0.00") &amp; "|" &amp; TEXT(tbl_Manifiestos[[#This Row],[Costo Unitario]],"0.00")</f>
        <v>2707|Berry Project|1.00|390.00</v>
      </c>
      <c r="C2041">
        <v>2707</v>
      </c>
      <c r="D2041" s="4">
        <v>45903</v>
      </c>
      <c r="E2041">
        <v>92</v>
      </c>
      <c r="F2041" t="s">
        <v>5322</v>
      </c>
      <c r="G2041" t="s">
        <v>5358</v>
      </c>
      <c r="H2041" t="s">
        <v>5883</v>
      </c>
      <c r="I2041">
        <v>2513</v>
      </c>
      <c r="J2041">
        <v>1</v>
      </c>
      <c r="K2041" s="6">
        <v>390</v>
      </c>
      <c r="L2041" s="213">
        <v>390</v>
      </c>
      <c r="M2041" s="6">
        <f>tbl_Manifiestos[[#This Row],[Total Pagado]]*tbl_Manifiestos[[#This Row],[Porcentaje]]</f>
        <v>351</v>
      </c>
      <c r="N2041" s="3">
        <v>0.9</v>
      </c>
    </row>
    <row r="2042" spans="1:14" ht="15.75" x14ac:dyDescent="0.25">
      <c r="A2042" s="3" t="s">
        <v>5351</v>
      </c>
      <c r="B2042" s="3" t="str">
        <f>tbl_Manifiestos[[#This Row],[Factura]] &amp; "|" &amp; tbl_Manifiestos[[#This Row],[Proyecto OK]] &amp; "|" &amp; TEXT(tbl_Manifiestos[[#This Row],[Servicio]],"0.00") &amp; "|" &amp; TEXT(tbl_Manifiestos[[#This Row],[Costo Unitario]],"0.00")</f>
        <v>2707|Berry Project|5.50|120.00</v>
      </c>
      <c r="C2042">
        <v>2707</v>
      </c>
      <c r="D2042" s="4">
        <v>45903</v>
      </c>
      <c r="E2042">
        <v>92</v>
      </c>
      <c r="F2042" t="s">
        <v>5322</v>
      </c>
      <c r="G2042" t="s">
        <v>5358</v>
      </c>
      <c r="H2042" t="s">
        <v>5883</v>
      </c>
      <c r="I2042">
        <v>2513</v>
      </c>
      <c r="J2042">
        <v>5.5</v>
      </c>
      <c r="K2042" s="6">
        <v>120</v>
      </c>
      <c r="L2042" s="213">
        <v>660</v>
      </c>
      <c r="M2042" s="6">
        <f>tbl_Manifiestos[[#This Row],[Total Pagado]]*tbl_Manifiestos[[#This Row],[Porcentaje]]</f>
        <v>594</v>
      </c>
      <c r="N2042" s="3">
        <v>0.9</v>
      </c>
    </row>
    <row r="2043" spans="1:14" ht="15.75" x14ac:dyDescent="0.25">
      <c r="A2043" s="3" t="s">
        <v>5351</v>
      </c>
      <c r="B2043" s="3" t="str">
        <f>tbl_Manifiestos[[#This Row],[Factura]] &amp; "|" &amp; tbl_Manifiestos[[#This Row],[Proyecto OK]] &amp; "|" &amp; TEXT(tbl_Manifiestos[[#This Row],[Servicio]],"0.00") &amp; "|" &amp; TEXT(tbl_Manifiestos[[#This Row],[Costo Unitario]],"0.00")</f>
        <v>2707|Berry Project|1.00|390.00</v>
      </c>
      <c r="C2043">
        <v>2707</v>
      </c>
      <c r="D2043" s="4">
        <v>45904</v>
      </c>
      <c r="E2043">
        <v>92</v>
      </c>
      <c r="F2043" t="s">
        <v>5322</v>
      </c>
      <c r="G2043" t="s">
        <v>5358</v>
      </c>
      <c r="H2043" t="s">
        <v>5883</v>
      </c>
      <c r="I2043">
        <v>2513</v>
      </c>
      <c r="J2043">
        <v>1</v>
      </c>
      <c r="K2043" s="6">
        <v>390</v>
      </c>
      <c r="L2043" s="213">
        <v>390</v>
      </c>
      <c r="M2043" s="6">
        <f>tbl_Manifiestos[[#This Row],[Total Pagado]]*tbl_Manifiestos[[#This Row],[Porcentaje]]</f>
        <v>351</v>
      </c>
      <c r="N2043" s="3">
        <v>0.9</v>
      </c>
    </row>
    <row r="2044" spans="1:14" ht="15.75" x14ac:dyDescent="0.25">
      <c r="A2044" s="3" t="s">
        <v>5351</v>
      </c>
      <c r="B2044" s="3" t="str">
        <f>tbl_Manifiestos[[#This Row],[Factura]] &amp; "|" &amp; tbl_Manifiestos[[#This Row],[Proyecto OK]] &amp; "|" &amp; TEXT(tbl_Manifiestos[[#This Row],[Servicio]],"0.00") &amp; "|" &amp; TEXT(tbl_Manifiestos[[#This Row],[Costo Unitario]],"0.00")</f>
        <v>2707|Berry Project|1.00|120.00</v>
      </c>
      <c r="C2044">
        <v>2707</v>
      </c>
      <c r="D2044" s="4">
        <v>45904</v>
      </c>
      <c r="E2044">
        <v>92</v>
      </c>
      <c r="F2044" t="s">
        <v>5322</v>
      </c>
      <c r="G2044" t="s">
        <v>5358</v>
      </c>
      <c r="H2044" t="s">
        <v>5883</v>
      </c>
      <c r="I2044">
        <v>2513</v>
      </c>
      <c r="J2044">
        <v>1</v>
      </c>
      <c r="K2044" s="6">
        <v>120</v>
      </c>
      <c r="L2044" s="213">
        <v>120</v>
      </c>
      <c r="M2044" s="6">
        <f>tbl_Manifiestos[[#This Row],[Total Pagado]]*tbl_Manifiestos[[#This Row],[Porcentaje]]</f>
        <v>108</v>
      </c>
      <c r="N2044" s="3">
        <v>0.9</v>
      </c>
    </row>
    <row r="2045" spans="1:14" ht="15.75" x14ac:dyDescent="0.25">
      <c r="A2045" s="3" t="s">
        <v>5351</v>
      </c>
      <c r="B2045" s="3" t="str">
        <f>tbl_Manifiestos[[#This Row],[Factura]] &amp; "|" &amp; tbl_Manifiestos[[#This Row],[Proyecto OK]] &amp; "|" &amp; TEXT(tbl_Manifiestos[[#This Row],[Servicio]],"0.00") &amp; "|" &amp; TEXT(tbl_Manifiestos[[#This Row],[Costo Unitario]],"0.00")</f>
        <v>2707|Berry Project|1.00|390.00</v>
      </c>
      <c r="C2045">
        <v>2707</v>
      </c>
      <c r="D2045" s="4">
        <v>45905</v>
      </c>
      <c r="E2045">
        <v>92</v>
      </c>
      <c r="F2045" t="s">
        <v>5322</v>
      </c>
      <c r="G2045" t="s">
        <v>5358</v>
      </c>
      <c r="H2045" t="s">
        <v>5883</v>
      </c>
      <c r="I2045">
        <v>2513</v>
      </c>
      <c r="J2045">
        <v>1</v>
      </c>
      <c r="K2045" s="6">
        <v>390</v>
      </c>
      <c r="L2045" s="213">
        <v>390</v>
      </c>
      <c r="M2045" s="6">
        <f>tbl_Manifiestos[[#This Row],[Total Pagado]]*tbl_Manifiestos[[#This Row],[Porcentaje]]</f>
        <v>351</v>
      </c>
      <c r="N2045" s="3">
        <v>0.9</v>
      </c>
    </row>
    <row r="2046" spans="1:14" ht="15.75" x14ac:dyDescent="0.25">
      <c r="A2046" s="3" t="s">
        <v>5351</v>
      </c>
      <c r="B2046" s="3" t="str">
        <f>tbl_Manifiestos[[#This Row],[Factura]] &amp; "|" &amp; tbl_Manifiestos[[#This Row],[Proyecto OK]] &amp; "|" &amp; TEXT(tbl_Manifiestos[[#This Row],[Servicio]],"0.00") &amp; "|" &amp; TEXT(tbl_Manifiestos[[#This Row],[Costo Unitario]],"0.00")</f>
        <v>2707|Berry Project|5.00|120.00</v>
      </c>
      <c r="C2046">
        <v>2707</v>
      </c>
      <c r="D2046" s="136">
        <v>45905</v>
      </c>
      <c r="E2046">
        <v>92</v>
      </c>
      <c r="F2046" t="s">
        <v>5322</v>
      </c>
      <c r="G2046" t="s">
        <v>5358</v>
      </c>
      <c r="H2046" t="s">
        <v>5883</v>
      </c>
      <c r="I2046">
        <v>2513</v>
      </c>
      <c r="J2046">
        <v>5</v>
      </c>
      <c r="K2046" s="183">
        <v>120</v>
      </c>
      <c r="L2046" s="212">
        <v>600</v>
      </c>
      <c r="M2046" s="6">
        <f>tbl_Manifiestos[[#This Row],[Total Pagado]]*tbl_Manifiestos[[#This Row],[Porcentaje]]</f>
        <v>540</v>
      </c>
      <c r="N2046" s="3">
        <v>0.9</v>
      </c>
    </row>
    <row r="2047" spans="1:14" ht="15.75" x14ac:dyDescent="0.25">
      <c r="A2047" s="3" t="s">
        <v>1264</v>
      </c>
      <c r="B2047" s="3" t="str">
        <f>tbl_Manifiestos[[#This Row],[Factura]] &amp; "|" &amp; tbl_Manifiestos[[#This Row],[Proyecto OK]] &amp; "|" &amp; TEXT(tbl_Manifiestos[[#This Row],[Servicio]],"0.00") &amp; "|" &amp; TEXT(tbl_Manifiestos[[#This Row],[Costo Unitario]],"0.00")</f>
        <v>2707|Berry Project|1.00|390.00</v>
      </c>
      <c r="C2047">
        <v>2707</v>
      </c>
      <c r="D2047" s="138">
        <v>45905</v>
      </c>
      <c r="E2047">
        <v>102</v>
      </c>
      <c r="F2047" t="s">
        <v>5322</v>
      </c>
      <c r="G2047" t="s">
        <v>5358</v>
      </c>
      <c r="H2047" t="s">
        <v>5883</v>
      </c>
      <c r="I2047">
        <v>2513</v>
      </c>
      <c r="J2047">
        <v>1</v>
      </c>
      <c r="K2047" s="185">
        <v>390</v>
      </c>
      <c r="L2047" s="214">
        <v>390</v>
      </c>
      <c r="M2047" s="6">
        <f>tbl_Manifiestos[[#This Row],[Total Pagado]]*tbl_Manifiestos[[#This Row],[Porcentaje]]</f>
        <v>351</v>
      </c>
      <c r="N2047" s="3">
        <v>0.9</v>
      </c>
    </row>
    <row r="2048" spans="1:14" ht="15.75" x14ac:dyDescent="0.25">
      <c r="A2048" s="3" t="s">
        <v>1264</v>
      </c>
      <c r="B2048" s="3" t="str">
        <f>tbl_Manifiestos[[#This Row],[Factura]] &amp; "|" &amp; tbl_Manifiestos[[#This Row],[Proyecto OK]] &amp; "|" &amp; TEXT(tbl_Manifiestos[[#This Row],[Servicio]],"0.00") &amp; "|" &amp; TEXT(tbl_Manifiestos[[#This Row],[Costo Unitario]],"0.00")</f>
        <v>2707|Berry Project|1.00|390.00</v>
      </c>
      <c r="C2048">
        <v>2707</v>
      </c>
      <c r="D2048" s="4">
        <v>45905</v>
      </c>
      <c r="E2048">
        <v>102</v>
      </c>
      <c r="F2048" t="s">
        <v>5322</v>
      </c>
      <c r="G2048" t="s">
        <v>5358</v>
      </c>
      <c r="H2048" t="s">
        <v>5883</v>
      </c>
      <c r="I2048">
        <v>2513</v>
      </c>
      <c r="J2048">
        <v>1</v>
      </c>
      <c r="K2048" s="6">
        <v>390</v>
      </c>
      <c r="L2048" s="213">
        <v>390</v>
      </c>
      <c r="M2048" s="6">
        <f>tbl_Manifiestos[[#This Row],[Total Pagado]]*tbl_Manifiestos[[#This Row],[Porcentaje]]</f>
        <v>351</v>
      </c>
      <c r="N2048" s="3">
        <v>0.9</v>
      </c>
    </row>
    <row r="2049" spans="1:14" ht="15.75" x14ac:dyDescent="0.25">
      <c r="A2049" s="3" t="s">
        <v>1264</v>
      </c>
      <c r="B2049" s="3" t="str">
        <f>tbl_Manifiestos[[#This Row],[Factura]] &amp; "|" &amp; tbl_Manifiestos[[#This Row],[Proyecto OK]] &amp; "|" &amp; TEXT(tbl_Manifiestos[[#This Row],[Servicio]],"0.00") &amp; "|" &amp; TEXT(tbl_Manifiestos[[#This Row],[Costo Unitario]],"0.00")</f>
        <v>2707|Berry Project|3.00|120.00</v>
      </c>
      <c r="C2049">
        <v>2707</v>
      </c>
      <c r="D2049" s="136">
        <v>45905</v>
      </c>
      <c r="E2049">
        <v>102</v>
      </c>
      <c r="F2049" t="s">
        <v>5322</v>
      </c>
      <c r="G2049" t="s">
        <v>5358</v>
      </c>
      <c r="H2049" t="s">
        <v>5883</v>
      </c>
      <c r="I2049">
        <v>2513</v>
      </c>
      <c r="J2049">
        <v>3</v>
      </c>
      <c r="K2049" s="183">
        <v>120</v>
      </c>
      <c r="L2049" s="212">
        <v>360</v>
      </c>
      <c r="M2049" s="6">
        <f>tbl_Manifiestos[[#This Row],[Total Pagado]]*tbl_Manifiestos[[#This Row],[Porcentaje]]</f>
        <v>324</v>
      </c>
      <c r="N2049" s="3">
        <v>0.9</v>
      </c>
    </row>
    <row r="2050" spans="1:14" ht="15.75" x14ac:dyDescent="0.25">
      <c r="A2050" s="3" t="s">
        <v>5334</v>
      </c>
      <c r="B2050" s="3" t="str">
        <f>tbl_Manifiestos[[#This Row],[Factura]] &amp; "|" &amp; tbl_Manifiestos[[#This Row],[Proyecto OK]] &amp; "|" &amp; TEXT(tbl_Manifiestos[[#This Row],[Servicio]],"0.00") &amp; "|" &amp; TEXT(tbl_Manifiestos[[#This Row],[Costo Unitario]],"0.00")</f>
        <v>2707|Berry Project|1.00|390.00</v>
      </c>
      <c r="C2050">
        <v>2707</v>
      </c>
      <c r="D2050" s="138">
        <v>45905</v>
      </c>
      <c r="E2050">
        <v>380</v>
      </c>
      <c r="F2050" t="s">
        <v>5322</v>
      </c>
      <c r="G2050" t="s">
        <v>5358</v>
      </c>
      <c r="H2050" t="s">
        <v>5883</v>
      </c>
      <c r="I2050">
        <v>2513</v>
      </c>
      <c r="J2050">
        <v>1</v>
      </c>
      <c r="K2050" s="185">
        <v>390</v>
      </c>
      <c r="L2050" s="214">
        <v>390</v>
      </c>
      <c r="M2050" s="6">
        <f>tbl_Manifiestos[[#This Row],[Total Pagado]]*tbl_Manifiestos[[#This Row],[Porcentaje]]</f>
        <v>351</v>
      </c>
      <c r="N2050" s="3">
        <v>0.9</v>
      </c>
    </row>
    <row r="2051" spans="1:14" ht="15.75" x14ac:dyDescent="0.25">
      <c r="A2051" s="3" t="s">
        <v>5309</v>
      </c>
      <c r="B2051" s="3" t="str">
        <f>tbl_Manifiestos[[#This Row],[Factura]] &amp; "|" &amp; tbl_Manifiestos[[#This Row],[Proyecto OK]] &amp; "|" &amp; TEXT(tbl_Manifiestos[[#This Row],[Servicio]],"0.00") &amp; "|" &amp; TEXT(tbl_Manifiestos[[#This Row],[Costo Unitario]],"0.00")</f>
        <v>2707|Berry Project|2.50|120.00</v>
      </c>
      <c r="C2051">
        <v>2707</v>
      </c>
      <c r="D2051" s="4">
        <v>45902</v>
      </c>
      <c r="E2051">
        <v>229</v>
      </c>
      <c r="F2051" t="s">
        <v>5322</v>
      </c>
      <c r="G2051" t="s">
        <v>5358</v>
      </c>
      <c r="H2051" t="s">
        <v>5883</v>
      </c>
      <c r="I2051">
        <v>2513</v>
      </c>
      <c r="J2051">
        <v>2.5</v>
      </c>
      <c r="K2051" s="6">
        <v>120</v>
      </c>
      <c r="L2051" s="213">
        <v>300</v>
      </c>
      <c r="M2051" s="6">
        <f>tbl_Manifiestos[[#This Row],[Total Pagado]]*tbl_Manifiestos[[#This Row],[Porcentaje]]</f>
        <v>270</v>
      </c>
      <c r="N2051" s="3">
        <v>0.9</v>
      </c>
    </row>
    <row r="2052" spans="1:14" ht="15.75" x14ac:dyDescent="0.25">
      <c r="A2052" s="3" t="s">
        <v>5309</v>
      </c>
      <c r="B2052" s="3" t="str">
        <f>tbl_Manifiestos[[#This Row],[Factura]] &amp; "|" &amp; tbl_Manifiestos[[#This Row],[Proyecto OK]] &amp; "|" &amp; TEXT(tbl_Manifiestos[[#This Row],[Servicio]],"0.00") &amp; "|" &amp; TEXT(tbl_Manifiestos[[#This Row],[Costo Unitario]],"0.00")</f>
        <v>2707|Berry Project|11.00|120.00</v>
      </c>
      <c r="C2052">
        <v>2707</v>
      </c>
      <c r="D2052" s="4">
        <v>45903</v>
      </c>
      <c r="E2052">
        <v>661</v>
      </c>
      <c r="F2052" t="s">
        <v>5322</v>
      </c>
      <c r="G2052" t="s">
        <v>5358</v>
      </c>
      <c r="H2052" t="s">
        <v>5883</v>
      </c>
      <c r="I2052">
        <v>2513</v>
      </c>
      <c r="J2052">
        <v>11</v>
      </c>
      <c r="K2052" s="6">
        <v>120</v>
      </c>
      <c r="L2052" s="213">
        <v>1320</v>
      </c>
      <c r="M2052" s="6">
        <f>tbl_Manifiestos[[#This Row],[Total Pagado]]*tbl_Manifiestos[[#This Row],[Porcentaje]]</f>
        <v>1188</v>
      </c>
      <c r="N2052" s="3">
        <v>0.9</v>
      </c>
    </row>
    <row r="2053" spans="1:14" ht="15.75" x14ac:dyDescent="0.25">
      <c r="A2053" s="3" t="s">
        <v>5309</v>
      </c>
      <c r="B2053" s="3" t="str">
        <f>tbl_Manifiestos[[#This Row],[Factura]] &amp; "|" &amp; tbl_Manifiestos[[#This Row],[Proyecto OK]] &amp; "|" &amp; TEXT(tbl_Manifiestos[[#This Row],[Servicio]],"0.00") &amp; "|" &amp; TEXT(tbl_Manifiestos[[#This Row],[Costo Unitario]],"0.00")</f>
        <v>2707|Berry Project|1.00|390.00</v>
      </c>
      <c r="C2053">
        <v>2707</v>
      </c>
      <c r="D2053" s="4">
        <v>45904</v>
      </c>
      <c r="E2053">
        <v>661</v>
      </c>
      <c r="F2053" t="s">
        <v>5322</v>
      </c>
      <c r="G2053" t="s">
        <v>5358</v>
      </c>
      <c r="H2053" t="s">
        <v>5883</v>
      </c>
      <c r="I2053">
        <v>2513</v>
      </c>
      <c r="J2053">
        <v>1</v>
      </c>
      <c r="K2053" s="6">
        <v>390</v>
      </c>
      <c r="L2053" s="213">
        <v>390</v>
      </c>
      <c r="M2053" s="6">
        <f>tbl_Manifiestos[[#This Row],[Total Pagado]]*tbl_Manifiestos[[#This Row],[Porcentaje]]</f>
        <v>351</v>
      </c>
      <c r="N2053" s="3">
        <v>0.9</v>
      </c>
    </row>
    <row r="2054" spans="1:14" ht="15.75" x14ac:dyDescent="0.25">
      <c r="A2054" s="3" t="s">
        <v>5309</v>
      </c>
      <c r="B2054" s="3" t="str">
        <f>tbl_Manifiestos[[#This Row],[Factura]] &amp; "|" &amp; tbl_Manifiestos[[#This Row],[Proyecto OK]] &amp; "|" &amp; TEXT(tbl_Manifiestos[[#This Row],[Servicio]],"0.00") &amp; "|" &amp; TEXT(tbl_Manifiestos[[#This Row],[Costo Unitario]],"0.00")</f>
        <v>2707|Berry Project|2.50|120.00</v>
      </c>
      <c r="C2054">
        <v>2707</v>
      </c>
      <c r="D2054" s="136">
        <v>45904</v>
      </c>
      <c r="E2054">
        <v>661</v>
      </c>
      <c r="F2054" t="s">
        <v>5322</v>
      </c>
      <c r="G2054" t="s">
        <v>5358</v>
      </c>
      <c r="H2054" t="s">
        <v>5883</v>
      </c>
      <c r="I2054">
        <v>2513</v>
      </c>
      <c r="J2054">
        <v>2.5</v>
      </c>
      <c r="K2054" s="183">
        <v>120</v>
      </c>
      <c r="L2054" s="212">
        <v>300</v>
      </c>
      <c r="M2054" s="6">
        <f>tbl_Manifiestos[[#This Row],[Total Pagado]]*tbl_Manifiestos[[#This Row],[Porcentaje]]</f>
        <v>270</v>
      </c>
      <c r="N2054" s="3">
        <v>0.9</v>
      </c>
    </row>
    <row r="2055" spans="1:14" ht="15.75" x14ac:dyDescent="0.25">
      <c r="A2055" s="3" t="s">
        <v>5309</v>
      </c>
      <c r="B2055" s="3" t="str">
        <f>tbl_Manifiestos[[#This Row],[Factura]] &amp; "|" &amp; tbl_Manifiestos[[#This Row],[Proyecto OK]] &amp; "|" &amp; TEXT(tbl_Manifiestos[[#This Row],[Servicio]],"0.00") &amp; "|" &amp; TEXT(tbl_Manifiestos[[#This Row],[Costo Unitario]],"0.00")</f>
        <v>2707|Berry Project|6.50|120.00</v>
      </c>
      <c r="C2055">
        <v>2707</v>
      </c>
      <c r="D2055" s="138">
        <v>45904</v>
      </c>
      <c r="E2055">
        <v>661</v>
      </c>
      <c r="F2055" t="s">
        <v>5322</v>
      </c>
      <c r="G2055" t="s">
        <v>5358</v>
      </c>
      <c r="H2055" t="s">
        <v>5883</v>
      </c>
      <c r="I2055">
        <v>2513</v>
      </c>
      <c r="J2055">
        <v>6.5</v>
      </c>
      <c r="K2055" s="185">
        <v>120</v>
      </c>
      <c r="L2055" s="214">
        <v>780</v>
      </c>
      <c r="M2055" s="6">
        <f>tbl_Manifiestos[[#This Row],[Total Pagado]]*tbl_Manifiestos[[#This Row],[Porcentaje]]</f>
        <v>702</v>
      </c>
      <c r="N2055" s="3">
        <v>0.9</v>
      </c>
    </row>
    <row r="2056" spans="1:14" ht="15.75" x14ac:dyDescent="0.25">
      <c r="A2056" s="3" t="s">
        <v>5309</v>
      </c>
      <c r="B2056" s="3" t="str">
        <f>tbl_Manifiestos[[#This Row],[Factura]] &amp; "|" &amp; tbl_Manifiestos[[#This Row],[Proyecto OK]] &amp; "|" &amp; TEXT(tbl_Manifiestos[[#This Row],[Servicio]],"0.00") &amp; "|" &amp; TEXT(tbl_Manifiestos[[#This Row],[Costo Unitario]],"0.00")</f>
        <v>2707|Berry Project|9.00|120.00</v>
      </c>
      <c r="C2056">
        <v>2707</v>
      </c>
      <c r="D2056" s="136">
        <v>45905</v>
      </c>
      <c r="E2056">
        <v>661</v>
      </c>
      <c r="F2056" t="s">
        <v>5322</v>
      </c>
      <c r="G2056" t="s">
        <v>5358</v>
      </c>
      <c r="H2056" t="s">
        <v>5883</v>
      </c>
      <c r="I2056">
        <v>2513</v>
      </c>
      <c r="J2056">
        <v>9</v>
      </c>
      <c r="K2056" s="183">
        <v>120</v>
      </c>
      <c r="L2056" s="212">
        <v>1080</v>
      </c>
      <c r="M2056" s="6">
        <f>tbl_Manifiestos[[#This Row],[Total Pagado]]*tbl_Manifiestos[[#This Row],[Porcentaje]]</f>
        <v>972</v>
      </c>
      <c r="N2056" s="3">
        <v>0.9</v>
      </c>
    </row>
    <row r="2057" spans="1:14" ht="15.75" x14ac:dyDescent="0.25">
      <c r="A2057" s="3" t="s">
        <v>5309</v>
      </c>
      <c r="B2057" s="3" t="str">
        <f>tbl_Manifiestos[[#This Row],[Factura]] &amp; "|" &amp; tbl_Manifiestos[[#This Row],[Proyecto OK]] &amp; "|" &amp; TEXT(tbl_Manifiestos[[#This Row],[Servicio]],"0.00") &amp; "|" &amp; TEXT(tbl_Manifiestos[[#This Row],[Costo Unitario]],"0.00")</f>
        <v>2707|Berry Project|8.50|120.00</v>
      </c>
      <c r="C2057">
        <v>2707</v>
      </c>
      <c r="D2057" s="138">
        <v>45905</v>
      </c>
      <c r="E2057">
        <v>76</v>
      </c>
      <c r="F2057" t="s">
        <v>5322</v>
      </c>
      <c r="G2057" t="s">
        <v>5358</v>
      </c>
      <c r="H2057" t="s">
        <v>5883</v>
      </c>
      <c r="I2057">
        <v>2513</v>
      </c>
      <c r="J2057">
        <v>8.5</v>
      </c>
      <c r="K2057" s="185">
        <v>120</v>
      </c>
      <c r="L2057" s="214">
        <v>1020</v>
      </c>
      <c r="M2057" s="6">
        <f>tbl_Manifiestos[[#This Row],[Total Pagado]]*tbl_Manifiestos[[#This Row],[Porcentaje]]</f>
        <v>918</v>
      </c>
      <c r="N2057" s="3">
        <v>0.9</v>
      </c>
    </row>
    <row r="2058" spans="1:14" ht="15.75" x14ac:dyDescent="0.25">
      <c r="A2058" s="3" t="s">
        <v>5309</v>
      </c>
      <c r="B2058" s="3" t="str">
        <f>tbl_Manifiestos[[#This Row],[Factura]] &amp; "|" &amp; tbl_Manifiestos[[#This Row],[Proyecto OK]] &amp; "|" &amp; TEXT(tbl_Manifiestos[[#This Row],[Servicio]],"0.00") &amp; "|" &amp; TEXT(tbl_Manifiestos[[#This Row],[Costo Unitario]],"0.00")</f>
        <v>2707|Berry Project|1.00|390.00</v>
      </c>
      <c r="C2058">
        <v>2707</v>
      </c>
      <c r="D2058" s="136">
        <v>45902</v>
      </c>
      <c r="E2058">
        <v>229</v>
      </c>
      <c r="F2058" t="s">
        <v>5322</v>
      </c>
      <c r="G2058" t="s">
        <v>5358</v>
      </c>
      <c r="H2058" t="s">
        <v>5883</v>
      </c>
      <c r="I2058">
        <v>2513</v>
      </c>
      <c r="J2058">
        <v>1</v>
      </c>
      <c r="K2058" s="183">
        <v>390</v>
      </c>
      <c r="L2058" s="212">
        <v>390</v>
      </c>
      <c r="M2058" s="6">
        <f>tbl_Manifiestos[[#This Row],[Total Pagado]]*tbl_Manifiestos[[#This Row],[Porcentaje]]</f>
        <v>351</v>
      </c>
      <c r="N2058" s="3">
        <v>0.9</v>
      </c>
    </row>
    <row r="2059" spans="1:14" ht="15.75" x14ac:dyDescent="0.25">
      <c r="A2059" s="3" t="s">
        <v>5309</v>
      </c>
      <c r="B2059" s="3" t="str">
        <f>tbl_Manifiestos[[#This Row],[Factura]] &amp; "|" &amp; tbl_Manifiestos[[#This Row],[Proyecto OK]] &amp; "|" &amp; TEXT(tbl_Manifiestos[[#This Row],[Servicio]],"0.00") &amp; "|" &amp; TEXT(tbl_Manifiestos[[#This Row],[Costo Unitario]],"0.00")</f>
        <v>2707|Berry Project|1.00|390.00</v>
      </c>
      <c r="C2059">
        <v>2707</v>
      </c>
      <c r="D2059" s="138">
        <v>45902</v>
      </c>
      <c r="E2059">
        <v>229</v>
      </c>
      <c r="F2059" t="s">
        <v>5322</v>
      </c>
      <c r="G2059" t="s">
        <v>5358</v>
      </c>
      <c r="H2059" t="s">
        <v>5883</v>
      </c>
      <c r="I2059">
        <v>2513</v>
      </c>
      <c r="J2059">
        <v>1</v>
      </c>
      <c r="K2059" s="185">
        <v>390</v>
      </c>
      <c r="L2059" s="214">
        <v>390</v>
      </c>
      <c r="M2059" s="6">
        <f>tbl_Manifiestos[[#This Row],[Total Pagado]]*tbl_Manifiestos[[#This Row],[Porcentaje]]</f>
        <v>351</v>
      </c>
      <c r="N2059" s="3">
        <v>0.9</v>
      </c>
    </row>
    <row r="2060" spans="1:14" ht="15.75" x14ac:dyDescent="0.25">
      <c r="A2060" s="3" t="s">
        <v>5309</v>
      </c>
      <c r="B2060" s="3" t="str">
        <f>tbl_Manifiestos[[#This Row],[Factura]] &amp; "|" &amp; tbl_Manifiestos[[#This Row],[Proyecto OK]] &amp; "|" &amp; TEXT(tbl_Manifiestos[[#This Row],[Servicio]],"0.00") &amp; "|" &amp; TEXT(tbl_Manifiestos[[#This Row],[Costo Unitario]],"0.00")</f>
        <v>2707|Berry Project|64.20|0.00</v>
      </c>
      <c r="C2060">
        <v>2707</v>
      </c>
      <c r="D2060" s="138">
        <v>45905</v>
      </c>
      <c r="E2060">
        <v>76</v>
      </c>
      <c r="F2060" t="s">
        <v>5322</v>
      </c>
      <c r="G2060" t="s">
        <v>5358</v>
      </c>
      <c r="H2060" t="s">
        <v>5883</v>
      </c>
      <c r="I2060">
        <v>2513</v>
      </c>
      <c r="J2060">
        <v>64.2</v>
      </c>
      <c r="K2060" s="208"/>
      <c r="L2060" s="214">
        <v>0</v>
      </c>
      <c r="M2060" s="6">
        <f>tbl_Manifiestos[[#This Row],[Total Pagado]]*tbl_Manifiestos[[#This Row],[Porcentaje]]</f>
        <v>0</v>
      </c>
      <c r="N2060" s="3">
        <v>0.9</v>
      </c>
    </row>
    <row r="2061" spans="1:14" ht="15.75" x14ac:dyDescent="0.25">
      <c r="A2061" s="3" t="s">
        <v>5309</v>
      </c>
      <c r="B2061" s="3" t="str">
        <f>tbl_Manifiestos[[#This Row],[Factura]] &amp; "|" &amp; tbl_Manifiestos[[#This Row],[Proyecto OK]] &amp; "|" &amp; TEXT(tbl_Manifiestos[[#This Row],[Servicio]],"0.00") &amp; "|" &amp; TEXT(tbl_Manifiestos[[#This Row],[Costo Unitario]],"0.00")</f>
        <v>2707|Berry Project|118.05|0.00</v>
      </c>
      <c r="C2061">
        <v>2707</v>
      </c>
      <c r="D2061" s="4">
        <v>45905</v>
      </c>
      <c r="E2061">
        <v>661</v>
      </c>
      <c r="F2061" t="s">
        <v>5322</v>
      </c>
      <c r="G2061" t="s">
        <v>5358</v>
      </c>
      <c r="H2061" t="s">
        <v>5883</v>
      </c>
      <c r="I2061">
        <v>2513</v>
      </c>
      <c r="J2061">
        <v>118.05</v>
      </c>
      <c r="K2061" s="3"/>
      <c r="L2061" s="213">
        <v>0</v>
      </c>
      <c r="M2061" s="6">
        <f>tbl_Manifiestos[[#This Row],[Total Pagado]]*tbl_Manifiestos[[#This Row],[Porcentaje]]</f>
        <v>0</v>
      </c>
      <c r="N2061" s="3">
        <v>0.9</v>
      </c>
    </row>
    <row r="2062" spans="1:14" ht="15.75" x14ac:dyDescent="0.25">
      <c r="A2062" s="3" t="s">
        <v>5309</v>
      </c>
      <c r="B2062" s="3" t="str">
        <f>tbl_Manifiestos[[#This Row],[Factura]] &amp; "|" &amp; tbl_Manifiestos[[#This Row],[Proyecto OK]] &amp; "|" &amp; TEXT(tbl_Manifiestos[[#This Row],[Servicio]],"0.00") &amp; "|" &amp; TEXT(tbl_Manifiestos[[#This Row],[Costo Unitario]],"0.00")</f>
        <v>2723|Berry Project|10.00|120.00</v>
      </c>
      <c r="C2062">
        <v>2723</v>
      </c>
      <c r="D2062" s="4">
        <v>45908</v>
      </c>
      <c r="E2062">
        <v>661</v>
      </c>
      <c r="F2062" t="s">
        <v>5322</v>
      </c>
      <c r="G2062" t="s">
        <v>5358</v>
      </c>
      <c r="H2062" t="s">
        <v>5883</v>
      </c>
      <c r="I2062">
        <v>2513</v>
      </c>
      <c r="J2062">
        <v>10</v>
      </c>
      <c r="K2062" s="6">
        <v>120</v>
      </c>
      <c r="L2062" s="213">
        <v>1200</v>
      </c>
      <c r="M2062" s="6">
        <f>tbl_Manifiestos[[#This Row],[Total Pagado]]*tbl_Manifiestos[[#This Row],[Porcentaje]]</f>
        <v>1080</v>
      </c>
      <c r="N2062" s="3">
        <v>0.9</v>
      </c>
    </row>
    <row r="2063" spans="1:14" ht="15.75" x14ac:dyDescent="0.25">
      <c r="A2063" s="3" t="s">
        <v>5309</v>
      </c>
      <c r="B2063" s="3" t="str">
        <f>tbl_Manifiestos[[#This Row],[Factura]] &amp; "|" &amp; tbl_Manifiestos[[#This Row],[Proyecto OK]] &amp; "|" &amp; TEXT(tbl_Manifiestos[[#This Row],[Servicio]],"0.00") &amp; "|" &amp; TEXT(tbl_Manifiestos[[#This Row],[Costo Unitario]],"0.00")</f>
        <v>2723|Berry Project|8.00|120.00</v>
      </c>
      <c r="C2063">
        <v>2723</v>
      </c>
      <c r="D2063" s="4">
        <v>45909</v>
      </c>
      <c r="E2063">
        <v>229</v>
      </c>
      <c r="F2063" t="s">
        <v>5322</v>
      </c>
      <c r="G2063" t="s">
        <v>5358</v>
      </c>
      <c r="H2063" t="s">
        <v>5883</v>
      </c>
      <c r="I2063">
        <v>2513</v>
      </c>
      <c r="J2063">
        <v>8</v>
      </c>
      <c r="K2063" s="6">
        <v>120</v>
      </c>
      <c r="L2063" s="213">
        <v>960</v>
      </c>
      <c r="M2063" s="6">
        <f>tbl_Manifiestos[[#This Row],[Total Pagado]]*tbl_Manifiestos[[#This Row],[Porcentaje]]</f>
        <v>864</v>
      </c>
      <c r="N2063" s="3">
        <v>0.9</v>
      </c>
    </row>
    <row r="2064" spans="1:14" ht="15.75" x14ac:dyDescent="0.25">
      <c r="A2064" s="3" t="s">
        <v>5309</v>
      </c>
      <c r="B2064" s="3" t="str">
        <f>tbl_Manifiestos[[#This Row],[Factura]] &amp; "|" &amp; tbl_Manifiestos[[#This Row],[Proyecto OK]] &amp; "|" &amp; TEXT(tbl_Manifiestos[[#This Row],[Servicio]],"0.00") &amp; "|" &amp; TEXT(tbl_Manifiestos[[#This Row],[Costo Unitario]],"0.00")</f>
        <v>2723|Berry Project|1.00|390.00</v>
      </c>
      <c r="C2064">
        <v>2723</v>
      </c>
      <c r="D2064" s="4">
        <v>45910</v>
      </c>
      <c r="E2064">
        <v>229</v>
      </c>
      <c r="F2064" t="s">
        <v>5322</v>
      </c>
      <c r="G2064" t="s">
        <v>5358</v>
      </c>
      <c r="H2064" t="s">
        <v>5883</v>
      </c>
      <c r="I2064">
        <v>2513</v>
      </c>
      <c r="J2064">
        <v>1</v>
      </c>
      <c r="K2064" s="6">
        <v>390</v>
      </c>
      <c r="L2064" s="213">
        <v>390</v>
      </c>
      <c r="M2064" s="6">
        <f>tbl_Manifiestos[[#This Row],[Total Pagado]]*tbl_Manifiestos[[#This Row],[Porcentaje]]</f>
        <v>351</v>
      </c>
      <c r="N2064" s="3">
        <v>0.9</v>
      </c>
    </row>
    <row r="2065" spans="1:14" ht="15.75" x14ac:dyDescent="0.25">
      <c r="A2065" s="3" t="s">
        <v>5309</v>
      </c>
      <c r="B2065" s="3" t="str">
        <f>tbl_Manifiestos[[#This Row],[Factura]] &amp; "|" &amp; tbl_Manifiestos[[#This Row],[Proyecto OK]] &amp; "|" &amp; TEXT(tbl_Manifiestos[[#This Row],[Servicio]],"0.00") &amp; "|" &amp; TEXT(tbl_Manifiestos[[#This Row],[Costo Unitario]],"0.00")</f>
        <v>2723|Berry Project|1.00|390.00</v>
      </c>
      <c r="C2065">
        <v>2723</v>
      </c>
      <c r="D2065" s="4">
        <v>45912</v>
      </c>
      <c r="E2065">
        <v>76</v>
      </c>
      <c r="F2065" t="s">
        <v>5322</v>
      </c>
      <c r="G2065" t="s">
        <v>5358</v>
      </c>
      <c r="H2065" t="s">
        <v>5883</v>
      </c>
      <c r="I2065">
        <v>2513</v>
      </c>
      <c r="J2065">
        <v>1</v>
      </c>
      <c r="K2065" s="6">
        <v>390</v>
      </c>
      <c r="L2065" s="213">
        <v>390</v>
      </c>
      <c r="M2065" s="6">
        <f>tbl_Manifiestos[[#This Row],[Total Pagado]]*tbl_Manifiestos[[#This Row],[Porcentaje]]</f>
        <v>351</v>
      </c>
      <c r="N2065" s="3">
        <v>0.9</v>
      </c>
    </row>
    <row r="2066" spans="1:14" ht="15.75" x14ac:dyDescent="0.25">
      <c r="A2066" s="3" t="s">
        <v>5309</v>
      </c>
      <c r="B2066" s="3" t="str">
        <f>tbl_Manifiestos[[#This Row],[Factura]] &amp; "|" &amp; tbl_Manifiestos[[#This Row],[Proyecto OK]] &amp; "|" &amp; TEXT(tbl_Manifiestos[[#This Row],[Servicio]],"0.00") &amp; "|" &amp; TEXT(tbl_Manifiestos[[#This Row],[Costo Unitario]],"0.00")</f>
        <v>2723|Berry Project|1.00|390.00</v>
      </c>
      <c r="C2066">
        <v>2723</v>
      </c>
      <c r="D2066" s="136">
        <v>45910</v>
      </c>
      <c r="E2066">
        <v>229</v>
      </c>
      <c r="F2066" t="s">
        <v>5322</v>
      </c>
      <c r="G2066" t="s">
        <v>5358</v>
      </c>
      <c r="H2066" t="s">
        <v>5883</v>
      </c>
      <c r="I2066">
        <v>2513</v>
      </c>
      <c r="J2066">
        <v>1</v>
      </c>
      <c r="K2066" s="183">
        <v>390</v>
      </c>
      <c r="L2066" s="212">
        <v>390</v>
      </c>
      <c r="M2066" s="6">
        <f>tbl_Manifiestos[[#This Row],[Total Pagado]]*tbl_Manifiestos[[#This Row],[Porcentaje]]</f>
        <v>351</v>
      </c>
      <c r="N2066" s="3">
        <v>0.9</v>
      </c>
    </row>
    <row r="2067" spans="1:14" ht="15.75" x14ac:dyDescent="0.25">
      <c r="A2067" s="3" t="s">
        <v>5309</v>
      </c>
      <c r="B2067" s="3" t="str">
        <f>tbl_Manifiestos[[#This Row],[Factura]] &amp; "|" &amp; tbl_Manifiestos[[#This Row],[Proyecto OK]] &amp; "|" &amp; TEXT(tbl_Manifiestos[[#This Row],[Servicio]],"0.00") &amp; "|" &amp; TEXT(tbl_Manifiestos[[#This Row],[Costo Unitario]],"0.00")</f>
        <v>2723|Berry Project|1.00|390.00</v>
      </c>
      <c r="C2067">
        <v>2723</v>
      </c>
      <c r="D2067" s="138">
        <v>45910</v>
      </c>
      <c r="E2067">
        <v>229</v>
      </c>
      <c r="F2067" t="s">
        <v>5322</v>
      </c>
      <c r="G2067" t="s">
        <v>5358</v>
      </c>
      <c r="H2067" t="s">
        <v>5883</v>
      </c>
      <c r="I2067">
        <v>2513</v>
      </c>
      <c r="J2067">
        <v>1</v>
      </c>
      <c r="K2067" s="185">
        <v>390</v>
      </c>
      <c r="L2067" s="214">
        <v>390</v>
      </c>
      <c r="M2067" s="6">
        <f>tbl_Manifiestos[[#This Row],[Total Pagado]]*tbl_Manifiestos[[#This Row],[Porcentaje]]</f>
        <v>351</v>
      </c>
      <c r="N2067" s="3">
        <v>0.9</v>
      </c>
    </row>
    <row r="2068" spans="1:14" ht="15.75" x14ac:dyDescent="0.25">
      <c r="A2068" s="3" t="s">
        <v>5309</v>
      </c>
      <c r="B2068" s="3" t="str">
        <f>tbl_Manifiestos[[#This Row],[Factura]] &amp; "|" &amp; tbl_Manifiestos[[#This Row],[Proyecto OK]] &amp; "|" &amp; TEXT(tbl_Manifiestos[[#This Row],[Servicio]],"0.00") &amp; "|" &amp; TEXT(tbl_Manifiestos[[#This Row],[Costo Unitario]],"0.00")</f>
        <v>2723|Berry Project|1.50|120.00</v>
      </c>
      <c r="C2068">
        <v>2723</v>
      </c>
      <c r="D2068" s="4">
        <v>45910</v>
      </c>
      <c r="E2068">
        <v>229</v>
      </c>
      <c r="F2068" t="s">
        <v>5322</v>
      </c>
      <c r="G2068" t="s">
        <v>5358</v>
      </c>
      <c r="H2068" t="s">
        <v>5883</v>
      </c>
      <c r="I2068">
        <v>2513</v>
      </c>
      <c r="J2068">
        <v>1.5</v>
      </c>
      <c r="K2068" s="6">
        <v>120</v>
      </c>
      <c r="L2068" s="213">
        <v>180</v>
      </c>
      <c r="M2068" s="6">
        <f>tbl_Manifiestos[[#This Row],[Total Pagado]]*tbl_Manifiestos[[#This Row],[Porcentaje]]</f>
        <v>162</v>
      </c>
      <c r="N2068" s="3">
        <v>0.9</v>
      </c>
    </row>
    <row r="2069" spans="1:14" ht="15.75" x14ac:dyDescent="0.25">
      <c r="A2069" s="3" t="s">
        <v>5309</v>
      </c>
      <c r="B2069" s="3" t="str">
        <f>tbl_Manifiestos[[#This Row],[Factura]] &amp; "|" &amp; tbl_Manifiestos[[#This Row],[Proyecto OK]] &amp; "|" &amp; TEXT(tbl_Manifiestos[[#This Row],[Servicio]],"0.00") &amp; "|" &amp; TEXT(tbl_Manifiestos[[#This Row],[Costo Unitario]],"0.00")</f>
        <v>2723|Berry Project|2.25|120.00</v>
      </c>
      <c r="C2069">
        <v>2723</v>
      </c>
      <c r="D2069" s="4">
        <v>45911</v>
      </c>
      <c r="E2069">
        <v>229</v>
      </c>
      <c r="F2069" t="s">
        <v>5322</v>
      </c>
      <c r="G2069" t="s">
        <v>5358</v>
      </c>
      <c r="H2069" t="s">
        <v>5883</v>
      </c>
      <c r="I2069">
        <v>2513</v>
      </c>
      <c r="J2069">
        <v>2.25</v>
      </c>
      <c r="K2069" s="6">
        <v>120</v>
      </c>
      <c r="L2069" s="213">
        <v>270</v>
      </c>
      <c r="M2069" s="6">
        <f>tbl_Manifiestos[[#This Row],[Total Pagado]]*tbl_Manifiestos[[#This Row],[Porcentaje]]</f>
        <v>243</v>
      </c>
      <c r="N2069" s="3">
        <v>0.9</v>
      </c>
    </row>
    <row r="2070" spans="1:14" ht="15.75" x14ac:dyDescent="0.25">
      <c r="A2070" s="3" t="s">
        <v>5309</v>
      </c>
      <c r="B2070" s="3" t="str">
        <f>tbl_Manifiestos[[#This Row],[Factura]] &amp; "|" &amp; tbl_Manifiestos[[#This Row],[Proyecto OK]] &amp; "|" &amp; TEXT(tbl_Manifiestos[[#This Row],[Servicio]],"0.00") &amp; "|" &amp; TEXT(tbl_Manifiestos[[#This Row],[Costo Unitario]],"0.00")</f>
        <v>2723|Berry Project|1.00|390.00</v>
      </c>
      <c r="C2070">
        <v>2723</v>
      </c>
      <c r="D2070" s="4">
        <v>45911</v>
      </c>
      <c r="E2070">
        <v>28</v>
      </c>
      <c r="F2070" t="s">
        <v>5322</v>
      </c>
      <c r="G2070" t="s">
        <v>5358</v>
      </c>
      <c r="H2070" t="s">
        <v>5883</v>
      </c>
      <c r="I2070">
        <v>2513</v>
      </c>
      <c r="J2070">
        <v>1</v>
      </c>
      <c r="K2070" s="6">
        <v>390</v>
      </c>
      <c r="L2070" s="213">
        <v>390</v>
      </c>
      <c r="M2070" s="6">
        <f>tbl_Manifiestos[[#This Row],[Total Pagado]]*tbl_Manifiestos[[#This Row],[Porcentaje]]</f>
        <v>351</v>
      </c>
      <c r="N2070" s="3">
        <v>0.9</v>
      </c>
    </row>
    <row r="2071" spans="1:14" ht="15.75" x14ac:dyDescent="0.25">
      <c r="A2071" s="3" t="s">
        <v>5309</v>
      </c>
      <c r="B2071" s="3" t="str">
        <f>tbl_Manifiestos[[#This Row],[Factura]] &amp; "|" &amp; tbl_Manifiestos[[#This Row],[Proyecto OK]] &amp; "|" &amp; TEXT(tbl_Manifiestos[[#This Row],[Servicio]],"0.00") &amp; "|" &amp; TEXT(tbl_Manifiestos[[#This Row],[Costo Unitario]],"0.00")</f>
        <v>2723|Berry Project|2.50|120.00</v>
      </c>
      <c r="C2071">
        <v>2723</v>
      </c>
      <c r="D2071" s="136">
        <v>45911</v>
      </c>
      <c r="E2071">
        <v>28</v>
      </c>
      <c r="F2071" t="s">
        <v>5322</v>
      </c>
      <c r="G2071" t="s">
        <v>5358</v>
      </c>
      <c r="H2071" t="s">
        <v>5883</v>
      </c>
      <c r="I2071">
        <v>2513</v>
      </c>
      <c r="J2071">
        <v>2.5</v>
      </c>
      <c r="K2071" s="183">
        <v>120</v>
      </c>
      <c r="L2071" s="212">
        <v>300</v>
      </c>
      <c r="M2071" s="6">
        <f>tbl_Manifiestos[[#This Row],[Total Pagado]]*tbl_Manifiestos[[#This Row],[Porcentaje]]</f>
        <v>270</v>
      </c>
      <c r="N2071" s="3">
        <v>0.9</v>
      </c>
    </row>
    <row r="2072" spans="1:14" ht="15.75" x14ac:dyDescent="0.25">
      <c r="A2072" s="3" t="s">
        <v>5309</v>
      </c>
      <c r="B2072" s="3" t="str">
        <f>tbl_Manifiestos[[#This Row],[Factura]] &amp; "|" &amp; tbl_Manifiestos[[#This Row],[Proyecto OK]] &amp; "|" &amp; TEXT(tbl_Manifiestos[[#This Row],[Servicio]],"0.00") &amp; "|" &amp; TEXT(tbl_Manifiestos[[#This Row],[Costo Unitario]],"0.00")</f>
        <v>2723|Berry Project|1.00|8.50</v>
      </c>
      <c r="C2072">
        <v>2723</v>
      </c>
      <c r="D2072" s="138">
        <v>45911</v>
      </c>
      <c r="E2072">
        <v>229</v>
      </c>
      <c r="F2072" t="s">
        <v>5322</v>
      </c>
      <c r="G2072" t="s">
        <v>5358</v>
      </c>
      <c r="H2072" t="s">
        <v>5883</v>
      </c>
      <c r="I2072">
        <v>2513</v>
      </c>
      <c r="J2072">
        <v>1</v>
      </c>
      <c r="K2072" s="185">
        <v>8.5</v>
      </c>
      <c r="L2072" s="214">
        <v>8.5</v>
      </c>
      <c r="M2072" s="6">
        <f>tbl_Manifiestos[[#This Row],[Total Pagado]]*tbl_Manifiestos[[#This Row],[Porcentaje]]</f>
        <v>7.65</v>
      </c>
      <c r="N2072" s="3">
        <v>0.9</v>
      </c>
    </row>
    <row r="2073" spans="1:14" ht="15.75" x14ac:dyDescent="0.25">
      <c r="A2073" s="3" t="s">
        <v>5305</v>
      </c>
      <c r="B2073" s="3" t="str">
        <f>tbl_Manifiestos[[#This Row],[Factura]] &amp; "|" &amp; tbl_Manifiestos[[#This Row],[Proyecto OK]] &amp; "|" &amp; TEXT(tbl_Manifiestos[[#This Row],[Servicio]],"0.00") &amp; "|" &amp; TEXT(tbl_Manifiestos[[#This Row],[Costo Unitario]],"0.00")</f>
        <v>2723|Berry Project|9.00|120.00</v>
      </c>
      <c r="C2073">
        <v>2723</v>
      </c>
      <c r="D2073" s="136">
        <v>45908</v>
      </c>
      <c r="E2073">
        <v>606</v>
      </c>
      <c r="F2073" t="s">
        <v>5322</v>
      </c>
      <c r="G2073" t="s">
        <v>5358</v>
      </c>
      <c r="H2073" t="s">
        <v>5883</v>
      </c>
      <c r="I2073">
        <v>2513</v>
      </c>
      <c r="J2073">
        <v>9</v>
      </c>
      <c r="K2073" s="183">
        <v>120</v>
      </c>
      <c r="L2073" s="212">
        <v>1080</v>
      </c>
      <c r="M2073" s="6">
        <f>tbl_Manifiestos[[#This Row],[Total Pagado]]*tbl_Manifiestos[[#This Row],[Porcentaje]]</f>
        <v>972</v>
      </c>
      <c r="N2073" s="3">
        <v>0.9</v>
      </c>
    </row>
    <row r="2074" spans="1:14" ht="15.75" x14ac:dyDescent="0.25">
      <c r="A2074" s="3" t="s">
        <v>5305</v>
      </c>
      <c r="B2074" s="3" t="str">
        <f>tbl_Manifiestos[[#This Row],[Factura]] &amp; "|" &amp; tbl_Manifiestos[[#This Row],[Proyecto OK]] &amp; "|" &amp; TEXT(tbl_Manifiestos[[#This Row],[Servicio]],"0.00") &amp; "|" &amp; TEXT(tbl_Manifiestos[[#This Row],[Costo Unitario]],"0.00")</f>
        <v>2723|Berry Project|1.00|390.00</v>
      </c>
      <c r="C2074">
        <v>2723</v>
      </c>
      <c r="D2074" s="138">
        <v>45911</v>
      </c>
      <c r="E2074">
        <v>606</v>
      </c>
      <c r="F2074" t="s">
        <v>5322</v>
      </c>
      <c r="G2074" t="s">
        <v>5358</v>
      </c>
      <c r="H2074" t="s">
        <v>5883</v>
      </c>
      <c r="I2074">
        <v>2513</v>
      </c>
      <c r="J2074">
        <v>1</v>
      </c>
      <c r="K2074" s="185">
        <v>390</v>
      </c>
      <c r="L2074" s="214">
        <v>390</v>
      </c>
      <c r="M2074" s="6">
        <f>tbl_Manifiestos[[#This Row],[Total Pagado]]*tbl_Manifiestos[[#This Row],[Porcentaje]]</f>
        <v>351</v>
      </c>
      <c r="N2074" s="3">
        <v>0.9</v>
      </c>
    </row>
    <row r="2075" spans="1:14" ht="15.75" x14ac:dyDescent="0.25">
      <c r="A2075" s="3" t="s">
        <v>5305</v>
      </c>
      <c r="B2075" s="3" t="str">
        <f>tbl_Manifiestos[[#This Row],[Factura]] &amp; "|" &amp; tbl_Manifiestos[[#This Row],[Proyecto OK]] &amp; "|" &amp; TEXT(tbl_Manifiestos[[#This Row],[Servicio]],"0.00") &amp; "|" &amp; TEXT(tbl_Manifiestos[[#This Row],[Costo Unitario]],"0.00")</f>
        <v>2723|Berry Project|1.25|120.00</v>
      </c>
      <c r="C2075">
        <v>2723</v>
      </c>
      <c r="D2075" s="136">
        <v>45911</v>
      </c>
      <c r="E2075">
        <v>606</v>
      </c>
      <c r="F2075" t="s">
        <v>5322</v>
      </c>
      <c r="G2075" t="s">
        <v>5358</v>
      </c>
      <c r="H2075" t="s">
        <v>5883</v>
      </c>
      <c r="I2075">
        <v>2513</v>
      </c>
      <c r="J2075">
        <v>1.25</v>
      </c>
      <c r="K2075" s="183">
        <v>120</v>
      </c>
      <c r="L2075" s="212">
        <v>150</v>
      </c>
      <c r="M2075" s="6">
        <f>tbl_Manifiestos[[#This Row],[Total Pagado]]*tbl_Manifiestos[[#This Row],[Porcentaje]]</f>
        <v>135</v>
      </c>
      <c r="N2075" s="3">
        <v>0.9</v>
      </c>
    </row>
    <row r="2076" spans="1:14" ht="15.75" x14ac:dyDescent="0.25">
      <c r="A2076" s="3" t="s">
        <v>5305</v>
      </c>
      <c r="B2076" s="3" t="str">
        <f>tbl_Manifiestos[[#This Row],[Factura]] &amp; "|" &amp; tbl_Manifiestos[[#This Row],[Proyecto OK]] &amp; "|" &amp; TEXT(tbl_Manifiestos[[#This Row],[Servicio]],"0.00") &amp; "|" &amp; TEXT(tbl_Manifiestos[[#This Row],[Costo Unitario]],"0.00")</f>
        <v>2723|Berry Project|1.00|390.00</v>
      </c>
      <c r="C2076">
        <v>2723</v>
      </c>
      <c r="D2076" s="138">
        <v>45911</v>
      </c>
      <c r="E2076">
        <v>606</v>
      </c>
      <c r="F2076" t="s">
        <v>5322</v>
      </c>
      <c r="G2076" t="s">
        <v>5358</v>
      </c>
      <c r="H2076" t="s">
        <v>5883</v>
      </c>
      <c r="I2076">
        <v>2513</v>
      </c>
      <c r="J2076">
        <v>1</v>
      </c>
      <c r="K2076" s="185">
        <v>390</v>
      </c>
      <c r="L2076" s="214">
        <v>390</v>
      </c>
      <c r="M2076" s="6">
        <f>tbl_Manifiestos[[#This Row],[Total Pagado]]*tbl_Manifiestos[[#This Row],[Porcentaje]]</f>
        <v>351</v>
      </c>
      <c r="N2076" s="3">
        <v>0.9</v>
      </c>
    </row>
    <row r="2077" spans="1:14" ht="15.75" x14ac:dyDescent="0.25">
      <c r="A2077" s="3" t="s">
        <v>5305</v>
      </c>
      <c r="B2077" s="3" t="str">
        <f>tbl_Manifiestos[[#This Row],[Factura]] &amp; "|" &amp; tbl_Manifiestos[[#This Row],[Proyecto OK]] &amp; "|" &amp; TEXT(tbl_Manifiestos[[#This Row],[Servicio]],"0.00") &amp; "|" &amp; TEXT(tbl_Manifiestos[[#This Row],[Costo Unitario]],"0.00")</f>
        <v>2723|Berry Project|0.75|120.00</v>
      </c>
      <c r="C2077">
        <v>2723</v>
      </c>
      <c r="D2077" s="4">
        <v>45911</v>
      </c>
      <c r="E2077">
        <v>606</v>
      </c>
      <c r="F2077" t="s">
        <v>5322</v>
      </c>
      <c r="G2077" t="s">
        <v>5358</v>
      </c>
      <c r="H2077" t="s">
        <v>5883</v>
      </c>
      <c r="I2077">
        <v>2513</v>
      </c>
      <c r="J2077">
        <v>0.75</v>
      </c>
      <c r="K2077" s="6">
        <v>120</v>
      </c>
      <c r="L2077" s="213">
        <v>90</v>
      </c>
      <c r="M2077" s="6">
        <f>tbl_Manifiestos[[#This Row],[Total Pagado]]*tbl_Manifiestos[[#This Row],[Porcentaje]]</f>
        <v>81</v>
      </c>
      <c r="N2077" s="3">
        <v>0.9</v>
      </c>
    </row>
    <row r="2078" spans="1:14" ht="15.75" x14ac:dyDescent="0.25">
      <c r="A2078" s="3" t="s">
        <v>5305</v>
      </c>
      <c r="B2078" s="3" t="str">
        <f>tbl_Manifiestos[[#This Row],[Factura]] &amp; "|" &amp; tbl_Manifiestos[[#This Row],[Proyecto OK]] &amp; "|" &amp; TEXT(tbl_Manifiestos[[#This Row],[Servicio]],"0.00") &amp; "|" &amp; TEXT(tbl_Manifiestos[[#This Row],[Costo Unitario]],"0.00")</f>
        <v>2723|Berry Project|1.00|48.95</v>
      </c>
      <c r="C2078">
        <v>2723</v>
      </c>
      <c r="D2078" s="4">
        <v>45911</v>
      </c>
      <c r="E2078">
        <v>606</v>
      </c>
      <c r="F2078" t="s">
        <v>5322</v>
      </c>
      <c r="G2078" t="s">
        <v>5358</v>
      </c>
      <c r="H2078" t="s">
        <v>5883</v>
      </c>
      <c r="I2078">
        <v>2513</v>
      </c>
      <c r="J2078">
        <v>1</v>
      </c>
      <c r="K2078" s="6">
        <v>48.95</v>
      </c>
      <c r="L2078" s="213">
        <v>48.95</v>
      </c>
      <c r="M2078" s="6">
        <f>tbl_Manifiestos[[#This Row],[Total Pagado]]*tbl_Manifiestos[[#This Row],[Porcentaje]]</f>
        <v>44.055000000000007</v>
      </c>
      <c r="N2078" s="3">
        <v>0.9</v>
      </c>
    </row>
    <row r="2079" spans="1:14" ht="15.75" x14ac:dyDescent="0.25">
      <c r="A2079" s="3" t="s">
        <v>5335</v>
      </c>
      <c r="B2079" s="3" t="str">
        <f>tbl_Manifiestos[[#This Row],[Factura]] &amp; "|" &amp; tbl_Manifiestos[[#This Row],[Proyecto OK]] &amp; "|" &amp; TEXT(tbl_Manifiestos[[#This Row],[Servicio]],"0.00") &amp; "|" &amp; TEXT(tbl_Manifiestos[[#This Row],[Costo Unitario]],"0.00")</f>
        <v>2723|Berry Project|8.00|120.00</v>
      </c>
      <c r="C2079">
        <v>2723</v>
      </c>
      <c r="D2079" s="4">
        <v>45909</v>
      </c>
      <c r="E2079">
        <v>15</v>
      </c>
      <c r="F2079" t="s">
        <v>5322</v>
      </c>
      <c r="G2079" t="s">
        <v>5358</v>
      </c>
      <c r="H2079" t="s">
        <v>5883</v>
      </c>
      <c r="I2079">
        <v>2513</v>
      </c>
      <c r="J2079">
        <v>8</v>
      </c>
      <c r="K2079" s="6">
        <v>120</v>
      </c>
      <c r="L2079" s="213">
        <v>960</v>
      </c>
      <c r="M2079" s="6">
        <f>tbl_Manifiestos[[#This Row],[Total Pagado]]*tbl_Manifiestos[[#This Row],[Porcentaje]]</f>
        <v>864</v>
      </c>
      <c r="N2079" s="3">
        <v>0.9</v>
      </c>
    </row>
    <row r="2080" spans="1:14" ht="15.75" x14ac:dyDescent="0.25">
      <c r="A2080" s="3" t="s">
        <v>5335</v>
      </c>
      <c r="B2080" s="3" t="str">
        <f>tbl_Manifiestos[[#This Row],[Factura]] &amp; "|" &amp; tbl_Manifiestos[[#This Row],[Proyecto OK]] &amp; "|" &amp; TEXT(tbl_Manifiestos[[#This Row],[Servicio]],"0.00") &amp; "|" &amp; TEXT(tbl_Manifiestos[[#This Row],[Costo Unitario]],"0.00")</f>
        <v>2723|Berry Project|9.00|120.00</v>
      </c>
      <c r="C2080">
        <v>2723</v>
      </c>
      <c r="D2080" s="136">
        <v>45909</v>
      </c>
      <c r="E2080">
        <v>1</v>
      </c>
      <c r="F2080" t="s">
        <v>5322</v>
      </c>
      <c r="G2080" t="s">
        <v>5358</v>
      </c>
      <c r="H2080" t="s">
        <v>5883</v>
      </c>
      <c r="I2080">
        <v>2513</v>
      </c>
      <c r="J2080">
        <v>9</v>
      </c>
      <c r="K2080" s="183">
        <v>120</v>
      </c>
      <c r="L2080" s="212">
        <v>1080</v>
      </c>
      <c r="M2080" s="6">
        <f>tbl_Manifiestos[[#This Row],[Total Pagado]]*tbl_Manifiestos[[#This Row],[Porcentaje]]</f>
        <v>972</v>
      </c>
      <c r="N2080" s="3">
        <v>0.9</v>
      </c>
    </row>
    <row r="2081" spans="1:14" ht="15.75" x14ac:dyDescent="0.25">
      <c r="A2081" s="3" t="s">
        <v>2195</v>
      </c>
      <c r="B2081" s="3" t="str">
        <f>tbl_Manifiestos[[#This Row],[Factura]] &amp; "|" &amp; tbl_Manifiestos[[#This Row],[Proyecto OK]] &amp; "|" &amp; TEXT(tbl_Manifiestos[[#This Row],[Servicio]],"0.00") &amp; "|" &amp; TEXT(tbl_Manifiestos[[#This Row],[Costo Unitario]],"0.00")</f>
        <v>2723|Berry Project|2.00|120.00</v>
      </c>
      <c r="C2081">
        <v>2723</v>
      </c>
      <c r="D2081" s="138">
        <v>45911</v>
      </c>
      <c r="E2081">
        <v>15</v>
      </c>
      <c r="F2081" t="s">
        <v>5322</v>
      </c>
      <c r="G2081" t="s">
        <v>5358</v>
      </c>
      <c r="H2081" t="s">
        <v>5883</v>
      </c>
      <c r="I2081">
        <v>2513</v>
      </c>
      <c r="J2081">
        <v>2</v>
      </c>
      <c r="K2081" s="185">
        <v>120</v>
      </c>
      <c r="L2081" s="214">
        <v>240</v>
      </c>
      <c r="M2081" s="6">
        <f>tbl_Manifiestos[[#This Row],[Total Pagado]]*tbl_Manifiestos[[#This Row],[Porcentaje]]</f>
        <v>216</v>
      </c>
      <c r="N2081" s="3">
        <v>0.9</v>
      </c>
    </row>
    <row r="2082" spans="1:14" ht="15.75" x14ac:dyDescent="0.25">
      <c r="A2082" s="3" t="s">
        <v>2195</v>
      </c>
      <c r="B2082" s="3" t="str">
        <f>tbl_Manifiestos[[#This Row],[Factura]] &amp; "|" &amp; tbl_Manifiestos[[#This Row],[Proyecto OK]] &amp; "|" &amp; TEXT(tbl_Manifiestos[[#This Row],[Servicio]],"0.00") &amp; "|" &amp; TEXT(tbl_Manifiestos[[#This Row],[Costo Unitario]],"0.00")</f>
        <v>2723|Berry Project|1.00|390.00</v>
      </c>
      <c r="C2082">
        <v>2723</v>
      </c>
      <c r="D2082" s="4">
        <v>45911</v>
      </c>
      <c r="E2082">
        <v>15</v>
      </c>
      <c r="F2082" t="s">
        <v>5322</v>
      </c>
      <c r="G2082" t="s">
        <v>5358</v>
      </c>
      <c r="H2082" t="s">
        <v>5883</v>
      </c>
      <c r="I2082">
        <v>2513</v>
      </c>
      <c r="J2082">
        <v>1</v>
      </c>
      <c r="K2082" s="6">
        <v>390</v>
      </c>
      <c r="L2082" s="213">
        <v>390</v>
      </c>
      <c r="M2082" s="6">
        <f>tbl_Manifiestos[[#This Row],[Total Pagado]]*tbl_Manifiestos[[#This Row],[Porcentaje]]</f>
        <v>351</v>
      </c>
      <c r="N2082" s="3">
        <v>0.9</v>
      </c>
    </row>
    <row r="2083" spans="1:14" ht="15.75" x14ac:dyDescent="0.25">
      <c r="A2083" s="3" t="s">
        <v>1264</v>
      </c>
      <c r="B2083" s="3" t="str">
        <f>tbl_Manifiestos[[#This Row],[Factura]] &amp; "|" &amp; tbl_Manifiestos[[#This Row],[Proyecto OK]] &amp; "|" &amp; TEXT(tbl_Manifiestos[[#This Row],[Servicio]],"0.00") &amp; "|" &amp; TEXT(tbl_Manifiestos[[#This Row],[Costo Unitario]],"0.00")</f>
        <v>2723|Berry Project|1.00|390.00</v>
      </c>
      <c r="C2083">
        <v>2723</v>
      </c>
      <c r="D2083" s="4">
        <v>45911</v>
      </c>
      <c r="E2083">
        <v>7</v>
      </c>
      <c r="F2083" t="s">
        <v>5322</v>
      </c>
      <c r="G2083" t="s">
        <v>5358</v>
      </c>
      <c r="H2083" t="s">
        <v>5883</v>
      </c>
      <c r="I2083">
        <v>2513</v>
      </c>
      <c r="J2083">
        <v>1</v>
      </c>
      <c r="K2083" s="6">
        <v>390</v>
      </c>
      <c r="L2083" s="213">
        <v>390</v>
      </c>
      <c r="M2083" s="6">
        <f>tbl_Manifiestos[[#This Row],[Total Pagado]]*tbl_Manifiestos[[#This Row],[Porcentaje]]</f>
        <v>351</v>
      </c>
      <c r="N2083" s="3">
        <v>0.9</v>
      </c>
    </row>
    <row r="2084" spans="1:14" ht="15.75" x14ac:dyDescent="0.25">
      <c r="A2084" s="3" t="s">
        <v>1264</v>
      </c>
      <c r="B2084" s="3" t="str">
        <f>tbl_Manifiestos[[#This Row],[Factura]] &amp; "|" &amp; tbl_Manifiestos[[#This Row],[Proyecto OK]] &amp; "|" &amp; TEXT(tbl_Manifiestos[[#This Row],[Servicio]],"0.00") &amp; "|" &amp; TEXT(tbl_Manifiestos[[#This Row],[Costo Unitario]],"0.00")</f>
        <v>2723|Berry Project|9.50|120.00</v>
      </c>
      <c r="C2084">
        <v>2723</v>
      </c>
      <c r="D2084" s="4">
        <v>45908</v>
      </c>
      <c r="E2084">
        <v>302</v>
      </c>
      <c r="F2084" t="s">
        <v>5322</v>
      </c>
      <c r="G2084" t="s">
        <v>5358</v>
      </c>
      <c r="H2084" t="s">
        <v>5883</v>
      </c>
      <c r="I2084">
        <v>2513</v>
      </c>
      <c r="J2084">
        <v>9.5</v>
      </c>
      <c r="K2084" s="6">
        <v>120</v>
      </c>
      <c r="L2084" s="213">
        <v>1140</v>
      </c>
      <c r="M2084" s="6">
        <f>tbl_Manifiestos[[#This Row],[Total Pagado]]*tbl_Manifiestos[[#This Row],[Porcentaje]]</f>
        <v>1026</v>
      </c>
      <c r="N2084" s="3">
        <v>0.9</v>
      </c>
    </row>
    <row r="2085" spans="1:14" ht="15.75" x14ac:dyDescent="0.25">
      <c r="A2085" s="3" t="s">
        <v>1264</v>
      </c>
      <c r="B2085" s="3" t="str">
        <f>tbl_Manifiestos[[#This Row],[Factura]] &amp; "|" &amp; tbl_Manifiestos[[#This Row],[Proyecto OK]] &amp; "|" &amp; TEXT(tbl_Manifiestos[[#This Row],[Servicio]],"0.00") &amp; "|" &amp; TEXT(tbl_Manifiestos[[#This Row],[Costo Unitario]],"0.00")</f>
        <v>2723|Berry Project|1.00|390.00</v>
      </c>
      <c r="C2085">
        <v>2723</v>
      </c>
      <c r="D2085" s="136">
        <v>45910</v>
      </c>
      <c r="E2085">
        <v>7</v>
      </c>
      <c r="F2085" t="s">
        <v>5322</v>
      </c>
      <c r="G2085" t="s">
        <v>5358</v>
      </c>
      <c r="H2085" t="s">
        <v>5883</v>
      </c>
      <c r="I2085">
        <v>2513</v>
      </c>
      <c r="J2085">
        <v>1</v>
      </c>
      <c r="K2085" s="183">
        <v>390</v>
      </c>
      <c r="L2085" s="212">
        <v>390</v>
      </c>
      <c r="M2085" s="6">
        <f>tbl_Manifiestos[[#This Row],[Total Pagado]]*tbl_Manifiestos[[#This Row],[Porcentaje]]</f>
        <v>351</v>
      </c>
      <c r="N2085" s="3">
        <v>0.9</v>
      </c>
    </row>
    <row r="2086" spans="1:14" ht="15.75" x14ac:dyDescent="0.25">
      <c r="A2086" s="3" t="s">
        <v>1264</v>
      </c>
      <c r="B2086" s="3" t="str">
        <f>tbl_Manifiestos[[#This Row],[Factura]] &amp; "|" &amp; tbl_Manifiestos[[#This Row],[Proyecto OK]] &amp; "|" &amp; TEXT(tbl_Manifiestos[[#This Row],[Servicio]],"0.00") &amp; "|" &amp; TEXT(tbl_Manifiestos[[#This Row],[Costo Unitario]],"0.00")</f>
        <v>2723|Berry Project|1.00|390.00</v>
      </c>
      <c r="C2086">
        <v>2723</v>
      </c>
      <c r="D2086" s="138">
        <v>45910</v>
      </c>
      <c r="E2086">
        <v>7</v>
      </c>
      <c r="F2086" t="s">
        <v>5322</v>
      </c>
      <c r="G2086" t="s">
        <v>5358</v>
      </c>
      <c r="H2086" t="s">
        <v>5883</v>
      </c>
      <c r="I2086">
        <v>2513</v>
      </c>
      <c r="J2086">
        <v>1</v>
      </c>
      <c r="K2086" s="185">
        <v>390</v>
      </c>
      <c r="L2086" s="214">
        <v>390</v>
      </c>
      <c r="M2086" s="6">
        <f>tbl_Manifiestos[[#This Row],[Total Pagado]]*tbl_Manifiestos[[#This Row],[Porcentaje]]</f>
        <v>351</v>
      </c>
      <c r="N2086" s="3">
        <v>0.9</v>
      </c>
    </row>
    <row r="2087" spans="1:14" ht="15.75" x14ac:dyDescent="0.25">
      <c r="A2087" s="3" t="s">
        <v>1264</v>
      </c>
      <c r="B2087" s="3" t="str">
        <f>tbl_Manifiestos[[#This Row],[Factura]] &amp; "|" &amp; tbl_Manifiestos[[#This Row],[Proyecto OK]] &amp; "|" &amp; TEXT(tbl_Manifiestos[[#This Row],[Servicio]],"0.00") &amp; "|" &amp; TEXT(tbl_Manifiestos[[#This Row],[Costo Unitario]],"0.00")</f>
        <v>2723|Berry Project|1.75|120.00</v>
      </c>
      <c r="C2087">
        <v>2723</v>
      </c>
      <c r="D2087" s="4">
        <v>45910</v>
      </c>
      <c r="E2087">
        <v>7</v>
      </c>
      <c r="F2087" t="s">
        <v>5322</v>
      </c>
      <c r="G2087" t="s">
        <v>5358</v>
      </c>
      <c r="H2087" t="s">
        <v>5883</v>
      </c>
      <c r="I2087">
        <v>2513</v>
      </c>
      <c r="J2087">
        <v>1.75</v>
      </c>
      <c r="K2087" s="6">
        <v>120</v>
      </c>
      <c r="L2087" s="213">
        <v>210</v>
      </c>
      <c r="M2087" s="6">
        <f>tbl_Manifiestos[[#This Row],[Total Pagado]]*tbl_Manifiestos[[#This Row],[Porcentaje]]</f>
        <v>189</v>
      </c>
      <c r="N2087" s="3">
        <v>0.9</v>
      </c>
    </row>
    <row r="2088" spans="1:14" ht="15.75" x14ac:dyDescent="0.25">
      <c r="A2088" s="3" t="s">
        <v>1264</v>
      </c>
      <c r="B2088" s="3" t="str">
        <f>tbl_Manifiestos[[#This Row],[Factura]] &amp; "|" &amp; tbl_Manifiestos[[#This Row],[Proyecto OK]] &amp; "|" &amp; TEXT(tbl_Manifiestos[[#This Row],[Servicio]],"0.00") &amp; "|" &amp; TEXT(tbl_Manifiestos[[#This Row],[Costo Unitario]],"0.00")</f>
        <v>2723|Berry Project|9.50|120.00</v>
      </c>
      <c r="C2088">
        <v>2723</v>
      </c>
      <c r="D2088" s="4">
        <v>45909</v>
      </c>
      <c r="E2088">
        <v>7</v>
      </c>
      <c r="F2088" t="s">
        <v>5322</v>
      </c>
      <c r="G2088" t="s">
        <v>5358</v>
      </c>
      <c r="H2088" t="s">
        <v>5883</v>
      </c>
      <c r="I2088">
        <v>2513</v>
      </c>
      <c r="J2088">
        <v>9.5</v>
      </c>
      <c r="K2088" s="6">
        <v>120</v>
      </c>
      <c r="L2088" s="213">
        <v>1140</v>
      </c>
      <c r="M2088" s="6">
        <f>tbl_Manifiestos[[#This Row],[Total Pagado]]*tbl_Manifiestos[[#This Row],[Porcentaje]]</f>
        <v>1026</v>
      </c>
      <c r="N2088" s="3">
        <v>0.9</v>
      </c>
    </row>
    <row r="2089" spans="1:14" ht="15.75" x14ac:dyDescent="0.25">
      <c r="A2089" s="3" t="s">
        <v>1264</v>
      </c>
      <c r="B2089" s="3" t="str">
        <f>tbl_Manifiestos[[#This Row],[Factura]] &amp; "|" &amp; tbl_Manifiestos[[#This Row],[Proyecto OK]] &amp; "|" &amp; TEXT(tbl_Manifiestos[[#This Row],[Servicio]],"0.00") &amp; "|" &amp; TEXT(tbl_Manifiestos[[#This Row],[Costo Unitario]],"0.00")</f>
        <v>2723|Berry Project|1.00|80.55</v>
      </c>
      <c r="C2089">
        <v>2723</v>
      </c>
      <c r="D2089" s="4">
        <v>45909</v>
      </c>
      <c r="E2089">
        <v>302</v>
      </c>
      <c r="F2089" t="s">
        <v>5322</v>
      </c>
      <c r="G2089" t="s">
        <v>5358</v>
      </c>
      <c r="H2089" t="s">
        <v>5883</v>
      </c>
      <c r="I2089">
        <v>2513</v>
      </c>
      <c r="J2089">
        <v>1</v>
      </c>
      <c r="K2089" s="6">
        <v>80.55</v>
      </c>
      <c r="L2089" s="213">
        <v>80.55</v>
      </c>
      <c r="M2089" s="6">
        <f>tbl_Manifiestos[[#This Row],[Total Pagado]]*tbl_Manifiestos[[#This Row],[Porcentaje]]</f>
        <v>72.495000000000005</v>
      </c>
      <c r="N2089" s="3">
        <v>0.9</v>
      </c>
    </row>
    <row r="2090" spans="1:14" ht="15.75" x14ac:dyDescent="0.25">
      <c r="A2090" s="3" t="s">
        <v>1817</v>
      </c>
      <c r="B2090" s="3" t="str">
        <f>tbl_Manifiestos[[#This Row],[Factura]] &amp; "|" &amp; tbl_Manifiestos[[#This Row],[Proyecto OK]] &amp; "|" &amp; TEXT(tbl_Manifiestos[[#This Row],[Servicio]],"0.00") &amp; "|" &amp; TEXT(tbl_Manifiestos[[#This Row],[Costo Unitario]],"0.00")</f>
        <v>2723|Berry Project|1.00|390.00</v>
      </c>
      <c r="C2090">
        <v>2723</v>
      </c>
      <c r="D2090" s="136">
        <v>45911</v>
      </c>
      <c r="E2090">
        <v>25</v>
      </c>
      <c r="F2090" t="s">
        <v>5322</v>
      </c>
      <c r="G2090" t="s">
        <v>5358</v>
      </c>
      <c r="H2090" t="s">
        <v>5883</v>
      </c>
      <c r="I2090">
        <v>2513</v>
      </c>
      <c r="J2090">
        <v>1</v>
      </c>
      <c r="K2090" s="183">
        <v>390</v>
      </c>
      <c r="L2090" s="212">
        <v>390</v>
      </c>
      <c r="M2090" s="6">
        <f>tbl_Manifiestos[[#This Row],[Total Pagado]]*tbl_Manifiestos[[#This Row],[Porcentaje]]</f>
        <v>351</v>
      </c>
      <c r="N2090" s="3">
        <v>0.9</v>
      </c>
    </row>
    <row r="2091" spans="1:14" ht="15.75" x14ac:dyDescent="0.25">
      <c r="A2091" s="3" t="s">
        <v>1817</v>
      </c>
      <c r="B2091" s="3" t="str">
        <f>tbl_Manifiestos[[#This Row],[Factura]] &amp; "|" &amp; tbl_Manifiestos[[#This Row],[Proyecto OK]] &amp; "|" &amp; TEXT(tbl_Manifiestos[[#This Row],[Servicio]],"0.00") &amp; "|" &amp; TEXT(tbl_Manifiestos[[#This Row],[Costo Unitario]],"0.00")</f>
        <v>2723|Berry Project|2.50|120.00</v>
      </c>
      <c r="C2091">
        <v>2723</v>
      </c>
      <c r="D2091" s="138">
        <v>45911</v>
      </c>
      <c r="E2091">
        <v>25</v>
      </c>
      <c r="F2091" t="s">
        <v>5322</v>
      </c>
      <c r="G2091" t="s">
        <v>5358</v>
      </c>
      <c r="H2091" t="s">
        <v>5883</v>
      </c>
      <c r="I2091">
        <v>2513</v>
      </c>
      <c r="J2091">
        <v>2.5</v>
      </c>
      <c r="K2091" s="185">
        <v>120</v>
      </c>
      <c r="L2091" s="214">
        <v>300</v>
      </c>
      <c r="M2091" s="6">
        <f>tbl_Manifiestos[[#This Row],[Total Pagado]]*tbl_Manifiestos[[#This Row],[Porcentaje]]</f>
        <v>270</v>
      </c>
      <c r="N2091" s="3">
        <v>0.9</v>
      </c>
    </row>
    <row r="2092" spans="1:14" ht="15.75" x14ac:dyDescent="0.25">
      <c r="A2092" s="3" t="s">
        <v>27</v>
      </c>
      <c r="B2092" s="3" t="str">
        <f>tbl_Manifiestos[[#This Row],[Factura]] &amp; "|" &amp; tbl_Manifiestos[[#This Row],[Proyecto OK]] &amp; "|" &amp; TEXT(tbl_Manifiestos[[#This Row],[Servicio]],"0.00") &amp; "|" &amp; TEXT(tbl_Manifiestos[[#This Row],[Costo Unitario]],"0.00")</f>
        <v>2691|Berry Project|11.50|130.00</v>
      </c>
      <c r="C2092" t="s">
        <v>5563</v>
      </c>
      <c r="D2092" s="51">
        <v>45894</v>
      </c>
      <c r="E2092">
        <v>103</v>
      </c>
      <c r="F2092" t="s">
        <v>5322</v>
      </c>
      <c r="G2092" t="s">
        <v>5358</v>
      </c>
      <c r="H2092" t="s">
        <v>5883</v>
      </c>
      <c r="I2092">
        <v>2513</v>
      </c>
      <c r="J2092">
        <v>11.5</v>
      </c>
      <c r="K2092" s="55">
        <v>130</v>
      </c>
      <c r="L2092" s="40">
        <f>J2092*K2092</f>
        <v>1495</v>
      </c>
      <c r="M2092" s="6">
        <f>tbl_Manifiestos[[#This Row],[Total Pagado]]*tbl_Manifiestos[[#This Row],[Porcentaje]]</f>
        <v>1390.3500000000001</v>
      </c>
      <c r="N2092" s="3">
        <v>0.93</v>
      </c>
    </row>
    <row r="2093" spans="1:14" ht="15.75" x14ac:dyDescent="0.25">
      <c r="A2093" s="3" t="s">
        <v>27</v>
      </c>
      <c r="B2093" s="3" t="str">
        <f>tbl_Manifiestos[[#This Row],[Factura]] &amp; "|" &amp; tbl_Manifiestos[[#This Row],[Proyecto OK]] &amp; "|" &amp; TEXT(tbl_Manifiestos[[#This Row],[Servicio]],"0.00") &amp; "|" &amp; TEXT(tbl_Manifiestos[[#This Row],[Costo Unitario]],"0.00")</f>
        <v>2691|Berry Project|11.00|130.00</v>
      </c>
      <c r="C2093" t="s">
        <v>5563</v>
      </c>
      <c r="D2093" s="51">
        <v>45895</v>
      </c>
      <c r="E2093">
        <v>103</v>
      </c>
      <c r="F2093" t="s">
        <v>5322</v>
      </c>
      <c r="G2093" t="s">
        <v>5358</v>
      </c>
      <c r="H2093" t="s">
        <v>5883</v>
      </c>
      <c r="I2093">
        <v>2513</v>
      </c>
      <c r="J2093">
        <v>11</v>
      </c>
      <c r="K2093" s="55">
        <v>130</v>
      </c>
      <c r="L2093" s="40">
        <f>J2093*K2093</f>
        <v>1430</v>
      </c>
      <c r="M2093" s="6">
        <f>tbl_Manifiestos[[#This Row],[Total Pagado]]*tbl_Manifiestos[[#This Row],[Porcentaje]]</f>
        <v>1329.9</v>
      </c>
      <c r="N2093" s="3">
        <v>0.93</v>
      </c>
    </row>
    <row r="2094" spans="1:14" ht="15.75" x14ac:dyDescent="0.25">
      <c r="A2094" s="3" t="s">
        <v>27</v>
      </c>
      <c r="B2094" s="3" t="str">
        <f>tbl_Manifiestos[[#This Row],[Factura]] &amp; "|" &amp; tbl_Manifiestos[[#This Row],[Proyecto OK]] &amp; "|" &amp; TEXT(tbl_Manifiestos[[#This Row],[Servicio]],"0.00") &amp; "|" &amp; TEXT(tbl_Manifiestos[[#This Row],[Costo Unitario]],"0.00")</f>
        <v>2691|Berry Project|9.00|130.00</v>
      </c>
      <c r="C2094" t="s">
        <v>5563</v>
      </c>
      <c r="D2094" s="51">
        <v>45896</v>
      </c>
      <c r="E2094">
        <v>103</v>
      </c>
      <c r="F2094" t="s">
        <v>5322</v>
      </c>
      <c r="G2094" t="s">
        <v>5358</v>
      </c>
      <c r="H2094" t="s">
        <v>5883</v>
      </c>
      <c r="I2094">
        <v>2513</v>
      </c>
      <c r="J2094">
        <v>9</v>
      </c>
      <c r="K2094" s="55">
        <v>130</v>
      </c>
      <c r="L2094" s="40">
        <f>J2094*K2094</f>
        <v>1170</v>
      </c>
      <c r="M2094" s="6">
        <f>tbl_Manifiestos[[#This Row],[Total Pagado]]*tbl_Manifiestos[[#This Row],[Porcentaje]]</f>
        <v>1088.1000000000001</v>
      </c>
      <c r="N2094" s="3">
        <v>0.93</v>
      </c>
    </row>
    <row r="2095" spans="1:14" ht="15.75" x14ac:dyDescent="0.25">
      <c r="A2095" s="3" t="s">
        <v>27</v>
      </c>
      <c r="B2095" s="3" t="str">
        <f>tbl_Manifiestos[[#This Row],[Factura]] &amp; "|" &amp; tbl_Manifiestos[[#This Row],[Proyecto OK]] &amp; "|" &amp; TEXT(tbl_Manifiestos[[#This Row],[Servicio]],"0.00") &amp; "|" &amp; TEXT(tbl_Manifiestos[[#This Row],[Costo Unitario]],"0.00")</f>
        <v>2691|Berry Project|9.00|130.00</v>
      </c>
      <c r="C2095" t="s">
        <v>5563</v>
      </c>
      <c r="D2095" s="52">
        <v>45897</v>
      </c>
      <c r="E2095">
        <v>103</v>
      </c>
      <c r="F2095" t="s">
        <v>5322</v>
      </c>
      <c r="G2095" t="s">
        <v>5358</v>
      </c>
      <c r="H2095" t="s">
        <v>5883</v>
      </c>
      <c r="I2095">
        <v>2513</v>
      </c>
      <c r="J2095">
        <v>9</v>
      </c>
      <c r="K2095" s="56">
        <v>130</v>
      </c>
      <c r="L2095" s="39">
        <f>J2095*K2095</f>
        <v>1170</v>
      </c>
      <c r="M2095" s="6">
        <f>tbl_Manifiestos[[#This Row],[Total Pagado]]*tbl_Manifiestos[[#This Row],[Porcentaje]]</f>
        <v>1088.1000000000001</v>
      </c>
      <c r="N2095" s="3">
        <v>0.93</v>
      </c>
    </row>
    <row r="2096" spans="1:14" ht="15.75" x14ac:dyDescent="0.25">
      <c r="A2096" s="3" t="s">
        <v>27</v>
      </c>
      <c r="B2096" s="3" t="str">
        <f>tbl_Manifiestos[[#This Row],[Factura]] &amp; "|" &amp; tbl_Manifiestos[[#This Row],[Proyecto OK]] &amp; "|" &amp; TEXT(tbl_Manifiestos[[#This Row],[Servicio]],"0.00") &amp; "|" &amp; TEXT(tbl_Manifiestos[[#This Row],[Costo Unitario]],"0.00")</f>
        <v>2691|Berry Project|6.00|130.00</v>
      </c>
      <c r="C2096" t="s">
        <v>5563</v>
      </c>
      <c r="D2096" s="50">
        <v>45898</v>
      </c>
      <c r="E2096">
        <v>103</v>
      </c>
      <c r="F2096" t="s">
        <v>5322</v>
      </c>
      <c r="G2096" t="s">
        <v>5358</v>
      </c>
      <c r="H2096" t="s">
        <v>5883</v>
      </c>
      <c r="I2096">
        <v>2513</v>
      </c>
      <c r="J2096">
        <v>6</v>
      </c>
      <c r="K2096" s="54">
        <v>130</v>
      </c>
      <c r="L2096" s="38">
        <f>J2096*K2096</f>
        <v>780</v>
      </c>
      <c r="M2096" s="6">
        <f>tbl_Manifiestos[[#This Row],[Total Pagado]]*tbl_Manifiestos[[#This Row],[Porcentaje]]</f>
        <v>725.40000000000009</v>
      </c>
      <c r="N2096" s="3">
        <v>0.93</v>
      </c>
    </row>
    <row r="2097" spans="1:14" ht="15.75" x14ac:dyDescent="0.25">
      <c r="A2097" s="3" t="s">
        <v>27</v>
      </c>
      <c r="B2097" s="3" t="str">
        <f>tbl_Manifiestos[[#This Row],[Factura]] &amp; "|" &amp; tbl_Manifiestos[[#This Row],[Proyecto OK]] &amp; "|" &amp; TEXT(tbl_Manifiestos[[#This Row],[Servicio]],"0.00") &amp; "|" &amp; TEXT(tbl_Manifiestos[[#This Row],[Costo Unitario]],"0.00")</f>
        <v>2691|Berry Project|1.00|205.80</v>
      </c>
      <c r="C2097" t="s">
        <v>5563</v>
      </c>
      <c r="D2097" s="51">
        <v>45898</v>
      </c>
      <c r="E2097">
        <v>103</v>
      </c>
      <c r="F2097" t="s">
        <v>5322</v>
      </c>
      <c r="G2097" t="s">
        <v>5358</v>
      </c>
      <c r="H2097" t="s">
        <v>5883</v>
      </c>
      <c r="I2097">
        <v>2513</v>
      </c>
      <c r="J2097">
        <v>1</v>
      </c>
      <c r="K2097" s="55">
        <v>205.8</v>
      </c>
      <c r="L2097" s="129">
        <v>205.8</v>
      </c>
      <c r="M2097" s="6">
        <f>tbl_Manifiestos[[#This Row],[Total Pagado]]*tbl_Manifiestos[[#This Row],[Porcentaje]]</f>
        <v>205.8</v>
      </c>
      <c r="N2097" s="3">
        <v>1</v>
      </c>
    </row>
    <row r="2098" spans="1:14" ht="15.75" x14ac:dyDescent="0.25">
      <c r="A2098" s="3" t="s">
        <v>27</v>
      </c>
      <c r="B2098" s="3" t="str">
        <f>tbl_Manifiestos[[#This Row],[Factura]] &amp; "|" &amp; tbl_Manifiestos[[#This Row],[Proyecto OK]] &amp; "|" &amp; TEXT(tbl_Manifiestos[[#This Row],[Servicio]],"0.00") &amp; "|" &amp; TEXT(tbl_Manifiestos[[#This Row],[Costo Unitario]],"0.00")</f>
        <v>2707|Berry Project|9.50|130.00</v>
      </c>
      <c r="C2098" t="s">
        <v>5571</v>
      </c>
      <c r="D2098" s="51">
        <v>45902</v>
      </c>
      <c r="E2098">
        <v>103</v>
      </c>
      <c r="F2098" t="s">
        <v>5322</v>
      </c>
      <c r="G2098" t="s">
        <v>5358</v>
      </c>
      <c r="H2098" t="s">
        <v>5883</v>
      </c>
      <c r="I2098">
        <v>2513</v>
      </c>
      <c r="J2098">
        <v>9.5</v>
      </c>
      <c r="K2098" s="55">
        <v>130</v>
      </c>
      <c r="L2098" s="40">
        <f t="shared" ref="L2098:L2104" si="66">J2098*K2098</f>
        <v>1235</v>
      </c>
      <c r="M2098" s="6">
        <f>tbl_Manifiestos[[#This Row],[Total Pagado]]*tbl_Manifiestos[[#This Row],[Porcentaje]]</f>
        <v>1148.55</v>
      </c>
      <c r="N2098" s="3">
        <v>0.93</v>
      </c>
    </row>
    <row r="2099" spans="1:14" ht="15.75" x14ac:dyDescent="0.25">
      <c r="A2099" s="3" t="s">
        <v>27</v>
      </c>
      <c r="B2099" s="3" t="str">
        <f>tbl_Manifiestos[[#This Row],[Factura]] &amp; "|" &amp; tbl_Manifiestos[[#This Row],[Proyecto OK]] &amp; "|" &amp; TEXT(tbl_Manifiestos[[#This Row],[Servicio]],"0.00") &amp; "|" &amp; TEXT(tbl_Manifiestos[[#This Row],[Costo Unitario]],"0.00")</f>
        <v>2707|Berry Project|1.00|420.00</v>
      </c>
      <c r="C2099" t="s">
        <v>5571</v>
      </c>
      <c r="D2099" s="51">
        <v>45903</v>
      </c>
      <c r="E2099">
        <v>356</v>
      </c>
      <c r="F2099" t="s">
        <v>5322</v>
      </c>
      <c r="G2099" t="s">
        <v>5358</v>
      </c>
      <c r="H2099" t="s">
        <v>5883</v>
      </c>
      <c r="I2099">
        <v>2513</v>
      </c>
      <c r="J2099">
        <v>1</v>
      </c>
      <c r="K2099" s="55">
        <v>420</v>
      </c>
      <c r="L2099" s="40">
        <f t="shared" si="66"/>
        <v>420</v>
      </c>
      <c r="M2099" s="6">
        <f>tbl_Manifiestos[[#This Row],[Total Pagado]]*tbl_Manifiestos[[#This Row],[Porcentaje]]</f>
        <v>390.6</v>
      </c>
      <c r="N2099" s="3">
        <v>0.93</v>
      </c>
    </row>
    <row r="2100" spans="1:14" ht="15.75" x14ac:dyDescent="0.25">
      <c r="A2100" s="3" t="s">
        <v>27</v>
      </c>
      <c r="B2100" s="3" t="str">
        <f>tbl_Manifiestos[[#This Row],[Factura]] &amp; "|" &amp; tbl_Manifiestos[[#This Row],[Proyecto OK]] &amp; "|" &amp; TEXT(tbl_Manifiestos[[#This Row],[Servicio]],"0.00") &amp; "|" &amp; TEXT(tbl_Manifiestos[[#This Row],[Costo Unitario]],"0.00")</f>
        <v>2707|Berry Project|8.00|130.00</v>
      </c>
      <c r="C2100" t="s">
        <v>5571</v>
      </c>
      <c r="D2100" s="51">
        <v>45903</v>
      </c>
      <c r="E2100">
        <v>356</v>
      </c>
      <c r="F2100" t="s">
        <v>5322</v>
      </c>
      <c r="G2100" t="s">
        <v>5358</v>
      </c>
      <c r="H2100" t="s">
        <v>5883</v>
      </c>
      <c r="I2100">
        <v>2513</v>
      </c>
      <c r="J2100">
        <v>8</v>
      </c>
      <c r="K2100" s="55">
        <v>130</v>
      </c>
      <c r="L2100" s="40">
        <f t="shared" si="66"/>
        <v>1040</v>
      </c>
      <c r="M2100" s="6">
        <f>tbl_Manifiestos[[#This Row],[Total Pagado]]*tbl_Manifiestos[[#This Row],[Porcentaje]]</f>
        <v>967.2</v>
      </c>
      <c r="N2100" s="3">
        <v>0.93</v>
      </c>
    </row>
    <row r="2101" spans="1:14" ht="15.75" x14ac:dyDescent="0.25">
      <c r="A2101" s="3" t="s">
        <v>27</v>
      </c>
      <c r="B2101" s="3" t="str">
        <f>tbl_Manifiestos[[#This Row],[Factura]] &amp; "|" &amp; tbl_Manifiestos[[#This Row],[Proyecto OK]] &amp; "|" &amp; TEXT(tbl_Manifiestos[[#This Row],[Servicio]],"0.00") &amp; "|" &amp; TEXT(tbl_Manifiestos[[#This Row],[Costo Unitario]],"0.00")</f>
        <v>2707|Berry Project|10.00|130.00</v>
      </c>
      <c r="C2101" t="s">
        <v>5571</v>
      </c>
      <c r="D2101" s="51">
        <v>45903</v>
      </c>
      <c r="E2101">
        <v>103</v>
      </c>
      <c r="F2101" t="s">
        <v>5322</v>
      </c>
      <c r="G2101" t="s">
        <v>5358</v>
      </c>
      <c r="H2101" t="s">
        <v>5883</v>
      </c>
      <c r="I2101">
        <v>2513</v>
      </c>
      <c r="J2101">
        <v>10</v>
      </c>
      <c r="K2101" s="55">
        <v>130</v>
      </c>
      <c r="L2101" s="40">
        <f t="shared" si="66"/>
        <v>1300</v>
      </c>
      <c r="M2101" s="6">
        <f>tbl_Manifiestos[[#This Row],[Total Pagado]]*tbl_Manifiestos[[#This Row],[Porcentaje]]</f>
        <v>1209</v>
      </c>
      <c r="N2101" s="3">
        <v>0.93</v>
      </c>
    </row>
    <row r="2102" spans="1:14" ht="15.75" x14ac:dyDescent="0.25">
      <c r="A2102" s="3" t="s">
        <v>27</v>
      </c>
      <c r="B2102" s="3" t="str">
        <f>tbl_Manifiestos[[#This Row],[Factura]] &amp; "|" &amp; tbl_Manifiestos[[#This Row],[Proyecto OK]] &amp; "|" &amp; TEXT(tbl_Manifiestos[[#This Row],[Servicio]],"0.00") &amp; "|" &amp; TEXT(tbl_Manifiestos[[#This Row],[Costo Unitario]],"0.00")</f>
        <v>2707|Berry Project|10.00|130.00</v>
      </c>
      <c r="C2102" t="s">
        <v>5571</v>
      </c>
      <c r="D2102" s="51">
        <v>45904</v>
      </c>
      <c r="E2102">
        <v>356</v>
      </c>
      <c r="F2102" t="s">
        <v>5322</v>
      </c>
      <c r="G2102" t="s">
        <v>5358</v>
      </c>
      <c r="H2102" t="s">
        <v>5883</v>
      </c>
      <c r="I2102">
        <v>2513</v>
      </c>
      <c r="J2102">
        <v>10</v>
      </c>
      <c r="K2102" s="55">
        <v>130</v>
      </c>
      <c r="L2102" s="40">
        <f t="shared" si="66"/>
        <v>1300</v>
      </c>
      <c r="M2102" s="6">
        <f>tbl_Manifiestos[[#This Row],[Total Pagado]]*tbl_Manifiestos[[#This Row],[Porcentaje]]</f>
        <v>1209</v>
      </c>
      <c r="N2102" s="3">
        <v>0.93</v>
      </c>
    </row>
    <row r="2103" spans="1:14" ht="15.75" x14ac:dyDescent="0.25">
      <c r="A2103" s="3" t="s">
        <v>27</v>
      </c>
      <c r="B2103" s="3" t="str">
        <f>tbl_Manifiestos[[#This Row],[Factura]] &amp; "|" &amp; tbl_Manifiestos[[#This Row],[Proyecto OK]] &amp; "|" &amp; TEXT(tbl_Manifiestos[[#This Row],[Servicio]],"0.00") &amp; "|" &amp; TEXT(tbl_Manifiestos[[#This Row],[Costo Unitario]],"0.00")</f>
        <v>2707|Berry Project|12.00|130.00</v>
      </c>
      <c r="C2103" t="s">
        <v>5571</v>
      </c>
      <c r="D2103" s="51">
        <v>45904</v>
      </c>
      <c r="E2103">
        <v>103</v>
      </c>
      <c r="F2103" t="s">
        <v>5322</v>
      </c>
      <c r="G2103" t="s">
        <v>5358</v>
      </c>
      <c r="H2103" t="s">
        <v>5883</v>
      </c>
      <c r="I2103">
        <v>2513</v>
      </c>
      <c r="J2103">
        <v>12</v>
      </c>
      <c r="K2103" s="55">
        <v>130</v>
      </c>
      <c r="L2103" s="40">
        <f t="shared" si="66"/>
        <v>1560</v>
      </c>
      <c r="M2103" s="6">
        <f>tbl_Manifiestos[[#This Row],[Total Pagado]]*tbl_Manifiestos[[#This Row],[Porcentaje]]</f>
        <v>1450.8000000000002</v>
      </c>
      <c r="N2103" s="3">
        <v>0.93</v>
      </c>
    </row>
    <row r="2104" spans="1:14" ht="15.75" x14ac:dyDescent="0.25">
      <c r="A2104" s="3" t="s">
        <v>27</v>
      </c>
      <c r="B2104" s="3" t="str">
        <f>tbl_Manifiestos[[#This Row],[Factura]] &amp; "|" &amp; tbl_Manifiestos[[#This Row],[Proyecto OK]] &amp; "|" &amp; TEXT(tbl_Manifiestos[[#This Row],[Servicio]],"0.00") &amp; "|" &amp; TEXT(tbl_Manifiestos[[#This Row],[Costo Unitario]],"0.00")</f>
        <v>2707|Berry Project|10.00|130.00</v>
      </c>
      <c r="C2104" t="s">
        <v>5571</v>
      </c>
      <c r="D2104" s="51">
        <v>45905</v>
      </c>
      <c r="E2104">
        <v>103</v>
      </c>
      <c r="F2104" t="s">
        <v>5322</v>
      </c>
      <c r="G2104" t="s">
        <v>5358</v>
      </c>
      <c r="H2104" t="s">
        <v>5883</v>
      </c>
      <c r="I2104">
        <v>2513</v>
      </c>
      <c r="J2104">
        <v>10</v>
      </c>
      <c r="K2104" s="55">
        <v>130</v>
      </c>
      <c r="L2104" s="40">
        <f t="shared" si="66"/>
        <v>1300</v>
      </c>
      <c r="M2104" s="6">
        <f>tbl_Manifiestos[[#This Row],[Total Pagado]]*tbl_Manifiestos[[#This Row],[Porcentaje]]</f>
        <v>1209</v>
      </c>
      <c r="N2104" s="3">
        <v>0.93</v>
      </c>
    </row>
    <row r="2105" spans="1:14" ht="15.75" x14ac:dyDescent="0.25">
      <c r="A2105" s="3" t="s">
        <v>27</v>
      </c>
      <c r="B2105" s="3" t="str">
        <f>tbl_Manifiestos[[#This Row],[Factura]] &amp; "|" &amp; tbl_Manifiestos[[#This Row],[Proyecto OK]] &amp; "|" &amp; TEXT(tbl_Manifiestos[[#This Row],[Servicio]],"0.00") &amp; "|" &amp; TEXT(tbl_Manifiestos[[#This Row],[Costo Unitario]],"0.00")</f>
        <v>2707|Berry Project|1.00|13.25</v>
      </c>
      <c r="C2105" t="s">
        <v>5571</v>
      </c>
      <c r="D2105" s="51">
        <v>45905</v>
      </c>
      <c r="E2105">
        <v>356</v>
      </c>
      <c r="F2105" t="s">
        <v>5322</v>
      </c>
      <c r="G2105" t="s">
        <v>5358</v>
      </c>
      <c r="H2105" t="s">
        <v>5883</v>
      </c>
      <c r="I2105">
        <v>2513</v>
      </c>
      <c r="J2105">
        <v>1</v>
      </c>
      <c r="K2105" s="55">
        <v>13.25</v>
      </c>
      <c r="L2105" s="129">
        <v>13.25</v>
      </c>
      <c r="M2105" s="6">
        <f>tbl_Manifiestos[[#This Row],[Total Pagado]]*tbl_Manifiestos[[#This Row],[Porcentaje]]</f>
        <v>13.25</v>
      </c>
      <c r="N2105" s="3">
        <v>1</v>
      </c>
    </row>
    <row r="2106" spans="1:14" ht="15.75" x14ac:dyDescent="0.25">
      <c r="A2106" s="3" t="s">
        <v>27</v>
      </c>
      <c r="B2106" s="3" t="str">
        <f>tbl_Manifiestos[[#This Row],[Factura]] &amp; "|" &amp; tbl_Manifiestos[[#This Row],[Proyecto OK]] &amp; "|" &amp; TEXT(tbl_Manifiestos[[#This Row],[Servicio]],"0.00") &amp; "|" &amp; TEXT(tbl_Manifiestos[[#This Row],[Costo Unitario]],"0.00")</f>
        <v>2707|Berry Project|1.00|159.95</v>
      </c>
      <c r="C2106" t="s">
        <v>5571</v>
      </c>
      <c r="D2106" s="52">
        <v>45905</v>
      </c>
      <c r="E2106">
        <v>103</v>
      </c>
      <c r="F2106" t="s">
        <v>5322</v>
      </c>
      <c r="G2106" t="s">
        <v>5358</v>
      </c>
      <c r="H2106" t="s">
        <v>5883</v>
      </c>
      <c r="I2106">
        <v>2513</v>
      </c>
      <c r="J2106">
        <v>1</v>
      </c>
      <c r="K2106" s="56">
        <v>159.94999999999999</v>
      </c>
      <c r="L2106" s="130">
        <v>159.94999999999999</v>
      </c>
      <c r="M2106" s="6">
        <f>tbl_Manifiestos[[#This Row],[Total Pagado]]*tbl_Manifiestos[[#This Row],[Porcentaje]]</f>
        <v>159.94999999999999</v>
      </c>
      <c r="N2106" s="3">
        <v>1</v>
      </c>
    </row>
    <row r="2107" spans="1:14" ht="15.75" x14ac:dyDescent="0.25">
      <c r="A2107" s="3" t="s">
        <v>27</v>
      </c>
      <c r="B2107" s="3" t="str">
        <f>tbl_Manifiestos[[#This Row],[Factura]] &amp; "|" &amp; tbl_Manifiestos[[#This Row],[Proyecto OK]] &amp; "|" &amp; TEXT(tbl_Manifiestos[[#This Row],[Servicio]],"0.00") &amp; "|" &amp; TEXT(tbl_Manifiestos[[#This Row],[Costo Unitario]],"0.00")</f>
        <v>2723|Berry Project|10.50|130.00</v>
      </c>
      <c r="C2107" t="s">
        <v>5580</v>
      </c>
      <c r="D2107" s="50">
        <v>45908</v>
      </c>
      <c r="E2107">
        <v>356</v>
      </c>
      <c r="F2107" t="s">
        <v>5322</v>
      </c>
      <c r="G2107" t="s">
        <v>5358</v>
      </c>
      <c r="H2107" t="s">
        <v>5883</v>
      </c>
      <c r="I2107">
        <v>2513</v>
      </c>
      <c r="J2107">
        <v>10.5</v>
      </c>
      <c r="K2107" s="54">
        <v>130</v>
      </c>
      <c r="L2107" s="38">
        <f t="shared" ref="L2107:L2120" si="67">J2107*K2107</f>
        <v>1365</v>
      </c>
      <c r="M2107" s="6">
        <f>tbl_Manifiestos[[#This Row],[Total Pagado]]*tbl_Manifiestos[[#This Row],[Porcentaje]]</f>
        <v>1269.45</v>
      </c>
      <c r="N2107" s="3">
        <v>0.93</v>
      </c>
    </row>
    <row r="2108" spans="1:14" ht="15.75" x14ac:dyDescent="0.25">
      <c r="A2108" s="3" t="s">
        <v>27</v>
      </c>
      <c r="B2108" s="3" t="str">
        <f>tbl_Manifiestos[[#This Row],[Factura]] &amp; "|" &amp; tbl_Manifiestos[[#This Row],[Proyecto OK]] &amp; "|" &amp; TEXT(tbl_Manifiestos[[#This Row],[Servicio]],"0.00") &amp; "|" &amp; TEXT(tbl_Manifiestos[[#This Row],[Costo Unitario]],"0.00")</f>
        <v>2723|Berry Project|10.00|130.00</v>
      </c>
      <c r="C2108" t="s">
        <v>5580</v>
      </c>
      <c r="D2108" s="50">
        <v>45909</v>
      </c>
      <c r="E2108">
        <v>356</v>
      </c>
      <c r="F2108" t="s">
        <v>5322</v>
      </c>
      <c r="G2108" t="s">
        <v>5358</v>
      </c>
      <c r="H2108" t="s">
        <v>5883</v>
      </c>
      <c r="I2108">
        <v>2513</v>
      </c>
      <c r="J2108">
        <v>10</v>
      </c>
      <c r="K2108" s="54">
        <v>130</v>
      </c>
      <c r="L2108" s="38">
        <f t="shared" si="67"/>
        <v>1300</v>
      </c>
      <c r="M2108" s="6">
        <f>tbl_Manifiestos[[#This Row],[Total Pagado]]*tbl_Manifiestos[[#This Row],[Porcentaje]]</f>
        <v>1209</v>
      </c>
      <c r="N2108" s="3">
        <v>0.93</v>
      </c>
    </row>
    <row r="2109" spans="1:14" ht="15.75" x14ac:dyDescent="0.25">
      <c r="A2109" s="3" t="s">
        <v>27</v>
      </c>
      <c r="B2109" s="3" t="str">
        <f>tbl_Manifiestos[[#This Row],[Factura]] &amp; "|" &amp; tbl_Manifiestos[[#This Row],[Proyecto OK]] &amp; "|" &amp; TEXT(tbl_Manifiestos[[#This Row],[Servicio]],"0.00") &amp; "|" &amp; TEXT(tbl_Manifiestos[[#This Row],[Costo Unitario]],"0.00")</f>
        <v>2723|Berry Project|3.00|130.00</v>
      </c>
      <c r="C2109" t="s">
        <v>5580</v>
      </c>
      <c r="D2109" s="51">
        <v>45910</v>
      </c>
      <c r="E2109">
        <v>103</v>
      </c>
      <c r="F2109" t="s">
        <v>5322</v>
      </c>
      <c r="G2109" t="s">
        <v>5358</v>
      </c>
      <c r="H2109" t="s">
        <v>5883</v>
      </c>
      <c r="I2109">
        <v>2513</v>
      </c>
      <c r="J2109">
        <v>3</v>
      </c>
      <c r="K2109" s="55">
        <v>130</v>
      </c>
      <c r="L2109" s="40">
        <f t="shared" si="67"/>
        <v>390</v>
      </c>
      <c r="M2109" s="6">
        <f>tbl_Manifiestos[[#This Row],[Total Pagado]]*tbl_Manifiestos[[#This Row],[Porcentaje]]</f>
        <v>362.70000000000005</v>
      </c>
      <c r="N2109" s="3">
        <v>0.93</v>
      </c>
    </row>
    <row r="2110" spans="1:14" ht="15.75" x14ac:dyDescent="0.25">
      <c r="A2110" s="3" t="s">
        <v>27</v>
      </c>
      <c r="B2110" s="3" t="str">
        <f>tbl_Manifiestos[[#This Row],[Factura]] &amp; "|" &amp; tbl_Manifiestos[[#This Row],[Proyecto OK]] &amp; "|" &amp; TEXT(tbl_Manifiestos[[#This Row],[Servicio]],"0.00") &amp; "|" &amp; TEXT(tbl_Manifiestos[[#This Row],[Costo Unitario]],"0.00")</f>
        <v>2723|Berry Project|1.00|420.00</v>
      </c>
      <c r="C2110" t="s">
        <v>5580</v>
      </c>
      <c r="D2110" s="51">
        <v>45910</v>
      </c>
      <c r="E2110">
        <v>103</v>
      </c>
      <c r="F2110" t="s">
        <v>5322</v>
      </c>
      <c r="G2110" t="s">
        <v>5358</v>
      </c>
      <c r="H2110" t="s">
        <v>5883</v>
      </c>
      <c r="I2110">
        <v>2513</v>
      </c>
      <c r="J2110">
        <v>1</v>
      </c>
      <c r="K2110" s="55">
        <v>420</v>
      </c>
      <c r="L2110" s="40">
        <f t="shared" si="67"/>
        <v>420</v>
      </c>
      <c r="M2110" s="6">
        <f>tbl_Manifiestos[[#This Row],[Total Pagado]]*tbl_Manifiestos[[#This Row],[Porcentaje]]</f>
        <v>390.6</v>
      </c>
      <c r="N2110" s="3">
        <v>0.93</v>
      </c>
    </row>
    <row r="2111" spans="1:14" ht="15.75" x14ac:dyDescent="0.25">
      <c r="A2111" s="3" t="s">
        <v>27</v>
      </c>
      <c r="B2111" s="3" t="str">
        <f>tbl_Manifiestos[[#This Row],[Factura]] &amp; "|" &amp; tbl_Manifiestos[[#This Row],[Proyecto OK]] &amp; "|" &amp; TEXT(tbl_Manifiestos[[#This Row],[Servicio]],"0.00") &amp; "|" &amp; TEXT(tbl_Manifiestos[[#This Row],[Costo Unitario]],"0.00")</f>
        <v>2723|Berry Project|1.00|420.00</v>
      </c>
      <c r="C2111" t="s">
        <v>5580</v>
      </c>
      <c r="D2111" s="51">
        <v>45911</v>
      </c>
      <c r="E2111">
        <v>103</v>
      </c>
      <c r="F2111" t="s">
        <v>5322</v>
      </c>
      <c r="G2111" t="s">
        <v>5358</v>
      </c>
      <c r="H2111" t="s">
        <v>5883</v>
      </c>
      <c r="I2111">
        <v>2513</v>
      </c>
      <c r="J2111">
        <v>1</v>
      </c>
      <c r="K2111" s="55">
        <v>420</v>
      </c>
      <c r="L2111" s="40">
        <f t="shared" si="67"/>
        <v>420</v>
      </c>
      <c r="M2111" s="6">
        <f>tbl_Manifiestos[[#This Row],[Total Pagado]]*tbl_Manifiestos[[#This Row],[Porcentaje]]</f>
        <v>390.6</v>
      </c>
      <c r="N2111" s="3">
        <v>0.93</v>
      </c>
    </row>
    <row r="2112" spans="1:14" ht="15.75" x14ac:dyDescent="0.25">
      <c r="A2112" s="3" t="s">
        <v>27</v>
      </c>
      <c r="B2112" s="3" t="str">
        <f>tbl_Manifiestos[[#This Row],[Factura]] &amp; "|" &amp; tbl_Manifiestos[[#This Row],[Proyecto OK]] &amp; "|" &amp; TEXT(tbl_Manifiestos[[#This Row],[Servicio]],"0.00") &amp; "|" &amp; TEXT(tbl_Manifiestos[[#This Row],[Costo Unitario]],"0.00")</f>
        <v>2723|Berry Project|1.00|420.00</v>
      </c>
      <c r="C2112" t="s">
        <v>5580</v>
      </c>
      <c r="D2112" s="51">
        <v>45911</v>
      </c>
      <c r="E2112">
        <v>103</v>
      </c>
      <c r="F2112" t="s">
        <v>5322</v>
      </c>
      <c r="G2112" t="s">
        <v>5358</v>
      </c>
      <c r="H2112" t="s">
        <v>5883</v>
      </c>
      <c r="I2112">
        <v>2513</v>
      </c>
      <c r="J2112">
        <v>1</v>
      </c>
      <c r="K2112" s="55">
        <v>420</v>
      </c>
      <c r="L2112" s="34">
        <f t="shared" si="67"/>
        <v>420</v>
      </c>
      <c r="M2112" s="6">
        <f>tbl_Manifiestos[[#This Row],[Total Pagado]]*tbl_Manifiestos[[#This Row],[Porcentaje]]</f>
        <v>390.6</v>
      </c>
      <c r="N2112" s="3">
        <v>0.93</v>
      </c>
    </row>
    <row r="2113" spans="1:14" ht="15.75" x14ac:dyDescent="0.25">
      <c r="A2113" s="3" t="s">
        <v>27</v>
      </c>
      <c r="B2113" s="3" t="str">
        <f>tbl_Manifiestos[[#This Row],[Factura]] &amp; "|" &amp; tbl_Manifiestos[[#This Row],[Proyecto OK]] &amp; "|" &amp; TEXT(tbl_Manifiestos[[#This Row],[Servicio]],"0.00") &amp; "|" &amp; TEXT(tbl_Manifiestos[[#This Row],[Costo Unitario]],"0.00")</f>
        <v>2723|Berry Project|1.00|420.00</v>
      </c>
      <c r="C2113" t="s">
        <v>5580</v>
      </c>
      <c r="D2113" s="52">
        <v>45912</v>
      </c>
      <c r="E2113">
        <v>103</v>
      </c>
      <c r="F2113" t="s">
        <v>5322</v>
      </c>
      <c r="G2113" t="s">
        <v>5358</v>
      </c>
      <c r="H2113" t="s">
        <v>5883</v>
      </c>
      <c r="I2113">
        <v>2513</v>
      </c>
      <c r="J2113">
        <v>1</v>
      </c>
      <c r="K2113" s="56">
        <v>420</v>
      </c>
      <c r="L2113" s="39">
        <f t="shared" si="67"/>
        <v>420</v>
      </c>
      <c r="M2113" s="6">
        <f>tbl_Manifiestos[[#This Row],[Total Pagado]]*tbl_Manifiestos[[#This Row],[Porcentaje]]</f>
        <v>390.6</v>
      </c>
      <c r="N2113" s="3">
        <v>0.93</v>
      </c>
    </row>
    <row r="2114" spans="1:14" ht="15.75" x14ac:dyDescent="0.25">
      <c r="A2114" s="3" t="s">
        <v>27</v>
      </c>
      <c r="B2114" s="3" t="str">
        <f>tbl_Manifiestos[[#This Row],[Factura]] &amp; "|" &amp; tbl_Manifiestos[[#This Row],[Proyecto OK]] &amp; "|" &amp; TEXT(tbl_Manifiestos[[#This Row],[Servicio]],"0.00") &amp; "|" &amp; TEXT(tbl_Manifiestos[[#This Row],[Costo Unitario]],"0.00")</f>
        <v>2723|Berry Project|1.00|420.00</v>
      </c>
      <c r="C2114" t="s">
        <v>5580</v>
      </c>
      <c r="D2114" s="53">
        <v>45912</v>
      </c>
      <c r="E2114">
        <v>103</v>
      </c>
      <c r="F2114" t="s">
        <v>5322</v>
      </c>
      <c r="G2114" t="s">
        <v>5358</v>
      </c>
      <c r="H2114" t="s">
        <v>5883</v>
      </c>
      <c r="I2114">
        <v>2513</v>
      </c>
      <c r="J2114">
        <v>1</v>
      </c>
      <c r="K2114" s="57">
        <v>420</v>
      </c>
      <c r="L2114" s="41">
        <f t="shared" si="67"/>
        <v>420</v>
      </c>
      <c r="M2114" s="6">
        <f>tbl_Manifiestos[[#This Row],[Total Pagado]]*tbl_Manifiestos[[#This Row],[Porcentaje]]</f>
        <v>390.6</v>
      </c>
      <c r="N2114" s="3">
        <v>0.93</v>
      </c>
    </row>
    <row r="2115" spans="1:14" ht="15.75" x14ac:dyDescent="0.25">
      <c r="A2115" s="3" t="s">
        <v>27</v>
      </c>
      <c r="B2115" s="3" t="str">
        <f>tbl_Manifiestos[[#This Row],[Factura]] &amp; "|" &amp; tbl_Manifiestos[[#This Row],[Proyecto OK]] &amp; "|" &amp; TEXT(tbl_Manifiestos[[#This Row],[Servicio]],"0.00") &amp; "|" &amp; TEXT(tbl_Manifiestos[[#This Row],[Costo Unitario]],"0.00")</f>
        <v>2723|Berry Project|4.00|130.00</v>
      </c>
      <c r="C2115" t="s">
        <v>5580</v>
      </c>
      <c r="D2115" s="53">
        <v>45908</v>
      </c>
      <c r="E2115">
        <v>103</v>
      </c>
      <c r="F2115" t="s">
        <v>5322</v>
      </c>
      <c r="G2115" t="s">
        <v>5358</v>
      </c>
      <c r="H2115" t="s">
        <v>5883</v>
      </c>
      <c r="I2115">
        <v>2513</v>
      </c>
      <c r="J2115">
        <v>4</v>
      </c>
      <c r="K2115" s="57">
        <v>130</v>
      </c>
      <c r="L2115" s="41">
        <f t="shared" si="67"/>
        <v>520</v>
      </c>
      <c r="M2115" s="6">
        <f>tbl_Manifiestos[[#This Row],[Total Pagado]]*tbl_Manifiestos[[#This Row],[Porcentaje]]</f>
        <v>483.6</v>
      </c>
      <c r="N2115" s="3">
        <v>0.93</v>
      </c>
    </row>
    <row r="2116" spans="1:14" ht="15.75" x14ac:dyDescent="0.25">
      <c r="A2116" s="3" t="s">
        <v>27</v>
      </c>
      <c r="B2116" s="3" t="str">
        <f>tbl_Manifiestos[[#This Row],[Factura]] &amp; "|" &amp; tbl_Manifiestos[[#This Row],[Proyecto OK]] &amp; "|" &amp; TEXT(tbl_Manifiestos[[#This Row],[Servicio]],"0.00") &amp; "|" &amp; TEXT(tbl_Manifiestos[[#This Row],[Costo Unitario]],"0.00")</f>
        <v>2723|Berry Project|9.00|130.00</v>
      </c>
      <c r="C2116" t="s">
        <v>5580</v>
      </c>
      <c r="D2116" s="50">
        <v>45909</v>
      </c>
      <c r="E2116">
        <v>325</v>
      </c>
      <c r="F2116" t="s">
        <v>5322</v>
      </c>
      <c r="G2116" t="s">
        <v>5358</v>
      </c>
      <c r="H2116" t="s">
        <v>5883</v>
      </c>
      <c r="I2116">
        <v>2513</v>
      </c>
      <c r="J2116">
        <v>9</v>
      </c>
      <c r="K2116" s="54">
        <v>130</v>
      </c>
      <c r="L2116" s="38">
        <f t="shared" si="67"/>
        <v>1170</v>
      </c>
      <c r="M2116" s="6">
        <f>tbl_Manifiestos[[#This Row],[Total Pagado]]*tbl_Manifiestos[[#This Row],[Porcentaje]]</f>
        <v>1088.1000000000001</v>
      </c>
      <c r="N2116" s="3">
        <v>0.93</v>
      </c>
    </row>
    <row r="2117" spans="1:14" ht="15.75" x14ac:dyDescent="0.25">
      <c r="A2117" s="3" t="s">
        <v>27</v>
      </c>
      <c r="B2117" s="3" t="str">
        <f>tbl_Manifiestos[[#This Row],[Factura]] &amp; "|" &amp; tbl_Manifiestos[[#This Row],[Proyecto OK]] &amp; "|" &amp; TEXT(tbl_Manifiestos[[#This Row],[Servicio]],"0.00") &amp; "|" &amp; TEXT(tbl_Manifiestos[[#This Row],[Costo Unitario]],"0.00")</f>
        <v>2723|Berry Project|11.00|130.00</v>
      </c>
      <c r="C2117" t="s">
        <v>5580</v>
      </c>
      <c r="D2117" s="52">
        <v>45908</v>
      </c>
      <c r="E2117">
        <v>325</v>
      </c>
      <c r="F2117" t="s">
        <v>5322</v>
      </c>
      <c r="G2117" t="s">
        <v>5358</v>
      </c>
      <c r="H2117" t="s">
        <v>5883</v>
      </c>
      <c r="I2117">
        <v>2513</v>
      </c>
      <c r="J2117">
        <v>11</v>
      </c>
      <c r="K2117" s="56">
        <v>130</v>
      </c>
      <c r="L2117" s="39">
        <f t="shared" si="67"/>
        <v>1430</v>
      </c>
      <c r="M2117" s="6">
        <f>tbl_Manifiestos[[#This Row],[Total Pagado]]*tbl_Manifiestos[[#This Row],[Porcentaje]]</f>
        <v>1329.9</v>
      </c>
      <c r="N2117" s="3">
        <v>0.93</v>
      </c>
    </row>
    <row r="2118" spans="1:14" ht="15.75" x14ac:dyDescent="0.25">
      <c r="A2118" s="3" t="s">
        <v>27</v>
      </c>
      <c r="B2118" s="3" t="str">
        <f>tbl_Manifiestos[[#This Row],[Factura]] &amp; "|" &amp; tbl_Manifiestos[[#This Row],[Proyecto OK]] &amp; "|" &amp; TEXT(tbl_Manifiestos[[#This Row],[Servicio]],"0.00") &amp; "|" &amp; TEXT(tbl_Manifiestos[[#This Row],[Costo Unitario]],"0.00")</f>
        <v>2757|Berry Project|9.00|130.00</v>
      </c>
      <c r="C2118" t="s">
        <v>5604</v>
      </c>
      <c r="D2118" s="50">
        <v>45924</v>
      </c>
      <c r="E2118">
        <v>103</v>
      </c>
      <c r="F2118" t="s">
        <v>5322</v>
      </c>
      <c r="G2118" t="s">
        <v>5358</v>
      </c>
      <c r="H2118" t="s">
        <v>5883</v>
      </c>
      <c r="I2118">
        <v>2513</v>
      </c>
      <c r="J2118">
        <v>9</v>
      </c>
      <c r="K2118" s="54">
        <v>130</v>
      </c>
      <c r="L2118" s="38">
        <f t="shared" si="67"/>
        <v>1170</v>
      </c>
      <c r="M2118" s="6">
        <f>tbl_Manifiestos[[#This Row],[Total Pagado]]*tbl_Manifiestos[[#This Row],[Porcentaje]]</f>
        <v>1088.1000000000001</v>
      </c>
      <c r="N2118" s="3">
        <v>0.93</v>
      </c>
    </row>
    <row r="2119" spans="1:14" ht="15.75" x14ac:dyDescent="0.25">
      <c r="A2119" s="3" t="s">
        <v>27</v>
      </c>
      <c r="B2119" s="3" t="str">
        <f>tbl_Manifiestos[[#This Row],[Factura]] &amp; "|" &amp; tbl_Manifiestos[[#This Row],[Proyecto OK]] &amp; "|" &amp; TEXT(tbl_Manifiestos[[#This Row],[Servicio]],"0.00") &amp; "|" &amp; TEXT(tbl_Manifiestos[[#This Row],[Costo Unitario]],"0.00")</f>
        <v>2757|Berry Project|8.50|130.00</v>
      </c>
      <c r="C2119" t="s">
        <v>5604</v>
      </c>
      <c r="D2119" s="51">
        <v>45925</v>
      </c>
      <c r="E2119">
        <v>103</v>
      </c>
      <c r="F2119" t="s">
        <v>5322</v>
      </c>
      <c r="G2119" t="s">
        <v>5358</v>
      </c>
      <c r="H2119" t="s">
        <v>5883</v>
      </c>
      <c r="I2119">
        <v>2513</v>
      </c>
      <c r="J2119">
        <v>8.5</v>
      </c>
      <c r="K2119" s="55">
        <v>130</v>
      </c>
      <c r="L2119" s="40">
        <f t="shared" si="67"/>
        <v>1105</v>
      </c>
      <c r="M2119" s="6">
        <f>tbl_Manifiestos[[#This Row],[Total Pagado]]*tbl_Manifiestos[[#This Row],[Porcentaje]]</f>
        <v>1027.6500000000001</v>
      </c>
      <c r="N2119" s="3">
        <v>0.93</v>
      </c>
    </row>
    <row r="2120" spans="1:14" ht="15.75" x14ac:dyDescent="0.25">
      <c r="A2120" s="3" t="s">
        <v>27</v>
      </c>
      <c r="B2120" s="3" t="str">
        <f>tbl_Manifiestos[[#This Row],[Factura]] &amp; "|" &amp; tbl_Manifiestos[[#This Row],[Proyecto OK]] &amp; "|" &amp; TEXT(tbl_Manifiestos[[#This Row],[Servicio]],"0.00") &amp; "|" &amp; TEXT(tbl_Manifiestos[[#This Row],[Costo Unitario]],"0.00")</f>
        <v>2757|Berry Project|9.00|130.00</v>
      </c>
      <c r="C2120" t="s">
        <v>5604</v>
      </c>
      <c r="D2120" s="52">
        <v>45926</v>
      </c>
      <c r="E2120">
        <v>103</v>
      </c>
      <c r="F2120" t="s">
        <v>5322</v>
      </c>
      <c r="G2120" t="s">
        <v>5358</v>
      </c>
      <c r="H2120" t="s">
        <v>5883</v>
      </c>
      <c r="I2120">
        <v>2513</v>
      </c>
      <c r="J2120">
        <v>9</v>
      </c>
      <c r="K2120" s="56">
        <v>130</v>
      </c>
      <c r="L2120" s="39">
        <f t="shared" si="67"/>
        <v>1170</v>
      </c>
      <c r="M2120" s="6">
        <f>tbl_Manifiestos[[#This Row],[Total Pagado]]*tbl_Manifiestos[[#This Row],[Porcentaje]]</f>
        <v>1088.1000000000001</v>
      </c>
      <c r="N2120" s="3">
        <v>0.93</v>
      </c>
    </row>
    <row r="2121" spans="1:14" ht="15.75" x14ac:dyDescent="0.25">
      <c r="A2121" s="3" t="s">
        <v>27</v>
      </c>
      <c r="B2121" s="3" t="str">
        <f>tbl_Manifiestos[[#This Row],[Factura]] &amp; "|" &amp; tbl_Manifiestos[[#This Row],[Proyecto OK]] &amp; "|" &amp; TEXT(tbl_Manifiestos[[#This Row],[Servicio]],"0.00") &amp; "|" &amp; TEXT(tbl_Manifiestos[[#This Row],[Costo Unitario]],"0.00")</f>
        <v>2757|Berry Project|1.00|137.55</v>
      </c>
      <c r="C2121" t="s">
        <v>5604</v>
      </c>
      <c r="D2121" s="50">
        <v>45926</v>
      </c>
      <c r="E2121">
        <v>103</v>
      </c>
      <c r="F2121" t="s">
        <v>5322</v>
      </c>
      <c r="G2121" t="s">
        <v>5358</v>
      </c>
      <c r="H2121" t="s">
        <v>5883</v>
      </c>
      <c r="I2121">
        <v>2513</v>
      </c>
      <c r="J2121">
        <v>1</v>
      </c>
      <c r="K2121" s="54">
        <v>137.55000000000001</v>
      </c>
      <c r="L2121" s="128">
        <v>137.55000000000001</v>
      </c>
      <c r="M2121" s="6">
        <f>tbl_Manifiestos[[#This Row],[Total Pagado]]*tbl_Manifiestos[[#This Row],[Porcentaje]]</f>
        <v>137.55000000000001</v>
      </c>
      <c r="N2121" s="3">
        <v>1</v>
      </c>
    </row>
    <row r="2122" spans="1:14" ht="15.75" x14ac:dyDescent="0.25">
      <c r="A2122" s="3" t="s">
        <v>12</v>
      </c>
      <c r="B2122" s="3" t="str">
        <f>tbl_Manifiestos[[#This Row],[Factura]] &amp; "|" &amp; tbl_Manifiestos[[#This Row],[Proyecto OK]] &amp; "|" &amp; TEXT(tbl_Manifiestos[[#This Row],[Servicio]],"0.00") &amp; "|" &amp; TEXT(tbl_Manifiestos[[#This Row],[Costo Unitario]],"0.00")</f>
        <v>2691|Berry Project|11.50|130.00</v>
      </c>
      <c r="C2122" t="s">
        <v>5563</v>
      </c>
      <c r="D2122" s="51">
        <v>45894</v>
      </c>
      <c r="E2122">
        <v>11</v>
      </c>
      <c r="F2122" t="s">
        <v>5322</v>
      </c>
      <c r="G2122" t="s">
        <v>5358</v>
      </c>
      <c r="H2122" t="s">
        <v>5883</v>
      </c>
      <c r="I2122">
        <v>2513</v>
      </c>
      <c r="J2122">
        <v>11.5</v>
      </c>
      <c r="K2122" s="55">
        <v>130</v>
      </c>
      <c r="L2122" s="40">
        <f>J2122*K2122</f>
        <v>1495</v>
      </c>
      <c r="M2122" s="6">
        <f>tbl_Manifiestos[[#This Row],[Total Pagado]]*tbl_Manifiestos[[#This Row],[Porcentaje]]</f>
        <v>1390.3500000000001</v>
      </c>
      <c r="N2122" s="3">
        <v>0.93</v>
      </c>
    </row>
    <row r="2123" spans="1:14" ht="15.75" x14ac:dyDescent="0.25">
      <c r="A2123" s="3" t="s">
        <v>12</v>
      </c>
      <c r="B2123" s="3" t="str">
        <f>tbl_Manifiestos[[#This Row],[Factura]] &amp; "|" &amp; tbl_Manifiestos[[#This Row],[Proyecto OK]] &amp; "|" &amp; TEXT(tbl_Manifiestos[[#This Row],[Servicio]],"0.00") &amp; "|" &amp; TEXT(tbl_Manifiestos[[#This Row],[Costo Unitario]],"0.00")</f>
        <v>2691|Berry Project|10.00|130.00</v>
      </c>
      <c r="C2123" t="s">
        <v>5563</v>
      </c>
      <c r="D2123" s="51">
        <v>45895</v>
      </c>
      <c r="E2123">
        <v>11</v>
      </c>
      <c r="F2123" t="s">
        <v>5322</v>
      </c>
      <c r="G2123" t="s">
        <v>5358</v>
      </c>
      <c r="H2123" t="s">
        <v>5883</v>
      </c>
      <c r="I2123">
        <v>2513</v>
      </c>
      <c r="J2123">
        <v>10</v>
      </c>
      <c r="K2123" s="55">
        <v>130</v>
      </c>
      <c r="L2123" s="40">
        <f>J2123*K2123</f>
        <v>1300</v>
      </c>
      <c r="M2123" s="6">
        <f>tbl_Manifiestos[[#This Row],[Total Pagado]]*tbl_Manifiestos[[#This Row],[Porcentaje]]</f>
        <v>1209</v>
      </c>
      <c r="N2123" s="3">
        <v>0.93</v>
      </c>
    </row>
    <row r="2124" spans="1:14" ht="15.75" x14ac:dyDescent="0.25">
      <c r="A2124" s="3" t="s">
        <v>12</v>
      </c>
      <c r="B2124" s="3" t="str">
        <f>tbl_Manifiestos[[#This Row],[Factura]] &amp; "|" &amp; tbl_Manifiestos[[#This Row],[Proyecto OK]] &amp; "|" &amp; TEXT(tbl_Manifiestos[[#This Row],[Servicio]],"0.00") &amp; "|" &amp; TEXT(tbl_Manifiestos[[#This Row],[Costo Unitario]],"0.00")</f>
        <v>2691|Berry Project|8.00|130.00</v>
      </c>
      <c r="C2124" t="s">
        <v>5563</v>
      </c>
      <c r="D2124" s="51">
        <v>45897</v>
      </c>
      <c r="E2124">
        <v>11</v>
      </c>
      <c r="F2124" t="s">
        <v>5322</v>
      </c>
      <c r="G2124" t="s">
        <v>5358</v>
      </c>
      <c r="H2124" t="s">
        <v>5883</v>
      </c>
      <c r="I2124">
        <v>2513</v>
      </c>
      <c r="J2124">
        <v>8</v>
      </c>
      <c r="K2124" s="55">
        <v>130</v>
      </c>
      <c r="L2124" s="40">
        <f>J2124*K2124</f>
        <v>1040</v>
      </c>
      <c r="M2124" s="6">
        <f>tbl_Manifiestos[[#This Row],[Total Pagado]]*tbl_Manifiestos[[#This Row],[Porcentaje]]</f>
        <v>967.2</v>
      </c>
      <c r="N2124" s="3">
        <v>0.93</v>
      </c>
    </row>
    <row r="2125" spans="1:14" ht="15.75" x14ac:dyDescent="0.25">
      <c r="A2125" s="3" t="s">
        <v>12</v>
      </c>
      <c r="B2125" s="3" t="str">
        <f>tbl_Manifiestos[[#This Row],[Factura]] &amp; "|" &amp; tbl_Manifiestos[[#This Row],[Proyecto OK]] &amp; "|" &amp; TEXT(tbl_Manifiestos[[#This Row],[Servicio]],"0.00") &amp; "|" &amp; TEXT(tbl_Manifiestos[[#This Row],[Costo Unitario]],"0.00")</f>
        <v>2691|Berry Project|9.50|130.00</v>
      </c>
      <c r="C2125" t="s">
        <v>5563</v>
      </c>
      <c r="D2125" s="52">
        <v>45896</v>
      </c>
      <c r="E2125">
        <v>11</v>
      </c>
      <c r="F2125" t="s">
        <v>5322</v>
      </c>
      <c r="G2125" t="s">
        <v>5358</v>
      </c>
      <c r="H2125" t="s">
        <v>5883</v>
      </c>
      <c r="I2125">
        <v>2513</v>
      </c>
      <c r="J2125">
        <v>9.5</v>
      </c>
      <c r="K2125" s="56">
        <v>130</v>
      </c>
      <c r="L2125" s="39">
        <f>J2125*K2125</f>
        <v>1235</v>
      </c>
      <c r="M2125" s="6">
        <f>tbl_Manifiestos[[#This Row],[Total Pagado]]*tbl_Manifiestos[[#This Row],[Porcentaje]]</f>
        <v>1148.55</v>
      </c>
      <c r="N2125" s="3">
        <v>0.93</v>
      </c>
    </row>
    <row r="2126" spans="1:14" ht="15.75" x14ac:dyDescent="0.25">
      <c r="A2126" s="3" t="s">
        <v>12</v>
      </c>
      <c r="B2126" s="3" t="str">
        <f>tbl_Manifiestos[[#This Row],[Factura]] &amp; "|" &amp; tbl_Manifiestos[[#This Row],[Proyecto OK]] &amp; "|" &amp; TEXT(tbl_Manifiestos[[#This Row],[Servicio]],"0.00") &amp; "|" &amp; TEXT(tbl_Manifiestos[[#This Row],[Costo Unitario]],"0.00")</f>
        <v>2691|Berry Project|1.00|420.00</v>
      </c>
      <c r="C2126" t="s">
        <v>5563</v>
      </c>
      <c r="D2126" s="50">
        <v>45897</v>
      </c>
      <c r="E2126">
        <v>19</v>
      </c>
      <c r="F2126" t="s">
        <v>5322</v>
      </c>
      <c r="G2126" t="s">
        <v>5358</v>
      </c>
      <c r="H2126" t="s">
        <v>5883</v>
      </c>
      <c r="I2126">
        <v>2513</v>
      </c>
      <c r="J2126">
        <v>1</v>
      </c>
      <c r="K2126" s="54">
        <v>420</v>
      </c>
      <c r="L2126" s="38">
        <f>J2126*K2126</f>
        <v>420</v>
      </c>
      <c r="M2126" s="6">
        <f>tbl_Manifiestos[[#This Row],[Total Pagado]]*tbl_Manifiestos[[#This Row],[Porcentaje]]</f>
        <v>390.6</v>
      </c>
      <c r="N2126" s="3">
        <v>0.93</v>
      </c>
    </row>
    <row r="2127" spans="1:14" ht="15.75" x14ac:dyDescent="0.25">
      <c r="A2127" s="3" t="s">
        <v>12</v>
      </c>
      <c r="B2127" s="3" t="str">
        <f>tbl_Manifiestos[[#This Row],[Factura]] &amp; "|" &amp; tbl_Manifiestos[[#This Row],[Proyecto OK]] &amp; "|" &amp; TEXT(tbl_Manifiestos[[#This Row],[Servicio]],"0.00") &amp; "|" &amp; TEXT(tbl_Manifiestos[[#This Row],[Costo Unitario]],"0.00")</f>
        <v>2691|Berry Project|1.00|148.75</v>
      </c>
      <c r="C2127" t="s">
        <v>5563</v>
      </c>
      <c r="D2127" s="51">
        <v>45897</v>
      </c>
      <c r="E2127">
        <v>11</v>
      </c>
      <c r="F2127" t="s">
        <v>5322</v>
      </c>
      <c r="G2127" t="s">
        <v>5358</v>
      </c>
      <c r="H2127" t="s">
        <v>5883</v>
      </c>
      <c r="I2127">
        <v>2513</v>
      </c>
      <c r="J2127">
        <v>1</v>
      </c>
      <c r="K2127" s="55">
        <v>148.75</v>
      </c>
      <c r="L2127" s="129">
        <v>148.75</v>
      </c>
      <c r="M2127" s="6">
        <f>tbl_Manifiestos[[#This Row],[Total Pagado]]*tbl_Manifiestos[[#This Row],[Porcentaje]]</f>
        <v>148.75</v>
      </c>
      <c r="N2127" s="3">
        <v>1</v>
      </c>
    </row>
    <row r="2128" spans="1:14" ht="15.75" x14ac:dyDescent="0.25">
      <c r="A2128" s="3" t="s">
        <v>12</v>
      </c>
      <c r="B2128" s="3" t="str">
        <f>tbl_Manifiestos[[#This Row],[Factura]] &amp; "|" &amp; tbl_Manifiestos[[#This Row],[Proyecto OK]] &amp; "|" &amp; TEXT(tbl_Manifiestos[[#This Row],[Servicio]],"0.00") &amp; "|" &amp; TEXT(tbl_Manifiestos[[#This Row],[Costo Unitario]],"0.00")</f>
        <v>2707|Berry Project|3.25|130.00</v>
      </c>
      <c r="C2128" t="s">
        <v>5571</v>
      </c>
      <c r="D2128" s="51">
        <v>45902</v>
      </c>
      <c r="E2128">
        <v>58</v>
      </c>
      <c r="F2128" t="s">
        <v>5322</v>
      </c>
      <c r="G2128" t="s">
        <v>5358</v>
      </c>
      <c r="H2128" t="s">
        <v>5883</v>
      </c>
      <c r="I2128">
        <v>2513</v>
      </c>
      <c r="J2128">
        <v>3.25</v>
      </c>
      <c r="K2128" s="55">
        <v>130</v>
      </c>
      <c r="L2128" s="40">
        <f t="shared" ref="L2128:L2143" si="68">J2128*K2128</f>
        <v>422.5</v>
      </c>
      <c r="M2128" s="6">
        <f>tbl_Manifiestos[[#This Row],[Total Pagado]]*tbl_Manifiestos[[#This Row],[Porcentaje]]</f>
        <v>392.92500000000001</v>
      </c>
      <c r="N2128" s="3">
        <v>0.93</v>
      </c>
    </row>
    <row r="2129" spans="1:14" ht="15.75" x14ac:dyDescent="0.25">
      <c r="A2129" s="3" t="s">
        <v>12</v>
      </c>
      <c r="B2129" s="3" t="str">
        <f>tbl_Manifiestos[[#This Row],[Factura]] &amp; "|" &amp; tbl_Manifiestos[[#This Row],[Proyecto OK]] &amp; "|" &amp; TEXT(tbl_Manifiestos[[#This Row],[Servicio]],"0.00") &amp; "|" &amp; TEXT(tbl_Manifiestos[[#This Row],[Costo Unitario]],"0.00")</f>
        <v>2707|Berry Project|2.00|420.00</v>
      </c>
      <c r="C2129" t="s">
        <v>5571</v>
      </c>
      <c r="D2129" s="51">
        <v>45902</v>
      </c>
      <c r="E2129">
        <v>58</v>
      </c>
      <c r="F2129" t="s">
        <v>5322</v>
      </c>
      <c r="G2129" t="s">
        <v>5358</v>
      </c>
      <c r="H2129" t="s">
        <v>5883</v>
      </c>
      <c r="I2129">
        <v>2513</v>
      </c>
      <c r="J2129">
        <v>2</v>
      </c>
      <c r="K2129" s="55">
        <v>420</v>
      </c>
      <c r="L2129" s="40">
        <f t="shared" si="68"/>
        <v>840</v>
      </c>
      <c r="M2129" s="6">
        <f>tbl_Manifiestos[[#This Row],[Total Pagado]]*tbl_Manifiestos[[#This Row],[Porcentaje]]</f>
        <v>781.2</v>
      </c>
      <c r="N2129" s="3">
        <v>0.93</v>
      </c>
    </row>
    <row r="2130" spans="1:14" ht="15.75" x14ac:dyDescent="0.25">
      <c r="A2130" s="3" t="s">
        <v>12</v>
      </c>
      <c r="B2130" s="3" t="str">
        <f>tbl_Manifiestos[[#This Row],[Factura]] &amp; "|" &amp; tbl_Manifiestos[[#This Row],[Proyecto OK]] &amp; "|" &amp; TEXT(tbl_Manifiestos[[#This Row],[Servicio]],"0.00") &amp; "|" &amp; TEXT(tbl_Manifiestos[[#This Row],[Costo Unitario]],"0.00")</f>
        <v>2707|Berry Project|10.50|130.00</v>
      </c>
      <c r="C2130" t="s">
        <v>5571</v>
      </c>
      <c r="D2130" s="51">
        <v>45902</v>
      </c>
      <c r="E2130">
        <v>11</v>
      </c>
      <c r="F2130" t="s">
        <v>5322</v>
      </c>
      <c r="G2130" t="s">
        <v>5358</v>
      </c>
      <c r="H2130" t="s">
        <v>5883</v>
      </c>
      <c r="I2130">
        <v>2513</v>
      </c>
      <c r="J2130">
        <v>10.5</v>
      </c>
      <c r="K2130" s="55">
        <v>130</v>
      </c>
      <c r="L2130" s="40">
        <f t="shared" si="68"/>
        <v>1365</v>
      </c>
      <c r="M2130" s="6">
        <f>tbl_Manifiestos[[#This Row],[Total Pagado]]*tbl_Manifiestos[[#This Row],[Porcentaje]]</f>
        <v>1269.45</v>
      </c>
      <c r="N2130" s="3">
        <v>0.93</v>
      </c>
    </row>
    <row r="2131" spans="1:14" ht="15.75" x14ac:dyDescent="0.25">
      <c r="A2131" s="3" t="s">
        <v>12</v>
      </c>
      <c r="B2131" s="3" t="str">
        <f>tbl_Manifiestos[[#This Row],[Factura]] &amp; "|" &amp; tbl_Manifiestos[[#This Row],[Proyecto OK]] &amp; "|" &amp; TEXT(tbl_Manifiestos[[#This Row],[Servicio]],"0.00") &amp; "|" &amp; TEXT(tbl_Manifiestos[[#This Row],[Costo Unitario]],"0.00")</f>
        <v>2707|Berry Project|1.00|420.00</v>
      </c>
      <c r="C2131" t="s">
        <v>5571</v>
      </c>
      <c r="D2131" s="52">
        <v>45903</v>
      </c>
      <c r="E2131">
        <v>58</v>
      </c>
      <c r="F2131" t="s">
        <v>5322</v>
      </c>
      <c r="G2131" t="s">
        <v>5358</v>
      </c>
      <c r="H2131" t="s">
        <v>5883</v>
      </c>
      <c r="I2131">
        <v>2513</v>
      </c>
      <c r="J2131">
        <v>1</v>
      </c>
      <c r="K2131" s="56">
        <v>420</v>
      </c>
      <c r="L2131" s="39">
        <f t="shared" si="68"/>
        <v>420</v>
      </c>
      <c r="M2131" s="6">
        <f>tbl_Manifiestos[[#This Row],[Total Pagado]]*tbl_Manifiestos[[#This Row],[Porcentaje]]</f>
        <v>390.6</v>
      </c>
      <c r="N2131" s="3">
        <v>0.93</v>
      </c>
    </row>
    <row r="2132" spans="1:14" ht="15.75" x14ac:dyDescent="0.25">
      <c r="A2132" s="3" t="s">
        <v>12</v>
      </c>
      <c r="B2132" s="3" t="str">
        <f>tbl_Manifiestos[[#This Row],[Factura]] &amp; "|" &amp; tbl_Manifiestos[[#This Row],[Proyecto OK]] &amp; "|" &amp; TEXT(tbl_Manifiestos[[#This Row],[Servicio]],"0.00") &amp; "|" &amp; TEXT(tbl_Manifiestos[[#This Row],[Costo Unitario]],"0.00")</f>
        <v>2707|Berry Project|8.00|130.00</v>
      </c>
      <c r="C2132" t="s">
        <v>5571</v>
      </c>
      <c r="D2132" s="50">
        <v>45903</v>
      </c>
      <c r="E2132">
        <v>58</v>
      </c>
      <c r="F2132" t="s">
        <v>5322</v>
      </c>
      <c r="G2132" t="s">
        <v>5358</v>
      </c>
      <c r="H2132" t="s">
        <v>5883</v>
      </c>
      <c r="I2132">
        <v>2513</v>
      </c>
      <c r="J2132">
        <v>8</v>
      </c>
      <c r="K2132" s="54">
        <v>130</v>
      </c>
      <c r="L2132" s="38">
        <f t="shared" si="68"/>
        <v>1040</v>
      </c>
      <c r="M2132" s="6">
        <f>tbl_Manifiestos[[#This Row],[Total Pagado]]*tbl_Manifiestos[[#This Row],[Porcentaje]]</f>
        <v>967.2</v>
      </c>
      <c r="N2132" s="3">
        <v>0.93</v>
      </c>
    </row>
    <row r="2133" spans="1:14" ht="15.75" x14ac:dyDescent="0.25">
      <c r="A2133" s="3" t="s">
        <v>12</v>
      </c>
      <c r="B2133" s="3" t="str">
        <f>tbl_Manifiestos[[#This Row],[Factura]] &amp; "|" &amp; tbl_Manifiestos[[#This Row],[Proyecto OK]] &amp; "|" &amp; TEXT(tbl_Manifiestos[[#This Row],[Servicio]],"0.00") &amp; "|" &amp; TEXT(tbl_Manifiestos[[#This Row],[Costo Unitario]],"0.00")</f>
        <v>2707|Berry Project|11.75|130.00</v>
      </c>
      <c r="C2133" t="s">
        <v>5571</v>
      </c>
      <c r="D2133" s="51">
        <v>45903</v>
      </c>
      <c r="E2133">
        <v>11</v>
      </c>
      <c r="F2133" t="s">
        <v>5322</v>
      </c>
      <c r="G2133" t="s">
        <v>5358</v>
      </c>
      <c r="H2133" t="s">
        <v>5883</v>
      </c>
      <c r="I2133">
        <v>2513</v>
      </c>
      <c r="J2133">
        <v>11.75</v>
      </c>
      <c r="K2133" s="55">
        <v>130</v>
      </c>
      <c r="L2133" s="40">
        <f t="shared" si="68"/>
        <v>1527.5</v>
      </c>
      <c r="M2133" s="6">
        <f>tbl_Manifiestos[[#This Row],[Total Pagado]]*tbl_Manifiestos[[#This Row],[Porcentaje]]</f>
        <v>1420.575</v>
      </c>
      <c r="N2133" s="3">
        <v>0.93</v>
      </c>
    </row>
    <row r="2134" spans="1:14" ht="15.75" x14ac:dyDescent="0.25">
      <c r="A2134" s="3" t="s">
        <v>12</v>
      </c>
      <c r="B2134" s="3" t="str">
        <f>tbl_Manifiestos[[#This Row],[Factura]] &amp; "|" &amp; tbl_Manifiestos[[#This Row],[Proyecto OK]] &amp; "|" &amp; TEXT(tbl_Manifiestos[[#This Row],[Servicio]],"0.00") &amp; "|" &amp; TEXT(tbl_Manifiestos[[#This Row],[Costo Unitario]],"0.00")</f>
        <v>2707|Berry Project|11.75|130.00</v>
      </c>
      <c r="C2134" t="s">
        <v>5571</v>
      </c>
      <c r="D2134" s="51">
        <v>45903</v>
      </c>
      <c r="E2134">
        <v>19</v>
      </c>
      <c r="F2134" t="s">
        <v>5322</v>
      </c>
      <c r="G2134" t="s">
        <v>5358</v>
      </c>
      <c r="H2134" t="s">
        <v>5883</v>
      </c>
      <c r="I2134">
        <v>2513</v>
      </c>
      <c r="J2134">
        <v>11.75</v>
      </c>
      <c r="K2134" s="55">
        <v>130</v>
      </c>
      <c r="L2134" s="40">
        <f t="shared" si="68"/>
        <v>1527.5</v>
      </c>
      <c r="M2134" s="6">
        <f>tbl_Manifiestos[[#This Row],[Total Pagado]]*tbl_Manifiestos[[#This Row],[Porcentaje]]</f>
        <v>1420.575</v>
      </c>
      <c r="N2134" s="3">
        <v>0.93</v>
      </c>
    </row>
    <row r="2135" spans="1:14" ht="15.75" x14ac:dyDescent="0.25">
      <c r="A2135" s="3" t="s">
        <v>12</v>
      </c>
      <c r="B2135" s="3" t="str">
        <f>tbl_Manifiestos[[#This Row],[Factura]] &amp; "|" &amp; tbl_Manifiestos[[#This Row],[Proyecto OK]] &amp; "|" &amp; TEXT(tbl_Manifiestos[[#This Row],[Servicio]],"0.00") &amp; "|" &amp; TEXT(tbl_Manifiestos[[#This Row],[Costo Unitario]],"0.00")</f>
        <v>2707|Berry Project|12.50|130.00</v>
      </c>
      <c r="C2135" t="s">
        <v>5571</v>
      </c>
      <c r="D2135" s="51">
        <v>45904</v>
      </c>
      <c r="E2135">
        <v>58</v>
      </c>
      <c r="F2135" t="s">
        <v>5322</v>
      </c>
      <c r="G2135" t="s">
        <v>5358</v>
      </c>
      <c r="H2135" t="s">
        <v>5883</v>
      </c>
      <c r="I2135">
        <v>2513</v>
      </c>
      <c r="J2135">
        <v>12.5</v>
      </c>
      <c r="K2135" s="55">
        <v>130</v>
      </c>
      <c r="L2135" s="40">
        <f t="shared" si="68"/>
        <v>1625</v>
      </c>
      <c r="M2135" s="6">
        <f>tbl_Manifiestos[[#This Row],[Total Pagado]]*tbl_Manifiestos[[#This Row],[Porcentaje]]</f>
        <v>1511.25</v>
      </c>
      <c r="N2135" s="3">
        <v>0.93</v>
      </c>
    </row>
    <row r="2136" spans="1:14" ht="15.75" x14ac:dyDescent="0.25">
      <c r="A2136" s="3" t="s">
        <v>12</v>
      </c>
      <c r="B2136" s="3" t="str">
        <f>tbl_Manifiestos[[#This Row],[Factura]] &amp; "|" &amp; tbl_Manifiestos[[#This Row],[Proyecto OK]] &amp; "|" &amp; TEXT(tbl_Manifiestos[[#This Row],[Servicio]],"0.00") &amp; "|" &amp; TEXT(tbl_Manifiestos[[#This Row],[Costo Unitario]],"0.00")</f>
        <v>2707|Berry Project|8.50|130.00</v>
      </c>
      <c r="C2136" t="s">
        <v>5571</v>
      </c>
      <c r="D2136" s="51">
        <v>45904</v>
      </c>
      <c r="E2136">
        <v>11</v>
      </c>
      <c r="F2136" t="s">
        <v>5322</v>
      </c>
      <c r="G2136" t="s">
        <v>5358</v>
      </c>
      <c r="H2136" t="s">
        <v>5883</v>
      </c>
      <c r="I2136">
        <v>2513</v>
      </c>
      <c r="J2136">
        <v>8.5</v>
      </c>
      <c r="K2136" s="55">
        <v>130</v>
      </c>
      <c r="L2136" s="40">
        <f t="shared" si="68"/>
        <v>1105</v>
      </c>
      <c r="M2136" s="6">
        <f>tbl_Manifiestos[[#This Row],[Total Pagado]]*tbl_Manifiestos[[#This Row],[Porcentaje]]</f>
        <v>1027.6500000000001</v>
      </c>
      <c r="N2136" s="3">
        <v>0.93</v>
      </c>
    </row>
    <row r="2137" spans="1:14" ht="15.75" x14ac:dyDescent="0.25">
      <c r="A2137" s="3" t="s">
        <v>12</v>
      </c>
      <c r="B2137" s="3" t="str">
        <f>tbl_Manifiestos[[#This Row],[Factura]] &amp; "|" &amp; tbl_Manifiestos[[#This Row],[Proyecto OK]] &amp; "|" &amp; TEXT(tbl_Manifiestos[[#This Row],[Servicio]],"0.00") &amp; "|" &amp; TEXT(tbl_Manifiestos[[#This Row],[Costo Unitario]],"0.00")</f>
        <v>2707|Berry Project|1.00|420.00</v>
      </c>
      <c r="C2137" t="s">
        <v>5571</v>
      </c>
      <c r="D2137" s="52">
        <v>45904</v>
      </c>
      <c r="E2137">
        <v>11</v>
      </c>
      <c r="F2137" t="s">
        <v>5322</v>
      </c>
      <c r="G2137" t="s">
        <v>5358</v>
      </c>
      <c r="H2137" t="s">
        <v>5883</v>
      </c>
      <c r="I2137">
        <v>2513</v>
      </c>
      <c r="J2137">
        <v>1</v>
      </c>
      <c r="K2137" s="56">
        <v>420</v>
      </c>
      <c r="L2137" s="39">
        <f t="shared" si="68"/>
        <v>420</v>
      </c>
      <c r="M2137" s="6">
        <f>tbl_Manifiestos[[#This Row],[Total Pagado]]*tbl_Manifiestos[[#This Row],[Porcentaje]]</f>
        <v>390.6</v>
      </c>
      <c r="N2137" s="3">
        <v>0.93</v>
      </c>
    </row>
    <row r="2138" spans="1:14" ht="15.75" x14ac:dyDescent="0.25">
      <c r="A2138" s="3" t="s">
        <v>12</v>
      </c>
      <c r="B2138" s="3" t="str">
        <f>tbl_Manifiestos[[#This Row],[Factura]] &amp; "|" &amp; tbl_Manifiestos[[#This Row],[Proyecto OK]] &amp; "|" &amp; TEXT(tbl_Manifiestos[[#This Row],[Servicio]],"0.00") &amp; "|" &amp; TEXT(tbl_Manifiestos[[#This Row],[Costo Unitario]],"0.00")</f>
        <v>2707|Berry Project|12.00|130.00</v>
      </c>
      <c r="C2138" t="s">
        <v>5571</v>
      </c>
      <c r="D2138" s="50">
        <v>45904</v>
      </c>
      <c r="E2138">
        <v>19</v>
      </c>
      <c r="F2138" t="s">
        <v>5322</v>
      </c>
      <c r="G2138" t="s">
        <v>5358</v>
      </c>
      <c r="H2138" t="s">
        <v>5883</v>
      </c>
      <c r="I2138">
        <v>2513</v>
      </c>
      <c r="J2138">
        <v>12</v>
      </c>
      <c r="K2138" s="54">
        <v>130</v>
      </c>
      <c r="L2138" s="38">
        <f t="shared" si="68"/>
        <v>1560</v>
      </c>
      <c r="M2138" s="6">
        <f>tbl_Manifiestos[[#This Row],[Total Pagado]]*tbl_Manifiestos[[#This Row],[Porcentaje]]</f>
        <v>1450.8000000000002</v>
      </c>
      <c r="N2138" s="3">
        <v>0.93</v>
      </c>
    </row>
    <row r="2139" spans="1:14" ht="15.75" x14ac:dyDescent="0.25">
      <c r="A2139" s="3" t="s">
        <v>12</v>
      </c>
      <c r="B2139" s="3" t="str">
        <f>tbl_Manifiestos[[#This Row],[Factura]] &amp; "|" &amp; tbl_Manifiestos[[#This Row],[Proyecto OK]] &amp; "|" &amp; TEXT(tbl_Manifiestos[[#This Row],[Servicio]],"0.00") &amp; "|" &amp; TEXT(tbl_Manifiestos[[#This Row],[Costo Unitario]],"0.00")</f>
        <v>2707|Berry Project|1.00|420.00</v>
      </c>
      <c r="C2139" t="s">
        <v>5571</v>
      </c>
      <c r="D2139" s="51">
        <v>45905</v>
      </c>
      <c r="E2139">
        <v>58</v>
      </c>
      <c r="F2139" t="s">
        <v>5322</v>
      </c>
      <c r="G2139" t="s">
        <v>5358</v>
      </c>
      <c r="H2139" t="s">
        <v>5883</v>
      </c>
      <c r="I2139">
        <v>2513</v>
      </c>
      <c r="J2139">
        <v>1</v>
      </c>
      <c r="K2139" s="55">
        <v>420</v>
      </c>
      <c r="L2139" s="40">
        <f t="shared" si="68"/>
        <v>420</v>
      </c>
      <c r="M2139" s="6">
        <f>tbl_Manifiestos[[#This Row],[Total Pagado]]*tbl_Manifiestos[[#This Row],[Porcentaje]]</f>
        <v>390.6</v>
      </c>
      <c r="N2139" s="3">
        <v>0.93</v>
      </c>
    </row>
    <row r="2140" spans="1:14" ht="15.75" x14ac:dyDescent="0.25">
      <c r="A2140" s="3" t="s">
        <v>12</v>
      </c>
      <c r="B2140" s="3" t="str">
        <f>tbl_Manifiestos[[#This Row],[Factura]] &amp; "|" &amp; tbl_Manifiestos[[#This Row],[Proyecto OK]] &amp; "|" &amp; TEXT(tbl_Manifiestos[[#This Row],[Servicio]],"0.00") &amp; "|" &amp; TEXT(tbl_Manifiestos[[#This Row],[Costo Unitario]],"0.00")</f>
        <v>2707|Berry Project|7.00|130.00</v>
      </c>
      <c r="C2140" t="s">
        <v>5571</v>
      </c>
      <c r="D2140" s="51">
        <v>45905</v>
      </c>
      <c r="E2140">
        <v>58</v>
      </c>
      <c r="F2140" t="s">
        <v>5322</v>
      </c>
      <c r="G2140" t="s">
        <v>5358</v>
      </c>
      <c r="H2140" t="s">
        <v>5883</v>
      </c>
      <c r="I2140">
        <v>2513</v>
      </c>
      <c r="J2140">
        <v>7</v>
      </c>
      <c r="K2140" s="55">
        <v>130</v>
      </c>
      <c r="L2140" s="40">
        <f t="shared" si="68"/>
        <v>910</v>
      </c>
      <c r="M2140" s="6">
        <f>tbl_Manifiestos[[#This Row],[Total Pagado]]*tbl_Manifiestos[[#This Row],[Porcentaje]]</f>
        <v>846.30000000000007</v>
      </c>
      <c r="N2140" s="3">
        <v>0.93</v>
      </c>
    </row>
    <row r="2141" spans="1:14" ht="15.75" x14ac:dyDescent="0.25">
      <c r="A2141" s="3" t="s">
        <v>12</v>
      </c>
      <c r="B2141" s="3" t="str">
        <f>tbl_Manifiestos[[#This Row],[Factura]] &amp; "|" &amp; tbl_Manifiestos[[#This Row],[Proyecto OK]] &amp; "|" &amp; TEXT(tbl_Manifiestos[[#This Row],[Servicio]],"0.00") &amp; "|" &amp; TEXT(tbl_Manifiestos[[#This Row],[Costo Unitario]],"0.00")</f>
        <v>2707|Berry Project|8.50|130.00</v>
      </c>
      <c r="C2141" t="s">
        <v>5571</v>
      </c>
      <c r="D2141" s="51">
        <v>45905</v>
      </c>
      <c r="E2141">
        <v>11</v>
      </c>
      <c r="F2141" t="s">
        <v>5322</v>
      </c>
      <c r="G2141" t="s">
        <v>5358</v>
      </c>
      <c r="H2141" t="s">
        <v>5883</v>
      </c>
      <c r="I2141">
        <v>2513</v>
      </c>
      <c r="J2141">
        <v>8.5</v>
      </c>
      <c r="K2141" s="55">
        <v>130</v>
      </c>
      <c r="L2141" s="40">
        <f t="shared" si="68"/>
        <v>1105</v>
      </c>
      <c r="M2141" s="6">
        <f>tbl_Manifiestos[[#This Row],[Total Pagado]]*tbl_Manifiestos[[#This Row],[Porcentaje]]</f>
        <v>1027.6500000000001</v>
      </c>
      <c r="N2141" s="3">
        <v>0.93</v>
      </c>
    </row>
    <row r="2142" spans="1:14" ht="15.75" x14ac:dyDescent="0.25">
      <c r="A2142" s="3" t="s">
        <v>12</v>
      </c>
      <c r="B2142" s="3" t="str">
        <f>tbl_Manifiestos[[#This Row],[Factura]] &amp; "|" &amp; tbl_Manifiestos[[#This Row],[Proyecto OK]] &amp; "|" &amp; TEXT(tbl_Manifiestos[[#This Row],[Servicio]],"0.00") &amp; "|" &amp; TEXT(tbl_Manifiestos[[#This Row],[Costo Unitario]],"0.00")</f>
        <v>2707|Berry Project|2.50|130.00</v>
      </c>
      <c r="C2142" t="s">
        <v>5571</v>
      </c>
      <c r="D2142" s="51">
        <v>45905</v>
      </c>
      <c r="E2142">
        <v>19</v>
      </c>
      <c r="F2142" t="s">
        <v>5322</v>
      </c>
      <c r="G2142" t="s">
        <v>5358</v>
      </c>
      <c r="H2142" t="s">
        <v>5883</v>
      </c>
      <c r="I2142">
        <v>2513</v>
      </c>
      <c r="J2142">
        <v>2.5</v>
      </c>
      <c r="K2142" s="55">
        <v>130</v>
      </c>
      <c r="L2142" s="40">
        <f t="shared" si="68"/>
        <v>325</v>
      </c>
      <c r="M2142" s="6">
        <f>tbl_Manifiestos[[#This Row],[Total Pagado]]*tbl_Manifiestos[[#This Row],[Porcentaje]]</f>
        <v>302.25</v>
      </c>
      <c r="N2142" s="3">
        <v>0.93</v>
      </c>
    </row>
    <row r="2143" spans="1:14" ht="15.75" x14ac:dyDescent="0.25">
      <c r="A2143" s="3" t="s">
        <v>12</v>
      </c>
      <c r="B2143" s="3" t="str">
        <f>tbl_Manifiestos[[#This Row],[Factura]] &amp; "|" &amp; tbl_Manifiestos[[#This Row],[Proyecto OK]] &amp; "|" &amp; TEXT(tbl_Manifiestos[[#This Row],[Servicio]],"0.00") &amp; "|" &amp; TEXT(tbl_Manifiestos[[#This Row],[Costo Unitario]],"0.00")</f>
        <v>2707|Berry Project|1.00|420.00</v>
      </c>
      <c r="C2143" t="s">
        <v>5571</v>
      </c>
      <c r="D2143" s="51">
        <v>45905</v>
      </c>
      <c r="E2143">
        <v>19</v>
      </c>
      <c r="F2143" t="s">
        <v>5322</v>
      </c>
      <c r="G2143" t="s">
        <v>5358</v>
      </c>
      <c r="H2143" t="s">
        <v>5883</v>
      </c>
      <c r="I2143">
        <v>2513</v>
      </c>
      <c r="J2143">
        <v>1</v>
      </c>
      <c r="K2143" s="55">
        <v>420</v>
      </c>
      <c r="L2143" s="40">
        <f t="shared" si="68"/>
        <v>420</v>
      </c>
      <c r="M2143" s="6">
        <f>tbl_Manifiestos[[#This Row],[Total Pagado]]*tbl_Manifiestos[[#This Row],[Porcentaje]]</f>
        <v>390.6</v>
      </c>
      <c r="N2143" s="3">
        <v>0.93</v>
      </c>
    </row>
    <row r="2144" spans="1:14" ht="15.75" x14ac:dyDescent="0.25">
      <c r="A2144" s="3" t="s">
        <v>12</v>
      </c>
      <c r="B2144" s="3" t="str">
        <f>tbl_Manifiestos[[#This Row],[Factura]] &amp; "|" &amp; tbl_Manifiestos[[#This Row],[Proyecto OK]] &amp; "|" &amp; TEXT(tbl_Manifiestos[[#This Row],[Servicio]],"0.00") &amp; "|" &amp; TEXT(tbl_Manifiestos[[#This Row],[Costo Unitario]],"0.00")</f>
        <v>2707|Berry Project|1.00|15.65</v>
      </c>
      <c r="C2144" t="s">
        <v>5571</v>
      </c>
      <c r="D2144" s="51">
        <v>45905</v>
      </c>
      <c r="E2144">
        <v>58</v>
      </c>
      <c r="F2144" t="s">
        <v>5322</v>
      </c>
      <c r="G2144" t="s">
        <v>5358</v>
      </c>
      <c r="H2144" t="s">
        <v>5883</v>
      </c>
      <c r="I2144">
        <v>2513</v>
      </c>
      <c r="J2144">
        <v>1</v>
      </c>
      <c r="K2144" s="55">
        <v>15.65</v>
      </c>
      <c r="L2144" s="129">
        <v>15.65</v>
      </c>
      <c r="M2144" s="6">
        <f>tbl_Manifiestos[[#This Row],[Total Pagado]]*tbl_Manifiestos[[#This Row],[Porcentaje]]</f>
        <v>15.65</v>
      </c>
      <c r="N2144" s="3">
        <v>1</v>
      </c>
    </row>
    <row r="2145" spans="1:14" ht="15.75" x14ac:dyDescent="0.25">
      <c r="A2145" s="3" t="s">
        <v>12</v>
      </c>
      <c r="B2145" s="3" t="str">
        <f>tbl_Manifiestos[[#This Row],[Factura]] &amp; "|" &amp; tbl_Manifiestos[[#This Row],[Proyecto OK]] &amp; "|" &amp; TEXT(tbl_Manifiestos[[#This Row],[Servicio]],"0.00") &amp; "|" &amp; TEXT(tbl_Manifiestos[[#This Row],[Costo Unitario]],"0.00")</f>
        <v>2707|Berry Project|1.00|178.30</v>
      </c>
      <c r="C2145" t="s">
        <v>5571</v>
      </c>
      <c r="D2145" s="51">
        <v>45905</v>
      </c>
      <c r="E2145">
        <v>11</v>
      </c>
      <c r="F2145" t="s">
        <v>5322</v>
      </c>
      <c r="G2145" t="s">
        <v>5358</v>
      </c>
      <c r="H2145" t="s">
        <v>5883</v>
      </c>
      <c r="I2145">
        <v>2513</v>
      </c>
      <c r="J2145">
        <v>1</v>
      </c>
      <c r="K2145" s="55">
        <v>178.3</v>
      </c>
      <c r="L2145" s="129">
        <v>178.3</v>
      </c>
      <c r="M2145" s="6">
        <f>tbl_Manifiestos[[#This Row],[Total Pagado]]*tbl_Manifiestos[[#This Row],[Porcentaje]]</f>
        <v>178.3</v>
      </c>
      <c r="N2145" s="3">
        <v>1</v>
      </c>
    </row>
    <row r="2146" spans="1:14" ht="15.75" x14ac:dyDescent="0.25">
      <c r="A2146" s="3" t="s">
        <v>12</v>
      </c>
      <c r="B2146" s="3" t="str">
        <f>tbl_Manifiestos[[#This Row],[Factura]] &amp; "|" &amp; tbl_Manifiestos[[#This Row],[Proyecto OK]] &amp; "|" &amp; TEXT(tbl_Manifiestos[[#This Row],[Servicio]],"0.00") &amp; "|" &amp; TEXT(tbl_Manifiestos[[#This Row],[Costo Unitario]],"0.00")</f>
        <v>2707|Berry Project|1.00|108.55</v>
      </c>
      <c r="C2146" t="s">
        <v>5571</v>
      </c>
      <c r="D2146" s="51">
        <v>45905</v>
      </c>
      <c r="E2146">
        <v>19</v>
      </c>
      <c r="F2146" t="s">
        <v>5322</v>
      </c>
      <c r="G2146" t="s">
        <v>5358</v>
      </c>
      <c r="H2146" t="s">
        <v>5883</v>
      </c>
      <c r="I2146">
        <v>2513</v>
      </c>
      <c r="J2146">
        <v>1</v>
      </c>
      <c r="K2146" s="55">
        <v>108.55</v>
      </c>
      <c r="L2146" s="129">
        <v>108.55</v>
      </c>
      <c r="M2146" s="6">
        <f>tbl_Manifiestos[[#This Row],[Total Pagado]]*tbl_Manifiestos[[#This Row],[Porcentaje]]</f>
        <v>108.55</v>
      </c>
      <c r="N2146" s="3">
        <v>1</v>
      </c>
    </row>
    <row r="2147" spans="1:14" ht="15.75" x14ac:dyDescent="0.25">
      <c r="A2147" s="3" t="s">
        <v>12</v>
      </c>
      <c r="B2147" s="3" t="str">
        <f>tbl_Manifiestos[[#This Row],[Factura]] &amp; "|" &amp; tbl_Manifiestos[[#This Row],[Proyecto OK]] &amp; "|" &amp; TEXT(tbl_Manifiestos[[#This Row],[Servicio]],"0.00") &amp; "|" &amp; TEXT(tbl_Manifiestos[[#This Row],[Costo Unitario]],"0.00")</f>
        <v>2723|Berry Project|10.00|130.00</v>
      </c>
      <c r="C2147" t="s">
        <v>5580</v>
      </c>
      <c r="D2147" s="51">
        <v>45908</v>
      </c>
      <c r="E2147">
        <v>58</v>
      </c>
      <c r="F2147" t="s">
        <v>5322</v>
      </c>
      <c r="G2147" t="s">
        <v>5358</v>
      </c>
      <c r="H2147" t="s">
        <v>5883</v>
      </c>
      <c r="I2147">
        <v>2513</v>
      </c>
      <c r="J2147">
        <v>10</v>
      </c>
      <c r="K2147" s="55">
        <v>130</v>
      </c>
      <c r="L2147" s="40">
        <f t="shared" ref="L2147:L2160" si="69">J2147*K2147</f>
        <v>1300</v>
      </c>
      <c r="M2147" s="6">
        <f>tbl_Manifiestos[[#This Row],[Total Pagado]]*tbl_Manifiestos[[#This Row],[Porcentaje]]</f>
        <v>1209</v>
      </c>
      <c r="N2147" s="3">
        <v>0.93</v>
      </c>
    </row>
    <row r="2148" spans="1:14" ht="15.75" x14ac:dyDescent="0.25">
      <c r="A2148" s="3" t="s">
        <v>12</v>
      </c>
      <c r="B2148" s="3" t="str">
        <f>tbl_Manifiestos[[#This Row],[Factura]] &amp; "|" &amp; tbl_Manifiestos[[#This Row],[Proyecto OK]] &amp; "|" &amp; TEXT(tbl_Manifiestos[[#This Row],[Servicio]],"0.00") &amp; "|" &amp; TEXT(tbl_Manifiestos[[#This Row],[Costo Unitario]],"0.00")</f>
        <v>2723|Berry Project|10.00|130.00</v>
      </c>
      <c r="C2148" t="s">
        <v>5580</v>
      </c>
      <c r="D2148" s="51">
        <v>45908</v>
      </c>
      <c r="E2148">
        <v>11</v>
      </c>
      <c r="F2148" t="s">
        <v>5322</v>
      </c>
      <c r="G2148" t="s">
        <v>5358</v>
      </c>
      <c r="H2148" t="s">
        <v>5883</v>
      </c>
      <c r="I2148">
        <v>2513</v>
      </c>
      <c r="J2148">
        <v>10</v>
      </c>
      <c r="K2148" s="55">
        <v>130</v>
      </c>
      <c r="L2148" s="40">
        <f t="shared" si="69"/>
        <v>1300</v>
      </c>
      <c r="M2148" s="6">
        <f>tbl_Manifiestos[[#This Row],[Total Pagado]]*tbl_Manifiestos[[#This Row],[Porcentaje]]</f>
        <v>1209</v>
      </c>
      <c r="N2148" s="3">
        <v>0.93</v>
      </c>
    </row>
    <row r="2149" spans="1:14" ht="15.75" x14ac:dyDescent="0.25">
      <c r="A2149" s="3" t="s">
        <v>12</v>
      </c>
      <c r="B2149" s="3" t="str">
        <f>tbl_Manifiestos[[#This Row],[Factura]] &amp; "|" &amp; tbl_Manifiestos[[#This Row],[Proyecto OK]] &amp; "|" &amp; TEXT(tbl_Manifiestos[[#This Row],[Servicio]],"0.00") &amp; "|" &amp; TEXT(tbl_Manifiestos[[#This Row],[Costo Unitario]],"0.00")</f>
        <v>2723|Berry Project|11.00|130.00</v>
      </c>
      <c r="C2149" t="s">
        <v>5580</v>
      </c>
      <c r="D2149" s="51">
        <v>45909</v>
      </c>
      <c r="E2149">
        <v>58</v>
      </c>
      <c r="F2149" t="s">
        <v>5322</v>
      </c>
      <c r="G2149" t="s">
        <v>5358</v>
      </c>
      <c r="H2149" t="s">
        <v>5883</v>
      </c>
      <c r="I2149">
        <v>2513</v>
      </c>
      <c r="J2149">
        <v>11</v>
      </c>
      <c r="K2149" s="55">
        <v>130</v>
      </c>
      <c r="L2149" s="40">
        <f t="shared" si="69"/>
        <v>1430</v>
      </c>
      <c r="M2149" s="6">
        <f>tbl_Manifiestos[[#This Row],[Total Pagado]]*tbl_Manifiestos[[#This Row],[Porcentaje]]</f>
        <v>1329.9</v>
      </c>
      <c r="N2149" s="3">
        <v>0.93</v>
      </c>
    </row>
    <row r="2150" spans="1:14" ht="15.75" x14ac:dyDescent="0.25">
      <c r="A2150" s="3" t="s">
        <v>12</v>
      </c>
      <c r="B2150" s="3" t="str">
        <f>tbl_Manifiestos[[#This Row],[Factura]] &amp; "|" &amp; tbl_Manifiestos[[#This Row],[Proyecto OK]] &amp; "|" &amp; TEXT(tbl_Manifiestos[[#This Row],[Servicio]],"0.00") &amp; "|" &amp; TEXT(tbl_Manifiestos[[#This Row],[Costo Unitario]],"0.00")</f>
        <v>2723|Berry Project|10.00|130.00</v>
      </c>
      <c r="C2150" t="s">
        <v>5580</v>
      </c>
      <c r="D2150" s="51">
        <v>45909</v>
      </c>
      <c r="E2150">
        <v>11</v>
      </c>
      <c r="F2150" t="s">
        <v>5322</v>
      </c>
      <c r="G2150" t="s">
        <v>5358</v>
      </c>
      <c r="H2150" t="s">
        <v>5883</v>
      </c>
      <c r="I2150">
        <v>2513</v>
      </c>
      <c r="J2150">
        <v>10</v>
      </c>
      <c r="K2150" s="55">
        <v>130</v>
      </c>
      <c r="L2150" s="40">
        <f t="shared" si="69"/>
        <v>1300</v>
      </c>
      <c r="M2150" s="6">
        <f>tbl_Manifiestos[[#This Row],[Total Pagado]]*tbl_Manifiestos[[#This Row],[Porcentaje]]</f>
        <v>1209</v>
      </c>
      <c r="N2150" s="3">
        <v>0.93</v>
      </c>
    </row>
    <row r="2151" spans="1:14" ht="15.75" x14ac:dyDescent="0.25">
      <c r="A2151" s="3" t="s">
        <v>12</v>
      </c>
      <c r="B2151" s="3" t="str">
        <f>tbl_Manifiestos[[#This Row],[Factura]] &amp; "|" &amp; tbl_Manifiestos[[#This Row],[Proyecto OK]] &amp; "|" &amp; TEXT(tbl_Manifiestos[[#This Row],[Servicio]],"0.00") &amp; "|" &amp; TEXT(tbl_Manifiestos[[#This Row],[Costo Unitario]],"0.00")</f>
        <v>2723|Berry Project|2.00|420.00</v>
      </c>
      <c r="C2151" t="s">
        <v>5580</v>
      </c>
      <c r="D2151" s="52">
        <v>45910</v>
      </c>
      <c r="E2151">
        <v>58</v>
      </c>
      <c r="F2151" t="s">
        <v>5322</v>
      </c>
      <c r="G2151" t="s">
        <v>5358</v>
      </c>
      <c r="H2151" t="s">
        <v>5883</v>
      </c>
      <c r="I2151">
        <v>2513</v>
      </c>
      <c r="J2151">
        <v>2</v>
      </c>
      <c r="K2151" s="56">
        <v>420</v>
      </c>
      <c r="L2151" s="39">
        <f t="shared" si="69"/>
        <v>840</v>
      </c>
      <c r="M2151" s="6">
        <f>tbl_Manifiestos[[#This Row],[Total Pagado]]*tbl_Manifiestos[[#This Row],[Porcentaje]]</f>
        <v>781.2</v>
      </c>
      <c r="N2151" s="3">
        <v>0.93</v>
      </c>
    </row>
    <row r="2152" spans="1:14" ht="15.75" x14ac:dyDescent="0.25">
      <c r="A2152" s="3" t="s">
        <v>12</v>
      </c>
      <c r="B2152" s="3" t="str">
        <f>tbl_Manifiestos[[#This Row],[Factura]] &amp; "|" &amp; tbl_Manifiestos[[#This Row],[Proyecto OK]] &amp; "|" &amp; TEXT(tbl_Manifiestos[[#This Row],[Servicio]],"0.00") &amp; "|" &amp; TEXT(tbl_Manifiestos[[#This Row],[Costo Unitario]],"0.00")</f>
        <v>2723|Berry Project|1.50|130.00</v>
      </c>
      <c r="C2152" t="s">
        <v>5580</v>
      </c>
      <c r="D2152" s="50">
        <v>45910</v>
      </c>
      <c r="E2152">
        <v>58</v>
      </c>
      <c r="F2152" t="s">
        <v>5322</v>
      </c>
      <c r="G2152" t="s">
        <v>5358</v>
      </c>
      <c r="H2152" t="s">
        <v>5883</v>
      </c>
      <c r="I2152">
        <v>2513</v>
      </c>
      <c r="J2152">
        <v>1.5</v>
      </c>
      <c r="K2152" s="54">
        <v>130</v>
      </c>
      <c r="L2152" s="38">
        <f t="shared" si="69"/>
        <v>195</v>
      </c>
      <c r="M2152" s="6">
        <f>tbl_Manifiestos[[#This Row],[Total Pagado]]*tbl_Manifiestos[[#This Row],[Porcentaje]]</f>
        <v>181.35000000000002</v>
      </c>
      <c r="N2152" s="3">
        <v>0.93</v>
      </c>
    </row>
    <row r="2153" spans="1:14" ht="15.75" x14ac:dyDescent="0.25">
      <c r="A2153" s="3" t="s">
        <v>12</v>
      </c>
      <c r="B2153" s="3" t="str">
        <f>tbl_Manifiestos[[#This Row],[Factura]] &amp; "|" &amp; tbl_Manifiestos[[#This Row],[Proyecto OK]] &amp; "|" &amp; TEXT(tbl_Manifiestos[[#This Row],[Servicio]],"0.00") &amp; "|" &amp; TEXT(tbl_Manifiestos[[#This Row],[Costo Unitario]],"0.00")</f>
        <v>2723|Berry Project|1.00|420.00</v>
      </c>
      <c r="C2153" t="s">
        <v>5580</v>
      </c>
      <c r="D2153" s="52">
        <v>45910</v>
      </c>
      <c r="E2153">
        <v>11</v>
      </c>
      <c r="F2153" t="s">
        <v>5322</v>
      </c>
      <c r="G2153" t="s">
        <v>5358</v>
      </c>
      <c r="H2153" t="s">
        <v>5883</v>
      </c>
      <c r="I2153">
        <v>2513</v>
      </c>
      <c r="J2153">
        <v>1</v>
      </c>
      <c r="K2153" s="56">
        <v>420</v>
      </c>
      <c r="L2153" s="39">
        <f t="shared" si="69"/>
        <v>420</v>
      </c>
      <c r="M2153" s="6">
        <f>tbl_Manifiestos[[#This Row],[Total Pagado]]*tbl_Manifiestos[[#This Row],[Porcentaje]]</f>
        <v>390.6</v>
      </c>
      <c r="N2153" s="3">
        <v>0.93</v>
      </c>
    </row>
    <row r="2154" spans="1:14" ht="15.75" x14ac:dyDescent="0.25">
      <c r="A2154" s="3" t="s">
        <v>12</v>
      </c>
      <c r="B2154" s="3" t="str">
        <f>tbl_Manifiestos[[#This Row],[Factura]] &amp; "|" &amp; tbl_Manifiestos[[#This Row],[Proyecto OK]] &amp; "|" &amp; TEXT(tbl_Manifiestos[[#This Row],[Servicio]],"0.00") &amp; "|" &amp; TEXT(tbl_Manifiestos[[#This Row],[Costo Unitario]],"0.00")</f>
        <v>2723|Berry Project|1.00|420.00</v>
      </c>
      <c r="C2154" t="s">
        <v>5580</v>
      </c>
      <c r="D2154" s="50">
        <v>45910</v>
      </c>
      <c r="E2154">
        <v>11</v>
      </c>
      <c r="F2154" t="s">
        <v>5322</v>
      </c>
      <c r="G2154" t="s">
        <v>5358</v>
      </c>
      <c r="H2154" t="s">
        <v>5883</v>
      </c>
      <c r="I2154">
        <v>2513</v>
      </c>
      <c r="J2154">
        <v>1</v>
      </c>
      <c r="K2154" s="54">
        <v>420</v>
      </c>
      <c r="L2154" s="38">
        <f t="shared" si="69"/>
        <v>420</v>
      </c>
      <c r="M2154" s="6">
        <f>tbl_Manifiestos[[#This Row],[Total Pagado]]*tbl_Manifiestos[[#This Row],[Porcentaje]]</f>
        <v>390.6</v>
      </c>
      <c r="N2154" s="3">
        <v>0.93</v>
      </c>
    </row>
    <row r="2155" spans="1:14" ht="15.75" x14ac:dyDescent="0.25">
      <c r="A2155" s="3" t="s">
        <v>12</v>
      </c>
      <c r="B2155" s="3" t="str">
        <f>tbl_Manifiestos[[#This Row],[Factura]] &amp; "|" &amp; tbl_Manifiestos[[#This Row],[Proyecto OK]] &amp; "|" &amp; TEXT(tbl_Manifiestos[[#This Row],[Servicio]],"0.00") &amp; "|" &amp; TEXT(tbl_Manifiestos[[#This Row],[Costo Unitario]],"0.00")</f>
        <v>2723|Berry Project|1.00|130.00</v>
      </c>
      <c r="C2155" t="s">
        <v>5580</v>
      </c>
      <c r="D2155" s="51">
        <v>45911</v>
      </c>
      <c r="E2155">
        <v>58</v>
      </c>
      <c r="F2155" t="s">
        <v>5322</v>
      </c>
      <c r="G2155" t="s">
        <v>5358</v>
      </c>
      <c r="H2155" t="s">
        <v>5883</v>
      </c>
      <c r="I2155">
        <v>2513</v>
      </c>
      <c r="J2155">
        <v>1</v>
      </c>
      <c r="K2155" s="55">
        <v>130</v>
      </c>
      <c r="L2155" s="40">
        <f t="shared" si="69"/>
        <v>130</v>
      </c>
      <c r="M2155" s="6">
        <f>tbl_Manifiestos[[#This Row],[Total Pagado]]*tbl_Manifiestos[[#This Row],[Porcentaje]]</f>
        <v>120.9</v>
      </c>
      <c r="N2155" s="3">
        <v>0.93</v>
      </c>
    </row>
    <row r="2156" spans="1:14" ht="15.75" x14ac:dyDescent="0.25">
      <c r="A2156" s="3" t="s">
        <v>12</v>
      </c>
      <c r="B2156" s="3" t="str">
        <f>tbl_Manifiestos[[#This Row],[Factura]] &amp; "|" &amp; tbl_Manifiestos[[#This Row],[Proyecto OK]] &amp; "|" &amp; TEXT(tbl_Manifiestos[[#This Row],[Servicio]],"0.00") &amp; "|" &amp; TEXT(tbl_Manifiestos[[#This Row],[Costo Unitario]],"0.00")</f>
        <v>2723|Berry Project|2.00|420.00</v>
      </c>
      <c r="C2156" t="s">
        <v>5580</v>
      </c>
      <c r="D2156" s="52">
        <v>45911</v>
      </c>
      <c r="E2156">
        <v>58</v>
      </c>
      <c r="F2156" t="s">
        <v>5322</v>
      </c>
      <c r="G2156" t="s">
        <v>5358</v>
      </c>
      <c r="H2156" t="s">
        <v>5883</v>
      </c>
      <c r="I2156">
        <v>2513</v>
      </c>
      <c r="J2156">
        <v>2</v>
      </c>
      <c r="K2156" s="56">
        <v>420</v>
      </c>
      <c r="L2156" s="39">
        <f t="shared" si="69"/>
        <v>840</v>
      </c>
      <c r="M2156" s="6">
        <f>tbl_Manifiestos[[#This Row],[Total Pagado]]*tbl_Manifiestos[[#This Row],[Porcentaje]]</f>
        <v>781.2</v>
      </c>
      <c r="N2156" s="3">
        <v>0.93</v>
      </c>
    </row>
    <row r="2157" spans="1:14" ht="15.75" x14ac:dyDescent="0.25">
      <c r="A2157" s="3" t="s">
        <v>12</v>
      </c>
      <c r="B2157" s="3" t="str">
        <f>tbl_Manifiestos[[#This Row],[Factura]] &amp; "|" &amp; tbl_Manifiestos[[#This Row],[Proyecto OK]] &amp; "|" &amp; TEXT(tbl_Manifiestos[[#This Row],[Servicio]],"0.00") &amp; "|" &amp; TEXT(tbl_Manifiestos[[#This Row],[Costo Unitario]],"0.00")</f>
        <v>2723|Berry Project|1.00|420.00</v>
      </c>
      <c r="C2157" t="s">
        <v>5580</v>
      </c>
      <c r="D2157" s="50">
        <v>45911</v>
      </c>
      <c r="E2157">
        <v>11</v>
      </c>
      <c r="F2157" t="s">
        <v>5322</v>
      </c>
      <c r="G2157" t="s">
        <v>5358</v>
      </c>
      <c r="H2157" t="s">
        <v>5883</v>
      </c>
      <c r="I2157">
        <v>2513</v>
      </c>
      <c r="J2157">
        <v>1</v>
      </c>
      <c r="K2157" s="54">
        <v>420</v>
      </c>
      <c r="L2157" s="38">
        <f t="shared" si="69"/>
        <v>420</v>
      </c>
      <c r="M2157" s="6">
        <f>tbl_Manifiestos[[#This Row],[Total Pagado]]*tbl_Manifiestos[[#This Row],[Porcentaje]]</f>
        <v>390.6</v>
      </c>
      <c r="N2157" s="3">
        <v>0.93</v>
      </c>
    </row>
    <row r="2158" spans="1:14" ht="15.75" x14ac:dyDescent="0.25">
      <c r="A2158" s="3" t="s">
        <v>12</v>
      </c>
      <c r="B2158" s="3" t="str">
        <f>tbl_Manifiestos[[#This Row],[Factura]] &amp; "|" &amp; tbl_Manifiestos[[#This Row],[Proyecto OK]] &amp; "|" &amp; TEXT(tbl_Manifiestos[[#This Row],[Servicio]],"0.00") &amp; "|" &amp; TEXT(tbl_Manifiestos[[#This Row],[Costo Unitario]],"0.00")</f>
        <v>2723|Berry Project|1.00|420.00</v>
      </c>
      <c r="C2158" t="s">
        <v>5580</v>
      </c>
      <c r="D2158" s="51">
        <v>45911</v>
      </c>
      <c r="E2158">
        <v>11</v>
      </c>
      <c r="F2158" t="s">
        <v>5322</v>
      </c>
      <c r="G2158" t="s">
        <v>5358</v>
      </c>
      <c r="H2158" t="s">
        <v>5883</v>
      </c>
      <c r="I2158">
        <v>2513</v>
      </c>
      <c r="J2158">
        <v>1</v>
      </c>
      <c r="K2158" s="55">
        <v>420</v>
      </c>
      <c r="L2158" s="40">
        <f t="shared" si="69"/>
        <v>420</v>
      </c>
      <c r="M2158" s="6">
        <f>tbl_Manifiestos[[#This Row],[Total Pagado]]*tbl_Manifiestos[[#This Row],[Porcentaje]]</f>
        <v>390.6</v>
      </c>
      <c r="N2158" s="3">
        <v>0.93</v>
      </c>
    </row>
    <row r="2159" spans="1:14" ht="15.75" x14ac:dyDescent="0.25">
      <c r="A2159" s="3" t="s">
        <v>12</v>
      </c>
      <c r="B2159" s="3" t="str">
        <f>tbl_Manifiestos[[#This Row],[Factura]] &amp; "|" &amp; tbl_Manifiestos[[#This Row],[Proyecto OK]] &amp; "|" &amp; TEXT(tbl_Manifiestos[[#This Row],[Servicio]],"0.00") &amp; "|" &amp; TEXT(tbl_Manifiestos[[#This Row],[Costo Unitario]],"0.00")</f>
        <v>2723|Berry Project|1.00|420.00</v>
      </c>
      <c r="C2159" t="s">
        <v>5580</v>
      </c>
      <c r="D2159" s="51">
        <v>45912</v>
      </c>
      <c r="E2159">
        <v>11</v>
      </c>
      <c r="F2159" t="s">
        <v>5322</v>
      </c>
      <c r="G2159" t="s">
        <v>5358</v>
      </c>
      <c r="H2159" t="s">
        <v>5883</v>
      </c>
      <c r="I2159">
        <v>2513</v>
      </c>
      <c r="J2159">
        <v>1</v>
      </c>
      <c r="K2159" s="55">
        <v>420</v>
      </c>
      <c r="L2159" s="40">
        <f t="shared" si="69"/>
        <v>420</v>
      </c>
      <c r="M2159" s="6">
        <f>tbl_Manifiestos[[#This Row],[Total Pagado]]*tbl_Manifiestos[[#This Row],[Porcentaje]]</f>
        <v>390.6</v>
      </c>
      <c r="N2159" s="3">
        <v>0.93</v>
      </c>
    </row>
    <row r="2160" spans="1:14" ht="15.75" x14ac:dyDescent="0.25">
      <c r="A2160" s="3" t="s">
        <v>12</v>
      </c>
      <c r="B2160" s="3" t="str">
        <f>tbl_Manifiestos[[#This Row],[Factura]] &amp; "|" &amp; tbl_Manifiestos[[#This Row],[Proyecto OK]] &amp; "|" &amp; TEXT(tbl_Manifiestos[[#This Row],[Servicio]],"0.00") &amp; "|" &amp; TEXT(tbl_Manifiestos[[#This Row],[Costo Unitario]],"0.00")</f>
        <v>2723|Berry Project|1.00|420.00</v>
      </c>
      <c r="C2160" t="s">
        <v>5580</v>
      </c>
      <c r="D2160" s="51">
        <v>45912</v>
      </c>
      <c r="E2160">
        <v>11</v>
      </c>
      <c r="F2160" t="s">
        <v>5322</v>
      </c>
      <c r="G2160" t="s">
        <v>5358</v>
      </c>
      <c r="H2160" t="s">
        <v>5883</v>
      </c>
      <c r="I2160">
        <v>2513</v>
      </c>
      <c r="J2160">
        <v>1</v>
      </c>
      <c r="K2160" s="55">
        <v>420</v>
      </c>
      <c r="L2160" s="40">
        <f t="shared" si="69"/>
        <v>420</v>
      </c>
      <c r="M2160" s="6">
        <f>tbl_Manifiestos[[#This Row],[Total Pagado]]*tbl_Manifiestos[[#This Row],[Porcentaje]]</f>
        <v>390.6</v>
      </c>
      <c r="N2160" s="3">
        <v>0.93</v>
      </c>
    </row>
    <row r="2161" spans="1:14" ht="15.75" x14ac:dyDescent="0.25">
      <c r="A2161" s="3" t="s">
        <v>12</v>
      </c>
      <c r="B2161" s="3" t="str">
        <f>tbl_Manifiestos[[#This Row],[Factura]] &amp; "|" &amp; tbl_Manifiestos[[#This Row],[Proyecto OK]] &amp; "|" &amp; TEXT(tbl_Manifiestos[[#This Row],[Servicio]],"0.00") &amp; "|" &amp; TEXT(tbl_Manifiestos[[#This Row],[Costo Unitario]],"0.00")</f>
        <v>2723|Berry Project|1.00|73.35</v>
      </c>
      <c r="C2161" t="s">
        <v>5580</v>
      </c>
      <c r="D2161" s="50">
        <v>45912</v>
      </c>
      <c r="E2161">
        <v>11</v>
      </c>
      <c r="F2161" t="s">
        <v>5322</v>
      </c>
      <c r="G2161" t="s">
        <v>5358</v>
      </c>
      <c r="H2161" t="s">
        <v>5883</v>
      </c>
      <c r="I2161">
        <v>2513</v>
      </c>
      <c r="J2161">
        <v>1</v>
      </c>
      <c r="K2161" s="54">
        <v>73.349999999999994</v>
      </c>
      <c r="L2161" s="128">
        <v>73.349999999999994</v>
      </c>
      <c r="M2161" s="6">
        <f>tbl_Manifiestos[[#This Row],[Total Pagado]]*tbl_Manifiestos[[#This Row],[Porcentaje]]</f>
        <v>73.349999999999994</v>
      </c>
      <c r="N2161" s="3">
        <v>1</v>
      </c>
    </row>
    <row r="2162" spans="1:14" ht="15.75" x14ac:dyDescent="0.25">
      <c r="A2162" s="3" t="s">
        <v>12</v>
      </c>
      <c r="B2162" s="3" t="str">
        <f>tbl_Manifiestos[[#This Row],[Factura]] &amp; "|" &amp; tbl_Manifiestos[[#This Row],[Proyecto OK]] &amp; "|" &amp; TEXT(tbl_Manifiestos[[#This Row],[Servicio]],"0.00") &amp; "|" &amp; TEXT(tbl_Manifiestos[[#This Row],[Costo Unitario]],"0.00")</f>
        <v>2723|Berry Project|1.00|111.85</v>
      </c>
      <c r="C2162" t="s">
        <v>5580</v>
      </c>
      <c r="D2162" s="51">
        <v>45912</v>
      </c>
      <c r="E2162">
        <v>58</v>
      </c>
      <c r="F2162" t="s">
        <v>5322</v>
      </c>
      <c r="G2162" t="s">
        <v>5358</v>
      </c>
      <c r="H2162" t="s">
        <v>5883</v>
      </c>
      <c r="I2162">
        <v>2513</v>
      </c>
      <c r="J2162">
        <v>1</v>
      </c>
      <c r="K2162" s="55">
        <v>111.85</v>
      </c>
      <c r="L2162" s="129">
        <v>111.85</v>
      </c>
      <c r="M2162" s="6">
        <f>tbl_Manifiestos[[#This Row],[Total Pagado]]*tbl_Manifiestos[[#This Row],[Porcentaje]]</f>
        <v>111.85</v>
      </c>
      <c r="N2162" s="3">
        <v>1</v>
      </c>
    </row>
    <row r="2163" spans="1:14" ht="15.75" x14ac:dyDescent="0.25">
      <c r="A2163" s="3" t="s">
        <v>12</v>
      </c>
      <c r="B2163" s="3" t="str">
        <f>tbl_Manifiestos[[#This Row],[Factura]] &amp; "|" &amp; tbl_Manifiestos[[#This Row],[Proyecto OK]] &amp; "|" &amp; TEXT(tbl_Manifiestos[[#This Row],[Servicio]],"0.00") &amp; "|" &amp; TEXT(tbl_Manifiestos[[#This Row],[Costo Unitario]],"0.00")</f>
        <v>2757|Berry Project|8.00|130.00</v>
      </c>
      <c r="C2163" t="s">
        <v>5604</v>
      </c>
      <c r="D2163" s="51">
        <v>45924</v>
      </c>
      <c r="E2163">
        <v>11</v>
      </c>
      <c r="F2163" t="s">
        <v>5322</v>
      </c>
      <c r="G2163" t="s">
        <v>5358</v>
      </c>
      <c r="H2163" t="s">
        <v>5883</v>
      </c>
      <c r="I2163">
        <v>2513</v>
      </c>
      <c r="J2163">
        <v>8</v>
      </c>
      <c r="K2163" s="55">
        <v>130</v>
      </c>
      <c r="L2163" s="40">
        <f>J2163*K2163</f>
        <v>1040</v>
      </c>
      <c r="M2163" s="6">
        <f>tbl_Manifiestos[[#This Row],[Total Pagado]]*tbl_Manifiestos[[#This Row],[Porcentaje]]</f>
        <v>967.2</v>
      </c>
      <c r="N2163" s="3">
        <v>0.93</v>
      </c>
    </row>
    <row r="2164" spans="1:14" ht="15.75" x14ac:dyDescent="0.25">
      <c r="A2164" s="3" t="s">
        <v>12</v>
      </c>
      <c r="B2164" s="3" t="str">
        <f>tbl_Manifiestos[[#This Row],[Factura]] &amp; "|" &amp; tbl_Manifiestos[[#This Row],[Proyecto OK]] &amp; "|" &amp; TEXT(tbl_Manifiestos[[#This Row],[Servicio]],"0.00") &amp; "|" &amp; TEXT(tbl_Manifiestos[[#This Row],[Costo Unitario]],"0.00")</f>
        <v>2757|Berry Project|8.00|130.00</v>
      </c>
      <c r="C2164" t="s">
        <v>5604</v>
      </c>
      <c r="D2164" s="51">
        <v>45925</v>
      </c>
      <c r="E2164">
        <v>11</v>
      </c>
      <c r="F2164" t="s">
        <v>5322</v>
      </c>
      <c r="G2164" t="s">
        <v>5358</v>
      </c>
      <c r="H2164" t="s">
        <v>5883</v>
      </c>
      <c r="I2164">
        <v>2513</v>
      </c>
      <c r="J2164">
        <v>8</v>
      </c>
      <c r="K2164" s="55">
        <v>130</v>
      </c>
      <c r="L2164" s="40">
        <f>J2164*K2164</f>
        <v>1040</v>
      </c>
      <c r="M2164" s="6">
        <f>tbl_Manifiestos[[#This Row],[Total Pagado]]*tbl_Manifiestos[[#This Row],[Porcentaje]]</f>
        <v>967.2</v>
      </c>
      <c r="N2164" s="3">
        <v>0.93</v>
      </c>
    </row>
    <row r="2165" spans="1:14" ht="15.75" x14ac:dyDescent="0.25">
      <c r="A2165" s="3" t="s">
        <v>12</v>
      </c>
      <c r="B2165" s="3" t="str">
        <f>tbl_Manifiestos[[#This Row],[Factura]] &amp; "|" &amp; tbl_Manifiestos[[#This Row],[Proyecto OK]] &amp; "|" &amp; TEXT(tbl_Manifiestos[[#This Row],[Servicio]],"0.00") &amp; "|" &amp; TEXT(tbl_Manifiestos[[#This Row],[Costo Unitario]],"0.00")</f>
        <v>2757|Berry Project|9.00|130.00</v>
      </c>
      <c r="C2165" t="s">
        <v>5604</v>
      </c>
      <c r="D2165" s="51">
        <v>45926</v>
      </c>
      <c r="E2165">
        <v>11</v>
      </c>
      <c r="F2165" t="s">
        <v>5322</v>
      </c>
      <c r="G2165" t="s">
        <v>5358</v>
      </c>
      <c r="H2165" t="s">
        <v>5883</v>
      </c>
      <c r="I2165">
        <v>2513</v>
      </c>
      <c r="J2165">
        <v>9</v>
      </c>
      <c r="K2165" s="55">
        <v>130</v>
      </c>
      <c r="L2165" s="40">
        <f>J2165*K2165</f>
        <v>1170</v>
      </c>
      <c r="M2165" s="6">
        <f>tbl_Manifiestos[[#This Row],[Total Pagado]]*tbl_Manifiestos[[#This Row],[Porcentaje]]</f>
        <v>1088.1000000000001</v>
      </c>
      <c r="N2165" s="3">
        <v>0.93</v>
      </c>
    </row>
    <row r="2166" spans="1:14" ht="15.75" x14ac:dyDescent="0.25">
      <c r="A2166" s="3" t="s">
        <v>12</v>
      </c>
      <c r="B2166" s="3" t="str">
        <f>tbl_Manifiestos[[#This Row],[Factura]] &amp; "|" &amp; tbl_Manifiestos[[#This Row],[Proyecto OK]] &amp; "|" &amp; TEXT(tbl_Manifiestos[[#This Row],[Servicio]],"0.00") &amp; "|" &amp; TEXT(tbl_Manifiestos[[#This Row],[Costo Unitario]],"0.00")</f>
        <v>2757|Berry Project|1.00|121.15</v>
      </c>
      <c r="C2166" t="s">
        <v>5604</v>
      </c>
      <c r="D2166" s="51">
        <v>45926</v>
      </c>
      <c r="E2166">
        <v>11</v>
      </c>
      <c r="F2166" t="s">
        <v>5322</v>
      </c>
      <c r="G2166" t="s">
        <v>5358</v>
      </c>
      <c r="H2166" t="s">
        <v>5883</v>
      </c>
      <c r="I2166">
        <v>2513</v>
      </c>
      <c r="J2166">
        <v>1</v>
      </c>
      <c r="K2166" s="56">
        <v>121.15</v>
      </c>
      <c r="L2166" s="35"/>
      <c r="M2166" s="6">
        <f>tbl_Manifiestos[[#This Row],[Total Pagado]]*tbl_Manifiestos[[#This Row],[Porcentaje]]</f>
        <v>0</v>
      </c>
      <c r="N2166" s="3">
        <v>0.93</v>
      </c>
    </row>
    <row r="2167" spans="1:14" ht="15.75" x14ac:dyDescent="0.25">
      <c r="A2167" s="3" t="s">
        <v>5351</v>
      </c>
      <c r="B2167" s="3" t="str">
        <f>tbl_Manifiestos[[#This Row],[Factura]] &amp; "|" &amp; tbl_Manifiestos[[#This Row],[Proyecto OK]] &amp; "|" &amp; TEXT(tbl_Manifiestos[[#This Row],[Servicio]],"0.00") &amp; "|" &amp; TEXT(tbl_Manifiestos[[#This Row],[Costo Unitario]],"0.00")</f>
        <v>2708|Canal #2 |1.00|300.00</v>
      </c>
      <c r="C2167">
        <v>2708</v>
      </c>
      <c r="D2167" s="138">
        <v>45902</v>
      </c>
      <c r="E2167">
        <v>92</v>
      </c>
      <c r="F2167" t="s">
        <v>5401</v>
      </c>
      <c r="G2167" t="s">
        <v>5362</v>
      </c>
      <c r="H2167" t="s">
        <v>5892</v>
      </c>
      <c r="I2167">
        <v>6227</v>
      </c>
      <c r="J2167">
        <v>1</v>
      </c>
      <c r="K2167" s="185">
        <v>300</v>
      </c>
      <c r="L2167" s="214">
        <v>300</v>
      </c>
      <c r="M2167" s="6">
        <f>tbl_Manifiestos[[#This Row],[Total Pagado]]*tbl_Manifiestos[[#This Row],[Porcentaje]]</f>
        <v>270</v>
      </c>
      <c r="N2167" s="3">
        <v>0.9</v>
      </c>
    </row>
    <row r="2168" spans="1:14" ht="15.75" x14ac:dyDescent="0.25">
      <c r="A2168" s="3" t="s">
        <v>5351</v>
      </c>
      <c r="B2168" s="3" t="str">
        <f>tbl_Manifiestos[[#This Row],[Factura]] &amp; "|" &amp; tbl_Manifiestos[[#This Row],[Proyecto OK]] &amp; "|" &amp; TEXT(tbl_Manifiestos[[#This Row],[Servicio]],"0.00") &amp; "|" &amp; TEXT(tbl_Manifiestos[[#This Row],[Costo Unitario]],"0.00")</f>
        <v>2708|Canal #2 |1.00|300.00</v>
      </c>
      <c r="C2168">
        <v>2708</v>
      </c>
      <c r="D2168" s="4">
        <v>45902</v>
      </c>
      <c r="E2168">
        <v>92</v>
      </c>
      <c r="F2168" t="s">
        <v>5401</v>
      </c>
      <c r="G2168" t="s">
        <v>5362</v>
      </c>
      <c r="H2168" t="s">
        <v>5892</v>
      </c>
      <c r="I2168">
        <v>6227</v>
      </c>
      <c r="J2168">
        <v>1</v>
      </c>
      <c r="K2168" s="6">
        <v>300</v>
      </c>
      <c r="L2168" s="213">
        <v>300</v>
      </c>
      <c r="M2168" s="6">
        <f>tbl_Manifiestos[[#This Row],[Total Pagado]]*tbl_Manifiestos[[#This Row],[Porcentaje]]</f>
        <v>270</v>
      </c>
      <c r="N2168" s="3">
        <v>0.9</v>
      </c>
    </row>
    <row r="2169" spans="1:14" ht="15.75" x14ac:dyDescent="0.25">
      <c r="A2169" s="3" t="s">
        <v>5351</v>
      </c>
      <c r="B2169" s="3" t="str">
        <f>tbl_Manifiestos[[#This Row],[Factura]] &amp; "|" &amp; tbl_Manifiestos[[#This Row],[Proyecto OK]] &amp; "|" &amp; TEXT(tbl_Manifiestos[[#This Row],[Servicio]],"0.00") &amp; "|" &amp; TEXT(tbl_Manifiestos[[#This Row],[Costo Unitario]],"0.00")</f>
        <v>2708|Canal #2 |1.00|300.00</v>
      </c>
      <c r="C2169">
        <v>2708</v>
      </c>
      <c r="D2169" s="4">
        <v>45902</v>
      </c>
      <c r="E2169">
        <v>92</v>
      </c>
      <c r="F2169" t="s">
        <v>5401</v>
      </c>
      <c r="G2169" t="s">
        <v>5362</v>
      </c>
      <c r="H2169" t="s">
        <v>5892</v>
      </c>
      <c r="I2169">
        <v>6227</v>
      </c>
      <c r="J2169">
        <v>1</v>
      </c>
      <c r="K2169" s="6">
        <v>300</v>
      </c>
      <c r="L2169" s="213">
        <v>300</v>
      </c>
      <c r="M2169" s="6">
        <f>tbl_Manifiestos[[#This Row],[Total Pagado]]*tbl_Manifiestos[[#This Row],[Porcentaje]]</f>
        <v>270</v>
      </c>
      <c r="N2169" s="3">
        <v>0.9</v>
      </c>
    </row>
    <row r="2170" spans="1:14" ht="15.75" x14ac:dyDescent="0.25">
      <c r="A2170" s="3" t="s">
        <v>5351</v>
      </c>
      <c r="B2170" s="3" t="str">
        <f>tbl_Manifiestos[[#This Row],[Factura]] &amp; "|" &amp; tbl_Manifiestos[[#This Row],[Proyecto OK]] &amp; "|" &amp; TEXT(tbl_Manifiestos[[#This Row],[Servicio]],"0.00") &amp; "|" &amp; TEXT(tbl_Manifiestos[[#This Row],[Costo Unitario]],"0.00")</f>
        <v>2708|Canal #2 |1.00|300.00</v>
      </c>
      <c r="C2170">
        <v>2708</v>
      </c>
      <c r="D2170" s="4">
        <v>45902</v>
      </c>
      <c r="E2170">
        <v>92</v>
      </c>
      <c r="F2170" t="s">
        <v>5401</v>
      </c>
      <c r="G2170" t="s">
        <v>5362</v>
      </c>
      <c r="H2170" t="s">
        <v>5892</v>
      </c>
      <c r="I2170">
        <v>6227</v>
      </c>
      <c r="J2170">
        <v>1</v>
      </c>
      <c r="K2170" s="6">
        <v>300</v>
      </c>
      <c r="L2170" s="213">
        <v>300</v>
      </c>
      <c r="M2170" s="6">
        <f>tbl_Manifiestos[[#This Row],[Total Pagado]]*tbl_Manifiestos[[#This Row],[Porcentaje]]</f>
        <v>270</v>
      </c>
      <c r="N2170" s="3">
        <v>0.9</v>
      </c>
    </row>
    <row r="2171" spans="1:14" ht="15.75" x14ac:dyDescent="0.25">
      <c r="A2171" s="3" t="s">
        <v>1261</v>
      </c>
      <c r="B2171" s="3" t="str">
        <f>tbl_Manifiestos[[#This Row],[Factura]] &amp; "|" &amp; tbl_Manifiestos[[#This Row],[Proyecto OK]] &amp; "|" &amp; TEXT(tbl_Manifiestos[[#This Row],[Servicio]],"0.00") &amp; "|" &amp; TEXT(tbl_Manifiestos[[#This Row],[Costo Unitario]],"0.00")</f>
        <v>2708|Canal #2 |1.00|300.00</v>
      </c>
      <c r="C2171">
        <v>2708</v>
      </c>
      <c r="D2171" s="4">
        <v>45902</v>
      </c>
      <c r="E2171">
        <v>30</v>
      </c>
      <c r="F2171" t="s">
        <v>5401</v>
      </c>
      <c r="G2171" t="s">
        <v>5362</v>
      </c>
      <c r="H2171" t="s">
        <v>5892</v>
      </c>
      <c r="I2171">
        <v>6227</v>
      </c>
      <c r="J2171">
        <v>1</v>
      </c>
      <c r="K2171" s="6">
        <v>300</v>
      </c>
      <c r="L2171" s="213">
        <v>300</v>
      </c>
      <c r="M2171" s="6">
        <f>tbl_Manifiestos[[#This Row],[Total Pagado]]*tbl_Manifiestos[[#This Row],[Porcentaje]]</f>
        <v>270</v>
      </c>
      <c r="N2171" s="3">
        <v>0.9</v>
      </c>
    </row>
    <row r="2172" spans="1:14" ht="15.75" x14ac:dyDescent="0.25">
      <c r="A2172" s="3" t="s">
        <v>1261</v>
      </c>
      <c r="B2172" s="3" t="str">
        <f>tbl_Manifiestos[[#This Row],[Factura]] &amp; "|" &amp; tbl_Manifiestos[[#This Row],[Proyecto OK]] &amp; "|" &amp; TEXT(tbl_Manifiestos[[#This Row],[Servicio]],"0.00") &amp; "|" &amp; TEXT(tbl_Manifiestos[[#This Row],[Costo Unitario]],"0.00")</f>
        <v>2708|Canal #2 |1.00|300.00</v>
      </c>
      <c r="C2172">
        <v>2708</v>
      </c>
      <c r="D2172" s="4">
        <v>45902</v>
      </c>
      <c r="E2172">
        <v>30</v>
      </c>
      <c r="F2172" t="s">
        <v>5401</v>
      </c>
      <c r="G2172" t="s">
        <v>5362</v>
      </c>
      <c r="H2172" t="s">
        <v>5892</v>
      </c>
      <c r="I2172">
        <v>6227</v>
      </c>
      <c r="J2172">
        <v>1</v>
      </c>
      <c r="K2172" s="6">
        <v>300</v>
      </c>
      <c r="L2172" s="213">
        <v>300</v>
      </c>
      <c r="M2172" s="6">
        <f>tbl_Manifiestos[[#This Row],[Total Pagado]]*tbl_Manifiestos[[#This Row],[Porcentaje]]</f>
        <v>270</v>
      </c>
      <c r="N2172" s="3">
        <v>0.9</v>
      </c>
    </row>
    <row r="2173" spans="1:14" ht="15.75" x14ac:dyDescent="0.25">
      <c r="A2173" s="3" t="s">
        <v>1261</v>
      </c>
      <c r="B2173" s="3" t="str">
        <f>tbl_Manifiestos[[#This Row],[Factura]] &amp; "|" &amp; tbl_Manifiestos[[#This Row],[Proyecto OK]] &amp; "|" &amp; TEXT(tbl_Manifiestos[[#This Row],[Servicio]],"0.00") &amp; "|" &amp; TEXT(tbl_Manifiestos[[#This Row],[Costo Unitario]],"0.00")</f>
        <v>2708|Canal #2 |1.00|300.00</v>
      </c>
      <c r="C2173">
        <v>2708</v>
      </c>
      <c r="D2173" s="4">
        <v>45902</v>
      </c>
      <c r="E2173">
        <v>30</v>
      </c>
      <c r="F2173" t="s">
        <v>5401</v>
      </c>
      <c r="G2173" t="s">
        <v>5362</v>
      </c>
      <c r="H2173" t="s">
        <v>5892</v>
      </c>
      <c r="I2173">
        <v>6227</v>
      </c>
      <c r="J2173">
        <v>1</v>
      </c>
      <c r="K2173" s="6">
        <v>300</v>
      </c>
      <c r="L2173" s="213">
        <v>300</v>
      </c>
      <c r="M2173" s="6">
        <f>tbl_Manifiestos[[#This Row],[Total Pagado]]*tbl_Manifiestos[[#This Row],[Porcentaje]]</f>
        <v>270</v>
      </c>
      <c r="N2173" s="3">
        <v>0.9</v>
      </c>
    </row>
    <row r="2174" spans="1:14" ht="15.75" x14ac:dyDescent="0.25">
      <c r="A2174" s="3" t="s">
        <v>1261</v>
      </c>
      <c r="B2174" s="3" t="str">
        <f>tbl_Manifiestos[[#This Row],[Factura]] &amp; "|" &amp; tbl_Manifiestos[[#This Row],[Proyecto OK]] &amp; "|" &amp; TEXT(tbl_Manifiestos[[#This Row],[Servicio]],"0.00") &amp; "|" &amp; TEXT(tbl_Manifiestos[[#This Row],[Costo Unitario]],"0.00")</f>
        <v>2708|Canal #2 |1.00|300.00</v>
      </c>
      <c r="C2174">
        <v>2708</v>
      </c>
      <c r="D2174" s="4">
        <v>45902</v>
      </c>
      <c r="E2174">
        <v>30</v>
      </c>
      <c r="F2174" t="s">
        <v>5401</v>
      </c>
      <c r="G2174" t="s">
        <v>5362</v>
      </c>
      <c r="H2174" t="s">
        <v>5892</v>
      </c>
      <c r="I2174">
        <v>6227</v>
      </c>
      <c r="J2174">
        <v>1</v>
      </c>
      <c r="K2174" s="6">
        <v>300</v>
      </c>
      <c r="L2174" s="213">
        <v>300</v>
      </c>
      <c r="M2174" s="6">
        <f>tbl_Manifiestos[[#This Row],[Total Pagado]]*tbl_Manifiestos[[#This Row],[Porcentaje]]</f>
        <v>270</v>
      </c>
      <c r="N2174" s="3">
        <v>0.9</v>
      </c>
    </row>
    <row r="2175" spans="1:14" ht="15.75" x14ac:dyDescent="0.25">
      <c r="A2175" s="3" t="s">
        <v>5334</v>
      </c>
      <c r="B2175" s="3" t="str">
        <f>tbl_Manifiestos[[#This Row],[Factura]] &amp; "|" &amp; tbl_Manifiestos[[#This Row],[Proyecto OK]] &amp; "|" &amp; TEXT(tbl_Manifiestos[[#This Row],[Servicio]],"0.00") &amp; "|" &amp; TEXT(tbl_Manifiestos[[#This Row],[Costo Unitario]],"0.00")</f>
        <v>2724|Canal #2 |1.00|300.00</v>
      </c>
      <c r="C2175">
        <v>2724</v>
      </c>
      <c r="D2175" s="4">
        <v>45909</v>
      </c>
      <c r="E2175">
        <v>380</v>
      </c>
      <c r="F2175" t="s">
        <v>5401</v>
      </c>
      <c r="G2175" t="s">
        <v>5362</v>
      </c>
      <c r="H2175" t="s">
        <v>5892</v>
      </c>
      <c r="I2175">
        <v>6227</v>
      </c>
      <c r="J2175">
        <v>1</v>
      </c>
      <c r="K2175" s="6">
        <v>300</v>
      </c>
      <c r="L2175" s="213">
        <v>300</v>
      </c>
      <c r="M2175" s="6">
        <f>tbl_Manifiestos[[#This Row],[Total Pagado]]*tbl_Manifiestos[[#This Row],[Porcentaje]]</f>
        <v>270</v>
      </c>
      <c r="N2175" s="3">
        <v>0.9</v>
      </c>
    </row>
    <row r="2176" spans="1:14" ht="15.75" x14ac:dyDescent="0.25">
      <c r="A2176" s="3" t="s">
        <v>5334</v>
      </c>
      <c r="B2176" s="3" t="str">
        <f>tbl_Manifiestos[[#This Row],[Factura]] &amp; "|" &amp; tbl_Manifiestos[[#This Row],[Proyecto OK]] &amp; "|" &amp; TEXT(tbl_Manifiestos[[#This Row],[Servicio]],"0.00") &amp; "|" &amp; TEXT(tbl_Manifiestos[[#This Row],[Costo Unitario]],"0.00")</f>
        <v>2724|Canal #2 |1.00|300.00</v>
      </c>
      <c r="C2176">
        <v>2724</v>
      </c>
      <c r="D2176" s="4">
        <v>45909</v>
      </c>
      <c r="E2176">
        <v>380</v>
      </c>
      <c r="F2176" t="s">
        <v>5401</v>
      </c>
      <c r="G2176" t="s">
        <v>5362</v>
      </c>
      <c r="H2176" t="s">
        <v>5892</v>
      </c>
      <c r="I2176">
        <v>6227</v>
      </c>
      <c r="J2176">
        <v>1</v>
      </c>
      <c r="K2176" s="6">
        <v>300</v>
      </c>
      <c r="L2176" s="213">
        <v>300</v>
      </c>
      <c r="M2176" s="6">
        <f>tbl_Manifiestos[[#This Row],[Total Pagado]]*tbl_Manifiestos[[#This Row],[Porcentaje]]</f>
        <v>270</v>
      </c>
      <c r="N2176" s="3">
        <v>0.9</v>
      </c>
    </row>
    <row r="2177" spans="1:14" ht="15.75" x14ac:dyDescent="0.25">
      <c r="A2177" s="3" t="s">
        <v>5334</v>
      </c>
      <c r="B2177" s="3" t="str">
        <f>tbl_Manifiestos[[#This Row],[Factura]] &amp; "|" &amp; tbl_Manifiestos[[#This Row],[Proyecto OK]] &amp; "|" &amp; TEXT(tbl_Manifiestos[[#This Row],[Servicio]],"0.00") &amp; "|" &amp; TEXT(tbl_Manifiestos[[#This Row],[Costo Unitario]],"0.00")</f>
        <v>2724|Canal #2 |1.00|160.00</v>
      </c>
      <c r="C2177">
        <v>2724</v>
      </c>
      <c r="D2177" s="4">
        <v>45909</v>
      </c>
      <c r="E2177">
        <v>380</v>
      </c>
      <c r="F2177" t="s">
        <v>5401</v>
      </c>
      <c r="G2177" t="s">
        <v>5362</v>
      </c>
      <c r="H2177" t="s">
        <v>5892</v>
      </c>
      <c r="I2177">
        <v>6227</v>
      </c>
      <c r="J2177">
        <v>1</v>
      </c>
      <c r="K2177" s="6">
        <v>160</v>
      </c>
      <c r="L2177" s="213">
        <v>160</v>
      </c>
      <c r="M2177" s="6">
        <f>tbl_Manifiestos[[#This Row],[Total Pagado]]*tbl_Manifiestos[[#This Row],[Porcentaje]]</f>
        <v>144</v>
      </c>
      <c r="N2177" s="3">
        <v>0.9</v>
      </c>
    </row>
    <row r="2178" spans="1:14" ht="15.75" x14ac:dyDescent="0.25">
      <c r="A2178" s="3" t="s">
        <v>5334</v>
      </c>
      <c r="B2178" s="3" t="str">
        <f>tbl_Manifiestos[[#This Row],[Factura]] &amp; "|" &amp; tbl_Manifiestos[[#This Row],[Proyecto OK]] &amp; "|" &amp; TEXT(tbl_Manifiestos[[#This Row],[Servicio]],"0.00") &amp; "|" &amp; TEXT(tbl_Manifiestos[[#This Row],[Costo Unitario]],"0.00")</f>
        <v>2724|Canal #2 |1.00|300.00</v>
      </c>
      <c r="C2178">
        <v>2724</v>
      </c>
      <c r="D2178" s="4">
        <v>45909</v>
      </c>
      <c r="E2178">
        <v>380</v>
      </c>
      <c r="F2178" t="s">
        <v>5401</v>
      </c>
      <c r="G2178" t="s">
        <v>5362</v>
      </c>
      <c r="H2178" t="s">
        <v>5892</v>
      </c>
      <c r="I2178">
        <v>6227</v>
      </c>
      <c r="J2178">
        <v>1</v>
      </c>
      <c r="K2178" s="6">
        <v>300</v>
      </c>
      <c r="L2178" s="213">
        <v>300</v>
      </c>
      <c r="M2178" s="6">
        <f>tbl_Manifiestos[[#This Row],[Total Pagado]]*tbl_Manifiestos[[#This Row],[Porcentaje]]</f>
        <v>270</v>
      </c>
      <c r="N2178" s="3">
        <v>0.9</v>
      </c>
    </row>
    <row r="2179" spans="1:14" ht="15.75" x14ac:dyDescent="0.25">
      <c r="A2179" s="3" t="s">
        <v>5305</v>
      </c>
      <c r="B2179" s="3" t="str">
        <f>tbl_Manifiestos[[#This Row],[Factura]] &amp; "|" &amp; tbl_Manifiestos[[#This Row],[Proyecto OK]] &amp; "|" &amp; TEXT(tbl_Manifiestos[[#This Row],[Servicio]],"0.00") &amp; "|" &amp; TEXT(tbl_Manifiestos[[#This Row],[Costo Unitario]],"0.00")</f>
        <v>2724|Canal #2 |2.00|160.00</v>
      </c>
      <c r="C2179">
        <v>2724</v>
      </c>
      <c r="D2179" s="136">
        <v>45909</v>
      </c>
      <c r="E2179">
        <v>606</v>
      </c>
      <c r="F2179" t="s">
        <v>5401</v>
      </c>
      <c r="G2179" t="s">
        <v>5362</v>
      </c>
      <c r="H2179" t="s">
        <v>5892</v>
      </c>
      <c r="I2179">
        <v>6227</v>
      </c>
      <c r="J2179">
        <v>2</v>
      </c>
      <c r="K2179" s="183">
        <v>160</v>
      </c>
      <c r="L2179" s="212">
        <v>320</v>
      </c>
      <c r="M2179" s="6">
        <f>tbl_Manifiestos[[#This Row],[Total Pagado]]*tbl_Manifiestos[[#This Row],[Porcentaje]]</f>
        <v>288</v>
      </c>
      <c r="N2179" s="3">
        <v>0.9</v>
      </c>
    </row>
    <row r="2180" spans="1:14" ht="15.75" x14ac:dyDescent="0.25">
      <c r="A2180" s="3" t="s">
        <v>5305</v>
      </c>
      <c r="B2180" s="3" t="str">
        <f>tbl_Manifiestos[[#This Row],[Factura]] &amp; "|" &amp; tbl_Manifiestos[[#This Row],[Proyecto OK]] &amp; "|" &amp; TEXT(tbl_Manifiestos[[#This Row],[Servicio]],"0.00") &amp; "|" &amp; TEXT(tbl_Manifiestos[[#This Row],[Costo Unitario]],"0.00")</f>
        <v>2724|Canal #2 |2.00|300.00</v>
      </c>
      <c r="C2180">
        <v>2724</v>
      </c>
      <c r="D2180" s="138">
        <v>45909</v>
      </c>
      <c r="E2180">
        <v>606</v>
      </c>
      <c r="F2180" t="s">
        <v>5401</v>
      </c>
      <c r="G2180" t="s">
        <v>5362</v>
      </c>
      <c r="H2180" t="s">
        <v>5892</v>
      </c>
      <c r="I2180">
        <v>6227</v>
      </c>
      <c r="J2180">
        <v>2</v>
      </c>
      <c r="K2180" s="185">
        <v>300</v>
      </c>
      <c r="L2180" s="214">
        <v>600</v>
      </c>
      <c r="M2180" s="6">
        <f>tbl_Manifiestos[[#This Row],[Total Pagado]]*tbl_Manifiestos[[#This Row],[Porcentaje]]</f>
        <v>540</v>
      </c>
      <c r="N2180" s="3">
        <v>0.9</v>
      </c>
    </row>
    <row r="2181" spans="1:14" ht="15.75" x14ac:dyDescent="0.25">
      <c r="A2181" s="3" t="s">
        <v>27</v>
      </c>
      <c r="B2181" s="3" t="str">
        <f>tbl_Manifiestos[[#This Row],[Factura]] &amp; "|" &amp; tbl_Manifiestos[[#This Row],[Proyecto OK]] &amp; "|" &amp; TEXT(tbl_Manifiestos[[#This Row],[Servicio]],"0.00") &amp; "|" &amp; TEXT(tbl_Manifiestos[[#This Row],[Costo Unitario]],"0.00")</f>
        <v>2692|Canal #2 |1.00|199.50</v>
      </c>
      <c r="C2181" t="s">
        <v>5564</v>
      </c>
      <c r="D2181" s="51">
        <v>45896</v>
      </c>
      <c r="E2181">
        <v>114</v>
      </c>
      <c r="F2181" t="s">
        <v>5401</v>
      </c>
      <c r="G2181" t="s">
        <v>5362</v>
      </c>
      <c r="H2181" t="s">
        <v>5892</v>
      </c>
      <c r="I2181">
        <v>6227</v>
      </c>
      <c r="J2181">
        <v>1</v>
      </c>
      <c r="K2181" s="55">
        <v>199.5</v>
      </c>
      <c r="L2181" s="40">
        <f t="shared" ref="L2181:L2215" si="70">J2181*K2181</f>
        <v>199.5</v>
      </c>
      <c r="M2181" s="6">
        <f>tbl_Manifiestos[[#This Row],[Total Pagado]]*tbl_Manifiestos[[#This Row],[Porcentaje]]</f>
        <v>185.535</v>
      </c>
      <c r="N2181" s="3">
        <v>0.93</v>
      </c>
    </row>
    <row r="2182" spans="1:14" ht="15.75" x14ac:dyDescent="0.25">
      <c r="A2182" s="3" t="s">
        <v>27</v>
      </c>
      <c r="B2182" s="3" t="str">
        <f>tbl_Manifiestos[[#This Row],[Factura]] &amp; "|" &amp; tbl_Manifiestos[[#This Row],[Proyecto OK]] &amp; "|" &amp; TEXT(tbl_Manifiestos[[#This Row],[Servicio]],"0.00") &amp; "|" &amp; TEXT(tbl_Manifiestos[[#This Row],[Costo Unitario]],"0.00")</f>
        <v>2692|Canal #2 |1.00|199.50</v>
      </c>
      <c r="C2182" t="s">
        <v>5564</v>
      </c>
      <c r="D2182" s="52">
        <v>45896</v>
      </c>
      <c r="E2182">
        <v>114</v>
      </c>
      <c r="F2182" t="s">
        <v>5401</v>
      </c>
      <c r="G2182" t="s">
        <v>5362</v>
      </c>
      <c r="H2182" t="s">
        <v>5892</v>
      </c>
      <c r="I2182">
        <v>6227</v>
      </c>
      <c r="J2182">
        <v>1</v>
      </c>
      <c r="K2182" s="56">
        <v>199.5</v>
      </c>
      <c r="L2182" s="39">
        <f t="shared" si="70"/>
        <v>199.5</v>
      </c>
      <c r="M2182" s="6">
        <f>tbl_Manifiestos[[#This Row],[Total Pagado]]*tbl_Manifiestos[[#This Row],[Porcentaje]]</f>
        <v>185.535</v>
      </c>
      <c r="N2182" s="3">
        <v>0.93</v>
      </c>
    </row>
    <row r="2183" spans="1:14" ht="15.75" x14ac:dyDescent="0.25">
      <c r="A2183" s="3" t="s">
        <v>27</v>
      </c>
      <c r="B2183" s="3" t="str">
        <f>tbl_Manifiestos[[#This Row],[Factura]] &amp; "|" &amp; tbl_Manifiestos[[#This Row],[Proyecto OK]] &amp; "|" &amp; TEXT(tbl_Manifiestos[[#This Row],[Servicio]],"0.00") &amp; "|" &amp; TEXT(tbl_Manifiestos[[#This Row],[Costo Unitario]],"0.00")</f>
        <v>2692|Canal #2 |1.00|199.50</v>
      </c>
      <c r="C2183" t="s">
        <v>5564</v>
      </c>
      <c r="D2183" s="50">
        <v>45896</v>
      </c>
      <c r="E2183">
        <v>114</v>
      </c>
      <c r="F2183" t="s">
        <v>5401</v>
      </c>
      <c r="G2183" t="s">
        <v>5362</v>
      </c>
      <c r="H2183" t="s">
        <v>5892</v>
      </c>
      <c r="I2183">
        <v>6227</v>
      </c>
      <c r="J2183">
        <v>1</v>
      </c>
      <c r="K2183" s="54">
        <v>199.5</v>
      </c>
      <c r="L2183" s="38">
        <f t="shared" si="70"/>
        <v>199.5</v>
      </c>
      <c r="M2183" s="6">
        <f>tbl_Manifiestos[[#This Row],[Total Pagado]]*tbl_Manifiestos[[#This Row],[Porcentaje]]</f>
        <v>185.535</v>
      </c>
      <c r="N2183" s="3">
        <v>0.93</v>
      </c>
    </row>
    <row r="2184" spans="1:14" ht="15.75" x14ac:dyDescent="0.25">
      <c r="A2184" s="3" t="s">
        <v>27</v>
      </c>
      <c r="B2184" s="3" t="str">
        <f>tbl_Manifiestos[[#This Row],[Factura]] &amp; "|" &amp; tbl_Manifiestos[[#This Row],[Proyecto OK]] &amp; "|" &amp; TEXT(tbl_Manifiestos[[#This Row],[Servicio]],"0.00") &amp; "|" &amp; TEXT(tbl_Manifiestos[[#This Row],[Costo Unitario]],"0.00")</f>
        <v>2692|Canal #2 |1.00|199.50</v>
      </c>
      <c r="C2184" t="s">
        <v>5564</v>
      </c>
      <c r="D2184" s="51">
        <v>45896</v>
      </c>
      <c r="E2184">
        <v>114</v>
      </c>
      <c r="F2184" t="s">
        <v>5401</v>
      </c>
      <c r="G2184" t="s">
        <v>5362</v>
      </c>
      <c r="H2184" t="s">
        <v>5892</v>
      </c>
      <c r="I2184">
        <v>6227</v>
      </c>
      <c r="J2184">
        <v>1</v>
      </c>
      <c r="K2184" s="55">
        <v>199.5</v>
      </c>
      <c r="L2184" s="40">
        <f t="shared" si="70"/>
        <v>199.5</v>
      </c>
      <c r="M2184" s="6">
        <f>tbl_Manifiestos[[#This Row],[Total Pagado]]*tbl_Manifiestos[[#This Row],[Porcentaje]]</f>
        <v>185.535</v>
      </c>
      <c r="N2184" s="3">
        <v>0.93</v>
      </c>
    </row>
    <row r="2185" spans="1:14" ht="15.75" x14ac:dyDescent="0.25">
      <c r="A2185" s="3" t="s">
        <v>27</v>
      </c>
      <c r="B2185" s="3" t="str">
        <f>tbl_Manifiestos[[#This Row],[Factura]] &amp; "|" &amp; tbl_Manifiestos[[#This Row],[Proyecto OK]] &amp; "|" &amp; TEXT(tbl_Manifiestos[[#This Row],[Servicio]],"0.00") &amp; "|" &amp; TEXT(tbl_Manifiestos[[#This Row],[Costo Unitario]],"0.00")</f>
        <v>2692|Canal #2 |1.00|199.50</v>
      </c>
      <c r="C2185" t="s">
        <v>5564</v>
      </c>
      <c r="D2185" s="51">
        <v>45896</v>
      </c>
      <c r="E2185">
        <v>114</v>
      </c>
      <c r="F2185" t="s">
        <v>5401</v>
      </c>
      <c r="G2185" t="s">
        <v>5362</v>
      </c>
      <c r="H2185" t="s">
        <v>5892</v>
      </c>
      <c r="I2185">
        <v>6227</v>
      </c>
      <c r="J2185">
        <v>1</v>
      </c>
      <c r="K2185" s="55">
        <v>199.5</v>
      </c>
      <c r="L2185" s="40">
        <f t="shared" si="70"/>
        <v>199.5</v>
      </c>
      <c r="M2185" s="6">
        <f>tbl_Manifiestos[[#This Row],[Total Pagado]]*tbl_Manifiestos[[#This Row],[Porcentaje]]</f>
        <v>185.535</v>
      </c>
      <c r="N2185" s="3">
        <v>0.93</v>
      </c>
    </row>
    <row r="2186" spans="1:14" ht="15.75" x14ac:dyDescent="0.25">
      <c r="A2186" s="3" t="s">
        <v>27</v>
      </c>
      <c r="B2186" s="3" t="str">
        <f>tbl_Manifiestos[[#This Row],[Factura]] &amp; "|" &amp; tbl_Manifiestos[[#This Row],[Proyecto OK]] &amp; "|" &amp; TEXT(tbl_Manifiestos[[#This Row],[Servicio]],"0.00") &amp; "|" &amp; TEXT(tbl_Manifiestos[[#This Row],[Costo Unitario]],"0.00")</f>
        <v>2692|Canal #2 |1.00|199.50</v>
      </c>
      <c r="C2186" t="s">
        <v>5564</v>
      </c>
      <c r="D2186" s="51">
        <v>45897</v>
      </c>
      <c r="E2186">
        <v>114</v>
      </c>
      <c r="F2186" t="s">
        <v>5401</v>
      </c>
      <c r="G2186" t="s">
        <v>5362</v>
      </c>
      <c r="H2186" t="s">
        <v>5892</v>
      </c>
      <c r="I2186">
        <v>6227</v>
      </c>
      <c r="J2186">
        <v>1</v>
      </c>
      <c r="K2186" s="55">
        <v>199.5</v>
      </c>
      <c r="L2186" s="40">
        <f t="shared" si="70"/>
        <v>199.5</v>
      </c>
      <c r="M2186" s="6">
        <f>tbl_Manifiestos[[#This Row],[Total Pagado]]*tbl_Manifiestos[[#This Row],[Porcentaje]]</f>
        <v>185.535</v>
      </c>
      <c r="N2186" s="3">
        <v>0.93</v>
      </c>
    </row>
    <row r="2187" spans="1:14" ht="15.75" x14ac:dyDescent="0.25">
      <c r="A2187" s="3" t="s">
        <v>27</v>
      </c>
      <c r="B2187" s="3" t="str">
        <f>tbl_Manifiestos[[#This Row],[Factura]] &amp; "|" &amp; tbl_Manifiestos[[#This Row],[Proyecto OK]] &amp; "|" &amp; TEXT(tbl_Manifiestos[[#This Row],[Servicio]],"0.00") &amp; "|" &amp; TEXT(tbl_Manifiestos[[#This Row],[Costo Unitario]],"0.00")</f>
        <v>2692|Canal #2 |1.00|199.50</v>
      </c>
      <c r="C2187" t="s">
        <v>5564</v>
      </c>
      <c r="D2187" s="52">
        <v>45897</v>
      </c>
      <c r="E2187">
        <v>114</v>
      </c>
      <c r="F2187" t="s">
        <v>5401</v>
      </c>
      <c r="G2187" t="s">
        <v>5362</v>
      </c>
      <c r="H2187" t="s">
        <v>5892</v>
      </c>
      <c r="I2187">
        <v>6227</v>
      </c>
      <c r="J2187">
        <v>1</v>
      </c>
      <c r="K2187" s="56">
        <v>199.5</v>
      </c>
      <c r="L2187" s="39">
        <f t="shared" si="70"/>
        <v>199.5</v>
      </c>
      <c r="M2187" s="6">
        <f>tbl_Manifiestos[[#This Row],[Total Pagado]]*tbl_Manifiestos[[#This Row],[Porcentaje]]</f>
        <v>185.535</v>
      </c>
      <c r="N2187" s="3">
        <v>0.93</v>
      </c>
    </row>
    <row r="2188" spans="1:14" ht="15.75" x14ac:dyDescent="0.25">
      <c r="A2188" s="3" t="s">
        <v>27</v>
      </c>
      <c r="B2188" s="3" t="str">
        <f>tbl_Manifiestos[[#This Row],[Factura]] &amp; "|" &amp; tbl_Manifiestos[[#This Row],[Proyecto OK]] &amp; "|" &amp; TEXT(tbl_Manifiestos[[#This Row],[Servicio]],"0.00") &amp; "|" &amp; TEXT(tbl_Manifiestos[[#This Row],[Costo Unitario]],"0.00")</f>
        <v>2692|Canal #2 |1.00|199.50</v>
      </c>
      <c r="C2188" t="s">
        <v>5564</v>
      </c>
      <c r="D2188" s="50">
        <v>45897</v>
      </c>
      <c r="E2188">
        <v>114</v>
      </c>
      <c r="F2188" t="s">
        <v>5401</v>
      </c>
      <c r="G2188" t="s">
        <v>5362</v>
      </c>
      <c r="H2188" t="s">
        <v>5892</v>
      </c>
      <c r="I2188">
        <v>6227</v>
      </c>
      <c r="J2188">
        <v>1</v>
      </c>
      <c r="K2188" s="54">
        <v>199.5</v>
      </c>
      <c r="L2188" s="38">
        <f t="shared" si="70"/>
        <v>199.5</v>
      </c>
      <c r="M2188" s="6">
        <f>tbl_Manifiestos[[#This Row],[Total Pagado]]*tbl_Manifiestos[[#This Row],[Porcentaje]]</f>
        <v>185.535</v>
      </c>
      <c r="N2188" s="3">
        <v>0.93</v>
      </c>
    </row>
    <row r="2189" spans="1:14" ht="15.75" x14ac:dyDescent="0.25">
      <c r="A2189" s="3" t="s">
        <v>27</v>
      </c>
      <c r="B2189" s="3" t="str">
        <f>tbl_Manifiestos[[#This Row],[Factura]] &amp; "|" &amp; tbl_Manifiestos[[#This Row],[Proyecto OK]] &amp; "|" &amp; TEXT(tbl_Manifiestos[[#This Row],[Servicio]],"0.00") &amp; "|" &amp; TEXT(tbl_Manifiestos[[#This Row],[Costo Unitario]],"0.00")</f>
        <v>2692|Canal #2 |1.00|199.50</v>
      </c>
      <c r="C2189" t="s">
        <v>5564</v>
      </c>
      <c r="D2189" s="52">
        <v>45897</v>
      </c>
      <c r="E2189">
        <v>114</v>
      </c>
      <c r="F2189" t="s">
        <v>5401</v>
      </c>
      <c r="G2189" t="s">
        <v>5362</v>
      </c>
      <c r="H2189" t="s">
        <v>5892</v>
      </c>
      <c r="I2189">
        <v>6227</v>
      </c>
      <c r="J2189">
        <v>1</v>
      </c>
      <c r="K2189" s="56">
        <v>199.5</v>
      </c>
      <c r="L2189" s="39">
        <f t="shared" si="70"/>
        <v>199.5</v>
      </c>
      <c r="M2189" s="6">
        <f>tbl_Manifiestos[[#This Row],[Total Pagado]]*tbl_Manifiestos[[#This Row],[Porcentaje]]</f>
        <v>185.535</v>
      </c>
      <c r="N2189" s="3">
        <v>0.93</v>
      </c>
    </row>
    <row r="2190" spans="1:14" ht="15.75" x14ac:dyDescent="0.25">
      <c r="A2190" s="3" t="s">
        <v>27</v>
      </c>
      <c r="B2190" s="3" t="str">
        <f>tbl_Manifiestos[[#This Row],[Factura]] &amp; "|" &amp; tbl_Manifiestos[[#This Row],[Proyecto OK]] &amp; "|" &amp; TEXT(tbl_Manifiestos[[#This Row],[Servicio]],"0.00") &amp; "|" &amp; TEXT(tbl_Manifiestos[[#This Row],[Costo Unitario]],"0.00")</f>
        <v>2692|Canal #2 |1.00|199.50</v>
      </c>
      <c r="C2190" t="s">
        <v>5564</v>
      </c>
      <c r="D2190" s="50">
        <v>45897</v>
      </c>
      <c r="E2190">
        <v>114</v>
      </c>
      <c r="F2190" t="s">
        <v>5401</v>
      </c>
      <c r="G2190" t="s">
        <v>5362</v>
      </c>
      <c r="H2190" t="s">
        <v>5892</v>
      </c>
      <c r="I2190">
        <v>6227</v>
      </c>
      <c r="J2190">
        <v>1</v>
      </c>
      <c r="K2190" s="54">
        <v>199.5</v>
      </c>
      <c r="L2190" s="38">
        <f t="shared" si="70"/>
        <v>199.5</v>
      </c>
      <c r="M2190" s="6">
        <f>tbl_Manifiestos[[#This Row],[Total Pagado]]*tbl_Manifiestos[[#This Row],[Porcentaje]]</f>
        <v>185.535</v>
      </c>
      <c r="N2190" s="3">
        <v>0.93</v>
      </c>
    </row>
    <row r="2191" spans="1:14" ht="15.75" x14ac:dyDescent="0.25">
      <c r="A2191" s="3" t="s">
        <v>27</v>
      </c>
      <c r="B2191" s="3" t="str">
        <f>tbl_Manifiestos[[#This Row],[Factura]] &amp; "|" &amp; tbl_Manifiestos[[#This Row],[Proyecto OK]] &amp; "|" &amp; TEXT(tbl_Manifiestos[[#This Row],[Servicio]],"0.00") &amp; "|" &amp; TEXT(tbl_Manifiestos[[#This Row],[Costo Unitario]],"0.00")</f>
        <v>2692|Canal #2 |1.00|357.00</v>
      </c>
      <c r="C2191" t="s">
        <v>5564</v>
      </c>
      <c r="D2191" s="51">
        <v>45898</v>
      </c>
      <c r="E2191">
        <v>67</v>
      </c>
      <c r="F2191" t="s">
        <v>5401</v>
      </c>
      <c r="G2191" t="s">
        <v>5362</v>
      </c>
      <c r="H2191" t="s">
        <v>5892</v>
      </c>
      <c r="I2191">
        <v>6227</v>
      </c>
      <c r="J2191">
        <v>1</v>
      </c>
      <c r="K2191" s="55">
        <v>357</v>
      </c>
      <c r="L2191" s="40">
        <f t="shared" si="70"/>
        <v>357</v>
      </c>
      <c r="M2191" s="6">
        <f>tbl_Manifiestos[[#This Row],[Total Pagado]]*tbl_Manifiestos[[#This Row],[Porcentaje]]</f>
        <v>332.01</v>
      </c>
      <c r="N2191" s="3">
        <v>0.93</v>
      </c>
    </row>
    <row r="2192" spans="1:14" ht="15.75" x14ac:dyDescent="0.25">
      <c r="A2192" s="3" t="s">
        <v>27</v>
      </c>
      <c r="B2192" s="3" t="str">
        <f>tbl_Manifiestos[[#This Row],[Factura]] &amp; "|" &amp; tbl_Manifiestos[[#This Row],[Proyecto OK]] &amp; "|" &amp; TEXT(tbl_Manifiestos[[#This Row],[Servicio]],"0.00") &amp; "|" &amp; TEXT(tbl_Manifiestos[[#This Row],[Costo Unitario]],"0.00")</f>
        <v>2692|Canal #2 |1.00|357.00</v>
      </c>
      <c r="C2192" t="s">
        <v>5564</v>
      </c>
      <c r="D2192" s="51">
        <v>45898</v>
      </c>
      <c r="E2192">
        <v>67</v>
      </c>
      <c r="F2192" t="s">
        <v>5401</v>
      </c>
      <c r="G2192" t="s">
        <v>5362</v>
      </c>
      <c r="H2192" t="s">
        <v>5892</v>
      </c>
      <c r="I2192">
        <v>6227</v>
      </c>
      <c r="J2192">
        <v>1</v>
      </c>
      <c r="K2192" s="55">
        <v>357</v>
      </c>
      <c r="L2192" s="40">
        <f t="shared" si="70"/>
        <v>357</v>
      </c>
      <c r="M2192" s="6">
        <f>tbl_Manifiestos[[#This Row],[Total Pagado]]*tbl_Manifiestos[[#This Row],[Porcentaje]]</f>
        <v>332.01</v>
      </c>
      <c r="N2192" s="3">
        <v>0.93</v>
      </c>
    </row>
    <row r="2193" spans="1:14" ht="15.75" x14ac:dyDescent="0.25">
      <c r="A2193" s="3" t="s">
        <v>27</v>
      </c>
      <c r="B2193" s="3" t="str">
        <f>tbl_Manifiestos[[#This Row],[Factura]] &amp; "|" &amp; tbl_Manifiestos[[#This Row],[Proyecto OK]] &amp; "|" &amp; TEXT(tbl_Manifiestos[[#This Row],[Servicio]],"0.00") &amp; "|" &amp; TEXT(tbl_Manifiestos[[#This Row],[Costo Unitario]],"0.00")</f>
        <v>2692|Canal #2 |1.00|357.00</v>
      </c>
      <c r="C2193" t="s">
        <v>5564</v>
      </c>
      <c r="D2193" s="52">
        <v>45898</v>
      </c>
      <c r="E2193">
        <v>67</v>
      </c>
      <c r="F2193" t="s">
        <v>5401</v>
      </c>
      <c r="G2193" t="s">
        <v>5362</v>
      </c>
      <c r="H2193" t="s">
        <v>5892</v>
      </c>
      <c r="I2193">
        <v>6227</v>
      </c>
      <c r="J2193">
        <v>1</v>
      </c>
      <c r="K2193" s="56">
        <v>357</v>
      </c>
      <c r="L2193" s="39">
        <f t="shared" si="70"/>
        <v>357</v>
      </c>
      <c r="M2193" s="6">
        <f>tbl_Manifiestos[[#This Row],[Total Pagado]]*tbl_Manifiestos[[#This Row],[Porcentaje]]</f>
        <v>332.01</v>
      </c>
      <c r="N2193" s="3">
        <v>0.93</v>
      </c>
    </row>
    <row r="2194" spans="1:14" ht="15.75" x14ac:dyDescent="0.25">
      <c r="A2194" s="3" t="s">
        <v>27</v>
      </c>
      <c r="B2194" s="3" t="str">
        <f>tbl_Manifiestos[[#This Row],[Factura]] &amp; "|" &amp; tbl_Manifiestos[[#This Row],[Proyecto OK]] &amp; "|" &amp; TEXT(tbl_Manifiestos[[#This Row],[Servicio]],"0.00") &amp; "|" &amp; TEXT(tbl_Manifiestos[[#This Row],[Costo Unitario]],"0.00")</f>
        <v>2724|Canal #2 |1.00|357.00</v>
      </c>
      <c r="C2194" t="s">
        <v>5581</v>
      </c>
      <c r="D2194" s="50">
        <v>45909</v>
      </c>
      <c r="E2194">
        <v>103</v>
      </c>
      <c r="F2194" t="s">
        <v>5401</v>
      </c>
      <c r="G2194" t="s">
        <v>5362</v>
      </c>
      <c r="H2194" t="s">
        <v>5892</v>
      </c>
      <c r="I2194">
        <v>6227</v>
      </c>
      <c r="J2194">
        <v>1</v>
      </c>
      <c r="K2194" s="54">
        <v>357</v>
      </c>
      <c r="L2194" s="38">
        <f t="shared" si="70"/>
        <v>357</v>
      </c>
      <c r="M2194" s="6">
        <f>tbl_Manifiestos[[#This Row],[Total Pagado]]*tbl_Manifiestos[[#This Row],[Porcentaje]]</f>
        <v>332.01</v>
      </c>
      <c r="N2194" s="3">
        <v>0.93</v>
      </c>
    </row>
    <row r="2195" spans="1:14" ht="15.75" x14ac:dyDescent="0.25">
      <c r="A2195" s="3" t="s">
        <v>27</v>
      </c>
      <c r="B2195" s="3" t="str">
        <f>tbl_Manifiestos[[#This Row],[Factura]] &amp; "|" &amp; tbl_Manifiestos[[#This Row],[Proyecto OK]] &amp; "|" &amp; TEXT(tbl_Manifiestos[[#This Row],[Servicio]],"0.00") &amp; "|" &amp; TEXT(tbl_Manifiestos[[#This Row],[Costo Unitario]],"0.00")</f>
        <v>2724|Canal #2 |1.00|357.00</v>
      </c>
      <c r="C2195" t="s">
        <v>5581</v>
      </c>
      <c r="D2195" s="52">
        <v>45909</v>
      </c>
      <c r="E2195">
        <v>103</v>
      </c>
      <c r="F2195" t="s">
        <v>5401</v>
      </c>
      <c r="G2195" t="s">
        <v>5362</v>
      </c>
      <c r="H2195" t="s">
        <v>5892</v>
      </c>
      <c r="I2195">
        <v>6227</v>
      </c>
      <c r="J2195">
        <v>1</v>
      </c>
      <c r="K2195" s="56">
        <v>357</v>
      </c>
      <c r="L2195" s="39">
        <f t="shared" si="70"/>
        <v>357</v>
      </c>
      <c r="M2195" s="6">
        <f>tbl_Manifiestos[[#This Row],[Total Pagado]]*tbl_Manifiestos[[#This Row],[Porcentaje]]</f>
        <v>332.01</v>
      </c>
      <c r="N2195" s="3">
        <v>0.93</v>
      </c>
    </row>
    <row r="2196" spans="1:14" ht="15.75" x14ac:dyDescent="0.25">
      <c r="A2196" s="3" t="s">
        <v>27</v>
      </c>
      <c r="B2196" s="3" t="str">
        <f>tbl_Manifiestos[[#This Row],[Factura]] &amp; "|" &amp; tbl_Manifiestos[[#This Row],[Proyecto OK]] &amp; "|" &amp; TEXT(tbl_Manifiestos[[#This Row],[Servicio]],"0.00") &amp; "|" &amp; TEXT(tbl_Manifiestos[[#This Row],[Costo Unitario]],"0.00")</f>
        <v>2724|Canal #2 |1.00|357.00</v>
      </c>
      <c r="C2196" t="s">
        <v>5581</v>
      </c>
      <c r="D2196" s="50">
        <v>45909</v>
      </c>
      <c r="E2196">
        <v>103</v>
      </c>
      <c r="F2196" t="s">
        <v>5401</v>
      </c>
      <c r="G2196" t="s">
        <v>5362</v>
      </c>
      <c r="H2196" t="s">
        <v>5892</v>
      </c>
      <c r="I2196">
        <v>6227</v>
      </c>
      <c r="J2196">
        <v>1</v>
      </c>
      <c r="K2196" s="54">
        <v>357</v>
      </c>
      <c r="L2196" s="38">
        <f t="shared" si="70"/>
        <v>357</v>
      </c>
      <c r="M2196" s="6">
        <f>tbl_Manifiestos[[#This Row],[Total Pagado]]*tbl_Manifiestos[[#This Row],[Porcentaje]]</f>
        <v>332.01</v>
      </c>
      <c r="N2196" s="3">
        <v>0.93</v>
      </c>
    </row>
    <row r="2197" spans="1:14" ht="15.75" x14ac:dyDescent="0.25">
      <c r="A2197" s="3" t="s">
        <v>27</v>
      </c>
      <c r="B2197" s="3" t="str">
        <f>tbl_Manifiestos[[#This Row],[Factura]] &amp; "|" &amp; tbl_Manifiestos[[#This Row],[Proyecto OK]] &amp; "|" &amp; TEXT(tbl_Manifiestos[[#This Row],[Servicio]],"0.00") &amp; "|" &amp; TEXT(tbl_Manifiestos[[#This Row],[Costo Unitario]],"0.00")</f>
        <v>2724|Canal #2 |1.00|199.50</v>
      </c>
      <c r="C2197" t="s">
        <v>5581</v>
      </c>
      <c r="D2197" s="51">
        <v>45909</v>
      </c>
      <c r="E2197">
        <v>103</v>
      </c>
      <c r="F2197" t="s">
        <v>5401</v>
      </c>
      <c r="G2197" t="s">
        <v>5362</v>
      </c>
      <c r="H2197" t="s">
        <v>5892</v>
      </c>
      <c r="I2197">
        <v>6227</v>
      </c>
      <c r="J2197">
        <v>1</v>
      </c>
      <c r="K2197" s="55">
        <v>199.5</v>
      </c>
      <c r="L2197" s="40">
        <f t="shared" si="70"/>
        <v>199.5</v>
      </c>
      <c r="M2197" s="6">
        <f>tbl_Manifiestos[[#This Row],[Total Pagado]]*tbl_Manifiestos[[#This Row],[Porcentaje]]</f>
        <v>185.535</v>
      </c>
      <c r="N2197" s="3">
        <v>0.93</v>
      </c>
    </row>
    <row r="2198" spans="1:14" ht="15.75" x14ac:dyDescent="0.25">
      <c r="A2198" s="3" t="s">
        <v>27</v>
      </c>
      <c r="B2198" s="3" t="str">
        <f>tbl_Manifiestos[[#This Row],[Factura]] &amp; "|" &amp; tbl_Manifiestos[[#This Row],[Proyecto OK]] &amp; "|" &amp; TEXT(tbl_Manifiestos[[#This Row],[Servicio]],"0.00") &amp; "|" &amp; TEXT(tbl_Manifiestos[[#This Row],[Costo Unitario]],"0.00")</f>
        <v>2724|Canal #2 |1.00|357.00</v>
      </c>
      <c r="C2198" t="s">
        <v>5581</v>
      </c>
      <c r="D2198" s="51">
        <v>45910</v>
      </c>
      <c r="E2198">
        <v>67</v>
      </c>
      <c r="F2198" t="s">
        <v>5401</v>
      </c>
      <c r="G2198" t="s">
        <v>5362</v>
      </c>
      <c r="H2198" t="s">
        <v>5892</v>
      </c>
      <c r="I2198">
        <v>6227</v>
      </c>
      <c r="J2198">
        <v>1</v>
      </c>
      <c r="K2198" s="55">
        <v>357</v>
      </c>
      <c r="L2198" s="40">
        <f t="shared" si="70"/>
        <v>357</v>
      </c>
      <c r="M2198" s="6">
        <f>tbl_Manifiestos[[#This Row],[Total Pagado]]*tbl_Manifiestos[[#This Row],[Porcentaje]]</f>
        <v>332.01</v>
      </c>
      <c r="N2198" s="3">
        <v>0.93</v>
      </c>
    </row>
    <row r="2199" spans="1:14" ht="15.75" x14ac:dyDescent="0.25">
      <c r="A2199" s="3" t="s">
        <v>27</v>
      </c>
      <c r="B2199" s="3" t="str">
        <f>tbl_Manifiestos[[#This Row],[Factura]] &amp; "|" &amp; tbl_Manifiestos[[#This Row],[Proyecto OK]] &amp; "|" &amp; TEXT(tbl_Manifiestos[[#This Row],[Servicio]],"0.00") &amp; "|" &amp; TEXT(tbl_Manifiestos[[#This Row],[Costo Unitario]],"0.00")</f>
        <v>2724|Canal #2 |1.00|357.00</v>
      </c>
      <c r="C2199" t="s">
        <v>5581</v>
      </c>
      <c r="D2199" s="51">
        <v>45910</v>
      </c>
      <c r="E2199">
        <v>67</v>
      </c>
      <c r="F2199" t="s">
        <v>5401</v>
      </c>
      <c r="G2199" t="s">
        <v>5362</v>
      </c>
      <c r="H2199" t="s">
        <v>5892</v>
      </c>
      <c r="I2199">
        <v>6227</v>
      </c>
      <c r="J2199">
        <v>1</v>
      </c>
      <c r="K2199" s="55">
        <v>357</v>
      </c>
      <c r="L2199" s="40">
        <f t="shared" si="70"/>
        <v>357</v>
      </c>
      <c r="M2199" s="6">
        <f>tbl_Manifiestos[[#This Row],[Total Pagado]]*tbl_Manifiestos[[#This Row],[Porcentaje]]</f>
        <v>332.01</v>
      </c>
      <c r="N2199" s="3">
        <v>0.93</v>
      </c>
    </row>
    <row r="2200" spans="1:14" ht="15.75" x14ac:dyDescent="0.25">
      <c r="A2200" s="3" t="s">
        <v>27</v>
      </c>
      <c r="B2200" s="3" t="str">
        <f>tbl_Manifiestos[[#This Row],[Factura]] &amp; "|" &amp; tbl_Manifiestos[[#This Row],[Proyecto OK]] &amp; "|" &amp; TEXT(tbl_Manifiestos[[#This Row],[Servicio]],"0.00") &amp; "|" &amp; TEXT(tbl_Manifiestos[[#This Row],[Costo Unitario]],"0.00")</f>
        <v>2724|Canal #2 |1.00|357.00</v>
      </c>
      <c r="C2200" t="s">
        <v>5581</v>
      </c>
      <c r="D2200" s="52">
        <v>45910</v>
      </c>
      <c r="E2200">
        <v>67</v>
      </c>
      <c r="F2200" t="s">
        <v>5401</v>
      </c>
      <c r="G2200" t="s">
        <v>5362</v>
      </c>
      <c r="H2200" t="s">
        <v>5892</v>
      </c>
      <c r="I2200">
        <v>6227</v>
      </c>
      <c r="J2200">
        <v>1</v>
      </c>
      <c r="K2200" s="56">
        <v>357</v>
      </c>
      <c r="L2200" s="39">
        <f t="shared" si="70"/>
        <v>357</v>
      </c>
      <c r="M2200" s="6">
        <f>tbl_Manifiestos[[#This Row],[Total Pagado]]*tbl_Manifiestos[[#This Row],[Porcentaje]]</f>
        <v>332.01</v>
      </c>
      <c r="N2200" s="3">
        <v>0.93</v>
      </c>
    </row>
    <row r="2201" spans="1:14" ht="15.75" x14ac:dyDescent="0.25">
      <c r="A2201" s="3" t="s">
        <v>27</v>
      </c>
      <c r="B2201" s="3" t="str">
        <f>tbl_Manifiestos[[#This Row],[Factura]] &amp; "|" &amp; tbl_Manifiestos[[#This Row],[Proyecto OK]] &amp; "|" &amp; TEXT(tbl_Manifiestos[[#This Row],[Servicio]],"0.00") &amp; "|" &amp; TEXT(tbl_Manifiestos[[#This Row],[Costo Unitario]],"0.00")</f>
        <v>2724|Canal #2 |1.00|357.00</v>
      </c>
      <c r="C2201" t="s">
        <v>5581</v>
      </c>
      <c r="D2201" s="50">
        <v>45910</v>
      </c>
      <c r="E2201">
        <v>67</v>
      </c>
      <c r="F2201" t="s">
        <v>5401</v>
      </c>
      <c r="G2201" t="s">
        <v>5362</v>
      </c>
      <c r="H2201" t="s">
        <v>5892</v>
      </c>
      <c r="I2201">
        <v>6227</v>
      </c>
      <c r="J2201">
        <v>1</v>
      </c>
      <c r="K2201" s="54">
        <v>357</v>
      </c>
      <c r="L2201" s="38">
        <f t="shared" si="70"/>
        <v>357</v>
      </c>
      <c r="M2201" s="6">
        <f>tbl_Manifiestos[[#This Row],[Total Pagado]]*tbl_Manifiestos[[#This Row],[Porcentaje]]</f>
        <v>332.01</v>
      </c>
      <c r="N2201" s="3">
        <v>0.93</v>
      </c>
    </row>
    <row r="2202" spans="1:14" ht="15.75" x14ac:dyDescent="0.25">
      <c r="A2202" s="3" t="s">
        <v>27</v>
      </c>
      <c r="B2202" s="3" t="str">
        <f>tbl_Manifiestos[[#This Row],[Factura]] &amp; "|" &amp; tbl_Manifiestos[[#This Row],[Proyecto OK]] &amp; "|" &amp; TEXT(tbl_Manifiestos[[#This Row],[Servicio]],"0.00") &amp; "|" &amp; TEXT(tbl_Manifiestos[[#This Row],[Costo Unitario]],"0.00")</f>
        <v>2724|Canal #2 |1.00|357.00</v>
      </c>
      <c r="C2202" t="s">
        <v>5581</v>
      </c>
      <c r="D2202" s="51">
        <v>45911</v>
      </c>
      <c r="E2202">
        <v>67</v>
      </c>
      <c r="F2202" t="s">
        <v>5401</v>
      </c>
      <c r="G2202" t="s">
        <v>5362</v>
      </c>
      <c r="H2202" t="s">
        <v>5892</v>
      </c>
      <c r="I2202">
        <v>6227</v>
      </c>
      <c r="J2202">
        <v>1</v>
      </c>
      <c r="K2202" s="55">
        <v>357</v>
      </c>
      <c r="L2202" s="40">
        <f t="shared" si="70"/>
        <v>357</v>
      </c>
      <c r="M2202" s="6">
        <f>tbl_Manifiestos[[#This Row],[Total Pagado]]*tbl_Manifiestos[[#This Row],[Porcentaje]]</f>
        <v>332.01</v>
      </c>
      <c r="N2202" s="3">
        <v>0.93</v>
      </c>
    </row>
    <row r="2203" spans="1:14" ht="15.75" x14ac:dyDescent="0.25">
      <c r="A2203" s="3" t="s">
        <v>27</v>
      </c>
      <c r="B2203" s="3" t="str">
        <f>tbl_Manifiestos[[#This Row],[Factura]] &amp; "|" &amp; tbl_Manifiestos[[#This Row],[Proyecto OK]] &amp; "|" &amp; TEXT(tbl_Manifiestos[[#This Row],[Servicio]],"0.00") &amp; "|" &amp; TEXT(tbl_Manifiestos[[#This Row],[Costo Unitario]],"0.00")</f>
        <v>2724|Canal #2 |1.00|357.00</v>
      </c>
      <c r="C2203" t="s">
        <v>5581</v>
      </c>
      <c r="D2203" s="51">
        <v>45911</v>
      </c>
      <c r="E2203">
        <v>67</v>
      </c>
      <c r="F2203" t="s">
        <v>5401</v>
      </c>
      <c r="G2203" t="s">
        <v>5362</v>
      </c>
      <c r="H2203" t="s">
        <v>5892</v>
      </c>
      <c r="I2203">
        <v>6227</v>
      </c>
      <c r="J2203">
        <v>1</v>
      </c>
      <c r="K2203" s="55">
        <v>357</v>
      </c>
      <c r="L2203" s="40">
        <f t="shared" si="70"/>
        <v>357</v>
      </c>
      <c r="M2203" s="6">
        <f>tbl_Manifiestos[[#This Row],[Total Pagado]]*tbl_Manifiestos[[#This Row],[Porcentaje]]</f>
        <v>332.01</v>
      </c>
      <c r="N2203" s="3">
        <v>0.93</v>
      </c>
    </row>
    <row r="2204" spans="1:14" ht="15.75" x14ac:dyDescent="0.25">
      <c r="A2204" s="3" t="s">
        <v>27</v>
      </c>
      <c r="B2204" s="3" t="str">
        <f>tbl_Manifiestos[[#This Row],[Factura]] &amp; "|" &amp; tbl_Manifiestos[[#This Row],[Proyecto OK]] &amp; "|" &amp; TEXT(tbl_Manifiestos[[#This Row],[Servicio]],"0.00") &amp; "|" &amp; TEXT(tbl_Manifiestos[[#This Row],[Costo Unitario]],"0.00")</f>
        <v>2724|Canal #2 |1.00|357.00</v>
      </c>
      <c r="C2204" t="s">
        <v>5581</v>
      </c>
      <c r="D2204" s="51">
        <v>45911</v>
      </c>
      <c r="E2204">
        <v>67</v>
      </c>
      <c r="F2204" t="s">
        <v>5401</v>
      </c>
      <c r="G2204" t="s">
        <v>5362</v>
      </c>
      <c r="H2204" t="s">
        <v>5892</v>
      </c>
      <c r="I2204">
        <v>6227</v>
      </c>
      <c r="J2204">
        <v>1</v>
      </c>
      <c r="K2204" s="55">
        <v>357</v>
      </c>
      <c r="L2204" s="40">
        <f t="shared" si="70"/>
        <v>357</v>
      </c>
      <c r="M2204" s="6">
        <f>tbl_Manifiestos[[#This Row],[Total Pagado]]*tbl_Manifiestos[[#This Row],[Porcentaje]]</f>
        <v>332.01</v>
      </c>
      <c r="N2204" s="3">
        <v>0.93</v>
      </c>
    </row>
    <row r="2205" spans="1:14" ht="15.75" x14ac:dyDescent="0.25">
      <c r="A2205" s="3" t="s">
        <v>27</v>
      </c>
      <c r="B2205" s="3" t="str">
        <f>tbl_Manifiestos[[#This Row],[Factura]] &amp; "|" &amp; tbl_Manifiestos[[#This Row],[Proyecto OK]] &amp; "|" &amp; TEXT(tbl_Manifiestos[[#This Row],[Servicio]],"0.00") &amp; "|" &amp; TEXT(tbl_Manifiestos[[#This Row],[Costo Unitario]],"0.00")</f>
        <v>2724|Canal #2 |1.00|357.00</v>
      </c>
      <c r="C2205" t="s">
        <v>5581</v>
      </c>
      <c r="D2205" s="52">
        <v>45911</v>
      </c>
      <c r="E2205">
        <v>67</v>
      </c>
      <c r="F2205" t="s">
        <v>5401</v>
      </c>
      <c r="G2205" t="s">
        <v>5362</v>
      </c>
      <c r="H2205" t="s">
        <v>5892</v>
      </c>
      <c r="I2205">
        <v>6227</v>
      </c>
      <c r="J2205">
        <v>1</v>
      </c>
      <c r="K2205" s="56">
        <v>357</v>
      </c>
      <c r="L2205" s="39">
        <f t="shared" si="70"/>
        <v>357</v>
      </c>
      <c r="M2205" s="6">
        <f>tbl_Manifiestos[[#This Row],[Total Pagado]]*tbl_Manifiestos[[#This Row],[Porcentaje]]</f>
        <v>332.01</v>
      </c>
      <c r="N2205" s="3">
        <v>0.93</v>
      </c>
    </row>
    <row r="2206" spans="1:14" ht="15.75" x14ac:dyDescent="0.25">
      <c r="A2206" s="3" t="s">
        <v>12</v>
      </c>
      <c r="B2206" s="3" t="str">
        <f>tbl_Manifiestos[[#This Row],[Factura]] &amp; "|" &amp; tbl_Manifiestos[[#This Row],[Proyecto OK]] &amp; "|" &amp; TEXT(tbl_Manifiestos[[#This Row],[Servicio]],"0.00") &amp; "|" &amp; TEXT(tbl_Manifiestos[[#This Row],[Costo Unitario]],"0.00")</f>
        <v>2692|Canal #2 |1.00|357.00</v>
      </c>
      <c r="C2206" t="s">
        <v>5564</v>
      </c>
      <c r="D2206" s="50">
        <v>45898</v>
      </c>
      <c r="E2206">
        <v>11</v>
      </c>
      <c r="F2206" t="s">
        <v>5401</v>
      </c>
      <c r="G2206" t="s">
        <v>5362</v>
      </c>
      <c r="H2206" t="s">
        <v>5892</v>
      </c>
      <c r="I2206">
        <v>6227</v>
      </c>
      <c r="J2206">
        <v>1</v>
      </c>
      <c r="K2206" s="54">
        <v>357</v>
      </c>
      <c r="L2206" s="38">
        <f t="shared" si="70"/>
        <v>357</v>
      </c>
      <c r="M2206" s="6">
        <f>tbl_Manifiestos[[#This Row],[Total Pagado]]*tbl_Manifiestos[[#This Row],[Porcentaje]]</f>
        <v>332.01</v>
      </c>
      <c r="N2206" s="3">
        <v>0.93</v>
      </c>
    </row>
    <row r="2207" spans="1:14" ht="15.75" x14ac:dyDescent="0.25">
      <c r="A2207" s="3" t="s">
        <v>12</v>
      </c>
      <c r="B2207" s="3" t="str">
        <f>tbl_Manifiestos[[#This Row],[Factura]] &amp; "|" &amp; tbl_Manifiestos[[#This Row],[Proyecto OK]] &amp; "|" &amp; TEXT(tbl_Manifiestos[[#This Row],[Servicio]],"0.00") &amp; "|" &amp; TEXT(tbl_Manifiestos[[#This Row],[Costo Unitario]],"0.00")</f>
        <v>2692|Canal #2 |1.00|357.00</v>
      </c>
      <c r="C2207" t="s">
        <v>5564</v>
      </c>
      <c r="D2207" s="50">
        <v>45898</v>
      </c>
      <c r="E2207">
        <v>11</v>
      </c>
      <c r="F2207" t="s">
        <v>5401</v>
      </c>
      <c r="G2207" t="s">
        <v>5362</v>
      </c>
      <c r="H2207" t="s">
        <v>5892</v>
      </c>
      <c r="I2207">
        <v>6227</v>
      </c>
      <c r="J2207">
        <v>1</v>
      </c>
      <c r="K2207" s="54">
        <v>357</v>
      </c>
      <c r="L2207" s="38">
        <f t="shared" si="70"/>
        <v>357</v>
      </c>
      <c r="M2207" s="6">
        <f>tbl_Manifiestos[[#This Row],[Total Pagado]]*tbl_Manifiestos[[#This Row],[Porcentaje]]</f>
        <v>332.01</v>
      </c>
      <c r="N2207" s="3">
        <v>0.93</v>
      </c>
    </row>
    <row r="2208" spans="1:14" ht="15.75" x14ac:dyDescent="0.25">
      <c r="A2208" s="3" t="s">
        <v>12</v>
      </c>
      <c r="B2208" s="3" t="str">
        <f>tbl_Manifiestos[[#This Row],[Factura]] &amp; "|" &amp; tbl_Manifiestos[[#This Row],[Proyecto OK]] &amp; "|" &amp; TEXT(tbl_Manifiestos[[#This Row],[Servicio]],"0.00") &amp; "|" &amp; TEXT(tbl_Manifiestos[[#This Row],[Costo Unitario]],"0.00")</f>
        <v>2692|Canal #2 |1.00|357.00</v>
      </c>
      <c r="C2208" t="s">
        <v>5564</v>
      </c>
      <c r="D2208" s="51">
        <v>45898</v>
      </c>
      <c r="E2208">
        <v>11</v>
      </c>
      <c r="F2208" t="s">
        <v>5401</v>
      </c>
      <c r="G2208" t="s">
        <v>5362</v>
      </c>
      <c r="H2208" t="s">
        <v>5892</v>
      </c>
      <c r="I2208">
        <v>6227</v>
      </c>
      <c r="J2208">
        <v>1</v>
      </c>
      <c r="K2208" s="55">
        <v>357</v>
      </c>
      <c r="L2208" s="40">
        <f t="shared" si="70"/>
        <v>357</v>
      </c>
      <c r="M2208" s="6">
        <f>tbl_Manifiestos[[#This Row],[Total Pagado]]*tbl_Manifiestos[[#This Row],[Porcentaje]]</f>
        <v>332.01</v>
      </c>
      <c r="N2208" s="3">
        <v>0.93</v>
      </c>
    </row>
    <row r="2209" spans="1:14" ht="15.75" x14ac:dyDescent="0.25">
      <c r="A2209" s="3" t="s">
        <v>12</v>
      </c>
      <c r="B2209" s="3" t="str">
        <f>tbl_Manifiestos[[#This Row],[Factura]] &amp; "|" &amp; tbl_Manifiestos[[#This Row],[Proyecto OK]] &amp; "|" &amp; TEXT(tbl_Manifiestos[[#This Row],[Servicio]],"0.00") &amp; "|" &amp; TEXT(tbl_Manifiestos[[#This Row],[Costo Unitario]],"0.00")</f>
        <v>2708|Canal #2 |1.00|357.00</v>
      </c>
      <c r="C2209" t="s">
        <v>5756</v>
      </c>
      <c r="D2209" s="51">
        <v>45902</v>
      </c>
      <c r="E2209">
        <v>19</v>
      </c>
      <c r="F2209" t="s">
        <v>5401</v>
      </c>
      <c r="G2209" t="s">
        <v>5362</v>
      </c>
      <c r="H2209" t="s">
        <v>5892</v>
      </c>
      <c r="I2209">
        <v>6227</v>
      </c>
      <c r="J2209">
        <v>1</v>
      </c>
      <c r="K2209" s="55">
        <v>357</v>
      </c>
      <c r="L2209" s="40">
        <f t="shared" si="70"/>
        <v>357</v>
      </c>
      <c r="M2209" s="6">
        <f>tbl_Manifiestos[[#This Row],[Total Pagado]]*tbl_Manifiestos[[#This Row],[Porcentaje]]</f>
        <v>332.01</v>
      </c>
      <c r="N2209" s="3">
        <v>0.93</v>
      </c>
    </row>
    <row r="2210" spans="1:14" ht="15.75" x14ac:dyDescent="0.25">
      <c r="A2210" s="3" t="s">
        <v>12</v>
      </c>
      <c r="B2210" s="3" t="str">
        <f>tbl_Manifiestos[[#This Row],[Factura]] &amp; "|" &amp; tbl_Manifiestos[[#This Row],[Proyecto OK]] &amp; "|" &amp; TEXT(tbl_Manifiestos[[#This Row],[Servicio]],"0.00") &amp; "|" &amp; TEXT(tbl_Manifiestos[[#This Row],[Costo Unitario]],"0.00")</f>
        <v>2708|Canal #2 |1.00|357.00</v>
      </c>
      <c r="C2210" t="s">
        <v>5756</v>
      </c>
      <c r="D2210" s="51">
        <v>45902</v>
      </c>
      <c r="E2210">
        <v>19</v>
      </c>
      <c r="F2210" t="s">
        <v>5401</v>
      </c>
      <c r="G2210" t="s">
        <v>5362</v>
      </c>
      <c r="H2210" t="s">
        <v>5892</v>
      </c>
      <c r="I2210">
        <v>6227</v>
      </c>
      <c r="J2210">
        <v>1</v>
      </c>
      <c r="K2210" s="55">
        <v>357</v>
      </c>
      <c r="L2210" s="40">
        <f t="shared" si="70"/>
        <v>357</v>
      </c>
      <c r="M2210" s="6">
        <f>tbl_Manifiestos[[#This Row],[Total Pagado]]*tbl_Manifiestos[[#This Row],[Porcentaje]]</f>
        <v>332.01</v>
      </c>
      <c r="N2210" s="3">
        <v>0.93</v>
      </c>
    </row>
    <row r="2211" spans="1:14" ht="15.75" x14ac:dyDescent="0.25">
      <c r="A2211" s="3" t="s">
        <v>12</v>
      </c>
      <c r="B2211" s="3" t="str">
        <f>tbl_Manifiestos[[#This Row],[Factura]] &amp; "|" &amp; tbl_Manifiestos[[#This Row],[Proyecto OK]] &amp; "|" &amp; TEXT(tbl_Manifiestos[[#This Row],[Servicio]],"0.00") &amp; "|" &amp; TEXT(tbl_Manifiestos[[#This Row],[Costo Unitario]],"0.00")</f>
        <v>2708|Canal #2 |1.00|357.00</v>
      </c>
      <c r="C2211" t="s">
        <v>5756</v>
      </c>
      <c r="D2211" s="51">
        <v>45902</v>
      </c>
      <c r="E2211">
        <v>19</v>
      </c>
      <c r="F2211" t="s">
        <v>5401</v>
      </c>
      <c r="G2211" t="s">
        <v>5362</v>
      </c>
      <c r="H2211" t="s">
        <v>5892</v>
      </c>
      <c r="I2211">
        <v>6227</v>
      </c>
      <c r="J2211">
        <v>1</v>
      </c>
      <c r="K2211" s="55">
        <v>357</v>
      </c>
      <c r="L2211" s="40">
        <f t="shared" si="70"/>
        <v>357</v>
      </c>
      <c r="M2211" s="6">
        <f>tbl_Manifiestos[[#This Row],[Total Pagado]]*tbl_Manifiestos[[#This Row],[Porcentaje]]</f>
        <v>332.01</v>
      </c>
      <c r="N2211" s="3">
        <v>0.93</v>
      </c>
    </row>
    <row r="2212" spans="1:14" ht="15.75" x14ac:dyDescent="0.25">
      <c r="A2212" s="3" t="s">
        <v>12</v>
      </c>
      <c r="B2212" s="3" t="str">
        <f>tbl_Manifiestos[[#This Row],[Factura]] &amp; "|" &amp; tbl_Manifiestos[[#This Row],[Proyecto OK]] &amp; "|" &amp; TEXT(tbl_Manifiestos[[#This Row],[Servicio]],"0.00") &amp; "|" &amp; TEXT(tbl_Manifiestos[[#This Row],[Costo Unitario]],"0.00")</f>
        <v>2708|Canal #2 |1.00|357.00</v>
      </c>
      <c r="C2212" t="s">
        <v>5756</v>
      </c>
      <c r="D2212" s="51">
        <v>45902</v>
      </c>
      <c r="E2212">
        <v>19</v>
      </c>
      <c r="F2212" t="s">
        <v>5401</v>
      </c>
      <c r="G2212" t="s">
        <v>5362</v>
      </c>
      <c r="H2212" t="s">
        <v>5892</v>
      </c>
      <c r="I2212">
        <v>6227</v>
      </c>
      <c r="J2212">
        <v>1</v>
      </c>
      <c r="K2212" s="55">
        <v>357</v>
      </c>
      <c r="L2212" s="40">
        <f t="shared" si="70"/>
        <v>357</v>
      </c>
      <c r="M2212" s="6">
        <f>tbl_Manifiestos[[#This Row],[Total Pagado]]*tbl_Manifiestos[[#This Row],[Porcentaje]]</f>
        <v>332.01</v>
      </c>
      <c r="N2212" s="3">
        <v>0.93</v>
      </c>
    </row>
    <row r="2213" spans="1:14" ht="15.75" x14ac:dyDescent="0.25">
      <c r="A2213" s="3" t="s">
        <v>5780</v>
      </c>
      <c r="B2213" s="3" t="str">
        <f>tbl_Manifiestos[[#This Row],[Factura]] &amp; "|" &amp; tbl_Manifiestos[[#This Row],[Proyecto OK]] &amp; "|" &amp; TEXT(tbl_Manifiestos[[#This Row],[Servicio]],"0.00") &amp; "|" &amp; TEXT(tbl_Manifiestos[[#This Row],[Costo Unitario]],"0.00")</f>
        <v>2692|Canal #2 |1.00|357.00</v>
      </c>
      <c r="C2213" s="44" t="s">
        <v>5564</v>
      </c>
      <c r="D2213" s="79">
        <v>45898</v>
      </c>
      <c r="E2213">
        <v>198</v>
      </c>
      <c r="F2213" t="s">
        <v>5401</v>
      </c>
      <c r="G2213" t="s">
        <v>5362</v>
      </c>
      <c r="H2213" t="s">
        <v>5892</v>
      </c>
      <c r="I2213">
        <v>6227</v>
      </c>
      <c r="J2213">
        <v>1</v>
      </c>
      <c r="K2213" s="55">
        <v>357</v>
      </c>
      <c r="L2213" s="40">
        <f t="shared" si="70"/>
        <v>357</v>
      </c>
      <c r="M2213" s="6">
        <f>tbl_Manifiestos[[#This Row],[Total Pagado]]*tbl_Manifiestos[[#This Row],[Porcentaje]]</f>
        <v>332.01</v>
      </c>
      <c r="N2213" s="3">
        <v>0.93</v>
      </c>
    </row>
    <row r="2214" spans="1:14" ht="15.75" x14ac:dyDescent="0.25">
      <c r="A2214" s="3" t="s">
        <v>5780</v>
      </c>
      <c r="B2214" s="3" t="str">
        <f>tbl_Manifiestos[[#This Row],[Factura]] &amp; "|" &amp; tbl_Manifiestos[[#This Row],[Proyecto OK]] &amp; "|" &amp; TEXT(tbl_Manifiestos[[#This Row],[Servicio]],"0.00") &amp; "|" &amp; TEXT(tbl_Manifiestos[[#This Row],[Costo Unitario]],"0.00")</f>
        <v>2692|Canal #2 |1.00|357.00</v>
      </c>
      <c r="C2214" s="44" t="s">
        <v>5564</v>
      </c>
      <c r="D2214" s="79">
        <v>45898</v>
      </c>
      <c r="E2214">
        <v>198</v>
      </c>
      <c r="F2214" t="s">
        <v>5401</v>
      </c>
      <c r="G2214" t="s">
        <v>5362</v>
      </c>
      <c r="H2214" t="s">
        <v>5892</v>
      </c>
      <c r="I2214">
        <v>6227</v>
      </c>
      <c r="J2214">
        <v>1</v>
      </c>
      <c r="K2214" s="55">
        <v>357</v>
      </c>
      <c r="L2214" s="34">
        <f t="shared" si="70"/>
        <v>357</v>
      </c>
      <c r="M2214" s="6">
        <f>tbl_Manifiestos[[#This Row],[Total Pagado]]*tbl_Manifiestos[[#This Row],[Porcentaje]]</f>
        <v>332.01</v>
      </c>
      <c r="N2214" s="3">
        <v>0.93</v>
      </c>
    </row>
    <row r="2215" spans="1:14" ht="15.75" x14ac:dyDescent="0.25">
      <c r="A2215" s="3" t="s">
        <v>5780</v>
      </c>
      <c r="B2215" s="3" t="str">
        <f>tbl_Manifiestos[[#This Row],[Factura]] &amp; "|" &amp; tbl_Manifiestos[[#This Row],[Proyecto OK]] &amp; "|" &amp; TEXT(tbl_Manifiestos[[#This Row],[Servicio]],"0.00") &amp; "|" &amp; TEXT(tbl_Manifiestos[[#This Row],[Costo Unitario]],"0.00")</f>
        <v>2692|Canal #2 |1.00|357.00</v>
      </c>
      <c r="C2215" s="44" t="s">
        <v>5564</v>
      </c>
      <c r="D2215" s="79">
        <v>45898</v>
      </c>
      <c r="E2215">
        <v>198</v>
      </c>
      <c r="F2215" t="s">
        <v>5401</v>
      </c>
      <c r="G2215" t="s">
        <v>5362</v>
      </c>
      <c r="H2215" t="s">
        <v>5892</v>
      </c>
      <c r="I2215">
        <v>6227</v>
      </c>
      <c r="J2215">
        <v>1</v>
      </c>
      <c r="K2215" s="56">
        <v>357</v>
      </c>
      <c r="L2215" s="35">
        <f t="shared" si="70"/>
        <v>357</v>
      </c>
      <c r="M2215" s="6">
        <f>tbl_Manifiestos[[#This Row],[Total Pagado]]*tbl_Manifiestos[[#This Row],[Porcentaje]]</f>
        <v>332.01</v>
      </c>
      <c r="N2215" s="3">
        <v>0.93</v>
      </c>
    </row>
    <row r="2216" spans="1:14" ht="15.75" x14ac:dyDescent="0.25">
      <c r="A2216" s="3" t="s">
        <v>5309</v>
      </c>
      <c r="B2216" s="3" t="str">
        <f>tbl_Manifiestos[[#This Row],[Factura]] &amp; "|" &amp; tbl_Manifiestos[[#This Row],[Proyecto OK]] &amp; "|" &amp; TEXT(tbl_Manifiestos[[#This Row],[Servicio]],"0.00") &amp; "|" &amp; TEXT(tbl_Manifiestos[[#This Row],[Costo Unitario]],"0.00")</f>
        <v>2754|Chicago Heights|9.75|115.00</v>
      </c>
      <c r="C2216">
        <v>2754</v>
      </c>
      <c r="D2216" s="138">
        <v>45874</v>
      </c>
      <c r="E2216">
        <v>28</v>
      </c>
      <c r="F2216" t="s">
        <v>5310</v>
      </c>
      <c r="G2216" t="s">
        <v>4660</v>
      </c>
      <c r="H2216" s="135" t="s">
        <v>956</v>
      </c>
      <c r="J2216">
        <v>9.75</v>
      </c>
      <c r="K2216" s="185">
        <v>115</v>
      </c>
      <c r="L2216" s="214">
        <v>1121.25</v>
      </c>
      <c r="M2216" s="6">
        <f>tbl_Manifiestos[[#This Row],[Total Pagado]]*tbl_Manifiestos[[#This Row],[Porcentaje]]</f>
        <v>1009.125</v>
      </c>
      <c r="N2216" s="3">
        <v>0.9</v>
      </c>
    </row>
    <row r="2217" spans="1:14" ht="15.75" x14ac:dyDescent="0.25">
      <c r="A2217" s="3" t="s">
        <v>27</v>
      </c>
      <c r="B2217" s="3" t="str">
        <f>tbl_Manifiestos[[#This Row],[Factura]] &amp; "|" &amp; tbl_Manifiestos[[#This Row],[Proyecto OK]] &amp; "|" &amp; TEXT(tbl_Manifiestos[[#This Row],[Servicio]],"0.00") &amp; "|" &amp; TEXT(tbl_Manifiestos[[#This Row],[Costo Unitario]],"0.00")</f>
        <v>2427|Chicago Heights|7.50|128.00</v>
      </c>
      <c r="C2217">
        <v>2427</v>
      </c>
      <c r="D2217" s="31">
        <v>45771</v>
      </c>
      <c r="E2217">
        <v>114</v>
      </c>
      <c r="F2217" t="s">
        <v>5310</v>
      </c>
      <c r="G2217" t="s">
        <v>4660</v>
      </c>
      <c r="H2217" s="135" t="s">
        <v>956</v>
      </c>
      <c r="J2217">
        <v>7.5</v>
      </c>
      <c r="K2217" s="35">
        <v>128</v>
      </c>
      <c r="L2217" s="39">
        <f t="shared" ref="L2217:L2246" si="71">J2217*K2217</f>
        <v>960</v>
      </c>
      <c r="M2217" s="6">
        <f>tbl_Manifiestos[[#This Row],[Total Pagado]]*tbl_Manifiestos[[#This Row],[Porcentaje]]</f>
        <v>892.80000000000007</v>
      </c>
      <c r="N2217" s="3">
        <v>0.93</v>
      </c>
    </row>
    <row r="2218" spans="1:14" ht="15.75" x14ac:dyDescent="0.25">
      <c r="A2218" s="3" t="s">
        <v>27</v>
      </c>
      <c r="B2218" s="3" t="str">
        <f>tbl_Manifiestos[[#This Row],[Factura]] &amp; "|" &amp; tbl_Manifiestos[[#This Row],[Proyecto OK]] &amp; "|" &amp; TEXT(tbl_Manifiestos[[#This Row],[Servicio]],"0.00") &amp; "|" &amp; TEXT(tbl_Manifiestos[[#This Row],[Costo Unitario]],"0.00")</f>
        <v>2427|Chicago Heights|8.75|128.00</v>
      </c>
      <c r="C2218">
        <v>2427</v>
      </c>
      <c r="D2218" s="30">
        <v>45771</v>
      </c>
      <c r="E2218">
        <v>708</v>
      </c>
      <c r="F2218" t="s">
        <v>5310</v>
      </c>
      <c r="G2218" t="s">
        <v>4660</v>
      </c>
      <c r="H2218" s="135" t="s">
        <v>956</v>
      </c>
      <c r="J2218">
        <v>8.75</v>
      </c>
      <c r="K2218" s="36">
        <v>128</v>
      </c>
      <c r="L2218" s="38">
        <f t="shared" si="71"/>
        <v>1120</v>
      </c>
      <c r="M2218" s="6">
        <f>tbl_Manifiestos[[#This Row],[Total Pagado]]*tbl_Manifiestos[[#This Row],[Porcentaje]]</f>
        <v>1041.6000000000001</v>
      </c>
      <c r="N2218" s="3">
        <v>0.93</v>
      </c>
    </row>
    <row r="2219" spans="1:14" ht="15.75" x14ac:dyDescent="0.25">
      <c r="A2219" s="3" t="s">
        <v>27</v>
      </c>
      <c r="B2219" s="3" t="str">
        <f>tbl_Manifiestos[[#This Row],[Factura]] &amp; "|" &amp; tbl_Manifiestos[[#This Row],[Proyecto OK]] &amp; "|" &amp; TEXT(tbl_Manifiestos[[#This Row],[Servicio]],"0.00") &amp; "|" &amp; TEXT(tbl_Manifiestos[[#This Row],[Costo Unitario]],"0.00")</f>
        <v>2427|Chicago Heights|6.25|128.00</v>
      </c>
      <c r="C2219">
        <v>2427</v>
      </c>
      <c r="D2219" s="32">
        <v>45772</v>
      </c>
      <c r="E2219">
        <v>515</v>
      </c>
      <c r="F2219" t="s">
        <v>5310</v>
      </c>
      <c r="G2219" t="s">
        <v>4660</v>
      </c>
      <c r="H2219" s="135" t="s">
        <v>956</v>
      </c>
      <c r="J2219">
        <v>6.25</v>
      </c>
      <c r="K2219" s="34">
        <v>128</v>
      </c>
      <c r="L2219" s="40">
        <f t="shared" si="71"/>
        <v>800</v>
      </c>
      <c r="M2219" s="6">
        <f>tbl_Manifiestos[[#This Row],[Total Pagado]]*tbl_Manifiestos[[#This Row],[Porcentaje]]</f>
        <v>744</v>
      </c>
      <c r="N2219" s="3">
        <v>0.93</v>
      </c>
    </row>
    <row r="2220" spans="1:14" ht="15.75" x14ac:dyDescent="0.25">
      <c r="A2220" s="3" t="s">
        <v>27</v>
      </c>
      <c r="B2220" s="3" t="str">
        <f>tbl_Manifiestos[[#This Row],[Factura]] &amp; "|" &amp; tbl_Manifiestos[[#This Row],[Proyecto OK]] &amp; "|" &amp; TEXT(tbl_Manifiestos[[#This Row],[Servicio]],"0.00") &amp; "|" &amp; TEXT(tbl_Manifiestos[[#This Row],[Costo Unitario]],"0.00")</f>
        <v>2442|Chicago Heights|8.50|128.00</v>
      </c>
      <c r="C2220">
        <v>2442</v>
      </c>
      <c r="D2220" s="31">
        <v>45775</v>
      </c>
      <c r="E2220">
        <v>103</v>
      </c>
      <c r="F2220" t="s">
        <v>5310</v>
      </c>
      <c r="G2220" t="s">
        <v>4660</v>
      </c>
      <c r="H2220" s="135" t="s">
        <v>956</v>
      </c>
      <c r="J2220">
        <v>8.5</v>
      </c>
      <c r="K2220" s="35">
        <v>128</v>
      </c>
      <c r="L2220" s="39">
        <f t="shared" si="71"/>
        <v>1088</v>
      </c>
      <c r="M2220" s="6">
        <f>tbl_Manifiestos[[#This Row],[Total Pagado]]*tbl_Manifiestos[[#This Row],[Porcentaje]]</f>
        <v>1011.84</v>
      </c>
      <c r="N2220" s="3">
        <v>0.93</v>
      </c>
    </row>
    <row r="2221" spans="1:14" ht="15.75" x14ac:dyDescent="0.25">
      <c r="A2221" s="3" t="s">
        <v>27</v>
      </c>
      <c r="B2221" s="3" t="str">
        <f>tbl_Manifiestos[[#This Row],[Factura]] &amp; "|" &amp; tbl_Manifiestos[[#This Row],[Proyecto OK]] &amp; "|" &amp; TEXT(tbl_Manifiestos[[#This Row],[Servicio]],"0.00") &amp; "|" &amp; TEXT(tbl_Manifiestos[[#This Row],[Costo Unitario]],"0.00")</f>
        <v>2442|Chicago Heights|8.50|128.00</v>
      </c>
      <c r="C2221">
        <v>2442</v>
      </c>
      <c r="D2221" s="33">
        <v>45776</v>
      </c>
      <c r="E2221">
        <v>103</v>
      </c>
      <c r="F2221" t="s">
        <v>5310</v>
      </c>
      <c r="G2221" t="s">
        <v>4660</v>
      </c>
      <c r="H2221" s="135" t="s">
        <v>956</v>
      </c>
      <c r="J2221">
        <v>8.5</v>
      </c>
      <c r="K2221" s="37">
        <v>128</v>
      </c>
      <c r="L2221" s="41">
        <f t="shared" si="71"/>
        <v>1088</v>
      </c>
      <c r="M2221" s="6">
        <f>tbl_Manifiestos[[#This Row],[Total Pagado]]*tbl_Manifiestos[[#This Row],[Porcentaje]]</f>
        <v>1011.84</v>
      </c>
      <c r="N2221" s="3">
        <v>0.93</v>
      </c>
    </row>
    <row r="2222" spans="1:14" ht="15.75" x14ac:dyDescent="0.25">
      <c r="A2222" s="3" t="s">
        <v>27</v>
      </c>
      <c r="B2222" s="3" t="str">
        <f>tbl_Manifiestos[[#This Row],[Factura]] &amp; "|" &amp; tbl_Manifiestos[[#This Row],[Proyecto OK]] &amp; "|" &amp; TEXT(tbl_Manifiestos[[#This Row],[Servicio]],"0.00") &amp; "|" &amp; TEXT(tbl_Manifiestos[[#This Row],[Costo Unitario]],"0.00")</f>
        <v>2442|Chicago Heights|9.25|128.00</v>
      </c>
      <c r="C2222">
        <v>2442</v>
      </c>
      <c r="D2222" s="33">
        <v>45777</v>
      </c>
      <c r="E2222">
        <v>103</v>
      </c>
      <c r="F2222" t="s">
        <v>5310</v>
      </c>
      <c r="G2222" t="s">
        <v>4660</v>
      </c>
      <c r="H2222" s="135" t="s">
        <v>956</v>
      </c>
      <c r="J2222">
        <v>9.25</v>
      </c>
      <c r="K2222" s="37">
        <v>128</v>
      </c>
      <c r="L2222" s="41">
        <f t="shared" si="71"/>
        <v>1184</v>
      </c>
      <c r="M2222" s="6">
        <f>tbl_Manifiestos[[#This Row],[Total Pagado]]*tbl_Manifiestos[[#This Row],[Porcentaje]]</f>
        <v>1101.1200000000001</v>
      </c>
      <c r="N2222" s="3">
        <v>0.93</v>
      </c>
    </row>
    <row r="2223" spans="1:14" ht="15.75" x14ac:dyDescent="0.25">
      <c r="A2223" s="3" t="s">
        <v>27</v>
      </c>
      <c r="B2223" s="3" t="str">
        <f>tbl_Manifiestos[[#This Row],[Factura]] &amp; "|" &amp; tbl_Manifiestos[[#This Row],[Proyecto OK]] &amp; "|" &amp; TEXT(tbl_Manifiestos[[#This Row],[Servicio]],"0.00") &amp; "|" &amp; TEXT(tbl_Manifiestos[[#This Row],[Costo Unitario]],"0.00")</f>
        <v>2442|Chicago Heights|9.50|128.00</v>
      </c>
      <c r="C2223">
        <v>2442</v>
      </c>
      <c r="D2223" s="30">
        <v>45777</v>
      </c>
      <c r="E2223">
        <v>708</v>
      </c>
      <c r="F2223" t="s">
        <v>5310</v>
      </c>
      <c r="G2223" t="s">
        <v>4660</v>
      </c>
      <c r="H2223" s="135" t="s">
        <v>956</v>
      </c>
      <c r="J2223">
        <v>9.5</v>
      </c>
      <c r="K2223" s="36">
        <v>128</v>
      </c>
      <c r="L2223" s="38">
        <f t="shared" si="71"/>
        <v>1216</v>
      </c>
      <c r="M2223" s="6">
        <f>tbl_Manifiestos[[#This Row],[Total Pagado]]*tbl_Manifiestos[[#This Row],[Porcentaje]]</f>
        <v>1130.8800000000001</v>
      </c>
      <c r="N2223" s="3">
        <v>0.93</v>
      </c>
    </row>
    <row r="2224" spans="1:14" ht="15.75" x14ac:dyDescent="0.25">
      <c r="A2224" s="3" t="s">
        <v>27</v>
      </c>
      <c r="B2224" s="3" t="str">
        <f>tbl_Manifiestos[[#This Row],[Factura]] &amp; "|" &amp; tbl_Manifiestos[[#This Row],[Proyecto OK]] &amp; "|" &amp; TEXT(tbl_Manifiestos[[#This Row],[Servicio]],"0.00") &amp; "|" &amp; TEXT(tbl_Manifiestos[[#This Row],[Costo Unitario]],"0.00")</f>
        <v>2442|Chicago Heights|8.00|128.00</v>
      </c>
      <c r="C2224">
        <v>2442</v>
      </c>
      <c r="D2224" s="32">
        <v>45778</v>
      </c>
      <c r="E2224">
        <v>103</v>
      </c>
      <c r="F2224" t="s">
        <v>5310</v>
      </c>
      <c r="G2224" t="s">
        <v>4660</v>
      </c>
      <c r="H2224" s="135" t="s">
        <v>956</v>
      </c>
      <c r="J2224">
        <v>8</v>
      </c>
      <c r="K2224" s="34">
        <v>128</v>
      </c>
      <c r="L2224" s="40">
        <f t="shared" si="71"/>
        <v>1024</v>
      </c>
      <c r="M2224" s="6">
        <f>tbl_Manifiestos[[#This Row],[Total Pagado]]*tbl_Manifiestos[[#This Row],[Porcentaje]]</f>
        <v>952.32</v>
      </c>
      <c r="N2224" s="3">
        <v>0.93</v>
      </c>
    </row>
    <row r="2225" spans="1:14" ht="15.75" x14ac:dyDescent="0.25">
      <c r="A2225" s="3" t="s">
        <v>27</v>
      </c>
      <c r="B2225" s="3" t="str">
        <f>tbl_Manifiestos[[#This Row],[Factura]] &amp; "|" &amp; tbl_Manifiestos[[#This Row],[Proyecto OK]] &amp; "|" &amp; TEXT(tbl_Manifiestos[[#This Row],[Servicio]],"0.00") &amp; "|" &amp; TEXT(tbl_Manifiestos[[#This Row],[Costo Unitario]],"0.00")</f>
        <v>2442|Chicago Heights|9.00|128.00</v>
      </c>
      <c r="C2225">
        <v>2442</v>
      </c>
      <c r="D2225" s="31">
        <v>45779</v>
      </c>
      <c r="E2225">
        <v>103</v>
      </c>
      <c r="F2225" t="s">
        <v>5310</v>
      </c>
      <c r="G2225" t="s">
        <v>4660</v>
      </c>
      <c r="H2225" s="135" t="s">
        <v>956</v>
      </c>
      <c r="J2225">
        <v>9</v>
      </c>
      <c r="K2225" s="35">
        <v>128</v>
      </c>
      <c r="L2225" s="39">
        <f t="shared" si="71"/>
        <v>1152</v>
      </c>
      <c r="M2225" s="6">
        <f>tbl_Manifiestos[[#This Row],[Total Pagado]]*tbl_Manifiestos[[#This Row],[Porcentaje]]</f>
        <v>1071.3600000000001</v>
      </c>
      <c r="N2225" s="3">
        <v>0.93</v>
      </c>
    </row>
    <row r="2226" spans="1:14" ht="15.75" x14ac:dyDescent="0.25">
      <c r="A2226" s="3" t="s">
        <v>27</v>
      </c>
      <c r="B2226" s="3" t="str">
        <f>tbl_Manifiestos[[#This Row],[Factura]] &amp; "|" &amp; tbl_Manifiestos[[#This Row],[Proyecto OK]] &amp; "|" &amp; TEXT(tbl_Manifiestos[[#This Row],[Servicio]],"0.00") &amp; "|" &amp; TEXT(tbl_Manifiestos[[#This Row],[Costo Unitario]],"0.00")</f>
        <v>2457|Chicago Heights|7.00|128.00</v>
      </c>
      <c r="C2226">
        <v>2457</v>
      </c>
      <c r="D2226" s="30">
        <v>45782</v>
      </c>
      <c r="E2226">
        <v>356</v>
      </c>
      <c r="F2226" t="s">
        <v>5310</v>
      </c>
      <c r="G2226" t="s">
        <v>4660</v>
      </c>
      <c r="H2226" s="135" t="s">
        <v>956</v>
      </c>
      <c r="J2226">
        <v>7</v>
      </c>
      <c r="K2226" s="36">
        <v>128</v>
      </c>
      <c r="L2226" s="38">
        <f t="shared" si="71"/>
        <v>896</v>
      </c>
      <c r="M2226" s="6">
        <f>tbl_Manifiestos[[#This Row],[Total Pagado]]*tbl_Manifiestos[[#This Row],[Porcentaje]]</f>
        <v>833.28000000000009</v>
      </c>
      <c r="N2226" s="3">
        <v>0.93</v>
      </c>
    </row>
    <row r="2227" spans="1:14" ht="15.75" x14ac:dyDescent="0.25">
      <c r="A2227" s="3" t="s">
        <v>27</v>
      </c>
      <c r="B2227" s="3" t="str">
        <f>tbl_Manifiestos[[#This Row],[Factura]] &amp; "|" &amp; tbl_Manifiestos[[#This Row],[Proyecto OK]] &amp; "|" &amp; TEXT(tbl_Manifiestos[[#This Row],[Servicio]],"0.00") &amp; "|" &amp; TEXT(tbl_Manifiestos[[#This Row],[Costo Unitario]],"0.00")</f>
        <v>2457|Chicago Heights|9.00|128.00</v>
      </c>
      <c r="C2227">
        <v>2457</v>
      </c>
      <c r="D2227" s="32">
        <v>45782</v>
      </c>
      <c r="E2227">
        <v>103</v>
      </c>
      <c r="F2227" t="s">
        <v>5310</v>
      </c>
      <c r="G2227" t="s">
        <v>4660</v>
      </c>
      <c r="H2227" s="135" t="s">
        <v>956</v>
      </c>
      <c r="J2227">
        <v>9</v>
      </c>
      <c r="K2227" s="34">
        <v>128</v>
      </c>
      <c r="L2227" s="40">
        <f t="shared" si="71"/>
        <v>1152</v>
      </c>
      <c r="M2227" s="6">
        <f>tbl_Manifiestos[[#This Row],[Total Pagado]]*tbl_Manifiestos[[#This Row],[Porcentaje]]</f>
        <v>1071.3600000000001</v>
      </c>
      <c r="N2227" s="3">
        <v>0.93</v>
      </c>
    </row>
    <row r="2228" spans="1:14" ht="15.75" x14ac:dyDescent="0.25">
      <c r="A2228" s="3" t="s">
        <v>27</v>
      </c>
      <c r="B2228" s="3" t="str">
        <f>tbl_Manifiestos[[#This Row],[Factura]] &amp; "|" &amp; tbl_Manifiestos[[#This Row],[Proyecto OK]] &amp; "|" &amp; TEXT(tbl_Manifiestos[[#This Row],[Servicio]],"0.00") &amp; "|" &amp; TEXT(tbl_Manifiestos[[#This Row],[Costo Unitario]],"0.00")</f>
        <v>2457|Chicago Heights|8.50|128.00</v>
      </c>
      <c r="C2228">
        <v>2457</v>
      </c>
      <c r="D2228" s="32">
        <v>45783</v>
      </c>
      <c r="E2228">
        <v>103</v>
      </c>
      <c r="F2228" t="s">
        <v>5310</v>
      </c>
      <c r="G2228" t="s">
        <v>4660</v>
      </c>
      <c r="H2228" s="135" t="s">
        <v>956</v>
      </c>
      <c r="J2228">
        <v>8.5</v>
      </c>
      <c r="K2228" s="34">
        <v>128</v>
      </c>
      <c r="L2228" s="40">
        <f t="shared" si="71"/>
        <v>1088</v>
      </c>
      <c r="M2228" s="6">
        <f>tbl_Manifiestos[[#This Row],[Total Pagado]]*tbl_Manifiestos[[#This Row],[Porcentaje]]</f>
        <v>1011.84</v>
      </c>
      <c r="N2228" s="3">
        <v>0.93</v>
      </c>
    </row>
    <row r="2229" spans="1:14" ht="15.75" x14ac:dyDescent="0.25">
      <c r="A2229" s="3" t="s">
        <v>27</v>
      </c>
      <c r="B2229" s="3" t="str">
        <f>tbl_Manifiestos[[#This Row],[Factura]] &amp; "|" &amp; tbl_Manifiestos[[#This Row],[Proyecto OK]] &amp; "|" &amp; TEXT(tbl_Manifiestos[[#This Row],[Servicio]],"0.00") &amp; "|" &amp; TEXT(tbl_Manifiestos[[#This Row],[Costo Unitario]],"0.00")</f>
        <v>2457|Chicago Heights|9.00|128.00</v>
      </c>
      <c r="C2229">
        <v>2457</v>
      </c>
      <c r="D2229" s="32">
        <v>45783</v>
      </c>
      <c r="E2229">
        <v>515</v>
      </c>
      <c r="F2229" t="s">
        <v>5310</v>
      </c>
      <c r="G2229" t="s">
        <v>4660</v>
      </c>
      <c r="H2229" s="135" t="s">
        <v>956</v>
      </c>
      <c r="J2229">
        <v>9</v>
      </c>
      <c r="K2229" s="34">
        <v>128</v>
      </c>
      <c r="L2229" s="40">
        <f t="shared" si="71"/>
        <v>1152</v>
      </c>
      <c r="M2229" s="6">
        <f>tbl_Manifiestos[[#This Row],[Total Pagado]]*tbl_Manifiestos[[#This Row],[Porcentaje]]</f>
        <v>1071.3600000000001</v>
      </c>
      <c r="N2229" s="3">
        <v>0.93</v>
      </c>
    </row>
    <row r="2230" spans="1:14" ht="15.75" x14ac:dyDescent="0.25">
      <c r="A2230" s="3" t="s">
        <v>27</v>
      </c>
      <c r="B2230" s="3" t="str">
        <f>tbl_Manifiestos[[#This Row],[Factura]] &amp; "|" &amp; tbl_Manifiestos[[#This Row],[Proyecto OK]] &amp; "|" &amp; TEXT(tbl_Manifiestos[[#This Row],[Servicio]],"0.00") &amp; "|" &amp; TEXT(tbl_Manifiestos[[#This Row],[Costo Unitario]],"0.00")</f>
        <v>2457|Chicago Heights|8.50|128.00</v>
      </c>
      <c r="C2230">
        <v>2457</v>
      </c>
      <c r="D2230" s="32">
        <v>45784</v>
      </c>
      <c r="E2230">
        <v>103</v>
      </c>
      <c r="F2230" t="s">
        <v>5310</v>
      </c>
      <c r="G2230" t="s">
        <v>4660</v>
      </c>
      <c r="H2230" s="135" t="s">
        <v>956</v>
      </c>
      <c r="J2230">
        <v>8.5</v>
      </c>
      <c r="K2230" s="34">
        <v>128</v>
      </c>
      <c r="L2230" s="40">
        <f t="shared" si="71"/>
        <v>1088</v>
      </c>
      <c r="M2230" s="6">
        <f>tbl_Manifiestos[[#This Row],[Total Pagado]]*tbl_Manifiestos[[#This Row],[Porcentaje]]</f>
        <v>1011.84</v>
      </c>
      <c r="N2230" s="3">
        <v>0.93</v>
      </c>
    </row>
    <row r="2231" spans="1:14" ht="15.75" x14ac:dyDescent="0.25">
      <c r="A2231" s="3" t="s">
        <v>27</v>
      </c>
      <c r="B2231" s="3" t="str">
        <f>tbl_Manifiestos[[#This Row],[Factura]] &amp; "|" &amp; tbl_Manifiestos[[#This Row],[Proyecto OK]] &amp; "|" &amp; TEXT(tbl_Manifiestos[[#This Row],[Servicio]],"0.00") &amp; "|" &amp; TEXT(tbl_Manifiestos[[#This Row],[Costo Unitario]],"0.00")</f>
        <v>2457|Chicago Heights|9.00|128.00</v>
      </c>
      <c r="C2231">
        <v>2457</v>
      </c>
      <c r="D2231" s="31">
        <v>45784</v>
      </c>
      <c r="E2231">
        <v>617</v>
      </c>
      <c r="F2231" t="s">
        <v>5310</v>
      </c>
      <c r="G2231" t="s">
        <v>4660</v>
      </c>
      <c r="H2231" s="135" t="s">
        <v>956</v>
      </c>
      <c r="J2231">
        <v>9</v>
      </c>
      <c r="K2231" s="35">
        <v>128</v>
      </c>
      <c r="L2231" s="39">
        <f t="shared" si="71"/>
        <v>1152</v>
      </c>
      <c r="M2231" s="6">
        <f>tbl_Manifiestos[[#This Row],[Total Pagado]]*tbl_Manifiestos[[#This Row],[Porcentaje]]</f>
        <v>1071.3600000000001</v>
      </c>
      <c r="N2231" s="3">
        <v>0.93</v>
      </c>
    </row>
    <row r="2232" spans="1:14" ht="15.75" x14ac:dyDescent="0.25">
      <c r="A2232" s="3" t="s">
        <v>27</v>
      </c>
      <c r="B2232" s="3" t="str">
        <f>tbl_Manifiestos[[#This Row],[Factura]] &amp; "|" &amp; tbl_Manifiestos[[#This Row],[Proyecto OK]] &amp; "|" &amp; TEXT(tbl_Manifiestos[[#This Row],[Servicio]],"0.00") &amp; "|" &amp; TEXT(tbl_Manifiestos[[#This Row],[Costo Unitario]],"0.00")</f>
        <v>2515|Chicago Heights|8.00|128.00</v>
      </c>
      <c r="C2232" t="s">
        <v>5440</v>
      </c>
      <c r="D2232" s="50">
        <v>45811</v>
      </c>
      <c r="E2232">
        <v>515</v>
      </c>
      <c r="F2232" t="s">
        <v>5310</v>
      </c>
      <c r="G2232" t="s">
        <v>4660</v>
      </c>
      <c r="H2232" s="135" t="s">
        <v>956</v>
      </c>
      <c r="J2232">
        <v>8</v>
      </c>
      <c r="K2232" s="45">
        <v>128</v>
      </c>
      <c r="L2232" s="38">
        <f t="shared" si="71"/>
        <v>1024</v>
      </c>
      <c r="M2232" s="6">
        <f>tbl_Manifiestos[[#This Row],[Total Pagado]]*tbl_Manifiestos[[#This Row],[Porcentaje]]</f>
        <v>952.32</v>
      </c>
      <c r="N2232" s="3">
        <v>0.93</v>
      </c>
    </row>
    <row r="2233" spans="1:14" ht="15.75" x14ac:dyDescent="0.25">
      <c r="A2233" s="3" t="s">
        <v>27</v>
      </c>
      <c r="B2233" s="3" t="str">
        <f>tbl_Manifiestos[[#This Row],[Factura]] &amp; "|" &amp; tbl_Manifiestos[[#This Row],[Proyecto OK]] &amp; "|" &amp; TEXT(tbl_Manifiestos[[#This Row],[Servicio]],"0.00") &amp; "|" &amp; TEXT(tbl_Manifiestos[[#This Row],[Costo Unitario]],"0.00")</f>
        <v>2515|Chicago Heights|8.75|128.00</v>
      </c>
      <c r="C2233" t="s">
        <v>5440</v>
      </c>
      <c r="D2233" s="51">
        <v>45813</v>
      </c>
      <c r="E2233">
        <v>617</v>
      </c>
      <c r="F2233" t="s">
        <v>5310</v>
      </c>
      <c r="G2233" t="s">
        <v>4660</v>
      </c>
      <c r="H2233" s="135" t="s">
        <v>956</v>
      </c>
      <c r="J2233">
        <v>8.75</v>
      </c>
      <c r="K2233" s="47">
        <v>128</v>
      </c>
      <c r="L2233" s="40">
        <f t="shared" si="71"/>
        <v>1120</v>
      </c>
      <c r="M2233" s="6">
        <f>tbl_Manifiestos[[#This Row],[Total Pagado]]*tbl_Manifiestos[[#This Row],[Porcentaje]]</f>
        <v>1041.6000000000001</v>
      </c>
      <c r="N2233" s="3">
        <v>0.93</v>
      </c>
    </row>
    <row r="2234" spans="1:14" ht="15.75" x14ac:dyDescent="0.25">
      <c r="A2234" s="3" t="s">
        <v>27</v>
      </c>
      <c r="B2234" s="3" t="str">
        <f>tbl_Manifiestos[[#This Row],[Factura]] &amp; "|" &amp; tbl_Manifiestos[[#This Row],[Proyecto OK]] &amp; "|" &amp; TEXT(tbl_Manifiestos[[#This Row],[Servicio]],"0.00") &amp; "|" &amp; TEXT(tbl_Manifiestos[[#This Row],[Costo Unitario]],"0.00")</f>
        <v>2515|Chicago Heights|8.00|128.00</v>
      </c>
      <c r="C2234" t="s">
        <v>5440</v>
      </c>
      <c r="D2234" s="51">
        <v>45814</v>
      </c>
      <c r="E2234">
        <v>617</v>
      </c>
      <c r="F2234" t="s">
        <v>5310</v>
      </c>
      <c r="G2234" t="s">
        <v>4660</v>
      </c>
      <c r="H2234" s="135" t="s">
        <v>956</v>
      </c>
      <c r="J2234">
        <v>8</v>
      </c>
      <c r="K2234" s="47">
        <v>128</v>
      </c>
      <c r="L2234" s="40">
        <f t="shared" si="71"/>
        <v>1024</v>
      </c>
      <c r="M2234" s="6">
        <f>tbl_Manifiestos[[#This Row],[Total Pagado]]*tbl_Manifiestos[[#This Row],[Porcentaje]]</f>
        <v>952.32</v>
      </c>
      <c r="N2234" s="3">
        <v>0.93</v>
      </c>
    </row>
    <row r="2235" spans="1:14" ht="15.75" x14ac:dyDescent="0.25">
      <c r="A2235" s="3" t="s">
        <v>27</v>
      </c>
      <c r="B2235" s="3" t="str">
        <f>tbl_Manifiestos[[#This Row],[Factura]] &amp; "|" &amp; tbl_Manifiestos[[#This Row],[Proyecto OK]] &amp; "|" &amp; TEXT(tbl_Manifiestos[[#This Row],[Servicio]],"0.00") &amp; "|" &amp; TEXT(tbl_Manifiestos[[#This Row],[Costo Unitario]],"0.00")</f>
        <v>2528|Chicago Heights|8.50|128.00</v>
      </c>
      <c r="C2235" t="s">
        <v>3121</v>
      </c>
      <c r="D2235" s="51">
        <v>45817</v>
      </c>
      <c r="E2235">
        <v>67</v>
      </c>
      <c r="F2235" t="s">
        <v>5310</v>
      </c>
      <c r="G2235" t="s">
        <v>4660</v>
      </c>
      <c r="H2235" s="135" t="s">
        <v>956</v>
      </c>
      <c r="J2235">
        <v>8.5</v>
      </c>
      <c r="K2235" s="55">
        <v>128</v>
      </c>
      <c r="L2235" s="40">
        <f t="shared" si="71"/>
        <v>1088</v>
      </c>
      <c r="M2235" s="6">
        <f>tbl_Manifiestos[[#This Row],[Total Pagado]]*tbl_Manifiestos[[#This Row],[Porcentaje]]</f>
        <v>1011.84</v>
      </c>
      <c r="N2235" s="3">
        <v>0.93</v>
      </c>
    </row>
    <row r="2236" spans="1:14" ht="15.75" x14ac:dyDescent="0.25">
      <c r="A2236" s="3" t="s">
        <v>27</v>
      </c>
      <c r="B2236" s="3" t="str">
        <f>tbl_Manifiestos[[#This Row],[Factura]] &amp; "|" &amp; tbl_Manifiestos[[#This Row],[Proyecto OK]] &amp; "|" &amp; TEXT(tbl_Manifiestos[[#This Row],[Servicio]],"0.00") &amp; "|" &amp; TEXT(tbl_Manifiestos[[#This Row],[Costo Unitario]],"0.00")</f>
        <v>2528|Chicago Heights|8.75|128.00</v>
      </c>
      <c r="C2236" t="s">
        <v>3121</v>
      </c>
      <c r="D2236" s="52">
        <v>45818</v>
      </c>
      <c r="E2236">
        <v>67</v>
      </c>
      <c r="F2236" t="s">
        <v>5310</v>
      </c>
      <c r="G2236" t="s">
        <v>4660</v>
      </c>
      <c r="H2236" s="135" t="s">
        <v>956</v>
      </c>
      <c r="J2236">
        <v>8.75</v>
      </c>
      <c r="K2236" s="56">
        <v>128</v>
      </c>
      <c r="L2236" s="39">
        <f t="shared" si="71"/>
        <v>1120</v>
      </c>
      <c r="M2236" s="6">
        <f>tbl_Manifiestos[[#This Row],[Total Pagado]]*tbl_Manifiestos[[#This Row],[Porcentaje]]</f>
        <v>1041.6000000000001</v>
      </c>
      <c r="N2236" s="3">
        <v>0.93</v>
      </c>
    </row>
    <row r="2237" spans="1:14" ht="15.75" x14ac:dyDescent="0.25">
      <c r="A2237" s="3" t="s">
        <v>27</v>
      </c>
      <c r="B2237" s="3" t="str">
        <f>tbl_Manifiestos[[#This Row],[Factura]] &amp; "|" &amp; tbl_Manifiestos[[#This Row],[Proyecto OK]] &amp; "|" &amp; TEXT(tbl_Manifiestos[[#This Row],[Servicio]],"0.00") &amp; "|" &amp; TEXT(tbl_Manifiestos[[#This Row],[Costo Unitario]],"0.00")</f>
        <v>2528|Chicago Heights|8.50|128.00</v>
      </c>
      <c r="C2237" t="s">
        <v>3121</v>
      </c>
      <c r="D2237" s="51">
        <v>45819</v>
      </c>
      <c r="E2237">
        <v>67</v>
      </c>
      <c r="F2237" t="s">
        <v>5310</v>
      </c>
      <c r="G2237" t="s">
        <v>4660</v>
      </c>
      <c r="H2237" s="135" t="s">
        <v>956</v>
      </c>
      <c r="J2237">
        <v>8.5</v>
      </c>
      <c r="K2237" s="55">
        <v>128</v>
      </c>
      <c r="L2237" s="41">
        <f t="shared" si="71"/>
        <v>1088</v>
      </c>
      <c r="M2237" s="6">
        <f>tbl_Manifiestos[[#This Row],[Total Pagado]]*tbl_Manifiestos[[#This Row],[Porcentaje]]</f>
        <v>1011.84</v>
      </c>
      <c r="N2237" s="3">
        <v>0.93</v>
      </c>
    </row>
    <row r="2238" spans="1:14" ht="15.75" x14ac:dyDescent="0.25">
      <c r="A2238" s="3" t="s">
        <v>27</v>
      </c>
      <c r="B2238" s="3" t="str">
        <f>tbl_Manifiestos[[#This Row],[Factura]] &amp; "|" &amp; tbl_Manifiestos[[#This Row],[Proyecto OK]] &amp; "|" &amp; TEXT(tbl_Manifiestos[[#This Row],[Servicio]],"0.00") &amp; "|" &amp; TEXT(tbl_Manifiestos[[#This Row],[Costo Unitario]],"0.00")</f>
        <v>2544|Chicago Heights|9.50|128.00</v>
      </c>
      <c r="C2238" t="s">
        <v>5460</v>
      </c>
      <c r="D2238" s="50">
        <v>45825</v>
      </c>
      <c r="E2238">
        <v>617</v>
      </c>
      <c r="F2238" t="s">
        <v>5310</v>
      </c>
      <c r="G2238" t="s">
        <v>4660</v>
      </c>
      <c r="H2238" s="135" t="s">
        <v>956</v>
      </c>
      <c r="J2238">
        <v>9.5</v>
      </c>
      <c r="K2238" s="54">
        <v>128</v>
      </c>
      <c r="L2238" s="38">
        <f t="shared" si="71"/>
        <v>1216</v>
      </c>
      <c r="M2238" s="6">
        <f>tbl_Manifiestos[[#This Row],[Total Pagado]]*tbl_Manifiestos[[#This Row],[Porcentaje]]</f>
        <v>1130.8800000000001</v>
      </c>
      <c r="N2238" s="3">
        <v>0.93</v>
      </c>
    </row>
    <row r="2239" spans="1:14" ht="15.75" x14ac:dyDescent="0.25">
      <c r="A2239" s="3" t="s">
        <v>12</v>
      </c>
      <c r="B2239" s="3" t="str">
        <f>tbl_Manifiestos[[#This Row],[Factura]] &amp; "|" &amp; tbl_Manifiestos[[#This Row],[Proyecto OK]] &amp; "|" &amp; TEXT(tbl_Manifiestos[[#This Row],[Servicio]],"0.00") &amp; "|" &amp; TEXT(tbl_Manifiestos[[#This Row],[Costo Unitario]],"0.00")</f>
        <v>2427|Chicago Heights|8.50|128.00</v>
      </c>
      <c r="C2239">
        <v>2427</v>
      </c>
      <c r="D2239" s="32">
        <v>45770</v>
      </c>
      <c r="E2239">
        <v>58</v>
      </c>
      <c r="F2239" t="s">
        <v>5310</v>
      </c>
      <c r="G2239" t="s">
        <v>4660</v>
      </c>
      <c r="H2239" s="135" t="s">
        <v>956</v>
      </c>
      <c r="J2239">
        <v>8.5</v>
      </c>
      <c r="K2239" s="34">
        <v>128</v>
      </c>
      <c r="L2239" s="40">
        <f t="shared" si="71"/>
        <v>1088</v>
      </c>
      <c r="M2239" s="6">
        <f>tbl_Manifiestos[[#This Row],[Total Pagado]]*tbl_Manifiestos[[#This Row],[Porcentaje]]</f>
        <v>1011.84</v>
      </c>
      <c r="N2239" s="3">
        <v>0.93</v>
      </c>
    </row>
    <row r="2240" spans="1:14" ht="15.75" x14ac:dyDescent="0.25">
      <c r="A2240" s="3" t="s">
        <v>12</v>
      </c>
      <c r="B2240" s="3" t="str">
        <f>tbl_Manifiestos[[#This Row],[Factura]] &amp; "|" &amp; tbl_Manifiestos[[#This Row],[Proyecto OK]] &amp; "|" &amp; TEXT(tbl_Manifiestos[[#This Row],[Servicio]],"0.00") &amp; "|" &amp; TEXT(tbl_Manifiestos[[#This Row],[Costo Unitario]],"0.00")</f>
        <v>2442|Chicago Heights|8.75|128.00</v>
      </c>
      <c r="C2240">
        <v>2442</v>
      </c>
      <c r="D2240" s="32">
        <v>45777</v>
      </c>
      <c r="E2240">
        <v>11</v>
      </c>
      <c r="F2240" t="s">
        <v>5310</v>
      </c>
      <c r="G2240" t="s">
        <v>4660</v>
      </c>
      <c r="H2240" s="135" t="s">
        <v>956</v>
      </c>
      <c r="J2240">
        <v>8.75</v>
      </c>
      <c r="K2240" s="34">
        <v>128</v>
      </c>
      <c r="L2240" s="40">
        <f t="shared" si="71"/>
        <v>1120</v>
      </c>
      <c r="M2240" s="6">
        <f>tbl_Manifiestos[[#This Row],[Total Pagado]]*tbl_Manifiestos[[#This Row],[Porcentaje]]</f>
        <v>1041.6000000000001</v>
      </c>
      <c r="N2240" s="3">
        <v>0.93</v>
      </c>
    </row>
    <row r="2241" spans="1:14" ht="15.75" x14ac:dyDescent="0.25">
      <c r="A2241" s="3" t="s">
        <v>12</v>
      </c>
      <c r="B2241" s="3" t="str">
        <f>tbl_Manifiestos[[#This Row],[Factura]] &amp; "|" &amp; tbl_Manifiestos[[#This Row],[Proyecto OK]] &amp; "|" &amp; TEXT(tbl_Manifiestos[[#This Row],[Servicio]],"0.00") &amp; "|" &amp; TEXT(tbl_Manifiestos[[#This Row],[Costo Unitario]],"0.00")</f>
        <v>2442|Chicago Heights|8.00|128.00</v>
      </c>
      <c r="C2241">
        <v>2442</v>
      </c>
      <c r="D2241" s="32">
        <v>45778</v>
      </c>
      <c r="E2241">
        <v>11</v>
      </c>
      <c r="F2241" t="s">
        <v>5310</v>
      </c>
      <c r="G2241" t="s">
        <v>4660</v>
      </c>
      <c r="H2241" s="135" t="s">
        <v>956</v>
      </c>
      <c r="J2241">
        <v>8</v>
      </c>
      <c r="K2241" s="34">
        <v>128</v>
      </c>
      <c r="L2241" s="40">
        <f t="shared" si="71"/>
        <v>1024</v>
      </c>
      <c r="M2241" s="6">
        <f>tbl_Manifiestos[[#This Row],[Total Pagado]]*tbl_Manifiestos[[#This Row],[Porcentaje]]</f>
        <v>952.32</v>
      </c>
      <c r="N2241" s="3">
        <v>0.93</v>
      </c>
    </row>
    <row r="2242" spans="1:14" ht="15.75" x14ac:dyDescent="0.25">
      <c r="A2242" s="3" t="s">
        <v>12</v>
      </c>
      <c r="B2242" s="3" t="str">
        <f>tbl_Manifiestos[[#This Row],[Factura]] &amp; "|" &amp; tbl_Manifiestos[[#This Row],[Proyecto OK]] &amp; "|" &amp; TEXT(tbl_Manifiestos[[#This Row],[Servicio]],"0.00") &amp; "|" &amp; TEXT(tbl_Manifiestos[[#This Row],[Costo Unitario]],"0.00")</f>
        <v>2442|Chicago Heights|8.50|128.00</v>
      </c>
      <c r="C2242">
        <v>2442</v>
      </c>
      <c r="D2242" s="30">
        <v>45779</v>
      </c>
      <c r="E2242">
        <v>11</v>
      </c>
      <c r="F2242" t="s">
        <v>5310</v>
      </c>
      <c r="G2242" t="s">
        <v>4660</v>
      </c>
      <c r="H2242" s="135" t="s">
        <v>956</v>
      </c>
      <c r="J2242">
        <v>8.5</v>
      </c>
      <c r="K2242" s="36">
        <v>128</v>
      </c>
      <c r="L2242" s="38">
        <f t="shared" si="71"/>
        <v>1088</v>
      </c>
      <c r="M2242" s="6">
        <f>tbl_Manifiestos[[#This Row],[Total Pagado]]*tbl_Manifiestos[[#This Row],[Porcentaje]]</f>
        <v>1011.84</v>
      </c>
      <c r="N2242" s="3">
        <v>0.93</v>
      </c>
    </row>
    <row r="2243" spans="1:14" ht="15.75" x14ac:dyDescent="0.25">
      <c r="A2243" s="3" t="s">
        <v>5780</v>
      </c>
      <c r="B2243" s="3" t="str">
        <f>tbl_Manifiestos[[#This Row],[Factura]] &amp; "|" &amp; tbl_Manifiestos[[#This Row],[Proyecto OK]] &amp; "|" &amp; TEXT(tbl_Manifiestos[[#This Row],[Servicio]],"0.00") &amp; "|" &amp; TEXT(tbl_Manifiestos[[#This Row],[Costo Unitario]],"0.00")</f>
        <v>2515|Chicago Heights|8.00|128.00</v>
      </c>
      <c r="C2243" s="44" t="s">
        <v>5440</v>
      </c>
      <c r="D2243" s="79">
        <v>45811</v>
      </c>
      <c r="E2243">
        <v>198</v>
      </c>
      <c r="F2243" t="s">
        <v>5310</v>
      </c>
      <c r="G2243" t="s">
        <v>4660</v>
      </c>
      <c r="H2243" s="135" t="s">
        <v>956</v>
      </c>
      <c r="J2243">
        <v>8</v>
      </c>
      <c r="K2243" s="34">
        <v>128</v>
      </c>
      <c r="L2243" s="40">
        <f t="shared" si="71"/>
        <v>1024</v>
      </c>
      <c r="M2243" s="6">
        <f>tbl_Manifiestos[[#This Row],[Total Pagado]]*tbl_Manifiestos[[#This Row],[Porcentaje]]</f>
        <v>952.32</v>
      </c>
      <c r="N2243" s="3">
        <v>0.93</v>
      </c>
    </row>
    <row r="2244" spans="1:14" ht="15.75" x14ac:dyDescent="0.25">
      <c r="A2244" s="3" t="s">
        <v>5780</v>
      </c>
      <c r="B2244" s="3" t="str">
        <f>tbl_Manifiestos[[#This Row],[Factura]] &amp; "|" &amp; tbl_Manifiestos[[#This Row],[Proyecto OK]] &amp; "|" &amp; TEXT(tbl_Manifiestos[[#This Row],[Servicio]],"0.00") &amp; "|" &amp; TEXT(tbl_Manifiestos[[#This Row],[Costo Unitario]],"0.00")</f>
        <v>2515|Chicago Heights|8.50|128.00</v>
      </c>
      <c r="C2244" s="44" t="s">
        <v>5440</v>
      </c>
      <c r="D2244" s="79">
        <v>45813</v>
      </c>
      <c r="E2244">
        <v>198</v>
      </c>
      <c r="F2244" t="s">
        <v>5310</v>
      </c>
      <c r="G2244" t="s">
        <v>4660</v>
      </c>
      <c r="H2244" s="135" t="s">
        <v>956</v>
      </c>
      <c r="J2244">
        <v>8.5</v>
      </c>
      <c r="K2244" s="34">
        <v>128</v>
      </c>
      <c r="L2244" s="40">
        <f t="shared" si="71"/>
        <v>1088</v>
      </c>
      <c r="M2244" s="6">
        <f>tbl_Manifiestos[[#This Row],[Total Pagado]]*tbl_Manifiestos[[#This Row],[Porcentaje]]</f>
        <v>1011.84</v>
      </c>
      <c r="N2244" s="3">
        <v>0.93</v>
      </c>
    </row>
    <row r="2245" spans="1:14" ht="15.75" x14ac:dyDescent="0.25">
      <c r="A2245" s="3" t="s">
        <v>5780</v>
      </c>
      <c r="B2245" s="3" t="str">
        <f>tbl_Manifiestos[[#This Row],[Factura]] &amp; "|" &amp; tbl_Manifiestos[[#This Row],[Proyecto OK]] &amp; "|" &amp; TEXT(tbl_Manifiestos[[#This Row],[Servicio]],"0.00") &amp; "|" &amp; TEXT(tbl_Manifiestos[[#This Row],[Costo Unitario]],"0.00")</f>
        <v>2515|Chicago Heights|8.50|128.00</v>
      </c>
      <c r="C2245" s="44" t="s">
        <v>5440</v>
      </c>
      <c r="D2245" s="79">
        <v>45814</v>
      </c>
      <c r="E2245">
        <v>198</v>
      </c>
      <c r="F2245" t="s">
        <v>5310</v>
      </c>
      <c r="G2245" t="s">
        <v>4660</v>
      </c>
      <c r="H2245" s="135" t="s">
        <v>956</v>
      </c>
      <c r="J2245">
        <v>8.5</v>
      </c>
      <c r="K2245" s="34">
        <v>128</v>
      </c>
      <c r="L2245" s="40">
        <f t="shared" si="71"/>
        <v>1088</v>
      </c>
      <c r="M2245" s="6">
        <f>tbl_Manifiestos[[#This Row],[Total Pagado]]*tbl_Manifiestos[[#This Row],[Porcentaje]]</f>
        <v>1011.84</v>
      </c>
      <c r="N2245" s="3">
        <v>0.93</v>
      </c>
    </row>
    <row r="2246" spans="1:14" ht="15.75" x14ac:dyDescent="0.25">
      <c r="A2246" s="3" t="s">
        <v>5780</v>
      </c>
      <c r="B2246" s="3" t="str">
        <f>tbl_Manifiestos[[#This Row],[Factura]] &amp; "|" &amp; tbl_Manifiestos[[#This Row],[Proyecto OK]] &amp; "|" &amp; TEXT(tbl_Manifiestos[[#This Row],[Servicio]],"0.00") &amp; "|" &amp; TEXT(tbl_Manifiestos[[#This Row],[Costo Unitario]],"0.00")</f>
        <v>2825|Chicago Heights|8.00|115.50</v>
      </c>
      <c r="C2246" s="44" t="s">
        <v>5794</v>
      </c>
      <c r="D2246" s="79">
        <v>45951</v>
      </c>
      <c r="E2246">
        <v>108</v>
      </c>
      <c r="F2246" t="s">
        <v>5312</v>
      </c>
      <c r="G2246" t="s">
        <v>4660</v>
      </c>
      <c r="H2246" s="135" t="s">
        <v>956</v>
      </c>
      <c r="J2246">
        <v>8</v>
      </c>
      <c r="K2246" s="55">
        <v>115.5</v>
      </c>
      <c r="L2246" s="40">
        <f t="shared" si="71"/>
        <v>924</v>
      </c>
      <c r="M2246" s="6">
        <f>tbl_Manifiestos[[#This Row],[Total Pagado]]*tbl_Manifiestos[[#This Row],[Porcentaje]]</f>
        <v>859.32</v>
      </c>
      <c r="N2246" s="3">
        <v>0.93</v>
      </c>
    </row>
    <row r="2247" spans="1:14" ht="15.75" x14ac:dyDescent="0.25">
      <c r="A2247" s="3" t="s">
        <v>1264</v>
      </c>
      <c r="B2247" s="3" t="str">
        <f>tbl_Manifiestos[[#This Row],[Factura]] &amp; "|" &amp; tbl_Manifiestos[[#This Row],[Proyecto OK]] &amp; "|" &amp; TEXT(tbl_Manifiestos[[#This Row],[Servicio]],"0.00") &amp; "|" &amp; TEXT(tbl_Manifiestos[[#This Row],[Costo Unitario]],"0.00")</f>
        <v>2639|Chicago Heights|9.00|115.00</v>
      </c>
      <c r="C2247">
        <v>2639</v>
      </c>
      <c r="D2247" s="4">
        <v>45867</v>
      </c>
      <c r="E2247">
        <v>7</v>
      </c>
      <c r="F2247" t="s">
        <v>5310</v>
      </c>
      <c r="G2247" t="s">
        <v>5345</v>
      </c>
      <c r="H2247" s="135" t="s">
        <v>956</v>
      </c>
      <c r="J2247">
        <v>9</v>
      </c>
      <c r="K2247" s="6">
        <v>115</v>
      </c>
      <c r="L2247" s="213">
        <v>1035</v>
      </c>
      <c r="M2247" s="6">
        <f>tbl_Manifiestos[[#This Row],[Total Pagado]]*tbl_Manifiestos[[#This Row],[Porcentaje]]</f>
        <v>931.5</v>
      </c>
      <c r="N2247" s="3">
        <v>0.9</v>
      </c>
    </row>
    <row r="2248" spans="1:14" ht="15.75" x14ac:dyDescent="0.25">
      <c r="A2248" s="3" t="s">
        <v>1264</v>
      </c>
      <c r="B2248" s="3" t="str">
        <f>tbl_Manifiestos[[#This Row],[Factura]] &amp; "|" &amp; tbl_Manifiestos[[#This Row],[Proyecto OK]] &amp; "|" &amp; TEXT(tbl_Manifiestos[[#This Row],[Servicio]],"0.00") &amp; "|" &amp; TEXT(tbl_Manifiestos[[#This Row],[Costo Unitario]],"0.00")</f>
        <v>2639|Chicago Heights|6.00|115.00</v>
      </c>
      <c r="C2248">
        <v>2639</v>
      </c>
      <c r="D2248" s="4">
        <v>45868</v>
      </c>
      <c r="E2248">
        <v>102</v>
      </c>
      <c r="F2248" t="s">
        <v>5310</v>
      </c>
      <c r="G2248" t="s">
        <v>5345</v>
      </c>
      <c r="H2248" s="135" t="s">
        <v>956</v>
      </c>
      <c r="J2248">
        <v>6</v>
      </c>
      <c r="K2248" s="6">
        <v>115</v>
      </c>
      <c r="L2248" s="213">
        <v>690</v>
      </c>
      <c r="M2248" s="6">
        <f>tbl_Manifiestos[[#This Row],[Total Pagado]]*tbl_Manifiestos[[#This Row],[Porcentaje]]</f>
        <v>621</v>
      </c>
      <c r="N2248" s="3">
        <v>0.9</v>
      </c>
    </row>
    <row r="2249" spans="1:14" ht="15.75" x14ac:dyDescent="0.25">
      <c r="A2249" s="3" t="s">
        <v>1264</v>
      </c>
      <c r="B2249" s="3" t="str">
        <f>tbl_Manifiestos[[#This Row],[Factura]] &amp; "|" &amp; tbl_Manifiestos[[#This Row],[Proyecto OK]] &amp; "|" &amp; TEXT(tbl_Manifiestos[[#This Row],[Servicio]],"0.00") &amp; "|" &amp; TEXT(tbl_Manifiestos[[#This Row],[Costo Unitario]],"0.00")</f>
        <v>2639|Chicago Heights|7.75|115.00</v>
      </c>
      <c r="C2249">
        <v>2639</v>
      </c>
      <c r="D2249" s="4">
        <v>45869</v>
      </c>
      <c r="E2249">
        <v>302</v>
      </c>
      <c r="F2249" t="s">
        <v>5310</v>
      </c>
      <c r="G2249" t="s">
        <v>5345</v>
      </c>
      <c r="H2249" s="135" t="s">
        <v>956</v>
      </c>
      <c r="J2249">
        <v>7.75</v>
      </c>
      <c r="K2249" s="6">
        <v>115</v>
      </c>
      <c r="L2249" s="213">
        <v>891.25</v>
      </c>
      <c r="M2249" s="6">
        <f>tbl_Manifiestos[[#This Row],[Total Pagado]]*tbl_Manifiestos[[#This Row],[Porcentaje]]</f>
        <v>802.125</v>
      </c>
      <c r="N2249" s="3">
        <v>0.9</v>
      </c>
    </row>
    <row r="2250" spans="1:14" ht="15.75" x14ac:dyDescent="0.25">
      <c r="A2250" s="3" t="s">
        <v>1264</v>
      </c>
      <c r="B2250" s="3" t="str">
        <f>tbl_Manifiestos[[#This Row],[Factura]] &amp; "|" &amp; tbl_Manifiestos[[#This Row],[Proyecto OK]] &amp; "|" &amp; TEXT(tbl_Manifiestos[[#This Row],[Servicio]],"0.00") &amp; "|" &amp; TEXT(tbl_Manifiestos[[#This Row],[Costo Unitario]],"0.00")</f>
        <v>2639|Chicago Heights|6.50|115.00</v>
      </c>
      <c r="C2250">
        <v>2639</v>
      </c>
      <c r="D2250" s="4">
        <v>45870</v>
      </c>
      <c r="E2250">
        <v>7</v>
      </c>
      <c r="F2250" t="s">
        <v>5310</v>
      </c>
      <c r="G2250" t="s">
        <v>5345</v>
      </c>
      <c r="H2250" s="135" t="s">
        <v>956</v>
      </c>
      <c r="J2250">
        <v>6.5</v>
      </c>
      <c r="K2250" s="6">
        <v>115</v>
      </c>
      <c r="L2250" s="213">
        <v>747.5</v>
      </c>
      <c r="M2250" s="6">
        <f>tbl_Manifiestos[[#This Row],[Total Pagado]]*tbl_Manifiestos[[#This Row],[Porcentaje]]</f>
        <v>672.75</v>
      </c>
      <c r="N2250" s="3">
        <v>0.9</v>
      </c>
    </row>
    <row r="2251" spans="1:14" ht="15.75" x14ac:dyDescent="0.25">
      <c r="A2251" s="3" t="s">
        <v>5305</v>
      </c>
      <c r="B2251" s="3" t="str">
        <f>tbl_Manifiestos[[#This Row],[Factura]] &amp; "|" &amp; tbl_Manifiestos[[#This Row],[Proyecto OK]] &amp; "|" &amp; TEXT(tbl_Manifiestos[[#This Row],[Servicio]],"0.00") &amp; "|" &amp; TEXT(tbl_Manifiestos[[#This Row],[Costo Unitario]],"0.00")</f>
        <v>2639|Chicago Heights|9.25|115.00</v>
      </c>
      <c r="C2251">
        <v>2639</v>
      </c>
      <c r="D2251" s="4">
        <v>45867</v>
      </c>
      <c r="E2251">
        <v>2</v>
      </c>
      <c r="F2251" t="s">
        <v>5310</v>
      </c>
      <c r="G2251" t="s">
        <v>5345</v>
      </c>
      <c r="H2251" s="135" t="s">
        <v>956</v>
      </c>
      <c r="J2251">
        <v>9.25</v>
      </c>
      <c r="K2251" s="6">
        <v>115</v>
      </c>
      <c r="L2251" s="213">
        <v>1063.75</v>
      </c>
      <c r="M2251" s="6">
        <f>tbl_Manifiestos[[#This Row],[Total Pagado]]*tbl_Manifiestos[[#This Row],[Porcentaje]]</f>
        <v>957.375</v>
      </c>
      <c r="N2251" s="3">
        <v>0.9</v>
      </c>
    </row>
    <row r="2252" spans="1:14" ht="15.75" x14ac:dyDescent="0.25">
      <c r="A2252" s="3" t="s">
        <v>5305</v>
      </c>
      <c r="B2252" s="3" t="str">
        <f>tbl_Manifiestos[[#This Row],[Factura]] &amp; "|" &amp; tbl_Manifiestos[[#This Row],[Proyecto OK]] &amp; "|" &amp; TEXT(tbl_Manifiestos[[#This Row],[Servicio]],"0.00") &amp; "|" &amp; TEXT(tbl_Manifiestos[[#This Row],[Costo Unitario]],"0.00")</f>
        <v>2639|Chicago Heights|6.50|115.00</v>
      </c>
      <c r="C2252">
        <v>2639</v>
      </c>
      <c r="D2252" s="136">
        <v>45868</v>
      </c>
      <c r="E2252">
        <v>2</v>
      </c>
      <c r="F2252" t="s">
        <v>5310</v>
      </c>
      <c r="G2252" t="s">
        <v>5345</v>
      </c>
      <c r="H2252" s="135" t="s">
        <v>956</v>
      </c>
      <c r="J2252">
        <v>6.5</v>
      </c>
      <c r="K2252" s="183">
        <v>115</v>
      </c>
      <c r="L2252" s="212">
        <v>747.5</v>
      </c>
      <c r="M2252" s="6">
        <f>tbl_Manifiestos[[#This Row],[Total Pagado]]*tbl_Manifiestos[[#This Row],[Porcentaje]]</f>
        <v>672.75</v>
      </c>
      <c r="N2252" s="3">
        <v>0.9</v>
      </c>
    </row>
    <row r="2253" spans="1:14" ht="15.75" x14ac:dyDescent="0.25">
      <c r="A2253" s="3" t="s">
        <v>5305</v>
      </c>
      <c r="B2253" s="3" t="str">
        <f>tbl_Manifiestos[[#This Row],[Factura]] &amp; "|" &amp; tbl_Manifiestos[[#This Row],[Proyecto OK]] &amp; "|" &amp; TEXT(tbl_Manifiestos[[#This Row],[Servicio]],"0.00") &amp; "|" &amp; TEXT(tbl_Manifiestos[[#This Row],[Costo Unitario]],"0.00")</f>
        <v>2639|Chicago Heights|7.75|115.00</v>
      </c>
      <c r="C2253">
        <v>2639</v>
      </c>
      <c r="D2253" s="138">
        <v>45869</v>
      </c>
      <c r="E2253">
        <v>1</v>
      </c>
      <c r="F2253" t="s">
        <v>5310</v>
      </c>
      <c r="G2253" t="s">
        <v>5345</v>
      </c>
      <c r="H2253" s="135" t="s">
        <v>956</v>
      </c>
      <c r="J2253">
        <v>7.75</v>
      </c>
      <c r="K2253" s="185">
        <v>115</v>
      </c>
      <c r="L2253" s="214">
        <v>891.25</v>
      </c>
      <c r="M2253" s="6">
        <f>tbl_Manifiestos[[#This Row],[Total Pagado]]*tbl_Manifiestos[[#This Row],[Porcentaje]]</f>
        <v>802.125</v>
      </c>
      <c r="N2253" s="3">
        <v>0.9</v>
      </c>
    </row>
    <row r="2254" spans="1:14" ht="15.75" x14ac:dyDescent="0.25">
      <c r="A2254" s="3" t="s">
        <v>5309</v>
      </c>
      <c r="B2254" s="3" t="str">
        <f>tbl_Manifiestos[[#This Row],[Factura]] &amp; "|" &amp; tbl_Manifiestos[[#This Row],[Proyecto OK]] &amp; "|" &amp; TEXT(tbl_Manifiestos[[#This Row],[Servicio]],"0.00") &amp; "|" &amp; TEXT(tbl_Manifiestos[[#This Row],[Costo Unitario]],"0.00")</f>
        <v>2639|Chicago Heights|9.50|115.00</v>
      </c>
      <c r="C2254">
        <v>2639</v>
      </c>
      <c r="D2254" s="4">
        <v>45867</v>
      </c>
      <c r="E2254">
        <v>28</v>
      </c>
      <c r="F2254" t="s">
        <v>5310</v>
      </c>
      <c r="G2254" t="s">
        <v>5345</v>
      </c>
      <c r="H2254" s="135" t="s">
        <v>956</v>
      </c>
      <c r="J2254">
        <v>9.5</v>
      </c>
      <c r="K2254" s="6">
        <v>115</v>
      </c>
      <c r="L2254" s="213">
        <v>1092.5</v>
      </c>
      <c r="M2254" s="6">
        <f>tbl_Manifiestos[[#This Row],[Total Pagado]]*tbl_Manifiestos[[#This Row],[Porcentaje]]</f>
        <v>983.25</v>
      </c>
      <c r="N2254" s="3">
        <v>0.9</v>
      </c>
    </row>
    <row r="2255" spans="1:14" ht="15.75" x14ac:dyDescent="0.25">
      <c r="A2255" s="3" t="s">
        <v>5309</v>
      </c>
      <c r="B2255" s="3" t="str">
        <f>tbl_Manifiestos[[#This Row],[Factura]] &amp; "|" &amp; tbl_Manifiestos[[#This Row],[Proyecto OK]] &amp; "|" &amp; TEXT(tbl_Manifiestos[[#This Row],[Servicio]],"0.00") &amp; "|" &amp; TEXT(tbl_Manifiestos[[#This Row],[Costo Unitario]],"0.00")</f>
        <v>2639|Chicago Heights|8.00|115.00</v>
      </c>
      <c r="C2255">
        <v>2639</v>
      </c>
      <c r="D2255" s="4">
        <v>45869</v>
      </c>
      <c r="E2255">
        <v>661</v>
      </c>
      <c r="F2255" t="s">
        <v>5310</v>
      </c>
      <c r="G2255" t="s">
        <v>5345</v>
      </c>
      <c r="H2255" s="135" t="s">
        <v>956</v>
      </c>
      <c r="J2255">
        <v>8</v>
      </c>
      <c r="K2255" s="6">
        <v>115</v>
      </c>
      <c r="L2255" s="213">
        <v>920</v>
      </c>
      <c r="M2255" s="6">
        <f>tbl_Manifiestos[[#This Row],[Total Pagado]]*tbl_Manifiestos[[#This Row],[Porcentaje]]</f>
        <v>828</v>
      </c>
      <c r="N2255" s="3">
        <v>0.9</v>
      </c>
    </row>
    <row r="2256" spans="1:14" ht="15.75" x14ac:dyDescent="0.25">
      <c r="A2256" s="3" t="s">
        <v>5309</v>
      </c>
      <c r="B2256" s="3" t="str">
        <f>tbl_Manifiestos[[#This Row],[Factura]] &amp; "|" &amp; tbl_Manifiestos[[#This Row],[Proyecto OK]] &amp; "|" &amp; TEXT(tbl_Manifiestos[[#This Row],[Servicio]],"0.00") &amp; "|" &amp; TEXT(tbl_Manifiestos[[#This Row],[Costo Unitario]],"0.00")</f>
        <v>2639|Chicago Heights|5.00|115.00</v>
      </c>
      <c r="C2256">
        <v>2639</v>
      </c>
      <c r="D2256" s="4">
        <v>45870</v>
      </c>
      <c r="E2256">
        <v>229</v>
      </c>
      <c r="F2256" t="s">
        <v>5310</v>
      </c>
      <c r="G2256" t="s">
        <v>5345</v>
      </c>
      <c r="H2256" s="135" t="s">
        <v>956</v>
      </c>
      <c r="J2256">
        <v>5</v>
      </c>
      <c r="K2256" s="6">
        <v>115</v>
      </c>
      <c r="L2256" s="213">
        <v>575</v>
      </c>
      <c r="M2256" s="6">
        <f>tbl_Manifiestos[[#This Row],[Total Pagado]]*tbl_Manifiestos[[#This Row],[Porcentaje]]</f>
        <v>517.5</v>
      </c>
      <c r="N2256" s="3">
        <v>0.9</v>
      </c>
    </row>
    <row r="2257" spans="1:14" ht="15.75" x14ac:dyDescent="0.25">
      <c r="A2257" s="3" t="s">
        <v>1264</v>
      </c>
      <c r="B2257" s="3" t="str">
        <f>tbl_Manifiestos[[#This Row],[Factura]] &amp; "|" &amp; tbl_Manifiestos[[#This Row],[Proyecto OK]] &amp; "|" &amp; TEXT(tbl_Manifiestos[[#This Row],[Servicio]],"0.00") &amp; "|" &amp; TEXT(tbl_Manifiestos[[#This Row],[Costo Unitario]],"0.00")</f>
        <v>2650|Chicago Heights|9.25|115.00</v>
      </c>
      <c r="C2257">
        <v>2650</v>
      </c>
      <c r="D2257" s="4">
        <v>45874</v>
      </c>
      <c r="E2257">
        <v>102</v>
      </c>
      <c r="F2257" t="s">
        <v>5310</v>
      </c>
      <c r="G2257" t="s">
        <v>5345</v>
      </c>
      <c r="H2257" s="135" t="s">
        <v>956</v>
      </c>
      <c r="J2257">
        <v>9.25</v>
      </c>
      <c r="K2257" s="6">
        <v>115</v>
      </c>
      <c r="L2257" s="213">
        <v>1063.75</v>
      </c>
      <c r="M2257" s="6">
        <f>tbl_Manifiestos[[#This Row],[Total Pagado]]*tbl_Manifiestos[[#This Row],[Porcentaje]]</f>
        <v>957.375</v>
      </c>
      <c r="N2257" s="3">
        <v>0.9</v>
      </c>
    </row>
    <row r="2258" spans="1:14" ht="15.75" x14ac:dyDescent="0.25">
      <c r="A2258" s="3" t="s">
        <v>5309</v>
      </c>
      <c r="B2258" s="3" t="str">
        <f>tbl_Manifiestos[[#This Row],[Factura]] &amp; "|" &amp; tbl_Manifiestos[[#This Row],[Proyecto OK]] &amp; "|" &amp; TEXT(tbl_Manifiestos[[#This Row],[Servicio]],"0.00") &amp; "|" &amp; TEXT(tbl_Manifiestos[[#This Row],[Costo Unitario]],"0.00")</f>
        <v>2650|Chicago Heights|9.50|115.00</v>
      </c>
      <c r="C2258">
        <v>2650</v>
      </c>
      <c r="D2258" s="4">
        <v>45874</v>
      </c>
      <c r="E2258">
        <v>76</v>
      </c>
      <c r="F2258" t="s">
        <v>5310</v>
      </c>
      <c r="G2258" t="s">
        <v>5345</v>
      </c>
      <c r="H2258" s="135" t="s">
        <v>956</v>
      </c>
      <c r="J2258">
        <v>9.5</v>
      </c>
      <c r="K2258" s="6">
        <v>115</v>
      </c>
      <c r="L2258" s="213">
        <v>1092.5</v>
      </c>
      <c r="M2258" s="6">
        <f>tbl_Manifiestos[[#This Row],[Total Pagado]]*tbl_Manifiestos[[#This Row],[Porcentaje]]</f>
        <v>983.25</v>
      </c>
      <c r="N2258" s="3">
        <v>0.9</v>
      </c>
    </row>
    <row r="2259" spans="1:14" ht="15.75" x14ac:dyDescent="0.25">
      <c r="A2259" s="3" t="s">
        <v>5309</v>
      </c>
      <c r="B2259" s="3" t="str">
        <f>tbl_Manifiestos[[#This Row],[Factura]] &amp; "|" &amp; tbl_Manifiestos[[#This Row],[Proyecto OK]] &amp; "|" &amp; TEXT(tbl_Manifiestos[[#This Row],[Servicio]],"0.00") &amp; "|" &amp; TEXT(tbl_Manifiestos[[#This Row],[Costo Unitario]],"0.00")</f>
        <v>2650|Chicago Heights|9.75|115.00</v>
      </c>
      <c r="C2259">
        <v>2650</v>
      </c>
      <c r="D2259" s="4">
        <v>45875</v>
      </c>
      <c r="E2259">
        <v>76</v>
      </c>
      <c r="F2259" t="s">
        <v>5310</v>
      </c>
      <c r="G2259" t="s">
        <v>5345</v>
      </c>
      <c r="H2259" s="135" t="s">
        <v>956</v>
      </c>
      <c r="J2259">
        <v>9.75</v>
      </c>
      <c r="K2259" s="6">
        <v>115</v>
      </c>
      <c r="L2259" s="213">
        <v>1121.25</v>
      </c>
      <c r="M2259" s="6">
        <f>tbl_Manifiestos[[#This Row],[Total Pagado]]*tbl_Manifiestos[[#This Row],[Porcentaje]]</f>
        <v>1009.125</v>
      </c>
      <c r="N2259" s="3">
        <v>0.9</v>
      </c>
    </row>
    <row r="2260" spans="1:14" ht="15.75" x14ac:dyDescent="0.25">
      <c r="A2260" s="3" t="s">
        <v>5309</v>
      </c>
      <c r="B2260" s="3" t="str">
        <f>tbl_Manifiestos[[#This Row],[Factura]] &amp; "|" &amp; tbl_Manifiestos[[#This Row],[Proyecto OK]] &amp; "|" &amp; TEXT(tbl_Manifiestos[[#This Row],[Servicio]],"0.00") &amp; "|" &amp; TEXT(tbl_Manifiestos[[#This Row],[Costo Unitario]],"0.00")</f>
        <v>2650|Chicago Heights|8.50|115.00</v>
      </c>
      <c r="C2260">
        <v>2650</v>
      </c>
      <c r="D2260" s="4">
        <v>45876</v>
      </c>
      <c r="E2260">
        <v>76</v>
      </c>
      <c r="F2260" t="s">
        <v>5310</v>
      </c>
      <c r="G2260" t="s">
        <v>5345</v>
      </c>
      <c r="H2260" s="135" t="s">
        <v>956</v>
      </c>
      <c r="J2260">
        <v>8.5</v>
      </c>
      <c r="K2260" s="6">
        <v>115</v>
      </c>
      <c r="L2260" s="213">
        <v>977.5</v>
      </c>
      <c r="M2260" s="6">
        <f>tbl_Manifiestos[[#This Row],[Total Pagado]]*tbl_Manifiestos[[#This Row],[Porcentaje]]</f>
        <v>879.75</v>
      </c>
      <c r="N2260" s="3">
        <v>0.9</v>
      </c>
    </row>
    <row r="2261" spans="1:14" ht="15.75" x14ac:dyDescent="0.25">
      <c r="A2261" s="3" t="s">
        <v>27</v>
      </c>
      <c r="B2261" s="3" t="str">
        <f>tbl_Manifiestos[[#This Row],[Factura]] &amp; "|" &amp; tbl_Manifiestos[[#This Row],[Proyecto OK]] &amp; "|" &amp; TEXT(tbl_Manifiestos[[#This Row],[Servicio]],"0.00") &amp; "|" &amp; TEXT(tbl_Manifiestos[[#This Row],[Costo Unitario]],"0.00")</f>
        <v>2639|Chicago Heights|9.50|128.00</v>
      </c>
      <c r="C2261" t="s">
        <v>5526</v>
      </c>
      <c r="D2261" s="51">
        <v>45867</v>
      </c>
      <c r="E2261">
        <v>67</v>
      </c>
      <c r="F2261" t="s">
        <v>5310</v>
      </c>
      <c r="G2261" t="s">
        <v>5345</v>
      </c>
      <c r="H2261" s="135" t="s">
        <v>956</v>
      </c>
      <c r="J2261">
        <v>9.5</v>
      </c>
      <c r="K2261" s="55">
        <v>128</v>
      </c>
      <c r="L2261" s="40">
        <f t="shared" ref="L2261:L2279" si="72">J2261*K2261</f>
        <v>1216</v>
      </c>
      <c r="M2261" s="6">
        <f>tbl_Manifiestos[[#This Row],[Total Pagado]]*tbl_Manifiestos[[#This Row],[Porcentaje]]</f>
        <v>1130.8800000000001</v>
      </c>
      <c r="N2261" s="3">
        <v>0.93</v>
      </c>
    </row>
    <row r="2262" spans="1:14" ht="15.75" x14ac:dyDescent="0.25">
      <c r="A2262" s="3" t="s">
        <v>27</v>
      </c>
      <c r="B2262" s="3" t="str">
        <f>tbl_Manifiestos[[#This Row],[Factura]] &amp; "|" &amp; tbl_Manifiestos[[#This Row],[Proyecto OK]] &amp; "|" &amp; TEXT(tbl_Manifiestos[[#This Row],[Servicio]],"0.00") &amp; "|" &amp; TEXT(tbl_Manifiestos[[#This Row],[Costo Unitario]],"0.00")</f>
        <v>2639|Chicago Heights|6.25|128.00</v>
      </c>
      <c r="C2262" t="s">
        <v>5526</v>
      </c>
      <c r="D2262" s="51">
        <v>45868</v>
      </c>
      <c r="E2262">
        <v>515</v>
      </c>
      <c r="F2262" t="s">
        <v>5310</v>
      </c>
      <c r="G2262" t="s">
        <v>5345</v>
      </c>
      <c r="H2262" s="135" t="s">
        <v>956</v>
      </c>
      <c r="J2262">
        <v>6.25</v>
      </c>
      <c r="K2262" s="55">
        <v>128</v>
      </c>
      <c r="L2262" s="40">
        <f t="shared" si="72"/>
        <v>800</v>
      </c>
      <c r="M2262" s="6">
        <f>tbl_Manifiestos[[#This Row],[Total Pagado]]*tbl_Manifiestos[[#This Row],[Porcentaje]]</f>
        <v>744</v>
      </c>
      <c r="N2262" s="3">
        <v>0.93</v>
      </c>
    </row>
    <row r="2263" spans="1:14" ht="15.75" x14ac:dyDescent="0.25">
      <c r="A2263" s="3" t="s">
        <v>27</v>
      </c>
      <c r="B2263" s="3" t="str">
        <f>tbl_Manifiestos[[#This Row],[Factura]] &amp; "|" &amp; tbl_Manifiestos[[#This Row],[Proyecto OK]] &amp; "|" &amp; TEXT(tbl_Manifiestos[[#This Row],[Servicio]],"0.00") &amp; "|" &amp; TEXT(tbl_Manifiestos[[#This Row],[Costo Unitario]],"0.00")</f>
        <v>2639|Chicago Heights|8.00|128.00</v>
      </c>
      <c r="C2263" t="s">
        <v>5526</v>
      </c>
      <c r="D2263" s="51">
        <v>45869</v>
      </c>
      <c r="E2263">
        <v>515</v>
      </c>
      <c r="F2263" t="s">
        <v>5310</v>
      </c>
      <c r="G2263" t="s">
        <v>5345</v>
      </c>
      <c r="H2263" s="135" t="s">
        <v>956</v>
      </c>
      <c r="J2263">
        <v>8</v>
      </c>
      <c r="K2263" s="55">
        <v>128</v>
      </c>
      <c r="L2263" s="40">
        <f t="shared" si="72"/>
        <v>1024</v>
      </c>
      <c r="M2263" s="6">
        <f>tbl_Manifiestos[[#This Row],[Total Pagado]]*tbl_Manifiestos[[#This Row],[Porcentaje]]</f>
        <v>952.32</v>
      </c>
      <c r="N2263" s="3">
        <v>0.93</v>
      </c>
    </row>
    <row r="2264" spans="1:14" ht="15.75" x14ac:dyDescent="0.25">
      <c r="A2264" s="3" t="s">
        <v>27</v>
      </c>
      <c r="B2264" s="3" t="str">
        <f>tbl_Manifiestos[[#This Row],[Factura]] &amp; "|" &amp; tbl_Manifiestos[[#This Row],[Proyecto OK]] &amp; "|" &amp; TEXT(tbl_Manifiestos[[#This Row],[Servicio]],"0.00") &amp; "|" &amp; TEXT(tbl_Manifiestos[[#This Row],[Costo Unitario]],"0.00")</f>
        <v>2639|Chicago Heights|8.00|128.00</v>
      </c>
      <c r="C2264" t="s">
        <v>5526</v>
      </c>
      <c r="D2264" s="52">
        <v>45870</v>
      </c>
      <c r="E2264">
        <v>515</v>
      </c>
      <c r="F2264" t="s">
        <v>5310</v>
      </c>
      <c r="G2264" t="s">
        <v>5345</v>
      </c>
      <c r="H2264" s="135" t="s">
        <v>956</v>
      </c>
      <c r="J2264">
        <v>8</v>
      </c>
      <c r="K2264" s="56">
        <v>128</v>
      </c>
      <c r="L2264" s="39">
        <f t="shared" si="72"/>
        <v>1024</v>
      </c>
      <c r="M2264" s="6">
        <f>tbl_Manifiestos[[#This Row],[Total Pagado]]*tbl_Manifiestos[[#This Row],[Porcentaje]]</f>
        <v>952.32</v>
      </c>
      <c r="N2264" s="3">
        <v>0.93</v>
      </c>
    </row>
    <row r="2265" spans="1:14" ht="15.75" x14ac:dyDescent="0.25">
      <c r="A2265" s="3" t="s">
        <v>27</v>
      </c>
      <c r="B2265" s="3" t="str">
        <f>tbl_Manifiestos[[#This Row],[Factura]] &amp; "|" &amp; tbl_Manifiestos[[#This Row],[Proyecto OK]] &amp; "|" &amp; TEXT(tbl_Manifiestos[[#This Row],[Servicio]],"0.00") &amp; "|" &amp; TEXT(tbl_Manifiestos[[#This Row],[Costo Unitario]],"0.00")</f>
        <v>2650|Chicago Heights|10.00|128.00</v>
      </c>
      <c r="C2265" t="s">
        <v>4144</v>
      </c>
      <c r="D2265" s="50">
        <v>45874</v>
      </c>
      <c r="E2265">
        <v>515</v>
      </c>
      <c r="F2265" t="s">
        <v>5310</v>
      </c>
      <c r="G2265" t="s">
        <v>5345</v>
      </c>
      <c r="H2265" s="135" t="s">
        <v>956</v>
      </c>
      <c r="J2265">
        <v>10</v>
      </c>
      <c r="K2265" s="54">
        <v>128</v>
      </c>
      <c r="L2265" s="38">
        <f t="shared" si="72"/>
        <v>1280</v>
      </c>
      <c r="M2265" s="6">
        <f>tbl_Manifiestos[[#This Row],[Total Pagado]]*tbl_Manifiestos[[#This Row],[Porcentaje]]</f>
        <v>1190.4000000000001</v>
      </c>
      <c r="N2265" s="3">
        <v>0.93</v>
      </c>
    </row>
    <row r="2266" spans="1:14" ht="15.75" x14ac:dyDescent="0.25">
      <c r="A2266" s="3" t="s">
        <v>27</v>
      </c>
      <c r="B2266" s="3" t="str">
        <f>tbl_Manifiestos[[#This Row],[Factura]] &amp; "|" &amp; tbl_Manifiestos[[#This Row],[Proyecto OK]] &amp; "|" &amp; TEXT(tbl_Manifiestos[[#This Row],[Servicio]],"0.00") &amp; "|" &amp; TEXT(tbl_Manifiestos[[#This Row],[Costo Unitario]],"0.00")</f>
        <v>2650|Chicago Heights|10.75|128.00</v>
      </c>
      <c r="C2266" t="s">
        <v>4144</v>
      </c>
      <c r="D2266" s="52">
        <v>45874</v>
      </c>
      <c r="E2266">
        <v>103</v>
      </c>
      <c r="F2266" t="s">
        <v>5310</v>
      </c>
      <c r="G2266" t="s">
        <v>5345</v>
      </c>
      <c r="H2266" s="135" t="s">
        <v>956</v>
      </c>
      <c r="J2266">
        <v>10.75</v>
      </c>
      <c r="K2266" s="56">
        <v>128</v>
      </c>
      <c r="L2266" s="39">
        <f t="shared" si="72"/>
        <v>1376</v>
      </c>
      <c r="M2266" s="6">
        <f>tbl_Manifiestos[[#This Row],[Total Pagado]]*tbl_Manifiestos[[#This Row],[Porcentaje]]</f>
        <v>1279.68</v>
      </c>
      <c r="N2266" s="3">
        <v>0.93</v>
      </c>
    </row>
    <row r="2267" spans="1:14" ht="15.75" x14ac:dyDescent="0.25">
      <c r="A2267" s="3" t="s">
        <v>27</v>
      </c>
      <c r="B2267" s="3" t="str">
        <f>tbl_Manifiestos[[#This Row],[Factura]] &amp; "|" &amp; tbl_Manifiestos[[#This Row],[Proyecto OK]] &amp; "|" &amp; TEXT(tbl_Manifiestos[[#This Row],[Servicio]],"0.00") &amp; "|" &amp; TEXT(tbl_Manifiestos[[#This Row],[Costo Unitario]],"0.00")</f>
        <v>2650|Chicago Heights|9.00|128.00</v>
      </c>
      <c r="C2267" t="s">
        <v>4144</v>
      </c>
      <c r="D2267" s="53">
        <v>45875</v>
      </c>
      <c r="E2267">
        <v>515</v>
      </c>
      <c r="F2267" t="s">
        <v>5310</v>
      </c>
      <c r="G2267" t="s">
        <v>5345</v>
      </c>
      <c r="H2267" s="135" t="s">
        <v>956</v>
      </c>
      <c r="J2267">
        <v>9</v>
      </c>
      <c r="K2267" s="57">
        <v>128</v>
      </c>
      <c r="L2267" s="41">
        <f t="shared" si="72"/>
        <v>1152</v>
      </c>
      <c r="M2267" s="6">
        <f>tbl_Manifiestos[[#This Row],[Total Pagado]]*tbl_Manifiestos[[#This Row],[Porcentaje]]</f>
        <v>1071.3600000000001</v>
      </c>
      <c r="N2267" s="3">
        <v>0.93</v>
      </c>
    </row>
    <row r="2268" spans="1:14" ht="15.75" x14ac:dyDescent="0.25">
      <c r="A2268" s="3" t="s">
        <v>27</v>
      </c>
      <c r="B2268" s="3" t="str">
        <f>tbl_Manifiestos[[#This Row],[Factura]] &amp; "|" &amp; tbl_Manifiestos[[#This Row],[Proyecto OK]] &amp; "|" &amp; TEXT(tbl_Manifiestos[[#This Row],[Servicio]],"0.00") &amp; "|" &amp; TEXT(tbl_Manifiestos[[#This Row],[Costo Unitario]],"0.00")</f>
        <v>2650|Chicago Heights|10.25|128.00</v>
      </c>
      <c r="C2268" t="s">
        <v>4144</v>
      </c>
      <c r="D2268" s="53">
        <v>45876</v>
      </c>
      <c r="E2268">
        <v>617</v>
      </c>
      <c r="F2268" t="s">
        <v>5310</v>
      </c>
      <c r="G2268" t="s">
        <v>5345</v>
      </c>
      <c r="H2268" s="135" t="s">
        <v>956</v>
      </c>
      <c r="J2268">
        <v>10.25</v>
      </c>
      <c r="K2268" s="57">
        <v>128</v>
      </c>
      <c r="L2268" s="41">
        <f t="shared" si="72"/>
        <v>1312</v>
      </c>
      <c r="M2268" s="6">
        <f>tbl_Manifiestos[[#This Row],[Total Pagado]]*tbl_Manifiestos[[#This Row],[Porcentaje]]</f>
        <v>1220.1600000000001</v>
      </c>
      <c r="N2268" s="3">
        <v>0.93</v>
      </c>
    </row>
    <row r="2269" spans="1:14" ht="15.75" x14ac:dyDescent="0.25">
      <c r="A2269" s="3" t="s">
        <v>27</v>
      </c>
      <c r="B2269" s="3" t="str">
        <f>tbl_Manifiestos[[#This Row],[Factura]] &amp; "|" &amp; tbl_Manifiestos[[#This Row],[Proyecto OK]] &amp; "|" &amp; TEXT(tbl_Manifiestos[[#This Row],[Servicio]],"0.00") &amp; "|" &amp; TEXT(tbl_Manifiestos[[#This Row],[Costo Unitario]],"0.00")</f>
        <v>2650|Chicago Heights|10.25|128.00</v>
      </c>
      <c r="C2269" t="s">
        <v>4144</v>
      </c>
      <c r="D2269" s="53">
        <v>45874</v>
      </c>
      <c r="E2269">
        <v>356</v>
      </c>
      <c r="F2269" t="s">
        <v>5310</v>
      </c>
      <c r="G2269" t="s">
        <v>5345</v>
      </c>
      <c r="H2269" s="135" t="s">
        <v>956</v>
      </c>
      <c r="J2269">
        <v>10.25</v>
      </c>
      <c r="K2269" s="57">
        <v>128</v>
      </c>
      <c r="L2269" s="41">
        <f t="shared" si="72"/>
        <v>1312</v>
      </c>
      <c r="M2269" s="6">
        <f>tbl_Manifiestos[[#This Row],[Total Pagado]]*tbl_Manifiestos[[#This Row],[Porcentaje]]</f>
        <v>1220.1600000000001</v>
      </c>
      <c r="N2269" s="3">
        <v>0.93</v>
      </c>
    </row>
    <row r="2270" spans="1:14" ht="15.75" x14ac:dyDescent="0.25">
      <c r="A2270" s="3" t="s">
        <v>27</v>
      </c>
      <c r="B2270" s="3" t="str">
        <f>tbl_Manifiestos[[#This Row],[Factura]] &amp; "|" &amp; tbl_Manifiestos[[#This Row],[Proyecto OK]] &amp; "|" &amp; TEXT(tbl_Manifiestos[[#This Row],[Servicio]],"0.00") &amp; "|" &amp; TEXT(tbl_Manifiestos[[#This Row],[Costo Unitario]],"0.00")</f>
        <v>2650|Chicago Heights|8.00|128.00</v>
      </c>
      <c r="C2270" t="s">
        <v>4144</v>
      </c>
      <c r="D2270" s="50">
        <v>45876</v>
      </c>
      <c r="E2270">
        <v>103</v>
      </c>
      <c r="F2270" t="s">
        <v>5310</v>
      </c>
      <c r="G2270" t="s">
        <v>5345</v>
      </c>
      <c r="H2270" s="135" t="s">
        <v>956</v>
      </c>
      <c r="J2270">
        <v>8</v>
      </c>
      <c r="K2270" s="54">
        <v>128</v>
      </c>
      <c r="L2270" s="38">
        <f t="shared" si="72"/>
        <v>1024</v>
      </c>
      <c r="M2270" s="6">
        <f>tbl_Manifiestos[[#This Row],[Total Pagado]]*tbl_Manifiestos[[#This Row],[Porcentaje]]</f>
        <v>952.32</v>
      </c>
      <c r="N2270" s="3">
        <v>0.93</v>
      </c>
    </row>
    <row r="2271" spans="1:14" ht="15.75" x14ac:dyDescent="0.25">
      <c r="A2271" s="3" t="s">
        <v>27</v>
      </c>
      <c r="B2271" s="3" t="str">
        <f>tbl_Manifiestos[[#This Row],[Factura]] &amp; "|" &amp; tbl_Manifiestos[[#This Row],[Proyecto OK]] &amp; "|" &amp; TEXT(tbl_Manifiestos[[#This Row],[Servicio]],"0.00") &amp; "|" &amp; TEXT(tbl_Manifiestos[[#This Row],[Costo Unitario]],"0.00")</f>
        <v>2650|Chicago Heights|10.00|128.00</v>
      </c>
      <c r="C2271" t="s">
        <v>4144</v>
      </c>
      <c r="D2271" s="52">
        <v>45874</v>
      </c>
      <c r="E2271">
        <v>617</v>
      </c>
      <c r="F2271" t="s">
        <v>5310</v>
      </c>
      <c r="G2271" t="s">
        <v>5345</v>
      </c>
      <c r="H2271" s="135" t="s">
        <v>956</v>
      </c>
      <c r="J2271">
        <v>10</v>
      </c>
      <c r="K2271" s="56">
        <v>128</v>
      </c>
      <c r="L2271" s="39">
        <f t="shared" si="72"/>
        <v>1280</v>
      </c>
      <c r="M2271" s="6">
        <f>tbl_Manifiestos[[#This Row],[Total Pagado]]*tbl_Manifiestos[[#This Row],[Porcentaje]]</f>
        <v>1190.4000000000001</v>
      </c>
      <c r="N2271" s="3">
        <v>0.93</v>
      </c>
    </row>
    <row r="2272" spans="1:14" ht="15.75" x14ac:dyDescent="0.25">
      <c r="A2272" s="3" t="s">
        <v>27</v>
      </c>
      <c r="B2272" s="3" t="str">
        <f>tbl_Manifiestos[[#This Row],[Factura]] &amp; "|" &amp; tbl_Manifiestos[[#This Row],[Proyecto OK]] &amp; "|" &amp; TEXT(tbl_Manifiestos[[#This Row],[Servicio]],"0.00") &amp; "|" &amp; TEXT(tbl_Manifiestos[[#This Row],[Costo Unitario]],"0.00")</f>
        <v>2650|Chicago Heights|9.25|128.00</v>
      </c>
      <c r="C2272" t="s">
        <v>4144</v>
      </c>
      <c r="D2272" s="50">
        <v>45875</v>
      </c>
      <c r="E2272">
        <v>617</v>
      </c>
      <c r="F2272" t="s">
        <v>5310</v>
      </c>
      <c r="G2272" t="s">
        <v>5345</v>
      </c>
      <c r="H2272" s="135" t="s">
        <v>956</v>
      </c>
      <c r="J2272">
        <v>9.25</v>
      </c>
      <c r="K2272" s="54">
        <v>128</v>
      </c>
      <c r="L2272" s="38">
        <f t="shared" si="72"/>
        <v>1184</v>
      </c>
      <c r="M2272" s="6">
        <f>tbl_Manifiestos[[#This Row],[Total Pagado]]*tbl_Manifiestos[[#This Row],[Porcentaje]]</f>
        <v>1101.1200000000001</v>
      </c>
      <c r="N2272" s="3">
        <v>0.93</v>
      </c>
    </row>
    <row r="2273" spans="1:14" ht="15.75" x14ac:dyDescent="0.25">
      <c r="A2273" s="3" t="s">
        <v>27</v>
      </c>
      <c r="B2273" s="3" t="str">
        <f>tbl_Manifiestos[[#This Row],[Factura]] &amp; "|" &amp; tbl_Manifiestos[[#This Row],[Proyecto OK]] &amp; "|" &amp; TEXT(tbl_Manifiestos[[#This Row],[Servicio]],"0.00") &amp; "|" &amp; TEXT(tbl_Manifiestos[[#This Row],[Costo Unitario]],"0.00")</f>
        <v>2664|Chicago Heights|8.75|128.00</v>
      </c>
      <c r="C2273" t="s">
        <v>5184</v>
      </c>
      <c r="D2273" s="51">
        <v>45882</v>
      </c>
      <c r="E2273">
        <v>67</v>
      </c>
      <c r="F2273" t="s">
        <v>5310</v>
      </c>
      <c r="G2273" t="s">
        <v>5345</v>
      </c>
      <c r="H2273" s="135" t="s">
        <v>956</v>
      </c>
      <c r="J2273">
        <v>8.75</v>
      </c>
      <c r="K2273" s="55">
        <v>128</v>
      </c>
      <c r="L2273" s="40">
        <f t="shared" si="72"/>
        <v>1120</v>
      </c>
      <c r="M2273" s="6">
        <f>tbl_Manifiestos[[#This Row],[Total Pagado]]*tbl_Manifiestos[[#This Row],[Porcentaje]]</f>
        <v>1041.6000000000001</v>
      </c>
      <c r="N2273" s="3">
        <v>0.93</v>
      </c>
    </row>
    <row r="2274" spans="1:14" ht="15.75" x14ac:dyDescent="0.25">
      <c r="A2274" s="3" t="s">
        <v>27</v>
      </c>
      <c r="B2274" s="3" t="str">
        <f>tbl_Manifiestos[[#This Row],[Factura]] &amp; "|" &amp; tbl_Manifiestos[[#This Row],[Proyecto OK]] &amp; "|" &amp; TEXT(tbl_Manifiestos[[#This Row],[Servicio]],"0.00") &amp; "|" &amp; TEXT(tbl_Manifiestos[[#This Row],[Costo Unitario]],"0.00")</f>
        <v>2664|Chicago Heights|8.00|128.00</v>
      </c>
      <c r="C2274" t="s">
        <v>5184</v>
      </c>
      <c r="D2274" s="52">
        <v>45882</v>
      </c>
      <c r="E2274">
        <v>617</v>
      </c>
      <c r="F2274" t="s">
        <v>5310</v>
      </c>
      <c r="G2274" t="s">
        <v>5345</v>
      </c>
      <c r="H2274" s="135" t="s">
        <v>956</v>
      </c>
      <c r="J2274">
        <v>8</v>
      </c>
      <c r="K2274" s="56">
        <v>128</v>
      </c>
      <c r="L2274" s="39">
        <f t="shared" si="72"/>
        <v>1024</v>
      </c>
      <c r="M2274" s="6">
        <f>tbl_Manifiestos[[#This Row],[Total Pagado]]*tbl_Manifiestos[[#This Row],[Porcentaje]]</f>
        <v>952.32</v>
      </c>
      <c r="N2274" s="3">
        <v>0.93</v>
      </c>
    </row>
    <row r="2275" spans="1:14" ht="15.75" x14ac:dyDescent="0.25">
      <c r="A2275" s="3" t="s">
        <v>12</v>
      </c>
      <c r="B2275" s="3" t="str">
        <f>tbl_Manifiestos[[#This Row],[Factura]] &amp; "|" &amp; tbl_Manifiestos[[#This Row],[Proyecto OK]] &amp; "|" &amp; TEXT(tbl_Manifiestos[[#This Row],[Servicio]],"0.00") &amp; "|" &amp; TEXT(tbl_Manifiestos[[#This Row],[Costo Unitario]],"0.00")</f>
        <v>2639|Chicago Heights|7.50|128.00</v>
      </c>
      <c r="C2275" t="s">
        <v>5526</v>
      </c>
      <c r="D2275" s="53">
        <v>45870</v>
      </c>
      <c r="E2275">
        <v>19</v>
      </c>
      <c r="F2275" t="s">
        <v>5310</v>
      </c>
      <c r="G2275" t="s">
        <v>5345</v>
      </c>
      <c r="H2275" s="135" t="s">
        <v>956</v>
      </c>
      <c r="J2275">
        <v>7.5</v>
      </c>
      <c r="K2275" s="57">
        <v>128</v>
      </c>
      <c r="L2275" s="41">
        <f t="shared" si="72"/>
        <v>960</v>
      </c>
      <c r="M2275" s="6">
        <f>tbl_Manifiestos[[#This Row],[Total Pagado]]*tbl_Manifiestos[[#This Row],[Porcentaje]]</f>
        <v>892.80000000000007</v>
      </c>
      <c r="N2275" s="3">
        <v>0.93</v>
      </c>
    </row>
    <row r="2276" spans="1:14" ht="15.75" x14ac:dyDescent="0.25">
      <c r="A2276" s="3" t="s">
        <v>12</v>
      </c>
      <c r="B2276" s="3" t="str">
        <f>tbl_Manifiestos[[#This Row],[Factura]] &amp; "|" &amp; tbl_Manifiestos[[#This Row],[Proyecto OK]] &amp; "|" &amp; TEXT(tbl_Manifiestos[[#This Row],[Servicio]],"0.00") &amp; "|" &amp; TEXT(tbl_Manifiestos[[#This Row],[Costo Unitario]],"0.00")</f>
        <v>2650|Chicago Heights|9.50|128.00</v>
      </c>
      <c r="C2276" t="s">
        <v>4144</v>
      </c>
      <c r="D2276" s="50">
        <v>45875</v>
      </c>
      <c r="E2276">
        <v>19</v>
      </c>
      <c r="F2276" t="s">
        <v>5310</v>
      </c>
      <c r="G2276" t="s">
        <v>5345</v>
      </c>
      <c r="H2276" s="135" t="s">
        <v>956</v>
      </c>
      <c r="J2276">
        <v>9.5</v>
      </c>
      <c r="K2276" s="54">
        <v>128</v>
      </c>
      <c r="L2276" s="38">
        <f t="shared" si="72"/>
        <v>1216</v>
      </c>
      <c r="M2276" s="6">
        <f>tbl_Manifiestos[[#This Row],[Total Pagado]]*tbl_Manifiestos[[#This Row],[Porcentaje]]</f>
        <v>1130.8800000000001</v>
      </c>
      <c r="N2276" s="3">
        <v>0.93</v>
      </c>
    </row>
    <row r="2277" spans="1:14" ht="15.75" x14ac:dyDescent="0.25">
      <c r="A2277" s="3" t="s">
        <v>12</v>
      </c>
      <c r="B2277" s="3" t="str">
        <f>tbl_Manifiestos[[#This Row],[Factura]] &amp; "|" &amp; tbl_Manifiestos[[#This Row],[Proyecto OK]] &amp; "|" &amp; TEXT(tbl_Manifiestos[[#This Row],[Servicio]],"0.00") &amp; "|" &amp; TEXT(tbl_Manifiestos[[#This Row],[Costo Unitario]],"0.00")</f>
        <v>2650|Chicago Heights|9.50|128.00</v>
      </c>
      <c r="C2277" t="s">
        <v>4144</v>
      </c>
      <c r="D2277" s="52">
        <v>45876</v>
      </c>
      <c r="E2277">
        <v>19</v>
      </c>
      <c r="F2277" t="s">
        <v>5310</v>
      </c>
      <c r="G2277" t="s">
        <v>5345</v>
      </c>
      <c r="H2277" s="135" t="s">
        <v>956</v>
      </c>
      <c r="J2277">
        <v>9.5</v>
      </c>
      <c r="K2277" s="56">
        <v>128</v>
      </c>
      <c r="L2277" s="39">
        <f t="shared" si="72"/>
        <v>1216</v>
      </c>
      <c r="M2277" s="6">
        <f>tbl_Manifiestos[[#This Row],[Total Pagado]]*tbl_Manifiestos[[#This Row],[Porcentaje]]</f>
        <v>1130.8800000000001</v>
      </c>
      <c r="N2277" s="3">
        <v>0.93</v>
      </c>
    </row>
    <row r="2278" spans="1:14" ht="15.75" x14ac:dyDescent="0.25">
      <c r="A2278" s="3" t="s">
        <v>5780</v>
      </c>
      <c r="B2278" s="3" t="str">
        <f>tbl_Manifiestos[[#This Row],[Factura]] &amp; "|" &amp; tbl_Manifiestos[[#This Row],[Proyecto OK]] &amp; "|" &amp; TEXT(tbl_Manifiestos[[#This Row],[Servicio]],"0.00") &amp; "|" &amp; TEXT(tbl_Manifiestos[[#This Row],[Costo Unitario]],"0.00")</f>
        <v>2639|Chicago Heights|10.50|128.00</v>
      </c>
      <c r="C2278" s="44" t="s">
        <v>5526</v>
      </c>
      <c r="D2278" s="78">
        <v>45867</v>
      </c>
      <c r="E2278">
        <v>198</v>
      </c>
      <c r="F2278" t="s">
        <v>5310</v>
      </c>
      <c r="G2278" t="s">
        <v>5345</v>
      </c>
      <c r="H2278" s="135" t="s">
        <v>956</v>
      </c>
      <c r="J2278">
        <v>10.5</v>
      </c>
      <c r="K2278" s="54">
        <v>128</v>
      </c>
      <c r="L2278" s="38">
        <f t="shared" si="72"/>
        <v>1344</v>
      </c>
      <c r="M2278" s="6">
        <f>tbl_Manifiestos[[#This Row],[Total Pagado]]*tbl_Manifiestos[[#This Row],[Porcentaje]]</f>
        <v>1249.92</v>
      </c>
      <c r="N2278" s="3">
        <v>0.93</v>
      </c>
    </row>
    <row r="2279" spans="1:14" ht="15.75" x14ac:dyDescent="0.25">
      <c r="A2279" s="3" t="s">
        <v>5780</v>
      </c>
      <c r="B2279" s="3" t="str">
        <f>tbl_Manifiestos[[#This Row],[Factura]] &amp; "|" &amp; tbl_Manifiestos[[#This Row],[Proyecto OK]] &amp; "|" &amp; TEXT(tbl_Manifiestos[[#This Row],[Servicio]],"0.00") &amp; "|" &amp; TEXT(tbl_Manifiestos[[#This Row],[Costo Unitario]],"0.00")</f>
        <v>2664|Chicago Heights|8.00|128.00</v>
      </c>
      <c r="C2279" s="44" t="s">
        <v>5184</v>
      </c>
      <c r="D2279" s="79">
        <v>45882</v>
      </c>
      <c r="E2279">
        <v>198</v>
      </c>
      <c r="F2279" t="s">
        <v>5310</v>
      </c>
      <c r="G2279" t="s">
        <v>5345</v>
      </c>
      <c r="H2279" s="135" t="s">
        <v>956</v>
      </c>
      <c r="J2279">
        <v>8</v>
      </c>
      <c r="K2279" s="55">
        <v>128</v>
      </c>
      <c r="L2279" s="40">
        <f t="shared" si="72"/>
        <v>1024</v>
      </c>
      <c r="M2279" s="6">
        <f>tbl_Manifiestos[[#This Row],[Total Pagado]]*tbl_Manifiestos[[#This Row],[Porcentaje]]</f>
        <v>952.32</v>
      </c>
      <c r="N2279" s="3">
        <v>0.93</v>
      </c>
    </row>
    <row r="2280" spans="1:14" ht="15.75" x14ac:dyDescent="0.25">
      <c r="A2280" s="3" t="s">
        <v>12</v>
      </c>
      <c r="B2280" s="3" t="str">
        <f>tbl_Manifiestos[[#This Row],[Factura]] &amp; "|" &amp; tbl_Manifiestos[[#This Row],[Proyecto OK]] &amp; "|" &amp; TEXT(tbl_Manifiestos[[#This Row],[Servicio]],"0.00") &amp; "|" &amp; TEXT(tbl_Manifiestos[[#This Row],[Costo Unitario]],"0.00")</f>
        <v>2620|DAÑO TAPA|1.00|250.00</v>
      </c>
      <c r="C2280" t="s">
        <v>5749</v>
      </c>
      <c r="D2280" s="51">
        <v>45860</v>
      </c>
      <c r="E2280">
        <v>11</v>
      </c>
      <c r="F2280" t="s">
        <v>5306</v>
      </c>
      <c r="G2280" t="s">
        <v>5750</v>
      </c>
      <c r="H2280" t="s">
        <v>5407</v>
      </c>
      <c r="J2280">
        <v>1</v>
      </c>
      <c r="K2280" s="55">
        <v>250</v>
      </c>
      <c r="L2280" s="129">
        <v>250</v>
      </c>
      <c r="M2280" s="6">
        <f>tbl_Manifiestos[[#This Row],[Total Pagado]]*tbl_Manifiestos[[#This Row],[Porcentaje]]</f>
        <v>250</v>
      </c>
      <c r="N2280" s="3">
        <v>1</v>
      </c>
    </row>
    <row r="2281" spans="1:14" ht="15.75" x14ac:dyDescent="0.25">
      <c r="A2281" s="3" t="s">
        <v>27</v>
      </c>
      <c r="B2281" s="3" t="str">
        <f>tbl_Manifiestos[[#This Row],[Factura]] &amp; "|" &amp; tbl_Manifiestos[[#This Row],[Proyecto OK]] &amp; "|" &amp; TEXT(tbl_Manifiestos[[#This Row],[Servicio]],"0.00") &amp; "|" &amp; TEXT(tbl_Manifiestos[[#This Row],[Costo Unitario]],"0.00")</f>
        <v>2384|DAÑO TAPA|1.00|270.37</v>
      </c>
      <c r="C2281">
        <v>2384</v>
      </c>
      <c r="D2281" s="32">
        <v>45719</v>
      </c>
      <c r="E2281">
        <v>356</v>
      </c>
      <c r="F2281" t="s">
        <v>5401</v>
      </c>
      <c r="G2281" t="s">
        <v>5407</v>
      </c>
      <c r="H2281" t="s">
        <v>5407</v>
      </c>
      <c r="J2281">
        <v>1</v>
      </c>
      <c r="K2281" s="34">
        <v>270.37</v>
      </c>
      <c r="L2281" s="40">
        <f>J2281*K2281</f>
        <v>270.37</v>
      </c>
      <c r="M2281" s="6">
        <f>tbl_Manifiestos[[#This Row],[Total Pagado]]*tbl_Manifiestos[[#This Row],[Porcentaje]]</f>
        <v>251.44410000000002</v>
      </c>
      <c r="N2281" s="3">
        <v>0.93</v>
      </c>
    </row>
    <row r="2282" spans="1:14" ht="15.75" x14ac:dyDescent="0.25">
      <c r="A2282" s="3" t="s">
        <v>27</v>
      </c>
      <c r="B2282" s="3" t="str">
        <f>tbl_Manifiestos[[#This Row],[Factura]] &amp; "|" &amp; tbl_Manifiestos[[#This Row],[Proyecto OK]] &amp; "|" &amp; TEXT(tbl_Manifiestos[[#This Row],[Servicio]],"0.00") &amp; "|" &amp; TEXT(tbl_Manifiestos[[#This Row],[Costo Unitario]],"0.00")</f>
        <v>2651|Lead Service Replacement Project|7.50|115.50</v>
      </c>
      <c r="C2282" t="s">
        <v>5532</v>
      </c>
      <c r="D2282" s="52">
        <v>45876</v>
      </c>
      <c r="E2282">
        <v>67</v>
      </c>
      <c r="F2282" t="s">
        <v>5312</v>
      </c>
      <c r="G2282" t="s">
        <v>5533</v>
      </c>
      <c r="H2282" t="s">
        <v>15</v>
      </c>
      <c r="I2282" t="s">
        <v>5488</v>
      </c>
      <c r="J2282">
        <v>7.5</v>
      </c>
      <c r="K2282" s="56">
        <v>115.5</v>
      </c>
      <c r="L2282" s="39">
        <f>J2282*K2282</f>
        <v>866.25</v>
      </c>
      <c r="M2282" s="6">
        <f>tbl_Manifiestos[[#This Row],[Total Pagado]]*tbl_Manifiestos[[#This Row],[Porcentaje]]</f>
        <v>805.61250000000007</v>
      </c>
      <c r="N2282" s="3">
        <v>0.93</v>
      </c>
    </row>
    <row r="2283" spans="1:14" ht="15.75" x14ac:dyDescent="0.25">
      <c r="A2283" s="3" t="s">
        <v>1261</v>
      </c>
      <c r="B2283" s="3" t="str">
        <f>tbl_Manifiestos[[#This Row],[Factura]] &amp; "|" &amp; tbl_Manifiestos[[#This Row],[Proyecto OK]] &amp; "|" &amp; TEXT(tbl_Manifiestos[[#This Row],[Servicio]],"0.00") &amp; "|" &amp; TEXT(tbl_Manifiestos[[#This Row],[Costo Unitario]],"0.00")</f>
        <v>2665|Lead Service Replacement Project|8.00|105.00</v>
      </c>
      <c r="C2283">
        <v>2665</v>
      </c>
      <c r="D2283" s="140">
        <v>45883</v>
      </c>
      <c r="E2283">
        <v>685</v>
      </c>
      <c r="F2283" t="s">
        <v>5312</v>
      </c>
      <c r="G2283" t="s">
        <v>5349</v>
      </c>
      <c r="H2283" t="s">
        <v>15</v>
      </c>
      <c r="I2283" t="s">
        <v>5640</v>
      </c>
      <c r="J2283">
        <v>8</v>
      </c>
      <c r="K2283" s="187">
        <v>105</v>
      </c>
      <c r="L2283" s="216">
        <v>840</v>
      </c>
      <c r="M2283" s="6">
        <f>tbl_Manifiestos[[#This Row],[Total Pagado]]*tbl_Manifiestos[[#This Row],[Porcentaje]]</f>
        <v>756</v>
      </c>
      <c r="N2283" s="3">
        <v>0.9</v>
      </c>
    </row>
    <row r="2284" spans="1:14" ht="15.75" x14ac:dyDescent="0.25">
      <c r="A2284" s="3" t="s">
        <v>12</v>
      </c>
      <c r="B2284" s="3" t="str">
        <f>tbl_Manifiestos[[#This Row],[Factura]] &amp; "|" &amp; tbl_Manifiestos[[#This Row],[Proyecto OK]] &amp; "|" &amp; TEXT(tbl_Manifiestos[[#This Row],[Servicio]],"0.00") &amp; "|" &amp; TEXT(tbl_Manifiestos[[#This Row],[Costo Unitario]],"0.00")</f>
        <v>2665|Lead Service Replacement Project|7.00|115.50</v>
      </c>
      <c r="C2284" t="s">
        <v>5754</v>
      </c>
      <c r="D2284" s="50">
        <v>45881</v>
      </c>
      <c r="E2284">
        <v>19</v>
      </c>
      <c r="F2284" t="s">
        <v>5312</v>
      </c>
      <c r="G2284" t="s">
        <v>5349</v>
      </c>
      <c r="H2284" t="s">
        <v>15</v>
      </c>
      <c r="I2284" t="s">
        <v>5640</v>
      </c>
      <c r="J2284">
        <v>7</v>
      </c>
      <c r="K2284" s="54">
        <v>115.5</v>
      </c>
      <c r="L2284" s="38">
        <f t="shared" ref="L2284:L2315" si="73">J2284*K2284</f>
        <v>808.5</v>
      </c>
      <c r="M2284" s="6">
        <f>tbl_Manifiestos[[#This Row],[Total Pagado]]*tbl_Manifiestos[[#This Row],[Porcentaje]]</f>
        <v>751.90500000000009</v>
      </c>
      <c r="N2284" s="3">
        <v>0.93</v>
      </c>
    </row>
    <row r="2285" spans="1:14" ht="15.75" x14ac:dyDescent="0.25">
      <c r="A2285" s="3" t="s">
        <v>12</v>
      </c>
      <c r="B2285" s="3" t="str">
        <f>tbl_Manifiestos[[#This Row],[Factura]] &amp; "|" &amp; tbl_Manifiestos[[#This Row],[Proyecto OK]] &amp; "|" &amp; TEXT(tbl_Manifiestos[[#This Row],[Servicio]],"0.00") &amp; "|" &amp; TEXT(tbl_Manifiestos[[#This Row],[Costo Unitario]],"0.00")</f>
        <v>2665|Lead Service Replacement Project|7.50|115.50</v>
      </c>
      <c r="C2285" t="s">
        <v>5754</v>
      </c>
      <c r="D2285" s="51">
        <v>45882</v>
      </c>
      <c r="E2285">
        <v>19</v>
      </c>
      <c r="F2285" t="s">
        <v>5312</v>
      </c>
      <c r="G2285" t="s">
        <v>5349</v>
      </c>
      <c r="H2285" t="s">
        <v>15</v>
      </c>
      <c r="I2285" t="s">
        <v>5640</v>
      </c>
      <c r="J2285">
        <v>7.5</v>
      </c>
      <c r="K2285" s="55">
        <v>115.5</v>
      </c>
      <c r="L2285" s="40">
        <f t="shared" si="73"/>
        <v>866.25</v>
      </c>
      <c r="M2285" s="6">
        <f>tbl_Manifiestos[[#This Row],[Total Pagado]]*tbl_Manifiestos[[#This Row],[Porcentaje]]</f>
        <v>805.61250000000007</v>
      </c>
      <c r="N2285" s="3">
        <v>0.93</v>
      </c>
    </row>
    <row r="2286" spans="1:14" ht="15.75" x14ac:dyDescent="0.25">
      <c r="A2286" s="3" t="s">
        <v>5780</v>
      </c>
      <c r="B2286" s="3" t="str">
        <f>tbl_Manifiestos[[#This Row],[Factura]] &amp; "|" &amp; tbl_Manifiestos[[#This Row],[Proyecto OK]] &amp; "|" &amp; TEXT(tbl_Manifiestos[[#This Row],[Servicio]],"0.00") &amp; "|" &amp; TEXT(tbl_Manifiestos[[#This Row],[Costo Unitario]],"0.00")</f>
        <v>2665|Lead Service Replacement Project|8.00|115.50</v>
      </c>
      <c r="C2286" s="44" t="s">
        <v>5754</v>
      </c>
      <c r="D2286" s="79">
        <v>45880</v>
      </c>
      <c r="E2286">
        <v>198</v>
      </c>
      <c r="F2286" t="s">
        <v>5312</v>
      </c>
      <c r="G2286" t="s">
        <v>5349</v>
      </c>
      <c r="H2286" t="s">
        <v>15</v>
      </c>
      <c r="I2286" t="s">
        <v>5640</v>
      </c>
      <c r="J2286">
        <v>8</v>
      </c>
      <c r="K2286" s="55">
        <v>115.5</v>
      </c>
      <c r="L2286" s="40">
        <f t="shared" si="73"/>
        <v>924</v>
      </c>
      <c r="M2286" s="6">
        <f>tbl_Manifiestos[[#This Row],[Total Pagado]]*tbl_Manifiestos[[#This Row],[Porcentaje]]</f>
        <v>859.32</v>
      </c>
      <c r="N2286" s="3">
        <v>0.93</v>
      </c>
    </row>
    <row r="2287" spans="1:14" ht="15.75" x14ac:dyDescent="0.25">
      <c r="A2287" s="3" t="s">
        <v>12</v>
      </c>
      <c r="B2287" s="3" t="str">
        <f>tbl_Manifiestos[[#This Row],[Factura]] &amp; "|" &amp; tbl_Manifiestos[[#This Row],[Proyecto OK]] &amp; "|" &amp; TEXT(tbl_Manifiestos[[#This Row],[Servicio]],"0.00") &amp; "|" &amp; TEXT(tbl_Manifiestos[[#This Row],[Costo Unitario]],"0.00")</f>
        <v>2368|Lead Service Replacement Project|11.50|115.50</v>
      </c>
      <c r="C2287">
        <v>2368</v>
      </c>
      <c r="D2287" s="32">
        <v>45721</v>
      </c>
      <c r="E2287">
        <v>11</v>
      </c>
      <c r="F2287" t="s">
        <v>5312</v>
      </c>
      <c r="G2287" t="s">
        <v>5720</v>
      </c>
      <c r="H2287" t="s">
        <v>15</v>
      </c>
      <c r="I2287" t="s">
        <v>5720</v>
      </c>
      <c r="J2287">
        <v>11.5</v>
      </c>
      <c r="K2287" s="34">
        <v>115.5</v>
      </c>
      <c r="L2287" s="40">
        <f t="shared" si="73"/>
        <v>1328.25</v>
      </c>
      <c r="M2287" s="6">
        <f>tbl_Manifiestos[[#This Row],[Total Pagado]]*tbl_Manifiestos[[#This Row],[Porcentaje]]</f>
        <v>1235.2725</v>
      </c>
      <c r="N2287" s="3">
        <v>0.93</v>
      </c>
    </row>
    <row r="2288" spans="1:14" ht="15.75" x14ac:dyDescent="0.25">
      <c r="A2288" s="3" t="s">
        <v>16</v>
      </c>
      <c r="B2288" s="3" t="str">
        <f>tbl_Manifiestos[[#This Row],[Factura]] &amp; "|" &amp; tbl_Manifiestos[[#This Row],[Proyecto OK]] &amp; "|" &amp; TEXT(tbl_Manifiestos[[#This Row],[Servicio]],"0.00") &amp; "|" &amp; TEXT(tbl_Manifiestos[[#This Row],[Costo Unitario]],"0.00")</f>
        <v>2372|Lead Service Replacement Project|4.00|115.50</v>
      </c>
      <c r="C2288" s="44">
        <v>2372</v>
      </c>
      <c r="D2288" s="125">
        <v>45727</v>
      </c>
      <c r="E2288">
        <v>308</v>
      </c>
      <c r="F2288" t="s">
        <v>5405</v>
      </c>
      <c r="G2288" t="s">
        <v>5720</v>
      </c>
      <c r="H2288" t="s">
        <v>15</v>
      </c>
      <c r="I2288" t="s">
        <v>5720</v>
      </c>
      <c r="J2288">
        <v>4</v>
      </c>
      <c r="K2288" s="35">
        <v>115.5</v>
      </c>
      <c r="L2288" s="39">
        <f t="shared" si="73"/>
        <v>462</v>
      </c>
      <c r="M2288" s="6">
        <f>tbl_Manifiestos[[#This Row],[Total Pagado]]*tbl_Manifiestos[[#This Row],[Porcentaje]]</f>
        <v>429.66</v>
      </c>
      <c r="N2288" s="3">
        <v>0.93</v>
      </c>
    </row>
    <row r="2289" spans="1:14" ht="15.75" x14ac:dyDescent="0.25">
      <c r="A2289" s="3" t="s">
        <v>27</v>
      </c>
      <c r="B2289" s="3" t="str">
        <f>tbl_Manifiestos[[#This Row],[Factura]] &amp; "|" &amp; tbl_Manifiestos[[#This Row],[Proyecto OK]] &amp; "|" &amp; TEXT(tbl_Manifiestos[[#This Row],[Servicio]],"0.00") &amp; "|" &amp; TEXT(tbl_Manifiestos[[#This Row],[Costo Unitario]],"0.00")</f>
        <v>2590|Lead Service Replacement Project|8.50|115.50</v>
      </c>
      <c r="C2289" t="s">
        <v>5487</v>
      </c>
      <c r="D2289" s="50">
        <v>45846</v>
      </c>
      <c r="E2289">
        <v>103</v>
      </c>
      <c r="F2289" t="s">
        <v>5312</v>
      </c>
      <c r="G2289" t="s">
        <v>5488</v>
      </c>
      <c r="H2289" t="s">
        <v>15</v>
      </c>
      <c r="I2289" t="s">
        <v>5488</v>
      </c>
      <c r="J2289">
        <v>8.5</v>
      </c>
      <c r="K2289" s="54">
        <v>115.5</v>
      </c>
      <c r="L2289" s="38">
        <f t="shared" si="73"/>
        <v>981.75</v>
      </c>
      <c r="M2289" s="6">
        <f>tbl_Manifiestos[[#This Row],[Total Pagado]]*tbl_Manifiestos[[#This Row],[Porcentaje]]</f>
        <v>913.02750000000003</v>
      </c>
      <c r="N2289" s="3">
        <v>0.93</v>
      </c>
    </row>
    <row r="2290" spans="1:14" ht="15.75" x14ac:dyDescent="0.25">
      <c r="A2290" s="3" t="s">
        <v>12</v>
      </c>
      <c r="B2290" s="3" t="str">
        <f>tbl_Manifiestos[[#This Row],[Factura]] &amp; "|" &amp; tbl_Manifiestos[[#This Row],[Proyecto OK]] &amp; "|" &amp; TEXT(tbl_Manifiestos[[#This Row],[Servicio]],"0.00") &amp; "|" &amp; TEXT(tbl_Manifiestos[[#This Row],[Costo Unitario]],"0.00")</f>
        <v>2377|Lead Service Replacement Project|8.50|115.50</v>
      </c>
      <c r="C2290">
        <v>2377</v>
      </c>
      <c r="D2290" s="32">
        <v>45734</v>
      </c>
      <c r="E2290">
        <v>11</v>
      </c>
      <c r="F2290" t="s">
        <v>5312</v>
      </c>
      <c r="G2290" t="s">
        <v>5488</v>
      </c>
      <c r="H2290" t="s">
        <v>15</v>
      </c>
      <c r="I2290" t="s">
        <v>5488</v>
      </c>
      <c r="J2290">
        <v>8.5</v>
      </c>
      <c r="K2290" s="34">
        <v>115.5</v>
      </c>
      <c r="L2290" s="40">
        <f t="shared" si="73"/>
        <v>981.75</v>
      </c>
      <c r="M2290" s="6">
        <f>tbl_Manifiestos[[#This Row],[Total Pagado]]*tbl_Manifiestos[[#This Row],[Porcentaje]]</f>
        <v>913.02750000000003</v>
      </c>
      <c r="N2290" s="3">
        <v>0.93</v>
      </c>
    </row>
    <row r="2291" spans="1:14" ht="15.75" x14ac:dyDescent="0.25">
      <c r="A2291" s="3" t="s">
        <v>12</v>
      </c>
      <c r="B2291" s="3" t="str">
        <f>tbl_Manifiestos[[#This Row],[Factura]] &amp; "|" &amp; tbl_Manifiestos[[#This Row],[Proyecto OK]] &amp; "|" &amp; TEXT(tbl_Manifiestos[[#This Row],[Servicio]],"0.00") &amp; "|" &amp; TEXT(tbl_Manifiestos[[#This Row],[Costo Unitario]],"0.00")</f>
        <v>2574|Lead Service Replacement Project|15.25|115.50</v>
      </c>
      <c r="C2291" t="s">
        <v>5744</v>
      </c>
      <c r="D2291" s="51">
        <v>45838</v>
      </c>
      <c r="E2291">
        <v>11</v>
      </c>
      <c r="F2291" t="s">
        <v>5312</v>
      </c>
      <c r="G2291" t="s">
        <v>5488</v>
      </c>
      <c r="H2291" t="s">
        <v>15</v>
      </c>
      <c r="I2291" t="s">
        <v>5488</v>
      </c>
      <c r="J2291">
        <v>15.25</v>
      </c>
      <c r="K2291" s="55">
        <v>115.5</v>
      </c>
      <c r="L2291" s="40">
        <f t="shared" si="73"/>
        <v>1761.375</v>
      </c>
      <c r="M2291" s="6">
        <f>tbl_Manifiestos[[#This Row],[Total Pagado]]*tbl_Manifiestos[[#This Row],[Porcentaje]]</f>
        <v>1638.0787500000001</v>
      </c>
      <c r="N2291" s="3">
        <v>0.93</v>
      </c>
    </row>
    <row r="2292" spans="1:14" ht="15.75" x14ac:dyDescent="0.25">
      <c r="A2292" s="3" t="s">
        <v>5780</v>
      </c>
      <c r="B2292" s="3" t="str">
        <f>tbl_Manifiestos[[#This Row],[Factura]] &amp; "|" &amp; tbl_Manifiestos[[#This Row],[Proyecto OK]] &amp; "|" &amp; TEXT(tbl_Manifiestos[[#This Row],[Servicio]],"0.00") &amp; "|" &amp; TEXT(tbl_Manifiestos[[#This Row],[Costo Unitario]],"0.00")</f>
        <v>2377|Lead Service Replacement Project|9.50|115.50</v>
      </c>
      <c r="C2292">
        <v>2377</v>
      </c>
      <c r="D2292" s="124">
        <v>45733</v>
      </c>
      <c r="E2292">
        <v>108</v>
      </c>
      <c r="F2292" t="s">
        <v>5312</v>
      </c>
      <c r="G2292" t="s">
        <v>5488</v>
      </c>
      <c r="H2292" t="s">
        <v>15</v>
      </c>
      <c r="I2292" t="s">
        <v>5488</v>
      </c>
      <c r="J2292">
        <v>9.5</v>
      </c>
      <c r="K2292" s="34">
        <v>115.5</v>
      </c>
      <c r="L2292" s="40">
        <f t="shared" si="73"/>
        <v>1097.25</v>
      </c>
      <c r="M2292" s="6">
        <f>tbl_Manifiestos[[#This Row],[Total Pagado]]*tbl_Manifiestos[[#This Row],[Porcentaje]]</f>
        <v>1020.4425000000001</v>
      </c>
      <c r="N2292" s="3">
        <v>0.93</v>
      </c>
    </row>
    <row r="2293" spans="1:14" ht="15.75" x14ac:dyDescent="0.25">
      <c r="A2293" s="3" t="s">
        <v>5780</v>
      </c>
      <c r="B2293" s="3" t="str">
        <f>tbl_Manifiestos[[#This Row],[Factura]] &amp; "|" &amp; tbl_Manifiestos[[#This Row],[Proyecto OK]] &amp; "|" &amp; TEXT(tbl_Manifiestos[[#This Row],[Servicio]],"0.00") &amp; "|" &amp; TEXT(tbl_Manifiestos[[#This Row],[Costo Unitario]],"0.00")</f>
        <v>2545|Lead Service Replacement Project|10.50|115.50</v>
      </c>
      <c r="C2293" s="44" t="s">
        <v>5784</v>
      </c>
      <c r="D2293" s="79">
        <v>45824</v>
      </c>
      <c r="E2293">
        <v>198</v>
      </c>
      <c r="F2293" t="s">
        <v>5312</v>
      </c>
      <c r="G2293" t="s">
        <v>5488</v>
      </c>
      <c r="H2293" t="s">
        <v>15</v>
      </c>
      <c r="I2293" t="s">
        <v>5488</v>
      </c>
      <c r="J2293">
        <v>10.5</v>
      </c>
      <c r="K2293" s="55">
        <v>115.5</v>
      </c>
      <c r="L2293" s="40">
        <f t="shared" si="73"/>
        <v>1212.75</v>
      </c>
      <c r="M2293" s="6">
        <f>tbl_Manifiestos[[#This Row],[Total Pagado]]*tbl_Manifiestos[[#This Row],[Porcentaje]]</f>
        <v>1127.8575000000001</v>
      </c>
      <c r="N2293" s="3">
        <v>0.93</v>
      </c>
    </row>
    <row r="2294" spans="1:14" ht="15.75" x14ac:dyDescent="0.25">
      <c r="A2294" s="3" t="s">
        <v>5780</v>
      </c>
      <c r="B2294" s="3" t="str">
        <f>tbl_Manifiestos[[#This Row],[Factura]] &amp; "|" &amp; tbl_Manifiestos[[#This Row],[Proyecto OK]] &amp; "|" &amp; TEXT(tbl_Manifiestos[[#This Row],[Servicio]],"0.00") &amp; "|" &amp; TEXT(tbl_Manifiestos[[#This Row],[Costo Unitario]],"0.00")</f>
        <v>2545|Lead Service Replacement Project|5.50|115.50</v>
      </c>
      <c r="C2294" s="44" t="s">
        <v>5784</v>
      </c>
      <c r="D2294" s="78">
        <v>45825</v>
      </c>
      <c r="E2294">
        <v>198</v>
      </c>
      <c r="F2294" t="s">
        <v>5312</v>
      </c>
      <c r="G2294" t="s">
        <v>5488</v>
      </c>
      <c r="H2294" t="s">
        <v>15</v>
      </c>
      <c r="I2294" t="s">
        <v>5488</v>
      </c>
      <c r="J2294">
        <v>5.5</v>
      </c>
      <c r="K2294" s="54">
        <v>115.5</v>
      </c>
      <c r="L2294" s="38">
        <f t="shared" si="73"/>
        <v>635.25</v>
      </c>
      <c r="M2294" s="6">
        <f>tbl_Manifiestos[[#This Row],[Total Pagado]]*tbl_Manifiestos[[#This Row],[Porcentaje]]</f>
        <v>590.78250000000003</v>
      </c>
      <c r="N2294" s="3">
        <v>0.93</v>
      </c>
    </row>
    <row r="2295" spans="1:14" ht="15.75" x14ac:dyDescent="0.25">
      <c r="A2295" s="3" t="s">
        <v>5780</v>
      </c>
      <c r="B2295" s="3" t="str">
        <f>tbl_Manifiestos[[#This Row],[Factura]] &amp; "|" &amp; tbl_Manifiestos[[#This Row],[Proyecto OK]] &amp; "|" &amp; TEXT(tbl_Manifiestos[[#This Row],[Servicio]],"0.00") &amp; "|" &amp; TEXT(tbl_Manifiestos[[#This Row],[Costo Unitario]],"0.00")</f>
        <v>2545|Lead Service Replacement Project|7.00|115.50</v>
      </c>
      <c r="C2295" s="44" t="s">
        <v>5784</v>
      </c>
      <c r="D2295" s="80">
        <v>45826</v>
      </c>
      <c r="E2295">
        <v>198</v>
      </c>
      <c r="F2295" t="s">
        <v>5312</v>
      </c>
      <c r="G2295" t="s">
        <v>5488</v>
      </c>
      <c r="H2295" t="s">
        <v>15</v>
      </c>
      <c r="I2295" t="s">
        <v>5488</v>
      </c>
      <c r="J2295">
        <v>7</v>
      </c>
      <c r="K2295" s="56">
        <v>115.5</v>
      </c>
      <c r="L2295" s="39">
        <f t="shared" si="73"/>
        <v>808.5</v>
      </c>
      <c r="M2295" s="6">
        <f>tbl_Manifiestos[[#This Row],[Total Pagado]]*tbl_Manifiestos[[#This Row],[Porcentaje]]</f>
        <v>751.90500000000009</v>
      </c>
      <c r="N2295" s="3">
        <v>0.93</v>
      </c>
    </row>
    <row r="2296" spans="1:14" ht="15.75" x14ac:dyDescent="0.25">
      <c r="A2296" s="3" t="s">
        <v>5780</v>
      </c>
      <c r="B2296" s="3" t="str">
        <f>tbl_Manifiestos[[#This Row],[Factura]] &amp; "|" &amp; tbl_Manifiestos[[#This Row],[Proyecto OK]] &amp; "|" &amp; TEXT(tbl_Manifiestos[[#This Row],[Servicio]],"0.00") &amp; "|" &amp; TEXT(tbl_Manifiestos[[#This Row],[Costo Unitario]],"0.00")</f>
        <v>2560|Lead Service Replacement Project|6.50|115.50</v>
      </c>
      <c r="C2296" s="44" t="s">
        <v>5785</v>
      </c>
      <c r="D2296" s="78">
        <v>45831</v>
      </c>
      <c r="E2296">
        <v>198</v>
      </c>
      <c r="F2296" t="s">
        <v>5312</v>
      </c>
      <c r="G2296" t="s">
        <v>5488</v>
      </c>
      <c r="H2296" t="s">
        <v>15</v>
      </c>
      <c r="I2296" t="s">
        <v>5488</v>
      </c>
      <c r="J2296">
        <v>6.5</v>
      </c>
      <c r="K2296" s="54">
        <v>115.5</v>
      </c>
      <c r="L2296" s="38">
        <f t="shared" si="73"/>
        <v>750.75</v>
      </c>
      <c r="M2296" s="6">
        <f>tbl_Manifiestos[[#This Row],[Total Pagado]]*tbl_Manifiestos[[#This Row],[Porcentaje]]</f>
        <v>698.19749999999999</v>
      </c>
      <c r="N2296" s="3">
        <v>0.93</v>
      </c>
    </row>
    <row r="2297" spans="1:14" ht="15.75" x14ac:dyDescent="0.25">
      <c r="A2297" s="3" t="s">
        <v>16</v>
      </c>
      <c r="B2297" s="3" t="str">
        <f>tbl_Manifiestos[[#This Row],[Factura]] &amp; "|" &amp; tbl_Manifiestos[[#This Row],[Proyecto OK]] &amp; "|" &amp; TEXT(tbl_Manifiestos[[#This Row],[Servicio]],"0.00") &amp; "|" &amp; TEXT(tbl_Manifiestos[[#This Row],[Costo Unitario]],"0.00")</f>
        <v>2377|Lead Service Replacement Project|9.50|115.50</v>
      </c>
      <c r="C2297" s="44">
        <v>2377</v>
      </c>
      <c r="D2297" s="124">
        <v>45735</v>
      </c>
      <c r="E2297">
        <v>308</v>
      </c>
      <c r="F2297" t="s">
        <v>5312</v>
      </c>
      <c r="G2297" t="s">
        <v>5488</v>
      </c>
      <c r="H2297" t="s">
        <v>15</v>
      </c>
      <c r="I2297" t="s">
        <v>5488</v>
      </c>
      <c r="J2297">
        <v>9.5</v>
      </c>
      <c r="K2297" s="34">
        <v>115.5</v>
      </c>
      <c r="L2297" s="40">
        <f t="shared" si="73"/>
        <v>1097.25</v>
      </c>
      <c r="M2297" s="6">
        <f>tbl_Manifiestos[[#This Row],[Total Pagado]]*tbl_Manifiestos[[#This Row],[Porcentaje]]</f>
        <v>1020.4425000000001</v>
      </c>
      <c r="N2297" s="3">
        <v>0.93</v>
      </c>
    </row>
    <row r="2298" spans="1:14" ht="15.75" x14ac:dyDescent="0.25">
      <c r="A2298" s="3" t="s">
        <v>12</v>
      </c>
      <c r="B2298" s="3" t="str">
        <f>tbl_Manifiestos[[#This Row],[Factura]] &amp; "|" &amp; tbl_Manifiestos[[#This Row],[Proyecto OK]] &amp; "|" &amp; TEXT(tbl_Manifiestos[[#This Row],[Servicio]],"0.00") &amp; "|" &amp; TEXT(tbl_Manifiestos[[#This Row],[Costo Unitario]],"0.00")</f>
        <v>2443|Lead Service Replacement Project|8.50|115.50</v>
      </c>
      <c r="C2298">
        <v>2443</v>
      </c>
      <c r="D2298" s="32">
        <v>45776</v>
      </c>
      <c r="E2298">
        <v>11</v>
      </c>
      <c r="F2298" t="s">
        <v>5312</v>
      </c>
      <c r="G2298" t="s">
        <v>5722</v>
      </c>
      <c r="H2298" t="s">
        <v>15</v>
      </c>
      <c r="I2298" t="s">
        <v>5722</v>
      </c>
      <c r="J2298">
        <v>8.5</v>
      </c>
      <c r="K2298" s="34">
        <v>115.5</v>
      </c>
      <c r="L2298" s="40">
        <f t="shared" si="73"/>
        <v>981.75</v>
      </c>
      <c r="M2298" s="6">
        <f>tbl_Manifiestos[[#This Row],[Total Pagado]]*tbl_Manifiestos[[#This Row],[Porcentaje]]</f>
        <v>913.02750000000003</v>
      </c>
      <c r="N2298" s="3">
        <v>0.93</v>
      </c>
    </row>
    <row r="2299" spans="1:14" ht="15.75" x14ac:dyDescent="0.25">
      <c r="A2299" s="3" t="s">
        <v>27</v>
      </c>
      <c r="B2299" s="3" t="str">
        <f>tbl_Manifiestos[[#This Row],[Factura]] &amp; "|" &amp; tbl_Manifiestos[[#This Row],[Proyecto OK]] &amp; "|" &amp; TEXT(tbl_Manifiestos[[#This Row],[Servicio]],"0.00") &amp; "|" &amp; TEXT(tbl_Manifiestos[[#This Row],[Costo Unitario]],"0.00")</f>
        <v>2807|Lead Service Replacement Project|9.00|115.50</v>
      </c>
      <c r="C2299" t="s">
        <v>5639</v>
      </c>
      <c r="D2299" s="51">
        <v>45944</v>
      </c>
      <c r="E2299">
        <v>708</v>
      </c>
      <c r="F2299" t="s">
        <v>5312</v>
      </c>
      <c r="G2299" t="s">
        <v>5640</v>
      </c>
      <c r="H2299" t="s">
        <v>15</v>
      </c>
      <c r="I2299" t="s">
        <v>5640</v>
      </c>
      <c r="J2299">
        <v>9</v>
      </c>
      <c r="K2299" s="55">
        <v>115.5</v>
      </c>
      <c r="L2299" s="40">
        <f t="shared" si="73"/>
        <v>1039.5</v>
      </c>
      <c r="M2299" s="6">
        <f>tbl_Manifiestos[[#This Row],[Total Pagado]]*tbl_Manifiestos[[#This Row],[Porcentaje]]</f>
        <v>966.73500000000001</v>
      </c>
      <c r="N2299" s="3">
        <v>0.93</v>
      </c>
    </row>
    <row r="2300" spans="1:14" ht="15.75" x14ac:dyDescent="0.25">
      <c r="A2300" s="3" t="s">
        <v>27</v>
      </c>
      <c r="B2300" s="3" t="str">
        <f>tbl_Manifiestos[[#This Row],[Factura]] &amp; "|" &amp; tbl_Manifiestos[[#This Row],[Proyecto OK]] &amp; "|" &amp; TEXT(tbl_Manifiestos[[#This Row],[Servicio]],"0.00") &amp; "|" &amp; TEXT(tbl_Manifiestos[[#This Row],[Costo Unitario]],"0.00")</f>
        <v>2807|Lead Service Replacement Project|11.00|115.50</v>
      </c>
      <c r="C2300" t="s">
        <v>5639</v>
      </c>
      <c r="D2300" s="51">
        <v>45945</v>
      </c>
      <c r="E2300">
        <v>708</v>
      </c>
      <c r="F2300" t="s">
        <v>5312</v>
      </c>
      <c r="G2300" t="s">
        <v>5640</v>
      </c>
      <c r="H2300" t="s">
        <v>15</v>
      </c>
      <c r="I2300" t="s">
        <v>5640</v>
      </c>
      <c r="J2300">
        <v>11</v>
      </c>
      <c r="K2300" s="55">
        <v>115.5</v>
      </c>
      <c r="L2300" s="40">
        <f t="shared" si="73"/>
        <v>1270.5</v>
      </c>
      <c r="M2300" s="6">
        <f>tbl_Manifiestos[[#This Row],[Total Pagado]]*tbl_Manifiestos[[#This Row],[Porcentaje]]</f>
        <v>1181.5650000000001</v>
      </c>
      <c r="N2300" s="3">
        <v>0.93</v>
      </c>
    </row>
    <row r="2301" spans="1:14" ht="15.75" x14ac:dyDescent="0.25">
      <c r="A2301" s="3" t="s">
        <v>27</v>
      </c>
      <c r="B2301" s="3" t="str">
        <f>tbl_Manifiestos[[#This Row],[Factura]] &amp; "|" &amp; tbl_Manifiestos[[#This Row],[Proyecto OK]] &amp; "|" &amp; TEXT(tbl_Manifiestos[[#This Row],[Servicio]],"0.00") &amp; "|" &amp; TEXT(tbl_Manifiestos[[#This Row],[Costo Unitario]],"0.00")</f>
        <v>2844|Lead Service Replacement Project|6.50|115.50</v>
      </c>
      <c r="C2301" t="s">
        <v>5668</v>
      </c>
      <c r="D2301" s="72">
        <v>45961</v>
      </c>
      <c r="E2301">
        <v>515</v>
      </c>
      <c r="F2301" t="s">
        <v>5405</v>
      </c>
      <c r="G2301" t="s">
        <v>5640</v>
      </c>
      <c r="H2301" t="s">
        <v>15</v>
      </c>
      <c r="I2301" t="s">
        <v>5640</v>
      </c>
      <c r="J2301">
        <v>6.5</v>
      </c>
      <c r="K2301" s="55">
        <v>115.5</v>
      </c>
      <c r="L2301" s="40">
        <f t="shared" si="73"/>
        <v>750.75</v>
      </c>
      <c r="M2301" s="6">
        <f>tbl_Manifiestos[[#This Row],[Total Pagado]]*tbl_Manifiestos[[#This Row],[Porcentaje]]</f>
        <v>698.19749999999999</v>
      </c>
      <c r="N2301" s="3">
        <v>0.93</v>
      </c>
    </row>
    <row r="2302" spans="1:14" ht="15.75" x14ac:dyDescent="0.25">
      <c r="A2302" s="3" t="s">
        <v>12</v>
      </c>
      <c r="B2302" s="3" t="str">
        <f>tbl_Manifiestos[[#This Row],[Factura]] &amp; "|" &amp; tbl_Manifiestos[[#This Row],[Proyecto OK]] &amp; "|" &amp; TEXT(tbl_Manifiestos[[#This Row],[Servicio]],"0.00") &amp; "|" &amp; TEXT(tbl_Manifiestos[[#This Row],[Costo Unitario]],"0.00")</f>
        <v>2444|Lead Service Replacement Project|6.50|115.50</v>
      </c>
      <c r="C2302">
        <v>2444</v>
      </c>
      <c r="D2302" s="31">
        <v>45775</v>
      </c>
      <c r="E2302">
        <v>11</v>
      </c>
      <c r="F2302" t="s">
        <v>5312</v>
      </c>
      <c r="G2302" t="s">
        <v>5640</v>
      </c>
      <c r="H2302" t="s">
        <v>15</v>
      </c>
      <c r="I2302" t="s">
        <v>5640</v>
      </c>
      <c r="J2302">
        <v>6.5</v>
      </c>
      <c r="K2302" s="35">
        <v>115.5</v>
      </c>
      <c r="L2302" s="39">
        <f t="shared" si="73"/>
        <v>750.75</v>
      </c>
      <c r="M2302" s="6">
        <f>tbl_Manifiestos[[#This Row],[Total Pagado]]*tbl_Manifiestos[[#This Row],[Porcentaje]]</f>
        <v>698.19749999999999</v>
      </c>
      <c r="N2302" s="3">
        <v>0.93</v>
      </c>
    </row>
    <row r="2303" spans="1:14" ht="15.75" x14ac:dyDescent="0.25">
      <c r="A2303" s="3" t="s">
        <v>5780</v>
      </c>
      <c r="B2303" s="3" t="str">
        <f>tbl_Manifiestos[[#This Row],[Factura]] &amp; "|" &amp; tbl_Manifiestos[[#This Row],[Proyecto OK]] &amp; "|" &amp; TEXT(tbl_Manifiestos[[#This Row],[Servicio]],"0.00") &amp; "|" &amp; TEXT(tbl_Manifiestos[[#This Row],[Costo Unitario]],"0.00")</f>
        <v>2371|Lead Service Replacement Project|9.50|115.50</v>
      </c>
      <c r="C2303">
        <v>2371</v>
      </c>
      <c r="D2303" s="123">
        <v>45726</v>
      </c>
      <c r="E2303">
        <v>108</v>
      </c>
      <c r="F2303" t="s">
        <v>5405</v>
      </c>
      <c r="G2303" t="s">
        <v>5640</v>
      </c>
      <c r="H2303" t="s">
        <v>15</v>
      </c>
      <c r="I2303" t="s">
        <v>5640</v>
      </c>
      <c r="J2303">
        <v>9.5</v>
      </c>
      <c r="K2303" s="36">
        <v>115.5</v>
      </c>
      <c r="L2303" s="38">
        <f t="shared" si="73"/>
        <v>1097.25</v>
      </c>
      <c r="M2303" s="6">
        <f>tbl_Manifiestos[[#This Row],[Total Pagado]]*tbl_Manifiestos[[#This Row],[Porcentaje]]</f>
        <v>1020.4425000000001</v>
      </c>
      <c r="N2303" s="3">
        <v>0.93</v>
      </c>
    </row>
    <row r="2304" spans="1:14" ht="15.75" x14ac:dyDescent="0.25">
      <c r="A2304" s="3" t="s">
        <v>5780</v>
      </c>
      <c r="B2304" s="3" t="str">
        <f>tbl_Manifiestos[[#This Row],[Factura]] &amp; "|" &amp; tbl_Manifiestos[[#This Row],[Proyecto OK]] &amp; "|" &amp; TEXT(tbl_Manifiestos[[#This Row],[Servicio]],"0.00") &amp; "|" &amp; TEXT(tbl_Manifiestos[[#This Row],[Costo Unitario]],"0.00")</f>
        <v>2379|Lead Service Replacement Project|7.50|115.50</v>
      </c>
      <c r="C2304">
        <v>2379</v>
      </c>
      <c r="D2304" s="125">
        <v>45736</v>
      </c>
      <c r="E2304">
        <v>108</v>
      </c>
      <c r="F2304" t="s">
        <v>5312</v>
      </c>
      <c r="G2304" t="s">
        <v>5640</v>
      </c>
      <c r="H2304" t="s">
        <v>15</v>
      </c>
      <c r="I2304" t="s">
        <v>5640</v>
      </c>
      <c r="J2304">
        <v>7.5</v>
      </c>
      <c r="K2304" s="35">
        <v>115.5</v>
      </c>
      <c r="L2304" s="39">
        <f t="shared" si="73"/>
        <v>866.25</v>
      </c>
      <c r="M2304" s="6">
        <f>tbl_Manifiestos[[#This Row],[Total Pagado]]*tbl_Manifiestos[[#This Row],[Porcentaje]]</f>
        <v>805.61250000000007</v>
      </c>
      <c r="N2304" s="3">
        <v>0.93</v>
      </c>
    </row>
    <row r="2305" spans="1:14" ht="15.75" x14ac:dyDescent="0.25">
      <c r="A2305" s="3" t="s">
        <v>16</v>
      </c>
      <c r="B2305" s="3" t="str">
        <f>tbl_Manifiestos[[#This Row],[Factura]] &amp; "|" &amp; tbl_Manifiestos[[#This Row],[Proyecto OK]] &amp; "|" &amp; TEXT(tbl_Manifiestos[[#This Row],[Servicio]],"0.00") &amp; "|" &amp; TEXT(tbl_Manifiestos[[#This Row],[Costo Unitario]],"0.00")</f>
        <v>2371|Lead Service Replacement Project|8.00|115.50</v>
      </c>
      <c r="C2305" s="44">
        <v>2371</v>
      </c>
      <c r="D2305" s="123">
        <v>45727</v>
      </c>
      <c r="E2305">
        <v>308</v>
      </c>
      <c r="F2305" t="s">
        <v>5405</v>
      </c>
      <c r="G2305" t="s">
        <v>5640</v>
      </c>
      <c r="H2305" t="s">
        <v>15</v>
      </c>
      <c r="I2305" t="s">
        <v>5640</v>
      </c>
      <c r="J2305">
        <v>8</v>
      </c>
      <c r="K2305" s="36">
        <v>115.5</v>
      </c>
      <c r="L2305" s="38">
        <f t="shared" si="73"/>
        <v>924</v>
      </c>
      <c r="M2305" s="6">
        <f>tbl_Manifiestos[[#This Row],[Total Pagado]]*tbl_Manifiestos[[#This Row],[Porcentaje]]</f>
        <v>859.32</v>
      </c>
      <c r="N2305" s="3">
        <v>0.93</v>
      </c>
    </row>
    <row r="2306" spans="1:14" ht="15.75" x14ac:dyDescent="0.25">
      <c r="A2306" s="3" t="s">
        <v>16</v>
      </c>
      <c r="B2306" s="3" t="str">
        <f>tbl_Manifiestos[[#This Row],[Factura]] &amp; "|" &amp; tbl_Manifiestos[[#This Row],[Proyecto OK]] &amp; "|" &amp; TEXT(tbl_Manifiestos[[#This Row],[Servicio]],"0.00") &amp; "|" &amp; TEXT(tbl_Manifiestos[[#This Row],[Costo Unitario]],"0.00")</f>
        <v>2371|Lead Service Replacement Project|9.50|115.50</v>
      </c>
      <c r="C2306" s="44">
        <v>2371</v>
      </c>
      <c r="D2306" s="124">
        <v>45728</v>
      </c>
      <c r="E2306">
        <v>308</v>
      </c>
      <c r="F2306" t="s">
        <v>5405</v>
      </c>
      <c r="G2306" t="s">
        <v>5640</v>
      </c>
      <c r="H2306" t="s">
        <v>15</v>
      </c>
      <c r="I2306" t="s">
        <v>5640</v>
      </c>
      <c r="J2306">
        <v>9.5</v>
      </c>
      <c r="K2306" s="34">
        <v>115.5</v>
      </c>
      <c r="L2306" s="40">
        <f t="shared" si="73"/>
        <v>1097.25</v>
      </c>
      <c r="M2306" s="6">
        <f>tbl_Manifiestos[[#This Row],[Total Pagado]]*tbl_Manifiestos[[#This Row],[Porcentaje]]</f>
        <v>1020.4425000000001</v>
      </c>
      <c r="N2306" s="3">
        <v>0.93</v>
      </c>
    </row>
    <row r="2307" spans="1:14" ht="15.75" x14ac:dyDescent="0.25">
      <c r="A2307" s="3" t="s">
        <v>27</v>
      </c>
      <c r="B2307" s="3" t="str">
        <f>tbl_Manifiestos[[#This Row],[Factura]] &amp; "|" &amp; tbl_Manifiestos[[#This Row],[Proyecto OK]] &amp; "|" &amp; TEXT(tbl_Manifiestos[[#This Row],[Servicio]],"0.00") &amp; "|" &amp; TEXT(tbl_Manifiestos[[#This Row],[Costo Unitario]],"0.00")</f>
        <v>2728|Lead Service Replacement Project|9.00|115.50</v>
      </c>
      <c r="C2307" t="s">
        <v>5584</v>
      </c>
      <c r="D2307" s="52">
        <v>45908</v>
      </c>
      <c r="E2307">
        <v>708</v>
      </c>
      <c r="F2307" t="s">
        <v>5405</v>
      </c>
      <c r="G2307" t="s">
        <v>5585</v>
      </c>
      <c r="H2307" t="s">
        <v>15</v>
      </c>
      <c r="I2307" t="s">
        <v>5585</v>
      </c>
      <c r="J2307">
        <v>9</v>
      </c>
      <c r="K2307" s="56">
        <v>115.5</v>
      </c>
      <c r="L2307" s="39">
        <f t="shared" si="73"/>
        <v>1039.5</v>
      </c>
      <c r="M2307" s="6">
        <f>tbl_Manifiestos[[#This Row],[Total Pagado]]*tbl_Manifiestos[[#This Row],[Porcentaje]]</f>
        <v>966.73500000000001</v>
      </c>
      <c r="N2307" s="3">
        <v>0.93</v>
      </c>
    </row>
    <row r="2308" spans="1:14" ht="15.75" x14ac:dyDescent="0.25">
      <c r="A2308" s="3" t="s">
        <v>27</v>
      </c>
      <c r="B2308" s="3" t="str">
        <f>tbl_Manifiestos[[#This Row],[Factura]] &amp; "|" &amp; tbl_Manifiestos[[#This Row],[Proyecto OK]] &amp; "|" &amp; TEXT(tbl_Manifiestos[[#This Row],[Servicio]],"0.00") &amp; "|" &amp; TEXT(tbl_Manifiestos[[#This Row],[Costo Unitario]],"0.00")</f>
        <v>2372|Lead Service Replacement Project|10.00|115.50</v>
      </c>
      <c r="C2308">
        <v>2372</v>
      </c>
      <c r="D2308" s="30">
        <v>45727</v>
      </c>
      <c r="E2308">
        <v>325</v>
      </c>
      <c r="F2308" t="s">
        <v>5405</v>
      </c>
      <c r="G2308" t="s">
        <v>5406</v>
      </c>
      <c r="H2308" t="s">
        <v>15</v>
      </c>
      <c r="I2308" t="s">
        <v>5720</v>
      </c>
      <c r="J2308">
        <v>10</v>
      </c>
      <c r="K2308" s="36">
        <v>115.5</v>
      </c>
      <c r="L2308" s="38">
        <f t="shared" si="73"/>
        <v>1155</v>
      </c>
      <c r="M2308" s="6">
        <f>tbl_Manifiestos[[#This Row],[Total Pagado]]*tbl_Manifiestos[[#This Row],[Porcentaje]]</f>
        <v>1074.1500000000001</v>
      </c>
      <c r="N2308" s="3">
        <v>0.93</v>
      </c>
    </row>
    <row r="2309" spans="1:14" ht="15.75" x14ac:dyDescent="0.25">
      <c r="A2309" s="3" t="s">
        <v>27</v>
      </c>
      <c r="B2309" s="3" t="str">
        <f>tbl_Manifiestos[[#This Row],[Factura]] &amp; "|" &amp; tbl_Manifiestos[[#This Row],[Proyecto OK]] &amp; "|" &amp; TEXT(tbl_Manifiestos[[#This Row],[Servicio]],"0.00") &amp; "|" &amp; TEXT(tbl_Manifiestos[[#This Row],[Costo Unitario]],"0.00")</f>
        <v>2367|Lead Service Replacement Project|8.00|115.50</v>
      </c>
      <c r="C2309">
        <v>2367</v>
      </c>
      <c r="D2309" s="32">
        <v>45721</v>
      </c>
      <c r="E2309">
        <v>515</v>
      </c>
      <c r="F2309" t="s">
        <v>5312</v>
      </c>
      <c r="G2309" t="s">
        <v>5404</v>
      </c>
      <c r="H2309" t="s">
        <v>15</v>
      </c>
      <c r="I2309" t="s">
        <v>5640</v>
      </c>
      <c r="J2309">
        <v>8</v>
      </c>
      <c r="K2309" s="34">
        <v>115.5</v>
      </c>
      <c r="L2309" s="40">
        <f t="shared" si="73"/>
        <v>924</v>
      </c>
      <c r="M2309" s="6">
        <f>tbl_Manifiestos[[#This Row],[Total Pagado]]*tbl_Manifiestos[[#This Row],[Porcentaje]]</f>
        <v>859.32</v>
      </c>
      <c r="N2309" s="3">
        <v>0.93</v>
      </c>
    </row>
    <row r="2310" spans="1:14" ht="15.75" x14ac:dyDescent="0.25">
      <c r="A2310" s="3" t="s">
        <v>27</v>
      </c>
      <c r="B2310" s="3" t="str">
        <f>tbl_Manifiestos[[#This Row],[Factura]] &amp; "|" &amp; tbl_Manifiestos[[#This Row],[Proyecto OK]] &amp; "|" &amp; TEXT(tbl_Manifiestos[[#This Row],[Servicio]],"0.00") &amp; "|" &amp; TEXT(tbl_Manifiestos[[#This Row],[Costo Unitario]],"0.00")</f>
        <v>2387|Lead Service Replacement Project|8.00|115.50</v>
      </c>
      <c r="C2310">
        <v>2387</v>
      </c>
      <c r="D2310" s="32">
        <v>45742</v>
      </c>
      <c r="E2310">
        <v>103</v>
      </c>
      <c r="F2310" t="s">
        <v>5312</v>
      </c>
      <c r="G2310" t="s">
        <v>5404</v>
      </c>
      <c r="H2310" t="s">
        <v>15</v>
      </c>
      <c r="I2310" t="s">
        <v>5640</v>
      </c>
      <c r="J2310">
        <v>8</v>
      </c>
      <c r="K2310" s="34">
        <v>115.5</v>
      </c>
      <c r="L2310" s="40">
        <f t="shared" si="73"/>
        <v>924</v>
      </c>
      <c r="M2310" s="6">
        <f>tbl_Manifiestos[[#This Row],[Total Pagado]]*tbl_Manifiestos[[#This Row],[Porcentaje]]</f>
        <v>859.32</v>
      </c>
      <c r="N2310" s="3">
        <v>0.93</v>
      </c>
    </row>
    <row r="2311" spans="1:14" ht="15.75" x14ac:dyDescent="0.25">
      <c r="A2311" s="3" t="s">
        <v>12</v>
      </c>
      <c r="B2311" s="3" t="str">
        <f>tbl_Manifiestos[[#This Row],[Factura]] &amp; "|" &amp; tbl_Manifiestos[[#This Row],[Proyecto OK]] &amp; "|" &amp; TEXT(tbl_Manifiestos[[#This Row],[Servicio]],"0.00") &amp; "|" &amp; TEXT(tbl_Manifiestos[[#This Row],[Costo Unitario]],"0.00")</f>
        <v>2387|Lead Service Replacement Project|7.75|115.50</v>
      </c>
      <c r="C2311">
        <v>2387</v>
      </c>
      <c r="D2311" s="32">
        <v>45744</v>
      </c>
      <c r="E2311">
        <v>19</v>
      </c>
      <c r="F2311" t="s">
        <v>5312</v>
      </c>
      <c r="G2311" t="s">
        <v>5404</v>
      </c>
      <c r="H2311" t="s">
        <v>15</v>
      </c>
      <c r="I2311" t="s">
        <v>5640</v>
      </c>
      <c r="J2311">
        <v>7.75</v>
      </c>
      <c r="K2311" s="34">
        <v>115.5</v>
      </c>
      <c r="L2311" s="40">
        <f t="shared" si="73"/>
        <v>895.125</v>
      </c>
      <c r="M2311" s="6">
        <f>tbl_Manifiestos[[#This Row],[Total Pagado]]*tbl_Manifiestos[[#This Row],[Porcentaje]]</f>
        <v>832.46625000000006</v>
      </c>
      <c r="N2311" s="3">
        <v>0.93</v>
      </c>
    </row>
    <row r="2312" spans="1:14" ht="15.75" x14ac:dyDescent="0.25">
      <c r="A2312" s="3" t="s">
        <v>27</v>
      </c>
      <c r="B2312" s="3" t="str">
        <f>tbl_Manifiestos[[#This Row],[Factura]] &amp; "|" &amp; tbl_Manifiestos[[#This Row],[Proyecto OK]] &amp; "|" &amp; TEXT(tbl_Manifiestos[[#This Row],[Servicio]],"0.00") &amp; "|" &amp; TEXT(tbl_Manifiestos[[#This Row],[Costo Unitario]],"0.00")</f>
        <v>2809|Drain Program|10.25|115.50</v>
      </c>
      <c r="C2312" t="s">
        <v>5641</v>
      </c>
      <c r="D2312" s="52">
        <v>45947</v>
      </c>
      <c r="E2312">
        <v>617</v>
      </c>
      <c r="F2312" t="s">
        <v>5312</v>
      </c>
      <c r="G2312" t="s">
        <v>4577</v>
      </c>
      <c r="H2312" t="s">
        <v>4577</v>
      </c>
      <c r="J2312">
        <v>10.25</v>
      </c>
      <c r="K2312" s="56">
        <v>115.5</v>
      </c>
      <c r="L2312" s="39">
        <f t="shared" si="73"/>
        <v>1183.875</v>
      </c>
      <c r="M2312" s="6">
        <f>tbl_Manifiestos[[#This Row],[Total Pagado]]*tbl_Manifiestos[[#This Row],[Porcentaje]]</f>
        <v>1101.0037500000001</v>
      </c>
      <c r="N2312" s="3">
        <v>0.93</v>
      </c>
    </row>
    <row r="2313" spans="1:14" ht="15.75" x14ac:dyDescent="0.25">
      <c r="A2313" s="3" t="s">
        <v>27</v>
      </c>
      <c r="B2313" s="3" t="str">
        <f>tbl_Manifiestos[[#This Row],[Factura]] &amp; "|" &amp; tbl_Manifiestos[[#This Row],[Proyecto OK]] &amp; "|" &amp; TEXT(tbl_Manifiestos[[#This Row],[Servicio]],"0.00") &amp; "|" &amp; TEXT(tbl_Manifiestos[[#This Row],[Costo Unitario]],"0.00")</f>
        <v>2846|Drain Program|9.00|115.50</v>
      </c>
      <c r="C2313" t="s">
        <v>5669</v>
      </c>
      <c r="D2313" s="71">
        <v>45959</v>
      </c>
      <c r="E2313">
        <v>515</v>
      </c>
      <c r="F2313" t="s">
        <v>5405</v>
      </c>
      <c r="G2313" t="s">
        <v>4577</v>
      </c>
      <c r="H2313" t="s">
        <v>4577</v>
      </c>
      <c r="J2313">
        <v>9</v>
      </c>
      <c r="K2313" s="54">
        <v>115.5</v>
      </c>
      <c r="L2313" s="38">
        <f t="shared" si="73"/>
        <v>1039.5</v>
      </c>
      <c r="M2313" s="6">
        <f>tbl_Manifiestos[[#This Row],[Total Pagado]]*tbl_Manifiestos[[#This Row],[Porcentaje]]</f>
        <v>966.73500000000001</v>
      </c>
      <c r="N2313" s="3">
        <v>0.93</v>
      </c>
    </row>
    <row r="2314" spans="1:14" ht="15.75" x14ac:dyDescent="0.25">
      <c r="A2314" s="3" t="s">
        <v>27</v>
      </c>
      <c r="B2314" s="3" t="str">
        <f>tbl_Manifiestos[[#This Row],[Factura]] &amp; "|" &amp; tbl_Manifiestos[[#This Row],[Proyecto OK]] &amp; "|" &amp; TEXT(tbl_Manifiestos[[#This Row],[Servicio]],"0.00") &amp; "|" &amp; TEXT(tbl_Manifiestos[[#This Row],[Costo Unitario]],"0.00")</f>
        <v>2846|Drain Program|10.00|115.50</v>
      </c>
      <c r="C2314" t="s">
        <v>5669</v>
      </c>
      <c r="D2314" s="72">
        <v>45958</v>
      </c>
      <c r="E2314">
        <v>515</v>
      </c>
      <c r="F2314" t="s">
        <v>5405</v>
      </c>
      <c r="G2314" t="s">
        <v>4577</v>
      </c>
      <c r="H2314" t="s">
        <v>4577</v>
      </c>
      <c r="J2314">
        <v>10</v>
      </c>
      <c r="K2314" s="55">
        <v>115.5</v>
      </c>
      <c r="L2314" s="40">
        <f t="shared" si="73"/>
        <v>1155</v>
      </c>
      <c r="M2314" s="6">
        <f>tbl_Manifiestos[[#This Row],[Total Pagado]]*tbl_Manifiestos[[#This Row],[Porcentaje]]</f>
        <v>1074.1500000000001</v>
      </c>
      <c r="N2314" s="3">
        <v>0.93</v>
      </c>
    </row>
    <row r="2315" spans="1:14" ht="15.75" x14ac:dyDescent="0.25">
      <c r="A2315" s="3" t="s">
        <v>27</v>
      </c>
      <c r="B2315" s="3" t="str">
        <f>tbl_Manifiestos[[#This Row],[Factura]] &amp; "|" &amp; tbl_Manifiestos[[#This Row],[Proyecto OK]] &amp; "|" &amp; TEXT(tbl_Manifiestos[[#This Row],[Servicio]],"0.00") &amp; "|" &amp; TEXT(tbl_Manifiestos[[#This Row],[Costo Unitario]],"0.00")</f>
        <v>2846|Drain Program|10.75|115.50</v>
      </c>
      <c r="C2315" t="s">
        <v>5669</v>
      </c>
      <c r="D2315" s="72">
        <v>45960</v>
      </c>
      <c r="E2315">
        <v>114</v>
      </c>
      <c r="F2315" t="s">
        <v>5405</v>
      </c>
      <c r="G2315" t="s">
        <v>4577</v>
      </c>
      <c r="H2315" t="s">
        <v>4577</v>
      </c>
      <c r="J2315">
        <v>10.75</v>
      </c>
      <c r="K2315" s="55">
        <v>115.5</v>
      </c>
      <c r="L2315" s="40">
        <f t="shared" si="73"/>
        <v>1241.625</v>
      </c>
      <c r="M2315" s="6">
        <f>tbl_Manifiestos[[#This Row],[Total Pagado]]*tbl_Manifiestos[[#This Row],[Porcentaje]]</f>
        <v>1154.7112500000001</v>
      </c>
      <c r="N2315" s="3">
        <v>0.93</v>
      </c>
    </row>
    <row r="2316" spans="1:14" ht="15.75" x14ac:dyDescent="0.25">
      <c r="A2316" s="3" t="s">
        <v>27</v>
      </c>
      <c r="B2316" s="3" t="str">
        <f>tbl_Manifiestos[[#This Row],[Factura]] &amp; "|" &amp; tbl_Manifiestos[[#This Row],[Proyecto OK]] &amp; "|" &amp; TEXT(tbl_Manifiestos[[#This Row],[Servicio]],"0.00") &amp; "|" &amp; TEXT(tbl_Manifiestos[[#This Row],[Costo Unitario]],"0.00")</f>
        <v>2846|Drain Program|8.00|115.50</v>
      </c>
      <c r="C2316" t="s">
        <v>5669</v>
      </c>
      <c r="D2316" s="72">
        <v>45960</v>
      </c>
      <c r="E2316">
        <v>617</v>
      </c>
      <c r="F2316" t="s">
        <v>5405</v>
      </c>
      <c r="G2316" t="s">
        <v>4577</v>
      </c>
      <c r="H2316" t="s">
        <v>4577</v>
      </c>
      <c r="J2316">
        <v>8</v>
      </c>
      <c r="K2316" s="55">
        <v>115.5</v>
      </c>
      <c r="L2316" s="40">
        <f t="shared" ref="L2316:L2347" si="74">J2316*K2316</f>
        <v>924</v>
      </c>
      <c r="M2316" s="6">
        <f>tbl_Manifiestos[[#This Row],[Total Pagado]]*tbl_Manifiestos[[#This Row],[Porcentaje]]</f>
        <v>859.32</v>
      </c>
      <c r="N2316" s="3">
        <v>0.93</v>
      </c>
    </row>
    <row r="2317" spans="1:14" ht="15.75" x14ac:dyDescent="0.25">
      <c r="A2317" s="3" t="s">
        <v>27</v>
      </c>
      <c r="B2317" s="3" t="str">
        <f>tbl_Manifiestos[[#This Row],[Factura]] &amp; "|" &amp; tbl_Manifiestos[[#This Row],[Proyecto OK]] &amp; "|" &amp; TEXT(tbl_Manifiestos[[#This Row],[Servicio]],"0.00") &amp; "|" &amp; TEXT(tbl_Manifiestos[[#This Row],[Costo Unitario]],"0.00")</f>
        <v>2846|Drain Program|8.00|115.50</v>
      </c>
      <c r="C2317" t="s">
        <v>5669</v>
      </c>
      <c r="D2317" s="73">
        <v>45961</v>
      </c>
      <c r="E2317">
        <v>114</v>
      </c>
      <c r="F2317" t="s">
        <v>5405</v>
      </c>
      <c r="G2317" t="s">
        <v>4577</v>
      </c>
      <c r="H2317" t="s">
        <v>4577</v>
      </c>
      <c r="J2317">
        <v>8</v>
      </c>
      <c r="K2317" s="56">
        <v>115.5</v>
      </c>
      <c r="L2317" s="39">
        <f t="shared" si="74"/>
        <v>924</v>
      </c>
      <c r="M2317" s="6">
        <f>tbl_Manifiestos[[#This Row],[Total Pagado]]*tbl_Manifiestos[[#This Row],[Porcentaje]]</f>
        <v>859.32</v>
      </c>
      <c r="N2317" s="3">
        <v>0.93</v>
      </c>
    </row>
    <row r="2318" spans="1:14" ht="15.75" x14ac:dyDescent="0.25">
      <c r="A2318" s="3" t="s">
        <v>27</v>
      </c>
      <c r="B2318" s="3" t="str">
        <f>tbl_Manifiestos[[#This Row],[Factura]] &amp; "|" &amp; tbl_Manifiestos[[#This Row],[Proyecto OK]] &amp; "|" &amp; TEXT(tbl_Manifiestos[[#This Row],[Servicio]],"0.00") &amp; "|" &amp; TEXT(tbl_Manifiestos[[#This Row],[Costo Unitario]],"0.00")</f>
        <v>2865|Drain Program|9.00|115.50</v>
      </c>
      <c r="C2318" t="s">
        <v>5679</v>
      </c>
      <c r="D2318" s="75">
        <v>45964</v>
      </c>
      <c r="E2318">
        <v>114</v>
      </c>
      <c r="F2318" t="s">
        <v>5312</v>
      </c>
      <c r="G2318" t="s">
        <v>4577</v>
      </c>
      <c r="H2318" t="s">
        <v>4577</v>
      </c>
      <c r="J2318">
        <v>9</v>
      </c>
      <c r="K2318" s="54">
        <v>115.5</v>
      </c>
      <c r="L2318" s="38">
        <f t="shared" si="74"/>
        <v>1039.5</v>
      </c>
      <c r="M2318" s="6">
        <f>tbl_Manifiestos[[#This Row],[Total Pagado]]*tbl_Manifiestos[[#This Row],[Porcentaje]]</f>
        <v>966.73500000000001</v>
      </c>
      <c r="N2318" s="3">
        <v>0.93</v>
      </c>
    </row>
    <row r="2319" spans="1:14" ht="15.75" x14ac:dyDescent="0.25">
      <c r="A2319" s="3" t="s">
        <v>27</v>
      </c>
      <c r="B2319" s="3" t="str">
        <f>tbl_Manifiestos[[#This Row],[Factura]] &amp; "|" &amp; tbl_Manifiestos[[#This Row],[Proyecto OK]] &amp; "|" &amp; TEXT(tbl_Manifiestos[[#This Row],[Servicio]],"0.00") &amp; "|" &amp; TEXT(tbl_Manifiestos[[#This Row],[Costo Unitario]],"0.00")</f>
        <v>2865|Drain Program|9.75|115.50</v>
      </c>
      <c r="C2319" t="s">
        <v>5679</v>
      </c>
      <c r="D2319" s="76">
        <v>45965</v>
      </c>
      <c r="E2319">
        <v>114</v>
      </c>
      <c r="F2319" t="s">
        <v>5312</v>
      </c>
      <c r="G2319" t="s">
        <v>4577</v>
      </c>
      <c r="H2319" t="s">
        <v>4577</v>
      </c>
      <c r="J2319">
        <v>9.75</v>
      </c>
      <c r="K2319" s="55">
        <v>115.5</v>
      </c>
      <c r="L2319" s="40">
        <f t="shared" si="74"/>
        <v>1126.125</v>
      </c>
      <c r="M2319" s="6">
        <f>tbl_Manifiestos[[#This Row],[Total Pagado]]*tbl_Manifiestos[[#This Row],[Porcentaje]]</f>
        <v>1047.2962500000001</v>
      </c>
      <c r="N2319" s="3">
        <v>0.93</v>
      </c>
    </row>
    <row r="2320" spans="1:14" ht="15.75" x14ac:dyDescent="0.25">
      <c r="A2320" s="3" t="s">
        <v>27</v>
      </c>
      <c r="B2320" s="3" t="str">
        <f>tbl_Manifiestos[[#This Row],[Factura]] &amp; "|" &amp; tbl_Manifiestos[[#This Row],[Proyecto OK]] &amp; "|" &amp; TEXT(tbl_Manifiestos[[#This Row],[Servicio]],"0.00") &amp; "|" &amp; TEXT(tbl_Manifiestos[[#This Row],[Costo Unitario]],"0.00")</f>
        <v>2865|Drain Program|10.25|115.50</v>
      </c>
      <c r="C2320" t="s">
        <v>5679</v>
      </c>
      <c r="D2320" s="77">
        <v>45966</v>
      </c>
      <c r="E2320">
        <v>114</v>
      </c>
      <c r="F2320" t="s">
        <v>5312</v>
      </c>
      <c r="G2320" t="s">
        <v>4577</v>
      </c>
      <c r="H2320" t="s">
        <v>4577</v>
      </c>
      <c r="J2320">
        <v>10.25</v>
      </c>
      <c r="K2320" s="56">
        <v>115.5</v>
      </c>
      <c r="L2320" s="39">
        <f t="shared" si="74"/>
        <v>1183.875</v>
      </c>
      <c r="M2320" s="6">
        <f>tbl_Manifiestos[[#This Row],[Total Pagado]]*tbl_Manifiestos[[#This Row],[Porcentaje]]</f>
        <v>1101.0037500000001</v>
      </c>
      <c r="N2320" s="3">
        <v>0.93</v>
      </c>
    </row>
    <row r="2321" spans="1:14" ht="15.75" x14ac:dyDescent="0.25">
      <c r="A2321" s="3" t="s">
        <v>27</v>
      </c>
      <c r="B2321" s="3" t="str">
        <f>tbl_Manifiestos[[#This Row],[Factura]] &amp; "|" &amp; tbl_Manifiestos[[#This Row],[Proyecto OK]] &amp; "|" &amp; TEXT(tbl_Manifiestos[[#This Row],[Servicio]],"0.00") &amp; "|" &amp; TEXT(tbl_Manifiestos[[#This Row],[Costo Unitario]],"0.00")</f>
        <v>2865|Drain Program|12.00|115.50</v>
      </c>
      <c r="C2321" t="s">
        <v>5679</v>
      </c>
      <c r="D2321" s="75">
        <v>45967</v>
      </c>
      <c r="E2321">
        <v>114</v>
      </c>
      <c r="F2321" t="s">
        <v>5312</v>
      </c>
      <c r="G2321" t="s">
        <v>4577</v>
      </c>
      <c r="H2321" t="s">
        <v>4577</v>
      </c>
      <c r="J2321">
        <v>12</v>
      </c>
      <c r="K2321" s="54">
        <v>115.5</v>
      </c>
      <c r="L2321" s="38">
        <f t="shared" si="74"/>
        <v>1386</v>
      </c>
      <c r="M2321" s="6">
        <f>tbl_Manifiestos[[#This Row],[Total Pagado]]*tbl_Manifiestos[[#This Row],[Porcentaje]]</f>
        <v>1288.98</v>
      </c>
      <c r="N2321" s="3">
        <v>0.93</v>
      </c>
    </row>
    <row r="2322" spans="1:14" ht="15.75" x14ac:dyDescent="0.25">
      <c r="A2322" s="3" t="s">
        <v>27</v>
      </c>
      <c r="B2322" s="3" t="str">
        <f>tbl_Manifiestos[[#This Row],[Factura]] &amp; "|" &amp; tbl_Manifiestos[[#This Row],[Proyecto OK]] &amp; "|" &amp; TEXT(tbl_Manifiestos[[#This Row],[Servicio]],"0.00") &amp; "|" &amp; TEXT(tbl_Manifiestos[[#This Row],[Costo Unitario]],"0.00")</f>
        <v>2865|Drain Program|12.00|115.50</v>
      </c>
      <c r="C2322" t="s">
        <v>5679</v>
      </c>
      <c r="D2322" s="76">
        <v>45968</v>
      </c>
      <c r="E2322">
        <v>114</v>
      </c>
      <c r="F2322" t="s">
        <v>5312</v>
      </c>
      <c r="G2322" t="s">
        <v>4577</v>
      </c>
      <c r="H2322" t="s">
        <v>4577</v>
      </c>
      <c r="J2322">
        <v>12</v>
      </c>
      <c r="K2322" s="55">
        <v>115.5</v>
      </c>
      <c r="L2322" s="40">
        <f t="shared" si="74"/>
        <v>1386</v>
      </c>
      <c r="M2322" s="6">
        <f>tbl_Manifiestos[[#This Row],[Total Pagado]]*tbl_Manifiestos[[#This Row],[Porcentaje]]</f>
        <v>1288.98</v>
      </c>
      <c r="N2322" s="3">
        <v>0.93</v>
      </c>
    </row>
    <row r="2323" spans="1:14" ht="15.75" x14ac:dyDescent="0.25">
      <c r="A2323" s="3" t="s">
        <v>27</v>
      </c>
      <c r="B2323" s="3" t="str">
        <f>tbl_Manifiestos[[#This Row],[Factura]] &amp; "|" &amp; tbl_Manifiestos[[#This Row],[Proyecto OK]] &amp; "|" &amp; TEXT(tbl_Manifiestos[[#This Row],[Servicio]],"0.00") &amp; "|" &amp; TEXT(tbl_Manifiestos[[#This Row],[Costo Unitario]],"0.00")</f>
        <v>2885|Drain Program|7.50|115.50</v>
      </c>
      <c r="C2323" t="s">
        <v>5688</v>
      </c>
      <c r="D2323" s="79">
        <v>45971</v>
      </c>
      <c r="E2323">
        <v>103</v>
      </c>
      <c r="F2323" t="s">
        <v>5312</v>
      </c>
      <c r="G2323" t="s">
        <v>4577</v>
      </c>
      <c r="H2323" t="s">
        <v>4577</v>
      </c>
      <c r="J2323">
        <v>7.5</v>
      </c>
      <c r="K2323" s="55">
        <v>115.5</v>
      </c>
      <c r="L2323" s="40">
        <f t="shared" si="74"/>
        <v>866.25</v>
      </c>
      <c r="M2323" s="6">
        <f>tbl_Manifiestos[[#This Row],[Total Pagado]]*tbl_Manifiestos[[#This Row],[Porcentaje]]</f>
        <v>805.61250000000007</v>
      </c>
      <c r="N2323" s="3">
        <v>0.93</v>
      </c>
    </row>
    <row r="2324" spans="1:14" ht="15.75" x14ac:dyDescent="0.25">
      <c r="A2324" s="3" t="s">
        <v>27</v>
      </c>
      <c r="B2324" s="3" t="str">
        <f>tbl_Manifiestos[[#This Row],[Factura]] &amp; "|" &amp; tbl_Manifiestos[[#This Row],[Proyecto OK]] &amp; "|" &amp; TEXT(tbl_Manifiestos[[#This Row],[Servicio]],"0.00") &amp; "|" &amp; TEXT(tbl_Manifiestos[[#This Row],[Costo Unitario]],"0.00")</f>
        <v>2885|Drain Program|8.25|115.50</v>
      </c>
      <c r="C2324" t="s">
        <v>5688</v>
      </c>
      <c r="D2324" s="79">
        <v>45971</v>
      </c>
      <c r="E2324">
        <v>114</v>
      </c>
      <c r="F2324" t="s">
        <v>5312</v>
      </c>
      <c r="G2324" t="s">
        <v>4577</v>
      </c>
      <c r="H2324" t="s">
        <v>4577</v>
      </c>
      <c r="J2324">
        <v>8.25</v>
      </c>
      <c r="K2324" s="55">
        <v>115.5</v>
      </c>
      <c r="L2324" s="40">
        <f t="shared" si="74"/>
        <v>952.875</v>
      </c>
      <c r="M2324" s="6">
        <f>tbl_Manifiestos[[#This Row],[Total Pagado]]*tbl_Manifiestos[[#This Row],[Porcentaje]]</f>
        <v>886.17375000000004</v>
      </c>
      <c r="N2324" s="3">
        <v>0.93</v>
      </c>
    </row>
    <row r="2325" spans="1:14" ht="15.75" x14ac:dyDescent="0.25">
      <c r="A2325" s="3" t="s">
        <v>27</v>
      </c>
      <c r="B2325" s="3" t="str">
        <f>tbl_Manifiestos[[#This Row],[Factura]] &amp; "|" &amp; tbl_Manifiestos[[#This Row],[Proyecto OK]] &amp; "|" &amp; TEXT(tbl_Manifiestos[[#This Row],[Servicio]],"0.00") &amp; "|" &amp; TEXT(tbl_Manifiestos[[#This Row],[Costo Unitario]],"0.00")</f>
        <v>2885|Drain Program|10.75|115.50</v>
      </c>
      <c r="C2325" t="s">
        <v>5688</v>
      </c>
      <c r="D2325" s="79">
        <v>45972</v>
      </c>
      <c r="E2325">
        <v>114</v>
      </c>
      <c r="F2325" t="s">
        <v>5312</v>
      </c>
      <c r="G2325" t="s">
        <v>4577</v>
      </c>
      <c r="H2325" t="s">
        <v>4577</v>
      </c>
      <c r="J2325">
        <v>10.75</v>
      </c>
      <c r="K2325" s="55">
        <v>115.5</v>
      </c>
      <c r="L2325" s="40">
        <f t="shared" si="74"/>
        <v>1241.625</v>
      </c>
      <c r="M2325" s="6">
        <f>tbl_Manifiestos[[#This Row],[Total Pagado]]*tbl_Manifiestos[[#This Row],[Porcentaje]]</f>
        <v>1154.7112500000001</v>
      </c>
      <c r="N2325" s="3">
        <v>0.93</v>
      </c>
    </row>
    <row r="2326" spans="1:14" ht="15.75" x14ac:dyDescent="0.25">
      <c r="A2326" s="3" t="s">
        <v>27</v>
      </c>
      <c r="B2326" s="3" t="str">
        <f>tbl_Manifiestos[[#This Row],[Factura]] &amp; "|" &amp; tbl_Manifiestos[[#This Row],[Proyecto OK]] &amp; "|" &amp; TEXT(tbl_Manifiestos[[#This Row],[Servicio]],"0.00") &amp; "|" &amp; TEXT(tbl_Manifiestos[[#This Row],[Costo Unitario]],"0.00")</f>
        <v>2885|Drain Program|9.25|115.50</v>
      </c>
      <c r="C2326" t="s">
        <v>5688</v>
      </c>
      <c r="D2326" s="79">
        <v>45973</v>
      </c>
      <c r="E2326">
        <v>114</v>
      </c>
      <c r="F2326" t="s">
        <v>5312</v>
      </c>
      <c r="G2326" t="s">
        <v>4577</v>
      </c>
      <c r="H2326" t="s">
        <v>4577</v>
      </c>
      <c r="J2326">
        <v>9.25</v>
      </c>
      <c r="K2326" s="55">
        <v>115.5</v>
      </c>
      <c r="L2326" s="40">
        <f t="shared" si="74"/>
        <v>1068.375</v>
      </c>
      <c r="M2326" s="6">
        <f>tbl_Manifiestos[[#This Row],[Total Pagado]]*tbl_Manifiestos[[#This Row],[Porcentaje]]</f>
        <v>993.58875</v>
      </c>
      <c r="N2326" s="3">
        <v>0.93</v>
      </c>
    </row>
    <row r="2327" spans="1:14" ht="15.75" x14ac:dyDescent="0.25">
      <c r="A2327" s="3" t="s">
        <v>27</v>
      </c>
      <c r="B2327" s="3" t="str">
        <f>tbl_Manifiestos[[#This Row],[Factura]] &amp; "|" &amp; tbl_Manifiestos[[#This Row],[Proyecto OK]] &amp; "|" &amp; TEXT(tbl_Manifiestos[[#This Row],[Servicio]],"0.00") &amp; "|" &amp; TEXT(tbl_Manifiestos[[#This Row],[Costo Unitario]],"0.00")</f>
        <v>2885|Drain Program|10.00|115.50</v>
      </c>
      <c r="C2327" t="s">
        <v>5688</v>
      </c>
      <c r="D2327" s="79">
        <v>45974</v>
      </c>
      <c r="E2327">
        <v>114</v>
      </c>
      <c r="F2327" t="s">
        <v>5312</v>
      </c>
      <c r="G2327" t="s">
        <v>4577</v>
      </c>
      <c r="H2327" t="s">
        <v>4577</v>
      </c>
      <c r="J2327">
        <v>10</v>
      </c>
      <c r="K2327" s="55">
        <v>115.5</v>
      </c>
      <c r="L2327" s="40">
        <f t="shared" si="74"/>
        <v>1155</v>
      </c>
      <c r="M2327" s="6">
        <f>tbl_Manifiestos[[#This Row],[Total Pagado]]*tbl_Manifiestos[[#This Row],[Porcentaje]]</f>
        <v>1074.1500000000001</v>
      </c>
      <c r="N2327" s="3">
        <v>0.93</v>
      </c>
    </row>
    <row r="2328" spans="1:14" ht="15.75" x14ac:dyDescent="0.25">
      <c r="A2328" s="3" t="s">
        <v>27</v>
      </c>
      <c r="B2328" s="3" t="str">
        <f>tbl_Manifiestos[[#This Row],[Factura]] &amp; "|" &amp; tbl_Manifiestos[[#This Row],[Proyecto OK]] &amp; "|" &amp; TEXT(tbl_Manifiestos[[#This Row],[Servicio]],"0.00") &amp; "|" &amp; TEXT(tbl_Manifiestos[[#This Row],[Costo Unitario]],"0.00")</f>
        <v>2923|Drain Program|10.25|115.50</v>
      </c>
      <c r="C2328" t="s">
        <v>5710</v>
      </c>
      <c r="D2328" s="88">
        <v>45985</v>
      </c>
      <c r="E2328">
        <v>114</v>
      </c>
      <c r="F2328" t="s">
        <v>5312</v>
      </c>
      <c r="G2328" t="s">
        <v>4577</v>
      </c>
      <c r="H2328" t="s">
        <v>4577</v>
      </c>
      <c r="J2328">
        <v>10.25</v>
      </c>
      <c r="K2328" s="90">
        <v>115.5</v>
      </c>
      <c r="L2328" s="92">
        <f t="shared" si="74"/>
        <v>1183.875</v>
      </c>
      <c r="M2328" s="6">
        <f>tbl_Manifiestos[[#This Row],[Total Pagado]]*tbl_Manifiestos[[#This Row],[Porcentaje]]</f>
        <v>1101.0037500000001</v>
      </c>
      <c r="N2328" s="3">
        <v>0.93</v>
      </c>
    </row>
    <row r="2329" spans="1:14" ht="15.75" x14ac:dyDescent="0.25">
      <c r="A2329" s="3" t="s">
        <v>27</v>
      </c>
      <c r="B2329" s="3" t="str">
        <f>tbl_Manifiestos[[#This Row],[Factura]] &amp; "|" &amp; tbl_Manifiestos[[#This Row],[Proyecto OK]] &amp; "|" &amp; TEXT(tbl_Manifiestos[[#This Row],[Servicio]],"0.00") &amp; "|" &amp; TEXT(tbl_Manifiestos[[#This Row],[Costo Unitario]],"0.00")</f>
        <v>2923|Drain Program|9.00|115.50</v>
      </c>
      <c r="C2329" t="s">
        <v>5710</v>
      </c>
      <c r="D2329" s="88">
        <v>45986</v>
      </c>
      <c r="E2329">
        <v>114</v>
      </c>
      <c r="F2329" t="s">
        <v>5312</v>
      </c>
      <c r="G2329" t="s">
        <v>4577</v>
      </c>
      <c r="H2329" t="s">
        <v>4577</v>
      </c>
      <c r="J2329">
        <v>9</v>
      </c>
      <c r="K2329" s="90">
        <v>115.5</v>
      </c>
      <c r="L2329" s="92">
        <f t="shared" si="74"/>
        <v>1039.5</v>
      </c>
      <c r="M2329" s="6">
        <f>tbl_Manifiestos[[#This Row],[Total Pagado]]*tbl_Manifiestos[[#This Row],[Porcentaje]]</f>
        <v>966.73500000000001</v>
      </c>
      <c r="N2329" s="3">
        <v>0.93</v>
      </c>
    </row>
    <row r="2330" spans="1:14" ht="15.75" x14ac:dyDescent="0.25">
      <c r="A2330" s="3" t="s">
        <v>12</v>
      </c>
      <c r="B2330" s="3" t="str">
        <f>tbl_Manifiestos[[#This Row],[Factura]] &amp; "|" &amp; tbl_Manifiestos[[#This Row],[Proyecto OK]] &amp; "|" &amp; TEXT(tbl_Manifiestos[[#This Row],[Servicio]],"0.00") &amp; "|" &amp; TEXT(tbl_Manifiestos[[#This Row],[Costo Unitario]],"0.00")</f>
        <v>2809|Drain Program|11.00|115.50</v>
      </c>
      <c r="C2330" t="s">
        <v>5641</v>
      </c>
      <c r="D2330" s="51">
        <v>45943</v>
      </c>
      <c r="E2330">
        <v>11</v>
      </c>
      <c r="F2330" t="s">
        <v>5312</v>
      </c>
      <c r="G2330" t="s">
        <v>4577</v>
      </c>
      <c r="H2330" t="s">
        <v>4577</v>
      </c>
      <c r="J2330">
        <v>11</v>
      </c>
      <c r="K2330" s="55">
        <v>115.5</v>
      </c>
      <c r="L2330" s="40">
        <f t="shared" si="74"/>
        <v>1270.5</v>
      </c>
      <c r="M2330" s="6">
        <f>tbl_Manifiestos[[#This Row],[Total Pagado]]*tbl_Manifiestos[[#This Row],[Porcentaje]]</f>
        <v>1181.5650000000001</v>
      </c>
      <c r="N2330" s="3">
        <v>0.93</v>
      </c>
    </row>
    <row r="2331" spans="1:14" ht="15.75" x14ac:dyDescent="0.25">
      <c r="A2331" s="3" t="s">
        <v>12</v>
      </c>
      <c r="B2331" s="3" t="str">
        <f>tbl_Manifiestos[[#This Row],[Factura]] &amp; "|" &amp; tbl_Manifiestos[[#This Row],[Proyecto OK]] &amp; "|" &amp; TEXT(tbl_Manifiestos[[#This Row],[Servicio]],"0.00") &amp; "|" &amp; TEXT(tbl_Manifiestos[[#This Row],[Costo Unitario]],"0.00")</f>
        <v>2809|Drain Program|10.00|115.50</v>
      </c>
      <c r="C2331" t="s">
        <v>5641</v>
      </c>
      <c r="D2331" s="51">
        <v>45944</v>
      </c>
      <c r="E2331">
        <v>11</v>
      </c>
      <c r="F2331" t="s">
        <v>5312</v>
      </c>
      <c r="G2331" t="s">
        <v>4577</v>
      </c>
      <c r="H2331" t="s">
        <v>4577</v>
      </c>
      <c r="J2331">
        <v>10</v>
      </c>
      <c r="K2331" s="55">
        <v>115.5</v>
      </c>
      <c r="L2331" s="40">
        <f t="shared" si="74"/>
        <v>1155</v>
      </c>
      <c r="M2331" s="6">
        <f>tbl_Manifiestos[[#This Row],[Total Pagado]]*tbl_Manifiestos[[#This Row],[Porcentaje]]</f>
        <v>1074.1500000000001</v>
      </c>
      <c r="N2331" s="3">
        <v>0.93</v>
      </c>
    </row>
    <row r="2332" spans="1:14" ht="15.75" x14ac:dyDescent="0.25">
      <c r="A2332" s="3" t="s">
        <v>12</v>
      </c>
      <c r="B2332" s="3" t="str">
        <f>tbl_Manifiestos[[#This Row],[Factura]] &amp; "|" &amp; tbl_Manifiestos[[#This Row],[Proyecto OK]] &amp; "|" &amp; TEXT(tbl_Manifiestos[[#This Row],[Servicio]],"0.00") &amp; "|" &amp; TEXT(tbl_Manifiestos[[#This Row],[Costo Unitario]],"0.00")</f>
        <v>2809|Drain Program|10.00|115.50</v>
      </c>
      <c r="C2332" t="s">
        <v>5641</v>
      </c>
      <c r="D2332" s="51">
        <v>45945</v>
      </c>
      <c r="E2332">
        <v>11</v>
      </c>
      <c r="F2332" t="s">
        <v>5312</v>
      </c>
      <c r="G2332" t="s">
        <v>4577</v>
      </c>
      <c r="H2332" t="s">
        <v>4577</v>
      </c>
      <c r="J2332">
        <v>10</v>
      </c>
      <c r="K2332" s="55">
        <v>115.5</v>
      </c>
      <c r="L2332" s="40">
        <f t="shared" si="74"/>
        <v>1155</v>
      </c>
      <c r="M2332" s="6">
        <f>tbl_Manifiestos[[#This Row],[Total Pagado]]*tbl_Manifiestos[[#This Row],[Porcentaje]]</f>
        <v>1074.1500000000001</v>
      </c>
      <c r="N2332" s="3">
        <v>0.93</v>
      </c>
    </row>
    <row r="2333" spans="1:14" ht="15.75" x14ac:dyDescent="0.25">
      <c r="A2333" s="3" t="s">
        <v>12</v>
      </c>
      <c r="B2333" s="3" t="str">
        <f>tbl_Manifiestos[[#This Row],[Factura]] &amp; "|" &amp; tbl_Manifiestos[[#This Row],[Proyecto OK]] &amp; "|" &amp; TEXT(tbl_Manifiestos[[#This Row],[Servicio]],"0.00") &amp; "|" &amp; TEXT(tbl_Manifiestos[[#This Row],[Costo Unitario]],"0.00")</f>
        <v>2809|Drain Program|9.00|115.50</v>
      </c>
      <c r="C2333" t="s">
        <v>5641</v>
      </c>
      <c r="D2333" s="51">
        <v>45946</v>
      </c>
      <c r="E2333">
        <v>11</v>
      </c>
      <c r="F2333" t="s">
        <v>5312</v>
      </c>
      <c r="G2333" t="s">
        <v>4577</v>
      </c>
      <c r="H2333" t="s">
        <v>4577</v>
      </c>
      <c r="J2333">
        <v>9</v>
      </c>
      <c r="K2333" s="55">
        <v>115.5</v>
      </c>
      <c r="L2333" s="40">
        <f t="shared" si="74"/>
        <v>1039.5</v>
      </c>
      <c r="M2333" s="6">
        <f>tbl_Manifiestos[[#This Row],[Total Pagado]]*tbl_Manifiestos[[#This Row],[Porcentaje]]</f>
        <v>966.73500000000001</v>
      </c>
      <c r="N2333" s="3">
        <v>0.93</v>
      </c>
    </row>
    <row r="2334" spans="1:14" ht="15.75" x14ac:dyDescent="0.25">
      <c r="A2334" s="3" t="s">
        <v>12</v>
      </c>
      <c r="B2334" s="3" t="str">
        <f>tbl_Manifiestos[[#This Row],[Factura]] &amp; "|" &amp; tbl_Manifiestos[[#This Row],[Proyecto OK]] &amp; "|" &amp; TEXT(tbl_Manifiestos[[#This Row],[Servicio]],"0.00") &amp; "|" &amp; TEXT(tbl_Manifiestos[[#This Row],[Costo Unitario]],"0.00")</f>
        <v>2809|Drain Program|8.50|115.50</v>
      </c>
      <c r="C2334" t="s">
        <v>5641</v>
      </c>
      <c r="D2334" s="51">
        <v>45947</v>
      </c>
      <c r="E2334">
        <v>11</v>
      </c>
      <c r="F2334" t="s">
        <v>5312</v>
      </c>
      <c r="G2334" t="s">
        <v>4577</v>
      </c>
      <c r="H2334" t="s">
        <v>4577</v>
      </c>
      <c r="J2334">
        <v>8.5</v>
      </c>
      <c r="K2334" s="55">
        <v>115.5</v>
      </c>
      <c r="L2334" s="40">
        <f t="shared" si="74"/>
        <v>981.75</v>
      </c>
      <c r="M2334" s="6">
        <f>tbl_Manifiestos[[#This Row],[Total Pagado]]*tbl_Manifiestos[[#This Row],[Porcentaje]]</f>
        <v>913.02750000000003</v>
      </c>
      <c r="N2334" s="3">
        <v>0.93</v>
      </c>
    </row>
    <row r="2335" spans="1:14" ht="15.75" x14ac:dyDescent="0.25">
      <c r="A2335" s="3" t="s">
        <v>12</v>
      </c>
      <c r="B2335" s="3" t="str">
        <f>tbl_Manifiestos[[#This Row],[Factura]] &amp; "|" &amp; tbl_Manifiestos[[#This Row],[Proyecto OK]] &amp; "|" &amp; TEXT(tbl_Manifiestos[[#This Row],[Servicio]],"0.00") &amp; "|" &amp; TEXT(tbl_Manifiestos[[#This Row],[Costo Unitario]],"0.00")</f>
        <v>2829|Drain Program|8.00|115.50</v>
      </c>
      <c r="C2335" t="s">
        <v>5763</v>
      </c>
      <c r="D2335" s="51">
        <v>45950</v>
      </c>
      <c r="E2335">
        <v>11</v>
      </c>
      <c r="F2335" t="s">
        <v>5312</v>
      </c>
      <c r="G2335" t="s">
        <v>4577</v>
      </c>
      <c r="H2335" t="s">
        <v>4577</v>
      </c>
      <c r="J2335">
        <v>8</v>
      </c>
      <c r="K2335" s="55">
        <v>115.5</v>
      </c>
      <c r="L2335" s="40">
        <f t="shared" si="74"/>
        <v>924</v>
      </c>
      <c r="M2335" s="6">
        <f>tbl_Manifiestos[[#This Row],[Total Pagado]]*tbl_Manifiestos[[#This Row],[Porcentaje]]</f>
        <v>859.32</v>
      </c>
      <c r="N2335" s="3">
        <v>0.93</v>
      </c>
    </row>
    <row r="2336" spans="1:14" ht="15.75" x14ac:dyDescent="0.25">
      <c r="A2336" s="3" t="s">
        <v>12</v>
      </c>
      <c r="B2336" s="3" t="str">
        <f>tbl_Manifiestos[[#This Row],[Factura]] &amp; "|" &amp; tbl_Manifiestos[[#This Row],[Proyecto OK]] &amp; "|" &amp; TEXT(tbl_Manifiestos[[#This Row],[Servicio]],"0.00") &amp; "|" &amp; TEXT(tbl_Manifiestos[[#This Row],[Costo Unitario]],"0.00")</f>
        <v>2829|Drain Program|8.50|115.50</v>
      </c>
      <c r="C2336" t="s">
        <v>5763</v>
      </c>
      <c r="D2336" s="51">
        <v>45951</v>
      </c>
      <c r="E2336">
        <v>11</v>
      </c>
      <c r="F2336" t="s">
        <v>5312</v>
      </c>
      <c r="G2336" t="s">
        <v>4577</v>
      </c>
      <c r="H2336" t="s">
        <v>4577</v>
      </c>
      <c r="J2336">
        <v>8.5</v>
      </c>
      <c r="K2336" s="55">
        <v>115.5</v>
      </c>
      <c r="L2336" s="40">
        <f t="shared" si="74"/>
        <v>981.75</v>
      </c>
      <c r="M2336" s="6">
        <f>tbl_Manifiestos[[#This Row],[Total Pagado]]*tbl_Manifiestos[[#This Row],[Porcentaje]]</f>
        <v>913.02750000000003</v>
      </c>
      <c r="N2336" s="3">
        <v>0.93</v>
      </c>
    </row>
    <row r="2337" spans="1:14" ht="15.75" x14ac:dyDescent="0.25">
      <c r="A2337" s="3" t="s">
        <v>12</v>
      </c>
      <c r="B2337" s="3" t="str">
        <f>tbl_Manifiestos[[#This Row],[Factura]] &amp; "|" &amp; tbl_Manifiestos[[#This Row],[Proyecto OK]] &amp; "|" &amp; TEXT(tbl_Manifiestos[[#This Row],[Servicio]],"0.00") &amp; "|" &amp; TEXT(tbl_Manifiestos[[#This Row],[Costo Unitario]],"0.00")</f>
        <v>2829|Drain Program|8.00|115.50</v>
      </c>
      <c r="C2337" t="s">
        <v>5763</v>
      </c>
      <c r="D2337" s="51">
        <v>45952</v>
      </c>
      <c r="E2337">
        <v>11</v>
      </c>
      <c r="F2337" t="s">
        <v>5312</v>
      </c>
      <c r="G2337" t="s">
        <v>4577</v>
      </c>
      <c r="H2337" t="s">
        <v>4577</v>
      </c>
      <c r="J2337">
        <v>8</v>
      </c>
      <c r="K2337" s="55">
        <v>115.5</v>
      </c>
      <c r="L2337" s="40">
        <f t="shared" si="74"/>
        <v>924</v>
      </c>
      <c r="M2337" s="6">
        <f>tbl_Manifiestos[[#This Row],[Total Pagado]]*tbl_Manifiestos[[#This Row],[Porcentaje]]</f>
        <v>859.32</v>
      </c>
      <c r="N2337" s="3">
        <v>0.93</v>
      </c>
    </row>
    <row r="2338" spans="1:14" ht="15.75" x14ac:dyDescent="0.25">
      <c r="A2338" s="3" t="s">
        <v>12</v>
      </c>
      <c r="B2338" s="3" t="str">
        <f>tbl_Manifiestos[[#This Row],[Factura]] &amp; "|" &amp; tbl_Manifiestos[[#This Row],[Proyecto OK]] &amp; "|" &amp; TEXT(tbl_Manifiestos[[#This Row],[Servicio]],"0.00") &amp; "|" &amp; TEXT(tbl_Manifiestos[[#This Row],[Costo Unitario]],"0.00")</f>
        <v>2829|Drain Program|8.50|115.50</v>
      </c>
      <c r="C2338" t="s">
        <v>5763</v>
      </c>
      <c r="D2338" s="52">
        <v>45953</v>
      </c>
      <c r="E2338">
        <v>11</v>
      </c>
      <c r="F2338" t="s">
        <v>5312</v>
      </c>
      <c r="G2338" t="s">
        <v>4577</v>
      </c>
      <c r="H2338" t="s">
        <v>4577</v>
      </c>
      <c r="J2338">
        <v>8.5</v>
      </c>
      <c r="K2338" s="56">
        <v>115.5</v>
      </c>
      <c r="L2338" s="39">
        <f t="shared" si="74"/>
        <v>981.75</v>
      </c>
      <c r="M2338" s="6">
        <f>tbl_Manifiestos[[#This Row],[Total Pagado]]*tbl_Manifiestos[[#This Row],[Porcentaje]]</f>
        <v>913.02750000000003</v>
      </c>
      <c r="N2338" s="3">
        <v>0.93</v>
      </c>
    </row>
    <row r="2339" spans="1:14" ht="15.75" x14ac:dyDescent="0.25">
      <c r="A2339" s="3" t="s">
        <v>12</v>
      </c>
      <c r="B2339" s="3" t="str">
        <f>tbl_Manifiestos[[#This Row],[Factura]] &amp; "|" &amp; tbl_Manifiestos[[#This Row],[Proyecto OK]] &amp; "|" &amp; TEXT(tbl_Manifiestos[[#This Row],[Servicio]],"0.00") &amp; "|" &amp; TEXT(tbl_Manifiestos[[#This Row],[Costo Unitario]],"0.00")</f>
        <v>2829|Drain Program|11.50|115.50</v>
      </c>
      <c r="C2339" t="s">
        <v>5763</v>
      </c>
      <c r="D2339" s="50">
        <v>45954</v>
      </c>
      <c r="E2339">
        <v>11</v>
      </c>
      <c r="F2339" t="s">
        <v>5312</v>
      </c>
      <c r="G2339" t="s">
        <v>4577</v>
      </c>
      <c r="H2339" t="s">
        <v>4577</v>
      </c>
      <c r="J2339">
        <v>11.5</v>
      </c>
      <c r="K2339" s="54">
        <v>115.5</v>
      </c>
      <c r="L2339" s="38">
        <f t="shared" si="74"/>
        <v>1328.25</v>
      </c>
      <c r="M2339" s="6">
        <f>tbl_Manifiestos[[#This Row],[Total Pagado]]*tbl_Manifiestos[[#This Row],[Porcentaje]]</f>
        <v>1235.2725</v>
      </c>
      <c r="N2339" s="3">
        <v>0.93</v>
      </c>
    </row>
    <row r="2340" spans="1:14" ht="15.75" x14ac:dyDescent="0.25">
      <c r="A2340" s="3" t="s">
        <v>12</v>
      </c>
      <c r="B2340" s="3" t="str">
        <f>tbl_Manifiestos[[#This Row],[Factura]] &amp; "|" &amp; tbl_Manifiestos[[#This Row],[Proyecto OK]] &amp; "|" &amp; TEXT(tbl_Manifiestos[[#This Row],[Servicio]],"0.00") &amp; "|" &amp; TEXT(tbl_Manifiestos[[#This Row],[Costo Unitario]],"0.00")</f>
        <v>2846|Drain Program|9.50|115.50</v>
      </c>
      <c r="C2340" t="s">
        <v>5669</v>
      </c>
      <c r="D2340" s="51">
        <v>45957</v>
      </c>
      <c r="E2340">
        <v>11</v>
      </c>
      <c r="F2340" t="s">
        <v>5405</v>
      </c>
      <c r="G2340" t="s">
        <v>4577</v>
      </c>
      <c r="H2340" t="s">
        <v>4577</v>
      </c>
      <c r="J2340">
        <v>9.5</v>
      </c>
      <c r="K2340" s="55">
        <v>115.5</v>
      </c>
      <c r="L2340" s="40">
        <f t="shared" si="74"/>
        <v>1097.25</v>
      </c>
      <c r="M2340" s="6">
        <f>tbl_Manifiestos[[#This Row],[Total Pagado]]*tbl_Manifiestos[[#This Row],[Porcentaje]]</f>
        <v>1020.4425000000001</v>
      </c>
      <c r="N2340" s="3">
        <v>0.93</v>
      </c>
    </row>
    <row r="2341" spans="1:14" ht="15.75" x14ac:dyDescent="0.25">
      <c r="A2341" s="3" t="s">
        <v>12</v>
      </c>
      <c r="B2341" s="3" t="str">
        <f>tbl_Manifiestos[[#This Row],[Factura]] &amp; "|" &amp; tbl_Manifiestos[[#This Row],[Proyecto OK]] &amp; "|" &amp; TEXT(tbl_Manifiestos[[#This Row],[Servicio]],"0.00") &amp; "|" &amp; TEXT(tbl_Manifiestos[[#This Row],[Costo Unitario]],"0.00")</f>
        <v>2846|Drain Program|10.00|115.50</v>
      </c>
      <c r="C2341" t="s">
        <v>5669</v>
      </c>
      <c r="D2341" s="51">
        <v>45958</v>
      </c>
      <c r="E2341">
        <v>11</v>
      </c>
      <c r="F2341" t="s">
        <v>5405</v>
      </c>
      <c r="G2341" t="s">
        <v>4577</v>
      </c>
      <c r="H2341" t="s">
        <v>4577</v>
      </c>
      <c r="J2341">
        <v>10</v>
      </c>
      <c r="K2341" s="55">
        <v>115.5</v>
      </c>
      <c r="L2341" s="40">
        <f t="shared" si="74"/>
        <v>1155</v>
      </c>
      <c r="M2341" s="6">
        <f>tbl_Manifiestos[[#This Row],[Total Pagado]]*tbl_Manifiestos[[#This Row],[Porcentaje]]</f>
        <v>1074.1500000000001</v>
      </c>
      <c r="N2341" s="3">
        <v>0.93</v>
      </c>
    </row>
    <row r="2342" spans="1:14" ht="15.75" x14ac:dyDescent="0.25">
      <c r="A2342" s="3" t="s">
        <v>12</v>
      </c>
      <c r="B2342" s="3" t="str">
        <f>tbl_Manifiestos[[#This Row],[Factura]] &amp; "|" &amp; tbl_Manifiestos[[#This Row],[Proyecto OK]] &amp; "|" &amp; TEXT(tbl_Manifiestos[[#This Row],[Servicio]],"0.00") &amp; "|" &amp; TEXT(tbl_Manifiestos[[#This Row],[Costo Unitario]],"0.00")</f>
        <v>2846|Drain Program|12.00|115.50</v>
      </c>
      <c r="C2342" t="s">
        <v>5669</v>
      </c>
      <c r="D2342" s="52">
        <v>45959</v>
      </c>
      <c r="E2342">
        <v>11</v>
      </c>
      <c r="F2342" t="s">
        <v>5405</v>
      </c>
      <c r="G2342" t="s">
        <v>4577</v>
      </c>
      <c r="H2342" t="s">
        <v>4577</v>
      </c>
      <c r="J2342">
        <v>12</v>
      </c>
      <c r="K2342" s="56">
        <v>115.5</v>
      </c>
      <c r="L2342" s="39">
        <f t="shared" si="74"/>
        <v>1386</v>
      </c>
      <c r="M2342" s="6">
        <f>tbl_Manifiestos[[#This Row],[Total Pagado]]*tbl_Manifiestos[[#This Row],[Porcentaje]]</f>
        <v>1288.98</v>
      </c>
      <c r="N2342" s="3">
        <v>0.93</v>
      </c>
    </row>
    <row r="2343" spans="1:14" ht="15.75" x14ac:dyDescent="0.25">
      <c r="A2343" s="3" t="s">
        <v>12</v>
      </c>
      <c r="B2343" s="3" t="str">
        <f>tbl_Manifiestos[[#This Row],[Factura]] &amp; "|" &amp; tbl_Manifiestos[[#This Row],[Proyecto OK]] &amp; "|" &amp; TEXT(tbl_Manifiestos[[#This Row],[Servicio]],"0.00") &amp; "|" &amp; TEXT(tbl_Manifiestos[[#This Row],[Costo Unitario]],"0.00")</f>
        <v>2846|Drain Program|11.00|115.50</v>
      </c>
      <c r="C2343" t="s">
        <v>5669</v>
      </c>
      <c r="D2343" s="50">
        <v>45960</v>
      </c>
      <c r="E2343">
        <v>11</v>
      </c>
      <c r="F2343" t="s">
        <v>5405</v>
      </c>
      <c r="G2343" t="s">
        <v>4577</v>
      </c>
      <c r="H2343" t="s">
        <v>4577</v>
      </c>
      <c r="J2343">
        <v>11</v>
      </c>
      <c r="K2343" s="54">
        <v>115.5</v>
      </c>
      <c r="L2343" s="38">
        <f t="shared" si="74"/>
        <v>1270.5</v>
      </c>
      <c r="M2343" s="6">
        <f>tbl_Manifiestos[[#This Row],[Total Pagado]]*tbl_Manifiestos[[#This Row],[Porcentaje]]</f>
        <v>1181.5650000000001</v>
      </c>
      <c r="N2343" s="3">
        <v>0.93</v>
      </c>
    </row>
    <row r="2344" spans="1:14" ht="15.75" x14ac:dyDescent="0.25">
      <c r="A2344" s="3" t="s">
        <v>12</v>
      </c>
      <c r="B2344" s="3" t="str">
        <f>tbl_Manifiestos[[#This Row],[Factura]] &amp; "|" &amp; tbl_Manifiestos[[#This Row],[Proyecto OK]] &amp; "|" &amp; TEXT(tbl_Manifiestos[[#This Row],[Servicio]],"0.00") &amp; "|" &amp; TEXT(tbl_Manifiestos[[#This Row],[Costo Unitario]],"0.00")</f>
        <v>2846|Drain Program|10.00|115.50</v>
      </c>
      <c r="C2344" t="s">
        <v>5669</v>
      </c>
      <c r="D2344" s="51">
        <v>45961</v>
      </c>
      <c r="E2344">
        <v>11</v>
      </c>
      <c r="F2344" t="s">
        <v>5405</v>
      </c>
      <c r="G2344" t="s">
        <v>4577</v>
      </c>
      <c r="H2344" t="s">
        <v>4577</v>
      </c>
      <c r="J2344">
        <v>10</v>
      </c>
      <c r="K2344" s="55">
        <v>115.5</v>
      </c>
      <c r="L2344" s="40">
        <f t="shared" si="74"/>
        <v>1155</v>
      </c>
      <c r="M2344" s="6">
        <f>tbl_Manifiestos[[#This Row],[Total Pagado]]*tbl_Manifiestos[[#This Row],[Porcentaje]]</f>
        <v>1074.1500000000001</v>
      </c>
      <c r="N2344" s="3">
        <v>0.93</v>
      </c>
    </row>
    <row r="2345" spans="1:14" ht="15.75" x14ac:dyDescent="0.25">
      <c r="A2345" s="3" t="s">
        <v>12</v>
      </c>
      <c r="B2345" s="3" t="str">
        <f>tbl_Manifiestos[[#This Row],[Factura]] &amp; "|" &amp; tbl_Manifiestos[[#This Row],[Proyecto OK]] &amp; "|" &amp; TEXT(tbl_Manifiestos[[#This Row],[Servicio]],"0.00") &amp; "|" &amp; TEXT(tbl_Manifiestos[[#This Row],[Costo Unitario]],"0.00")</f>
        <v>2865|Drain Program|7.50|115.50</v>
      </c>
      <c r="C2345">
        <v>2865</v>
      </c>
      <c r="D2345" s="51">
        <v>45964</v>
      </c>
      <c r="E2345">
        <v>11</v>
      </c>
      <c r="F2345" t="s">
        <v>5312</v>
      </c>
      <c r="G2345" t="s">
        <v>4577</v>
      </c>
      <c r="H2345" t="s">
        <v>4577</v>
      </c>
      <c r="J2345">
        <v>7.5</v>
      </c>
      <c r="K2345" s="55">
        <v>115.5</v>
      </c>
      <c r="L2345" s="40">
        <f t="shared" si="74"/>
        <v>866.25</v>
      </c>
      <c r="M2345" s="6">
        <f>tbl_Manifiestos[[#This Row],[Total Pagado]]*tbl_Manifiestos[[#This Row],[Porcentaje]]</f>
        <v>805.61250000000007</v>
      </c>
      <c r="N2345" s="3">
        <v>0.93</v>
      </c>
    </row>
    <row r="2346" spans="1:14" ht="15.75" x14ac:dyDescent="0.25">
      <c r="A2346" s="3" t="s">
        <v>12</v>
      </c>
      <c r="B2346" s="3" t="str">
        <f>tbl_Manifiestos[[#This Row],[Factura]] &amp; "|" &amp; tbl_Manifiestos[[#This Row],[Proyecto OK]] &amp; "|" &amp; TEXT(tbl_Manifiestos[[#This Row],[Servicio]],"0.00") &amp; "|" &amp; TEXT(tbl_Manifiestos[[#This Row],[Costo Unitario]],"0.00")</f>
        <v>2865|Drain Program|7.50|115.50</v>
      </c>
      <c r="C2346">
        <v>2865</v>
      </c>
      <c r="D2346" s="51">
        <v>45965</v>
      </c>
      <c r="E2346">
        <v>11</v>
      </c>
      <c r="F2346" t="s">
        <v>5312</v>
      </c>
      <c r="G2346" t="s">
        <v>4577</v>
      </c>
      <c r="H2346" t="s">
        <v>4577</v>
      </c>
      <c r="J2346">
        <v>7.5</v>
      </c>
      <c r="K2346" s="55">
        <v>115.5</v>
      </c>
      <c r="L2346" s="40">
        <f t="shared" si="74"/>
        <v>866.25</v>
      </c>
      <c r="M2346" s="6">
        <f>tbl_Manifiestos[[#This Row],[Total Pagado]]*tbl_Manifiestos[[#This Row],[Porcentaje]]</f>
        <v>805.61250000000007</v>
      </c>
      <c r="N2346" s="3">
        <v>0.93</v>
      </c>
    </row>
    <row r="2347" spans="1:14" ht="15.75" x14ac:dyDescent="0.25">
      <c r="A2347" s="3" t="s">
        <v>12</v>
      </c>
      <c r="B2347" s="3" t="str">
        <f>tbl_Manifiestos[[#This Row],[Factura]] &amp; "|" &amp; tbl_Manifiestos[[#This Row],[Proyecto OK]] &amp; "|" &amp; TEXT(tbl_Manifiestos[[#This Row],[Servicio]],"0.00") &amp; "|" &amp; TEXT(tbl_Manifiestos[[#This Row],[Costo Unitario]],"0.00")</f>
        <v>2865|Drain Program|9.50|115.50</v>
      </c>
      <c r="C2347">
        <v>2865</v>
      </c>
      <c r="D2347" s="51">
        <v>45966</v>
      </c>
      <c r="E2347">
        <v>11</v>
      </c>
      <c r="F2347" t="s">
        <v>5312</v>
      </c>
      <c r="G2347" t="s">
        <v>4577</v>
      </c>
      <c r="H2347" t="s">
        <v>4577</v>
      </c>
      <c r="J2347">
        <v>9.5</v>
      </c>
      <c r="K2347" s="55">
        <v>115.5</v>
      </c>
      <c r="L2347" s="40">
        <f t="shared" si="74"/>
        <v>1097.25</v>
      </c>
      <c r="M2347" s="6">
        <f>tbl_Manifiestos[[#This Row],[Total Pagado]]*tbl_Manifiestos[[#This Row],[Porcentaje]]</f>
        <v>1020.4425000000001</v>
      </c>
      <c r="N2347" s="3">
        <v>0.93</v>
      </c>
    </row>
    <row r="2348" spans="1:14" ht="15.75" x14ac:dyDescent="0.25">
      <c r="A2348" s="3" t="s">
        <v>12</v>
      </c>
      <c r="B2348" s="3" t="str">
        <f>tbl_Manifiestos[[#This Row],[Factura]] &amp; "|" &amp; tbl_Manifiestos[[#This Row],[Proyecto OK]] &amp; "|" &amp; TEXT(tbl_Manifiestos[[#This Row],[Servicio]],"0.00") &amp; "|" &amp; TEXT(tbl_Manifiestos[[#This Row],[Costo Unitario]],"0.00")</f>
        <v>2865|Drain Program|9.00|115.50</v>
      </c>
      <c r="C2348">
        <v>2865</v>
      </c>
      <c r="D2348" s="50">
        <v>45967</v>
      </c>
      <c r="E2348">
        <v>11</v>
      </c>
      <c r="F2348" t="s">
        <v>5312</v>
      </c>
      <c r="G2348" t="s">
        <v>4577</v>
      </c>
      <c r="H2348" t="s">
        <v>4577</v>
      </c>
      <c r="J2348">
        <v>9</v>
      </c>
      <c r="K2348" s="54">
        <v>115.5</v>
      </c>
      <c r="L2348" s="38">
        <f t="shared" ref="L2348:L2361" si="75">J2348*K2348</f>
        <v>1039.5</v>
      </c>
      <c r="M2348" s="6">
        <f>tbl_Manifiestos[[#This Row],[Total Pagado]]*tbl_Manifiestos[[#This Row],[Porcentaje]]</f>
        <v>966.73500000000001</v>
      </c>
      <c r="N2348" s="3">
        <v>0.93</v>
      </c>
    </row>
    <row r="2349" spans="1:14" ht="15.75" x14ac:dyDescent="0.25">
      <c r="A2349" s="3" t="s">
        <v>12</v>
      </c>
      <c r="B2349" s="3" t="str">
        <f>tbl_Manifiestos[[#This Row],[Factura]] &amp; "|" &amp; tbl_Manifiestos[[#This Row],[Proyecto OK]] &amp; "|" &amp; TEXT(tbl_Manifiestos[[#This Row],[Servicio]],"0.00") &amp; "|" &amp; TEXT(tbl_Manifiestos[[#This Row],[Costo Unitario]],"0.00")</f>
        <v>2865|Drain Program|8.50|115.50</v>
      </c>
      <c r="C2349">
        <v>2865</v>
      </c>
      <c r="D2349" s="51">
        <v>45968</v>
      </c>
      <c r="E2349">
        <v>11</v>
      </c>
      <c r="F2349" t="s">
        <v>5312</v>
      </c>
      <c r="G2349" t="s">
        <v>4577</v>
      </c>
      <c r="H2349" t="s">
        <v>4577</v>
      </c>
      <c r="J2349">
        <v>8.5</v>
      </c>
      <c r="K2349" s="55">
        <v>115.5</v>
      </c>
      <c r="L2349" s="40">
        <f t="shared" si="75"/>
        <v>981.75</v>
      </c>
      <c r="M2349" s="6">
        <f>tbl_Manifiestos[[#This Row],[Total Pagado]]*tbl_Manifiestos[[#This Row],[Porcentaje]]</f>
        <v>913.02750000000003</v>
      </c>
      <c r="N2349" s="3">
        <v>0.93</v>
      </c>
    </row>
    <row r="2350" spans="1:14" ht="15.75" x14ac:dyDescent="0.25">
      <c r="A2350" s="3" t="s">
        <v>12</v>
      </c>
      <c r="B2350" s="3" t="str">
        <f>tbl_Manifiestos[[#This Row],[Factura]] &amp; "|" &amp; tbl_Manifiestos[[#This Row],[Proyecto OK]] &amp; "|" &amp; TEXT(tbl_Manifiestos[[#This Row],[Servicio]],"0.00") &amp; "|" &amp; TEXT(tbl_Manifiestos[[#This Row],[Costo Unitario]],"0.00")</f>
        <v>2885|Drain Program|8.50|115.50</v>
      </c>
      <c r="C2350" t="s">
        <v>5688</v>
      </c>
      <c r="D2350" s="51">
        <v>45971</v>
      </c>
      <c r="E2350">
        <v>11</v>
      </c>
      <c r="F2350" t="s">
        <v>5312</v>
      </c>
      <c r="G2350" t="s">
        <v>4577</v>
      </c>
      <c r="H2350" t="s">
        <v>4577</v>
      </c>
      <c r="J2350">
        <v>8.5</v>
      </c>
      <c r="K2350" s="55">
        <v>115.5</v>
      </c>
      <c r="L2350" s="40">
        <f t="shared" si="75"/>
        <v>981.75</v>
      </c>
      <c r="M2350" s="6">
        <f>tbl_Manifiestos[[#This Row],[Total Pagado]]*tbl_Manifiestos[[#This Row],[Porcentaje]]</f>
        <v>913.02750000000003</v>
      </c>
      <c r="N2350" s="3">
        <v>0.93</v>
      </c>
    </row>
    <row r="2351" spans="1:14" ht="15.75" x14ac:dyDescent="0.25">
      <c r="A2351" s="3" t="s">
        <v>12</v>
      </c>
      <c r="B2351" s="3" t="str">
        <f>tbl_Manifiestos[[#This Row],[Factura]] &amp; "|" &amp; tbl_Manifiestos[[#This Row],[Proyecto OK]] &amp; "|" &amp; TEXT(tbl_Manifiestos[[#This Row],[Servicio]],"0.00") &amp; "|" &amp; TEXT(tbl_Manifiestos[[#This Row],[Costo Unitario]],"0.00")</f>
        <v>2885|Drain Program|8.00|115.50</v>
      </c>
      <c r="C2351" t="s">
        <v>5688</v>
      </c>
      <c r="D2351" s="51">
        <v>45972</v>
      </c>
      <c r="E2351">
        <v>11</v>
      </c>
      <c r="F2351" t="s">
        <v>5312</v>
      </c>
      <c r="G2351" t="s">
        <v>4577</v>
      </c>
      <c r="H2351" t="s">
        <v>4577</v>
      </c>
      <c r="J2351">
        <v>8</v>
      </c>
      <c r="K2351" s="56">
        <v>115.5</v>
      </c>
      <c r="L2351" s="35">
        <f t="shared" si="75"/>
        <v>924</v>
      </c>
      <c r="M2351" s="6">
        <f>tbl_Manifiestos[[#This Row],[Total Pagado]]*tbl_Manifiestos[[#This Row],[Porcentaje]]</f>
        <v>859.32</v>
      </c>
      <c r="N2351" s="3">
        <v>0.93</v>
      </c>
    </row>
    <row r="2352" spans="1:14" ht="15.75" x14ac:dyDescent="0.25">
      <c r="A2352" s="3" t="s">
        <v>12</v>
      </c>
      <c r="B2352" s="3" t="str">
        <f>tbl_Manifiestos[[#This Row],[Factura]] &amp; "|" &amp; tbl_Manifiestos[[#This Row],[Proyecto OK]] &amp; "|" &amp; TEXT(tbl_Manifiestos[[#This Row],[Servicio]],"0.00") &amp; "|" &amp; TEXT(tbl_Manifiestos[[#This Row],[Costo Unitario]],"0.00")</f>
        <v>2885|Drain Program|10.00|115.50</v>
      </c>
      <c r="C2352" t="s">
        <v>5688</v>
      </c>
      <c r="D2352" s="50">
        <v>45973</v>
      </c>
      <c r="E2352">
        <v>11</v>
      </c>
      <c r="F2352" t="s">
        <v>5312</v>
      </c>
      <c r="G2352" t="s">
        <v>4577</v>
      </c>
      <c r="H2352" t="s">
        <v>4577</v>
      </c>
      <c r="J2352">
        <v>10</v>
      </c>
      <c r="K2352" s="54">
        <v>115.5</v>
      </c>
      <c r="L2352" s="38">
        <f t="shared" si="75"/>
        <v>1155</v>
      </c>
      <c r="M2352" s="6">
        <f>tbl_Manifiestos[[#This Row],[Total Pagado]]*tbl_Manifiestos[[#This Row],[Porcentaje]]</f>
        <v>1074.1500000000001</v>
      </c>
      <c r="N2352" s="3">
        <v>0.93</v>
      </c>
    </row>
    <row r="2353" spans="1:14" ht="15.75" x14ac:dyDescent="0.25">
      <c r="A2353" s="3" t="s">
        <v>12</v>
      </c>
      <c r="B2353" s="3" t="str">
        <f>tbl_Manifiestos[[#This Row],[Factura]] &amp; "|" &amp; tbl_Manifiestos[[#This Row],[Proyecto OK]] &amp; "|" &amp; TEXT(tbl_Manifiestos[[#This Row],[Servicio]],"0.00") &amp; "|" &amp; TEXT(tbl_Manifiestos[[#This Row],[Costo Unitario]],"0.00")</f>
        <v>2885|Drain Program|8.00|115.50</v>
      </c>
      <c r="C2353" t="s">
        <v>5688</v>
      </c>
      <c r="D2353" s="52">
        <v>45974</v>
      </c>
      <c r="E2353">
        <v>11</v>
      </c>
      <c r="F2353" t="s">
        <v>5312</v>
      </c>
      <c r="G2353" t="s">
        <v>4577</v>
      </c>
      <c r="H2353" t="s">
        <v>4577</v>
      </c>
      <c r="J2353">
        <v>8</v>
      </c>
      <c r="K2353" s="56">
        <v>115.5</v>
      </c>
      <c r="L2353" s="39">
        <f t="shared" si="75"/>
        <v>924</v>
      </c>
      <c r="M2353" s="6">
        <f>tbl_Manifiestos[[#This Row],[Total Pagado]]*tbl_Manifiestos[[#This Row],[Porcentaje]]</f>
        <v>859.32</v>
      </c>
      <c r="N2353" s="3">
        <v>0.93</v>
      </c>
    </row>
    <row r="2354" spans="1:14" ht="15.75" x14ac:dyDescent="0.25">
      <c r="A2354" s="3" t="s">
        <v>12</v>
      </c>
      <c r="B2354" s="3" t="str">
        <f>tbl_Manifiestos[[#This Row],[Factura]] &amp; "|" &amp; tbl_Manifiestos[[#This Row],[Proyecto OK]] &amp; "|" &amp; TEXT(tbl_Manifiestos[[#This Row],[Servicio]],"0.00") &amp; "|" &amp; TEXT(tbl_Manifiestos[[#This Row],[Costo Unitario]],"0.00")</f>
        <v>2906|Drain Program|8.00|115.50</v>
      </c>
      <c r="C2354" t="s">
        <v>5775</v>
      </c>
      <c r="D2354" s="53">
        <v>45978</v>
      </c>
      <c r="E2354">
        <v>11</v>
      </c>
      <c r="F2354" t="s">
        <v>5312</v>
      </c>
      <c r="G2354" t="s">
        <v>4577</v>
      </c>
      <c r="H2354" t="s">
        <v>4577</v>
      </c>
      <c r="J2354">
        <v>8</v>
      </c>
      <c r="K2354" s="57">
        <v>115.5</v>
      </c>
      <c r="L2354" s="41">
        <f t="shared" si="75"/>
        <v>924</v>
      </c>
      <c r="M2354" s="6">
        <f>tbl_Manifiestos[[#This Row],[Total Pagado]]*tbl_Manifiestos[[#This Row],[Porcentaje]]</f>
        <v>859.32</v>
      </c>
      <c r="N2354" s="3">
        <v>0.93</v>
      </c>
    </row>
    <row r="2355" spans="1:14" ht="15.75" x14ac:dyDescent="0.25">
      <c r="A2355" s="3" t="s">
        <v>12</v>
      </c>
      <c r="B2355" s="3" t="str">
        <f>tbl_Manifiestos[[#This Row],[Factura]] &amp; "|" &amp; tbl_Manifiestos[[#This Row],[Proyecto OK]] &amp; "|" &amp; TEXT(tbl_Manifiestos[[#This Row],[Servicio]],"0.00") &amp; "|" &amp; TEXT(tbl_Manifiestos[[#This Row],[Costo Unitario]],"0.00")</f>
        <v>2906|Drain Program|8.00|115.50</v>
      </c>
      <c r="C2355" t="s">
        <v>5775</v>
      </c>
      <c r="D2355" s="50">
        <v>45979</v>
      </c>
      <c r="E2355">
        <v>11</v>
      </c>
      <c r="F2355" t="s">
        <v>5312</v>
      </c>
      <c r="G2355" t="s">
        <v>4577</v>
      </c>
      <c r="H2355" t="s">
        <v>4577</v>
      </c>
      <c r="J2355">
        <v>8</v>
      </c>
      <c r="K2355" s="54">
        <v>115.5</v>
      </c>
      <c r="L2355" s="38">
        <f t="shared" si="75"/>
        <v>924</v>
      </c>
      <c r="M2355" s="6">
        <f>tbl_Manifiestos[[#This Row],[Total Pagado]]*tbl_Manifiestos[[#This Row],[Porcentaje]]</f>
        <v>859.32</v>
      </c>
      <c r="N2355" s="3">
        <v>0.93</v>
      </c>
    </row>
    <row r="2356" spans="1:14" ht="15.75" x14ac:dyDescent="0.25">
      <c r="A2356" s="3" t="s">
        <v>12</v>
      </c>
      <c r="B2356" s="3" t="str">
        <f>tbl_Manifiestos[[#This Row],[Factura]] &amp; "|" &amp; tbl_Manifiestos[[#This Row],[Proyecto OK]] &amp; "|" &amp; TEXT(tbl_Manifiestos[[#This Row],[Servicio]],"0.00") &amp; "|" &amp; TEXT(tbl_Manifiestos[[#This Row],[Costo Unitario]],"0.00")</f>
        <v>2906|Drain Program|8.00|115.50</v>
      </c>
      <c r="C2356" t="s">
        <v>5775</v>
      </c>
      <c r="D2356" s="51">
        <v>45980</v>
      </c>
      <c r="E2356">
        <v>11</v>
      </c>
      <c r="F2356" t="s">
        <v>5312</v>
      </c>
      <c r="G2356" t="s">
        <v>4577</v>
      </c>
      <c r="H2356" t="s">
        <v>4577</v>
      </c>
      <c r="J2356">
        <v>8</v>
      </c>
      <c r="K2356" s="55">
        <v>115.5</v>
      </c>
      <c r="L2356" s="40">
        <f t="shared" si="75"/>
        <v>924</v>
      </c>
      <c r="M2356" s="6">
        <f>tbl_Manifiestos[[#This Row],[Total Pagado]]*tbl_Manifiestos[[#This Row],[Porcentaje]]</f>
        <v>859.32</v>
      </c>
      <c r="N2356" s="3">
        <v>0.93</v>
      </c>
    </row>
    <row r="2357" spans="1:14" ht="15.75" x14ac:dyDescent="0.25">
      <c r="A2357" s="3" t="s">
        <v>12</v>
      </c>
      <c r="B2357" s="3" t="str">
        <f>tbl_Manifiestos[[#This Row],[Factura]] &amp; "|" &amp; tbl_Manifiestos[[#This Row],[Proyecto OK]] &amp; "|" &amp; TEXT(tbl_Manifiestos[[#This Row],[Servicio]],"0.00") &amp; "|" &amp; TEXT(tbl_Manifiestos[[#This Row],[Costo Unitario]],"0.00")</f>
        <v>2906|Drain Program|11.00|115.50</v>
      </c>
      <c r="C2357" t="s">
        <v>5775</v>
      </c>
      <c r="D2357" s="51">
        <v>45981</v>
      </c>
      <c r="E2357">
        <v>11</v>
      </c>
      <c r="F2357" t="s">
        <v>5312</v>
      </c>
      <c r="G2357" t="s">
        <v>4577</v>
      </c>
      <c r="H2357" t="s">
        <v>4577</v>
      </c>
      <c r="J2357">
        <v>11</v>
      </c>
      <c r="K2357" s="55">
        <v>115.5</v>
      </c>
      <c r="L2357" s="40">
        <f t="shared" si="75"/>
        <v>1270.5</v>
      </c>
      <c r="M2357" s="6">
        <f>tbl_Manifiestos[[#This Row],[Total Pagado]]*tbl_Manifiestos[[#This Row],[Porcentaje]]</f>
        <v>1181.5650000000001</v>
      </c>
      <c r="N2357" s="3">
        <v>0.93</v>
      </c>
    </row>
    <row r="2358" spans="1:14" ht="15.75" x14ac:dyDescent="0.25">
      <c r="A2358" s="3" t="s">
        <v>12</v>
      </c>
      <c r="B2358" s="3" t="str">
        <f>tbl_Manifiestos[[#This Row],[Factura]] &amp; "|" &amp; tbl_Manifiestos[[#This Row],[Proyecto OK]] &amp; "|" &amp; TEXT(tbl_Manifiestos[[#This Row],[Servicio]],"0.00") &amp; "|" &amp; TEXT(tbl_Manifiestos[[#This Row],[Costo Unitario]],"0.00")</f>
        <v>2906|Drain Program|8.00|115.50</v>
      </c>
      <c r="C2358" t="s">
        <v>5775</v>
      </c>
      <c r="D2358" s="51">
        <v>45982</v>
      </c>
      <c r="E2358">
        <v>11</v>
      </c>
      <c r="F2358" t="s">
        <v>5312</v>
      </c>
      <c r="G2358" t="s">
        <v>4577</v>
      </c>
      <c r="H2358" t="s">
        <v>4577</v>
      </c>
      <c r="J2358">
        <v>8</v>
      </c>
      <c r="K2358" s="55">
        <v>115.5</v>
      </c>
      <c r="L2358" s="40">
        <f t="shared" si="75"/>
        <v>924</v>
      </c>
      <c r="M2358" s="6">
        <f>tbl_Manifiestos[[#This Row],[Total Pagado]]*tbl_Manifiestos[[#This Row],[Porcentaje]]</f>
        <v>859.32</v>
      </c>
      <c r="N2358" s="3">
        <v>0.93</v>
      </c>
    </row>
    <row r="2359" spans="1:14" ht="15.75" x14ac:dyDescent="0.25">
      <c r="A2359" s="3" t="s">
        <v>12</v>
      </c>
      <c r="B2359" s="3" t="str">
        <f>tbl_Manifiestos[[#This Row],[Factura]] &amp; "|" &amp; tbl_Manifiestos[[#This Row],[Proyecto OK]] &amp; "|" &amp; TEXT(tbl_Manifiestos[[#This Row],[Servicio]],"0.00") &amp; "|" &amp; TEXT(tbl_Manifiestos[[#This Row],[Costo Unitario]],"0.00")</f>
        <v>2923|Drain Program|12.00|115.50</v>
      </c>
      <c r="C2359" t="s">
        <v>5710</v>
      </c>
      <c r="D2359" s="89">
        <v>45985</v>
      </c>
      <c r="E2359">
        <v>11</v>
      </c>
      <c r="F2359" t="s">
        <v>5312</v>
      </c>
      <c r="G2359" t="s">
        <v>4577</v>
      </c>
      <c r="H2359" t="s">
        <v>4577</v>
      </c>
      <c r="J2359">
        <v>12</v>
      </c>
      <c r="K2359" s="91">
        <v>115.5</v>
      </c>
      <c r="L2359" s="93">
        <f t="shared" si="75"/>
        <v>1386</v>
      </c>
      <c r="M2359" s="6">
        <f>tbl_Manifiestos[[#This Row],[Total Pagado]]*tbl_Manifiestos[[#This Row],[Porcentaje]]</f>
        <v>1288.98</v>
      </c>
      <c r="N2359" s="3">
        <v>0.93</v>
      </c>
    </row>
    <row r="2360" spans="1:14" ht="15.75" x14ac:dyDescent="0.25">
      <c r="A2360" s="3" t="s">
        <v>12</v>
      </c>
      <c r="B2360" s="3" t="str">
        <f>tbl_Manifiestos[[#This Row],[Factura]] &amp; "|" &amp; tbl_Manifiestos[[#This Row],[Proyecto OK]] &amp; "|" &amp; TEXT(tbl_Manifiestos[[#This Row],[Servicio]],"0.00") &amp; "|" &amp; TEXT(tbl_Manifiestos[[#This Row],[Costo Unitario]],"0.00")</f>
        <v>2923|Drain Program|8.00|115.50</v>
      </c>
      <c r="C2360" t="s">
        <v>5710</v>
      </c>
      <c r="D2360" s="110">
        <v>45986</v>
      </c>
      <c r="E2360">
        <v>11</v>
      </c>
      <c r="F2360" t="s">
        <v>5312</v>
      </c>
      <c r="G2360" t="s">
        <v>4577</v>
      </c>
      <c r="H2360" t="s">
        <v>4577</v>
      </c>
      <c r="J2360">
        <v>8</v>
      </c>
      <c r="K2360" s="102">
        <v>115.5</v>
      </c>
      <c r="L2360" s="103">
        <f t="shared" si="75"/>
        <v>924</v>
      </c>
      <c r="M2360" s="6">
        <f>tbl_Manifiestos[[#This Row],[Total Pagado]]*tbl_Manifiestos[[#This Row],[Porcentaje]]</f>
        <v>859.32</v>
      </c>
      <c r="N2360" s="3">
        <v>0.93</v>
      </c>
    </row>
    <row r="2361" spans="1:14" ht="15.75" x14ac:dyDescent="0.25">
      <c r="A2361" s="3" t="s">
        <v>12</v>
      </c>
      <c r="B2361" s="3" t="str">
        <f>tbl_Manifiestos[[#This Row],[Factura]] &amp; "|" &amp; tbl_Manifiestos[[#This Row],[Proyecto OK]] &amp; "|" &amp; TEXT(tbl_Manifiestos[[#This Row],[Servicio]],"0.00") &amp; "|" &amp; TEXT(tbl_Manifiestos[[#This Row],[Costo Unitario]],"0.00")</f>
        <v>2923|Drain Program|9.50|115.50</v>
      </c>
      <c r="C2361" t="s">
        <v>5710</v>
      </c>
      <c r="D2361" s="88">
        <v>45987</v>
      </c>
      <c r="E2361">
        <v>82</v>
      </c>
      <c r="F2361" t="s">
        <v>5312</v>
      </c>
      <c r="G2361" t="s">
        <v>4577</v>
      </c>
      <c r="H2361" t="s">
        <v>4577</v>
      </c>
      <c r="J2361">
        <v>9.5</v>
      </c>
      <c r="K2361" s="90">
        <v>115.5</v>
      </c>
      <c r="L2361" s="92">
        <f t="shared" si="75"/>
        <v>1097.25</v>
      </c>
      <c r="M2361" s="6">
        <f>tbl_Manifiestos[[#This Row],[Total Pagado]]*tbl_Manifiestos[[#This Row],[Porcentaje]]</f>
        <v>1020.4425000000001</v>
      </c>
      <c r="N2361" s="3">
        <v>0.93</v>
      </c>
    </row>
    <row r="2362" spans="1:14" ht="15.75" x14ac:dyDescent="0.25">
      <c r="A2362" s="3" t="s">
        <v>5305</v>
      </c>
      <c r="B2362" s="3" t="str">
        <f>tbl_Manifiestos[[#This Row],[Factura]] &amp; "|" &amp; tbl_Manifiestos[[#This Row],[Proyecto OK]] &amp; "|" &amp; TEXT(tbl_Manifiestos[[#This Row],[Servicio]],"0.00") &amp; "|" &amp; TEXT(tbl_Manifiestos[[#This Row],[Costo Unitario]],"0.00")</f>
        <v>2678|Evanston|5.50|105.00</v>
      </c>
      <c r="C2362">
        <v>2678</v>
      </c>
      <c r="D2362" s="4">
        <v>45890</v>
      </c>
      <c r="E2362">
        <v>54</v>
      </c>
      <c r="F2362" t="s">
        <v>5312</v>
      </c>
      <c r="G2362" t="s">
        <v>3172</v>
      </c>
      <c r="H2362" t="s">
        <v>3172</v>
      </c>
      <c r="J2362">
        <v>5.5</v>
      </c>
      <c r="K2362" s="6">
        <v>105</v>
      </c>
      <c r="L2362" s="213">
        <v>577.5</v>
      </c>
      <c r="M2362" s="6">
        <f>tbl_Manifiestos[[#This Row],[Total Pagado]]*tbl_Manifiestos[[#This Row],[Porcentaje]]</f>
        <v>519.75</v>
      </c>
      <c r="N2362" s="3">
        <v>0.9</v>
      </c>
    </row>
    <row r="2363" spans="1:14" ht="15.75" x14ac:dyDescent="0.25">
      <c r="A2363" s="3" t="s">
        <v>1264</v>
      </c>
      <c r="B2363" s="3" t="str">
        <f>tbl_Manifiestos[[#This Row],[Factura]] &amp; "|" &amp; tbl_Manifiestos[[#This Row],[Proyecto OK]] &amp; "|" &amp; TEXT(tbl_Manifiestos[[#This Row],[Servicio]],"0.00") &amp; "|" &amp; TEXT(tbl_Manifiestos[[#This Row],[Costo Unitario]],"0.00")</f>
        <v>2678|Evanston|7.50|105.00</v>
      </c>
      <c r="C2363">
        <v>2678</v>
      </c>
      <c r="D2363" s="136">
        <v>45890</v>
      </c>
      <c r="E2363">
        <v>302</v>
      </c>
      <c r="F2363" t="s">
        <v>5312</v>
      </c>
      <c r="G2363" t="s">
        <v>3172</v>
      </c>
      <c r="H2363" t="s">
        <v>3172</v>
      </c>
      <c r="J2363">
        <v>7.5</v>
      </c>
      <c r="K2363" s="183">
        <v>105</v>
      </c>
      <c r="L2363" s="212">
        <v>787.5</v>
      </c>
      <c r="M2363" s="6">
        <f>tbl_Manifiestos[[#This Row],[Total Pagado]]*tbl_Manifiestos[[#This Row],[Porcentaje]]</f>
        <v>708.75</v>
      </c>
      <c r="N2363" s="3">
        <v>0.9</v>
      </c>
    </row>
    <row r="2364" spans="1:14" ht="15.75" x14ac:dyDescent="0.25">
      <c r="A2364" s="3" t="s">
        <v>1089</v>
      </c>
      <c r="B2364" s="3" t="str">
        <f>tbl_Manifiestos[[#This Row],[Factura]] &amp; "|" &amp; tbl_Manifiestos[[#This Row],[Proyecto OK]] &amp; "|" &amp; TEXT(tbl_Manifiestos[[#This Row],[Servicio]],"0.00") &amp; "|" &amp; TEXT(tbl_Manifiestos[[#This Row],[Costo Unitario]],"0.00")</f>
        <v>2678|Evanston|8.25|105.00</v>
      </c>
      <c r="C2364">
        <v>2678</v>
      </c>
      <c r="D2364" s="140">
        <v>45891</v>
      </c>
      <c r="E2364">
        <v>13</v>
      </c>
      <c r="F2364" t="s">
        <v>5312</v>
      </c>
      <c r="G2364" t="s">
        <v>3172</v>
      </c>
      <c r="H2364" t="s">
        <v>3172</v>
      </c>
      <c r="J2364">
        <v>8.25</v>
      </c>
      <c r="K2364" s="187">
        <v>105</v>
      </c>
      <c r="L2364" s="216">
        <v>866.25</v>
      </c>
      <c r="M2364" s="6">
        <f>tbl_Manifiestos[[#This Row],[Total Pagado]]*tbl_Manifiestos[[#This Row],[Porcentaje]]</f>
        <v>779.625</v>
      </c>
      <c r="N2364" s="3">
        <v>0.9</v>
      </c>
    </row>
    <row r="2365" spans="1:14" ht="15.75" x14ac:dyDescent="0.25">
      <c r="A2365" s="3" t="s">
        <v>5351</v>
      </c>
      <c r="B2365" s="3" t="str">
        <f>tbl_Manifiestos[[#This Row],[Factura]] &amp; "|" &amp; tbl_Manifiestos[[#This Row],[Proyecto OK]] &amp; "|" &amp; TEXT(tbl_Manifiestos[[#This Row],[Servicio]],"0.00") &amp; "|" &amp; TEXT(tbl_Manifiestos[[#This Row],[Costo Unitario]],"0.00")</f>
        <v>2678|Evanston|9.00|105.00</v>
      </c>
      <c r="C2365">
        <v>2678</v>
      </c>
      <c r="D2365" s="140">
        <v>45891</v>
      </c>
      <c r="E2365">
        <v>92</v>
      </c>
      <c r="F2365" t="s">
        <v>5312</v>
      </c>
      <c r="G2365" t="s">
        <v>3172</v>
      </c>
      <c r="H2365" t="s">
        <v>3172</v>
      </c>
      <c r="J2365">
        <v>9</v>
      </c>
      <c r="K2365" s="187">
        <v>105</v>
      </c>
      <c r="L2365" s="216">
        <v>945</v>
      </c>
      <c r="M2365" s="6">
        <f>tbl_Manifiestos[[#This Row],[Total Pagado]]*tbl_Manifiestos[[#This Row],[Porcentaje]]</f>
        <v>850.5</v>
      </c>
      <c r="N2365" s="3">
        <v>0.9</v>
      </c>
    </row>
    <row r="2366" spans="1:14" ht="15.75" x14ac:dyDescent="0.25">
      <c r="A2366" s="3" t="s">
        <v>5354</v>
      </c>
      <c r="B2366" s="3" t="str">
        <f>tbl_Manifiestos[[#This Row],[Factura]] &amp; "|" &amp; tbl_Manifiestos[[#This Row],[Proyecto OK]] &amp; "|" &amp; TEXT(tbl_Manifiestos[[#This Row],[Servicio]],"0.00") &amp; "|" &amp; TEXT(tbl_Manifiestos[[#This Row],[Costo Unitario]],"0.00")</f>
        <v>2678|Evanston|7.50|105.00</v>
      </c>
      <c r="C2366">
        <v>2678</v>
      </c>
      <c r="D2366" s="138">
        <v>45887</v>
      </c>
      <c r="E2366">
        <v>764</v>
      </c>
      <c r="F2366" t="s">
        <v>5312</v>
      </c>
      <c r="G2366" t="s">
        <v>3172</v>
      </c>
      <c r="H2366" t="s">
        <v>3172</v>
      </c>
      <c r="J2366">
        <v>7.5</v>
      </c>
      <c r="K2366" s="185">
        <v>105</v>
      </c>
      <c r="L2366" s="214">
        <v>787.5</v>
      </c>
      <c r="M2366" s="6">
        <f>tbl_Manifiestos[[#This Row],[Total Pagado]]*tbl_Manifiestos[[#This Row],[Porcentaje]]</f>
        <v>708.75</v>
      </c>
      <c r="N2366" s="3">
        <v>0.9</v>
      </c>
    </row>
    <row r="2367" spans="1:14" ht="15.75" x14ac:dyDescent="0.25">
      <c r="A2367" s="3" t="s">
        <v>5354</v>
      </c>
      <c r="B2367" s="3" t="str">
        <f>tbl_Manifiestos[[#This Row],[Factura]] &amp; "|" &amp; tbl_Manifiestos[[#This Row],[Proyecto OK]] &amp; "|" &amp; TEXT(tbl_Manifiestos[[#This Row],[Servicio]],"0.00") &amp; "|" &amp; TEXT(tbl_Manifiestos[[#This Row],[Costo Unitario]],"0.00")</f>
        <v>2678|Evanston|10.00|105.00</v>
      </c>
      <c r="C2367">
        <v>2678</v>
      </c>
      <c r="D2367" s="4">
        <v>45891</v>
      </c>
      <c r="E2367">
        <v>764</v>
      </c>
      <c r="F2367" t="s">
        <v>5312</v>
      </c>
      <c r="G2367" t="s">
        <v>3172</v>
      </c>
      <c r="H2367" t="s">
        <v>3172</v>
      </c>
      <c r="J2367">
        <v>10</v>
      </c>
      <c r="K2367" s="6">
        <v>105</v>
      </c>
      <c r="L2367" s="213">
        <v>1050</v>
      </c>
      <c r="M2367" s="6">
        <f>tbl_Manifiestos[[#This Row],[Total Pagado]]*tbl_Manifiestos[[#This Row],[Porcentaje]]</f>
        <v>945</v>
      </c>
      <c r="N2367" s="3">
        <v>0.9</v>
      </c>
    </row>
    <row r="2368" spans="1:14" ht="15.75" x14ac:dyDescent="0.25">
      <c r="A2368" s="3" t="s">
        <v>1982</v>
      </c>
      <c r="B2368" s="3" t="str">
        <f>tbl_Manifiestos[[#This Row],[Factura]] &amp; "|" &amp; tbl_Manifiestos[[#This Row],[Proyecto OK]] &amp; "|" &amp; TEXT(tbl_Manifiestos[[#This Row],[Servicio]],"0.00") &amp; "|" &amp; TEXT(tbl_Manifiestos[[#This Row],[Costo Unitario]],"0.00")</f>
        <v>2678|Evanston|7.25|105.00</v>
      </c>
      <c r="C2368">
        <v>2678</v>
      </c>
      <c r="D2368" s="4">
        <v>45891</v>
      </c>
      <c r="E2368">
        <v>562</v>
      </c>
      <c r="F2368" t="s">
        <v>5312</v>
      </c>
      <c r="G2368" t="s">
        <v>3172</v>
      </c>
      <c r="H2368" t="s">
        <v>3172</v>
      </c>
      <c r="J2368">
        <v>7.25</v>
      </c>
      <c r="K2368" s="6">
        <v>105</v>
      </c>
      <c r="L2368" s="213">
        <v>761.25</v>
      </c>
      <c r="M2368" s="6">
        <f>tbl_Manifiestos[[#This Row],[Total Pagado]]*tbl_Manifiestos[[#This Row],[Porcentaje]]</f>
        <v>685.125</v>
      </c>
      <c r="N2368" s="3">
        <v>0.9</v>
      </c>
    </row>
    <row r="2369" spans="1:14" ht="15.75" x14ac:dyDescent="0.25">
      <c r="A2369" s="3" t="s">
        <v>1982</v>
      </c>
      <c r="B2369" s="3" t="str">
        <f>tbl_Manifiestos[[#This Row],[Factura]] &amp; "|" &amp; tbl_Manifiestos[[#This Row],[Proyecto OK]] &amp; "|" &amp; TEXT(tbl_Manifiestos[[#This Row],[Servicio]],"0.00") &amp; "|" &amp; TEXT(tbl_Manifiestos[[#This Row],[Costo Unitario]],"0.00")</f>
        <v>2695|Evanston|8.50|105.00</v>
      </c>
      <c r="C2369">
        <v>2695</v>
      </c>
      <c r="D2369" s="4">
        <v>45894</v>
      </c>
      <c r="E2369">
        <v>670</v>
      </c>
      <c r="F2369" t="s">
        <v>5312</v>
      </c>
      <c r="G2369" t="s">
        <v>3172</v>
      </c>
      <c r="H2369" t="s">
        <v>3172</v>
      </c>
      <c r="J2369">
        <v>8.5</v>
      </c>
      <c r="K2369" s="6">
        <v>105</v>
      </c>
      <c r="L2369" s="213">
        <v>892.5</v>
      </c>
      <c r="M2369" s="6">
        <f>tbl_Manifiestos[[#This Row],[Total Pagado]]*tbl_Manifiestos[[#This Row],[Porcentaje]]</f>
        <v>803.25</v>
      </c>
      <c r="N2369" s="3">
        <v>0.9</v>
      </c>
    </row>
    <row r="2370" spans="1:14" ht="15.75" x14ac:dyDescent="0.25">
      <c r="A2370" s="3" t="s">
        <v>5309</v>
      </c>
      <c r="B2370" s="3" t="str">
        <f>tbl_Manifiestos[[#This Row],[Factura]] &amp; "|" &amp; tbl_Manifiestos[[#This Row],[Proyecto OK]] &amp; "|" &amp; TEXT(tbl_Manifiestos[[#This Row],[Servicio]],"0.00") &amp; "|" &amp; TEXT(tbl_Manifiestos[[#This Row],[Costo Unitario]],"0.00")</f>
        <v>2678|Evanston|6.00|105.00</v>
      </c>
      <c r="C2370">
        <v>2678</v>
      </c>
      <c r="D2370" s="4">
        <v>45888</v>
      </c>
      <c r="E2370">
        <v>76</v>
      </c>
      <c r="F2370" t="s">
        <v>5312</v>
      </c>
      <c r="G2370" t="s">
        <v>3172</v>
      </c>
      <c r="H2370" t="s">
        <v>3172</v>
      </c>
      <c r="J2370">
        <v>6</v>
      </c>
      <c r="K2370" s="6">
        <v>105</v>
      </c>
      <c r="L2370" s="213">
        <v>630</v>
      </c>
      <c r="M2370" s="6">
        <f>tbl_Manifiestos[[#This Row],[Total Pagado]]*tbl_Manifiestos[[#This Row],[Porcentaje]]</f>
        <v>567</v>
      </c>
      <c r="N2370" s="3">
        <v>0.9</v>
      </c>
    </row>
    <row r="2371" spans="1:14" ht="15.75" x14ac:dyDescent="0.25">
      <c r="A2371" s="3" t="s">
        <v>5309</v>
      </c>
      <c r="B2371" s="3" t="str">
        <f>tbl_Manifiestos[[#This Row],[Factura]] &amp; "|" &amp; tbl_Manifiestos[[#This Row],[Proyecto OK]] &amp; "|" &amp; TEXT(tbl_Manifiestos[[#This Row],[Servicio]],"0.00") &amp; "|" &amp; TEXT(tbl_Manifiestos[[#This Row],[Costo Unitario]],"0.00")</f>
        <v>2678|Evanston|7.50|105.00</v>
      </c>
      <c r="C2371">
        <v>2678</v>
      </c>
      <c r="D2371" s="4">
        <v>45891</v>
      </c>
      <c r="E2371">
        <v>229</v>
      </c>
      <c r="F2371" t="s">
        <v>5312</v>
      </c>
      <c r="G2371" t="s">
        <v>3172</v>
      </c>
      <c r="H2371" t="s">
        <v>3172</v>
      </c>
      <c r="J2371">
        <v>7.5</v>
      </c>
      <c r="K2371" s="6">
        <v>105</v>
      </c>
      <c r="L2371" s="213">
        <v>787.5</v>
      </c>
      <c r="M2371" s="6">
        <f>tbl_Manifiestos[[#This Row],[Total Pagado]]*tbl_Manifiestos[[#This Row],[Porcentaje]]</f>
        <v>708.75</v>
      </c>
      <c r="N2371" s="3">
        <v>0.9</v>
      </c>
    </row>
    <row r="2372" spans="1:14" ht="15.75" x14ac:dyDescent="0.25">
      <c r="A2372" s="3" t="s">
        <v>5305</v>
      </c>
      <c r="B2372" s="3" t="str">
        <f>tbl_Manifiestos[[#This Row],[Factura]] &amp; "|" &amp; tbl_Manifiestos[[#This Row],[Proyecto OK]] &amp; "|" &amp; TEXT(tbl_Manifiestos[[#This Row],[Servicio]],"0.00") &amp; "|" &amp; TEXT(tbl_Manifiestos[[#This Row],[Costo Unitario]],"0.00")</f>
        <v>2695|Evanston|6.00|105.00</v>
      </c>
      <c r="C2372">
        <v>2695</v>
      </c>
      <c r="D2372" s="136">
        <v>45895</v>
      </c>
      <c r="E2372">
        <v>20</v>
      </c>
      <c r="F2372" t="s">
        <v>5312</v>
      </c>
      <c r="G2372" t="s">
        <v>3172</v>
      </c>
      <c r="H2372" t="s">
        <v>3172</v>
      </c>
      <c r="J2372">
        <v>6</v>
      </c>
      <c r="K2372" s="183">
        <v>105</v>
      </c>
      <c r="L2372" s="212">
        <v>630</v>
      </c>
      <c r="M2372" s="6">
        <f>tbl_Manifiestos[[#This Row],[Total Pagado]]*tbl_Manifiestos[[#This Row],[Porcentaje]]</f>
        <v>567</v>
      </c>
      <c r="N2372" s="3">
        <v>0.9</v>
      </c>
    </row>
    <row r="2373" spans="1:14" ht="15.75" x14ac:dyDescent="0.25">
      <c r="A2373" s="3" t="s">
        <v>5305</v>
      </c>
      <c r="B2373" s="3" t="str">
        <f>tbl_Manifiestos[[#This Row],[Factura]] &amp; "|" &amp; tbl_Manifiestos[[#This Row],[Proyecto OK]] &amp; "|" &amp; TEXT(tbl_Manifiestos[[#This Row],[Servicio]],"0.00") &amp; "|" &amp; TEXT(tbl_Manifiestos[[#This Row],[Costo Unitario]],"0.00")</f>
        <v>2695|Evanston|7.50|105.00</v>
      </c>
      <c r="C2373">
        <v>2695</v>
      </c>
      <c r="D2373" s="138">
        <v>45895</v>
      </c>
      <c r="E2373">
        <v>54</v>
      </c>
      <c r="F2373" t="s">
        <v>5312</v>
      </c>
      <c r="G2373" t="s">
        <v>3172</v>
      </c>
      <c r="H2373" t="s">
        <v>3172</v>
      </c>
      <c r="J2373">
        <v>7.5</v>
      </c>
      <c r="K2373" s="185">
        <v>105</v>
      </c>
      <c r="L2373" s="214">
        <v>787.5</v>
      </c>
      <c r="M2373" s="6">
        <f>tbl_Manifiestos[[#This Row],[Total Pagado]]*tbl_Manifiestos[[#This Row],[Porcentaje]]</f>
        <v>708.75</v>
      </c>
      <c r="N2373" s="3">
        <v>0.9</v>
      </c>
    </row>
    <row r="2374" spans="1:14" ht="15.75" x14ac:dyDescent="0.25">
      <c r="A2374" s="3" t="s">
        <v>1264</v>
      </c>
      <c r="B2374" s="3" t="str">
        <f>tbl_Manifiestos[[#This Row],[Factura]] &amp; "|" &amp; tbl_Manifiestos[[#This Row],[Proyecto OK]] &amp; "|" &amp; TEXT(tbl_Manifiestos[[#This Row],[Servicio]],"0.00") &amp; "|" &amp; TEXT(tbl_Manifiestos[[#This Row],[Costo Unitario]],"0.00")</f>
        <v>2695|Evanston|7.50|105.00</v>
      </c>
      <c r="C2374">
        <v>2695</v>
      </c>
      <c r="D2374" s="4">
        <v>45894</v>
      </c>
      <c r="E2374">
        <v>302</v>
      </c>
      <c r="F2374" t="s">
        <v>5312</v>
      </c>
      <c r="G2374" t="s">
        <v>3172</v>
      </c>
      <c r="H2374" t="s">
        <v>3172</v>
      </c>
      <c r="J2374">
        <v>7.5</v>
      </c>
      <c r="K2374" s="6">
        <v>105</v>
      </c>
      <c r="L2374" s="213">
        <v>787.5</v>
      </c>
      <c r="M2374" s="6">
        <f>tbl_Manifiestos[[#This Row],[Total Pagado]]*tbl_Manifiestos[[#This Row],[Porcentaje]]</f>
        <v>708.75</v>
      </c>
      <c r="N2374" s="3">
        <v>0.9</v>
      </c>
    </row>
    <row r="2375" spans="1:14" ht="15.75" x14ac:dyDescent="0.25">
      <c r="A2375" s="3" t="s">
        <v>1264</v>
      </c>
      <c r="B2375" s="3" t="str">
        <f>tbl_Manifiestos[[#This Row],[Factura]] &amp; "|" &amp; tbl_Manifiestos[[#This Row],[Proyecto OK]] &amp; "|" &amp; TEXT(tbl_Manifiestos[[#This Row],[Servicio]],"0.00") &amp; "|" &amp; TEXT(tbl_Manifiestos[[#This Row],[Costo Unitario]],"0.00")</f>
        <v>2695|Evanston|7.00|105.00</v>
      </c>
      <c r="C2375">
        <v>2695</v>
      </c>
      <c r="D2375" s="4">
        <v>45895</v>
      </c>
      <c r="E2375">
        <v>102</v>
      </c>
      <c r="F2375" t="s">
        <v>5312</v>
      </c>
      <c r="G2375" t="s">
        <v>3172</v>
      </c>
      <c r="H2375" t="s">
        <v>3172</v>
      </c>
      <c r="J2375">
        <v>7</v>
      </c>
      <c r="K2375" s="6">
        <v>105</v>
      </c>
      <c r="L2375" s="213">
        <v>735</v>
      </c>
      <c r="M2375" s="6">
        <f>tbl_Manifiestos[[#This Row],[Total Pagado]]*tbl_Manifiestos[[#This Row],[Porcentaje]]</f>
        <v>661.5</v>
      </c>
      <c r="N2375" s="3">
        <v>0.9</v>
      </c>
    </row>
    <row r="2376" spans="1:14" ht="15.75" x14ac:dyDescent="0.25">
      <c r="A2376" s="3" t="s">
        <v>2195</v>
      </c>
      <c r="B2376" s="3" t="str">
        <f>tbl_Manifiestos[[#This Row],[Factura]] &amp; "|" &amp; tbl_Manifiestos[[#This Row],[Proyecto OK]] &amp; "|" &amp; TEXT(tbl_Manifiestos[[#This Row],[Servicio]],"0.00") &amp; "|" &amp; TEXT(tbl_Manifiestos[[#This Row],[Costo Unitario]],"0.00")</f>
        <v>2695|Evanston|8.25|105.00</v>
      </c>
      <c r="C2376">
        <v>2695</v>
      </c>
      <c r="D2376" s="4">
        <v>45894</v>
      </c>
      <c r="E2376">
        <v>15</v>
      </c>
      <c r="F2376" t="s">
        <v>5312</v>
      </c>
      <c r="G2376" t="s">
        <v>3172</v>
      </c>
      <c r="H2376" t="s">
        <v>3172</v>
      </c>
      <c r="J2376">
        <v>8.25</v>
      </c>
      <c r="K2376" s="6">
        <v>105</v>
      </c>
      <c r="L2376" s="213">
        <v>866.25</v>
      </c>
      <c r="M2376" s="6">
        <f>tbl_Manifiestos[[#This Row],[Total Pagado]]*tbl_Manifiestos[[#This Row],[Porcentaje]]</f>
        <v>779.625</v>
      </c>
      <c r="N2376" s="3">
        <v>0.9</v>
      </c>
    </row>
    <row r="2377" spans="1:14" ht="15.75" x14ac:dyDescent="0.25">
      <c r="A2377" s="3" t="s">
        <v>1089</v>
      </c>
      <c r="B2377" s="3" t="str">
        <f>tbl_Manifiestos[[#This Row],[Factura]] &amp; "|" &amp; tbl_Manifiestos[[#This Row],[Proyecto OK]] &amp; "|" &amp; TEXT(tbl_Manifiestos[[#This Row],[Servicio]],"0.00") &amp; "|" &amp; TEXT(tbl_Manifiestos[[#This Row],[Costo Unitario]],"0.00")</f>
        <v>2695|Evanston|8.50|105.00</v>
      </c>
      <c r="C2377">
        <v>2695</v>
      </c>
      <c r="D2377" s="4">
        <v>45894</v>
      </c>
      <c r="E2377">
        <v>13</v>
      </c>
      <c r="F2377" t="s">
        <v>5312</v>
      </c>
      <c r="G2377" t="s">
        <v>3172</v>
      </c>
      <c r="H2377" t="s">
        <v>3172</v>
      </c>
      <c r="J2377">
        <v>8.5</v>
      </c>
      <c r="K2377" s="6">
        <v>105</v>
      </c>
      <c r="L2377" s="213">
        <v>892.5</v>
      </c>
      <c r="M2377" s="6">
        <f>tbl_Manifiestos[[#This Row],[Total Pagado]]*tbl_Manifiestos[[#This Row],[Porcentaje]]</f>
        <v>803.25</v>
      </c>
      <c r="N2377" s="3">
        <v>0.9</v>
      </c>
    </row>
    <row r="2378" spans="1:14" ht="15.75" x14ac:dyDescent="0.25">
      <c r="A2378" s="3" t="s">
        <v>1817</v>
      </c>
      <c r="B2378" s="3" t="str">
        <f>tbl_Manifiestos[[#This Row],[Factura]] &amp; "|" &amp; tbl_Manifiestos[[#This Row],[Proyecto OK]] &amp; "|" &amp; TEXT(tbl_Manifiestos[[#This Row],[Servicio]],"0.00") &amp; "|" &amp; TEXT(tbl_Manifiestos[[#This Row],[Costo Unitario]],"0.00")</f>
        <v>2695|Evanston|9.25|105.00</v>
      </c>
      <c r="C2378">
        <v>2695</v>
      </c>
      <c r="D2378" s="4">
        <v>45894</v>
      </c>
      <c r="E2378">
        <v>25</v>
      </c>
      <c r="F2378" t="s">
        <v>5312</v>
      </c>
      <c r="G2378" t="s">
        <v>3172</v>
      </c>
      <c r="H2378" t="s">
        <v>3172</v>
      </c>
      <c r="J2378">
        <v>9.25</v>
      </c>
      <c r="K2378" s="6">
        <v>105</v>
      </c>
      <c r="L2378" s="213">
        <v>971.25</v>
      </c>
      <c r="M2378" s="6">
        <f>tbl_Manifiestos[[#This Row],[Total Pagado]]*tbl_Manifiestos[[#This Row],[Porcentaje]]</f>
        <v>874.125</v>
      </c>
      <c r="N2378" s="3">
        <v>0.9</v>
      </c>
    </row>
    <row r="2379" spans="1:14" ht="15.75" x14ac:dyDescent="0.25">
      <c r="A2379" s="3" t="s">
        <v>1817</v>
      </c>
      <c r="B2379" s="3" t="str">
        <f>tbl_Manifiestos[[#This Row],[Factura]] &amp; "|" &amp; tbl_Manifiestos[[#This Row],[Proyecto OK]] &amp; "|" &amp; TEXT(tbl_Manifiestos[[#This Row],[Servicio]],"0.00") &amp; "|" &amp; TEXT(tbl_Manifiestos[[#This Row],[Costo Unitario]],"0.00")</f>
        <v>2695|Evanston|7.00|105.00</v>
      </c>
      <c r="C2379">
        <v>2695</v>
      </c>
      <c r="D2379" s="4">
        <v>45895</v>
      </c>
      <c r="E2379">
        <v>25</v>
      </c>
      <c r="F2379" t="s">
        <v>5312</v>
      </c>
      <c r="G2379" t="s">
        <v>3172</v>
      </c>
      <c r="H2379" t="s">
        <v>3172</v>
      </c>
      <c r="J2379">
        <v>7</v>
      </c>
      <c r="K2379" s="6">
        <v>105</v>
      </c>
      <c r="L2379" s="213">
        <v>735</v>
      </c>
      <c r="M2379" s="6">
        <f>tbl_Manifiestos[[#This Row],[Total Pagado]]*tbl_Manifiestos[[#This Row],[Porcentaje]]</f>
        <v>661.5</v>
      </c>
      <c r="N2379" s="3">
        <v>0.9</v>
      </c>
    </row>
    <row r="2380" spans="1:14" ht="15.75" x14ac:dyDescent="0.25">
      <c r="A2380" s="3" t="s">
        <v>5309</v>
      </c>
      <c r="B2380" s="3" t="str">
        <f>tbl_Manifiestos[[#This Row],[Factura]] &amp; "|" &amp; tbl_Manifiestos[[#This Row],[Proyecto OK]] &amp; "|" &amp; TEXT(tbl_Manifiestos[[#This Row],[Servicio]],"0.00") &amp; "|" &amp; TEXT(tbl_Manifiestos[[#This Row],[Costo Unitario]],"0.00")</f>
        <v>2711|Evanston|8.50|105.00</v>
      </c>
      <c r="C2380">
        <v>2711</v>
      </c>
      <c r="D2380" s="4">
        <v>45905</v>
      </c>
      <c r="E2380">
        <v>229</v>
      </c>
      <c r="F2380" t="s">
        <v>5312</v>
      </c>
      <c r="G2380" t="s">
        <v>3172</v>
      </c>
      <c r="H2380" t="s">
        <v>3172</v>
      </c>
      <c r="J2380">
        <v>8.5</v>
      </c>
      <c r="K2380" s="6">
        <v>105</v>
      </c>
      <c r="L2380" s="213">
        <v>892.5</v>
      </c>
      <c r="M2380" s="6">
        <f>tbl_Manifiestos[[#This Row],[Total Pagado]]*tbl_Manifiestos[[#This Row],[Porcentaje]]</f>
        <v>803.25</v>
      </c>
      <c r="N2380" s="3">
        <v>0.9</v>
      </c>
    </row>
    <row r="2381" spans="1:14" ht="15.75" x14ac:dyDescent="0.25">
      <c r="A2381" s="3" t="s">
        <v>5309</v>
      </c>
      <c r="B2381" s="3" t="str">
        <f>tbl_Manifiestos[[#This Row],[Factura]] &amp; "|" &amp; tbl_Manifiestos[[#This Row],[Proyecto OK]] &amp; "|" &amp; TEXT(tbl_Manifiestos[[#This Row],[Servicio]],"0.00") &amp; "|" &amp; TEXT(tbl_Manifiestos[[#This Row],[Costo Unitario]],"0.00")</f>
        <v>2727|Evanston|7.50|105.00</v>
      </c>
      <c r="C2381">
        <v>2727</v>
      </c>
      <c r="D2381" s="4">
        <v>45908</v>
      </c>
      <c r="E2381">
        <v>76</v>
      </c>
      <c r="F2381" t="s">
        <v>5312</v>
      </c>
      <c r="G2381" t="s">
        <v>3172</v>
      </c>
      <c r="H2381" t="s">
        <v>3172</v>
      </c>
      <c r="J2381">
        <v>7.5</v>
      </c>
      <c r="K2381" s="6">
        <v>105</v>
      </c>
      <c r="L2381" s="213">
        <v>787.5</v>
      </c>
      <c r="M2381" s="6">
        <f>tbl_Manifiestos[[#This Row],[Total Pagado]]*tbl_Manifiestos[[#This Row],[Porcentaje]]</f>
        <v>708.75</v>
      </c>
      <c r="N2381" s="3">
        <v>0.9</v>
      </c>
    </row>
    <row r="2382" spans="1:14" ht="15.75" x14ac:dyDescent="0.25">
      <c r="A2382" s="3" t="s">
        <v>1089</v>
      </c>
      <c r="B2382" s="3" t="str">
        <f>tbl_Manifiestos[[#This Row],[Factura]] &amp; "|" &amp; tbl_Manifiestos[[#This Row],[Proyecto OK]] &amp; "|" &amp; TEXT(tbl_Manifiestos[[#This Row],[Servicio]],"0.00") &amp; "|" &amp; TEXT(tbl_Manifiestos[[#This Row],[Costo Unitario]],"0.00")</f>
        <v>2727|Evanston|9.50|105.00</v>
      </c>
      <c r="C2382">
        <v>2727</v>
      </c>
      <c r="D2382" s="4">
        <v>45909</v>
      </c>
      <c r="E2382">
        <v>13</v>
      </c>
      <c r="F2382" t="s">
        <v>5312</v>
      </c>
      <c r="G2382" t="s">
        <v>3172</v>
      </c>
      <c r="H2382" t="s">
        <v>3172</v>
      </c>
      <c r="J2382">
        <v>9.5</v>
      </c>
      <c r="K2382" s="6">
        <v>105</v>
      </c>
      <c r="L2382" s="213">
        <v>997.5</v>
      </c>
      <c r="M2382" s="6">
        <f>tbl_Manifiestos[[#This Row],[Total Pagado]]*tbl_Manifiestos[[#This Row],[Porcentaje]]</f>
        <v>897.75</v>
      </c>
      <c r="N2382" s="3">
        <v>0.9</v>
      </c>
    </row>
    <row r="2383" spans="1:14" ht="15.75" x14ac:dyDescent="0.25">
      <c r="A2383" s="3" t="s">
        <v>1089</v>
      </c>
      <c r="B2383" s="3" t="str">
        <f>tbl_Manifiestos[[#This Row],[Factura]] &amp; "|" &amp; tbl_Manifiestos[[#This Row],[Proyecto OK]] &amp; "|" &amp; TEXT(tbl_Manifiestos[[#This Row],[Servicio]],"0.00") &amp; "|" &amp; TEXT(tbl_Manifiestos[[#This Row],[Costo Unitario]],"0.00")</f>
        <v>2727|Evanston|8.50|105.00</v>
      </c>
      <c r="C2383">
        <v>2727</v>
      </c>
      <c r="D2383" s="4">
        <v>45910</v>
      </c>
      <c r="E2383">
        <v>13</v>
      </c>
      <c r="F2383" t="s">
        <v>5312</v>
      </c>
      <c r="G2383" t="s">
        <v>3172</v>
      </c>
      <c r="H2383" t="s">
        <v>3172</v>
      </c>
      <c r="J2383">
        <v>8.5</v>
      </c>
      <c r="K2383" s="6">
        <v>105</v>
      </c>
      <c r="L2383" s="213">
        <v>892.5</v>
      </c>
      <c r="M2383" s="6">
        <f>tbl_Manifiestos[[#This Row],[Total Pagado]]*tbl_Manifiestos[[#This Row],[Porcentaje]]</f>
        <v>803.25</v>
      </c>
      <c r="N2383" s="3">
        <v>0.9</v>
      </c>
    </row>
    <row r="2384" spans="1:14" ht="15.75" x14ac:dyDescent="0.25">
      <c r="A2384" s="3" t="s">
        <v>1089</v>
      </c>
      <c r="B2384" s="3" t="str">
        <f>tbl_Manifiestos[[#This Row],[Factura]] &amp; "|" &amp; tbl_Manifiestos[[#This Row],[Proyecto OK]] &amp; "|" &amp; TEXT(tbl_Manifiestos[[#This Row],[Servicio]],"0.00") &amp; "|" &amp; TEXT(tbl_Manifiestos[[#This Row],[Costo Unitario]],"0.00")</f>
        <v>2727|Evanston|11.00|105.00</v>
      </c>
      <c r="C2384">
        <v>2727</v>
      </c>
      <c r="D2384" s="4">
        <v>45911</v>
      </c>
      <c r="E2384">
        <v>13</v>
      </c>
      <c r="F2384" t="s">
        <v>5312</v>
      </c>
      <c r="G2384" t="s">
        <v>3172</v>
      </c>
      <c r="H2384" t="s">
        <v>3172</v>
      </c>
      <c r="J2384">
        <v>11</v>
      </c>
      <c r="K2384" s="6">
        <v>105</v>
      </c>
      <c r="L2384" s="213">
        <v>1155</v>
      </c>
      <c r="M2384" s="6">
        <f>tbl_Manifiestos[[#This Row],[Total Pagado]]*tbl_Manifiestos[[#This Row],[Porcentaje]]</f>
        <v>1039.5</v>
      </c>
      <c r="N2384" s="3">
        <v>0.9</v>
      </c>
    </row>
    <row r="2385" spans="1:14" ht="15.75" x14ac:dyDescent="0.25">
      <c r="A2385" s="3" t="s">
        <v>2195</v>
      </c>
      <c r="B2385" s="3" t="str">
        <f>tbl_Manifiestos[[#This Row],[Factura]] &amp; "|" &amp; tbl_Manifiestos[[#This Row],[Proyecto OK]] &amp; "|" &amp; TEXT(tbl_Manifiestos[[#This Row],[Servicio]],"0.00") &amp; "|" &amp; TEXT(tbl_Manifiestos[[#This Row],[Costo Unitario]],"0.00")</f>
        <v>2742|Evanston|7.00|105.00</v>
      </c>
      <c r="C2385">
        <v>2742</v>
      </c>
      <c r="D2385" s="4">
        <v>45916</v>
      </c>
      <c r="E2385">
        <v>15</v>
      </c>
      <c r="F2385" t="s">
        <v>5312</v>
      </c>
      <c r="G2385" t="s">
        <v>3172</v>
      </c>
      <c r="H2385" t="s">
        <v>3172</v>
      </c>
      <c r="J2385">
        <v>7</v>
      </c>
      <c r="K2385" s="6">
        <v>105</v>
      </c>
      <c r="L2385" s="213">
        <v>735</v>
      </c>
      <c r="M2385" s="6">
        <f>tbl_Manifiestos[[#This Row],[Total Pagado]]*tbl_Manifiestos[[#This Row],[Porcentaje]]</f>
        <v>661.5</v>
      </c>
      <c r="N2385" s="3">
        <v>0.9</v>
      </c>
    </row>
    <row r="2386" spans="1:14" ht="15.75" x14ac:dyDescent="0.25">
      <c r="A2386" s="3" t="s">
        <v>27</v>
      </c>
      <c r="B2386" s="3" t="str">
        <f>tbl_Manifiestos[[#This Row],[Factura]] &amp; "|" &amp; tbl_Manifiestos[[#This Row],[Proyecto OK]] &amp; "|" &amp; TEXT(tbl_Manifiestos[[#This Row],[Servicio]],"0.00") &amp; "|" &amp; TEXT(tbl_Manifiestos[[#This Row],[Costo Unitario]],"0.00")</f>
        <v>2678|Evanston|7.50|115.50</v>
      </c>
      <c r="C2386" t="s">
        <v>5553</v>
      </c>
      <c r="D2386" s="51">
        <v>45888</v>
      </c>
      <c r="E2386">
        <v>617</v>
      </c>
      <c r="F2386" t="s">
        <v>5312</v>
      </c>
      <c r="G2386" t="s">
        <v>3172</v>
      </c>
      <c r="H2386" t="s">
        <v>3172</v>
      </c>
      <c r="J2386">
        <v>7.5</v>
      </c>
      <c r="K2386" s="55">
        <v>115.5</v>
      </c>
      <c r="L2386" s="40">
        <f t="shared" ref="L2386:L2417" si="76">J2386*K2386</f>
        <v>866.25</v>
      </c>
      <c r="M2386" s="6">
        <f>tbl_Manifiestos[[#This Row],[Total Pagado]]*tbl_Manifiestos[[#This Row],[Porcentaje]]</f>
        <v>805.61250000000007</v>
      </c>
      <c r="N2386" s="3">
        <v>0.93</v>
      </c>
    </row>
    <row r="2387" spans="1:14" ht="15.75" x14ac:dyDescent="0.25">
      <c r="A2387" s="3" t="s">
        <v>27</v>
      </c>
      <c r="B2387" s="3" t="str">
        <f>tbl_Manifiestos[[#This Row],[Factura]] &amp; "|" &amp; tbl_Manifiestos[[#This Row],[Proyecto OK]] &amp; "|" &amp; TEXT(tbl_Manifiestos[[#This Row],[Servicio]],"0.00") &amp; "|" &amp; TEXT(tbl_Manifiestos[[#This Row],[Costo Unitario]],"0.00")</f>
        <v>2727|Evanston|10.50|115.50</v>
      </c>
      <c r="C2387" t="s">
        <v>5583</v>
      </c>
      <c r="D2387" s="51">
        <v>45910</v>
      </c>
      <c r="E2387">
        <v>356</v>
      </c>
      <c r="F2387" t="s">
        <v>5405</v>
      </c>
      <c r="G2387" t="s">
        <v>3172</v>
      </c>
      <c r="H2387" t="s">
        <v>3172</v>
      </c>
      <c r="J2387">
        <v>10.5</v>
      </c>
      <c r="K2387" s="55">
        <v>115.5</v>
      </c>
      <c r="L2387" s="40">
        <f t="shared" si="76"/>
        <v>1212.75</v>
      </c>
      <c r="M2387" s="6">
        <f>tbl_Manifiestos[[#This Row],[Total Pagado]]*tbl_Manifiestos[[#This Row],[Porcentaje]]</f>
        <v>1127.8575000000001</v>
      </c>
      <c r="N2387" s="3">
        <v>0.93</v>
      </c>
    </row>
    <row r="2388" spans="1:14" ht="15.75" x14ac:dyDescent="0.25">
      <c r="A2388" s="3" t="s">
        <v>27</v>
      </c>
      <c r="B2388" s="3" t="str">
        <f>tbl_Manifiestos[[#This Row],[Factura]] &amp; "|" &amp; tbl_Manifiestos[[#This Row],[Proyecto OK]] &amp; "|" &amp; TEXT(tbl_Manifiestos[[#This Row],[Servicio]],"0.00") &amp; "|" &amp; TEXT(tbl_Manifiestos[[#This Row],[Costo Unitario]],"0.00")</f>
        <v>2778|Evanston|8.00|115.50</v>
      </c>
      <c r="C2388" t="s">
        <v>5617</v>
      </c>
      <c r="D2388" s="51">
        <v>45931</v>
      </c>
      <c r="E2388">
        <v>515</v>
      </c>
      <c r="F2388" t="s">
        <v>5312</v>
      </c>
      <c r="G2388" t="s">
        <v>3172</v>
      </c>
      <c r="H2388" t="s">
        <v>3172</v>
      </c>
      <c r="J2388">
        <v>8</v>
      </c>
      <c r="K2388" s="55">
        <v>115.5</v>
      </c>
      <c r="L2388" s="40">
        <f t="shared" si="76"/>
        <v>924</v>
      </c>
      <c r="M2388" s="6">
        <f>tbl_Manifiestos[[#This Row],[Total Pagado]]*tbl_Manifiestos[[#This Row],[Porcentaje]]</f>
        <v>859.32</v>
      </c>
      <c r="N2388" s="3">
        <v>0.93</v>
      </c>
    </row>
    <row r="2389" spans="1:14" ht="15.75" x14ac:dyDescent="0.25">
      <c r="A2389" s="3" t="s">
        <v>27</v>
      </c>
      <c r="B2389" s="3" t="str">
        <f>tbl_Manifiestos[[#This Row],[Factura]] &amp; "|" &amp; tbl_Manifiestos[[#This Row],[Proyecto OK]] &amp; "|" &amp; TEXT(tbl_Manifiestos[[#This Row],[Servicio]],"0.00") &amp; "|" &amp; TEXT(tbl_Manifiestos[[#This Row],[Costo Unitario]],"0.00")</f>
        <v>2794|Evanston|8.00|115.50</v>
      </c>
      <c r="C2389" t="s">
        <v>5630</v>
      </c>
      <c r="D2389" s="32">
        <v>45936</v>
      </c>
      <c r="E2389">
        <v>617</v>
      </c>
      <c r="F2389" t="s">
        <v>5312</v>
      </c>
      <c r="G2389" t="s">
        <v>3172</v>
      </c>
      <c r="H2389" t="s">
        <v>3172</v>
      </c>
      <c r="J2389">
        <v>8</v>
      </c>
      <c r="K2389" s="55">
        <v>115.5</v>
      </c>
      <c r="L2389" s="40">
        <f t="shared" si="76"/>
        <v>924</v>
      </c>
      <c r="M2389" s="6">
        <f>tbl_Manifiestos[[#This Row],[Total Pagado]]*tbl_Manifiestos[[#This Row],[Porcentaje]]</f>
        <v>859.32</v>
      </c>
      <c r="N2389" s="3">
        <v>0.93</v>
      </c>
    </row>
    <row r="2390" spans="1:14" ht="15.75" x14ac:dyDescent="0.25">
      <c r="A2390" s="3" t="s">
        <v>12</v>
      </c>
      <c r="B2390" s="3" t="str">
        <f>tbl_Manifiestos[[#This Row],[Factura]] &amp; "|" &amp; tbl_Manifiestos[[#This Row],[Proyecto OK]] &amp; "|" &amp; TEXT(tbl_Manifiestos[[#This Row],[Servicio]],"0.00") &amp; "|" &amp; TEXT(tbl_Manifiestos[[#This Row],[Costo Unitario]],"0.00")</f>
        <v>2678|Evanston|7.25|115.50</v>
      </c>
      <c r="C2390" t="s">
        <v>5553</v>
      </c>
      <c r="D2390" s="51">
        <v>45887</v>
      </c>
      <c r="E2390">
        <v>58</v>
      </c>
      <c r="F2390" t="s">
        <v>5312</v>
      </c>
      <c r="G2390" t="s">
        <v>3172</v>
      </c>
      <c r="H2390" t="s">
        <v>3172</v>
      </c>
      <c r="J2390">
        <v>7.25</v>
      </c>
      <c r="K2390" s="55">
        <v>115.5</v>
      </c>
      <c r="L2390" s="40">
        <f t="shared" si="76"/>
        <v>837.375</v>
      </c>
      <c r="M2390" s="6">
        <f>tbl_Manifiestos[[#This Row],[Total Pagado]]*tbl_Manifiestos[[#This Row],[Porcentaje]]</f>
        <v>778.75875000000008</v>
      </c>
      <c r="N2390" s="3">
        <v>0.93</v>
      </c>
    </row>
    <row r="2391" spans="1:14" ht="15.75" x14ac:dyDescent="0.25">
      <c r="A2391" s="3" t="s">
        <v>12</v>
      </c>
      <c r="B2391" s="3" t="str">
        <f>tbl_Manifiestos[[#This Row],[Factura]] &amp; "|" &amp; tbl_Manifiestos[[#This Row],[Proyecto OK]] &amp; "|" &amp; TEXT(tbl_Manifiestos[[#This Row],[Servicio]],"0.00") &amp; "|" &amp; TEXT(tbl_Manifiestos[[#This Row],[Costo Unitario]],"0.00")</f>
        <v>2678|Evanston|11.00|115.50</v>
      </c>
      <c r="C2391" t="s">
        <v>5553</v>
      </c>
      <c r="D2391" s="52">
        <v>45891</v>
      </c>
      <c r="E2391">
        <v>82</v>
      </c>
      <c r="F2391" t="s">
        <v>5312</v>
      </c>
      <c r="G2391" t="s">
        <v>3172</v>
      </c>
      <c r="H2391" t="s">
        <v>3172</v>
      </c>
      <c r="J2391">
        <v>11</v>
      </c>
      <c r="K2391" s="56">
        <v>115.5</v>
      </c>
      <c r="L2391" s="39">
        <f t="shared" si="76"/>
        <v>1270.5</v>
      </c>
      <c r="M2391" s="6">
        <f>tbl_Manifiestos[[#This Row],[Total Pagado]]*tbl_Manifiestos[[#This Row],[Porcentaje]]</f>
        <v>1181.5650000000001</v>
      </c>
      <c r="N2391" s="3">
        <v>0.93</v>
      </c>
    </row>
    <row r="2392" spans="1:14" ht="15.75" x14ac:dyDescent="0.25">
      <c r="A2392" s="3" t="s">
        <v>12</v>
      </c>
      <c r="B2392" s="3" t="str">
        <f>tbl_Manifiestos[[#This Row],[Factura]] &amp; "|" &amp; tbl_Manifiestos[[#This Row],[Proyecto OK]] &amp; "|" &amp; TEXT(tbl_Manifiestos[[#This Row],[Servicio]],"0.00") &amp; "|" &amp; TEXT(tbl_Manifiestos[[#This Row],[Costo Unitario]],"0.00")</f>
        <v>2678|Evanston|9.00|115.50</v>
      </c>
      <c r="C2392" t="s">
        <v>5553</v>
      </c>
      <c r="D2392" s="50">
        <v>45891</v>
      </c>
      <c r="E2392">
        <v>19</v>
      </c>
      <c r="F2392" t="s">
        <v>5312</v>
      </c>
      <c r="G2392" t="s">
        <v>3172</v>
      </c>
      <c r="H2392" t="s">
        <v>3172</v>
      </c>
      <c r="J2392">
        <v>9</v>
      </c>
      <c r="K2392" s="54">
        <v>115.5</v>
      </c>
      <c r="L2392" s="38">
        <f t="shared" si="76"/>
        <v>1039.5</v>
      </c>
      <c r="M2392" s="6">
        <f>tbl_Manifiestos[[#This Row],[Total Pagado]]*tbl_Manifiestos[[#This Row],[Porcentaje]]</f>
        <v>966.73500000000001</v>
      </c>
      <c r="N2392" s="3">
        <v>0.93</v>
      </c>
    </row>
    <row r="2393" spans="1:14" ht="15.75" x14ac:dyDescent="0.25">
      <c r="A2393" s="3" t="s">
        <v>12</v>
      </c>
      <c r="B2393" s="3" t="str">
        <f>tbl_Manifiestos[[#This Row],[Factura]] &amp; "|" &amp; tbl_Manifiestos[[#This Row],[Proyecto OK]] &amp; "|" &amp; TEXT(tbl_Manifiestos[[#This Row],[Servicio]],"0.00") &amp; "|" &amp; TEXT(tbl_Manifiestos[[#This Row],[Costo Unitario]],"0.00")</f>
        <v>2695|Evanston|8.25|115.50</v>
      </c>
      <c r="C2393" t="s">
        <v>4318</v>
      </c>
      <c r="D2393" s="51">
        <v>45894</v>
      </c>
      <c r="E2393">
        <v>82</v>
      </c>
      <c r="F2393" t="s">
        <v>5405</v>
      </c>
      <c r="G2393" t="s">
        <v>3172</v>
      </c>
      <c r="H2393" t="s">
        <v>3172</v>
      </c>
      <c r="J2393">
        <v>8.25</v>
      </c>
      <c r="K2393" s="55">
        <v>115.5</v>
      </c>
      <c r="L2393" s="40">
        <f t="shared" si="76"/>
        <v>952.875</v>
      </c>
      <c r="M2393" s="6">
        <f>tbl_Manifiestos[[#This Row],[Total Pagado]]*tbl_Manifiestos[[#This Row],[Porcentaje]]</f>
        <v>886.17375000000004</v>
      </c>
      <c r="N2393" s="3">
        <v>0.93</v>
      </c>
    </row>
    <row r="2394" spans="1:14" ht="15.75" x14ac:dyDescent="0.25">
      <c r="A2394" s="3" t="s">
        <v>12</v>
      </c>
      <c r="B2394" s="3" t="str">
        <f>tbl_Manifiestos[[#This Row],[Factura]] &amp; "|" &amp; tbl_Manifiestos[[#This Row],[Proyecto OK]] &amp; "|" &amp; TEXT(tbl_Manifiestos[[#This Row],[Servicio]],"0.00") &amp; "|" &amp; TEXT(tbl_Manifiestos[[#This Row],[Costo Unitario]],"0.00")</f>
        <v>2695|Evanston|7.50|115.50</v>
      </c>
      <c r="C2394" t="s">
        <v>4318</v>
      </c>
      <c r="D2394" s="51">
        <v>45895</v>
      </c>
      <c r="E2394">
        <v>82</v>
      </c>
      <c r="F2394" t="s">
        <v>5405</v>
      </c>
      <c r="G2394" t="s">
        <v>3172</v>
      </c>
      <c r="H2394" t="s">
        <v>3172</v>
      </c>
      <c r="J2394">
        <v>7.5</v>
      </c>
      <c r="K2394" s="55">
        <v>115.5</v>
      </c>
      <c r="L2394" s="40">
        <f t="shared" si="76"/>
        <v>866.25</v>
      </c>
      <c r="M2394" s="6">
        <f>tbl_Manifiestos[[#This Row],[Total Pagado]]*tbl_Manifiestos[[#This Row],[Porcentaje]]</f>
        <v>805.61250000000007</v>
      </c>
      <c r="N2394" s="3">
        <v>0.93</v>
      </c>
    </row>
    <row r="2395" spans="1:14" ht="15.75" x14ac:dyDescent="0.25">
      <c r="A2395" s="3" t="s">
        <v>12</v>
      </c>
      <c r="B2395" s="3" t="str">
        <f>tbl_Manifiestos[[#This Row],[Factura]] &amp; "|" &amp; tbl_Manifiestos[[#This Row],[Proyecto OK]] &amp; "|" &amp; TEXT(tbl_Manifiestos[[#This Row],[Servicio]],"0.00") &amp; "|" &amp; TEXT(tbl_Manifiestos[[#This Row],[Costo Unitario]],"0.00")</f>
        <v>2828|Evanston|8.50|115.50</v>
      </c>
      <c r="C2395" t="s">
        <v>5762</v>
      </c>
      <c r="D2395" s="52">
        <v>45950</v>
      </c>
      <c r="E2395">
        <v>58</v>
      </c>
      <c r="F2395" t="s">
        <v>5312</v>
      </c>
      <c r="G2395" t="s">
        <v>3172</v>
      </c>
      <c r="H2395" t="s">
        <v>3172</v>
      </c>
      <c r="J2395">
        <v>8.5</v>
      </c>
      <c r="K2395" s="56">
        <v>115.5</v>
      </c>
      <c r="L2395" s="39">
        <f t="shared" si="76"/>
        <v>981.75</v>
      </c>
      <c r="M2395" s="6">
        <f>tbl_Manifiestos[[#This Row],[Total Pagado]]*tbl_Manifiestos[[#This Row],[Porcentaje]]</f>
        <v>913.02750000000003</v>
      </c>
      <c r="N2395" s="3">
        <v>0.93</v>
      </c>
    </row>
    <row r="2396" spans="1:14" ht="15.75" x14ac:dyDescent="0.25">
      <c r="A2396" s="3" t="s">
        <v>12</v>
      </c>
      <c r="B2396" s="3" t="str">
        <f>tbl_Manifiestos[[#This Row],[Factura]] &amp; "|" &amp; tbl_Manifiestos[[#This Row],[Proyecto OK]] &amp; "|" &amp; TEXT(tbl_Manifiestos[[#This Row],[Servicio]],"0.00") &amp; "|" &amp; TEXT(tbl_Manifiestos[[#This Row],[Costo Unitario]],"0.00")</f>
        <v>2828|Evanston|7.00|115.50</v>
      </c>
      <c r="C2396" t="s">
        <v>5762</v>
      </c>
      <c r="D2396" s="50">
        <v>45951</v>
      </c>
      <c r="E2396">
        <v>58</v>
      </c>
      <c r="F2396" t="s">
        <v>5312</v>
      </c>
      <c r="G2396" t="s">
        <v>3172</v>
      </c>
      <c r="H2396" t="s">
        <v>3172</v>
      </c>
      <c r="J2396">
        <v>7</v>
      </c>
      <c r="K2396" s="54">
        <v>115.5</v>
      </c>
      <c r="L2396" s="38">
        <f t="shared" si="76"/>
        <v>808.5</v>
      </c>
      <c r="M2396" s="6">
        <f>tbl_Manifiestos[[#This Row],[Total Pagado]]*tbl_Manifiestos[[#This Row],[Porcentaje]]</f>
        <v>751.90500000000009</v>
      </c>
      <c r="N2396" s="3">
        <v>0.93</v>
      </c>
    </row>
    <row r="2397" spans="1:14" ht="15.75" x14ac:dyDescent="0.25">
      <c r="A2397" s="3" t="s">
        <v>12</v>
      </c>
      <c r="B2397" s="3" t="str">
        <f>tbl_Manifiestos[[#This Row],[Factura]] &amp; "|" &amp; tbl_Manifiestos[[#This Row],[Proyecto OK]] &amp; "|" &amp; TEXT(tbl_Manifiestos[[#This Row],[Servicio]],"0.00") &amp; "|" &amp; TEXT(tbl_Manifiestos[[#This Row],[Costo Unitario]],"0.00")</f>
        <v>2828|Evanston|9.00|115.50</v>
      </c>
      <c r="C2397" t="s">
        <v>5762</v>
      </c>
      <c r="D2397" s="51">
        <v>45952</v>
      </c>
      <c r="E2397">
        <v>58</v>
      </c>
      <c r="F2397" t="s">
        <v>5312</v>
      </c>
      <c r="G2397" t="s">
        <v>3172</v>
      </c>
      <c r="H2397" t="s">
        <v>3172</v>
      </c>
      <c r="J2397">
        <v>9</v>
      </c>
      <c r="K2397" s="55">
        <v>115.5</v>
      </c>
      <c r="L2397" s="40">
        <f t="shared" si="76"/>
        <v>1039.5</v>
      </c>
      <c r="M2397" s="6">
        <f>tbl_Manifiestos[[#This Row],[Total Pagado]]*tbl_Manifiestos[[#This Row],[Porcentaje]]</f>
        <v>966.73500000000001</v>
      </c>
      <c r="N2397" s="3">
        <v>0.93</v>
      </c>
    </row>
    <row r="2398" spans="1:14" ht="15.75" x14ac:dyDescent="0.25">
      <c r="A2398" s="3" t="s">
        <v>12</v>
      </c>
      <c r="B2398" s="3" t="str">
        <f>tbl_Manifiestos[[#This Row],[Factura]] &amp; "|" &amp; tbl_Manifiestos[[#This Row],[Proyecto OK]] &amp; "|" &amp; TEXT(tbl_Manifiestos[[#This Row],[Servicio]],"0.00") &amp; "|" &amp; TEXT(tbl_Manifiestos[[#This Row],[Costo Unitario]],"0.00")</f>
        <v>2828|Evanston|9.00|115.50</v>
      </c>
      <c r="C2398" t="s">
        <v>5762</v>
      </c>
      <c r="D2398" s="51">
        <v>45953</v>
      </c>
      <c r="E2398">
        <v>58</v>
      </c>
      <c r="F2398" t="s">
        <v>5312</v>
      </c>
      <c r="G2398" t="s">
        <v>3172</v>
      </c>
      <c r="H2398" t="s">
        <v>3172</v>
      </c>
      <c r="J2398">
        <v>9</v>
      </c>
      <c r="K2398" s="55">
        <v>115.5</v>
      </c>
      <c r="L2398" s="40">
        <f t="shared" si="76"/>
        <v>1039.5</v>
      </c>
      <c r="M2398" s="6">
        <f>tbl_Manifiestos[[#This Row],[Total Pagado]]*tbl_Manifiestos[[#This Row],[Porcentaje]]</f>
        <v>966.73500000000001</v>
      </c>
      <c r="N2398" s="3">
        <v>0.93</v>
      </c>
    </row>
    <row r="2399" spans="1:14" ht="15.75" x14ac:dyDescent="0.25">
      <c r="A2399" s="3" t="s">
        <v>5780</v>
      </c>
      <c r="B2399" s="3" t="str">
        <f>tbl_Manifiestos[[#This Row],[Factura]] &amp; "|" &amp; tbl_Manifiestos[[#This Row],[Proyecto OK]] &amp; "|" &amp; TEXT(tbl_Manifiestos[[#This Row],[Servicio]],"0.00") &amp; "|" &amp; TEXT(tbl_Manifiestos[[#This Row],[Costo Unitario]],"0.00")</f>
        <v>2678|Evanston|8.50|115.50</v>
      </c>
      <c r="C2399" s="44" t="s">
        <v>5553</v>
      </c>
      <c r="D2399" s="78">
        <v>45890</v>
      </c>
      <c r="E2399">
        <v>198</v>
      </c>
      <c r="F2399" t="s">
        <v>5312</v>
      </c>
      <c r="G2399" t="s">
        <v>3172</v>
      </c>
      <c r="H2399" t="s">
        <v>3172</v>
      </c>
      <c r="J2399">
        <v>8.5</v>
      </c>
      <c r="K2399" s="54">
        <v>115.5</v>
      </c>
      <c r="L2399" s="38">
        <f t="shared" si="76"/>
        <v>981.75</v>
      </c>
      <c r="M2399" s="6">
        <f>tbl_Manifiestos[[#This Row],[Total Pagado]]*tbl_Manifiestos[[#This Row],[Porcentaje]]</f>
        <v>913.02750000000003</v>
      </c>
      <c r="N2399" s="3">
        <v>0.93</v>
      </c>
    </row>
    <row r="2400" spans="1:14" ht="15.75" x14ac:dyDescent="0.25">
      <c r="A2400" s="3" t="s">
        <v>5780</v>
      </c>
      <c r="B2400" s="3" t="str">
        <f>tbl_Manifiestos[[#This Row],[Factura]] &amp; "|" &amp; tbl_Manifiestos[[#This Row],[Proyecto OK]] &amp; "|" &amp; TEXT(tbl_Manifiestos[[#This Row],[Servicio]],"0.00") &amp; "|" &amp; TEXT(tbl_Manifiestos[[#This Row],[Costo Unitario]],"0.00")</f>
        <v>2828|Evanston|8.00|115.50</v>
      </c>
      <c r="C2400" s="44" t="s">
        <v>5762</v>
      </c>
      <c r="D2400" s="79">
        <v>45954</v>
      </c>
      <c r="E2400">
        <v>108</v>
      </c>
      <c r="F2400" t="s">
        <v>5312</v>
      </c>
      <c r="G2400" t="s">
        <v>3172</v>
      </c>
      <c r="H2400" t="s">
        <v>3172</v>
      </c>
      <c r="J2400">
        <v>8</v>
      </c>
      <c r="K2400" s="55">
        <v>115.5</v>
      </c>
      <c r="L2400" s="40">
        <f t="shared" si="76"/>
        <v>924</v>
      </c>
      <c r="M2400" s="6">
        <f>tbl_Manifiestos[[#This Row],[Total Pagado]]*tbl_Manifiestos[[#This Row],[Porcentaje]]</f>
        <v>859.32</v>
      </c>
      <c r="N2400" s="3">
        <v>0.93</v>
      </c>
    </row>
    <row r="2401" spans="1:14" ht="15.75" x14ac:dyDescent="0.25">
      <c r="A2401" s="3" t="s">
        <v>5780</v>
      </c>
      <c r="B2401" s="3" t="str">
        <f>tbl_Manifiestos[[#This Row],[Factura]] &amp; "|" &amp; tbl_Manifiestos[[#This Row],[Proyecto OK]] &amp; "|" &amp; TEXT(tbl_Manifiestos[[#This Row],[Servicio]],"0.00") &amp; "|" &amp; TEXT(tbl_Manifiestos[[#This Row],[Costo Unitario]],"0.00")</f>
        <v>2845|Evanston|11.50|115.50</v>
      </c>
      <c r="C2401" s="44" t="s">
        <v>5795</v>
      </c>
      <c r="D2401" s="79">
        <v>45957</v>
      </c>
      <c r="E2401">
        <v>108</v>
      </c>
      <c r="F2401" t="s">
        <v>5405</v>
      </c>
      <c r="G2401" t="s">
        <v>3172</v>
      </c>
      <c r="H2401" t="s">
        <v>3172</v>
      </c>
      <c r="J2401">
        <v>11.5</v>
      </c>
      <c r="K2401" s="55">
        <v>115.5</v>
      </c>
      <c r="L2401" s="40">
        <f t="shared" si="76"/>
        <v>1328.25</v>
      </c>
      <c r="M2401" s="6">
        <f>tbl_Manifiestos[[#This Row],[Total Pagado]]*tbl_Manifiestos[[#This Row],[Porcentaje]]</f>
        <v>1235.2725</v>
      </c>
      <c r="N2401" s="3">
        <v>0.93</v>
      </c>
    </row>
    <row r="2402" spans="1:14" ht="15.75" x14ac:dyDescent="0.25">
      <c r="A2402" s="3" t="s">
        <v>5780</v>
      </c>
      <c r="B2402" s="3" t="str">
        <f>tbl_Manifiestos[[#This Row],[Factura]] &amp; "|" &amp; tbl_Manifiestos[[#This Row],[Proyecto OK]] &amp; "|" &amp; TEXT(tbl_Manifiestos[[#This Row],[Servicio]],"0.00") &amp; "|" &amp; TEXT(tbl_Manifiestos[[#This Row],[Costo Unitario]],"0.00")</f>
        <v>2845|Evanston|8.00|115.50</v>
      </c>
      <c r="C2402" s="44" t="s">
        <v>5795</v>
      </c>
      <c r="D2402" s="79">
        <v>45958</v>
      </c>
      <c r="E2402">
        <v>108</v>
      </c>
      <c r="F2402" t="s">
        <v>5405</v>
      </c>
      <c r="G2402" t="s">
        <v>3172</v>
      </c>
      <c r="H2402" t="s">
        <v>3172</v>
      </c>
      <c r="J2402">
        <v>8</v>
      </c>
      <c r="K2402" s="55">
        <v>115.5</v>
      </c>
      <c r="L2402" s="40">
        <f t="shared" si="76"/>
        <v>924</v>
      </c>
      <c r="M2402" s="6">
        <f>tbl_Manifiestos[[#This Row],[Total Pagado]]*tbl_Manifiestos[[#This Row],[Porcentaje]]</f>
        <v>859.32</v>
      </c>
      <c r="N2402" s="3">
        <v>0.93</v>
      </c>
    </row>
    <row r="2403" spans="1:14" ht="15.75" x14ac:dyDescent="0.25">
      <c r="A2403" s="3" t="s">
        <v>5780</v>
      </c>
      <c r="B2403" s="3" t="str">
        <f>tbl_Manifiestos[[#This Row],[Factura]] &amp; "|" &amp; tbl_Manifiestos[[#This Row],[Proyecto OK]] &amp; "|" &amp; TEXT(tbl_Manifiestos[[#This Row],[Servicio]],"0.00") &amp; "|" &amp; TEXT(tbl_Manifiestos[[#This Row],[Costo Unitario]],"0.00")</f>
        <v>2845|Evanston|9.00|115.50</v>
      </c>
      <c r="C2403" s="44" t="s">
        <v>5795</v>
      </c>
      <c r="D2403" s="79">
        <v>45960</v>
      </c>
      <c r="E2403">
        <v>108</v>
      </c>
      <c r="F2403" t="s">
        <v>5405</v>
      </c>
      <c r="G2403" t="s">
        <v>3172</v>
      </c>
      <c r="H2403" t="s">
        <v>3172</v>
      </c>
      <c r="J2403">
        <v>9</v>
      </c>
      <c r="K2403" s="56">
        <v>115.5</v>
      </c>
      <c r="L2403" s="35">
        <f t="shared" si="76"/>
        <v>1039.5</v>
      </c>
      <c r="M2403" s="6">
        <f>tbl_Manifiestos[[#This Row],[Total Pagado]]*tbl_Manifiestos[[#This Row],[Porcentaje]]</f>
        <v>966.73500000000001</v>
      </c>
      <c r="N2403" s="3">
        <v>0.93</v>
      </c>
    </row>
    <row r="2404" spans="1:14" ht="15.75" x14ac:dyDescent="0.25">
      <c r="A2404" s="3" t="s">
        <v>5780</v>
      </c>
      <c r="B2404" s="3" t="str">
        <f>tbl_Manifiestos[[#This Row],[Factura]] &amp; "|" &amp; tbl_Manifiestos[[#This Row],[Proyecto OK]] &amp; "|" &amp; TEXT(tbl_Manifiestos[[#This Row],[Servicio]],"0.00") &amp; "|" &amp; TEXT(tbl_Manifiestos[[#This Row],[Costo Unitario]],"0.00")</f>
        <v>2864|Evanston|8.00|115.50</v>
      </c>
      <c r="C2404" s="44" t="s">
        <v>5796</v>
      </c>
      <c r="D2404" s="78">
        <v>45964</v>
      </c>
      <c r="E2404">
        <v>108</v>
      </c>
      <c r="F2404" t="s">
        <v>5312</v>
      </c>
      <c r="G2404" t="s">
        <v>3172</v>
      </c>
      <c r="H2404" t="s">
        <v>3172</v>
      </c>
      <c r="J2404">
        <v>8</v>
      </c>
      <c r="K2404" s="54">
        <v>115.5</v>
      </c>
      <c r="L2404" s="38">
        <f t="shared" si="76"/>
        <v>924</v>
      </c>
      <c r="M2404" s="6">
        <f>tbl_Manifiestos[[#This Row],[Total Pagado]]*tbl_Manifiestos[[#This Row],[Porcentaje]]</f>
        <v>859.32</v>
      </c>
      <c r="N2404" s="3">
        <v>0.93</v>
      </c>
    </row>
    <row r="2405" spans="1:14" ht="15.75" x14ac:dyDescent="0.25">
      <c r="A2405" s="3" t="s">
        <v>5780</v>
      </c>
      <c r="B2405" s="3" t="str">
        <f>tbl_Manifiestos[[#This Row],[Factura]] &amp; "|" &amp; tbl_Manifiestos[[#This Row],[Proyecto OK]] &amp; "|" &amp; TEXT(tbl_Manifiestos[[#This Row],[Servicio]],"0.00") &amp; "|" &amp; TEXT(tbl_Manifiestos[[#This Row],[Costo Unitario]],"0.00")</f>
        <v>2864|Evanston|8.00|115.50</v>
      </c>
      <c r="C2405" s="44" t="s">
        <v>5796</v>
      </c>
      <c r="D2405" s="80">
        <v>45965</v>
      </c>
      <c r="E2405">
        <v>108</v>
      </c>
      <c r="F2405" t="s">
        <v>5312</v>
      </c>
      <c r="G2405" t="s">
        <v>3172</v>
      </c>
      <c r="H2405" t="s">
        <v>3172</v>
      </c>
      <c r="J2405">
        <v>8</v>
      </c>
      <c r="K2405" s="56">
        <v>115.5</v>
      </c>
      <c r="L2405" s="39">
        <f t="shared" si="76"/>
        <v>924</v>
      </c>
      <c r="M2405" s="6">
        <f>tbl_Manifiestos[[#This Row],[Total Pagado]]*tbl_Manifiestos[[#This Row],[Porcentaje]]</f>
        <v>859.32</v>
      </c>
      <c r="N2405" s="3">
        <v>0.93</v>
      </c>
    </row>
    <row r="2406" spans="1:14" ht="15.75" x14ac:dyDescent="0.25">
      <c r="A2406" s="3" t="s">
        <v>5780</v>
      </c>
      <c r="B2406" s="3" t="str">
        <f>tbl_Manifiestos[[#This Row],[Factura]] &amp; "|" &amp; tbl_Manifiestos[[#This Row],[Proyecto OK]] &amp; "|" &amp; TEXT(tbl_Manifiestos[[#This Row],[Servicio]],"0.00") &amp; "|" &amp; TEXT(tbl_Manifiestos[[#This Row],[Costo Unitario]],"0.00")</f>
        <v>2905|Evanston|11.00|115.50</v>
      </c>
      <c r="C2406" s="44" t="s">
        <v>5797</v>
      </c>
      <c r="D2406" s="53">
        <v>45981</v>
      </c>
      <c r="E2406">
        <v>108</v>
      </c>
      <c r="F2406" t="s">
        <v>5312</v>
      </c>
      <c r="G2406" t="s">
        <v>3172</v>
      </c>
      <c r="H2406" t="s">
        <v>3172</v>
      </c>
      <c r="J2406">
        <v>11</v>
      </c>
      <c r="K2406" s="57">
        <v>115.5</v>
      </c>
      <c r="L2406" s="41">
        <f t="shared" si="76"/>
        <v>1270.5</v>
      </c>
      <c r="M2406" s="6">
        <f>tbl_Manifiestos[[#This Row],[Total Pagado]]*tbl_Manifiestos[[#This Row],[Porcentaje]]</f>
        <v>1181.5650000000001</v>
      </c>
      <c r="N2406" s="3">
        <v>0.93</v>
      </c>
    </row>
    <row r="2407" spans="1:14" ht="15.75" x14ac:dyDescent="0.25">
      <c r="A2407" s="3" t="s">
        <v>16</v>
      </c>
      <c r="B2407" s="3" t="str">
        <f>tbl_Manifiestos[[#This Row],[Factura]] &amp; "|" &amp; tbl_Manifiestos[[#This Row],[Proyecto OK]] &amp; "|" &amp; TEXT(tbl_Manifiestos[[#This Row],[Servicio]],"0.00") &amp; "|" &amp; TEXT(tbl_Manifiestos[[#This Row],[Costo Unitario]],"0.00")</f>
        <v>2678|Evanston|7.75|115.50</v>
      </c>
      <c r="C2407" s="44" t="s">
        <v>5553</v>
      </c>
      <c r="D2407" s="81">
        <v>45889</v>
      </c>
      <c r="E2407">
        <v>308</v>
      </c>
      <c r="F2407" t="s">
        <v>5312</v>
      </c>
      <c r="G2407" t="s">
        <v>3172</v>
      </c>
      <c r="H2407" t="s">
        <v>3172</v>
      </c>
      <c r="J2407">
        <v>7.75</v>
      </c>
      <c r="K2407" s="57">
        <v>115.5</v>
      </c>
      <c r="L2407" s="41">
        <f t="shared" si="76"/>
        <v>895.125</v>
      </c>
      <c r="M2407" s="6">
        <f>tbl_Manifiestos[[#This Row],[Total Pagado]]*tbl_Manifiestos[[#This Row],[Porcentaje]]</f>
        <v>832.46625000000006</v>
      </c>
      <c r="N2407" s="3">
        <v>0.93</v>
      </c>
    </row>
    <row r="2408" spans="1:14" ht="15.75" x14ac:dyDescent="0.25">
      <c r="A2408" s="3" t="s">
        <v>16</v>
      </c>
      <c r="B2408" s="3" t="str">
        <f>tbl_Manifiestos[[#This Row],[Factura]] &amp; "|" &amp; tbl_Manifiestos[[#This Row],[Proyecto OK]] &amp; "|" &amp; TEXT(tbl_Manifiestos[[#This Row],[Servicio]],"0.00") &amp; "|" &amp; TEXT(tbl_Manifiestos[[#This Row],[Costo Unitario]],"0.00")</f>
        <v>2678|Evanston|10.00|115.50</v>
      </c>
      <c r="C2408" s="44" t="s">
        <v>5553</v>
      </c>
      <c r="D2408" s="78">
        <v>45891</v>
      </c>
      <c r="E2408">
        <v>308</v>
      </c>
      <c r="F2408" t="s">
        <v>5312</v>
      </c>
      <c r="G2408" t="s">
        <v>3172</v>
      </c>
      <c r="H2408" t="s">
        <v>3172</v>
      </c>
      <c r="J2408">
        <v>10</v>
      </c>
      <c r="K2408" s="54">
        <v>115.5</v>
      </c>
      <c r="L2408" s="38">
        <f t="shared" si="76"/>
        <v>1155</v>
      </c>
      <c r="M2408" s="6">
        <f>tbl_Manifiestos[[#This Row],[Total Pagado]]*tbl_Manifiestos[[#This Row],[Porcentaje]]</f>
        <v>1074.1500000000001</v>
      </c>
      <c r="N2408" s="3">
        <v>0.93</v>
      </c>
    </row>
    <row r="2409" spans="1:14" ht="15.75" x14ac:dyDescent="0.25">
      <c r="A2409" s="3" t="s">
        <v>16</v>
      </c>
      <c r="B2409" s="3" t="str">
        <f>tbl_Manifiestos[[#This Row],[Factura]] &amp; "|" &amp; tbl_Manifiestos[[#This Row],[Proyecto OK]] &amp; "|" &amp; TEXT(tbl_Manifiestos[[#This Row],[Servicio]],"0.00") &amp; "|" &amp; TEXT(tbl_Manifiestos[[#This Row],[Costo Unitario]],"0.00")</f>
        <v>2678|Evanston|10.50|115.50</v>
      </c>
      <c r="C2409" s="44" t="s">
        <v>5553</v>
      </c>
      <c r="D2409" s="79">
        <v>45890</v>
      </c>
      <c r="E2409">
        <v>308</v>
      </c>
      <c r="F2409" t="s">
        <v>5312</v>
      </c>
      <c r="G2409" t="s">
        <v>3172</v>
      </c>
      <c r="H2409" t="s">
        <v>3172</v>
      </c>
      <c r="J2409">
        <v>10.5</v>
      </c>
      <c r="K2409" s="55">
        <v>115.5</v>
      </c>
      <c r="L2409" s="40">
        <f t="shared" si="76"/>
        <v>1212.75</v>
      </c>
      <c r="M2409" s="6">
        <f>tbl_Manifiestos[[#This Row],[Total Pagado]]*tbl_Manifiestos[[#This Row],[Porcentaje]]</f>
        <v>1127.8575000000001</v>
      </c>
      <c r="N2409" s="3">
        <v>0.93</v>
      </c>
    </row>
    <row r="2410" spans="1:14" ht="15.75" x14ac:dyDescent="0.25">
      <c r="A2410" s="3" t="s">
        <v>16</v>
      </c>
      <c r="B2410" s="3" t="str">
        <f>tbl_Manifiestos[[#This Row],[Factura]] &amp; "|" &amp; tbl_Manifiestos[[#This Row],[Proyecto OK]] &amp; "|" &amp; TEXT(tbl_Manifiestos[[#This Row],[Servicio]],"0.00") &amp; "|" &amp; TEXT(tbl_Manifiestos[[#This Row],[Costo Unitario]],"0.00")</f>
        <v>2695|Evanston|9.00|115.50</v>
      </c>
      <c r="C2410" s="44" t="s">
        <v>4318</v>
      </c>
      <c r="D2410" s="79">
        <v>45894</v>
      </c>
      <c r="E2410">
        <v>308</v>
      </c>
      <c r="F2410" t="s">
        <v>5405</v>
      </c>
      <c r="G2410" t="s">
        <v>3172</v>
      </c>
      <c r="H2410" t="s">
        <v>3172</v>
      </c>
      <c r="J2410">
        <v>9</v>
      </c>
      <c r="K2410" s="55">
        <v>115.5</v>
      </c>
      <c r="L2410" s="129">
        <f t="shared" si="76"/>
        <v>1039.5</v>
      </c>
      <c r="M2410" s="6">
        <f>tbl_Manifiestos[[#This Row],[Total Pagado]]*tbl_Manifiestos[[#This Row],[Porcentaje]]</f>
        <v>966.73500000000001</v>
      </c>
      <c r="N2410" s="3">
        <v>0.93</v>
      </c>
    </row>
    <row r="2411" spans="1:14" ht="15.75" x14ac:dyDescent="0.25">
      <c r="A2411" s="3" t="s">
        <v>16</v>
      </c>
      <c r="B2411" s="3" t="str">
        <f>tbl_Manifiestos[[#This Row],[Factura]] &amp; "|" &amp; tbl_Manifiestos[[#This Row],[Proyecto OK]] &amp; "|" &amp; TEXT(tbl_Manifiestos[[#This Row],[Servicio]],"0.00") &amp; "|" &amp; TEXT(tbl_Manifiestos[[#This Row],[Costo Unitario]],"0.00")</f>
        <v>2695|Evanston|9.00|115.50</v>
      </c>
      <c r="C2411" s="44" t="s">
        <v>4318</v>
      </c>
      <c r="D2411" s="79">
        <v>45895</v>
      </c>
      <c r="E2411">
        <v>308</v>
      </c>
      <c r="F2411" t="s">
        <v>5405</v>
      </c>
      <c r="G2411" t="s">
        <v>3172</v>
      </c>
      <c r="H2411" t="s">
        <v>3172</v>
      </c>
      <c r="J2411">
        <v>9</v>
      </c>
      <c r="K2411" s="55">
        <v>115.5</v>
      </c>
      <c r="L2411" s="129">
        <f t="shared" si="76"/>
        <v>1039.5</v>
      </c>
      <c r="M2411" s="6">
        <f>tbl_Manifiestos[[#This Row],[Total Pagado]]*tbl_Manifiestos[[#This Row],[Porcentaje]]</f>
        <v>966.73500000000001</v>
      </c>
      <c r="N2411" s="3">
        <v>0.93</v>
      </c>
    </row>
    <row r="2412" spans="1:14" ht="15.75" x14ac:dyDescent="0.25">
      <c r="A2412" s="3" t="s">
        <v>16</v>
      </c>
      <c r="B2412" s="3" t="str">
        <f>tbl_Manifiestos[[#This Row],[Factura]] &amp; "|" &amp; tbl_Manifiestos[[#This Row],[Proyecto OK]] &amp; "|" &amp; TEXT(tbl_Manifiestos[[#This Row],[Servicio]],"0.00") &amp; "|" &amp; TEXT(tbl_Manifiestos[[#This Row],[Costo Unitario]],"0.00")</f>
        <v>2695|Evanston|8.50|115.50</v>
      </c>
      <c r="C2412" s="44" t="s">
        <v>4318</v>
      </c>
      <c r="D2412" s="80">
        <v>45896</v>
      </c>
      <c r="E2412">
        <v>308</v>
      </c>
      <c r="F2412" t="s">
        <v>5405</v>
      </c>
      <c r="G2412" t="s">
        <v>3172</v>
      </c>
      <c r="H2412" t="s">
        <v>3172</v>
      </c>
      <c r="J2412">
        <v>8.5</v>
      </c>
      <c r="K2412" s="56">
        <v>115.5</v>
      </c>
      <c r="L2412" s="130">
        <f t="shared" si="76"/>
        <v>981.75</v>
      </c>
      <c r="M2412" s="6">
        <f>tbl_Manifiestos[[#This Row],[Total Pagado]]*tbl_Manifiestos[[#This Row],[Porcentaje]]</f>
        <v>913.02750000000003</v>
      </c>
      <c r="N2412" s="3">
        <v>0.93</v>
      </c>
    </row>
    <row r="2413" spans="1:14" ht="15.75" x14ac:dyDescent="0.25">
      <c r="A2413" s="3" t="s">
        <v>16</v>
      </c>
      <c r="B2413" s="3" t="str">
        <f>tbl_Manifiestos[[#This Row],[Factura]] &amp; "|" &amp; tbl_Manifiestos[[#This Row],[Proyecto OK]] &amp; "|" &amp; TEXT(tbl_Manifiestos[[#This Row],[Servicio]],"0.00") &amp; "|" &amp; TEXT(tbl_Manifiestos[[#This Row],[Costo Unitario]],"0.00")</f>
        <v>2695|Evanston|9.50|115.50</v>
      </c>
      <c r="C2413" s="44" t="s">
        <v>4318</v>
      </c>
      <c r="D2413" s="81">
        <v>45897</v>
      </c>
      <c r="E2413">
        <v>308</v>
      </c>
      <c r="F2413" t="s">
        <v>5405</v>
      </c>
      <c r="G2413" t="s">
        <v>3172</v>
      </c>
      <c r="H2413" t="s">
        <v>3172</v>
      </c>
      <c r="J2413">
        <v>9.5</v>
      </c>
      <c r="K2413" s="57">
        <v>115.5</v>
      </c>
      <c r="L2413" s="131">
        <f t="shared" si="76"/>
        <v>1097.25</v>
      </c>
      <c r="M2413" s="6">
        <f>tbl_Manifiestos[[#This Row],[Total Pagado]]*tbl_Manifiestos[[#This Row],[Porcentaje]]</f>
        <v>1020.4425000000001</v>
      </c>
      <c r="N2413" s="3">
        <v>0.93</v>
      </c>
    </row>
    <row r="2414" spans="1:14" ht="15.75" x14ac:dyDescent="0.25">
      <c r="A2414" s="3" t="s">
        <v>16</v>
      </c>
      <c r="B2414" s="3" t="str">
        <f>tbl_Manifiestos[[#This Row],[Factura]] &amp; "|" &amp; tbl_Manifiestos[[#This Row],[Proyecto OK]] &amp; "|" &amp; TEXT(tbl_Manifiestos[[#This Row],[Servicio]],"0.00") &amp; "|" &amp; TEXT(tbl_Manifiestos[[#This Row],[Costo Unitario]],"0.00")</f>
        <v>2695|Evanston|8.50|115.50</v>
      </c>
      <c r="C2414" s="44" t="s">
        <v>4318</v>
      </c>
      <c r="D2414" s="78">
        <v>45898</v>
      </c>
      <c r="E2414">
        <v>308</v>
      </c>
      <c r="F2414" t="s">
        <v>5405</v>
      </c>
      <c r="G2414" t="s">
        <v>3172</v>
      </c>
      <c r="H2414" t="s">
        <v>3172</v>
      </c>
      <c r="J2414">
        <v>8.5</v>
      </c>
      <c r="K2414" s="54">
        <v>115.5</v>
      </c>
      <c r="L2414" s="128">
        <f t="shared" si="76"/>
        <v>981.75</v>
      </c>
      <c r="M2414" s="6">
        <f>tbl_Manifiestos[[#This Row],[Total Pagado]]*tbl_Manifiestos[[#This Row],[Porcentaje]]</f>
        <v>913.02750000000003</v>
      </c>
      <c r="N2414" s="3">
        <v>0.93</v>
      </c>
    </row>
    <row r="2415" spans="1:14" ht="15.75" x14ac:dyDescent="0.25">
      <c r="A2415" s="3" t="s">
        <v>16</v>
      </c>
      <c r="B2415" s="3" t="str">
        <f>tbl_Manifiestos[[#This Row],[Factura]] &amp; "|" &amp; tbl_Manifiestos[[#This Row],[Proyecto OK]] &amp; "|" &amp; TEXT(tbl_Manifiestos[[#This Row],[Servicio]],"0.00") &amp; "|" &amp; TEXT(tbl_Manifiestos[[#This Row],[Costo Unitario]],"0.00")</f>
        <v>2711|Evanston|9.00|115.50</v>
      </c>
      <c r="C2415" s="44" t="s">
        <v>5803</v>
      </c>
      <c r="D2415" s="79">
        <v>45902</v>
      </c>
      <c r="E2415">
        <v>308</v>
      </c>
      <c r="F2415" t="s">
        <v>5405</v>
      </c>
      <c r="G2415" t="s">
        <v>3172</v>
      </c>
      <c r="H2415" t="s">
        <v>3172</v>
      </c>
      <c r="J2415">
        <v>9</v>
      </c>
      <c r="K2415" s="55">
        <v>115.5</v>
      </c>
      <c r="L2415" s="129">
        <f t="shared" si="76"/>
        <v>1039.5</v>
      </c>
      <c r="M2415" s="6">
        <f>tbl_Manifiestos[[#This Row],[Total Pagado]]*tbl_Manifiestos[[#This Row],[Porcentaje]]</f>
        <v>966.73500000000001</v>
      </c>
      <c r="N2415" s="3">
        <v>0.93</v>
      </c>
    </row>
    <row r="2416" spans="1:14" ht="15.75" x14ac:dyDescent="0.25">
      <c r="A2416" s="3" t="s">
        <v>16</v>
      </c>
      <c r="B2416" s="3" t="str">
        <f>tbl_Manifiestos[[#This Row],[Factura]] &amp; "|" &amp; tbl_Manifiestos[[#This Row],[Proyecto OK]] &amp; "|" &amp; TEXT(tbl_Manifiestos[[#This Row],[Servicio]],"0.00") &amp; "|" &amp; TEXT(tbl_Manifiestos[[#This Row],[Costo Unitario]],"0.00")</f>
        <v>2711|Evanston|9.50|115.50</v>
      </c>
      <c r="C2416" s="44" t="s">
        <v>5803</v>
      </c>
      <c r="D2416" s="79">
        <v>45903</v>
      </c>
      <c r="E2416">
        <v>308</v>
      </c>
      <c r="F2416" t="s">
        <v>5405</v>
      </c>
      <c r="G2416" t="s">
        <v>3172</v>
      </c>
      <c r="H2416" t="s">
        <v>3172</v>
      </c>
      <c r="J2416">
        <v>9.5</v>
      </c>
      <c r="K2416" s="55">
        <v>115.5</v>
      </c>
      <c r="L2416" s="129">
        <f t="shared" si="76"/>
        <v>1097.25</v>
      </c>
      <c r="M2416" s="6">
        <f>tbl_Manifiestos[[#This Row],[Total Pagado]]*tbl_Manifiestos[[#This Row],[Porcentaje]]</f>
        <v>1020.4425000000001</v>
      </c>
      <c r="N2416" s="3">
        <v>0.93</v>
      </c>
    </row>
    <row r="2417" spans="1:14" ht="15.75" x14ac:dyDescent="0.25">
      <c r="A2417" s="3" t="s">
        <v>16</v>
      </c>
      <c r="B2417" s="3" t="str">
        <f>tbl_Manifiestos[[#This Row],[Factura]] &amp; "|" &amp; tbl_Manifiestos[[#This Row],[Proyecto OK]] &amp; "|" &amp; TEXT(tbl_Manifiestos[[#This Row],[Servicio]],"0.00") &amp; "|" &amp; TEXT(tbl_Manifiestos[[#This Row],[Costo Unitario]],"0.00")</f>
        <v>2711|Evanston|9.00|115.50</v>
      </c>
      <c r="C2417" s="44" t="s">
        <v>5803</v>
      </c>
      <c r="D2417" s="79">
        <v>45904</v>
      </c>
      <c r="E2417">
        <v>308</v>
      </c>
      <c r="F2417" t="s">
        <v>5405</v>
      </c>
      <c r="G2417" t="s">
        <v>3172</v>
      </c>
      <c r="H2417" t="s">
        <v>3172</v>
      </c>
      <c r="J2417">
        <v>9</v>
      </c>
      <c r="K2417" s="55">
        <v>115.5</v>
      </c>
      <c r="L2417" s="129">
        <f t="shared" si="76"/>
        <v>1039.5</v>
      </c>
      <c r="M2417" s="6">
        <f>tbl_Manifiestos[[#This Row],[Total Pagado]]*tbl_Manifiestos[[#This Row],[Porcentaje]]</f>
        <v>966.73500000000001</v>
      </c>
      <c r="N2417" s="3">
        <v>0.93</v>
      </c>
    </row>
    <row r="2418" spans="1:14" ht="15.75" x14ac:dyDescent="0.25">
      <c r="A2418" s="3" t="s">
        <v>16</v>
      </c>
      <c r="B2418" s="3" t="str">
        <f>tbl_Manifiestos[[#This Row],[Factura]] &amp; "|" &amp; tbl_Manifiestos[[#This Row],[Proyecto OK]] &amp; "|" &amp; TEXT(tbl_Manifiestos[[#This Row],[Servicio]],"0.00") &amp; "|" &amp; TEXT(tbl_Manifiestos[[#This Row],[Costo Unitario]],"0.00")</f>
        <v>2711|Evanston|9.50|115.50</v>
      </c>
      <c r="C2418" s="44" t="s">
        <v>5803</v>
      </c>
      <c r="D2418" s="79">
        <v>45905</v>
      </c>
      <c r="E2418">
        <v>308</v>
      </c>
      <c r="F2418" t="s">
        <v>5405</v>
      </c>
      <c r="G2418" t="s">
        <v>3172</v>
      </c>
      <c r="H2418" t="s">
        <v>3172</v>
      </c>
      <c r="J2418">
        <v>9.5</v>
      </c>
      <c r="K2418" s="55">
        <v>115.5</v>
      </c>
      <c r="L2418" s="129">
        <f t="shared" ref="L2418:L2449" si="77">J2418*K2418</f>
        <v>1097.25</v>
      </c>
      <c r="M2418" s="6">
        <f>tbl_Manifiestos[[#This Row],[Total Pagado]]*tbl_Manifiestos[[#This Row],[Porcentaje]]</f>
        <v>1020.4425000000001</v>
      </c>
      <c r="N2418" s="3">
        <v>0.93</v>
      </c>
    </row>
    <row r="2419" spans="1:14" ht="15.75" x14ac:dyDescent="0.25">
      <c r="A2419" s="3" t="s">
        <v>16</v>
      </c>
      <c r="B2419" s="3" t="str">
        <f>tbl_Manifiestos[[#This Row],[Factura]] &amp; "|" &amp; tbl_Manifiestos[[#This Row],[Proyecto OK]] &amp; "|" &amp; TEXT(tbl_Manifiestos[[#This Row],[Servicio]],"0.00") &amp; "|" &amp; TEXT(tbl_Manifiestos[[#This Row],[Costo Unitario]],"0.00")</f>
        <v>2727|Evanston|8.00|115.50</v>
      </c>
      <c r="C2419" s="44" t="s">
        <v>5583</v>
      </c>
      <c r="D2419" s="51">
        <v>45908</v>
      </c>
      <c r="E2419">
        <v>308</v>
      </c>
      <c r="F2419" t="s">
        <v>5405</v>
      </c>
      <c r="G2419" t="s">
        <v>3172</v>
      </c>
      <c r="H2419" t="s">
        <v>3172</v>
      </c>
      <c r="J2419">
        <v>8</v>
      </c>
      <c r="K2419" s="55">
        <v>115.5</v>
      </c>
      <c r="L2419" s="129">
        <f t="shared" si="77"/>
        <v>924</v>
      </c>
      <c r="M2419" s="6">
        <f>tbl_Manifiestos[[#This Row],[Total Pagado]]*tbl_Manifiestos[[#This Row],[Porcentaje]]</f>
        <v>859.32</v>
      </c>
      <c r="N2419" s="3">
        <v>0.93</v>
      </c>
    </row>
    <row r="2420" spans="1:14" ht="15.75" x14ac:dyDescent="0.25">
      <c r="A2420" s="3" t="s">
        <v>16</v>
      </c>
      <c r="B2420" s="3" t="str">
        <f>tbl_Manifiestos[[#This Row],[Factura]] &amp; "|" &amp; tbl_Manifiestos[[#This Row],[Proyecto OK]] &amp; "|" &amp; TEXT(tbl_Manifiestos[[#This Row],[Servicio]],"0.00") &amp; "|" &amp; TEXT(tbl_Manifiestos[[#This Row],[Costo Unitario]],"0.00")</f>
        <v>2727|Evanston|10.00|115.50</v>
      </c>
      <c r="C2420" s="44" t="s">
        <v>5583</v>
      </c>
      <c r="D2420" s="52">
        <v>45909</v>
      </c>
      <c r="E2420">
        <v>308</v>
      </c>
      <c r="F2420" t="s">
        <v>5405</v>
      </c>
      <c r="G2420" t="s">
        <v>3172</v>
      </c>
      <c r="H2420" t="s">
        <v>3172</v>
      </c>
      <c r="J2420">
        <v>10</v>
      </c>
      <c r="K2420" s="56">
        <v>115.5</v>
      </c>
      <c r="L2420" s="130">
        <f t="shared" si="77"/>
        <v>1155</v>
      </c>
      <c r="M2420" s="6">
        <f>tbl_Manifiestos[[#This Row],[Total Pagado]]*tbl_Manifiestos[[#This Row],[Porcentaje]]</f>
        <v>1074.1500000000001</v>
      </c>
      <c r="N2420" s="3">
        <v>0.93</v>
      </c>
    </row>
    <row r="2421" spans="1:14" ht="15.75" x14ac:dyDescent="0.25">
      <c r="A2421" s="3" t="s">
        <v>16</v>
      </c>
      <c r="B2421" s="3" t="str">
        <f>tbl_Manifiestos[[#This Row],[Factura]] &amp; "|" &amp; tbl_Manifiestos[[#This Row],[Proyecto OK]] &amp; "|" &amp; TEXT(tbl_Manifiestos[[#This Row],[Servicio]],"0.00") &amp; "|" &amp; TEXT(tbl_Manifiestos[[#This Row],[Costo Unitario]],"0.00")</f>
        <v>2727|Evanston|11.00|115.50</v>
      </c>
      <c r="C2421" s="44" t="s">
        <v>5583</v>
      </c>
      <c r="D2421" s="50">
        <v>45910</v>
      </c>
      <c r="E2421">
        <v>308</v>
      </c>
      <c r="F2421" t="s">
        <v>5405</v>
      </c>
      <c r="G2421" t="s">
        <v>3172</v>
      </c>
      <c r="H2421" t="s">
        <v>3172</v>
      </c>
      <c r="J2421">
        <v>11</v>
      </c>
      <c r="K2421" s="54">
        <v>115.5</v>
      </c>
      <c r="L2421" s="128">
        <f t="shared" si="77"/>
        <v>1270.5</v>
      </c>
      <c r="M2421" s="6">
        <f>tbl_Manifiestos[[#This Row],[Total Pagado]]*tbl_Manifiestos[[#This Row],[Porcentaje]]</f>
        <v>1181.5650000000001</v>
      </c>
      <c r="N2421" s="3">
        <v>0.93</v>
      </c>
    </row>
    <row r="2422" spans="1:14" ht="15.75" x14ac:dyDescent="0.25">
      <c r="A2422" s="3" t="s">
        <v>16</v>
      </c>
      <c r="B2422" s="3" t="str">
        <f>tbl_Manifiestos[[#This Row],[Factura]] &amp; "|" &amp; tbl_Manifiestos[[#This Row],[Proyecto OK]] &amp; "|" &amp; TEXT(tbl_Manifiestos[[#This Row],[Servicio]],"0.00") &amp; "|" &amp; TEXT(tbl_Manifiestos[[#This Row],[Costo Unitario]],"0.00")</f>
        <v>2727|Evanston|8.50|115.50</v>
      </c>
      <c r="C2422" s="44" t="s">
        <v>5583</v>
      </c>
      <c r="D2422" s="51">
        <v>45911</v>
      </c>
      <c r="E2422">
        <v>308</v>
      </c>
      <c r="F2422" t="s">
        <v>5405</v>
      </c>
      <c r="G2422" t="s">
        <v>3172</v>
      </c>
      <c r="H2422" t="s">
        <v>3172</v>
      </c>
      <c r="J2422">
        <v>8.5</v>
      </c>
      <c r="K2422" s="55">
        <v>115.5</v>
      </c>
      <c r="L2422" s="129">
        <f t="shared" si="77"/>
        <v>981.75</v>
      </c>
      <c r="M2422" s="6">
        <f>tbl_Manifiestos[[#This Row],[Total Pagado]]*tbl_Manifiestos[[#This Row],[Porcentaje]]</f>
        <v>913.02750000000003</v>
      </c>
      <c r="N2422" s="3">
        <v>0.93</v>
      </c>
    </row>
    <row r="2423" spans="1:14" ht="15.75" x14ac:dyDescent="0.25">
      <c r="A2423" s="3" t="s">
        <v>16</v>
      </c>
      <c r="B2423" s="3" t="str">
        <f>tbl_Manifiestos[[#This Row],[Factura]] &amp; "|" &amp; tbl_Manifiestos[[#This Row],[Proyecto OK]] &amp; "|" &amp; TEXT(tbl_Manifiestos[[#This Row],[Servicio]],"0.00") &amp; "|" &amp; TEXT(tbl_Manifiestos[[#This Row],[Costo Unitario]],"0.00")</f>
        <v>2727|Evanston|9.00|115.50</v>
      </c>
      <c r="C2423" s="44" t="s">
        <v>5583</v>
      </c>
      <c r="D2423" s="52">
        <v>45912</v>
      </c>
      <c r="E2423">
        <v>308</v>
      </c>
      <c r="F2423" t="s">
        <v>5405</v>
      </c>
      <c r="G2423" t="s">
        <v>3172</v>
      </c>
      <c r="H2423" t="s">
        <v>3172</v>
      </c>
      <c r="J2423">
        <v>9</v>
      </c>
      <c r="K2423" s="56">
        <v>115.5</v>
      </c>
      <c r="L2423" s="130">
        <f t="shared" si="77"/>
        <v>1039.5</v>
      </c>
      <c r="M2423" s="6">
        <f>tbl_Manifiestos[[#This Row],[Total Pagado]]*tbl_Manifiestos[[#This Row],[Porcentaje]]</f>
        <v>966.73500000000001</v>
      </c>
      <c r="N2423" s="3">
        <v>0.93</v>
      </c>
    </row>
    <row r="2424" spans="1:14" ht="15.75" x14ac:dyDescent="0.25">
      <c r="A2424" s="3" t="s">
        <v>16</v>
      </c>
      <c r="B2424" s="3" t="str">
        <f>tbl_Manifiestos[[#This Row],[Factura]] &amp; "|" &amp; tbl_Manifiestos[[#This Row],[Proyecto OK]] &amp; "|" &amp; TEXT(tbl_Manifiestos[[#This Row],[Servicio]],"0.00") &amp; "|" &amp; TEXT(tbl_Manifiestos[[#This Row],[Costo Unitario]],"0.00")</f>
        <v>2742|Evanston|8.00|115.50</v>
      </c>
      <c r="C2424" s="44" t="s">
        <v>5804</v>
      </c>
      <c r="D2424" s="81">
        <v>45915</v>
      </c>
      <c r="E2424">
        <v>308</v>
      </c>
      <c r="F2424" t="s">
        <v>5405</v>
      </c>
      <c r="G2424" t="s">
        <v>3172</v>
      </c>
      <c r="H2424" t="s">
        <v>3172</v>
      </c>
      <c r="J2424">
        <v>8</v>
      </c>
      <c r="K2424" s="57">
        <v>115.5</v>
      </c>
      <c r="L2424" s="131">
        <f t="shared" si="77"/>
        <v>924</v>
      </c>
      <c r="M2424" s="6">
        <f>tbl_Manifiestos[[#This Row],[Total Pagado]]*tbl_Manifiestos[[#This Row],[Porcentaje]]</f>
        <v>859.32</v>
      </c>
      <c r="N2424" s="3">
        <v>0.93</v>
      </c>
    </row>
    <row r="2425" spans="1:14" ht="15.75" x14ac:dyDescent="0.25">
      <c r="A2425" s="3" t="s">
        <v>16</v>
      </c>
      <c r="B2425" s="3" t="str">
        <f>tbl_Manifiestos[[#This Row],[Factura]] &amp; "|" &amp; tbl_Manifiestos[[#This Row],[Proyecto OK]] &amp; "|" &amp; TEXT(tbl_Manifiestos[[#This Row],[Servicio]],"0.00") &amp; "|" &amp; TEXT(tbl_Manifiestos[[#This Row],[Costo Unitario]],"0.00")</f>
        <v>2742|Evanston|9.50|115.50</v>
      </c>
      <c r="C2425" s="44" t="s">
        <v>5804</v>
      </c>
      <c r="D2425" s="78">
        <v>45916</v>
      </c>
      <c r="E2425">
        <v>308</v>
      </c>
      <c r="F2425" t="s">
        <v>5405</v>
      </c>
      <c r="G2425" t="s">
        <v>3172</v>
      </c>
      <c r="H2425" t="s">
        <v>3172</v>
      </c>
      <c r="J2425">
        <v>9.5</v>
      </c>
      <c r="K2425" s="54">
        <v>115.5</v>
      </c>
      <c r="L2425" s="128">
        <f t="shared" si="77"/>
        <v>1097.25</v>
      </c>
      <c r="M2425" s="6">
        <f>tbl_Manifiestos[[#This Row],[Total Pagado]]*tbl_Manifiestos[[#This Row],[Porcentaje]]</f>
        <v>1020.4425000000001</v>
      </c>
      <c r="N2425" s="3">
        <v>0.93</v>
      </c>
    </row>
    <row r="2426" spans="1:14" ht="15.75" x14ac:dyDescent="0.25">
      <c r="A2426" s="3" t="s">
        <v>16</v>
      </c>
      <c r="B2426" s="3" t="str">
        <f>tbl_Manifiestos[[#This Row],[Factura]] &amp; "|" &amp; tbl_Manifiestos[[#This Row],[Proyecto OK]] &amp; "|" &amp; TEXT(tbl_Manifiestos[[#This Row],[Servicio]],"0.00") &amp; "|" &amp; TEXT(tbl_Manifiestos[[#This Row],[Costo Unitario]],"0.00")</f>
        <v>2742|Evanston|9.50|115.50</v>
      </c>
      <c r="C2426" s="44" t="s">
        <v>5804</v>
      </c>
      <c r="D2426" s="79">
        <v>45917</v>
      </c>
      <c r="E2426">
        <v>308</v>
      </c>
      <c r="F2426" t="s">
        <v>5405</v>
      </c>
      <c r="G2426" t="s">
        <v>3172</v>
      </c>
      <c r="H2426" t="s">
        <v>3172</v>
      </c>
      <c r="J2426">
        <v>9.5</v>
      </c>
      <c r="K2426" s="55">
        <v>115.5</v>
      </c>
      <c r="L2426" s="129">
        <f t="shared" si="77"/>
        <v>1097.25</v>
      </c>
      <c r="M2426" s="6">
        <f>tbl_Manifiestos[[#This Row],[Total Pagado]]*tbl_Manifiestos[[#This Row],[Porcentaje]]</f>
        <v>1020.4425000000001</v>
      </c>
      <c r="N2426" s="3">
        <v>0.93</v>
      </c>
    </row>
    <row r="2427" spans="1:14" ht="15.75" x14ac:dyDescent="0.25">
      <c r="A2427" s="3" t="s">
        <v>16</v>
      </c>
      <c r="B2427" s="3" t="str">
        <f>tbl_Manifiestos[[#This Row],[Factura]] &amp; "|" &amp; tbl_Manifiestos[[#This Row],[Proyecto OK]] &amp; "|" &amp; TEXT(tbl_Manifiestos[[#This Row],[Servicio]],"0.00") &amp; "|" &amp; TEXT(tbl_Manifiestos[[#This Row],[Costo Unitario]],"0.00")</f>
        <v>2742|Evanston|8.00|115.50</v>
      </c>
      <c r="C2427" s="44" t="s">
        <v>5804</v>
      </c>
      <c r="D2427" s="79">
        <v>45918</v>
      </c>
      <c r="E2427">
        <v>308</v>
      </c>
      <c r="F2427" t="s">
        <v>5405</v>
      </c>
      <c r="G2427" t="s">
        <v>3172</v>
      </c>
      <c r="H2427" t="s">
        <v>3172</v>
      </c>
      <c r="J2427">
        <v>8</v>
      </c>
      <c r="K2427" s="55">
        <v>115.5</v>
      </c>
      <c r="L2427" s="129">
        <f t="shared" si="77"/>
        <v>924</v>
      </c>
      <c r="M2427" s="6">
        <f>tbl_Manifiestos[[#This Row],[Total Pagado]]*tbl_Manifiestos[[#This Row],[Porcentaje]]</f>
        <v>859.32</v>
      </c>
      <c r="N2427" s="3">
        <v>0.93</v>
      </c>
    </row>
    <row r="2428" spans="1:14" ht="15.75" x14ac:dyDescent="0.25">
      <c r="A2428" s="3" t="s">
        <v>16</v>
      </c>
      <c r="B2428" s="3" t="str">
        <f>tbl_Manifiestos[[#This Row],[Factura]] &amp; "|" &amp; tbl_Manifiestos[[#This Row],[Proyecto OK]] &amp; "|" &amp; TEXT(tbl_Manifiestos[[#This Row],[Servicio]],"0.00") &amp; "|" &amp; TEXT(tbl_Manifiestos[[#This Row],[Costo Unitario]],"0.00")</f>
        <v>2759|Evanston|9.50|115.50</v>
      </c>
      <c r="C2428" s="44">
        <v>2759</v>
      </c>
      <c r="D2428" s="79">
        <v>45923</v>
      </c>
      <c r="E2428">
        <v>308</v>
      </c>
      <c r="F2428" t="s">
        <v>5312</v>
      </c>
      <c r="G2428" t="s">
        <v>3172</v>
      </c>
      <c r="H2428" t="s">
        <v>3172</v>
      </c>
      <c r="J2428">
        <v>9.5</v>
      </c>
      <c r="K2428" s="55">
        <v>115.5</v>
      </c>
      <c r="L2428" s="129">
        <f t="shared" si="77"/>
        <v>1097.25</v>
      </c>
      <c r="M2428" s="6">
        <f>tbl_Manifiestos[[#This Row],[Total Pagado]]*tbl_Manifiestos[[#This Row],[Porcentaje]]</f>
        <v>1020.4425000000001</v>
      </c>
      <c r="N2428" s="3">
        <v>0.93</v>
      </c>
    </row>
    <row r="2429" spans="1:14" ht="15.75" x14ac:dyDescent="0.25">
      <c r="A2429" s="3" t="s">
        <v>16</v>
      </c>
      <c r="B2429" s="3" t="str">
        <f>tbl_Manifiestos[[#This Row],[Factura]] &amp; "|" &amp; tbl_Manifiestos[[#This Row],[Proyecto OK]] &amp; "|" &amp; TEXT(tbl_Manifiestos[[#This Row],[Servicio]],"0.00") &amp; "|" &amp; TEXT(tbl_Manifiestos[[#This Row],[Costo Unitario]],"0.00")</f>
        <v>2759|Evanston|8.00|115.50</v>
      </c>
      <c r="C2429" s="44">
        <v>2759</v>
      </c>
      <c r="D2429" s="79">
        <v>45924</v>
      </c>
      <c r="E2429">
        <v>308</v>
      </c>
      <c r="F2429" t="s">
        <v>5312</v>
      </c>
      <c r="G2429" t="s">
        <v>3172</v>
      </c>
      <c r="H2429" t="s">
        <v>3172</v>
      </c>
      <c r="J2429">
        <v>8</v>
      </c>
      <c r="K2429" s="55">
        <v>115.5</v>
      </c>
      <c r="L2429" s="129">
        <f t="shared" si="77"/>
        <v>924</v>
      </c>
      <c r="M2429" s="6">
        <f>tbl_Manifiestos[[#This Row],[Total Pagado]]*tbl_Manifiestos[[#This Row],[Porcentaje]]</f>
        <v>859.32</v>
      </c>
      <c r="N2429" s="3">
        <v>0.93</v>
      </c>
    </row>
    <row r="2430" spans="1:14" ht="15.75" x14ac:dyDescent="0.25">
      <c r="A2430" s="3" t="s">
        <v>16</v>
      </c>
      <c r="B2430" s="3" t="str">
        <f>tbl_Manifiestos[[#This Row],[Factura]] &amp; "|" &amp; tbl_Manifiestos[[#This Row],[Proyecto OK]] &amp; "|" &amp; TEXT(tbl_Manifiestos[[#This Row],[Servicio]],"0.00") &amp; "|" &amp; TEXT(tbl_Manifiestos[[#This Row],[Costo Unitario]],"0.00")</f>
        <v>2759|Evanston|7.00|115.50</v>
      </c>
      <c r="C2430" s="44">
        <v>2759</v>
      </c>
      <c r="D2430" s="79">
        <v>45925</v>
      </c>
      <c r="E2430">
        <v>308</v>
      </c>
      <c r="F2430" t="s">
        <v>5312</v>
      </c>
      <c r="G2430" t="s">
        <v>3172</v>
      </c>
      <c r="H2430" t="s">
        <v>3172</v>
      </c>
      <c r="J2430">
        <v>7</v>
      </c>
      <c r="K2430" s="55">
        <v>115.5</v>
      </c>
      <c r="L2430" s="129">
        <f t="shared" si="77"/>
        <v>808.5</v>
      </c>
      <c r="M2430" s="6">
        <f>tbl_Manifiestos[[#This Row],[Total Pagado]]*tbl_Manifiestos[[#This Row],[Porcentaje]]</f>
        <v>751.90500000000009</v>
      </c>
      <c r="N2430" s="3">
        <v>0.93</v>
      </c>
    </row>
    <row r="2431" spans="1:14" ht="15.75" x14ac:dyDescent="0.25">
      <c r="A2431" s="3" t="s">
        <v>16</v>
      </c>
      <c r="B2431" s="3" t="str">
        <f>tbl_Manifiestos[[#This Row],[Factura]] &amp; "|" &amp; tbl_Manifiestos[[#This Row],[Proyecto OK]] &amp; "|" &amp; TEXT(tbl_Manifiestos[[#This Row],[Servicio]],"0.00") &amp; "|" &amp; TEXT(tbl_Manifiestos[[#This Row],[Costo Unitario]],"0.00")</f>
        <v>2759|Evanston|9.50|115.50</v>
      </c>
      <c r="C2431" s="44">
        <v>2759</v>
      </c>
      <c r="D2431" s="79">
        <v>45926</v>
      </c>
      <c r="E2431">
        <v>308</v>
      </c>
      <c r="F2431" t="s">
        <v>5312</v>
      </c>
      <c r="G2431" t="s">
        <v>3172</v>
      </c>
      <c r="H2431" t="s">
        <v>3172</v>
      </c>
      <c r="J2431">
        <v>9.5</v>
      </c>
      <c r="K2431" s="55">
        <v>115.5</v>
      </c>
      <c r="L2431" s="129">
        <f t="shared" si="77"/>
        <v>1097.25</v>
      </c>
      <c r="M2431" s="6">
        <f>tbl_Manifiestos[[#This Row],[Total Pagado]]*tbl_Manifiestos[[#This Row],[Porcentaje]]</f>
        <v>1020.4425000000001</v>
      </c>
      <c r="N2431" s="3">
        <v>0.93</v>
      </c>
    </row>
    <row r="2432" spans="1:14" ht="15.75" x14ac:dyDescent="0.25">
      <c r="A2432" s="3" t="s">
        <v>16</v>
      </c>
      <c r="B2432" s="3" t="str">
        <f>tbl_Manifiestos[[#This Row],[Factura]] &amp; "|" &amp; tbl_Manifiestos[[#This Row],[Proyecto OK]] &amp; "|" &amp; TEXT(tbl_Manifiestos[[#This Row],[Servicio]],"0.00") &amp; "|" &amp; TEXT(tbl_Manifiestos[[#This Row],[Costo Unitario]],"0.00")</f>
        <v>2778|Evanston|8.50|115.50</v>
      </c>
      <c r="C2432" s="44" t="s">
        <v>5617</v>
      </c>
      <c r="D2432" s="79">
        <v>45929</v>
      </c>
      <c r="E2432">
        <v>308</v>
      </c>
      <c r="F2432" t="s">
        <v>5312</v>
      </c>
      <c r="G2432" t="s">
        <v>3172</v>
      </c>
      <c r="H2432" t="s">
        <v>3172</v>
      </c>
      <c r="J2432">
        <v>8.5</v>
      </c>
      <c r="K2432" s="46">
        <v>115.5</v>
      </c>
      <c r="L2432" s="129">
        <f t="shared" si="77"/>
        <v>981.75</v>
      </c>
      <c r="M2432" s="6">
        <f>tbl_Manifiestos[[#This Row],[Total Pagado]]*tbl_Manifiestos[[#This Row],[Porcentaje]]</f>
        <v>913.02750000000003</v>
      </c>
      <c r="N2432" s="3">
        <v>0.93</v>
      </c>
    </row>
    <row r="2433" spans="1:14" ht="15.75" x14ac:dyDescent="0.25">
      <c r="A2433" s="3" t="s">
        <v>16</v>
      </c>
      <c r="B2433" s="3" t="str">
        <f>tbl_Manifiestos[[#This Row],[Factura]] &amp; "|" &amp; tbl_Manifiestos[[#This Row],[Proyecto OK]] &amp; "|" &amp; TEXT(tbl_Manifiestos[[#This Row],[Servicio]],"0.00") &amp; "|" &amp; TEXT(tbl_Manifiestos[[#This Row],[Costo Unitario]],"0.00")</f>
        <v>2778|Evanston|11.00|115.50</v>
      </c>
      <c r="C2433" s="44" t="s">
        <v>5617</v>
      </c>
      <c r="D2433" s="79">
        <v>45930</v>
      </c>
      <c r="E2433">
        <v>308</v>
      </c>
      <c r="F2433" t="s">
        <v>5312</v>
      </c>
      <c r="G2433" t="s">
        <v>3172</v>
      </c>
      <c r="H2433" t="s">
        <v>3172</v>
      </c>
      <c r="J2433">
        <v>11</v>
      </c>
      <c r="K2433" s="46">
        <v>115.5</v>
      </c>
      <c r="L2433" s="129">
        <f t="shared" si="77"/>
        <v>1270.5</v>
      </c>
      <c r="M2433" s="6">
        <f>tbl_Manifiestos[[#This Row],[Total Pagado]]*tbl_Manifiestos[[#This Row],[Porcentaje]]</f>
        <v>1181.5650000000001</v>
      </c>
      <c r="N2433" s="3">
        <v>0.93</v>
      </c>
    </row>
    <row r="2434" spans="1:14" ht="15.75" x14ac:dyDescent="0.25">
      <c r="A2434" s="3" t="s">
        <v>16</v>
      </c>
      <c r="B2434" s="3" t="str">
        <f>tbl_Manifiestos[[#This Row],[Factura]] &amp; "|" &amp; tbl_Manifiestos[[#This Row],[Proyecto OK]] &amp; "|" &amp; TEXT(tbl_Manifiestos[[#This Row],[Servicio]],"0.00") &amp; "|" &amp; TEXT(tbl_Manifiestos[[#This Row],[Costo Unitario]],"0.00")</f>
        <v>2778|Evanston|9.50|115.50</v>
      </c>
      <c r="C2434" s="44" t="s">
        <v>5617</v>
      </c>
      <c r="D2434" s="79">
        <v>45931</v>
      </c>
      <c r="E2434">
        <v>308</v>
      </c>
      <c r="F2434" t="s">
        <v>5312</v>
      </c>
      <c r="G2434" t="s">
        <v>3172</v>
      </c>
      <c r="H2434" t="s">
        <v>3172</v>
      </c>
      <c r="J2434">
        <v>9.5</v>
      </c>
      <c r="K2434" s="46">
        <v>115.5</v>
      </c>
      <c r="L2434" s="129">
        <f t="shared" si="77"/>
        <v>1097.25</v>
      </c>
      <c r="M2434" s="6">
        <f>tbl_Manifiestos[[#This Row],[Total Pagado]]*tbl_Manifiestos[[#This Row],[Porcentaje]]</f>
        <v>1020.4425000000001</v>
      </c>
      <c r="N2434" s="3">
        <v>0.93</v>
      </c>
    </row>
    <row r="2435" spans="1:14" ht="15.75" x14ac:dyDescent="0.25">
      <c r="A2435" s="3" t="s">
        <v>16</v>
      </c>
      <c r="B2435" s="3" t="str">
        <f>tbl_Manifiestos[[#This Row],[Factura]] &amp; "|" &amp; tbl_Manifiestos[[#This Row],[Proyecto OK]] &amp; "|" &amp; TEXT(tbl_Manifiestos[[#This Row],[Servicio]],"0.00") &amp; "|" &amp; TEXT(tbl_Manifiestos[[#This Row],[Costo Unitario]],"0.00")</f>
        <v>2778|Evanston|10.00|115.50</v>
      </c>
      <c r="C2435" s="44" t="s">
        <v>5617</v>
      </c>
      <c r="D2435" s="79">
        <v>45932</v>
      </c>
      <c r="E2435">
        <v>308</v>
      </c>
      <c r="F2435" t="s">
        <v>5312</v>
      </c>
      <c r="G2435" t="s">
        <v>3172</v>
      </c>
      <c r="H2435" t="s">
        <v>3172</v>
      </c>
      <c r="J2435">
        <v>10</v>
      </c>
      <c r="K2435" s="46">
        <v>115.5</v>
      </c>
      <c r="L2435" s="129">
        <f t="shared" si="77"/>
        <v>1155</v>
      </c>
      <c r="M2435" s="6">
        <f>tbl_Manifiestos[[#This Row],[Total Pagado]]*tbl_Manifiestos[[#This Row],[Porcentaje]]</f>
        <v>1074.1500000000001</v>
      </c>
      <c r="N2435" s="3">
        <v>0.93</v>
      </c>
    </row>
    <row r="2436" spans="1:14" ht="15.75" x14ac:dyDescent="0.25">
      <c r="A2436" s="3" t="s">
        <v>16</v>
      </c>
      <c r="B2436" s="3" t="str">
        <f>tbl_Manifiestos[[#This Row],[Factura]] &amp; "|" &amp; tbl_Manifiestos[[#This Row],[Proyecto OK]] &amp; "|" &amp; TEXT(tbl_Manifiestos[[#This Row],[Servicio]],"0.00") &amp; "|" &amp; TEXT(tbl_Manifiestos[[#This Row],[Costo Unitario]],"0.00")</f>
        <v>2778|Evanston|8.00|115.50</v>
      </c>
      <c r="C2436" s="44" t="s">
        <v>5617</v>
      </c>
      <c r="D2436" s="79">
        <v>45933</v>
      </c>
      <c r="E2436">
        <v>308</v>
      </c>
      <c r="F2436" t="s">
        <v>5312</v>
      </c>
      <c r="G2436" t="s">
        <v>3172</v>
      </c>
      <c r="H2436" t="s">
        <v>3172</v>
      </c>
      <c r="J2436">
        <v>8</v>
      </c>
      <c r="K2436" s="46">
        <v>115.5</v>
      </c>
      <c r="L2436" s="129">
        <f t="shared" si="77"/>
        <v>924</v>
      </c>
      <c r="M2436" s="6">
        <f>tbl_Manifiestos[[#This Row],[Total Pagado]]*tbl_Manifiestos[[#This Row],[Porcentaje]]</f>
        <v>859.32</v>
      </c>
      <c r="N2436" s="3">
        <v>0.93</v>
      </c>
    </row>
    <row r="2437" spans="1:14" ht="15.75" x14ac:dyDescent="0.25">
      <c r="A2437" s="3" t="s">
        <v>16</v>
      </c>
      <c r="B2437" s="3" t="str">
        <f>tbl_Manifiestos[[#This Row],[Factura]] &amp; "|" &amp; tbl_Manifiestos[[#This Row],[Proyecto OK]] &amp; "|" &amp; TEXT(tbl_Manifiestos[[#This Row],[Servicio]],"0.00") &amp; "|" &amp; TEXT(tbl_Manifiestos[[#This Row],[Costo Unitario]],"0.00")</f>
        <v>2794|Evanston|9.00|115.50</v>
      </c>
      <c r="C2437" s="44" t="s">
        <v>5630</v>
      </c>
      <c r="D2437" s="124">
        <v>45937</v>
      </c>
      <c r="E2437">
        <v>308</v>
      </c>
      <c r="F2437" t="s">
        <v>5312</v>
      </c>
      <c r="G2437" t="s">
        <v>3172</v>
      </c>
      <c r="H2437" t="s">
        <v>3172</v>
      </c>
      <c r="J2437">
        <v>9</v>
      </c>
      <c r="K2437" s="55">
        <v>115.5</v>
      </c>
      <c r="L2437" s="129">
        <f t="shared" si="77"/>
        <v>1039.5</v>
      </c>
      <c r="M2437" s="6">
        <f>tbl_Manifiestos[[#This Row],[Total Pagado]]*tbl_Manifiestos[[#This Row],[Porcentaje]]</f>
        <v>966.73500000000001</v>
      </c>
      <c r="N2437" s="3">
        <v>0.93</v>
      </c>
    </row>
    <row r="2438" spans="1:14" ht="15.75" x14ac:dyDescent="0.25">
      <c r="A2438" s="3" t="s">
        <v>16</v>
      </c>
      <c r="B2438" s="3" t="str">
        <f>tbl_Manifiestos[[#This Row],[Factura]] &amp; "|" &amp; tbl_Manifiestos[[#This Row],[Proyecto OK]] &amp; "|" &amp; TEXT(tbl_Manifiestos[[#This Row],[Servicio]],"0.00") &amp; "|" &amp; TEXT(tbl_Manifiestos[[#This Row],[Costo Unitario]],"0.00")</f>
        <v>2794|Evanston|12.00|115.50</v>
      </c>
      <c r="C2438" s="44" t="s">
        <v>5630</v>
      </c>
      <c r="D2438" s="124">
        <v>45938</v>
      </c>
      <c r="E2438">
        <v>308</v>
      </c>
      <c r="F2438" t="s">
        <v>5312</v>
      </c>
      <c r="G2438" t="s">
        <v>3172</v>
      </c>
      <c r="H2438" t="s">
        <v>3172</v>
      </c>
      <c r="J2438">
        <v>12</v>
      </c>
      <c r="K2438" s="55">
        <v>115.5</v>
      </c>
      <c r="L2438" s="129">
        <f t="shared" si="77"/>
        <v>1386</v>
      </c>
      <c r="M2438" s="6">
        <f>tbl_Manifiestos[[#This Row],[Total Pagado]]*tbl_Manifiestos[[#This Row],[Porcentaje]]</f>
        <v>1288.98</v>
      </c>
      <c r="N2438" s="3">
        <v>0.93</v>
      </c>
    </row>
    <row r="2439" spans="1:14" ht="15.75" x14ac:dyDescent="0.25">
      <c r="A2439" s="3" t="s">
        <v>16</v>
      </c>
      <c r="B2439" s="3" t="str">
        <f>tbl_Manifiestos[[#This Row],[Factura]] &amp; "|" &amp; tbl_Manifiestos[[#This Row],[Proyecto OK]] &amp; "|" &amp; TEXT(tbl_Manifiestos[[#This Row],[Servicio]],"0.00") &amp; "|" &amp; TEXT(tbl_Manifiestos[[#This Row],[Costo Unitario]],"0.00")</f>
        <v>2794|Evanston|10.00|115.50</v>
      </c>
      <c r="C2439" s="44" t="s">
        <v>5630</v>
      </c>
      <c r="D2439" s="124">
        <v>45939</v>
      </c>
      <c r="E2439">
        <v>308</v>
      </c>
      <c r="F2439" t="s">
        <v>5312</v>
      </c>
      <c r="G2439" t="s">
        <v>3172</v>
      </c>
      <c r="H2439" t="s">
        <v>3172</v>
      </c>
      <c r="J2439">
        <v>10</v>
      </c>
      <c r="K2439" s="55">
        <v>115.5</v>
      </c>
      <c r="L2439" s="129">
        <f t="shared" si="77"/>
        <v>1155</v>
      </c>
      <c r="M2439" s="6">
        <f>tbl_Manifiestos[[#This Row],[Total Pagado]]*tbl_Manifiestos[[#This Row],[Porcentaje]]</f>
        <v>1074.1500000000001</v>
      </c>
      <c r="N2439" s="3">
        <v>0.93</v>
      </c>
    </row>
    <row r="2440" spans="1:14" ht="15.75" x14ac:dyDescent="0.25">
      <c r="A2440" s="3" t="s">
        <v>16</v>
      </c>
      <c r="B2440" s="3" t="str">
        <f>tbl_Manifiestos[[#This Row],[Factura]] &amp; "|" &amp; tbl_Manifiestos[[#This Row],[Proyecto OK]] &amp; "|" &amp; TEXT(tbl_Manifiestos[[#This Row],[Servicio]],"0.00") &amp; "|" &amp; TEXT(tbl_Manifiestos[[#This Row],[Costo Unitario]],"0.00")</f>
        <v>2794|Evanston|8.00|115.50</v>
      </c>
      <c r="C2440" s="44" t="s">
        <v>5630</v>
      </c>
      <c r="D2440" s="124">
        <v>45940</v>
      </c>
      <c r="E2440">
        <v>308</v>
      </c>
      <c r="F2440" t="s">
        <v>5312</v>
      </c>
      <c r="G2440" t="s">
        <v>3172</v>
      </c>
      <c r="H2440" t="s">
        <v>3172</v>
      </c>
      <c r="J2440">
        <v>8</v>
      </c>
      <c r="K2440" s="55">
        <v>115.5</v>
      </c>
      <c r="L2440" s="129">
        <f t="shared" si="77"/>
        <v>924</v>
      </c>
      <c r="M2440" s="6">
        <f>tbl_Manifiestos[[#This Row],[Total Pagado]]*tbl_Manifiestos[[#This Row],[Porcentaje]]</f>
        <v>859.32</v>
      </c>
      <c r="N2440" s="3">
        <v>0.93</v>
      </c>
    </row>
    <row r="2441" spans="1:14" ht="15.75" x14ac:dyDescent="0.25">
      <c r="A2441" s="3" t="s">
        <v>16</v>
      </c>
      <c r="B2441" s="3" t="str">
        <f>tbl_Manifiestos[[#This Row],[Factura]] &amp; "|" &amp; tbl_Manifiestos[[#This Row],[Proyecto OK]] &amp; "|" &amp; TEXT(tbl_Manifiestos[[#This Row],[Servicio]],"0.00") &amp; "|" &amp; TEXT(tbl_Manifiestos[[#This Row],[Costo Unitario]],"0.00")</f>
        <v>2808|Evanston|9.00|115.50</v>
      </c>
      <c r="C2441" s="44" t="s">
        <v>5805</v>
      </c>
      <c r="D2441" s="79">
        <v>45943</v>
      </c>
      <c r="E2441">
        <v>308</v>
      </c>
      <c r="F2441" t="s">
        <v>5312</v>
      </c>
      <c r="G2441" t="s">
        <v>3172</v>
      </c>
      <c r="H2441" t="s">
        <v>3172</v>
      </c>
      <c r="J2441">
        <v>9</v>
      </c>
      <c r="K2441" s="55">
        <v>115.5</v>
      </c>
      <c r="L2441" s="129">
        <f t="shared" si="77"/>
        <v>1039.5</v>
      </c>
      <c r="M2441" s="6">
        <f>tbl_Manifiestos[[#This Row],[Total Pagado]]*tbl_Manifiestos[[#This Row],[Porcentaje]]</f>
        <v>966.73500000000001</v>
      </c>
      <c r="N2441" s="3">
        <v>0.93</v>
      </c>
    </row>
    <row r="2442" spans="1:14" ht="15.75" x14ac:dyDescent="0.25">
      <c r="A2442" s="3" t="s">
        <v>16</v>
      </c>
      <c r="B2442" s="3" t="str">
        <f>tbl_Manifiestos[[#This Row],[Factura]] &amp; "|" &amp; tbl_Manifiestos[[#This Row],[Proyecto OK]] &amp; "|" &amp; TEXT(tbl_Manifiestos[[#This Row],[Servicio]],"0.00") &amp; "|" &amp; TEXT(tbl_Manifiestos[[#This Row],[Costo Unitario]],"0.00")</f>
        <v>2808|Evanston|9.00|115.50</v>
      </c>
      <c r="C2442" s="44" t="s">
        <v>5805</v>
      </c>
      <c r="D2442" s="79">
        <v>45944</v>
      </c>
      <c r="E2442">
        <v>308</v>
      </c>
      <c r="F2442" t="s">
        <v>5312</v>
      </c>
      <c r="G2442" t="s">
        <v>3172</v>
      </c>
      <c r="H2442" t="s">
        <v>3172</v>
      </c>
      <c r="J2442">
        <v>9</v>
      </c>
      <c r="K2442" s="55">
        <v>115.5</v>
      </c>
      <c r="L2442" s="129">
        <f t="shared" si="77"/>
        <v>1039.5</v>
      </c>
      <c r="M2442" s="6">
        <f>tbl_Manifiestos[[#This Row],[Total Pagado]]*tbl_Manifiestos[[#This Row],[Porcentaje]]</f>
        <v>966.73500000000001</v>
      </c>
      <c r="N2442" s="3">
        <v>0.93</v>
      </c>
    </row>
    <row r="2443" spans="1:14" ht="15.75" x14ac:dyDescent="0.25">
      <c r="A2443" s="3" t="s">
        <v>16</v>
      </c>
      <c r="B2443" s="3" t="str">
        <f>tbl_Manifiestos[[#This Row],[Factura]] &amp; "|" &amp; tbl_Manifiestos[[#This Row],[Proyecto OK]] &amp; "|" &amp; TEXT(tbl_Manifiestos[[#This Row],[Servicio]],"0.00") &amp; "|" &amp; TEXT(tbl_Manifiestos[[#This Row],[Costo Unitario]],"0.00")</f>
        <v>2808|Evanston|9.50|115.50</v>
      </c>
      <c r="C2443" s="44" t="s">
        <v>5805</v>
      </c>
      <c r="D2443" s="79">
        <v>45945</v>
      </c>
      <c r="E2443">
        <v>308</v>
      </c>
      <c r="F2443" t="s">
        <v>5312</v>
      </c>
      <c r="G2443" t="s">
        <v>3172</v>
      </c>
      <c r="H2443" t="s">
        <v>3172</v>
      </c>
      <c r="J2443">
        <v>9.5</v>
      </c>
      <c r="K2443" s="55">
        <v>115.5</v>
      </c>
      <c r="L2443" s="129">
        <f t="shared" si="77"/>
        <v>1097.25</v>
      </c>
      <c r="M2443" s="6">
        <f>tbl_Manifiestos[[#This Row],[Total Pagado]]*tbl_Manifiestos[[#This Row],[Porcentaje]]</f>
        <v>1020.4425000000001</v>
      </c>
      <c r="N2443" s="3">
        <v>0.93</v>
      </c>
    </row>
    <row r="2444" spans="1:14" ht="15.75" x14ac:dyDescent="0.25">
      <c r="A2444" s="3" t="s">
        <v>16</v>
      </c>
      <c r="B2444" s="3" t="str">
        <f>tbl_Manifiestos[[#This Row],[Factura]] &amp; "|" &amp; tbl_Manifiestos[[#This Row],[Proyecto OK]] &amp; "|" &amp; TEXT(tbl_Manifiestos[[#This Row],[Servicio]],"0.00") &amp; "|" &amp; TEXT(tbl_Manifiestos[[#This Row],[Costo Unitario]],"0.00")</f>
        <v>2808|Evanston|9.50|115.50</v>
      </c>
      <c r="C2444" s="44" t="s">
        <v>5805</v>
      </c>
      <c r="D2444" s="79">
        <v>45946</v>
      </c>
      <c r="E2444">
        <v>308</v>
      </c>
      <c r="F2444" t="s">
        <v>5312</v>
      </c>
      <c r="G2444" t="s">
        <v>3172</v>
      </c>
      <c r="H2444" t="s">
        <v>3172</v>
      </c>
      <c r="J2444">
        <v>9.5</v>
      </c>
      <c r="K2444" s="55">
        <v>115.5</v>
      </c>
      <c r="L2444" s="129">
        <f t="shared" si="77"/>
        <v>1097.25</v>
      </c>
      <c r="M2444" s="6">
        <f>tbl_Manifiestos[[#This Row],[Total Pagado]]*tbl_Manifiestos[[#This Row],[Porcentaje]]</f>
        <v>1020.4425000000001</v>
      </c>
      <c r="N2444" s="3">
        <v>0.93</v>
      </c>
    </row>
    <row r="2445" spans="1:14" ht="15.75" x14ac:dyDescent="0.25">
      <c r="A2445" s="3" t="s">
        <v>16</v>
      </c>
      <c r="B2445" s="3" t="str">
        <f>tbl_Manifiestos[[#This Row],[Factura]] &amp; "|" &amp; tbl_Manifiestos[[#This Row],[Proyecto OK]] &amp; "|" &amp; TEXT(tbl_Manifiestos[[#This Row],[Servicio]],"0.00") &amp; "|" &amp; TEXT(tbl_Manifiestos[[#This Row],[Costo Unitario]],"0.00")</f>
        <v>2808|Evanston|11.00|115.50</v>
      </c>
      <c r="C2445" s="44" t="s">
        <v>5805</v>
      </c>
      <c r="D2445" s="79">
        <v>45947</v>
      </c>
      <c r="E2445">
        <v>308</v>
      </c>
      <c r="F2445" t="s">
        <v>5312</v>
      </c>
      <c r="G2445" t="s">
        <v>3172</v>
      </c>
      <c r="H2445" t="s">
        <v>3172</v>
      </c>
      <c r="J2445">
        <v>11</v>
      </c>
      <c r="K2445" s="55">
        <v>115.5</v>
      </c>
      <c r="L2445" s="129">
        <f t="shared" si="77"/>
        <v>1270.5</v>
      </c>
      <c r="M2445" s="6">
        <f>tbl_Manifiestos[[#This Row],[Total Pagado]]*tbl_Manifiestos[[#This Row],[Porcentaje]]</f>
        <v>1181.5650000000001</v>
      </c>
      <c r="N2445" s="3">
        <v>0.93</v>
      </c>
    </row>
    <row r="2446" spans="1:14" ht="15.75" x14ac:dyDescent="0.25">
      <c r="A2446" s="3" t="s">
        <v>16</v>
      </c>
      <c r="B2446" s="3" t="str">
        <f>tbl_Manifiestos[[#This Row],[Factura]] &amp; "|" &amp; tbl_Manifiestos[[#This Row],[Proyecto OK]] &amp; "|" &amp; TEXT(tbl_Manifiestos[[#This Row],[Servicio]],"0.00") &amp; "|" &amp; TEXT(tbl_Manifiestos[[#This Row],[Costo Unitario]],"0.00")</f>
        <v>2828|Evanston|9.50|115.50</v>
      </c>
      <c r="C2446" s="44" t="s">
        <v>5762</v>
      </c>
      <c r="D2446" s="79">
        <v>45950</v>
      </c>
      <c r="E2446">
        <v>308</v>
      </c>
      <c r="F2446" t="s">
        <v>5312</v>
      </c>
      <c r="G2446" t="s">
        <v>3172</v>
      </c>
      <c r="H2446" t="s">
        <v>3172</v>
      </c>
      <c r="J2446">
        <v>9.5</v>
      </c>
      <c r="K2446" s="55">
        <v>115.5</v>
      </c>
      <c r="L2446" s="129">
        <f t="shared" si="77"/>
        <v>1097.25</v>
      </c>
      <c r="M2446" s="6">
        <f>tbl_Manifiestos[[#This Row],[Total Pagado]]*tbl_Manifiestos[[#This Row],[Porcentaje]]</f>
        <v>1020.4425000000001</v>
      </c>
      <c r="N2446" s="3">
        <v>0.93</v>
      </c>
    </row>
    <row r="2447" spans="1:14" ht="15.75" x14ac:dyDescent="0.25">
      <c r="A2447" s="3" t="s">
        <v>16</v>
      </c>
      <c r="B2447" s="3" t="str">
        <f>tbl_Manifiestos[[#This Row],[Factura]] &amp; "|" &amp; tbl_Manifiestos[[#This Row],[Proyecto OK]] &amp; "|" &amp; TEXT(tbl_Manifiestos[[#This Row],[Servicio]],"0.00") &amp; "|" &amp; TEXT(tbl_Manifiestos[[#This Row],[Costo Unitario]],"0.00")</f>
        <v>2828|Evanston|9.00|115.50</v>
      </c>
      <c r="C2447" s="44" t="s">
        <v>5762</v>
      </c>
      <c r="D2447" s="79">
        <v>45951</v>
      </c>
      <c r="E2447">
        <v>308</v>
      </c>
      <c r="F2447" t="s">
        <v>5312</v>
      </c>
      <c r="G2447" t="s">
        <v>3172</v>
      </c>
      <c r="H2447" t="s">
        <v>3172</v>
      </c>
      <c r="J2447">
        <v>9</v>
      </c>
      <c r="K2447" s="55">
        <v>115.5</v>
      </c>
      <c r="L2447" s="129">
        <f t="shared" si="77"/>
        <v>1039.5</v>
      </c>
      <c r="M2447" s="6">
        <f>tbl_Manifiestos[[#This Row],[Total Pagado]]*tbl_Manifiestos[[#This Row],[Porcentaje]]</f>
        <v>966.73500000000001</v>
      </c>
      <c r="N2447" s="3">
        <v>0.93</v>
      </c>
    </row>
    <row r="2448" spans="1:14" ht="15.75" x14ac:dyDescent="0.25">
      <c r="A2448" s="3" t="s">
        <v>16</v>
      </c>
      <c r="B2448" s="3" t="str">
        <f>tbl_Manifiestos[[#This Row],[Factura]] &amp; "|" &amp; tbl_Manifiestos[[#This Row],[Proyecto OK]] &amp; "|" &amp; TEXT(tbl_Manifiestos[[#This Row],[Servicio]],"0.00") &amp; "|" &amp; TEXT(tbl_Manifiestos[[#This Row],[Costo Unitario]],"0.00")</f>
        <v>2828|Evanston|9.00|115.50</v>
      </c>
      <c r="C2448" s="44" t="s">
        <v>5762</v>
      </c>
      <c r="D2448" s="79">
        <v>45952</v>
      </c>
      <c r="E2448">
        <v>308</v>
      </c>
      <c r="F2448" t="s">
        <v>5312</v>
      </c>
      <c r="G2448" t="s">
        <v>3172</v>
      </c>
      <c r="H2448" t="s">
        <v>3172</v>
      </c>
      <c r="J2448">
        <v>9</v>
      </c>
      <c r="K2448" s="55">
        <v>115.5</v>
      </c>
      <c r="L2448" s="129">
        <f t="shared" si="77"/>
        <v>1039.5</v>
      </c>
      <c r="M2448" s="6">
        <f>tbl_Manifiestos[[#This Row],[Total Pagado]]*tbl_Manifiestos[[#This Row],[Porcentaje]]</f>
        <v>966.73500000000001</v>
      </c>
      <c r="N2448" s="3">
        <v>0.93</v>
      </c>
    </row>
    <row r="2449" spans="1:14" ht="15.75" x14ac:dyDescent="0.25">
      <c r="A2449" s="3" t="s">
        <v>16</v>
      </c>
      <c r="B2449" s="3" t="str">
        <f>tbl_Manifiestos[[#This Row],[Factura]] &amp; "|" &amp; tbl_Manifiestos[[#This Row],[Proyecto OK]] &amp; "|" &amp; TEXT(tbl_Manifiestos[[#This Row],[Servicio]],"0.00") &amp; "|" &amp; TEXT(tbl_Manifiestos[[#This Row],[Costo Unitario]],"0.00")</f>
        <v>2828|Evanston|10.00|115.50</v>
      </c>
      <c r="C2449" s="44" t="s">
        <v>5762</v>
      </c>
      <c r="D2449" s="79">
        <v>45953</v>
      </c>
      <c r="E2449">
        <v>308</v>
      </c>
      <c r="F2449" t="s">
        <v>5312</v>
      </c>
      <c r="G2449" t="s">
        <v>3172</v>
      </c>
      <c r="H2449" t="s">
        <v>3172</v>
      </c>
      <c r="J2449">
        <v>10</v>
      </c>
      <c r="K2449" s="55">
        <v>115.5</v>
      </c>
      <c r="L2449" s="129">
        <f t="shared" si="77"/>
        <v>1155</v>
      </c>
      <c r="M2449" s="6">
        <f>tbl_Manifiestos[[#This Row],[Total Pagado]]*tbl_Manifiestos[[#This Row],[Porcentaje]]</f>
        <v>1074.1500000000001</v>
      </c>
      <c r="N2449" s="3">
        <v>0.93</v>
      </c>
    </row>
    <row r="2450" spans="1:14" ht="15.75" x14ac:dyDescent="0.25">
      <c r="A2450" s="3" t="s">
        <v>16</v>
      </c>
      <c r="B2450" s="3" t="str">
        <f>tbl_Manifiestos[[#This Row],[Factura]] &amp; "|" &amp; tbl_Manifiestos[[#This Row],[Proyecto OK]] &amp; "|" &amp; TEXT(tbl_Manifiestos[[#This Row],[Servicio]],"0.00") &amp; "|" &amp; TEXT(tbl_Manifiestos[[#This Row],[Costo Unitario]],"0.00")</f>
        <v>2828|Evanston|8.00|115.50</v>
      </c>
      <c r="C2450" s="44" t="s">
        <v>5762</v>
      </c>
      <c r="D2450" s="79">
        <v>45954</v>
      </c>
      <c r="E2450">
        <v>308</v>
      </c>
      <c r="F2450" t="s">
        <v>5312</v>
      </c>
      <c r="G2450" t="s">
        <v>3172</v>
      </c>
      <c r="H2450" t="s">
        <v>3172</v>
      </c>
      <c r="J2450">
        <v>8</v>
      </c>
      <c r="K2450" s="55">
        <v>115.5</v>
      </c>
      <c r="L2450" s="129">
        <f t="shared" ref="L2450:L2462" si="78">J2450*K2450</f>
        <v>924</v>
      </c>
      <c r="M2450" s="6">
        <f>tbl_Manifiestos[[#This Row],[Total Pagado]]*tbl_Manifiestos[[#This Row],[Porcentaje]]</f>
        <v>859.32</v>
      </c>
      <c r="N2450" s="3">
        <v>0.93</v>
      </c>
    </row>
    <row r="2451" spans="1:14" ht="15.75" x14ac:dyDescent="0.25">
      <c r="A2451" s="3" t="s">
        <v>16</v>
      </c>
      <c r="B2451" s="3" t="str">
        <f>tbl_Manifiestos[[#This Row],[Factura]] &amp; "|" &amp; tbl_Manifiestos[[#This Row],[Proyecto OK]] &amp; "|" &amp; TEXT(tbl_Manifiestos[[#This Row],[Servicio]],"0.00") &amp; "|" &amp; TEXT(tbl_Manifiestos[[#This Row],[Costo Unitario]],"0.00")</f>
        <v>2845|Evanston|10.50|115.50</v>
      </c>
      <c r="C2451" s="44" t="s">
        <v>5795</v>
      </c>
      <c r="D2451" s="79">
        <v>45957</v>
      </c>
      <c r="E2451">
        <v>308</v>
      </c>
      <c r="F2451" t="s">
        <v>5405</v>
      </c>
      <c r="G2451" t="s">
        <v>3172</v>
      </c>
      <c r="H2451" t="s">
        <v>3172</v>
      </c>
      <c r="J2451">
        <v>10.5</v>
      </c>
      <c r="K2451" s="55">
        <v>115.5</v>
      </c>
      <c r="L2451" s="129">
        <f t="shared" si="78"/>
        <v>1212.75</v>
      </c>
      <c r="M2451" s="6">
        <f>tbl_Manifiestos[[#This Row],[Total Pagado]]*tbl_Manifiestos[[#This Row],[Porcentaje]]</f>
        <v>1127.8575000000001</v>
      </c>
      <c r="N2451" s="3">
        <v>0.93</v>
      </c>
    </row>
    <row r="2452" spans="1:14" ht="15.75" x14ac:dyDescent="0.25">
      <c r="A2452" s="3" t="s">
        <v>16</v>
      </c>
      <c r="B2452" s="3" t="str">
        <f>tbl_Manifiestos[[#This Row],[Factura]] &amp; "|" &amp; tbl_Manifiestos[[#This Row],[Proyecto OK]] &amp; "|" &amp; TEXT(tbl_Manifiestos[[#This Row],[Servicio]],"0.00") &amp; "|" &amp; TEXT(tbl_Manifiestos[[#This Row],[Costo Unitario]],"0.00")</f>
        <v>2845|Evanston|8.50|115.50</v>
      </c>
      <c r="C2452" s="44" t="s">
        <v>5795</v>
      </c>
      <c r="D2452" s="79">
        <v>45958</v>
      </c>
      <c r="E2452">
        <v>308</v>
      </c>
      <c r="F2452" t="s">
        <v>5405</v>
      </c>
      <c r="G2452" t="s">
        <v>3172</v>
      </c>
      <c r="H2452" t="s">
        <v>3172</v>
      </c>
      <c r="J2452">
        <v>8.5</v>
      </c>
      <c r="K2452" s="55">
        <v>115.5</v>
      </c>
      <c r="L2452" s="129">
        <f t="shared" si="78"/>
        <v>981.75</v>
      </c>
      <c r="M2452" s="6">
        <f>tbl_Manifiestos[[#This Row],[Total Pagado]]*tbl_Manifiestos[[#This Row],[Porcentaje]]</f>
        <v>913.02750000000003</v>
      </c>
      <c r="N2452" s="3">
        <v>0.93</v>
      </c>
    </row>
    <row r="2453" spans="1:14" ht="15.75" x14ac:dyDescent="0.25">
      <c r="A2453" s="3" t="s">
        <v>16</v>
      </c>
      <c r="B2453" s="3" t="str">
        <f>tbl_Manifiestos[[#This Row],[Factura]] &amp; "|" &amp; tbl_Manifiestos[[#This Row],[Proyecto OK]] &amp; "|" &amp; TEXT(tbl_Manifiestos[[#This Row],[Servicio]],"0.00") &amp; "|" &amp; TEXT(tbl_Manifiestos[[#This Row],[Costo Unitario]],"0.00")</f>
        <v>2845|Evanston|8.00|115.50</v>
      </c>
      <c r="C2453" s="44" t="s">
        <v>5795</v>
      </c>
      <c r="D2453" s="79">
        <v>45959</v>
      </c>
      <c r="E2453">
        <v>308</v>
      </c>
      <c r="F2453" t="s">
        <v>5405</v>
      </c>
      <c r="G2453" t="s">
        <v>3172</v>
      </c>
      <c r="H2453" t="s">
        <v>3172</v>
      </c>
      <c r="J2453">
        <v>8</v>
      </c>
      <c r="K2453" s="55">
        <v>115.5</v>
      </c>
      <c r="L2453" s="129">
        <f t="shared" si="78"/>
        <v>924</v>
      </c>
      <c r="M2453" s="6">
        <f>tbl_Manifiestos[[#This Row],[Total Pagado]]*tbl_Manifiestos[[#This Row],[Porcentaje]]</f>
        <v>859.32</v>
      </c>
      <c r="N2453" s="3">
        <v>0.93</v>
      </c>
    </row>
    <row r="2454" spans="1:14" ht="15.75" x14ac:dyDescent="0.25">
      <c r="A2454" s="3" t="s">
        <v>16</v>
      </c>
      <c r="B2454" s="3" t="str">
        <f>tbl_Manifiestos[[#This Row],[Factura]] &amp; "|" &amp; tbl_Manifiestos[[#This Row],[Proyecto OK]] &amp; "|" &amp; TEXT(tbl_Manifiestos[[#This Row],[Servicio]],"0.00") &amp; "|" &amp; TEXT(tbl_Manifiestos[[#This Row],[Costo Unitario]],"0.00")</f>
        <v>2845|Evanston|9.00|115.50</v>
      </c>
      <c r="C2454" s="44" t="s">
        <v>5795</v>
      </c>
      <c r="D2454" s="79">
        <v>45960</v>
      </c>
      <c r="E2454">
        <v>308</v>
      </c>
      <c r="F2454" t="s">
        <v>5405</v>
      </c>
      <c r="G2454" t="s">
        <v>3172</v>
      </c>
      <c r="H2454" t="s">
        <v>3172</v>
      </c>
      <c r="J2454">
        <v>9</v>
      </c>
      <c r="K2454" s="55">
        <v>115.5</v>
      </c>
      <c r="L2454" s="129">
        <f t="shared" si="78"/>
        <v>1039.5</v>
      </c>
      <c r="M2454" s="6">
        <f>tbl_Manifiestos[[#This Row],[Total Pagado]]*tbl_Manifiestos[[#This Row],[Porcentaje]]</f>
        <v>966.73500000000001</v>
      </c>
      <c r="N2454" s="3">
        <v>0.93</v>
      </c>
    </row>
    <row r="2455" spans="1:14" ht="15.75" x14ac:dyDescent="0.25">
      <c r="A2455" s="3" t="s">
        <v>16</v>
      </c>
      <c r="B2455" s="3" t="str">
        <f>tbl_Manifiestos[[#This Row],[Factura]] &amp; "|" &amp; tbl_Manifiestos[[#This Row],[Proyecto OK]] &amp; "|" &amp; TEXT(tbl_Manifiestos[[#This Row],[Servicio]],"0.00") &amp; "|" &amp; TEXT(tbl_Manifiestos[[#This Row],[Costo Unitario]],"0.00")</f>
        <v>2864|Evanston|8.00|115.50</v>
      </c>
      <c r="C2455" s="44" t="s">
        <v>5796</v>
      </c>
      <c r="D2455" s="79">
        <v>45964</v>
      </c>
      <c r="E2455">
        <v>308</v>
      </c>
      <c r="F2455" t="s">
        <v>5312</v>
      </c>
      <c r="G2455" t="s">
        <v>3172</v>
      </c>
      <c r="H2455" t="s">
        <v>3172</v>
      </c>
      <c r="J2455">
        <v>8</v>
      </c>
      <c r="K2455" s="55">
        <v>115.5</v>
      </c>
      <c r="L2455" s="129">
        <f t="shared" si="78"/>
        <v>924</v>
      </c>
      <c r="M2455" s="6">
        <f>tbl_Manifiestos[[#This Row],[Total Pagado]]*tbl_Manifiestos[[#This Row],[Porcentaje]]</f>
        <v>859.32</v>
      </c>
      <c r="N2455" s="3">
        <v>0.93</v>
      </c>
    </row>
    <row r="2456" spans="1:14" ht="15.75" x14ac:dyDescent="0.25">
      <c r="A2456" s="3" t="s">
        <v>16</v>
      </c>
      <c r="B2456" s="3" t="str">
        <f>tbl_Manifiestos[[#This Row],[Factura]] &amp; "|" &amp; tbl_Manifiestos[[#This Row],[Proyecto OK]] &amp; "|" &amp; TEXT(tbl_Manifiestos[[#This Row],[Servicio]],"0.00") &amp; "|" &amp; TEXT(tbl_Manifiestos[[#This Row],[Costo Unitario]],"0.00")</f>
        <v>2864|Evanston|8.00|115.50</v>
      </c>
      <c r="C2456" s="44" t="s">
        <v>5796</v>
      </c>
      <c r="D2456" s="79">
        <v>45965</v>
      </c>
      <c r="E2456">
        <v>308</v>
      </c>
      <c r="F2456" t="s">
        <v>5312</v>
      </c>
      <c r="G2456" t="s">
        <v>3172</v>
      </c>
      <c r="H2456" t="s">
        <v>3172</v>
      </c>
      <c r="J2456">
        <v>8</v>
      </c>
      <c r="K2456" s="55">
        <v>115.5</v>
      </c>
      <c r="L2456" s="129">
        <f t="shared" si="78"/>
        <v>924</v>
      </c>
      <c r="M2456" s="6">
        <f>tbl_Manifiestos[[#This Row],[Total Pagado]]*tbl_Manifiestos[[#This Row],[Porcentaje]]</f>
        <v>859.32</v>
      </c>
      <c r="N2456" s="3">
        <v>0.93</v>
      </c>
    </row>
    <row r="2457" spans="1:14" ht="15.75" x14ac:dyDescent="0.25">
      <c r="A2457" s="3" t="s">
        <v>16</v>
      </c>
      <c r="B2457" s="3" t="str">
        <f>tbl_Manifiestos[[#This Row],[Factura]] &amp; "|" &amp; tbl_Manifiestos[[#This Row],[Proyecto OK]] &amp; "|" &amp; TEXT(tbl_Manifiestos[[#This Row],[Servicio]],"0.00") &amp; "|" &amp; TEXT(tbl_Manifiestos[[#This Row],[Costo Unitario]],"0.00")</f>
        <v>2864|Evanston|8.00|115.50</v>
      </c>
      <c r="C2457" s="44" t="s">
        <v>5796</v>
      </c>
      <c r="D2457" s="80">
        <v>45966</v>
      </c>
      <c r="E2457">
        <v>308</v>
      </c>
      <c r="F2457" t="s">
        <v>5312</v>
      </c>
      <c r="G2457" t="s">
        <v>3172</v>
      </c>
      <c r="H2457" t="s">
        <v>3172</v>
      </c>
      <c r="J2457">
        <v>8</v>
      </c>
      <c r="K2457" s="56">
        <v>115.5</v>
      </c>
      <c r="L2457" s="130">
        <f t="shared" si="78"/>
        <v>924</v>
      </c>
      <c r="M2457" s="6">
        <f>tbl_Manifiestos[[#This Row],[Total Pagado]]*tbl_Manifiestos[[#This Row],[Porcentaje]]</f>
        <v>859.32</v>
      </c>
      <c r="N2457" s="3">
        <v>0.93</v>
      </c>
    </row>
    <row r="2458" spans="1:14" ht="15.75" x14ac:dyDescent="0.25">
      <c r="A2458" s="3" t="s">
        <v>16</v>
      </c>
      <c r="B2458" s="3" t="str">
        <f>tbl_Manifiestos[[#This Row],[Factura]] &amp; "|" &amp; tbl_Manifiestos[[#This Row],[Proyecto OK]] &amp; "|" &amp; TEXT(tbl_Manifiestos[[#This Row],[Servicio]],"0.00") &amp; "|" &amp; TEXT(tbl_Manifiestos[[#This Row],[Costo Unitario]],"0.00")</f>
        <v>2864|Evanston|8.00|115.50</v>
      </c>
      <c r="C2458" s="44" t="s">
        <v>5796</v>
      </c>
      <c r="D2458" s="78">
        <v>45967</v>
      </c>
      <c r="E2458">
        <v>308</v>
      </c>
      <c r="F2458" t="s">
        <v>5312</v>
      </c>
      <c r="G2458" t="s">
        <v>3172</v>
      </c>
      <c r="H2458" t="s">
        <v>3172</v>
      </c>
      <c r="J2458">
        <v>8</v>
      </c>
      <c r="K2458" s="54">
        <v>115.5</v>
      </c>
      <c r="L2458" s="128">
        <f t="shared" si="78"/>
        <v>924</v>
      </c>
      <c r="M2458" s="6">
        <f>tbl_Manifiestos[[#This Row],[Total Pagado]]*tbl_Manifiestos[[#This Row],[Porcentaje]]</f>
        <v>859.32</v>
      </c>
      <c r="N2458" s="3">
        <v>0.93</v>
      </c>
    </row>
    <row r="2459" spans="1:14" ht="15.75" x14ac:dyDescent="0.25">
      <c r="A2459" s="3" t="s">
        <v>16</v>
      </c>
      <c r="B2459" s="3" t="str">
        <f>tbl_Manifiestos[[#This Row],[Factura]] &amp; "|" &amp; tbl_Manifiestos[[#This Row],[Proyecto OK]] &amp; "|" &amp; TEXT(tbl_Manifiestos[[#This Row],[Servicio]],"0.00") &amp; "|" &amp; TEXT(tbl_Manifiestos[[#This Row],[Costo Unitario]],"0.00")</f>
        <v>2864|Evanston|8.00|115.50</v>
      </c>
      <c r="C2459" s="44" t="s">
        <v>5796</v>
      </c>
      <c r="D2459" s="80">
        <v>45968</v>
      </c>
      <c r="E2459">
        <v>308</v>
      </c>
      <c r="F2459" t="s">
        <v>5312</v>
      </c>
      <c r="G2459" t="s">
        <v>3172</v>
      </c>
      <c r="H2459" t="s">
        <v>3172</v>
      </c>
      <c r="J2459">
        <v>8</v>
      </c>
      <c r="K2459" s="56">
        <v>115.5</v>
      </c>
      <c r="L2459" s="130">
        <f t="shared" si="78"/>
        <v>924</v>
      </c>
      <c r="M2459" s="6">
        <f>tbl_Manifiestos[[#This Row],[Total Pagado]]*tbl_Manifiestos[[#This Row],[Porcentaje]]</f>
        <v>859.32</v>
      </c>
      <c r="N2459" s="3">
        <v>0.93</v>
      </c>
    </row>
    <row r="2460" spans="1:14" ht="15.75" x14ac:dyDescent="0.25">
      <c r="A2460" s="3" t="s">
        <v>16</v>
      </c>
      <c r="B2460" s="3" t="str">
        <f>tbl_Manifiestos[[#This Row],[Factura]] &amp; "|" &amp; tbl_Manifiestos[[#This Row],[Proyecto OK]] &amp; "|" &amp; TEXT(tbl_Manifiestos[[#This Row],[Servicio]],"0.00") &amp; "|" &amp; TEXT(tbl_Manifiestos[[#This Row],[Costo Unitario]],"0.00")</f>
        <v>2884|Evanston|8.00|115.50</v>
      </c>
      <c r="C2460" s="44" t="s">
        <v>5806</v>
      </c>
      <c r="D2460" s="78">
        <v>45972</v>
      </c>
      <c r="E2460">
        <v>308</v>
      </c>
      <c r="F2460" t="s">
        <v>5312</v>
      </c>
      <c r="G2460" t="s">
        <v>3172</v>
      </c>
      <c r="H2460" t="s">
        <v>3172</v>
      </c>
      <c r="J2460">
        <v>8</v>
      </c>
      <c r="K2460" s="54">
        <v>115.5</v>
      </c>
      <c r="L2460" s="128">
        <f t="shared" si="78"/>
        <v>924</v>
      </c>
      <c r="M2460" s="6">
        <f>tbl_Manifiestos[[#This Row],[Total Pagado]]*tbl_Manifiestos[[#This Row],[Porcentaje]]</f>
        <v>859.32</v>
      </c>
      <c r="N2460" s="3">
        <v>0.93</v>
      </c>
    </row>
    <row r="2461" spans="1:14" ht="15.75" x14ac:dyDescent="0.25">
      <c r="A2461" s="3" t="s">
        <v>16</v>
      </c>
      <c r="B2461" s="3" t="str">
        <f>tbl_Manifiestos[[#This Row],[Factura]] &amp; "|" &amp; tbl_Manifiestos[[#This Row],[Proyecto OK]] &amp; "|" &amp; TEXT(tbl_Manifiestos[[#This Row],[Servicio]],"0.00") &amp; "|" &amp; TEXT(tbl_Manifiestos[[#This Row],[Costo Unitario]],"0.00")</f>
        <v>2884|Evanston|10.50|115.50</v>
      </c>
      <c r="C2461" s="44" t="s">
        <v>5806</v>
      </c>
      <c r="D2461" s="78">
        <v>45973</v>
      </c>
      <c r="E2461">
        <v>308</v>
      </c>
      <c r="F2461" t="s">
        <v>5312</v>
      </c>
      <c r="G2461" t="s">
        <v>3172</v>
      </c>
      <c r="H2461" t="s">
        <v>3172</v>
      </c>
      <c r="J2461">
        <v>10.5</v>
      </c>
      <c r="K2461" s="54">
        <v>115.5</v>
      </c>
      <c r="L2461" s="128">
        <f t="shared" si="78"/>
        <v>1212.75</v>
      </c>
      <c r="M2461" s="6">
        <f>tbl_Manifiestos[[#This Row],[Total Pagado]]*tbl_Manifiestos[[#This Row],[Porcentaje]]</f>
        <v>1127.8575000000001</v>
      </c>
      <c r="N2461" s="3">
        <v>0.93</v>
      </c>
    </row>
    <row r="2462" spans="1:14" ht="15.75" x14ac:dyDescent="0.25">
      <c r="A2462" s="3" t="s">
        <v>16</v>
      </c>
      <c r="B2462" s="3" t="str">
        <f>tbl_Manifiestos[[#This Row],[Factura]] &amp; "|" &amp; tbl_Manifiestos[[#This Row],[Proyecto OK]] &amp; "|" &amp; TEXT(tbl_Manifiestos[[#This Row],[Servicio]],"0.00") &amp; "|" &amp; TEXT(tbl_Manifiestos[[#This Row],[Costo Unitario]],"0.00")</f>
        <v>2884|Evanston|8.00|115.50</v>
      </c>
      <c r="C2462" s="44" t="s">
        <v>5806</v>
      </c>
      <c r="D2462" s="79">
        <v>45974</v>
      </c>
      <c r="E2462">
        <v>308</v>
      </c>
      <c r="F2462" t="s">
        <v>5312</v>
      </c>
      <c r="G2462" t="s">
        <v>3172</v>
      </c>
      <c r="H2462" t="s">
        <v>3172</v>
      </c>
      <c r="J2462">
        <v>8</v>
      </c>
      <c r="K2462" s="55">
        <v>115.5</v>
      </c>
      <c r="L2462" s="129">
        <f t="shared" si="78"/>
        <v>924</v>
      </c>
      <c r="M2462" s="6">
        <f>tbl_Manifiestos[[#This Row],[Total Pagado]]*tbl_Manifiestos[[#This Row],[Porcentaje]]</f>
        <v>859.32</v>
      </c>
      <c r="N2462" s="3">
        <v>0.93</v>
      </c>
    </row>
    <row r="2463" spans="1:14" ht="15.75" x14ac:dyDescent="0.25">
      <c r="A2463" s="3" t="s">
        <v>5305</v>
      </c>
      <c r="B2463" s="3" t="str">
        <f>tbl_Manifiestos[[#This Row],[Factura]] &amp; "|" &amp; tbl_Manifiestos[[#This Row],[Proyecto OK]] &amp; "|" &amp; TEXT(tbl_Manifiestos[[#This Row],[Servicio]],"0.00") &amp; "|" &amp; TEXT(tbl_Manifiestos[[#This Row],[Costo Unitario]],"0.00")</f>
        <v>2472|Flossmore IL|8.00|115.00</v>
      </c>
      <c r="C2463">
        <v>2472</v>
      </c>
      <c r="D2463" s="136">
        <v>45792</v>
      </c>
      <c r="E2463" s="5">
        <v>606</v>
      </c>
      <c r="F2463" s="3" t="s">
        <v>5310</v>
      </c>
      <c r="G2463" s="5" t="s">
        <v>5323</v>
      </c>
      <c r="H2463" t="s">
        <v>1283</v>
      </c>
      <c r="I2463" s="5"/>
      <c r="J2463" s="3">
        <v>8</v>
      </c>
      <c r="K2463" s="183">
        <v>115</v>
      </c>
      <c r="L2463" s="212">
        <v>920</v>
      </c>
      <c r="M2463" s="6">
        <f>tbl_Manifiestos[[#This Row],[Total Pagado]]*tbl_Manifiestos[[#This Row],[Porcentaje]]</f>
        <v>828</v>
      </c>
      <c r="N2463" s="3">
        <v>0.9</v>
      </c>
    </row>
    <row r="2464" spans="1:14" ht="15.75" x14ac:dyDescent="0.25">
      <c r="A2464" s="3" t="s">
        <v>5309</v>
      </c>
      <c r="B2464" s="3" t="str">
        <f>tbl_Manifiestos[[#This Row],[Factura]] &amp; "|" &amp; tbl_Manifiestos[[#This Row],[Proyecto OK]] &amp; "|" &amp; TEXT(tbl_Manifiestos[[#This Row],[Servicio]],"0.00") &amp; "|" &amp; TEXT(tbl_Manifiestos[[#This Row],[Costo Unitario]],"0.00")</f>
        <v>2472|Flossmore IL|9.50|115.00</v>
      </c>
      <c r="C2464">
        <v>2472</v>
      </c>
      <c r="D2464" s="140">
        <v>45792</v>
      </c>
      <c r="E2464" s="5">
        <v>28</v>
      </c>
      <c r="F2464" s="3" t="s">
        <v>5310</v>
      </c>
      <c r="G2464" s="5" t="s">
        <v>5323</v>
      </c>
      <c r="H2464" t="s">
        <v>1283</v>
      </c>
      <c r="I2464" s="5"/>
      <c r="J2464" s="3">
        <v>9.5</v>
      </c>
      <c r="K2464" s="187">
        <v>115</v>
      </c>
      <c r="L2464" s="216">
        <v>1092.5</v>
      </c>
      <c r="M2464" s="6">
        <f>tbl_Manifiestos[[#This Row],[Total Pagado]]*tbl_Manifiestos[[#This Row],[Porcentaje]]</f>
        <v>983.25</v>
      </c>
      <c r="N2464" s="3">
        <v>0.9</v>
      </c>
    </row>
    <row r="2465" spans="1:14" ht="15.75" x14ac:dyDescent="0.25">
      <c r="A2465" s="3" t="s">
        <v>5309</v>
      </c>
      <c r="B2465" s="3" t="str">
        <f>tbl_Manifiestos[[#This Row],[Factura]] &amp; "|" &amp; tbl_Manifiestos[[#This Row],[Proyecto OK]] &amp; "|" &amp; TEXT(tbl_Manifiestos[[#This Row],[Servicio]],"0.00") &amp; "|" &amp; TEXT(tbl_Manifiestos[[#This Row],[Costo Unitario]],"0.00")</f>
        <v>2472|Flossmore IL|9.00|115.00</v>
      </c>
      <c r="C2465">
        <v>2472</v>
      </c>
      <c r="D2465" s="140">
        <v>45793</v>
      </c>
      <c r="E2465" s="5">
        <v>76</v>
      </c>
      <c r="F2465" s="3" t="s">
        <v>5310</v>
      </c>
      <c r="G2465" s="5" t="s">
        <v>5323</v>
      </c>
      <c r="H2465" t="s">
        <v>1283</v>
      </c>
      <c r="I2465" s="5"/>
      <c r="J2465" s="3">
        <v>9</v>
      </c>
      <c r="K2465" s="187">
        <v>115</v>
      </c>
      <c r="L2465" s="216">
        <v>1035</v>
      </c>
      <c r="M2465" s="6">
        <f>tbl_Manifiestos[[#This Row],[Total Pagado]]*tbl_Manifiestos[[#This Row],[Porcentaje]]</f>
        <v>931.5</v>
      </c>
      <c r="N2465" s="3">
        <v>0.9</v>
      </c>
    </row>
    <row r="2466" spans="1:14" ht="15.75" x14ac:dyDescent="0.25">
      <c r="A2466" s="3" t="s">
        <v>5309</v>
      </c>
      <c r="B2466" s="3" t="str">
        <f>tbl_Manifiestos[[#This Row],[Factura]] &amp; "|" &amp; tbl_Manifiestos[[#This Row],[Proyecto OK]] &amp; "|" &amp; TEXT(tbl_Manifiestos[[#This Row],[Servicio]],"0.00") &amp; "|" &amp; TEXT(tbl_Manifiestos[[#This Row],[Costo Unitario]],"0.00")</f>
        <v>2487|Flossmore IL|8.00|115.00</v>
      </c>
      <c r="C2466">
        <v>2487</v>
      </c>
      <c r="D2466" s="138">
        <v>45796</v>
      </c>
      <c r="E2466" s="5">
        <v>229</v>
      </c>
      <c r="F2466" s="3" t="s">
        <v>5310</v>
      </c>
      <c r="G2466" s="5" t="s">
        <v>5323</v>
      </c>
      <c r="H2466" t="s">
        <v>1283</v>
      </c>
      <c r="I2466" s="5"/>
      <c r="J2466" s="3">
        <v>8</v>
      </c>
      <c r="K2466" s="185">
        <v>115</v>
      </c>
      <c r="L2466" s="214">
        <v>920</v>
      </c>
      <c r="M2466" s="6">
        <f>tbl_Manifiestos[[#This Row],[Total Pagado]]*tbl_Manifiestos[[#This Row],[Porcentaje]]</f>
        <v>828</v>
      </c>
      <c r="N2466" s="3">
        <v>0.9</v>
      </c>
    </row>
    <row r="2467" spans="1:14" ht="15.75" x14ac:dyDescent="0.25">
      <c r="A2467" s="3" t="s">
        <v>27</v>
      </c>
      <c r="B2467" s="3" t="str">
        <f>tbl_Manifiestos[[#This Row],[Factura]] &amp; "|" &amp; tbl_Manifiestos[[#This Row],[Proyecto OK]] &amp; "|" &amp; TEXT(tbl_Manifiestos[[#This Row],[Servicio]],"0.00") &amp; "|" &amp; TEXT(tbl_Manifiestos[[#This Row],[Costo Unitario]],"0.00")</f>
        <v>2472|Flossmore IL|8.50|128.00</v>
      </c>
      <c r="C2467" t="s">
        <v>5413</v>
      </c>
      <c r="D2467" s="32">
        <v>45791</v>
      </c>
      <c r="E2467">
        <v>67</v>
      </c>
      <c r="F2467" t="s">
        <v>5414</v>
      </c>
      <c r="G2467" t="s">
        <v>5323</v>
      </c>
      <c r="H2467" t="s">
        <v>1283</v>
      </c>
      <c r="J2467">
        <v>8.5</v>
      </c>
      <c r="K2467" s="34">
        <v>128</v>
      </c>
      <c r="L2467" s="40">
        <f t="shared" ref="L2467:L2472" si="79">J2467*K2467</f>
        <v>1088</v>
      </c>
      <c r="M2467" s="6">
        <f>tbl_Manifiestos[[#This Row],[Total Pagado]]*tbl_Manifiestos[[#This Row],[Porcentaje]]</f>
        <v>1011.84</v>
      </c>
      <c r="N2467" s="3">
        <v>0.93</v>
      </c>
    </row>
    <row r="2468" spans="1:14" ht="15.75" x14ac:dyDescent="0.25">
      <c r="A2468" s="3" t="s">
        <v>27</v>
      </c>
      <c r="B2468" s="3" t="str">
        <f>tbl_Manifiestos[[#This Row],[Factura]] &amp; "|" &amp; tbl_Manifiestos[[#This Row],[Proyecto OK]] &amp; "|" &amp; TEXT(tbl_Manifiestos[[#This Row],[Servicio]],"0.00") &amp; "|" &amp; TEXT(tbl_Manifiestos[[#This Row],[Costo Unitario]],"0.00")</f>
        <v>2472|Flossmore IL|9.00|128.00</v>
      </c>
      <c r="C2468" t="s">
        <v>5413</v>
      </c>
      <c r="D2468" s="32">
        <v>45793</v>
      </c>
      <c r="E2468">
        <v>67</v>
      </c>
      <c r="F2468" t="s">
        <v>5414</v>
      </c>
      <c r="G2468" t="s">
        <v>5323</v>
      </c>
      <c r="H2468" t="s">
        <v>1283</v>
      </c>
      <c r="J2468">
        <v>9</v>
      </c>
      <c r="K2468" s="34">
        <v>128</v>
      </c>
      <c r="L2468" s="40">
        <f t="shared" si="79"/>
        <v>1152</v>
      </c>
      <c r="M2468" s="6">
        <f>tbl_Manifiestos[[#This Row],[Total Pagado]]*tbl_Manifiestos[[#This Row],[Porcentaje]]</f>
        <v>1071.3600000000001</v>
      </c>
      <c r="N2468" s="3">
        <v>0.93</v>
      </c>
    </row>
    <row r="2469" spans="1:14" ht="15.75" x14ac:dyDescent="0.25">
      <c r="A2469" s="3" t="s">
        <v>27</v>
      </c>
      <c r="B2469" s="3" t="str">
        <f>tbl_Manifiestos[[#This Row],[Factura]] &amp; "|" &amp; tbl_Manifiestos[[#This Row],[Proyecto OK]] &amp; "|" &amp; TEXT(tbl_Manifiestos[[#This Row],[Servicio]],"0.00") &amp; "|" &amp; TEXT(tbl_Manifiestos[[#This Row],[Costo Unitario]],"0.00")</f>
        <v>2472|Flossmore IL|8.00|128.00</v>
      </c>
      <c r="C2469" t="s">
        <v>5413</v>
      </c>
      <c r="D2469" s="32">
        <v>45792</v>
      </c>
      <c r="E2469">
        <v>515</v>
      </c>
      <c r="F2469" t="s">
        <v>5414</v>
      </c>
      <c r="G2469" t="s">
        <v>5323</v>
      </c>
      <c r="H2469" t="s">
        <v>1283</v>
      </c>
      <c r="J2469">
        <v>8</v>
      </c>
      <c r="K2469" s="34">
        <v>128</v>
      </c>
      <c r="L2469" s="40">
        <f t="shared" si="79"/>
        <v>1024</v>
      </c>
      <c r="M2469" s="6">
        <f>tbl_Manifiestos[[#This Row],[Total Pagado]]*tbl_Manifiestos[[#This Row],[Porcentaje]]</f>
        <v>952.32</v>
      </c>
      <c r="N2469" s="3">
        <v>0.93</v>
      </c>
    </row>
    <row r="2470" spans="1:14" ht="15.75" x14ac:dyDescent="0.25">
      <c r="A2470" s="3" t="s">
        <v>27</v>
      </c>
      <c r="B2470" s="3" t="str">
        <f>tbl_Manifiestos[[#This Row],[Factura]] &amp; "|" &amp; tbl_Manifiestos[[#This Row],[Proyecto OK]] &amp; "|" &amp; TEXT(tbl_Manifiestos[[#This Row],[Servicio]],"0.00") &amp; "|" &amp; TEXT(tbl_Manifiestos[[#This Row],[Costo Unitario]],"0.00")</f>
        <v>2487|Flossmore IL|9.25|128.00</v>
      </c>
      <c r="C2470" t="s">
        <v>5422</v>
      </c>
      <c r="D2470" s="32">
        <v>45798</v>
      </c>
      <c r="E2470">
        <v>67</v>
      </c>
      <c r="F2470" t="s">
        <v>5414</v>
      </c>
      <c r="G2470" t="s">
        <v>5323</v>
      </c>
      <c r="H2470" t="s">
        <v>1283</v>
      </c>
      <c r="J2470">
        <v>9.25</v>
      </c>
      <c r="K2470" s="34">
        <v>128</v>
      </c>
      <c r="L2470" s="40">
        <f t="shared" si="79"/>
        <v>1184</v>
      </c>
      <c r="M2470" s="6">
        <f>tbl_Manifiestos[[#This Row],[Total Pagado]]*tbl_Manifiestos[[#This Row],[Porcentaje]]</f>
        <v>1101.1200000000001</v>
      </c>
      <c r="N2470" s="3">
        <v>0.93</v>
      </c>
    </row>
    <row r="2471" spans="1:14" ht="15.75" x14ac:dyDescent="0.25">
      <c r="A2471" s="3" t="s">
        <v>27</v>
      </c>
      <c r="B2471" s="3" t="str">
        <f>tbl_Manifiestos[[#This Row],[Factura]] &amp; "|" &amp; tbl_Manifiestos[[#This Row],[Proyecto OK]] &amp; "|" &amp; TEXT(tbl_Manifiestos[[#This Row],[Servicio]],"0.00") &amp; "|" &amp; TEXT(tbl_Manifiestos[[#This Row],[Costo Unitario]],"0.00")</f>
        <v>2487|Flossmore IL|9.25|128.00</v>
      </c>
      <c r="C2471" t="s">
        <v>5422</v>
      </c>
      <c r="D2471" s="32">
        <v>45796</v>
      </c>
      <c r="E2471">
        <v>617</v>
      </c>
      <c r="F2471" t="s">
        <v>5414</v>
      </c>
      <c r="G2471" t="s">
        <v>5323</v>
      </c>
      <c r="H2471" t="s">
        <v>1283</v>
      </c>
      <c r="J2471">
        <v>9.25</v>
      </c>
      <c r="K2471" s="34">
        <v>128</v>
      </c>
      <c r="L2471" s="40">
        <f t="shared" si="79"/>
        <v>1184</v>
      </c>
      <c r="M2471" s="6">
        <f>tbl_Manifiestos[[#This Row],[Total Pagado]]*tbl_Manifiestos[[#This Row],[Porcentaje]]</f>
        <v>1101.1200000000001</v>
      </c>
      <c r="N2471" s="3">
        <v>0.93</v>
      </c>
    </row>
    <row r="2472" spans="1:14" ht="15.75" x14ac:dyDescent="0.25">
      <c r="A2472" s="3" t="s">
        <v>12</v>
      </c>
      <c r="B2472" s="3" t="str">
        <f>tbl_Manifiestos[[#This Row],[Factura]] &amp; "|" &amp; tbl_Manifiestos[[#This Row],[Proyecto OK]] &amp; "|" &amp; TEXT(tbl_Manifiestos[[#This Row],[Servicio]],"0.00") &amp; "|" &amp; TEXT(tbl_Manifiestos[[#This Row],[Costo Unitario]],"0.00")</f>
        <v>2393|Canal #2|4.00|357.00</v>
      </c>
      <c r="C2472">
        <v>2393</v>
      </c>
      <c r="D2472" s="32">
        <v>45747</v>
      </c>
      <c r="E2472">
        <v>11</v>
      </c>
      <c r="F2472" t="s">
        <v>5401</v>
      </c>
      <c r="G2472" t="s">
        <v>5721</v>
      </c>
      <c r="H2472" s="237" t="s">
        <v>5362</v>
      </c>
      <c r="I2472">
        <v>6227</v>
      </c>
      <c r="J2472">
        <v>4</v>
      </c>
      <c r="K2472" s="34">
        <v>357</v>
      </c>
      <c r="L2472" s="40">
        <f t="shared" si="79"/>
        <v>1428</v>
      </c>
      <c r="M2472" s="6">
        <f>tbl_Manifiestos[[#This Row],[Total Pagado]]*tbl_Manifiestos[[#This Row],[Porcentaje]]</f>
        <v>1328.04</v>
      </c>
      <c r="N2472" s="3">
        <v>0.93</v>
      </c>
    </row>
    <row r="2473" spans="1:14" ht="15.75" x14ac:dyDescent="0.25">
      <c r="A2473" s="3" t="s">
        <v>5309</v>
      </c>
      <c r="B2473" s="3" t="str">
        <f>tbl_Manifiestos[[#This Row],[Factura]] &amp; "|" &amp; tbl_Manifiestos[[#This Row],[Proyecto OK]] &amp; "|" &amp; TEXT(tbl_Manifiestos[[#This Row],[Servicio]],"0.00") &amp; "|" &amp; TEXT(tbl_Manifiestos[[#This Row],[Costo Unitario]],"0.00")</f>
        <v>2388|Glencoe|7.25|105.00</v>
      </c>
      <c r="C2473">
        <v>2388</v>
      </c>
      <c r="D2473" s="4">
        <v>45742</v>
      </c>
      <c r="E2473" s="5" t="s">
        <v>5314</v>
      </c>
      <c r="F2473" s="3" t="s">
        <v>5312</v>
      </c>
      <c r="G2473" s="5" t="s">
        <v>591</v>
      </c>
      <c r="H2473" t="s">
        <v>591</v>
      </c>
      <c r="J2473" s="3">
        <v>7.25</v>
      </c>
      <c r="K2473" s="6">
        <v>105</v>
      </c>
      <c r="L2473" s="213">
        <v>761.25</v>
      </c>
      <c r="M2473" s="6">
        <f>tbl_Manifiestos[[#This Row],[Total Pagado]]*tbl_Manifiestos[[#This Row],[Porcentaje]]</f>
        <v>685.125</v>
      </c>
      <c r="N2473" s="3">
        <v>0.9</v>
      </c>
    </row>
    <row r="2474" spans="1:14" ht="15.75" x14ac:dyDescent="0.25">
      <c r="A2474" s="3" t="s">
        <v>663</v>
      </c>
      <c r="B2474" s="3" t="str">
        <f>tbl_Manifiestos[[#This Row],[Factura]] &amp; "|" &amp; tbl_Manifiestos[[#This Row],[Proyecto OK]] &amp; "|" &amp; TEXT(tbl_Manifiestos[[#This Row],[Servicio]],"0.00") &amp; "|" &amp; TEXT(tbl_Manifiestos[[#This Row],[Costo Unitario]],"0.00")</f>
        <v>2388|Glencoe|7.00|105.00</v>
      </c>
      <c r="C2474">
        <v>2388</v>
      </c>
      <c r="D2474" s="136">
        <v>45742</v>
      </c>
      <c r="E2474" s="5" t="s">
        <v>5317</v>
      </c>
      <c r="F2474" s="3" t="s">
        <v>5312</v>
      </c>
      <c r="G2474" s="5" t="s">
        <v>591</v>
      </c>
      <c r="H2474" t="s">
        <v>591</v>
      </c>
      <c r="J2474" s="3">
        <v>7</v>
      </c>
      <c r="K2474" s="183">
        <v>105</v>
      </c>
      <c r="L2474" s="212">
        <v>735</v>
      </c>
      <c r="M2474" s="6">
        <f>tbl_Manifiestos[[#This Row],[Total Pagado]]*tbl_Manifiestos[[#This Row],[Porcentaje]]</f>
        <v>661.5</v>
      </c>
      <c r="N2474" s="3">
        <v>0.9</v>
      </c>
    </row>
    <row r="2475" spans="1:14" ht="15.75" x14ac:dyDescent="0.25">
      <c r="A2475" s="3" t="s">
        <v>1089</v>
      </c>
      <c r="B2475" s="3" t="str">
        <f>tbl_Manifiestos[[#This Row],[Factura]] &amp; "|" &amp; tbl_Manifiestos[[#This Row],[Proyecto OK]] &amp; "|" &amp; TEXT(tbl_Manifiestos[[#This Row],[Servicio]],"0.00") &amp; "|" &amp; TEXT(tbl_Manifiestos[[#This Row],[Costo Unitario]],"0.00")</f>
        <v>2445|Glencoe|9.00|105.00</v>
      </c>
      <c r="C2475">
        <v>2445</v>
      </c>
      <c r="D2475" s="138">
        <v>45779</v>
      </c>
      <c r="E2475" s="5" t="s">
        <v>5321</v>
      </c>
      <c r="F2475" s="3" t="s">
        <v>5312</v>
      </c>
      <c r="G2475" s="5" t="s">
        <v>591</v>
      </c>
      <c r="H2475" t="s">
        <v>591</v>
      </c>
      <c r="J2475" s="3">
        <v>9</v>
      </c>
      <c r="K2475" s="185">
        <v>105</v>
      </c>
      <c r="L2475" s="214">
        <v>945</v>
      </c>
      <c r="M2475" s="6">
        <f>tbl_Manifiestos[[#This Row],[Total Pagado]]*tbl_Manifiestos[[#This Row],[Porcentaje]]</f>
        <v>850.5</v>
      </c>
      <c r="N2475" s="3">
        <v>0.9</v>
      </c>
    </row>
    <row r="2476" spans="1:14" ht="15.75" x14ac:dyDescent="0.25">
      <c r="A2476" s="3" t="s">
        <v>1089</v>
      </c>
      <c r="B2476" s="3" t="str">
        <f>tbl_Manifiestos[[#This Row],[Factura]] &amp; "|" &amp; tbl_Manifiestos[[#This Row],[Proyecto OK]] &amp; "|" &amp; TEXT(tbl_Manifiestos[[#This Row],[Servicio]],"0.00") &amp; "|" &amp; TEXT(tbl_Manifiestos[[#This Row],[Costo Unitario]],"0.00")</f>
        <v>2445|Glencoe|7.50|105.00</v>
      </c>
      <c r="C2476">
        <v>2445</v>
      </c>
      <c r="D2476" s="4">
        <v>45780</v>
      </c>
      <c r="E2476" s="5" t="s">
        <v>5321</v>
      </c>
      <c r="F2476" s="3" t="s">
        <v>5312</v>
      </c>
      <c r="G2476" s="5" t="s">
        <v>591</v>
      </c>
      <c r="H2476" t="s">
        <v>591</v>
      </c>
      <c r="J2476" s="3">
        <v>7.5</v>
      </c>
      <c r="K2476" s="6">
        <v>105</v>
      </c>
      <c r="L2476" s="213">
        <v>787.5</v>
      </c>
      <c r="M2476" s="6">
        <f>tbl_Manifiestos[[#This Row],[Total Pagado]]*tbl_Manifiestos[[#This Row],[Porcentaje]]</f>
        <v>708.75</v>
      </c>
      <c r="N2476" s="3">
        <v>0.9</v>
      </c>
    </row>
    <row r="2477" spans="1:14" ht="15.75" x14ac:dyDescent="0.25">
      <c r="A2477" s="3" t="s">
        <v>663</v>
      </c>
      <c r="B2477" s="3" t="str">
        <f>tbl_Manifiestos[[#This Row],[Factura]] &amp; "|" &amp; tbl_Manifiestos[[#This Row],[Proyecto OK]] &amp; "|" &amp; TEXT(tbl_Manifiestos[[#This Row],[Servicio]],"0.00") &amp; "|" &amp; TEXT(tbl_Manifiestos[[#This Row],[Costo Unitario]],"0.00")</f>
        <v>2490|Glencoe|8.00|105.00</v>
      </c>
      <c r="C2477">
        <v>2490</v>
      </c>
      <c r="D2477" s="4">
        <v>45796</v>
      </c>
      <c r="E2477" s="5">
        <v>642</v>
      </c>
      <c r="F2477" s="3" t="s">
        <v>5312</v>
      </c>
      <c r="G2477" s="5" t="s">
        <v>591</v>
      </c>
      <c r="H2477" t="s">
        <v>591</v>
      </c>
      <c r="J2477" s="3">
        <v>8</v>
      </c>
      <c r="K2477" s="6">
        <v>105</v>
      </c>
      <c r="L2477" s="213">
        <v>840</v>
      </c>
      <c r="M2477" s="6">
        <f>tbl_Manifiestos[[#This Row],[Total Pagado]]*tbl_Manifiestos[[#This Row],[Porcentaje]]</f>
        <v>756</v>
      </c>
      <c r="N2477" s="3">
        <v>0.9</v>
      </c>
    </row>
    <row r="2478" spans="1:14" ht="15.75" x14ac:dyDescent="0.25">
      <c r="A2478" s="3" t="s">
        <v>5309</v>
      </c>
      <c r="B2478" s="3" t="str">
        <f>tbl_Manifiestos[[#This Row],[Factura]] &amp; "|" &amp; tbl_Manifiestos[[#This Row],[Proyecto OK]] &amp; "|" &amp; TEXT(tbl_Manifiestos[[#This Row],[Servicio]],"0.00") &amp; "|" &amp; TEXT(tbl_Manifiestos[[#This Row],[Costo Unitario]],"0.00")</f>
        <v>2546|Glencoe|9.00|105.00</v>
      </c>
      <c r="C2478">
        <v>2546</v>
      </c>
      <c r="D2478" s="136">
        <v>45828</v>
      </c>
      <c r="E2478" s="5">
        <v>28</v>
      </c>
      <c r="F2478" s="3" t="s">
        <v>5312</v>
      </c>
      <c r="G2478" s="5" t="s">
        <v>591</v>
      </c>
      <c r="H2478" t="s">
        <v>591</v>
      </c>
      <c r="J2478" s="3">
        <v>9</v>
      </c>
      <c r="K2478" s="183">
        <v>105</v>
      </c>
      <c r="L2478" s="212">
        <v>945</v>
      </c>
      <c r="M2478" s="6">
        <f>tbl_Manifiestos[[#This Row],[Total Pagado]]*tbl_Manifiestos[[#This Row],[Porcentaje]]</f>
        <v>850.5</v>
      </c>
      <c r="N2478" s="3">
        <v>0.9</v>
      </c>
    </row>
    <row r="2479" spans="1:14" ht="15.75" x14ac:dyDescent="0.25">
      <c r="A2479" s="3" t="s">
        <v>663</v>
      </c>
      <c r="B2479" s="3" t="str">
        <f>tbl_Manifiestos[[#This Row],[Factura]] &amp; "|" &amp; tbl_Manifiestos[[#This Row],[Proyecto OK]] &amp; "|" &amp; TEXT(tbl_Manifiestos[[#This Row],[Servicio]],"0.00") &amp; "|" &amp; TEXT(tbl_Manifiestos[[#This Row],[Costo Unitario]],"0.00")</f>
        <v>2546|Glencoe|8.25|105.00</v>
      </c>
      <c r="C2479">
        <v>2546</v>
      </c>
      <c r="D2479" s="138">
        <v>45825</v>
      </c>
      <c r="E2479" s="5">
        <v>642</v>
      </c>
      <c r="F2479" s="3" t="s">
        <v>5312</v>
      </c>
      <c r="G2479" s="5" t="s">
        <v>591</v>
      </c>
      <c r="H2479" t="s">
        <v>591</v>
      </c>
      <c r="J2479" s="3">
        <v>8.25</v>
      </c>
      <c r="K2479" s="185">
        <v>105</v>
      </c>
      <c r="L2479" s="214">
        <v>866.25</v>
      </c>
      <c r="M2479" s="6">
        <f>tbl_Manifiestos[[#This Row],[Total Pagado]]*tbl_Manifiestos[[#This Row],[Porcentaje]]</f>
        <v>779.625</v>
      </c>
      <c r="N2479" s="3">
        <v>0.9</v>
      </c>
    </row>
    <row r="2480" spans="1:14" ht="15.75" x14ac:dyDescent="0.25">
      <c r="A2480" s="3" t="s">
        <v>5305</v>
      </c>
      <c r="B2480" s="3" t="str">
        <f>tbl_Manifiestos[[#This Row],[Factura]] &amp; "|" &amp; tbl_Manifiestos[[#This Row],[Proyecto OK]] &amp; "|" &amp; TEXT(tbl_Manifiestos[[#This Row],[Servicio]],"0.00") &amp; "|" &amp; TEXT(tbl_Manifiestos[[#This Row],[Costo Unitario]],"0.00")</f>
        <v>2546|Glencoe|7.25|105.00</v>
      </c>
      <c r="C2480">
        <v>2546</v>
      </c>
      <c r="D2480" s="136">
        <v>45825</v>
      </c>
      <c r="E2480" s="5">
        <v>606</v>
      </c>
      <c r="F2480" s="3" t="s">
        <v>5312</v>
      </c>
      <c r="G2480" s="5" t="s">
        <v>591</v>
      </c>
      <c r="H2480" t="s">
        <v>591</v>
      </c>
      <c r="J2480" s="3">
        <v>7.25</v>
      </c>
      <c r="K2480" s="183">
        <v>105</v>
      </c>
      <c r="L2480" s="212">
        <v>761.25</v>
      </c>
      <c r="M2480" s="6">
        <f>tbl_Manifiestos[[#This Row],[Total Pagado]]*tbl_Manifiestos[[#This Row],[Porcentaje]]</f>
        <v>685.125</v>
      </c>
      <c r="N2480" s="3">
        <v>0.9</v>
      </c>
    </row>
    <row r="2481" spans="1:14" ht="15.75" x14ac:dyDescent="0.25">
      <c r="A2481" s="3" t="s">
        <v>5305</v>
      </c>
      <c r="B2481" s="3" t="str">
        <f>tbl_Manifiestos[[#This Row],[Factura]] &amp; "|" &amp; tbl_Manifiestos[[#This Row],[Proyecto OK]] &amp; "|" &amp; TEXT(tbl_Manifiestos[[#This Row],[Servicio]],"0.00") &amp; "|" &amp; TEXT(tbl_Manifiestos[[#This Row],[Costo Unitario]],"0.00")</f>
        <v>2562|Glencoe|7.50|105.00</v>
      </c>
      <c r="C2481">
        <v>2562</v>
      </c>
      <c r="D2481" s="138">
        <v>45835</v>
      </c>
      <c r="E2481" s="5">
        <v>54</v>
      </c>
      <c r="F2481" s="3" t="s">
        <v>5312</v>
      </c>
      <c r="G2481" s="5" t="s">
        <v>591</v>
      </c>
      <c r="H2481" t="s">
        <v>591</v>
      </c>
      <c r="J2481" s="3">
        <v>7.5</v>
      </c>
      <c r="K2481" s="185">
        <v>105</v>
      </c>
      <c r="L2481" s="214">
        <v>787.5</v>
      </c>
      <c r="M2481" s="6">
        <f>tbl_Manifiestos[[#This Row],[Total Pagado]]*tbl_Manifiestos[[#This Row],[Porcentaje]]</f>
        <v>708.75</v>
      </c>
      <c r="N2481" s="3">
        <v>0.9</v>
      </c>
    </row>
    <row r="2482" spans="1:14" ht="15.75" x14ac:dyDescent="0.25">
      <c r="A2482" s="3" t="s">
        <v>1812</v>
      </c>
      <c r="B2482" s="3" t="str">
        <f>tbl_Manifiestos[[#This Row],[Factura]] &amp; "|" &amp; tbl_Manifiestos[[#This Row],[Proyecto OK]] &amp; "|" &amp; TEXT(tbl_Manifiestos[[#This Row],[Servicio]],"0.00") &amp; "|" &amp; TEXT(tbl_Manifiestos[[#This Row],[Costo Unitario]],"0.00")</f>
        <v>2546|Glencoe|8.00|105.00</v>
      </c>
      <c r="C2482">
        <v>2546</v>
      </c>
      <c r="D2482" s="4">
        <v>45825</v>
      </c>
      <c r="E2482" s="5">
        <v>11</v>
      </c>
      <c r="F2482" s="3" t="s">
        <v>5312</v>
      </c>
      <c r="G2482" s="5" t="s">
        <v>591</v>
      </c>
      <c r="H2482" t="s">
        <v>591</v>
      </c>
      <c r="J2482" s="3">
        <v>8</v>
      </c>
      <c r="K2482" s="6">
        <v>105</v>
      </c>
      <c r="L2482" s="213">
        <v>840</v>
      </c>
      <c r="M2482" s="6">
        <f>tbl_Manifiestos[[#This Row],[Total Pagado]]*tbl_Manifiestos[[#This Row],[Porcentaje]]</f>
        <v>756</v>
      </c>
      <c r="N2482" s="3">
        <v>0.9</v>
      </c>
    </row>
    <row r="2483" spans="1:14" ht="15.75" x14ac:dyDescent="0.25">
      <c r="A2483" s="3" t="s">
        <v>1812</v>
      </c>
      <c r="B2483" s="3" t="str">
        <f>tbl_Manifiestos[[#This Row],[Factura]] &amp; "|" &amp; tbl_Manifiestos[[#This Row],[Proyecto OK]] &amp; "|" &amp; TEXT(tbl_Manifiestos[[#This Row],[Servicio]],"0.00") &amp; "|" &amp; TEXT(tbl_Manifiestos[[#This Row],[Costo Unitario]],"0.00")</f>
        <v>2546|Glencoe|8.50|105.00</v>
      </c>
      <c r="C2483">
        <v>2546</v>
      </c>
      <c r="D2483" s="4">
        <v>45826</v>
      </c>
      <c r="E2483" s="5">
        <v>11</v>
      </c>
      <c r="F2483" s="3" t="s">
        <v>5312</v>
      </c>
      <c r="G2483" s="5" t="s">
        <v>591</v>
      </c>
      <c r="H2483" t="s">
        <v>591</v>
      </c>
      <c r="J2483" s="3">
        <v>8.5</v>
      </c>
      <c r="K2483" s="6">
        <v>105</v>
      </c>
      <c r="L2483" s="213">
        <v>892.5</v>
      </c>
      <c r="M2483" s="6">
        <f>tbl_Manifiestos[[#This Row],[Total Pagado]]*tbl_Manifiestos[[#This Row],[Porcentaje]]</f>
        <v>803.25</v>
      </c>
      <c r="N2483" s="3">
        <v>0.9</v>
      </c>
    </row>
    <row r="2484" spans="1:14" ht="15.75" x14ac:dyDescent="0.25">
      <c r="A2484" s="3" t="s">
        <v>5336</v>
      </c>
      <c r="B2484" s="3" t="str">
        <f>tbl_Manifiestos[[#This Row],[Factura]] &amp; "|" &amp; tbl_Manifiestos[[#This Row],[Proyecto OK]] &amp; "|" &amp; TEXT(tbl_Manifiestos[[#This Row],[Servicio]],"0.00") &amp; "|" &amp; TEXT(tbl_Manifiestos[[#This Row],[Costo Unitario]],"0.00")</f>
        <v>2562|Glencoe|6.50|105.00</v>
      </c>
      <c r="C2484">
        <v>2562</v>
      </c>
      <c r="D2484" s="4">
        <v>45825</v>
      </c>
      <c r="E2484" s="5">
        <v>18</v>
      </c>
      <c r="F2484" s="3" t="s">
        <v>5312</v>
      </c>
      <c r="G2484" s="5" t="s">
        <v>591</v>
      </c>
      <c r="H2484" t="s">
        <v>591</v>
      </c>
      <c r="J2484" s="3">
        <v>6.5</v>
      </c>
      <c r="K2484" s="6">
        <v>105</v>
      </c>
      <c r="L2484" s="213">
        <v>682.5</v>
      </c>
      <c r="M2484" s="6">
        <f>tbl_Manifiestos[[#This Row],[Total Pagado]]*tbl_Manifiestos[[#This Row],[Porcentaje]]</f>
        <v>614.25</v>
      </c>
      <c r="N2484" s="3">
        <v>0.9</v>
      </c>
    </row>
    <row r="2485" spans="1:14" ht="15.75" x14ac:dyDescent="0.25">
      <c r="A2485" s="3" t="s">
        <v>1261</v>
      </c>
      <c r="B2485" s="3" t="str">
        <f>tbl_Manifiestos[[#This Row],[Factura]] &amp; "|" &amp; tbl_Manifiestos[[#This Row],[Proyecto OK]] &amp; "|" &amp; TEXT(tbl_Manifiestos[[#This Row],[Servicio]],"0.00") &amp; "|" &amp; TEXT(tbl_Manifiestos[[#This Row],[Costo Unitario]],"0.00")</f>
        <v>2575|Glencoe|9.50|105.00</v>
      </c>
      <c r="C2485">
        <v>2575</v>
      </c>
      <c r="D2485" s="136">
        <v>45838</v>
      </c>
      <c r="E2485" s="5">
        <v>679</v>
      </c>
      <c r="F2485" s="3" t="s">
        <v>5312</v>
      </c>
      <c r="G2485" s="5" t="s">
        <v>591</v>
      </c>
      <c r="H2485" t="s">
        <v>591</v>
      </c>
      <c r="J2485" s="3">
        <v>9.5</v>
      </c>
      <c r="K2485" s="183">
        <v>105</v>
      </c>
      <c r="L2485" s="212">
        <v>997.5</v>
      </c>
      <c r="M2485" s="6">
        <f>tbl_Manifiestos[[#This Row],[Total Pagado]]*tbl_Manifiestos[[#This Row],[Porcentaje]]</f>
        <v>897.75</v>
      </c>
      <c r="N2485" s="3">
        <v>0.9</v>
      </c>
    </row>
    <row r="2486" spans="1:14" ht="15.75" x14ac:dyDescent="0.25">
      <c r="A2486" s="3" t="s">
        <v>1261</v>
      </c>
      <c r="B2486" s="3" t="str">
        <f>tbl_Manifiestos[[#This Row],[Factura]] &amp; "|" &amp; tbl_Manifiestos[[#This Row],[Proyecto OK]] &amp; "|" &amp; TEXT(tbl_Manifiestos[[#This Row],[Servicio]],"0.00") &amp; "|" &amp; TEXT(tbl_Manifiestos[[#This Row],[Costo Unitario]],"0.00")</f>
        <v>2575|Glencoe|7.75|105.00</v>
      </c>
      <c r="C2486">
        <v>2575</v>
      </c>
      <c r="D2486" s="138">
        <v>45838</v>
      </c>
      <c r="E2486" s="5">
        <v>685</v>
      </c>
      <c r="F2486" s="3" t="s">
        <v>5312</v>
      </c>
      <c r="G2486" s="5" t="s">
        <v>591</v>
      </c>
      <c r="H2486" t="s">
        <v>591</v>
      </c>
      <c r="J2486" s="3">
        <v>7.75</v>
      </c>
      <c r="K2486" s="185">
        <v>105</v>
      </c>
      <c r="L2486" s="214">
        <v>813.75</v>
      </c>
      <c r="M2486" s="6">
        <f>tbl_Manifiestos[[#This Row],[Total Pagado]]*tbl_Manifiestos[[#This Row],[Porcentaje]]</f>
        <v>732.375</v>
      </c>
      <c r="N2486" s="3">
        <v>0.9</v>
      </c>
    </row>
    <row r="2487" spans="1:14" ht="15.75" x14ac:dyDescent="0.25">
      <c r="A2487" s="3" t="s">
        <v>5335</v>
      </c>
      <c r="B2487" s="3" t="str">
        <f>tbl_Manifiestos[[#This Row],[Factura]] &amp; "|" &amp; tbl_Manifiestos[[#This Row],[Proyecto OK]] &amp; "|" &amp; TEXT(tbl_Manifiestos[[#This Row],[Servicio]],"0.00") &amp; "|" &amp; TEXT(tbl_Manifiestos[[#This Row],[Costo Unitario]],"0.00")</f>
        <v>2575|Glencoe|7.00|105.00</v>
      </c>
      <c r="C2487">
        <v>2575</v>
      </c>
      <c r="D2487" s="138">
        <v>45840</v>
      </c>
      <c r="E2487" s="5">
        <v>62</v>
      </c>
      <c r="F2487" s="3" t="s">
        <v>5312</v>
      </c>
      <c r="G2487" s="5" t="s">
        <v>591</v>
      </c>
      <c r="H2487" t="s">
        <v>591</v>
      </c>
      <c r="J2487" s="3">
        <v>7</v>
      </c>
      <c r="K2487" s="185">
        <v>105</v>
      </c>
      <c r="L2487" s="214">
        <v>735</v>
      </c>
      <c r="M2487" s="6">
        <f>tbl_Manifiestos[[#This Row],[Total Pagado]]*tbl_Manifiestos[[#This Row],[Porcentaje]]</f>
        <v>661.5</v>
      </c>
      <c r="N2487" s="3">
        <v>0.9</v>
      </c>
    </row>
    <row r="2488" spans="1:14" ht="15.75" x14ac:dyDescent="0.25">
      <c r="A2488" s="3" t="s">
        <v>5335</v>
      </c>
      <c r="B2488" s="3" t="str">
        <f>tbl_Manifiestos[[#This Row],[Factura]] &amp; "|" &amp; tbl_Manifiestos[[#This Row],[Proyecto OK]] &amp; "|" &amp; TEXT(tbl_Manifiestos[[#This Row],[Servicio]],"0.00") &amp; "|" &amp; TEXT(tbl_Manifiestos[[#This Row],[Costo Unitario]],"0.00")</f>
        <v>2575|Glencoe|8.50|105.00</v>
      </c>
      <c r="C2488">
        <v>2575</v>
      </c>
      <c r="D2488" s="4">
        <v>45839</v>
      </c>
      <c r="E2488" s="5">
        <v>701</v>
      </c>
      <c r="F2488" s="3" t="s">
        <v>5312</v>
      </c>
      <c r="G2488" s="5" t="s">
        <v>591</v>
      </c>
      <c r="H2488" t="s">
        <v>591</v>
      </c>
      <c r="J2488" s="3">
        <v>8.5</v>
      </c>
      <c r="K2488" s="6">
        <v>105</v>
      </c>
      <c r="L2488" s="213">
        <v>892.5</v>
      </c>
      <c r="M2488" s="6">
        <f>tbl_Manifiestos[[#This Row],[Total Pagado]]*tbl_Manifiestos[[#This Row],[Porcentaje]]</f>
        <v>803.25</v>
      </c>
      <c r="N2488" s="3">
        <v>0.9</v>
      </c>
    </row>
    <row r="2489" spans="1:14" ht="15.75" x14ac:dyDescent="0.25">
      <c r="A2489" s="3" t="s">
        <v>5335</v>
      </c>
      <c r="B2489" s="3" t="str">
        <f>tbl_Manifiestos[[#This Row],[Factura]] &amp; "|" &amp; tbl_Manifiestos[[#This Row],[Proyecto OK]] &amp; "|" &amp; TEXT(tbl_Manifiestos[[#This Row],[Servicio]],"0.00") &amp; "|" &amp; TEXT(tbl_Manifiestos[[#This Row],[Costo Unitario]],"0.00")</f>
        <v>2575|Glencoe|8.00|105.00</v>
      </c>
      <c r="C2489">
        <v>2575</v>
      </c>
      <c r="D2489" s="136">
        <v>45840</v>
      </c>
      <c r="E2489" s="5">
        <v>701</v>
      </c>
      <c r="F2489" s="3" t="s">
        <v>5312</v>
      </c>
      <c r="G2489" s="5" t="s">
        <v>591</v>
      </c>
      <c r="H2489" t="s">
        <v>591</v>
      </c>
      <c r="J2489" s="3">
        <v>8</v>
      </c>
      <c r="K2489" s="183">
        <v>105</v>
      </c>
      <c r="L2489" s="212">
        <v>840</v>
      </c>
      <c r="M2489" s="6">
        <f>tbl_Manifiestos[[#This Row],[Total Pagado]]*tbl_Manifiestos[[#This Row],[Porcentaje]]</f>
        <v>756</v>
      </c>
      <c r="N2489" s="3">
        <v>0.9</v>
      </c>
    </row>
    <row r="2490" spans="1:14" ht="15.75" x14ac:dyDescent="0.25">
      <c r="A2490" s="3" t="s">
        <v>5335</v>
      </c>
      <c r="B2490" s="3" t="str">
        <f>tbl_Manifiestos[[#This Row],[Factura]] &amp; "|" &amp; tbl_Manifiestos[[#This Row],[Proyecto OK]] &amp; "|" &amp; TEXT(tbl_Manifiestos[[#This Row],[Servicio]],"0.00") &amp; "|" &amp; TEXT(tbl_Manifiestos[[#This Row],[Costo Unitario]],"0.00")</f>
        <v>2575|Glencoe|7.50|105.00</v>
      </c>
      <c r="C2490">
        <v>2575</v>
      </c>
      <c r="D2490" s="138">
        <v>45839</v>
      </c>
      <c r="E2490" s="5">
        <v>2</v>
      </c>
      <c r="F2490" s="3" t="s">
        <v>5312</v>
      </c>
      <c r="G2490" s="5" t="s">
        <v>591</v>
      </c>
      <c r="H2490" t="s">
        <v>591</v>
      </c>
      <c r="J2490" s="3">
        <v>7.5</v>
      </c>
      <c r="K2490" s="185">
        <v>105</v>
      </c>
      <c r="L2490" s="214">
        <v>787.5</v>
      </c>
      <c r="M2490" s="6">
        <f>tbl_Manifiestos[[#This Row],[Total Pagado]]*tbl_Manifiestos[[#This Row],[Porcentaje]]</f>
        <v>708.75</v>
      </c>
      <c r="N2490" s="3">
        <v>0.9</v>
      </c>
    </row>
    <row r="2491" spans="1:14" ht="15.75" x14ac:dyDescent="0.25">
      <c r="A2491" s="3" t="s">
        <v>5309</v>
      </c>
      <c r="B2491" s="3" t="str">
        <f>tbl_Manifiestos[[#This Row],[Factura]] &amp; "|" &amp; tbl_Manifiestos[[#This Row],[Proyecto OK]] &amp; "|" &amp; TEXT(tbl_Manifiestos[[#This Row],[Servicio]],"0.00") &amp; "|" &amp; TEXT(tbl_Manifiestos[[#This Row],[Costo Unitario]],"0.00")</f>
        <v>2562|Glencoe|7.25|105.00</v>
      </c>
      <c r="C2491">
        <v>2562</v>
      </c>
      <c r="D2491" s="4">
        <v>45835</v>
      </c>
      <c r="E2491" s="5">
        <v>229</v>
      </c>
      <c r="F2491" s="3" t="s">
        <v>5312</v>
      </c>
      <c r="G2491" s="5" t="s">
        <v>591</v>
      </c>
      <c r="H2491" t="s">
        <v>591</v>
      </c>
      <c r="J2491" s="3">
        <v>7.25</v>
      </c>
      <c r="K2491" s="6">
        <v>105</v>
      </c>
      <c r="L2491" s="213">
        <v>761.25</v>
      </c>
      <c r="M2491" s="6">
        <f>tbl_Manifiestos[[#This Row],[Total Pagado]]*tbl_Manifiestos[[#This Row],[Porcentaje]]</f>
        <v>685.125</v>
      </c>
      <c r="N2491" s="3">
        <v>0.9</v>
      </c>
    </row>
    <row r="2492" spans="1:14" ht="15.75" x14ac:dyDescent="0.25">
      <c r="A2492" s="3" t="s">
        <v>5309</v>
      </c>
      <c r="B2492" s="3" t="str">
        <f>tbl_Manifiestos[[#This Row],[Factura]] &amp; "|" &amp; tbl_Manifiestos[[#This Row],[Proyecto OK]] &amp; "|" &amp; TEXT(tbl_Manifiestos[[#This Row],[Servicio]],"0.00") &amp; "|" &amp; TEXT(tbl_Manifiestos[[#This Row],[Costo Unitario]],"0.00")</f>
        <v>2575|Glencoe|8.00|105.00</v>
      </c>
      <c r="C2492">
        <v>2575</v>
      </c>
      <c r="D2492" s="4">
        <v>45839</v>
      </c>
      <c r="E2492" s="5">
        <v>28</v>
      </c>
      <c r="F2492" s="3" t="s">
        <v>5312</v>
      </c>
      <c r="G2492" s="5" t="s">
        <v>591</v>
      </c>
      <c r="H2492" t="s">
        <v>591</v>
      </c>
      <c r="J2492" s="3">
        <v>8</v>
      </c>
      <c r="K2492" s="6">
        <v>105</v>
      </c>
      <c r="L2492" s="213">
        <v>840</v>
      </c>
      <c r="M2492" s="6">
        <f>tbl_Manifiestos[[#This Row],[Total Pagado]]*tbl_Manifiestos[[#This Row],[Porcentaje]]</f>
        <v>756</v>
      </c>
      <c r="N2492" s="3">
        <v>0.9</v>
      </c>
    </row>
    <row r="2493" spans="1:14" ht="15.75" x14ac:dyDescent="0.25">
      <c r="A2493" s="3" t="s">
        <v>5309</v>
      </c>
      <c r="B2493" s="3" t="str">
        <f>tbl_Manifiestos[[#This Row],[Factura]] &amp; "|" &amp; tbl_Manifiestos[[#This Row],[Proyecto OK]] &amp; "|" &amp; TEXT(tbl_Manifiestos[[#This Row],[Servicio]],"0.00") &amp; "|" &amp; TEXT(tbl_Manifiestos[[#This Row],[Costo Unitario]],"0.00")</f>
        <v>2575|Glencoe|6.00|105.00</v>
      </c>
      <c r="C2493">
        <v>2575</v>
      </c>
      <c r="D2493" s="4">
        <v>45841</v>
      </c>
      <c r="E2493" s="5">
        <v>620</v>
      </c>
      <c r="F2493" s="3" t="s">
        <v>5312</v>
      </c>
      <c r="G2493" s="5" t="s">
        <v>591</v>
      </c>
      <c r="H2493" t="s">
        <v>591</v>
      </c>
      <c r="J2493" s="3">
        <v>6</v>
      </c>
      <c r="K2493" s="6">
        <v>105</v>
      </c>
      <c r="L2493" s="213">
        <v>630</v>
      </c>
      <c r="M2493" s="6">
        <f>tbl_Manifiestos[[#This Row],[Total Pagado]]*tbl_Manifiestos[[#This Row],[Porcentaje]]</f>
        <v>567</v>
      </c>
      <c r="N2493" s="3">
        <v>0.9</v>
      </c>
    </row>
    <row r="2494" spans="1:14" ht="15.75" x14ac:dyDescent="0.25">
      <c r="A2494" s="3" t="s">
        <v>1264</v>
      </c>
      <c r="B2494" s="3" t="str">
        <f>tbl_Manifiestos[[#This Row],[Factura]] &amp; "|" &amp; tbl_Manifiestos[[#This Row],[Proyecto OK]] &amp; "|" &amp; TEXT(tbl_Manifiestos[[#This Row],[Servicio]],"0.00") &amp; "|" &amp; TEXT(tbl_Manifiestos[[#This Row],[Costo Unitario]],"0.00")</f>
        <v>2575|Glencoe|7.50|105.00</v>
      </c>
      <c r="C2494">
        <v>2575</v>
      </c>
      <c r="D2494" s="4">
        <v>45838</v>
      </c>
      <c r="E2494" s="5">
        <v>201</v>
      </c>
      <c r="F2494" s="3" t="s">
        <v>5312</v>
      </c>
      <c r="G2494" s="5" t="s">
        <v>591</v>
      </c>
      <c r="H2494" t="s">
        <v>591</v>
      </c>
      <c r="J2494" s="3">
        <v>7.5</v>
      </c>
      <c r="K2494" s="6">
        <v>105</v>
      </c>
      <c r="L2494" s="213">
        <v>787.5</v>
      </c>
      <c r="M2494" s="6">
        <f>tbl_Manifiestos[[#This Row],[Total Pagado]]*tbl_Manifiestos[[#This Row],[Porcentaje]]</f>
        <v>708.75</v>
      </c>
      <c r="N2494" s="3">
        <v>0.9</v>
      </c>
    </row>
    <row r="2495" spans="1:14" ht="15.75" x14ac:dyDescent="0.25">
      <c r="A2495" s="3" t="s">
        <v>5305</v>
      </c>
      <c r="B2495" s="3" t="str">
        <f>tbl_Manifiestos[[#This Row],[Factura]] &amp; "|" &amp; tbl_Manifiestos[[#This Row],[Proyecto OK]] &amp; "|" &amp; TEXT(tbl_Manifiestos[[#This Row],[Servicio]],"0.00") &amp; "|" &amp; TEXT(tbl_Manifiestos[[#This Row],[Costo Unitario]],"0.00")</f>
        <v>2575|Glencoe|7.00|105.00</v>
      </c>
      <c r="C2495">
        <v>2575</v>
      </c>
      <c r="D2495" s="136">
        <v>45840</v>
      </c>
      <c r="E2495" s="5">
        <v>606</v>
      </c>
      <c r="F2495" s="3" t="s">
        <v>5312</v>
      </c>
      <c r="G2495" s="5" t="s">
        <v>591</v>
      </c>
      <c r="H2495" t="s">
        <v>591</v>
      </c>
      <c r="J2495" s="3">
        <v>7</v>
      </c>
      <c r="K2495" s="183">
        <v>105</v>
      </c>
      <c r="L2495" s="212">
        <v>735</v>
      </c>
      <c r="M2495" s="6">
        <f>tbl_Manifiestos[[#This Row],[Total Pagado]]*tbl_Manifiestos[[#This Row],[Porcentaje]]</f>
        <v>661.5</v>
      </c>
      <c r="N2495" s="3">
        <v>0.9</v>
      </c>
    </row>
    <row r="2496" spans="1:14" ht="15.75" x14ac:dyDescent="0.25">
      <c r="A2496" s="3" t="s">
        <v>1817</v>
      </c>
      <c r="B2496" s="3" t="str">
        <f>tbl_Manifiestos[[#This Row],[Factura]] &amp; "|" &amp; tbl_Manifiestos[[#This Row],[Proyecto OK]] &amp; "|" &amp; TEXT(tbl_Manifiestos[[#This Row],[Servicio]],"0.00") &amp; "|" &amp; TEXT(tbl_Manifiestos[[#This Row],[Costo Unitario]],"0.00")</f>
        <v>2575|Glencoe|8.00|105.00</v>
      </c>
      <c r="C2496">
        <v>2575</v>
      </c>
      <c r="D2496" s="140">
        <v>45838</v>
      </c>
      <c r="E2496" s="5">
        <v>25</v>
      </c>
      <c r="F2496" s="3" t="s">
        <v>5312</v>
      </c>
      <c r="G2496" s="5" t="s">
        <v>591</v>
      </c>
      <c r="H2496" t="s">
        <v>591</v>
      </c>
      <c r="J2496" s="3">
        <v>8</v>
      </c>
      <c r="K2496" s="187">
        <v>105</v>
      </c>
      <c r="L2496" s="216">
        <v>840</v>
      </c>
      <c r="M2496" s="6">
        <f>tbl_Manifiestos[[#This Row],[Total Pagado]]*tbl_Manifiestos[[#This Row],[Porcentaje]]</f>
        <v>756</v>
      </c>
      <c r="N2496" s="3">
        <v>0.9</v>
      </c>
    </row>
    <row r="2497" spans="1:14" ht="15.75" x14ac:dyDescent="0.25">
      <c r="A2497" s="3" t="s">
        <v>1817</v>
      </c>
      <c r="B2497" s="3" t="str">
        <f>tbl_Manifiestos[[#This Row],[Factura]] &amp; "|" &amp; tbl_Manifiestos[[#This Row],[Proyecto OK]] &amp; "|" &amp; TEXT(tbl_Manifiestos[[#This Row],[Servicio]],"0.00") &amp; "|" &amp; TEXT(tbl_Manifiestos[[#This Row],[Costo Unitario]],"0.00")</f>
        <v>2575|Glencoe|11.00|105.00</v>
      </c>
      <c r="C2497">
        <v>2575</v>
      </c>
      <c r="D2497" s="138">
        <v>45839</v>
      </c>
      <c r="E2497" s="5">
        <v>25</v>
      </c>
      <c r="F2497" s="3" t="s">
        <v>5312</v>
      </c>
      <c r="G2497" s="5" t="s">
        <v>591</v>
      </c>
      <c r="H2497" t="s">
        <v>591</v>
      </c>
      <c r="J2497" s="3">
        <v>11</v>
      </c>
      <c r="K2497" s="185">
        <v>105</v>
      </c>
      <c r="L2497" s="214">
        <v>1155</v>
      </c>
      <c r="M2497" s="6">
        <f>tbl_Manifiestos[[#This Row],[Total Pagado]]*tbl_Manifiestos[[#This Row],[Porcentaje]]</f>
        <v>1039.5</v>
      </c>
      <c r="N2497" s="3">
        <v>0.9</v>
      </c>
    </row>
    <row r="2498" spans="1:14" ht="15.75" x14ac:dyDescent="0.25">
      <c r="A2498" s="3" t="s">
        <v>1817</v>
      </c>
      <c r="B2498" s="3" t="str">
        <f>tbl_Manifiestos[[#This Row],[Factura]] &amp; "|" &amp; tbl_Manifiestos[[#This Row],[Proyecto OK]] &amp; "|" &amp; TEXT(tbl_Manifiestos[[#This Row],[Servicio]],"0.00") &amp; "|" &amp; TEXT(tbl_Manifiestos[[#This Row],[Costo Unitario]],"0.00")</f>
        <v>2575|Glencoe|8.00|105.00</v>
      </c>
      <c r="C2498">
        <v>2575</v>
      </c>
      <c r="D2498" s="136">
        <v>45840</v>
      </c>
      <c r="E2498" s="5">
        <v>25</v>
      </c>
      <c r="F2498" s="3" t="s">
        <v>5312</v>
      </c>
      <c r="G2498" s="5" t="s">
        <v>591</v>
      </c>
      <c r="H2498" t="s">
        <v>591</v>
      </c>
      <c r="J2498" s="3">
        <v>8</v>
      </c>
      <c r="K2498" s="183">
        <v>105</v>
      </c>
      <c r="L2498" s="212">
        <v>840</v>
      </c>
      <c r="M2498" s="6">
        <f>tbl_Manifiestos[[#This Row],[Total Pagado]]*tbl_Manifiestos[[#This Row],[Porcentaje]]</f>
        <v>756</v>
      </c>
      <c r="N2498" s="3">
        <v>0.9</v>
      </c>
    </row>
    <row r="2499" spans="1:14" ht="15.75" x14ac:dyDescent="0.25">
      <c r="A2499" s="3" t="s">
        <v>1982</v>
      </c>
      <c r="B2499" s="3" t="str">
        <f>tbl_Manifiestos[[#This Row],[Factura]] &amp; "|" &amp; tbl_Manifiestos[[#This Row],[Proyecto OK]] &amp; "|" &amp; TEXT(tbl_Manifiestos[[#This Row],[Servicio]],"0.00") &amp; "|" &amp; TEXT(tbl_Manifiestos[[#This Row],[Costo Unitario]],"0.00")</f>
        <v>2575|Glencoe|8.75|105.00</v>
      </c>
      <c r="C2499">
        <v>2575</v>
      </c>
      <c r="D2499" s="140">
        <v>45839</v>
      </c>
      <c r="E2499" s="5">
        <v>670</v>
      </c>
      <c r="F2499" s="3" t="s">
        <v>5312</v>
      </c>
      <c r="G2499" s="5" t="s">
        <v>591</v>
      </c>
      <c r="H2499" t="s">
        <v>591</v>
      </c>
      <c r="J2499" s="3">
        <v>8.75</v>
      </c>
      <c r="K2499" s="187">
        <v>105</v>
      </c>
      <c r="L2499" s="216">
        <v>918.75</v>
      </c>
      <c r="M2499" s="6">
        <f>tbl_Manifiestos[[#This Row],[Total Pagado]]*tbl_Manifiestos[[#This Row],[Porcentaje]]</f>
        <v>826.875</v>
      </c>
      <c r="N2499" s="3">
        <v>0.9</v>
      </c>
    </row>
    <row r="2500" spans="1:14" ht="15.75" x14ac:dyDescent="0.25">
      <c r="A2500" s="3" t="s">
        <v>1982</v>
      </c>
      <c r="B2500" s="3" t="str">
        <f>tbl_Manifiestos[[#This Row],[Factura]] &amp; "|" &amp; tbl_Manifiestos[[#This Row],[Proyecto OK]] &amp; "|" &amp; TEXT(tbl_Manifiestos[[#This Row],[Servicio]],"0.00") &amp; "|" &amp; TEXT(tbl_Manifiestos[[#This Row],[Costo Unitario]],"0.00")</f>
        <v>2575|Glencoe|7.50|105.00</v>
      </c>
      <c r="C2500">
        <v>2575</v>
      </c>
      <c r="D2500" s="138">
        <v>45840</v>
      </c>
      <c r="E2500" s="5">
        <v>670</v>
      </c>
      <c r="F2500" s="3" t="s">
        <v>5312</v>
      </c>
      <c r="G2500" s="5" t="s">
        <v>591</v>
      </c>
      <c r="H2500" t="s">
        <v>591</v>
      </c>
      <c r="J2500" s="3">
        <v>7.5</v>
      </c>
      <c r="K2500" s="185">
        <v>105</v>
      </c>
      <c r="L2500" s="214">
        <v>787.5</v>
      </c>
      <c r="M2500" s="6">
        <f>tbl_Manifiestos[[#This Row],[Total Pagado]]*tbl_Manifiestos[[#This Row],[Porcentaje]]</f>
        <v>708.75</v>
      </c>
      <c r="N2500" s="3">
        <v>0.9</v>
      </c>
    </row>
    <row r="2501" spans="1:14" ht="15.75" x14ac:dyDescent="0.25">
      <c r="A2501" s="3" t="s">
        <v>5309</v>
      </c>
      <c r="B2501" s="3" t="str">
        <f>tbl_Manifiestos[[#This Row],[Factura]] &amp; "|" &amp; tbl_Manifiestos[[#This Row],[Proyecto OK]] &amp; "|" &amp; TEXT(tbl_Manifiestos[[#This Row],[Servicio]],"0.00") &amp; "|" &amp; TEXT(tbl_Manifiestos[[#This Row],[Costo Unitario]],"0.00")</f>
        <v>2591|Glencoe|7.50|105.00</v>
      </c>
      <c r="C2501">
        <v>2591</v>
      </c>
      <c r="D2501" s="136">
        <v>45845</v>
      </c>
      <c r="E2501" s="5">
        <v>661</v>
      </c>
      <c r="F2501" s="3" t="s">
        <v>5312</v>
      </c>
      <c r="G2501" s="5" t="s">
        <v>591</v>
      </c>
      <c r="H2501" t="s">
        <v>591</v>
      </c>
      <c r="J2501" s="3">
        <v>7.5</v>
      </c>
      <c r="K2501" s="183">
        <v>105</v>
      </c>
      <c r="L2501" s="212">
        <v>787.5</v>
      </c>
      <c r="M2501" s="6">
        <f>tbl_Manifiestos[[#This Row],[Total Pagado]]*tbl_Manifiestos[[#This Row],[Porcentaje]]</f>
        <v>708.75</v>
      </c>
      <c r="N2501" s="3">
        <v>0.9</v>
      </c>
    </row>
    <row r="2502" spans="1:14" ht="15.75" x14ac:dyDescent="0.25">
      <c r="A2502" s="3" t="s">
        <v>5309</v>
      </c>
      <c r="B2502" s="3" t="str">
        <f>tbl_Manifiestos[[#This Row],[Factura]] &amp; "|" &amp; tbl_Manifiestos[[#This Row],[Proyecto OK]] &amp; "|" &amp; TEXT(tbl_Manifiestos[[#This Row],[Servicio]],"0.00") &amp; "|" &amp; TEXT(tbl_Manifiestos[[#This Row],[Costo Unitario]],"0.00")</f>
        <v>2591|Glencoe|7.00|105.00</v>
      </c>
      <c r="C2502">
        <v>2591</v>
      </c>
      <c r="D2502" s="140">
        <v>45848</v>
      </c>
      <c r="E2502" s="5">
        <v>229</v>
      </c>
      <c r="F2502" s="3" t="s">
        <v>5312</v>
      </c>
      <c r="G2502" s="5" t="s">
        <v>591</v>
      </c>
      <c r="H2502" t="s">
        <v>591</v>
      </c>
      <c r="J2502" s="3">
        <v>7</v>
      </c>
      <c r="K2502" s="187">
        <v>105</v>
      </c>
      <c r="L2502" s="216">
        <v>735</v>
      </c>
      <c r="M2502" s="6">
        <f>tbl_Manifiestos[[#This Row],[Total Pagado]]*tbl_Manifiestos[[#This Row],[Porcentaje]]</f>
        <v>661.5</v>
      </c>
      <c r="N2502" s="3">
        <v>0.9</v>
      </c>
    </row>
    <row r="2503" spans="1:14" ht="15.75" x14ac:dyDescent="0.25">
      <c r="A2503" s="3" t="s">
        <v>2195</v>
      </c>
      <c r="B2503" s="3" t="str">
        <f>tbl_Manifiestos[[#This Row],[Factura]] &amp; "|" &amp; tbl_Manifiestos[[#This Row],[Proyecto OK]] &amp; "|" &amp; TEXT(tbl_Manifiestos[[#This Row],[Servicio]],"0.00") &amp; "|" &amp; TEXT(tbl_Manifiestos[[#This Row],[Costo Unitario]],"0.00")</f>
        <v>2591|Glencoe|7.50|105.00</v>
      </c>
      <c r="C2503">
        <v>2591</v>
      </c>
      <c r="D2503" s="138">
        <v>45849</v>
      </c>
      <c r="E2503" s="5">
        <v>15</v>
      </c>
      <c r="F2503" s="3" t="s">
        <v>5312</v>
      </c>
      <c r="G2503" s="5" t="s">
        <v>591</v>
      </c>
      <c r="H2503" t="s">
        <v>591</v>
      </c>
      <c r="J2503" s="3">
        <v>7.5</v>
      </c>
      <c r="K2503" s="185">
        <v>105</v>
      </c>
      <c r="L2503" s="214">
        <v>787.5</v>
      </c>
      <c r="M2503" s="6">
        <f>tbl_Manifiestos[[#This Row],[Total Pagado]]*tbl_Manifiestos[[#This Row],[Porcentaje]]</f>
        <v>708.75</v>
      </c>
      <c r="N2503" s="3">
        <v>0.9</v>
      </c>
    </row>
    <row r="2504" spans="1:14" ht="15.75" x14ac:dyDescent="0.25">
      <c r="A2504" s="3" t="s">
        <v>2195</v>
      </c>
      <c r="B2504" s="3" t="str">
        <f>tbl_Manifiestos[[#This Row],[Factura]] &amp; "|" &amp; tbl_Manifiestos[[#This Row],[Proyecto OK]] &amp; "|" &amp; TEXT(tbl_Manifiestos[[#This Row],[Servicio]],"0.00") &amp; "|" &amp; TEXT(tbl_Manifiestos[[#This Row],[Costo Unitario]],"0.00")</f>
        <v>2603|Glencoe|9.00|105.00</v>
      </c>
      <c r="C2504">
        <v>2603</v>
      </c>
      <c r="D2504" s="4">
        <v>45853</v>
      </c>
      <c r="E2504" s="5">
        <v>15</v>
      </c>
      <c r="F2504" s="3" t="s">
        <v>5312</v>
      </c>
      <c r="G2504" s="5" t="s">
        <v>591</v>
      </c>
      <c r="H2504" t="s">
        <v>591</v>
      </c>
      <c r="J2504" s="3">
        <v>9</v>
      </c>
      <c r="K2504" s="6">
        <v>105</v>
      </c>
      <c r="L2504" s="213">
        <v>945</v>
      </c>
      <c r="M2504" s="6">
        <f>tbl_Manifiestos[[#This Row],[Total Pagado]]*tbl_Manifiestos[[#This Row],[Porcentaje]]</f>
        <v>850.5</v>
      </c>
      <c r="N2504" s="3">
        <v>0.9</v>
      </c>
    </row>
    <row r="2505" spans="1:14" ht="15.75" x14ac:dyDescent="0.25">
      <c r="A2505" s="3" t="s">
        <v>2195</v>
      </c>
      <c r="B2505" s="3" t="str">
        <f>tbl_Manifiestos[[#This Row],[Factura]] &amp; "|" &amp; tbl_Manifiestos[[#This Row],[Proyecto OK]] &amp; "|" &amp; TEXT(tbl_Manifiestos[[#This Row],[Servicio]],"0.00") &amp; "|" &amp; TEXT(tbl_Manifiestos[[#This Row],[Costo Unitario]],"0.00")</f>
        <v>2603|Glencoe|8.00|105.00</v>
      </c>
      <c r="C2505">
        <v>2603</v>
      </c>
      <c r="D2505" s="4">
        <v>45854</v>
      </c>
      <c r="E2505" s="5">
        <v>15</v>
      </c>
      <c r="F2505" s="3" t="s">
        <v>5312</v>
      </c>
      <c r="G2505" s="5" t="s">
        <v>591</v>
      </c>
      <c r="H2505" t="s">
        <v>591</v>
      </c>
      <c r="J2505" s="3">
        <v>8</v>
      </c>
      <c r="K2505" s="6">
        <v>105</v>
      </c>
      <c r="L2505" s="213">
        <v>840</v>
      </c>
      <c r="M2505" s="6">
        <f>tbl_Manifiestos[[#This Row],[Total Pagado]]*tbl_Manifiestos[[#This Row],[Porcentaje]]</f>
        <v>756</v>
      </c>
      <c r="N2505" s="3">
        <v>0.9</v>
      </c>
    </row>
    <row r="2506" spans="1:14" ht="15.75" x14ac:dyDescent="0.25">
      <c r="A2506" s="3" t="s">
        <v>2195</v>
      </c>
      <c r="B2506" s="3" t="str">
        <f>tbl_Manifiestos[[#This Row],[Factura]] &amp; "|" &amp; tbl_Manifiestos[[#This Row],[Proyecto OK]] &amp; "|" &amp; TEXT(tbl_Manifiestos[[#This Row],[Servicio]],"0.00") &amp; "|" &amp; TEXT(tbl_Manifiestos[[#This Row],[Costo Unitario]],"0.00")</f>
        <v>2603|Glencoe|10.00|105.00</v>
      </c>
      <c r="C2506">
        <v>2603</v>
      </c>
      <c r="D2506" s="4">
        <v>36593</v>
      </c>
      <c r="E2506" s="5">
        <v>15</v>
      </c>
      <c r="F2506" s="3" t="s">
        <v>5312</v>
      </c>
      <c r="G2506" s="5" t="s">
        <v>591</v>
      </c>
      <c r="H2506" t="s">
        <v>591</v>
      </c>
      <c r="J2506" s="3">
        <v>10</v>
      </c>
      <c r="K2506" s="6">
        <v>105</v>
      </c>
      <c r="L2506" s="213">
        <v>1050</v>
      </c>
      <c r="M2506" s="6">
        <f>tbl_Manifiestos[[#This Row],[Total Pagado]]*tbl_Manifiestos[[#This Row],[Porcentaje]]</f>
        <v>945</v>
      </c>
      <c r="N2506" s="3">
        <v>0.9</v>
      </c>
    </row>
    <row r="2507" spans="1:14" ht="15.75" x14ac:dyDescent="0.25">
      <c r="A2507" s="3" t="s">
        <v>5309</v>
      </c>
      <c r="B2507" s="3" t="str">
        <f>tbl_Manifiestos[[#This Row],[Factura]] &amp; "|" &amp; tbl_Manifiestos[[#This Row],[Proyecto OK]] &amp; "|" &amp; TEXT(tbl_Manifiestos[[#This Row],[Servicio]],"0.00") &amp; "|" &amp; TEXT(tbl_Manifiestos[[#This Row],[Costo Unitario]],"0.00")</f>
        <v>2603|Glencoe|8.50|105.00</v>
      </c>
      <c r="C2507">
        <v>2603</v>
      </c>
      <c r="D2507" s="136">
        <v>45853</v>
      </c>
      <c r="E2507" s="5">
        <v>229</v>
      </c>
      <c r="F2507" s="3" t="s">
        <v>5312</v>
      </c>
      <c r="G2507" s="5" t="s">
        <v>591</v>
      </c>
      <c r="H2507" t="s">
        <v>591</v>
      </c>
      <c r="J2507" s="3">
        <v>8.5</v>
      </c>
      <c r="K2507" s="183">
        <v>105</v>
      </c>
      <c r="L2507" s="212">
        <v>892.5</v>
      </c>
      <c r="M2507" s="6">
        <f>tbl_Manifiestos[[#This Row],[Total Pagado]]*tbl_Manifiestos[[#This Row],[Porcentaje]]</f>
        <v>803.25</v>
      </c>
      <c r="N2507" s="3">
        <v>0.9</v>
      </c>
    </row>
    <row r="2508" spans="1:14" ht="15.75" x14ac:dyDescent="0.25">
      <c r="A2508" s="3" t="s">
        <v>5309</v>
      </c>
      <c r="B2508" s="3" t="str">
        <f>tbl_Manifiestos[[#This Row],[Factura]] &amp; "|" &amp; tbl_Manifiestos[[#This Row],[Proyecto OK]] &amp; "|" &amp; TEXT(tbl_Manifiestos[[#This Row],[Servicio]],"0.00") &amp; "|" &amp; TEXT(tbl_Manifiestos[[#This Row],[Costo Unitario]],"0.00")</f>
        <v>2603|Glencoe|10.00|105.00</v>
      </c>
      <c r="C2508">
        <v>2603</v>
      </c>
      <c r="D2508" s="138">
        <v>45854</v>
      </c>
      <c r="E2508" s="5">
        <v>229</v>
      </c>
      <c r="F2508" s="3" t="s">
        <v>5312</v>
      </c>
      <c r="G2508" s="5" t="s">
        <v>591</v>
      </c>
      <c r="H2508" t="s">
        <v>591</v>
      </c>
      <c r="J2508" s="3">
        <v>10</v>
      </c>
      <c r="K2508" s="185">
        <v>105</v>
      </c>
      <c r="L2508" s="214">
        <v>1050</v>
      </c>
      <c r="M2508" s="6">
        <f>tbl_Manifiestos[[#This Row],[Total Pagado]]*tbl_Manifiestos[[#This Row],[Porcentaje]]</f>
        <v>945</v>
      </c>
      <c r="N2508" s="3">
        <v>0.9</v>
      </c>
    </row>
    <row r="2509" spans="1:14" ht="15.75" x14ac:dyDescent="0.25">
      <c r="A2509" s="3" t="s">
        <v>5309</v>
      </c>
      <c r="B2509" s="3" t="str">
        <f>tbl_Manifiestos[[#This Row],[Factura]] &amp; "|" &amp; tbl_Manifiestos[[#This Row],[Proyecto OK]] &amp; "|" &amp; TEXT(tbl_Manifiestos[[#This Row],[Servicio]],"0.00") &amp; "|" &amp; TEXT(tbl_Manifiestos[[#This Row],[Costo Unitario]],"0.00")</f>
        <v>2603|Glencoe|12.00|105.00</v>
      </c>
      <c r="C2509">
        <v>2603</v>
      </c>
      <c r="D2509" s="4">
        <v>45855</v>
      </c>
      <c r="E2509" s="5">
        <v>76</v>
      </c>
      <c r="F2509" s="3" t="s">
        <v>5312</v>
      </c>
      <c r="G2509" s="5" t="s">
        <v>591</v>
      </c>
      <c r="H2509" t="s">
        <v>591</v>
      </c>
      <c r="J2509" s="3">
        <v>12</v>
      </c>
      <c r="K2509" s="6">
        <v>105</v>
      </c>
      <c r="L2509" s="213">
        <v>1260</v>
      </c>
      <c r="M2509" s="6">
        <f>tbl_Manifiestos[[#This Row],[Total Pagado]]*tbl_Manifiestos[[#This Row],[Porcentaje]]</f>
        <v>1134</v>
      </c>
      <c r="N2509" s="3">
        <v>0.9</v>
      </c>
    </row>
    <row r="2510" spans="1:14" ht="15.75" x14ac:dyDescent="0.25">
      <c r="A2510" s="3" t="s">
        <v>5305</v>
      </c>
      <c r="B2510" s="3" t="str">
        <f>tbl_Manifiestos[[#This Row],[Factura]] &amp; "|" &amp; tbl_Manifiestos[[#This Row],[Proyecto OK]] &amp; "|" &amp; TEXT(tbl_Manifiestos[[#This Row],[Servicio]],"0.00") &amp; "|" &amp; TEXT(tbl_Manifiestos[[#This Row],[Costo Unitario]],"0.00")</f>
        <v>2603|Glencoe|7.00|105.00</v>
      </c>
      <c r="C2510">
        <v>2603</v>
      </c>
      <c r="D2510" s="4">
        <v>45852</v>
      </c>
      <c r="E2510" s="5">
        <v>1</v>
      </c>
      <c r="F2510" s="3" t="s">
        <v>5312</v>
      </c>
      <c r="G2510" s="5" t="s">
        <v>591</v>
      </c>
      <c r="H2510" t="s">
        <v>591</v>
      </c>
      <c r="J2510" s="3">
        <v>7</v>
      </c>
      <c r="K2510" s="6">
        <v>105</v>
      </c>
      <c r="L2510" s="213">
        <v>735</v>
      </c>
      <c r="M2510" s="6">
        <f>tbl_Manifiestos[[#This Row],[Total Pagado]]*tbl_Manifiestos[[#This Row],[Porcentaje]]</f>
        <v>661.5</v>
      </c>
      <c r="N2510" s="3">
        <v>0.9</v>
      </c>
    </row>
    <row r="2511" spans="1:14" ht="15.75" x14ac:dyDescent="0.25">
      <c r="A2511" s="3" t="s">
        <v>5305</v>
      </c>
      <c r="B2511" s="3" t="str">
        <f>tbl_Manifiestos[[#This Row],[Factura]] &amp; "|" &amp; tbl_Manifiestos[[#This Row],[Proyecto OK]] &amp; "|" &amp; TEXT(tbl_Manifiestos[[#This Row],[Servicio]],"0.00") &amp; "|" &amp; TEXT(tbl_Manifiestos[[#This Row],[Costo Unitario]],"0.00")</f>
        <v>2603|Glencoe|9.50|105.00</v>
      </c>
      <c r="C2511">
        <v>2603</v>
      </c>
      <c r="D2511" s="4">
        <v>45853</v>
      </c>
      <c r="E2511" s="5">
        <v>54</v>
      </c>
      <c r="F2511" s="3" t="s">
        <v>5312</v>
      </c>
      <c r="G2511" s="5" t="s">
        <v>591</v>
      </c>
      <c r="H2511" t="s">
        <v>591</v>
      </c>
      <c r="J2511" s="3">
        <v>9.5</v>
      </c>
      <c r="K2511" s="6">
        <v>105</v>
      </c>
      <c r="L2511" s="213">
        <v>997.5</v>
      </c>
      <c r="M2511" s="6">
        <f>tbl_Manifiestos[[#This Row],[Total Pagado]]*tbl_Manifiestos[[#This Row],[Porcentaje]]</f>
        <v>897.75</v>
      </c>
      <c r="N2511" s="3">
        <v>0.9</v>
      </c>
    </row>
    <row r="2512" spans="1:14" ht="15.75" x14ac:dyDescent="0.25">
      <c r="A2512" s="3" t="s">
        <v>5305</v>
      </c>
      <c r="B2512" s="3" t="str">
        <f>tbl_Manifiestos[[#This Row],[Factura]] &amp; "|" &amp; tbl_Manifiestos[[#This Row],[Proyecto OK]] &amp; "|" &amp; TEXT(tbl_Manifiestos[[#This Row],[Servicio]],"0.00") &amp; "|" &amp; TEXT(tbl_Manifiestos[[#This Row],[Costo Unitario]],"0.00")</f>
        <v>2603|Glencoe|11.00|105.00</v>
      </c>
      <c r="C2512">
        <v>2603</v>
      </c>
      <c r="D2512" s="4">
        <v>45854</v>
      </c>
      <c r="E2512" s="5">
        <v>54</v>
      </c>
      <c r="F2512" s="3" t="s">
        <v>5312</v>
      </c>
      <c r="G2512" s="5" t="s">
        <v>591</v>
      </c>
      <c r="H2512" t="s">
        <v>591</v>
      </c>
      <c r="J2512" s="3">
        <v>11</v>
      </c>
      <c r="K2512" s="6">
        <v>105</v>
      </c>
      <c r="L2512" s="213">
        <v>1155</v>
      </c>
      <c r="M2512" s="6">
        <f>tbl_Manifiestos[[#This Row],[Total Pagado]]*tbl_Manifiestos[[#This Row],[Porcentaje]]</f>
        <v>1039.5</v>
      </c>
      <c r="N2512" s="3">
        <v>0.9</v>
      </c>
    </row>
    <row r="2513" spans="1:14" ht="15.75" x14ac:dyDescent="0.25">
      <c r="A2513" s="3" t="s">
        <v>5305</v>
      </c>
      <c r="B2513" s="3" t="str">
        <f>tbl_Manifiestos[[#This Row],[Factura]] &amp; "|" &amp; tbl_Manifiestos[[#This Row],[Proyecto OK]] &amp; "|" &amp; TEXT(tbl_Manifiestos[[#This Row],[Servicio]],"0.00") &amp; "|" &amp; TEXT(tbl_Manifiestos[[#This Row],[Costo Unitario]],"0.00")</f>
        <v>2603|Glencoe|12.00|105.00</v>
      </c>
      <c r="C2513">
        <v>2603</v>
      </c>
      <c r="D2513" s="136">
        <v>45856</v>
      </c>
      <c r="E2513" s="5">
        <v>606</v>
      </c>
      <c r="F2513" s="3" t="s">
        <v>5312</v>
      </c>
      <c r="G2513" s="5" t="s">
        <v>591</v>
      </c>
      <c r="H2513" t="s">
        <v>591</v>
      </c>
      <c r="J2513" s="3">
        <v>12</v>
      </c>
      <c r="K2513" s="183">
        <v>105</v>
      </c>
      <c r="L2513" s="212">
        <v>1260</v>
      </c>
      <c r="M2513" s="6">
        <f>tbl_Manifiestos[[#This Row],[Total Pagado]]*tbl_Manifiestos[[#This Row],[Porcentaje]]</f>
        <v>1134</v>
      </c>
      <c r="N2513" s="3">
        <v>0.9</v>
      </c>
    </row>
    <row r="2514" spans="1:14" ht="15.75" x14ac:dyDescent="0.25">
      <c r="A2514" s="3" t="s">
        <v>1817</v>
      </c>
      <c r="B2514" s="3" t="str">
        <f>tbl_Manifiestos[[#This Row],[Factura]] &amp; "|" &amp; tbl_Manifiestos[[#This Row],[Proyecto OK]] &amp; "|" &amp; TEXT(tbl_Manifiestos[[#This Row],[Servicio]],"0.00") &amp; "|" &amp; TEXT(tbl_Manifiestos[[#This Row],[Costo Unitario]],"0.00")</f>
        <v>2603|Glencoe|6.50|105.00</v>
      </c>
      <c r="C2514">
        <v>2603</v>
      </c>
      <c r="D2514" s="138">
        <v>45852</v>
      </c>
      <c r="E2514" s="5">
        <v>25</v>
      </c>
      <c r="F2514" s="3" t="s">
        <v>5312</v>
      </c>
      <c r="G2514" s="5" t="s">
        <v>591</v>
      </c>
      <c r="H2514" t="s">
        <v>591</v>
      </c>
      <c r="J2514" s="3">
        <v>6.5</v>
      </c>
      <c r="K2514" s="185">
        <v>105</v>
      </c>
      <c r="L2514" s="214">
        <v>682.5</v>
      </c>
      <c r="M2514" s="6">
        <f>tbl_Manifiestos[[#This Row],[Total Pagado]]*tbl_Manifiestos[[#This Row],[Porcentaje]]</f>
        <v>614.25</v>
      </c>
      <c r="N2514" s="3">
        <v>0.9</v>
      </c>
    </row>
    <row r="2515" spans="1:14" ht="15.75" x14ac:dyDescent="0.25">
      <c r="A2515" s="3" t="s">
        <v>1808</v>
      </c>
      <c r="B2515" s="3" t="str">
        <f>tbl_Manifiestos[[#This Row],[Factura]] &amp; "|" &amp; tbl_Manifiestos[[#This Row],[Proyecto OK]] &amp; "|" &amp; TEXT(tbl_Manifiestos[[#This Row],[Servicio]],"0.00") &amp; "|" &amp; TEXT(tbl_Manifiestos[[#This Row],[Costo Unitario]],"0.00")</f>
        <v>2617|Glencoe|9.25|105.00</v>
      </c>
      <c r="C2515">
        <v>2617</v>
      </c>
      <c r="D2515" s="4">
        <v>45863</v>
      </c>
      <c r="E2515">
        <v>371</v>
      </c>
      <c r="F2515" t="s">
        <v>5312</v>
      </c>
      <c r="G2515" t="s">
        <v>591</v>
      </c>
      <c r="H2515" t="s">
        <v>591</v>
      </c>
      <c r="J2515">
        <v>9.25</v>
      </c>
      <c r="K2515" s="6">
        <v>105</v>
      </c>
      <c r="L2515" s="213">
        <v>971.25</v>
      </c>
      <c r="M2515" s="6">
        <f>tbl_Manifiestos[[#This Row],[Total Pagado]]*tbl_Manifiestos[[#This Row],[Porcentaje]]</f>
        <v>874.125</v>
      </c>
      <c r="N2515" s="3">
        <v>0.9</v>
      </c>
    </row>
    <row r="2516" spans="1:14" ht="15.75" x14ac:dyDescent="0.25">
      <c r="A2516" s="3" t="s">
        <v>5305</v>
      </c>
      <c r="B2516" s="3" t="str">
        <f>tbl_Manifiestos[[#This Row],[Factura]] &amp; "|" &amp; tbl_Manifiestos[[#This Row],[Proyecto OK]] &amp; "|" &amp; TEXT(tbl_Manifiestos[[#This Row],[Servicio]],"0.00") &amp; "|" &amp; TEXT(tbl_Manifiestos[[#This Row],[Costo Unitario]],"0.00")</f>
        <v>2617|Glencoe|5.50|105.00</v>
      </c>
      <c r="C2516">
        <v>2617</v>
      </c>
      <c r="D2516" s="4">
        <v>45861</v>
      </c>
      <c r="E2516">
        <v>20</v>
      </c>
      <c r="F2516" t="s">
        <v>5312</v>
      </c>
      <c r="G2516" t="s">
        <v>591</v>
      </c>
      <c r="H2516" t="s">
        <v>591</v>
      </c>
      <c r="J2516">
        <v>5.5</v>
      </c>
      <c r="K2516" s="6">
        <v>105</v>
      </c>
      <c r="L2516" s="213">
        <v>577.5</v>
      </c>
      <c r="M2516" s="6">
        <f>tbl_Manifiestos[[#This Row],[Total Pagado]]*tbl_Manifiestos[[#This Row],[Porcentaje]]</f>
        <v>519.75</v>
      </c>
      <c r="N2516" s="3">
        <v>0.9</v>
      </c>
    </row>
    <row r="2517" spans="1:14" ht="15.75" x14ac:dyDescent="0.25">
      <c r="A2517" s="3" t="s">
        <v>5305</v>
      </c>
      <c r="B2517" s="3" t="str">
        <f>tbl_Manifiestos[[#This Row],[Factura]] &amp; "|" &amp; tbl_Manifiestos[[#This Row],[Proyecto OK]] &amp; "|" &amp; TEXT(tbl_Manifiestos[[#This Row],[Servicio]],"0.00") &amp; "|" &amp; TEXT(tbl_Manifiestos[[#This Row],[Costo Unitario]],"0.00")</f>
        <v>2617|Glencoe|6.00|105.00</v>
      </c>
      <c r="C2517">
        <v>2617</v>
      </c>
      <c r="D2517" s="136">
        <v>45861</v>
      </c>
      <c r="E2517">
        <v>54</v>
      </c>
      <c r="F2517" t="s">
        <v>5312</v>
      </c>
      <c r="G2517" t="s">
        <v>591</v>
      </c>
      <c r="H2517" t="s">
        <v>591</v>
      </c>
      <c r="J2517">
        <v>6</v>
      </c>
      <c r="K2517" s="183">
        <v>105</v>
      </c>
      <c r="L2517" s="212">
        <v>630</v>
      </c>
      <c r="M2517" s="6">
        <f>tbl_Manifiestos[[#This Row],[Total Pagado]]*tbl_Manifiestos[[#This Row],[Porcentaje]]</f>
        <v>567</v>
      </c>
      <c r="N2517" s="3">
        <v>0.9</v>
      </c>
    </row>
    <row r="2518" spans="1:14" ht="15.75" x14ac:dyDescent="0.25">
      <c r="A2518" s="3" t="s">
        <v>5305</v>
      </c>
      <c r="B2518" s="3" t="str">
        <f>tbl_Manifiestos[[#This Row],[Factura]] &amp; "|" &amp; tbl_Manifiestos[[#This Row],[Proyecto OK]] &amp; "|" &amp; TEXT(tbl_Manifiestos[[#This Row],[Servicio]],"0.00") &amp; "|" &amp; TEXT(tbl_Manifiestos[[#This Row],[Costo Unitario]],"0.00")</f>
        <v>2617|Glencoe|8.50|105.00</v>
      </c>
      <c r="C2518">
        <v>2617</v>
      </c>
      <c r="D2518" s="138">
        <v>45863</v>
      </c>
      <c r="E2518">
        <v>54</v>
      </c>
      <c r="F2518" t="s">
        <v>5312</v>
      </c>
      <c r="G2518" t="s">
        <v>591</v>
      </c>
      <c r="H2518" t="s">
        <v>591</v>
      </c>
      <c r="J2518">
        <v>8.5</v>
      </c>
      <c r="K2518" s="185">
        <v>105</v>
      </c>
      <c r="L2518" s="214">
        <v>892.5</v>
      </c>
      <c r="M2518" s="6">
        <f>tbl_Manifiestos[[#This Row],[Total Pagado]]*tbl_Manifiestos[[#This Row],[Porcentaje]]</f>
        <v>803.25</v>
      </c>
      <c r="N2518" s="3">
        <v>0.9</v>
      </c>
    </row>
    <row r="2519" spans="1:14" ht="15.75" x14ac:dyDescent="0.25">
      <c r="A2519" s="3" t="s">
        <v>1982</v>
      </c>
      <c r="B2519" s="3" t="str">
        <f>tbl_Manifiestos[[#This Row],[Factura]] &amp; "|" &amp; tbl_Manifiestos[[#This Row],[Proyecto OK]] &amp; "|" &amp; TEXT(tbl_Manifiestos[[#This Row],[Servicio]],"0.00") &amp; "|" &amp; TEXT(tbl_Manifiestos[[#This Row],[Costo Unitario]],"0.00")</f>
        <v>2617|Glencoe|8.00|105.00</v>
      </c>
      <c r="C2519">
        <v>2617</v>
      </c>
      <c r="D2519" s="136">
        <v>45859</v>
      </c>
      <c r="E2519">
        <v>664</v>
      </c>
      <c r="F2519" t="s">
        <v>5312</v>
      </c>
      <c r="G2519" t="s">
        <v>591</v>
      </c>
      <c r="H2519" t="s">
        <v>591</v>
      </c>
      <c r="J2519">
        <v>8</v>
      </c>
      <c r="K2519" s="183">
        <v>105</v>
      </c>
      <c r="L2519" s="212">
        <v>840</v>
      </c>
      <c r="M2519" s="6">
        <f>tbl_Manifiestos[[#This Row],[Total Pagado]]*tbl_Manifiestos[[#This Row],[Porcentaje]]</f>
        <v>756</v>
      </c>
      <c r="N2519" s="3">
        <v>0.9</v>
      </c>
    </row>
    <row r="2520" spans="1:14" ht="15.75" x14ac:dyDescent="0.25">
      <c r="A2520" s="3" t="s">
        <v>1982</v>
      </c>
      <c r="B2520" s="3" t="str">
        <f>tbl_Manifiestos[[#This Row],[Factura]] &amp; "|" &amp; tbl_Manifiestos[[#This Row],[Proyecto OK]] &amp; "|" &amp; TEXT(tbl_Manifiestos[[#This Row],[Servicio]],"0.00") &amp; "|" &amp; TEXT(tbl_Manifiestos[[#This Row],[Costo Unitario]],"0.00")</f>
        <v>2617|Glencoe|6.00|105.00</v>
      </c>
      <c r="C2520">
        <v>2617</v>
      </c>
      <c r="D2520" s="138">
        <v>45860</v>
      </c>
      <c r="E2520">
        <v>664</v>
      </c>
      <c r="F2520" t="s">
        <v>5312</v>
      </c>
      <c r="G2520" t="s">
        <v>591</v>
      </c>
      <c r="H2520" t="s">
        <v>591</v>
      </c>
      <c r="J2520">
        <v>6</v>
      </c>
      <c r="K2520" s="185">
        <v>105</v>
      </c>
      <c r="L2520" s="214">
        <v>630</v>
      </c>
      <c r="M2520" s="6">
        <f>tbl_Manifiestos[[#This Row],[Total Pagado]]*tbl_Manifiestos[[#This Row],[Porcentaje]]</f>
        <v>567</v>
      </c>
      <c r="N2520" s="3">
        <v>0.9</v>
      </c>
    </row>
    <row r="2521" spans="1:14" ht="15.75" x14ac:dyDescent="0.25">
      <c r="A2521" s="3" t="s">
        <v>5309</v>
      </c>
      <c r="B2521" s="3" t="str">
        <f>tbl_Manifiestos[[#This Row],[Factura]] &amp; "|" &amp; tbl_Manifiestos[[#This Row],[Proyecto OK]] &amp; "|" &amp; TEXT(tbl_Manifiestos[[#This Row],[Servicio]],"0.00") &amp; "|" &amp; TEXT(tbl_Manifiestos[[#This Row],[Costo Unitario]],"0.00")</f>
        <v>2617|Glencoe|9.75|105.00</v>
      </c>
      <c r="C2521">
        <v>2617</v>
      </c>
      <c r="D2521" s="4">
        <v>45863</v>
      </c>
      <c r="E2521">
        <v>661</v>
      </c>
      <c r="F2521" t="s">
        <v>5312</v>
      </c>
      <c r="G2521" t="s">
        <v>591</v>
      </c>
      <c r="H2521" t="s">
        <v>591</v>
      </c>
      <c r="J2521">
        <v>9.75</v>
      </c>
      <c r="K2521" s="6">
        <v>105</v>
      </c>
      <c r="L2521" s="213">
        <v>1023.75</v>
      </c>
      <c r="M2521" s="6">
        <f>tbl_Manifiestos[[#This Row],[Total Pagado]]*tbl_Manifiestos[[#This Row],[Porcentaje]]</f>
        <v>921.375</v>
      </c>
      <c r="N2521" s="3">
        <v>0.9</v>
      </c>
    </row>
    <row r="2522" spans="1:14" ht="15.75" x14ac:dyDescent="0.25">
      <c r="A2522" s="3" t="s">
        <v>1264</v>
      </c>
      <c r="B2522" s="3" t="str">
        <f>tbl_Manifiestos[[#This Row],[Factura]] &amp; "|" &amp; tbl_Manifiestos[[#This Row],[Proyecto OK]] &amp; "|" &amp; TEXT(tbl_Manifiestos[[#This Row],[Servicio]],"0.00") &amp; "|" &amp; TEXT(tbl_Manifiestos[[#This Row],[Costo Unitario]],"0.00")</f>
        <v>2635|Glencoe|5.50|105.00</v>
      </c>
      <c r="C2522">
        <v>2635</v>
      </c>
      <c r="D2522" s="136">
        <v>45868</v>
      </c>
      <c r="E2522">
        <v>7</v>
      </c>
      <c r="F2522" t="s">
        <v>5312</v>
      </c>
      <c r="G2522" t="s">
        <v>591</v>
      </c>
      <c r="H2522" t="s">
        <v>591</v>
      </c>
      <c r="J2522">
        <v>5.5</v>
      </c>
      <c r="K2522" s="183">
        <v>105</v>
      </c>
      <c r="L2522" s="212">
        <v>577.5</v>
      </c>
      <c r="M2522" s="6">
        <f>tbl_Manifiestos[[#This Row],[Total Pagado]]*tbl_Manifiestos[[#This Row],[Porcentaje]]</f>
        <v>519.75</v>
      </c>
      <c r="N2522" s="3">
        <v>0.9</v>
      </c>
    </row>
    <row r="2523" spans="1:14" ht="15.75" x14ac:dyDescent="0.25">
      <c r="A2523" s="3" t="s">
        <v>5305</v>
      </c>
      <c r="B2523" s="3" t="str">
        <f>tbl_Manifiestos[[#This Row],[Factura]] &amp; "|" &amp; tbl_Manifiestos[[#This Row],[Proyecto OK]] &amp; "|" &amp; TEXT(tbl_Manifiestos[[#This Row],[Servicio]],"0.00") &amp; "|" &amp; TEXT(tbl_Manifiestos[[#This Row],[Costo Unitario]],"0.00")</f>
        <v>2635|Glencoe|6.00|105.00</v>
      </c>
      <c r="C2523">
        <v>2635</v>
      </c>
      <c r="D2523" s="138">
        <v>45859</v>
      </c>
      <c r="E2523">
        <v>606</v>
      </c>
      <c r="F2523" t="s">
        <v>5312</v>
      </c>
      <c r="G2523" t="s">
        <v>591</v>
      </c>
      <c r="H2523" t="s">
        <v>591</v>
      </c>
      <c r="J2523">
        <v>6</v>
      </c>
      <c r="K2523" s="185">
        <v>105</v>
      </c>
      <c r="L2523" s="214">
        <v>630</v>
      </c>
      <c r="M2523" s="6">
        <f>tbl_Manifiestos[[#This Row],[Total Pagado]]*tbl_Manifiestos[[#This Row],[Porcentaje]]</f>
        <v>567</v>
      </c>
      <c r="N2523" s="3">
        <v>0.9</v>
      </c>
    </row>
    <row r="2524" spans="1:14" ht="15.75" x14ac:dyDescent="0.25">
      <c r="A2524" s="3" t="s">
        <v>5305</v>
      </c>
      <c r="B2524" s="3" t="str">
        <f>tbl_Manifiestos[[#This Row],[Factura]] &amp; "|" &amp; tbl_Manifiestos[[#This Row],[Proyecto OK]] &amp; "|" &amp; TEXT(tbl_Manifiestos[[#This Row],[Servicio]],"0.00") &amp; "|" &amp; TEXT(tbl_Manifiestos[[#This Row],[Costo Unitario]],"0.00")</f>
        <v>2635|Glencoe|7.50|105.00</v>
      </c>
      <c r="C2524">
        <v>2635</v>
      </c>
      <c r="D2524" s="4">
        <v>45860</v>
      </c>
      <c r="E2524">
        <v>606</v>
      </c>
      <c r="F2524" t="s">
        <v>5312</v>
      </c>
      <c r="G2524" t="s">
        <v>591</v>
      </c>
      <c r="H2524" t="s">
        <v>591</v>
      </c>
      <c r="J2524">
        <v>7.5</v>
      </c>
      <c r="K2524" s="6">
        <v>105</v>
      </c>
      <c r="L2524" s="213">
        <v>787.5</v>
      </c>
      <c r="M2524" s="6">
        <f>tbl_Manifiestos[[#This Row],[Total Pagado]]*tbl_Manifiestos[[#This Row],[Porcentaje]]</f>
        <v>708.75</v>
      </c>
      <c r="N2524" s="3">
        <v>0.9</v>
      </c>
    </row>
    <row r="2525" spans="1:14" ht="15.75" x14ac:dyDescent="0.25">
      <c r="A2525" s="3" t="s">
        <v>5305</v>
      </c>
      <c r="B2525" s="3" t="str">
        <f>tbl_Manifiestos[[#This Row],[Factura]] &amp; "|" &amp; tbl_Manifiestos[[#This Row],[Proyecto OK]] &amp; "|" &amp; TEXT(tbl_Manifiestos[[#This Row],[Servicio]],"0.00") &amp; "|" &amp; TEXT(tbl_Manifiestos[[#This Row],[Costo Unitario]],"0.00")</f>
        <v>2635|Glencoe|7.25|105.00</v>
      </c>
      <c r="C2525">
        <v>2635</v>
      </c>
      <c r="D2525" s="140">
        <v>45870</v>
      </c>
      <c r="E2525">
        <v>20</v>
      </c>
      <c r="F2525" t="s">
        <v>5312</v>
      </c>
      <c r="G2525" t="s">
        <v>591</v>
      </c>
      <c r="H2525" t="s">
        <v>591</v>
      </c>
      <c r="J2525">
        <v>7.25</v>
      </c>
      <c r="K2525" s="187">
        <v>105</v>
      </c>
      <c r="L2525" s="216">
        <v>761.25</v>
      </c>
      <c r="M2525" s="6">
        <f>tbl_Manifiestos[[#This Row],[Total Pagado]]*tbl_Manifiestos[[#This Row],[Porcentaje]]</f>
        <v>685.125</v>
      </c>
      <c r="N2525" s="3">
        <v>0.9</v>
      </c>
    </row>
    <row r="2526" spans="1:14" ht="15.75" x14ac:dyDescent="0.25">
      <c r="A2526" s="3" t="s">
        <v>5305</v>
      </c>
      <c r="B2526" s="3" t="str">
        <f>tbl_Manifiestos[[#This Row],[Factura]] &amp; "|" &amp; tbl_Manifiestos[[#This Row],[Proyecto OK]] &amp; "|" &amp; TEXT(tbl_Manifiestos[[#This Row],[Servicio]],"0.00") &amp; "|" &amp; TEXT(tbl_Manifiestos[[#This Row],[Costo Unitario]],"0.00")</f>
        <v>2635|Glencoe|8.50|105.00</v>
      </c>
      <c r="C2526">
        <v>2635</v>
      </c>
      <c r="D2526" s="140">
        <v>45866</v>
      </c>
      <c r="E2526">
        <v>606</v>
      </c>
      <c r="F2526" t="s">
        <v>5312</v>
      </c>
      <c r="G2526" t="s">
        <v>591</v>
      </c>
      <c r="H2526" t="s">
        <v>591</v>
      </c>
      <c r="J2526">
        <v>8.5</v>
      </c>
      <c r="K2526" s="187">
        <v>105</v>
      </c>
      <c r="L2526" s="216">
        <v>892.5</v>
      </c>
      <c r="M2526" s="6">
        <f>tbl_Manifiestos[[#This Row],[Total Pagado]]*tbl_Manifiestos[[#This Row],[Porcentaje]]</f>
        <v>803.25</v>
      </c>
      <c r="N2526" s="3">
        <v>0.9</v>
      </c>
    </row>
    <row r="2527" spans="1:14" ht="15.75" x14ac:dyDescent="0.25">
      <c r="A2527" s="3" t="s">
        <v>5305</v>
      </c>
      <c r="B2527" s="3" t="str">
        <f>tbl_Manifiestos[[#This Row],[Factura]] &amp; "|" &amp; tbl_Manifiestos[[#This Row],[Proyecto OK]] &amp; "|" &amp; TEXT(tbl_Manifiestos[[#This Row],[Servicio]],"0.00") &amp; "|" &amp; TEXT(tbl_Manifiestos[[#This Row],[Costo Unitario]],"0.00")</f>
        <v>2635|Glencoe|9.50|105.00</v>
      </c>
      <c r="C2527">
        <v>2635</v>
      </c>
      <c r="D2527" s="138">
        <v>45868</v>
      </c>
      <c r="E2527">
        <v>1</v>
      </c>
      <c r="F2527" t="s">
        <v>5312</v>
      </c>
      <c r="G2527" t="s">
        <v>591</v>
      </c>
      <c r="H2527" t="s">
        <v>591</v>
      </c>
      <c r="J2527">
        <v>9.5</v>
      </c>
      <c r="K2527" s="185">
        <v>105</v>
      </c>
      <c r="L2527" s="214">
        <v>997.5</v>
      </c>
      <c r="M2527" s="6">
        <f>tbl_Manifiestos[[#This Row],[Total Pagado]]*tbl_Manifiestos[[#This Row],[Porcentaje]]</f>
        <v>897.75</v>
      </c>
      <c r="N2527" s="3">
        <v>0.9</v>
      </c>
    </row>
    <row r="2528" spans="1:14" ht="15.75" x14ac:dyDescent="0.25">
      <c r="A2528" s="3" t="s">
        <v>5309</v>
      </c>
      <c r="B2528" s="3" t="str">
        <f>tbl_Manifiestos[[#This Row],[Factura]] &amp; "|" &amp; tbl_Manifiestos[[#This Row],[Proyecto OK]] &amp; "|" &amp; TEXT(tbl_Manifiestos[[#This Row],[Servicio]],"0.00") &amp; "|" &amp; TEXT(tbl_Manifiestos[[#This Row],[Costo Unitario]],"0.00")</f>
        <v>2635|Glencoe|7.00|105.00</v>
      </c>
      <c r="C2528">
        <v>2635</v>
      </c>
      <c r="D2528" s="4">
        <v>45867</v>
      </c>
      <c r="E2528">
        <v>229</v>
      </c>
      <c r="F2528" t="s">
        <v>5312</v>
      </c>
      <c r="G2528" t="s">
        <v>591</v>
      </c>
      <c r="H2528" t="s">
        <v>591</v>
      </c>
      <c r="J2528">
        <v>7</v>
      </c>
      <c r="K2528" s="6">
        <v>105</v>
      </c>
      <c r="L2528" s="213">
        <v>735</v>
      </c>
      <c r="M2528" s="6">
        <f>tbl_Manifiestos[[#This Row],[Total Pagado]]*tbl_Manifiestos[[#This Row],[Porcentaje]]</f>
        <v>661.5</v>
      </c>
      <c r="N2528" s="3">
        <v>0.9</v>
      </c>
    </row>
    <row r="2529" spans="1:14" ht="15.75" x14ac:dyDescent="0.25">
      <c r="A2529" s="3" t="s">
        <v>5346</v>
      </c>
      <c r="B2529" s="3" t="str">
        <f>tbl_Manifiestos[[#This Row],[Factura]] &amp; "|" &amp; tbl_Manifiestos[[#This Row],[Proyecto OK]] &amp; "|" &amp; TEXT(tbl_Manifiestos[[#This Row],[Servicio]],"0.00") &amp; "|" &amp; TEXT(tbl_Manifiestos[[#This Row],[Costo Unitario]],"0.00")</f>
        <v>2635|Glencoe|9.00|105.00</v>
      </c>
      <c r="C2529">
        <v>2635</v>
      </c>
      <c r="D2529" s="4">
        <v>45859</v>
      </c>
      <c r="E2529">
        <v>784</v>
      </c>
      <c r="F2529" t="s">
        <v>5312</v>
      </c>
      <c r="G2529" t="s">
        <v>591</v>
      </c>
      <c r="H2529" t="s">
        <v>591</v>
      </c>
      <c r="J2529">
        <v>9</v>
      </c>
      <c r="K2529" s="183">
        <v>105</v>
      </c>
      <c r="L2529" s="183">
        <v>945</v>
      </c>
      <c r="M2529" s="6">
        <f>tbl_Manifiestos[[#This Row],[Total Pagado]]*tbl_Manifiestos[[#This Row],[Porcentaje]]</f>
        <v>850.5</v>
      </c>
      <c r="N2529" s="3">
        <v>0.9</v>
      </c>
    </row>
    <row r="2530" spans="1:14" ht="15.75" x14ac:dyDescent="0.25">
      <c r="A2530" s="3" t="s">
        <v>5346</v>
      </c>
      <c r="B2530" s="3" t="str">
        <f>tbl_Manifiestos[[#This Row],[Factura]] &amp; "|" &amp; tbl_Manifiestos[[#This Row],[Proyecto OK]] &amp; "|" &amp; TEXT(tbl_Manifiestos[[#This Row],[Servicio]],"0.00") &amp; "|" &amp; TEXT(tbl_Manifiestos[[#This Row],[Costo Unitario]],"0.00")</f>
        <v>2635|Glencoe|5.00|105.00</v>
      </c>
      <c r="C2530">
        <v>2635</v>
      </c>
      <c r="D2530" s="138">
        <v>45860</v>
      </c>
      <c r="E2530">
        <v>784</v>
      </c>
      <c r="F2530" t="s">
        <v>5312</v>
      </c>
      <c r="G2530" t="s">
        <v>591</v>
      </c>
      <c r="H2530" t="s">
        <v>591</v>
      </c>
      <c r="J2530">
        <v>5</v>
      </c>
      <c r="K2530" s="185">
        <v>105</v>
      </c>
      <c r="L2530" s="214">
        <v>525</v>
      </c>
      <c r="M2530" s="6">
        <f>tbl_Manifiestos[[#This Row],[Total Pagado]]*tbl_Manifiestos[[#This Row],[Porcentaje]]</f>
        <v>472.5</v>
      </c>
      <c r="N2530" s="3">
        <v>0.9</v>
      </c>
    </row>
    <row r="2531" spans="1:14" ht="15.75" x14ac:dyDescent="0.25">
      <c r="A2531" s="3" t="s">
        <v>1808</v>
      </c>
      <c r="B2531" s="3" t="str">
        <f>tbl_Manifiestos[[#This Row],[Factura]] &amp; "|" &amp; tbl_Manifiestos[[#This Row],[Proyecto OK]] &amp; "|" &amp; TEXT(tbl_Manifiestos[[#This Row],[Servicio]],"0.00") &amp; "|" &amp; TEXT(tbl_Manifiestos[[#This Row],[Costo Unitario]],"0.00")</f>
        <v>2635|Glencoe|5.75|105.00</v>
      </c>
      <c r="C2531">
        <v>2635</v>
      </c>
      <c r="D2531" s="4">
        <v>45869</v>
      </c>
      <c r="E2531">
        <v>371</v>
      </c>
      <c r="F2531" t="s">
        <v>5312</v>
      </c>
      <c r="G2531" t="s">
        <v>591</v>
      </c>
      <c r="H2531" t="s">
        <v>591</v>
      </c>
      <c r="J2531">
        <v>5.75</v>
      </c>
      <c r="K2531" s="6">
        <v>105</v>
      </c>
      <c r="L2531" s="213">
        <v>603.75</v>
      </c>
      <c r="M2531" s="6">
        <f>tbl_Manifiestos[[#This Row],[Total Pagado]]*tbl_Manifiestos[[#This Row],[Porcentaje]]</f>
        <v>543.375</v>
      </c>
      <c r="N2531" s="3">
        <v>0.9</v>
      </c>
    </row>
    <row r="2532" spans="1:14" ht="15.75" x14ac:dyDescent="0.25">
      <c r="A2532" s="3" t="s">
        <v>5305</v>
      </c>
      <c r="B2532" s="3" t="str">
        <f>tbl_Manifiestos[[#This Row],[Factura]] &amp; "|" &amp; tbl_Manifiestos[[#This Row],[Proyecto OK]] &amp; "|" &amp; TEXT(tbl_Manifiestos[[#This Row],[Servicio]],"0.00") &amp; "|" &amp; TEXT(tbl_Manifiestos[[#This Row],[Costo Unitario]],"0.00")</f>
        <v>2652|Glencoe|6.50|105.00</v>
      </c>
      <c r="C2532">
        <v>2652</v>
      </c>
      <c r="D2532" s="4">
        <v>45873</v>
      </c>
      <c r="E2532">
        <v>20</v>
      </c>
      <c r="F2532" t="s">
        <v>5312</v>
      </c>
      <c r="G2532" t="s">
        <v>591</v>
      </c>
      <c r="H2532" t="s">
        <v>591</v>
      </c>
      <c r="J2532">
        <v>6.5</v>
      </c>
      <c r="K2532" s="6">
        <v>105</v>
      </c>
      <c r="L2532" s="213">
        <v>682.5</v>
      </c>
      <c r="M2532" s="6">
        <f>tbl_Manifiestos[[#This Row],[Total Pagado]]*tbl_Manifiestos[[#This Row],[Porcentaje]]</f>
        <v>614.25</v>
      </c>
      <c r="N2532" s="3">
        <v>0.9</v>
      </c>
    </row>
    <row r="2533" spans="1:14" ht="15.75" x14ac:dyDescent="0.25">
      <c r="A2533" s="3" t="s">
        <v>5305</v>
      </c>
      <c r="B2533" s="3" t="str">
        <f>tbl_Manifiestos[[#This Row],[Factura]] &amp; "|" &amp; tbl_Manifiestos[[#This Row],[Proyecto OK]] &amp; "|" &amp; TEXT(tbl_Manifiestos[[#This Row],[Servicio]],"0.00") &amp; "|" &amp; TEXT(tbl_Manifiestos[[#This Row],[Costo Unitario]],"0.00")</f>
        <v>2652|Glencoe|7.50|105.00</v>
      </c>
      <c r="C2533">
        <v>2652</v>
      </c>
      <c r="D2533" s="4">
        <v>45874</v>
      </c>
      <c r="E2533">
        <v>20</v>
      </c>
      <c r="F2533" t="s">
        <v>5312</v>
      </c>
      <c r="G2533" t="s">
        <v>591</v>
      </c>
      <c r="H2533" t="s">
        <v>591</v>
      </c>
      <c r="J2533">
        <v>7.5</v>
      </c>
      <c r="K2533" s="6">
        <v>105</v>
      </c>
      <c r="L2533" s="213">
        <v>787.5</v>
      </c>
      <c r="M2533" s="6">
        <f>tbl_Manifiestos[[#This Row],[Total Pagado]]*tbl_Manifiestos[[#This Row],[Porcentaje]]</f>
        <v>708.75</v>
      </c>
      <c r="N2533" s="3">
        <v>0.9</v>
      </c>
    </row>
    <row r="2534" spans="1:14" ht="15.75" x14ac:dyDescent="0.25">
      <c r="A2534" s="3" t="s">
        <v>5305</v>
      </c>
      <c r="B2534" s="3" t="str">
        <f>tbl_Manifiestos[[#This Row],[Factura]] &amp; "|" &amp; tbl_Manifiestos[[#This Row],[Proyecto OK]] &amp; "|" &amp; TEXT(tbl_Manifiestos[[#This Row],[Servicio]],"0.00") &amp; "|" &amp; TEXT(tbl_Manifiestos[[#This Row],[Costo Unitario]],"0.00")</f>
        <v>2652|Glencoe|8.00|105.00</v>
      </c>
      <c r="C2534">
        <v>2652</v>
      </c>
      <c r="D2534" s="136">
        <v>45875</v>
      </c>
      <c r="E2534">
        <v>606</v>
      </c>
      <c r="F2534" t="s">
        <v>5312</v>
      </c>
      <c r="G2534" t="s">
        <v>591</v>
      </c>
      <c r="H2534" t="s">
        <v>591</v>
      </c>
      <c r="J2534">
        <v>8</v>
      </c>
      <c r="K2534" s="183">
        <v>105</v>
      </c>
      <c r="L2534" s="212">
        <v>840</v>
      </c>
      <c r="M2534" s="6">
        <f>tbl_Manifiestos[[#This Row],[Total Pagado]]*tbl_Manifiestos[[#This Row],[Porcentaje]]</f>
        <v>756</v>
      </c>
      <c r="N2534" s="3">
        <v>0.9</v>
      </c>
    </row>
    <row r="2535" spans="1:14" ht="15.75" x14ac:dyDescent="0.25">
      <c r="A2535" s="3" t="s">
        <v>5305</v>
      </c>
      <c r="B2535" s="3" t="str">
        <f>tbl_Manifiestos[[#This Row],[Factura]] &amp; "|" &amp; tbl_Manifiestos[[#This Row],[Proyecto OK]] &amp; "|" &amp; TEXT(tbl_Manifiestos[[#This Row],[Servicio]],"0.00") &amp; "|" &amp; TEXT(tbl_Manifiestos[[#This Row],[Costo Unitario]],"0.00")</f>
        <v>2666|Glencoe|7.50|105.00</v>
      </c>
      <c r="C2535">
        <v>2666</v>
      </c>
      <c r="D2535" s="138">
        <v>45880</v>
      </c>
      <c r="E2535">
        <v>54</v>
      </c>
      <c r="F2535" t="s">
        <v>5312</v>
      </c>
      <c r="G2535" t="s">
        <v>591</v>
      </c>
      <c r="H2535" t="s">
        <v>591</v>
      </c>
      <c r="J2535">
        <v>7.5</v>
      </c>
      <c r="K2535" s="185">
        <v>105</v>
      </c>
      <c r="L2535" s="214">
        <v>787.5</v>
      </c>
      <c r="M2535" s="6">
        <f>tbl_Manifiestos[[#This Row],[Total Pagado]]*tbl_Manifiestos[[#This Row],[Porcentaje]]</f>
        <v>708.75</v>
      </c>
      <c r="N2535" s="3">
        <v>0.9</v>
      </c>
    </row>
    <row r="2536" spans="1:14" ht="15.75" x14ac:dyDescent="0.25">
      <c r="A2536" s="3" t="s">
        <v>5309</v>
      </c>
      <c r="B2536" s="3" t="str">
        <f>tbl_Manifiestos[[#This Row],[Factura]] &amp; "|" &amp; tbl_Manifiestos[[#This Row],[Proyecto OK]] &amp; "|" &amp; TEXT(tbl_Manifiestos[[#This Row],[Servicio]],"0.00") &amp; "|" &amp; TEXT(tbl_Manifiestos[[#This Row],[Costo Unitario]],"0.00")</f>
        <v>2652|Glencoe|6.50|105.00</v>
      </c>
      <c r="C2536">
        <v>2652</v>
      </c>
      <c r="D2536" s="136">
        <v>45874</v>
      </c>
      <c r="E2536">
        <v>229</v>
      </c>
      <c r="F2536" t="s">
        <v>5312</v>
      </c>
      <c r="G2536" t="s">
        <v>591</v>
      </c>
      <c r="H2536" t="s">
        <v>591</v>
      </c>
      <c r="J2536">
        <v>6.5</v>
      </c>
      <c r="K2536" s="183">
        <v>105</v>
      </c>
      <c r="L2536" s="212">
        <v>682.5</v>
      </c>
      <c r="M2536" s="6">
        <f>tbl_Manifiestos[[#This Row],[Total Pagado]]*tbl_Manifiestos[[#This Row],[Porcentaje]]</f>
        <v>614.25</v>
      </c>
      <c r="N2536" s="3">
        <v>0.9</v>
      </c>
    </row>
    <row r="2537" spans="1:14" ht="15.75" x14ac:dyDescent="0.25">
      <c r="A2537" s="3" t="s">
        <v>5309</v>
      </c>
      <c r="B2537" s="3" t="str">
        <f>tbl_Manifiestos[[#This Row],[Factura]] &amp; "|" &amp; tbl_Manifiestos[[#This Row],[Proyecto OK]] &amp; "|" &amp; TEXT(tbl_Manifiestos[[#This Row],[Servicio]],"0.00") &amp; "|" &amp; TEXT(tbl_Manifiestos[[#This Row],[Costo Unitario]],"0.00")</f>
        <v>2652|Glencoe|7.75|105.00</v>
      </c>
      <c r="C2537">
        <v>2652</v>
      </c>
      <c r="D2537" s="138">
        <v>45877</v>
      </c>
      <c r="E2537">
        <v>229</v>
      </c>
      <c r="F2537" t="s">
        <v>5312</v>
      </c>
      <c r="G2537" t="s">
        <v>591</v>
      </c>
      <c r="H2537" t="s">
        <v>591</v>
      </c>
      <c r="J2537">
        <v>7.75</v>
      </c>
      <c r="K2537" s="185">
        <v>105</v>
      </c>
      <c r="L2537" s="214">
        <v>813.75</v>
      </c>
      <c r="M2537" s="6">
        <f>tbl_Manifiestos[[#This Row],[Total Pagado]]*tbl_Manifiestos[[#This Row],[Porcentaje]]</f>
        <v>732.375</v>
      </c>
      <c r="N2537" s="3">
        <v>0.9</v>
      </c>
    </row>
    <row r="2538" spans="1:14" ht="15.75" x14ac:dyDescent="0.25">
      <c r="A2538" s="3" t="s">
        <v>1817</v>
      </c>
      <c r="B2538" s="3" t="str">
        <f>tbl_Manifiestos[[#This Row],[Factura]] &amp; "|" &amp; tbl_Manifiestos[[#This Row],[Proyecto OK]] &amp; "|" &amp; TEXT(tbl_Manifiestos[[#This Row],[Servicio]],"0.00") &amp; "|" &amp; TEXT(tbl_Manifiestos[[#This Row],[Costo Unitario]],"0.00")</f>
        <v>2666|Glencoe|6.50|105.00</v>
      </c>
      <c r="C2538">
        <v>2666</v>
      </c>
      <c r="D2538" s="4">
        <v>45880</v>
      </c>
      <c r="E2538">
        <v>25</v>
      </c>
      <c r="F2538" t="s">
        <v>5312</v>
      </c>
      <c r="G2538" t="s">
        <v>591</v>
      </c>
      <c r="H2538" t="s">
        <v>591</v>
      </c>
      <c r="J2538">
        <v>6.5</v>
      </c>
      <c r="K2538" s="6">
        <v>105</v>
      </c>
      <c r="L2538" s="213">
        <v>682.5</v>
      </c>
      <c r="M2538" s="6">
        <f>tbl_Manifiestos[[#This Row],[Total Pagado]]*tbl_Manifiestos[[#This Row],[Porcentaje]]</f>
        <v>614.25</v>
      </c>
      <c r="N2538" s="3">
        <v>0.9</v>
      </c>
    </row>
    <row r="2539" spans="1:14" ht="15.75" x14ac:dyDescent="0.25">
      <c r="A2539" s="3" t="s">
        <v>5305</v>
      </c>
      <c r="B2539" s="3" t="str">
        <f>tbl_Manifiestos[[#This Row],[Factura]] &amp; "|" &amp; tbl_Manifiestos[[#This Row],[Proyecto OK]] &amp; "|" &amp; TEXT(tbl_Manifiestos[[#This Row],[Servicio]],"0.00") &amp; "|" &amp; TEXT(tbl_Manifiestos[[#This Row],[Costo Unitario]],"0.00")</f>
        <v>2677|Glencoe|7.00|105.00</v>
      </c>
      <c r="C2539">
        <v>2677</v>
      </c>
      <c r="D2539" s="136">
        <v>45891</v>
      </c>
      <c r="E2539">
        <v>1</v>
      </c>
      <c r="F2539" t="s">
        <v>5312</v>
      </c>
      <c r="G2539" t="s">
        <v>591</v>
      </c>
      <c r="H2539" t="s">
        <v>591</v>
      </c>
      <c r="J2539">
        <v>7</v>
      </c>
      <c r="K2539" s="183">
        <v>105</v>
      </c>
      <c r="L2539" s="212">
        <v>735</v>
      </c>
      <c r="M2539" s="6">
        <f>tbl_Manifiestos[[#This Row],[Total Pagado]]*tbl_Manifiestos[[#This Row],[Porcentaje]]</f>
        <v>661.5</v>
      </c>
      <c r="N2539" s="3">
        <v>0.9</v>
      </c>
    </row>
    <row r="2540" spans="1:14" ht="15.75" x14ac:dyDescent="0.25">
      <c r="A2540" s="3" t="s">
        <v>5309</v>
      </c>
      <c r="B2540" s="3" t="str">
        <f>tbl_Manifiestos[[#This Row],[Factura]] &amp; "|" &amp; tbl_Manifiestos[[#This Row],[Proyecto OK]] &amp; "|" &amp; TEXT(tbl_Manifiestos[[#This Row],[Servicio]],"0.00") &amp; "|" &amp; TEXT(tbl_Manifiestos[[#This Row],[Costo Unitario]],"0.00")</f>
        <v>2694|Glencoe|8.00|105.00</v>
      </c>
      <c r="C2540">
        <v>2694</v>
      </c>
      <c r="D2540" s="138">
        <v>45898</v>
      </c>
      <c r="E2540">
        <v>76</v>
      </c>
      <c r="F2540" t="s">
        <v>5312</v>
      </c>
      <c r="G2540" t="s">
        <v>591</v>
      </c>
      <c r="H2540" t="s">
        <v>591</v>
      </c>
      <c r="J2540">
        <v>8</v>
      </c>
      <c r="K2540" s="185">
        <v>105</v>
      </c>
      <c r="L2540" s="214">
        <v>840</v>
      </c>
      <c r="M2540" s="6">
        <f>tbl_Manifiestos[[#This Row],[Total Pagado]]*tbl_Manifiestos[[#This Row],[Porcentaje]]</f>
        <v>756</v>
      </c>
      <c r="N2540" s="3">
        <v>0.9</v>
      </c>
    </row>
    <row r="2541" spans="1:14" ht="15.75" x14ac:dyDescent="0.25">
      <c r="A2541" s="3" t="s">
        <v>5309</v>
      </c>
      <c r="B2541" s="3" t="str">
        <f>tbl_Manifiestos[[#This Row],[Factura]] &amp; "|" &amp; tbl_Manifiestos[[#This Row],[Proyecto OK]] &amp; "|" &amp; TEXT(tbl_Manifiestos[[#This Row],[Servicio]],"0.00") &amp; "|" &amp; TEXT(tbl_Manifiestos[[#This Row],[Costo Unitario]],"0.00")</f>
        <v>2710|Glencoe|8.00|105.00</v>
      </c>
      <c r="C2541">
        <v>2710</v>
      </c>
      <c r="D2541" s="136">
        <v>45902</v>
      </c>
      <c r="E2541">
        <v>28</v>
      </c>
      <c r="F2541" t="s">
        <v>5312</v>
      </c>
      <c r="G2541" t="s">
        <v>591</v>
      </c>
      <c r="H2541" t="s">
        <v>591</v>
      </c>
      <c r="J2541">
        <v>8</v>
      </c>
      <c r="K2541" s="183">
        <v>105</v>
      </c>
      <c r="L2541" s="212">
        <v>840</v>
      </c>
      <c r="M2541" s="6">
        <f>tbl_Manifiestos[[#This Row],[Total Pagado]]*tbl_Manifiestos[[#This Row],[Porcentaje]]</f>
        <v>756</v>
      </c>
      <c r="N2541" s="3">
        <v>0.9</v>
      </c>
    </row>
    <row r="2542" spans="1:14" ht="15.75" x14ac:dyDescent="0.25">
      <c r="A2542" s="3" t="s">
        <v>5335</v>
      </c>
      <c r="B2542" s="3" t="str">
        <f>tbl_Manifiestos[[#This Row],[Factura]] &amp; "|" &amp; tbl_Manifiestos[[#This Row],[Proyecto OK]] &amp; "|" &amp; TEXT(tbl_Manifiestos[[#This Row],[Servicio]],"0.00") &amp; "|" &amp; TEXT(tbl_Manifiestos[[#This Row],[Costo Unitario]],"0.00")</f>
        <v>2726|Glencoe|6.25|105.00</v>
      </c>
      <c r="C2542">
        <v>2726</v>
      </c>
      <c r="D2542" s="138">
        <v>45910</v>
      </c>
      <c r="E2542">
        <v>1</v>
      </c>
      <c r="F2542" t="s">
        <v>5312</v>
      </c>
      <c r="G2542" t="s">
        <v>591</v>
      </c>
      <c r="H2542" t="s">
        <v>591</v>
      </c>
      <c r="J2542">
        <v>6.25</v>
      </c>
      <c r="K2542" s="185">
        <v>105</v>
      </c>
      <c r="L2542" s="214">
        <v>656.25</v>
      </c>
      <c r="M2542" s="6">
        <f>tbl_Manifiestos[[#This Row],[Total Pagado]]*tbl_Manifiestos[[#This Row],[Porcentaje]]</f>
        <v>590.625</v>
      </c>
      <c r="N2542" s="3">
        <v>0.9</v>
      </c>
    </row>
    <row r="2543" spans="1:14" ht="15.75" x14ac:dyDescent="0.25">
      <c r="A2543" s="3" t="s">
        <v>27</v>
      </c>
      <c r="B2543" s="3" t="str">
        <f>tbl_Manifiestos[[#This Row],[Factura]] &amp; "|" &amp; tbl_Manifiestos[[#This Row],[Proyecto OK]] &amp; "|" &amp; TEXT(tbl_Manifiestos[[#This Row],[Servicio]],"0.00") &amp; "|" &amp; TEXT(tbl_Manifiestos[[#This Row],[Costo Unitario]],"0.00")</f>
        <v>2378|Glencoe|7.50|115.50</v>
      </c>
      <c r="C2543">
        <v>2378</v>
      </c>
      <c r="D2543" s="32">
        <v>45737</v>
      </c>
      <c r="E2543">
        <v>515</v>
      </c>
      <c r="F2543" t="s">
        <v>5312</v>
      </c>
      <c r="G2543" t="s">
        <v>591</v>
      </c>
      <c r="H2543" t="s">
        <v>591</v>
      </c>
      <c r="J2543">
        <v>7.5</v>
      </c>
      <c r="K2543" s="34">
        <v>115.5</v>
      </c>
      <c r="L2543" s="40">
        <f t="shared" ref="L2543:L2606" si="80">J2543*K2543</f>
        <v>866.25</v>
      </c>
      <c r="M2543" s="6">
        <f>tbl_Manifiestos[[#This Row],[Total Pagado]]*tbl_Manifiestos[[#This Row],[Porcentaje]]</f>
        <v>805.61250000000007</v>
      </c>
      <c r="N2543" s="3">
        <v>0.93</v>
      </c>
    </row>
    <row r="2544" spans="1:14" ht="15.75" x14ac:dyDescent="0.25">
      <c r="A2544" s="3" t="s">
        <v>27</v>
      </c>
      <c r="B2544" s="3" t="str">
        <f>tbl_Manifiestos[[#This Row],[Factura]] &amp; "|" &amp; tbl_Manifiestos[[#This Row],[Proyecto OK]] &amp; "|" &amp; TEXT(tbl_Manifiestos[[#This Row],[Servicio]],"0.00") &amp; "|" &amp; TEXT(tbl_Manifiestos[[#This Row],[Costo Unitario]],"0.00")</f>
        <v>2388|Glencoe|9.00|115.50</v>
      </c>
      <c r="C2544">
        <v>2388</v>
      </c>
      <c r="D2544" s="31">
        <v>45743</v>
      </c>
      <c r="E2544">
        <v>515</v>
      </c>
      <c r="F2544" t="s">
        <v>5312</v>
      </c>
      <c r="G2544" t="s">
        <v>591</v>
      </c>
      <c r="H2544" t="s">
        <v>591</v>
      </c>
      <c r="J2544">
        <v>9</v>
      </c>
      <c r="K2544" s="35">
        <v>115.5</v>
      </c>
      <c r="L2544" s="39">
        <f t="shared" si="80"/>
        <v>1039.5</v>
      </c>
      <c r="M2544" s="6">
        <f>tbl_Manifiestos[[#This Row],[Total Pagado]]*tbl_Manifiestos[[#This Row],[Porcentaje]]</f>
        <v>966.73500000000001</v>
      </c>
      <c r="N2544" s="3">
        <v>0.93</v>
      </c>
    </row>
    <row r="2545" spans="1:14" ht="15.75" x14ac:dyDescent="0.25">
      <c r="A2545" s="3" t="s">
        <v>27</v>
      </c>
      <c r="B2545" s="3" t="str">
        <f>tbl_Manifiestos[[#This Row],[Factura]] &amp; "|" &amp; tbl_Manifiestos[[#This Row],[Proyecto OK]] &amp; "|" &amp; TEXT(tbl_Manifiestos[[#This Row],[Servicio]],"0.00") &amp; "|" &amp; TEXT(tbl_Manifiestos[[#This Row],[Costo Unitario]],"0.00")</f>
        <v>2388|Glencoe|9.50|115.50</v>
      </c>
      <c r="C2545">
        <v>2388</v>
      </c>
      <c r="D2545" s="33">
        <v>45744</v>
      </c>
      <c r="E2545">
        <v>356</v>
      </c>
      <c r="F2545" t="s">
        <v>5312</v>
      </c>
      <c r="G2545" t="s">
        <v>591</v>
      </c>
      <c r="H2545" t="s">
        <v>591</v>
      </c>
      <c r="J2545">
        <v>9.5</v>
      </c>
      <c r="K2545" s="37">
        <v>115.5</v>
      </c>
      <c r="L2545" s="41">
        <f t="shared" si="80"/>
        <v>1097.25</v>
      </c>
      <c r="M2545" s="6">
        <f>tbl_Manifiestos[[#This Row],[Total Pagado]]*tbl_Manifiestos[[#This Row],[Porcentaje]]</f>
        <v>1020.4425000000001</v>
      </c>
      <c r="N2545" s="3">
        <v>0.93</v>
      </c>
    </row>
    <row r="2546" spans="1:14" ht="15.75" x14ac:dyDescent="0.25">
      <c r="A2546" s="3" t="s">
        <v>27</v>
      </c>
      <c r="B2546" s="3" t="str">
        <f>tbl_Manifiestos[[#This Row],[Factura]] &amp; "|" &amp; tbl_Manifiestos[[#This Row],[Proyecto OK]] &amp; "|" &amp; TEXT(tbl_Manifiestos[[#This Row],[Servicio]],"0.00") &amp; "|" &amp; TEXT(tbl_Manifiestos[[#This Row],[Costo Unitario]],"0.00")</f>
        <v>2396|Glencoe|7.50|115.50</v>
      </c>
      <c r="C2546">
        <v>2396</v>
      </c>
      <c r="D2546" s="30">
        <v>45747</v>
      </c>
      <c r="E2546">
        <v>325</v>
      </c>
      <c r="F2546" t="s">
        <v>5312</v>
      </c>
      <c r="G2546" t="s">
        <v>591</v>
      </c>
      <c r="H2546" t="s">
        <v>591</v>
      </c>
      <c r="J2546">
        <v>7.5</v>
      </c>
      <c r="K2546" s="36">
        <v>115.5</v>
      </c>
      <c r="L2546" s="38">
        <f t="shared" si="80"/>
        <v>866.25</v>
      </c>
      <c r="M2546" s="6">
        <f>tbl_Manifiestos[[#This Row],[Total Pagado]]*tbl_Manifiestos[[#This Row],[Porcentaje]]</f>
        <v>805.61250000000007</v>
      </c>
      <c r="N2546" s="3">
        <v>0.93</v>
      </c>
    </row>
    <row r="2547" spans="1:14" ht="15.75" x14ac:dyDescent="0.25">
      <c r="A2547" s="3" t="s">
        <v>27</v>
      </c>
      <c r="B2547" s="3" t="str">
        <f>tbl_Manifiestos[[#This Row],[Factura]] &amp; "|" &amp; tbl_Manifiestos[[#This Row],[Proyecto OK]] &amp; "|" &amp; TEXT(tbl_Manifiestos[[#This Row],[Servicio]],"0.00") &amp; "|" &amp; TEXT(tbl_Manifiestos[[#This Row],[Costo Unitario]],"0.00")</f>
        <v>2396|Glencoe|9.00|115.50</v>
      </c>
      <c r="C2547">
        <v>2396</v>
      </c>
      <c r="D2547" s="32">
        <v>45748</v>
      </c>
      <c r="E2547">
        <v>103</v>
      </c>
      <c r="F2547" t="s">
        <v>5312</v>
      </c>
      <c r="G2547" t="s">
        <v>591</v>
      </c>
      <c r="H2547" t="s">
        <v>591</v>
      </c>
      <c r="J2547">
        <v>9</v>
      </c>
      <c r="K2547" s="34">
        <v>115.5</v>
      </c>
      <c r="L2547" s="40">
        <f t="shared" si="80"/>
        <v>1039.5</v>
      </c>
      <c r="M2547" s="6">
        <f>tbl_Manifiestos[[#This Row],[Total Pagado]]*tbl_Manifiestos[[#This Row],[Porcentaje]]</f>
        <v>966.73500000000001</v>
      </c>
      <c r="N2547" s="3">
        <v>0.93</v>
      </c>
    </row>
    <row r="2548" spans="1:14" ht="15.75" x14ac:dyDescent="0.25">
      <c r="A2548" s="3" t="s">
        <v>27</v>
      </c>
      <c r="B2548" s="3" t="str">
        <f>tbl_Manifiestos[[#This Row],[Factura]] &amp; "|" &amp; tbl_Manifiestos[[#This Row],[Proyecto OK]] &amp; "|" &amp; TEXT(tbl_Manifiestos[[#This Row],[Servicio]],"0.00") &amp; "|" &amp; TEXT(tbl_Manifiestos[[#This Row],[Costo Unitario]],"0.00")</f>
        <v>2396|Glencoe|6.50|115.50</v>
      </c>
      <c r="C2548">
        <v>2396</v>
      </c>
      <c r="D2548" s="32">
        <v>45748</v>
      </c>
      <c r="E2548">
        <v>515</v>
      </c>
      <c r="F2548" t="s">
        <v>5312</v>
      </c>
      <c r="G2548" t="s">
        <v>591</v>
      </c>
      <c r="H2548" t="s">
        <v>591</v>
      </c>
      <c r="J2548">
        <v>6.5</v>
      </c>
      <c r="K2548" s="34">
        <v>115.5</v>
      </c>
      <c r="L2548" s="40">
        <f t="shared" si="80"/>
        <v>750.75</v>
      </c>
      <c r="M2548" s="6">
        <f>tbl_Manifiestos[[#This Row],[Total Pagado]]*tbl_Manifiestos[[#This Row],[Porcentaje]]</f>
        <v>698.19749999999999</v>
      </c>
      <c r="N2548" s="3">
        <v>0.93</v>
      </c>
    </row>
    <row r="2549" spans="1:14" ht="15.75" x14ac:dyDescent="0.25">
      <c r="A2549" s="3" t="s">
        <v>27</v>
      </c>
      <c r="B2549" s="3" t="str">
        <f>tbl_Manifiestos[[#This Row],[Factura]] &amp; "|" &amp; tbl_Manifiestos[[#This Row],[Proyecto OK]] &amp; "|" &amp; TEXT(tbl_Manifiestos[[#This Row],[Servicio]],"0.00") &amp; "|" &amp; TEXT(tbl_Manifiestos[[#This Row],[Costo Unitario]],"0.00")</f>
        <v>2407|Glencoe|8.25|115.50</v>
      </c>
      <c r="C2549">
        <v>2407</v>
      </c>
      <c r="D2549" s="32">
        <v>45754</v>
      </c>
      <c r="E2549">
        <v>325</v>
      </c>
      <c r="F2549" t="s">
        <v>5312</v>
      </c>
      <c r="G2549" t="s">
        <v>591</v>
      </c>
      <c r="H2549" t="s">
        <v>591</v>
      </c>
      <c r="J2549">
        <v>8.25</v>
      </c>
      <c r="K2549" s="34">
        <v>115.5</v>
      </c>
      <c r="L2549" s="40">
        <f t="shared" si="80"/>
        <v>952.875</v>
      </c>
      <c r="M2549" s="6">
        <f>tbl_Manifiestos[[#This Row],[Total Pagado]]*tbl_Manifiestos[[#This Row],[Porcentaje]]</f>
        <v>886.17375000000004</v>
      </c>
      <c r="N2549" s="3">
        <v>0.93</v>
      </c>
    </row>
    <row r="2550" spans="1:14" ht="15.75" x14ac:dyDescent="0.25">
      <c r="A2550" s="3" t="s">
        <v>27</v>
      </c>
      <c r="B2550" s="3" t="str">
        <f>tbl_Manifiestos[[#This Row],[Factura]] &amp; "|" &amp; tbl_Manifiestos[[#This Row],[Proyecto OK]] &amp; "|" &amp; TEXT(tbl_Manifiestos[[#This Row],[Servicio]],"0.00") &amp; "|" &amp; TEXT(tbl_Manifiestos[[#This Row],[Costo Unitario]],"0.00")</f>
        <v>2407|Glencoe|8.75|115.50</v>
      </c>
      <c r="C2550">
        <v>2407</v>
      </c>
      <c r="D2550" s="32">
        <v>45755</v>
      </c>
      <c r="E2550">
        <v>356</v>
      </c>
      <c r="F2550" t="s">
        <v>5312</v>
      </c>
      <c r="G2550" t="s">
        <v>591</v>
      </c>
      <c r="H2550" t="s">
        <v>591</v>
      </c>
      <c r="J2550">
        <v>8.75</v>
      </c>
      <c r="K2550" s="34">
        <v>115.5</v>
      </c>
      <c r="L2550" s="40">
        <f t="shared" si="80"/>
        <v>1010.625</v>
      </c>
      <c r="M2550" s="6">
        <f>tbl_Manifiestos[[#This Row],[Total Pagado]]*tbl_Manifiestos[[#This Row],[Porcentaje]]</f>
        <v>939.88125000000002</v>
      </c>
      <c r="N2550" s="3">
        <v>0.93</v>
      </c>
    </row>
    <row r="2551" spans="1:14" ht="15.75" x14ac:dyDescent="0.25">
      <c r="A2551" s="3" t="s">
        <v>27</v>
      </c>
      <c r="B2551" s="3" t="str">
        <f>tbl_Manifiestos[[#This Row],[Factura]] &amp; "|" &amp; tbl_Manifiestos[[#This Row],[Proyecto OK]] &amp; "|" &amp; TEXT(tbl_Manifiestos[[#This Row],[Servicio]],"0.00") &amp; "|" &amp; TEXT(tbl_Manifiestos[[#This Row],[Costo Unitario]],"0.00")</f>
        <v>2407|Glencoe|8.50|115.50</v>
      </c>
      <c r="C2551">
        <v>2407</v>
      </c>
      <c r="D2551" s="32">
        <v>45758</v>
      </c>
      <c r="E2551">
        <v>325</v>
      </c>
      <c r="F2551" t="s">
        <v>5312</v>
      </c>
      <c r="G2551" t="s">
        <v>591</v>
      </c>
      <c r="H2551" t="s">
        <v>591</v>
      </c>
      <c r="J2551">
        <v>8.5</v>
      </c>
      <c r="K2551" s="34">
        <v>115.5</v>
      </c>
      <c r="L2551" s="40">
        <f t="shared" si="80"/>
        <v>981.75</v>
      </c>
      <c r="M2551" s="6">
        <f>tbl_Manifiestos[[#This Row],[Total Pagado]]*tbl_Manifiestos[[#This Row],[Porcentaje]]</f>
        <v>913.02750000000003</v>
      </c>
      <c r="N2551" s="3">
        <v>0.93</v>
      </c>
    </row>
    <row r="2552" spans="1:14" ht="15.75" x14ac:dyDescent="0.25">
      <c r="A2552" s="3" t="s">
        <v>27</v>
      </c>
      <c r="B2552" s="3" t="str">
        <f>tbl_Manifiestos[[#This Row],[Factura]] &amp; "|" &amp; tbl_Manifiestos[[#This Row],[Proyecto OK]] &amp; "|" &amp; TEXT(tbl_Manifiestos[[#This Row],[Servicio]],"0.00") &amp; "|" &amp; TEXT(tbl_Manifiestos[[#This Row],[Costo Unitario]],"0.00")</f>
        <v>2418|Glencoe|8.00|115.50</v>
      </c>
      <c r="C2552">
        <v>2418</v>
      </c>
      <c r="D2552" s="32">
        <v>45765</v>
      </c>
      <c r="E2552">
        <v>325</v>
      </c>
      <c r="F2552" t="s">
        <v>5312</v>
      </c>
      <c r="G2552" t="s">
        <v>591</v>
      </c>
      <c r="H2552" t="s">
        <v>591</v>
      </c>
      <c r="J2552">
        <v>8</v>
      </c>
      <c r="K2552" s="34">
        <v>115.5</v>
      </c>
      <c r="L2552" s="40">
        <f t="shared" si="80"/>
        <v>924</v>
      </c>
      <c r="M2552" s="6">
        <f>tbl_Manifiestos[[#This Row],[Total Pagado]]*tbl_Manifiestos[[#This Row],[Porcentaje]]</f>
        <v>859.32</v>
      </c>
      <c r="N2552" s="3">
        <v>0.93</v>
      </c>
    </row>
    <row r="2553" spans="1:14" ht="15.75" x14ac:dyDescent="0.25">
      <c r="A2553" s="3" t="s">
        <v>27</v>
      </c>
      <c r="B2553" s="3" t="str">
        <f>tbl_Manifiestos[[#This Row],[Factura]] &amp; "|" &amp; tbl_Manifiestos[[#This Row],[Proyecto OK]] &amp; "|" &amp; TEXT(tbl_Manifiestos[[#This Row],[Servicio]],"0.00") &amp; "|" &amp; TEXT(tbl_Manifiestos[[#This Row],[Costo Unitario]],"0.00")</f>
        <v>2431|Glencoe|6.75|115.50</v>
      </c>
      <c r="C2553">
        <v>2431</v>
      </c>
      <c r="D2553" s="32">
        <v>45768</v>
      </c>
      <c r="E2553">
        <v>114</v>
      </c>
      <c r="F2553" t="s">
        <v>5312</v>
      </c>
      <c r="G2553" t="s">
        <v>591</v>
      </c>
      <c r="H2553" t="s">
        <v>591</v>
      </c>
      <c r="J2553">
        <v>6.75</v>
      </c>
      <c r="K2553" s="34">
        <v>115.5</v>
      </c>
      <c r="L2553" s="40">
        <f t="shared" si="80"/>
        <v>779.625</v>
      </c>
      <c r="M2553" s="6">
        <f>tbl_Manifiestos[[#This Row],[Total Pagado]]*tbl_Manifiestos[[#This Row],[Porcentaje]]</f>
        <v>725.05124999999998</v>
      </c>
      <c r="N2553" s="3">
        <v>0.93</v>
      </c>
    </row>
    <row r="2554" spans="1:14" ht="15.75" x14ac:dyDescent="0.25">
      <c r="A2554" s="3" t="s">
        <v>27</v>
      </c>
      <c r="B2554" s="3" t="str">
        <f>tbl_Manifiestos[[#This Row],[Factura]] &amp; "|" &amp; tbl_Manifiestos[[#This Row],[Proyecto OK]] &amp; "|" &amp; TEXT(tbl_Manifiestos[[#This Row],[Servicio]],"0.00") &amp; "|" &amp; TEXT(tbl_Manifiestos[[#This Row],[Costo Unitario]],"0.00")</f>
        <v>2445|Glencoe|8.00|115.50</v>
      </c>
      <c r="C2554">
        <v>2445</v>
      </c>
      <c r="D2554" s="31">
        <v>45780</v>
      </c>
      <c r="E2554">
        <v>356</v>
      </c>
      <c r="F2554" t="s">
        <v>5312</v>
      </c>
      <c r="G2554" t="s">
        <v>591</v>
      </c>
      <c r="H2554" t="s">
        <v>591</v>
      </c>
      <c r="J2554">
        <v>8</v>
      </c>
      <c r="K2554" s="35">
        <v>115.5</v>
      </c>
      <c r="L2554" s="39">
        <f t="shared" si="80"/>
        <v>924</v>
      </c>
      <c r="M2554" s="6">
        <f>tbl_Manifiestos[[#This Row],[Total Pagado]]*tbl_Manifiestos[[#This Row],[Porcentaje]]</f>
        <v>859.32</v>
      </c>
      <c r="N2554" s="3">
        <v>0.93</v>
      </c>
    </row>
    <row r="2555" spans="1:14" ht="15.75" x14ac:dyDescent="0.25">
      <c r="A2555" s="3" t="s">
        <v>27</v>
      </c>
      <c r="B2555" s="3" t="str">
        <f>tbl_Manifiestos[[#This Row],[Factura]] &amp; "|" &amp; tbl_Manifiestos[[#This Row],[Proyecto OK]] &amp; "|" &amp; TEXT(tbl_Manifiestos[[#This Row],[Servicio]],"0.00") &amp; "|" &amp; TEXT(tbl_Manifiestos[[#This Row],[Costo Unitario]],"0.00")</f>
        <v>2490|Glencoe|8.50|115.50</v>
      </c>
      <c r="C2555" t="s">
        <v>5423</v>
      </c>
      <c r="D2555" s="33">
        <v>45799</v>
      </c>
      <c r="E2555">
        <v>356</v>
      </c>
      <c r="F2555" t="s">
        <v>5405</v>
      </c>
      <c r="G2555" t="s">
        <v>591</v>
      </c>
      <c r="H2555" t="s">
        <v>591</v>
      </c>
      <c r="J2555">
        <v>8.5</v>
      </c>
      <c r="K2555" s="37">
        <v>115.5</v>
      </c>
      <c r="L2555" s="41">
        <f t="shared" si="80"/>
        <v>981.75</v>
      </c>
      <c r="M2555" s="6">
        <f>tbl_Manifiestos[[#This Row],[Total Pagado]]*tbl_Manifiestos[[#This Row],[Porcentaje]]</f>
        <v>913.02750000000003</v>
      </c>
      <c r="N2555" s="3">
        <v>0.93</v>
      </c>
    </row>
    <row r="2556" spans="1:14" ht="15.75" x14ac:dyDescent="0.25">
      <c r="A2556" s="3" t="s">
        <v>27</v>
      </c>
      <c r="B2556" s="3" t="str">
        <f>tbl_Manifiestos[[#This Row],[Factura]] &amp; "|" &amp; tbl_Manifiestos[[#This Row],[Proyecto OK]] &amp; "|" &amp; TEXT(tbl_Manifiestos[[#This Row],[Servicio]],"0.00") &amp; "|" &amp; TEXT(tbl_Manifiestos[[#This Row],[Costo Unitario]],"0.00")</f>
        <v>2546|Glencoe|6.00|115.50</v>
      </c>
      <c r="C2556" t="s">
        <v>5461</v>
      </c>
      <c r="D2556" s="50">
        <v>45827</v>
      </c>
      <c r="E2556">
        <v>356</v>
      </c>
      <c r="F2556" t="s">
        <v>5312</v>
      </c>
      <c r="G2556" t="s">
        <v>591</v>
      </c>
      <c r="H2556" t="s">
        <v>591</v>
      </c>
      <c r="J2556">
        <v>6</v>
      </c>
      <c r="K2556" s="54">
        <v>115.5</v>
      </c>
      <c r="L2556" s="38">
        <f t="shared" si="80"/>
        <v>693</v>
      </c>
      <c r="M2556" s="6">
        <f>tbl_Manifiestos[[#This Row],[Total Pagado]]*tbl_Manifiestos[[#This Row],[Porcentaje]]</f>
        <v>644.49</v>
      </c>
      <c r="N2556" s="3">
        <v>0.93</v>
      </c>
    </row>
    <row r="2557" spans="1:14" ht="15.75" x14ac:dyDescent="0.25">
      <c r="A2557" s="3" t="s">
        <v>27</v>
      </c>
      <c r="B2557" s="3" t="str">
        <f>tbl_Manifiestos[[#This Row],[Factura]] &amp; "|" &amp; tbl_Manifiestos[[#This Row],[Proyecto OK]] &amp; "|" &amp; TEXT(tbl_Manifiestos[[#This Row],[Servicio]],"0.00") &amp; "|" &amp; TEXT(tbl_Manifiestos[[#This Row],[Costo Unitario]],"0.00")</f>
        <v>2546|Glencoe|6.00|115.50</v>
      </c>
      <c r="C2557" t="s">
        <v>5461</v>
      </c>
      <c r="D2557" s="51">
        <v>45827</v>
      </c>
      <c r="E2557">
        <v>515</v>
      </c>
      <c r="F2557" t="s">
        <v>5312</v>
      </c>
      <c r="G2557" t="s">
        <v>591</v>
      </c>
      <c r="H2557" t="s">
        <v>591</v>
      </c>
      <c r="J2557">
        <v>6</v>
      </c>
      <c r="K2557" s="55">
        <v>115.5</v>
      </c>
      <c r="L2557" s="40">
        <f t="shared" si="80"/>
        <v>693</v>
      </c>
      <c r="M2557" s="6">
        <f>tbl_Manifiestos[[#This Row],[Total Pagado]]*tbl_Manifiestos[[#This Row],[Porcentaje]]</f>
        <v>644.49</v>
      </c>
      <c r="N2557" s="3">
        <v>0.93</v>
      </c>
    </row>
    <row r="2558" spans="1:14" ht="15.75" x14ac:dyDescent="0.25">
      <c r="A2558" s="3" t="s">
        <v>27</v>
      </c>
      <c r="B2558" s="3" t="str">
        <f>tbl_Manifiestos[[#This Row],[Factura]] &amp; "|" &amp; tbl_Manifiestos[[#This Row],[Proyecto OK]] &amp; "|" &amp; TEXT(tbl_Manifiestos[[#This Row],[Servicio]],"0.00") &amp; "|" &amp; TEXT(tbl_Manifiestos[[#This Row],[Costo Unitario]],"0.00")</f>
        <v>2546|Glencoe|6.50|115.50</v>
      </c>
      <c r="C2558" t="s">
        <v>5461</v>
      </c>
      <c r="D2558" s="52">
        <v>45824</v>
      </c>
      <c r="E2558">
        <v>515</v>
      </c>
      <c r="F2558" t="s">
        <v>5312</v>
      </c>
      <c r="G2558" t="s">
        <v>591</v>
      </c>
      <c r="H2558" t="s">
        <v>591</v>
      </c>
      <c r="J2558">
        <v>6.5</v>
      </c>
      <c r="K2558" s="56">
        <v>115.5</v>
      </c>
      <c r="L2558" s="39">
        <f t="shared" si="80"/>
        <v>750.75</v>
      </c>
      <c r="M2558" s="6">
        <f>tbl_Manifiestos[[#This Row],[Total Pagado]]*tbl_Manifiestos[[#This Row],[Porcentaje]]</f>
        <v>698.19749999999999</v>
      </c>
      <c r="N2558" s="3">
        <v>0.93</v>
      </c>
    </row>
    <row r="2559" spans="1:14" ht="15.75" x14ac:dyDescent="0.25">
      <c r="A2559" s="3" t="s">
        <v>27</v>
      </c>
      <c r="B2559" s="3" t="str">
        <f>tbl_Manifiestos[[#This Row],[Factura]] &amp; "|" &amp; tbl_Manifiestos[[#This Row],[Proyecto OK]] &amp; "|" &amp; TEXT(tbl_Manifiestos[[#This Row],[Servicio]],"0.00") &amp; "|" &amp; TEXT(tbl_Manifiestos[[#This Row],[Costo Unitario]],"0.00")</f>
        <v>2546|Glencoe|9.00|115.50</v>
      </c>
      <c r="C2559" t="s">
        <v>5461</v>
      </c>
      <c r="D2559" s="53">
        <v>45826</v>
      </c>
      <c r="E2559">
        <v>515</v>
      </c>
      <c r="F2559" t="s">
        <v>5312</v>
      </c>
      <c r="G2559" t="s">
        <v>591</v>
      </c>
      <c r="H2559" t="s">
        <v>591</v>
      </c>
      <c r="J2559">
        <v>9</v>
      </c>
      <c r="K2559" s="57">
        <v>115.5</v>
      </c>
      <c r="L2559" s="41">
        <f t="shared" si="80"/>
        <v>1039.5</v>
      </c>
      <c r="M2559" s="6">
        <f>tbl_Manifiestos[[#This Row],[Total Pagado]]*tbl_Manifiestos[[#This Row],[Porcentaje]]</f>
        <v>966.73500000000001</v>
      </c>
      <c r="N2559" s="3">
        <v>0.93</v>
      </c>
    </row>
    <row r="2560" spans="1:14" ht="15.75" x14ac:dyDescent="0.25">
      <c r="A2560" s="3" t="s">
        <v>27</v>
      </c>
      <c r="B2560" s="3" t="str">
        <f>tbl_Manifiestos[[#This Row],[Factura]] &amp; "|" &amp; tbl_Manifiestos[[#This Row],[Proyecto OK]] &amp; "|" &amp; TEXT(tbl_Manifiestos[[#This Row],[Servicio]],"0.00") &amp; "|" &amp; TEXT(tbl_Manifiestos[[#This Row],[Costo Unitario]],"0.00")</f>
        <v>2546|Glencoe|7.00|115.50</v>
      </c>
      <c r="C2560" t="s">
        <v>5461</v>
      </c>
      <c r="D2560" s="50">
        <v>45825</v>
      </c>
      <c r="E2560">
        <v>325</v>
      </c>
      <c r="F2560" t="s">
        <v>5312</v>
      </c>
      <c r="G2560" t="s">
        <v>591</v>
      </c>
      <c r="H2560" t="s">
        <v>591</v>
      </c>
      <c r="J2560">
        <v>7</v>
      </c>
      <c r="K2560" s="54">
        <v>115.5</v>
      </c>
      <c r="L2560" s="38">
        <f t="shared" si="80"/>
        <v>808.5</v>
      </c>
      <c r="M2560" s="6">
        <f>tbl_Manifiestos[[#This Row],[Total Pagado]]*tbl_Manifiestos[[#This Row],[Porcentaje]]</f>
        <v>751.90500000000009</v>
      </c>
      <c r="N2560" s="3">
        <v>0.93</v>
      </c>
    </row>
    <row r="2561" spans="1:14" ht="15.75" x14ac:dyDescent="0.25">
      <c r="A2561" s="3" t="s">
        <v>27</v>
      </c>
      <c r="B2561" s="3" t="str">
        <f>tbl_Manifiestos[[#This Row],[Factura]] &amp; "|" &amp; tbl_Manifiestos[[#This Row],[Proyecto OK]] &amp; "|" &amp; TEXT(tbl_Manifiestos[[#This Row],[Servicio]],"0.00") &amp; "|" &amp; TEXT(tbl_Manifiestos[[#This Row],[Costo Unitario]],"0.00")</f>
        <v>2562|Glencoe|10.50|115.50</v>
      </c>
      <c r="C2561" t="s">
        <v>5469</v>
      </c>
      <c r="D2561" s="52">
        <v>45835</v>
      </c>
      <c r="E2561">
        <v>356</v>
      </c>
      <c r="F2561" t="s">
        <v>5312</v>
      </c>
      <c r="G2561" t="s">
        <v>591</v>
      </c>
      <c r="H2561" t="s">
        <v>591</v>
      </c>
      <c r="J2561">
        <v>10.5</v>
      </c>
      <c r="K2561" s="56">
        <v>115.5</v>
      </c>
      <c r="L2561" s="39">
        <f t="shared" si="80"/>
        <v>1212.75</v>
      </c>
      <c r="M2561" s="6">
        <f>tbl_Manifiestos[[#This Row],[Total Pagado]]*tbl_Manifiestos[[#This Row],[Porcentaje]]</f>
        <v>1127.8575000000001</v>
      </c>
      <c r="N2561" s="3">
        <v>0.93</v>
      </c>
    </row>
    <row r="2562" spans="1:14" ht="15.75" x14ac:dyDescent="0.25">
      <c r="A2562" s="3" t="s">
        <v>27</v>
      </c>
      <c r="B2562" s="3" t="str">
        <f>tbl_Manifiestos[[#This Row],[Factura]] &amp; "|" &amp; tbl_Manifiestos[[#This Row],[Proyecto OK]] &amp; "|" &amp; TEXT(tbl_Manifiestos[[#This Row],[Servicio]],"0.00") &amp; "|" &amp; TEXT(tbl_Manifiestos[[#This Row],[Costo Unitario]],"0.00")</f>
        <v>2575|Glencoe|7.50|115.50</v>
      </c>
      <c r="C2562" t="s">
        <v>5477</v>
      </c>
      <c r="D2562" s="50">
        <v>45838</v>
      </c>
      <c r="E2562">
        <v>325</v>
      </c>
      <c r="F2562" t="s">
        <v>5312</v>
      </c>
      <c r="G2562" t="s">
        <v>591</v>
      </c>
      <c r="H2562" t="s">
        <v>591</v>
      </c>
      <c r="J2562">
        <v>7.5</v>
      </c>
      <c r="K2562" s="54">
        <v>115.5</v>
      </c>
      <c r="L2562" s="38">
        <f t="shared" si="80"/>
        <v>866.25</v>
      </c>
      <c r="M2562" s="6">
        <f>tbl_Manifiestos[[#This Row],[Total Pagado]]*tbl_Manifiestos[[#This Row],[Porcentaje]]</f>
        <v>805.61250000000007</v>
      </c>
      <c r="N2562" s="3">
        <v>0.93</v>
      </c>
    </row>
    <row r="2563" spans="1:14" ht="15.75" x14ac:dyDescent="0.25">
      <c r="A2563" s="3" t="s">
        <v>27</v>
      </c>
      <c r="B2563" s="3" t="str">
        <f>tbl_Manifiestos[[#This Row],[Factura]] &amp; "|" &amp; tbl_Manifiestos[[#This Row],[Proyecto OK]] &amp; "|" &amp; TEXT(tbl_Manifiestos[[#This Row],[Servicio]],"0.00") &amp; "|" &amp; TEXT(tbl_Manifiestos[[#This Row],[Costo Unitario]],"0.00")</f>
        <v>2575|Glencoe|9.00|115.50</v>
      </c>
      <c r="C2563" t="s">
        <v>5477</v>
      </c>
      <c r="D2563" s="51">
        <v>45839</v>
      </c>
      <c r="E2563">
        <v>325</v>
      </c>
      <c r="F2563" t="s">
        <v>5312</v>
      </c>
      <c r="G2563" t="s">
        <v>591</v>
      </c>
      <c r="H2563" t="s">
        <v>591</v>
      </c>
      <c r="J2563">
        <v>9</v>
      </c>
      <c r="K2563" s="55">
        <v>115.5</v>
      </c>
      <c r="L2563" s="40">
        <f t="shared" si="80"/>
        <v>1039.5</v>
      </c>
      <c r="M2563" s="6">
        <f>tbl_Manifiestos[[#This Row],[Total Pagado]]*tbl_Manifiestos[[#This Row],[Porcentaje]]</f>
        <v>966.73500000000001</v>
      </c>
      <c r="N2563" s="3">
        <v>0.93</v>
      </c>
    </row>
    <row r="2564" spans="1:14" ht="15.75" x14ac:dyDescent="0.25">
      <c r="A2564" s="3" t="s">
        <v>27</v>
      </c>
      <c r="B2564" s="3" t="str">
        <f>tbl_Manifiestos[[#This Row],[Factura]] &amp; "|" &amp; tbl_Manifiestos[[#This Row],[Proyecto OK]] &amp; "|" &amp; TEXT(tbl_Manifiestos[[#This Row],[Servicio]],"0.00") &amp; "|" &amp; TEXT(tbl_Manifiestos[[#This Row],[Costo Unitario]],"0.00")</f>
        <v>2575|Glencoe|8.00|115.50</v>
      </c>
      <c r="C2564" t="s">
        <v>5477</v>
      </c>
      <c r="D2564" s="52">
        <v>45839</v>
      </c>
      <c r="E2564">
        <v>103</v>
      </c>
      <c r="F2564" t="s">
        <v>5312</v>
      </c>
      <c r="G2564" t="s">
        <v>591</v>
      </c>
      <c r="H2564" t="s">
        <v>591</v>
      </c>
      <c r="J2564">
        <v>8</v>
      </c>
      <c r="K2564" s="56">
        <v>115.5</v>
      </c>
      <c r="L2564" s="39">
        <f t="shared" si="80"/>
        <v>924</v>
      </c>
      <c r="M2564" s="6">
        <f>tbl_Manifiestos[[#This Row],[Total Pagado]]*tbl_Manifiestos[[#This Row],[Porcentaje]]</f>
        <v>859.32</v>
      </c>
      <c r="N2564" s="3">
        <v>0.93</v>
      </c>
    </row>
    <row r="2565" spans="1:14" ht="15.75" x14ac:dyDescent="0.25">
      <c r="A2565" s="3" t="s">
        <v>27</v>
      </c>
      <c r="B2565" s="3" t="str">
        <f>tbl_Manifiestos[[#This Row],[Factura]] &amp; "|" &amp; tbl_Manifiestos[[#This Row],[Proyecto OK]] &amp; "|" &amp; TEXT(tbl_Manifiestos[[#This Row],[Servicio]],"0.00") &amp; "|" &amp; TEXT(tbl_Manifiestos[[#This Row],[Costo Unitario]],"0.00")</f>
        <v>2575|Glencoe|5.00|115.50</v>
      </c>
      <c r="C2565" t="s">
        <v>5477</v>
      </c>
      <c r="D2565" s="50">
        <v>45840</v>
      </c>
      <c r="E2565">
        <v>103</v>
      </c>
      <c r="F2565" t="s">
        <v>5312</v>
      </c>
      <c r="G2565" t="s">
        <v>591</v>
      </c>
      <c r="H2565" t="s">
        <v>591</v>
      </c>
      <c r="J2565">
        <v>5</v>
      </c>
      <c r="K2565" s="54">
        <v>115.5</v>
      </c>
      <c r="L2565" s="38">
        <f t="shared" si="80"/>
        <v>577.5</v>
      </c>
      <c r="M2565" s="6">
        <f>tbl_Manifiestos[[#This Row],[Total Pagado]]*tbl_Manifiestos[[#This Row],[Porcentaje]]</f>
        <v>537.07500000000005</v>
      </c>
      <c r="N2565" s="3">
        <v>0.93</v>
      </c>
    </row>
    <row r="2566" spans="1:14" ht="15.75" x14ac:dyDescent="0.25">
      <c r="A2566" s="3" t="s">
        <v>27</v>
      </c>
      <c r="B2566" s="3" t="str">
        <f>tbl_Manifiestos[[#This Row],[Factura]] &amp; "|" &amp; tbl_Manifiestos[[#This Row],[Proyecto OK]] &amp; "|" &amp; TEXT(tbl_Manifiestos[[#This Row],[Servicio]],"0.00") &amp; "|" &amp; TEXT(tbl_Manifiestos[[#This Row],[Costo Unitario]],"0.00")</f>
        <v>2591|Glencoe|9.00|115.50</v>
      </c>
      <c r="C2566" t="s">
        <v>5489</v>
      </c>
      <c r="D2566" s="50">
        <v>45848</v>
      </c>
      <c r="E2566">
        <v>617</v>
      </c>
      <c r="F2566" t="s">
        <v>5312</v>
      </c>
      <c r="G2566" t="s">
        <v>591</v>
      </c>
      <c r="H2566" t="s">
        <v>591</v>
      </c>
      <c r="J2566">
        <v>9</v>
      </c>
      <c r="K2566" s="54">
        <v>115.5</v>
      </c>
      <c r="L2566" s="38">
        <f t="shared" si="80"/>
        <v>1039.5</v>
      </c>
      <c r="M2566" s="6">
        <f>tbl_Manifiestos[[#This Row],[Total Pagado]]*tbl_Manifiestos[[#This Row],[Porcentaje]]</f>
        <v>966.73500000000001</v>
      </c>
      <c r="N2566" s="3">
        <v>0.93</v>
      </c>
    </row>
    <row r="2567" spans="1:14" ht="15.75" x14ac:dyDescent="0.25">
      <c r="A2567" s="3" t="s">
        <v>27</v>
      </c>
      <c r="B2567" s="3" t="str">
        <f>tbl_Manifiestos[[#This Row],[Factura]] &amp; "|" &amp; tbl_Manifiestos[[#This Row],[Proyecto OK]] &amp; "|" &amp; TEXT(tbl_Manifiestos[[#This Row],[Servicio]],"0.00") &amp; "|" &amp; TEXT(tbl_Manifiestos[[#This Row],[Costo Unitario]],"0.00")</f>
        <v>2591|Glencoe|6.50|115.50</v>
      </c>
      <c r="C2567" t="s">
        <v>5489</v>
      </c>
      <c r="D2567" s="51">
        <v>45849</v>
      </c>
      <c r="E2567">
        <v>617</v>
      </c>
      <c r="F2567" t="s">
        <v>5312</v>
      </c>
      <c r="G2567" t="s">
        <v>591</v>
      </c>
      <c r="H2567" t="s">
        <v>591</v>
      </c>
      <c r="J2567">
        <v>6.5</v>
      </c>
      <c r="K2567" s="55">
        <v>115.5</v>
      </c>
      <c r="L2567" s="40">
        <f t="shared" si="80"/>
        <v>750.75</v>
      </c>
      <c r="M2567" s="6">
        <f>tbl_Manifiestos[[#This Row],[Total Pagado]]*tbl_Manifiestos[[#This Row],[Porcentaje]]</f>
        <v>698.19749999999999</v>
      </c>
      <c r="N2567" s="3">
        <v>0.93</v>
      </c>
    </row>
    <row r="2568" spans="1:14" ht="15.75" x14ac:dyDescent="0.25">
      <c r="A2568" s="3" t="s">
        <v>27</v>
      </c>
      <c r="B2568" s="3" t="str">
        <f>tbl_Manifiestos[[#This Row],[Factura]] &amp; "|" &amp; tbl_Manifiestos[[#This Row],[Proyecto OK]] &amp; "|" &amp; TEXT(tbl_Manifiestos[[#This Row],[Servicio]],"0.00") &amp; "|" &amp; TEXT(tbl_Manifiestos[[#This Row],[Costo Unitario]],"0.00")</f>
        <v>2617|Glencoe|6.50|115.50</v>
      </c>
      <c r="C2568" t="s">
        <v>5511</v>
      </c>
      <c r="D2568" s="51">
        <v>45861</v>
      </c>
      <c r="E2568">
        <v>114</v>
      </c>
      <c r="F2568" t="s">
        <v>5312</v>
      </c>
      <c r="G2568" t="s">
        <v>591</v>
      </c>
      <c r="H2568" t="s">
        <v>591</v>
      </c>
      <c r="J2568">
        <v>6.5</v>
      </c>
      <c r="K2568" s="55">
        <v>115.5</v>
      </c>
      <c r="L2568" s="40">
        <f t="shared" si="80"/>
        <v>750.75</v>
      </c>
      <c r="M2568" s="6">
        <f>tbl_Manifiestos[[#This Row],[Total Pagado]]*tbl_Manifiestos[[#This Row],[Porcentaje]]</f>
        <v>698.19749999999999</v>
      </c>
      <c r="N2568" s="3">
        <v>0.93</v>
      </c>
    </row>
    <row r="2569" spans="1:14" ht="15.75" x14ac:dyDescent="0.25">
      <c r="A2569" s="3" t="s">
        <v>27</v>
      </c>
      <c r="B2569" s="3" t="str">
        <f>tbl_Manifiestos[[#This Row],[Factura]] &amp; "|" &amp; tbl_Manifiestos[[#This Row],[Proyecto OK]] &amp; "|" &amp; TEXT(tbl_Manifiestos[[#This Row],[Servicio]],"0.00") &amp; "|" &amp; TEXT(tbl_Manifiestos[[#This Row],[Costo Unitario]],"0.00")</f>
        <v>2635|Glencoe|6.50|115.50</v>
      </c>
      <c r="C2569" t="s">
        <v>5522</v>
      </c>
      <c r="D2569" s="51">
        <v>45866</v>
      </c>
      <c r="E2569">
        <v>356</v>
      </c>
      <c r="F2569" t="s">
        <v>5312</v>
      </c>
      <c r="G2569" t="s">
        <v>591</v>
      </c>
      <c r="H2569" t="s">
        <v>591</v>
      </c>
      <c r="J2569">
        <v>6.5</v>
      </c>
      <c r="K2569" s="55">
        <v>115.5</v>
      </c>
      <c r="L2569" s="40">
        <f t="shared" si="80"/>
        <v>750.75</v>
      </c>
      <c r="M2569" s="6">
        <f>tbl_Manifiestos[[#This Row],[Total Pagado]]*tbl_Manifiestos[[#This Row],[Porcentaje]]</f>
        <v>698.19749999999999</v>
      </c>
      <c r="N2569" s="3">
        <v>0.93</v>
      </c>
    </row>
    <row r="2570" spans="1:14" ht="15.75" x14ac:dyDescent="0.25">
      <c r="A2570" s="3" t="s">
        <v>27</v>
      </c>
      <c r="B2570" s="3" t="str">
        <f>tbl_Manifiestos[[#This Row],[Factura]] &amp; "|" &amp; tbl_Manifiestos[[#This Row],[Proyecto OK]] &amp; "|" &amp; TEXT(tbl_Manifiestos[[#This Row],[Servicio]],"0.00") &amp; "|" &amp; TEXT(tbl_Manifiestos[[#This Row],[Costo Unitario]],"0.00")</f>
        <v>2635|Glencoe|6.00|115.50</v>
      </c>
      <c r="C2570" t="s">
        <v>5522</v>
      </c>
      <c r="D2570" s="52">
        <v>45866</v>
      </c>
      <c r="E2570">
        <v>515</v>
      </c>
      <c r="F2570" t="s">
        <v>5312</v>
      </c>
      <c r="G2570" t="s">
        <v>591</v>
      </c>
      <c r="H2570" t="s">
        <v>591</v>
      </c>
      <c r="J2570">
        <v>6</v>
      </c>
      <c r="K2570" s="56">
        <v>115.5</v>
      </c>
      <c r="L2570" s="39">
        <f t="shared" si="80"/>
        <v>693</v>
      </c>
      <c r="M2570" s="6">
        <f>tbl_Manifiestos[[#This Row],[Total Pagado]]*tbl_Manifiestos[[#This Row],[Porcentaje]]</f>
        <v>644.49</v>
      </c>
      <c r="N2570" s="3">
        <v>0.93</v>
      </c>
    </row>
    <row r="2571" spans="1:14" ht="15.75" x14ac:dyDescent="0.25">
      <c r="A2571" s="3" t="s">
        <v>27</v>
      </c>
      <c r="B2571" s="3" t="str">
        <f>tbl_Manifiestos[[#This Row],[Factura]] &amp; "|" &amp; tbl_Manifiestos[[#This Row],[Proyecto OK]] &amp; "|" &amp; TEXT(tbl_Manifiestos[[#This Row],[Servicio]],"0.00") &amp; "|" &amp; TEXT(tbl_Manifiestos[[#This Row],[Costo Unitario]],"0.00")</f>
        <v>2652|Glencoe|6.50|115.50</v>
      </c>
      <c r="C2571" t="s">
        <v>5534</v>
      </c>
      <c r="D2571" s="50">
        <v>45873</v>
      </c>
      <c r="E2571">
        <v>617</v>
      </c>
      <c r="F2571" t="s">
        <v>5312</v>
      </c>
      <c r="G2571" t="s">
        <v>591</v>
      </c>
      <c r="H2571" t="s">
        <v>591</v>
      </c>
      <c r="J2571">
        <v>6.5</v>
      </c>
      <c r="K2571" s="54">
        <v>115.5</v>
      </c>
      <c r="L2571" s="38">
        <f t="shared" si="80"/>
        <v>750.75</v>
      </c>
      <c r="M2571" s="6">
        <f>tbl_Manifiestos[[#This Row],[Total Pagado]]*tbl_Manifiestos[[#This Row],[Porcentaje]]</f>
        <v>698.19749999999999</v>
      </c>
      <c r="N2571" s="3">
        <v>0.93</v>
      </c>
    </row>
    <row r="2572" spans="1:14" ht="15.75" x14ac:dyDescent="0.25">
      <c r="A2572" s="3" t="s">
        <v>27</v>
      </c>
      <c r="B2572" s="3" t="str">
        <f>tbl_Manifiestos[[#This Row],[Factura]] &amp; "|" &amp; tbl_Manifiestos[[#This Row],[Proyecto OK]] &amp; "|" &amp; TEXT(tbl_Manifiestos[[#This Row],[Servicio]],"0.00") &amp; "|" &amp; TEXT(tbl_Manifiestos[[#This Row],[Costo Unitario]],"0.00")</f>
        <v>2666|Glencoe|7.50|115.50</v>
      </c>
      <c r="C2572" t="s">
        <v>5544</v>
      </c>
      <c r="D2572" s="52">
        <v>45880</v>
      </c>
      <c r="E2572">
        <v>617</v>
      </c>
      <c r="F2572" t="s">
        <v>5312</v>
      </c>
      <c r="G2572" t="s">
        <v>591</v>
      </c>
      <c r="H2572" t="s">
        <v>591</v>
      </c>
      <c r="J2572">
        <v>7.5</v>
      </c>
      <c r="K2572" s="56">
        <v>115.5</v>
      </c>
      <c r="L2572" s="39">
        <f t="shared" si="80"/>
        <v>866.25</v>
      </c>
      <c r="M2572" s="6">
        <f>tbl_Manifiestos[[#This Row],[Total Pagado]]*tbl_Manifiestos[[#This Row],[Porcentaje]]</f>
        <v>805.61250000000007</v>
      </c>
      <c r="N2572" s="3">
        <v>0.93</v>
      </c>
    </row>
    <row r="2573" spans="1:14" ht="15.75" x14ac:dyDescent="0.25">
      <c r="A2573" s="3" t="s">
        <v>27</v>
      </c>
      <c r="B2573" s="3" t="str">
        <f>tbl_Manifiestos[[#This Row],[Factura]] &amp; "|" &amp; tbl_Manifiestos[[#This Row],[Proyecto OK]] &amp; "|" &amp; TEXT(tbl_Manifiestos[[#This Row],[Servicio]],"0.00") &amp; "|" &amp; TEXT(tbl_Manifiestos[[#This Row],[Costo Unitario]],"0.00")</f>
        <v>2666|Glencoe|7.50|115.50</v>
      </c>
      <c r="C2573" t="s">
        <v>5544</v>
      </c>
      <c r="D2573" s="53">
        <v>45881</v>
      </c>
      <c r="E2573">
        <v>617</v>
      </c>
      <c r="F2573" t="s">
        <v>5312</v>
      </c>
      <c r="G2573" t="s">
        <v>591</v>
      </c>
      <c r="H2573" t="s">
        <v>591</v>
      </c>
      <c r="J2573">
        <v>7.5</v>
      </c>
      <c r="K2573" s="57">
        <v>115.5</v>
      </c>
      <c r="L2573" s="41">
        <f t="shared" si="80"/>
        <v>866.25</v>
      </c>
      <c r="M2573" s="6">
        <f>tbl_Manifiestos[[#This Row],[Total Pagado]]*tbl_Manifiestos[[#This Row],[Porcentaje]]</f>
        <v>805.61250000000007</v>
      </c>
      <c r="N2573" s="3">
        <v>0.93</v>
      </c>
    </row>
    <row r="2574" spans="1:14" ht="15.75" x14ac:dyDescent="0.25">
      <c r="A2574" s="3" t="s">
        <v>27</v>
      </c>
      <c r="B2574" s="3" t="str">
        <f>tbl_Manifiestos[[#This Row],[Factura]] &amp; "|" &amp; tbl_Manifiestos[[#This Row],[Proyecto OK]] &amp; "|" &amp; TEXT(tbl_Manifiestos[[#This Row],[Servicio]],"0.00") &amp; "|" &amp; TEXT(tbl_Manifiestos[[#This Row],[Costo Unitario]],"0.00")</f>
        <v>2677|Glencoe|8.00|115.50</v>
      </c>
      <c r="C2574" t="s">
        <v>5552</v>
      </c>
      <c r="D2574" s="50">
        <v>45888</v>
      </c>
      <c r="E2574">
        <v>67</v>
      </c>
      <c r="F2574" t="s">
        <v>5312</v>
      </c>
      <c r="G2574" t="s">
        <v>591</v>
      </c>
      <c r="H2574" t="s">
        <v>591</v>
      </c>
      <c r="J2574">
        <v>8</v>
      </c>
      <c r="K2574" s="54">
        <v>115.5</v>
      </c>
      <c r="L2574" s="38">
        <f t="shared" si="80"/>
        <v>924</v>
      </c>
      <c r="M2574" s="6">
        <f>tbl_Manifiestos[[#This Row],[Total Pagado]]*tbl_Manifiestos[[#This Row],[Porcentaje]]</f>
        <v>859.32</v>
      </c>
      <c r="N2574" s="3">
        <v>0.93</v>
      </c>
    </row>
    <row r="2575" spans="1:14" ht="15.75" x14ac:dyDescent="0.25">
      <c r="A2575" s="3" t="s">
        <v>12</v>
      </c>
      <c r="B2575" s="3" t="str">
        <f>tbl_Manifiestos[[#This Row],[Factura]] &amp; "|" &amp; tbl_Manifiestos[[#This Row],[Proyecto OK]] &amp; "|" &amp; TEXT(tbl_Manifiestos[[#This Row],[Servicio]],"0.00") &amp; "|" &amp; TEXT(tbl_Manifiestos[[#This Row],[Costo Unitario]],"0.00")</f>
        <v>2378|Glencoe|7.00|115.50</v>
      </c>
      <c r="C2575">
        <v>2378</v>
      </c>
      <c r="D2575" s="32">
        <v>45736</v>
      </c>
      <c r="E2575">
        <v>11</v>
      </c>
      <c r="F2575" t="s">
        <v>5312</v>
      </c>
      <c r="G2575" t="s">
        <v>591</v>
      </c>
      <c r="H2575" t="s">
        <v>591</v>
      </c>
      <c r="J2575">
        <v>7</v>
      </c>
      <c r="K2575" s="34">
        <v>115.5</v>
      </c>
      <c r="L2575" s="40">
        <f t="shared" si="80"/>
        <v>808.5</v>
      </c>
      <c r="M2575" s="6">
        <f>tbl_Manifiestos[[#This Row],[Total Pagado]]*tbl_Manifiestos[[#This Row],[Porcentaje]]</f>
        <v>751.90500000000009</v>
      </c>
      <c r="N2575" s="3">
        <v>0.93</v>
      </c>
    </row>
    <row r="2576" spans="1:14" ht="15.75" x14ac:dyDescent="0.25">
      <c r="A2576" s="3" t="s">
        <v>12</v>
      </c>
      <c r="B2576" s="3" t="str">
        <f>tbl_Manifiestos[[#This Row],[Factura]] &amp; "|" &amp; tbl_Manifiestos[[#This Row],[Proyecto OK]] &amp; "|" &amp; TEXT(tbl_Manifiestos[[#This Row],[Servicio]],"0.00") &amp; "|" &amp; TEXT(tbl_Manifiestos[[#This Row],[Costo Unitario]],"0.00")</f>
        <v>2378|Glencoe|7.50|115.50</v>
      </c>
      <c r="C2576">
        <v>2378</v>
      </c>
      <c r="D2576" s="32">
        <v>45737</v>
      </c>
      <c r="E2576">
        <v>11</v>
      </c>
      <c r="F2576" t="s">
        <v>5312</v>
      </c>
      <c r="G2576" t="s">
        <v>591</v>
      </c>
      <c r="H2576" t="s">
        <v>591</v>
      </c>
      <c r="J2576">
        <v>7.5</v>
      </c>
      <c r="K2576" s="34">
        <v>115.5</v>
      </c>
      <c r="L2576" s="40">
        <f t="shared" si="80"/>
        <v>866.25</v>
      </c>
      <c r="M2576" s="6">
        <f>tbl_Manifiestos[[#This Row],[Total Pagado]]*tbl_Manifiestos[[#This Row],[Porcentaje]]</f>
        <v>805.61250000000007</v>
      </c>
      <c r="N2576" s="3">
        <v>0.93</v>
      </c>
    </row>
    <row r="2577" spans="1:14" ht="15.75" x14ac:dyDescent="0.25">
      <c r="A2577" s="3" t="s">
        <v>12</v>
      </c>
      <c r="B2577" s="3" t="str">
        <f>tbl_Manifiestos[[#This Row],[Factura]] &amp; "|" &amp; tbl_Manifiestos[[#This Row],[Proyecto OK]] &amp; "|" &amp; TEXT(tbl_Manifiestos[[#This Row],[Servicio]],"0.00") &amp; "|" &amp; TEXT(tbl_Manifiestos[[#This Row],[Costo Unitario]],"0.00")</f>
        <v>2388|Glencoe|7.50|115.50</v>
      </c>
      <c r="C2577">
        <v>2388</v>
      </c>
      <c r="D2577" s="32">
        <v>45740</v>
      </c>
      <c r="E2577">
        <v>19</v>
      </c>
      <c r="F2577" t="s">
        <v>5312</v>
      </c>
      <c r="G2577" t="s">
        <v>591</v>
      </c>
      <c r="H2577" t="s">
        <v>591</v>
      </c>
      <c r="J2577">
        <v>7.5</v>
      </c>
      <c r="K2577" s="34">
        <v>115.5</v>
      </c>
      <c r="L2577" s="40">
        <f t="shared" si="80"/>
        <v>866.25</v>
      </c>
      <c r="M2577" s="6">
        <f>tbl_Manifiestos[[#This Row],[Total Pagado]]*tbl_Manifiestos[[#This Row],[Porcentaje]]</f>
        <v>805.61250000000007</v>
      </c>
      <c r="N2577" s="3">
        <v>0.93</v>
      </c>
    </row>
    <row r="2578" spans="1:14" ht="15.75" x14ac:dyDescent="0.25">
      <c r="A2578" s="3" t="s">
        <v>12</v>
      </c>
      <c r="B2578" s="3" t="str">
        <f>tbl_Manifiestos[[#This Row],[Factura]] &amp; "|" &amp; tbl_Manifiestos[[#This Row],[Proyecto OK]] &amp; "|" &amp; TEXT(tbl_Manifiestos[[#This Row],[Servicio]],"0.00") &amp; "|" &amp; TEXT(tbl_Manifiestos[[#This Row],[Costo Unitario]],"0.00")</f>
        <v>2407|Glencoe|8.00|115.50</v>
      </c>
      <c r="C2578">
        <v>2407</v>
      </c>
      <c r="D2578" s="31">
        <v>45754</v>
      </c>
      <c r="E2578">
        <v>11</v>
      </c>
      <c r="F2578" t="s">
        <v>5312</v>
      </c>
      <c r="G2578" t="s">
        <v>591</v>
      </c>
      <c r="H2578" t="s">
        <v>591</v>
      </c>
      <c r="J2578">
        <v>8</v>
      </c>
      <c r="K2578" s="35">
        <v>115.5</v>
      </c>
      <c r="L2578" s="39">
        <f t="shared" si="80"/>
        <v>924</v>
      </c>
      <c r="M2578" s="6">
        <f>tbl_Manifiestos[[#This Row],[Total Pagado]]*tbl_Manifiestos[[#This Row],[Porcentaje]]</f>
        <v>859.32</v>
      </c>
      <c r="N2578" s="3">
        <v>0.93</v>
      </c>
    </row>
    <row r="2579" spans="1:14" ht="15.75" x14ac:dyDescent="0.25">
      <c r="A2579" s="3" t="s">
        <v>12</v>
      </c>
      <c r="B2579" s="3" t="str">
        <f>tbl_Manifiestos[[#This Row],[Factura]] &amp; "|" &amp; tbl_Manifiestos[[#This Row],[Proyecto OK]] &amp; "|" &amp; TEXT(tbl_Manifiestos[[#This Row],[Servicio]],"0.00") &amp; "|" &amp; TEXT(tbl_Manifiestos[[#This Row],[Costo Unitario]],"0.00")</f>
        <v>2407|Glencoe|6.00|115.50</v>
      </c>
      <c r="C2579">
        <v>2407</v>
      </c>
      <c r="D2579" s="30">
        <v>45756</v>
      </c>
      <c r="E2579">
        <v>11</v>
      </c>
      <c r="F2579" t="s">
        <v>5312</v>
      </c>
      <c r="G2579" t="s">
        <v>591</v>
      </c>
      <c r="H2579" t="s">
        <v>591</v>
      </c>
      <c r="J2579">
        <v>6</v>
      </c>
      <c r="K2579" s="36">
        <v>115.5</v>
      </c>
      <c r="L2579" s="38">
        <f t="shared" si="80"/>
        <v>693</v>
      </c>
      <c r="M2579" s="6">
        <f>tbl_Manifiestos[[#This Row],[Total Pagado]]*tbl_Manifiestos[[#This Row],[Porcentaje]]</f>
        <v>644.49</v>
      </c>
      <c r="N2579" s="3">
        <v>0.93</v>
      </c>
    </row>
    <row r="2580" spans="1:14" ht="15.75" x14ac:dyDescent="0.25">
      <c r="A2580" s="3" t="s">
        <v>12</v>
      </c>
      <c r="B2580" s="3" t="str">
        <f>tbl_Manifiestos[[#This Row],[Factura]] &amp; "|" &amp; tbl_Manifiestos[[#This Row],[Proyecto OK]] &amp; "|" &amp; TEXT(tbl_Manifiestos[[#This Row],[Servicio]],"0.00") &amp; "|" &amp; TEXT(tbl_Manifiestos[[#This Row],[Costo Unitario]],"0.00")</f>
        <v>2407|Glencoe|9.50|115.50</v>
      </c>
      <c r="C2580">
        <v>2407</v>
      </c>
      <c r="D2580" s="32">
        <v>45758</v>
      </c>
      <c r="E2580">
        <v>11</v>
      </c>
      <c r="F2580" t="s">
        <v>5312</v>
      </c>
      <c r="G2580" t="s">
        <v>591</v>
      </c>
      <c r="H2580" t="s">
        <v>591</v>
      </c>
      <c r="J2580">
        <v>9.5</v>
      </c>
      <c r="K2580" s="34">
        <v>115.5</v>
      </c>
      <c r="L2580" s="40">
        <f t="shared" si="80"/>
        <v>1097.25</v>
      </c>
      <c r="M2580" s="6">
        <f>tbl_Manifiestos[[#This Row],[Total Pagado]]*tbl_Manifiestos[[#This Row],[Porcentaje]]</f>
        <v>1020.4425000000001</v>
      </c>
      <c r="N2580" s="3">
        <v>0.93</v>
      </c>
    </row>
    <row r="2581" spans="1:14" ht="15.75" x14ac:dyDescent="0.25">
      <c r="A2581" s="3" t="s">
        <v>12</v>
      </c>
      <c r="B2581" s="3" t="str">
        <f>tbl_Manifiestos[[#This Row],[Factura]] &amp; "|" &amp; tbl_Manifiestos[[#This Row],[Proyecto OK]] &amp; "|" &amp; TEXT(tbl_Manifiestos[[#This Row],[Servicio]],"0.00") &amp; "|" &amp; TEXT(tbl_Manifiestos[[#This Row],[Costo Unitario]],"0.00")</f>
        <v>2418|Glencoe|7.50|115.50</v>
      </c>
      <c r="C2581">
        <v>2418</v>
      </c>
      <c r="D2581" s="31">
        <v>45764</v>
      </c>
      <c r="E2581">
        <v>82</v>
      </c>
      <c r="F2581" t="s">
        <v>5312</v>
      </c>
      <c r="G2581" t="s">
        <v>591</v>
      </c>
      <c r="H2581" t="s">
        <v>591</v>
      </c>
      <c r="J2581">
        <v>7.5</v>
      </c>
      <c r="K2581" s="35">
        <v>115.5</v>
      </c>
      <c r="L2581" s="39">
        <f t="shared" si="80"/>
        <v>866.25</v>
      </c>
      <c r="M2581" s="6">
        <f>tbl_Manifiestos[[#This Row],[Total Pagado]]*tbl_Manifiestos[[#This Row],[Porcentaje]]</f>
        <v>805.61250000000007</v>
      </c>
      <c r="N2581" s="3">
        <v>0.93</v>
      </c>
    </row>
    <row r="2582" spans="1:14" ht="15.75" x14ac:dyDescent="0.25">
      <c r="A2582" s="3" t="s">
        <v>12</v>
      </c>
      <c r="B2582" s="3" t="str">
        <f>tbl_Manifiestos[[#This Row],[Factura]] &amp; "|" &amp; tbl_Manifiestos[[#This Row],[Proyecto OK]] &amp; "|" &amp; TEXT(tbl_Manifiestos[[#This Row],[Servicio]],"0.00") &amp; "|" &amp; TEXT(tbl_Manifiestos[[#This Row],[Costo Unitario]],"0.00")</f>
        <v>2418|Glencoe|8.00|115.50</v>
      </c>
      <c r="C2582">
        <v>2418</v>
      </c>
      <c r="D2582" s="33">
        <v>45765</v>
      </c>
      <c r="E2582">
        <v>82</v>
      </c>
      <c r="F2582" t="s">
        <v>5312</v>
      </c>
      <c r="G2582" t="s">
        <v>591</v>
      </c>
      <c r="H2582" t="s">
        <v>591</v>
      </c>
      <c r="J2582">
        <v>8</v>
      </c>
      <c r="K2582" s="37">
        <v>115.5</v>
      </c>
      <c r="L2582" s="41">
        <f t="shared" si="80"/>
        <v>924</v>
      </c>
      <c r="M2582" s="6">
        <f>tbl_Manifiestos[[#This Row],[Total Pagado]]*tbl_Manifiestos[[#This Row],[Porcentaje]]</f>
        <v>859.32</v>
      </c>
      <c r="N2582" s="3">
        <v>0.93</v>
      </c>
    </row>
    <row r="2583" spans="1:14" ht="15.75" x14ac:dyDescent="0.25">
      <c r="A2583" s="3" t="s">
        <v>12</v>
      </c>
      <c r="B2583" s="3" t="str">
        <f>tbl_Manifiestos[[#This Row],[Factura]] &amp; "|" &amp; tbl_Manifiestos[[#This Row],[Proyecto OK]] &amp; "|" &amp; TEXT(tbl_Manifiestos[[#This Row],[Servicio]],"0.00") &amp; "|" &amp; TEXT(tbl_Manifiestos[[#This Row],[Costo Unitario]],"0.00")</f>
        <v>2431|Glencoe|5.00|115.50</v>
      </c>
      <c r="C2583">
        <v>2431</v>
      </c>
      <c r="D2583" s="30">
        <v>45770</v>
      </c>
      <c r="E2583">
        <v>82</v>
      </c>
      <c r="F2583" t="s">
        <v>5312</v>
      </c>
      <c r="G2583" t="s">
        <v>591</v>
      </c>
      <c r="H2583" t="s">
        <v>591</v>
      </c>
      <c r="J2583">
        <v>5</v>
      </c>
      <c r="K2583" s="36">
        <v>115.5</v>
      </c>
      <c r="L2583" s="38">
        <f t="shared" si="80"/>
        <v>577.5</v>
      </c>
      <c r="M2583" s="6">
        <f>tbl_Manifiestos[[#This Row],[Total Pagado]]*tbl_Manifiestos[[#This Row],[Porcentaje]]</f>
        <v>537.07500000000005</v>
      </c>
      <c r="N2583" s="3">
        <v>0.93</v>
      </c>
    </row>
    <row r="2584" spans="1:14" ht="15.75" x14ac:dyDescent="0.25">
      <c r="A2584" s="3" t="s">
        <v>12</v>
      </c>
      <c r="B2584" s="3" t="str">
        <f>tbl_Manifiestos[[#This Row],[Factura]] &amp; "|" &amp; tbl_Manifiestos[[#This Row],[Proyecto OK]] &amp; "|" &amp; TEXT(tbl_Manifiestos[[#This Row],[Servicio]],"0.00") &amp; "|" &amp; TEXT(tbl_Manifiestos[[#This Row],[Costo Unitario]],"0.00")</f>
        <v>2431|Glencoe|10.00|115.50</v>
      </c>
      <c r="C2584">
        <v>2431</v>
      </c>
      <c r="D2584" s="32">
        <v>45771</v>
      </c>
      <c r="E2584">
        <v>82</v>
      </c>
      <c r="F2584" t="s">
        <v>5312</v>
      </c>
      <c r="G2584" t="s">
        <v>591</v>
      </c>
      <c r="H2584" t="s">
        <v>591</v>
      </c>
      <c r="J2584">
        <v>10</v>
      </c>
      <c r="K2584" s="34">
        <v>115.5</v>
      </c>
      <c r="L2584" s="40">
        <f t="shared" si="80"/>
        <v>1155</v>
      </c>
      <c r="M2584" s="6">
        <f>tbl_Manifiestos[[#This Row],[Total Pagado]]*tbl_Manifiestos[[#This Row],[Porcentaje]]</f>
        <v>1074.1500000000001</v>
      </c>
      <c r="N2584" s="3">
        <v>0.93</v>
      </c>
    </row>
    <row r="2585" spans="1:14" ht="15.75" x14ac:dyDescent="0.25">
      <c r="A2585" s="3" t="s">
        <v>12</v>
      </c>
      <c r="B2585" s="3" t="str">
        <f>tbl_Manifiestos[[#This Row],[Factura]] &amp; "|" &amp; tbl_Manifiestos[[#This Row],[Proyecto OK]] &amp; "|" &amp; TEXT(tbl_Manifiestos[[#This Row],[Servicio]],"0.00") &amp; "|" &amp; TEXT(tbl_Manifiestos[[#This Row],[Costo Unitario]],"0.00")</f>
        <v>2431|Glencoe|8.00|115.50</v>
      </c>
      <c r="C2585">
        <v>2431</v>
      </c>
      <c r="D2585" s="32">
        <v>45772</v>
      </c>
      <c r="E2585">
        <v>82</v>
      </c>
      <c r="F2585" t="s">
        <v>5312</v>
      </c>
      <c r="G2585" t="s">
        <v>591</v>
      </c>
      <c r="H2585" t="s">
        <v>591</v>
      </c>
      <c r="J2585">
        <v>8</v>
      </c>
      <c r="K2585" s="34">
        <v>115.5</v>
      </c>
      <c r="L2585" s="40">
        <f t="shared" si="80"/>
        <v>924</v>
      </c>
      <c r="M2585" s="6">
        <f>tbl_Manifiestos[[#This Row],[Total Pagado]]*tbl_Manifiestos[[#This Row],[Porcentaje]]</f>
        <v>859.32</v>
      </c>
      <c r="N2585" s="3">
        <v>0.93</v>
      </c>
    </row>
    <row r="2586" spans="1:14" ht="15.75" x14ac:dyDescent="0.25">
      <c r="A2586" s="3" t="s">
        <v>12</v>
      </c>
      <c r="B2586" s="3" t="str">
        <f>tbl_Manifiestos[[#This Row],[Factura]] &amp; "|" &amp; tbl_Manifiestos[[#This Row],[Proyecto OK]] &amp; "|" &amp; TEXT(tbl_Manifiestos[[#This Row],[Servicio]],"0.00") &amp; "|" &amp; TEXT(tbl_Manifiestos[[#This Row],[Costo Unitario]],"0.00")</f>
        <v>2445|Glencoe|7.00|115.50</v>
      </c>
      <c r="C2586">
        <v>2445</v>
      </c>
      <c r="D2586" s="31">
        <v>45775</v>
      </c>
      <c r="E2586">
        <v>82</v>
      </c>
      <c r="F2586" t="s">
        <v>5312</v>
      </c>
      <c r="G2586" t="s">
        <v>591</v>
      </c>
      <c r="H2586" t="s">
        <v>591</v>
      </c>
      <c r="J2586">
        <v>7</v>
      </c>
      <c r="K2586" s="35">
        <v>115.5</v>
      </c>
      <c r="L2586" s="39">
        <f t="shared" si="80"/>
        <v>808.5</v>
      </c>
      <c r="M2586" s="6">
        <f>tbl_Manifiestos[[#This Row],[Total Pagado]]*tbl_Manifiestos[[#This Row],[Porcentaje]]</f>
        <v>751.90500000000009</v>
      </c>
      <c r="N2586" s="3">
        <v>0.93</v>
      </c>
    </row>
    <row r="2587" spans="1:14" ht="15.75" x14ac:dyDescent="0.25">
      <c r="A2587" s="3" t="s">
        <v>12</v>
      </c>
      <c r="B2587" s="3" t="str">
        <f>tbl_Manifiestos[[#This Row],[Factura]] &amp; "|" &amp; tbl_Manifiestos[[#This Row],[Proyecto OK]] &amp; "|" &amp; TEXT(tbl_Manifiestos[[#This Row],[Servicio]],"0.00") &amp; "|" &amp; TEXT(tbl_Manifiestos[[#This Row],[Costo Unitario]],"0.00")</f>
        <v>2445|Glencoe|6.50|115.50</v>
      </c>
      <c r="C2587">
        <v>2445</v>
      </c>
      <c r="D2587" s="33">
        <v>45776</v>
      </c>
      <c r="E2587">
        <v>82</v>
      </c>
      <c r="F2587" t="s">
        <v>5312</v>
      </c>
      <c r="G2587" t="s">
        <v>591</v>
      </c>
      <c r="H2587" t="s">
        <v>591</v>
      </c>
      <c r="J2587">
        <v>6.5</v>
      </c>
      <c r="K2587" s="37">
        <v>115.5</v>
      </c>
      <c r="L2587" s="41">
        <f t="shared" si="80"/>
        <v>750.75</v>
      </c>
      <c r="M2587" s="6">
        <f>tbl_Manifiestos[[#This Row],[Total Pagado]]*tbl_Manifiestos[[#This Row],[Porcentaje]]</f>
        <v>698.19749999999999</v>
      </c>
      <c r="N2587" s="3">
        <v>0.93</v>
      </c>
    </row>
    <row r="2588" spans="1:14" ht="15.75" x14ac:dyDescent="0.25">
      <c r="A2588" s="3" t="s">
        <v>12</v>
      </c>
      <c r="B2588" s="3" t="str">
        <f>tbl_Manifiestos[[#This Row],[Factura]] &amp; "|" &amp; tbl_Manifiestos[[#This Row],[Proyecto OK]] &amp; "|" &amp; TEXT(tbl_Manifiestos[[#This Row],[Servicio]],"0.00") &amp; "|" &amp; TEXT(tbl_Manifiestos[[#This Row],[Costo Unitario]],"0.00")</f>
        <v>2445|Glencoe|10.00|115.50</v>
      </c>
      <c r="C2588">
        <v>2445</v>
      </c>
      <c r="D2588" s="30">
        <v>45777</v>
      </c>
      <c r="E2588">
        <v>82</v>
      </c>
      <c r="F2588" t="s">
        <v>5312</v>
      </c>
      <c r="G2588" t="s">
        <v>591</v>
      </c>
      <c r="H2588" t="s">
        <v>591</v>
      </c>
      <c r="J2588">
        <v>10</v>
      </c>
      <c r="K2588" s="36">
        <v>115.5</v>
      </c>
      <c r="L2588" s="38">
        <f t="shared" si="80"/>
        <v>1155</v>
      </c>
      <c r="M2588" s="6">
        <f>tbl_Manifiestos[[#This Row],[Total Pagado]]*tbl_Manifiestos[[#This Row],[Porcentaje]]</f>
        <v>1074.1500000000001</v>
      </c>
      <c r="N2588" s="3">
        <v>0.93</v>
      </c>
    </row>
    <row r="2589" spans="1:14" ht="15.75" x14ac:dyDescent="0.25">
      <c r="A2589" s="3" t="s">
        <v>12</v>
      </c>
      <c r="B2589" s="3" t="str">
        <f>tbl_Manifiestos[[#This Row],[Factura]] &amp; "|" &amp; tbl_Manifiestos[[#This Row],[Proyecto OK]] &amp; "|" &amp; TEXT(tbl_Manifiestos[[#This Row],[Servicio]],"0.00") &amp; "|" &amp; TEXT(tbl_Manifiestos[[#This Row],[Costo Unitario]],"0.00")</f>
        <v>2445|Glencoe|5.00|115.50</v>
      </c>
      <c r="C2589">
        <v>2445</v>
      </c>
      <c r="D2589" s="32">
        <v>45778</v>
      </c>
      <c r="E2589">
        <v>82</v>
      </c>
      <c r="F2589" t="s">
        <v>5312</v>
      </c>
      <c r="G2589" t="s">
        <v>591</v>
      </c>
      <c r="H2589" t="s">
        <v>591</v>
      </c>
      <c r="J2589">
        <v>5</v>
      </c>
      <c r="K2589" s="34">
        <v>115.5</v>
      </c>
      <c r="L2589" s="40">
        <f t="shared" si="80"/>
        <v>577.5</v>
      </c>
      <c r="M2589" s="6">
        <f>tbl_Manifiestos[[#This Row],[Total Pagado]]*tbl_Manifiestos[[#This Row],[Porcentaje]]</f>
        <v>537.07500000000005</v>
      </c>
      <c r="N2589" s="3">
        <v>0.93</v>
      </c>
    </row>
    <row r="2590" spans="1:14" ht="15.75" x14ac:dyDescent="0.25">
      <c r="A2590" s="3" t="s">
        <v>12</v>
      </c>
      <c r="B2590" s="3" t="str">
        <f>tbl_Manifiestos[[#This Row],[Factura]] &amp; "|" &amp; tbl_Manifiestos[[#This Row],[Proyecto OK]] &amp; "|" &amp; TEXT(tbl_Manifiestos[[#This Row],[Servicio]],"0.00") &amp; "|" &amp; TEXT(tbl_Manifiestos[[#This Row],[Costo Unitario]],"0.00")</f>
        <v>2445|Glencoe|9.00|115.50</v>
      </c>
      <c r="C2590">
        <v>2445</v>
      </c>
      <c r="D2590" s="32">
        <v>45779</v>
      </c>
      <c r="E2590">
        <v>82</v>
      </c>
      <c r="F2590" t="s">
        <v>5312</v>
      </c>
      <c r="G2590" t="s">
        <v>591</v>
      </c>
      <c r="H2590" t="s">
        <v>591</v>
      </c>
      <c r="J2590">
        <v>9</v>
      </c>
      <c r="K2590" s="34">
        <v>115.5</v>
      </c>
      <c r="L2590" s="40">
        <f t="shared" si="80"/>
        <v>1039.5</v>
      </c>
      <c r="M2590" s="6">
        <f>tbl_Manifiestos[[#This Row],[Total Pagado]]*tbl_Manifiestos[[#This Row],[Porcentaje]]</f>
        <v>966.73500000000001</v>
      </c>
      <c r="N2590" s="3">
        <v>0.93</v>
      </c>
    </row>
    <row r="2591" spans="1:14" ht="15.75" x14ac:dyDescent="0.25">
      <c r="A2591" s="3" t="s">
        <v>12</v>
      </c>
      <c r="B2591" s="3" t="str">
        <f>tbl_Manifiestos[[#This Row],[Factura]] &amp; "|" &amp; tbl_Manifiestos[[#This Row],[Proyecto OK]] &amp; "|" &amp; TEXT(tbl_Manifiestos[[#This Row],[Servicio]],"0.00") &amp; "|" &amp; TEXT(tbl_Manifiestos[[#This Row],[Costo Unitario]],"0.00")</f>
        <v>2445|Glencoe|7.00|115.50</v>
      </c>
      <c r="C2591">
        <v>2445</v>
      </c>
      <c r="D2591" s="32">
        <v>45780</v>
      </c>
      <c r="E2591">
        <v>82</v>
      </c>
      <c r="F2591" t="s">
        <v>5312</v>
      </c>
      <c r="G2591" t="s">
        <v>591</v>
      </c>
      <c r="H2591" t="s">
        <v>591</v>
      </c>
      <c r="J2591">
        <v>7</v>
      </c>
      <c r="K2591" s="34">
        <v>115.5</v>
      </c>
      <c r="L2591" s="40">
        <f t="shared" si="80"/>
        <v>808.5</v>
      </c>
      <c r="M2591" s="6">
        <f>tbl_Manifiestos[[#This Row],[Total Pagado]]*tbl_Manifiestos[[#This Row],[Porcentaje]]</f>
        <v>751.90500000000009</v>
      </c>
      <c r="N2591" s="3">
        <v>0.93</v>
      </c>
    </row>
    <row r="2592" spans="1:14" ht="15.75" x14ac:dyDescent="0.25">
      <c r="A2592" s="3" t="s">
        <v>12</v>
      </c>
      <c r="B2592" s="3" t="str">
        <f>tbl_Manifiestos[[#This Row],[Factura]] &amp; "|" &amp; tbl_Manifiestos[[#This Row],[Proyecto OK]] &amp; "|" &amp; TEXT(tbl_Manifiestos[[#This Row],[Servicio]],"0.00") &amp; "|" &amp; TEXT(tbl_Manifiestos[[#This Row],[Costo Unitario]],"0.00")</f>
        <v>2459|Glencoe|8.00|115.50</v>
      </c>
      <c r="C2592">
        <v>2459</v>
      </c>
      <c r="D2592" s="31">
        <v>45782</v>
      </c>
      <c r="E2592">
        <v>11</v>
      </c>
      <c r="F2592" t="s">
        <v>5312</v>
      </c>
      <c r="G2592" t="s">
        <v>591</v>
      </c>
      <c r="H2592" t="s">
        <v>591</v>
      </c>
      <c r="J2592">
        <v>8</v>
      </c>
      <c r="K2592" s="35">
        <v>115.5</v>
      </c>
      <c r="L2592" s="39">
        <f t="shared" si="80"/>
        <v>924</v>
      </c>
      <c r="M2592" s="6">
        <f>tbl_Manifiestos[[#This Row],[Total Pagado]]*tbl_Manifiestos[[#This Row],[Porcentaje]]</f>
        <v>859.32</v>
      </c>
      <c r="N2592" s="3">
        <v>0.93</v>
      </c>
    </row>
    <row r="2593" spans="1:14" ht="15.75" x14ac:dyDescent="0.25">
      <c r="A2593" s="3" t="s">
        <v>12</v>
      </c>
      <c r="B2593" s="3" t="str">
        <f>tbl_Manifiestos[[#This Row],[Factura]] &amp; "|" &amp; tbl_Manifiestos[[#This Row],[Proyecto OK]] &amp; "|" &amp; TEXT(tbl_Manifiestos[[#This Row],[Servicio]],"0.00") &amp; "|" &amp; TEXT(tbl_Manifiestos[[#This Row],[Costo Unitario]],"0.00")</f>
        <v>2459|Glencoe|6.50|115.50</v>
      </c>
      <c r="C2593">
        <v>2459</v>
      </c>
      <c r="D2593" s="30">
        <v>45783</v>
      </c>
      <c r="E2593">
        <v>82</v>
      </c>
      <c r="F2593" t="s">
        <v>5312</v>
      </c>
      <c r="G2593" t="s">
        <v>591</v>
      </c>
      <c r="H2593" t="s">
        <v>591</v>
      </c>
      <c r="J2593">
        <v>6.5</v>
      </c>
      <c r="K2593" s="36">
        <v>115.5</v>
      </c>
      <c r="L2593" s="38">
        <f t="shared" si="80"/>
        <v>750.75</v>
      </c>
      <c r="M2593" s="6">
        <f>tbl_Manifiestos[[#This Row],[Total Pagado]]*tbl_Manifiestos[[#This Row],[Porcentaje]]</f>
        <v>698.19749999999999</v>
      </c>
      <c r="N2593" s="3">
        <v>0.93</v>
      </c>
    </row>
    <row r="2594" spans="1:14" ht="15.75" x14ac:dyDescent="0.25">
      <c r="A2594" s="3" t="s">
        <v>12</v>
      </c>
      <c r="B2594" s="3" t="str">
        <f>tbl_Manifiestos[[#This Row],[Factura]] &amp; "|" &amp; tbl_Manifiestos[[#This Row],[Proyecto OK]] &amp; "|" &amp; TEXT(tbl_Manifiestos[[#This Row],[Servicio]],"0.00") &amp; "|" &amp; TEXT(tbl_Manifiestos[[#This Row],[Costo Unitario]],"0.00")</f>
        <v>2459|Glencoe|12.00|115.50</v>
      </c>
      <c r="C2594">
        <v>2459</v>
      </c>
      <c r="D2594" s="32">
        <v>45785</v>
      </c>
      <c r="E2594">
        <v>11</v>
      </c>
      <c r="F2594" t="s">
        <v>5312</v>
      </c>
      <c r="G2594" t="s">
        <v>591</v>
      </c>
      <c r="H2594" t="s">
        <v>591</v>
      </c>
      <c r="J2594">
        <v>12</v>
      </c>
      <c r="K2594" s="34">
        <v>115.5</v>
      </c>
      <c r="L2594" s="40">
        <f t="shared" si="80"/>
        <v>1386</v>
      </c>
      <c r="M2594" s="6">
        <f>tbl_Manifiestos[[#This Row],[Total Pagado]]*tbl_Manifiestos[[#This Row],[Porcentaje]]</f>
        <v>1288.98</v>
      </c>
      <c r="N2594" s="3">
        <v>0.93</v>
      </c>
    </row>
    <row r="2595" spans="1:14" ht="15.75" x14ac:dyDescent="0.25">
      <c r="A2595" s="3" t="s">
        <v>12</v>
      </c>
      <c r="B2595" s="3" t="str">
        <f>tbl_Manifiestos[[#This Row],[Factura]] &amp; "|" &amp; tbl_Manifiestos[[#This Row],[Proyecto OK]] &amp; "|" &amp; TEXT(tbl_Manifiestos[[#This Row],[Servicio]],"0.00") &amp; "|" &amp; TEXT(tbl_Manifiestos[[#This Row],[Costo Unitario]],"0.00")</f>
        <v>2490|Glencoe|7.00|115.50</v>
      </c>
      <c r="C2595" t="s">
        <v>5423</v>
      </c>
      <c r="D2595" s="31">
        <v>45799</v>
      </c>
      <c r="E2595">
        <v>58</v>
      </c>
      <c r="F2595" t="s">
        <v>5405</v>
      </c>
      <c r="G2595" t="s">
        <v>591</v>
      </c>
      <c r="H2595" t="s">
        <v>591</v>
      </c>
      <c r="J2595">
        <v>7</v>
      </c>
      <c r="K2595" s="35">
        <v>115.5</v>
      </c>
      <c r="L2595" s="39">
        <f t="shared" si="80"/>
        <v>808.5</v>
      </c>
      <c r="M2595" s="6">
        <f>tbl_Manifiestos[[#This Row],[Total Pagado]]*tbl_Manifiestos[[#This Row],[Porcentaje]]</f>
        <v>751.90500000000009</v>
      </c>
      <c r="N2595" s="3">
        <v>0.93</v>
      </c>
    </row>
    <row r="2596" spans="1:14" ht="15.75" x14ac:dyDescent="0.25">
      <c r="A2596" s="3" t="s">
        <v>12</v>
      </c>
      <c r="B2596" s="3" t="str">
        <f>tbl_Manifiestos[[#This Row],[Factura]] &amp; "|" &amp; tbl_Manifiestos[[#This Row],[Proyecto OK]] &amp; "|" &amp; TEXT(tbl_Manifiestos[[#This Row],[Servicio]],"0.00") &amp; "|" &amp; TEXT(tbl_Manifiestos[[#This Row],[Costo Unitario]],"0.00")</f>
        <v>2490|Glencoe|8.50|115.50</v>
      </c>
      <c r="C2596" t="s">
        <v>5423</v>
      </c>
      <c r="D2596" s="30">
        <v>45800</v>
      </c>
      <c r="E2596">
        <v>58</v>
      </c>
      <c r="F2596" t="s">
        <v>5405</v>
      </c>
      <c r="G2596" t="s">
        <v>591</v>
      </c>
      <c r="H2596" t="s">
        <v>591</v>
      </c>
      <c r="J2596">
        <v>8.5</v>
      </c>
      <c r="K2596" s="36">
        <v>115.5</v>
      </c>
      <c r="L2596" s="38">
        <f t="shared" si="80"/>
        <v>981.75</v>
      </c>
      <c r="M2596" s="6">
        <f>tbl_Manifiestos[[#This Row],[Total Pagado]]*tbl_Manifiestos[[#This Row],[Porcentaje]]</f>
        <v>913.02750000000003</v>
      </c>
      <c r="N2596" s="3">
        <v>0.93</v>
      </c>
    </row>
    <row r="2597" spans="1:14" ht="15.75" x14ac:dyDescent="0.25">
      <c r="A2597" s="3" t="s">
        <v>12</v>
      </c>
      <c r="B2597" s="3" t="str">
        <f>tbl_Manifiestos[[#This Row],[Factura]] &amp; "|" &amp; tbl_Manifiestos[[#This Row],[Proyecto OK]] &amp; "|" &amp; TEXT(tbl_Manifiestos[[#This Row],[Servicio]],"0.00") &amp; "|" &amp; TEXT(tbl_Manifiestos[[#This Row],[Costo Unitario]],"0.00")</f>
        <v>2516|Glencoe|6.50|115.50</v>
      </c>
      <c r="C2597" t="s">
        <v>5734</v>
      </c>
      <c r="D2597" s="52">
        <v>45810</v>
      </c>
      <c r="E2597">
        <v>58</v>
      </c>
      <c r="F2597" t="s">
        <v>5312</v>
      </c>
      <c r="G2597" t="s">
        <v>591</v>
      </c>
      <c r="H2597" t="s">
        <v>591</v>
      </c>
      <c r="J2597">
        <v>6.5</v>
      </c>
      <c r="K2597" s="35">
        <v>115.5</v>
      </c>
      <c r="L2597" s="39">
        <f t="shared" si="80"/>
        <v>750.75</v>
      </c>
      <c r="M2597" s="6">
        <f>tbl_Manifiestos[[#This Row],[Total Pagado]]*tbl_Manifiestos[[#This Row],[Porcentaje]]</f>
        <v>698.19749999999999</v>
      </c>
      <c r="N2597" s="3">
        <v>0.93</v>
      </c>
    </row>
    <row r="2598" spans="1:14" ht="15.75" x14ac:dyDescent="0.25">
      <c r="A2598" s="3" t="s">
        <v>12</v>
      </c>
      <c r="B2598" s="3" t="str">
        <f>tbl_Manifiestos[[#This Row],[Factura]] &amp; "|" &amp; tbl_Manifiestos[[#This Row],[Proyecto OK]] &amp; "|" &amp; TEXT(tbl_Manifiestos[[#This Row],[Servicio]],"0.00") &amp; "|" &amp; TEXT(tbl_Manifiestos[[#This Row],[Costo Unitario]],"0.00")</f>
        <v>2516|Glencoe|6.00|115.50</v>
      </c>
      <c r="C2598" t="s">
        <v>5734</v>
      </c>
      <c r="D2598" s="50">
        <v>45813</v>
      </c>
      <c r="E2598">
        <v>58</v>
      </c>
      <c r="F2598" t="s">
        <v>5312</v>
      </c>
      <c r="G2598" t="s">
        <v>591</v>
      </c>
      <c r="H2598" t="s">
        <v>591</v>
      </c>
      <c r="J2598">
        <v>6</v>
      </c>
      <c r="K2598" s="36">
        <v>115.5</v>
      </c>
      <c r="L2598" s="38">
        <f t="shared" si="80"/>
        <v>693</v>
      </c>
      <c r="M2598" s="6">
        <f>tbl_Manifiestos[[#This Row],[Total Pagado]]*tbl_Manifiestos[[#This Row],[Porcentaje]]</f>
        <v>644.49</v>
      </c>
      <c r="N2598" s="3">
        <v>0.93</v>
      </c>
    </row>
    <row r="2599" spans="1:14" ht="15.75" x14ac:dyDescent="0.25">
      <c r="A2599" s="3" t="s">
        <v>12</v>
      </c>
      <c r="B2599" s="3" t="str">
        <f>tbl_Manifiestos[[#This Row],[Factura]] &amp; "|" &amp; tbl_Manifiestos[[#This Row],[Proyecto OK]] &amp; "|" &amp; TEXT(tbl_Manifiestos[[#This Row],[Servicio]],"0.00") &amp; "|" &amp; TEXT(tbl_Manifiestos[[#This Row],[Costo Unitario]],"0.00")</f>
        <v>2516|Glencoe|2.75|115.50</v>
      </c>
      <c r="C2599" t="s">
        <v>5734</v>
      </c>
      <c r="D2599" s="51">
        <v>45813</v>
      </c>
      <c r="E2599">
        <v>11</v>
      </c>
      <c r="F2599" t="s">
        <v>5312</v>
      </c>
      <c r="G2599" t="s">
        <v>591</v>
      </c>
      <c r="H2599" t="s">
        <v>591</v>
      </c>
      <c r="J2599">
        <v>2.75</v>
      </c>
      <c r="K2599" s="34">
        <v>115.5</v>
      </c>
      <c r="L2599" s="40">
        <f t="shared" si="80"/>
        <v>317.625</v>
      </c>
      <c r="M2599" s="6">
        <f>tbl_Manifiestos[[#This Row],[Total Pagado]]*tbl_Manifiestos[[#This Row],[Porcentaje]]</f>
        <v>295.39125000000001</v>
      </c>
      <c r="N2599" s="3">
        <v>0.93</v>
      </c>
    </row>
    <row r="2600" spans="1:14" ht="15.75" x14ac:dyDescent="0.25">
      <c r="A2600" s="3" t="s">
        <v>12</v>
      </c>
      <c r="B2600" s="3" t="str">
        <f>tbl_Manifiestos[[#This Row],[Factura]] &amp; "|" &amp; tbl_Manifiestos[[#This Row],[Proyecto OK]] &amp; "|" &amp; TEXT(tbl_Manifiestos[[#This Row],[Servicio]],"0.00") &amp; "|" &amp; TEXT(tbl_Manifiestos[[#This Row],[Costo Unitario]],"0.00")</f>
        <v>2516|Glencoe|7.50|115.50</v>
      </c>
      <c r="C2600" t="s">
        <v>5734</v>
      </c>
      <c r="D2600" s="51">
        <v>45814</v>
      </c>
      <c r="E2600">
        <v>58</v>
      </c>
      <c r="F2600" t="s">
        <v>5312</v>
      </c>
      <c r="G2600" t="s">
        <v>591</v>
      </c>
      <c r="H2600" t="s">
        <v>591</v>
      </c>
      <c r="J2600">
        <v>7.5</v>
      </c>
      <c r="K2600" s="34">
        <v>115.5</v>
      </c>
      <c r="L2600" s="40">
        <f t="shared" si="80"/>
        <v>866.25</v>
      </c>
      <c r="M2600" s="6">
        <f>tbl_Manifiestos[[#This Row],[Total Pagado]]*tbl_Manifiestos[[#This Row],[Porcentaje]]</f>
        <v>805.61250000000007</v>
      </c>
      <c r="N2600" s="3">
        <v>0.93</v>
      </c>
    </row>
    <row r="2601" spans="1:14" ht="15.75" x14ac:dyDescent="0.25">
      <c r="A2601" s="3" t="s">
        <v>12</v>
      </c>
      <c r="B2601" s="3" t="str">
        <f>tbl_Manifiestos[[#This Row],[Factura]] &amp; "|" &amp; tbl_Manifiestos[[#This Row],[Proyecto OK]] &amp; "|" &amp; TEXT(tbl_Manifiestos[[#This Row],[Servicio]],"0.00") &amp; "|" &amp; TEXT(tbl_Manifiestos[[#This Row],[Costo Unitario]],"0.00")</f>
        <v>2530|Glencoe|4.00|115.50</v>
      </c>
      <c r="C2601" t="s">
        <v>5738</v>
      </c>
      <c r="D2601" s="51">
        <v>45817</v>
      </c>
      <c r="E2601">
        <v>11</v>
      </c>
      <c r="F2601" t="s">
        <v>5312</v>
      </c>
      <c r="G2601" t="s">
        <v>591</v>
      </c>
      <c r="H2601" t="s">
        <v>591</v>
      </c>
      <c r="J2601">
        <v>4</v>
      </c>
      <c r="K2601" s="55">
        <v>115.5</v>
      </c>
      <c r="L2601" s="40">
        <f t="shared" si="80"/>
        <v>462</v>
      </c>
      <c r="M2601" s="6">
        <f>tbl_Manifiestos[[#This Row],[Total Pagado]]*tbl_Manifiestos[[#This Row],[Porcentaje]]</f>
        <v>429.66</v>
      </c>
      <c r="N2601" s="3">
        <v>0.93</v>
      </c>
    </row>
    <row r="2602" spans="1:14" ht="15.75" x14ac:dyDescent="0.25">
      <c r="A2602" s="3" t="s">
        <v>12</v>
      </c>
      <c r="B2602" s="3" t="str">
        <f>tbl_Manifiestos[[#This Row],[Factura]] &amp; "|" &amp; tbl_Manifiestos[[#This Row],[Proyecto OK]] &amp; "|" &amp; TEXT(tbl_Manifiestos[[#This Row],[Servicio]],"0.00") &amp; "|" &amp; TEXT(tbl_Manifiestos[[#This Row],[Costo Unitario]],"0.00")</f>
        <v>2530|Glencoe|7.50|115.50</v>
      </c>
      <c r="C2602" t="s">
        <v>5738</v>
      </c>
      <c r="D2602" s="51">
        <v>45818</v>
      </c>
      <c r="E2602">
        <v>58</v>
      </c>
      <c r="F2602" t="s">
        <v>5312</v>
      </c>
      <c r="G2602" t="s">
        <v>591</v>
      </c>
      <c r="H2602" t="s">
        <v>591</v>
      </c>
      <c r="J2602">
        <v>7.5</v>
      </c>
      <c r="K2602" s="55">
        <v>115.5</v>
      </c>
      <c r="L2602" s="40">
        <f t="shared" si="80"/>
        <v>866.25</v>
      </c>
      <c r="M2602" s="6">
        <f>tbl_Manifiestos[[#This Row],[Total Pagado]]*tbl_Manifiestos[[#This Row],[Porcentaje]]</f>
        <v>805.61250000000007</v>
      </c>
      <c r="N2602" s="3">
        <v>0.93</v>
      </c>
    </row>
    <row r="2603" spans="1:14" ht="15.75" x14ac:dyDescent="0.25">
      <c r="A2603" s="3" t="s">
        <v>12</v>
      </c>
      <c r="B2603" s="3" t="str">
        <f>tbl_Manifiestos[[#This Row],[Factura]] &amp; "|" &amp; tbl_Manifiestos[[#This Row],[Proyecto OK]] &amp; "|" &amp; TEXT(tbl_Manifiestos[[#This Row],[Servicio]],"0.00") &amp; "|" &amp; TEXT(tbl_Manifiestos[[#This Row],[Costo Unitario]],"0.00")</f>
        <v>2530|Glencoe|7.00|115.50</v>
      </c>
      <c r="C2603" t="s">
        <v>5738</v>
      </c>
      <c r="D2603" s="51">
        <v>45819</v>
      </c>
      <c r="E2603">
        <v>58</v>
      </c>
      <c r="F2603" t="s">
        <v>5312</v>
      </c>
      <c r="G2603" t="s">
        <v>591</v>
      </c>
      <c r="H2603" t="s">
        <v>591</v>
      </c>
      <c r="J2603">
        <v>7</v>
      </c>
      <c r="K2603" s="55">
        <v>115.5</v>
      </c>
      <c r="L2603" s="40">
        <f t="shared" si="80"/>
        <v>808.5</v>
      </c>
      <c r="M2603" s="6">
        <f>tbl_Manifiestos[[#This Row],[Total Pagado]]*tbl_Manifiestos[[#This Row],[Porcentaje]]</f>
        <v>751.90500000000009</v>
      </c>
      <c r="N2603" s="3">
        <v>0.93</v>
      </c>
    </row>
    <row r="2604" spans="1:14" ht="15.75" x14ac:dyDescent="0.25">
      <c r="A2604" s="3" t="s">
        <v>12</v>
      </c>
      <c r="B2604" s="3" t="str">
        <f>tbl_Manifiestos[[#This Row],[Factura]] &amp; "|" &amp; tbl_Manifiestos[[#This Row],[Proyecto OK]] &amp; "|" &amp; TEXT(tbl_Manifiestos[[#This Row],[Servicio]],"0.00") &amp; "|" &amp; TEXT(tbl_Manifiestos[[#This Row],[Costo Unitario]],"0.00")</f>
        <v>2530|Glencoe|6.00|115.50</v>
      </c>
      <c r="C2604" t="s">
        <v>5738</v>
      </c>
      <c r="D2604" s="51">
        <v>45820</v>
      </c>
      <c r="E2604">
        <v>58</v>
      </c>
      <c r="F2604" t="s">
        <v>5312</v>
      </c>
      <c r="G2604" t="s">
        <v>591</v>
      </c>
      <c r="H2604" t="s">
        <v>591</v>
      </c>
      <c r="J2604">
        <v>6</v>
      </c>
      <c r="K2604" s="55">
        <v>115.5</v>
      </c>
      <c r="L2604" s="40">
        <f t="shared" si="80"/>
        <v>693</v>
      </c>
      <c r="M2604" s="6">
        <f>tbl_Manifiestos[[#This Row],[Total Pagado]]*tbl_Manifiestos[[#This Row],[Porcentaje]]</f>
        <v>644.49</v>
      </c>
      <c r="N2604" s="3">
        <v>0.93</v>
      </c>
    </row>
    <row r="2605" spans="1:14" ht="15.75" x14ac:dyDescent="0.25">
      <c r="A2605" s="3" t="s">
        <v>12</v>
      </c>
      <c r="B2605" s="3" t="str">
        <f>tbl_Manifiestos[[#This Row],[Factura]] &amp; "|" &amp; tbl_Manifiestos[[#This Row],[Proyecto OK]] &amp; "|" &amp; TEXT(tbl_Manifiestos[[#This Row],[Servicio]],"0.00") &amp; "|" &amp; TEXT(tbl_Manifiestos[[#This Row],[Costo Unitario]],"0.00")</f>
        <v>2530|Glencoe|5.50|115.50</v>
      </c>
      <c r="C2605" t="s">
        <v>5738</v>
      </c>
      <c r="D2605" s="51">
        <v>45821</v>
      </c>
      <c r="E2605">
        <v>58</v>
      </c>
      <c r="F2605" t="s">
        <v>5312</v>
      </c>
      <c r="G2605" t="s">
        <v>591</v>
      </c>
      <c r="H2605" t="s">
        <v>591</v>
      </c>
      <c r="J2605">
        <v>5.5</v>
      </c>
      <c r="K2605" s="55">
        <v>115.5</v>
      </c>
      <c r="L2605" s="40">
        <f t="shared" si="80"/>
        <v>635.25</v>
      </c>
      <c r="M2605" s="6">
        <f>tbl_Manifiestos[[#This Row],[Total Pagado]]*tbl_Manifiestos[[#This Row],[Porcentaje]]</f>
        <v>590.78250000000003</v>
      </c>
      <c r="N2605" s="3">
        <v>0.93</v>
      </c>
    </row>
    <row r="2606" spans="1:14" ht="15.75" x14ac:dyDescent="0.25">
      <c r="A2606" s="3" t="s">
        <v>12</v>
      </c>
      <c r="B2606" s="3" t="str">
        <f>tbl_Manifiestos[[#This Row],[Factura]] &amp; "|" &amp; tbl_Manifiestos[[#This Row],[Proyecto OK]] &amp; "|" &amp; TEXT(tbl_Manifiestos[[#This Row],[Servicio]],"0.00") &amp; "|" &amp; TEXT(tbl_Manifiestos[[#This Row],[Costo Unitario]],"0.00")</f>
        <v>2546|Glencoe|10.00|115.50</v>
      </c>
      <c r="C2606" t="s">
        <v>5461</v>
      </c>
      <c r="D2606" s="51">
        <v>45826</v>
      </c>
      <c r="E2606">
        <v>11</v>
      </c>
      <c r="F2606" t="s">
        <v>5312</v>
      </c>
      <c r="G2606" t="s">
        <v>591</v>
      </c>
      <c r="H2606" t="s">
        <v>591</v>
      </c>
      <c r="J2606">
        <v>10</v>
      </c>
      <c r="K2606" s="55">
        <v>115.5</v>
      </c>
      <c r="L2606" s="40">
        <f t="shared" si="80"/>
        <v>1155</v>
      </c>
      <c r="M2606" s="6">
        <f>tbl_Manifiestos[[#This Row],[Total Pagado]]*tbl_Manifiestos[[#This Row],[Porcentaje]]</f>
        <v>1074.1500000000001</v>
      </c>
      <c r="N2606" s="3">
        <v>0.93</v>
      </c>
    </row>
    <row r="2607" spans="1:14" ht="15.75" x14ac:dyDescent="0.25">
      <c r="A2607" s="3" t="s">
        <v>12</v>
      </c>
      <c r="B2607" s="3" t="str">
        <f>tbl_Manifiestos[[#This Row],[Factura]] &amp; "|" &amp; tbl_Manifiestos[[#This Row],[Proyecto OK]] &amp; "|" &amp; TEXT(tbl_Manifiestos[[#This Row],[Servicio]],"0.00") &amp; "|" &amp; TEXT(tbl_Manifiestos[[#This Row],[Costo Unitario]],"0.00")</f>
        <v>2546|Glencoe|7.50|115.50</v>
      </c>
      <c r="C2607" t="s">
        <v>5461</v>
      </c>
      <c r="D2607" s="51">
        <v>45826</v>
      </c>
      <c r="E2607">
        <v>82</v>
      </c>
      <c r="F2607" t="s">
        <v>5312</v>
      </c>
      <c r="G2607" t="s">
        <v>591</v>
      </c>
      <c r="H2607" t="s">
        <v>591</v>
      </c>
      <c r="J2607">
        <v>7.5</v>
      </c>
      <c r="K2607" s="55">
        <v>115.5</v>
      </c>
      <c r="L2607" s="40">
        <f t="shared" ref="L2607:L2670" si="81">J2607*K2607</f>
        <v>866.25</v>
      </c>
      <c r="M2607" s="6">
        <f>tbl_Manifiestos[[#This Row],[Total Pagado]]*tbl_Manifiestos[[#This Row],[Porcentaje]]</f>
        <v>805.61250000000007</v>
      </c>
      <c r="N2607" s="3">
        <v>0.93</v>
      </c>
    </row>
    <row r="2608" spans="1:14" ht="15.75" x14ac:dyDescent="0.25">
      <c r="A2608" s="3" t="s">
        <v>12</v>
      </c>
      <c r="B2608" s="3" t="str">
        <f>tbl_Manifiestos[[#This Row],[Factura]] &amp; "|" &amp; tbl_Manifiestos[[#This Row],[Proyecto OK]] &amp; "|" &amp; TEXT(tbl_Manifiestos[[#This Row],[Servicio]],"0.00") &amp; "|" &amp; TEXT(tbl_Manifiestos[[#This Row],[Costo Unitario]],"0.00")</f>
        <v>2546|Glencoe|5.50|115.50</v>
      </c>
      <c r="C2608" t="s">
        <v>5461</v>
      </c>
      <c r="D2608" s="51">
        <v>45827</v>
      </c>
      <c r="E2608">
        <v>82</v>
      </c>
      <c r="F2608" t="s">
        <v>5312</v>
      </c>
      <c r="G2608" t="s">
        <v>591</v>
      </c>
      <c r="H2608" t="s">
        <v>591</v>
      </c>
      <c r="J2608">
        <v>5.5</v>
      </c>
      <c r="K2608" s="55">
        <v>115.5</v>
      </c>
      <c r="L2608" s="40">
        <f t="shared" si="81"/>
        <v>635.25</v>
      </c>
      <c r="M2608" s="6">
        <f>tbl_Manifiestos[[#This Row],[Total Pagado]]*tbl_Manifiestos[[#This Row],[Porcentaje]]</f>
        <v>590.78250000000003</v>
      </c>
      <c r="N2608" s="3">
        <v>0.93</v>
      </c>
    </row>
    <row r="2609" spans="1:14" ht="15.75" x14ac:dyDescent="0.25">
      <c r="A2609" s="3" t="s">
        <v>12</v>
      </c>
      <c r="B2609" s="3" t="str">
        <f>tbl_Manifiestos[[#This Row],[Factura]] &amp; "|" &amp; tbl_Manifiestos[[#This Row],[Proyecto OK]] &amp; "|" &amp; TEXT(tbl_Manifiestos[[#This Row],[Servicio]],"0.00") &amp; "|" &amp; TEXT(tbl_Manifiestos[[#This Row],[Costo Unitario]],"0.00")</f>
        <v>2546|Glencoe|5.50|115.50</v>
      </c>
      <c r="C2609" t="s">
        <v>5461</v>
      </c>
      <c r="D2609" s="51">
        <v>45827</v>
      </c>
      <c r="E2609">
        <v>11</v>
      </c>
      <c r="F2609" t="s">
        <v>5312</v>
      </c>
      <c r="G2609" t="s">
        <v>591</v>
      </c>
      <c r="H2609" t="s">
        <v>591</v>
      </c>
      <c r="J2609">
        <v>5.5</v>
      </c>
      <c r="K2609" s="55">
        <v>115.5</v>
      </c>
      <c r="L2609" s="40">
        <f t="shared" si="81"/>
        <v>635.25</v>
      </c>
      <c r="M2609" s="6">
        <f>tbl_Manifiestos[[#This Row],[Total Pagado]]*tbl_Manifiestos[[#This Row],[Porcentaje]]</f>
        <v>590.78250000000003</v>
      </c>
      <c r="N2609" s="3">
        <v>0.93</v>
      </c>
    </row>
    <row r="2610" spans="1:14" ht="15.75" x14ac:dyDescent="0.25">
      <c r="A2610" s="3" t="s">
        <v>12</v>
      </c>
      <c r="B2610" s="3" t="str">
        <f>tbl_Manifiestos[[#This Row],[Factura]] &amp; "|" &amp; tbl_Manifiestos[[#This Row],[Proyecto OK]] &amp; "|" &amp; TEXT(tbl_Manifiestos[[#This Row],[Servicio]],"0.00") &amp; "|" &amp; TEXT(tbl_Manifiestos[[#This Row],[Costo Unitario]],"0.00")</f>
        <v>2546|Glencoe|8.25|115.50</v>
      </c>
      <c r="C2610" t="s">
        <v>5461</v>
      </c>
      <c r="D2610" s="51">
        <v>45826</v>
      </c>
      <c r="E2610">
        <v>58</v>
      </c>
      <c r="F2610" t="s">
        <v>5312</v>
      </c>
      <c r="G2610" t="s">
        <v>591</v>
      </c>
      <c r="H2610" t="s">
        <v>591</v>
      </c>
      <c r="J2610">
        <v>8.25</v>
      </c>
      <c r="K2610" s="55">
        <v>115.5</v>
      </c>
      <c r="L2610" s="40">
        <f t="shared" si="81"/>
        <v>952.875</v>
      </c>
      <c r="M2610" s="6">
        <f>tbl_Manifiestos[[#This Row],[Total Pagado]]*tbl_Manifiestos[[#This Row],[Porcentaje]]</f>
        <v>886.17375000000004</v>
      </c>
      <c r="N2610" s="3">
        <v>0.93</v>
      </c>
    </row>
    <row r="2611" spans="1:14" ht="15.75" x14ac:dyDescent="0.25">
      <c r="A2611" s="3" t="s">
        <v>5780</v>
      </c>
      <c r="B2611" s="3" t="str">
        <f>tbl_Manifiestos[[#This Row],[Factura]] &amp; "|" &amp; tbl_Manifiestos[[#This Row],[Proyecto OK]] &amp; "|" &amp; TEXT(tbl_Manifiestos[[#This Row],[Servicio]],"0.00") &amp; "|" &amp; TEXT(tbl_Manifiestos[[#This Row],[Costo Unitario]],"0.00")</f>
        <v>2388|Glencoe|8.50|115.50</v>
      </c>
      <c r="C2611">
        <v>2388</v>
      </c>
      <c r="D2611" s="124">
        <v>45741</v>
      </c>
      <c r="E2611">
        <v>108</v>
      </c>
      <c r="F2611" t="s">
        <v>5312</v>
      </c>
      <c r="G2611" t="s">
        <v>591</v>
      </c>
      <c r="H2611" t="s">
        <v>591</v>
      </c>
      <c r="J2611">
        <v>8.5</v>
      </c>
      <c r="K2611" s="34">
        <v>115.5</v>
      </c>
      <c r="L2611" s="40">
        <f t="shared" si="81"/>
        <v>981.75</v>
      </c>
      <c r="M2611" s="6">
        <f>tbl_Manifiestos[[#This Row],[Total Pagado]]*tbl_Manifiestos[[#This Row],[Porcentaje]]</f>
        <v>913.02750000000003</v>
      </c>
      <c r="N2611" s="3">
        <v>0.93</v>
      </c>
    </row>
    <row r="2612" spans="1:14" ht="15.75" x14ac:dyDescent="0.25">
      <c r="A2612" s="3" t="s">
        <v>5780</v>
      </c>
      <c r="B2612" s="3" t="str">
        <f>tbl_Manifiestos[[#This Row],[Factura]] &amp; "|" &amp; tbl_Manifiestos[[#This Row],[Proyecto OK]] &amp; "|" &amp; TEXT(tbl_Manifiestos[[#This Row],[Servicio]],"0.00") &amp; "|" &amp; TEXT(tbl_Manifiestos[[#This Row],[Costo Unitario]],"0.00")</f>
        <v>2380|Glencoe|6.00|115.50</v>
      </c>
      <c r="C2612">
        <v>2380</v>
      </c>
      <c r="D2612" s="124">
        <v>45743</v>
      </c>
      <c r="E2612">
        <v>108</v>
      </c>
      <c r="F2612" t="s">
        <v>5312</v>
      </c>
      <c r="G2612" t="s">
        <v>591</v>
      </c>
      <c r="H2612" t="s">
        <v>591</v>
      </c>
      <c r="J2612">
        <v>6</v>
      </c>
      <c r="K2612" s="34">
        <v>115.5</v>
      </c>
      <c r="L2612" s="40">
        <f t="shared" si="81"/>
        <v>693</v>
      </c>
      <c r="M2612" s="6">
        <f>tbl_Manifiestos[[#This Row],[Total Pagado]]*tbl_Manifiestos[[#This Row],[Porcentaje]]</f>
        <v>644.49</v>
      </c>
      <c r="N2612" s="3">
        <v>0.93</v>
      </c>
    </row>
    <row r="2613" spans="1:14" ht="15.75" x14ac:dyDescent="0.25">
      <c r="A2613" s="3" t="s">
        <v>5780</v>
      </c>
      <c r="B2613" s="3" t="str">
        <f>tbl_Manifiestos[[#This Row],[Factura]] &amp; "|" &amp; tbl_Manifiestos[[#This Row],[Proyecto OK]] &amp; "|" &amp; TEXT(tbl_Manifiestos[[#This Row],[Servicio]],"0.00") &amp; "|" &amp; TEXT(tbl_Manifiestos[[#This Row],[Costo Unitario]],"0.00")</f>
        <v>2396|Glencoe|8.00|115.50</v>
      </c>
      <c r="C2613">
        <v>2396</v>
      </c>
      <c r="D2613" s="124">
        <v>45750</v>
      </c>
      <c r="E2613">
        <v>198</v>
      </c>
      <c r="F2613" t="s">
        <v>5312</v>
      </c>
      <c r="G2613" t="s">
        <v>591</v>
      </c>
      <c r="H2613" t="s">
        <v>591</v>
      </c>
      <c r="J2613">
        <v>8</v>
      </c>
      <c r="K2613" s="34">
        <v>115.5</v>
      </c>
      <c r="L2613" s="40">
        <f t="shared" si="81"/>
        <v>924</v>
      </c>
      <c r="M2613" s="6">
        <f>tbl_Manifiestos[[#This Row],[Total Pagado]]*tbl_Manifiestos[[#This Row],[Porcentaje]]</f>
        <v>859.32</v>
      </c>
      <c r="N2613" s="3">
        <v>0.93</v>
      </c>
    </row>
    <row r="2614" spans="1:14" ht="15.75" x14ac:dyDescent="0.25">
      <c r="A2614" s="3" t="s">
        <v>5780</v>
      </c>
      <c r="B2614" s="3" t="str">
        <f>tbl_Manifiestos[[#This Row],[Factura]] &amp; "|" &amp; tbl_Manifiestos[[#This Row],[Proyecto OK]] &amp; "|" &amp; TEXT(tbl_Manifiestos[[#This Row],[Servicio]],"0.00") &amp; "|" &amp; TEXT(tbl_Manifiestos[[#This Row],[Costo Unitario]],"0.00")</f>
        <v>2396|Glencoe|8.50|115.50</v>
      </c>
      <c r="C2614">
        <v>2396</v>
      </c>
      <c r="D2614" s="124">
        <v>45751</v>
      </c>
      <c r="E2614">
        <v>198</v>
      </c>
      <c r="F2614" t="s">
        <v>5312</v>
      </c>
      <c r="G2614" t="s">
        <v>591</v>
      </c>
      <c r="H2614" t="s">
        <v>591</v>
      </c>
      <c r="J2614">
        <v>8.5</v>
      </c>
      <c r="K2614" s="34">
        <v>115.5</v>
      </c>
      <c r="L2614" s="40">
        <f t="shared" si="81"/>
        <v>981.75</v>
      </c>
      <c r="M2614" s="6">
        <f>tbl_Manifiestos[[#This Row],[Total Pagado]]*tbl_Manifiestos[[#This Row],[Porcentaje]]</f>
        <v>913.02750000000003</v>
      </c>
      <c r="N2614" s="3">
        <v>0.93</v>
      </c>
    </row>
    <row r="2615" spans="1:14" ht="15.75" x14ac:dyDescent="0.25">
      <c r="A2615" s="3" t="s">
        <v>5780</v>
      </c>
      <c r="B2615" s="3" t="str">
        <f>tbl_Manifiestos[[#This Row],[Factura]] &amp; "|" &amp; tbl_Manifiestos[[#This Row],[Proyecto OK]] &amp; "|" &amp; TEXT(tbl_Manifiestos[[#This Row],[Servicio]],"0.00") &amp; "|" &amp; TEXT(tbl_Manifiestos[[#This Row],[Costo Unitario]],"0.00")</f>
        <v>2407|Glencoe|9.75|115.50</v>
      </c>
      <c r="C2615">
        <v>2407</v>
      </c>
      <c r="D2615" s="124">
        <v>45754</v>
      </c>
      <c r="E2615">
        <v>108</v>
      </c>
      <c r="F2615" t="s">
        <v>5312</v>
      </c>
      <c r="G2615" t="s">
        <v>591</v>
      </c>
      <c r="H2615" t="s">
        <v>591</v>
      </c>
      <c r="J2615">
        <v>9.75</v>
      </c>
      <c r="K2615" s="34">
        <v>115.5</v>
      </c>
      <c r="L2615" s="40">
        <f t="shared" si="81"/>
        <v>1126.125</v>
      </c>
      <c r="M2615" s="6">
        <f>tbl_Manifiestos[[#This Row],[Total Pagado]]*tbl_Manifiestos[[#This Row],[Porcentaje]]</f>
        <v>1047.2962500000001</v>
      </c>
      <c r="N2615" s="3">
        <v>0.93</v>
      </c>
    </row>
    <row r="2616" spans="1:14" ht="15.75" x14ac:dyDescent="0.25">
      <c r="A2616" s="3" t="s">
        <v>5780</v>
      </c>
      <c r="B2616" s="3" t="str">
        <f>tbl_Manifiestos[[#This Row],[Factura]] &amp; "|" &amp; tbl_Manifiestos[[#This Row],[Proyecto OK]] &amp; "|" &amp; TEXT(tbl_Manifiestos[[#This Row],[Servicio]],"0.00") &amp; "|" &amp; TEXT(tbl_Manifiestos[[#This Row],[Costo Unitario]],"0.00")</f>
        <v>2407|Glencoe|7.50|115.50</v>
      </c>
      <c r="C2616">
        <v>2407</v>
      </c>
      <c r="D2616" s="124">
        <v>45755</v>
      </c>
      <c r="E2616">
        <v>108</v>
      </c>
      <c r="F2616" t="s">
        <v>5312</v>
      </c>
      <c r="G2616" t="s">
        <v>591</v>
      </c>
      <c r="H2616" t="s">
        <v>591</v>
      </c>
      <c r="J2616">
        <v>7.5</v>
      </c>
      <c r="K2616" s="34">
        <v>115.5</v>
      </c>
      <c r="L2616" s="40">
        <f t="shared" si="81"/>
        <v>866.25</v>
      </c>
      <c r="M2616" s="6">
        <f>tbl_Manifiestos[[#This Row],[Total Pagado]]*tbl_Manifiestos[[#This Row],[Porcentaje]]</f>
        <v>805.61250000000007</v>
      </c>
      <c r="N2616" s="3">
        <v>0.93</v>
      </c>
    </row>
    <row r="2617" spans="1:14" ht="15.75" x14ac:dyDescent="0.25">
      <c r="A2617" s="3" t="s">
        <v>5780</v>
      </c>
      <c r="B2617" s="3" t="str">
        <f>tbl_Manifiestos[[#This Row],[Factura]] &amp; "|" &amp; tbl_Manifiestos[[#This Row],[Proyecto OK]] &amp; "|" &amp; TEXT(tbl_Manifiestos[[#This Row],[Servicio]],"0.00") &amp; "|" &amp; TEXT(tbl_Manifiestos[[#This Row],[Costo Unitario]],"0.00")</f>
        <v>2407|Glencoe|5.50|115.50</v>
      </c>
      <c r="C2617">
        <v>2407</v>
      </c>
      <c r="D2617" s="124">
        <v>45756</v>
      </c>
      <c r="E2617">
        <v>108</v>
      </c>
      <c r="F2617" t="s">
        <v>5312</v>
      </c>
      <c r="G2617" t="s">
        <v>591</v>
      </c>
      <c r="H2617" t="s">
        <v>591</v>
      </c>
      <c r="J2617">
        <v>5.5</v>
      </c>
      <c r="K2617" s="34">
        <v>115.5</v>
      </c>
      <c r="L2617" s="40">
        <f t="shared" si="81"/>
        <v>635.25</v>
      </c>
      <c r="M2617" s="6">
        <f>tbl_Manifiestos[[#This Row],[Total Pagado]]*tbl_Manifiestos[[#This Row],[Porcentaje]]</f>
        <v>590.78250000000003</v>
      </c>
      <c r="N2617" s="3">
        <v>0.93</v>
      </c>
    </row>
    <row r="2618" spans="1:14" ht="15.75" x14ac:dyDescent="0.25">
      <c r="A2618" s="3" t="s">
        <v>5780</v>
      </c>
      <c r="B2618" s="3" t="str">
        <f>tbl_Manifiestos[[#This Row],[Factura]] &amp; "|" &amp; tbl_Manifiestos[[#This Row],[Proyecto OK]] &amp; "|" &amp; TEXT(tbl_Manifiestos[[#This Row],[Servicio]],"0.00") &amp; "|" &amp; TEXT(tbl_Manifiestos[[#This Row],[Costo Unitario]],"0.00")</f>
        <v>2407|Glencoe|7.00|115.50</v>
      </c>
      <c r="C2618">
        <v>2407</v>
      </c>
      <c r="D2618" s="124">
        <v>45758</v>
      </c>
      <c r="E2618">
        <v>108</v>
      </c>
      <c r="F2618" t="s">
        <v>5312</v>
      </c>
      <c r="G2618" t="s">
        <v>591</v>
      </c>
      <c r="H2618" t="s">
        <v>591</v>
      </c>
      <c r="J2618">
        <v>7</v>
      </c>
      <c r="K2618" s="34">
        <v>115.5</v>
      </c>
      <c r="L2618" s="40">
        <f t="shared" si="81"/>
        <v>808.5</v>
      </c>
      <c r="M2618" s="6">
        <f>tbl_Manifiestos[[#This Row],[Total Pagado]]*tbl_Manifiestos[[#This Row],[Porcentaje]]</f>
        <v>751.90500000000009</v>
      </c>
      <c r="N2618" s="3">
        <v>0.93</v>
      </c>
    </row>
    <row r="2619" spans="1:14" ht="15.75" x14ac:dyDescent="0.25">
      <c r="A2619" s="3" t="s">
        <v>5780</v>
      </c>
      <c r="B2619" s="3" t="str">
        <f>tbl_Manifiestos[[#This Row],[Factura]] &amp; "|" &amp; tbl_Manifiestos[[#This Row],[Proyecto OK]] &amp; "|" &amp; TEXT(tbl_Manifiestos[[#This Row],[Servicio]],"0.00") &amp; "|" &amp; TEXT(tbl_Manifiestos[[#This Row],[Costo Unitario]],"0.00")</f>
        <v>2418|Glencoe|9.50|115.50</v>
      </c>
      <c r="C2619">
        <v>2418</v>
      </c>
      <c r="D2619" s="124">
        <v>45761</v>
      </c>
      <c r="E2619">
        <v>108</v>
      </c>
      <c r="F2619" t="s">
        <v>5312</v>
      </c>
      <c r="G2619" t="s">
        <v>591</v>
      </c>
      <c r="H2619" t="s">
        <v>591</v>
      </c>
      <c r="J2619">
        <v>9.5</v>
      </c>
      <c r="K2619" s="34">
        <v>115.5</v>
      </c>
      <c r="L2619" s="40">
        <f t="shared" si="81"/>
        <v>1097.25</v>
      </c>
      <c r="M2619" s="6">
        <f>tbl_Manifiestos[[#This Row],[Total Pagado]]*tbl_Manifiestos[[#This Row],[Porcentaje]]</f>
        <v>1020.4425000000001</v>
      </c>
      <c r="N2619" s="3">
        <v>0.93</v>
      </c>
    </row>
    <row r="2620" spans="1:14" ht="15.75" x14ac:dyDescent="0.25">
      <c r="A2620" s="3" t="s">
        <v>5780</v>
      </c>
      <c r="B2620" s="3" t="str">
        <f>tbl_Manifiestos[[#This Row],[Factura]] &amp; "|" &amp; tbl_Manifiestos[[#This Row],[Proyecto OK]] &amp; "|" &amp; TEXT(tbl_Manifiestos[[#This Row],[Servicio]],"0.00") &amp; "|" &amp; TEXT(tbl_Manifiestos[[#This Row],[Costo Unitario]],"0.00")</f>
        <v>2418|Glencoe|7.75|115.50</v>
      </c>
      <c r="C2620">
        <v>2418</v>
      </c>
      <c r="D2620" s="124">
        <v>45762</v>
      </c>
      <c r="E2620">
        <v>108</v>
      </c>
      <c r="F2620" t="s">
        <v>5312</v>
      </c>
      <c r="G2620" t="s">
        <v>591</v>
      </c>
      <c r="H2620" t="s">
        <v>591</v>
      </c>
      <c r="J2620">
        <v>7.75</v>
      </c>
      <c r="K2620" s="34">
        <v>115.5</v>
      </c>
      <c r="L2620" s="40">
        <f t="shared" si="81"/>
        <v>895.125</v>
      </c>
      <c r="M2620" s="6">
        <f>tbl_Manifiestos[[#This Row],[Total Pagado]]*tbl_Manifiestos[[#This Row],[Porcentaje]]</f>
        <v>832.46625000000006</v>
      </c>
      <c r="N2620" s="3">
        <v>0.93</v>
      </c>
    </row>
    <row r="2621" spans="1:14" ht="15.75" x14ac:dyDescent="0.25">
      <c r="A2621" s="3" t="s">
        <v>5780</v>
      </c>
      <c r="B2621" s="3" t="str">
        <f>tbl_Manifiestos[[#This Row],[Factura]] &amp; "|" &amp; tbl_Manifiestos[[#This Row],[Proyecto OK]] &amp; "|" &amp; TEXT(tbl_Manifiestos[[#This Row],[Servicio]],"0.00") &amp; "|" &amp; TEXT(tbl_Manifiestos[[#This Row],[Costo Unitario]],"0.00")</f>
        <v>2418|Glencoe|7.00|115.50</v>
      </c>
      <c r="C2621">
        <v>2418</v>
      </c>
      <c r="D2621" s="124">
        <v>45763</v>
      </c>
      <c r="E2621">
        <v>108</v>
      </c>
      <c r="F2621" t="s">
        <v>5312</v>
      </c>
      <c r="G2621" t="s">
        <v>591</v>
      </c>
      <c r="H2621" t="s">
        <v>591</v>
      </c>
      <c r="J2621">
        <v>7</v>
      </c>
      <c r="K2621" s="34">
        <v>115.5</v>
      </c>
      <c r="L2621" s="40">
        <f t="shared" si="81"/>
        <v>808.5</v>
      </c>
      <c r="M2621" s="6">
        <f>tbl_Manifiestos[[#This Row],[Total Pagado]]*tbl_Manifiestos[[#This Row],[Porcentaje]]</f>
        <v>751.90500000000009</v>
      </c>
      <c r="N2621" s="3">
        <v>0.93</v>
      </c>
    </row>
    <row r="2622" spans="1:14" ht="15.75" x14ac:dyDescent="0.25">
      <c r="A2622" s="3" t="s">
        <v>5780</v>
      </c>
      <c r="B2622" s="3" t="str">
        <f>tbl_Manifiestos[[#This Row],[Factura]] &amp; "|" &amp; tbl_Manifiestos[[#This Row],[Proyecto OK]] &amp; "|" &amp; TEXT(tbl_Manifiestos[[#This Row],[Servicio]],"0.00") &amp; "|" &amp; TEXT(tbl_Manifiestos[[#This Row],[Costo Unitario]],"0.00")</f>
        <v>2459|Glencoe|9.00|115.50</v>
      </c>
      <c r="C2622" s="44">
        <v>2459</v>
      </c>
      <c r="D2622" s="124">
        <v>45782</v>
      </c>
      <c r="E2622">
        <v>108</v>
      </c>
      <c r="F2622" t="s">
        <v>5312</v>
      </c>
      <c r="G2622" t="s">
        <v>591</v>
      </c>
      <c r="H2622" t="s">
        <v>591</v>
      </c>
      <c r="J2622">
        <v>9</v>
      </c>
      <c r="K2622" s="34">
        <v>115.5</v>
      </c>
      <c r="L2622" s="40">
        <f t="shared" si="81"/>
        <v>1039.5</v>
      </c>
      <c r="M2622" s="6">
        <f>tbl_Manifiestos[[#This Row],[Total Pagado]]*tbl_Manifiestos[[#This Row],[Porcentaje]]</f>
        <v>966.73500000000001</v>
      </c>
      <c r="N2622" s="3">
        <v>0.93</v>
      </c>
    </row>
    <row r="2623" spans="1:14" ht="15.75" x14ac:dyDescent="0.25">
      <c r="A2623" s="3" t="s">
        <v>5780</v>
      </c>
      <c r="B2623" s="3" t="str">
        <f>tbl_Manifiestos[[#This Row],[Factura]] &amp; "|" &amp; tbl_Manifiestos[[#This Row],[Proyecto OK]] &amp; "|" &amp; TEXT(tbl_Manifiestos[[#This Row],[Servicio]],"0.00") &amp; "|" &amp; TEXT(tbl_Manifiestos[[#This Row],[Costo Unitario]],"0.00")</f>
        <v>2475|Glencoe|5.50|115.50</v>
      </c>
      <c r="C2623" s="44" t="s">
        <v>5781</v>
      </c>
      <c r="D2623" s="124">
        <v>45790</v>
      </c>
      <c r="E2623">
        <v>198</v>
      </c>
      <c r="F2623" t="s">
        <v>5405</v>
      </c>
      <c r="G2623" t="s">
        <v>591</v>
      </c>
      <c r="H2623" t="s">
        <v>591</v>
      </c>
      <c r="J2623">
        <v>5.5</v>
      </c>
      <c r="K2623" s="34">
        <v>115.5</v>
      </c>
      <c r="L2623" s="40">
        <f t="shared" si="81"/>
        <v>635.25</v>
      </c>
      <c r="M2623" s="6">
        <f>tbl_Manifiestos[[#This Row],[Total Pagado]]*tbl_Manifiestos[[#This Row],[Porcentaje]]</f>
        <v>590.78250000000003</v>
      </c>
      <c r="N2623" s="3">
        <v>0.93</v>
      </c>
    </row>
    <row r="2624" spans="1:14" ht="15.75" x14ac:dyDescent="0.25">
      <c r="A2624" s="3" t="s">
        <v>5780</v>
      </c>
      <c r="B2624" s="3" t="str">
        <f>tbl_Manifiestos[[#This Row],[Factura]] &amp; "|" &amp; tbl_Manifiestos[[#This Row],[Proyecto OK]] &amp; "|" &amp; TEXT(tbl_Manifiestos[[#This Row],[Servicio]],"0.00") &amp; "|" &amp; TEXT(tbl_Manifiestos[[#This Row],[Costo Unitario]],"0.00")</f>
        <v>2490|Glencoe|7.50|115.50</v>
      </c>
      <c r="C2624" s="44" t="s">
        <v>5423</v>
      </c>
      <c r="D2624" s="124">
        <v>45800</v>
      </c>
      <c r="E2624">
        <v>198</v>
      </c>
      <c r="F2624" t="s">
        <v>5405</v>
      </c>
      <c r="G2624" t="s">
        <v>591</v>
      </c>
      <c r="H2624" t="s">
        <v>591</v>
      </c>
      <c r="J2624">
        <v>7.5</v>
      </c>
      <c r="K2624" s="34">
        <v>115.5</v>
      </c>
      <c r="L2624" s="40">
        <f t="shared" si="81"/>
        <v>866.25</v>
      </c>
      <c r="M2624" s="6">
        <f>tbl_Manifiestos[[#This Row],[Total Pagado]]*tbl_Manifiestos[[#This Row],[Porcentaje]]</f>
        <v>805.61250000000007</v>
      </c>
      <c r="N2624" s="3">
        <v>0.93</v>
      </c>
    </row>
    <row r="2625" spans="1:14" ht="15.75" x14ac:dyDescent="0.25">
      <c r="A2625" s="3" t="s">
        <v>5780</v>
      </c>
      <c r="B2625" s="3" t="str">
        <f>tbl_Manifiestos[[#This Row],[Factura]] &amp; "|" &amp; tbl_Manifiestos[[#This Row],[Proyecto OK]] &amp; "|" &amp; TEXT(tbl_Manifiestos[[#This Row],[Servicio]],"0.00") &amp; "|" &amp; TEXT(tbl_Manifiestos[[#This Row],[Costo Unitario]],"0.00")</f>
        <v>2516|Glencoe|9.50|115.50</v>
      </c>
      <c r="C2625" s="44" t="s">
        <v>5734</v>
      </c>
      <c r="D2625" s="79">
        <v>45810</v>
      </c>
      <c r="E2625">
        <v>108</v>
      </c>
      <c r="F2625" t="s">
        <v>5312</v>
      </c>
      <c r="G2625" t="s">
        <v>591</v>
      </c>
      <c r="H2625" t="s">
        <v>591</v>
      </c>
      <c r="J2625">
        <v>9.5</v>
      </c>
      <c r="K2625" s="34">
        <v>115.5</v>
      </c>
      <c r="L2625" s="40">
        <f t="shared" si="81"/>
        <v>1097.25</v>
      </c>
      <c r="M2625" s="6">
        <f>tbl_Manifiestos[[#This Row],[Total Pagado]]*tbl_Manifiestos[[#This Row],[Porcentaje]]</f>
        <v>1020.4425000000001</v>
      </c>
      <c r="N2625" s="3">
        <v>0.93</v>
      </c>
    </row>
    <row r="2626" spans="1:14" ht="15.75" x14ac:dyDescent="0.25">
      <c r="A2626" s="3" t="s">
        <v>5780</v>
      </c>
      <c r="B2626" s="3" t="str">
        <f>tbl_Manifiestos[[#This Row],[Factura]] &amp; "|" &amp; tbl_Manifiestos[[#This Row],[Proyecto OK]] &amp; "|" &amp; TEXT(tbl_Manifiestos[[#This Row],[Servicio]],"0.00") &amp; "|" &amp; TEXT(tbl_Manifiestos[[#This Row],[Costo Unitario]],"0.00")</f>
        <v>2516|Glencoe|4.50|115.50</v>
      </c>
      <c r="C2626" s="44" t="s">
        <v>5734</v>
      </c>
      <c r="D2626" s="79">
        <v>45811</v>
      </c>
      <c r="E2626">
        <v>108</v>
      </c>
      <c r="F2626" t="s">
        <v>5312</v>
      </c>
      <c r="G2626" t="s">
        <v>591</v>
      </c>
      <c r="H2626" t="s">
        <v>591</v>
      </c>
      <c r="J2626">
        <v>4.5</v>
      </c>
      <c r="K2626" s="34">
        <v>115.5</v>
      </c>
      <c r="L2626" s="40">
        <f t="shared" si="81"/>
        <v>519.75</v>
      </c>
      <c r="M2626" s="6">
        <f>tbl_Manifiestos[[#This Row],[Total Pagado]]*tbl_Manifiestos[[#This Row],[Porcentaje]]</f>
        <v>483.36750000000001</v>
      </c>
      <c r="N2626" s="3">
        <v>0.93</v>
      </c>
    </row>
    <row r="2627" spans="1:14" ht="15.75" x14ac:dyDescent="0.25">
      <c r="A2627" s="3" t="s">
        <v>5780</v>
      </c>
      <c r="B2627" s="3" t="str">
        <f>tbl_Manifiestos[[#This Row],[Factura]] &amp; "|" &amp; tbl_Manifiestos[[#This Row],[Proyecto OK]] &amp; "|" &amp; TEXT(tbl_Manifiestos[[#This Row],[Servicio]],"0.00") &amp; "|" &amp; TEXT(tbl_Manifiestos[[#This Row],[Costo Unitario]],"0.00")</f>
        <v>2530|Glencoe|6.50|115.50</v>
      </c>
      <c r="C2627" s="44" t="s">
        <v>5738</v>
      </c>
      <c r="D2627" s="79">
        <v>45819</v>
      </c>
      <c r="E2627">
        <v>108</v>
      </c>
      <c r="F2627" t="s">
        <v>5312</v>
      </c>
      <c r="G2627" t="s">
        <v>591</v>
      </c>
      <c r="H2627" t="s">
        <v>591</v>
      </c>
      <c r="J2627">
        <v>6.5</v>
      </c>
      <c r="K2627" s="55">
        <v>115.5</v>
      </c>
      <c r="L2627" s="40">
        <f t="shared" si="81"/>
        <v>750.75</v>
      </c>
      <c r="M2627" s="6">
        <f>tbl_Manifiestos[[#This Row],[Total Pagado]]*tbl_Manifiestos[[#This Row],[Porcentaje]]</f>
        <v>698.19749999999999</v>
      </c>
      <c r="N2627" s="3">
        <v>0.93</v>
      </c>
    </row>
    <row r="2628" spans="1:14" ht="15.75" x14ac:dyDescent="0.25">
      <c r="A2628" s="3" t="s">
        <v>5780</v>
      </c>
      <c r="B2628" s="3" t="str">
        <f>tbl_Manifiestos[[#This Row],[Factura]] &amp; "|" &amp; tbl_Manifiestos[[#This Row],[Proyecto OK]] &amp; "|" &amp; TEXT(tbl_Manifiestos[[#This Row],[Servicio]],"0.00") &amp; "|" &amp; TEXT(tbl_Manifiestos[[#This Row],[Costo Unitario]],"0.00")</f>
        <v>2530|Glencoe|6.50|115.50</v>
      </c>
      <c r="C2628" s="44" t="s">
        <v>5738</v>
      </c>
      <c r="D2628" s="79">
        <v>45820</v>
      </c>
      <c r="E2628">
        <v>108</v>
      </c>
      <c r="F2628" t="s">
        <v>5312</v>
      </c>
      <c r="G2628" t="s">
        <v>591</v>
      </c>
      <c r="H2628" t="s">
        <v>591</v>
      </c>
      <c r="J2628">
        <v>6.5</v>
      </c>
      <c r="K2628" s="55">
        <v>115.5</v>
      </c>
      <c r="L2628" s="40">
        <f t="shared" si="81"/>
        <v>750.75</v>
      </c>
      <c r="M2628" s="6">
        <f>tbl_Manifiestos[[#This Row],[Total Pagado]]*tbl_Manifiestos[[#This Row],[Porcentaje]]</f>
        <v>698.19749999999999</v>
      </c>
      <c r="N2628" s="3">
        <v>0.93</v>
      </c>
    </row>
    <row r="2629" spans="1:14" ht="15.75" x14ac:dyDescent="0.25">
      <c r="A2629" s="3" t="s">
        <v>5780</v>
      </c>
      <c r="B2629" s="3" t="str">
        <f>tbl_Manifiestos[[#This Row],[Factura]] &amp; "|" &amp; tbl_Manifiestos[[#This Row],[Proyecto OK]] &amp; "|" &amp; TEXT(tbl_Manifiestos[[#This Row],[Servicio]],"0.00") &amp; "|" &amp; TEXT(tbl_Manifiestos[[#This Row],[Costo Unitario]],"0.00")</f>
        <v>2530|Glencoe|7.50|115.50</v>
      </c>
      <c r="C2629" s="44" t="s">
        <v>5738</v>
      </c>
      <c r="D2629" s="78">
        <v>45821</v>
      </c>
      <c r="E2629">
        <v>108</v>
      </c>
      <c r="F2629" t="s">
        <v>5312</v>
      </c>
      <c r="G2629" t="s">
        <v>591</v>
      </c>
      <c r="H2629" t="s">
        <v>591</v>
      </c>
      <c r="J2629">
        <v>7.5</v>
      </c>
      <c r="K2629" s="54">
        <v>115.5</v>
      </c>
      <c r="L2629" s="38">
        <f t="shared" si="81"/>
        <v>866.25</v>
      </c>
      <c r="M2629" s="6">
        <f>tbl_Manifiestos[[#This Row],[Total Pagado]]*tbl_Manifiestos[[#This Row],[Porcentaje]]</f>
        <v>805.61250000000007</v>
      </c>
      <c r="N2629" s="3">
        <v>0.93</v>
      </c>
    </row>
    <row r="2630" spans="1:14" ht="15.75" x14ac:dyDescent="0.25">
      <c r="A2630" s="3" t="s">
        <v>5780</v>
      </c>
      <c r="B2630" s="3" t="str">
        <f>tbl_Manifiestos[[#This Row],[Factura]] &amp; "|" &amp; tbl_Manifiestos[[#This Row],[Proyecto OK]] &amp; "|" &amp; TEXT(tbl_Manifiestos[[#This Row],[Servicio]],"0.00") &amp; "|" &amp; TEXT(tbl_Manifiestos[[#This Row],[Costo Unitario]],"0.00")</f>
        <v>2546|Glencoe|8.00|115.50</v>
      </c>
      <c r="C2630" s="44" t="s">
        <v>5461</v>
      </c>
      <c r="D2630" s="79">
        <v>45824</v>
      </c>
      <c r="E2630">
        <v>108</v>
      </c>
      <c r="F2630" t="s">
        <v>5312</v>
      </c>
      <c r="G2630" t="s">
        <v>591</v>
      </c>
      <c r="H2630" t="s">
        <v>591</v>
      </c>
      <c r="J2630">
        <v>8</v>
      </c>
      <c r="K2630" s="55">
        <v>115.5</v>
      </c>
      <c r="L2630" s="40">
        <f t="shared" si="81"/>
        <v>924</v>
      </c>
      <c r="M2630" s="6">
        <f>tbl_Manifiestos[[#This Row],[Total Pagado]]*tbl_Manifiestos[[#This Row],[Porcentaje]]</f>
        <v>859.32</v>
      </c>
      <c r="N2630" s="3">
        <v>0.93</v>
      </c>
    </row>
    <row r="2631" spans="1:14" ht="15.75" x14ac:dyDescent="0.25">
      <c r="A2631" s="3" t="s">
        <v>5780</v>
      </c>
      <c r="B2631" s="3" t="str">
        <f>tbl_Manifiestos[[#This Row],[Factura]] &amp; "|" &amp; tbl_Manifiestos[[#This Row],[Proyecto OK]] &amp; "|" &amp; TEXT(tbl_Manifiestos[[#This Row],[Servicio]],"0.00") &amp; "|" &amp; TEXT(tbl_Manifiestos[[#This Row],[Costo Unitario]],"0.00")</f>
        <v>2546|Glencoe|9.00|115.50</v>
      </c>
      <c r="C2631" s="44" t="s">
        <v>5461</v>
      </c>
      <c r="D2631" s="79">
        <v>45826</v>
      </c>
      <c r="E2631">
        <v>108</v>
      </c>
      <c r="F2631" t="s">
        <v>5312</v>
      </c>
      <c r="G2631" t="s">
        <v>591</v>
      </c>
      <c r="H2631" t="s">
        <v>591</v>
      </c>
      <c r="J2631">
        <v>9</v>
      </c>
      <c r="K2631" s="55">
        <v>115.5</v>
      </c>
      <c r="L2631" s="40">
        <f t="shared" si="81"/>
        <v>1039.5</v>
      </c>
      <c r="M2631" s="6">
        <f>tbl_Manifiestos[[#This Row],[Total Pagado]]*tbl_Manifiestos[[#This Row],[Porcentaje]]</f>
        <v>966.73500000000001</v>
      </c>
      <c r="N2631" s="3">
        <v>0.93</v>
      </c>
    </row>
    <row r="2632" spans="1:14" ht="15.75" x14ac:dyDescent="0.25">
      <c r="A2632" s="3" t="s">
        <v>5780</v>
      </c>
      <c r="B2632" s="3" t="str">
        <f>tbl_Manifiestos[[#This Row],[Factura]] &amp; "|" &amp; tbl_Manifiestos[[#This Row],[Proyecto OK]] &amp; "|" &amp; TEXT(tbl_Manifiestos[[#This Row],[Servicio]],"0.00") &amp; "|" &amp; TEXT(tbl_Manifiestos[[#This Row],[Costo Unitario]],"0.00")</f>
        <v>2546|Glencoe|9.50|115.50</v>
      </c>
      <c r="C2632" s="44" t="s">
        <v>5461</v>
      </c>
      <c r="D2632" s="78">
        <v>45827</v>
      </c>
      <c r="E2632">
        <v>108</v>
      </c>
      <c r="F2632" t="s">
        <v>5312</v>
      </c>
      <c r="G2632" t="s">
        <v>591</v>
      </c>
      <c r="H2632" t="s">
        <v>591</v>
      </c>
      <c r="J2632">
        <v>9.5</v>
      </c>
      <c r="K2632" s="54">
        <v>115.5</v>
      </c>
      <c r="L2632" s="38">
        <f t="shared" si="81"/>
        <v>1097.25</v>
      </c>
      <c r="M2632" s="6">
        <f>tbl_Manifiestos[[#This Row],[Total Pagado]]*tbl_Manifiestos[[#This Row],[Porcentaje]]</f>
        <v>1020.4425000000001</v>
      </c>
      <c r="N2632" s="3">
        <v>0.93</v>
      </c>
    </row>
    <row r="2633" spans="1:14" ht="15.75" x14ac:dyDescent="0.25">
      <c r="A2633" s="3" t="s">
        <v>5780</v>
      </c>
      <c r="B2633" s="3" t="str">
        <f>tbl_Manifiestos[[#This Row],[Factura]] &amp; "|" &amp; tbl_Manifiestos[[#This Row],[Proyecto OK]] &amp; "|" &amp; TEXT(tbl_Manifiestos[[#This Row],[Servicio]],"0.00") &amp; "|" &amp; TEXT(tbl_Manifiestos[[#This Row],[Costo Unitario]],"0.00")</f>
        <v>2546|Glencoe|8.00|115.50</v>
      </c>
      <c r="C2633" s="44" t="s">
        <v>5461</v>
      </c>
      <c r="D2633" s="79">
        <v>45828</v>
      </c>
      <c r="E2633">
        <v>108</v>
      </c>
      <c r="F2633" t="s">
        <v>5312</v>
      </c>
      <c r="G2633" t="s">
        <v>591</v>
      </c>
      <c r="H2633" t="s">
        <v>591</v>
      </c>
      <c r="J2633">
        <v>8</v>
      </c>
      <c r="K2633" s="55">
        <v>115.5</v>
      </c>
      <c r="L2633" s="40">
        <f t="shared" si="81"/>
        <v>924</v>
      </c>
      <c r="M2633" s="6">
        <f>tbl_Manifiestos[[#This Row],[Total Pagado]]*tbl_Manifiestos[[#This Row],[Porcentaje]]</f>
        <v>859.32</v>
      </c>
      <c r="N2633" s="3">
        <v>0.93</v>
      </c>
    </row>
    <row r="2634" spans="1:14" ht="15.75" x14ac:dyDescent="0.25">
      <c r="A2634" s="3" t="s">
        <v>5780</v>
      </c>
      <c r="B2634" s="3" t="str">
        <f>tbl_Manifiestos[[#This Row],[Factura]] &amp; "|" &amp; tbl_Manifiestos[[#This Row],[Proyecto OK]] &amp; "|" &amp; TEXT(tbl_Manifiestos[[#This Row],[Servicio]],"0.00") &amp; "|" &amp; TEXT(tbl_Manifiestos[[#This Row],[Costo Unitario]],"0.00")</f>
        <v>2546|Glencoe|7.00|115.50</v>
      </c>
      <c r="C2634" s="44" t="s">
        <v>5461</v>
      </c>
      <c r="D2634" s="79">
        <v>45825</v>
      </c>
      <c r="E2634">
        <v>108</v>
      </c>
      <c r="F2634" t="s">
        <v>5312</v>
      </c>
      <c r="G2634" t="s">
        <v>591</v>
      </c>
      <c r="H2634" t="s">
        <v>591</v>
      </c>
      <c r="J2634">
        <v>7</v>
      </c>
      <c r="K2634" s="55">
        <v>115.5</v>
      </c>
      <c r="L2634" s="40">
        <f t="shared" si="81"/>
        <v>808.5</v>
      </c>
      <c r="M2634" s="6">
        <f>tbl_Manifiestos[[#This Row],[Total Pagado]]*tbl_Manifiestos[[#This Row],[Porcentaje]]</f>
        <v>751.90500000000009</v>
      </c>
      <c r="N2634" s="3">
        <v>0.93</v>
      </c>
    </row>
    <row r="2635" spans="1:14" ht="15.75" x14ac:dyDescent="0.25">
      <c r="A2635" s="3" t="s">
        <v>5780</v>
      </c>
      <c r="B2635" s="3" t="str">
        <f>tbl_Manifiestos[[#This Row],[Factura]] &amp; "|" &amp; tbl_Manifiestos[[#This Row],[Proyecto OK]] &amp; "|" &amp; TEXT(tbl_Manifiestos[[#This Row],[Servicio]],"0.00") &amp; "|" &amp; TEXT(tbl_Manifiestos[[#This Row],[Costo Unitario]],"0.00")</f>
        <v>2562|Glencoe|8.00|115.50</v>
      </c>
      <c r="C2635" s="44" t="s">
        <v>5469</v>
      </c>
      <c r="D2635" s="79">
        <v>45835</v>
      </c>
      <c r="E2635">
        <v>108</v>
      </c>
      <c r="F2635" t="s">
        <v>5312</v>
      </c>
      <c r="G2635" t="s">
        <v>591</v>
      </c>
      <c r="H2635" t="s">
        <v>591</v>
      </c>
      <c r="J2635">
        <v>8</v>
      </c>
      <c r="K2635" s="55">
        <v>115.5</v>
      </c>
      <c r="L2635" s="40">
        <f t="shared" si="81"/>
        <v>924</v>
      </c>
      <c r="M2635" s="6">
        <f>tbl_Manifiestos[[#This Row],[Total Pagado]]*tbl_Manifiestos[[#This Row],[Porcentaje]]</f>
        <v>859.32</v>
      </c>
      <c r="N2635" s="3">
        <v>0.93</v>
      </c>
    </row>
    <row r="2636" spans="1:14" ht="15.75" x14ac:dyDescent="0.25">
      <c r="A2636" s="3" t="s">
        <v>5780</v>
      </c>
      <c r="B2636" s="3" t="str">
        <f>tbl_Manifiestos[[#This Row],[Factura]] &amp; "|" &amp; tbl_Manifiestos[[#This Row],[Proyecto OK]] &amp; "|" &amp; TEXT(tbl_Manifiestos[[#This Row],[Servicio]],"0.00") &amp; "|" &amp; TEXT(tbl_Manifiestos[[#This Row],[Costo Unitario]],"0.00")</f>
        <v>2575|Glencoe|11.00|115.50</v>
      </c>
      <c r="C2636" s="44" t="s">
        <v>5477</v>
      </c>
      <c r="D2636" s="79">
        <v>45838</v>
      </c>
      <c r="E2636">
        <v>108</v>
      </c>
      <c r="F2636" t="s">
        <v>5312</v>
      </c>
      <c r="G2636" t="s">
        <v>591</v>
      </c>
      <c r="H2636" t="s">
        <v>591</v>
      </c>
      <c r="J2636">
        <v>11</v>
      </c>
      <c r="K2636" s="55">
        <v>115.5</v>
      </c>
      <c r="L2636" s="40">
        <f t="shared" si="81"/>
        <v>1270.5</v>
      </c>
      <c r="M2636" s="6">
        <f>tbl_Manifiestos[[#This Row],[Total Pagado]]*tbl_Manifiestos[[#This Row],[Porcentaje]]</f>
        <v>1181.5650000000001</v>
      </c>
      <c r="N2636" s="3">
        <v>0.93</v>
      </c>
    </row>
    <row r="2637" spans="1:14" ht="15.75" x14ac:dyDescent="0.25">
      <c r="A2637" s="3" t="s">
        <v>5780</v>
      </c>
      <c r="B2637" s="3" t="str">
        <f>tbl_Manifiestos[[#This Row],[Factura]] &amp; "|" &amp; tbl_Manifiestos[[#This Row],[Proyecto OK]] &amp; "|" &amp; TEXT(tbl_Manifiestos[[#This Row],[Servicio]],"0.00") &amp; "|" &amp; TEXT(tbl_Manifiestos[[#This Row],[Costo Unitario]],"0.00")</f>
        <v>2575|Glencoe|9.00|115.50</v>
      </c>
      <c r="C2637" s="44" t="s">
        <v>5477</v>
      </c>
      <c r="D2637" s="79">
        <v>45839</v>
      </c>
      <c r="E2637">
        <v>108</v>
      </c>
      <c r="F2637" t="s">
        <v>5312</v>
      </c>
      <c r="G2637" t="s">
        <v>591</v>
      </c>
      <c r="H2637" t="s">
        <v>591</v>
      </c>
      <c r="J2637">
        <v>9</v>
      </c>
      <c r="K2637" s="55">
        <v>115.5</v>
      </c>
      <c r="L2637" s="40">
        <f t="shared" si="81"/>
        <v>1039.5</v>
      </c>
      <c r="M2637" s="6">
        <f>tbl_Manifiestos[[#This Row],[Total Pagado]]*tbl_Manifiestos[[#This Row],[Porcentaje]]</f>
        <v>966.73500000000001</v>
      </c>
      <c r="N2637" s="3">
        <v>0.93</v>
      </c>
    </row>
    <row r="2638" spans="1:14" ht="15.75" x14ac:dyDescent="0.25">
      <c r="A2638" s="3" t="s">
        <v>5780</v>
      </c>
      <c r="B2638" s="3" t="str">
        <f>tbl_Manifiestos[[#This Row],[Factura]] &amp; "|" &amp; tbl_Manifiestos[[#This Row],[Proyecto OK]] &amp; "|" &amp; TEXT(tbl_Manifiestos[[#This Row],[Servicio]],"0.00") &amp; "|" &amp; TEXT(tbl_Manifiestos[[#This Row],[Costo Unitario]],"0.00")</f>
        <v>2575|Glencoe|7.00|115.50</v>
      </c>
      <c r="C2638" s="44" t="s">
        <v>5477</v>
      </c>
      <c r="D2638" s="79">
        <v>45840</v>
      </c>
      <c r="E2638">
        <v>108</v>
      </c>
      <c r="F2638" t="s">
        <v>5312</v>
      </c>
      <c r="G2638" t="s">
        <v>591</v>
      </c>
      <c r="H2638" t="s">
        <v>591</v>
      </c>
      <c r="J2638">
        <v>7</v>
      </c>
      <c r="K2638" s="55">
        <v>115.5</v>
      </c>
      <c r="L2638" s="40">
        <f t="shared" si="81"/>
        <v>808.5</v>
      </c>
      <c r="M2638" s="6">
        <f>tbl_Manifiestos[[#This Row],[Total Pagado]]*tbl_Manifiestos[[#This Row],[Porcentaje]]</f>
        <v>751.90500000000009</v>
      </c>
      <c r="N2638" s="3">
        <v>0.93</v>
      </c>
    </row>
    <row r="2639" spans="1:14" ht="15.75" x14ac:dyDescent="0.25">
      <c r="A2639" s="3" t="s">
        <v>5780</v>
      </c>
      <c r="B2639" s="3" t="str">
        <f>tbl_Manifiestos[[#This Row],[Factura]] &amp; "|" &amp; tbl_Manifiestos[[#This Row],[Proyecto OK]] &amp; "|" &amp; TEXT(tbl_Manifiestos[[#This Row],[Servicio]],"0.00") &amp; "|" &amp; TEXT(tbl_Manifiestos[[#This Row],[Costo Unitario]],"0.00")</f>
        <v>2575|Glencoe|9.00|115.50</v>
      </c>
      <c r="C2639" s="44" t="s">
        <v>5477</v>
      </c>
      <c r="D2639" s="80">
        <v>45840</v>
      </c>
      <c r="E2639">
        <v>108</v>
      </c>
      <c r="F2639" t="s">
        <v>5312</v>
      </c>
      <c r="G2639" t="s">
        <v>591</v>
      </c>
      <c r="H2639" t="s">
        <v>591</v>
      </c>
      <c r="J2639">
        <v>9</v>
      </c>
      <c r="K2639" s="56">
        <v>115.5</v>
      </c>
      <c r="L2639" s="39">
        <f t="shared" si="81"/>
        <v>1039.5</v>
      </c>
      <c r="M2639" s="6">
        <f>tbl_Manifiestos[[#This Row],[Total Pagado]]*tbl_Manifiestos[[#This Row],[Porcentaje]]</f>
        <v>966.73500000000001</v>
      </c>
      <c r="N2639" s="3">
        <v>0.93</v>
      </c>
    </row>
    <row r="2640" spans="1:14" ht="15.75" x14ac:dyDescent="0.25">
      <c r="A2640" s="3" t="s">
        <v>5780</v>
      </c>
      <c r="B2640" s="3" t="str">
        <f>tbl_Manifiestos[[#This Row],[Factura]] &amp; "|" &amp; tbl_Manifiestos[[#This Row],[Proyecto OK]] &amp; "|" &amp; TEXT(tbl_Manifiestos[[#This Row],[Servicio]],"0.00") &amp; "|" &amp; TEXT(tbl_Manifiestos[[#This Row],[Costo Unitario]],"0.00")</f>
        <v>2591|Glencoe|9.50|115.50</v>
      </c>
      <c r="C2640" s="44" t="s">
        <v>5489</v>
      </c>
      <c r="D2640" s="78">
        <v>45845</v>
      </c>
      <c r="E2640">
        <v>108</v>
      </c>
      <c r="F2640" t="s">
        <v>5312</v>
      </c>
      <c r="G2640" t="s">
        <v>591</v>
      </c>
      <c r="H2640" t="s">
        <v>591</v>
      </c>
      <c r="J2640">
        <v>9.5</v>
      </c>
      <c r="K2640" s="54">
        <v>115.5</v>
      </c>
      <c r="L2640" s="38">
        <f t="shared" si="81"/>
        <v>1097.25</v>
      </c>
      <c r="M2640" s="6">
        <f>tbl_Manifiestos[[#This Row],[Total Pagado]]*tbl_Manifiestos[[#This Row],[Porcentaje]]</f>
        <v>1020.4425000000001</v>
      </c>
      <c r="N2640" s="3">
        <v>0.93</v>
      </c>
    </row>
    <row r="2641" spans="1:14" ht="15.75" x14ac:dyDescent="0.25">
      <c r="A2641" s="3" t="s">
        <v>5780</v>
      </c>
      <c r="B2641" s="3" t="str">
        <f>tbl_Manifiestos[[#This Row],[Factura]] &amp; "|" &amp; tbl_Manifiestos[[#This Row],[Proyecto OK]] &amp; "|" &amp; TEXT(tbl_Manifiestos[[#This Row],[Servicio]],"0.00") &amp; "|" &amp; TEXT(tbl_Manifiestos[[#This Row],[Costo Unitario]],"0.00")</f>
        <v>2591|Glencoe|9.00|115.50</v>
      </c>
      <c r="C2641" s="44" t="s">
        <v>5489</v>
      </c>
      <c r="D2641" s="79">
        <v>45846</v>
      </c>
      <c r="E2641">
        <v>108</v>
      </c>
      <c r="F2641" t="s">
        <v>5312</v>
      </c>
      <c r="G2641" t="s">
        <v>591</v>
      </c>
      <c r="H2641" t="s">
        <v>591</v>
      </c>
      <c r="J2641">
        <v>9</v>
      </c>
      <c r="K2641" s="55">
        <v>115.5</v>
      </c>
      <c r="L2641" s="40">
        <f t="shared" si="81"/>
        <v>1039.5</v>
      </c>
      <c r="M2641" s="6">
        <f>tbl_Manifiestos[[#This Row],[Total Pagado]]*tbl_Manifiestos[[#This Row],[Porcentaje]]</f>
        <v>966.73500000000001</v>
      </c>
      <c r="N2641" s="3">
        <v>0.93</v>
      </c>
    </row>
    <row r="2642" spans="1:14" ht="15.75" x14ac:dyDescent="0.25">
      <c r="A2642" s="3" t="s">
        <v>5780</v>
      </c>
      <c r="B2642" s="3" t="str">
        <f>tbl_Manifiestos[[#This Row],[Factura]] &amp; "|" &amp; tbl_Manifiestos[[#This Row],[Proyecto OK]] &amp; "|" &amp; TEXT(tbl_Manifiestos[[#This Row],[Servicio]],"0.00") &amp; "|" &amp; TEXT(tbl_Manifiestos[[#This Row],[Costo Unitario]],"0.00")</f>
        <v>2591|Glencoe|9.00|115.50</v>
      </c>
      <c r="C2642" s="44" t="s">
        <v>5489</v>
      </c>
      <c r="D2642" s="79">
        <v>45848</v>
      </c>
      <c r="E2642">
        <v>108</v>
      </c>
      <c r="F2642" t="s">
        <v>5312</v>
      </c>
      <c r="G2642" t="s">
        <v>591</v>
      </c>
      <c r="H2642" t="s">
        <v>591</v>
      </c>
      <c r="J2642">
        <v>9</v>
      </c>
      <c r="K2642" s="55">
        <v>115.5</v>
      </c>
      <c r="L2642" s="40">
        <f t="shared" si="81"/>
        <v>1039.5</v>
      </c>
      <c r="M2642" s="6">
        <f>tbl_Manifiestos[[#This Row],[Total Pagado]]*tbl_Manifiestos[[#This Row],[Porcentaje]]</f>
        <v>966.73500000000001</v>
      </c>
      <c r="N2642" s="3">
        <v>0.93</v>
      </c>
    </row>
    <row r="2643" spans="1:14" ht="15.75" x14ac:dyDescent="0.25">
      <c r="A2643" s="3" t="s">
        <v>5780</v>
      </c>
      <c r="B2643" s="3" t="str">
        <f>tbl_Manifiestos[[#This Row],[Factura]] &amp; "|" &amp; tbl_Manifiestos[[#This Row],[Proyecto OK]] &amp; "|" &amp; TEXT(tbl_Manifiestos[[#This Row],[Servicio]],"0.00") &amp; "|" &amp; TEXT(tbl_Manifiestos[[#This Row],[Costo Unitario]],"0.00")</f>
        <v>2591|Glencoe|6.00|115.50</v>
      </c>
      <c r="C2643" s="44" t="s">
        <v>5489</v>
      </c>
      <c r="D2643" s="79">
        <v>45849</v>
      </c>
      <c r="E2643">
        <v>108</v>
      </c>
      <c r="F2643" t="s">
        <v>5312</v>
      </c>
      <c r="G2643" t="s">
        <v>591</v>
      </c>
      <c r="H2643" t="s">
        <v>591</v>
      </c>
      <c r="J2643">
        <v>6</v>
      </c>
      <c r="K2643" s="55">
        <v>115.5</v>
      </c>
      <c r="L2643" s="40">
        <f t="shared" si="81"/>
        <v>693</v>
      </c>
      <c r="M2643" s="6">
        <f>tbl_Manifiestos[[#This Row],[Total Pagado]]*tbl_Manifiestos[[#This Row],[Porcentaje]]</f>
        <v>644.49</v>
      </c>
      <c r="N2643" s="3">
        <v>0.93</v>
      </c>
    </row>
    <row r="2644" spans="1:14" ht="15.75" x14ac:dyDescent="0.25">
      <c r="A2644" s="3" t="s">
        <v>5780</v>
      </c>
      <c r="B2644" s="3" t="str">
        <f>tbl_Manifiestos[[#This Row],[Factura]] &amp; "|" &amp; tbl_Manifiestos[[#This Row],[Proyecto OK]] &amp; "|" &amp; TEXT(tbl_Manifiestos[[#This Row],[Servicio]],"0.00") &amp; "|" &amp; TEXT(tbl_Manifiestos[[#This Row],[Costo Unitario]],"0.00")</f>
        <v>2603|Glencoe|8.00|115.50</v>
      </c>
      <c r="C2644" s="44" t="s">
        <v>5786</v>
      </c>
      <c r="D2644" s="80">
        <v>45852</v>
      </c>
      <c r="E2644">
        <v>108</v>
      </c>
      <c r="F2644" t="s">
        <v>5312</v>
      </c>
      <c r="G2644" t="s">
        <v>591</v>
      </c>
      <c r="H2644" t="s">
        <v>591</v>
      </c>
      <c r="J2644">
        <v>8</v>
      </c>
      <c r="K2644" s="56">
        <v>115.5</v>
      </c>
      <c r="L2644" s="39">
        <f t="shared" si="81"/>
        <v>924</v>
      </c>
      <c r="M2644" s="6">
        <f>tbl_Manifiestos[[#This Row],[Total Pagado]]*tbl_Manifiestos[[#This Row],[Porcentaje]]</f>
        <v>859.32</v>
      </c>
      <c r="N2644" s="3">
        <v>0.93</v>
      </c>
    </row>
    <row r="2645" spans="1:14" ht="15.75" x14ac:dyDescent="0.25">
      <c r="A2645" s="3" t="s">
        <v>5780</v>
      </c>
      <c r="B2645" s="3" t="str">
        <f>tbl_Manifiestos[[#This Row],[Factura]] &amp; "|" &amp; tbl_Manifiestos[[#This Row],[Proyecto OK]] &amp; "|" &amp; TEXT(tbl_Manifiestos[[#This Row],[Servicio]],"0.00") &amp; "|" &amp; TEXT(tbl_Manifiestos[[#This Row],[Costo Unitario]],"0.00")</f>
        <v>2603|Glencoe|7.50|115.50</v>
      </c>
      <c r="C2645" s="44" t="s">
        <v>5786</v>
      </c>
      <c r="D2645" s="78">
        <v>45853</v>
      </c>
      <c r="E2645">
        <v>108</v>
      </c>
      <c r="F2645" t="s">
        <v>5312</v>
      </c>
      <c r="G2645" t="s">
        <v>591</v>
      </c>
      <c r="H2645" t="s">
        <v>591</v>
      </c>
      <c r="J2645">
        <v>7.5</v>
      </c>
      <c r="K2645" s="54">
        <v>115.5</v>
      </c>
      <c r="L2645" s="38">
        <f t="shared" si="81"/>
        <v>866.25</v>
      </c>
      <c r="M2645" s="6">
        <f>tbl_Manifiestos[[#This Row],[Total Pagado]]*tbl_Manifiestos[[#This Row],[Porcentaje]]</f>
        <v>805.61250000000007</v>
      </c>
      <c r="N2645" s="3">
        <v>0.93</v>
      </c>
    </row>
    <row r="2646" spans="1:14" ht="15.75" x14ac:dyDescent="0.25">
      <c r="A2646" s="3" t="s">
        <v>5780</v>
      </c>
      <c r="B2646" s="3" t="str">
        <f>tbl_Manifiestos[[#This Row],[Factura]] &amp; "|" &amp; tbl_Manifiestos[[#This Row],[Proyecto OK]] &amp; "|" &amp; TEXT(tbl_Manifiestos[[#This Row],[Servicio]],"0.00") &amp; "|" &amp; TEXT(tbl_Manifiestos[[#This Row],[Costo Unitario]],"0.00")</f>
        <v>2603|Glencoe|9.00|115.50</v>
      </c>
      <c r="C2646" s="44" t="s">
        <v>5786</v>
      </c>
      <c r="D2646" s="80">
        <v>45854</v>
      </c>
      <c r="E2646">
        <v>108</v>
      </c>
      <c r="F2646" t="s">
        <v>5312</v>
      </c>
      <c r="G2646" t="s">
        <v>591</v>
      </c>
      <c r="H2646" t="s">
        <v>591</v>
      </c>
      <c r="J2646">
        <v>9</v>
      </c>
      <c r="K2646" s="56">
        <v>115.5</v>
      </c>
      <c r="L2646" s="39">
        <f t="shared" si="81"/>
        <v>1039.5</v>
      </c>
      <c r="M2646" s="6">
        <f>tbl_Manifiestos[[#This Row],[Total Pagado]]*tbl_Manifiestos[[#This Row],[Porcentaje]]</f>
        <v>966.73500000000001</v>
      </c>
      <c r="N2646" s="3">
        <v>0.93</v>
      </c>
    </row>
    <row r="2647" spans="1:14" ht="15.75" x14ac:dyDescent="0.25">
      <c r="A2647" s="3" t="s">
        <v>5780</v>
      </c>
      <c r="B2647" s="3" t="str">
        <f>tbl_Manifiestos[[#This Row],[Factura]] &amp; "|" &amp; tbl_Manifiestos[[#This Row],[Proyecto OK]] &amp; "|" &amp; TEXT(tbl_Manifiestos[[#This Row],[Servicio]],"0.00") &amp; "|" &amp; TEXT(tbl_Manifiestos[[#This Row],[Costo Unitario]],"0.00")</f>
        <v>2603|Glencoe|7.00|115.50</v>
      </c>
      <c r="C2647" s="44" t="s">
        <v>5786</v>
      </c>
      <c r="D2647" s="78">
        <v>45855</v>
      </c>
      <c r="E2647">
        <v>108</v>
      </c>
      <c r="F2647" t="s">
        <v>5312</v>
      </c>
      <c r="G2647" t="s">
        <v>591</v>
      </c>
      <c r="H2647" t="s">
        <v>591</v>
      </c>
      <c r="J2647">
        <v>7</v>
      </c>
      <c r="K2647" s="54">
        <v>115.5</v>
      </c>
      <c r="L2647" s="38">
        <f t="shared" si="81"/>
        <v>808.5</v>
      </c>
      <c r="M2647" s="6">
        <f>tbl_Manifiestos[[#This Row],[Total Pagado]]*tbl_Manifiestos[[#This Row],[Porcentaje]]</f>
        <v>751.90500000000009</v>
      </c>
      <c r="N2647" s="3">
        <v>0.93</v>
      </c>
    </row>
    <row r="2648" spans="1:14" ht="15.75" x14ac:dyDescent="0.25">
      <c r="A2648" s="3" t="s">
        <v>5780</v>
      </c>
      <c r="B2648" s="3" t="str">
        <f>tbl_Manifiestos[[#This Row],[Factura]] &amp; "|" &amp; tbl_Manifiestos[[#This Row],[Proyecto OK]] &amp; "|" &amp; TEXT(tbl_Manifiestos[[#This Row],[Servicio]],"0.00") &amp; "|" &amp; TEXT(tbl_Manifiestos[[#This Row],[Costo Unitario]],"0.00")</f>
        <v>2603|Glencoe|7.00|115.50</v>
      </c>
      <c r="C2648" s="44" t="s">
        <v>5786</v>
      </c>
      <c r="D2648" s="79">
        <v>45856</v>
      </c>
      <c r="E2648">
        <v>108</v>
      </c>
      <c r="F2648" t="s">
        <v>5312</v>
      </c>
      <c r="G2648" t="s">
        <v>591</v>
      </c>
      <c r="H2648" t="s">
        <v>591</v>
      </c>
      <c r="J2648">
        <v>7</v>
      </c>
      <c r="K2648" s="55">
        <v>115.5</v>
      </c>
      <c r="L2648" s="40">
        <f t="shared" si="81"/>
        <v>808.5</v>
      </c>
      <c r="M2648" s="6">
        <f>tbl_Manifiestos[[#This Row],[Total Pagado]]*tbl_Manifiestos[[#This Row],[Porcentaje]]</f>
        <v>751.90500000000009</v>
      </c>
      <c r="N2648" s="3">
        <v>0.93</v>
      </c>
    </row>
    <row r="2649" spans="1:14" ht="15.75" x14ac:dyDescent="0.25">
      <c r="A2649" s="3" t="s">
        <v>5780</v>
      </c>
      <c r="B2649" s="3" t="str">
        <f>tbl_Manifiestos[[#This Row],[Factura]] &amp; "|" &amp; tbl_Manifiestos[[#This Row],[Proyecto OK]] &amp; "|" &amp; TEXT(tbl_Manifiestos[[#This Row],[Servicio]],"0.00") &amp; "|" &amp; TEXT(tbl_Manifiestos[[#This Row],[Costo Unitario]],"0.00")</f>
        <v>2617|Glencoe|7.00|115.50</v>
      </c>
      <c r="C2649" s="44" t="s">
        <v>5511</v>
      </c>
      <c r="D2649" s="79">
        <v>45859</v>
      </c>
      <c r="E2649">
        <v>108</v>
      </c>
      <c r="F2649" t="s">
        <v>5312</v>
      </c>
      <c r="G2649" t="s">
        <v>591</v>
      </c>
      <c r="H2649" t="s">
        <v>591</v>
      </c>
      <c r="J2649">
        <v>7</v>
      </c>
      <c r="K2649" s="55">
        <v>115.5</v>
      </c>
      <c r="L2649" s="40">
        <f t="shared" si="81"/>
        <v>808.5</v>
      </c>
      <c r="M2649" s="6">
        <f>tbl_Manifiestos[[#This Row],[Total Pagado]]*tbl_Manifiestos[[#This Row],[Porcentaje]]</f>
        <v>751.90500000000009</v>
      </c>
      <c r="N2649" s="3">
        <v>0.93</v>
      </c>
    </row>
    <row r="2650" spans="1:14" ht="15.75" x14ac:dyDescent="0.25">
      <c r="A2650" s="3" t="s">
        <v>5780</v>
      </c>
      <c r="B2650" s="3" t="str">
        <f>tbl_Manifiestos[[#This Row],[Factura]] &amp; "|" &amp; tbl_Manifiestos[[#This Row],[Proyecto OK]] &amp; "|" &amp; TEXT(tbl_Manifiestos[[#This Row],[Servicio]],"0.00") &amp; "|" &amp; TEXT(tbl_Manifiestos[[#This Row],[Costo Unitario]],"0.00")</f>
        <v>2617|Glencoe|5.00|115.50</v>
      </c>
      <c r="C2650" s="44" t="s">
        <v>5511</v>
      </c>
      <c r="D2650" s="79">
        <v>45860</v>
      </c>
      <c r="E2650">
        <v>108</v>
      </c>
      <c r="F2650" t="s">
        <v>5312</v>
      </c>
      <c r="G2650" t="s">
        <v>591</v>
      </c>
      <c r="H2650" t="s">
        <v>591</v>
      </c>
      <c r="J2650">
        <v>5</v>
      </c>
      <c r="K2650" s="55">
        <v>115.5</v>
      </c>
      <c r="L2650" s="40">
        <f t="shared" si="81"/>
        <v>577.5</v>
      </c>
      <c r="M2650" s="6">
        <f>tbl_Manifiestos[[#This Row],[Total Pagado]]*tbl_Manifiestos[[#This Row],[Porcentaje]]</f>
        <v>537.07500000000005</v>
      </c>
      <c r="N2650" s="3">
        <v>0.93</v>
      </c>
    </row>
    <row r="2651" spans="1:14" ht="15.75" x14ac:dyDescent="0.25">
      <c r="A2651" s="3" t="s">
        <v>5780</v>
      </c>
      <c r="B2651" s="3" t="str">
        <f>tbl_Manifiestos[[#This Row],[Factura]] &amp; "|" &amp; tbl_Manifiestos[[#This Row],[Proyecto OK]] &amp; "|" &amp; TEXT(tbl_Manifiestos[[#This Row],[Servicio]],"0.00") &amp; "|" &amp; TEXT(tbl_Manifiestos[[#This Row],[Costo Unitario]],"0.00")</f>
        <v>2617|Glencoe|9.50|115.50</v>
      </c>
      <c r="C2651" s="44" t="s">
        <v>5511</v>
      </c>
      <c r="D2651" s="80">
        <v>45861</v>
      </c>
      <c r="E2651">
        <v>108</v>
      </c>
      <c r="F2651" t="s">
        <v>5312</v>
      </c>
      <c r="G2651" t="s">
        <v>591</v>
      </c>
      <c r="H2651" t="s">
        <v>591</v>
      </c>
      <c r="J2651">
        <v>9.5</v>
      </c>
      <c r="K2651" s="56">
        <v>115.5</v>
      </c>
      <c r="L2651" s="39">
        <f t="shared" si="81"/>
        <v>1097.25</v>
      </c>
      <c r="M2651" s="6">
        <f>tbl_Manifiestos[[#This Row],[Total Pagado]]*tbl_Manifiestos[[#This Row],[Porcentaje]]</f>
        <v>1020.4425000000001</v>
      </c>
      <c r="N2651" s="3">
        <v>0.93</v>
      </c>
    </row>
    <row r="2652" spans="1:14" ht="15.75" x14ac:dyDescent="0.25">
      <c r="A2652" s="3" t="s">
        <v>5780</v>
      </c>
      <c r="B2652" s="3" t="str">
        <f>tbl_Manifiestos[[#This Row],[Factura]] &amp; "|" &amp; tbl_Manifiestos[[#This Row],[Proyecto OK]] &amp; "|" &amp; TEXT(tbl_Manifiestos[[#This Row],[Servicio]],"0.00") &amp; "|" &amp; TEXT(tbl_Manifiestos[[#This Row],[Costo Unitario]],"0.00")</f>
        <v>2617|Glencoe|8.00|115.50</v>
      </c>
      <c r="C2652" s="44" t="s">
        <v>5511</v>
      </c>
      <c r="D2652" s="78">
        <v>45862</v>
      </c>
      <c r="E2652">
        <v>108</v>
      </c>
      <c r="F2652" t="s">
        <v>5312</v>
      </c>
      <c r="G2652" t="s">
        <v>591</v>
      </c>
      <c r="H2652" t="s">
        <v>591</v>
      </c>
      <c r="J2652">
        <v>8</v>
      </c>
      <c r="K2652" s="54">
        <v>115.5</v>
      </c>
      <c r="L2652" s="38">
        <f t="shared" si="81"/>
        <v>924</v>
      </c>
      <c r="M2652" s="6">
        <f>tbl_Manifiestos[[#This Row],[Total Pagado]]*tbl_Manifiestos[[#This Row],[Porcentaje]]</f>
        <v>859.32</v>
      </c>
      <c r="N2652" s="3">
        <v>0.93</v>
      </c>
    </row>
    <row r="2653" spans="1:14" ht="15.75" x14ac:dyDescent="0.25">
      <c r="A2653" s="3" t="s">
        <v>5780</v>
      </c>
      <c r="B2653" s="3" t="str">
        <f>tbl_Manifiestos[[#This Row],[Factura]] &amp; "|" &amp; tbl_Manifiestos[[#This Row],[Proyecto OK]] &amp; "|" &amp; TEXT(tbl_Manifiestos[[#This Row],[Servicio]],"0.00") &amp; "|" &amp; TEXT(tbl_Manifiestos[[#This Row],[Costo Unitario]],"0.00")</f>
        <v>2617|Glencoe|6.75|115.50</v>
      </c>
      <c r="C2653" s="44" t="s">
        <v>5511</v>
      </c>
      <c r="D2653" s="79">
        <v>45863</v>
      </c>
      <c r="E2653">
        <v>108</v>
      </c>
      <c r="F2653" t="s">
        <v>5312</v>
      </c>
      <c r="G2653" t="s">
        <v>591</v>
      </c>
      <c r="H2653" t="s">
        <v>591</v>
      </c>
      <c r="J2653">
        <v>6.75</v>
      </c>
      <c r="K2653" s="55">
        <v>115.5</v>
      </c>
      <c r="L2653" s="40">
        <f t="shared" si="81"/>
        <v>779.625</v>
      </c>
      <c r="M2653" s="6">
        <f>tbl_Manifiestos[[#This Row],[Total Pagado]]*tbl_Manifiestos[[#This Row],[Porcentaje]]</f>
        <v>725.05124999999998</v>
      </c>
      <c r="N2653" s="3">
        <v>0.93</v>
      </c>
    </row>
    <row r="2654" spans="1:14" ht="15.75" x14ac:dyDescent="0.25">
      <c r="A2654" s="3" t="s">
        <v>5780</v>
      </c>
      <c r="B2654" s="3" t="str">
        <f>tbl_Manifiestos[[#This Row],[Factura]] &amp; "|" &amp; tbl_Manifiestos[[#This Row],[Proyecto OK]] &amp; "|" &amp; TEXT(tbl_Manifiestos[[#This Row],[Servicio]],"0.00") &amp; "|" &amp; TEXT(tbl_Manifiestos[[#This Row],[Costo Unitario]],"0.00")</f>
        <v>2635|Glencoe|7.00|115.50</v>
      </c>
      <c r="C2654" s="44" t="s">
        <v>5522</v>
      </c>
      <c r="D2654" s="80">
        <v>45866</v>
      </c>
      <c r="E2654">
        <v>108</v>
      </c>
      <c r="F2654" t="s">
        <v>5312</v>
      </c>
      <c r="G2654" t="s">
        <v>591</v>
      </c>
      <c r="H2654" t="s">
        <v>591</v>
      </c>
      <c r="J2654">
        <v>7</v>
      </c>
      <c r="K2654" s="56">
        <v>115.5</v>
      </c>
      <c r="L2654" s="39">
        <f t="shared" si="81"/>
        <v>808.5</v>
      </c>
      <c r="M2654" s="6">
        <f>tbl_Manifiestos[[#This Row],[Total Pagado]]*tbl_Manifiestos[[#This Row],[Porcentaje]]</f>
        <v>751.90500000000009</v>
      </c>
      <c r="N2654" s="3">
        <v>0.93</v>
      </c>
    </row>
    <row r="2655" spans="1:14" ht="15.75" x14ac:dyDescent="0.25">
      <c r="A2655" s="3" t="s">
        <v>5780</v>
      </c>
      <c r="B2655" s="3" t="str">
        <f>tbl_Manifiestos[[#This Row],[Factura]] &amp; "|" &amp; tbl_Manifiestos[[#This Row],[Proyecto OK]] &amp; "|" &amp; TEXT(tbl_Manifiestos[[#This Row],[Servicio]],"0.00") &amp; "|" &amp; TEXT(tbl_Manifiestos[[#This Row],[Costo Unitario]],"0.00")</f>
        <v>2635|Glencoe|8.00|115.50</v>
      </c>
      <c r="C2655" s="44" t="s">
        <v>5522</v>
      </c>
      <c r="D2655" s="78">
        <v>45867</v>
      </c>
      <c r="E2655">
        <v>108</v>
      </c>
      <c r="F2655" t="s">
        <v>5312</v>
      </c>
      <c r="G2655" t="s">
        <v>591</v>
      </c>
      <c r="H2655" t="s">
        <v>591</v>
      </c>
      <c r="J2655">
        <v>8</v>
      </c>
      <c r="K2655" s="54">
        <v>115.5</v>
      </c>
      <c r="L2655" s="38">
        <f t="shared" si="81"/>
        <v>924</v>
      </c>
      <c r="M2655" s="6">
        <f>tbl_Manifiestos[[#This Row],[Total Pagado]]*tbl_Manifiestos[[#This Row],[Porcentaje]]</f>
        <v>859.32</v>
      </c>
      <c r="N2655" s="3">
        <v>0.93</v>
      </c>
    </row>
    <row r="2656" spans="1:14" ht="15.75" x14ac:dyDescent="0.25">
      <c r="A2656" s="3" t="s">
        <v>5780</v>
      </c>
      <c r="B2656" s="3" t="str">
        <f>tbl_Manifiestos[[#This Row],[Factura]] &amp; "|" &amp; tbl_Manifiestos[[#This Row],[Proyecto OK]] &amp; "|" &amp; TEXT(tbl_Manifiestos[[#This Row],[Servicio]],"0.00") &amp; "|" &amp; TEXT(tbl_Manifiestos[[#This Row],[Costo Unitario]],"0.00")</f>
        <v>2635|Glencoe|7.00|115.50</v>
      </c>
      <c r="C2656" s="44" t="s">
        <v>5522</v>
      </c>
      <c r="D2656" s="79">
        <v>45868</v>
      </c>
      <c r="E2656">
        <v>108</v>
      </c>
      <c r="F2656" t="s">
        <v>5312</v>
      </c>
      <c r="G2656" t="s">
        <v>591</v>
      </c>
      <c r="H2656" t="s">
        <v>591</v>
      </c>
      <c r="J2656">
        <v>7</v>
      </c>
      <c r="K2656" s="55">
        <v>115.5</v>
      </c>
      <c r="L2656" s="40">
        <f t="shared" si="81"/>
        <v>808.5</v>
      </c>
      <c r="M2656" s="6">
        <f>tbl_Manifiestos[[#This Row],[Total Pagado]]*tbl_Manifiestos[[#This Row],[Porcentaje]]</f>
        <v>751.90500000000009</v>
      </c>
      <c r="N2656" s="3">
        <v>0.93</v>
      </c>
    </row>
    <row r="2657" spans="1:14" ht="15.75" x14ac:dyDescent="0.25">
      <c r="A2657" s="3" t="s">
        <v>5780</v>
      </c>
      <c r="B2657" s="3" t="str">
        <f>tbl_Manifiestos[[#This Row],[Factura]] &amp; "|" &amp; tbl_Manifiestos[[#This Row],[Proyecto OK]] &amp; "|" &amp; TEXT(tbl_Manifiestos[[#This Row],[Servicio]],"0.00") &amp; "|" &amp; TEXT(tbl_Manifiestos[[#This Row],[Costo Unitario]],"0.00")</f>
        <v>2635|Glencoe|7.00|115.50</v>
      </c>
      <c r="C2657" s="44" t="s">
        <v>5522</v>
      </c>
      <c r="D2657" s="79">
        <v>45869</v>
      </c>
      <c r="E2657">
        <v>108</v>
      </c>
      <c r="F2657" t="s">
        <v>5312</v>
      </c>
      <c r="G2657" t="s">
        <v>591</v>
      </c>
      <c r="H2657" t="s">
        <v>591</v>
      </c>
      <c r="J2657">
        <v>7</v>
      </c>
      <c r="K2657" s="55">
        <v>115.5</v>
      </c>
      <c r="L2657" s="40">
        <f t="shared" si="81"/>
        <v>808.5</v>
      </c>
      <c r="M2657" s="6">
        <f>tbl_Manifiestos[[#This Row],[Total Pagado]]*tbl_Manifiestos[[#This Row],[Porcentaje]]</f>
        <v>751.90500000000009</v>
      </c>
      <c r="N2657" s="3">
        <v>0.93</v>
      </c>
    </row>
    <row r="2658" spans="1:14" ht="15.75" x14ac:dyDescent="0.25">
      <c r="A2658" s="3" t="s">
        <v>5780</v>
      </c>
      <c r="B2658" s="3" t="str">
        <f>tbl_Manifiestos[[#This Row],[Factura]] &amp; "|" &amp; tbl_Manifiestos[[#This Row],[Proyecto OK]] &amp; "|" &amp; TEXT(tbl_Manifiestos[[#This Row],[Servicio]],"0.00") &amp; "|" &amp; TEXT(tbl_Manifiestos[[#This Row],[Costo Unitario]],"0.00")</f>
        <v>2635|Glencoe|8.00|115.50</v>
      </c>
      <c r="C2658" s="44" t="s">
        <v>5522</v>
      </c>
      <c r="D2658" s="80">
        <v>45870</v>
      </c>
      <c r="E2658">
        <v>108</v>
      </c>
      <c r="F2658" t="s">
        <v>5312</v>
      </c>
      <c r="G2658" t="s">
        <v>591</v>
      </c>
      <c r="H2658" t="s">
        <v>591</v>
      </c>
      <c r="J2658">
        <v>8</v>
      </c>
      <c r="K2658" s="56">
        <v>115.5</v>
      </c>
      <c r="L2658" s="39">
        <f t="shared" si="81"/>
        <v>924</v>
      </c>
      <c r="M2658" s="6">
        <f>tbl_Manifiestos[[#This Row],[Total Pagado]]*tbl_Manifiestos[[#This Row],[Porcentaje]]</f>
        <v>859.32</v>
      </c>
      <c r="N2658" s="3">
        <v>0.93</v>
      </c>
    </row>
    <row r="2659" spans="1:14" ht="15.75" x14ac:dyDescent="0.25">
      <c r="A2659" s="3" t="s">
        <v>5780</v>
      </c>
      <c r="B2659" s="3" t="str">
        <f>tbl_Manifiestos[[#This Row],[Factura]] &amp; "|" &amp; tbl_Manifiestos[[#This Row],[Proyecto OK]] &amp; "|" &amp; TEXT(tbl_Manifiestos[[#This Row],[Servicio]],"0.00") &amp; "|" &amp; TEXT(tbl_Manifiestos[[#This Row],[Costo Unitario]],"0.00")</f>
        <v>2652|Glencoe|9.00|115.50</v>
      </c>
      <c r="C2659" s="44" t="s">
        <v>5534</v>
      </c>
      <c r="D2659" s="78">
        <v>45875</v>
      </c>
      <c r="E2659">
        <v>108</v>
      </c>
      <c r="F2659" t="s">
        <v>5312</v>
      </c>
      <c r="G2659" t="s">
        <v>591</v>
      </c>
      <c r="H2659" t="s">
        <v>591</v>
      </c>
      <c r="J2659">
        <v>9</v>
      </c>
      <c r="K2659" s="54">
        <v>115.5</v>
      </c>
      <c r="L2659" s="38">
        <f t="shared" si="81"/>
        <v>1039.5</v>
      </c>
      <c r="M2659" s="6">
        <f>tbl_Manifiestos[[#This Row],[Total Pagado]]*tbl_Manifiestos[[#This Row],[Porcentaje]]</f>
        <v>966.73500000000001</v>
      </c>
      <c r="N2659" s="3">
        <v>0.93</v>
      </c>
    </row>
    <row r="2660" spans="1:14" ht="15.75" x14ac:dyDescent="0.25">
      <c r="A2660" s="3" t="s">
        <v>5780</v>
      </c>
      <c r="B2660" s="3" t="str">
        <f>tbl_Manifiestos[[#This Row],[Factura]] &amp; "|" &amp; tbl_Manifiestos[[#This Row],[Proyecto OK]] &amp; "|" &amp; TEXT(tbl_Manifiestos[[#This Row],[Servicio]],"0.00") &amp; "|" &amp; TEXT(tbl_Manifiestos[[#This Row],[Costo Unitario]],"0.00")</f>
        <v>2652|Glencoe|8.50|115.50</v>
      </c>
      <c r="C2660" s="44" t="s">
        <v>5534</v>
      </c>
      <c r="D2660" s="79">
        <v>45876</v>
      </c>
      <c r="E2660">
        <v>108</v>
      </c>
      <c r="F2660" t="s">
        <v>5312</v>
      </c>
      <c r="G2660" t="s">
        <v>591</v>
      </c>
      <c r="H2660" t="s">
        <v>591</v>
      </c>
      <c r="J2660">
        <v>8.5</v>
      </c>
      <c r="K2660" s="55">
        <v>115.5</v>
      </c>
      <c r="L2660" s="40">
        <f t="shared" si="81"/>
        <v>981.75</v>
      </c>
      <c r="M2660" s="6">
        <f>tbl_Manifiestos[[#This Row],[Total Pagado]]*tbl_Manifiestos[[#This Row],[Porcentaje]]</f>
        <v>913.02750000000003</v>
      </c>
      <c r="N2660" s="3">
        <v>0.93</v>
      </c>
    </row>
    <row r="2661" spans="1:14" ht="15.75" x14ac:dyDescent="0.25">
      <c r="A2661" s="3" t="s">
        <v>5780</v>
      </c>
      <c r="B2661" s="3" t="str">
        <f>tbl_Manifiestos[[#This Row],[Factura]] &amp; "|" &amp; tbl_Manifiestos[[#This Row],[Proyecto OK]] &amp; "|" &amp; TEXT(tbl_Manifiestos[[#This Row],[Servicio]],"0.00") &amp; "|" &amp; TEXT(tbl_Manifiestos[[#This Row],[Costo Unitario]],"0.00")</f>
        <v>2652|Glencoe|8.00|115.50</v>
      </c>
      <c r="C2661" s="44" t="s">
        <v>5534</v>
      </c>
      <c r="D2661" s="80">
        <v>45877</v>
      </c>
      <c r="E2661">
        <v>108</v>
      </c>
      <c r="F2661" t="s">
        <v>5312</v>
      </c>
      <c r="G2661" t="s">
        <v>591</v>
      </c>
      <c r="H2661" t="s">
        <v>591</v>
      </c>
      <c r="J2661">
        <v>8</v>
      </c>
      <c r="K2661" s="56">
        <v>115.5</v>
      </c>
      <c r="L2661" s="39">
        <f t="shared" si="81"/>
        <v>924</v>
      </c>
      <c r="M2661" s="6">
        <f>tbl_Manifiestos[[#This Row],[Total Pagado]]*tbl_Manifiestos[[#This Row],[Porcentaje]]</f>
        <v>859.32</v>
      </c>
      <c r="N2661" s="3">
        <v>0.93</v>
      </c>
    </row>
    <row r="2662" spans="1:14" ht="15.75" x14ac:dyDescent="0.25">
      <c r="A2662" s="3" t="s">
        <v>5780</v>
      </c>
      <c r="B2662" s="3" t="str">
        <f>tbl_Manifiestos[[#This Row],[Factura]] &amp; "|" &amp; tbl_Manifiestos[[#This Row],[Proyecto OK]] &amp; "|" &amp; TEXT(tbl_Manifiestos[[#This Row],[Servicio]],"0.00") &amp; "|" &amp; TEXT(tbl_Manifiestos[[#This Row],[Costo Unitario]],"0.00")</f>
        <v>2652|Glencoe|8.00|115.50</v>
      </c>
      <c r="C2662" s="44" t="s">
        <v>5534</v>
      </c>
      <c r="D2662" s="78">
        <v>45873</v>
      </c>
      <c r="E2662">
        <v>108</v>
      </c>
      <c r="F2662" t="s">
        <v>5312</v>
      </c>
      <c r="G2662" t="s">
        <v>591</v>
      </c>
      <c r="H2662" t="s">
        <v>591</v>
      </c>
      <c r="J2662">
        <v>8</v>
      </c>
      <c r="K2662" s="54">
        <v>115.5</v>
      </c>
      <c r="L2662" s="38">
        <f t="shared" si="81"/>
        <v>924</v>
      </c>
      <c r="M2662" s="6">
        <f>tbl_Manifiestos[[#This Row],[Total Pagado]]*tbl_Manifiestos[[#This Row],[Porcentaje]]</f>
        <v>859.32</v>
      </c>
      <c r="N2662" s="3">
        <v>0.93</v>
      </c>
    </row>
    <row r="2663" spans="1:14" ht="15.75" x14ac:dyDescent="0.25">
      <c r="A2663" s="3" t="s">
        <v>5780</v>
      </c>
      <c r="B2663" s="3" t="str">
        <f>tbl_Manifiestos[[#This Row],[Factura]] &amp; "|" &amp; tbl_Manifiestos[[#This Row],[Proyecto OK]] &amp; "|" &amp; TEXT(tbl_Manifiestos[[#This Row],[Servicio]],"0.00") &amp; "|" &amp; TEXT(tbl_Manifiestos[[#This Row],[Costo Unitario]],"0.00")</f>
        <v>2652|Glencoe|9.25|115.50</v>
      </c>
      <c r="C2663" s="44" t="s">
        <v>5534</v>
      </c>
      <c r="D2663" s="79">
        <v>45874</v>
      </c>
      <c r="E2663">
        <v>108</v>
      </c>
      <c r="F2663" t="s">
        <v>5312</v>
      </c>
      <c r="G2663" t="s">
        <v>591</v>
      </c>
      <c r="H2663" t="s">
        <v>591</v>
      </c>
      <c r="J2663">
        <v>9.25</v>
      </c>
      <c r="K2663" s="55">
        <v>115.5</v>
      </c>
      <c r="L2663" s="40">
        <f t="shared" si="81"/>
        <v>1068.375</v>
      </c>
      <c r="M2663" s="6">
        <f>tbl_Manifiestos[[#This Row],[Total Pagado]]*tbl_Manifiestos[[#This Row],[Porcentaje]]</f>
        <v>993.58875</v>
      </c>
      <c r="N2663" s="3">
        <v>0.93</v>
      </c>
    </row>
    <row r="2664" spans="1:14" ht="15.75" x14ac:dyDescent="0.25">
      <c r="A2664" s="3" t="s">
        <v>5780</v>
      </c>
      <c r="B2664" s="3" t="str">
        <f>tbl_Manifiestos[[#This Row],[Factura]] &amp; "|" &amp; tbl_Manifiestos[[#This Row],[Proyecto OK]] &amp; "|" &amp; TEXT(tbl_Manifiestos[[#This Row],[Servicio]],"0.00") &amp; "|" &amp; TEXT(tbl_Manifiestos[[#This Row],[Costo Unitario]],"0.00")</f>
        <v>2666|Glencoe|6.50|115.50</v>
      </c>
      <c r="C2664" s="44" t="s">
        <v>5544</v>
      </c>
      <c r="D2664" s="79">
        <v>45880</v>
      </c>
      <c r="E2664">
        <v>108</v>
      </c>
      <c r="F2664" t="s">
        <v>5312</v>
      </c>
      <c r="G2664" t="s">
        <v>591</v>
      </c>
      <c r="H2664" t="s">
        <v>591</v>
      </c>
      <c r="J2664">
        <v>6.5</v>
      </c>
      <c r="K2664" s="55">
        <v>115.5</v>
      </c>
      <c r="L2664" s="40">
        <f t="shared" si="81"/>
        <v>750.75</v>
      </c>
      <c r="M2664" s="6">
        <f>tbl_Manifiestos[[#This Row],[Total Pagado]]*tbl_Manifiestos[[#This Row],[Porcentaje]]</f>
        <v>698.19749999999999</v>
      </c>
      <c r="N2664" s="3">
        <v>0.93</v>
      </c>
    </row>
    <row r="2665" spans="1:14" ht="15.75" x14ac:dyDescent="0.25">
      <c r="A2665" s="3" t="s">
        <v>5780</v>
      </c>
      <c r="B2665" s="3" t="str">
        <f>tbl_Manifiestos[[#This Row],[Factura]] &amp; "|" &amp; tbl_Manifiestos[[#This Row],[Proyecto OK]] &amp; "|" &amp; TEXT(tbl_Manifiestos[[#This Row],[Servicio]],"0.00") &amp; "|" &amp; TEXT(tbl_Manifiestos[[#This Row],[Costo Unitario]],"0.00")</f>
        <v>2666|Glencoe|8.00|115.50</v>
      </c>
      <c r="C2665" s="44" t="s">
        <v>5544</v>
      </c>
      <c r="D2665" s="79">
        <v>45881</v>
      </c>
      <c r="E2665">
        <v>108</v>
      </c>
      <c r="F2665" t="s">
        <v>5312</v>
      </c>
      <c r="G2665" t="s">
        <v>591</v>
      </c>
      <c r="H2665" t="s">
        <v>591</v>
      </c>
      <c r="J2665">
        <v>8</v>
      </c>
      <c r="K2665" s="55">
        <v>115.5</v>
      </c>
      <c r="L2665" s="40">
        <f t="shared" si="81"/>
        <v>924</v>
      </c>
      <c r="M2665" s="6">
        <f>tbl_Manifiestos[[#This Row],[Total Pagado]]*tbl_Manifiestos[[#This Row],[Porcentaje]]</f>
        <v>859.32</v>
      </c>
      <c r="N2665" s="3">
        <v>0.93</v>
      </c>
    </row>
    <row r="2666" spans="1:14" ht="15.75" x14ac:dyDescent="0.25">
      <c r="A2666" s="3" t="s">
        <v>5780</v>
      </c>
      <c r="B2666" s="3" t="str">
        <f>tbl_Manifiestos[[#This Row],[Factura]] &amp; "|" &amp; tbl_Manifiestos[[#This Row],[Proyecto OK]] &amp; "|" &amp; TEXT(tbl_Manifiestos[[#This Row],[Servicio]],"0.00") &amp; "|" &amp; TEXT(tbl_Manifiestos[[#This Row],[Costo Unitario]],"0.00")</f>
        <v>2677|Glencoe|8.50|115.50</v>
      </c>
      <c r="C2666" s="44" t="s">
        <v>5552</v>
      </c>
      <c r="D2666" s="80">
        <v>45889</v>
      </c>
      <c r="E2666">
        <v>108</v>
      </c>
      <c r="F2666" t="s">
        <v>5312</v>
      </c>
      <c r="G2666" t="s">
        <v>591</v>
      </c>
      <c r="H2666" t="s">
        <v>591</v>
      </c>
      <c r="J2666">
        <v>8.5</v>
      </c>
      <c r="K2666" s="56">
        <v>115.5</v>
      </c>
      <c r="L2666" s="39">
        <f t="shared" si="81"/>
        <v>981.75</v>
      </c>
      <c r="M2666" s="6">
        <f>tbl_Manifiestos[[#This Row],[Total Pagado]]*tbl_Manifiestos[[#This Row],[Porcentaje]]</f>
        <v>913.02750000000003</v>
      </c>
      <c r="N2666" s="3">
        <v>0.93</v>
      </c>
    </row>
    <row r="2667" spans="1:14" ht="15.75" x14ac:dyDescent="0.25">
      <c r="A2667" s="3" t="s">
        <v>5780</v>
      </c>
      <c r="B2667" s="3" t="str">
        <f>tbl_Manifiestos[[#This Row],[Factura]] &amp; "|" &amp; tbl_Manifiestos[[#This Row],[Proyecto OK]] &amp; "|" &amp; TEXT(tbl_Manifiestos[[#This Row],[Servicio]],"0.00") &amp; "|" &amp; TEXT(tbl_Manifiestos[[#This Row],[Costo Unitario]],"0.00")</f>
        <v>2677|Glencoe|8.00|115.50</v>
      </c>
      <c r="C2667" s="44" t="s">
        <v>5552</v>
      </c>
      <c r="D2667" s="78">
        <v>45890</v>
      </c>
      <c r="E2667">
        <v>108</v>
      </c>
      <c r="F2667" t="s">
        <v>5312</v>
      </c>
      <c r="G2667" t="s">
        <v>591</v>
      </c>
      <c r="H2667" t="s">
        <v>591</v>
      </c>
      <c r="J2667">
        <v>8</v>
      </c>
      <c r="K2667" s="54">
        <v>115.5</v>
      </c>
      <c r="L2667" s="38">
        <f t="shared" si="81"/>
        <v>924</v>
      </c>
      <c r="M2667" s="6">
        <f>tbl_Manifiestos[[#This Row],[Total Pagado]]*tbl_Manifiestos[[#This Row],[Porcentaje]]</f>
        <v>859.32</v>
      </c>
      <c r="N2667" s="3">
        <v>0.93</v>
      </c>
    </row>
    <row r="2668" spans="1:14" ht="15.75" x14ac:dyDescent="0.25">
      <c r="A2668" s="3" t="s">
        <v>5780</v>
      </c>
      <c r="B2668" s="3" t="str">
        <f>tbl_Manifiestos[[#This Row],[Factura]] &amp; "|" &amp; tbl_Manifiestos[[#This Row],[Proyecto OK]] &amp; "|" &amp; TEXT(tbl_Manifiestos[[#This Row],[Servicio]],"0.00") &amp; "|" &amp; TEXT(tbl_Manifiestos[[#This Row],[Costo Unitario]],"0.00")</f>
        <v>2677|Glencoe|8.50|115.50</v>
      </c>
      <c r="C2668" s="44" t="s">
        <v>5552</v>
      </c>
      <c r="D2668" s="79">
        <v>45891</v>
      </c>
      <c r="E2668">
        <v>108</v>
      </c>
      <c r="F2668" t="s">
        <v>5312</v>
      </c>
      <c r="G2668" t="s">
        <v>591</v>
      </c>
      <c r="H2668" t="s">
        <v>591</v>
      </c>
      <c r="J2668">
        <v>8.5</v>
      </c>
      <c r="K2668" s="55">
        <v>115.5</v>
      </c>
      <c r="L2668" s="40">
        <f t="shared" si="81"/>
        <v>981.75</v>
      </c>
      <c r="M2668" s="6">
        <f>tbl_Manifiestos[[#This Row],[Total Pagado]]*tbl_Manifiestos[[#This Row],[Porcentaje]]</f>
        <v>913.02750000000003</v>
      </c>
      <c r="N2668" s="3">
        <v>0.93</v>
      </c>
    </row>
    <row r="2669" spans="1:14" ht="15.75" x14ac:dyDescent="0.25">
      <c r="A2669" s="3" t="s">
        <v>5780</v>
      </c>
      <c r="B2669" s="3" t="str">
        <f>tbl_Manifiestos[[#This Row],[Factura]] &amp; "|" &amp; tbl_Manifiestos[[#This Row],[Proyecto OK]] &amp; "|" &amp; TEXT(tbl_Manifiestos[[#This Row],[Servicio]],"0.00") &amp; "|" &amp; TEXT(tbl_Manifiestos[[#This Row],[Costo Unitario]],"0.00")</f>
        <v>2694|Glencoe|8.00|115.50</v>
      </c>
      <c r="C2669" s="44" t="s">
        <v>4317</v>
      </c>
      <c r="D2669" s="79">
        <v>45894</v>
      </c>
      <c r="E2669">
        <v>108</v>
      </c>
      <c r="F2669" t="s">
        <v>5405</v>
      </c>
      <c r="G2669" t="s">
        <v>591</v>
      </c>
      <c r="H2669" t="s">
        <v>591</v>
      </c>
      <c r="J2669">
        <v>8</v>
      </c>
      <c r="K2669" s="55">
        <v>115.5</v>
      </c>
      <c r="L2669" s="40">
        <f t="shared" si="81"/>
        <v>924</v>
      </c>
      <c r="M2669" s="6">
        <f>tbl_Manifiestos[[#This Row],[Total Pagado]]*tbl_Manifiestos[[#This Row],[Porcentaje]]</f>
        <v>859.32</v>
      </c>
      <c r="N2669" s="3">
        <v>0.93</v>
      </c>
    </row>
    <row r="2670" spans="1:14" ht="15.75" x14ac:dyDescent="0.25">
      <c r="A2670" s="3" t="s">
        <v>5780</v>
      </c>
      <c r="B2670" s="3" t="str">
        <f>tbl_Manifiestos[[#This Row],[Factura]] &amp; "|" &amp; tbl_Manifiestos[[#This Row],[Proyecto OK]] &amp; "|" &amp; TEXT(tbl_Manifiestos[[#This Row],[Servicio]],"0.00") &amp; "|" &amp; TEXT(tbl_Manifiestos[[#This Row],[Costo Unitario]],"0.00")</f>
        <v>2694|Glencoe|8.00|115.50</v>
      </c>
      <c r="C2670" s="44" t="s">
        <v>4317</v>
      </c>
      <c r="D2670" s="79">
        <v>45895</v>
      </c>
      <c r="E2670">
        <v>108</v>
      </c>
      <c r="F2670" t="s">
        <v>5405</v>
      </c>
      <c r="G2670" t="s">
        <v>591</v>
      </c>
      <c r="H2670" t="s">
        <v>591</v>
      </c>
      <c r="J2670">
        <v>8</v>
      </c>
      <c r="K2670" s="55">
        <v>115.5</v>
      </c>
      <c r="L2670" s="40">
        <f t="shared" si="81"/>
        <v>924</v>
      </c>
      <c r="M2670" s="6">
        <f>tbl_Manifiestos[[#This Row],[Total Pagado]]*tbl_Manifiestos[[#This Row],[Porcentaje]]</f>
        <v>859.32</v>
      </c>
      <c r="N2670" s="3">
        <v>0.93</v>
      </c>
    </row>
    <row r="2671" spans="1:14" ht="15.75" x14ac:dyDescent="0.25">
      <c r="A2671" s="3" t="s">
        <v>5780</v>
      </c>
      <c r="B2671" s="3" t="str">
        <f>tbl_Manifiestos[[#This Row],[Factura]] &amp; "|" &amp; tbl_Manifiestos[[#This Row],[Proyecto OK]] &amp; "|" &amp; TEXT(tbl_Manifiestos[[#This Row],[Servicio]],"0.00") &amp; "|" &amp; TEXT(tbl_Manifiestos[[#This Row],[Costo Unitario]],"0.00")</f>
        <v>2694|Glencoe|8.50|115.50</v>
      </c>
      <c r="C2671" s="44" t="s">
        <v>4317</v>
      </c>
      <c r="D2671" s="79">
        <v>45896</v>
      </c>
      <c r="E2671">
        <v>108</v>
      </c>
      <c r="F2671" t="s">
        <v>5405</v>
      </c>
      <c r="G2671" t="s">
        <v>591</v>
      </c>
      <c r="H2671" t="s">
        <v>591</v>
      </c>
      <c r="J2671">
        <v>8.5</v>
      </c>
      <c r="K2671" s="55">
        <v>115.5</v>
      </c>
      <c r="L2671" s="40">
        <f t="shared" ref="L2671:L2734" si="82">J2671*K2671</f>
        <v>981.75</v>
      </c>
      <c r="M2671" s="6">
        <f>tbl_Manifiestos[[#This Row],[Total Pagado]]*tbl_Manifiestos[[#This Row],[Porcentaje]]</f>
        <v>913.02750000000003</v>
      </c>
      <c r="N2671" s="3">
        <v>0.93</v>
      </c>
    </row>
    <row r="2672" spans="1:14" ht="15.75" x14ac:dyDescent="0.25">
      <c r="A2672" s="3" t="s">
        <v>5780</v>
      </c>
      <c r="B2672" s="3" t="str">
        <f>tbl_Manifiestos[[#This Row],[Factura]] &amp; "|" &amp; tbl_Manifiestos[[#This Row],[Proyecto OK]] &amp; "|" &amp; TEXT(tbl_Manifiestos[[#This Row],[Servicio]],"0.00") &amp; "|" &amp; TEXT(tbl_Manifiestos[[#This Row],[Costo Unitario]],"0.00")</f>
        <v>2694|Glencoe|9.50|115.50</v>
      </c>
      <c r="C2672" s="44" t="s">
        <v>4317</v>
      </c>
      <c r="D2672" s="79">
        <v>45897</v>
      </c>
      <c r="E2672">
        <v>108</v>
      </c>
      <c r="F2672" t="s">
        <v>5405</v>
      </c>
      <c r="G2672" t="s">
        <v>591</v>
      </c>
      <c r="H2672" t="s">
        <v>591</v>
      </c>
      <c r="J2672">
        <v>9.5</v>
      </c>
      <c r="K2672" s="55">
        <v>115.5</v>
      </c>
      <c r="L2672" s="40">
        <f t="shared" si="82"/>
        <v>1097.25</v>
      </c>
      <c r="M2672" s="6">
        <f>tbl_Manifiestos[[#This Row],[Total Pagado]]*tbl_Manifiestos[[#This Row],[Porcentaje]]</f>
        <v>1020.4425000000001</v>
      </c>
      <c r="N2672" s="3">
        <v>0.93</v>
      </c>
    </row>
    <row r="2673" spans="1:14" ht="15.75" x14ac:dyDescent="0.25">
      <c r="A2673" s="3" t="s">
        <v>5780</v>
      </c>
      <c r="B2673" s="3" t="str">
        <f>tbl_Manifiestos[[#This Row],[Factura]] &amp; "|" &amp; tbl_Manifiestos[[#This Row],[Proyecto OK]] &amp; "|" &amp; TEXT(tbl_Manifiestos[[#This Row],[Servicio]],"0.00") &amp; "|" &amp; TEXT(tbl_Manifiestos[[#This Row],[Costo Unitario]],"0.00")</f>
        <v>2694|Glencoe|7.50|115.50</v>
      </c>
      <c r="C2673" s="44" t="s">
        <v>4317</v>
      </c>
      <c r="D2673" s="79">
        <v>45899</v>
      </c>
      <c r="E2673">
        <v>108</v>
      </c>
      <c r="F2673" t="s">
        <v>5405</v>
      </c>
      <c r="G2673" t="s">
        <v>591</v>
      </c>
      <c r="H2673" t="s">
        <v>591</v>
      </c>
      <c r="J2673">
        <v>7.5</v>
      </c>
      <c r="K2673" s="55">
        <v>115.5</v>
      </c>
      <c r="L2673" s="40">
        <f t="shared" si="82"/>
        <v>866.25</v>
      </c>
      <c r="M2673" s="6">
        <f>tbl_Manifiestos[[#This Row],[Total Pagado]]*tbl_Manifiestos[[#This Row],[Porcentaje]]</f>
        <v>805.61250000000007</v>
      </c>
      <c r="N2673" s="3">
        <v>0.93</v>
      </c>
    </row>
    <row r="2674" spans="1:14" ht="15.75" x14ac:dyDescent="0.25">
      <c r="A2674" s="3" t="s">
        <v>5780</v>
      </c>
      <c r="B2674" s="3" t="str">
        <f>tbl_Manifiestos[[#This Row],[Factura]] &amp; "|" &amp; tbl_Manifiestos[[#This Row],[Proyecto OK]] &amp; "|" &amp; TEXT(tbl_Manifiestos[[#This Row],[Servicio]],"0.00") &amp; "|" &amp; TEXT(tbl_Manifiestos[[#This Row],[Costo Unitario]],"0.00")</f>
        <v>2710|Glencoe|8.50|115.50</v>
      </c>
      <c r="C2674" s="44" t="s">
        <v>5787</v>
      </c>
      <c r="D2674" s="79">
        <v>45902</v>
      </c>
      <c r="E2674">
        <v>108</v>
      </c>
      <c r="F2674" t="s">
        <v>5405</v>
      </c>
      <c r="G2674" t="s">
        <v>591</v>
      </c>
      <c r="H2674" t="s">
        <v>591</v>
      </c>
      <c r="J2674">
        <v>8.5</v>
      </c>
      <c r="K2674" s="55">
        <v>115.5</v>
      </c>
      <c r="L2674" s="40">
        <f t="shared" si="82"/>
        <v>981.75</v>
      </c>
      <c r="M2674" s="6">
        <f>tbl_Manifiestos[[#This Row],[Total Pagado]]*tbl_Manifiestos[[#This Row],[Porcentaje]]</f>
        <v>913.02750000000003</v>
      </c>
      <c r="N2674" s="3">
        <v>0.93</v>
      </c>
    </row>
    <row r="2675" spans="1:14" ht="15.75" x14ac:dyDescent="0.25">
      <c r="A2675" s="3" t="s">
        <v>5780</v>
      </c>
      <c r="B2675" s="3" t="str">
        <f>tbl_Manifiestos[[#This Row],[Factura]] &amp; "|" &amp; tbl_Manifiestos[[#This Row],[Proyecto OK]] &amp; "|" &amp; TEXT(tbl_Manifiestos[[#This Row],[Servicio]],"0.00") &amp; "|" &amp; TEXT(tbl_Manifiestos[[#This Row],[Costo Unitario]],"0.00")</f>
        <v>2710|Glencoe|6.00|115.50</v>
      </c>
      <c r="C2675" s="44" t="s">
        <v>5787</v>
      </c>
      <c r="D2675" s="79">
        <v>45898</v>
      </c>
      <c r="E2675">
        <v>108</v>
      </c>
      <c r="F2675" t="s">
        <v>5405</v>
      </c>
      <c r="G2675" t="s">
        <v>591</v>
      </c>
      <c r="H2675" t="s">
        <v>591</v>
      </c>
      <c r="J2675">
        <v>6</v>
      </c>
      <c r="K2675" s="55">
        <v>115.5</v>
      </c>
      <c r="L2675" s="40">
        <f t="shared" si="82"/>
        <v>693</v>
      </c>
      <c r="M2675" s="6">
        <f>tbl_Manifiestos[[#This Row],[Total Pagado]]*tbl_Manifiestos[[#This Row],[Porcentaje]]</f>
        <v>644.49</v>
      </c>
      <c r="N2675" s="3">
        <v>0.93</v>
      </c>
    </row>
    <row r="2676" spans="1:14" ht="15.75" x14ac:dyDescent="0.25">
      <c r="A2676" s="3" t="s">
        <v>5780</v>
      </c>
      <c r="B2676" s="3" t="str">
        <f>tbl_Manifiestos[[#This Row],[Factura]] &amp; "|" &amp; tbl_Manifiestos[[#This Row],[Proyecto OK]] &amp; "|" &amp; TEXT(tbl_Manifiestos[[#This Row],[Servicio]],"0.00") &amp; "|" &amp; TEXT(tbl_Manifiestos[[#This Row],[Costo Unitario]],"0.00")</f>
        <v>2710|Glencoe|7.50|115.50</v>
      </c>
      <c r="C2676" s="44" t="s">
        <v>5787</v>
      </c>
      <c r="D2676" s="79">
        <v>45903</v>
      </c>
      <c r="E2676">
        <v>108</v>
      </c>
      <c r="F2676" t="s">
        <v>5405</v>
      </c>
      <c r="G2676" t="s">
        <v>591</v>
      </c>
      <c r="H2676" t="s">
        <v>591</v>
      </c>
      <c r="J2676">
        <v>7.5</v>
      </c>
      <c r="K2676" s="55">
        <v>115.5</v>
      </c>
      <c r="L2676" s="40">
        <f t="shared" si="82"/>
        <v>866.25</v>
      </c>
      <c r="M2676" s="6">
        <f>tbl_Manifiestos[[#This Row],[Total Pagado]]*tbl_Manifiestos[[#This Row],[Porcentaje]]</f>
        <v>805.61250000000007</v>
      </c>
      <c r="N2676" s="3">
        <v>0.93</v>
      </c>
    </row>
    <row r="2677" spans="1:14" ht="15.75" x14ac:dyDescent="0.25">
      <c r="A2677" s="3" t="s">
        <v>5780</v>
      </c>
      <c r="B2677" s="3" t="str">
        <f>tbl_Manifiestos[[#This Row],[Factura]] &amp; "|" &amp; tbl_Manifiestos[[#This Row],[Proyecto OK]] &amp; "|" &amp; TEXT(tbl_Manifiestos[[#This Row],[Servicio]],"0.00") &amp; "|" &amp; TEXT(tbl_Manifiestos[[#This Row],[Costo Unitario]],"0.00")</f>
        <v>2710|Glencoe|9.00|115.50</v>
      </c>
      <c r="C2677" s="44" t="s">
        <v>5787</v>
      </c>
      <c r="D2677" s="79">
        <v>45904</v>
      </c>
      <c r="E2677">
        <v>108</v>
      </c>
      <c r="F2677" t="s">
        <v>5405</v>
      </c>
      <c r="G2677" t="s">
        <v>591</v>
      </c>
      <c r="H2677" t="s">
        <v>591</v>
      </c>
      <c r="J2677">
        <v>9</v>
      </c>
      <c r="K2677" s="55">
        <v>115.5</v>
      </c>
      <c r="L2677" s="40">
        <f t="shared" si="82"/>
        <v>1039.5</v>
      </c>
      <c r="M2677" s="6">
        <f>tbl_Manifiestos[[#This Row],[Total Pagado]]*tbl_Manifiestos[[#This Row],[Porcentaje]]</f>
        <v>966.73500000000001</v>
      </c>
      <c r="N2677" s="3">
        <v>0.93</v>
      </c>
    </row>
    <row r="2678" spans="1:14" ht="15.75" x14ac:dyDescent="0.25">
      <c r="A2678" s="3" t="s">
        <v>5780</v>
      </c>
      <c r="B2678" s="3" t="str">
        <f>tbl_Manifiestos[[#This Row],[Factura]] &amp; "|" &amp; tbl_Manifiestos[[#This Row],[Proyecto OK]] &amp; "|" &amp; TEXT(tbl_Manifiestos[[#This Row],[Servicio]],"0.00") &amp; "|" &amp; TEXT(tbl_Manifiestos[[#This Row],[Costo Unitario]],"0.00")</f>
        <v>2710|Glencoe|5.00|115.50</v>
      </c>
      <c r="C2678" s="44" t="s">
        <v>5787</v>
      </c>
      <c r="D2678" s="79">
        <v>45905</v>
      </c>
      <c r="E2678">
        <v>108</v>
      </c>
      <c r="F2678" t="s">
        <v>5405</v>
      </c>
      <c r="G2678" t="s">
        <v>591</v>
      </c>
      <c r="H2678" t="s">
        <v>591</v>
      </c>
      <c r="J2678">
        <v>5</v>
      </c>
      <c r="K2678" s="55">
        <v>115.5</v>
      </c>
      <c r="L2678" s="40">
        <f t="shared" si="82"/>
        <v>577.5</v>
      </c>
      <c r="M2678" s="6">
        <f>tbl_Manifiestos[[#This Row],[Total Pagado]]*tbl_Manifiestos[[#This Row],[Porcentaje]]</f>
        <v>537.07500000000005</v>
      </c>
      <c r="N2678" s="3">
        <v>0.93</v>
      </c>
    </row>
    <row r="2679" spans="1:14" ht="15.75" x14ac:dyDescent="0.25">
      <c r="A2679" s="3" t="s">
        <v>5780</v>
      </c>
      <c r="B2679" s="3" t="str">
        <f>tbl_Manifiestos[[#This Row],[Factura]] &amp; "|" &amp; tbl_Manifiestos[[#This Row],[Proyecto OK]] &amp; "|" &amp; TEXT(tbl_Manifiestos[[#This Row],[Servicio]],"0.00") &amp; "|" &amp; TEXT(tbl_Manifiestos[[#This Row],[Costo Unitario]],"0.00")</f>
        <v>2726|Glencoe|6.50|115.50</v>
      </c>
      <c r="C2679" s="44" t="s">
        <v>5788</v>
      </c>
      <c r="D2679" s="79">
        <v>45908</v>
      </c>
      <c r="E2679">
        <v>108</v>
      </c>
      <c r="F2679" t="s">
        <v>5405</v>
      </c>
      <c r="G2679" t="s">
        <v>591</v>
      </c>
      <c r="H2679" t="s">
        <v>591</v>
      </c>
      <c r="J2679">
        <v>6.5</v>
      </c>
      <c r="K2679" s="55">
        <v>115.5</v>
      </c>
      <c r="L2679" s="40">
        <f t="shared" si="82"/>
        <v>750.75</v>
      </c>
      <c r="M2679" s="6">
        <f>tbl_Manifiestos[[#This Row],[Total Pagado]]*tbl_Manifiestos[[#This Row],[Porcentaje]]</f>
        <v>698.19749999999999</v>
      </c>
      <c r="N2679" s="3">
        <v>0.93</v>
      </c>
    </row>
    <row r="2680" spans="1:14" ht="15.75" x14ac:dyDescent="0.25">
      <c r="A2680" s="3" t="s">
        <v>5780</v>
      </c>
      <c r="B2680" s="3" t="str">
        <f>tbl_Manifiestos[[#This Row],[Factura]] &amp; "|" &amp; tbl_Manifiestos[[#This Row],[Proyecto OK]] &amp; "|" &amp; TEXT(tbl_Manifiestos[[#This Row],[Servicio]],"0.00") &amp; "|" &amp; TEXT(tbl_Manifiestos[[#This Row],[Costo Unitario]],"0.00")</f>
        <v>2726|Glencoe|7.00|115.50</v>
      </c>
      <c r="C2680" s="44" t="s">
        <v>5788</v>
      </c>
      <c r="D2680" s="79">
        <v>45909</v>
      </c>
      <c r="E2680">
        <v>108</v>
      </c>
      <c r="F2680" t="s">
        <v>5405</v>
      </c>
      <c r="G2680" t="s">
        <v>591</v>
      </c>
      <c r="H2680" t="s">
        <v>591</v>
      </c>
      <c r="J2680">
        <v>7</v>
      </c>
      <c r="K2680" s="55">
        <v>115.5</v>
      </c>
      <c r="L2680" s="40">
        <f t="shared" si="82"/>
        <v>808.5</v>
      </c>
      <c r="M2680" s="6">
        <f>tbl_Manifiestos[[#This Row],[Total Pagado]]*tbl_Manifiestos[[#This Row],[Porcentaje]]</f>
        <v>751.90500000000009</v>
      </c>
      <c r="N2680" s="3">
        <v>0.93</v>
      </c>
    </row>
    <row r="2681" spans="1:14" ht="15.75" x14ac:dyDescent="0.25">
      <c r="A2681" s="3" t="s">
        <v>5780</v>
      </c>
      <c r="B2681" s="3" t="str">
        <f>tbl_Manifiestos[[#This Row],[Factura]] &amp; "|" &amp; tbl_Manifiestos[[#This Row],[Proyecto OK]] &amp; "|" &amp; TEXT(tbl_Manifiestos[[#This Row],[Servicio]],"0.00") &amp; "|" &amp; TEXT(tbl_Manifiestos[[#This Row],[Costo Unitario]],"0.00")</f>
        <v>2726|Glencoe|9.50|115.50</v>
      </c>
      <c r="C2681" s="44" t="s">
        <v>5788</v>
      </c>
      <c r="D2681" s="79">
        <v>45910</v>
      </c>
      <c r="E2681">
        <v>108</v>
      </c>
      <c r="F2681" t="s">
        <v>5405</v>
      </c>
      <c r="G2681" t="s">
        <v>591</v>
      </c>
      <c r="H2681" t="s">
        <v>591</v>
      </c>
      <c r="J2681">
        <v>9.5</v>
      </c>
      <c r="K2681" s="55">
        <v>115.5</v>
      </c>
      <c r="L2681" s="40">
        <f t="shared" si="82"/>
        <v>1097.25</v>
      </c>
      <c r="M2681" s="6">
        <f>tbl_Manifiestos[[#This Row],[Total Pagado]]*tbl_Manifiestos[[#This Row],[Porcentaje]]</f>
        <v>1020.4425000000001</v>
      </c>
      <c r="N2681" s="3">
        <v>0.93</v>
      </c>
    </row>
    <row r="2682" spans="1:14" ht="15.75" x14ac:dyDescent="0.25">
      <c r="A2682" s="3" t="s">
        <v>5780</v>
      </c>
      <c r="B2682" s="3" t="str">
        <f>tbl_Manifiestos[[#This Row],[Factura]] &amp; "|" &amp; tbl_Manifiestos[[#This Row],[Proyecto OK]] &amp; "|" &amp; TEXT(tbl_Manifiestos[[#This Row],[Servicio]],"0.00") &amp; "|" &amp; TEXT(tbl_Manifiestos[[#This Row],[Costo Unitario]],"0.00")</f>
        <v>2726|Glencoe|8.00|115.50</v>
      </c>
      <c r="C2682" s="44" t="s">
        <v>5788</v>
      </c>
      <c r="D2682" s="79">
        <v>45911</v>
      </c>
      <c r="E2682">
        <v>108</v>
      </c>
      <c r="F2682" t="s">
        <v>5405</v>
      </c>
      <c r="G2682" t="s">
        <v>591</v>
      </c>
      <c r="H2682" t="s">
        <v>591</v>
      </c>
      <c r="J2682">
        <v>8</v>
      </c>
      <c r="K2682" s="55">
        <v>115.5</v>
      </c>
      <c r="L2682" s="40">
        <f t="shared" si="82"/>
        <v>924</v>
      </c>
      <c r="M2682" s="6">
        <f>tbl_Manifiestos[[#This Row],[Total Pagado]]*tbl_Manifiestos[[#This Row],[Porcentaje]]</f>
        <v>859.32</v>
      </c>
      <c r="N2682" s="3">
        <v>0.93</v>
      </c>
    </row>
    <row r="2683" spans="1:14" ht="15.75" x14ac:dyDescent="0.25">
      <c r="A2683" s="3" t="s">
        <v>5780</v>
      </c>
      <c r="B2683" s="3" t="str">
        <f>tbl_Manifiestos[[#This Row],[Factura]] &amp; "|" &amp; tbl_Manifiestos[[#This Row],[Proyecto OK]] &amp; "|" &amp; TEXT(tbl_Manifiestos[[#This Row],[Servicio]],"0.00") &amp; "|" &amp; TEXT(tbl_Manifiestos[[#This Row],[Costo Unitario]],"0.00")</f>
        <v>2726|Glencoe|9.00|115.50</v>
      </c>
      <c r="C2683" s="44" t="s">
        <v>5788</v>
      </c>
      <c r="D2683" s="79">
        <v>45912</v>
      </c>
      <c r="E2683">
        <v>108</v>
      </c>
      <c r="F2683" t="s">
        <v>5405</v>
      </c>
      <c r="G2683" t="s">
        <v>591</v>
      </c>
      <c r="H2683" t="s">
        <v>591</v>
      </c>
      <c r="J2683">
        <v>9</v>
      </c>
      <c r="K2683" s="55">
        <v>115.5</v>
      </c>
      <c r="L2683" s="40">
        <f t="shared" si="82"/>
        <v>1039.5</v>
      </c>
      <c r="M2683" s="6">
        <f>tbl_Manifiestos[[#This Row],[Total Pagado]]*tbl_Manifiestos[[#This Row],[Porcentaje]]</f>
        <v>966.73500000000001</v>
      </c>
      <c r="N2683" s="3">
        <v>0.93</v>
      </c>
    </row>
    <row r="2684" spans="1:14" ht="15.75" x14ac:dyDescent="0.25">
      <c r="A2684" s="3" t="s">
        <v>5780</v>
      </c>
      <c r="B2684" s="3" t="str">
        <f>tbl_Manifiestos[[#This Row],[Factura]] &amp; "|" &amp; tbl_Manifiestos[[#This Row],[Proyecto OK]] &amp; "|" &amp; TEXT(tbl_Manifiestos[[#This Row],[Servicio]],"0.00") &amp; "|" &amp; TEXT(tbl_Manifiestos[[#This Row],[Costo Unitario]],"0.00")</f>
        <v>2741|Glencoe|9.00|115.50</v>
      </c>
      <c r="C2684" s="44" t="s">
        <v>5789</v>
      </c>
      <c r="D2684" s="79">
        <v>45915</v>
      </c>
      <c r="E2684">
        <v>108</v>
      </c>
      <c r="F2684" t="s">
        <v>5405</v>
      </c>
      <c r="G2684" t="s">
        <v>591</v>
      </c>
      <c r="H2684" t="s">
        <v>591</v>
      </c>
      <c r="J2684">
        <v>9</v>
      </c>
      <c r="K2684" s="55">
        <v>115.5</v>
      </c>
      <c r="L2684" s="40">
        <f t="shared" si="82"/>
        <v>1039.5</v>
      </c>
      <c r="M2684" s="6">
        <f>tbl_Manifiestos[[#This Row],[Total Pagado]]*tbl_Manifiestos[[#This Row],[Porcentaje]]</f>
        <v>966.73500000000001</v>
      </c>
      <c r="N2684" s="3">
        <v>0.93</v>
      </c>
    </row>
    <row r="2685" spans="1:14" ht="15.75" x14ac:dyDescent="0.25">
      <c r="A2685" s="3" t="s">
        <v>5780</v>
      </c>
      <c r="B2685" s="3" t="str">
        <f>tbl_Manifiestos[[#This Row],[Factura]] &amp; "|" &amp; tbl_Manifiestos[[#This Row],[Proyecto OK]] &amp; "|" &amp; TEXT(tbl_Manifiestos[[#This Row],[Servicio]],"0.00") &amp; "|" &amp; TEXT(tbl_Manifiestos[[#This Row],[Costo Unitario]],"0.00")</f>
        <v>2741|Glencoe|8.50|115.50</v>
      </c>
      <c r="C2685" s="44" t="s">
        <v>5789</v>
      </c>
      <c r="D2685" s="79">
        <v>45916</v>
      </c>
      <c r="E2685">
        <v>108</v>
      </c>
      <c r="F2685" t="s">
        <v>5405</v>
      </c>
      <c r="G2685" t="s">
        <v>591</v>
      </c>
      <c r="H2685" t="s">
        <v>591</v>
      </c>
      <c r="J2685">
        <v>8.5</v>
      </c>
      <c r="K2685" s="55">
        <v>115.5</v>
      </c>
      <c r="L2685" s="40">
        <f t="shared" si="82"/>
        <v>981.75</v>
      </c>
      <c r="M2685" s="6">
        <f>tbl_Manifiestos[[#This Row],[Total Pagado]]*tbl_Manifiestos[[#This Row],[Porcentaje]]</f>
        <v>913.02750000000003</v>
      </c>
      <c r="N2685" s="3">
        <v>0.93</v>
      </c>
    </row>
    <row r="2686" spans="1:14" ht="15.75" x14ac:dyDescent="0.25">
      <c r="A2686" s="3" t="s">
        <v>5780</v>
      </c>
      <c r="B2686" s="3" t="str">
        <f>tbl_Manifiestos[[#This Row],[Factura]] &amp; "|" &amp; tbl_Manifiestos[[#This Row],[Proyecto OK]] &amp; "|" &amp; TEXT(tbl_Manifiestos[[#This Row],[Servicio]],"0.00") &amp; "|" &amp; TEXT(tbl_Manifiestos[[#This Row],[Costo Unitario]],"0.00")</f>
        <v>2741|Glencoe|7.00|115.50</v>
      </c>
      <c r="C2686" s="44" t="s">
        <v>5789</v>
      </c>
      <c r="D2686" s="79">
        <v>45917</v>
      </c>
      <c r="E2686">
        <v>108</v>
      </c>
      <c r="F2686" t="s">
        <v>5405</v>
      </c>
      <c r="G2686" t="s">
        <v>591</v>
      </c>
      <c r="H2686" t="s">
        <v>591</v>
      </c>
      <c r="J2686">
        <v>7</v>
      </c>
      <c r="K2686" s="55">
        <v>115.5</v>
      </c>
      <c r="L2686" s="40">
        <f t="shared" si="82"/>
        <v>808.5</v>
      </c>
      <c r="M2686" s="6">
        <f>tbl_Manifiestos[[#This Row],[Total Pagado]]*tbl_Manifiestos[[#This Row],[Porcentaje]]</f>
        <v>751.90500000000009</v>
      </c>
      <c r="N2686" s="3">
        <v>0.93</v>
      </c>
    </row>
    <row r="2687" spans="1:14" ht="15.75" x14ac:dyDescent="0.25">
      <c r="A2687" s="3" t="s">
        <v>5780</v>
      </c>
      <c r="B2687" s="3" t="str">
        <f>tbl_Manifiestos[[#This Row],[Factura]] &amp; "|" &amp; tbl_Manifiestos[[#This Row],[Proyecto OK]] &amp; "|" &amp; TEXT(tbl_Manifiestos[[#This Row],[Servicio]],"0.00") &amp; "|" &amp; TEXT(tbl_Manifiestos[[#This Row],[Costo Unitario]],"0.00")</f>
        <v>2777|Glencoe|8.00|115.50</v>
      </c>
      <c r="C2687" s="44" t="s">
        <v>5791</v>
      </c>
      <c r="D2687" s="79">
        <v>45931</v>
      </c>
      <c r="E2687">
        <v>108</v>
      </c>
      <c r="F2687" t="s">
        <v>5312</v>
      </c>
      <c r="G2687" t="s">
        <v>591</v>
      </c>
      <c r="H2687" t="s">
        <v>591</v>
      </c>
      <c r="J2687">
        <v>8</v>
      </c>
      <c r="K2687" s="55">
        <v>115.5</v>
      </c>
      <c r="L2687" s="40">
        <f t="shared" si="82"/>
        <v>924</v>
      </c>
      <c r="M2687" s="6">
        <f>tbl_Manifiestos[[#This Row],[Total Pagado]]*tbl_Manifiestos[[#This Row],[Porcentaje]]</f>
        <v>859.32</v>
      </c>
      <c r="N2687" s="3">
        <v>0.93</v>
      </c>
    </row>
    <row r="2688" spans="1:14" ht="15.75" x14ac:dyDescent="0.25">
      <c r="A2688" s="3" t="s">
        <v>16</v>
      </c>
      <c r="B2688" s="3" t="str">
        <f>tbl_Manifiestos[[#This Row],[Factura]] &amp; "|" &amp; tbl_Manifiestos[[#This Row],[Proyecto OK]] &amp; "|" &amp; TEXT(tbl_Manifiestos[[#This Row],[Servicio]],"0.00") &amp; "|" &amp; TEXT(tbl_Manifiestos[[#This Row],[Costo Unitario]],"0.00")</f>
        <v>2378|Glencoe|8.00|115.50</v>
      </c>
      <c r="C2688" s="44">
        <v>2378</v>
      </c>
      <c r="D2688" s="124">
        <v>45737</v>
      </c>
      <c r="E2688">
        <v>308</v>
      </c>
      <c r="F2688" t="s">
        <v>5312</v>
      </c>
      <c r="G2688" t="s">
        <v>591</v>
      </c>
      <c r="H2688" t="s">
        <v>591</v>
      </c>
      <c r="J2688">
        <v>8</v>
      </c>
      <c r="K2688" s="34">
        <v>115.5</v>
      </c>
      <c r="L2688" s="40">
        <f t="shared" si="82"/>
        <v>924</v>
      </c>
      <c r="M2688" s="6">
        <f>tbl_Manifiestos[[#This Row],[Total Pagado]]*tbl_Manifiestos[[#This Row],[Porcentaje]]</f>
        <v>859.32</v>
      </c>
      <c r="N2688" s="3">
        <v>0.93</v>
      </c>
    </row>
    <row r="2689" spans="1:14" ht="15.75" x14ac:dyDescent="0.25">
      <c r="A2689" s="3" t="s">
        <v>16</v>
      </c>
      <c r="B2689" s="3" t="str">
        <f>tbl_Manifiestos[[#This Row],[Factura]] &amp; "|" &amp; tbl_Manifiestos[[#This Row],[Proyecto OK]] &amp; "|" &amp; TEXT(tbl_Manifiestos[[#This Row],[Servicio]],"0.00") &amp; "|" &amp; TEXT(tbl_Manifiestos[[#This Row],[Costo Unitario]],"0.00")</f>
        <v>2388|Glencoe|8.00|115.50</v>
      </c>
      <c r="C2689" s="44">
        <v>2388</v>
      </c>
      <c r="D2689" s="124">
        <v>45741</v>
      </c>
      <c r="E2689">
        <v>308</v>
      </c>
      <c r="F2689" t="s">
        <v>5312</v>
      </c>
      <c r="G2689" t="s">
        <v>591</v>
      </c>
      <c r="H2689" t="s">
        <v>591</v>
      </c>
      <c r="J2689">
        <v>8</v>
      </c>
      <c r="K2689" s="34">
        <v>115.5</v>
      </c>
      <c r="L2689" s="40">
        <f t="shared" si="82"/>
        <v>924</v>
      </c>
      <c r="M2689" s="6">
        <f>tbl_Manifiestos[[#This Row],[Total Pagado]]*tbl_Manifiestos[[#This Row],[Porcentaje]]</f>
        <v>859.32</v>
      </c>
      <c r="N2689" s="3">
        <v>0.93</v>
      </c>
    </row>
    <row r="2690" spans="1:14" ht="15.75" x14ac:dyDescent="0.25">
      <c r="A2690" s="3" t="s">
        <v>16</v>
      </c>
      <c r="B2690" s="3" t="str">
        <f>tbl_Manifiestos[[#This Row],[Factura]] &amp; "|" &amp; tbl_Manifiestos[[#This Row],[Proyecto OK]] &amp; "|" &amp; TEXT(tbl_Manifiestos[[#This Row],[Servicio]],"0.00") &amp; "|" &amp; TEXT(tbl_Manifiestos[[#This Row],[Costo Unitario]],"0.00")</f>
        <v>2388|Glencoe|8.00|115.50</v>
      </c>
      <c r="C2690" s="44">
        <v>2388</v>
      </c>
      <c r="D2690" s="124">
        <v>45742</v>
      </c>
      <c r="E2690">
        <v>308</v>
      </c>
      <c r="F2690" t="s">
        <v>5312</v>
      </c>
      <c r="G2690" t="s">
        <v>591</v>
      </c>
      <c r="H2690" t="s">
        <v>591</v>
      </c>
      <c r="J2690">
        <v>8</v>
      </c>
      <c r="K2690" s="34">
        <v>115.5</v>
      </c>
      <c r="L2690" s="40">
        <f t="shared" si="82"/>
        <v>924</v>
      </c>
      <c r="M2690" s="6">
        <f>tbl_Manifiestos[[#This Row],[Total Pagado]]*tbl_Manifiestos[[#This Row],[Porcentaje]]</f>
        <v>859.32</v>
      </c>
      <c r="N2690" s="3">
        <v>0.93</v>
      </c>
    </row>
    <row r="2691" spans="1:14" ht="15.75" x14ac:dyDescent="0.25">
      <c r="A2691" s="3" t="s">
        <v>16</v>
      </c>
      <c r="B2691" s="3" t="str">
        <f>tbl_Manifiestos[[#This Row],[Factura]] &amp; "|" &amp; tbl_Manifiestos[[#This Row],[Proyecto OK]] &amp; "|" &amp; TEXT(tbl_Manifiestos[[#This Row],[Servicio]],"0.00") &amp; "|" &amp; TEXT(tbl_Manifiestos[[#This Row],[Costo Unitario]],"0.00")</f>
        <v>2396|Glencoe|6.00|115.50</v>
      </c>
      <c r="C2691" s="44">
        <v>2396</v>
      </c>
      <c r="D2691" s="124">
        <v>45747</v>
      </c>
      <c r="E2691">
        <v>308</v>
      </c>
      <c r="F2691" t="s">
        <v>5312</v>
      </c>
      <c r="G2691" t="s">
        <v>591</v>
      </c>
      <c r="H2691" t="s">
        <v>591</v>
      </c>
      <c r="J2691">
        <v>6</v>
      </c>
      <c r="K2691" s="34">
        <v>115.5</v>
      </c>
      <c r="L2691" s="40">
        <f t="shared" si="82"/>
        <v>693</v>
      </c>
      <c r="M2691" s="6">
        <f>tbl_Manifiestos[[#This Row],[Total Pagado]]*tbl_Manifiestos[[#This Row],[Porcentaje]]</f>
        <v>644.49</v>
      </c>
      <c r="N2691" s="3">
        <v>0.93</v>
      </c>
    </row>
    <row r="2692" spans="1:14" ht="15.75" x14ac:dyDescent="0.25">
      <c r="A2692" s="3" t="s">
        <v>16</v>
      </c>
      <c r="B2692" s="3" t="str">
        <f>tbl_Manifiestos[[#This Row],[Factura]] &amp; "|" &amp; tbl_Manifiestos[[#This Row],[Proyecto OK]] &amp; "|" &amp; TEXT(tbl_Manifiestos[[#This Row],[Servicio]],"0.00") &amp; "|" &amp; TEXT(tbl_Manifiestos[[#This Row],[Costo Unitario]],"0.00")</f>
        <v>2396|Glencoe|9.00|115.50</v>
      </c>
      <c r="C2692" s="44">
        <v>2396</v>
      </c>
      <c r="D2692" s="124">
        <v>45750</v>
      </c>
      <c r="E2692">
        <v>308</v>
      </c>
      <c r="F2692" t="s">
        <v>5312</v>
      </c>
      <c r="G2692" t="s">
        <v>591</v>
      </c>
      <c r="H2692" t="s">
        <v>591</v>
      </c>
      <c r="J2692">
        <v>9</v>
      </c>
      <c r="K2692" s="34">
        <v>115.5</v>
      </c>
      <c r="L2692" s="40">
        <f t="shared" si="82"/>
        <v>1039.5</v>
      </c>
      <c r="M2692" s="6">
        <f>tbl_Manifiestos[[#This Row],[Total Pagado]]*tbl_Manifiestos[[#This Row],[Porcentaje]]</f>
        <v>966.73500000000001</v>
      </c>
      <c r="N2692" s="3">
        <v>0.93</v>
      </c>
    </row>
    <row r="2693" spans="1:14" ht="15.75" x14ac:dyDescent="0.25">
      <c r="A2693" s="3" t="s">
        <v>16</v>
      </c>
      <c r="B2693" s="3" t="str">
        <f>tbl_Manifiestos[[#This Row],[Factura]] &amp; "|" &amp; tbl_Manifiestos[[#This Row],[Proyecto OK]] &amp; "|" &amp; TEXT(tbl_Manifiestos[[#This Row],[Servicio]],"0.00") &amp; "|" &amp; TEXT(tbl_Manifiestos[[#This Row],[Costo Unitario]],"0.00")</f>
        <v>2396|Glencoe|9.50|115.50</v>
      </c>
      <c r="C2693" s="44">
        <v>2396</v>
      </c>
      <c r="D2693" s="124">
        <v>45751</v>
      </c>
      <c r="E2693">
        <v>308</v>
      </c>
      <c r="F2693" t="s">
        <v>5312</v>
      </c>
      <c r="G2693" t="s">
        <v>591</v>
      </c>
      <c r="H2693" t="s">
        <v>591</v>
      </c>
      <c r="J2693">
        <v>9.5</v>
      </c>
      <c r="K2693" s="34">
        <v>115.5</v>
      </c>
      <c r="L2693" s="40">
        <f t="shared" si="82"/>
        <v>1097.25</v>
      </c>
      <c r="M2693" s="6">
        <f>tbl_Manifiestos[[#This Row],[Total Pagado]]*tbl_Manifiestos[[#This Row],[Porcentaje]]</f>
        <v>1020.4425000000001</v>
      </c>
      <c r="N2693" s="3">
        <v>0.93</v>
      </c>
    </row>
    <row r="2694" spans="1:14" ht="15.75" x14ac:dyDescent="0.25">
      <c r="A2694" s="3" t="s">
        <v>16</v>
      </c>
      <c r="B2694" s="3" t="str">
        <f>tbl_Manifiestos[[#This Row],[Factura]] &amp; "|" &amp; tbl_Manifiestos[[#This Row],[Proyecto OK]] &amp; "|" &amp; TEXT(tbl_Manifiestos[[#This Row],[Servicio]],"0.00") &amp; "|" &amp; TEXT(tbl_Manifiestos[[#This Row],[Costo Unitario]],"0.00")</f>
        <v>2407|Glencoe|10.50|115.50</v>
      </c>
      <c r="C2694" s="44">
        <v>2407</v>
      </c>
      <c r="D2694" s="124">
        <v>45755</v>
      </c>
      <c r="E2694">
        <v>308</v>
      </c>
      <c r="F2694" t="s">
        <v>5312</v>
      </c>
      <c r="G2694" t="s">
        <v>591</v>
      </c>
      <c r="H2694" t="s">
        <v>591</v>
      </c>
      <c r="J2694">
        <v>10.5</v>
      </c>
      <c r="K2694" s="34">
        <v>115.5</v>
      </c>
      <c r="L2694" s="40">
        <f t="shared" si="82"/>
        <v>1212.75</v>
      </c>
      <c r="M2694" s="6">
        <f>tbl_Manifiestos[[#This Row],[Total Pagado]]*tbl_Manifiestos[[#This Row],[Porcentaje]]</f>
        <v>1127.8575000000001</v>
      </c>
      <c r="N2694" s="3">
        <v>0.93</v>
      </c>
    </row>
    <row r="2695" spans="1:14" ht="15.75" x14ac:dyDescent="0.25">
      <c r="A2695" s="3" t="s">
        <v>16</v>
      </c>
      <c r="B2695" s="3" t="str">
        <f>tbl_Manifiestos[[#This Row],[Factura]] &amp; "|" &amp; tbl_Manifiestos[[#This Row],[Proyecto OK]] &amp; "|" &amp; TEXT(tbl_Manifiestos[[#This Row],[Servicio]],"0.00") &amp; "|" &amp; TEXT(tbl_Manifiestos[[#This Row],[Costo Unitario]],"0.00")</f>
        <v>2407|Glencoe|8.50|115.50</v>
      </c>
      <c r="C2695" s="44">
        <v>2407</v>
      </c>
      <c r="D2695" s="125">
        <v>45756</v>
      </c>
      <c r="E2695">
        <v>308</v>
      </c>
      <c r="F2695" t="s">
        <v>5312</v>
      </c>
      <c r="G2695" t="s">
        <v>591</v>
      </c>
      <c r="H2695" t="s">
        <v>591</v>
      </c>
      <c r="J2695">
        <v>8.5</v>
      </c>
      <c r="K2695" s="35">
        <v>115.5</v>
      </c>
      <c r="L2695" s="39">
        <f t="shared" si="82"/>
        <v>981.75</v>
      </c>
      <c r="M2695" s="6">
        <f>tbl_Manifiestos[[#This Row],[Total Pagado]]*tbl_Manifiestos[[#This Row],[Porcentaje]]</f>
        <v>913.02750000000003</v>
      </c>
      <c r="N2695" s="3">
        <v>0.93</v>
      </c>
    </row>
    <row r="2696" spans="1:14" ht="15.75" x14ac:dyDescent="0.25">
      <c r="A2696" s="3" t="s">
        <v>16</v>
      </c>
      <c r="B2696" s="3" t="str">
        <f>tbl_Manifiestos[[#This Row],[Factura]] &amp; "|" &amp; tbl_Manifiestos[[#This Row],[Proyecto OK]] &amp; "|" &amp; TEXT(tbl_Manifiestos[[#This Row],[Servicio]],"0.00") &amp; "|" &amp; TEXT(tbl_Manifiestos[[#This Row],[Costo Unitario]],"0.00")</f>
        <v>2418|Glencoe|8.50|115.50</v>
      </c>
      <c r="C2696" s="44">
        <v>2418</v>
      </c>
      <c r="D2696" s="123">
        <v>45761</v>
      </c>
      <c r="E2696">
        <v>308</v>
      </c>
      <c r="F2696" t="s">
        <v>5312</v>
      </c>
      <c r="G2696" t="s">
        <v>591</v>
      </c>
      <c r="H2696" t="s">
        <v>591</v>
      </c>
      <c r="J2696">
        <v>8.5</v>
      </c>
      <c r="K2696" s="36">
        <v>115.5</v>
      </c>
      <c r="L2696" s="38">
        <f t="shared" si="82"/>
        <v>981.75</v>
      </c>
      <c r="M2696" s="6">
        <f>tbl_Manifiestos[[#This Row],[Total Pagado]]*tbl_Manifiestos[[#This Row],[Porcentaje]]</f>
        <v>913.02750000000003</v>
      </c>
      <c r="N2696" s="3">
        <v>0.93</v>
      </c>
    </row>
    <row r="2697" spans="1:14" ht="15.75" x14ac:dyDescent="0.25">
      <c r="A2697" s="3" t="s">
        <v>16</v>
      </c>
      <c r="B2697" s="3" t="str">
        <f>tbl_Manifiestos[[#This Row],[Factura]] &amp; "|" &amp; tbl_Manifiestos[[#This Row],[Proyecto OK]] &amp; "|" &amp; TEXT(tbl_Manifiestos[[#This Row],[Servicio]],"0.00") &amp; "|" &amp; TEXT(tbl_Manifiestos[[#This Row],[Costo Unitario]],"0.00")</f>
        <v>2418|Glencoe|8.50|115.50</v>
      </c>
      <c r="C2697" s="44">
        <v>2418</v>
      </c>
      <c r="D2697" s="124">
        <v>45762</v>
      </c>
      <c r="E2697">
        <v>308</v>
      </c>
      <c r="F2697" t="s">
        <v>5312</v>
      </c>
      <c r="G2697" t="s">
        <v>591</v>
      </c>
      <c r="H2697" t="s">
        <v>591</v>
      </c>
      <c r="J2697">
        <v>8.5</v>
      </c>
      <c r="K2697" s="34">
        <v>115.5</v>
      </c>
      <c r="L2697" s="40">
        <f t="shared" si="82"/>
        <v>981.75</v>
      </c>
      <c r="M2697" s="6">
        <f>tbl_Manifiestos[[#This Row],[Total Pagado]]*tbl_Manifiestos[[#This Row],[Porcentaje]]</f>
        <v>913.02750000000003</v>
      </c>
      <c r="N2697" s="3">
        <v>0.93</v>
      </c>
    </row>
    <row r="2698" spans="1:14" ht="15.75" x14ac:dyDescent="0.25">
      <c r="A2698" s="3" t="s">
        <v>16</v>
      </c>
      <c r="B2698" s="3" t="str">
        <f>tbl_Manifiestos[[#This Row],[Factura]] &amp; "|" &amp; tbl_Manifiestos[[#This Row],[Proyecto OK]] &amp; "|" &amp; TEXT(tbl_Manifiestos[[#This Row],[Servicio]],"0.00") &amp; "|" &amp; TEXT(tbl_Manifiestos[[#This Row],[Costo Unitario]],"0.00")</f>
        <v>2418|Glencoe|10.50|115.50</v>
      </c>
      <c r="C2698" s="44">
        <v>2418</v>
      </c>
      <c r="D2698" s="123">
        <v>45763</v>
      </c>
      <c r="E2698">
        <v>308</v>
      </c>
      <c r="F2698" t="s">
        <v>5312</v>
      </c>
      <c r="G2698" t="s">
        <v>591</v>
      </c>
      <c r="H2698" t="s">
        <v>591</v>
      </c>
      <c r="J2698">
        <v>10.5</v>
      </c>
      <c r="K2698" s="36">
        <v>115.5</v>
      </c>
      <c r="L2698" s="38">
        <f t="shared" si="82"/>
        <v>1212.75</v>
      </c>
      <c r="M2698" s="6">
        <f>tbl_Manifiestos[[#This Row],[Total Pagado]]*tbl_Manifiestos[[#This Row],[Porcentaje]]</f>
        <v>1127.8575000000001</v>
      </c>
      <c r="N2698" s="3">
        <v>0.93</v>
      </c>
    </row>
    <row r="2699" spans="1:14" ht="15.75" x14ac:dyDescent="0.25">
      <c r="A2699" s="3" t="s">
        <v>16</v>
      </c>
      <c r="B2699" s="3" t="str">
        <f>tbl_Manifiestos[[#This Row],[Factura]] &amp; "|" &amp; tbl_Manifiestos[[#This Row],[Proyecto OK]] &amp; "|" &amp; TEXT(tbl_Manifiestos[[#This Row],[Servicio]],"0.00") &amp; "|" &amp; TEXT(tbl_Manifiestos[[#This Row],[Costo Unitario]],"0.00")</f>
        <v>2418|Glencoe|8.00|115.50</v>
      </c>
      <c r="C2699" s="44">
        <v>2418</v>
      </c>
      <c r="D2699" s="124">
        <v>45764</v>
      </c>
      <c r="E2699">
        <v>308</v>
      </c>
      <c r="F2699" t="s">
        <v>5312</v>
      </c>
      <c r="G2699" t="s">
        <v>591</v>
      </c>
      <c r="H2699" t="s">
        <v>591</v>
      </c>
      <c r="J2699">
        <v>8</v>
      </c>
      <c r="K2699" s="34">
        <v>115.5</v>
      </c>
      <c r="L2699" s="40">
        <f t="shared" si="82"/>
        <v>924</v>
      </c>
      <c r="M2699" s="6">
        <f>tbl_Manifiestos[[#This Row],[Total Pagado]]*tbl_Manifiestos[[#This Row],[Porcentaje]]</f>
        <v>859.32</v>
      </c>
      <c r="N2699" s="3">
        <v>0.93</v>
      </c>
    </row>
    <row r="2700" spans="1:14" ht="15.75" x14ac:dyDescent="0.25">
      <c r="A2700" s="3" t="s">
        <v>16</v>
      </c>
      <c r="B2700" s="3" t="str">
        <f>tbl_Manifiestos[[#This Row],[Factura]] &amp; "|" &amp; tbl_Manifiestos[[#This Row],[Proyecto OK]] &amp; "|" &amp; TEXT(tbl_Manifiestos[[#This Row],[Servicio]],"0.00") &amp; "|" &amp; TEXT(tbl_Manifiestos[[#This Row],[Costo Unitario]],"0.00")</f>
        <v>2418|Glencoe|8.00|115.50</v>
      </c>
      <c r="C2700" s="44">
        <v>2418</v>
      </c>
      <c r="D2700" s="125">
        <v>45765</v>
      </c>
      <c r="E2700">
        <v>308</v>
      </c>
      <c r="F2700" t="s">
        <v>5312</v>
      </c>
      <c r="G2700" t="s">
        <v>591</v>
      </c>
      <c r="H2700" t="s">
        <v>591</v>
      </c>
      <c r="J2700">
        <v>8</v>
      </c>
      <c r="K2700" s="35">
        <v>115.5</v>
      </c>
      <c r="L2700" s="39">
        <f t="shared" si="82"/>
        <v>924</v>
      </c>
      <c r="M2700" s="6">
        <f>tbl_Manifiestos[[#This Row],[Total Pagado]]*tbl_Manifiestos[[#This Row],[Porcentaje]]</f>
        <v>859.32</v>
      </c>
      <c r="N2700" s="3">
        <v>0.93</v>
      </c>
    </row>
    <row r="2701" spans="1:14" ht="15.75" x14ac:dyDescent="0.25">
      <c r="A2701" s="3" t="s">
        <v>16</v>
      </c>
      <c r="B2701" s="3" t="str">
        <f>tbl_Manifiestos[[#This Row],[Factura]] &amp; "|" &amp; tbl_Manifiestos[[#This Row],[Proyecto OK]] &amp; "|" &amp; TEXT(tbl_Manifiestos[[#This Row],[Servicio]],"0.00") &amp; "|" &amp; TEXT(tbl_Manifiestos[[#This Row],[Costo Unitario]],"0.00")</f>
        <v>2431|Glencoe|8.00|115.50</v>
      </c>
      <c r="C2701" s="44">
        <v>2431</v>
      </c>
      <c r="D2701" s="123">
        <v>45768</v>
      </c>
      <c r="E2701">
        <v>308</v>
      </c>
      <c r="F2701" t="s">
        <v>5312</v>
      </c>
      <c r="G2701" t="s">
        <v>591</v>
      </c>
      <c r="H2701" t="s">
        <v>591</v>
      </c>
      <c r="J2701">
        <v>8</v>
      </c>
      <c r="K2701" s="36">
        <v>115.5</v>
      </c>
      <c r="L2701" s="38">
        <f t="shared" si="82"/>
        <v>924</v>
      </c>
      <c r="M2701" s="6">
        <f>tbl_Manifiestos[[#This Row],[Total Pagado]]*tbl_Manifiestos[[#This Row],[Porcentaje]]</f>
        <v>859.32</v>
      </c>
      <c r="N2701" s="3">
        <v>0.93</v>
      </c>
    </row>
    <row r="2702" spans="1:14" ht="15.75" x14ac:dyDescent="0.25">
      <c r="A2702" s="3" t="s">
        <v>16</v>
      </c>
      <c r="B2702" s="3" t="str">
        <f>tbl_Manifiestos[[#This Row],[Factura]] &amp; "|" &amp; tbl_Manifiestos[[#This Row],[Proyecto OK]] &amp; "|" &amp; TEXT(tbl_Manifiestos[[#This Row],[Servicio]],"0.00") &amp; "|" &amp; TEXT(tbl_Manifiestos[[#This Row],[Costo Unitario]],"0.00")</f>
        <v>2431|Glencoe|8.50|115.50</v>
      </c>
      <c r="C2702" s="44">
        <v>2431</v>
      </c>
      <c r="D2702" s="124">
        <v>45769</v>
      </c>
      <c r="E2702">
        <v>308</v>
      </c>
      <c r="F2702" t="s">
        <v>5312</v>
      </c>
      <c r="G2702" t="s">
        <v>591</v>
      </c>
      <c r="H2702" t="s">
        <v>591</v>
      </c>
      <c r="J2702">
        <v>8.5</v>
      </c>
      <c r="K2702" s="34">
        <v>115.5</v>
      </c>
      <c r="L2702" s="40">
        <f t="shared" si="82"/>
        <v>981.75</v>
      </c>
      <c r="M2702" s="6">
        <f>tbl_Manifiestos[[#This Row],[Total Pagado]]*tbl_Manifiestos[[#This Row],[Porcentaje]]</f>
        <v>913.02750000000003</v>
      </c>
      <c r="N2702" s="3">
        <v>0.93</v>
      </c>
    </row>
    <row r="2703" spans="1:14" ht="15.75" x14ac:dyDescent="0.25">
      <c r="A2703" s="3" t="s">
        <v>16</v>
      </c>
      <c r="B2703" s="3" t="str">
        <f>tbl_Manifiestos[[#This Row],[Factura]] &amp; "|" &amp; tbl_Manifiestos[[#This Row],[Proyecto OK]] &amp; "|" &amp; TEXT(tbl_Manifiestos[[#This Row],[Servicio]],"0.00") &amp; "|" &amp; TEXT(tbl_Manifiestos[[#This Row],[Costo Unitario]],"0.00")</f>
        <v>2445|Glencoe|9.50|115.50</v>
      </c>
      <c r="C2703" s="44">
        <v>2445</v>
      </c>
      <c r="D2703" s="124">
        <v>45776</v>
      </c>
      <c r="E2703">
        <v>308</v>
      </c>
      <c r="F2703" t="s">
        <v>5312</v>
      </c>
      <c r="G2703" t="s">
        <v>591</v>
      </c>
      <c r="H2703" t="s">
        <v>591</v>
      </c>
      <c r="J2703">
        <v>9.5</v>
      </c>
      <c r="K2703" s="34">
        <v>115.5</v>
      </c>
      <c r="L2703" s="40">
        <f t="shared" si="82"/>
        <v>1097.25</v>
      </c>
      <c r="M2703" s="6">
        <f>tbl_Manifiestos[[#This Row],[Total Pagado]]*tbl_Manifiestos[[#This Row],[Porcentaje]]</f>
        <v>1020.4425000000001</v>
      </c>
      <c r="N2703" s="3">
        <v>0.93</v>
      </c>
    </row>
    <row r="2704" spans="1:14" ht="15.75" x14ac:dyDescent="0.25">
      <c r="A2704" s="3" t="s">
        <v>16</v>
      </c>
      <c r="B2704" s="3" t="str">
        <f>tbl_Manifiestos[[#This Row],[Factura]] &amp; "|" &amp; tbl_Manifiestos[[#This Row],[Proyecto OK]] &amp; "|" &amp; TEXT(tbl_Manifiestos[[#This Row],[Servicio]],"0.00") &amp; "|" &amp; TEXT(tbl_Manifiestos[[#This Row],[Costo Unitario]],"0.00")</f>
        <v>2445|Glencoe|8.50|115.50</v>
      </c>
      <c r="C2704" s="44">
        <v>2445</v>
      </c>
      <c r="D2704" s="124">
        <v>45777</v>
      </c>
      <c r="E2704">
        <v>308</v>
      </c>
      <c r="F2704" t="s">
        <v>5312</v>
      </c>
      <c r="G2704" t="s">
        <v>591</v>
      </c>
      <c r="H2704" t="s">
        <v>591</v>
      </c>
      <c r="J2704">
        <v>8.5</v>
      </c>
      <c r="K2704" s="34">
        <v>115.5</v>
      </c>
      <c r="L2704" s="40">
        <f t="shared" si="82"/>
        <v>981.75</v>
      </c>
      <c r="M2704" s="6">
        <f>tbl_Manifiestos[[#This Row],[Total Pagado]]*tbl_Manifiestos[[#This Row],[Porcentaje]]</f>
        <v>913.02750000000003</v>
      </c>
      <c r="N2704" s="3">
        <v>0.93</v>
      </c>
    </row>
    <row r="2705" spans="1:14" ht="15.75" x14ac:dyDescent="0.25">
      <c r="A2705" s="3" t="s">
        <v>16</v>
      </c>
      <c r="B2705" s="3" t="str">
        <f>tbl_Manifiestos[[#This Row],[Factura]] &amp; "|" &amp; tbl_Manifiestos[[#This Row],[Proyecto OK]] &amp; "|" &amp; TEXT(tbl_Manifiestos[[#This Row],[Servicio]],"0.00") &amp; "|" &amp; TEXT(tbl_Manifiestos[[#This Row],[Costo Unitario]],"0.00")</f>
        <v>2445|Glencoe|5.50|115.50</v>
      </c>
      <c r="C2705" s="44">
        <v>2445</v>
      </c>
      <c r="D2705" s="125">
        <v>45778</v>
      </c>
      <c r="E2705">
        <v>308</v>
      </c>
      <c r="F2705" t="s">
        <v>5312</v>
      </c>
      <c r="G2705" t="s">
        <v>591</v>
      </c>
      <c r="H2705" t="s">
        <v>591</v>
      </c>
      <c r="J2705">
        <v>5.5</v>
      </c>
      <c r="K2705" s="35">
        <v>115.5</v>
      </c>
      <c r="L2705" s="39">
        <f t="shared" si="82"/>
        <v>635.25</v>
      </c>
      <c r="M2705" s="6">
        <f>tbl_Manifiestos[[#This Row],[Total Pagado]]*tbl_Manifiestos[[#This Row],[Porcentaje]]</f>
        <v>590.78250000000003</v>
      </c>
      <c r="N2705" s="3">
        <v>0.93</v>
      </c>
    </row>
    <row r="2706" spans="1:14" ht="15.75" x14ac:dyDescent="0.25">
      <c r="A2706" s="3" t="s">
        <v>16</v>
      </c>
      <c r="B2706" s="3" t="str">
        <f>tbl_Manifiestos[[#This Row],[Factura]] &amp; "|" &amp; tbl_Manifiestos[[#This Row],[Proyecto OK]] &amp; "|" &amp; TEXT(tbl_Manifiestos[[#This Row],[Servicio]],"0.00") &amp; "|" &amp; TEXT(tbl_Manifiestos[[#This Row],[Costo Unitario]],"0.00")</f>
        <v>2445|Glencoe|8.00|115.50</v>
      </c>
      <c r="C2706" s="44">
        <v>2445</v>
      </c>
      <c r="D2706" s="123">
        <v>45779</v>
      </c>
      <c r="E2706">
        <v>308</v>
      </c>
      <c r="F2706" t="s">
        <v>5312</v>
      </c>
      <c r="G2706" t="s">
        <v>591</v>
      </c>
      <c r="H2706" t="s">
        <v>591</v>
      </c>
      <c r="J2706">
        <v>8</v>
      </c>
      <c r="K2706" s="36">
        <v>115.5</v>
      </c>
      <c r="L2706" s="38">
        <f t="shared" si="82"/>
        <v>924</v>
      </c>
      <c r="M2706" s="6">
        <f>tbl_Manifiestos[[#This Row],[Total Pagado]]*tbl_Manifiestos[[#This Row],[Porcentaje]]</f>
        <v>859.32</v>
      </c>
      <c r="N2706" s="3">
        <v>0.93</v>
      </c>
    </row>
    <row r="2707" spans="1:14" ht="15.75" x14ac:dyDescent="0.25">
      <c r="A2707" s="3" t="s">
        <v>16</v>
      </c>
      <c r="B2707" s="3" t="str">
        <f>tbl_Manifiestos[[#This Row],[Factura]] &amp; "|" &amp; tbl_Manifiestos[[#This Row],[Proyecto OK]] &amp; "|" &amp; TEXT(tbl_Manifiestos[[#This Row],[Servicio]],"0.00") &amp; "|" &amp; TEXT(tbl_Manifiestos[[#This Row],[Costo Unitario]],"0.00")</f>
        <v>2459|Glencoe|6.50|115.50</v>
      </c>
      <c r="C2707" s="44">
        <v>2459</v>
      </c>
      <c r="D2707" s="125">
        <v>45782</v>
      </c>
      <c r="E2707">
        <v>308</v>
      </c>
      <c r="F2707" t="s">
        <v>5312</v>
      </c>
      <c r="G2707" t="s">
        <v>591</v>
      </c>
      <c r="H2707" t="s">
        <v>591</v>
      </c>
      <c r="J2707">
        <v>6.5</v>
      </c>
      <c r="K2707" s="35">
        <v>115.5</v>
      </c>
      <c r="L2707" s="39">
        <f t="shared" si="82"/>
        <v>750.75</v>
      </c>
      <c r="M2707" s="6">
        <f>tbl_Manifiestos[[#This Row],[Total Pagado]]*tbl_Manifiestos[[#This Row],[Porcentaje]]</f>
        <v>698.19749999999999</v>
      </c>
      <c r="N2707" s="3">
        <v>0.93</v>
      </c>
    </row>
    <row r="2708" spans="1:14" ht="15.75" x14ac:dyDescent="0.25">
      <c r="A2708" s="3" t="s">
        <v>16</v>
      </c>
      <c r="B2708" s="3" t="str">
        <f>tbl_Manifiestos[[#This Row],[Factura]] &amp; "|" &amp; tbl_Manifiestos[[#This Row],[Proyecto OK]] &amp; "|" &amp; TEXT(tbl_Manifiestos[[#This Row],[Servicio]],"0.00") &amp; "|" &amp; TEXT(tbl_Manifiestos[[#This Row],[Costo Unitario]],"0.00")</f>
        <v>2459|Glencoe|8.50|115.50</v>
      </c>
      <c r="C2708" s="44">
        <v>2459</v>
      </c>
      <c r="D2708" s="123">
        <v>45783</v>
      </c>
      <c r="E2708">
        <v>308</v>
      </c>
      <c r="F2708" t="s">
        <v>5312</v>
      </c>
      <c r="G2708" t="s">
        <v>591</v>
      </c>
      <c r="H2708" t="s">
        <v>591</v>
      </c>
      <c r="J2708">
        <v>8.5</v>
      </c>
      <c r="K2708" s="36">
        <v>115.5</v>
      </c>
      <c r="L2708" s="38">
        <f t="shared" si="82"/>
        <v>981.75</v>
      </c>
      <c r="M2708" s="6">
        <f>tbl_Manifiestos[[#This Row],[Total Pagado]]*tbl_Manifiestos[[#This Row],[Porcentaje]]</f>
        <v>913.02750000000003</v>
      </c>
      <c r="N2708" s="3">
        <v>0.93</v>
      </c>
    </row>
    <row r="2709" spans="1:14" ht="15.75" x14ac:dyDescent="0.25">
      <c r="A2709" s="3" t="s">
        <v>16</v>
      </c>
      <c r="B2709" s="3" t="str">
        <f>tbl_Manifiestos[[#This Row],[Factura]] &amp; "|" &amp; tbl_Manifiestos[[#This Row],[Proyecto OK]] &amp; "|" &amp; TEXT(tbl_Manifiestos[[#This Row],[Servicio]],"0.00") &amp; "|" &amp; TEXT(tbl_Manifiestos[[#This Row],[Costo Unitario]],"0.00")</f>
        <v>2459|Glencoe|8.00|115.50</v>
      </c>
      <c r="C2709" s="44">
        <v>2459</v>
      </c>
      <c r="D2709" s="124">
        <v>45784</v>
      </c>
      <c r="E2709">
        <v>308</v>
      </c>
      <c r="F2709" t="s">
        <v>5312</v>
      </c>
      <c r="G2709" t="s">
        <v>591</v>
      </c>
      <c r="H2709" t="s">
        <v>591</v>
      </c>
      <c r="J2709">
        <v>8</v>
      </c>
      <c r="K2709" s="34">
        <v>115.5</v>
      </c>
      <c r="L2709" s="40">
        <f t="shared" si="82"/>
        <v>924</v>
      </c>
      <c r="M2709" s="6">
        <f>tbl_Manifiestos[[#This Row],[Total Pagado]]*tbl_Manifiestos[[#This Row],[Porcentaje]]</f>
        <v>859.32</v>
      </c>
      <c r="N2709" s="3">
        <v>0.93</v>
      </c>
    </row>
    <row r="2710" spans="1:14" ht="15.75" x14ac:dyDescent="0.25">
      <c r="A2710" s="3" t="s">
        <v>16</v>
      </c>
      <c r="B2710" s="3" t="str">
        <f>tbl_Manifiestos[[#This Row],[Factura]] &amp; "|" &amp; tbl_Manifiestos[[#This Row],[Proyecto OK]] &amp; "|" &amp; TEXT(tbl_Manifiestos[[#This Row],[Servicio]],"0.00") &amp; "|" &amp; TEXT(tbl_Manifiestos[[#This Row],[Costo Unitario]],"0.00")</f>
        <v>2459|Glencoe|12.50|115.50</v>
      </c>
      <c r="C2710" s="44">
        <v>2459</v>
      </c>
      <c r="D2710" s="125">
        <v>45785</v>
      </c>
      <c r="E2710">
        <v>308</v>
      </c>
      <c r="F2710" t="s">
        <v>5312</v>
      </c>
      <c r="G2710" t="s">
        <v>591</v>
      </c>
      <c r="H2710" t="s">
        <v>591</v>
      </c>
      <c r="J2710">
        <v>12.5</v>
      </c>
      <c r="K2710" s="35">
        <v>115.5</v>
      </c>
      <c r="L2710" s="39">
        <f t="shared" si="82"/>
        <v>1443.75</v>
      </c>
      <c r="M2710" s="6">
        <f>tbl_Manifiestos[[#This Row],[Total Pagado]]*tbl_Manifiestos[[#This Row],[Porcentaje]]</f>
        <v>1342.6875</v>
      </c>
      <c r="N2710" s="3">
        <v>0.93</v>
      </c>
    </row>
    <row r="2711" spans="1:14" ht="15.75" x14ac:dyDescent="0.25">
      <c r="A2711" s="3" t="s">
        <v>16</v>
      </c>
      <c r="B2711" s="3" t="str">
        <f>tbl_Manifiestos[[#This Row],[Factura]] &amp; "|" &amp; tbl_Manifiestos[[#This Row],[Proyecto OK]] &amp; "|" &amp; TEXT(tbl_Manifiestos[[#This Row],[Servicio]],"0.00") &amp; "|" &amp; TEXT(tbl_Manifiestos[[#This Row],[Costo Unitario]],"0.00")</f>
        <v>2459|Glencoe|8.00|115.50</v>
      </c>
      <c r="C2711" s="44">
        <v>2459</v>
      </c>
      <c r="D2711" s="122">
        <v>45786</v>
      </c>
      <c r="E2711">
        <v>308</v>
      </c>
      <c r="F2711" t="s">
        <v>5312</v>
      </c>
      <c r="G2711" t="s">
        <v>591</v>
      </c>
      <c r="H2711" t="s">
        <v>591</v>
      </c>
      <c r="J2711">
        <v>8</v>
      </c>
      <c r="K2711" s="37">
        <v>115.5</v>
      </c>
      <c r="L2711" s="41">
        <f t="shared" si="82"/>
        <v>924</v>
      </c>
      <c r="M2711" s="6">
        <f>tbl_Manifiestos[[#This Row],[Total Pagado]]*tbl_Manifiestos[[#This Row],[Porcentaje]]</f>
        <v>859.32</v>
      </c>
      <c r="N2711" s="3">
        <v>0.93</v>
      </c>
    </row>
    <row r="2712" spans="1:14" ht="15.75" x14ac:dyDescent="0.25">
      <c r="A2712" s="3" t="s">
        <v>16</v>
      </c>
      <c r="B2712" s="3" t="str">
        <f>tbl_Manifiestos[[#This Row],[Factura]] &amp; "|" &amp; tbl_Manifiestos[[#This Row],[Proyecto OK]] &amp; "|" &amp; TEXT(tbl_Manifiestos[[#This Row],[Servicio]],"0.00") &amp; "|" &amp; TEXT(tbl_Manifiestos[[#This Row],[Costo Unitario]],"0.00")</f>
        <v>2475|Glencoe|6.00|115.50</v>
      </c>
      <c r="C2712" s="44" t="s">
        <v>5781</v>
      </c>
      <c r="D2712" s="123">
        <v>45789</v>
      </c>
      <c r="E2712">
        <v>308</v>
      </c>
      <c r="F2712" t="s">
        <v>5405</v>
      </c>
      <c r="G2712" t="s">
        <v>591</v>
      </c>
      <c r="H2712" t="s">
        <v>591</v>
      </c>
      <c r="J2712">
        <v>6</v>
      </c>
      <c r="K2712" s="36">
        <v>115.5</v>
      </c>
      <c r="L2712" s="38">
        <f t="shared" si="82"/>
        <v>693</v>
      </c>
      <c r="M2712" s="6">
        <f>tbl_Manifiestos[[#This Row],[Total Pagado]]*tbl_Manifiestos[[#This Row],[Porcentaje]]</f>
        <v>644.49</v>
      </c>
      <c r="N2712" s="3">
        <v>0.93</v>
      </c>
    </row>
    <row r="2713" spans="1:14" ht="15.75" x14ac:dyDescent="0.25">
      <c r="A2713" s="3" t="s">
        <v>16</v>
      </c>
      <c r="B2713" s="3" t="str">
        <f>tbl_Manifiestos[[#This Row],[Factura]] &amp; "|" &amp; tbl_Manifiestos[[#This Row],[Proyecto OK]] &amp; "|" &amp; TEXT(tbl_Manifiestos[[#This Row],[Servicio]],"0.00") &amp; "|" &amp; TEXT(tbl_Manifiestos[[#This Row],[Costo Unitario]],"0.00")</f>
        <v>2475|Glencoe|5.50|115.50</v>
      </c>
      <c r="C2713" s="44" t="s">
        <v>5781</v>
      </c>
      <c r="D2713" s="124">
        <v>45790</v>
      </c>
      <c r="E2713">
        <v>308</v>
      </c>
      <c r="F2713" t="s">
        <v>5405</v>
      </c>
      <c r="G2713" t="s">
        <v>591</v>
      </c>
      <c r="H2713" t="s">
        <v>591</v>
      </c>
      <c r="J2713">
        <v>5.5</v>
      </c>
      <c r="K2713" s="34">
        <v>115.5</v>
      </c>
      <c r="L2713" s="40">
        <f t="shared" si="82"/>
        <v>635.25</v>
      </c>
      <c r="M2713" s="6">
        <f>tbl_Manifiestos[[#This Row],[Total Pagado]]*tbl_Manifiestos[[#This Row],[Porcentaje]]</f>
        <v>590.78250000000003</v>
      </c>
      <c r="N2713" s="3">
        <v>0.93</v>
      </c>
    </row>
    <row r="2714" spans="1:14" ht="15.75" x14ac:dyDescent="0.25">
      <c r="A2714" s="3" t="s">
        <v>16</v>
      </c>
      <c r="B2714" s="3" t="str">
        <f>tbl_Manifiestos[[#This Row],[Factura]] &amp; "|" &amp; tbl_Manifiestos[[#This Row],[Proyecto OK]] &amp; "|" &amp; TEXT(tbl_Manifiestos[[#This Row],[Servicio]],"0.00") &amp; "|" &amp; TEXT(tbl_Manifiestos[[#This Row],[Costo Unitario]],"0.00")</f>
        <v>2475|Glencoe|8.00|115.50</v>
      </c>
      <c r="C2714" s="44" t="s">
        <v>5781</v>
      </c>
      <c r="D2714" s="124">
        <v>45791</v>
      </c>
      <c r="E2714">
        <v>308</v>
      </c>
      <c r="F2714" t="s">
        <v>5405</v>
      </c>
      <c r="G2714" t="s">
        <v>591</v>
      </c>
      <c r="H2714" t="s">
        <v>591</v>
      </c>
      <c r="J2714">
        <v>8</v>
      </c>
      <c r="K2714" s="34">
        <v>115.5</v>
      </c>
      <c r="L2714" s="40">
        <f t="shared" si="82"/>
        <v>924</v>
      </c>
      <c r="M2714" s="6">
        <f>tbl_Manifiestos[[#This Row],[Total Pagado]]*tbl_Manifiestos[[#This Row],[Porcentaje]]</f>
        <v>859.32</v>
      </c>
      <c r="N2714" s="3">
        <v>0.93</v>
      </c>
    </row>
    <row r="2715" spans="1:14" ht="15.75" x14ac:dyDescent="0.25">
      <c r="A2715" s="3" t="s">
        <v>16</v>
      </c>
      <c r="B2715" s="3" t="str">
        <f>tbl_Manifiestos[[#This Row],[Factura]] &amp; "|" &amp; tbl_Manifiestos[[#This Row],[Proyecto OK]] &amp; "|" &amp; TEXT(tbl_Manifiestos[[#This Row],[Servicio]],"0.00") &amp; "|" &amp; TEXT(tbl_Manifiestos[[#This Row],[Costo Unitario]],"0.00")</f>
        <v>2475|Glencoe|9.50|115.50</v>
      </c>
      <c r="C2715" s="44" t="s">
        <v>5781</v>
      </c>
      <c r="D2715" s="125">
        <v>45792</v>
      </c>
      <c r="E2715">
        <v>308</v>
      </c>
      <c r="F2715" t="s">
        <v>5405</v>
      </c>
      <c r="G2715" t="s">
        <v>591</v>
      </c>
      <c r="H2715" t="s">
        <v>591</v>
      </c>
      <c r="J2715">
        <v>9.5</v>
      </c>
      <c r="K2715" s="35">
        <v>115.5</v>
      </c>
      <c r="L2715" s="39">
        <f t="shared" si="82"/>
        <v>1097.25</v>
      </c>
      <c r="M2715" s="6">
        <f>tbl_Manifiestos[[#This Row],[Total Pagado]]*tbl_Manifiestos[[#This Row],[Porcentaje]]</f>
        <v>1020.4425000000001</v>
      </c>
      <c r="N2715" s="3">
        <v>0.93</v>
      </c>
    </row>
    <row r="2716" spans="1:14" ht="15.75" x14ac:dyDescent="0.25">
      <c r="A2716" s="3" t="s">
        <v>16</v>
      </c>
      <c r="B2716" s="3" t="str">
        <f>tbl_Manifiestos[[#This Row],[Factura]] &amp; "|" &amp; tbl_Manifiestos[[#This Row],[Proyecto OK]] &amp; "|" &amp; TEXT(tbl_Manifiestos[[#This Row],[Servicio]],"0.00") &amp; "|" &amp; TEXT(tbl_Manifiestos[[#This Row],[Costo Unitario]],"0.00")</f>
        <v>2475|Glencoe|7.50|115.50</v>
      </c>
      <c r="C2716" s="44" t="s">
        <v>5781</v>
      </c>
      <c r="D2716" s="123">
        <v>45793</v>
      </c>
      <c r="E2716">
        <v>308</v>
      </c>
      <c r="F2716" t="s">
        <v>5405</v>
      </c>
      <c r="G2716" t="s">
        <v>591</v>
      </c>
      <c r="H2716" t="s">
        <v>591</v>
      </c>
      <c r="J2716">
        <v>7.5</v>
      </c>
      <c r="K2716" s="36">
        <v>115.5</v>
      </c>
      <c r="L2716" s="38">
        <f t="shared" si="82"/>
        <v>866.25</v>
      </c>
      <c r="M2716" s="6">
        <f>tbl_Manifiestos[[#This Row],[Total Pagado]]*tbl_Manifiestos[[#This Row],[Porcentaje]]</f>
        <v>805.61250000000007</v>
      </c>
      <c r="N2716" s="3">
        <v>0.93</v>
      </c>
    </row>
    <row r="2717" spans="1:14" ht="15.75" x14ac:dyDescent="0.25">
      <c r="A2717" s="3" t="s">
        <v>16</v>
      </c>
      <c r="B2717" s="3" t="str">
        <f>tbl_Manifiestos[[#This Row],[Factura]] &amp; "|" &amp; tbl_Manifiestos[[#This Row],[Proyecto OK]] &amp; "|" &amp; TEXT(tbl_Manifiestos[[#This Row],[Servicio]],"0.00") &amp; "|" &amp; TEXT(tbl_Manifiestos[[#This Row],[Costo Unitario]],"0.00")</f>
        <v>2490|Glencoe|4.00|115.50</v>
      </c>
      <c r="C2717" s="44" t="s">
        <v>5423</v>
      </c>
      <c r="D2717" s="124">
        <v>45797</v>
      </c>
      <c r="E2717">
        <v>308</v>
      </c>
      <c r="F2717" t="s">
        <v>5405</v>
      </c>
      <c r="G2717" t="s">
        <v>591</v>
      </c>
      <c r="H2717" t="s">
        <v>591</v>
      </c>
      <c r="J2717">
        <v>4</v>
      </c>
      <c r="K2717" s="34">
        <v>115.5</v>
      </c>
      <c r="L2717" s="40">
        <f t="shared" si="82"/>
        <v>462</v>
      </c>
      <c r="M2717" s="6">
        <f>tbl_Manifiestos[[#This Row],[Total Pagado]]*tbl_Manifiestos[[#This Row],[Porcentaje]]</f>
        <v>429.66</v>
      </c>
      <c r="N2717" s="3">
        <v>0.93</v>
      </c>
    </row>
    <row r="2718" spans="1:14" ht="15.75" x14ac:dyDescent="0.25">
      <c r="A2718" s="3" t="s">
        <v>16</v>
      </c>
      <c r="B2718" s="3" t="str">
        <f>tbl_Manifiestos[[#This Row],[Factura]] &amp; "|" &amp; tbl_Manifiestos[[#This Row],[Proyecto OK]] &amp; "|" &amp; TEXT(tbl_Manifiestos[[#This Row],[Servicio]],"0.00") &amp; "|" &amp; TEXT(tbl_Manifiestos[[#This Row],[Costo Unitario]],"0.00")</f>
        <v>2490|Glencoe|8.00|115.50</v>
      </c>
      <c r="C2718" s="44" t="s">
        <v>5423</v>
      </c>
      <c r="D2718" s="124">
        <v>45798</v>
      </c>
      <c r="E2718">
        <v>308</v>
      </c>
      <c r="F2718" t="s">
        <v>5405</v>
      </c>
      <c r="G2718" t="s">
        <v>591</v>
      </c>
      <c r="H2718" t="s">
        <v>591</v>
      </c>
      <c r="J2718">
        <v>8</v>
      </c>
      <c r="K2718" s="34">
        <v>115.5</v>
      </c>
      <c r="L2718" s="40">
        <f t="shared" si="82"/>
        <v>924</v>
      </c>
      <c r="M2718" s="6">
        <f>tbl_Manifiestos[[#This Row],[Total Pagado]]*tbl_Manifiestos[[#This Row],[Porcentaje]]</f>
        <v>859.32</v>
      </c>
      <c r="N2718" s="3">
        <v>0.93</v>
      </c>
    </row>
    <row r="2719" spans="1:14" ht="15.75" x14ac:dyDescent="0.25">
      <c r="A2719" s="3" t="s">
        <v>16</v>
      </c>
      <c r="B2719" s="3" t="str">
        <f>tbl_Manifiestos[[#This Row],[Factura]] &amp; "|" &amp; tbl_Manifiestos[[#This Row],[Proyecto OK]] &amp; "|" &amp; TEXT(tbl_Manifiestos[[#This Row],[Servicio]],"0.00") &amp; "|" &amp; TEXT(tbl_Manifiestos[[#This Row],[Costo Unitario]],"0.00")</f>
        <v>2516|Glencoe|11.50|115.50</v>
      </c>
      <c r="C2719" s="44" t="s">
        <v>5734</v>
      </c>
      <c r="D2719" s="79">
        <v>45811</v>
      </c>
      <c r="E2719">
        <v>308</v>
      </c>
      <c r="F2719" t="s">
        <v>5312</v>
      </c>
      <c r="G2719" t="s">
        <v>591</v>
      </c>
      <c r="H2719" t="s">
        <v>591</v>
      </c>
      <c r="J2719">
        <v>11.5</v>
      </c>
      <c r="K2719" s="34">
        <v>115.5</v>
      </c>
      <c r="L2719" s="40">
        <f t="shared" si="82"/>
        <v>1328.25</v>
      </c>
      <c r="M2719" s="6">
        <f>tbl_Manifiestos[[#This Row],[Total Pagado]]*tbl_Manifiestos[[#This Row],[Porcentaje]]</f>
        <v>1235.2725</v>
      </c>
      <c r="N2719" s="3">
        <v>0.93</v>
      </c>
    </row>
    <row r="2720" spans="1:14" ht="15.75" x14ac:dyDescent="0.25">
      <c r="A2720" s="3" t="s">
        <v>16</v>
      </c>
      <c r="B2720" s="3" t="str">
        <f>tbl_Manifiestos[[#This Row],[Factura]] &amp; "|" &amp; tbl_Manifiestos[[#This Row],[Proyecto OK]] &amp; "|" &amp; TEXT(tbl_Manifiestos[[#This Row],[Servicio]],"0.00") &amp; "|" &amp; TEXT(tbl_Manifiestos[[#This Row],[Costo Unitario]],"0.00")</f>
        <v>2546|Glencoe|6.00|115.50</v>
      </c>
      <c r="C2720" s="44" t="s">
        <v>5461</v>
      </c>
      <c r="D2720" s="79">
        <v>45827</v>
      </c>
      <c r="E2720">
        <v>308</v>
      </c>
      <c r="F2720" t="s">
        <v>5312</v>
      </c>
      <c r="G2720" t="s">
        <v>591</v>
      </c>
      <c r="H2720" t="s">
        <v>591</v>
      </c>
      <c r="J2720">
        <v>6</v>
      </c>
      <c r="K2720" s="55">
        <v>115.5</v>
      </c>
      <c r="L2720" s="40">
        <f t="shared" si="82"/>
        <v>693</v>
      </c>
      <c r="M2720" s="6">
        <f>tbl_Manifiestos[[#This Row],[Total Pagado]]*tbl_Manifiestos[[#This Row],[Porcentaje]]</f>
        <v>644.49</v>
      </c>
      <c r="N2720" s="3">
        <v>0.93</v>
      </c>
    </row>
    <row r="2721" spans="1:14" ht="15.75" x14ac:dyDescent="0.25">
      <c r="A2721" s="3" t="s">
        <v>16</v>
      </c>
      <c r="B2721" s="3" t="str">
        <f>tbl_Manifiestos[[#This Row],[Factura]] &amp; "|" &amp; tbl_Manifiestos[[#This Row],[Proyecto OK]] &amp; "|" &amp; TEXT(tbl_Manifiestos[[#This Row],[Servicio]],"0.00") &amp; "|" &amp; TEXT(tbl_Manifiestos[[#This Row],[Costo Unitario]],"0.00")</f>
        <v>2562|Glencoe|11.50|115.50</v>
      </c>
      <c r="C2721" s="44" t="s">
        <v>5469</v>
      </c>
      <c r="D2721" s="79">
        <v>45835</v>
      </c>
      <c r="E2721">
        <v>308</v>
      </c>
      <c r="F2721" t="s">
        <v>5312</v>
      </c>
      <c r="G2721" t="s">
        <v>591</v>
      </c>
      <c r="H2721" t="s">
        <v>591</v>
      </c>
      <c r="J2721">
        <v>11.5</v>
      </c>
      <c r="K2721" s="55">
        <v>115.5</v>
      </c>
      <c r="L2721" s="40">
        <f t="shared" si="82"/>
        <v>1328.25</v>
      </c>
      <c r="M2721" s="6">
        <f>tbl_Manifiestos[[#This Row],[Total Pagado]]*tbl_Manifiestos[[#This Row],[Porcentaje]]</f>
        <v>1235.2725</v>
      </c>
      <c r="N2721" s="3">
        <v>0.93</v>
      </c>
    </row>
    <row r="2722" spans="1:14" ht="15.75" x14ac:dyDescent="0.25">
      <c r="A2722" s="3" t="s">
        <v>16</v>
      </c>
      <c r="B2722" s="3" t="str">
        <f>tbl_Manifiestos[[#This Row],[Factura]] &amp; "|" &amp; tbl_Manifiestos[[#This Row],[Proyecto OK]] &amp; "|" &amp; TEXT(tbl_Manifiestos[[#This Row],[Servicio]],"0.00") &amp; "|" &amp; TEXT(tbl_Manifiestos[[#This Row],[Costo Unitario]],"0.00")</f>
        <v>2575|Glencoe|11.50|115.50</v>
      </c>
      <c r="C2722" s="44" t="s">
        <v>5477</v>
      </c>
      <c r="D2722" s="79">
        <v>45838</v>
      </c>
      <c r="E2722">
        <v>308</v>
      </c>
      <c r="F2722" t="s">
        <v>5312</v>
      </c>
      <c r="G2722" t="s">
        <v>591</v>
      </c>
      <c r="H2722" t="s">
        <v>591</v>
      </c>
      <c r="J2722">
        <v>11.5</v>
      </c>
      <c r="K2722" s="55">
        <v>115.5</v>
      </c>
      <c r="L2722" s="40">
        <f t="shared" si="82"/>
        <v>1328.25</v>
      </c>
      <c r="M2722" s="6">
        <f>tbl_Manifiestos[[#This Row],[Total Pagado]]*tbl_Manifiestos[[#This Row],[Porcentaje]]</f>
        <v>1235.2725</v>
      </c>
      <c r="N2722" s="3">
        <v>0.93</v>
      </c>
    </row>
    <row r="2723" spans="1:14" ht="15.75" x14ac:dyDescent="0.25">
      <c r="A2723" s="3" t="s">
        <v>16</v>
      </c>
      <c r="B2723" s="3" t="str">
        <f>tbl_Manifiestos[[#This Row],[Factura]] &amp; "|" &amp; tbl_Manifiestos[[#This Row],[Proyecto OK]] &amp; "|" &amp; TEXT(tbl_Manifiestos[[#This Row],[Servicio]],"0.00") &amp; "|" &amp; TEXT(tbl_Manifiestos[[#This Row],[Costo Unitario]],"0.00")</f>
        <v>2575|Glencoe|12.00|115.50</v>
      </c>
      <c r="C2723" s="44" t="s">
        <v>5477</v>
      </c>
      <c r="D2723" s="79">
        <v>45839</v>
      </c>
      <c r="E2723">
        <v>308</v>
      </c>
      <c r="F2723" t="s">
        <v>5312</v>
      </c>
      <c r="G2723" t="s">
        <v>591</v>
      </c>
      <c r="H2723" t="s">
        <v>591</v>
      </c>
      <c r="J2723">
        <v>12</v>
      </c>
      <c r="K2723" s="55">
        <v>115.5</v>
      </c>
      <c r="L2723" s="40">
        <f t="shared" si="82"/>
        <v>1386</v>
      </c>
      <c r="M2723" s="6">
        <f>tbl_Manifiestos[[#This Row],[Total Pagado]]*tbl_Manifiestos[[#This Row],[Porcentaje]]</f>
        <v>1288.98</v>
      </c>
      <c r="N2723" s="3">
        <v>0.93</v>
      </c>
    </row>
    <row r="2724" spans="1:14" ht="15.75" x14ac:dyDescent="0.25">
      <c r="A2724" s="3" t="s">
        <v>16</v>
      </c>
      <c r="B2724" s="3" t="str">
        <f>tbl_Manifiestos[[#This Row],[Factura]] &amp; "|" &amp; tbl_Manifiestos[[#This Row],[Proyecto OK]] &amp; "|" &amp; TEXT(tbl_Manifiestos[[#This Row],[Servicio]],"0.00") &amp; "|" &amp; TEXT(tbl_Manifiestos[[#This Row],[Costo Unitario]],"0.00")</f>
        <v>2575|Glencoe|8.25|115.50</v>
      </c>
      <c r="C2724" s="44" t="s">
        <v>5477</v>
      </c>
      <c r="D2724" s="79">
        <v>45840</v>
      </c>
      <c r="E2724">
        <v>308</v>
      </c>
      <c r="F2724" t="s">
        <v>5312</v>
      </c>
      <c r="G2724" t="s">
        <v>591</v>
      </c>
      <c r="H2724" t="s">
        <v>591</v>
      </c>
      <c r="J2724">
        <v>8.25</v>
      </c>
      <c r="K2724" s="55">
        <v>115.5</v>
      </c>
      <c r="L2724" s="40">
        <f t="shared" si="82"/>
        <v>952.875</v>
      </c>
      <c r="M2724" s="6">
        <f>tbl_Manifiestos[[#This Row],[Total Pagado]]*tbl_Manifiestos[[#This Row],[Porcentaje]]</f>
        <v>886.17375000000004</v>
      </c>
      <c r="N2724" s="3">
        <v>0.93</v>
      </c>
    </row>
    <row r="2725" spans="1:14" ht="15.75" x14ac:dyDescent="0.25">
      <c r="A2725" s="3" t="s">
        <v>16</v>
      </c>
      <c r="B2725" s="3" t="str">
        <f>tbl_Manifiestos[[#This Row],[Factura]] &amp; "|" &amp; tbl_Manifiestos[[#This Row],[Proyecto OK]] &amp; "|" &amp; TEXT(tbl_Manifiestos[[#This Row],[Servicio]],"0.00") &amp; "|" &amp; TEXT(tbl_Manifiestos[[#This Row],[Costo Unitario]],"0.00")</f>
        <v>2575|Glencoe|8.00|115.50</v>
      </c>
      <c r="C2725" s="44" t="s">
        <v>5477</v>
      </c>
      <c r="D2725" s="80">
        <v>45841</v>
      </c>
      <c r="E2725">
        <v>308</v>
      </c>
      <c r="F2725" t="s">
        <v>5312</v>
      </c>
      <c r="G2725" t="s">
        <v>591</v>
      </c>
      <c r="H2725" t="s">
        <v>591</v>
      </c>
      <c r="J2725">
        <v>8</v>
      </c>
      <c r="K2725" s="56">
        <v>115.5</v>
      </c>
      <c r="L2725" s="39">
        <f t="shared" si="82"/>
        <v>924</v>
      </c>
      <c r="M2725" s="6">
        <f>tbl_Manifiestos[[#This Row],[Total Pagado]]*tbl_Manifiestos[[#This Row],[Porcentaje]]</f>
        <v>859.32</v>
      </c>
      <c r="N2725" s="3">
        <v>0.93</v>
      </c>
    </row>
    <row r="2726" spans="1:14" ht="15.75" x14ac:dyDescent="0.25">
      <c r="A2726" s="3" t="s">
        <v>16</v>
      </c>
      <c r="B2726" s="3" t="str">
        <f>tbl_Manifiestos[[#This Row],[Factura]] &amp; "|" &amp; tbl_Manifiestos[[#This Row],[Proyecto OK]] &amp; "|" &amp; TEXT(tbl_Manifiestos[[#This Row],[Servicio]],"0.00") &amp; "|" &amp; TEXT(tbl_Manifiestos[[#This Row],[Costo Unitario]],"0.00")</f>
        <v>2591|Glencoe|9.50|115.50</v>
      </c>
      <c r="C2726" s="44" t="s">
        <v>5489</v>
      </c>
      <c r="D2726" s="78">
        <v>45845</v>
      </c>
      <c r="E2726">
        <v>308</v>
      </c>
      <c r="F2726" t="s">
        <v>5312</v>
      </c>
      <c r="G2726" t="s">
        <v>591</v>
      </c>
      <c r="H2726" t="s">
        <v>591</v>
      </c>
      <c r="J2726">
        <v>9.5</v>
      </c>
      <c r="K2726" s="54">
        <v>115.5</v>
      </c>
      <c r="L2726" s="38">
        <f t="shared" si="82"/>
        <v>1097.25</v>
      </c>
      <c r="M2726" s="6">
        <f>tbl_Manifiestos[[#This Row],[Total Pagado]]*tbl_Manifiestos[[#This Row],[Porcentaje]]</f>
        <v>1020.4425000000001</v>
      </c>
      <c r="N2726" s="3">
        <v>0.93</v>
      </c>
    </row>
    <row r="2727" spans="1:14" ht="15.75" x14ac:dyDescent="0.25">
      <c r="A2727" s="3" t="s">
        <v>16</v>
      </c>
      <c r="B2727" s="3" t="str">
        <f>tbl_Manifiestos[[#This Row],[Factura]] &amp; "|" &amp; tbl_Manifiestos[[#This Row],[Proyecto OK]] &amp; "|" &amp; TEXT(tbl_Manifiestos[[#This Row],[Servicio]],"0.00") &amp; "|" &amp; TEXT(tbl_Manifiestos[[#This Row],[Costo Unitario]],"0.00")</f>
        <v>2591|Glencoe|9.00|115.50</v>
      </c>
      <c r="C2727" s="44" t="s">
        <v>5489</v>
      </c>
      <c r="D2727" s="79">
        <v>45846</v>
      </c>
      <c r="E2727">
        <v>308</v>
      </c>
      <c r="F2727" t="s">
        <v>5312</v>
      </c>
      <c r="G2727" t="s">
        <v>591</v>
      </c>
      <c r="H2727" t="s">
        <v>591</v>
      </c>
      <c r="J2727">
        <v>9</v>
      </c>
      <c r="K2727" s="55">
        <v>115.5</v>
      </c>
      <c r="L2727" s="40">
        <f t="shared" si="82"/>
        <v>1039.5</v>
      </c>
      <c r="M2727" s="6">
        <f>tbl_Manifiestos[[#This Row],[Total Pagado]]*tbl_Manifiestos[[#This Row],[Porcentaje]]</f>
        <v>966.73500000000001</v>
      </c>
      <c r="N2727" s="3">
        <v>0.93</v>
      </c>
    </row>
    <row r="2728" spans="1:14" ht="15.75" x14ac:dyDescent="0.25">
      <c r="A2728" s="3" t="s">
        <v>16</v>
      </c>
      <c r="B2728" s="3" t="str">
        <f>tbl_Manifiestos[[#This Row],[Factura]] &amp; "|" &amp; tbl_Manifiestos[[#This Row],[Proyecto OK]] &amp; "|" &amp; TEXT(tbl_Manifiestos[[#This Row],[Servicio]],"0.00") &amp; "|" &amp; TEXT(tbl_Manifiestos[[#This Row],[Costo Unitario]],"0.00")</f>
        <v>2591|Glencoe|9.00|115.50</v>
      </c>
      <c r="C2728" s="44" t="s">
        <v>5489</v>
      </c>
      <c r="D2728" s="79">
        <v>45848</v>
      </c>
      <c r="E2728">
        <v>308</v>
      </c>
      <c r="F2728" t="s">
        <v>5312</v>
      </c>
      <c r="G2728" t="s">
        <v>591</v>
      </c>
      <c r="H2728" t="s">
        <v>591</v>
      </c>
      <c r="J2728">
        <v>9</v>
      </c>
      <c r="K2728" s="55">
        <v>115.5</v>
      </c>
      <c r="L2728" s="40">
        <f t="shared" si="82"/>
        <v>1039.5</v>
      </c>
      <c r="M2728" s="6">
        <f>tbl_Manifiestos[[#This Row],[Total Pagado]]*tbl_Manifiestos[[#This Row],[Porcentaje]]</f>
        <v>966.73500000000001</v>
      </c>
      <c r="N2728" s="3">
        <v>0.93</v>
      </c>
    </row>
    <row r="2729" spans="1:14" ht="15.75" x14ac:dyDescent="0.25">
      <c r="A2729" s="3" t="s">
        <v>16</v>
      </c>
      <c r="B2729" s="3" t="str">
        <f>tbl_Manifiestos[[#This Row],[Factura]] &amp; "|" &amp; tbl_Manifiestos[[#This Row],[Proyecto OK]] &amp; "|" &amp; TEXT(tbl_Manifiestos[[#This Row],[Servicio]],"0.00") &amp; "|" &amp; TEXT(tbl_Manifiestos[[#This Row],[Costo Unitario]],"0.00")</f>
        <v>2591|Glencoe|8.00|115.50</v>
      </c>
      <c r="C2729" s="44" t="s">
        <v>5489</v>
      </c>
      <c r="D2729" s="79">
        <v>45849</v>
      </c>
      <c r="E2729">
        <v>308</v>
      </c>
      <c r="F2729" t="s">
        <v>5312</v>
      </c>
      <c r="G2729" t="s">
        <v>591</v>
      </c>
      <c r="H2729" t="s">
        <v>591</v>
      </c>
      <c r="J2729">
        <v>8</v>
      </c>
      <c r="K2729" s="55">
        <v>115.5</v>
      </c>
      <c r="L2729" s="40">
        <f t="shared" si="82"/>
        <v>924</v>
      </c>
      <c r="M2729" s="6">
        <f>tbl_Manifiestos[[#This Row],[Total Pagado]]*tbl_Manifiestos[[#This Row],[Porcentaje]]</f>
        <v>859.32</v>
      </c>
      <c r="N2729" s="3">
        <v>0.93</v>
      </c>
    </row>
    <row r="2730" spans="1:14" ht="15.75" x14ac:dyDescent="0.25">
      <c r="A2730" s="3" t="s">
        <v>16</v>
      </c>
      <c r="B2730" s="3" t="str">
        <f>tbl_Manifiestos[[#This Row],[Factura]] &amp; "|" &amp; tbl_Manifiestos[[#This Row],[Proyecto OK]] &amp; "|" &amp; TEXT(tbl_Manifiestos[[#This Row],[Servicio]],"0.00") &amp; "|" &amp; TEXT(tbl_Manifiestos[[#This Row],[Costo Unitario]],"0.00")</f>
        <v>2603|Glencoe|8.00|115.50</v>
      </c>
      <c r="C2730" s="44" t="s">
        <v>5786</v>
      </c>
      <c r="D2730" s="79">
        <v>45852</v>
      </c>
      <c r="E2730">
        <v>308</v>
      </c>
      <c r="F2730" t="s">
        <v>5312</v>
      </c>
      <c r="G2730" t="s">
        <v>591</v>
      </c>
      <c r="H2730" t="s">
        <v>591</v>
      </c>
      <c r="J2730">
        <v>8</v>
      </c>
      <c r="K2730" s="55">
        <v>115.5</v>
      </c>
      <c r="L2730" s="40">
        <f t="shared" si="82"/>
        <v>924</v>
      </c>
      <c r="M2730" s="6">
        <f>tbl_Manifiestos[[#This Row],[Total Pagado]]*tbl_Manifiestos[[#This Row],[Porcentaje]]</f>
        <v>859.32</v>
      </c>
      <c r="N2730" s="3">
        <v>0.93</v>
      </c>
    </row>
    <row r="2731" spans="1:14" ht="15.75" x14ac:dyDescent="0.25">
      <c r="A2731" s="3" t="s">
        <v>16</v>
      </c>
      <c r="B2731" s="3" t="str">
        <f>tbl_Manifiestos[[#This Row],[Factura]] &amp; "|" &amp; tbl_Manifiestos[[#This Row],[Proyecto OK]] &amp; "|" &amp; TEXT(tbl_Manifiestos[[#This Row],[Servicio]],"0.00") &amp; "|" &amp; TEXT(tbl_Manifiestos[[#This Row],[Costo Unitario]],"0.00")</f>
        <v>2603|Glencoe|7.50|115.50</v>
      </c>
      <c r="C2731" s="44" t="s">
        <v>5786</v>
      </c>
      <c r="D2731" s="80">
        <v>45853</v>
      </c>
      <c r="E2731">
        <v>308</v>
      </c>
      <c r="F2731" t="s">
        <v>5312</v>
      </c>
      <c r="G2731" t="s">
        <v>591</v>
      </c>
      <c r="H2731" t="s">
        <v>591</v>
      </c>
      <c r="J2731">
        <v>7.5</v>
      </c>
      <c r="K2731" s="56">
        <v>115.5</v>
      </c>
      <c r="L2731" s="39">
        <f t="shared" si="82"/>
        <v>866.25</v>
      </c>
      <c r="M2731" s="6">
        <f>tbl_Manifiestos[[#This Row],[Total Pagado]]*tbl_Manifiestos[[#This Row],[Porcentaje]]</f>
        <v>805.61250000000007</v>
      </c>
      <c r="N2731" s="3">
        <v>0.93</v>
      </c>
    </row>
    <row r="2732" spans="1:14" ht="15.75" x14ac:dyDescent="0.25">
      <c r="A2732" s="3" t="s">
        <v>16</v>
      </c>
      <c r="B2732" s="3" t="str">
        <f>tbl_Manifiestos[[#This Row],[Factura]] &amp; "|" &amp; tbl_Manifiestos[[#This Row],[Proyecto OK]] &amp; "|" &amp; TEXT(tbl_Manifiestos[[#This Row],[Servicio]],"0.00") &amp; "|" &amp; TEXT(tbl_Manifiestos[[#This Row],[Costo Unitario]],"0.00")</f>
        <v>2603|Glencoe|8.00|115.50</v>
      </c>
      <c r="C2732" s="44" t="s">
        <v>5786</v>
      </c>
      <c r="D2732" s="81">
        <v>45854</v>
      </c>
      <c r="E2732">
        <v>308</v>
      </c>
      <c r="F2732" t="s">
        <v>5312</v>
      </c>
      <c r="G2732" t="s">
        <v>591</v>
      </c>
      <c r="H2732" t="s">
        <v>591</v>
      </c>
      <c r="J2732">
        <v>8</v>
      </c>
      <c r="K2732" s="57">
        <v>115.5</v>
      </c>
      <c r="L2732" s="41">
        <f t="shared" si="82"/>
        <v>924</v>
      </c>
      <c r="M2732" s="6">
        <f>tbl_Manifiestos[[#This Row],[Total Pagado]]*tbl_Manifiestos[[#This Row],[Porcentaje]]</f>
        <v>859.32</v>
      </c>
      <c r="N2732" s="3">
        <v>0.93</v>
      </c>
    </row>
    <row r="2733" spans="1:14" ht="15.75" x14ac:dyDescent="0.25">
      <c r="A2733" s="3" t="s">
        <v>16</v>
      </c>
      <c r="B2733" s="3" t="str">
        <f>tbl_Manifiestos[[#This Row],[Factura]] &amp; "|" &amp; tbl_Manifiestos[[#This Row],[Proyecto OK]] &amp; "|" &amp; TEXT(tbl_Manifiestos[[#This Row],[Servicio]],"0.00") &amp; "|" &amp; TEXT(tbl_Manifiestos[[#This Row],[Costo Unitario]],"0.00")</f>
        <v>2603|Glencoe|10.00|115.50</v>
      </c>
      <c r="C2733" s="44" t="s">
        <v>5786</v>
      </c>
      <c r="D2733" s="78">
        <v>45855</v>
      </c>
      <c r="E2733">
        <v>308</v>
      </c>
      <c r="F2733" t="s">
        <v>5312</v>
      </c>
      <c r="G2733" t="s">
        <v>591</v>
      </c>
      <c r="H2733" t="s">
        <v>591</v>
      </c>
      <c r="J2733">
        <v>10</v>
      </c>
      <c r="K2733" s="54">
        <v>115.5</v>
      </c>
      <c r="L2733" s="38">
        <f t="shared" si="82"/>
        <v>1155</v>
      </c>
      <c r="M2733" s="6">
        <f>tbl_Manifiestos[[#This Row],[Total Pagado]]*tbl_Manifiestos[[#This Row],[Porcentaje]]</f>
        <v>1074.1500000000001</v>
      </c>
      <c r="N2733" s="3">
        <v>0.93</v>
      </c>
    </row>
    <row r="2734" spans="1:14" ht="15.75" x14ac:dyDescent="0.25">
      <c r="A2734" s="3" t="s">
        <v>16</v>
      </c>
      <c r="B2734" s="3" t="str">
        <f>tbl_Manifiestos[[#This Row],[Factura]] &amp; "|" &amp; tbl_Manifiestos[[#This Row],[Proyecto OK]] &amp; "|" &amp; TEXT(tbl_Manifiestos[[#This Row],[Servicio]],"0.00") &amp; "|" &amp; TEXT(tbl_Manifiestos[[#This Row],[Costo Unitario]],"0.00")</f>
        <v>2603|Glencoe|8.50|115.50</v>
      </c>
      <c r="C2734" s="44" t="s">
        <v>5786</v>
      </c>
      <c r="D2734" s="80">
        <v>45856</v>
      </c>
      <c r="E2734">
        <v>308</v>
      </c>
      <c r="F2734" t="s">
        <v>5312</v>
      </c>
      <c r="G2734" t="s">
        <v>591</v>
      </c>
      <c r="H2734" t="s">
        <v>591</v>
      </c>
      <c r="J2734">
        <v>8.5</v>
      </c>
      <c r="K2734" s="56">
        <v>115.5</v>
      </c>
      <c r="L2734" s="39">
        <f t="shared" si="82"/>
        <v>981.75</v>
      </c>
      <c r="M2734" s="6">
        <f>tbl_Manifiestos[[#This Row],[Total Pagado]]*tbl_Manifiestos[[#This Row],[Porcentaje]]</f>
        <v>913.02750000000003</v>
      </c>
      <c r="N2734" s="3">
        <v>0.93</v>
      </c>
    </row>
    <row r="2735" spans="1:14" ht="15.75" x14ac:dyDescent="0.25">
      <c r="A2735" s="3" t="s">
        <v>16</v>
      </c>
      <c r="B2735" s="3" t="str">
        <f>tbl_Manifiestos[[#This Row],[Factura]] &amp; "|" &amp; tbl_Manifiestos[[#This Row],[Proyecto OK]] &amp; "|" &amp; TEXT(tbl_Manifiestos[[#This Row],[Servicio]],"0.00") &amp; "|" &amp; TEXT(tbl_Manifiestos[[#This Row],[Costo Unitario]],"0.00")</f>
        <v>2617|Glencoe|9.00|115.50</v>
      </c>
      <c r="C2735" s="44" t="s">
        <v>5511</v>
      </c>
      <c r="D2735" s="78">
        <v>45859</v>
      </c>
      <c r="E2735">
        <v>308</v>
      </c>
      <c r="F2735" t="s">
        <v>5312</v>
      </c>
      <c r="G2735" t="s">
        <v>591</v>
      </c>
      <c r="H2735" t="s">
        <v>591</v>
      </c>
      <c r="J2735">
        <v>9</v>
      </c>
      <c r="K2735" s="54">
        <v>115.5</v>
      </c>
      <c r="L2735" s="38">
        <f t="shared" ref="L2735:L2756" si="83">J2735*K2735</f>
        <v>1039.5</v>
      </c>
      <c r="M2735" s="6">
        <f>tbl_Manifiestos[[#This Row],[Total Pagado]]*tbl_Manifiestos[[#This Row],[Porcentaje]]</f>
        <v>966.73500000000001</v>
      </c>
      <c r="N2735" s="3">
        <v>0.93</v>
      </c>
    </row>
    <row r="2736" spans="1:14" ht="15.75" x14ac:dyDescent="0.25">
      <c r="A2736" s="3" t="s">
        <v>16</v>
      </c>
      <c r="B2736" s="3" t="str">
        <f>tbl_Manifiestos[[#This Row],[Factura]] &amp; "|" &amp; tbl_Manifiestos[[#This Row],[Proyecto OK]] &amp; "|" &amp; TEXT(tbl_Manifiestos[[#This Row],[Servicio]],"0.00") &amp; "|" &amp; TEXT(tbl_Manifiestos[[#This Row],[Costo Unitario]],"0.00")</f>
        <v>2617|Glencoe|10.50|115.50</v>
      </c>
      <c r="C2736" s="44" t="s">
        <v>5511</v>
      </c>
      <c r="D2736" s="80">
        <v>45861</v>
      </c>
      <c r="E2736">
        <v>308</v>
      </c>
      <c r="F2736" t="s">
        <v>5312</v>
      </c>
      <c r="G2736" t="s">
        <v>591</v>
      </c>
      <c r="H2736" t="s">
        <v>591</v>
      </c>
      <c r="J2736">
        <v>10.5</v>
      </c>
      <c r="K2736" s="56">
        <v>115.5</v>
      </c>
      <c r="L2736" s="39">
        <f t="shared" si="83"/>
        <v>1212.75</v>
      </c>
      <c r="M2736" s="6">
        <f>tbl_Manifiestos[[#This Row],[Total Pagado]]*tbl_Manifiestos[[#This Row],[Porcentaje]]</f>
        <v>1127.8575000000001</v>
      </c>
      <c r="N2736" s="3">
        <v>0.93</v>
      </c>
    </row>
    <row r="2737" spans="1:14" ht="15.75" x14ac:dyDescent="0.25">
      <c r="A2737" s="3" t="s">
        <v>16</v>
      </c>
      <c r="B2737" s="3" t="str">
        <f>tbl_Manifiestos[[#This Row],[Factura]] &amp; "|" &amp; tbl_Manifiestos[[#This Row],[Proyecto OK]] &amp; "|" &amp; TEXT(tbl_Manifiestos[[#This Row],[Servicio]],"0.00") &amp; "|" &amp; TEXT(tbl_Manifiestos[[#This Row],[Costo Unitario]],"0.00")</f>
        <v>2617|Glencoe|10.00|115.50</v>
      </c>
      <c r="C2737" s="44" t="s">
        <v>5511</v>
      </c>
      <c r="D2737" s="81">
        <v>45862</v>
      </c>
      <c r="E2737">
        <v>308</v>
      </c>
      <c r="F2737" t="s">
        <v>5312</v>
      </c>
      <c r="G2737" t="s">
        <v>591</v>
      </c>
      <c r="H2737" t="s">
        <v>591</v>
      </c>
      <c r="J2737">
        <v>10</v>
      </c>
      <c r="K2737" s="57">
        <v>115.5</v>
      </c>
      <c r="L2737" s="41">
        <f t="shared" si="83"/>
        <v>1155</v>
      </c>
      <c r="M2737" s="6">
        <f>tbl_Manifiestos[[#This Row],[Total Pagado]]*tbl_Manifiestos[[#This Row],[Porcentaje]]</f>
        <v>1074.1500000000001</v>
      </c>
      <c r="N2737" s="3">
        <v>0.93</v>
      </c>
    </row>
    <row r="2738" spans="1:14" ht="15.75" x14ac:dyDescent="0.25">
      <c r="A2738" s="3" t="s">
        <v>16</v>
      </c>
      <c r="B2738" s="3" t="str">
        <f>tbl_Manifiestos[[#This Row],[Factura]] &amp; "|" &amp; tbl_Manifiestos[[#This Row],[Proyecto OK]] &amp; "|" &amp; TEXT(tbl_Manifiestos[[#This Row],[Servicio]],"0.00") &amp; "|" &amp; TEXT(tbl_Manifiestos[[#This Row],[Costo Unitario]],"0.00")</f>
        <v>2617|Glencoe|10.00|115.50</v>
      </c>
      <c r="C2738" s="44" t="s">
        <v>5511</v>
      </c>
      <c r="D2738" s="78">
        <v>45863</v>
      </c>
      <c r="E2738">
        <v>308</v>
      </c>
      <c r="F2738" t="s">
        <v>5312</v>
      </c>
      <c r="G2738" t="s">
        <v>591</v>
      </c>
      <c r="H2738" t="s">
        <v>591</v>
      </c>
      <c r="J2738">
        <v>10</v>
      </c>
      <c r="K2738" s="54">
        <v>115.5</v>
      </c>
      <c r="L2738" s="38">
        <f t="shared" si="83"/>
        <v>1155</v>
      </c>
      <c r="M2738" s="6">
        <f>tbl_Manifiestos[[#This Row],[Total Pagado]]*tbl_Manifiestos[[#This Row],[Porcentaje]]</f>
        <v>1074.1500000000001</v>
      </c>
      <c r="N2738" s="3">
        <v>0.93</v>
      </c>
    </row>
    <row r="2739" spans="1:14" ht="15.75" x14ac:dyDescent="0.25">
      <c r="A2739" s="3" t="s">
        <v>16</v>
      </c>
      <c r="B2739" s="3" t="str">
        <f>tbl_Manifiestos[[#This Row],[Factura]] &amp; "|" &amp; tbl_Manifiestos[[#This Row],[Proyecto OK]] &amp; "|" &amp; TEXT(tbl_Manifiestos[[#This Row],[Servicio]],"0.00") &amp; "|" &amp; TEXT(tbl_Manifiestos[[#This Row],[Costo Unitario]],"0.00")</f>
        <v>2635|Glencoe|8.00|115.50</v>
      </c>
      <c r="C2739" s="44" t="s">
        <v>5522</v>
      </c>
      <c r="D2739" s="78">
        <v>45866</v>
      </c>
      <c r="E2739">
        <v>308</v>
      </c>
      <c r="F2739" t="s">
        <v>5312</v>
      </c>
      <c r="G2739" t="s">
        <v>591</v>
      </c>
      <c r="H2739" t="s">
        <v>591</v>
      </c>
      <c r="J2739">
        <v>8</v>
      </c>
      <c r="K2739" s="54">
        <v>115.5</v>
      </c>
      <c r="L2739" s="38">
        <f t="shared" si="83"/>
        <v>924</v>
      </c>
      <c r="M2739" s="6">
        <f>tbl_Manifiestos[[#This Row],[Total Pagado]]*tbl_Manifiestos[[#This Row],[Porcentaje]]</f>
        <v>859.32</v>
      </c>
      <c r="N2739" s="3">
        <v>0.93</v>
      </c>
    </row>
    <row r="2740" spans="1:14" ht="15.75" x14ac:dyDescent="0.25">
      <c r="A2740" s="3" t="s">
        <v>16</v>
      </c>
      <c r="B2740" s="3" t="str">
        <f>tbl_Manifiestos[[#This Row],[Factura]] &amp; "|" &amp; tbl_Manifiestos[[#This Row],[Proyecto OK]] &amp; "|" &amp; TEXT(tbl_Manifiestos[[#This Row],[Servicio]],"0.00") &amp; "|" &amp; TEXT(tbl_Manifiestos[[#This Row],[Costo Unitario]],"0.00")</f>
        <v>2635|Glencoe|9.50|115.50</v>
      </c>
      <c r="C2740" s="44" t="s">
        <v>5522</v>
      </c>
      <c r="D2740" s="79">
        <v>45867</v>
      </c>
      <c r="E2740">
        <v>308</v>
      </c>
      <c r="F2740" t="s">
        <v>5312</v>
      </c>
      <c r="G2740" t="s">
        <v>591</v>
      </c>
      <c r="H2740" t="s">
        <v>591</v>
      </c>
      <c r="J2740">
        <v>9.5</v>
      </c>
      <c r="K2740" s="55">
        <v>115.5</v>
      </c>
      <c r="L2740" s="40">
        <f t="shared" si="83"/>
        <v>1097.25</v>
      </c>
      <c r="M2740" s="6">
        <f>tbl_Manifiestos[[#This Row],[Total Pagado]]*tbl_Manifiestos[[#This Row],[Porcentaje]]</f>
        <v>1020.4425000000001</v>
      </c>
      <c r="N2740" s="3">
        <v>0.93</v>
      </c>
    </row>
    <row r="2741" spans="1:14" ht="15.75" x14ac:dyDescent="0.25">
      <c r="A2741" s="3" t="s">
        <v>16</v>
      </c>
      <c r="B2741" s="3" t="str">
        <f>tbl_Manifiestos[[#This Row],[Factura]] &amp; "|" &amp; tbl_Manifiestos[[#This Row],[Proyecto OK]] &amp; "|" &amp; TEXT(tbl_Manifiestos[[#This Row],[Servicio]],"0.00") &amp; "|" &amp; TEXT(tbl_Manifiestos[[#This Row],[Costo Unitario]],"0.00")</f>
        <v>2635|Glencoe|7.50|115.50</v>
      </c>
      <c r="C2741" s="44" t="s">
        <v>5522</v>
      </c>
      <c r="D2741" s="80">
        <v>45868</v>
      </c>
      <c r="E2741">
        <v>308</v>
      </c>
      <c r="F2741" t="s">
        <v>5312</v>
      </c>
      <c r="G2741" t="s">
        <v>591</v>
      </c>
      <c r="H2741" t="s">
        <v>591</v>
      </c>
      <c r="J2741">
        <v>7.5</v>
      </c>
      <c r="K2741" s="56">
        <v>115.5</v>
      </c>
      <c r="L2741" s="39">
        <f t="shared" si="83"/>
        <v>866.25</v>
      </c>
      <c r="M2741" s="6">
        <f>tbl_Manifiestos[[#This Row],[Total Pagado]]*tbl_Manifiestos[[#This Row],[Porcentaje]]</f>
        <v>805.61250000000007</v>
      </c>
      <c r="N2741" s="3">
        <v>0.93</v>
      </c>
    </row>
    <row r="2742" spans="1:14" ht="15.75" x14ac:dyDescent="0.25">
      <c r="A2742" s="3" t="s">
        <v>16</v>
      </c>
      <c r="B2742" s="3" t="str">
        <f>tbl_Manifiestos[[#This Row],[Factura]] &amp; "|" &amp; tbl_Manifiestos[[#This Row],[Proyecto OK]] &amp; "|" &amp; TEXT(tbl_Manifiestos[[#This Row],[Servicio]],"0.00") &amp; "|" &amp; TEXT(tbl_Manifiestos[[#This Row],[Costo Unitario]],"0.00")</f>
        <v>2635|Glencoe|9.00|115.50</v>
      </c>
      <c r="C2742" s="44" t="s">
        <v>5522</v>
      </c>
      <c r="D2742" s="81">
        <v>45869</v>
      </c>
      <c r="E2742">
        <v>308</v>
      </c>
      <c r="F2742" t="s">
        <v>5312</v>
      </c>
      <c r="G2742" t="s">
        <v>591</v>
      </c>
      <c r="H2742" t="s">
        <v>591</v>
      </c>
      <c r="J2742">
        <v>9</v>
      </c>
      <c r="K2742" s="57">
        <v>115.5</v>
      </c>
      <c r="L2742" s="41">
        <f t="shared" si="83"/>
        <v>1039.5</v>
      </c>
      <c r="M2742" s="6">
        <f>tbl_Manifiestos[[#This Row],[Total Pagado]]*tbl_Manifiestos[[#This Row],[Porcentaje]]</f>
        <v>966.73500000000001</v>
      </c>
      <c r="N2742" s="3">
        <v>0.93</v>
      </c>
    </row>
    <row r="2743" spans="1:14" ht="15.75" x14ac:dyDescent="0.25">
      <c r="A2743" s="3" t="s">
        <v>16</v>
      </c>
      <c r="B2743" s="3" t="str">
        <f>tbl_Manifiestos[[#This Row],[Factura]] &amp; "|" &amp; tbl_Manifiestos[[#This Row],[Proyecto OK]] &amp; "|" &amp; TEXT(tbl_Manifiestos[[#This Row],[Servicio]],"0.00") &amp; "|" &amp; TEXT(tbl_Manifiestos[[#This Row],[Costo Unitario]],"0.00")</f>
        <v>2635|Glencoe|8.00|115.50</v>
      </c>
      <c r="C2743" s="44" t="s">
        <v>5522</v>
      </c>
      <c r="D2743" s="78">
        <v>45870</v>
      </c>
      <c r="E2743">
        <v>308</v>
      </c>
      <c r="F2743" t="s">
        <v>5312</v>
      </c>
      <c r="G2743" t="s">
        <v>591</v>
      </c>
      <c r="H2743" t="s">
        <v>591</v>
      </c>
      <c r="J2743">
        <v>8</v>
      </c>
      <c r="K2743" s="54">
        <v>115.5</v>
      </c>
      <c r="L2743" s="38">
        <f t="shared" si="83"/>
        <v>924</v>
      </c>
      <c r="M2743" s="6">
        <f>tbl_Manifiestos[[#This Row],[Total Pagado]]*tbl_Manifiestos[[#This Row],[Porcentaje]]</f>
        <v>859.32</v>
      </c>
      <c r="N2743" s="3">
        <v>0.93</v>
      </c>
    </row>
    <row r="2744" spans="1:14" ht="15.75" x14ac:dyDescent="0.25">
      <c r="A2744" s="3" t="s">
        <v>16</v>
      </c>
      <c r="B2744" s="3" t="str">
        <f>tbl_Manifiestos[[#This Row],[Factura]] &amp; "|" &amp; tbl_Manifiestos[[#This Row],[Proyecto OK]] &amp; "|" &amp; TEXT(tbl_Manifiestos[[#This Row],[Servicio]],"0.00") &amp; "|" &amp; TEXT(tbl_Manifiestos[[#This Row],[Costo Unitario]],"0.00")</f>
        <v>2635|Glencoe|8.00|115.50</v>
      </c>
      <c r="C2744" s="44" t="s">
        <v>5522</v>
      </c>
      <c r="D2744" s="79">
        <v>45871</v>
      </c>
      <c r="E2744">
        <v>308</v>
      </c>
      <c r="F2744" t="s">
        <v>5312</v>
      </c>
      <c r="G2744" t="s">
        <v>591</v>
      </c>
      <c r="H2744" t="s">
        <v>591</v>
      </c>
      <c r="J2744">
        <v>8</v>
      </c>
      <c r="K2744" s="55">
        <v>115.5</v>
      </c>
      <c r="L2744" s="40">
        <f t="shared" si="83"/>
        <v>924</v>
      </c>
      <c r="M2744" s="6">
        <f>tbl_Manifiestos[[#This Row],[Total Pagado]]*tbl_Manifiestos[[#This Row],[Porcentaje]]</f>
        <v>859.32</v>
      </c>
      <c r="N2744" s="3">
        <v>0.93</v>
      </c>
    </row>
    <row r="2745" spans="1:14" ht="15.75" x14ac:dyDescent="0.25">
      <c r="A2745" s="3" t="s">
        <v>16</v>
      </c>
      <c r="B2745" s="3" t="str">
        <f>tbl_Manifiestos[[#This Row],[Factura]] &amp; "|" &amp; tbl_Manifiestos[[#This Row],[Proyecto OK]] &amp; "|" &amp; TEXT(tbl_Manifiestos[[#This Row],[Servicio]],"0.00") &amp; "|" &amp; TEXT(tbl_Manifiestos[[#This Row],[Costo Unitario]],"0.00")</f>
        <v>2652|Glencoe|8.50|115.50</v>
      </c>
      <c r="C2745" s="44" t="s">
        <v>5534</v>
      </c>
      <c r="D2745" s="79">
        <v>45873</v>
      </c>
      <c r="E2745">
        <v>308</v>
      </c>
      <c r="F2745" t="s">
        <v>5312</v>
      </c>
      <c r="G2745" t="s">
        <v>591</v>
      </c>
      <c r="H2745" t="s">
        <v>591</v>
      </c>
      <c r="J2745">
        <v>8.5</v>
      </c>
      <c r="K2745" s="55">
        <v>115.5</v>
      </c>
      <c r="L2745" s="40">
        <f t="shared" si="83"/>
        <v>981.75</v>
      </c>
      <c r="M2745" s="6">
        <f>tbl_Manifiestos[[#This Row],[Total Pagado]]*tbl_Manifiestos[[#This Row],[Porcentaje]]</f>
        <v>913.02750000000003</v>
      </c>
      <c r="N2745" s="3">
        <v>0.93</v>
      </c>
    </row>
    <row r="2746" spans="1:14" ht="15.75" x14ac:dyDescent="0.25">
      <c r="A2746" s="3" t="s">
        <v>16</v>
      </c>
      <c r="B2746" s="3" t="str">
        <f>tbl_Manifiestos[[#This Row],[Factura]] &amp; "|" &amp; tbl_Manifiestos[[#This Row],[Proyecto OK]] &amp; "|" &amp; TEXT(tbl_Manifiestos[[#This Row],[Servicio]],"0.00") &amp; "|" &amp; TEXT(tbl_Manifiestos[[#This Row],[Costo Unitario]],"0.00")</f>
        <v>2652|Glencoe|8.00|115.50</v>
      </c>
      <c r="C2746" s="44" t="s">
        <v>5534</v>
      </c>
      <c r="D2746" s="79">
        <v>45874</v>
      </c>
      <c r="E2746">
        <v>308</v>
      </c>
      <c r="F2746" t="s">
        <v>5312</v>
      </c>
      <c r="G2746" t="s">
        <v>591</v>
      </c>
      <c r="H2746" t="s">
        <v>591</v>
      </c>
      <c r="J2746">
        <v>8</v>
      </c>
      <c r="K2746" s="55">
        <v>115.5</v>
      </c>
      <c r="L2746" s="40">
        <f t="shared" si="83"/>
        <v>924</v>
      </c>
      <c r="M2746" s="6">
        <f>tbl_Manifiestos[[#This Row],[Total Pagado]]*tbl_Manifiestos[[#This Row],[Porcentaje]]</f>
        <v>859.32</v>
      </c>
      <c r="N2746" s="3">
        <v>0.93</v>
      </c>
    </row>
    <row r="2747" spans="1:14" ht="15.75" x14ac:dyDescent="0.25">
      <c r="A2747" s="3" t="s">
        <v>16</v>
      </c>
      <c r="B2747" s="3" t="str">
        <f>tbl_Manifiestos[[#This Row],[Factura]] &amp; "|" &amp; tbl_Manifiestos[[#This Row],[Proyecto OK]] &amp; "|" &amp; TEXT(tbl_Manifiestos[[#This Row],[Servicio]],"0.00") &amp; "|" &amp; TEXT(tbl_Manifiestos[[#This Row],[Costo Unitario]],"0.00")</f>
        <v>2652|Glencoe|8.00|115.50</v>
      </c>
      <c r="C2747" s="44" t="s">
        <v>5534</v>
      </c>
      <c r="D2747" s="80">
        <v>45875</v>
      </c>
      <c r="E2747">
        <v>308</v>
      </c>
      <c r="F2747" t="s">
        <v>5312</v>
      </c>
      <c r="G2747" t="s">
        <v>591</v>
      </c>
      <c r="H2747" t="s">
        <v>591</v>
      </c>
      <c r="J2747">
        <v>8</v>
      </c>
      <c r="K2747" s="56">
        <v>115.5</v>
      </c>
      <c r="L2747" s="39">
        <f t="shared" si="83"/>
        <v>924</v>
      </c>
      <c r="M2747" s="6">
        <f>tbl_Manifiestos[[#This Row],[Total Pagado]]*tbl_Manifiestos[[#This Row],[Porcentaje]]</f>
        <v>859.32</v>
      </c>
      <c r="N2747" s="3">
        <v>0.93</v>
      </c>
    </row>
    <row r="2748" spans="1:14" ht="15.75" x14ac:dyDescent="0.25">
      <c r="A2748" s="3" t="s">
        <v>16</v>
      </c>
      <c r="B2748" s="3" t="str">
        <f>tbl_Manifiestos[[#This Row],[Factura]] &amp; "|" &amp; tbl_Manifiestos[[#This Row],[Proyecto OK]] &amp; "|" &amp; TEXT(tbl_Manifiestos[[#This Row],[Servicio]],"0.00") &amp; "|" &amp; TEXT(tbl_Manifiestos[[#This Row],[Costo Unitario]],"0.00")</f>
        <v>2652|Glencoe|8.00|115.50</v>
      </c>
      <c r="C2748" s="44" t="s">
        <v>5534</v>
      </c>
      <c r="D2748" s="78">
        <v>45876</v>
      </c>
      <c r="E2748">
        <v>308</v>
      </c>
      <c r="F2748" t="s">
        <v>5312</v>
      </c>
      <c r="G2748" t="s">
        <v>591</v>
      </c>
      <c r="H2748" t="s">
        <v>591</v>
      </c>
      <c r="J2748">
        <v>8</v>
      </c>
      <c r="K2748" s="54">
        <v>115.5</v>
      </c>
      <c r="L2748" s="38">
        <f t="shared" si="83"/>
        <v>924</v>
      </c>
      <c r="M2748" s="6">
        <f>tbl_Manifiestos[[#This Row],[Total Pagado]]*tbl_Manifiestos[[#This Row],[Porcentaje]]</f>
        <v>859.32</v>
      </c>
      <c r="N2748" s="3">
        <v>0.93</v>
      </c>
    </row>
    <row r="2749" spans="1:14" ht="15.75" x14ac:dyDescent="0.25">
      <c r="A2749" s="3" t="s">
        <v>16</v>
      </c>
      <c r="B2749" s="3" t="str">
        <f>tbl_Manifiestos[[#This Row],[Factura]] &amp; "|" &amp; tbl_Manifiestos[[#This Row],[Proyecto OK]] &amp; "|" &amp; TEXT(tbl_Manifiestos[[#This Row],[Servicio]],"0.00") &amp; "|" &amp; TEXT(tbl_Manifiestos[[#This Row],[Costo Unitario]],"0.00")</f>
        <v>2652|Glencoe|8.00|115.50</v>
      </c>
      <c r="C2749" s="44" t="s">
        <v>5534</v>
      </c>
      <c r="D2749" s="79">
        <v>45877</v>
      </c>
      <c r="E2749">
        <v>308</v>
      </c>
      <c r="F2749" t="s">
        <v>5312</v>
      </c>
      <c r="G2749" t="s">
        <v>591</v>
      </c>
      <c r="H2749" t="s">
        <v>591</v>
      </c>
      <c r="J2749">
        <v>8</v>
      </c>
      <c r="K2749" s="55">
        <v>115.5</v>
      </c>
      <c r="L2749" s="40">
        <f t="shared" si="83"/>
        <v>924</v>
      </c>
      <c r="M2749" s="6">
        <f>tbl_Manifiestos[[#This Row],[Total Pagado]]*tbl_Manifiestos[[#This Row],[Porcentaje]]</f>
        <v>859.32</v>
      </c>
      <c r="N2749" s="3">
        <v>0.93</v>
      </c>
    </row>
    <row r="2750" spans="1:14" ht="15.75" x14ac:dyDescent="0.25">
      <c r="A2750" s="3" t="s">
        <v>16</v>
      </c>
      <c r="B2750" s="3" t="str">
        <f>tbl_Manifiestos[[#This Row],[Factura]] &amp; "|" &amp; tbl_Manifiestos[[#This Row],[Proyecto OK]] &amp; "|" &amp; TEXT(tbl_Manifiestos[[#This Row],[Servicio]],"0.00") &amp; "|" &amp; TEXT(tbl_Manifiestos[[#This Row],[Costo Unitario]],"0.00")</f>
        <v>2666|Glencoe|8.00|115.50</v>
      </c>
      <c r="C2750" s="44" t="s">
        <v>5544</v>
      </c>
      <c r="D2750" s="79">
        <v>45880</v>
      </c>
      <c r="E2750">
        <v>308</v>
      </c>
      <c r="F2750" t="s">
        <v>5312</v>
      </c>
      <c r="G2750" t="s">
        <v>591</v>
      </c>
      <c r="H2750" t="s">
        <v>591</v>
      </c>
      <c r="J2750">
        <v>8</v>
      </c>
      <c r="K2750" s="55">
        <v>115.5</v>
      </c>
      <c r="L2750" s="40">
        <f t="shared" si="83"/>
        <v>924</v>
      </c>
      <c r="M2750" s="6">
        <f>tbl_Manifiestos[[#This Row],[Total Pagado]]*tbl_Manifiestos[[#This Row],[Porcentaje]]</f>
        <v>859.32</v>
      </c>
      <c r="N2750" s="3">
        <v>0.93</v>
      </c>
    </row>
    <row r="2751" spans="1:14" ht="15.75" x14ac:dyDescent="0.25">
      <c r="A2751" s="3" t="s">
        <v>16</v>
      </c>
      <c r="B2751" s="3" t="str">
        <f>tbl_Manifiestos[[#This Row],[Factura]] &amp; "|" &amp; tbl_Manifiestos[[#This Row],[Proyecto OK]] &amp; "|" &amp; TEXT(tbl_Manifiestos[[#This Row],[Servicio]],"0.00") &amp; "|" &amp; TEXT(tbl_Manifiestos[[#This Row],[Costo Unitario]],"0.00")</f>
        <v>2666|Glencoe|8.00|115.50</v>
      </c>
      <c r="C2751" s="44" t="s">
        <v>5544</v>
      </c>
      <c r="D2751" s="79">
        <v>45881</v>
      </c>
      <c r="E2751">
        <v>308</v>
      </c>
      <c r="F2751" t="s">
        <v>5312</v>
      </c>
      <c r="G2751" t="s">
        <v>591</v>
      </c>
      <c r="H2751" t="s">
        <v>591</v>
      </c>
      <c r="J2751">
        <v>8</v>
      </c>
      <c r="K2751" s="55">
        <v>115.5</v>
      </c>
      <c r="L2751" s="40">
        <f t="shared" si="83"/>
        <v>924</v>
      </c>
      <c r="M2751" s="6">
        <f>tbl_Manifiestos[[#This Row],[Total Pagado]]*tbl_Manifiestos[[#This Row],[Porcentaje]]</f>
        <v>859.32</v>
      </c>
      <c r="N2751" s="3">
        <v>0.93</v>
      </c>
    </row>
    <row r="2752" spans="1:14" ht="15.75" x14ac:dyDescent="0.25">
      <c r="A2752" s="3" t="s">
        <v>16</v>
      </c>
      <c r="B2752" s="3" t="str">
        <f>tbl_Manifiestos[[#This Row],[Factura]] &amp; "|" &amp; tbl_Manifiestos[[#This Row],[Proyecto OK]] &amp; "|" &amp; TEXT(tbl_Manifiestos[[#This Row],[Servicio]],"0.00") &amp; "|" &amp; TEXT(tbl_Manifiestos[[#This Row],[Costo Unitario]],"0.00")</f>
        <v>2666|Glencoe|8.50|115.50</v>
      </c>
      <c r="C2752" s="44" t="s">
        <v>5544</v>
      </c>
      <c r="D2752" s="80">
        <v>45882</v>
      </c>
      <c r="E2752">
        <v>308</v>
      </c>
      <c r="F2752" t="s">
        <v>5312</v>
      </c>
      <c r="G2752" t="s">
        <v>591</v>
      </c>
      <c r="H2752" t="s">
        <v>591</v>
      </c>
      <c r="J2752">
        <v>8.5</v>
      </c>
      <c r="K2752" s="56">
        <v>115.5</v>
      </c>
      <c r="L2752" s="39">
        <f t="shared" si="83"/>
        <v>981.75</v>
      </c>
      <c r="M2752" s="6">
        <f>tbl_Manifiestos[[#This Row],[Total Pagado]]*tbl_Manifiestos[[#This Row],[Porcentaje]]</f>
        <v>913.02750000000003</v>
      </c>
      <c r="N2752" s="3">
        <v>0.93</v>
      </c>
    </row>
    <row r="2753" spans="1:14" ht="15.75" x14ac:dyDescent="0.25">
      <c r="A2753" s="3" t="s">
        <v>16</v>
      </c>
      <c r="B2753" s="3" t="str">
        <f>tbl_Manifiestos[[#This Row],[Factura]] &amp; "|" &amp; tbl_Manifiestos[[#This Row],[Proyecto OK]] &amp; "|" &amp; TEXT(tbl_Manifiestos[[#This Row],[Servicio]],"0.00") &amp; "|" &amp; TEXT(tbl_Manifiestos[[#This Row],[Costo Unitario]],"0.00")</f>
        <v>2666|Glencoe|10.00|115.50</v>
      </c>
      <c r="C2753" s="44" t="s">
        <v>5544</v>
      </c>
      <c r="D2753" s="78">
        <v>45883</v>
      </c>
      <c r="E2753">
        <v>308</v>
      </c>
      <c r="F2753" t="s">
        <v>5312</v>
      </c>
      <c r="G2753" t="s">
        <v>591</v>
      </c>
      <c r="H2753" t="s">
        <v>591</v>
      </c>
      <c r="J2753">
        <v>10</v>
      </c>
      <c r="K2753" s="54">
        <v>115.5</v>
      </c>
      <c r="L2753" s="38">
        <f t="shared" si="83"/>
        <v>1155</v>
      </c>
      <c r="M2753" s="6">
        <f>tbl_Manifiestos[[#This Row],[Total Pagado]]*tbl_Manifiestos[[#This Row],[Porcentaje]]</f>
        <v>1074.1500000000001</v>
      </c>
      <c r="N2753" s="3">
        <v>0.93</v>
      </c>
    </row>
    <row r="2754" spans="1:14" ht="15.75" x14ac:dyDescent="0.25">
      <c r="A2754" s="3" t="s">
        <v>16</v>
      </c>
      <c r="B2754" s="3" t="str">
        <f>tbl_Manifiestos[[#This Row],[Factura]] &amp; "|" &amp; tbl_Manifiestos[[#This Row],[Proyecto OK]] &amp; "|" &amp; TEXT(tbl_Manifiestos[[#This Row],[Servicio]],"0.00") &amp; "|" &amp; TEXT(tbl_Manifiestos[[#This Row],[Costo Unitario]],"0.00")</f>
        <v>2666|Glencoe|10.50|115.50</v>
      </c>
      <c r="C2754" s="44" t="s">
        <v>5544</v>
      </c>
      <c r="D2754" s="79">
        <v>45884</v>
      </c>
      <c r="E2754">
        <v>308</v>
      </c>
      <c r="F2754" t="s">
        <v>5312</v>
      </c>
      <c r="G2754" t="s">
        <v>591</v>
      </c>
      <c r="H2754" t="s">
        <v>591</v>
      </c>
      <c r="J2754">
        <v>10.5</v>
      </c>
      <c r="K2754" s="55">
        <v>115.5</v>
      </c>
      <c r="L2754" s="40">
        <f t="shared" si="83"/>
        <v>1212.75</v>
      </c>
      <c r="M2754" s="6">
        <f>tbl_Manifiestos[[#This Row],[Total Pagado]]*tbl_Manifiestos[[#This Row],[Porcentaje]]</f>
        <v>1127.8575000000001</v>
      </c>
      <c r="N2754" s="3">
        <v>0.93</v>
      </c>
    </row>
    <row r="2755" spans="1:14" ht="15.75" x14ac:dyDescent="0.25">
      <c r="A2755" s="3" t="s">
        <v>16</v>
      </c>
      <c r="B2755" s="3" t="str">
        <f>tbl_Manifiestos[[#This Row],[Factura]] &amp; "|" &amp; tbl_Manifiestos[[#This Row],[Proyecto OK]] &amp; "|" &amp; TEXT(tbl_Manifiestos[[#This Row],[Servicio]],"0.00") &amp; "|" &amp; TEXT(tbl_Manifiestos[[#This Row],[Costo Unitario]],"0.00")</f>
        <v>2677|Glencoe|4.00|115.50</v>
      </c>
      <c r="C2755" s="44" t="s">
        <v>5552</v>
      </c>
      <c r="D2755" s="79">
        <v>45888</v>
      </c>
      <c r="E2755">
        <v>308</v>
      </c>
      <c r="F2755" t="s">
        <v>5312</v>
      </c>
      <c r="G2755" t="s">
        <v>591</v>
      </c>
      <c r="H2755" t="s">
        <v>591</v>
      </c>
      <c r="J2755">
        <v>4</v>
      </c>
      <c r="K2755" s="55">
        <v>115.5</v>
      </c>
      <c r="L2755" s="40">
        <f t="shared" si="83"/>
        <v>462</v>
      </c>
      <c r="M2755" s="6">
        <f>tbl_Manifiestos[[#This Row],[Total Pagado]]*tbl_Manifiestos[[#This Row],[Porcentaje]]</f>
        <v>429.66</v>
      </c>
      <c r="N2755" s="3">
        <v>0.93</v>
      </c>
    </row>
    <row r="2756" spans="1:14" ht="15.75" x14ac:dyDescent="0.25">
      <c r="A2756" s="3" t="s">
        <v>16</v>
      </c>
      <c r="B2756" s="3" t="str">
        <f>tbl_Manifiestos[[#This Row],[Factura]] &amp; "|" &amp; tbl_Manifiestos[[#This Row],[Proyecto OK]] &amp; "|" &amp; TEXT(tbl_Manifiestos[[#This Row],[Servicio]],"0.00") &amp; "|" &amp; TEXT(tbl_Manifiestos[[#This Row],[Costo Unitario]],"0.00")</f>
        <v>2677|Glencoe|10.00|115.50</v>
      </c>
      <c r="C2756" s="44" t="s">
        <v>5552</v>
      </c>
      <c r="D2756" s="79">
        <v>45887</v>
      </c>
      <c r="E2756">
        <v>308</v>
      </c>
      <c r="F2756" t="s">
        <v>5312</v>
      </c>
      <c r="G2756" t="s">
        <v>591</v>
      </c>
      <c r="H2756" t="s">
        <v>591</v>
      </c>
      <c r="J2756">
        <v>10</v>
      </c>
      <c r="K2756" s="55">
        <v>115.5</v>
      </c>
      <c r="L2756" s="40">
        <f t="shared" si="83"/>
        <v>1155</v>
      </c>
      <c r="M2756" s="6">
        <f>tbl_Manifiestos[[#This Row],[Total Pagado]]*tbl_Manifiestos[[#This Row],[Porcentaje]]</f>
        <v>1074.1500000000001</v>
      </c>
      <c r="N2756" s="3">
        <v>0.93</v>
      </c>
    </row>
    <row r="2757" spans="1:14" ht="15.75" x14ac:dyDescent="0.25">
      <c r="A2757" s="3" t="s">
        <v>5309</v>
      </c>
      <c r="B2757" s="3" t="str">
        <f>tbl_Manifiestos[[#This Row],[Factura]] &amp; "|" &amp; tbl_Manifiestos[[#This Row],[Proyecto OK]] &amp; "|" &amp; TEXT(tbl_Manifiestos[[#This Row],[Servicio]],"0.00") &amp; "|" &amp; TEXT(tbl_Manifiestos[[#This Row],[Costo Unitario]],"0.00")</f>
        <v>2321|JV|9.75|105.00</v>
      </c>
      <c r="C2757">
        <v>2321</v>
      </c>
      <c r="D2757" s="136">
        <v>45622</v>
      </c>
      <c r="E2757" s="5">
        <v>76</v>
      </c>
      <c r="F2757" s="3" t="s">
        <v>5328</v>
      </c>
      <c r="G2757" s="5" t="s">
        <v>711</v>
      </c>
      <c r="H2757" t="s">
        <v>711</v>
      </c>
      <c r="I2757" s="5"/>
      <c r="J2757" s="3">
        <v>9.75</v>
      </c>
      <c r="K2757" s="183">
        <v>105</v>
      </c>
      <c r="L2757" s="212">
        <v>1023.75</v>
      </c>
      <c r="M2757" s="6">
        <f>tbl_Manifiestos[[#This Row],[Total Pagado]]*tbl_Manifiestos[[#This Row],[Porcentaje]]</f>
        <v>921.375</v>
      </c>
      <c r="N2757" s="3">
        <v>0.9</v>
      </c>
    </row>
    <row r="2758" spans="1:14" ht="15.75" x14ac:dyDescent="0.25">
      <c r="A2758" s="3" t="s">
        <v>5309</v>
      </c>
      <c r="B2758" s="3" t="str">
        <f>tbl_Manifiestos[[#This Row],[Factura]] &amp; "|" &amp; tbl_Manifiestos[[#This Row],[Proyecto OK]] &amp; "|" &amp; TEXT(tbl_Manifiestos[[#This Row],[Servicio]],"0.00") &amp; "|" &amp; TEXT(tbl_Manifiestos[[#This Row],[Costo Unitario]],"0.00")</f>
        <v>2321|JV|8.25|105.00</v>
      </c>
      <c r="C2758">
        <v>2321</v>
      </c>
      <c r="D2758" s="140">
        <v>45623</v>
      </c>
      <c r="E2758" s="5">
        <v>76</v>
      </c>
      <c r="F2758" s="3" t="s">
        <v>5328</v>
      </c>
      <c r="G2758" s="5" t="s">
        <v>711</v>
      </c>
      <c r="H2758" t="s">
        <v>711</v>
      </c>
      <c r="I2758" s="5"/>
      <c r="J2758" s="3">
        <v>8.25</v>
      </c>
      <c r="K2758" s="187">
        <v>105</v>
      </c>
      <c r="L2758" s="216">
        <v>866.25</v>
      </c>
      <c r="M2758" s="6">
        <f>tbl_Manifiestos[[#This Row],[Total Pagado]]*tbl_Manifiestos[[#This Row],[Porcentaje]]</f>
        <v>779.625</v>
      </c>
      <c r="N2758" s="3">
        <v>0.9</v>
      </c>
    </row>
    <row r="2759" spans="1:14" ht="15.75" x14ac:dyDescent="0.25">
      <c r="A2759" s="3" t="s">
        <v>5309</v>
      </c>
      <c r="B2759" s="3" t="str">
        <f>tbl_Manifiestos[[#This Row],[Factura]] &amp; "|" &amp; tbl_Manifiestos[[#This Row],[Proyecto OK]] &amp; "|" &amp; TEXT(tbl_Manifiestos[[#This Row],[Servicio]],"0.00") &amp; "|" &amp; TEXT(tbl_Manifiestos[[#This Row],[Costo Unitario]],"0.00")</f>
        <v>2321|JV|9.25|105.00</v>
      </c>
      <c r="C2759">
        <v>2321</v>
      </c>
      <c r="D2759" s="138">
        <v>45621</v>
      </c>
      <c r="E2759" s="5">
        <v>76</v>
      </c>
      <c r="F2759" s="3" t="s">
        <v>5328</v>
      </c>
      <c r="G2759" s="5" t="s">
        <v>711</v>
      </c>
      <c r="H2759" t="s">
        <v>711</v>
      </c>
      <c r="I2759" s="5"/>
      <c r="J2759" s="3">
        <v>9.25</v>
      </c>
      <c r="K2759" s="185">
        <v>105</v>
      </c>
      <c r="L2759" s="214">
        <v>971.25</v>
      </c>
      <c r="M2759" s="6">
        <f>tbl_Manifiestos[[#This Row],[Total Pagado]]*tbl_Manifiestos[[#This Row],[Porcentaje]]</f>
        <v>874.125</v>
      </c>
      <c r="N2759" s="3">
        <v>0.9</v>
      </c>
    </row>
    <row r="2760" spans="1:14" ht="15.75" x14ac:dyDescent="0.25">
      <c r="A2760" s="3" t="s">
        <v>1339</v>
      </c>
      <c r="B2760" s="3" t="str">
        <f>tbl_Manifiestos[[#This Row],[Factura]] &amp; "|" &amp; tbl_Manifiestos[[#This Row],[Proyecto OK]] &amp; "|" &amp; TEXT(tbl_Manifiestos[[#This Row],[Servicio]],"0.00") &amp; "|" &amp; TEXT(tbl_Manifiestos[[#This Row],[Costo Unitario]],"0.00")</f>
        <v>2481|JV|7.50|105.00</v>
      </c>
      <c r="C2760">
        <v>2481</v>
      </c>
      <c r="D2760" s="4">
        <v>45792</v>
      </c>
      <c r="E2760" s="5">
        <v>25</v>
      </c>
      <c r="F2760" s="3" t="s">
        <v>5328</v>
      </c>
      <c r="G2760" s="5" t="s">
        <v>711</v>
      </c>
      <c r="H2760" t="s">
        <v>711</v>
      </c>
      <c r="I2760" s="5"/>
      <c r="J2760" s="3">
        <v>7.5</v>
      </c>
      <c r="K2760" s="6">
        <v>105</v>
      </c>
      <c r="L2760" s="213">
        <v>787.5</v>
      </c>
      <c r="M2760" s="6">
        <f>tbl_Manifiestos[[#This Row],[Total Pagado]]*tbl_Manifiestos[[#This Row],[Porcentaje]]</f>
        <v>708.75</v>
      </c>
      <c r="N2760" s="3">
        <v>0.9</v>
      </c>
    </row>
    <row r="2761" spans="1:14" ht="15.75" x14ac:dyDescent="0.25">
      <c r="A2761" s="3" t="s">
        <v>1339</v>
      </c>
      <c r="B2761" s="3" t="str">
        <f>tbl_Manifiestos[[#This Row],[Factura]] &amp; "|" &amp; tbl_Manifiestos[[#This Row],[Proyecto OK]] &amp; "|" &amp; TEXT(tbl_Manifiestos[[#This Row],[Servicio]],"0.00") &amp; "|" &amp; TEXT(tbl_Manifiestos[[#This Row],[Costo Unitario]],"0.00")</f>
        <v>2496|JV|6.00|105.00</v>
      </c>
      <c r="C2761">
        <v>2496</v>
      </c>
      <c r="D2761" s="4">
        <v>45798</v>
      </c>
      <c r="E2761" s="5">
        <v>25</v>
      </c>
      <c r="F2761" s="3" t="s">
        <v>5328</v>
      </c>
      <c r="G2761" s="5" t="s">
        <v>711</v>
      </c>
      <c r="H2761" t="s">
        <v>711</v>
      </c>
      <c r="I2761" s="5"/>
      <c r="J2761" s="3">
        <v>6</v>
      </c>
      <c r="K2761" s="6">
        <v>105</v>
      </c>
      <c r="L2761" s="213">
        <v>630</v>
      </c>
      <c r="M2761" s="6">
        <f>tbl_Manifiestos[[#This Row],[Total Pagado]]*tbl_Manifiestos[[#This Row],[Porcentaje]]</f>
        <v>567</v>
      </c>
      <c r="N2761" s="3">
        <v>0.9</v>
      </c>
    </row>
    <row r="2762" spans="1:14" ht="15.75" x14ac:dyDescent="0.25">
      <c r="A2762" s="3" t="s">
        <v>1339</v>
      </c>
      <c r="B2762" s="3" t="str">
        <f>tbl_Manifiestos[[#This Row],[Factura]] &amp; "|" &amp; tbl_Manifiestos[[#This Row],[Proyecto OK]] &amp; "|" &amp; TEXT(tbl_Manifiestos[[#This Row],[Servicio]],"0.00") &amp; "|" &amp; TEXT(tbl_Manifiestos[[#This Row],[Costo Unitario]],"0.00")</f>
        <v>2537|JV|7.25|105.00</v>
      </c>
      <c r="C2762">
        <v>2537</v>
      </c>
      <c r="D2762" s="4">
        <v>45821</v>
      </c>
      <c r="E2762" s="5">
        <v>25</v>
      </c>
      <c r="F2762" s="3" t="s">
        <v>5328</v>
      </c>
      <c r="G2762" s="5" t="s">
        <v>711</v>
      </c>
      <c r="H2762" t="s">
        <v>711</v>
      </c>
      <c r="I2762" s="5"/>
      <c r="J2762" s="3">
        <v>7.25</v>
      </c>
      <c r="K2762" s="6">
        <v>105</v>
      </c>
      <c r="L2762" s="213">
        <v>761.25</v>
      </c>
      <c r="M2762" s="6">
        <f>tbl_Manifiestos[[#This Row],[Total Pagado]]*tbl_Manifiestos[[#This Row],[Porcentaje]]</f>
        <v>685.125</v>
      </c>
      <c r="N2762" s="3">
        <v>0.9</v>
      </c>
    </row>
    <row r="2763" spans="1:14" ht="15.75" x14ac:dyDescent="0.25">
      <c r="A2763" s="3" t="s">
        <v>1339</v>
      </c>
      <c r="B2763" s="3" t="str">
        <f>tbl_Manifiestos[[#This Row],[Factura]] &amp; "|" &amp; tbl_Manifiestos[[#This Row],[Proyecto OK]] &amp; "|" &amp; TEXT(tbl_Manifiestos[[#This Row],[Servicio]],"0.00") &amp; "|" &amp; TEXT(tbl_Manifiestos[[#This Row],[Costo Unitario]],"0.00")</f>
        <v>2537|JV|9.50|105.00</v>
      </c>
      <c r="C2763">
        <v>2537</v>
      </c>
      <c r="D2763" s="4">
        <v>45820</v>
      </c>
      <c r="E2763" s="5">
        <v>25</v>
      </c>
      <c r="F2763" s="3" t="s">
        <v>5328</v>
      </c>
      <c r="G2763" s="5" t="s">
        <v>711</v>
      </c>
      <c r="H2763" t="s">
        <v>711</v>
      </c>
      <c r="I2763" s="5"/>
      <c r="J2763" s="3">
        <v>9.5</v>
      </c>
      <c r="K2763" s="6">
        <v>105</v>
      </c>
      <c r="L2763" s="213">
        <v>997.5</v>
      </c>
      <c r="M2763" s="6">
        <f>tbl_Manifiestos[[#This Row],[Total Pagado]]*tbl_Manifiestos[[#This Row],[Porcentaje]]</f>
        <v>897.75</v>
      </c>
      <c r="N2763" s="3">
        <v>0.9</v>
      </c>
    </row>
    <row r="2764" spans="1:14" ht="15.75" x14ac:dyDescent="0.25">
      <c r="A2764" s="3" t="s">
        <v>1339</v>
      </c>
      <c r="B2764" s="3" t="str">
        <f>tbl_Manifiestos[[#This Row],[Factura]] &amp; "|" &amp; tbl_Manifiestos[[#This Row],[Proyecto OK]] &amp; "|" &amp; TEXT(tbl_Manifiestos[[#This Row],[Servicio]],"0.00") &amp; "|" &amp; TEXT(tbl_Manifiestos[[#This Row],[Costo Unitario]],"0.00")</f>
        <v>2555|JV|7.50|105.00</v>
      </c>
      <c r="C2764">
        <v>2555</v>
      </c>
      <c r="D2764" s="4">
        <v>45824</v>
      </c>
      <c r="E2764" s="5">
        <v>25</v>
      </c>
      <c r="F2764" s="3" t="s">
        <v>5328</v>
      </c>
      <c r="G2764" s="5" t="s">
        <v>711</v>
      </c>
      <c r="H2764" t="s">
        <v>711</v>
      </c>
      <c r="I2764" s="5"/>
      <c r="J2764" s="3">
        <v>7.5</v>
      </c>
      <c r="K2764" s="6">
        <v>105</v>
      </c>
      <c r="L2764" s="213">
        <v>787.5</v>
      </c>
      <c r="M2764" s="6">
        <f>tbl_Manifiestos[[#This Row],[Total Pagado]]*tbl_Manifiestos[[#This Row],[Porcentaje]]</f>
        <v>708.75</v>
      </c>
      <c r="N2764" s="3">
        <v>0.9</v>
      </c>
    </row>
    <row r="2765" spans="1:14" ht="15.75" x14ac:dyDescent="0.25">
      <c r="A2765" s="3" t="s">
        <v>1339</v>
      </c>
      <c r="B2765" s="3" t="str">
        <f>tbl_Manifiestos[[#This Row],[Factura]] &amp; "|" &amp; tbl_Manifiestos[[#This Row],[Proyecto OK]] &amp; "|" &amp; TEXT(tbl_Manifiestos[[#This Row],[Servicio]],"0.00") &amp; "|" &amp; TEXT(tbl_Manifiestos[[#This Row],[Costo Unitario]],"0.00")</f>
        <v>2555|JV|9.00|105.00</v>
      </c>
      <c r="C2765">
        <v>2555</v>
      </c>
      <c r="D2765" s="4">
        <v>45825</v>
      </c>
      <c r="E2765" s="5">
        <v>25</v>
      </c>
      <c r="F2765" s="3" t="s">
        <v>5328</v>
      </c>
      <c r="G2765" s="5" t="s">
        <v>711</v>
      </c>
      <c r="H2765" t="s">
        <v>711</v>
      </c>
      <c r="I2765" s="5"/>
      <c r="J2765" s="3">
        <v>9</v>
      </c>
      <c r="K2765" s="6">
        <v>105</v>
      </c>
      <c r="L2765" s="213">
        <v>945</v>
      </c>
      <c r="M2765" s="6">
        <f>tbl_Manifiestos[[#This Row],[Total Pagado]]*tbl_Manifiestos[[#This Row],[Porcentaje]]</f>
        <v>850.5</v>
      </c>
      <c r="N2765" s="3">
        <v>0.9</v>
      </c>
    </row>
    <row r="2766" spans="1:14" ht="15.75" x14ac:dyDescent="0.25">
      <c r="A2766" s="3" t="s">
        <v>1339</v>
      </c>
      <c r="B2766" s="3" t="str">
        <f>tbl_Manifiestos[[#This Row],[Factura]] &amp; "|" &amp; tbl_Manifiestos[[#This Row],[Proyecto OK]] &amp; "|" &amp; TEXT(tbl_Manifiestos[[#This Row],[Servicio]],"0.00") &amp; "|" &amp; TEXT(tbl_Manifiestos[[#This Row],[Costo Unitario]],"0.00")</f>
        <v>2555|JV|5.50|105.00</v>
      </c>
      <c r="C2766">
        <v>2555</v>
      </c>
      <c r="D2766" s="136">
        <v>45828</v>
      </c>
      <c r="E2766" s="5">
        <v>25</v>
      </c>
      <c r="F2766" s="3" t="s">
        <v>5328</v>
      </c>
      <c r="G2766" s="5" t="s">
        <v>711</v>
      </c>
      <c r="H2766" t="s">
        <v>711</v>
      </c>
      <c r="I2766" s="5"/>
      <c r="J2766" s="3">
        <v>5.5</v>
      </c>
      <c r="K2766" s="183">
        <v>105</v>
      </c>
      <c r="L2766" s="212">
        <v>577.5</v>
      </c>
      <c r="M2766" s="6">
        <f>tbl_Manifiestos[[#This Row],[Total Pagado]]*tbl_Manifiestos[[#This Row],[Porcentaje]]</f>
        <v>519.75</v>
      </c>
      <c r="N2766" s="3">
        <v>0.9</v>
      </c>
    </row>
    <row r="2767" spans="1:14" ht="15.75" x14ac:dyDescent="0.25">
      <c r="A2767" s="3" t="s">
        <v>1339</v>
      </c>
      <c r="B2767" s="3" t="str">
        <f>tbl_Manifiestos[[#This Row],[Factura]] &amp; "|" &amp; tbl_Manifiestos[[#This Row],[Proyecto OK]] &amp; "|" &amp; TEXT(tbl_Manifiestos[[#This Row],[Servicio]],"0.00") &amp; "|" &amp; TEXT(tbl_Manifiestos[[#This Row],[Costo Unitario]],"0.00")</f>
        <v>2568|JV|3.25|105.00</v>
      </c>
      <c r="C2767">
        <v>2568</v>
      </c>
      <c r="D2767" s="138">
        <v>45831</v>
      </c>
      <c r="E2767" s="5">
        <v>25</v>
      </c>
      <c r="F2767" s="3" t="s">
        <v>5328</v>
      </c>
      <c r="G2767" s="5" t="s">
        <v>711</v>
      </c>
      <c r="H2767" t="s">
        <v>711</v>
      </c>
      <c r="I2767" s="5"/>
      <c r="J2767" s="3">
        <v>3.25</v>
      </c>
      <c r="K2767" s="185">
        <v>105</v>
      </c>
      <c r="L2767" s="214">
        <v>341.25</v>
      </c>
      <c r="M2767" s="6">
        <f>tbl_Manifiestos[[#This Row],[Total Pagado]]*tbl_Manifiestos[[#This Row],[Porcentaje]]</f>
        <v>307.125</v>
      </c>
      <c r="N2767" s="3">
        <v>0.9</v>
      </c>
    </row>
    <row r="2768" spans="1:14" ht="15.75" x14ac:dyDescent="0.25">
      <c r="A2768" s="3" t="s">
        <v>1339</v>
      </c>
      <c r="B2768" s="3" t="str">
        <f>tbl_Manifiestos[[#This Row],[Factura]] &amp; "|" &amp; tbl_Manifiestos[[#This Row],[Proyecto OK]] &amp; "|" &amp; TEXT(tbl_Manifiestos[[#This Row],[Servicio]],"0.00") &amp; "|" &amp; TEXT(tbl_Manifiestos[[#This Row],[Costo Unitario]],"0.00")</f>
        <v>2568|JV|6.25|105.00</v>
      </c>
      <c r="C2768">
        <v>2568</v>
      </c>
      <c r="D2768" s="4">
        <v>45841</v>
      </c>
      <c r="E2768" s="5">
        <v>25</v>
      </c>
      <c r="F2768" s="3" t="s">
        <v>5328</v>
      </c>
      <c r="G2768" s="5" t="s">
        <v>711</v>
      </c>
      <c r="H2768" t="s">
        <v>711</v>
      </c>
      <c r="I2768" s="5"/>
      <c r="J2768" s="3">
        <v>6.25</v>
      </c>
      <c r="K2768" s="6">
        <v>105</v>
      </c>
      <c r="L2768" s="213">
        <v>656.25</v>
      </c>
      <c r="M2768" s="6">
        <f>tbl_Manifiestos[[#This Row],[Total Pagado]]*tbl_Manifiestos[[#This Row],[Porcentaje]]</f>
        <v>590.625</v>
      </c>
      <c r="N2768" s="3">
        <v>0.9</v>
      </c>
    </row>
    <row r="2769" spans="1:14" ht="15.75" x14ac:dyDescent="0.25">
      <c r="A2769" s="3" t="s">
        <v>1339</v>
      </c>
      <c r="B2769" s="3" t="str">
        <f>tbl_Manifiestos[[#This Row],[Factura]] &amp; "|" &amp; tbl_Manifiestos[[#This Row],[Proyecto OK]] &amp; "|" &amp; TEXT(tbl_Manifiestos[[#This Row],[Servicio]],"0.00") &amp; "|" &amp; TEXT(tbl_Manifiestos[[#This Row],[Costo Unitario]],"0.00")</f>
        <v>2599|JV|7.25|105.00</v>
      </c>
      <c r="C2769">
        <v>2599</v>
      </c>
      <c r="D2769" s="4">
        <v>45845</v>
      </c>
      <c r="E2769" s="5">
        <v>25</v>
      </c>
      <c r="F2769" s="3" t="s">
        <v>5328</v>
      </c>
      <c r="G2769" s="5" t="s">
        <v>711</v>
      </c>
      <c r="H2769" t="s">
        <v>711</v>
      </c>
      <c r="I2769" s="5"/>
      <c r="J2769" s="3">
        <v>7.25</v>
      </c>
      <c r="K2769" s="6">
        <v>105</v>
      </c>
      <c r="L2769" s="213">
        <v>761.25</v>
      </c>
      <c r="M2769" s="6">
        <f>tbl_Manifiestos[[#This Row],[Total Pagado]]*tbl_Manifiestos[[#This Row],[Porcentaje]]</f>
        <v>685.125</v>
      </c>
      <c r="N2769" s="3">
        <v>0.9</v>
      </c>
    </row>
    <row r="2770" spans="1:14" ht="15.75" x14ac:dyDescent="0.25">
      <c r="A2770" s="3" t="s">
        <v>1339</v>
      </c>
      <c r="B2770" s="3" t="str">
        <f>tbl_Manifiestos[[#This Row],[Factura]] &amp; "|" &amp; tbl_Manifiestos[[#This Row],[Proyecto OK]] &amp; "|" &amp; TEXT(tbl_Manifiestos[[#This Row],[Servicio]],"0.00") &amp; "|" &amp; TEXT(tbl_Manifiestos[[#This Row],[Costo Unitario]],"0.00")</f>
        <v>2599|JV|4.75|105.00</v>
      </c>
      <c r="C2770">
        <v>2599</v>
      </c>
      <c r="D2770" s="4">
        <v>45846</v>
      </c>
      <c r="E2770" s="5">
        <v>25</v>
      </c>
      <c r="F2770" s="3" t="s">
        <v>5328</v>
      </c>
      <c r="G2770" s="5" t="s">
        <v>711</v>
      </c>
      <c r="H2770" t="s">
        <v>711</v>
      </c>
      <c r="I2770" s="5"/>
      <c r="J2770" s="3">
        <v>4.75</v>
      </c>
      <c r="K2770" s="6">
        <v>105</v>
      </c>
      <c r="L2770" s="213">
        <v>498.75</v>
      </c>
      <c r="M2770" s="6">
        <f>tbl_Manifiestos[[#This Row],[Total Pagado]]*tbl_Manifiestos[[#This Row],[Porcentaje]]</f>
        <v>448.875</v>
      </c>
      <c r="N2770" s="3">
        <v>0.9</v>
      </c>
    </row>
    <row r="2771" spans="1:14" ht="15.75" x14ac:dyDescent="0.25">
      <c r="A2771" s="3" t="s">
        <v>1339</v>
      </c>
      <c r="B2771" s="3" t="str">
        <f>tbl_Manifiestos[[#This Row],[Factura]] &amp; "|" &amp; tbl_Manifiestos[[#This Row],[Proyecto OK]] &amp; "|" &amp; TEXT(tbl_Manifiestos[[#This Row],[Servicio]],"0.00") &amp; "|" &amp; TEXT(tbl_Manifiestos[[#This Row],[Costo Unitario]],"0.00")</f>
        <v>2599|JV|6.50|105.00</v>
      </c>
      <c r="C2771">
        <v>2599</v>
      </c>
      <c r="D2771" s="4">
        <v>45848</v>
      </c>
      <c r="E2771" s="5">
        <v>25</v>
      </c>
      <c r="F2771" s="3" t="s">
        <v>5328</v>
      </c>
      <c r="G2771" s="5" t="s">
        <v>711</v>
      </c>
      <c r="H2771" t="s">
        <v>711</v>
      </c>
      <c r="I2771" s="5"/>
      <c r="J2771" s="3">
        <v>6.5</v>
      </c>
      <c r="K2771" s="6">
        <v>105</v>
      </c>
      <c r="L2771" s="213">
        <v>682.5</v>
      </c>
      <c r="M2771" s="6">
        <f>tbl_Manifiestos[[#This Row],[Total Pagado]]*tbl_Manifiestos[[#This Row],[Porcentaje]]</f>
        <v>614.25</v>
      </c>
      <c r="N2771" s="3">
        <v>0.9</v>
      </c>
    </row>
    <row r="2772" spans="1:14" ht="15.75" x14ac:dyDescent="0.25">
      <c r="A2772" s="3" t="s">
        <v>1339</v>
      </c>
      <c r="B2772" s="3" t="str">
        <f>tbl_Manifiestos[[#This Row],[Factura]] &amp; "|" &amp; tbl_Manifiestos[[#This Row],[Proyecto OK]] &amp; "|" &amp; TEXT(tbl_Manifiestos[[#This Row],[Servicio]],"0.00") &amp; "|" &amp; TEXT(tbl_Manifiestos[[#This Row],[Costo Unitario]],"0.00")</f>
        <v>2599|JV|2.00|105.00</v>
      </c>
      <c r="C2772">
        <v>2599</v>
      </c>
      <c r="D2772" s="4">
        <v>45849</v>
      </c>
      <c r="E2772" s="5">
        <v>25</v>
      </c>
      <c r="F2772" s="3" t="s">
        <v>5328</v>
      </c>
      <c r="G2772" s="5" t="s">
        <v>711</v>
      </c>
      <c r="H2772" t="s">
        <v>711</v>
      </c>
      <c r="I2772" s="5"/>
      <c r="J2772" s="3">
        <v>2</v>
      </c>
      <c r="K2772" s="6">
        <v>105</v>
      </c>
      <c r="L2772" s="213">
        <v>210</v>
      </c>
      <c r="M2772" s="6">
        <f>tbl_Manifiestos[[#This Row],[Total Pagado]]*tbl_Manifiestos[[#This Row],[Porcentaje]]</f>
        <v>189</v>
      </c>
      <c r="N2772" s="3">
        <v>0.9</v>
      </c>
    </row>
    <row r="2773" spans="1:14" ht="15.75" x14ac:dyDescent="0.25">
      <c r="A2773" s="3" t="s">
        <v>1339</v>
      </c>
      <c r="B2773" s="3" t="str">
        <f>tbl_Manifiestos[[#This Row],[Factura]] &amp; "|" &amp; tbl_Manifiestos[[#This Row],[Proyecto OK]] &amp; "|" &amp; TEXT(tbl_Manifiestos[[#This Row],[Servicio]],"0.00") &amp; "|" &amp; TEXT(tbl_Manifiestos[[#This Row],[Costo Unitario]],"0.00")</f>
        <v>2612|JV|10.50|105.00</v>
      </c>
      <c r="C2773">
        <v>2612</v>
      </c>
      <c r="D2773" s="4">
        <v>45852</v>
      </c>
      <c r="E2773" s="5">
        <v>25</v>
      </c>
      <c r="F2773" s="3" t="s">
        <v>5328</v>
      </c>
      <c r="G2773" s="5" t="s">
        <v>711</v>
      </c>
      <c r="H2773" t="s">
        <v>711</v>
      </c>
      <c r="I2773" s="5"/>
      <c r="J2773" s="3">
        <v>10.5</v>
      </c>
      <c r="K2773" s="6">
        <v>105</v>
      </c>
      <c r="L2773" s="213">
        <v>1102.5</v>
      </c>
      <c r="M2773" s="6">
        <f>tbl_Manifiestos[[#This Row],[Total Pagado]]*tbl_Manifiestos[[#This Row],[Porcentaje]]</f>
        <v>992.25</v>
      </c>
      <c r="N2773" s="3">
        <v>0.9</v>
      </c>
    </row>
    <row r="2774" spans="1:14" ht="15.75" x14ac:dyDescent="0.25">
      <c r="A2774" s="3" t="s">
        <v>1339</v>
      </c>
      <c r="B2774" s="3" t="str">
        <f>tbl_Manifiestos[[#This Row],[Factura]] &amp; "|" &amp; tbl_Manifiestos[[#This Row],[Proyecto OK]] &amp; "|" &amp; TEXT(tbl_Manifiestos[[#This Row],[Servicio]],"0.00") &amp; "|" &amp; TEXT(tbl_Manifiestos[[#This Row],[Costo Unitario]],"0.00")</f>
        <v>2612|JV|5.75|105.00</v>
      </c>
      <c r="C2774">
        <v>2612</v>
      </c>
      <c r="D2774" s="136">
        <v>45856</v>
      </c>
      <c r="E2774" s="5">
        <v>25</v>
      </c>
      <c r="F2774" s="3" t="s">
        <v>5328</v>
      </c>
      <c r="G2774" s="5" t="s">
        <v>711</v>
      </c>
      <c r="H2774" t="s">
        <v>711</v>
      </c>
      <c r="I2774" s="5"/>
      <c r="J2774" s="3">
        <v>5.75</v>
      </c>
      <c r="K2774" s="183">
        <v>105</v>
      </c>
      <c r="L2774" s="212">
        <v>603.75</v>
      </c>
      <c r="M2774" s="6">
        <f>tbl_Manifiestos[[#This Row],[Total Pagado]]*tbl_Manifiestos[[#This Row],[Porcentaje]]</f>
        <v>543.375</v>
      </c>
      <c r="N2774" s="3">
        <v>0.9</v>
      </c>
    </row>
    <row r="2775" spans="1:14" ht="15.75" x14ac:dyDescent="0.25">
      <c r="A2775" s="3" t="s">
        <v>1339</v>
      </c>
      <c r="B2775" s="3" t="str">
        <f>tbl_Manifiestos[[#This Row],[Factura]] &amp; "|" &amp; tbl_Manifiestos[[#This Row],[Proyecto OK]] &amp; "|" &amp; TEXT(tbl_Manifiestos[[#This Row],[Servicio]],"0.00") &amp; "|" &amp; TEXT(tbl_Manifiestos[[#This Row],[Costo Unitario]],"0.00")</f>
        <v>2629|JV|1.50|105.00</v>
      </c>
      <c r="C2775">
        <v>2629</v>
      </c>
      <c r="D2775" s="138">
        <v>45860</v>
      </c>
      <c r="E2775">
        <v>25</v>
      </c>
      <c r="F2775" t="s">
        <v>5328</v>
      </c>
      <c r="G2775" t="s">
        <v>711</v>
      </c>
      <c r="H2775" t="s">
        <v>711</v>
      </c>
      <c r="J2775">
        <v>1.5</v>
      </c>
      <c r="K2775" s="185">
        <v>105</v>
      </c>
      <c r="L2775" s="214">
        <v>157.5</v>
      </c>
      <c r="M2775" s="6">
        <f>tbl_Manifiestos[[#This Row],[Total Pagado]]*tbl_Manifiestos[[#This Row],[Porcentaje]]</f>
        <v>141.75</v>
      </c>
      <c r="N2775" s="3">
        <v>0.9</v>
      </c>
    </row>
    <row r="2776" spans="1:14" ht="15.75" x14ac:dyDescent="0.25">
      <c r="A2776" s="3" t="s">
        <v>1339</v>
      </c>
      <c r="B2776" s="3" t="str">
        <f>tbl_Manifiestos[[#This Row],[Factura]] &amp; "|" &amp; tbl_Manifiestos[[#This Row],[Proyecto OK]] &amp; "|" &amp; TEXT(tbl_Manifiestos[[#This Row],[Servicio]],"0.00") &amp; "|" &amp; TEXT(tbl_Manifiestos[[#This Row],[Costo Unitario]],"0.00")</f>
        <v>2629|JV|7.00|105.00</v>
      </c>
      <c r="C2776">
        <v>2629</v>
      </c>
      <c r="D2776" s="4">
        <v>45862</v>
      </c>
      <c r="E2776">
        <v>25</v>
      </c>
      <c r="F2776" t="s">
        <v>5328</v>
      </c>
      <c r="G2776" t="s">
        <v>711</v>
      </c>
      <c r="H2776" t="s">
        <v>711</v>
      </c>
      <c r="J2776">
        <v>7</v>
      </c>
      <c r="K2776" s="6">
        <v>105</v>
      </c>
      <c r="L2776" s="213">
        <v>735</v>
      </c>
      <c r="M2776" s="6">
        <f>tbl_Manifiestos[[#This Row],[Total Pagado]]*tbl_Manifiestos[[#This Row],[Porcentaje]]</f>
        <v>661.5</v>
      </c>
      <c r="N2776" s="3">
        <v>0.9</v>
      </c>
    </row>
    <row r="2777" spans="1:14" ht="15.75" x14ac:dyDescent="0.25">
      <c r="A2777" s="3" t="s">
        <v>1339</v>
      </c>
      <c r="B2777" s="3" t="str">
        <f>tbl_Manifiestos[[#This Row],[Factura]] &amp; "|" &amp; tbl_Manifiestos[[#This Row],[Proyecto OK]] &amp; "|" &amp; TEXT(tbl_Manifiestos[[#This Row],[Servicio]],"0.00") &amp; "|" &amp; TEXT(tbl_Manifiestos[[#This Row],[Costo Unitario]],"0.00")</f>
        <v>2629|JV|6.25|105.00</v>
      </c>
      <c r="C2777">
        <v>2629</v>
      </c>
      <c r="D2777" s="4">
        <v>45863</v>
      </c>
      <c r="E2777">
        <v>25</v>
      </c>
      <c r="F2777" t="s">
        <v>5328</v>
      </c>
      <c r="G2777" t="s">
        <v>711</v>
      </c>
      <c r="H2777" t="s">
        <v>711</v>
      </c>
      <c r="J2777">
        <v>6.25</v>
      </c>
      <c r="K2777" s="6">
        <v>105</v>
      </c>
      <c r="L2777" s="213">
        <v>656.25</v>
      </c>
      <c r="M2777" s="6">
        <f>tbl_Manifiestos[[#This Row],[Total Pagado]]*tbl_Manifiestos[[#This Row],[Porcentaje]]</f>
        <v>590.625</v>
      </c>
      <c r="N2777" s="3">
        <v>0.9</v>
      </c>
    </row>
    <row r="2778" spans="1:14" ht="15.75" x14ac:dyDescent="0.25">
      <c r="A2778" s="3" t="s">
        <v>1339</v>
      </c>
      <c r="B2778" s="3" t="str">
        <f>tbl_Manifiestos[[#This Row],[Factura]] &amp; "|" &amp; tbl_Manifiestos[[#This Row],[Proyecto OK]] &amp; "|" &amp; TEXT(tbl_Manifiestos[[#This Row],[Servicio]],"0.00") &amp; "|" &amp; TEXT(tbl_Manifiestos[[#This Row],[Costo Unitario]],"0.00")</f>
        <v>2645|JV|8.00|105.00</v>
      </c>
      <c r="C2778">
        <v>2645</v>
      </c>
      <c r="D2778" s="4">
        <v>45866</v>
      </c>
      <c r="E2778">
        <v>25</v>
      </c>
      <c r="F2778" t="s">
        <v>5328</v>
      </c>
      <c r="G2778" t="s">
        <v>711</v>
      </c>
      <c r="H2778" t="s">
        <v>711</v>
      </c>
      <c r="J2778">
        <v>8</v>
      </c>
      <c r="K2778" s="6">
        <v>105</v>
      </c>
      <c r="L2778" s="213">
        <v>840</v>
      </c>
      <c r="M2778" s="6">
        <f>tbl_Manifiestos[[#This Row],[Total Pagado]]*tbl_Manifiestos[[#This Row],[Porcentaje]]</f>
        <v>756</v>
      </c>
      <c r="N2778" s="3">
        <v>0.9</v>
      </c>
    </row>
    <row r="2779" spans="1:14" ht="15.75" x14ac:dyDescent="0.25">
      <c r="A2779" s="3" t="s">
        <v>1339</v>
      </c>
      <c r="B2779" s="3" t="str">
        <f>tbl_Manifiestos[[#This Row],[Factura]] &amp; "|" &amp; tbl_Manifiestos[[#This Row],[Proyecto OK]] &amp; "|" &amp; TEXT(tbl_Manifiestos[[#This Row],[Servicio]],"0.00") &amp; "|" &amp; TEXT(tbl_Manifiestos[[#This Row],[Costo Unitario]],"0.00")</f>
        <v>2645|JV|3.50|105.00</v>
      </c>
      <c r="C2779">
        <v>2645</v>
      </c>
      <c r="D2779" s="4">
        <v>45868</v>
      </c>
      <c r="E2779">
        <v>25</v>
      </c>
      <c r="F2779" t="s">
        <v>5328</v>
      </c>
      <c r="G2779" t="s">
        <v>711</v>
      </c>
      <c r="H2779" t="s">
        <v>711</v>
      </c>
      <c r="J2779">
        <v>3.5</v>
      </c>
      <c r="K2779" s="6">
        <v>105</v>
      </c>
      <c r="L2779" s="213">
        <v>367.5</v>
      </c>
      <c r="M2779" s="6">
        <f>tbl_Manifiestos[[#This Row],[Total Pagado]]*tbl_Manifiestos[[#This Row],[Porcentaje]]</f>
        <v>330.75</v>
      </c>
      <c r="N2779" s="3">
        <v>0.9</v>
      </c>
    </row>
    <row r="2780" spans="1:14" ht="15.75" x14ac:dyDescent="0.25">
      <c r="A2780" s="3" t="s">
        <v>1339</v>
      </c>
      <c r="B2780" s="3" t="str">
        <f>tbl_Manifiestos[[#This Row],[Factura]] &amp; "|" &amp; tbl_Manifiestos[[#This Row],[Proyecto OK]] &amp; "|" &amp; TEXT(tbl_Manifiestos[[#This Row],[Servicio]],"0.00") &amp; "|" &amp; TEXT(tbl_Manifiestos[[#This Row],[Costo Unitario]],"0.00")</f>
        <v>2645|JV|7.00|105.00</v>
      </c>
      <c r="C2780">
        <v>2645</v>
      </c>
      <c r="D2780" s="136">
        <v>45869</v>
      </c>
      <c r="E2780">
        <v>25</v>
      </c>
      <c r="F2780" t="s">
        <v>5328</v>
      </c>
      <c r="G2780" t="s">
        <v>711</v>
      </c>
      <c r="H2780" t="s">
        <v>711</v>
      </c>
      <c r="J2780">
        <v>7</v>
      </c>
      <c r="K2780" s="183">
        <v>105</v>
      </c>
      <c r="L2780" s="212">
        <v>735</v>
      </c>
      <c r="M2780" s="6">
        <f>tbl_Manifiestos[[#This Row],[Total Pagado]]*tbl_Manifiestos[[#This Row],[Porcentaje]]</f>
        <v>661.5</v>
      </c>
      <c r="N2780" s="3">
        <v>0.9</v>
      </c>
    </row>
    <row r="2781" spans="1:14" ht="15.75" x14ac:dyDescent="0.25">
      <c r="A2781" s="3" t="s">
        <v>5329</v>
      </c>
      <c r="B2781" s="3" t="str">
        <f>tbl_Manifiestos[[#This Row],[Factura]] &amp; "|" &amp; tbl_Manifiestos[[#This Row],[Proyecto OK]] &amp; "|" &amp; TEXT(tbl_Manifiestos[[#This Row],[Servicio]],"0.00") &amp; "|" &amp; TEXT(tbl_Manifiestos[[#This Row],[Costo Unitario]],"0.00")</f>
        <v>2674|JV|7.75|100.00</v>
      </c>
      <c r="C2781">
        <v>2674</v>
      </c>
      <c r="D2781" s="140">
        <v>45881</v>
      </c>
      <c r="E2781">
        <v>52</v>
      </c>
      <c r="F2781" t="s">
        <v>5328</v>
      </c>
      <c r="G2781" t="s">
        <v>711</v>
      </c>
      <c r="H2781" t="s">
        <v>711</v>
      </c>
      <c r="J2781">
        <v>7.75</v>
      </c>
      <c r="K2781" s="187">
        <v>100</v>
      </c>
      <c r="L2781" s="216">
        <v>775</v>
      </c>
      <c r="M2781" s="6">
        <f>tbl_Manifiestos[[#This Row],[Total Pagado]]*tbl_Manifiestos[[#This Row],[Porcentaje]]</f>
        <v>697.5</v>
      </c>
      <c r="N2781" s="3">
        <v>0.9</v>
      </c>
    </row>
    <row r="2782" spans="1:14" ht="15.75" x14ac:dyDescent="0.25">
      <c r="A2782" s="3" t="s">
        <v>5329</v>
      </c>
      <c r="B2782" s="3" t="str">
        <f>tbl_Manifiestos[[#This Row],[Factura]] &amp; "|" &amp; tbl_Manifiestos[[#This Row],[Proyecto OK]] &amp; "|" &amp; TEXT(tbl_Manifiestos[[#This Row],[Servicio]],"0.00") &amp; "|" &amp; TEXT(tbl_Manifiestos[[#This Row],[Costo Unitario]],"0.00")</f>
        <v>2674|JV|7.25|100.00</v>
      </c>
      <c r="C2782">
        <v>2674</v>
      </c>
      <c r="D2782" s="138">
        <v>45881</v>
      </c>
      <c r="E2782">
        <v>51</v>
      </c>
      <c r="F2782" t="s">
        <v>5328</v>
      </c>
      <c r="G2782" t="s">
        <v>711</v>
      </c>
      <c r="H2782" t="s">
        <v>711</v>
      </c>
      <c r="J2782">
        <v>7.25</v>
      </c>
      <c r="K2782" s="185">
        <v>100</v>
      </c>
      <c r="L2782" s="214">
        <v>725</v>
      </c>
      <c r="M2782" s="6">
        <f>tbl_Manifiestos[[#This Row],[Total Pagado]]*tbl_Manifiestos[[#This Row],[Porcentaje]]</f>
        <v>652.5</v>
      </c>
      <c r="N2782" s="3">
        <v>0.9</v>
      </c>
    </row>
    <row r="2783" spans="1:14" ht="15.75" x14ac:dyDescent="0.25">
      <c r="A2783" s="3" t="s">
        <v>5329</v>
      </c>
      <c r="B2783" s="3" t="str">
        <f>tbl_Manifiestos[[#This Row],[Factura]] &amp; "|" &amp; tbl_Manifiestos[[#This Row],[Proyecto OK]] &amp; "|" &amp; TEXT(tbl_Manifiestos[[#This Row],[Servicio]],"0.00") &amp; "|" &amp; TEXT(tbl_Manifiestos[[#This Row],[Costo Unitario]],"0.00")</f>
        <v>2674|JV|7.50|100.00</v>
      </c>
      <c r="C2783">
        <v>2674</v>
      </c>
      <c r="D2783" s="140">
        <v>45881</v>
      </c>
      <c r="E2783">
        <v>11</v>
      </c>
      <c r="F2783" t="s">
        <v>5328</v>
      </c>
      <c r="G2783" t="s">
        <v>711</v>
      </c>
      <c r="H2783" t="s">
        <v>711</v>
      </c>
      <c r="J2783">
        <v>7.5</v>
      </c>
      <c r="K2783" s="187">
        <v>100</v>
      </c>
      <c r="L2783" s="216">
        <v>750</v>
      </c>
      <c r="M2783" s="6">
        <f>tbl_Manifiestos[[#This Row],[Total Pagado]]*tbl_Manifiestos[[#This Row],[Porcentaje]]</f>
        <v>675</v>
      </c>
      <c r="N2783" s="3">
        <v>0.9</v>
      </c>
    </row>
    <row r="2784" spans="1:14" ht="15.75" x14ac:dyDescent="0.25">
      <c r="A2784" s="3" t="s">
        <v>5309</v>
      </c>
      <c r="B2784" s="3" t="str">
        <f>tbl_Manifiestos[[#This Row],[Factura]] &amp; "|" &amp; tbl_Manifiestos[[#This Row],[Proyecto OK]] &amp; "|" &amp; TEXT(tbl_Manifiestos[[#This Row],[Servicio]],"0.00") &amp; "|" &amp; TEXT(tbl_Manifiestos[[#This Row],[Costo Unitario]],"0.00")</f>
        <v>2721|JV|8.00|105.00</v>
      </c>
      <c r="C2784">
        <v>2721</v>
      </c>
      <c r="D2784" s="4">
        <v>45904</v>
      </c>
      <c r="E2784">
        <v>76</v>
      </c>
      <c r="F2784" t="s">
        <v>5328</v>
      </c>
      <c r="G2784" t="s">
        <v>711</v>
      </c>
      <c r="H2784" t="s">
        <v>711</v>
      </c>
      <c r="J2784">
        <v>8</v>
      </c>
      <c r="K2784" s="6">
        <v>105</v>
      </c>
      <c r="L2784" s="213">
        <v>840</v>
      </c>
      <c r="M2784" s="6">
        <f>tbl_Manifiestos[[#This Row],[Total Pagado]]*tbl_Manifiestos[[#This Row],[Porcentaje]]</f>
        <v>756</v>
      </c>
      <c r="N2784" s="3">
        <v>0.9</v>
      </c>
    </row>
    <row r="2785" spans="1:14" ht="15.75" x14ac:dyDescent="0.25">
      <c r="A2785" s="3" t="s">
        <v>1339</v>
      </c>
      <c r="B2785" s="3" t="str">
        <f>tbl_Manifiestos[[#This Row],[Factura]] &amp; "|" &amp; tbl_Manifiestos[[#This Row],[Proyecto OK]] &amp; "|" &amp; TEXT(tbl_Manifiestos[[#This Row],[Servicio]],"0.00") &amp; "|" &amp; TEXT(tbl_Manifiestos[[#This Row],[Costo Unitario]],"0.00")</f>
        <v>2787|JV|7.50|105.00</v>
      </c>
      <c r="C2785">
        <v>2787</v>
      </c>
      <c r="D2785" s="136">
        <v>45930</v>
      </c>
      <c r="E2785">
        <v>25</v>
      </c>
      <c r="F2785" t="s">
        <v>5328</v>
      </c>
      <c r="G2785" t="s">
        <v>711</v>
      </c>
      <c r="H2785" t="s">
        <v>711</v>
      </c>
      <c r="J2785">
        <v>7.5</v>
      </c>
      <c r="K2785" s="183">
        <v>105</v>
      </c>
      <c r="L2785" s="212">
        <v>787.5</v>
      </c>
      <c r="M2785" s="6">
        <f>tbl_Manifiestos[[#This Row],[Total Pagado]]*tbl_Manifiestos[[#This Row],[Porcentaje]]</f>
        <v>708.75</v>
      </c>
      <c r="N2785" s="3">
        <v>0.9</v>
      </c>
    </row>
    <row r="2786" spans="1:14" ht="15.75" x14ac:dyDescent="0.25">
      <c r="A2786" s="3" t="s">
        <v>1339</v>
      </c>
      <c r="B2786" s="3" t="str">
        <f>tbl_Manifiestos[[#This Row],[Factura]] &amp; "|" &amp; tbl_Manifiestos[[#This Row],[Proyecto OK]] &amp; "|" &amp; TEXT(tbl_Manifiestos[[#This Row],[Servicio]],"0.00") &amp; "|" &amp; TEXT(tbl_Manifiestos[[#This Row],[Costo Unitario]],"0.00")</f>
        <v>2787|JV|7.00|105.00</v>
      </c>
      <c r="C2786">
        <v>2787</v>
      </c>
      <c r="D2786" s="4">
        <v>45931</v>
      </c>
      <c r="E2786">
        <v>25</v>
      </c>
      <c r="F2786" t="s">
        <v>5328</v>
      </c>
      <c r="G2786" t="s">
        <v>711</v>
      </c>
      <c r="H2786" t="s">
        <v>711</v>
      </c>
      <c r="J2786">
        <v>7</v>
      </c>
      <c r="K2786" s="6">
        <v>105</v>
      </c>
      <c r="L2786" s="213">
        <v>735</v>
      </c>
      <c r="M2786" s="6">
        <f>tbl_Manifiestos[[#This Row],[Total Pagado]]*tbl_Manifiestos[[#This Row],[Porcentaje]]</f>
        <v>661.5</v>
      </c>
      <c r="N2786" s="3">
        <v>0.9</v>
      </c>
    </row>
    <row r="2787" spans="1:14" ht="15.75" x14ac:dyDescent="0.25">
      <c r="A2787" s="3" t="s">
        <v>1339</v>
      </c>
      <c r="B2787" s="3" t="str">
        <f>tbl_Manifiestos[[#This Row],[Factura]] &amp; "|" &amp; tbl_Manifiestos[[#This Row],[Proyecto OK]] &amp; "|" &amp; TEXT(tbl_Manifiestos[[#This Row],[Servicio]],"0.00") &amp; "|" &amp; TEXT(tbl_Manifiestos[[#This Row],[Costo Unitario]],"0.00")</f>
        <v>2787|JV|6.50|105.00</v>
      </c>
      <c r="C2787">
        <v>2787</v>
      </c>
      <c r="D2787" s="4">
        <v>45932</v>
      </c>
      <c r="E2787">
        <v>25</v>
      </c>
      <c r="F2787" t="s">
        <v>5328</v>
      </c>
      <c r="G2787" t="s">
        <v>711</v>
      </c>
      <c r="H2787" t="s">
        <v>711</v>
      </c>
      <c r="J2787">
        <v>6.5</v>
      </c>
      <c r="K2787" s="6">
        <v>105</v>
      </c>
      <c r="L2787" s="213">
        <v>682.5</v>
      </c>
      <c r="M2787" s="6">
        <f>tbl_Manifiestos[[#This Row],[Total Pagado]]*tbl_Manifiestos[[#This Row],[Porcentaje]]</f>
        <v>614.25</v>
      </c>
      <c r="N2787" s="3">
        <v>0.9</v>
      </c>
    </row>
    <row r="2788" spans="1:14" ht="15.75" x14ac:dyDescent="0.25">
      <c r="A2788" s="3" t="s">
        <v>1339</v>
      </c>
      <c r="B2788" s="3" t="str">
        <f>tbl_Manifiestos[[#This Row],[Factura]] &amp; "|" &amp; tbl_Manifiestos[[#This Row],[Proyecto OK]] &amp; "|" &amp; TEXT(tbl_Manifiestos[[#This Row],[Servicio]],"0.00") &amp; "|" &amp; TEXT(tbl_Manifiestos[[#This Row],[Costo Unitario]],"0.00")</f>
        <v>2787|JV|6.00|105.00</v>
      </c>
      <c r="C2788">
        <v>2787</v>
      </c>
      <c r="D2788" s="4">
        <v>45933</v>
      </c>
      <c r="E2788">
        <v>25</v>
      </c>
      <c r="F2788" t="s">
        <v>5328</v>
      </c>
      <c r="G2788" t="s">
        <v>711</v>
      </c>
      <c r="H2788" t="s">
        <v>711</v>
      </c>
      <c r="J2788">
        <v>6</v>
      </c>
      <c r="K2788" s="6">
        <v>105</v>
      </c>
      <c r="L2788" s="213">
        <v>630</v>
      </c>
      <c r="M2788" s="6">
        <f>tbl_Manifiestos[[#This Row],[Total Pagado]]*tbl_Manifiestos[[#This Row],[Porcentaje]]</f>
        <v>567</v>
      </c>
      <c r="N2788" s="3">
        <v>0.9</v>
      </c>
    </row>
    <row r="2789" spans="1:14" ht="15.75" x14ac:dyDescent="0.25">
      <c r="A2789" s="3" t="s">
        <v>1339</v>
      </c>
      <c r="B2789" s="3" t="str">
        <f>tbl_Manifiestos[[#This Row],[Factura]] &amp; "|" &amp; tbl_Manifiestos[[#This Row],[Proyecto OK]] &amp; "|" &amp; TEXT(tbl_Manifiestos[[#This Row],[Servicio]],"0.00") &amp; "|" &amp; TEXT(tbl_Manifiestos[[#This Row],[Costo Unitario]],"0.00")</f>
        <v>2858|JV|5.50|105.00</v>
      </c>
      <c r="C2789">
        <v>2858</v>
      </c>
      <c r="D2789" s="4">
        <v>45953</v>
      </c>
      <c r="E2789">
        <v>25</v>
      </c>
      <c r="F2789" t="s">
        <v>5328</v>
      </c>
      <c r="G2789" t="s">
        <v>711</v>
      </c>
      <c r="H2789" t="s">
        <v>711</v>
      </c>
      <c r="J2789">
        <v>5.5</v>
      </c>
      <c r="K2789" s="183">
        <v>105</v>
      </c>
      <c r="L2789" s="212">
        <v>577.5</v>
      </c>
      <c r="M2789" s="6">
        <f>tbl_Manifiestos[[#This Row],[Total Pagado]]*tbl_Manifiestos[[#This Row],[Porcentaje]]</f>
        <v>519.75</v>
      </c>
      <c r="N2789" s="3">
        <v>0.9</v>
      </c>
    </row>
    <row r="2790" spans="1:14" ht="15.75" x14ac:dyDescent="0.25">
      <c r="A2790" s="3" t="s">
        <v>1339</v>
      </c>
      <c r="B2790" s="3" t="str">
        <f>tbl_Manifiestos[[#This Row],[Factura]] &amp; "|" &amp; tbl_Manifiestos[[#This Row],[Proyecto OK]] &amp; "|" &amp; TEXT(tbl_Manifiestos[[#This Row],[Servicio]],"0.00") &amp; "|" &amp; TEXT(tbl_Manifiestos[[#This Row],[Costo Unitario]],"0.00")</f>
        <v>2858|JV|6.50|105.00</v>
      </c>
      <c r="C2790">
        <v>2858</v>
      </c>
      <c r="D2790" s="4">
        <v>45959</v>
      </c>
      <c r="E2790">
        <v>25</v>
      </c>
      <c r="F2790" t="s">
        <v>5328</v>
      </c>
      <c r="G2790" t="s">
        <v>711</v>
      </c>
      <c r="H2790" t="s">
        <v>711</v>
      </c>
      <c r="J2790">
        <v>6.5</v>
      </c>
      <c r="K2790" s="6">
        <v>105</v>
      </c>
      <c r="L2790" s="213">
        <v>682.5</v>
      </c>
      <c r="M2790" s="6">
        <f>tbl_Manifiestos[[#This Row],[Total Pagado]]*tbl_Manifiestos[[#This Row],[Porcentaje]]</f>
        <v>614.25</v>
      </c>
      <c r="N2790" s="3">
        <v>0.9</v>
      </c>
    </row>
    <row r="2791" spans="1:14" ht="15.75" x14ac:dyDescent="0.25">
      <c r="A2791" s="3" t="s">
        <v>1339</v>
      </c>
      <c r="B2791" s="3" t="str">
        <f>tbl_Manifiestos[[#This Row],[Factura]] &amp; "|" &amp; tbl_Manifiestos[[#This Row],[Proyecto OK]] &amp; "|" &amp; TEXT(tbl_Manifiestos[[#This Row],[Servicio]],"0.00") &amp; "|" &amp; TEXT(tbl_Manifiestos[[#This Row],[Costo Unitario]],"0.00")</f>
        <v>2858|JV|6.25|105.00</v>
      </c>
      <c r="C2791">
        <v>2858</v>
      </c>
      <c r="D2791" s="4">
        <v>45961</v>
      </c>
      <c r="E2791">
        <v>25</v>
      </c>
      <c r="F2791" t="s">
        <v>5328</v>
      </c>
      <c r="G2791" t="s">
        <v>711</v>
      </c>
      <c r="H2791" t="s">
        <v>711</v>
      </c>
      <c r="J2791">
        <v>6.25</v>
      </c>
      <c r="K2791" s="6">
        <v>105</v>
      </c>
      <c r="L2791" s="213">
        <v>656.25</v>
      </c>
      <c r="M2791" s="6">
        <f>tbl_Manifiestos[[#This Row],[Total Pagado]]*tbl_Manifiestos[[#This Row],[Porcentaje]]</f>
        <v>590.625</v>
      </c>
      <c r="N2791" s="3">
        <v>0.9</v>
      </c>
    </row>
    <row r="2792" spans="1:14" ht="15.75" x14ac:dyDescent="0.25">
      <c r="A2792" s="3" t="s">
        <v>1339</v>
      </c>
      <c r="B2792" s="3" t="str">
        <f>tbl_Manifiestos[[#This Row],[Factura]] &amp; "|" &amp; tbl_Manifiestos[[#This Row],[Proyecto OK]] &amp; "|" &amp; TEXT(tbl_Manifiestos[[#This Row],[Servicio]],"0.00") &amp; "|" &amp; TEXT(tbl_Manifiestos[[#This Row],[Costo Unitario]],"0.00")</f>
        <v>2878|JV|10.75|105.00</v>
      </c>
      <c r="C2792">
        <v>2878</v>
      </c>
      <c r="D2792" s="136">
        <v>45964</v>
      </c>
      <c r="E2792">
        <v>25</v>
      </c>
      <c r="F2792" t="s">
        <v>5328</v>
      </c>
      <c r="G2792" t="s">
        <v>711</v>
      </c>
      <c r="H2792" t="s">
        <v>711</v>
      </c>
      <c r="J2792">
        <v>10.75</v>
      </c>
      <c r="K2792" s="183">
        <v>105</v>
      </c>
      <c r="L2792" s="212">
        <v>1128.75</v>
      </c>
      <c r="M2792" s="6">
        <f>tbl_Manifiestos[[#This Row],[Total Pagado]]*tbl_Manifiestos[[#This Row],[Porcentaje]]</f>
        <v>1015.875</v>
      </c>
      <c r="N2792" s="3">
        <v>0.9</v>
      </c>
    </row>
    <row r="2793" spans="1:14" ht="15.75" x14ac:dyDescent="0.25">
      <c r="A2793" s="3" t="s">
        <v>1339</v>
      </c>
      <c r="B2793" s="3" t="str">
        <f>tbl_Manifiestos[[#This Row],[Factura]] &amp; "|" &amp; tbl_Manifiestos[[#This Row],[Proyecto OK]] &amp; "|" &amp; TEXT(tbl_Manifiestos[[#This Row],[Servicio]],"0.00") &amp; "|" &amp; TEXT(tbl_Manifiestos[[#This Row],[Costo Unitario]],"0.00")</f>
        <v>2899|JV|6.00|105.00</v>
      </c>
      <c r="C2793">
        <v>2899</v>
      </c>
      <c r="D2793" s="4">
        <v>45973</v>
      </c>
      <c r="E2793">
        <v>25</v>
      </c>
      <c r="F2793" t="s">
        <v>5328</v>
      </c>
      <c r="G2793" t="s">
        <v>711</v>
      </c>
      <c r="H2793" t="s">
        <v>711</v>
      </c>
      <c r="J2793">
        <v>6</v>
      </c>
      <c r="K2793" s="6">
        <v>105</v>
      </c>
      <c r="L2793" s="213">
        <v>630</v>
      </c>
      <c r="M2793" s="6">
        <f>tbl_Manifiestos[[#This Row],[Total Pagado]]*tbl_Manifiestos[[#This Row],[Porcentaje]]</f>
        <v>567</v>
      </c>
      <c r="N2793" s="3">
        <v>0.9</v>
      </c>
    </row>
    <row r="2794" spans="1:14" ht="15.75" x14ac:dyDescent="0.25">
      <c r="A2794" s="3" t="s">
        <v>1339</v>
      </c>
      <c r="B2794" s="3" t="str">
        <f>tbl_Manifiestos[[#This Row],[Factura]] &amp; "|" &amp; tbl_Manifiestos[[#This Row],[Proyecto OK]] &amp; "|" &amp; TEXT(tbl_Manifiestos[[#This Row],[Servicio]],"0.00") &amp; "|" &amp; TEXT(tbl_Manifiestos[[#This Row],[Costo Unitario]],"0.00")</f>
        <v>2899|JV|7.25|105.00</v>
      </c>
      <c r="C2794">
        <v>2899</v>
      </c>
      <c r="D2794" s="136">
        <v>45974</v>
      </c>
      <c r="E2794">
        <v>25</v>
      </c>
      <c r="F2794" t="s">
        <v>5328</v>
      </c>
      <c r="G2794" t="s">
        <v>711</v>
      </c>
      <c r="H2794" t="s">
        <v>711</v>
      </c>
      <c r="J2794">
        <v>7.25</v>
      </c>
      <c r="K2794" s="183">
        <v>105</v>
      </c>
      <c r="L2794" s="212">
        <v>761.25</v>
      </c>
      <c r="M2794" s="6">
        <f>tbl_Manifiestos[[#This Row],[Total Pagado]]*tbl_Manifiestos[[#This Row],[Porcentaje]]</f>
        <v>685.125</v>
      </c>
      <c r="N2794" s="3">
        <v>0.9</v>
      </c>
    </row>
    <row r="2795" spans="1:14" ht="15.75" x14ac:dyDescent="0.25">
      <c r="A2795" s="3" t="s">
        <v>1339</v>
      </c>
      <c r="B2795" s="3" t="str">
        <f>tbl_Manifiestos[[#This Row],[Factura]] &amp; "|" &amp; tbl_Manifiestos[[#This Row],[Proyecto OK]] &amp; "|" &amp; TEXT(tbl_Manifiestos[[#This Row],[Servicio]],"0.00") &amp; "|" &amp; TEXT(tbl_Manifiestos[[#This Row],[Costo Unitario]],"0.00")</f>
        <v>2899|JV|6.50|105.00</v>
      </c>
      <c r="C2795">
        <v>2899</v>
      </c>
      <c r="D2795" s="4">
        <v>45975</v>
      </c>
      <c r="E2795">
        <v>25</v>
      </c>
      <c r="F2795" t="s">
        <v>5328</v>
      </c>
      <c r="G2795" t="s">
        <v>711</v>
      </c>
      <c r="H2795" t="s">
        <v>711</v>
      </c>
      <c r="J2795">
        <v>6.5</v>
      </c>
      <c r="K2795" s="6">
        <v>105</v>
      </c>
      <c r="L2795" s="213">
        <v>682.5</v>
      </c>
      <c r="M2795" s="6">
        <f>tbl_Manifiestos[[#This Row],[Total Pagado]]*tbl_Manifiestos[[#This Row],[Porcentaje]]</f>
        <v>614.25</v>
      </c>
      <c r="N2795" s="3">
        <v>0.9</v>
      </c>
    </row>
    <row r="2796" spans="1:14" ht="15.75" x14ac:dyDescent="0.25">
      <c r="A2796" s="3" t="s">
        <v>1339</v>
      </c>
      <c r="B2796" s="3" t="str">
        <f>tbl_Manifiestos[[#This Row],[Factura]] &amp; "|" &amp; tbl_Manifiestos[[#This Row],[Proyecto OK]] &amp; "|" &amp; TEXT(tbl_Manifiestos[[#This Row],[Servicio]],"0.00") &amp; "|" &amp; TEXT(tbl_Manifiestos[[#This Row],[Costo Unitario]],"0.00")</f>
        <v>2918|JV|6.25|105.00</v>
      </c>
      <c r="C2796">
        <v>2918</v>
      </c>
      <c r="D2796" s="4">
        <v>45978</v>
      </c>
      <c r="E2796">
        <v>25</v>
      </c>
      <c r="F2796" t="s">
        <v>5328</v>
      </c>
      <c r="G2796" t="s">
        <v>711</v>
      </c>
      <c r="H2796" t="s">
        <v>711</v>
      </c>
      <c r="J2796">
        <v>6.25</v>
      </c>
      <c r="K2796" s="6">
        <v>105</v>
      </c>
      <c r="L2796" s="213">
        <v>656.25</v>
      </c>
      <c r="M2796" s="6">
        <f>tbl_Manifiestos[[#This Row],[Total Pagado]]*tbl_Manifiestos[[#This Row],[Porcentaje]]</f>
        <v>590.625</v>
      </c>
      <c r="N2796" s="3">
        <v>0.9</v>
      </c>
    </row>
    <row r="2797" spans="1:14" ht="15.75" x14ac:dyDescent="0.25">
      <c r="A2797" s="3" t="s">
        <v>1339</v>
      </c>
      <c r="B2797" s="3" t="str">
        <f>tbl_Manifiestos[[#This Row],[Factura]] &amp; "|" &amp; tbl_Manifiestos[[#This Row],[Proyecto OK]] &amp; "|" &amp; TEXT(tbl_Manifiestos[[#This Row],[Servicio]],"0.00") &amp; "|" &amp; TEXT(tbl_Manifiestos[[#This Row],[Costo Unitario]],"0.00")</f>
        <v>2918|JV|5.25|105.00</v>
      </c>
      <c r="C2797">
        <v>2918</v>
      </c>
      <c r="D2797" s="4">
        <v>45980</v>
      </c>
      <c r="E2797">
        <v>25</v>
      </c>
      <c r="F2797" t="s">
        <v>5328</v>
      </c>
      <c r="G2797" t="s">
        <v>711</v>
      </c>
      <c r="H2797" t="s">
        <v>711</v>
      </c>
      <c r="J2797">
        <v>5.25</v>
      </c>
      <c r="K2797" s="6">
        <v>105</v>
      </c>
      <c r="L2797" s="213">
        <v>551.25</v>
      </c>
      <c r="M2797" s="6">
        <f>tbl_Manifiestos[[#This Row],[Total Pagado]]*tbl_Manifiestos[[#This Row],[Porcentaje]]</f>
        <v>496.125</v>
      </c>
      <c r="N2797" s="3">
        <v>0.9</v>
      </c>
    </row>
    <row r="2798" spans="1:14" ht="15.75" x14ac:dyDescent="0.25">
      <c r="A2798" s="3" t="s">
        <v>27</v>
      </c>
      <c r="B2798" s="3" t="str">
        <f>tbl_Manifiestos[[#This Row],[Factura]] &amp; "|" &amp; tbl_Manifiestos[[#This Row],[Proyecto OK]] &amp; "|" &amp; TEXT(tbl_Manifiestos[[#This Row],[Servicio]],"0.00") &amp; "|" &amp; TEXT(tbl_Manifiestos[[#This Row],[Costo Unitario]],"0.00")</f>
        <v>2400|JV|7.50|105.00</v>
      </c>
      <c r="C2798">
        <v>2400</v>
      </c>
      <c r="D2798" s="31">
        <v>45748</v>
      </c>
      <c r="E2798">
        <v>325</v>
      </c>
      <c r="F2798" t="s">
        <v>5328</v>
      </c>
      <c r="G2798" t="s">
        <v>711</v>
      </c>
      <c r="H2798" t="s">
        <v>711</v>
      </c>
      <c r="J2798">
        <v>7.5</v>
      </c>
      <c r="K2798" s="35">
        <v>105</v>
      </c>
      <c r="L2798" s="39">
        <f t="shared" ref="L2798:L2836" si="84">J2798*K2798</f>
        <v>787.5</v>
      </c>
      <c r="M2798" s="6">
        <f>tbl_Manifiestos[[#This Row],[Total Pagado]]*tbl_Manifiestos[[#This Row],[Porcentaje]]</f>
        <v>732.375</v>
      </c>
      <c r="N2798" s="3">
        <v>0.93</v>
      </c>
    </row>
    <row r="2799" spans="1:14" ht="15.75" x14ac:dyDescent="0.25">
      <c r="A2799" s="3" t="s">
        <v>27</v>
      </c>
      <c r="B2799" s="3" t="str">
        <f>tbl_Manifiestos[[#This Row],[Factura]] &amp; "|" &amp; tbl_Manifiestos[[#This Row],[Proyecto OK]] &amp; "|" &amp; TEXT(tbl_Manifiestos[[#This Row],[Servicio]],"0.00") &amp; "|" &amp; TEXT(tbl_Manifiestos[[#This Row],[Costo Unitario]],"0.00")</f>
        <v>2412|JV|5.50|105.00</v>
      </c>
      <c r="C2799">
        <v>2412</v>
      </c>
      <c r="D2799" s="32">
        <v>45755</v>
      </c>
      <c r="E2799">
        <v>103</v>
      </c>
      <c r="F2799" t="s">
        <v>5328</v>
      </c>
      <c r="G2799" t="s">
        <v>711</v>
      </c>
      <c r="H2799" t="s">
        <v>711</v>
      </c>
      <c r="J2799">
        <v>5.5</v>
      </c>
      <c r="K2799" s="34">
        <v>105</v>
      </c>
      <c r="L2799" s="40">
        <f t="shared" si="84"/>
        <v>577.5</v>
      </c>
      <c r="M2799" s="6">
        <f>tbl_Manifiestos[[#This Row],[Total Pagado]]*tbl_Manifiestos[[#This Row],[Porcentaje]]</f>
        <v>537.07500000000005</v>
      </c>
      <c r="N2799" s="3">
        <v>0.93</v>
      </c>
    </row>
    <row r="2800" spans="1:14" ht="15.75" x14ac:dyDescent="0.25">
      <c r="A2800" s="3" t="s">
        <v>27</v>
      </c>
      <c r="B2800" s="3" t="str">
        <f>tbl_Manifiestos[[#This Row],[Factura]] &amp; "|" &amp; tbl_Manifiestos[[#This Row],[Proyecto OK]] &amp; "|" &amp; TEXT(tbl_Manifiestos[[#This Row],[Servicio]],"0.00") &amp; "|" &amp; TEXT(tbl_Manifiestos[[#This Row],[Costo Unitario]],"0.00")</f>
        <v>2412|JV|6.75|105.00</v>
      </c>
      <c r="C2800">
        <v>2412</v>
      </c>
      <c r="D2800" s="32">
        <v>45756</v>
      </c>
      <c r="E2800">
        <v>325</v>
      </c>
      <c r="F2800" t="s">
        <v>5328</v>
      </c>
      <c r="G2800" t="s">
        <v>711</v>
      </c>
      <c r="H2800" t="s">
        <v>711</v>
      </c>
      <c r="J2800">
        <v>6.75</v>
      </c>
      <c r="K2800" s="34">
        <v>105</v>
      </c>
      <c r="L2800" s="40">
        <f t="shared" si="84"/>
        <v>708.75</v>
      </c>
      <c r="M2800" s="6">
        <f>tbl_Manifiestos[[#This Row],[Total Pagado]]*tbl_Manifiestos[[#This Row],[Porcentaje]]</f>
        <v>659.13750000000005</v>
      </c>
      <c r="N2800" s="3">
        <v>0.93</v>
      </c>
    </row>
    <row r="2801" spans="1:14" ht="15.75" x14ac:dyDescent="0.25">
      <c r="A2801" s="3" t="s">
        <v>27</v>
      </c>
      <c r="B2801" s="3" t="str">
        <f>tbl_Manifiestos[[#This Row],[Factura]] &amp; "|" &amp; tbl_Manifiestos[[#This Row],[Proyecto OK]] &amp; "|" &amp; TEXT(tbl_Manifiestos[[#This Row],[Servicio]],"0.00") &amp; "|" &amp; TEXT(tbl_Manifiestos[[#This Row],[Costo Unitario]],"0.00")</f>
        <v>2452|JV|4.75|105.00</v>
      </c>
      <c r="C2801">
        <v>2452</v>
      </c>
      <c r="D2801" s="31">
        <v>45775</v>
      </c>
      <c r="E2801">
        <v>114</v>
      </c>
      <c r="F2801" s="3" t="s">
        <v>5328</v>
      </c>
      <c r="G2801" t="s">
        <v>711</v>
      </c>
      <c r="H2801" t="s">
        <v>711</v>
      </c>
      <c r="J2801">
        <v>4.75</v>
      </c>
      <c r="K2801" s="35">
        <v>105</v>
      </c>
      <c r="L2801" s="39">
        <f t="shared" si="84"/>
        <v>498.75</v>
      </c>
      <c r="M2801" s="6">
        <f>tbl_Manifiestos[[#This Row],[Total Pagado]]*tbl_Manifiestos[[#This Row],[Porcentaje]]</f>
        <v>463.83750000000003</v>
      </c>
      <c r="N2801" s="3">
        <v>0.93</v>
      </c>
    </row>
    <row r="2802" spans="1:14" ht="15.75" x14ac:dyDescent="0.25">
      <c r="A2802" s="3" t="s">
        <v>27</v>
      </c>
      <c r="B2802" s="3" t="str">
        <f>tbl_Manifiestos[[#This Row],[Factura]] &amp; "|" &amp; tbl_Manifiestos[[#This Row],[Proyecto OK]] &amp; "|" &amp; TEXT(tbl_Manifiestos[[#This Row],[Servicio]],"0.00") &amp; "|" &amp; TEXT(tbl_Manifiestos[[#This Row],[Costo Unitario]],"0.00")</f>
        <v>2452|JV|6.75|105.00</v>
      </c>
      <c r="C2802">
        <v>2452</v>
      </c>
      <c r="D2802" s="32">
        <v>45779</v>
      </c>
      <c r="E2802">
        <v>325</v>
      </c>
      <c r="F2802" s="3" t="s">
        <v>5328</v>
      </c>
      <c r="G2802" t="s">
        <v>711</v>
      </c>
      <c r="H2802" t="s">
        <v>711</v>
      </c>
      <c r="J2802">
        <v>6.75</v>
      </c>
      <c r="K2802" s="34">
        <v>105</v>
      </c>
      <c r="L2802" s="40">
        <f t="shared" si="84"/>
        <v>708.75</v>
      </c>
      <c r="M2802" s="6">
        <f>tbl_Manifiestos[[#This Row],[Total Pagado]]*tbl_Manifiestos[[#This Row],[Porcentaje]]</f>
        <v>659.13750000000005</v>
      </c>
      <c r="N2802" s="3">
        <v>0.93</v>
      </c>
    </row>
    <row r="2803" spans="1:14" ht="15.75" x14ac:dyDescent="0.25">
      <c r="A2803" s="3" t="s">
        <v>27</v>
      </c>
      <c r="B2803" s="3" t="str">
        <f>tbl_Manifiestos[[#This Row],[Factura]] &amp; "|" &amp; tbl_Manifiestos[[#This Row],[Proyecto OK]] &amp; "|" &amp; TEXT(tbl_Manifiestos[[#This Row],[Servicio]],"0.00") &amp; "|" &amp; TEXT(tbl_Manifiestos[[#This Row],[Costo Unitario]],"0.00")</f>
        <v>2481|JV|7.25|105.00</v>
      </c>
      <c r="C2803">
        <v>2481</v>
      </c>
      <c r="D2803" s="171">
        <v>45791</v>
      </c>
      <c r="E2803">
        <v>114</v>
      </c>
      <c r="F2803" s="3" t="s">
        <v>5328</v>
      </c>
      <c r="G2803" t="s">
        <v>711</v>
      </c>
      <c r="H2803" t="s">
        <v>711</v>
      </c>
      <c r="J2803">
        <v>7.25</v>
      </c>
      <c r="K2803" s="204">
        <v>105</v>
      </c>
      <c r="L2803" s="233">
        <f t="shared" si="84"/>
        <v>761.25</v>
      </c>
      <c r="M2803" s="6">
        <f>tbl_Manifiestos[[#This Row],[Total Pagado]]*tbl_Manifiestos[[#This Row],[Porcentaje]]</f>
        <v>707.96250000000009</v>
      </c>
      <c r="N2803" s="3">
        <v>0.93</v>
      </c>
    </row>
    <row r="2804" spans="1:14" ht="15.75" x14ac:dyDescent="0.25">
      <c r="A2804" s="3" t="s">
        <v>27</v>
      </c>
      <c r="B2804" s="3" t="str">
        <f>tbl_Manifiestos[[#This Row],[Factura]] &amp; "|" &amp; tbl_Manifiestos[[#This Row],[Proyecto OK]] &amp; "|" &amp; TEXT(tbl_Manifiestos[[#This Row],[Servicio]],"0.00") &amp; "|" &amp; TEXT(tbl_Manifiestos[[#This Row],[Costo Unitario]],"0.00")</f>
        <v>2496|JV|8.00|105.00</v>
      </c>
      <c r="C2804" t="s">
        <v>5428</v>
      </c>
      <c r="D2804" s="32">
        <v>45799</v>
      </c>
      <c r="E2804">
        <v>515</v>
      </c>
      <c r="F2804" s="3" t="s">
        <v>5328</v>
      </c>
      <c r="G2804" t="s">
        <v>711</v>
      </c>
      <c r="H2804" t="s">
        <v>711</v>
      </c>
      <c r="J2804">
        <v>8</v>
      </c>
      <c r="K2804" s="34">
        <v>105</v>
      </c>
      <c r="L2804" s="97">
        <f t="shared" si="84"/>
        <v>840</v>
      </c>
      <c r="M2804" s="6">
        <f>tbl_Manifiestos[[#This Row],[Total Pagado]]*tbl_Manifiestos[[#This Row],[Porcentaje]]</f>
        <v>781.2</v>
      </c>
      <c r="N2804" s="3">
        <v>0.93</v>
      </c>
    </row>
    <row r="2805" spans="1:14" ht="15.75" x14ac:dyDescent="0.25">
      <c r="A2805" s="3" t="s">
        <v>27</v>
      </c>
      <c r="B2805" s="3" t="str">
        <f>tbl_Manifiestos[[#This Row],[Factura]] &amp; "|" &amp; tbl_Manifiestos[[#This Row],[Proyecto OK]] &amp; "|" &amp; TEXT(tbl_Manifiestos[[#This Row],[Servicio]],"0.00") &amp; "|" &amp; TEXT(tbl_Manifiestos[[#This Row],[Costo Unitario]],"0.00")</f>
        <v>2537|JV|7.25|105.00</v>
      </c>
      <c r="C2805" t="s">
        <v>5455</v>
      </c>
      <c r="D2805" s="51">
        <v>45819</v>
      </c>
      <c r="E2805">
        <v>325</v>
      </c>
      <c r="F2805" t="s">
        <v>5328</v>
      </c>
      <c r="G2805" t="s">
        <v>711</v>
      </c>
      <c r="H2805" t="s">
        <v>711</v>
      </c>
      <c r="J2805">
        <v>7.25</v>
      </c>
      <c r="K2805" s="184">
        <v>105</v>
      </c>
      <c r="L2805" s="96">
        <f t="shared" si="84"/>
        <v>761.25</v>
      </c>
      <c r="M2805" s="6">
        <f>tbl_Manifiestos[[#This Row],[Total Pagado]]*tbl_Manifiestos[[#This Row],[Porcentaje]]</f>
        <v>707.96250000000009</v>
      </c>
      <c r="N2805" s="3">
        <v>0.93</v>
      </c>
    </row>
    <row r="2806" spans="1:14" ht="15.75" x14ac:dyDescent="0.25">
      <c r="A2806" s="3" t="s">
        <v>27</v>
      </c>
      <c r="B2806" s="3" t="str">
        <f>tbl_Manifiestos[[#This Row],[Factura]] &amp; "|" &amp; tbl_Manifiestos[[#This Row],[Proyecto OK]] &amp; "|" &amp; TEXT(tbl_Manifiestos[[#This Row],[Servicio]],"0.00") &amp; "|" &amp; TEXT(tbl_Manifiestos[[#This Row],[Costo Unitario]],"0.00")</f>
        <v>2599|JV|5.75|105.00</v>
      </c>
      <c r="C2806" t="s">
        <v>5496</v>
      </c>
      <c r="D2806" s="155">
        <v>45848</v>
      </c>
      <c r="E2806">
        <v>325</v>
      </c>
      <c r="F2806" t="s">
        <v>5328</v>
      </c>
      <c r="G2806" t="s">
        <v>711</v>
      </c>
      <c r="H2806" t="s">
        <v>711</v>
      </c>
      <c r="J2806">
        <v>5.75</v>
      </c>
      <c r="K2806" s="55">
        <v>105</v>
      </c>
      <c r="L2806" s="97">
        <f t="shared" si="84"/>
        <v>603.75</v>
      </c>
      <c r="M2806" s="6">
        <f>tbl_Manifiestos[[#This Row],[Total Pagado]]*tbl_Manifiestos[[#This Row],[Porcentaje]]</f>
        <v>561.48750000000007</v>
      </c>
      <c r="N2806" s="3">
        <v>0.93</v>
      </c>
    </row>
    <row r="2807" spans="1:14" ht="15.75" x14ac:dyDescent="0.25">
      <c r="A2807" s="3" t="s">
        <v>27</v>
      </c>
      <c r="B2807" s="3" t="str">
        <f>tbl_Manifiestos[[#This Row],[Factura]] &amp; "|" &amp; tbl_Manifiestos[[#This Row],[Proyecto OK]] &amp; "|" &amp; TEXT(tbl_Manifiestos[[#This Row],[Servicio]],"0.00") &amp; "|" &amp; TEXT(tbl_Manifiestos[[#This Row],[Costo Unitario]],"0.00")</f>
        <v>2612|JV|7.50|105.00</v>
      </c>
      <c r="C2807" t="s">
        <v>5507</v>
      </c>
      <c r="D2807" s="51">
        <v>45853</v>
      </c>
      <c r="E2807">
        <v>356</v>
      </c>
      <c r="F2807" t="s">
        <v>5328</v>
      </c>
      <c r="G2807" t="s">
        <v>711</v>
      </c>
      <c r="H2807" t="s">
        <v>711</v>
      </c>
      <c r="J2807">
        <v>7.5</v>
      </c>
      <c r="K2807" s="55">
        <v>105</v>
      </c>
      <c r="L2807" s="97">
        <f t="shared" si="84"/>
        <v>787.5</v>
      </c>
      <c r="M2807" s="6">
        <f>tbl_Manifiestos[[#This Row],[Total Pagado]]*tbl_Manifiestos[[#This Row],[Porcentaje]]</f>
        <v>732.375</v>
      </c>
      <c r="N2807" s="3">
        <v>0.93</v>
      </c>
    </row>
    <row r="2808" spans="1:14" ht="15.75" x14ac:dyDescent="0.25">
      <c r="A2808" s="3" t="s">
        <v>27</v>
      </c>
      <c r="B2808" s="3" t="str">
        <f>tbl_Manifiestos[[#This Row],[Factura]] &amp; "|" &amp; tbl_Manifiestos[[#This Row],[Proyecto OK]] &amp; "|" &amp; TEXT(tbl_Manifiestos[[#This Row],[Servicio]],"0.00") &amp; "|" &amp; TEXT(tbl_Manifiestos[[#This Row],[Costo Unitario]],"0.00")</f>
        <v>2612|JV|6.75|105.00</v>
      </c>
      <c r="C2808" t="s">
        <v>5507</v>
      </c>
      <c r="D2808" s="51">
        <v>45854</v>
      </c>
      <c r="E2808">
        <v>325</v>
      </c>
      <c r="F2808" t="s">
        <v>5328</v>
      </c>
      <c r="G2808" t="s">
        <v>711</v>
      </c>
      <c r="H2808" t="s">
        <v>711</v>
      </c>
      <c r="J2808">
        <v>6.75</v>
      </c>
      <c r="K2808" s="55">
        <v>105</v>
      </c>
      <c r="L2808" s="97">
        <f t="shared" si="84"/>
        <v>708.75</v>
      </c>
      <c r="M2808" s="6">
        <f>tbl_Manifiestos[[#This Row],[Total Pagado]]*tbl_Manifiestos[[#This Row],[Porcentaje]]</f>
        <v>659.13750000000005</v>
      </c>
      <c r="N2808" s="3">
        <v>0.93</v>
      </c>
    </row>
    <row r="2809" spans="1:14" ht="15.75" x14ac:dyDescent="0.25">
      <c r="A2809" s="3" t="s">
        <v>27</v>
      </c>
      <c r="B2809" s="3" t="str">
        <f>tbl_Manifiestos[[#This Row],[Factura]] &amp; "|" &amp; tbl_Manifiestos[[#This Row],[Proyecto OK]] &amp; "|" &amp; TEXT(tbl_Manifiestos[[#This Row],[Servicio]],"0.00") &amp; "|" &amp; TEXT(tbl_Manifiestos[[#This Row],[Costo Unitario]],"0.00")</f>
        <v>2612|JV|8.25|105.00</v>
      </c>
      <c r="C2809" t="s">
        <v>5507</v>
      </c>
      <c r="D2809" s="51">
        <v>45855</v>
      </c>
      <c r="E2809">
        <v>515</v>
      </c>
      <c r="F2809" t="s">
        <v>5328</v>
      </c>
      <c r="G2809" t="s">
        <v>711</v>
      </c>
      <c r="H2809" t="s">
        <v>711</v>
      </c>
      <c r="J2809">
        <v>8.25</v>
      </c>
      <c r="K2809" s="55">
        <v>105</v>
      </c>
      <c r="L2809" s="97">
        <f t="shared" si="84"/>
        <v>866.25</v>
      </c>
      <c r="M2809" s="6">
        <f>tbl_Manifiestos[[#This Row],[Total Pagado]]*tbl_Manifiestos[[#This Row],[Porcentaje]]</f>
        <v>805.61250000000007</v>
      </c>
      <c r="N2809" s="3">
        <v>0.93</v>
      </c>
    </row>
    <row r="2810" spans="1:14" ht="15.75" x14ac:dyDescent="0.25">
      <c r="A2810" s="3" t="s">
        <v>27</v>
      </c>
      <c r="B2810" s="3" t="str">
        <f>tbl_Manifiestos[[#This Row],[Factura]] &amp; "|" &amp; tbl_Manifiestos[[#This Row],[Proyecto OK]] &amp; "|" &amp; TEXT(tbl_Manifiestos[[#This Row],[Servicio]],"0.00") &amp; "|" &amp; TEXT(tbl_Manifiestos[[#This Row],[Costo Unitario]],"0.00")</f>
        <v>2612|JV|8.00|105.00</v>
      </c>
      <c r="C2810" t="s">
        <v>5507</v>
      </c>
      <c r="D2810" s="51">
        <v>45856</v>
      </c>
      <c r="E2810">
        <v>325</v>
      </c>
      <c r="F2810" t="s">
        <v>5328</v>
      </c>
      <c r="G2810" t="s">
        <v>711</v>
      </c>
      <c r="H2810" t="s">
        <v>711</v>
      </c>
      <c r="J2810">
        <v>8</v>
      </c>
      <c r="K2810" s="55">
        <v>105</v>
      </c>
      <c r="L2810" s="97">
        <f t="shared" si="84"/>
        <v>840</v>
      </c>
      <c r="M2810" s="6">
        <f>tbl_Manifiestos[[#This Row],[Total Pagado]]*tbl_Manifiestos[[#This Row],[Porcentaje]]</f>
        <v>781.2</v>
      </c>
      <c r="N2810" s="3">
        <v>0.93</v>
      </c>
    </row>
    <row r="2811" spans="1:14" ht="15.75" x14ac:dyDescent="0.25">
      <c r="A2811" s="3" t="s">
        <v>27</v>
      </c>
      <c r="B2811" s="3" t="str">
        <f>tbl_Manifiestos[[#This Row],[Factura]] &amp; "|" &amp; tbl_Manifiestos[[#This Row],[Proyecto OK]] &amp; "|" &amp; TEXT(tbl_Manifiestos[[#This Row],[Servicio]],"0.00") &amp; "|" &amp; TEXT(tbl_Manifiestos[[#This Row],[Costo Unitario]],"0.00")</f>
        <v>2645|JV|6.75|105.00</v>
      </c>
      <c r="C2811" t="s">
        <v>5531</v>
      </c>
      <c r="D2811" s="51">
        <v>45867</v>
      </c>
      <c r="E2811">
        <v>356</v>
      </c>
      <c r="F2811" t="s">
        <v>5328</v>
      </c>
      <c r="G2811" t="s">
        <v>711</v>
      </c>
      <c r="H2811" t="s">
        <v>711</v>
      </c>
      <c r="J2811">
        <v>6.75</v>
      </c>
      <c r="K2811" s="55">
        <v>105</v>
      </c>
      <c r="L2811" s="97">
        <f t="shared" si="84"/>
        <v>708.75</v>
      </c>
      <c r="M2811" s="6">
        <f>tbl_Manifiestos[[#This Row],[Total Pagado]]*tbl_Manifiestos[[#This Row],[Porcentaje]]</f>
        <v>659.13750000000005</v>
      </c>
      <c r="N2811" s="3">
        <v>0.93</v>
      </c>
    </row>
    <row r="2812" spans="1:14" ht="15.75" x14ac:dyDescent="0.25">
      <c r="A2812" s="3" t="s">
        <v>27</v>
      </c>
      <c r="B2812" s="3" t="str">
        <f>tbl_Manifiestos[[#This Row],[Factura]] &amp; "|" &amp; tbl_Manifiestos[[#This Row],[Proyecto OK]] &amp; "|" &amp; TEXT(tbl_Manifiestos[[#This Row],[Servicio]],"0.00") &amp; "|" &amp; TEXT(tbl_Manifiestos[[#This Row],[Costo Unitario]],"0.00")</f>
        <v>2899|JV|8.00|105.00</v>
      </c>
      <c r="C2812">
        <v>2899</v>
      </c>
      <c r="D2812" s="79">
        <v>45975</v>
      </c>
      <c r="E2812">
        <v>114</v>
      </c>
      <c r="F2812" t="s">
        <v>5328</v>
      </c>
      <c r="G2812" t="s">
        <v>711</v>
      </c>
      <c r="H2812" t="s">
        <v>711</v>
      </c>
      <c r="J2812">
        <v>8</v>
      </c>
      <c r="K2812" s="184">
        <v>105</v>
      </c>
      <c r="L2812" s="96">
        <f t="shared" si="84"/>
        <v>840</v>
      </c>
      <c r="M2812" s="6">
        <f>tbl_Manifiestos[[#This Row],[Total Pagado]]*tbl_Manifiestos[[#This Row],[Porcentaje]]</f>
        <v>781.2</v>
      </c>
      <c r="N2812" s="3">
        <v>0.93</v>
      </c>
    </row>
    <row r="2813" spans="1:14" ht="15.75" x14ac:dyDescent="0.25">
      <c r="A2813" s="3" t="s">
        <v>27</v>
      </c>
      <c r="B2813" s="3" t="str">
        <f>tbl_Manifiestos[[#This Row],[Factura]] &amp; "|" &amp; tbl_Manifiestos[[#This Row],[Proyecto OK]] &amp; "|" &amp; TEXT(tbl_Manifiestos[[#This Row],[Servicio]],"0.00") &amp; "|" &amp; TEXT(tbl_Manifiestos[[#This Row],[Costo Unitario]],"0.00")</f>
        <v>2929|JV|4.00|105.00</v>
      </c>
      <c r="C2813" t="s">
        <v>5717</v>
      </c>
      <c r="D2813" s="168">
        <v>45986</v>
      </c>
      <c r="E2813">
        <v>356</v>
      </c>
      <c r="F2813" t="s">
        <v>5328</v>
      </c>
      <c r="G2813" t="s">
        <v>711</v>
      </c>
      <c r="H2813" t="s">
        <v>711</v>
      </c>
      <c r="J2813">
        <v>4</v>
      </c>
      <c r="K2813" s="90">
        <v>105</v>
      </c>
      <c r="L2813" s="27">
        <f t="shared" si="84"/>
        <v>420</v>
      </c>
      <c r="M2813" s="6">
        <f>tbl_Manifiestos[[#This Row],[Total Pagado]]*tbl_Manifiestos[[#This Row],[Porcentaje]]</f>
        <v>390.6</v>
      </c>
      <c r="N2813" s="3">
        <v>0.93</v>
      </c>
    </row>
    <row r="2814" spans="1:14" ht="15.75" x14ac:dyDescent="0.25">
      <c r="A2814" s="3" t="s">
        <v>12</v>
      </c>
      <c r="B2814" s="3" t="str">
        <f>tbl_Manifiestos[[#This Row],[Factura]] &amp; "|" &amp; tbl_Manifiestos[[#This Row],[Proyecto OK]] &amp; "|" &amp; TEXT(tbl_Manifiestos[[#This Row],[Servicio]],"0.00") &amp; "|" &amp; TEXT(tbl_Manifiestos[[#This Row],[Costo Unitario]],"0.00")</f>
        <v>2481|JV|7.00|105.00</v>
      </c>
      <c r="C2814" t="s">
        <v>5725</v>
      </c>
      <c r="D2814" s="32">
        <v>45790</v>
      </c>
      <c r="E2814">
        <v>11</v>
      </c>
      <c r="F2814" s="3" t="s">
        <v>5328</v>
      </c>
      <c r="G2814" t="s">
        <v>711</v>
      </c>
      <c r="H2814" t="s">
        <v>711</v>
      </c>
      <c r="J2814">
        <v>7</v>
      </c>
      <c r="K2814" s="34">
        <v>105</v>
      </c>
      <c r="L2814" s="96">
        <f t="shared" si="84"/>
        <v>735</v>
      </c>
      <c r="M2814" s="6">
        <f>tbl_Manifiestos[[#This Row],[Total Pagado]]*tbl_Manifiestos[[#This Row],[Porcentaje]]</f>
        <v>683.55000000000007</v>
      </c>
      <c r="N2814" s="3">
        <v>0.93</v>
      </c>
    </row>
    <row r="2815" spans="1:14" ht="15.75" x14ac:dyDescent="0.25">
      <c r="A2815" s="3" t="s">
        <v>12</v>
      </c>
      <c r="B2815" s="3" t="str">
        <f>tbl_Manifiestos[[#This Row],[Factura]] &amp; "|" &amp; tbl_Manifiestos[[#This Row],[Proyecto OK]] &amp; "|" &amp; TEXT(tbl_Manifiestos[[#This Row],[Servicio]],"0.00") &amp; "|" &amp; TEXT(tbl_Manifiestos[[#This Row],[Costo Unitario]],"0.00")</f>
        <v>2537|JV|7.50|105.00</v>
      </c>
      <c r="C2815" t="s">
        <v>5455</v>
      </c>
      <c r="D2815" s="155">
        <v>45817</v>
      </c>
      <c r="E2815">
        <v>58</v>
      </c>
      <c r="F2815" t="s">
        <v>5328</v>
      </c>
      <c r="G2815" t="s">
        <v>711</v>
      </c>
      <c r="H2815" t="s">
        <v>711</v>
      </c>
      <c r="J2815">
        <v>7.5</v>
      </c>
      <c r="K2815" s="197">
        <v>105</v>
      </c>
      <c r="L2815" s="97">
        <f t="shared" si="84"/>
        <v>787.5</v>
      </c>
      <c r="M2815" s="6">
        <f>tbl_Manifiestos[[#This Row],[Total Pagado]]*tbl_Manifiestos[[#This Row],[Porcentaje]]</f>
        <v>732.375</v>
      </c>
      <c r="N2815" s="3">
        <v>0.93</v>
      </c>
    </row>
    <row r="2816" spans="1:14" ht="15.75" x14ac:dyDescent="0.25">
      <c r="A2816" s="3" t="s">
        <v>12</v>
      </c>
      <c r="B2816" s="3" t="str">
        <f>tbl_Manifiestos[[#This Row],[Factura]] &amp; "|" &amp; tbl_Manifiestos[[#This Row],[Proyecto OK]] &amp; "|" &amp; TEXT(tbl_Manifiestos[[#This Row],[Servicio]],"0.00") &amp; "|" &amp; TEXT(tbl_Manifiestos[[#This Row],[Costo Unitario]],"0.00")</f>
        <v>2858|JV|6.00|105.00</v>
      </c>
      <c r="C2816" t="s">
        <v>5767</v>
      </c>
      <c r="D2816" s="51">
        <v>45958</v>
      </c>
      <c r="E2816">
        <v>58</v>
      </c>
      <c r="F2816" t="s">
        <v>5328</v>
      </c>
      <c r="G2816" t="s">
        <v>711</v>
      </c>
      <c r="H2816" t="s">
        <v>711</v>
      </c>
      <c r="J2816">
        <v>6</v>
      </c>
      <c r="K2816" s="55">
        <v>105</v>
      </c>
      <c r="L2816" s="96">
        <f t="shared" si="84"/>
        <v>630</v>
      </c>
      <c r="M2816" s="6">
        <f>tbl_Manifiestos[[#This Row],[Total Pagado]]*tbl_Manifiestos[[#This Row],[Porcentaje]]</f>
        <v>585.9</v>
      </c>
      <c r="N2816" s="3">
        <v>0.93</v>
      </c>
    </row>
    <row r="2817" spans="1:14" ht="15.75" x14ac:dyDescent="0.25">
      <c r="A2817" s="3" t="s">
        <v>12</v>
      </c>
      <c r="B2817" s="3" t="str">
        <f>tbl_Manifiestos[[#This Row],[Factura]] &amp; "|" &amp; tbl_Manifiestos[[#This Row],[Proyecto OK]] &amp; "|" &amp; TEXT(tbl_Manifiestos[[#This Row],[Servicio]],"0.00") &amp; "|" &amp; TEXT(tbl_Manifiestos[[#This Row],[Costo Unitario]],"0.00")</f>
        <v>2858|JV|5.75|105.00</v>
      </c>
      <c r="C2817" t="s">
        <v>5767</v>
      </c>
      <c r="D2817" s="155">
        <v>45960</v>
      </c>
      <c r="E2817">
        <v>58</v>
      </c>
      <c r="F2817" t="s">
        <v>5328</v>
      </c>
      <c r="G2817" t="s">
        <v>711</v>
      </c>
      <c r="H2817" t="s">
        <v>711</v>
      </c>
      <c r="J2817">
        <v>5.75</v>
      </c>
      <c r="K2817" s="197">
        <v>105</v>
      </c>
      <c r="L2817" s="97">
        <f t="shared" si="84"/>
        <v>603.75</v>
      </c>
      <c r="M2817" s="6">
        <f>tbl_Manifiestos[[#This Row],[Total Pagado]]*tbl_Manifiestos[[#This Row],[Porcentaje]]</f>
        <v>561.48750000000007</v>
      </c>
      <c r="N2817" s="3">
        <v>0.93</v>
      </c>
    </row>
    <row r="2818" spans="1:14" ht="15.75" x14ac:dyDescent="0.25">
      <c r="A2818" s="3" t="s">
        <v>12</v>
      </c>
      <c r="B2818" s="3" t="str">
        <f>tbl_Manifiestos[[#This Row],[Factura]] &amp; "|" &amp; tbl_Manifiestos[[#This Row],[Proyecto OK]] &amp; "|" &amp; TEXT(tbl_Manifiestos[[#This Row],[Servicio]],"0.00") &amp; "|" &amp; TEXT(tbl_Manifiestos[[#This Row],[Costo Unitario]],"0.00")</f>
        <v>2878|JV|4.00|105.00</v>
      </c>
      <c r="C2818" t="s">
        <v>5772</v>
      </c>
      <c r="D2818" s="51">
        <v>45965</v>
      </c>
      <c r="E2818">
        <v>58</v>
      </c>
      <c r="F2818" t="s">
        <v>5328</v>
      </c>
      <c r="G2818" t="s">
        <v>711</v>
      </c>
      <c r="H2818" t="s">
        <v>711</v>
      </c>
      <c r="J2818">
        <v>4</v>
      </c>
      <c r="K2818" s="55">
        <v>105</v>
      </c>
      <c r="L2818" s="97">
        <f t="shared" si="84"/>
        <v>420</v>
      </c>
      <c r="M2818" s="6">
        <f>tbl_Manifiestos[[#This Row],[Total Pagado]]*tbl_Manifiestos[[#This Row],[Porcentaje]]</f>
        <v>390.6</v>
      </c>
      <c r="N2818" s="3">
        <v>0.93</v>
      </c>
    </row>
    <row r="2819" spans="1:14" ht="15.75" x14ac:dyDescent="0.25">
      <c r="A2819" s="3" t="s">
        <v>12</v>
      </c>
      <c r="B2819" s="3" t="str">
        <f>tbl_Manifiestos[[#This Row],[Factura]] &amp; "|" &amp; tbl_Manifiestos[[#This Row],[Proyecto OK]] &amp; "|" &amp; TEXT(tbl_Manifiestos[[#This Row],[Servicio]],"0.00") &amp; "|" &amp; TEXT(tbl_Manifiestos[[#This Row],[Costo Unitario]],"0.00")</f>
        <v>2878|JV|6.25|105.00</v>
      </c>
      <c r="C2819" t="s">
        <v>5772</v>
      </c>
      <c r="D2819" s="51">
        <v>45967</v>
      </c>
      <c r="E2819">
        <v>58</v>
      </c>
      <c r="F2819" t="s">
        <v>5328</v>
      </c>
      <c r="G2819" t="s">
        <v>711</v>
      </c>
      <c r="H2819" t="s">
        <v>711</v>
      </c>
      <c r="J2819">
        <v>6.25</v>
      </c>
      <c r="K2819" s="55">
        <v>105</v>
      </c>
      <c r="L2819" s="97">
        <f t="shared" si="84"/>
        <v>656.25</v>
      </c>
      <c r="M2819" s="6">
        <f>tbl_Manifiestos[[#This Row],[Total Pagado]]*tbl_Manifiestos[[#This Row],[Porcentaje]]</f>
        <v>610.3125</v>
      </c>
      <c r="N2819" s="3">
        <v>0.93</v>
      </c>
    </row>
    <row r="2820" spans="1:14" ht="15.75" x14ac:dyDescent="0.25">
      <c r="A2820" s="3" t="s">
        <v>5780</v>
      </c>
      <c r="B2820" s="3" t="str">
        <f>tbl_Manifiestos[[#This Row],[Factura]] &amp; "|" &amp; tbl_Manifiestos[[#This Row],[Proyecto OK]] &amp; "|" &amp; TEXT(tbl_Manifiestos[[#This Row],[Servicio]],"0.00") &amp; "|" &amp; TEXT(tbl_Manifiestos[[#This Row],[Costo Unitario]],"0.00")</f>
        <v>2452|JV|5.00|105.00</v>
      </c>
      <c r="C2820" s="44">
        <v>2452</v>
      </c>
      <c r="D2820" s="124">
        <v>45775</v>
      </c>
      <c r="E2820">
        <v>108</v>
      </c>
      <c r="F2820" s="3" t="s">
        <v>5328</v>
      </c>
      <c r="G2820" t="s">
        <v>711</v>
      </c>
      <c r="H2820" t="s">
        <v>711</v>
      </c>
      <c r="J2820">
        <v>5</v>
      </c>
      <c r="K2820" s="34">
        <v>105</v>
      </c>
      <c r="L2820" s="97">
        <f t="shared" si="84"/>
        <v>525</v>
      </c>
      <c r="M2820" s="6">
        <f>tbl_Manifiestos[[#This Row],[Total Pagado]]*tbl_Manifiestos[[#This Row],[Porcentaje]]</f>
        <v>488.25</v>
      </c>
      <c r="N2820" s="3">
        <v>0.93</v>
      </c>
    </row>
    <row r="2821" spans="1:14" ht="15.75" x14ac:dyDescent="0.25">
      <c r="A2821" s="3" t="s">
        <v>5780</v>
      </c>
      <c r="B2821" s="3" t="str">
        <f>tbl_Manifiestos[[#This Row],[Factura]] &amp; "|" &amp; tbl_Manifiestos[[#This Row],[Proyecto OK]] &amp; "|" &amp; TEXT(tbl_Manifiestos[[#This Row],[Servicio]],"0.00") &amp; "|" &amp; TEXT(tbl_Manifiestos[[#This Row],[Costo Unitario]],"0.00")</f>
        <v>2599|JV|5.50|105.00</v>
      </c>
      <c r="C2821" s="44" t="s">
        <v>5496</v>
      </c>
      <c r="D2821" s="79">
        <v>45846</v>
      </c>
      <c r="E2821">
        <v>108</v>
      </c>
      <c r="F2821" t="s">
        <v>5328</v>
      </c>
      <c r="G2821" t="s">
        <v>711</v>
      </c>
      <c r="H2821" t="s">
        <v>711</v>
      </c>
      <c r="J2821">
        <v>5.5</v>
      </c>
      <c r="K2821" s="55">
        <v>105</v>
      </c>
      <c r="L2821" s="97">
        <f t="shared" si="84"/>
        <v>577.5</v>
      </c>
      <c r="M2821" s="6">
        <f>tbl_Manifiestos[[#This Row],[Total Pagado]]*tbl_Manifiestos[[#This Row],[Porcentaje]]</f>
        <v>537.07500000000005</v>
      </c>
      <c r="N2821" s="3">
        <v>0.93</v>
      </c>
    </row>
    <row r="2822" spans="1:14" ht="15.75" x14ac:dyDescent="0.25">
      <c r="A2822" s="3" t="s">
        <v>5780</v>
      </c>
      <c r="B2822" s="3" t="str">
        <f>tbl_Manifiestos[[#This Row],[Factura]] &amp; "|" &amp; tbl_Manifiestos[[#This Row],[Proyecto OK]] &amp; "|" &amp; TEXT(tbl_Manifiestos[[#This Row],[Servicio]],"0.00") &amp; "|" &amp; TEXT(tbl_Manifiestos[[#This Row],[Costo Unitario]],"0.00")</f>
        <v>2752|JV|6.25|105.00</v>
      </c>
      <c r="C2822" s="44" t="s">
        <v>5790</v>
      </c>
      <c r="D2822" s="79">
        <v>45918</v>
      </c>
      <c r="E2822">
        <v>108</v>
      </c>
      <c r="F2822" t="s">
        <v>5328</v>
      </c>
      <c r="G2822" t="s">
        <v>711</v>
      </c>
      <c r="H2822" t="s">
        <v>711</v>
      </c>
      <c r="J2822">
        <v>6.25</v>
      </c>
      <c r="K2822" s="55">
        <v>105</v>
      </c>
      <c r="L2822" s="97">
        <f t="shared" si="84"/>
        <v>656.25</v>
      </c>
      <c r="M2822" s="6">
        <f>tbl_Manifiestos[[#This Row],[Total Pagado]]*tbl_Manifiestos[[#This Row],[Porcentaje]]</f>
        <v>610.3125</v>
      </c>
      <c r="N2822" s="3">
        <v>0.93</v>
      </c>
    </row>
    <row r="2823" spans="1:14" ht="15.75" x14ac:dyDescent="0.25">
      <c r="A2823" s="3" t="s">
        <v>5780</v>
      </c>
      <c r="B2823" s="3" t="str">
        <f>tbl_Manifiestos[[#This Row],[Factura]] &amp; "|" &amp; tbl_Manifiestos[[#This Row],[Proyecto OK]] &amp; "|" &amp; TEXT(tbl_Manifiestos[[#This Row],[Servicio]],"0.00") &amp; "|" &amp; TEXT(tbl_Manifiestos[[#This Row],[Costo Unitario]],"0.00")</f>
        <v>2929|JV|7.75|105.00</v>
      </c>
      <c r="C2823" s="44" t="s">
        <v>5717</v>
      </c>
      <c r="D2823" s="153">
        <v>45985</v>
      </c>
      <c r="E2823">
        <v>108</v>
      </c>
      <c r="F2823" t="s">
        <v>5328</v>
      </c>
      <c r="G2823" t="s">
        <v>711</v>
      </c>
      <c r="H2823" t="s">
        <v>711</v>
      </c>
      <c r="J2823">
        <v>7.75</v>
      </c>
      <c r="K2823" s="196">
        <v>105</v>
      </c>
      <c r="L2823" s="28">
        <f t="shared" si="84"/>
        <v>813.75</v>
      </c>
      <c r="M2823" s="6">
        <f>tbl_Manifiestos[[#This Row],[Total Pagado]]*tbl_Manifiestos[[#This Row],[Porcentaje]]</f>
        <v>756.78750000000002</v>
      </c>
      <c r="N2823" s="3">
        <v>0.93</v>
      </c>
    </row>
    <row r="2824" spans="1:14" ht="15.75" x14ac:dyDescent="0.25">
      <c r="A2824" s="3" t="s">
        <v>12</v>
      </c>
      <c r="B2824" s="3" t="str">
        <f>tbl_Manifiestos[[#This Row],[Factura]] &amp; "|" &amp; tbl_Manifiestos[[#This Row],[Proyecto OK]] &amp; "|" &amp; TEXT(tbl_Manifiestos[[#This Row],[Servicio]],"0.00") &amp; "|" &amp; TEXT(tbl_Manifiestos[[#This Row],[Costo Unitario]],"0.00")</f>
        <v>2328|Lead Service Replacement Project|8.00|115.50</v>
      </c>
      <c r="C2824">
        <v>2328</v>
      </c>
      <c r="D2824" s="32">
        <v>45666</v>
      </c>
      <c r="E2824">
        <v>11</v>
      </c>
      <c r="F2824" t="s">
        <v>5312</v>
      </c>
      <c r="G2824" t="s">
        <v>5719</v>
      </c>
      <c r="H2824" t="s">
        <v>15</v>
      </c>
      <c r="J2824">
        <v>8</v>
      </c>
      <c r="K2824" s="34">
        <v>115.5</v>
      </c>
      <c r="L2824" s="97">
        <f t="shared" si="84"/>
        <v>924</v>
      </c>
      <c r="M2824" s="6">
        <f>tbl_Manifiestos[[#This Row],[Total Pagado]]*tbl_Manifiestos[[#This Row],[Porcentaje]]</f>
        <v>859.32</v>
      </c>
      <c r="N2824" s="3">
        <v>0.93</v>
      </c>
    </row>
    <row r="2825" spans="1:14" ht="15.75" x14ac:dyDescent="0.25">
      <c r="A2825" s="3" t="s">
        <v>12</v>
      </c>
      <c r="B2825" s="3" t="str">
        <f>tbl_Manifiestos[[#This Row],[Factura]] &amp; "|" &amp; tbl_Manifiestos[[#This Row],[Proyecto OK]] &amp; "|" &amp; TEXT(tbl_Manifiestos[[#This Row],[Servicio]],"0.00") &amp; "|" &amp; TEXT(tbl_Manifiestos[[#This Row],[Costo Unitario]],"0.00")</f>
        <v>2332|Lead Service Replacement Project|8.00|115.50</v>
      </c>
      <c r="C2825">
        <v>2332</v>
      </c>
      <c r="D2825" s="32">
        <v>45673</v>
      </c>
      <c r="E2825">
        <v>11</v>
      </c>
      <c r="F2825" t="s">
        <v>5312</v>
      </c>
      <c r="G2825" t="s">
        <v>5719</v>
      </c>
      <c r="H2825" t="s">
        <v>15</v>
      </c>
      <c r="J2825">
        <v>8</v>
      </c>
      <c r="K2825" s="34">
        <v>115.5</v>
      </c>
      <c r="L2825" s="97">
        <f t="shared" si="84"/>
        <v>924</v>
      </c>
      <c r="M2825" s="6">
        <f>tbl_Manifiestos[[#This Row],[Total Pagado]]*tbl_Manifiestos[[#This Row],[Porcentaje]]</f>
        <v>859.32</v>
      </c>
      <c r="N2825" s="3">
        <v>0.93</v>
      </c>
    </row>
    <row r="2826" spans="1:14" ht="15.75" x14ac:dyDescent="0.25">
      <c r="A2826" s="3" t="s">
        <v>12</v>
      </c>
      <c r="B2826" s="3" t="str">
        <f>tbl_Manifiestos[[#This Row],[Factura]] &amp; "|" &amp; tbl_Manifiestos[[#This Row],[Proyecto OK]] &amp; "|" &amp; TEXT(tbl_Manifiestos[[#This Row],[Servicio]],"0.00") &amp; "|" &amp; TEXT(tbl_Manifiestos[[#This Row],[Costo Unitario]],"0.00")</f>
        <v>2336|Lead Service Replacement Project|8.00|115.50</v>
      </c>
      <c r="C2826">
        <v>2336</v>
      </c>
      <c r="D2826" s="94">
        <v>45681</v>
      </c>
      <c r="E2826">
        <v>11</v>
      </c>
      <c r="F2826" t="s">
        <v>5312</v>
      </c>
      <c r="G2826" t="s">
        <v>5719</v>
      </c>
      <c r="H2826" t="s">
        <v>15</v>
      </c>
      <c r="J2826">
        <v>8</v>
      </c>
      <c r="K2826" s="95">
        <v>115.5</v>
      </c>
      <c r="L2826" s="96">
        <f t="shared" si="84"/>
        <v>924</v>
      </c>
      <c r="M2826" s="6">
        <f>tbl_Manifiestos[[#This Row],[Total Pagado]]*tbl_Manifiestos[[#This Row],[Porcentaje]]</f>
        <v>859.32</v>
      </c>
      <c r="N2826" s="3">
        <v>0.93</v>
      </c>
    </row>
    <row r="2827" spans="1:14" ht="15.75" x14ac:dyDescent="0.25">
      <c r="A2827" s="3" t="s">
        <v>12</v>
      </c>
      <c r="B2827" s="3" t="str">
        <f>tbl_Manifiestos[[#This Row],[Factura]] &amp; "|" &amp; tbl_Manifiestos[[#This Row],[Proyecto OK]] &amp; "|" &amp; TEXT(tbl_Manifiestos[[#This Row],[Servicio]],"0.00") &amp; "|" &amp; TEXT(tbl_Manifiestos[[#This Row],[Costo Unitario]],"0.00")</f>
        <v>2341|Lead Service Replacement Project|7.50|115.50</v>
      </c>
      <c r="C2827">
        <v>2341</v>
      </c>
      <c r="D2827" s="32">
        <v>45684</v>
      </c>
      <c r="E2827">
        <v>19</v>
      </c>
      <c r="F2827" t="s">
        <v>5312</v>
      </c>
      <c r="G2827" t="s">
        <v>5719</v>
      </c>
      <c r="H2827" t="s">
        <v>15</v>
      </c>
      <c r="J2827">
        <v>7.5</v>
      </c>
      <c r="K2827" s="34">
        <v>115.5</v>
      </c>
      <c r="L2827" s="97">
        <f t="shared" si="84"/>
        <v>866.25</v>
      </c>
      <c r="M2827" s="6">
        <f>tbl_Manifiestos[[#This Row],[Total Pagado]]*tbl_Manifiestos[[#This Row],[Porcentaje]]</f>
        <v>805.61250000000007</v>
      </c>
      <c r="N2827" s="3">
        <v>0.93</v>
      </c>
    </row>
    <row r="2828" spans="1:14" ht="15.75" x14ac:dyDescent="0.25">
      <c r="A2828" s="3" t="s">
        <v>12</v>
      </c>
      <c r="B2828" s="3" t="str">
        <f>tbl_Manifiestos[[#This Row],[Factura]] &amp; "|" &amp; tbl_Manifiestos[[#This Row],[Proyecto OK]] &amp; "|" &amp; TEXT(tbl_Manifiestos[[#This Row],[Servicio]],"0.00") &amp; "|" &amp; TEXT(tbl_Manifiestos[[#This Row],[Costo Unitario]],"0.00")</f>
        <v>2359|Lead Service Replacement Project|6.50|115.50</v>
      </c>
      <c r="C2828">
        <v>2359</v>
      </c>
      <c r="D2828" s="32">
        <v>45709</v>
      </c>
      <c r="E2828">
        <v>11</v>
      </c>
      <c r="F2828" t="s">
        <v>5312</v>
      </c>
      <c r="G2828" t="s">
        <v>5719</v>
      </c>
      <c r="H2828" t="s">
        <v>15</v>
      </c>
      <c r="J2828">
        <v>6.5</v>
      </c>
      <c r="K2828" s="34">
        <v>115.5</v>
      </c>
      <c r="L2828" s="97">
        <f t="shared" si="84"/>
        <v>750.75</v>
      </c>
      <c r="M2828" s="6">
        <f>tbl_Manifiestos[[#This Row],[Total Pagado]]*tbl_Manifiestos[[#This Row],[Porcentaje]]</f>
        <v>698.19749999999999</v>
      </c>
      <c r="N2828" s="3">
        <v>0.93</v>
      </c>
    </row>
    <row r="2829" spans="1:14" ht="15.75" x14ac:dyDescent="0.25">
      <c r="A2829" s="3" t="s">
        <v>12</v>
      </c>
      <c r="B2829" s="3" t="str">
        <f>tbl_Manifiestos[[#This Row],[Factura]] &amp; "|" &amp; tbl_Manifiestos[[#This Row],[Proyecto OK]] &amp; "|" &amp; TEXT(tbl_Manifiestos[[#This Row],[Servicio]],"0.00") &amp; "|" &amp; TEXT(tbl_Manifiestos[[#This Row],[Costo Unitario]],"0.00")</f>
        <v>2363|Lead Service Replacement Project|10.00|115.50</v>
      </c>
      <c r="C2829">
        <v>2363</v>
      </c>
      <c r="D2829" s="32">
        <v>45714</v>
      </c>
      <c r="E2829">
        <v>11</v>
      </c>
      <c r="F2829" t="s">
        <v>5312</v>
      </c>
      <c r="G2829" t="s">
        <v>5719</v>
      </c>
      <c r="H2829" t="s">
        <v>15</v>
      </c>
      <c r="J2829">
        <v>10</v>
      </c>
      <c r="K2829" s="34">
        <v>115.5</v>
      </c>
      <c r="L2829" s="97">
        <f t="shared" si="84"/>
        <v>1155</v>
      </c>
      <c r="M2829" s="6">
        <f>tbl_Manifiestos[[#This Row],[Total Pagado]]*tbl_Manifiestos[[#This Row],[Porcentaje]]</f>
        <v>1074.1500000000001</v>
      </c>
      <c r="N2829" s="3">
        <v>0.93</v>
      </c>
    </row>
    <row r="2830" spans="1:14" ht="15.75" x14ac:dyDescent="0.25">
      <c r="A2830" s="3" t="s">
        <v>5780</v>
      </c>
      <c r="B2830" s="3" t="str">
        <f>tbl_Manifiestos[[#This Row],[Factura]] &amp; "|" &amp; tbl_Manifiestos[[#This Row],[Proyecto OK]] &amp; "|" &amp; TEXT(tbl_Manifiestos[[#This Row],[Servicio]],"0.00") &amp; "|" &amp; TEXT(tbl_Manifiestos[[#This Row],[Costo Unitario]],"0.00")</f>
        <v>2332|Lead Service Replacement Project|7.50|115.50</v>
      </c>
      <c r="C2830">
        <v>2332</v>
      </c>
      <c r="D2830" s="112">
        <v>45670</v>
      </c>
      <c r="E2830">
        <v>198</v>
      </c>
      <c r="F2830" t="s">
        <v>5312</v>
      </c>
      <c r="G2830" t="s">
        <v>5719</v>
      </c>
      <c r="H2830" t="s">
        <v>15</v>
      </c>
      <c r="J2830">
        <v>7.5</v>
      </c>
      <c r="K2830" s="113">
        <v>115.5</v>
      </c>
      <c r="L2830" s="114">
        <f t="shared" si="84"/>
        <v>866.25</v>
      </c>
      <c r="M2830" s="6">
        <f>tbl_Manifiestos[[#This Row],[Total Pagado]]*tbl_Manifiestos[[#This Row],[Porcentaje]]</f>
        <v>805.61250000000007</v>
      </c>
      <c r="N2830" s="3">
        <v>0.93</v>
      </c>
    </row>
    <row r="2831" spans="1:14" ht="15.75" x14ac:dyDescent="0.25">
      <c r="A2831" s="3" t="s">
        <v>5780</v>
      </c>
      <c r="B2831" s="3" t="str">
        <f>tbl_Manifiestos[[#This Row],[Factura]] &amp; "|" &amp; tbl_Manifiestos[[#This Row],[Proyecto OK]] &amp; "|" &amp; TEXT(tbl_Manifiestos[[#This Row],[Servicio]],"0.00") &amp; "|" &amp; TEXT(tbl_Manifiestos[[#This Row],[Costo Unitario]],"0.00")</f>
        <v>2363|Lead Service Replacement Project|9.50|115.50</v>
      </c>
      <c r="C2831">
        <v>2363</v>
      </c>
      <c r="D2831" s="124">
        <v>45713</v>
      </c>
      <c r="E2831">
        <v>108</v>
      </c>
      <c r="F2831" t="s">
        <v>5405</v>
      </c>
      <c r="G2831" t="s">
        <v>5719</v>
      </c>
      <c r="H2831" t="s">
        <v>15</v>
      </c>
      <c r="J2831">
        <v>9.5</v>
      </c>
      <c r="K2831" s="34">
        <v>115.5</v>
      </c>
      <c r="L2831" s="97">
        <f t="shared" si="84"/>
        <v>1097.25</v>
      </c>
      <c r="M2831" s="6">
        <f>tbl_Manifiestos[[#This Row],[Total Pagado]]*tbl_Manifiestos[[#This Row],[Porcentaje]]</f>
        <v>1020.4425000000001</v>
      </c>
      <c r="N2831" s="3">
        <v>0.93</v>
      </c>
    </row>
    <row r="2832" spans="1:14" ht="15.75" x14ac:dyDescent="0.25">
      <c r="A2832" s="3" t="s">
        <v>5780</v>
      </c>
      <c r="B2832" s="3" t="str">
        <f>tbl_Manifiestos[[#This Row],[Factura]] &amp; "|" &amp; tbl_Manifiestos[[#This Row],[Proyecto OK]] &amp; "|" &amp; TEXT(tbl_Manifiestos[[#This Row],[Servicio]],"0.00") &amp; "|" &amp; TEXT(tbl_Manifiestos[[#This Row],[Costo Unitario]],"0.00")</f>
        <v>2363|Lead Service Replacement Project|7.50|115.50</v>
      </c>
      <c r="C2832">
        <v>2363</v>
      </c>
      <c r="D2832" s="172">
        <v>45714</v>
      </c>
      <c r="E2832">
        <v>108</v>
      </c>
      <c r="F2832" t="s">
        <v>5405</v>
      </c>
      <c r="G2832" t="s">
        <v>5719</v>
      </c>
      <c r="H2832" t="s">
        <v>15</v>
      </c>
      <c r="J2832">
        <v>7.5</v>
      </c>
      <c r="K2832" s="193">
        <v>115.5</v>
      </c>
      <c r="L2832" s="234">
        <f t="shared" si="84"/>
        <v>866.25</v>
      </c>
      <c r="M2832" s="6">
        <f>tbl_Manifiestos[[#This Row],[Total Pagado]]*tbl_Manifiestos[[#This Row],[Porcentaje]]</f>
        <v>805.61250000000007</v>
      </c>
      <c r="N2832" s="3">
        <v>0.93</v>
      </c>
    </row>
    <row r="2833" spans="1:14" ht="15.75" x14ac:dyDescent="0.25">
      <c r="A2833" s="3" t="s">
        <v>5780</v>
      </c>
      <c r="B2833" s="3" t="str">
        <f>tbl_Manifiestos[[#This Row],[Factura]] &amp; "|" &amp; tbl_Manifiestos[[#This Row],[Proyecto OK]] &amp; "|" &amp; TEXT(tbl_Manifiestos[[#This Row],[Servicio]],"0.00") &amp; "|" &amp; TEXT(tbl_Manifiestos[[#This Row],[Costo Unitario]],"0.00")</f>
        <v>2363|Lead Service Replacement Project|8.50|115.50</v>
      </c>
      <c r="C2833">
        <v>2363</v>
      </c>
      <c r="D2833" s="124">
        <v>45716</v>
      </c>
      <c r="E2833">
        <v>198</v>
      </c>
      <c r="F2833" t="s">
        <v>5405</v>
      </c>
      <c r="G2833" t="s">
        <v>5719</v>
      </c>
      <c r="H2833" t="s">
        <v>15</v>
      </c>
      <c r="J2833">
        <v>8.5</v>
      </c>
      <c r="K2833" s="34">
        <v>115.5</v>
      </c>
      <c r="L2833" s="97">
        <f t="shared" si="84"/>
        <v>981.75</v>
      </c>
      <c r="M2833" s="6">
        <f>tbl_Manifiestos[[#This Row],[Total Pagado]]*tbl_Manifiestos[[#This Row],[Porcentaje]]</f>
        <v>913.02750000000003</v>
      </c>
      <c r="N2833" s="3">
        <v>0.93</v>
      </c>
    </row>
    <row r="2834" spans="1:14" ht="15.75" x14ac:dyDescent="0.25">
      <c r="A2834" s="3" t="s">
        <v>16</v>
      </c>
      <c r="B2834" s="3" t="str">
        <f>tbl_Manifiestos[[#This Row],[Factura]] &amp; "|" &amp; tbl_Manifiestos[[#This Row],[Proyecto OK]] &amp; "|" &amp; TEXT(tbl_Manifiestos[[#This Row],[Servicio]],"0.00") &amp; "|" &amp; TEXT(tbl_Manifiestos[[#This Row],[Costo Unitario]],"0.00")</f>
        <v>2341|Lead Service Replacement Project|10.00|115.50</v>
      </c>
      <c r="C2834" s="44">
        <v>2341</v>
      </c>
      <c r="D2834" s="124">
        <v>45686</v>
      </c>
      <c r="E2834">
        <v>308</v>
      </c>
      <c r="F2834" t="s">
        <v>5312</v>
      </c>
      <c r="G2834" t="s">
        <v>5719</v>
      </c>
      <c r="H2834" t="s">
        <v>15</v>
      </c>
      <c r="J2834">
        <v>10</v>
      </c>
      <c r="K2834" s="34">
        <v>115.5</v>
      </c>
      <c r="L2834" s="97">
        <f t="shared" si="84"/>
        <v>1155</v>
      </c>
      <c r="M2834" s="6">
        <f>tbl_Manifiestos[[#This Row],[Total Pagado]]*tbl_Manifiestos[[#This Row],[Porcentaje]]</f>
        <v>1074.1500000000001</v>
      </c>
      <c r="N2834" s="3">
        <v>0.93</v>
      </c>
    </row>
    <row r="2835" spans="1:14" ht="15.75" x14ac:dyDescent="0.25">
      <c r="A2835" s="3" t="s">
        <v>16</v>
      </c>
      <c r="B2835" s="3" t="str">
        <f>tbl_Manifiestos[[#This Row],[Factura]] &amp; "|" &amp; tbl_Manifiestos[[#This Row],[Proyecto OK]] &amp; "|" &amp; TEXT(tbl_Manifiestos[[#This Row],[Servicio]],"0.00") &amp; "|" &amp; TEXT(tbl_Manifiestos[[#This Row],[Costo Unitario]],"0.00")</f>
        <v>2363|Lead Service Replacement Project|10.50|115.50</v>
      </c>
      <c r="C2835" s="44">
        <v>2363</v>
      </c>
      <c r="D2835" s="124">
        <v>45712</v>
      </c>
      <c r="E2835">
        <v>308</v>
      </c>
      <c r="F2835" t="s">
        <v>5405</v>
      </c>
      <c r="G2835" t="s">
        <v>5719</v>
      </c>
      <c r="H2835" t="s">
        <v>15</v>
      </c>
      <c r="J2835">
        <v>10.5</v>
      </c>
      <c r="K2835" s="34">
        <v>115.5</v>
      </c>
      <c r="L2835" s="97">
        <f t="shared" si="84"/>
        <v>1212.75</v>
      </c>
      <c r="M2835" s="6">
        <f>tbl_Manifiestos[[#This Row],[Total Pagado]]*tbl_Manifiestos[[#This Row],[Porcentaje]]</f>
        <v>1127.8575000000001</v>
      </c>
      <c r="N2835" s="3">
        <v>0.93</v>
      </c>
    </row>
    <row r="2836" spans="1:14" ht="15.75" x14ac:dyDescent="0.25">
      <c r="A2836" s="3" t="s">
        <v>16</v>
      </c>
      <c r="B2836" s="3" t="str">
        <f>tbl_Manifiestos[[#This Row],[Factura]] &amp; "|" &amp; tbl_Manifiestos[[#This Row],[Proyecto OK]] &amp; "|" &amp; TEXT(tbl_Manifiestos[[#This Row],[Servicio]],"0.00") &amp; "|" &amp; TEXT(tbl_Manifiestos[[#This Row],[Costo Unitario]],"0.00")</f>
        <v>2363|Lead Service Replacement Project|9.50|115.50</v>
      </c>
      <c r="C2836" s="44">
        <v>2363</v>
      </c>
      <c r="D2836" s="124">
        <v>45715</v>
      </c>
      <c r="E2836">
        <v>308</v>
      </c>
      <c r="F2836" t="s">
        <v>5405</v>
      </c>
      <c r="G2836" t="s">
        <v>5719</v>
      </c>
      <c r="H2836" t="s">
        <v>15</v>
      </c>
      <c r="J2836">
        <v>9.5</v>
      </c>
      <c r="K2836" s="34">
        <v>115.5</v>
      </c>
      <c r="L2836" s="97">
        <f t="shared" si="84"/>
        <v>1097.25</v>
      </c>
      <c r="M2836" s="6">
        <f>tbl_Manifiestos[[#This Row],[Total Pagado]]*tbl_Manifiestos[[#This Row],[Porcentaje]]</f>
        <v>1020.4425000000001</v>
      </c>
      <c r="N2836" s="3">
        <v>0.93</v>
      </c>
    </row>
    <row r="2837" spans="1:14" ht="15.75" x14ac:dyDescent="0.25">
      <c r="A2837" s="3" t="s">
        <v>5309</v>
      </c>
      <c r="B2837" s="3" t="str">
        <f>tbl_Manifiestos[[#This Row],[Factura]] &amp; "|" &amp; tbl_Manifiestos[[#This Row],[Proyecto OK]] &amp; "|" &amp; TEXT(tbl_Manifiestos[[#This Row],[Servicio]],"0.00") &amp; "|" &amp; TEXT(tbl_Manifiestos[[#This Row],[Costo Unitario]],"0.00")</f>
        <v>2316|Lead Service Replacement Project|8.50|105.00</v>
      </c>
      <c r="C2837">
        <v>2316</v>
      </c>
      <c r="D2837" s="4">
        <v>45628</v>
      </c>
      <c r="E2837" s="5">
        <v>28</v>
      </c>
      <c r="F2837" s="3" t="s">
        <v>5312</v>
      </c>
      <c r="G2837" s="5" t="s">
        <v>5313</v>
      </c>
      <c r="H2837" t="s">
        <v>15</v>
      </c>
      <c r="I2837" s="5"/>
      <c r="J2837" s="3">
        <v>8.5</v>
      </c>
      <c r="K2837" s="6">
        <v>105</v>
      </c>
      <c r="L2837" s="219">
        <v>892.5</v>
      </c>
      <c r="M2837" s="6">
        <f>tbl_Manifiestos[[#This Row],[Total Pagado]]*tbl_Manifiestos[[#This Row],[Porcentaje]]</f>
        <v>803.25</v>
      </c>
      <c r="N2837" s="3">
        <v>0.9</v>
      </c>
    </row>
    <row r="2838" spans="1:14" ht="15.75" x14ac:dyDescent="0.25">
      <c r="A2838" s="3" t="s">
        <v>27</v>
      </c>
      <c r="B2838" s="3" t="str">
        <f>tbl_Manifiestos[[#This Row],[Factura]] &amp; "|" &amp; tbl_Manifiestos[[#This Row],[Proyecto OK]] &amp; "|" &amp; TEXT(tbl_Manifiestos[[#This Row],[Servicio]],"0.00") &amp; "|" &amp; TEXT(tbl_Manifiestos[[#This Row],[Costo Unitario]],"0.00")</f>
        <v>2316|Lead Service Replacement Project|13.00|110.00</v>
      </c>
      <c r="C2838">
        <v>2316</v>
      </c>
      <c r="D2838" s="22">
        <v>45643</v>
      </c>
      <c r="E2838">
        <v>617</v>
      </c>
      <c r="F2838" t="s">
        <v>5312</v>
      </c>
      <c r="G2838" t="s">
        <v>5313</v>
      </c>
      <c r="H2838" t="s">
        <v>15</v>
      </c>
      <c r="J2838">
        <v>13</v>
      </c>
      <c r="K2838" s="26">
        <v>110</v>
      </c>
      <c r="L2838" s="28">
        <f t="shared" ref="L2838:L2845" si="85">J2838*K2838</f>
        <v>1430</v>
      </c>
      <c r="M2838" s="6">
        <f>tbl_Manifiestos[[#This Row],[Total Pagado]]*tbl_Manifiestos[[#This Row],[Porcentaje]]</f>
        <v>1329.9</v>
      </c>
      <c r="N2838" s="3">
        <v>0.93</v>
      </c>
    </row>
    <row r="2839" spans="1:14" ht="15.75" x14ac:dyDescent="0.25">
      <c r="A2839" s="3" t="s">
        <v>27</v>
      </c>
      <c r="B2839" s="3" t="str">
        <f>tbl_Manifiestos[[#This Row],[Factura]] &amp; "|" &amp; tbl_Manifiestos[[#This Row],[Proyecto OK]] &amp; "|" &amp; TEXT(tbl_Manifiestos[[#This Row],[Servicio]],"0.00") &amp; "|" &amp; TEXT(tbl_Manifiestos[[#This Row],[Costo Unitario]],"0.00")</f>
        <v>2316|Lead Service Replacement Project|10.00|110.00</v>
      </c>
      <c r="C2839">
        <v>2316</v>
      </c>
      <c r="D2839" s="22">
        <v>45642</v>
      </c>
      <c r="E2839">
        <v>617</v>
      </c>
      <c r="F2839" t="s">
        <v>5312</v>
      </c>
      <c r="G2839" t="s">
        <v>5313</v>
      </c>
      <c r="H2839" t="s">
        <v>15</v>
      </c>
      <c r="J2839">
        <v>10</v>
      </c>
      <c r="K2839" s="26">
        <v>110</v>
      </c>
      <c r="L2839" s="28">
        <f t="shared" si="85"/>
        <v>1100</v>
      </c>
      <c r="M2839" s="6">
        <f>tbl_Manifiestos[[#This Row],[Total Pagado]]*tbl_Manifiestos[[#This Row],[Porcentaje]]</f>
        <v>1023</v>
      </c>
      <c r="N2839" s="3">
        <v>0.93</v>
      </c>
    </row>
    <row r="2840" spans="1:14" ht="15.75" x14ac:dyDescent="0.25">
      <c r="A2840" s="3" t="s">
        <v>27</v>
      </c>
      <c r="B2840" s="3" t="str">
        <f>tbl_Manifiestos[[#This Row],[Factura]] &amp; "|" &amp; tbl_Manifiestos[[#This Row],[Proyecto OK]] &amp; "|" &amp; TEXT(tbl_Manifiestos[[#This Row],[Servicio]],"0.00") &amp; "|" &amp; TEXT(tbl_Manifiestos[[#This Row],[Costo Unitario]],"0.00")</f>
        <v>2332|Lead Service Replacement Project|8.00|115.50</v>
      </c>
      <c r="C2840">
        <v>2332</v>
      </c>
      <c r="D2840" s="32">
        <v>45672</v>
      </c>
      <c r="E2840">
        <v>515</v>
      </c>
      <c r="F2840" t="s">
        <v>5312</v>
      </c>
      <c r="G2840" t="s">
        <v>5313</v>
      </c>
      <c r="H2840" t="s">
        <v>15</v>
      </c>
      <c r="J2840">
        <v>8</v>
      </c>
      <c r="K2840" s="34">
        <v>115.5</v>
      </c>
      <c r="L2840" s="97">
        <f t="shared" si="85"/>
        <v>924</v>
      </c>
      <c r="M2840" s="6">
        <f>tbl_Manifiestos[[#This Row],[Total Pagado]]*tbl_Manifiestos[[#This Row],[Porcentaje]]</f>
        <v>859.32</v>
      </c>
      <c r="N2840" s="3">
        <v>0.93</v>
      </c>
    </row>
    <row r="2841" spans="1:14" ht="15.75" x14ac:dyDescent="0.25">
      <c r="A2841" s="3" t="s">
        <v>27</v>
      </c>
      <c r="B2841" s="3" t="str">
        <f>tbl_Manifiestos[[#This Row],[Factura]] &amp; "|" &amp; tbl_Manifiestos[[#This Row],[Proyecto OK]] &amp; "|" &amp; TEXT(tbl_Manifiestos[[#This Row],[Servicio]],"0.00") &amp; "|" &amp; TEXT(tbl_Manifiestos[[#This Row],[Costo Unitario]],"0.00")</f>
        <v>2332|Lead Service Replacement Project|7.50|115.50</v>
      </c>
      <c r="C2841">
        <v>2332</v>
      </c>
      <c r="D2841" s="30">
        <v>45674</v>
      </c>
      <c r="E2841">
        <v>114</v>
      </c>
      <c r="F2841" t="s">
        <v>5312</v>
      </c>
      <c r="G2841" t="s">
        <v>5313</v>
      </c>
      <c r="H2841" t="s">
        <v>15</v>
      </c>
      <c r="J2841">
        <v>7.5</v>
      </c>
      <c r="K2841" s="36">
        <v>115.5</v>
      </c>
      <c r="L2841" s="38">
        <f t="shared" si="85"/>
        <v>866.25</v>
      </c>
      <c r="M2841" s="6">
        <f>tbl_Manifiestos[[#This Row],[Total Pagado]]*tbl_Manifiestos[[#This Row],[Porcentaje]]</f>
        <v>805.61250000000007</v>
      </c>
      <c r="N2841" s="3">
        <v>0.93</v>
      </c>
    </row>
    <row r="2842" spans="1:14" ht="15.75" x14ac:dyDescent="0.25">
      <c r="A2842" s="3" t="s">
        <v>27</v>
      </c>
      <c r="B2842" s="3" t="str">
        <f>tbl_Manifiestos[[#This Row],[Factura]] &amp; "|" &amp; tbl_Manifiestos[[#This Row],[Proyecto OK]] &amp; "|" &amp; TEXT(tbl_Manifiestos[[#This Row],[Servicio]],"0.00") &amp; "|" &amp; TEXT(tbl_Manifiestos[[#This Row],[Costo Unitario]],"0.00")</f>
        <v>2336|Lead Service Replacement Project|6.50|115.50</v>
      </c>
      <c r="C2842">
        <v>2336</v>
      </c>
      <c r="D2842" s="31">
        <v>45679</v>
      </c>
      <c r="E2842">
        <v>325</v>
      </c>
      <c r="F2842" t="s">
        <v>5312</v>
      </c>
      <c r="G2842" t="s">
        <v>5313</v>
      </c>
      <c r="H2842" t="s">
        <v>15</v>
      </c>
      <c r="J2842">
        <v>6.5</v>
      </c>
      <c r="K2842" s="35">
        <v>115.5</v>
      </c>
      <c r="L2842" s="39">
        <f t="shared" si="85"/>
        <v>750.75</v>
      </c>
      <c r="M2842" s="6">
        <f>tbl_Manifiestos[[#This Row],[Total Pagado]]*tbl_Manifiestos[[#This Row],[Porcentaje]]</f>
        <v>698.19749999999999</v>
      </c>
      <c r="N2842" s="3">
        <v>0.93</v>
      </c>
    </row>
    <row r="2843" spans="1:14" ht="15.75" x14ac:dyDescent="0.25">
      <c r="A2843" s="3" t="s">
        <v>27</v>
      </c>
      <c r="B2843" s="3" t="str">
        <f>tbl_Manifiestos[[#This Row],[Factura]] &amp; "|" &amp; tbl_Manifiestos[[#This Row],[Proyecto OK]] &amp; "|" &amp; TEXT(tbl_Manifiestos[[#This Row],[Servicio]],"0.00") &amp; "|" &amp; TEXT(tbl_Manifiestos[[#This Row],[Costo Unitario]],"0.00")</f>
        <v>2341|Lead Service Replacement Project|8.75|115.50</v>
      </c>
      <c r="C2843">
        <v>2341</v>
      </c>
      <c r="D2843" s="33">
        <v>45686</v>
      </c>
      <c r="E2843">
        <v>356</v>
      </c>
      <c r="F2843" t="s">
        <v>5312</v>
      </c>
      <c r="G2843" t="s">
        <v>5313</v>
      </c>
      <c r="H2843" t="s">
        <v>15</v>
      </c>
      <c r="J2843">
        <v>8.75</v>
      </c>
      <c r="K2843" s="37">
        <v>115.5</v>
      </c>
      <c r="L2843" s="41">
        <f t="shared" si="85"/>
        <v>1010.625</v>
      </c>
      <c r="M2843" s="6">
        <f>tbl_Manifiestos[[#This Row],[Total Pagado]]*tbl_Manifiestos[[#This Row],[Porcentaje]]</f>
        <v>939.88125000000002</v>
      </c>
      <c r="N2843" s="3">
        <v>0.93</v>
      </c>
    </row>
    <row r="2844" spans="1:14" ht="15.75" x14ac:dyDescent="0.25">
      <c r="A2844" s="3" t="s">
        <v>27</v>
      </c>
      <c r="B2844" s="3" t="str">
        <f>tbl_Manifiestos[[#This Row],[Factura]] &amp; "|" &amp; tbl_Manifiestos[[#This Row],[Proyecto OK]] &amp; "|" &amp; TEXT(tbl_Manifiestos[[#This Row],[Servicio]],"0.00") &amp; "|" &amp; TEXT(tbl_Manifiestos[[#This Row],[Costo Unitario]],"0.00")</f>
        <v>2359|Lead Service Replacement Project|8.50|115.50</v>
      </c>
      <c r="C2844">
        <v>2359</v>
      </c>
      <c r="D2844" s="33">
        <v>45708</v>
      </c>
      <c r="E2844">
        <v>617</v>
      </c>
      <c r="F2844" t="s">
        <v>5312</v>
      </c>
      <c r="G2844" t="s">
        <v>5313</v>
      </c>
      <c r="H2844" t="s">
        <v>15</v>
      </c>
      <c r="J2844">
        <v>8.5</v>
      </c>
      <c r="K2844" s="37">
        <v>115.5</v>
      </c>
      <c r="L2844" s="41">
        <f t="shared" si="85"/>
        <v>981.75</v>
      </c>
      <c r="M2844" s="6">
        <f>tbl_Manifiestos[[#This Row],[Total Pagado]]*tbl_Manifiestos[[#This Row],[Porcentaje]]</f>
        <v>913.02750000000003</v>
      </c>
      <c r="N2844" s="3">
        <v>0.93</v>
      </c>
    </row>
    <row r="2845" spans="1:14" ht="15.75" x14ac:dyDescent="0.25">
      <c r="A2845" s="3" t="s">
        <v>16</v>
      </c>
      <c r="B2845" s="3" t="str">
        <f>tbl_Manifiestos[[#This Row],[Factura]] &amp; "|" &amp; tbl_Manifiestos[[#This Row],[Proyecto OK]] &amp; "|" &amp; TEXT(tbl_Manifiestos[[#This Row],[Servicio]],"0.00") &amp; "|" &amp; TEXT(tbl_Manifiestos[[#This Row],[Costo Unitario]],"0.00")</f>
        <v>2328|Lead Service Replacement Project|8.00|115.50</v>
      </c>
      <c r="C2845" s="44">
        <v>2328</v>
      </c>
      <c r="D2845" s="173">
        <v>45667</v>
      </c>
      <c r="E2845">
        <v>308</v>
      </c>
      <c r="F2845" t="s">
        <v>5312</v>
      </c>
      <c r="G2845" t="s">
        <v>5313</v>
      </c>
      <c r="H2845" t="s">
        <v>15</v>
      </c>
      <c r="J2845">
        <v>8</v>
      </c>
      <c r="K2845" s="206">
        <v>115.5</v>
      </c>
      <c r="L2845" s="70">
        <f t="shared" si="85"/>
        <v>924</v>
      </c>
      <c r="M2845" s="6">
        <f>tbl_Manifiestos[[#This Row],[Total Pagado]]*tbl_Manifiestos[[#This Row],[Porcentaje]]</f>
        <v>859.32</v>
      </c>
      <c r="N2845" s="3">
        <v>0.93</v>
      </c>
    </row>
    <row r="2846" spans="1:14" ht="15.75" x14ac:dyDescent="0.25">
      <c r="A2846" s="3" t="s">
        <v>4392</v>
      </c>
      <c r="B2846" s="3" t="str">
        <f>tbl_Manifiestos[[#This Row],[Factura]] &amp; "|" &amp; tbl_Manifiestos[[#This Row],[Proyecto OK]] &amp; "|" &amp; TEXT(tbl_Manifiestos[[#This Row],[Servicio]],"0.00") &amp; "|" &amp; TEXT(tbl_Manifiestos[[#This Row],[Costo Unitario]],"0.00")</f>
        <v>2847|Ludeman Dr|8.75|115.00</v>
      </c>
      <c r="C2846">
        <v>2847</v>
      </c>
      <c r="D2846" s="140">
        <v>45960</v>
      </c>
      <c r="E2846">
        <v>220</v>
      </c>
      <c r="F2846" t="s">
        <v>5310</v>
      </c>
      <c r="G2846" t="s">
        <v>5366</v>
      </c>
      <c r="H2846" t="s">
        <v>4676</v>
      </c>
      <c r="J2846">
        <v>8.75</v>
      </c>
      <c r="K2846" s="187">
        <v>115</v>
      </c>
      <c r="L2846" s="216">
        <v>1006.25</v>
      </c>
      <c r="M2846" s="6">
        <f>tbl_Manifiestos[[#This Row],[Total Pagado]]*tbl_Manifiestos[[#This Row],[Porcentaje]]</f>
        <v>905.625</v>
      </c>
      <c r="N2846" s="3">
        <v>0.9</v>
      </c>
    </row>
    <row r="2847" spans="1:14" ht="15.75" x14ac:dyDescent="0.25">
      <c r="A2847" s="3" t="s">
        <v>5309</v>
      </c>
      <c r="B2847" s="3" t="str">
        <f>tbl_Manifiestos[[#This Row],[Factura]] &amp; "|" &amp; tbl_Manifiestos[[#This Row],[Proyecto OK]] &amp; "|" &amp; TEXT(tbl_Manifiestos[[#This Row],[Servicio]],"0.00") &amp; "|" &amp; TEXT(tbl_Manifiestos[[#This Row],[Costo Unitario]],"0.00")</f>
        <v>2886|Ludeman Dr|8.00|115.00</v>
      </c>
      <c r="C2847">
        <v>2886</v>
      </c>
      <c r="D2847" s="138">
        <v>45965</v>
      </c>
      <c r="E2847">
        <v>28</v>
      </c>
      <c r="F2847" t="s">
        <v>5310</v>
      </c>
      <c r="G2847" t="s">
        <v>5366</v>
      </c>
      <c r="H2847" t="s">
        <v>4676</v>
      </c>
      <c r="J2847">
        <v>8</v>
      </c>
      <c r="K2847" s="185">
        <v>115</v>
      </c>
      <c r="L2847" s="214">
        <v>920</v>
      </c>
      <c r="M2847" s="6">
        <f>tbl_Manifiestos[[#This Row],[Total Pagado]]*tbl_Manifiestos[[#This Row],[Porcentaje]]</f>
        <v>828</v>
      </c>
      <c r="N2847" s="3">
        <v>0.9</v>
      </c>
    </row>
    <row r="2848" spans="1:14" ht="15.75" x14ac:dyDescent="0.25">
      <c r="A2848" s="3" t="s">
        <v>27</v>
      </c>
      <c r="B2848" s="3" t="str">
        <f>tbl_Manifiestos[[#This Row],[Factura]] &amp; "|" &amp; tbl_Manifiestos[[#This Row],[Proyecto OK]] &amp; "|" &amp; TEXT(tbl_Manifiestos[[#This Row],[Servicio]],"0.00") &amp; "|" &amp; TEXT(tbl_Manifiestos[[#This Row],[Costo Unitario]],"0.00")</f>
        <v>2830|Ludeman Dr|8.00|128.00</v>
      </c>
      <c r="C2848" t="s">
        <v>5655</v>
      </c>
      <c r="D2848" s="52">
        <v>45953</v>
      </c>
      <c r="E2848">
        <v>67</v>
      </c>
      <c r="F2848" t="s">
        <v>5310</v>
      </c>
      <c r="G2848" t="s">
        <v>5366</v>
      </c>
      <c r="H2848" t="s">
        <v>4676</v>
      </c>
      <c r="J2848">
        <v>8</v>
      </c>
      <c r="K2848" s="56">
        <v>128</v>
      </c>
      <c r="L2848" s="39">
        <f t="shared" ref="L2848:L2856" si="86">J2848*K2848</f>
        <v>1024</v>
      </c>
      <c r="M2848" s="6">
        <f>tbl_Manifiestos[[#This Row],[Total Pagado]]*tbl_Manifiestos[[#This Row],[Porcentaje]]</f>
        <v>952.32</v>
      </c>
      <c r="N2848" s="3">
        <v>0.93</v>
      </c>
    </row>
    <row r="2849" spans="1:14" ht="15.75" x14ac:dyDescent="0.25">
      <c r="A2849" s="3" t="s">
        <v>27</v>
      </c>
      <c r="B2849" s="3" t="str">
        <f>tbl_Manifiestos[[#This Row],[Factura]] &amp; "|" &amp; tbl_Manifiestos[[#This Row],[Proyecto OK]] &amp; "|" &amp; TEXT(tbl_Manifiestos[[#This Row],[Servicio]],"0.00") &amp; "|" &amp; TEXT(tbl_Manifiestos[[#This Row],[Costo Unitario]],"0.00")</f>
        <v>2830|Ludeman Dr|8.00|128.00</v>
      </c>
      <c r="C2849" t="s">
        <v>5655</v>
      </c>
      <c r="D2849" s="53">
        <v>45953</v>
      </c>
      <c r="E2849">
        <v>114</v>
      </c>
      <c r="F2849" t="s">
        <v>5310</v>
      </c>
      <c r="G2849" t="s">
        <v>5366</v>
      </c>
      <c r="H2849" t="s">
        <v>4676</v>
      </c>
      <c r="J2849">
        <v>8</v>
      </c>
      <c r="K2849" s="57">
        <v>128</v>
      </c>
      <c r="L2849" s="41">
        <f t="shared" si="86"/>
        <v>1024</v>
      </c>
      <c r="M2849" s="6">
        <f>tbl_Manifiestos[[#This Row],[Total Pagado]]*tbl_Manifiestos[[#This Row],[Porcentaje]]</f>
        <v>952.32</v>
      </c>
      <c r="N2849" s="3">
        <v>0.93</v>
      </c>
    </row>
    <row r="2850" spans="1:14" ht="15.75" x14ac:dyDescent="0.25">
      <c r="A2850" s="3" t="s">
        <v>27</v>
      </c>
      <c r="B2850" s="3" t="str">
        <f>tbl_Manifiestos[[#This Row],[Factura]] &amp; "|" &amp; tbl_Manifiestos[[#This Row],[Proyecto OK]] &amp; "|" &amp; TEXT(tbl_Manifiestos[[#This Row],[Servicio]],"0.00") &amp; "|" &amp; TEXT(tbl_Manifiestos[[#This Row],[Costo Unitario]],"0.00")</f>
        <v>2830|Ludeman Dr|8.00|128.00</v>
      </c>
      <c r="C2850" t="s">
        <v>5655</v>
      </c>
      <c r="D2850" s="53">
        <v>45954</v>
      </c>
      <c r="E2850">
        <v>67</v>
      </c>
      <c r="F2850" t="s">
        <v>5310</v>
      </c>
      <c r="G2850" t="s">
        <v>5366</v>
      </c>
      <c r="H2850" t="s">
        <v>4676</v>
      </c>
      <c r="J2850">
        <v>8</v>
      </c>
      <c r="K2850" s="57">
        <v>128</v>
      </c>
      <c r="L2850" s="41">
        <f t="shared" si="86"/>
        <v>1024</v>
      </c>
      <c r="M2850" s="6">
        <f>tbl_Manifiestos[[#This Row],[Total Pagado]]*tbl_Manifiestos[[#This Row],[Porcentaje]]</f>
        <v>952.32</v>
      </c>
      <c r="N2850" s="3">
        <v>0.93</v>
      </c>
    </row>
    <row r="2851" spans="1:14" ht="15.75" x14ac:dyDescent="0.25">
      <c r="A2851" s="3" t="s">
        <v>27</v>
      </c>
      <c r="B2851" s="3" t="str">
        <f>tbl_Manifiestos[[#This Row],[Factura]] &amp; "|" &amp; tbl_Manifiestos[[#This Row],[Proyecto OK]] &amp; "|" &amp; TEXT(tbl_Manifiestos[[#This Row],[Servicio]],"0.00") &amp; "|" &amp; TEXT(tbl_Manifiestos[[#This Row],[Costo Unitario]],"0.00")</f>
        <v>2847|Ludeman Dr|9.00|128.00</v>
      </c>
      <c r="C2851" t="s">
        <v>5670</v>
      </c>
      <c r="D2851" s="71">
        <v>45957</v>
      </c>
      <c r="E2851">
        <v>67</v>
      </c>
      <c r="F2851" t="s">
        <v>5310</v>
      </c>
      <c r="G2851" t="s">
        <v>5366</v>
      </c>
      <c r="H2851" t="s">
        <v>4676</v>
      </c>
      <c r="J2851">
        <v>9</v>
      </c>
      <c r="K2851" s="54">
        <v>128</v>
      </c>
      <c r="L2851" s="38">
        <f t="shared" si="86"/>
        <v>1152</v>
      </c>
      <c r="M2851" s="6">
        <f>tbl_Manifiestos[[#This Row],[Total Pagado]]*tbl_Manifiestos[[#This Row],[Porcentaje]]</f>
        <v>1071.3600000000001</v>
      </c>
      <c r="N2851" s="3">
        <v>0.93</v>
      </c>
    </row>
    <row r="2852" spans="1:14" ht="15.75" x14ac:dyDescent="0.25">
      <c r="A2852" s="3" t="s">
        <v>27</v>
      </c>
      <c r="B2852" s="3" t="str">
        <f>tbl_Manifiestos[[#This Row],[Factura]] &amp; "|" &amp; tbl_Manifiestos[[#This Row],[Proyecto OK]] &amp; "|" &amp; TEXT(tbl_Manifiestos[[#This Row],[Servicio]],"0.00") &amp; "|" &amp; TEXT(tbl_Manifiestos[[#This Row],[Costo Unitario]],"0.00")</f>
        <v>2847|Ludeman Dr|11.50|128.00</v>
      </c>
      <c r="C2852" t="s">
        <v>5670</v>
      </c>
      <c r="D2852" s="73">
        <v>45958</v>
      </c>
      <c r="E2852">
        <v>114</v>
      </c>
      <c r="F2852" t="s">
        <v>5310</v>
      </c>
      <c r="G2852" t="s">
        <v>5366</v>
      </c>
      <c r="H2852" t="s">
        <v>4676</v>
      </c>
      <c r="J2852">
        <v>11.5</v>
      </c>
      <c r="K2852" s="56">
        <v>128</v>
      </c>
      <c r="L2852" s="39">
        <f t="shared" si="86"/>
        <v>1472</v>
      </c>
      <c r="M2852" s="6">
        <f>tbl_Manifiestos[[#This Row],[Total Pagado]]*tbl_Manifiestos[[#This Row],[Porcentaje]]</f>
        <v>1368.96</v>
      </c>
      <c r="N2852" s="3">
        <v>0.93</v>
      </c>
    </row>
    <row r="2853" spans="1:14" ht="15.75" x14ac:dyDescent="0.25">
      <c r="A2853" s="3" t="s">
        <v>27</v>
      </c>
      <c r="B2853" s="3" t="str">
        <f>tbl_Manifiestos[[#This Row],[Factura]] &amp; "|" &amp; tbl_Manifiestos[[#This Row],[Proyecto OK]] &amp; "|" &amp; TEXT(tbl_Manifiestos[[#This Row],[Servicio]],"0.00") &amp; "|" &amp; TEXT(tbl_Manifiestos[[#This Row],[Costo Unitario]],"0.00")</f>
        <v>2847|Ludeman Dr|9.50|128.00</v>
      </c>
      <c r="C2853" t="s">
        <v>5670</v>
      </c>
      <c r="D2853" s="74">
        <v>45959</v>
      </c>
      <c r="E2853">
        <v>114</v>
      </c>
      <c r="F2853" t="s">
        <v>5310</v>
      </c>
      <c r="G2853" t="s">
        <v>5366</v>
      </c>
      <c r="H2853" t="s">
        <v>4676</v>
      </c>
      <c r="J2853">
        <v>9.5</v>
      </c>
      <c r="K2853" s="57">
        <v>128</v>
      </c>
      <c r="L2853" s="41">
        <f t="shared" si="86"/>
        <v>1216</v>
      </c>
      <c r="M2853" s="6">
        <f>tbl_Manifiestos[[#This Row],[Total Pagado]]*tbl_Manifiestos[[#This Row],[Porcentaje]]</f>
        <v>1130.8800000000001</v>
      </c>
      <c r="N2853" s="3">
        <v>0.93</v>
      </c>
    </row>
    <row r="2854" spans="1:14" ht="15.75" x14ac:dyDescent="0.25">
      <c r="A2854" s="3" t="s">
        <v>12</v>
      </c>
      <c r="B2854" s="3" t="str">
        <f>tbl_Manifiestos[[#This Row],[Factura]] &amp; "|" &amp; tbl_Manifiestos[[#This Row],[Proyecto OK]] &amp; "|" &amp; TEXT(tbl_Manifiestos[[#This Row],[Servicio]],"0.00") &amp; "|" &amp; TEXT(tbl_Manifiestos[[#This Row],[Costo Unitario]],"0.00")</f>
        <v>2866|Ludeman Dr|5.00|128.00</v>
      </c>
      <c r="C2854" t="s">
        <v>5770</v>
      </c>
      <c r="D2854" s="53">
        <v>45964</v>
      </c>
      <c r="E2854">
        <v>58</v>
      </c>
      <c r="F2854" t="s">
        <v>5310</v>
      </c>
      <c r="G2854" t="s">
        <v>5366</v>
      </c>
      <c r="H2854" t="s">
        <v>4676</v>
      </c>
      <c r="J2854">
        <v>5</v>
      </c>
      <c r="K2854" s="57">
        <v>128</v>
      </c>
      <c r="L2854" s="41">
        <f t="shared" si="86"/>
        <v>640</v>
      </c>
      <c r="M2854" s="6">
        <f>tbl_Manifiestos[[#This Row],[Total Pagado]]*tbl_Manifiestos[[#This Row],[Porcentaje]]</f>
        <v>595.20000000000005</v>
      </c>
      <c r="N2854" s="3">
        <v>0.93</v>
      </c>
    </row>
    <row r="2855" spans="1:14" ht="15.75" x14ac:dyDescent="0.25">
      <c r="A2855" s="3" t="s">
        <v>27</v>
      </c>
      <c r="B2855" s="3" t="str">
        <f>tbl_Manifiestos[[#This Row],[Factura]] &amp; "|" &amp; tbl_Manifiestos[[#This Row],[Proyecto OK]] &amp; "|" &amp; TEXT(tbl_Manifiestos[[#This Row],[Servicio]],"0.00") &amp; "|" &amp; TEXT(tbl_Manifiestos[[#This Row],[Costo Unitario]],"0.00")</f>
        <v>2529|Markham IL|8.50|128.00</v>
      </c>
      <c r="C2855" t="s">
        <v>5449</v>
      </c>
      <c r="D2855" s="53">
        <v>45821</v>
      </c>
      <c r="E2855">
        <v>67</v>
      </c>
      <c r="F2855" t="s">
        <v>5310</v>
      </c>
      <c r="G2855" t="s">
        <v>5450</v>
      </c>
      <c r="H2855" t="s">
        <v>1697</v>
      </c>
      <c r="J2855">
        <v>8.5</v>
      </c>
      <c r="K2855" s="57">
        <v>128</v>
      </c>
      <c r="L2855" s="41">
        <f t="shared" si="86"/>
        <v>1088</v>
      </c>
      <c r="M2855" s="6">
        <f>tbl_Manifiestos[[#This Row],[Total Pagado]]*tbl_Manifiestos[[#This Row],[Porcentaje]]</f>
        <v>1011.84</v>
      </c>
      <c r="N2855" s="3">
        <v>0.93</v>
      </c>
    </row>
    <row r="2856" spans="1:14" ht="15.75" x14ac:dyDescent="0.25">
      <c r="A2856" s="3" t="s">
        <v>12</v>
      </c>
      <c r="B2856" s="3" t="str">
        <f>tbl_Manifiestos[[#This Row],[Factura]] &amp; "|" &amp; tbl_Manifiestos[[#This Row],[Proyecto OK]] &amp; "|" &amp; TEXT(tbl_Manifiestos[[#This Row],[Servicio]],"0.00") &amp; "|" &amp; TEXT(tbl_Manifiestos[[#This Row],[Costo Unitario]],"0.00")</f>
        <v>2529|Markham IL|8.50|128.00</v>
      </c>
      <c r="C2856" t="s">
        <v>5449</v>
      </c>
      <c r="D2856" s="53">
        <v>45821</v>
      </c>
      <c r="E2856">
        <v>82</v>
      </c>
      <c r="F2856" t="s">
        <v>5310</v>
      </c>
      <c r="G2856" t="s">
        <v>5450</v>
      </c>
      <c r="H2856" t="s">
        <v>1697</v>
      </c>
      <c r="J2856">
        <v>8.5</v>
      </c>
      <c r="K2856" s="57">
        <v>128</v>
      </c>
      <c r="L2856" s="41">
        <f t="shared" si="86"/>
        <v>1088</v>
      </c>
      <c r="M2856" s="6">
        <f>tbl_Manifiestos[[#This Row],[Total Pagado]]*tbl_Manifiestos[[#This Row],[Porcentaje]]</f>
        <v>1011.84</v>
      </c>
      <c r="N2856" s="3">
        <v>0.93</v>
      </c>
    </row>
    <row r="2857" spans="1:14" ht="15.75" x14ac:dyDescent="0.25">
      <c r="A2857" s="3" t="s">
        <v>5309</v>
      </c>
      <c r="B2857" s="3" t="str">
        <f>tbl_Manifiestos[[#This Row],[Factura]] &amp; "|" &amp; tbl_Manifiestos[[#This Row],[Proyecto OK]] &amp; "|" &amp; TEXT(tbl_Manifiestos[[#This Row],[Servicio]],"0.00") &amp; "|" &amp; TEXT(tbl_Manifiestos[[#This Row],[Costo Unitario]],"0.00")</f>
        <v>2543|Markham IL|9.00|115.00</v>
      </c>
      <c r="C2857">
        <v>2543</v>
      </c>
      <c r="D2857" s="138">
        <v>45825</v>
      </c>
      <c r="E2857" s="5">
        <v>661</v>
      </c>
      <c r="F2857" s="3" t="s">
        <v>5310</v>
      </c>
      <c r="G2857" s="5" t="s">
        <v>1697</v>
      </c>
      <c r="H2857" t="s">
        <v>1697</v>
      </c>
      <c r="I2857" s="5"/>
      <c r="J2857" s="3">
        <v>9</v>
      </c>
      <c r="K2857" s="185">
        <v>115</v>
      </c>
      <c r="L2857" s="214">
        <v>1035</v>
      </c>
      <c r="M2857" s="6">
        <f>tbl_Manifiestos[[#This Row],[Total Pagado]]*tbl_Manifiestos[[#This Row],[Porcentaje]]</f>
        <v>931.5</v>
      </c>
      <c r="N2857" s="3">
        <v>0.9</v>
      </c>
    </row>
    <row r="2858" spans="1:14" ht="15.75" x14ac:dyDescent="0.25">
      <c r="A2858" s="3" t="s">
        <v>1808</v>
      </c>
      <c r="B2858" s="3" t="str">
        <f>tbl_Manifiestos[[#This Row],[Factura]] &amp; "|" &amp; tbl_Manifiestos[[#This Row],[Proyecto OK]] &amp; "|" &amp; TEXT(tbl_Manifiestos[[#This Row],[Servicio]],"0.00") &amp; "|" &amp; TEXT(tbl_Manifiestos[[#This Row],[Costo Unitario]],"0.00")</f>
        <v>2543|Markham IL|9.25|115.00</v>
      </c>
      <c r="C2858">
        <v>2543</v>
      </c>
      <c r="D2858" s="140">
        <v>45825</v>
      </c>
      <c r="E2858" s="5">
        <v>6</v>
      </c>
      <c r="F2858" s="3" t="s">
        <v>5310</v>
      </c>
      <c r="G2858" s="5" t="s">
        <v>1697</v>
      </c>
      <c r="H2858" t="s">
        <v>1697</v>
      </c>
      <c r="I2858" s="5"/>
      <c r="J2858" s="3">
        <v>9.25</v>
      </c>
      <c r="K2858" s="187">
        <v>115</v>
      </c>
      <c r="L2858" s="216">
        <v>1063.75</v>
      </c>
      <c r="M2858" s="6">
        <f>tbl_Manifiestos[[#This Row],[Total Pagado]]*tbl_Manifiestos[[#This Row],[Porcentaje]]</f>
        <v>957.375</v>
      </c>
      <c r="N2858" s="3">
        <v>0.9</v>
      </c>
    </row>
    <row r="2859" spans="1:14" ht="15.75" x14ac:dyDescent="0.25">
      <c r="A2859" s="3" t="s">
        <v>1261</v>
      </c>
      <c r="B2859" s="3" t="str">
        <f>tbl_Manifiestos[[#This Row],[Factura]] &amp; "|" &amp; tbl_Manifiestos[[#This Row],[Proyecto OK]] &amp; "|" &amp; TEXT(tbl_Manifiestos[[#This Row],[Servicio]],"0.00") &amp; "|" &amp; TEXT(tbl_Manifiestos[[#This Row],[Costo Unitario]],"0.00")</f>
        <v>2543|Markham IL|9.00|115.00</v>
      </c>
      <c r="C2859">
        <v>2543</v>
      </c>
      <c r="D2859" s="140">
        <v>45825</v>
      </c>
      <c r="E2859" s="5">
        <v>677</v>
      </c>
      <c r="F2859" s="3" t="s">
        <v>5310</v>
      </c>
      <c r="G2859" s="5" t="s">
        <v>1697</v>
      </c>
      <c r="H2859" t="s">
        <v>1697</v>
      </c>
      <c r="I2859" s="5"/>
      <c r="J2859" s="3">
        <v>9</v>
      </c>
      <c r="K2859" s="187">
        <v>115</v>
      </c>
      <c r="L2859" s="216">
        <v>1035</v>
      </c>
      <c r="M2859" s="6">
        <f>tbl_Manifiestos[[#This Row],[Total Pagado]]*tbl_Manifiestos[[#This Row],[Porcentaje]]</f>
        <v>931.5</v>
      </c>
      <c r="N2859" s="3">
        <v>0.9</v>
      </c>
    </row>
    <row r="2860" spans="1:14" ht="15.75" x14ac:dyDescent="0.25">
      <c r="A2860" s="3" t="s">
        <v>1817</v>
      </c>
      <c r="B2860" s="3" t="str">
        <f>tbl_Manifiestos[[#This Row],[Factura]] &amp; "|" &amp; tbl_Manifiestos[[#This Row],[Proyecto OK]] &amp; "|" &amp; TEXT(tbl_Manifiestos[[#This Row],[Servicio]],"0.00") &amp; "|" &amp; TEXT(tbl_Manifiestos[[#This Row],[Costo Unitario]],"0.00")</f>
        <v>2543|Markham IL|9.00|115.00</v>
      </c>
      <c r="C2860">
        <v>2543</v>
      </c>
      <c r="D2860" s="138">
        <v>45828</v>
      </c>
      <c r="E2860" s="5">
        <v>25</v>
      </c>
      <c r="F2860" s="3" t="s">
        <v>5310</v>
      </c>
      <c r="G2860" s="5" t="s">
        <v>1697</v>
      </c>
      <c r="H2860" t="s">
        <v>1697</v>
      </c>
      <c r="I2860" s="5"/>
      <c r="J2860" s="3">
        <v>9</v>
      </c>
      <c r="K2860" s="185">
        <v>115</v>
      </c>
      <c r="L2860" s="214">
        <v>1035</v>
      </c>
      <c r="M2860" s="6">
        <f>tbl_Manifiestos[[#This Row],[Total Pagado]]*tbl_Manifiestos[[#This Row],[Porcentaje]]</f>
        <v>931.5</v>
      </c>
      <c r="N2860" s="3">
        <v>0.9</v>
      </c>
    </row>
    <row r="2861" spans="1:14" ht="15.75" x14ac:dyDescent="0.25">
      <c r="A2861" s="3" t="s">
        <v>1812</v>
      </c>
      <c r="B2861" s="3" t="str">
        <f>tbl_Manifiestos[[#This Row],[Factura]] &amp; "|" &amp; tbl_Manifiestos[[#This Row],[Proyecto OK]] &amp; "|" &amp; TEXT(tbl_Manifiestos[[#This Row],[Servicio]],"0.00") &amp; "|" &amp; TEXT(tbl_Manifiestos[[#This Row],[Costo Unitario]],"0.00")</f>
        <v>2543|Markham IL|7.75|115.00</v>
      </c>
      <c r="C2861">
        <v>2543</v>
      </c>
      <c r="D2861" s="4">
        <v>45828</v>
      </c>
      <c r="E2861" s="5">
        <v>11</v>
      </c>
      <c r="F2861" s="3" t="s">
        <v>5310</v>
      </c>
      <c r="G2861" s="5" t="s">
        <v>1697</v>
      </c>
      <c r="H2861" t="s">
        <v>1697</v>
      </c>
      <c r="I2861" s="5"/>
      <c r="J2861" s="3">
        <v>7.75</v>
      </c>
      <c r="K2861" s="6">
        <v>115</v>
      </c>
      <c r="L2861" s="213">
        <v>891.25</v>
      </c>
      <c r="M2861" s="6">
        <f>tbl_Manifiestos[[#This Row],[Total Pagado]]*tbl_Manifiestos[[#This Row],[Porcentaje]]</f>
        <v>802.125</v>
      </c>
      <c r="N2861" s="3">
        <v>0.9</v>
      </c>
    </row>
    <row r="2862" spans="1:14" ht="15.75" x14ac:dyDescent="0.25">
      <c r="A2862" s="3" t="s">
        <v>1808</v>
      </c>
      <c r="B2862" s="3" t="str">
        <f>tbl_Manifiestos[[#This Row],[Factura]] &amp; "|" &amp; tbl_Manifiestos[[#This Row],[Proyecto OK]] &amp; "|" &amp; TEXT(tbl_Manifiestos[[#This Row],[Servicio]],"0.00") &amp; "|" &amp; TEXT(tbl_Manifiestos[[#This Row],[Costo Unitario]],"0.00")</f>
        <v>2559|Markham IL|9.00|115.00</v>
      </c>
      <c r="C2862">
        <v>2559</v>
      </c>
      <c r="D2862" s="136">
        <v>45835</v>
      </c>
      <c r="E2862" s="5">
        <v>371</v>
      </c>
      <c r="F2862" s="3" t="s">
        <v>5310</v>
      </c>
      <c r="G2862" s="5" t="s">
        <v>1697</v>
      </c>
      <c r="H2862" t="s">
        <v>1697</v>
      </c>
      <c r="I2862" s="5"/>
      <c r="J2862" s="3">
        <v>9</v>
      </c>
      <c r="K2862" s="183">
        <v>115</v>
      </c>
      <c r="L2862" s="212">
        <v>1035</v>
      </c>
      <c r="M2862" s="6">
        <f>tbl_Manifiestos[[#This Row],[Total Pagado]]*tbl_Manifiestos[[#This Row],[Porcentaje]]</f>
        <v>931.5</v>
      </c>
      <c r="N2862" s="3">
        <v>0.9</v>
      </c>
    </row>
    <row r="2863" spans="1:14" ht="15.75" x14ac:dyDescent="0.25">
      <c r="A2863" s="3" t="s">
        <v>5335</v>
      </c>
      <c r="B2863" s="3" t="str">
        <f>tbl_Manifiestos[[#This Row],[Factura]] &amp; "|" &amp; tbl_Manifiestos[[#This Row],[Proyecto OK]] &amp; "|" &amp; TEXT(tbl_Manifiestos[[#This Row],[Servicio]],"0.00") &amp; "|" &amp; TEXT(tbl_Manifiestos[[#This Row],[Costo Unitario]],"0.00")</f>
        <v>2573|Markham IL|8.00|115.00</v>
      </c>
      <c r="C2863">
        <v>2573</v>
      </c>
      <c r="D2863" s="140">
        <v>45838</v>
      </c>
      <c r="E2863" s="5">
        <v>15</v>
      </c>
      <c r="F2863" s="3" t="s">
        <v>5310</v>
      </c>
      <c r="G2863" s="5" t="s">
        <v>1697</v>
      </c>
      <c r="H2863" t="s">
        <v>1697</v>
      </c>
      <c r="I2863" s="5"/>
      <c r="J2863" s="3">
        <v>8</v>
      </c>
      <c r="K2863" s="187">
        <v>115</v>
      </c>
      <c r="L2863" s="216">
        <v>920</v>
      </c>
      <c r="M2863" s="6">
        <f>tbl_Manifiestos[[#This Row],[Total Pagado]]*tbl_Manifiestos[[#This Row],[Porcentaje]]</f>
        <v>828</v>
      </c>
      <c r="N2863" s="3">
        <v>0.9</v>
      </c>
    </row>
    <row r="2864" spans="1:14" ht="15.75" x14ac:dyDescent="0.25">
      <c r="A2864" s="3" t="s">
        <v>5309</v>
      </c>
      <c r="B2864" s="3" t="str">
        <f>tbl_Manifiestos[[#This Row],[Factura]] &amp; "|" &amp; tbl_Manifiestos[[#This Row],[Proyecto OK]] &amp; "|" &amp; TEXT(tbl_Manifiestos[[#This Row],[Servicio]],"0.00") &amp; "|" &amp; TEXT(tbl_Manifiestos[[#This Row],[Costo Unitario]],"0.00")</f>
        <v>2573|Markham IL|8.50|115.00</v>
      </c>
      <c r="C2864">
        <v>2573</v>
      </c>
      <c r="D2864" s="140">
        <v>45839</v>
      </c>
      <c r="E2864" s="5">
        <v>76</v>
      </c>
      <c r="F2864" s="3" t="s">
        <v>5310</v>
      </c>
      <c r="G2864" s="5" t="s">
        <v>1697</v>
      </c>
      <c r="H2864" t="s">
        <v>1697</v>
      </c>
      <c r="I2864" s="5"/>
      <c r="J2864" s="3">
        <v>8.5</v>
      </c>
      <c r="K2864" s="187">
        <v>115</v>
      </c>
      <c r="L2864" s="216">
        <v>977.5</v>
      </c>
      <c r="M2864" s="6">
        <f>tbl_Manifiestos[[#This Row],[Total Pagado]]*tbl_Manifiestos[[#This Row],[Porcentaje]]</f>
        <v>879.75</v>
      </c>
      <c r="N2864" s="3">
        <v>0.9</v>
      </c>
    </row>
    <row r="2865" spans="1:14" ht="15.75" x14ac:dyDescent="0.25">
      <c r="A2865" s="3" t="s">
        <v>5309</v>
      </c>
      <c r="B2865" s="3" t="str">
        <f>tbl_Manifiestos[[#This Row],[Factura]] &amp; "|" &amp; tbl_Manifiestos[[#This Row],[Proyecto OK]] &amp; "|" &amp; TEXT(tbl_Manifiestos[[#This Row],[Servicio]],"0.00") &amp; "|" &amp; TEXT(tbl_Manifiestos[[#This Row],[Costo Unitario]],"0.00")</f>
        <v>2573|Markham IL|6.00|115.00</v>
      </c>
      <c r="C2865">
        <v>2573</v>
      </c>
      <c r="D2865" s="140">
        <v>45840</v>
      </c>
      <c r="E2865" s="5">
        <v>76</v>
      </c>
      <c r="F2865" s="3" t="s">
        <v>5310</v>
      </c>
      <c r="G2865" s="5" t="s">
        <v>1697</v>
      </c>
      <c r="H2865" t="s">
        <v>1697</v>
      </c>
      <c r="I2865" s="5"/>
      <c r="J2865" s="3">
        <v>6</v>
      </c>
      <c r="K2865" s="187">
        <v>115</v>
      </c>
      <c r="L2865" s="216">
        <v>690</v>
      </c>
      <c r="M2865" s="6">
        <f>tbl_Manifiestos[[#This Row],[Total Pagado]]*tbl_Manifiestos[[#This Row],[Porcentaje]]</f>
        <v>621</v>
      </c>
      <c r="N2865" s="3">
        <v>0.9</v>
      </c>
    </row>
    <row r="2866" spans="1:14" ht="15.75" x14ac:dyDescent="0.25">
      <c r="A2866" s="3" t="s">
        <v>1808</v>
      </c>
      <c r="B2866" s="3" t="str">
        <f>tbl_Manifiestos[[#This Row],[Factura]] &amp; "|" &amp; tbl_Manifiestos[[#This Row],[Proyecto OK]] &amp; "|" &amp; TEXT(tbl_Manifiestos[[#This Row],[Servicio]],"0.00") &amp; "|" &amp; TEXT(tbl_Manifiestos[[#This Row],[Costo Unitario]],"0.00")</f>
        <v>2573|Markham IL|9.00|115.00</v>
      </c>
      <c r="C2866">
        <v>2573</v>
      </c>
      <c r="D2866" s="140">
        <v>45838</v>
      </c>
      <c r="E2866" s="5">
        <v>371</v>
      </c>
      <c r="F2866" s="3" t="s">
        <v>5310</v>
      </c>
      <c r="G2866" s="5" t="s">
        <v>1697</v>
      </c>
      <c r="H2866" t="s">
        <v>1697</v>
      </c>
      <c r="I2866" s="5"/>
      <c r="J2866" s="3">
        <v>9</v>
      </c>
      <c r="K2866" s="187">
        <v>115</v>
      </c>
      <c r="L2866" s="216">
        <v>1035</v>
      </c>
      <c r="M2866" s="6">
        <f>tbl_Manifiestos[[#This Row],[Total Pagado]]*tbl_Manifiestos[[#This Row],[Porcentaje]]</f>
        <v>931.5</v>
      </c>
      <c r="N2866" s="3">
        <v>0.9</v>
      </c>
    </row>
    <row r="2867" spans="1:14" ht="15.75" x14ac:dyDescent="0.25">
      <c r="A2867" s="3" t="s">
        <v>1808</v>
      </c>
      <c r="B2867" s="3" t="str">
        <f>tbl_Manifiestos[[#This Row],[Factura]] &amp; "|" &amp; tbl_Manifiestos[[#This Row],[Proyecto OK]] &amp; "|" &amp; TEXT(tbl_Manifiestos[[#This Row],[Servicio]],"0.00") &amp; "|" &amp; TEXT(tbl_Manifiestos[[#This Row],[Costo Unitario]],"0.00")</f>
        <v>2573|Markham IL|8.25|115.00</v>
      </c>
      <c r="C2867">
        <v>2573</v>
      </c>
      <c r="D2867" s="140">
        <v>45839</v>
      </c>
      <c r="E2867" s="5">
        <v>371</v>
      </c>
      <c r="F2867" s="3" t="s">
        <v>5310</v>
      </c>
      <c r="G2867" s="5" t="s">
        <v>1697</v>
      </c>
      <c r="H2867" t="s">
        <v>1697</v>
      </c>
      <c r="I2867" s="5"/>
      <c r="J2867" s="3">
        <v>8.25</v>
      </c>
      <c r="K2867" s="187">
        <v>115</v>
      </c>
      <c r="L2867" s="216">
        <v>948.75</v>
      </c>
      <c r="M2867" s="6">
        <f>tbl_Manifiestos[[#This Row],[Total Pagado]]*tbl_Manifiestos[[#This Row],[Porcentaje]]</f>
        <v>853.875</v>
      </c>
      <c r="N2867" s="3">
        <v>0.9</v>
      </c>
    </row>
    <row r="2868" spans="1:14" ht="15.75" x14ac:dyDescent="0.25">
      <c r="A2868" s="3" t="s">
        <v>27</v>
      </c>
      <c r="B2868" s="3" t="str">
        <f>tbl_Manifiestos[[#This Row],[Factura]] &amp; "|" &amp; tbl_Manifiestos[[#This Row],[Proyecto OK]] &amp; "|" &amp; TEXT(tbl_Manifiestos[[#This Row],[Servicio]],"0.00") &amp; "|" &amp; TEXT(tbl_Manifiestos[[#This Row],[Costo Unitario]],"0.00")</f>
        <v>2543|Markham IL|9.00|128.00</v>
      </c>
      <c r="C2868" t="s">
        <v>5459</v>
      </c>
      <c r="D2868" s="53">
        <v>45825</v>
      </c>
      <c r="E2868">
        <v>515</v>
      </c>
      <c r="F2868" t="s">
        <v>5310</v>
      </c>
      <c r="G2868" t="s">
        <v>1697</v>
      </c>
      <c r="H2868" t="s">
        <v>1697</v>
      </c>
      <c r="J2868">
        <v>9</v>
      </c>
      <c r="K2868" s="57">
        <v>128</v>
      </c>
      <c r="L2868" s="41">
        <f t="shared" ref="L2868:L2909" si="87">J2868*K2868</f>
        <v>1152</v>
      </c>
      <c r="M2868" s="6">
        <f>tbl_Manifiestos[[#This Row],[Total Pagado]]*tbl_Manifiestos[[#This Row],[Porcentaje]]</f>
        <v>1071.3600000000001</v>
      </c>
      <c r="N2868" s="3">
        <v>0.93</v>
      </c>
    </row>
    <row r="2869" spans="1:14" ht="15.75" x14ac:dyDescent="0.25">
      <c r="A2869" s="3" t="s">
        <v>27</v>
      </c>
      <c r="B2869" s="3" t="str">
        <f>tbl_Manifiestos[[#This Row],[Factura]] &amp; "|" &amp; tbl_Manifiestos[[#This Row],[Proyecto OK]] &amp; "|" &amp; TEXT(tbl_Manifiestos[[#This Row],[Servicio]],"0.00") &amp; "|" &amp; TEXT(tbl_Manifiestos[[#This Row],[Costo Unitario]],"0.00")</f>
        <v>2543|Markham IL|9.50|128.00</v>
      </c>
      <c r="C2869" t="s">
        <v>5459</v>
      </c>
      <c r="D2869" s="50">
        <v>45828</v>
      </c>
      <c r="E2869">
        <v>515</v>
      </c>
      <c r="F2869" t="s">
        <v>5310</v>
      </c>
      <c r="G2869" t="s">
        <v>1697</v>
      </c>
      <c r="H2869" t="s">
        <v>1697</v>
      </c>
      <c r="J2869">
        <v>9.5</v>
      </c>
      <c r="K2869" s="54">
        <v>128</v>
      </c>
      <c r="L2869" s="38">
        <f t="shared" si="87"/>
        <v>1216</v>
      </c>
      <c r="M2869" s="6">
        <f>tbl_Manifiestos[[#This Row],[Total Pagado]]*tbl_Manifiestos[[#This Row],[Porcentaje]]</f>
        <v>1130.8800000000001</v>
      </c>
      <c r="N2869" s="3">
        <v>0.93</v>
      </c>
    </row>
    <row r="2870" spans="1:14" ht="15.75" x14ac:dyDescent="0.25">
      <c r="A2870" s="3" t="s">
        <v>27</v>
      </c>
      <c r="B2870" s="3" t="str">
        <f>tbl_Manifiestos[[#This Row],[Factura]] &amp; "|" &amp; tbl_Manifiestos[[#This Row],[Proyecto OK]] &amp; "|" &amp; TEXT(tbl_Manifiestos[[#This Row],[Servicio]],"0.00") &amp; "|" &amp; TEXT(tbl_Manifiestos[[#This Row],[Costo Unitario]],"0.00")</f>
        <v>2559|Markham IL|8.00|128.00</v>
      </c>
      <c r="C2870" t="s">
        <v>5468</v>
      </c>
      <c r="D2870" s="51">
        <v>45831</v>
      </c>
      <c r="E2870">
        <v>617</v>
      </c>
      <c r="F2870" t="s">
        <v>5310</v>
      </c>
      <c r="G2870" t="s">
        <v>1697</v>
      </c>
      <c r="H2870" t="s">
        <v>1697</v>
      </c>
      <c r="J2870">
        <v>8</v>
      </c>
      <c r="K2870" s="55">
        <v>128</v>
      </c>
      <c r="L2870" s="40">
        <f t="shared" si="87"/>
        <v>1024</v>
      </c>
      <c r="M2870" s="6">
        <f>tbl_Manifiestos[[#This Row],[Total Pagado]]*tbl_Manifiestos[[#This Row],[Porcentaje]]</f>
        <v>952.32</v>
      </c>
      <c r="N2870" s="3">
        <v>0.93</v>
      </c>
    </row>
    <row r="2871" spans="1:14" ht="15.75" x14ac:dyDescent="0.25">
      <c r="A2871" s="3" t="s">
        <v>27</v>
      </c>
      <c r="B2871" s="3" t="str">
        <f>tbl_Manifiestos[[#This Row],[Factura]] &amp; "|" &amp; tbl_Manifiestos[[#This Row],[Proyecto OK]] &amp; "|" &amp; TEXT(tbl_Manifiestos[[#This Row],[Servicio]],"0.00") &amp; "|" &amp; TEXT(tbl_Manifiestos[[#This Row],[Costo Unitario]],"0.00")</f>
        <v>2559|Markham IL|8.00|128.00</v>
      </c>
      <c r="C2871" t="s">
        <v>5468</v>
      </c>
      <c r="D2871" s="51">
        <v>45831</v>
      </c>
      <c r="E2871">
        <v>515</v>
      </c>
      <c r="F2871" t="s">
        <v>5310</v>
      </c>
      <c r="G2871" t="s">
        <v>1697</v>
      </c>
      <c r="H2871" t="s">
        <v>1697</v>
      </c>
      <c r="J2871">
        <v>8</v>
      </c>
      <c r="K2871" s="55">
        <v>128</v>
      </c>
      <c r="L2871" s="40">
        <f t="shared" si="87"/>
        <v>1024</v>
      </c>
      <c r="M2871" s="6">
        <f>tbl_Manifiestos[[#This Row],[Total Pagado]]*tbl_Manifiestos[[#This Row],[Porcentaje]]</f>
        <v>952.32</v>
      </c>
      <c r="N2871" s="3">
        <v>0.93</v>
      </c>
    </row>
    <row r="2872" spans="1:14" ht="15.75" x14ac:dyDescent="0.25">
      <c r="A2872" s="3" t="s">
        <v>27</v>
      </c>
      <c r="B2872" s="3" t="str">
        <f>tbl_Manifiestos[[#This Row],[Factura]] &amp; "|" &amp; tbl_Manifiestos[[#This Row],[Proyecto OK]] &amp; "|" &amp; TEXT(tbl_Manifiestos[[#This Row],[Servicio]],"0.00") &amp; "|" &amp; TEXT(tbl_Manifiestos[[#This Row],[Costo Unitario]],"0.00")</f>
        <v>2559|Markham IL|9.00|128.00</v>
      </c>
      <c r="C2872" t="s">
        <v>5468</v>
      </c>
      <c r="D2872" s="51">
        <v>45833</v>
      </c>
      <c r="E2872">
        <v>617</v>
      </c>
      <c r="F2872" t="s">
        <v>5310</v>
      </c>
      <c r="G2872" t="s">
        <v>1697</v>
      </c>
      <c r="H2872" t="s">
        <v>1697</v>
      </c>
      <c r="J2872">
        <v>9</v>
      </c>
      <c r="K2872" s="55">
        <v>128</v>
      </c>
      <c r="L2872" s="40">
        <f t="shared" si="87"/>
        <v>1152</v>
      </c>
      <c r="M2872" s="6">
        <f>tbl_Manifiestos[[#This Row],[Total Pagado]]*tbl_Manifiestos[[#This Row],[Porcentaje]]</f>
        <v>1071.3600000000001</v>
      </c>
      <c r="N2872" s="3">
        <v>0.93</v>
      </c>
    </row>
    <row r="2873" spans="1:14" ht="15.75" x14ac:dyDescent="0.25">
      <c r="A2873" s="3" t="s">
        <v>27</v>
      </c>
      <c r="B2873" s="3" t="str">
        <f>tbl_Manifiestos[[#This Row],[Factura]] &amp; "|" &amp; tbl_Manifiestos[[#This Row],[Proyecto OK]] &amp; "|" &amp; TEXT(tbl_Manifiestos[[#This Row],[Servicio]],"0.00") &amp; "|" &amp; TEXT(tbl_Manifiestos[[#This Row],[Costo Unitario]],"0.00")</f>
        <v>2559|Markham IL|8.50|128.00</v>
      </c>
      <c r="C2873" t="s">
        <v>5468</v>
      </c>
      <c r="D2873" s="52">
        <v>45833</v>
      </c>
      <c r="E2873">
        <v>356</v>
      </c>
      <c r="F2873" t="s">
        <v>5310</v>
      </c>
      <c r="G2873" t="s">
        <v>1697</v>
      </c>
      <c r="H2873" t="s">
        <v>1697</v>
      </c>
      <c r="J2873">
        <v>8.5</v>
      </c>
      <c r="K2873" s="56">
        <v>128</v>
      </c>
      <c r="L2873" s="39">
        <f t="shared" si="87"/>
        <v>1088</v>
      </c>
      <c r="M2873" s="6">
        <f>tbl_Manifiestos[[#This Row],[Total Pagado]]*tbl_Manifiestos[[#This Row],[Porcentaje]]</f>
        <v>1011.84</v>
      </c>
      <c r="N2873" s="3">
        <v>0.93</v>
      </c>
    </row>
    <row r="2874" spans="1:14" ht="15.75" x14ac:dyDescent="0.25">
      <c r="A2874" s="3" t="s">
        <v>27</v>
      </c>
      <c r="B2874" s="3" t="str">
        <f>tbl_Manifiestos[[#This Row],[Factura]] &amp; "|" &amp; tbl_Manifiestos[[#This Row],[Proyecto OK]] &amp; "|" &amp; TEXT(tbl_Manifiestos[[#This Row],[Servicio]],"0.00") &amp; "|" &amp; TEXT(tbl_Manifiestos[[#This Row],[Costo Unitario]],"0.00")</f>
        <v>2559|Markham IL|8.50|128.00</v>
      </c>
      <c r="C2874" t="s">
        <v>5468</v>
      </c>
      <c r="D2874" s="53">
        <v>45834</v>
      </c>
      <c r="E2874">
        <v>617</v>
      </c>
      <c r="F2874" t="s">
        <v>5310</v>
      </c>
      <c r="G2874" t="s">
        <v>1697</v>
      </c>
      <c r="H2874" t="s">
        <v>1697</v>
      </c>
      <c r="J2874">
        <v>8.5</v>
      </c>
      <c r="K2874" s="57">
        <v>128</v>
      </c>
      <c r="L2874" s="41">
        <f t="shared" si="87"/>
        <v>1088</v>
      </c>
      <c r="M2874" s="6">
        <f>tbl_Manifiestos[[#This Row],[Total Pagado]]*tbl_Manifiestos[[#This Row],[Porcentaje]]</f>
        <v>1011.84</v>
      </c>
      <c r="N2874" s="3">
        <v>0.93</v>
      </c>
    </row>
    <row r="2875" spans="1:14" ht="15.75" x14ac:dyDescent="0.25">
      <c r="A2875" s="3" t="s">
        <v>27</v>
      </c>
      <c r="B2875" s="3" t="str">
        <f>tbl_Manifiestos[[#This Row],[Factura]] &amp; "|" &amp; tbl_Manifiestos[[#This Row],[Proyecto OK]] &amp; "|" &amp; TEXT(tbl_Manifiestos[[#This Row],[Servicio]],"0.00") &amp; "|" &amp; TEXT(tbl_Manifiestos[[#This Row],[Costo Unitario]],"0.00")</f>
        <v>2559|Markham IL|7.50|128.00</v>
      </c>
      <c r="C2875" t="s">
        <v>5468</v>
      </c>
      <c r="D2875" s="53">
        <v>45834</v>
      </c>
      <c r="E2875">
        <v>515</v>
      </c>
      <c r="F2875" t="s">
        <v>5310</v>
      </c>
      <c r="G2875" t="s">
        <v>1697</v>
      </c>
      <c r="H2875" t="s">
        <v>1697</v>
      </c>
      <c r="J2875">
        <v>7.5</v>
      </c>
      <c r="K2875" s="57">
        <v>128</v>
      </c>
      <c r="L2875" s="41">
        <f t="shared" si="87"/>
        <v>960</v>
      </c>
      <c r="M2875" s="6">
        <f>tbl_Manifiestos[[#This Row],[Total Pagado]]*tbl_Manifiestos[[#This Row],[Porcentaje]]</f>
        <v>892.80000000000007</v>
      </c>
      <c r="N2875" s="3">
        <v>0.93</v>
      </c>
    </row>
    <row r="2876" spans="1:14" ht="15.75" x14ac:dyDescent="0.25">
      <c r="A2876" s="3" t="s">
        <v>27</v>
      </c>
      <c r="B2876" s="3" t="str">
        <f>tbl_Manifiestos[[#This Row],[Factura]] &amp; "|" &amp; tbl_Manifiestos[[#This Row],[Proyecto OK]] &amp; "|" &amp; TEXT(tbl_Manifiestos[[#This Row],[Servicio]],"0.00") &amp; "|" &amp; TEXT(tbl_Manifiestos[[#This Row],[Costo Unitario]],"0.00")</f>
        <v>2559|Markham IL|9.00|128.00</v>
      </c>
      <c r="C2876" t="s">
        <v>5468</v>
      </c>
      <c r="D2876" s="50">
        <v>45835</v>
      </c>
      <c r="E2876">
        <v>617</v>
      </c>
      <c r="F2876" t="s">
        <v>5310</v>
      </c>
      <c r="G2876" t="s">
        <v>1697</v>
      </c>
      <c r="H2876" t="s">
        <v>1697</v>
      </c>
      <c r="J2876">
        <v>9</v>
      </c>
      <c r="K2876" s="54">
        <v>128</v>
      </c>
      <c r="L2876" s="38">
        <f t="shared" si="87"/>
        <v>1152</v>
      </c>
      <c r="M2876" s="6">
        <f>tbl_Manifiestos[[#This Row],[Total Pagado]]*tbl_Manifiestos[[#This Row],[Porcentaje]]</f>
        <v>1071.3600000000001</v>
      </c>
      <c r="N2876" s="3">
        <v>0.93</v>
      </c>
    </row>
    <row r="2877" spans="1:14" ht="15.75" x14ac:dyDescent="0.25">
      <c r="A2877" s="3" t="s">
        <v>27</v>
      </c>
      <c r="B2877" s="3" t="str">
        <f>tbl_Manifiestos[[#This Row],[Factura]] &amp; "|" &amp; tbl_Manifiestos[[#This Row],[Proyecto OK]] &amp; "|" &amp; TEXT(tbl_Manifiestos[[#This Row],[Servicio]],"0.00") &amp; "|" &amp; TEXT(tbl_Manifiestos[[#This Row],[Costo Unitario]],"0.00")</f>
        <v>2559|Markham IL|10.00|128.00</v>
      </c>
      <c r="C2877" t="s">
        <v>5468</v>
      </c>
      <c r="D2877" s="52">
        <v>45835</v>
      </c>
      <c r="E2877">
        <v>515</v>
      </c>
      <c r="F2877" t="s">
        <v>5310</v>
      </c>
      <c r="G2877" t="s">
        <v>1697</v>
      </c>
      <c r="H2877" t="s">
        <v>1697</v>
      </c>
      <c r="J2877">
        <v>10</v>
      </c>
      <c r="K2877" s="56">
        <v>128</v>
      </c>
      <c r="L2877" s="39">
        <f t="shared" si="87"/>
        <v>1280</v>
      </c>
      <c r="M2877" s="6">
        <f>tbl_Manifiestos[[#This Row],[Total Pagado]]*tbl_Manifiestos[[#This Row],[Porcentaje]]</f>
        <v>1190.4000000000001</v>
      </c>
      <c r="N2877" s="3">
        <v>0.93</v>
      </c>
    </row>
    <row r="2878" spans="1:14" ht="15.75" x14ac:dyDescent="0.25">
      <c r="A2878" s="3" t="s">
        <v>27</v>
      </c>
      <c r="B2878" s="3" t="str">
        <f>tbl_Manifiestos[[#This Row],[Factura]] &amp; "|" &amp; tbl_Manifiestos[[#This Row],[Proyecto OK]] &amp; "|" &amp; TEXT(tbl_Manifiestos[[#This Row],[Servicio]],"0.00") &amp; "|" &amp; TEXT(tbl_Manifiestos[[#This Row],[Costo Unitario]],"0.00")</f>
        <v>2559|Markham IL|9.25|128.00</v>
      </c>
      <c r="C2878" t="s">
        <v>5468</v>
      </c>
      <c r="D2878" s="53">
        <v>45831</v>
      </c>
      <c r="E2878">
        <v>103</v>
      </c>
      <c r="F2878" t="s">
        <v>5310</v>
      </c>
      <c r="G2878" t="s">
        <v>1697</v>
      </c>
      <c r="H2878" t="s">
        <v>1697</v>
      </c>
      <c r="J2878">
        <v>9.25</v>
      </c>
      <c r="K2878" s="57">
        <v>128</v>
      </c>
      <c r="L2878" s="41">
        <f t="shared" si="87"/>
        <v>1184</v>
      </c>
      <c r="M2878" s="6">
        <f>tbl_Manifiestos[[#This Row],[Total Pagado]]*tbl_Manifiestos[[#This Row],[Porcentaje]]</f>
        <v>1101.1200000000001</v>
      </c>
      <c r="N2878" s="3">
        <v>0.93</v>
      </c>
    </row>
    <row r="2879" spans="1:14" ht="15.75" x14ac:dyDescent="0.25">
      <c r="A2879" s="3" t="s">
        <v>27</v>
      </c>
      <c r="B2879" s="3" t="str">
        <f>tbl_Manifiestos[[#This Row],[Factura]] &amp; "|" &amp; tbl_Manifiestos[[#This Row],[Proyecto OK]] &amp; "|" &amp; TEXT(tbl_Manifiestos[[#This Row],[Servicio]],"0.00") &amp; "|" &amp; TEXT(tbl_Manifiestos[[#This Row],[Costo Unitario]],"0.00")</f>
        <v>2559|Markham IL|9.25|128.00</v>
      </c>
      <c r="C2879" t="s">
        <v>5468</v>
      </c>
      <c r="D2879" s="50">
        <v>45833</v>
      </c>
      <c r="E2879">
        <v>103</v>
      </c>
      <c r="F2879" t="s">
        <v>5310</v>
      </c>
      <c r="G2879" t="s">
        <v>1697</v>
      </c>
      <c r="H2879" t="s">
        <v>1697</v>
      </c>
      <c r="J2879">
        <v>9.25</v>
      </c>
      <c r="K2879" s="54">
        <v>128</v>
      </c>
      <c r="L2879" s="38">
        <f t="shared" si="87"/>
        <v>1184</v>
      </c>
      <c r="M2879" s="6">
        <f>tbl_Manifiestos[[#This Row],[Total Pagado]]*tbl_Manifiestos[[#This Row],[Porcentaje]]</f>
        <v>1101.1200000000001</v>
      </c>
      <c r="N2879" s="3">
        <v>0.93</v>
      </c>
    </row>
    <row r="2880" spans="1:14" ht="15.75" x14ac:dyDescent="0.25">
      <c r="A2880" s="3" t="s">
        <v>27</v>
      </c>
      <c r="B2880" s="3" t="str">
        <f>tbl_Manifiestos[[#This Row],[Factura]] &amp; "|" &amp; tbl_Manifiestos[[#This Row],[Proyecto OK]] &amp; "|" &amp; TEXT(tbl_Manifiestos[[#This Row],[Servicio]],"0.00") &amp; "|" &amp; TEXT(tbl_Manifiestos[[#This Row],[Costo Unitario]],"0.00")</f>
        <v>2573|Markham IL|10.00|128.00</v>
      </c>
      <c r="C2880" t="s">
        <v>5476</v>
      </c>
      <c r="D2880" s="52">
        <v>45838</v>
      </c>
      <c r="E2880">
        <v>617</v>
      </c>
      <c r="F2880" t="s">
        <v>5310</v>
      </c>
      <c r="G2880" t="s">
        <v>1697</v>
      </c>
      <c r="H2880" t="s">
        <v>1697</v>
      </c>
      <c r="J2880">
        <v>10</v>
      </c>
      <c r="K2880" s="56">
        <v>128</v>
      </c>
      <c r="L2880" s="39">
        <f t="shared" si="87"/>
        <v>1280</v>
      </c>
      <c r="M2880" s="6">
        <f>tbl_Manifiestos[[#This Row],[Total Pagado]]*tbl_Manifiestos[[#This Row],[Porcentaje]]</f>
        <v>1190.4000000000001</v>
      </c>
      <c r="N2880" s="3">
        <v>0.93</v>
      </c>
    </row>
    <row r="2881" spans="1:14" ht="15.75" x14ac:dyDescent="0.25">
      <c r="A2881" s="3" t="s">
        <v>27</v>
      </c>
      <c r="B2881" s="3" t="str">
        <f>tbl_Manifiestos[[#This Row],[Factura]] &amp; "|" &amp; tbl_Manifiestos[[#This Row],[Proyecto OK]] &amp; "|" &amp; TEXT(tbl_Manifiestos[[#This Row],[Servicio]],"0.00") &amp; "|" &amp; TEXT(tbl_Manifiestos[[#This Row],[Costo Unitario]],"0.00")</f>
        <v>2573|Markham IL|9.25|128.00</v>
      </c>
      <c r="C2881" t="s">
        <v>5476</v>
      </c>
      <c r="D2881" s="50">
        <v>45838</v>
      </c>
      <c r="E2881">
        <v>515</v>
      </c>
      <c r="F2881" t="s">
        <v>5310</v>
      </c>
      <c r="G2881" t="s">
        <v>1697</v>
      </c>
      <c r="H2881" t="s">
        <v>1697</v>
      </c>
      <c r="J2881">
        <v>9.25</v>
      </c>
      <c r="K2881" s="54">
        <v>128</v>
      </c>
      <c r="L2881" s="38">
        <f t="shared" si="87"/>
        <v>1184</v>
      </c>
      <c r="M2881" s="6">
        <f>tbl_Manifiestos[[#This Row],[Total Pagado]]*tbl_Manifiestos[[#This Row],[Porcentaje]]</f>
        <v>1101.1200000000001</v>
      </c>
      <c r="N2881" s="3">
        <v>0.93</v>
      </c>
    </row>
    <row r="2882" spans="1:14" ht="15.75" x14ac:dyDescent="0.25">
      <c r="A2882" s="3" t="s">
        <v>27</v>
      </c>
      <c r="B2882" s="3" t="str">
        <f>tbl_Manifiestos[[#This Row],[Factura]] &amp; "|" &amp; tbl_Manifiestos[[#This Row],[Proyecto OK]] &amp; "|" &amp; TEXT(tbl_Manifiestos[[#This Row],[Servicio]],"0.00") &amp; "|" &amp; TEXT(tbl_Manifiestos[[#This Row],[Costo Unitario]],"0.00")</f>
        <v>2573|Markham IL|9.75|128.00</v>
      </c>
      <c r="C2882" t="s">
        <v>5476</v>
      </c>
      <c r="D2882" s="51">
        <v>45839</v>
      </c>
      <c r="E2882">
        <v>617</v>
      </c>
      <c r="F2882" t="s">
        <v>5310</v>
      </c>
      <c r="G2882" t="s">
        <v>1697</v>
      </c>
      <c r="H2882" t="s">
        <v>1697</v>
      </c>
      <c r="J2882">
        <v>9.75</v>
      </c>
      <c r="K2882" s="55">
        <v>128</v>
      </c>
      <c r="L2882" s="40">
        <f t="shared" si="87"/>
        <v>1248</v>
      </c>
      <c r="M2882" s="6">
        <f>tbl_Manifiestos[[#This Row],[Total Pagado]]*tbl_Manifiestos[[#This Row],[Porcentaje]]</f>
        <v>1160.6400000000001</v>
      </c>
      <c r="N2882" s="3">
        <v>0.93</v>
      </c>
    </row>
    <row r="2883" spans="1:14" ht="15.75" x14ac:dyDescent="0.25">
      <c r="A2883" s="3" t="s">
        <v>27</v>
      </c>
      <c r="B2883" s="3" t="str">
        <f>tbl_Manifiestos[[#This Row],[Factura]] &amp; "|" &amp; tbl_Manifiestos[[#This Row],[Proyecto OK]] &amp; "|" &amp; TEXT(tbl_Manifiestos[[#This Row],[Servicio]],"0.00") &amp; "|" &amp; TEXT(tbl_Manifiestos[[#This Row],[Costo Unitario]],"0.00")</f>
        <v>2573|Markham IL|9.25|128.00</v>
      </c>
      <c r="C2883" t="s">
        <v>5476</v>
      </c>
      <c r="D2883" s="52">
        <v>45839</v>
      </c>
      <c r="E2883">
        <v>515</v>
      </c>
      <c r="F2883" t="s">
        <v>5310</v>
      </c>
      <c r="G2883" t="s">
        <v>1697</v>
      </c>
      <c r="H2883" t="s">
        <v>1697</v>
      </c>
      <c r="J2883">
        <v>9.25</v>
      </c>
      <c r="K2883" s="56">
        <v>128</v>
      </c>
      <c r="L2883" s="39">
        <f t="shared" si="87"/>
        <v>1184</v>
      </c>
      <c r="M2883" s="6">
        <f>tbl_Manifiestos[[#This Row],[Total Pagado]]*tbl_Manifiestos[[#This Row],[Porcentaje]]</f>
        <v>1101.1200000000001</v>
      </c>
      <c r="N2883" s="3">
        <v>0.93</v>
      </c>
    </row>
    <row r="2884" spans="1:14" ht="15.75" x14ac:dyDescent="0.25">
      <c r="A2884" s="3" t="s">
        <v>27</v>
      </c>
      <c r="B2884" s="3" t="str">
        <f>tbl_Manifiestos[[#This Row],[Factura]] &amp; "|" &amp; tbl_Manifiestos[[#This Row],[Proyecto OK]] &amp; "|" &amp; TEXT(tbl_Manifiestos[[#This Row],[Servicio]],"0.00") &amp; "|" &amp; TEXT(tbl_Manifiestos[[#This Row],[Costo Unitario]],"0.00")</f>
        <v>2573|Markham IL|7.00|128.00</v>
      </c>
      <c r="C2884" t="s">
        <v>5476</v>
      </c>
      <c r="D2884" s="50">
        <v>45840</v>
      </c>
      <c r="E2884">
        <v>617</v>
      </c>
      <c r="F2884" t="s">
        <v>5310</v>
      </c>
      <c r="G2884" t="s">
        <v>1697</v>
      </c>
      <c r="H2884" t="s">
        <v>1697</v>
      </c>
      <c r="J2884">
        <v>7</v>
      </c>
      <c r="K2884" s="54">
        <v>128</v>
      </c>
      <c r="L2884" s="38">
        <f t="shared" si="87"/>
        <v>896</v>
      </c>
      <c r="M2884" s="6">
        <f>tbl_Manifiestos[[#This Row],[Total Pagado]]*tbl_Manifiestos[[#This Row],[Porcentaje]]</f>
        <v>833.28000000000009</v>
      </c>
      <c r="N2884" s="3">
        <v>0.93</v>
      </c>
    </row>
    <row r="2885" spans="1:14" ht="15.75" x14ac:dyDescent="0.25">
      <c r="A2885" s="3" t="s">
        <v>27</v>
      </c>
      <c r="B2885" s="3" t="str">
        <f>tbl_Manifiestos[[#This Row],[Factura]] &amp; "|" &amp; tbl_Manifiestos[[#This Row],[Proyecto OK]] &amp; "|" &amp; TEXT(tbl_Manifiestos[[#This Row],[Servicio]],"0.00") &amp; "|" &amp; TEXT(tbl_Manifiestos[[#This Row],[Costo Unitario]],"0.00")</f>
        <v>2573|Markham IL|7.00|128.00</v>
      </c>
      <c r="C2885" t="s">
        <v>5476</v>
      </c>
      <c r="D2885" s="52">
        <v>45840</v>
      </c>
      <c r="E2885">
        <v>515</v>
      </c>
      <c r="F2885" t="s">
        <v>5310</v>
      </c>
      <c r="G2885" t="s">
        <v>1697</v>
      </c>
      <c r="H2885" t="s">
        <v>1697</v>
      </c>
      <c r="J2885">
        <v>7</v>
      </c>
      <c r="K2885" s="56">
        <v>128</v>
      </c>
      <c r="L2885" s="39">
        <f t="shared" si="87"/>
        <v>896</v>
      </c>
      <c r="M2885" s="6">
        <f>tbl_Manifiestos[[#This Row],[Total Pagado]]*tbl_Manifiestos[[#This Row],[Porcentaje]]</f>
        <v>833.28000000000009</v>
      </c>
      <c r="N2885" s="3">
        <v>0.93</v>
      </c>
    </row>
    <row r="2886" spans="1:14" ht="15.75" x14ac:dyDescent="0.25">
      <c r="A2886" s="3" t="s">
        <v>27</v>
      </c>
      <c r="B2886" s="3" t="str">
        <f>tbl_Manifiestos[[#This Row],[Factura]] &amp; "|" &amp; tbl_Manifiestos[[#This Row],[Proyecto OK]] &amp; "|" &amp; TEXT(tbl_Manifiestos[[#This Row],[Servicio]],"0.00") &amp; "|" &amp; TEXT(tbl_Manifiestos[[#This Row],[Costo Unitario]],"0.00")</f>
        <v>2588|Markham IL|7.00|128.00</v>
      </c>
      <c r="C2886" t="s">
        <v>5485</v>
      </c>
      <c r="D2886" s="53">
        <v>45847</v>
      </c>
      <c r="E2886">
        <v>515</v>
      </c>
      <c r="F2886" t="s">
        <v>5310</v>
      </c>
      <c r="G2886" t="s">
        <v>1697</v>
      </c>
      <c r="H2886" t="s">
        <v>1697</v>
      </c>
      <c r="J2886">
        <v>7</v>
      </c>
      <c r="K2886" s="57">
        <v>128</v>
      </c>
      <c r="L2886" s="41">
        <f t="shared" si="87"/>
        <v>896</v>
      </c>
      <c r="M2886" s="6">
        <f>tbl_Manifiestos[[#This Row],[Total Pagado]]*tbl_Manifiestos[[#This Row],[Porcentaje]]</f>
        <v>833.28000000000009</v>
      </c>
      <c r="N2886" s="3">
        <v>0.93</v>
      </c>
    </row>
    <row r="2887" spans="1:14" ht="15.75" x14ac:dyDescent="0.25">
      <c r="A2887" s="3" t="s">
        <v>12</v>
      </c>
      <c r="B2887" s="3" t="str">
        <f>tbl_Manifiestos[[#This Row],[Factura]] &amp; "|" &amp; tbl_Manifiestos[[#This Row],[Proyecto OK]] &amp; "|" &amp; TEXT(tbl_Manifiestos[[#This Row],[Servicio]],"0.00") &amp; "|" &amp; TEXT(tbl_Manifiestos[[#This Row],[Costo Unitario]],"0.00")</f>
        <v>2543|Markham IL|9.50|128.00</v>
      </c>
      <c r="C2887" t="s">
        <v>5459</v>
      </c>
      <c r="D2887" s="53">
        <v>45828</v>
      </c>
      <c r="E2887">
        <v>11</v>
      </c>
      <c r="F2887" t="s">
        <v>5310</v>
      </c>
      <c r="G2887" t="s">
        <v>1697</v>
      </c>
      <c r="H2887" t="s">
        <v>1697</v>
      </c>
      <c r="J2887">
        <v>9.5</v>
      </c>
      <c r="K2887" s="57">
        <v>128</v>
      </c>
      <c r="L2887" s="41">
        <f t="shared" si="87"/>
        <v>1216</v>
      </c>
      <c r="M2887" s="6">
        <f>tbl_Manifiestos[[#This Row],[Total Pagado]]*tbl_Manifiestos[[#This Row],[Porcentaje]]</f>
        <v>1130.8800000000001</v>
      </c>
      <c r="N2887" s="3">
        <v>0.93</v>
      </c>
    </row>
    <row r="2888" spans="1:14" ht="15.75" x14ac:dyDescent="0.25">
      <c r="A2888" s="3" t="s">
        <v>12</v>
      </c>
      <c r="B2888" s="3" t="str">
        <f>tbl_Manifiestos[[#This Row],[Factura]] &amp; "|" &amp; tbl_Manifiestos[[#This Row],[Proyecto OK]] &amp; "|" &amp; TEXT(tbl_Manifiestos[[#This Row],[Servicio]],"0.00") &amp; "|" &amp; TEXT(tbl_Manifiestos[[#This Row],[Costo Unitario]],"0.00")</f>
        <v>2559|Markham IL|5.50|128.00</v>
      </c>
      <c r="C2888" t="s">
        <v>5468</v>
      </c>
      <c r="D2888" s="53">
        <v>45831</v>
      </c>
      <c r="E2888">
        <v>19</v>
      </c>
      <c r="F2888" t="s">
        <v>5310</v>
      </c>
      <c r="G2888" t="s">
        <v>1697</v>
      </c>
      <c r="H2888" t="s">
        <v>1697</v>
      </c>
      <c r="J2888">
        <v>5.5</v>
      </c>
      <c r="K2888" s="57">
        <v>128</v>
      </c>
      <c r="L2888" s="41">
        <f t="shared" si="87"/>
        <v>704</v>
      </c>
      <c r="M2888" s="6">
        <f>tbl_Manifiestos[[#This Row],[Total Pagado]]*tbl_Manifiestos[[#This Row],[Porcentaje]]</f>
        <v>654.72</v>
      </c>
      <c r="N2888" s="3">
        <v>0.93</v>
      </c>
    </row>
    <row r="2889" spans="1:14" ht="15.75" x14ac:dyDescent="0.25">
      <c r="A2889" s="3" t="s">
        <v>12</v>
      </c>
      <c r="B2889" s="3" t="str">
        <f>tbl_Manifiestos[[#This Row],[Factura]] &amp; "|" &amp; tbl_Manifiestos[[#This Row],[Proyecto OK]] &amp; "|" &amp; TEXT(tbl_Manifiestos[[#This Row],[Servicio]],"0.00") &amp; "|" &amp; TEXT(tbl_Manifiestos[[#This Row],[Costo Unitario]],"0.00")</f>
        <v>2559|Markham IL|8.25|128.00</v>
      </c>
      <c r="C2889" t="s">
        <v>5468</v>
      </c>
      <c r="D2889" s="50">
        <v>45834</v>
      </c>
      <c r="E2889">
        <v>82</v>
      </c>
      <c r="F2889" t="s">
        <v>5310</v>
      </c>
      <c r="G2889" t="s">
        <v>1697</v>
      </c>
      <c r="H2889" t="s">
        <v>1697</v>
      </c>
      <c r="J2889">
        <v>8.25</v>
      </c>
      <c r="K2889" s="54">
        <v>128</v>
      </c>
      <c r="L2889" s="38">
        <f t="shared" si="87"/>
        <v>1056</v>
      </c>
      <c r="M2889" s="6">
        <f>tbl_Manifiestos[[#This Row],[Total Pagado]]*tbl_Manifiestos[[#This Row],[Porcentaje]]</f>
        <v>982.08</v>
      </c>
      <c r="N2889" s="3">
        <v>0.93</v>
      </c>
    </row>
    <row r="2890" spans="1:14" ht="15.75" x14ac:dyDescent="0.25">
      <c r="A2890" s="3" t="s">
        <v>12</v>
      </c>
      <c r="B2890" s="3" t="str">
        <f>tbl_Manifiestos[[#This Row],[Factura]] &amp; "|" &amp; tbl_Manifiestos[[#This Row],[Proyecto OK]] &amp; "|" &amp; TEXT(tbl_Manifiestos[[#This Row],[Servicio]],"0.00") &amp; "|" &amp; TEXT(tbl_Manifiestos[[#This Row],[Costo Unitario]],"0.00")</f>
        <v>2559|Markham IL|9.00|128.00</v>
      </c>
      <c r="C2890" t="s">
        <v>5468</v>
      </c>
      <c r="D2890" s="53">
        <v>45835</v>
      </c>
      <c r="E2890">
        <v>82</v>
      </c>
      <c r="F2890" t="s">
        <v>5310</v>
      </c>
      <c r="G2890" t="s">
        <v>1697</v>
      </c>
      <c r="H2890" t="s">
        <v>1697</v>
      </c>
      <c r="J2890">
        <v>9</v>
      </c>
      <c r="K2890" s="57">
        <v>128</v>
      </c>
      <c r="L2890" s="41">
        <f t="shared" si="87"/>
        <v>1152</v>
      </c>
      <c r="M2890" s="6">
        <f>tbl_Manifiestos[[#This Row],[Total Pagado]]*tbl_Manifiestos[[#This Row],[Porcentaje]]</f>
        <v>1071.3600000000001</v>
      </c>
      <c r="N2890" s="3">
        <v>0.93</v>
      </c>
    </row>
    <row r="2891" spans="1:14" ht="15.75" x14ac:dyDescent="0.25">
      <c r="A2891" s="3" t="s">
        <v>12</v>
      </c>
      <c r="B2891" s="3" t="str">
        <f>tbl_Manifiestos[[#This Row],[Factura]] &amp; "|" &amp; tbl_Manifiestos[[#This Row],[Proyecto OK]] &amp; "|" &amp; TEXT(tbl_Manifiestos[[#This Row],[Servicio]],"0.00") &amp; "|" &amp; TEXT(tbl_Manifiestos[[#This Row],[Costo Unitario]],"0.00")</f>
        <v>2559|Markham IL|9.50|128.00</v>
      </c>
      <c r="C2891" t="s">
        <v>5468</v>
      </c>
      <c r="D2891" s="50">
        <v>45833</v>
      </c>
      <c r="E2891">
        <v>11</v>
      </c>
      <c r="F2891" t="s">
        <v>5310</v>
      </c>
      <c r="G2891" t="s">
        <v>1697</v>
      </c>
      <c r="H2891" t="s">
        <v>1697</v>
      </c>
      <c r="J2891">
        <v>9.5</v>
      </c>
      <c r="K2891" s="54">
        <v>128</v>
      </c>
      <c r="L2891" s="38">
        <f t="shared" si="87"/>
        <v>1216</v>
      </c>
      <c r="M2891" s="6">
        <f>tbl_Manifiestos[[#This Row],[Total Pagado]]*tbl_Manifiestos[[#This Row],[Porcentaje]]</f>
        <v>1130.8800000000001</v>
      </c>
      <c r="N2891" s="3">
        <v>0.93</v>
      </c>
    </row>
    <row r="2892" spans="1:14" ht="15.75" x14ac:dyDescent="0.25">
      <c r="A2892" s="3" t="s">
        <v>12</v>
      </c>
      <c r="B2892" s="3" t="str">
        <f>tbl_Manifiestos[[#This Row],[Factura]] &amp; "|" &amp; tbl_Manifiestos[[#This Row],[Proyecto OK]] &amp; "|" &amp; TEXT(tbl_Manifiestos[[#This Row],[Servicio]],"0.00") &amp; "|" &amp; TEXT(tbl_Manifiestos[[#This Row],[Costo Unitario]],"0.00")</f>
        <v>2559|Markham IL|9.00|128.00</v>
      </c>
      <c r="C2892" t="s">
        <v>5468</v>
      </c>
      <c r="D2892" s="52">
        <v>45834</v>
      </c>
      <c r="E2892">
        <v>11</v>
      </c>
      <c r="F2892" t="s">
        <v>5310</v>
      </c>
      <c r="G2892" t="s">
        <v>1697</v>
      </c>
      <c r="H2892" t="s">
        <v>1697</v>
      </c>
      <c r="J2892">
        <v>9</v>
      </c>
      <c r="K2892" s="56">
        <v>128</v>
      </c>
      <c r="L2892" s="39">
        <f t="shared" si="87"/>
        <v>1152</v>
      </c>
      <c r="M2892" s="6">
        <f>tbl_Manifiestos[[#This Row],[Total Pagado]]*tbl_Manifiestos[[#This Row],[Porcentaje]]</f>
        <v>1071.3600000000001</v>
      </c>
      <c r="N2892" s="3">
        <v>0.93</v>
      </c>
    </row>
    <row r="2893" spans="1:14" ht="15.75" x14ac:dyDescent="0.25">
      <c r="A2893" s="3" t="s">
        <v>5780</v>
      </c>
      <c r="B2893" s="3" t="str">
        <f>tbl_Manifiestos[[#This Row],[Factura]] &amp; "|" &amp; tbl_Manifiestos[[#This Row],[Proyecto OK]] &amp; "|" &amp; TEXT(tbl_Manifiestos[[#This Row],[Servicio]],"0.00") &amp; "|" &amp; TEXT(tbl_Manifiestos[[#This Row],[Costo Unitario]],"0.00")</f>
        <v>2559|Markham IL|7.50|128.00</v>
      </c>
      <c r="C2893" s="44" t="s">
        <v>5468</v>
      </c>
      <c r="D2893" s="78">
        <v>45834</v>
      </c>
      <c r="E2893">
        <v>108</v>
      </c>
      <c r="F2893" t="s">
        <v>5310</v>
      </c>
      <c r="G2893" t="s">
        <v>1697</v>
      </c>
      <c r="H2893" t="s">
        <v>1697</v>
      </c>
      <c r="J2893">
        <v>7.5</v>
      </c>
      <c r="K2893" s="54">
        <v>128</v>
      </c>
      <c r="L2893" s="38">
        <f t="shared" si="87"/>
        <v>960</v>
      </c>
      <c r="M2893" s="6">
        <f>tbl_Manifiestos[[#This Row],[Total Pagado]]*tbl_Manifiestos[[#This Row],[Porcentaje]]</f>
        <v>892.80000000000007</v>
      </c>
      <c r="N2893" s="3">
        <v>0.93</v>
      </c>
    </row>
    <row r="2894" spans="1:14" ht="15.75" x14ac:dyDescent="0.25">
      <c r="A2894" s="3" t="s">
        <v>5780</v>
      </c>
      <c r="B2894" s="3" t="str">
        <f>tbl_Manifiestos[[#This Row],[Factura]] &amp; "|" &amp; tbl_Manifiestos[[#This Row],[Proyecto OK]] &amp; "|" &amp; TEXT(tbl_Manifiestos[[#This Row],[Servicio]],"0.00") &amp; "|" &amp; TEXT(tbl_Manifiestos[[#This Row],[Costo Unitario]],"0.00")</f>
        <v>2559|Markham IL|9.00|128.00</v>
      </c>
      <c r="C2894" s="44" t="s">
        <v>5468</v>
      </c>
      <c r="D2894" s="80">
        <v>45835</v>
      </c>
      <c r="E2894">
        <v>198</v>
      </c>
      <c r="F2894" t="s">
        <v>5310</v>
      </c>
      <c r="G2894" t="s">
        <v>1697</v>
      </c>
      <c r="H2894" t="s">
        <v>1697</v>
      </c>
      <c r="J2894">
        <v>9</v>
      </c>
      <c r="K2894" s="56">
        <v>128</v>
      </c>
      <c r="L2894" s="39">
        <f t="shared" si="87"/>
        <v>1152</v>
      </c>
      <c r="M2894" s="6">
        <f>tbl_Manifiestos[[#This Row],[Total Pagado]]*tbl_Manifiestos[[#This Row],[Porcentaje]]</f>
        <v>1071.3600000000001</v>
      </c>
      <c r="N2894" s="3">
        <v>0.93</v>
      </c>
    </row>
    <row r="2895" spans="1:14" ht="15.75" x14ac:dyDescent="0.25">
      <c r="A2895" s="3" t="s">
        <v>27</v>
      </c>
      <c r="B2895" s="3" t="str">
        <f>tbl_Manifiestos[[#This Row],[Factura]] &amp; "|" &amp; tbl_Manifiestos[[#This Row],[Proyecto OK]] &amp; "|" &amp; TEXT(tbl_Manifiestos[[#This Row],[Servicio]],"0.00") &amp; "|" &amp; TEXT(tbl_Manifiestos[[#This Row],[Costo Unitario]],"0.00")</f>
        <v>2927|Metra 95th|1.00|210.00</v>
      </c>
      <c r="C2895" t="s">
        <v>5714</v>
      </c>
      <c r="D2895" s="87">
        <v>45985</v>
      </c>
      <c r="E2895">
        <v>67</v>
      </c>
      <c r="F2895" s="3" t="s">
        <v>5330</v>
      </c>
      <c r="G2895" t="s">
        <v>5715</v>
      </c>
      <c r="H2895" t="s">
        <v>5624</v>
      </c>
      <c r="I2895">
        <v>2516</v>
      </c>
      <c r="J2895">
        <v>1</v>
      </c>
      <c r="K2895" s="69">
        <v>210</v>
      </c>
      <c r="L2895" s="70">
        <f t="shared" si="87"/>
        <v>210</v>
      </c>
      <c r="M2895" s="6">
        <f>tbl_Manifiestos[[#This Row],[Total Pagado]]*tbl_Manifiestos[[#This Row],[Porcentaje]]</f>
        <v>195.3</v>
      </c>
      <c r="N2895" s="3">
        <v>0.93</v>
      </c>
    </row>
    <row r="2896" spans="1:14" ht="15.75" x14ac:dyDescent="0.25">
      <c r="A2896" s="3" t="s">
        <v>27</v>
      </c>
      <c r="B2896" s="3" t="str">
        <f>tbl_Manifiestos[[#This Row],[Factura]] &amp; "|" &amp; tbl_Manifiestos[[#This Row],[Proyecto OK]] &amp; "|" &amp; TEXT(tbl_Manifiestos[[#This Row],[Servicio]],"0.00") &amp; "|" &amp; TEXT(tbl_Manifiestos[[#This Row],[Costo Unitario]],"0.00")</f>
        <v>2927|Metra 95th|20.54|11.00</v>
      </c>
      <c r="C2896" t="s">
        <v>5714</v>
      </c>
      <c r="D2896" s="110">
        <v>45985</v>
      </c>
      <c r="E2896">
        <v>67</v>
      </c>
      <c r="F2896" s="3" t="s">
        <v>5330</v>
      </c>
      <c r="G2896" t="s">
        <v>5715</v>
      </c>
      <c r="H2896" t="s">
        <v>5624</v>
      </c>
      <c r="I2896">
        <v>2516</v>
      </c>
      <c r="J2896">
        <v>20.54</v>
      </c>
      <c r="K2896" s="102">
        <v>11</v>
      </c>
      <c r="L2896" s="103">
        <f t="shared" si="87"/>
        <v>225.94</v>
      </c>
      <c r="M2896" s="6">
        <f>tbl_Manifiestos[[#This Row],[Total Pagado]]*tbl_Manifiestos[[#This Row],[Porcentaje]]</f>
        <v>210.1242</v>
      </c>
      <c r="N2896" s="3">
        <v>0.93</v>
      </c>
    </row>
    <row r="2897" spans="1:14" ht="15.75" x14ac:dyDescent="0.25">
      <c r="A2897" s="3" t="s">
        <v>27</v>
      </c>
      <c r="B2897" s="3" t="str">
        <f>tbl_Manifiestos[[#This Row],[Factura]] &amp; "|" &amp; tbl_Manifiestos[[#This Row],[Proyecto OK]] &amp; "|" &amp; TEXT(tbl_Manifiestos[[#This Row],[Servicio]],"0.00") &amp; "|" &amp; TEXT(tbl_Manifiestos[[#This Row],[Costo Unitario]],"0.00")</f>
        <v>2927|Metra 95th|1.00|210.00</v>
      </c>
      <c r="C2897" t="s">
        <v>5714</v>
      </c>
      <c r="D2897" s="89">
        <v>45985</v>
      </c>
      <c r="E2897">
        <v>67</v>
      </c>
      <c r="F2897" s="3" t="s">
        <v>5330</v>
      </c>
      <c r="G2897" t="s">
        <v>5715</v>
      </c>
      <c r="H2897" t="s">
        <v>5624</v>
      </c>
      <c r="I2897">
        <v>2516</v>
      </c>
      <c r="J2897">
        <v>1</v>
      </c>
      <c r="K2897" s="91">
        <v>210</v>
      </c>
      <c r="L2897" s="93">
        <f t="shared" si="87"/>
        <v>210</v>
      </c>
      <c r="M2897" s="6">
        <f>tbl_Manifiestos[[#This Row],[Total Pagado]]*tbl_Manifiestos[[#This Row],[Porcentaje]]</f>
        <v>195.3</v>
      </c>
      <c r="N2897" s="3">
        <v>0.93</v>
      </c>
    </row>
    <row r="2898" spans="1:14" ht="15.75" x14ac:dyDescent="0.25">
      <c r="A2898" s="3" t="s">
        <v>27</v>
      </c>
      <c r="B2898" s="3" t="str">
        <f>tbl_Manifiestos[[#This Row],[Factura]] &amp; "|" &amp; tbl_Manifiestos[[#This Row],[Proyecto OK]] &amp; "|" &amp; TEXT(tbl_Manifiestos[[#This Row],[Servicio]],"0.00") &amp; "|" &amp; TEXT(tbl_Manifiestos[[#This Row],[Costo Unitario]],"0.00")</f>
        <v>2927|Metra 95th|1.00|126.00</v>
      </c>
      <c r="C2898" t="s">
        <v>5714</v>
      </c>
      <c r="D2898" s="110">
        <v>45985</v>
      </c>
      <c r="E2898">
        <v>67</v>
      </c>
      <c r="F2898" s="3" t="s">
        <v>5330</v>
      </c>
      <c r="G2898" t="s">
        <v>5715</v>
      </c>
      <c r="H2898" t="s">
        <v>5624</v>
      </c>
      <c r="I2898">
        <v>2516</v>
      </c>
      <c r="J2898">
        <v>1</v>
      </c>
      <c r="K2898" s="102">
        <v>126</v>
      </c>
      <c r="L2898" s="103">
        <f t="shared" si="87"/>
        <v>126</v>
      </c>
      <c r="M2898" s="6">
        <f>tbl_Manifiestos[[#This Row],[Total Pagado]]*tbl_Manifiestos[[#This Row],[Porcentaje]]</f>
        <v>117.18</v>
      </c>
      <c r="N2898" s="3">
        <v>0.93</v>
      </c>
    </row>
    <row r="2899" spans="1:14" ht="15.75" x14ac:dyDescent="0.25">
      <c r="A2899" s="3" t="s">
        <v>27</v>
      </c>
      <c r="B2899" s="3" t="str">
        <f>tbl_Manifiestos[[#This Row],[Factura]] &amp; "|" &amp; tbl_Manifiestos[[#This Row],[Proyecto OK]] &amp; "|" &amp; TEXT(tbl_Manifiestos[[#This Row],[Servicio]],"0.00") &amp; "|" &amp; TEXT(tbl_Manifiestos[[#This Row],[Costo Unitario]],"0.00")</f>
        <v>2784|Metra 95th|19.22|20.59</v>
      </c>
      <c r="C2899" t="s">
        <v>5623</v>
      </c>
      <c r="D2899" s="100">
        <v>45929</v>
      </c>
      <c r="E2899">
        <v>515</v>
      </c>
      <c r="F2899" s="3" t="s">
        <v>5330</v>
      </c>
      <c r="G2899" t="s">
        <v>5624</v>
      </c>
      <c r="H2899" t="s">
        <v>5624</v>
      </c>
      <c r="I2899">
        <v>2516</v>
      </c>
      <c r="J2899">
        <v>19.22</v>
      </c>
      <c r="K2899" s="90">
        <v>20.59</v>
      </c>
      <c r="L2899" s="92">
        <f t="shared" si="87"/>
        <v>395.73979999999995</v>
      </c>
      <c r="M2899" s="6">
        <f>tbl_Manifiestos[[#This Row],[Total Pagado]]*tbl_Manifiestos[[#This Row],[Porcentaje]]</f>
        <v>368.03801399999998</v>
      </c>
      <c r="N2899" s="3">
        <v>0.93</v>
      </c>
    </row>
    <row r="2900" spans="1:14" ht="15.75" x14ac:dyDescent="0.25">
      <c r="A2900" s="3" t="s">
        <v>27</v>
      </c>
      <c r="B2900" s="3" t="str">
        <f>tbl_Manifiestos[[#This Row],[Factura]] &amp; "|" &amp; tbl_Manifiestos[[#This Row],[Proyecto OK]] &amp; "|" &amp; TEXT(tbl_Manifiestos[[#This Row],[Servicio]],"0.00") &amp; "|" &amp; TEXT(tbl_Manifiestos[[#This Row],[Costo Unitario]],"0.00")</f>
        <v>2814|Metra 95th|1.00|210.00</v>
      </c>
      <c r="C2900" t="s">
        <v>5646</v>
      </c>
      <c r="D2900" s="52">
        <v>45943</v>
      </c>
      <c r="E2900">
        <v>114</v>
      </c>
      <c r="F2900" s="3" t="s">
        <v>5330</v>
      </c>
      <c r="G2900" t="s">
        <v>5624</v>
      </c>
      <c r="H2900" t="s">
        <v>5624</v>
      </c>
      <c r="I2900">
        <v>2516</v>
      </c>
      <c r="J2900">
        <v>1</v>
      </c>
      <c r="K2900" s="56">
        <v>210</v>
      </c>
      <c r="L2900" s="39">
        <f t="shared" si="87"/>
        <v>210</v>
      </c>
      <c r="M2900" s="6">
        <f>tbl_Manifiestos[[#This Row],[Total Pagado]]*tbl_Manifiestos[[#This Row],[Porcentaje]]</f>
        <v>195.3</v>
      </c>
      <c r="N2900" s="3">
        <v>0.93</v>
      </c>
    </row>
    <row r="2901" spans="1:14" ht="15.75" x14ac:dyDescent="0.25">
      <c r="A2901" s="3" t="s">
        <v>27</v>
      </c>
      <c r="B2901" s="3" t="str">
        <f>tbl_Manifiestos[[#This Row],[Factura]] &amp; "|" &amp; tbl_Manifiestos[[#This Row],[Proyecto OK]] &amp; "|" &amp; TEXT(tbl_Manifiestos[[#This Row],[Servicio]],"0.00") &amp; "|" &amp; TEXT(tbl_Manifiestos[[#This Row],[Costo Unitario]],"0.00")</f>
        <v>2814|Metra 95th|1.00|126.00</v>
      </c>
      <c r="C2901" t="s">
        <v>5646</v>
      </c>
      <c r="D2901" s="53">
        <v>45943</v>
      </c>
      <c r="E2901">
        <v>114</v>
      </c>
      <c r="F2901" s="3" t="s">
        <v>5330</v>
      </c>
      <c r="G2901" t="s">
        <v>5624</v>
      </c>
      <c r="H2901" t="s">
        <v>5624</v>
      </c>
      <c r="I2901">
        <v>2516</v>
      </c>
      <c r="J2901">
        <v>1</v>
      </c>
      <c r="K2901" s="57">
        <v>126</v>
      </c>
      <c r="L2901" s="41">
        <f t="shared" si="87"/>
        <v>126</v>
      </c>
      <c r="M2901" s="6">
        <f>tbl_Manifiestos[[#This Row],[Total Pagado]]*tbl_Manifiestos[[#This Row],[Porcentaje]]</f>
        <v>117.18</v>
      </c>
      <c r="N2901" s="3">
        <v>0.93</v>
      </c>
    </row>
    <row r="2902" spans="1:14" ht="15.75" x14ac:dyDescent="0.25">
      <c r="A2902" s="3" t="s">
        <v>27</v>
      </c>
      <c r="B2902" s="3" t="str">
        <f>tbl_Manifiestos[[#This Row],[Factura]] &amp; "|" &amp; tbl_Manifiestos[[#This Row],[Proyecto OK]] &amp; "|" &amp; TEXT(tbl_Manifiestos[[#This Row],[Servicio]],"0.00") &amp; "|" &amp; TEXT(tbl_Manifiestos[[#This Row],[Costo Unitario]],"0.00")</f>
        <v>2814|Metra 95th|1.00|210.00</v>
      </c>
      <c r="C2902" t="s">
        <v>5646</v>
      </c>
      <c r="D2902" s="53">
        <v>45945</v>
      </c>
      <c r="E2902">
        <v>356</v>
      </c>
      <c r="F2902" s="3" t="s">
        <v>5330</v>
      </c>
      <c r="G2902" t="s">
        <v>5624</v>
      </c>
      <c r="H2902" t="s">
        <v>5624</v>
      </c>
      <c r="I2902">
        <v>2516</v>
      </c>
      <c r="J2902">
        <v>1</v>
      </c>
      <c r="K2902" s="57">
        <v>210</v>
      </c>
      <c r="L2902" s="41">
        <f t="shared" si="87"/>
        <v>210</v>
      </c>
      <c r="M2902" s="6">
        <f>tbl_Manifiestos[[#This Row],[Total Pagado]]*tbl_Manifiestos[[#This Row],[Porcentaje]]</f>
        <v>195.3</v>
      </c>
      <c r="N2902" s="3">
        <v>0.93</v>
      </c>
    </row>
    <row r="2903" spans="1:14" ht="15.75" x14ac:dyDescent="0.25">
      <c r="A2903" s="3" t="s">
        <v>27</v>
      </c>
      <c r="B2903" s="3" t="str">
        <f>tbl_Manifiestos[[#This Row],[Factura]] &amp; "|" &amp; tbl_Manifiestos[[#This Row],[Proyecto OK]] &amp; "|" &amp; TEXT(tbl_Manifiestos[[#This Row],[Servicio]],"0.00") &amp; "|" &amp; TEXT(tbl_Manifiestos[[#This Row],[Costo Unitario]],"0.00")</f>
        <v>2814|Metra 95th|20.02|20.00</v>
      </c>
      <c r="C2903" t="s">
        <v>5646</v>
      </c>
      <c r="D2903" s="50">
        <v>45945</v>
      </c>
      <c r="E2903">
        <v>356</v>
      </c>
      <c r="F2903" s="3" t="s">
        <v>5330</v>
      </c>
      <c r="G2903" t="s">
        <v>5624</v>
      </c>
      <c r="H2903" t="s">
        <v>5624</v>
      </c>
      <c r="I2903">
        <v>2516</v>
      </c>
      <c r="J2903">
        <v>20.02</v>
      </c>
      <c r="K2903" s="54">
        <v>20</v>
      </c>
      <c r="L2903" s="38">
        <f t="shared" si="87"/>
        <v>400.4</v>
      </c>
      <c r="M2903" s="6">
        <f>tbl_Manifiestos[[#This Row],[Total Pagado]]*tbl_Manifiestos[[#This Row],[Porcentaje]]</f>
        <v>372.37200000000001</v>
      </c>
      <c r="N2903" s="3">
        <v>0.93</v>
      </c>
    </row>
    <row r="2904" spans="1:14" ht="15.75" x14ac:dyDescent="0.25">
      <c r="A2904" s="3" t="s">
        <v>27</v>
      </c>
      <c r="B2904" s="3" t="str">
        <f>tbl_Manifiestos[[#This Row],[Factura]] &amp; "|" &amp; tbl_Manifiestos[[#This Row],[Proyecto OK]] &amp; "|" &amp; TEXT(tbl_Manifiestos[[#This Row],[Servicio]],"0.00") &amp; "|" &amp; TEXT(tbl_Manifiestos[[#This Row],[Costo Unitario]],"0.00")</f>
        <v>2837|Metra 95th|5.00|231.00</v>
      </c>
      <c r="C2904" t="s">
        <v>5662</v>
      </c>
      <c r="D2904" s="52">
        <v>45951</v>
      </c>
      <c r="E2904">
        <v>617</v>
      </c>
      <c r="F2904" s="3" t="s">
        <v>5330</v>
      </c>
      <c r="G2904" t="s">
        <v>5624</v>
      </c>
      <c r="H2904" t="s">
        <v>5624</v>
      </c>
      <c r="I2904">
        <v>2516</v>
      </c>
      <c r="J2904">
        <v>5</v>
      </c>
      <c r="K2904" s="56">
        <v>231</v>
      </c>
      <c r="L2904" s="39">
        <f t="shared" si="87"/>
        <v>1155</v>
      </c>
      <c r="M2904" s="6">
        <f>tbl_Manifiestos[[#This Row],[Total Pagado]]*tbl_Manifiestos[[#This Row],[Porcentaje]]</f>
        <v>1074.1500000000001</v>
      </c>
      <c r="N2904" s="3">
        <v>0.93</v>
      </c>
    </row>
    <row r="2905" spans="1:14" ht="15.75" x14ac:dyDescent="0.25">
      <c r="A2905" s="3" t="s">
        <v>12</v>
      </c>
      <c r="B2905" s="3" t="str">
        <f>tbl_Manifiestos[[#This Row],[Factura]] &amp; "|" &amp; tbl_Manifiestos[[#This Row],[Proyecto OK]] &amp; "|" &amp; TEXT(tbl_Manifiestos[[#This Row],[Servicio]],"0.00") &amp; "|" &amp; TEXT(tbl_Manifiestos[[#This Row],[Costo Unitario]],"0.00")</f>
        <v>2784|Metra 95th|1.00|210.00</v>
      </c>
      <c r="C2905" t="s">
        <v>5623</v>
      </c>
      <c r="D2905" s="99">
        <v>45930</v>
      </c>
      <c r="E2905">
        <v>11</v>
      </c>
      <c r="F2905" s="3" t="s">
        <v>5330</v>
      </c>
      <c r="G2905" t="s">
        <v>5624</v>
      </c>
      <c r="H2905" t="s">
        <v>5624</v>
      </c>
      <c r="I2905">
        <v>2516</v>
      </c>
      <c r="J2905">
        <v>1</v>
      </c>
      <c r="K2905" s="102">
        <v>210</v>
      </c>
      <c r="L2905" s="103">
        <f t="shared" si="87"/>
        <v>210</v>
      </c>
      <c r="M2905" s="6">
        <f>tbl_Manifiestos[[#This Row],[Total Pagado]]*tbl_Manifiestos[[#This Row],[Porcentaje]]</f>
        <v>195.3</v>
      </c>
      <c r="N2905" s="3">
        <v>0.93</v>
      </c>
    </row>
    <row r="2906" spans="1:14" ht="15.75" x14ac:dyDescent="0.25">
      <c r="A2906" s="3" t="s">
        <v>12</v>
      </c>
      <c r="B2906" s="3" t="str">
        <f>tbl_Manifiestos[[#This Row],[Factura]] &amp; "|" &amp; tbl_Manifiestos[[#This Row],[Proyecto OK]] &amp; "|" &amp; TEXT(tbl_Manifiestos[[#This Row],[Servicio]],"0.00") &amp; "|" &amp; TEXT(tbl_Manifiestos[[#This Row],[Costo Unitario]],"0.00")</f>
        <v>2784|Metra 95th|1.00|210.00</v>
      </c>
      <c r="C2906" t="s">
        <v>5623</v>
      </c>
      <c r="D2906" s="100">
        <v>45930</v>
      </c>
      <c r="E2906">
        <v>11</v>
      </c>
      <c r="F2906" s="3" t="s">
        <v>5330</v>
      </c>
      <c r="G2906" t="s">
        <v>5624</v>
      </c>
      <c r="H2906" t="s">
        <v>5624</v>
      </c>
      <c r="I2906">
        <v>2516</v>
      </c>
      <c r="J2906">
        <v>1</v>
      </c>
      <c r="K2906" s="90">
        <v>210</v>
      </c>
      <c r="L2906" s="92">
        <f t="shared" si="87"/>
        <v>210</v>
      </c>
      <c r="M2906" s="6">
        <f>tbl_Manifiestos[[#This Row],[Total Pagado]]*tbl_Manifiestos[[#This Row],[Porcentaje]]</f>
        <v>195.3</v>
      </c>
      <c r="N2906" s="3">
        <v>0.93</v>
      </c>
    </row>
    <row r="2907" spans="1:14" ht="15.75" x14ac:dyDescent="0.25">
      <c r="A2907" s="3" t="s">
        <v>12</v>
      </c>
      <c r="B2907" s="3" t="str">
        <f>tbl_Manifiestos[[#This Row],[Factura]] &amp; "|" &amp; tbl_Manifiestos[[#This Row],[Proyecto OK]] &amp; "|" &amp; TEXT(tbl_Manifiestos[[#This Row],[Servicio]],"0.00") &amp; "|" &amp; TEXT(tbl_Manifiestos[[#This Row],[Costo Unitario]],"0.00")</f>
        <v>2784|Metra 95th|20.07|20.59</v>
      </c>
      <c r="C2907" t="s">
        <v>5623</v>
      </c>
      <c r="D2907" s="100">
        <v>45930</v>
      </c>
      <c r="E2907">
        <v>11</v>
      </c>
      <c r="F2907" s="3" t="s">
        <v>5330</v>
      </c>
      <c r="G2907" t="s">
        <v>5624</v>
      </c>
      <c r="H2907" t="s">
        <v>5624</v>
      </c>
      <c r="I2907">
        <v>2516</v>
      </c>
      <c r="J2907">
        <v>20.07</v>
      </c>
      <c r="K2907" s="90">
        <v>20.59</v>
      </c>
      <c r="L2907" s="92">
        <f t="shared" si="87"/>
        <v>413.24130000000002</v>
      </c>
      <c r="M2907" s="6">
        <f>tbl_Manifiestos[[#This Row],[Total Pagado]]*tbl_Manifiestos[[#This Row],[Porcentaje]]</f>
        <v>384.31440900000007</v>
      </c>
      <c r="N2907" s="3">
        <v>0.93</v>
      </c>
    </row>
    <row r="2908" spans="1:14" ht="15.75" x14ac:dyDescent="0.25">
      <c r="A2908" s="3" t="s">
        <v>12</v>
      </c>
      <c r="B2908" s="3" t="str">
        <f>tbl_Manifiestos[[#This Row],[Factura]] &amp; "|" &amp; tbl_Manifiestos[[#This Row],[Proyecto OK]] &amp; "|" &amp; TEXT(tbl_Manifiestos[[#This Row],[Servicio]],"0.00") &amp; "|" &amp; TEXT(tbl_Manifiestos[[#This Row],[Costo Unitario]],"0.00")</f>
        <v>2784|Metra 95th|20.02|20.59</v>
      </c>
      <c r="C2908" t="s">
        <v>5623</v>
      </c>
      <c r="D2908" s="101">
        <v>45929</v>
      </c>
      <c r="E2908">
        <v>58</v>
      </c>
      <c r="F2908" s="3" t="s">
        <v>5330</v>
      </c>
      <c r="G2908" t="s">
        <v>5624</v>
      </c>
      <c r="H2908" t="s">
        <v>5624</v>
      </c>
      <c r="I2908">
        <v>2516</v>
      </c>
      <c r="J2908">
        <v>20.02</v>
      </c>
      <c r="K2908" s="91">
        <v>20.59</v>
      </c>
      <c r="L2908" s="93">
        <f t="shared" si="87"/>
        <v>412.21179999999998</v>
      </c>
      <c r="M2908" s="6">
        <f>tbl_Manifiestos[[#This Row],[Total Pagado]]*tbl_Manifiestos[[#This Row],[Porcentaje]]</f>
        <v>383.35697399999998</v>
      </c>
      <c r="N2908" s="3">
        <v>0.93</v>
      </c>
    </row>
    <row r="2909" spans="1:14" ht="15.75" x14ac:dyDescent="0.25">
      <c r="A2909" s="3" t="s">
        <v>12</v>
      </c>
      <c r="B2909" s="3" t="str">
        <f>tbl_Manifiestos[[#This Row],[Factura]] &amp; "|" &amp; tbl_Manifiestos[[#This Row],[Proyecto OK]] &amp; "|" &amp; TEXT(tbl_Manifiestos[[#This Row],[Servicio]],"0.00") &amp; "|" &amp; TEXT(tbl_Manifiestos[[#This Row],[Costo Unitario]],"0.00")</f>
        <v>2784|Metra 95th|19.23|20.59</v>
      </c>
      <c r="C2909" t="s">
        <v>5623</v>
      </c>
      <c r="D2909" s="68">
        <v>45930</v>
      </c>
      <c r="E2909">
        <v>11</v>
      </c>
      <c r="F2909" s="3" t="s">
        <v>5330</v>
      </c>
      <c r="G2909" t="s">
        <v>5624</v>
      </c>
      <c r="H2909" t="s">
        <v>5624</v>
      </c>
      <c r="I2909">
        <v>2516</v>
      </c>
      <c r="J2909">
        <v>19.23</v>
      </c>
      <c r="K2909" s="69">
        <v>20.59</v>
      </c>
      <c r="L2909" s="70">
        <f t="shared" si="87"/>
        <v>395.94569999999999</v>
      </c>
      <c r="M2909" s="6">
        <f>tbl_Manifiestos[[#This Row],[Total Pagado]]*tbl_Manifiestos[[#This Row],[Porcentaje]]</f>
        <v>368.22950100000003</v>
      </c>
      <c r="N2909" s="3">
        <v>0.93</v>
      </c>
    </row>
    <row r="2910" spans="1:14" ht="15.75" x14ac:dyDescent="0.25">
      <c r="A2910" s="3" t="s">
        <v>1875</v>
      </c>
      <c r="B2910" s="3" t="str">
        <f>tbl_Manifiestos[[#This Row],[Factura]] &amp; "|" &amp; tbl_Manifiestos[[#This Row],[Proyecto OK]] &amp; "|" &amp; TEXT(tbl_Manifiestos[[#This Row],[Servicio]],"0.00") &amp; "|" &amp; TEXT(tbl_Manifiestos[[#This Row],[Costo Unitario]],"0.00")</f>
        <v>2700|Metra New Auburn|8.00|100.00</v>
      </c>
      <c r="C2910">
        <v>2700</v>
      </c>
      <c r="D2910" s="138">
        <v>45896</v>
      </c>
      <c r="E2910">
        <v>4</v>
      </c>
      <c r="F2910" s="3" t="s">
        <v>5330</v>
      </c>
      <c r="G2910" t="s">
        <v>5360</v>
      </c>
      <c r="H2910" t="s">
        <v>5360</v>
      </c>
      <c r="I2910">
        <v>2128</v>
      </c>
      <c r="J2910">
        <v>8</v>
      </c>
      <c r="K2910" s="185">
        <v>100</v>
      </c>
      <c r="L2910" s="214">
        <v>800</v>
      </c>
      <c r="M2910" s="6">
        <f>tbl_Manifiestos[[#This Row],[Total Pagado]]*tbl_Manifiestos[[#This Row],[Porcentaje]]</f>
        <v>720</v>
      </c>
      <c r="N2910" s="3">
        <v>0.9</v>
      </c>
    </row>
    <row r="2911" spans="1:14" ht="15.75" x14ac:dyDescent="0.25">
      <c r="A2911" s="3" t="s">
        <v>5335</v>
      </c>
      <c r="B2911" s="3" t="str">
        <f>tbl_Manifiestos[[#This Row],[Factura]] &amp; "|" &amp; tbl_Manifiestos[[#This Row],[Proyecto OK]] &amp; "|" &amp; TEXT(tbl_Manifiestos[[#This Row],[Servicio]],"0.00") &amp; "|" &amp; TEXT(tbl_Manifiestos[[#This Row],[Costo Unitario]],"0.00")</f>
        <v>2798|Metra New Auburn|4.00|250.00</v>
      </c>
      <c r="C2911">
        <v>2798</v>
      </c>
      <c r="D2911" s="4">
        <v>45939</v>
      </c>
      <c r="E2911">
        <v>701</v>
      </c>
      <c r="F2911" s="3" t="s">
        <v>5330</v>
      </c>
      <c r="G2911" t="s">
        <v>5360</v>
      </c>
      <c r="H2911" t="s">
        <v>5360</v>
      </c>
      <c r="I2911">
        <v>2128</v>
      </c>
      <c r="J2911">
        <v>4</v>
      </c>
      <c r="K2911" s="6">
        <v>250</v>
      </c>
      <c r="L2911" s="213">
        <v>1000</v>
      </c>
      <c r="M2911" s="6">
        <f>tbl_Manifiestos[[#This Row],[Total Pagado]]*tbl_Manifiestos[[#This Row],[Porcentaje]]</f>
        <v>900</v>
      </c>
      <c r="N2911" s="3">
        <v>0.9</v>
      </c>
    </row>
    <row r="2912" spans="1:14" ht="15.75" x14ac:dyDescent="0.25">
      <c r="A2912" s="3" t="s">
        <v>5309</v>
      </c>
      <c r="B2912" s="3" t="str">
        <f>tbl_Manifiestos[[#This Row],[Factura]] &amp; "|" &amp; tbl_Manifiestos[[#This Row],[Proyecto OK]] &amp; "|" &amp; TEXT(tbl_Manifiestos[[#This Row],[Servicio]],"0.00") &amp; "|" &amp; TEXT(tbl_Manifiestos[[#This Row],[Costo Unitario]],"0.00")</f>
        <v>2798|Metra New Auburn|5.00|250.00</v>
      </c>
      <c r="C2912">
        <v>2798</v>
      </c>
      <c r="D2912" s="4">
        <v>45939</v>
      </c>
      <c r="E2912">
        <v>229</v>
      </c>
      <c r="F2912" s="3" t="s">
        <v>5330</v>
      </c>
      <c r="G2912" t="s">
        <v>5360</v>
      </c>
      <c r="H2912" t="s">
        <v>5360</v>
      </c>
      <c r="I2912">
        <v>2128</v>
      </c>
      <c r="J2912">
        <v>5</v>
      </c>
      <c r="K2912" s="6">
        <v>250</v>
      </c>
      <c r="L2912" s="213">
        <v>1250</v>
      </c>
      <c r="M2912" s="6">
        <f>tbl_Manifiestos[[#This Row],[Total Pagado]]*tbl_Manifiestos[[#This Row],[Porcentaje]]</f>
        <v>1125</v>
      </c>
      <c r="N2912" s="3">
        <v>0.9</v>
      </c>
    </row>
    <row r="2913" spans="1:14" ht="15.75" x14ac:dyDescent="0.25">
      <c r="A2913" s="3" t="s">
        <v>5309</v>
      </c>
      <c r="B2913" s="3" t="str">
        <f>tbl_Manifiestos[[#This Row],[Factura]] &amp; "|" &amp; tbl_Manifiestos[[#This Row],[Proyecto OK]] &amp; "|" &amp; TEXT(tbl_Manifiestos[[#This Row],[Servicio]],"0.00") &amp; "|" &amp; TEXT(tbl_Manifiestos[[#This Row],[Costo Unitario]],"0.00")</f>
        <v>2798|Metra New Auburn|1.00|250.00</v>
      </c>
      <c r="C2913">
        <v>2798</v>
      </c>
      <c r="D2913" s="4">
        <v>45938</v>
      </c>
      <c r="E2913">
        <v>229</v>
      </c>
      <c r="F2913" s="3" t="s">
        <v>5330</v>
      </c>
      <c r="G2913" t="s">
        <v>5360</v>
      </c>
      <c r="H2913" t="s">
        <v>5360</v>
      </c>
      <c r="I2913">
        <v>2128</v>
      </c>
      <c r="J2913">
        <v>1</v>
      </c>
      <c r="K2913" s="6">
        <v>250</v>
      </c>
      <c r="L2913" s="213">
        <v>250</v>
      </c>
      <c r="M2913" s="6">
        <f>tbl_Manifiestos[[#This Row],[Total Pagado]]*tbl_Manifiestos[[#This Row],[Porcentaje]]</f>
        <v>225</v>
      </c>
      <c r="N2913" s="3">
        <v>0.9</v>
      </c>
    </row>
    <row r="2914" spans="1:14" ht="15.75" x14ac:dyDescent="0.25">
      <c r="A2914" s="3" t="s">
        <v>5309</v>
      </c>
      <c r="B2914" s="3" t="str">
        <f>tbl_Manifiestos[[#This Row],[Factura]] &amp; "|" &amp; tbl_Manifiestos[[#This Row],[Proyecto OK]] &amp; "|" &amp; TEXT(tbl_Manifiestos[[#This Row],[Servicio]],"0.00") &amp; "|" &amp; TEXT(tbl_Manifiestos[[#This Row],[Costo Unitario]],"0.00")</f>
        <v>2798|Metra New Auburn|1.00|250.00</v>
      </c>
      <c r="C2914">
        <v>2798</v>
      </c>
      <c r="D2914" s="4">
        <v>45938</v>
      </c>
      <c r="E2914">
        <v>229</v>
      </c>
      <c r="F2914" s="3" t="s">
        <v>5330</v>
      </c>
      <c r="G2914" t="s">
        <v>5360</v>
      </c>
      <c r="H2914" t="s">
        <v>5360</v>
      </c>
      <c r="I2914">
        <v>2128</v>
      </c>
      <c r="J2914">
        <v>1</v>
      </c>
      <c r="K2914" s="6">
        <v>250</v>
      </c>
      <c r="L2914" s="213">
        <v>250</v>
      </c>
      <c r="M2914" s="6">
        <f>tbl_Manifiestos[[#This Row],[Total Pagado]]*tbl_Manifiestos[[#This Row],[Porcentaje]]</f>
        <v>225</v>
      </c>
      <c r="N2914" s="3">
        <v>0.9</v>
      </c>
    </row>
    <row r="2915" spans="1:14" ht="15.75" x14ac:dyDescent="0.25">
      <c r="A2915" s="3" t="s">
        <v>5309</v>
      </c>
      <c r="B2915" s="3" t="str">
        <f>tbl_Manifiestos[[#This Row],[Factura]] &amp; "|" &amp; tbl_Manifiestos[[#This Row],[Proyecto OK]] &amp; "|" &amp; TEXT(tbl_Manifiestos[[#This Row],[Servicio]],"0.00") &amp; "|" &amp; TEXT(tbl_Manifiestos[[#This Row],[Costo Unitario]],"0.00")</f>
        <v>2798|Metra New Auburn|1.00|250.00</v>
      </c>
      <c r="C2915">
        <v>2798</v>
      </c>
      <c r="D2915" s="4">
        <v>45938</v>
      </c>
      <c r="E2915">
        <v>229</v>
      </c>
      <c r="F2915" s="3" t="s">
        <v>5330</v>
      </c>
      <c r="G2915" t="s">
        <v>5360</v>
      </c>
      <c r="H2915" t="s">
        <v>5360</v>
      </c>
      <c r="I2915">
        <v>2128</v>
      </c>
      <c r="J2915">
        <v>1</v>
      </c>
      <c r="K2915" s="6">
        <v>250</v>
      </c>
      <c r="L2915" s="213">
        <v>250</v>
      </c>
      <c r="M2915" s="6">
        <f>tbl_Manifiestos[[#This Row],[Total Pagado]]*tbl_Manifiestos[[#This Row],[Porcentaje]]</f>
        <v>225</v>
      </c>
      <c r="N2915" s="3">
        <v>0.9</v>
      </c>
    </row>
    <row r="2916" spans="1:14" ht="15.75" x14ac:dyDescent="0.25">
      <c r="A2916" s="3" t="s">
        <v>5309</v>
      </c>
      <c r="B2916" s="3" t="str">
        <f>tbl_Manifiestos[[#This Row],[Factura]] &amp; "|" &amp; tbl_Manifiestos[[#This Row],[Proyecto OK]] &amp; "|" &amp; TEXT(tbl_Manifiestos[[#This Row],[Servicio]],"0.00") &amp; "|" &amp; TEXT(tbl_Manifiestos[[#This Row],[Costo Unitario]],"0.00")</f>
        <v>2798|Metra New Auburn|1.00|250.00</v>
      </c>
      <c r="C2916">
        <v>2798</v>
      </c>
      <c r="D2916" s="4">
        <v>45938</v>
      </c>
      <c r="E2916">
        <v>229</v>
      </c>
      <c r="F2916" s="3" t="s">
        <v>5330</v>
      </c>
      <c r="G2916" t="s">
        <v>5360</v>
      </c>
      <c r="H2916" t="s">
        <v>5360</v>
      </c>
      <c r="I2916">
        <v>2128</v>
      </c>
      <c r="J2916">
        <v>1</v>
      </c>
      <c r="K2916" s="6">
        <v>250</v>
      </c>
      <c r="L2916" s="213">
        <v>250</v>
      </c>
      <c r="M2916" s="6">
        <f>tbl_Manifiestos[[#This Row],[Total Pagado]]*tbl_Manifiestos[[#This Row],[Porcentaje]]</f>
        <v>225</v>
      </c>
      <c r="N2916" s="3">
        <v>0.9</v>
      </c>
    </row>
    <row r="2917" spans="1:14" ht="15.75" x14ac:dyDescent="0.25">
      <c r="A2917" s="3" t="s">
        <v>1982</v>
      </c>
      <c r="B2917" s="3" t="str">
        <f>tbl_Manifiestos[[#This Row],[Factura]] &amp; "|" &amp; tbl_Manifiestos[[#This Row],[Proyecto OK]] &amp; "|" &amp; TEXT(tbl_Manifiestos[[#This Row],[Servicio]],"0.00") &amp; "|" &amp; TEXT(tbl_Manifiestos[[#This Row],[Costo Unitario]],"0.00")</f>
        <v>2798|Metra New Auburn|6.00|100.00</v>
      </c>
      <c r="C2917">
        <v>2798</v>
      </c>
      <c r="D2917" s="4">
        <v>45937</v>
      </c>
      <c r="E2917">
        <v>678</v>
      </c>
      <c r="F2917" s="3" t="s">
        <v>5330</v>
      </c>
      <c r="G2917" t="s">
        <v>5360</v>
      </c>
      <c r="H2917" t="s">
        <v>5360</v>
      </c>
      <c r="I2917">
        <v>2128</v>
      </c>
      <c r="J2917">
        <v>6</v>
      </c>
      <c r="K2917" s="6">
        <v>100</v>
      </c>
      <c r="L2917" s="213">
        <v>600</v>
      </c>
      <c r="M2917" s="6">
        <f>tbl_Manifiestos[[#This Row],[Total Pagado]]*tbl_Manifiestos[[#This Row],[Porcentaje]]</f>
        <v>540</v>
      </c>
      <c r="N2917" s="3">
        <v>0.9</v>
      </c>
    </row>
    <row r="2918" spans="1:14" ht="15.75" x14ac:dyDescent="0.25">
      <c r="A2918" s="3" t="s">
        <v>1875</v>
      </c>
      <c r="B2918" s="3" t="str">
        <f>tbl_Manifiestos[[#This Row],[Factura]] &amp; "|" &amp; tbl_Manifiestos[[#This Row],[Proyecto OK]] &amp; "|" &amp; TEXT(tbl_Manifiestos[[#This Row],[Servicio]],"0.00") &amp; "|" &amp; TEXT(tbl_Manifiestos[[#This Row],[Costo Unitario]],"0.00")</f>
        <v>2798|Metra New Auburn|8.00|100.00</v>
      </c>
      <c r="C2918">
        <v>2798</v>
      </c>
      <c r="D2918" s="136">
        <v>45937</v>
      </c>
      <c r="E2918">
        <v>4</v>
      </c>
      <c r="F2918" s="3" t="s">
        <v>5330</v>
      </c>
      <c r="G2918" t="s">
        <v>5360</v>
      </c>
      <c r="H2918" t="s">
        <v>5360</v>
      </c>
      <c r="I2918">
        <v>2128</v>
      </c>
      <c r="J2918">
        <v>8</v>
      </c>
      <c r="K2918" s="183">
        <v>100</v>
      </c>
      <c r="L2918" s="212">
        <v>800</v>
      </c>
      <c r="M2918" s="6">
        <f>tbl_Manifiestos[[#This Row],[Total Pagado]]*tbl_Manifiestos[[#This Row],[Porcentaje]]</f>
        <v>720</v>
      </c>
      <c r="N2918" s="3">
        <v>0.9</v>
      </c>
    </row>
    <row r="2919" spans="1:14" ht="15.75" x14ac:dyDescent="0.25">
      <c r="A2919" s="3" t="s">
        <v>1875</v>
      </c>
      <c r="B2919" s="3" t="str">
        <f>tbl_Manifiestos[[#This Row],[Factura]] &amp; "|" &amp; tbl_Manifiestos[[#This Row],[Proyecto OK]] &amp; "|" &amp; TEXT(tbl_Manifiestos[[#This Row],[Servicio]],"0.00") &amp; "|" &amp; TEXT(tbl_Manifiestos[[#This Row],[Costo Unitario]],"0.00")</f>
        <v>2798|Metra New Auburn|8.00|100.00</v>
      </c>
      <c r="C2919">
        <v>2798</v>
      </c>
      <c r="D2919" s="138">
        <v>45938</v>
      </c>
      <c r="E2919">
        <v>4</v>
      </c>
      <c r="F2919" s="3" t="s">
        <v>5330</v>
      </c>
      <c r="G2919" t="s">
        <v>5360</v>
      </c>
      <c r="H2919" t="s">
        <v>5360</v>
      </c>
      <c r="I2919">
        <v>2128</v>
      </c>
      <c r="J2919">
        <v>8</v>
      </c>
      <c r="K2919" s="185">
        <v>100</v>
      </c>
      <c r="L2919" s="214">
        <v>800</v>
      </c>
      <c r="M2919" s="6">
        <f>tbl_Manifiestos[[#This Row],[Total Pagado]]*tbl_Manifiestos[[#This Row],[Porcentaje]]</f>
        <v>720</v>
      </c>
      <c r="N2919" s="3">
        <v>0.9</v>
      </c>
    </row>
    <row r="2920" spans="1:14" ht="15.75" x14ac:dyDescent="0.25">
      <c r="A2920" s="3" t="s">
        <v>1875</v>
      </c>
      <c r="B2920" s="3" t="str">
        <f>tbl_Manifiestos[[#This Row],[Factura]] &amp; "|" &amp; tbl_Manifiestos[[#This Row],[Proyecto OK]] &amp; "|" &amp; TEXT(tbl_Manifiestos[[#This Row],[Servicio]],"0.00") &amp; "|" &amp; TEXT(tbl_Manifiestos[[#This Row],[Costo Unitario]],"0.00")</f>
        <v>2798|Metra New Auburn|8.00|100.00</v>
      </c>
      <c r="C2920">
        <v>2798</v>
      </c>
      <c r="D2920" s="136">
        <v>45940</v>
      </c>
      <c r="E2920">
        <v>4</v>
      </c>
      <c r="F2920" s="3" t="s">
        <v>5330</v>
      </c>
      <c r="G2920" t="s">
        <v>5360</v>
      </c>
      <c r="H2920" t="s">
        <v>5360</v>
      </c>
      <c r="I2920">
        <v>2128</v>
      </c>
      <c r="J2920">
        <v>8</v>
      </c>
      <c r="K2920" s="183">
        <v>100</v>
      </c>
      <c r="L2920" s="212">
        <v>800</v>
      </c>
      <c r="M2920" s="6">
        <f>tbl_Manifiestos[[#This Row],[Total Pagado]]*tbl_Manifiestos[[#This Row],[Porcentaje]]</f>
        <v>720</v>
      </c>
      <c r="N2920" s="3">
        <v>0.9</v>
      </c>
    </row>
    <row r="2921" spans="1:14" ht="15.75" x14ac:dyDescent="0.25">
      <c r="A2921" s="3" t="s">
        <v>5329</v>
      </c>
      <c r="B2921" s="3" t="str">
        <f>tbl_Manifiestos[[#This Row],[Factura]] &amp; "|" &amp; tbl_Manifiestos[[#This Row],[Proyecto OK]] &amp; "|" &amp; TEXT(tbl_Manifiestos[[#This Row],[Servicio]],"0.00") &amp; "|" &amp; TEXT(tbl_Manifiestos[[#This Row],[Costo Unitario]],"0.00")</f>
        <v>2798|Metra New Auburn|8.00|100.00</v>
      </c>
      <c r="C2921">
        <v>2798</v>
      </c>
      <c r="D2921" s="140">
        <v>45936</v>
      </c>
      <c r="E2921">
        <v>52</v>
      </c>
      <c r="F2921" s="3" t="s">
        <v>5330</v>
      </c>
      <c r="G2921" t="s">
        <v>5360</v>
      </c>
      <c r="H2921" t="s">
        <v>5360</v>
      </c>
      <c r="I2921">
        <v>2128</v>
      </c>
      <c r="J2921">
        <v>8</v>
      </c>
      <c r="K2921" s="187">
        <v>100</v>
      </c>
      <c r="L2921" s="216">
        <v>800</v>
      </c>
      <c r="M2921" s="6">
        <f>tbl_Manifiestos[[#This Row],[Total Pagado]]*tbl_Manifiestos[[#This Row],[Porcentaje]]</f>
        <v>720</v>
      </c>
      <c r="N2921" s="3">
        <v>0.9</v>
      </c>
    </row>
    <row r="2922" spans="1:14" ht="15.75" x14ac:dyDescent="0.25">
      <c r="A2922" s="3" t="s">
        <v>5329</v>
      </c>
      <c r="B2922" s="3" t="str">
        <f>tbl_Manifiestos[[#This Row],[Factura]] &amp; "|" &amp; tbl_Manifiestos[[#This Row],[Proyecto OK]] &amp; "|" &amp; TEXT(tbl_Manifiestos[[#This Row],[Servicio]],"0.00") &amp; "|" &amp; TEXT(tbl_Manifiestos[[#This Row],[Costo Unitario]],"0.00")</f>
        <v>2798|Metra New Auburn|8.00|100.00</v>
      </c>
      <c r="C2922">
        <v>2798</v>
      </c>
      <c r="D2922" s="138">
        <v>45938</v>
      </c>
      <c r="E2922">
        <v>56</v>
      </c>
      <c r="F2922" s="3" t="s">
        <v>5330</v>
      </c>
      <c r="G2922" t="s">
        <v>5360</v>
      </c>
      <c r="H2922" t="s">
        <v>5360</v>
      </c>
      <c r="I2922">
        <v>2128</v>
      </c>
      <c r="J2922">
        <v>8</v>
      </c>
      <c r="K2922" s="185">
        <v>100</v>
      </c>
      <c r="L2922" s="214">
        <v>800</v>
      </c>
      <c r="M2922" s="6">
        <f>tbl_Manifiestos[[#This Row],[Total Pagado]]*tbl_Manifiestos[[#This Row],[Porcentaje]]</f>
        <v>720</v>
      </c>
      <c r="N2922" s="3">
        <v>0.9</v>
      </c>
    </row>
    <row r="2923" spans="1:14" ht="15.75" x14ac:dyDescent="0.25">
      <c r="A2923" s="3" t="s">
        <v>5329</v>
      </c>
      <c r="B2923" s="3" t="str">
        <f>tbl_Manifiestos[[#This Row],[Factura]] &amp; "|" &amp; tbl_Manifiestos[[#This Row],[Proyecto OK]] &amp; "|" &amp; TEXT(tbl_Manifiestos[[#This Row],[Servicio]],"0.00") &amp; "|" &amp; TEXT(tbl_Manifiestos[[#This Row],[Costo Unitario]],"0.00")</f>
        <v>2798|Metra New Auburn|8.00|100.00</v>
      </c>
      <c r="C2923">
        <v>2798</v>
      </c>
      <c r="D2923" s="4">
        <v>45938</v>
      </c>
      <c r="E2923">
        <v>51</v>
      </c>
      <c r="F2923" s="3" t="s">
        <v>5330</v>
      </c>
      <c r="G2923" t="s">
        <v>5360</v>
      </c>
      <c r="H2923" t="s">
        <v>5360</v>
      </c>
      <c r="I2923">
        <v>2128</v>
      </c>
      <c r="J2923">
        <v>8</v>
      </c>
      <c r="K2923" s="6">
        <v>100</v>
      </c>
      <c r="L2923" s="213">
        <v>800</v>
      </c>
      <c r="M2923" s="6">
        <f>tbl_Manifiestos[[#This Row],[Total Pagado]]*tbl_Manifiestos[[#This Row],[Porcentaje]]</f>
        <v>720</v>
      </c>
      <c r="N2923" s="3">
        <v>0.9</v>
      </c>
    </row>
    <row r="2924" spans="1:14" ht="15.75" x14ac:dyDescent="0.25">
      <c r="A2924" s="3" t="s">
        <v>1264</v>
      </c>
      <c r="B2924" s="3" t="str">
        <f>tbl_Manifiestos[[#This Row],[Factura]] &amp; "|" &amp; tbl_Manifiestos[[#This Row],[Proyecto OK]] &amp; "|" &amp; TEXT(tbl_Manifiestos[[#This Row],[Servicio]],"0.00") &amp; "|" &amp; TEXT(tbl_Manifiestos[[#This Row],[Costo Unitario]],"0.00")</f>
        <v>2798|Metra New Auburn|5.00|250.00</v>
      </c>
      <c r="C2924">
        <v>2798</v>
      </c>
      <c r="D2924" s="136">
        <v>45938</v>
      </c>
      <c r="E2924">
        <v>102</v>
      </c>
      <c r="F2924" s="3" t="s">
        <v>5330</v>
      </c>
      <c r="G2924" t="s">
        <v>5360</v>
      </c>
      <c r="H2924" t="s">
        <v>5360</v>
      </c>
      <c r="I2924">
        <v>2128</v>
      </c>
      <c r="J2924">
        <v>5</v>
      </c>
      <c r="K2924" s="183">
        <v>250</v>
      </c>
      <c r="L2924" s="212">
        <v>1250</v>
      </c>
      <c r="M2924" s="6">
        <f>tbl_Manifiestos[[#This Row],[Total Pagado]]*tbl_Manifiestos[[#This Row],[Porcentaje]]</f>
        <v>1125</v>
      </c>
      <c r="N2924" s="3">
        <v>0.9</v>
      </c>
    </row>
    <row r="2925" spans="1:14" ht="15.75" x14ac:dyDescent="0.25">
      <c r="A2925" s="3" t="s">
        <v>1264</v>
      </c>
      <c r="B2925" s="3" t="str">
        <f>tbl_Manifiestos[[#This Row],[Factura]] &amp; "|" &amp; tbl_Manifiestos[[#This Row],[Proyecto OK]] &amp; "|" &amp; TEXT(tbl_Manifiestos[[#This Row],[Servicio]],"0.00") &amp; "|" &amp; TEXT(tbl_Manifiestos[[#This Row],[Costo Unitario]],"0.00")</f>
        <v>2798|Metra New Auburn|5.00|250.00</v>
      </c>
      <c r="C2925">
        <v>2798</v>
      </c>
      <c r="D2925" s="138">
        <v>45939</v>
      </c>
      <c r="E2925">
        <v>201</v>
      </c>
      <c r="F2925" s="3" t="s">
        <v>5330</v>
      </c>
      <c r="G2925" t="s">
        <v>5360</v>
      </c>
      <c r="H2925" t="s">
        <v>5360</v>
      </c>
      <c r="I2925">
        <v>2128</v>
      </c>
      <c r="J2925">
        <v>5</v>
      </c>
      <c r="K2925" s="185">
        <v>250</v>
      </c>
      <c r="L2925" s="214">
        <v>1250</v>
      </c>
      <c r="M2925" s="6">
        <f>tbl_Manifiestos[[#This Row],[Total Pagado]]*tbl_Manifiestos[[#This Row],[Porcentaje]]</f>
        <v>1125</v>
      </c>
      <c r="N2925" s="3">
        <v>0.9</v>
      </c>
    </row>
    <row r="2926" spans="1:14" ht="15.75" x14ac:dyDescent="0.25">
      <c r="A2926" s="3" t="s">
        <v>5305</v>
      </c>
      <c r="B2926" s="3" t="str">
        <f>tbl_Manifiestos[[#This Row],[Factura]] &amp; "|" &amp; tbl_Manifiestos[[#This Row],[Proyecto OK]] &amp; "|" &amp; TEXT(tbl_Manifiestos[[#This Row],[Servicio]],"0.00") &amp; "|" &amp; TEXT(tbl_Manifiestos[[#This Row],[Costo Unitario]],"0.00")</f>
        <v>2798|Metra New Auburn|5.00|250.00</v>
      </c>
      <c r="C2926">
        <v>2798</v>
      </c>
      <c r="D2926" s="4">
        <v>45938</v>
      </c>
      <c r="E2926">
        <v>54</v>
      </c>
      <c r="F2926" s="3" t="s">
        <v>5330</v>
      </c>
      <c r="G2926" t="s">
        <v>5360</v>
      </c>
      <c r="H2926" t="s">
        <v>5360</v>
      </c>
      <c r="I2926">
        <v>2128</v>
      </c>
      <c r="J2926">
        <v>5</v>
      </c>
      <c r="K2926" s="6">
        <v>250</v>
      </c>
      <c r="L2926" s="213">
        <v>1250</v>
      </c>
      <c r="M2926" s="6">
        <f>tbl_Manifiestos[[#This Row],[Total Pagado]]*tbl_Manifiestos[[#This Row],[Porcentaje]]</f>
        <v>1125</v>
      </c>
      <c r="N2926" s="3">
        <v>0.9</v>
      </c>
    </row>
    <row r="2927" spans="1:14" ht="15.75" x14ac:dyDescent="0.25">
      <c r="A2927" s="3" t="s">
        <v>5305</v>
      </c>
      <c r="B2927" s="3" t="str">
        <f>tbl_Manifiestos[[#This Row],[Factura]] &amp; "|" &amp; tbl_Manifiestos[[#This Row],[Proyecto OK]] &amp; "|" &amp; TEXT(tbl_Manifiestos[[#This Row],[Servicio]],"0.00") &amp; "|" &amp; TEXT(tbl_Manifiestos[[#This Row],[Costo Unitario]],"0.00")</f>
        <v>2798|Metra New Auburn|5.00|250.00</v>
      </c>
      <c r="C2927">
        <v>2798</v>
      </c>
      <c r="D2927" s="136">
        <v>45939</v>
      </c>
      <c r="E2927">
        <v>20</v>
      </c>
      <c r="F2927" s="3" t="s">
        <v>5330</v>
      </c>
      <c r="G2927" t="s">
        <v>5360</v>
      </c>
      <c r="H2927" t="s">
        <v>5360</v>
      </c>
      <c r="I2927">
        <v>2128</v>
      </c>
      <c r="J2927">
        <v>5</v>
      </c>
      <c r="K2927" s="183">
        <v>250</v>
      </c>
      <c r="L2927" s="212">
        <v>1250</v>
      </c>
      <c r="M2927" s="6">
        <f>tbl_Manifiestos[[#This Row],[Total Pagado]]*tbl_Manifiestos[[#This Row],[Porcentaje]]</f>
        <v>1125</v>
      </c>
      <c r="N2927" s="3">
        <v>0.9</v>
      </c>
    </row>
    <row r="2928" spans="1:14" ht="15.75" x14ac:dyDescent="0.25">
      <c r="A2928" s="3" t="s">
        <v>4152</v>
      </c>
      <c r="B2928" s="3" t="str">
        <f>tbl_Manifiestos[[#This Row],[Factura]] &amp; "|" &amp; tbl_Manifiestos[[#This Row],[Proyecto OK]] &amp; "|" &amp; TEXT(tbl_Manifiestos[[#This Row],[Servicio]],"0.00") &amp; "|" &amp; TEXT(tbl_Manifiestos[[#This Row],[Costo Unitario]],"0.00")</f>
        <v>2798|Metra New Auburn|5.00|250.00</v>
      </c>
      <c r="C2928">
        <v>2798</v>
      </c>
      <c r="D2928" s="140">
        <v>45939</v>
      </c>
      <c r="E2928">
        <v>15</v>
      </c>
      <c r="F2928" s="3" t="s">
        <v>5330</v>
      </c>
      <c r="G2928" t="s">
        <v>5360</v>
      </c>
      <c r="H2928" t="s">
        <v>5360</v>
      </c>
      <c r="I2928">
        <v>2128</v>
      </c>
      <c r="J2928">
        <v>5</v>
      </c>
      <c r="K2928" s="187">
        <v>250</v>
      </c>
      <c r="L2928" s="216">
        <v>1250</v>
      </c>
      <c r="M2928" s="6">
        <f>tbl_Manifiestos[[#This Row],[Total Pagado]]*tbl_Manifiestos[[#This Row],[Porcentaje]]</f>
        <v>1125</v>
      </c>
      <c r="N2928" s="3">
        <v>0.9</v>
      </c>
    </row>
    <row r="2929" spans="1:14" ht="15.75" x14ac:dyDescent="0.25">
      <c r="A2929" s="3" t="s">
        <v>5354</v>
      </c>
      <c r="B2929" s="3" t="str">
        <f>tbl_Manifiestos[[#This Row],[Factura]] &amp; "|" &amp; tbl_Manifiestos[[#This Row],[Proyecto OK]] &amp; "|" &amp; TEXT(tbl_Manifiestos[[#This Row],[Servicio]],"0.00") &amp; "|" &amp; TEXT(tbl_Manifiestos[[#This Row],[Costo Unitario]],"0.00")</f>
        <v>2798|Metra New Auburn|5.00|250.00</v>
      </c>
      <c r="C2929">
        <v>2798</v>
      </c>
      <c r="D2929" s="138">
        <v>45938</v>
      </c>
      <c r="E2929">
        <v>184</v>
      </c>
      <c r="F2929" s="3" t="s">
        <v>5330</v>
      </c>
      <c r="G2929" t="s">
        <v>5360</v>
      </c>
      <c r="H2929" t="s">
        <v>5360</v>
      </c>
      <c r="I2929">
        <v>2128</v>
      </c>
      <c r="J2929">
        <v>5</v>
      </c>
      <c r="K2929" s="185">
        <v>250</v>
      </c>
      <c r="L2929" s="214">
        <v>1250</v>
      </c>
      <c r="M2929" s="6">
        <f>tbl_Manifiestos[[#This Row],[Total Pagado]]*tbl_Manifiestos[[#This Row],[Porcentaje]]</f>
        <v>1125</v>
      </c>
      <c r="N2929" s="3">
        <v>0.9</v>
      </c>
    </row>
    <row r="2930" spans="1:14" ht="15.75" x14ac:dyDescent="0.25">
      <c r="A2930" s="3" t="s">
        <v>1875</v>
      </c>
      <c r="B2930" s="3" t="str">
        <f>tbl_Manifiestos[[#This Row],[Factura]] &amp; "|" &amp; tbl_Manifiestos[[#This Row],[Proyecto OK]] &amp; "|" &amp; TEXT(tbl_Manifiestos[[#This Row],[Servicio]],"0.00") &amp; "|" &amp; TEXT(tbl_Manifiestos[[#This Row],[Costo Unitario]],"0.00")</f>
        <v>2813|Metra New Auburn|8.00|100.00</v>
      </c>
      <c r="C2930">
        <v>2813</v>
      </c>
      <c r="D2930" s="138">
        <v>45943</v>
      </c>
      <c r="E2930">
        <v>4</v>
      </c>
      <c r="F2930" s="3" t="s">
        <v>5330</v>
      </c>
      <c r="G2930" t="s">
        <v>5360</v>
      </c>
      <c r="H2930" t="s">
        <v>5360</v>
      </c>
      <c r="I2930">
        <v>2128</v>
      </c>
      <c r="J2930">
        <v>8</v>
      </c>
      <c r="K2930" s="185">
        <v>100</v>
      </c>
      <c r="L2930" s="214">
        <v>800</v>
      </c>
      <c r="M2930" s="6">
        <f>tbl_Manifiestos[[#This Row],[Total Pagado]]*tbl_Manifiestos[[#This Row],[Porcentaje]]</f>
        <v>720</v>
      </c>
      <c r="N2930" s="3">
        <v>0.9</v>
      </c>
    </row>
    <row r="2931" spans="1:14" ht="15.75" x14ac:dyDescent="0.25">
      <c r="A2931" s="3" t="s">
        <v>1875</v>
      </c>
      <c r="B2931" s="3" t="str">
        <f>tbl_Manifiestos[[#This Row],[Factura]] &amp; "|" &amp; tbl_Manifiestos[[#This Row],[Proyecto OK]] &amp; "|" &amp; TEXT(tbl_Manifiestos[[#This Row],[Servicio]],"0.00") &amp; "|" &amp; TEXT(tbl_Manifiestos[[#This Row],[Costo Unitario]],"0.00")</f>
        <v>2813|Metra New Auburn|8.00|100.00</v>
      </c>
      <c r="C2931">
        <v>2813</v>
      </c>
      <c r="D2931" s="4">
        <v>45944</v>
      </c>
      <c r="E2931">
        <v>4</v>
      </c>
      <c r="F2931" s="3" t="s">
        <v>5330</v>
      </c>
      <c r="G2931" t="s">
        <v>5360</v>
      </c>
      <c r="H2931" t="s">
        <v>5360</v>
      </c>
      <c r="I2931">
        <v>2128</v>
      </c>
      <c r="J2931">
        <v>8</v>
      </c>
      <c r="K2931" s="6">
        <v>100</v>
      </c>
      <c r="L2931" s="213">
        <v>800</v>
      </c>
      <c r="M2931" s="6">
        <f>tbl_Manifiestos[[#This Row],[Total Pagado]]*tbl_Manifiestos[[#This Row],[Porcentaje]]</f>
        <v>720</v>
      </c>
      <c r="N2931" s="3">
        <v>0.9</v>
      </c>
    </row>
    <row r="2932" spans="1:14" ht="15.75" x14ac:dyDescent="0.25">
      <c r="A2932" s="3" t="s">
        <v>1875</v>
      </c>
      <c r="B2932" s="3" t="str">
        <f>tbl_Manifiestos[[#This Row],[Factura]] &amp; "|" &amp; tbl_Manifiestos[[#This Row],[Proyecto OK]] &amp; "|" &amp; TEXT(tbl_Manifiestos[[#This Row],[Servicio]],"0.00") &amp; "|" &amp; TEXT(tbl_Manifiestos[[#This Row],[Costo Unitario]],"0.00")</f>
        <v>2813|Metra New Auburn|8.00|100.00</v>
      </c>
      <c r="C2932">
        <v>2813</v>
      </c>
      <c r="D2932" s="136">
        <v>45946</v>
      </c>
      <c r="E2932">
        <v>4</v>
      </c>
      <c r="F2932" s="3" t="s">
        <v>5330</v>
      </c>
      <c r="G2932" t="s">
        <v>5360</v>
      </c>
      <c r="H2932" t="s">
        <v>5360</v>
      </c>
      <c r="I2932">
        <v>2128</v>
      </c>
      <c r="J2932">
        <v>8</v>
      </c>
      <c r="K2932" s="183">
        <v>100</v>
      </c>
      <c r="L2932" s="212">
        <v>800</v>
      </c>
      <c r="M2932" s="6">
        <f>tbl_Manifiestos[[#This Row],[Total Pagado]]*tbl_Manifiestos[[#This Row],[Porcentaje]]</f>
        <v>720</v>
      </c>
      <c r="N2932" s="3">
        <v>0.9</v>
      </c>
    </row>
    <row r="2933" spans="1:14" ht="15.75" x14ac:dyDescent="0.25">
      <c r="A2933" s="3" t="s">
        <v>1875</v>
      </c>
      <c r="B2933" s="3" t="str">
        <f>tbl_Manifiestos[[#This Row],[Factura]] &amp; "|" &amp; tbl_Manifiestos[[#This Row],[Proyecto OK]] &amp; "|" &amp; TEXT(tbl_Manifiestos[[#This Row],[Servicio]],"0.00") &amp; "|" &amp; TEXT(tbl_Manifiestos[[#This Row],[Costo Unitario]],"0.00")</f>
        <v>2813|Metra New Auburn|8.00|100.00</v>
      </c>
      <c r="C2933">
        <v>2813</v>
      </c>
      <c r="D2933" s="140">
        <v>45947</v>
      </c>
      <c r="E2933">
        <v>4</v>
      </c>
      <c r="F2933" s="3" t="s">
        <v>5330</v>
      </c>
      <c r="G2933" t="s">
        <v>5360</v>
      </c>
      <c r="H2933" t="s">
        <v>5360</v>
      </c>
      <c r="I2933">
        <v>2128</v>
      </c>
      <c r="J2933">
        <v>8</v>
      </c>
      <c r="K2933" s="187">
        <v>100</v>
      </c>
      <c r="L2933" s="216">
        <v>800</v>
      </c>
      <c r="M2933" s="6">
        <f>tbl_Manifiestos[[#This Row],[Total Pagado]]*tbl_Manifiestos[[#This Row],[Porcentaje]]</f>
        <v>720</v>
      </c>
      <c r="N2933" s="3">
        <v>0.9</v>
      </c>
    </row>
    <row r="2934" spans="1:14" ht="15.75" x14ac:dyDescent="0.25">
      <c r="A2934" s="3" t="s">
        <v>1875</v>
      </c>
      <c r="B2934" s="3" t="str">
        <f>tbl_Manifiestos[[#This Row],[Factura]] &amp; "|" &amp; tbl_Manifiestos[[#This Row],[Proyecto OK]] &amp; "|" &amp; TEXT(tbl_Manifiestos[[#This Row],[Servicio]],"0.00") &amp; "|" &amp; TEXT(tbl_Manifiestos[[#This Row],[Costo Unitario]],"0.00")</f>
        <v>2813|Metra New Auburn|8.00|100.00</v>
      </c>
      <c r="C2934">
        <v>2813</v>
      </c>
      <c r="D2934" s="140">
        <v>45945</v>
      </c>
      <c r="E2934">
        <v>4</v>
      </c>
      <c r="F2934" s="3" t="s">
        <v>5330</v>
      </c>
      <c r="G2934" t="s">
        <v>5360</v>
      </c>
      <c r="H2934" t="s">
        <v>5360</v>
      </c>
      <c r="I2934">
        <v>2128</v>
      </c>
      <c r="J2934">
        <v>8</v>
      </c>
      <c r="K2934" s="187">
        <v>100</v>
      </c>
      <c r="L2934" s="216">
        <v>800</v>
      </c>
      <c r="M2934" s="6">
        <f>tbl_Manifiestos[[#This Row],[Total Pagado]]*tbl_Manifiestos[[#This Row],[Porcentaje]]</f>
        <v>720</v>
      </c>
      <c r="N2934" s="3">
        <v>0.9</v>
      </c>
    </row>
    <row r="2935" spans="1:14" ht="15.75" x14ac:dyDescent="0.25">
      <c r="A2935" s="3" t="s">
        <v>5329</v>
      </c>
      <c r="B2935" s="3" t="str">
        <f>tbl_Manifiestos[[#This Row],[Factura]] &amp; "|" &amp; tbl_Manifiestos[[#This Row],[Proyecto OK]] &amp; "|" &amp; TEXT(tbl_Manifiestos[[#This Row],[Servicio]],"0.00") &amp; "|" &amp; TEXT(tbl_Manifiestos[[#This Row],[Costo Unitario]],"0.00")</f>
        <v>2813|Metra New Auburn|8.00|100.00</v>
      </c>
      <c r="C2935">
        <v>2813</v>
      </c>
      <c r="D2935" s="138">
        <v>45945</v>
      </c>
      <c r="E2935">
        <v>51</v>
      </c>
      <c r="F2935" s="3" t="s">
        <v>5330</v>
      </c>
      <c r="G2935" t="s">
        <v>5360</v>
      </c>
      <c r="H2935" t="s">
        <v>5360</v>
      </c>
      <c r="I2935">
        <v>2128</v>
      </c>
      <c r="J2935">
        <v>8</v>
      </c>
      <c r="K2935" s="185">
        <v>100</v>
      </c>
      <c r="L2935" s="214">
        <v>800</v>
      </c>
      <c r="M2935" s="6">
        <f>tbl_Manifiestos[[#This Row],[Total Pagado]]*tbl_Manifiestos[[#This Row],[Porcentaje]]</f>
        <v>720</v>
      </c>
      <c r="N2935" s="3">
        <v>0.9</v>
      </c>
    </row>
    <row r="2936" spans="1:14" ht="15.75" x14ac:dyDescent="0.25">
      <c r="A2936" s="3" t="s">
        <v>5305</v>
      </c>
      <c r="B2936" s="3" t="str">
        <f>tbl_Manifiestos[[#This Row],[Factura]] &amp; "|" &amp; tbl_Manifiestos[[#This Row],[Proyecto OK]] &amp; "|" &amp; TEXT(tbl_Manifiestos[[#This Row],[Servicio]],"0.00") &amp; "|" &amp; TEXT(tbl_Manifiestos[[#This Row],[Costo Unitario]],"0.00")</f>
        <v>2836|Metra New Auburn|4.00|250.00</v>
      </c>
      <c r="C2936">
        <v>2836</v>
      </c>
      <c r="D2936" s="4">
        <v>45950</v>
      </c>
      <c r="E2936">
        <v>1</v>
      </c>
      <c r="F2936" s="3" t="s">
        <v>5330</v>
      </c>
      <c r="G2936" t="s">
        <v>5360</v>
      </c>
      <c r="H2936" t="s">
        <v>5360</v>
      </c>
      <c r="I2936">
        <v>2128</v>
      </c>
      <c r="J2936">
        <v>4</v>
      </c>
      <c r="K2936" s="6">
        <v>250</v>
      </c>
      <c r="L2936" s="213">
        <v>1000</v>
      </c>
      <c r="M2936" s="6">
        <f>tbl_Manifiestos[[#This Row],[Total Pagado]]*tbl_Manifiestos[[#This Row],[Porcentaje]]</f>
        <v>900</v>
      </c>
      <c r="N2936" s="3">
        <v>0.9</v>
      </c>
    </row>
    <row r="2937" spans="1:14" ht="15.75" x14ac:dyDescent="0.25">
      <c r="A2937" s="3" t="s">
        <v>5305</v>
      </c>
      <c r="B2937" s="3" t="str">
        <f>tbl_Manifiestos[[#This Row],[Factura]] &amp; "|" &amp; tbl_Manifiestos[[#This Row],[Proyecto OK]] &amp; "|" &amp; TEXT(tbl_Manifiestos[[#This Row],[Servicio]],"0.00") &amp; "|" &amp; TEXT(tbl_Manifiestos[[#This Row],[Costo Unitario]],"0.00")</f>
        <v>2836|Metra New Auburn|1.00|350.00</v>
      </c>
      <c r="C2937">
        <v>2836</v>
      </c>
      <c r="D2937" s="4">
        <v>45950</v>
      </c>
      <c r="E2937">
        <v>1</v>
      </c>
      <c r="F2937" s="3" t="s">
        <v>5330</v>
      </c>
      <c r="G2937" t="s">
        <v>5360</v>
      </c>
      <c r="H2937" t="s">
        <v>5360</v>
      </c>
      <c r="I2937">
        <v>2128</v>
      </c>
      <c r="J2937">
        <v>1</v>
      </c>
      <c r="K2937" s="6">
        <v>350</v>
      </c>
      <c r="L2937" s="213">
        <v>350</v>
      </c>
      <c r="M2937" s="6">
        <f>tbl_Manifiestos[[#This Row],[Total Pagado]]*tbl_Manifiestos[[#This Row],[Porcentaje]]</f>
        <v>315</v>
      </c>
      <c r="N2937" s="3">
        <v>0.9</v>
      </c>
    </row>
    <row r="2938" spans="1:14" ht="15.75" x14ac:dyDescent="0.25">
      <c r="A2938" s="3" t="s">
        <v>1264</v>
      </c>
      <c r="B2938" s="3" t="str">
        <f>tbl_Manifiestos[[#This Row],[Factura]] &amp; "|" &amp; tbl_Manifiestos[[#This Row],[Proyecto OK]] &amp; "|" &amp; TEXT(tbl_Manifiestos[[#This Row],[Servicio]],"0.00") &amp; "|" &amp; TEXT(tbl_Manifiestos[[#This Row],[Costo Unitario]],"0.00")</f>
        <v>2836|Metra New Auburn|5.00|250.00</v>
      </c>
      <c r="C2938">
        <v>2836</v>
      </c>
      <c r="D2938" s="4">
        <v>45950</v>
      </c>
      <c r="E2938">
        <v>302</v>
      </c>
      <c r="F2938" s="3" t="s">
        <v>5330</v>
      </c>
      <c r="G2938" t="s">
        <v>5360</v>
      </c>
      <c r="H2938" t="s">
        <v>5360</v>
      </c>
      <c r="I2938">
        <v>2128</v>
      </c>
      <c r="J2938">
        <v>5</v>
      </c>
      <c r="K2938" s="6">
        <v>250</v>
      </c>
      <c r="L2938" s="213">
        <v>1250</v>
      </c>
      <c r="M2938" s="6">
        <f>tbl_Manifiestos[[#This Row],[Total Pagado]]*tbl_Manifiestos[[#This Row],[Porcentaje]]</f>
        <v>1125</v>
      </c>
      <c r="N2938" s="3">
        <v>0.9</v>
      </c>
    </row>
    <row r="2939" spans="1:14" ht="15.75" x14ac:dyDescent="0.25">
      <c r="A2939" s="3" t="s">
        <v>5329</v>
      </c>
      <c r="B2939" s="3" t="str">
        <f>tbl_Manifiestos[[#This Row],[Factura]] &amp; "|" &amp; tbl_Manifiestos[[#This Row],[Proyecto OK]] &amp; "|" &amp; TEXT(tbl_Manifiestos[[#This Row],[Servicio]],"0.00") &amp; "|" &amp; TEXT(tbl_Manifiestos[[#This Row],[Costo Unitario]],"0.00")</f>
        <v>2836|Metra New Auburn|8.00|100.00</v>
      </c>
      <c r="C2939">
        <v>2836</v>
      </c>
      <c r="D2939" s="4">
        <v>45955</v>
      </c>
      <c r="E2939">
        <v>51</v>
      </c>
      <c r="F2939" s="3" t="s">
        <v>5330</v>
      </c>
      <c r="G2939" t="s">
        <v>5360</v>
      </c>
      <c r="H2939" t="s">
        <v>5360</v>
      </c>
      <c r="I2939">
        <v>2128</v>
      </c>
      <c r="J2939">
        <v>8</v>
      </c>
      <c r="K2939" s="6">
        <v>100</v>
      </c>
      <c r="L2939" s="213">
        <v>800</v>
      </c>
      <c r="M2939" s="6">
        <f>tbl_Manifiestos[[#This Row],[Total Pagado]]*tbl_Manifiestos[[#This Row],[Porcentaje]]</f>
        <v>720</v>
      </c>
      <c r="N2939" s="3">
        <v>0.9</v>
      </c>
    </row>
    <row r="2940" spans="1:14" ht="15.75" x14ac:dyDescent="0.25">
      <c r="A2940" s="3" t="s">
        <v>5309</v>
      </c>
      <c r="B2940" s="3" t="str">
        <f>tbl_Manifiestos[[#This Row],[Factura]] &amp; "|" &amp; tbl_Manifiestos[[#This Row],[Proyecto OK]] &amp; "|" &amp; TEXT(tbl_Manifiestos[[#This Row],[Servicio]],"0.00") &amp; "|" &amp; TEXT(tbl_Manifiestos[[#This Row],[Costo Unitario]],"0.00")</f>
        <v>2836|Metra New Auburn|5.00|250.00</v>
      </c>
      <c r="C2940">
        <v>2836</v>
      </c>
      <c r="D2940" s="136">
        <v>45950</v>
      </c>
      <c r="E2940">
        <v>229</v>
      </c>
      <c r="F2940" s="3" t="s">
        <v>5330</v>
      </c>
      <c r="G2940" t="s">
        <v>5360</v>
      </c>
      <c r="H2940" t="s">
        <v>5360</v>
      </c>
      <c r="I2940">
        <v>2128</v>
      </c>
      <c r="J2940">
        <v>5</v>
      </c>
      <c r="K2940" s="183">
        <v>250</v>
      </c>
      <c r="L2940" s="212">
        <v>1250</v>
      </c>
      <c r="M2940" s="6">
        <f>tbl_Manifiestos[[#This Row],[Total Pagado]]*tbl_Manifiestos[[#This Row],[Porcentaje]]</f>
        <v>1125</v>
      </c>
      <c r="N2940" s="3">
        <v>0.9</v>
      </c>
    </row>
    <row r="2941" spans="1:14" ht="15.75" x14ac:dyDescent="0.25">
      <c r="A2941" s="3" t="s">
        <v>5309</v>
      </c>
      <c r="B2941" s="3" t="str">
        <f>tbl_Manifiestos[[#This Row],[Factura]] &amp; "|" &amp; tbl_Manifiestos[[#This Row],[Proyecto OK]] &amp; "|" &amp; TEXT(tbl_Manifiestos[[#This Row],[Servicio]],"0.00") &amp; "|" &amp; TEXT(tbl_Manifiestos[[#This Row],[Costo Unitario]],"0.00")</f>
        <v>2852|Metra New Auburn|5.00|250.00</v>
      </c>
      <c r="C2941">
        <v>2852</v>
      </c>
      <c r="D2941" s="138">
        <v>45959</v>
      </c>
      <c r="E2941">
        <v>229</v>
      </c>
      <c r="F2941" s="3" t="s">
        <v>5330</v>
      </c>
      <c r="G2941" t="s">
        <v>5360</v>
      </c>
      <c r="H2941" t="s">
        <v>5360</v>
      </c>
      <c r="I2941">
        <v>2128</v>
      </c>
      <c r="J2941">
        <v>5</v>
      </c>
      <c r="K2941" s="185">
        <v>250</v>
      </c>
      <c r="L2941" s="214">
        <v>1250</v>
      </c>
      <c r="M2941" s="6">
        <f>tbl_Manifiestos[[#This Row],[Total Pagado]]*tbl_Manifiestos[[#This Row],[Porcentaje]]</f>
        <v>1125</v>
      </c>
      <c r="N2941" s="3">
        <v>0.9</v>
      </c>
    </row>
    <row r="2942" spans="1:14" ht="15.75" x14ac:dyDescent="0.25">
      <c r="A2942" s="3" t="s">
        <v>5309</v>
      </c>
      <c r="B2942" s="3" t="str">
        <f>tbl_Manifiestos[[#This Row],[Factura]] &amp; "|" &amp; tbl_Manifiestos[[#This Row],[Proyecto OK]] &amp; "|" &amp; TEXT(tbl_Manifiestos[[#This Row],[Servicio]],"0.00") &amp; "|" &amp; TEXT(tbl_Manifiestos[[#This Row],[Costo Unitario]],"0.00")</f>
        <v>2852|Metra New Auburn|5.00|250.00</v>
      </c>
      <c r="C2942">
        <v>2852</v>
      </c>
      <c r="D2942" s="4">
        <v>45959</v>
      </c>
      <c r="E2942">
        <v>28</v>
      </c>
      <c r="F2942" s="3" t="s">
        <v>5330</v>
      </c>
      <c r="G2942" t="s">
        <v>5360</v>
      </c>
      <c r="H2942" t="s">
        <v>5360</v>
      </c>
      <c r="I2942">
        <v>2128</v>
      </c>
      <c r="J2942">
        <v>5</v>
      </c>
      <c r="K2942" s="6">
        <v>250</v>
      </c>
      <c r="L2942" s="213">
        <v>1250</v>
      </c>
      <c r="M2942" s="6">
        <f>tbl_Manifiestos[[#This Row],[Total Pagado]]*tbl_Manifiestos[[#This Row],[Porcentaje]]</f>
        <v>1125</v>
      </c>
      <c r="N2942" s="3">
        <v>0.9</v>
      </c>
    </row>
    <row r="2943" spans="1:14" ht="15.75" x14ac:dyDescent="0.25">
      <c r="A2943" s="3" t="s">
        <v>5329</v>
      </c>
      <c r="B2943" s="3" t="str">
        <f>tbl_Manifiestos[[#This Row],[Factura]] &amp; "|" &amp; tbl_Manifiestos[[#This Row],[Proyecto OK]] &amp; "|" &amp; TEXT(tbl_Manifiestos[[#This Row],[Servicio]],"0.00") &amp; "|" &amp; TEXT(tbl_Manifiestos[[#This Row],[Costo Unitario]],"0.00")</f>
        <v>2852|Metra New Auburn|8.00|100.00</v>
      </c>
      <c r="C2943">
        <v>2852</v>
      </c>
      <c r="D2943" s="136">
        <v>45957</v>
      </c>
      <c r="E2943">
        <v>51</v>
      </c>
      <c r="F2943" s="3" t="s">
        <v>5330</v>
      </c>
      <c r="G2943" t="s">
        <v>5360</v>
      </c>
      <c r="H2943" t="s">
        <v>5360</v>
      </c>
      <c r="I2943">
        <v>2128</v>
      </c>
      <c r="J2943">
        <v>8</v>
      </c>
      <c r="K2943" s="183">
        <v>100</v>
      </c>
      <c r="L2943" s="212">
        <v>800</v>
      </c>
      <c r="M2943" s="6">
        <f>tbl_Manifiestos[[#This Row],[Total Pagado]]*tbl_Manifiestos[[#This Row],[Porcentaje]]</f>
        <v>720</v>
      </c>
      <c r="N2943" s="3">
        <v>0.9</v>
      </c>
    </row>
    <row r="2944" spans="1:14" ht="15.75" x14ac:dyDescent="0.25">
      <c r="A2944" s="3" t="s">
        <v>1982</v>
      </c>
      <c r="B2944" s="3" t="str">
        <f>tbl_Manifiestos[[#This Row],[Factura]] &amp; "|" &amp; tbl_Manifiestos[[#This Row],[Proyecto OK]] &amp; "|" &amp; TEXT(tbl_Manifiestos[[#This Row],[Servicio]],"0.00") &amp; "|" &amp; TEXT(tbl_Manifiestos[[#This Row],[Costo Unitario]],"0.00")</f>
        <v>2852|Metra New Auburn|8.00|100.00</v>
      </c>
      <c r="C2944">
        <v>2852</v>
      </c>
      <c r="D2944" s="138">
        <v>45957</v>
      </c>
      <c r="E2944">
        <v>678</v>
      </c>
      <c r="F2944" s="3" t="s">
        <v>5330</v>
      </c>
      <c r="G2944" t="s">
        <v>5360</v>
      </c>
      <c r="H2944" t="s">
        <v>5360</v>
      </c>
      <c r="I2944">
        <v>2128</v>
      </c>
      <c r="J2944">
        <v>8</v>
      </c>
      <c r="K2944" s="185">
        <v>100</v>
      </c>
      <c r="L2944" s="214">
        <v>800</v>
      </c>
      <c r="M2944" s="6">
        <f>tbl_Manifiestos[[#This Row],[Total Pagado]]*tbl_Manifiestos[[#This Row],[Porcentaje]]</f>
        <v>720</v>
      </c>
      <c r="N2944" s="3">
        <v>0.9</v>
      </c>
    </row>
    <row r="2945" spans="1:14" ht="15.75" x14ac:dyDescent="0.25">
      <c r="A2945" s="3" t="s">
        <v>1875</v>
      </c>
      <c r="B2945" s="3" t="str">
        <f>tbl_Manifiestos[[#This Row],[Factura]] &amp; "|" &amp; tbl_Manifiestos[[#This Row],[Proyecto OK]] &amp; "|" &amp; TEXT(tbl_Manifiestos[[#This Row],[Servicio]],"0.00") &amp; "|" &amp; TEXT(tbl_Manifiestos[[#This Row],[Costo Unitario]],"0.00")</f>
        <v>2836|Metra New Auburn|8.00|100.00</v>
      </c>
      <c r="C2945">
        <v>2836</v>
      </c>
      <c r="D2945" s="4">
        <v>45955</v>
      </c>
      <c r="E2945">
        <v>4</v>
      </c>
      <c r="F2945" s="3" t="s">
        <v>5330</v>
      </c>
      <c r="G2945" t="s">
        <v>5360</v>
      </c>
      <c r="H2945" t="s">
        <v>5360</v>
      </c>
      <c r="I2945">
        <v>2128</v>
      </c>
      <c r="J2945">
        <v>8</v>
      </c>
      <c r="K2945" s="6">
        <v>100</v>
      </c>
      <c r="L2945" s="213">
        <v>800</v>
      </c>
      <c r="M2945" s="6">
        <f>tbl_Manifiestos[[#This Row],[Total Pagado]]*tbl_Manifiestos[[#This Row],[Porcentaje]]</f>
        <v>720</v>
      </c>
      <c r="N2945" s="3">
        <v>0.9</v>
      </c>
    </row>
    <row r="2946" spans="1:14" ht="15.75" x14ac:dyDescent="0.25">
      <c r="A2946" s="3" t="s">
        <v>1875</v>
      </c>
      <c r="B2946" s="3" t="str">
        <f>tbl_Manifiestos[[#This Row],[Factura]] &amp; "|" &amp; tbl_Manifiestos[[#This Row],[Proyecto OK]] &amp; "|" &amp; TEXT(tbl_Manifiestos[[#This Row],[Servicio]],"0.00") &amp; "|" &amp; TEXT(tbl_Manifiestos[[#This Row],[Costo Unitario]],"0.00")</f>
        <v>2852|Metra New Auburn|8.00|100.00</v>
      </c>
      <c r="C2946">
        <v>2852</v>
      </c>
      <c r="D2946" s="4">
        <v>45958</v>
      </c>
      <c r="E2946">
        <v>4</v>
      </c>
      <c r="F2946" s="3" t="s">
        <v>5330</v>
      </c>
      <c r="G2946" t="s">
        <v>5360</v>
      </c>
      <c r="H2946" t="s">
        <v>5360</v>
      </c>
      <c r="I2946">
        <v>2128</v>
      </c>
      <c r="J2946">
        <v>8</v>
      </c>
      <c r="K2946" s="6">
        <v>100</v>
      </c>
      <c r="L2946" s="213">
        <v>800</v>
      </c>
      <c r="M2946" s="6">
        <f>tbl_Manifiestos[[#This Row],[Total Pagado]]*tbl_Manifiestos[[#This Row],[Porcentaje]]</f>
        <v>720</v>
      </c>
      <c r="N2946" s="3">
        <v>0.9</v>
      </c>
    </row>
    <row r="2947" spans="1:14" ht="15.75" x14ac:dyDescent="0.25">
      <c r="A2947" s="3" t="s">
        <v>1875</v>
      </c>
      <c r="B2947" s="3" t="str">
        <f>tbl_Manifiestos[[#This Row],[Factura]] &amp; "|" &amp; tbl_Manifiestos[[#This Row],[Proyecto OK]] &amp; "|" &amp; TEXT(tbl_Manifiestos[[#This Row],[Servicio]],"0.00") &amp; "|" &amp; TEXT(tbl_Manifiestos[[#This Row],[Costo Unitario]],"0.00")</f>
        <v>2852|Metra New Auburn|8.00|100.00</v>
      </c>
      <c r="C2947">
        <v>2852</v>
      </c>
      <c r="D2947" s="4">
        <v>45959</v>
      </c>
      <c r="E2947">
        <v>4</v>
      </c>
      <c r="F2947" s="3" t="s">
        <v>5330</v>
      </c>
      <c r="G2947" t="s">
        <v>5360</v>
      </c>
      <c r="H2947" t="s">
        <v>5360</v>
      </c>
      <c r="I2947">
        <v>2128</v>
      </c>
      <c r="J2947">
        <v>8</v>
      </c>
      <c r="K2947" s="6">
        <v>100</v>
      </c>
      <c r="L2947" s="213">
        <v>800</v>
      </c>
      <c r="M2947" s="6">
        <f>tbl_Manifiestos[[#This Row],[Total Pagado]]*tbl_Manifiestos[[#This Row],[Porcentaje]]</f>
        <v>720</v>
      </c>
      <c r="N2947" s="3">
        <v>0.9</v>
      </c>
    </row>
    <row r="2948" spans="1:14" ht="15.75" x14ac:dyDescent="0.25">
      <c r="A2948" s="3" t="s">
        <v>1264</v>
      </c>
      <c r="B2948" s="3" t="str">
        <f>tbl_Manifiestos[[#This Row],[Factura]] &amp; "|" &amp; tbl_Manifiestos[[#This Row],[Proyecto OK]] &amp; "|" &amp; TEXT(tbl_Manifiestos[[#This Row],[Servicio]],"0.00") &amp; "|" &amp; TEXT(tbl_Manifiestos[[#This Row],[Costo Unitario]],"0.00")</f>
        <v>2852|Metra New Auburn|5.00|250.00</v>
      </c>
      <c r="C2948">
        <v>2852</v>
      </c>
      <c r="D2948" s="4">
        <v>45959</v>
      </c>
      <c r="E2948">
        <v>7</v>
      </c>
      <c r="F2948" s="3" t="s">
        <v>5330</v>
      </c>
      <c r="G2948" t="s">
        <v>5360</v>
      </c>
      <c r="H2948" t="s">
        <v>5360</v>
      </c>
      <c r="I2948">
        <v>2128</v>
      </c>
      <c r="J2948">
        <v>5</v>
      </c>
      <c r="K2948" s="6">
        <v>250</v>
      </c>
      <c r="L2948" s="213">
        <v>1250</v>
      </c>
      <c r="M2948" s="6">
        <f>tbl_Manifiestos[[#This Row],[Total Pagado]]*tbl_Manifiestos[[#This Row],[Porcentaje]]</f>
        <v>1125</v>
      </c>
      <c r="N2948" s="3">
        <v>0.9</v>
      </c>
    </row>
    <row r="2949" spans="1:14" ht="15.75" x14ac:dyDescent="0.25">
      <c r="A2949" s="3" t="s">
        <v>5305</v>
      </c>
      <c r="B2949" s="3" t="str">
        <f>tbl_Manifiestos[[#This Row],[Factura]] &amp; "|" &amp; tbl_Manifiestos[[#This Row],[Proyecto OK]] &amp; "|" &amp; TEXT(tbl_Manifiestos[[#This Row],[Servicio]],"0.00") &amp; "|" &amp; TEXT(tbl_Manifiestos[[#This Row],[Costo Unitario]],"0.00")</f>
        <v>2852|Metra New Auburn|5.00|250.00</v>
      </c>
      <c r="C2949">
        <v>2852</v>
      </c>
      <c r="D2949" s="4">
        <v>45959</v>
      </c>
      <c r="E2949">
        <v>2</v>
      </c>
      <c r="F2949" s="3" t="s">
        <v>5330</v>
      </c>
      <c r="G2949" t="s">
        <v>5360</v>
      </c>
      <c r="H2949" t="s">
        <v>5360</v>
      </c>
      <c r="I2949">
        <v>2128</v>
      </c>
      <c r="J2949">
        <v>5</v>
      </c>
      <c r="K2949" s="6">
        <v>250</v>
      </c>
      <c r="L2949" s="213">
        <v>1250</v>
      </c>
      <c r="M2949" s="6">
        <f>tbl_Manifiestos[[#This Row],[Total Pagado]]*tbl_Manifiestos[[#This Row],[Porcentaje]]</f>
        <v>1125</v>
      </c>
      <c r="N2949" s="3">
        <v>0.9</v>
      </c>
    </row>
    <row r="2950" spans="1:14" ht="15.75" x14ac:dyDescent="0.25">
      <c r="A2950" s="3" t="s">
        <v>1261</v>
      </c>
      <c r="B2950" s="3" t="str">
        <f>tbl_Manifiestos[[#This Row],[Factura]] &amp; "|" &amp; tbl_Manifiestos[[#This Row],[Proyecto OK]] &amp; "|" &amp; TEXT(tbl_Manifiestos[[#This Row],[Servicio]],"0.00") &amp; "|" &amp; TEXT(tbl_Manifiestos[[#This Row],[Costo Unitario]],"0.00")</f>
        <v>2892|Metra New Auburn|4.00|250.00</v>
      </c>
      <c r="C2950">
        <v>2892</v>
      </c>
      <c r="D2950" s="4">
        <v>45973</v>
      </c>
      <c r="E2950">
        <v>555</v>
      </c>
      <c r="F2950" s="3" t="s">
        <v>5330</v>
      </c>
      <c r="G2950" t="s">
        <v>5360</v>
      </c>
      <c r="H2950" t="s">
        <v>5360</v>
      </c>
      <c r="I2950">
        <v>2128</v>
      </c>
      <c r="J2950">
        <v>4</v>
      </c>
      <c r="K2950" s="6">
        <v>250</v>
      </c>
      <c r="L2950" s="213">
        <v>1000</v>
      </c>
      <c r="M2950" s="6">
        <f>tbl_Manifiestos[[#This Row],[Total Pagado]]*tbl_Manifiestos[[#This Row],[Porcentaje]]</f>
        <v>900</v>
      </c>
      <c r="N2950" s="3">
        <v>0.9</v>
      </c>
    </row>
    <row r="2951" spans="1:14" ht="15.75" x14ac:dyDescent="0.25">
      <c r="A2951" s="3" t="s">
        <v>1261</v>
      </c>
      <c r="B2951" s="3" t="str">
        <f>tbl_Manifiestos[[#This Row],[Factura]] &amp; "|" &amp; tbl_Manifiestos[[#This Row],[Proyecto OK]] &amp; "|" &amp; TEXT(tbl_Manifiestos[[#This Row],[Servicio]],"0.00") &amp; "|" &amp; TEXT(tbl_Manifiestos[[#This Row],[Costo Unitario]],"0.00")</f>
        <v>2892|Metra New Auburn|5.00|250.00</v>
      </c>
      <c r="C2951">
        <v>2892</v>
      </c>
      <c r="D2951" s="4">
        <v>45974</v>
      </c>
      <c r="E2951">
        <v>676</v>
      </c>
      <c r="F2951" s="3" t="s">
        <v>5330</v>
      </c>
      <c r="G2951" t="s">
        <v>5360</v>
      </c>
      <c r="H2951" t="s">
        <v>5360</v>
      </c>
      <c r="I2951">
        <v>2128</v>
      </c>
      <c r="J2951">
        <v>5</v>
      </c>
      <c r="K2951" s="6">
        <v>250</v>
      </c>
      <c r="L2951" s="213">
        <v>1250</v>
      </c>
      <c r="M2951" s="6">
        <f>tbl_Manifiestos[[#This Row],[Total Pagado]]*tbl_Manifiestos[[#This Row],[Porcentaje]]</f>
        <v>1125</v>
      </c>
      <c r="N2951" s="3">
        <v>0.9</v>
      </c>
    </row>
    <row r="2952" spans="1:14" ht="15.75" x14ac:dyDescent="0.25">
      <c r="A2952" s="3" t="s">
        <v>1261</v>
      </c>
      <c r="B2952" s="3" t="str">
        <f>tbl_Manifiestos[[#This Row],[Factura]] &amp; "|" &amp; tbl_Manifiestos[[#This Row],[Proyecto OK]] &amp; "|" &amp; TEXT(tbl_Manifiestos[[#This Row],[Servicio]],"0.00") &amp; "|" &amp; TEXT(tbl_Manifiestos[[#This Row],[Costo Unitario]],"0.00")</f>
        <v>2892|Metra New Auburn|5.00|250.00</v>
      </c>
      <c r="C2952">
        <v>2892</v>
      </c>
      <c r="D2952" s="136">
        <v>45975</v>
      </c>
      <c r="E2952">
        <v>676</v>
      </c>
      <c r="F2952" s="3" t="s">
        <v>5330</v>
      </c>
      <c r="G2952" t="s">
        <v>5360</v>
      </c>
      <c r="H2952" t="s">
        <v>5360</v>
      </c>
      <c r="I2952">
        <v>2128</v>
      </c>
      <c r="J2952">
        <v>5</v>
      </c>
      <c r="K2952" s="183">
        <v>250</v>
      </c>
      <c r="L2952" s="212">
        <v>1250</v>
      </c>
      <c r="M2952" s="6">
        <f>tbl_Manifiestos[[#This Row],[Total Pagado]]*tbl_Manifiestos[[#This Row],[Porcentaje]]</f>
        <v>1125</v>
      </c>
      <c r="N2952" s="3">
        <v>0.9</v>
      </c>
    </row>
    <row r="2953" spans="1:14" ht="15.75" x14ac:dyDescent="0.25">
      <c r="A2953" s="3" t="s">
        <v>5305</v>
      </c>
      <c r="B2953" s="3" t="str">
        <f>tbl_Manifiestos[[#This Row],[Factura]] &amp; "|" &amp; tbl_Manifiestos[[#This Row],[Proyecto OK]] &amp; "|" &amp; TEXT(tbl_Manifiestos[[#This Row],[Servicio]],"0.00") &amp; "|" &amp; TEXT(tbl_Manifiestos[[#This Row],[Costo Unitario]],"0.00")</f>
        <v>2892|Metra New Auburn|2.00|250.00</v>
      </c>
      <c r="C2953">
        <v>2892</v>
      </c>
      <c r="D2953" s="138">
        <v>45974</v>
      </c>
      <c r="E2953">
        <v>20</v>
      </c>
      <c r="F2953" s="3" t="s">
        <v>5330</v>
      </c>
      <c r="G2953" t="s">
        <v>5360</v>
      </c>
      <c r="H2953" t="s">
        <v>5360</v>
      </c>
      <c r="I2953">
        <v>2128</v>
      </c>
      <c r="J2953">
        <v>2</v>
      </c>
      <c r="K2953" s="185">
        <v>250</v>
      </c>
      <c r="L2953" s="214">
        <v>500</v>
      </c>
      <c r="M2953" s="6">
        <f>tbl_Manifiestos[[#This Row],[Total Pagado]]*tbl_Manifiestos[[#This Row],[Porcentaje]]</f>
        <v>450</v>
      </c>
      <c r="N2953" s="3">
        <v>0.9</v>
      </c>
    </row>
    <row r="2954" spans="1:14" ht="15.75" x14ac:dyDescent="0.25">
      <c r="A2954" s="3" t="s">
        <v>1264</v>
      </c>
      <c r="B2954" s="3" t="str">
        <f>tbl_Manifiestos[[#This Row],[Factura]] &amp; "|" &amp; tbl_Manifiestos[[#This Row],[Proyecto OK]] &amp; "|" &amp; TEXT(tbl_Manifiestos[[#This Row],[Servicio]],"0.00") &amp; "|" &amp; TEXT(tbl_Manifiestos[[#This Row],[Costo Unitario]],"0.00")</f>
        <v>2912|Metra New Auburn|4.00|250.00</v>
      </c>
      <c r="C2954">
        <v>2912</v>
      </c>
      <c r="D2954" s="138">
        <v>45981</v>
      </c>
      <c r="E2954">
        <v>102</v>
      </c>
      <c r="F2954" s="3" t="s">
        <v>5330</v>
      </c>
      <c r="G2954" t="s">
        <v>5360</v>
      </c>
      <c r="H2954" t="s">
        <v>5360</v>
      </c>
      <c r="I2954">
        <v>2128</v>
      </c>
      <c r="J2954">
        <v>4</v>
      </c>
      <c r="K2954" s="185">
        <v>250</v>
      </c>
      <c r="L2954" s="214">
        <v>1000</v>
      </c>
      <c r="M2954" s="6">
        <f>tbl_Manifiestos[[#This Row],[Total Pagado]]*tbl_Manifiestos[[#This Row],[Porcentaje]]</f>
        <v>900</v>
      </c>
      <c r="N2954" s="3">
        <v>0.9</v>
      </c>
    </row>
    <row r="2955" spans="1:14" ht="15.75" x14ac:dyDescent="0.25">
      <c r="A2955" s="3" t="s">
        <v>1261</v>
      </c>
      <c r="B2955" s="3" t="str">
        <f>tbl_Manifiestos[[#This Row],[Factura]] &amp; "|" &amp; tbl_Manifiestos[[#This Row],[Proyecto OK]] &amp; "|" &amp; TEXT(tbl_Manifiestos[[#This Row],[Servicio]],"0.00") &amp; "|" &amp; TEXT(tbl_Manifiestos[[#This Row],[Costo Unitario]],"0.00")</f>
        <v>2912|Metra New Auburn|4.00|250.00</v>
      </c>
      <c r="C2955">
        <v>2912</v>
      </c>
      <c r="D2955" s="4">
        <v>45981</v>
      </c>
      <c r="E2955">
        <v>27</v>
      </c>
      <c r="F2955" s="3" t="s">
        <v>5330</v>
      </c>
      <c r="G2955" t="s">
        <v>5360</v>
      </c>
      <c r="H2955" t="s">
        <v>5360</v>
      </c>
      <c r="I2955">
        <v>2128</v>
      </c>
      <c r="J2955">
        <v>4</v>
      </c>
      <c r="K2955" s="6">
        <v>250</v>
      </c>
      <c r="L2955" s="213">
        <v>1000</v>
      </c>
      <c r="M2955" s="6">
        <f>tbl_Manifiestos[[#This Row],[Total Pagado]]*tbl_Manifiestos[[#This Row],[Porcentaje]]</f>
        <v>900</v>
      </c>
      <c r="N2955" s="3">
        <v>0.9</v>
      </c>
    </row>
    <row r="2956" spans="1:14" ht="15.75" x14ac:dyDescent="0.25">
      <c r="A2956" s="3" t="s">
        <v>5354</v>
      </c>
      <c r="B2956" s="3" t="str">
        <f>tbl_Manifiestos[[#This Row],[Factura]] &amp; "|" &amp; tbl_Manifiestos[[#This Row],[Proyecto OK]] &amp; "|" &amp; TEXT(tbl_Manifiestos[[#This Row],[Servicio]],"0.00") &amp; "|" &amp; TEXT(tbl_Manifiestos[[#This Row],[Costo Unitario]],"0.00")</f>
        <v>2912|Metra New Auburn|5.00|250.00</v>
      </c>
      <c r="C2956">
        <v>2912</v>
      </c>
      <c r="D2956" s="136">
        <v>45978</v>
      </c>
      <c r="E2956">
        <v>1</v>
      </c>
      <c r="F2956" s="3" t="s">
        <v>5330</v>
      </c>
      <c r="G2956" t="s">
        <v>5360</v>
      </c>
      <c r="H2956" t="s">
        <v>5360</v>
      </c>
      <c r="I2956">
        <v>2128</v>
      </c>
      <c r="J2956">
        <v>5</v>
      </c>
      <c r="K2956" s="183">
        <v>250</v>
      </c>
      <c r="L2956" s="212">
        <v>1250</v>
      </c>
      <c r="M2956" s="6">
        <f>tbl_Manifiestos[[#This Row],[Total Pagado]]*tbl_Manifiestos[[#This Row],[Porcentaje]]</f>
        <v>1125</v>
      </c>
      <c r="N2956" s="3">
        <v>0.9</v>
      </c>
    </row>
    <row r="2957" spans="1:14" ht="15.75" x14ac:dyDescent="0.25">
      <c r="A2957" s="3" t="s">
        <v>5354</v>
      </c>
      <c r="B2957" s="3" t="str">
        <f>tbl_Manifiestos[[#This Row],[Factura]] &amp; "|" &amp; tbl_Manifiestos[[#This Row],[Proyecto OK]] &amp; "|" &amp; TEXT(tbl_Manifiestos[[#This Row],[Servicio]],"0.00") &amp; "|" &amp; TEXT(tbl_Manifiestos[[#This Row],[Costo Unitario]],"0.00")</f>
        <v>2912|Metra New Auburn|4.00|250.00</v>
      </c>
      <c r="C2957">
        <v>2912</v>
      </c>
      <c r="D2957" s="140">
        <v>45981</v>
      </c>
      <c r="E2957">
        <v>1</v>
      </c>
      <c r="F2957" s="3" t="s">
        <v>5330</v>
      </c>
      <c r="G2957" t="s">
        <v>5360</v>
      </c>
      <c r="H2957" t="s">
        <v>5360</v>
      </c>
      <c r="I2957">
        <v>2128</v>
      </c>
      <c r="J2957">
        <v>4</v>
      </c>
      <c r="K2957" s="187">
        <v>250</v>
      </c>
      <c r="L2957" s="216">
        <v>1000</v>
      </c>
      <c r="M2957" s="6">
        <f>tbl_Manifiestos[[#This Row],[Total Pagado]]*tbl_Manifiestos[[#This Row],[Porcentaje]]</f>
        <v>900</v>
      </c>
      <c r="N2957" s="3">
        <v>0.9</v>
      </c>
    </row>
    <row r="2958" spans="1:14" ht="15.75" x14ac:dyDescent="0.25">
      <c r="A2958" s="3" t="s">
        <v>4152</v>
      </c>
      <c r="B2958" s="3" t="str">
        <f>tbl_Manifiestos[[#This Row],[Factura]] &amp; "|" &amp; tbl_Manifiestos[[#This Row],[Proyecto OK]] &amp; "|" &amp; TEXT(tbl_Manifiestos[[#This Row],[Servicio]],"0.00") &amp; "|" &amp; TEXT(tbl_Manifiestos[[#This Row],[Costo Unitario]],"0.00")</f>
        <v>2912|Metra New Auburn|4.00|250.00</v>
      </c>
      <c r="C2958">
        <v>2912</v>
      </c>
      <c r="D2958" s="140">
        <v>45981</v>
      </c>
      <c r="E2958">
        <v>58</v>
      </c>
      <c r="F2958" s="3" t="s">
        <v>5330</v>
      </c>
      <c r="G2958" t="s">
        <v>5360</v>
      </c>
      <c r="H2958" t="s">
        <v>5360</v>
      </c>
      <c r="I2958">
        <v>2128</v>
      </c>
      <c r="J2958">
        <v>4</v>
      </c>
      <c r="K2958" s="187">
        <v>250</v>
      </c>
      <c r="L2958" s="216">
        <v>1000</v>
      </c>
      <c r="M2958" s="6">
        <f>tbl_Manifiestos[[#This Row],[Total Pagado]]*tbl_Manifiestos[[#This Row],[Porcentaje]]</f>
        <v>900</v>
      </c>
      <c r="N2958" s="3">
        <v>0.9</v>
      </c>
    </row>
    <row r="2959" spans="1:14" ht="15.75" x14ac:dyDescent="0.25">
      <c r="A2959" s="3" t="s">
        <v>27</v>
      </c>
      <c r="B2959" s="3" t="str">
        <f>tbl_Manifiestos[[#This Row],[Factura]] &amp; "|" &amp; tbl_Manifiestos[[#This Row],[Proyecto OK]] &amp; "|" &amp; TEXT(tbl_Manifiestos[[#This Row],[Servicio]],"0.00") &amp; "|" &amp; TEXT(tbl_Manifiestos[[#This Row],[Costo Unitario]],"0.00")</f>
        <v>2700|Metra New Auburn|1.00|300.00</v>
      </c>
      <c r="C2959" t="s">
        <v>5567</v>
      </c>
      <c r="D2959" s="50">
        <v>45898</v>
      </c>
      <c r="E2959">
        <v>325</v>
      </c>
      <c r="F2959" s="3" t="s">
        <v>5330</v>
      </c>
      <c r="G2959" t="s">
        <v>5360</v>
      </c>
      <c r="H2959" t="s">
        <v>5360</v>
      </c>
      <c r="I2959">
        <v>2128</v>
      </c>
      <c r="J2959">
        <v>1</v>
      </c>
      <c r="K2959" s="54">
        <v>300</v>
      </c>
      <c r="L2959" s="38">
        <f t="shared" ref="L2959:L2990" si="88">J2959*K2959</f>
        <v>300</v>
      </c>
      <c r="M2959" s="6">
        <f>tbl_Manifiestos[[#This Row],[Total Pagado]]*tbl_Manifiestos[[#This Row],[Porcentaje]]</f>
        <v>279</v>
      </c>
      <c r="N2959" s="3">
        <v>0.93</v>
      </c>
    </row>
    <row r="2960" spans="1:14" ht="15.75" x14ac:dyDescent="0.25">
      <c r="A2960" s="3" t="s">
        <v>27</v>
      </c>
      <c r="B2960" s="3" t="str">
        <f>tbl_Manifiestos[[#This Row],[Factura]] &amp; "|" &amp; tbl_Manifiestos[[#This Row],[Proyecto OK]] &amp; "|" &amp; TEXT(tbl_Manifiestos[[#This Row],[Servicio]],"0.00") &amp; "|" &amp; TEXT(tbl_Manifiestos[[#This Row],[Costo Unitario]],"0.00")</f>
        <v>2700|Metra New Auburn|60.34|12.00</v>
      </c>
      <c r="C2960" t="s">
        <v>5567</v>
      </c>
      <c r="D2960" s="52">
        <v>45898</v>
      </c>
      <c r="E2960">
        <v>325</v>
      </c>
      <c r="F2960" s="3" t="s">
        <v>5330</v>
      </c>
      <c r="G2960" t="s">
        <v>5360</v>
      </c>
      <c r="H2960" t="s">
        <v>5360</v>
      </c>
      <c r="I2960">
        <v>2128</v>
      </c>
      <c r="J2960">
        <v>60.34</v>
      </c>
      <c r="K2960" s="56">
        <v>12</v>
      </c>
      <c r="L2960" s="39">
        <f t="shared" si="88"/>
        <v>724.08</v>
      </c>
      <c r="M2960" s="6">
        <f>tbl_Manifiestos[[#This Row],[Total Pagado]]*tbl_Manifiestos[[#This Row],[Porcentaje]]</f>
        <v>673.39440000000002</v>
      </c>
      <c r="N2960" s="3">
        <v>0.93</v>
      </c>
    </row>
    <row r="2961" spans="1:14" ht="15.75" x14ac:dyDescent="0.25">
      <c r="A2961" s="3" t="s">
        <v>27</v>
      </c>
      <c r="B2961" s="3" t="str">
        <f>tbl_Manifiestos[[#This Row],[Factura]] &amp; "|" &amp; tbl_Manifiestos[[#This Row],[Proyecto OK]] &amp; "|" &amp; TEXT(tbl_Manifiestos[[#This Row],[Servicio]],"0.00") &amp; "|" &amp; TEXT(tbl_Manifiestos[[#This Row],[Costo Unitario]],"0.00")</f>
        <v>2700|Metra New Auburn|1.00|300.00</v>
      </c>
      <c r="C2961" t="s">
        <v>5567</v>
      </c>
      <c r="D2961" s="50">
        <v>45898</v>
      </c>
      <c r="E2961">
        <v>325</v>
      </c>
      <c r="F2961" s="3" t="s">
        <v>5330</v>
      </c>
      <c r="G2961" t="s">
        <v>5360</v>
      </c>
      <c r="H2961" t="s">
        <v>5360</v>
      </c>
      <c r="I2961">
        <v>2128</v>
      </c>
      <c r="J2961">
        <v>1</v>
      </c>
      <c r="K2961" s="54">
        <v>300</v>
      </c>
      <c r="L2961" s="38">
        <f t="shared" si="88"/>
        <v>300</v>
      </c>
      <c r="M2961" s="6">
        <f>tbl_Manifiestos[[#This Row],[Total Pagado]]*tbl_Manifiestos[[#This Row],[Porcentaje]]</f>
        <v>279</v>
      </c>
      <c r="N2961" s="3">
        <v>0.93</v>
      </c>
    </row>
    <row r="2962" spans="1:14" ht="15.75" x14ac:dyDescent="0.25">
      <c r="A2962" s="3" t="s">
        <v>27</v>
      </c>
      <c r="B2962" s="3" t="str">
        <f>tbl_Manifiestos[[#This Row],[Factura]] &amp; "|" &amp; tbl_Manifiestos[[#This Row],[Proyecto OK]] &amp; "|" &amp; TEXT(tbl_Manifiestos[[#This Row],[Servicio]],"0.00") &amp; "|" &amp; TEXT(tbl_Manifiestos[[#This Row],[Costo Unitario]],"0.00")</f>
        <v>2700|Metra New Auburn|1.00|300.00</v>
      </c>
      <c r="C2962" t="s">
        <v>5567</v>
      </c>
      <c r="D2962" s="51">
        <v>45898</v>
      </c>
      <c r="E2962">
        <v>325</v>
      </c>
      <c r="F2962" s="3" t="s">
        <v>5330</v>
      </c>
      <c r="G2962" t="s">
        <v>5360</v>
      </c>
      <c r="H2962" t="s">
        <v>5360</v>
      </c>
      <c r="I2962">
        <v>2128</v>
      </c>
      <c r="J2962">
        <v>1</v>
      </c>
      <c r="K2962" s="55">
        <v>300</v>
      </c>
      <c r="L2962" s="40">
        <f t="shared" si="88"/>
        <v>300</v>
      </c>
      <c r="M2962" s="6">
        <f>tbl_Manifiestos[[#This Row],[Total Pagado]]*tbl_Manifiestos[[#This Row],[Porcentaje]]</f>
        <v>279</v>
      </c>
      <c r="N2962" s="3">
        <v>0.93</v>
      </c>
    </row>
    <row r="2963" spans="1:14" ht="15.75" x14ac:dyDescent="0.25">
      <c r="A2963" s="3" t="s">
        <v>27</v>
      </c>
      <c r="B2963" s="3" t="str">
        <f>tbl_Manifiestos[[#This Row],[Factura]] &amp; "|" &amp; tbl_Manifiestos[[#This Row],[Proyecto OK]] &amp; "|" &amp; TEXT(tbl_Manifiestos[[#This Row],[Servicio]],"0.00") &amp; "|" &amp; TEXT(tbl_Manifiestos[[#This Row],[Costo Unitario]],"0.00")</f>
        <v>2700|Metra New Auburn|1.00|300.00</v>
      </c>
      <c r="C2963" t="s">
        <v>5567</v>
      </c>
      <c r="D2963" s="52">
        <v>45898</v>
      </c>
      <c r="E2963">
        <v>325</v>
      </c>
      <c r="F2963" s="3" t="s">
        <v>5330</v>
      </c>
      <c r="G2963" t="s">
        <v>5360</v>
      </c>
      <c r="H2963" t="s">
        <v>5360</v>
      </c>
      <c r="I2963">
        <v>2128</v>
      </c>
      <c r="J2963">
        <v>1</v>
      </c>
      <c r="K2963" s="56">
        <v>300</v>
      </c>
      <c r="L2963" s="39">
        <f t="shared" si="88"/>
        <v>300</v>
      </c>
      <c r="M2963" s="6">
        <f>tbl_Manifiestos[[#This Row],[Total Pagado]]*tbl_Manifiestos[[#This Row],[Porcentaje]]</f>
        <v>279</v>
      </c>
      <c r="N2963" s="3">
        <v>0.93</v>
      </c>
    </row>
    <row r="2964" spans="1:14" ht="15.75" x14ac:dyDescent="0.25">
      <c r="A2964" s="3" t="s">
        <v>27</v>
      </c>
      <c r="B2964" s="3" t="str">
        <f>tbl_Manifiestos[[#This Row],[Factura]] &amp; "|" &amp; tbl_Manifiestos[[#This Row],[Proyecto OK]] &amp; "|" &amp; TEXT(tbl_Manifiestos[[#This Row],[Servicio]],"0.00") &amp; "|" &amp; TEXT(tbl_Manifiestos[[#This Row],[Costo Unitario]],"0.00")</f>
        <v>2717|Metra New Auburn|4.00|180.00</v>
      </c>
      <c r="C2964" t="s">
        <v>5578</v>
      </c>
      <c r="D2964" s="53">
        <v>45902</v>
      </c>
      <c r="E2964">
        <v>356</v>
      </c>
      <c r="F2964" s="3" t="s">
        <v>5330</v>
      </c>
      <c r="G2964" t="s">
        <v>5360</v>
      </c>
      <c r="H2964" t="s">
        <v>5360</v>
      </c>
      <c r="I2964">
        <v>2128</v>
      </c>
      <c r="J2964">
        <v>4</v>
      </c>
      <c r="K2964" s="57">
        <v>180</v>
      </c>
      <c r="L2964" s="41">
        <f t="shared" si="88"/>
        <v>720</v>
      </c>
      <c r="M2964" s="6">
        <f>tbl_Manifiestos[[#This Row],[Total Pagado]]*tbl_Manifiestos[[#This Row],[Porcentaje]]</f>
        <v>669.6</v>
      </c>
      <c r="N2964" s="3">
        <v>0.93</v>
      </c>
    </row>
    <row r="2965" spans="1:14" ht="15.75" x14ac:dyDescent="0.25">
      <c r="A2965" s="3" t="s">
        <v>27</v>
      </c>
      <c r="B2965" s="3" t="str">
        <f>tbl_Manifiestos[[#This Row],[Factura]] &amp; "|" &amp; tbl_Manifiestos[[#This Row],[Proyecto OK]] &amp; "|" &amp; TEXT(tbl_Manifiestos[[#This Row],[Servicio]],"0.00") &amp; "|" &amp; TEXT(tbl_Manifiestos[[#This Row],[Costo Unitario]],"0.00")</f>
        <v>2717|Metra New Auburn|1.00|300.00</v>
      </c>
      <c r="C2965" t="s">
        <v>5578</v>
      </c>
      <c r="D2965" s="50">
        <v>45902</v>
      </c>
      <c r="E2965">
        <v>356</v>
      </c>
      <c r="F2965" s="3" t="s">
        <v>5330</v>
      </c>
      <c r="G2965" t="s">
        <v>5360</v>
      </c>
      <c r="H2965" t="s">
        <v>5360</v>
      </c>
      <c r="I2965">
        <v>2128</v>
      </c>
      <c r="J2965">
        <v>1</v>
      </c>
      <c r="K2965" s="54">
        <v>300</v>
      </c>
      <c r="L2965" s="38">
        <f t="shared" si="88"/>
        <v>300</v>
      </c>
      <c r="M2965" s="6">
        <f>tbl_Manifiestos[[#This Row],[Total Pagado]]*tbl_Manifiestos[[#This Row],[Porcentaje]]</f>
        <v>279</v>
      </c>
      <c r="N2965" s="3">
        <v>0.93</v>
      </c>
    </row>
    <row r="2966" spans="1:14" ht="15.75" x14ac:dyDescent="0.25">
      <c r="A2966" s="3" t="s">
        <v>27</v>
      </c>
      <c r="B2966" s="3" t="str">
        <f>tbl_Manifiestos[[#This Row],[Factura]] &amp; "|" &amp; tbl_Manifiestos[[#This Row],[Proyecto OK]] &amp; "|" &amp; TEXT(tbl_Manifiestos[[#This Row],[Servicio]],"0.00") &amp; "|" &amp; TEXT(tbl_Manifiestos[[#This Row],[Costo Unitario]],"0.00")</f>
        <v>2717|Metra New Auburn|1.00|410.00</v>
      </c>
      <c r="C2966" t="s">
        <v>5578</v>
      </c>
      <c r="D2966" s="51">
        <v>45902</v>
      </c>
      <c r="E2966">
        <v>356</v>
      </c>
      <c r="F2966" s="3" t="s">
        <v>5330</v>
      </c>
      <c r="G2966" t="s">
        <v>5360</v>
      </c>
      <c r="H2966" t="s">
        <v>5360</v>
      </c>
      <c r="I2966">
        <v>2128</v>
      </c>
      <c r="J2966">
        <v>1</v>
      </c>
      <c r="K2966" s="55">
        <v>410</v>
      </c>
      <c r="L2966" s="40">
        <f t="shared" si="88"/>
        <v>410</v>
      </c>
      <c r="M2966" s="6">
        <f>tbl_Manifiestos[[#This Row],[Total Pagado]]*tbl_Manifiestos[[#This Row],[Porcentaje]]</f>
        <v>381.3</v>
      </c>
      <c r="N2966" s="3">
        <v>0.93</v>
      </c>
    </row>
    <row r="2967" spans="1:14" ht="15.75" x14ac:dyDescent="0.25">
      <c r="A2967" s="3" t="s">
        <v>27</v>
      </c>
      <c r="B2967" s="3" t="str">
        <f>tbl_Manifiestos[[#This Row],[Factura]] &amp; "|" &amp; tbl_Manifiestos[[#This Row],[Proyecto OK]] &amp; "|" &amp; TEXT(tbl_Manifiestos[[#This Row],[Servicio]],"0.00") &amp; "|" &amp; TEXT(tbl_Manifiestos[[#This Row],[Costo Unitario]],"0.00")</f>
        <v>2717|Metra New Auburn|40.81|12.00</v>
      </c>
      <c r="C2967" t="s">
        <v>5578</v>
      </c>
      <c r="D2967" s="51">
        <v>45905</v>
      </c>
      <c r="E2967">
        <v>325</v>
      </c>
      <c r="F2967" s="3" t="s">
        <v>5330</v>
      </c>
      <c r="G2967" t="s">
        <v>5360</v>
      </c>
      <c r="H2967" t="s">
        <v>5360</v>
      </c>
      <c r="I2967">
        <v>2128</v>
      </c>
      <c r="J2967">
        <v>40.81</v>
      </c>
      <c r="K2967" s="55">
        <v>12</v>
      </c>
      <c r="L2967" s="40">
        <f t="shared" si="88"/>
        <v>489.72</v>
      </c>
      <c r="M2967" s="6">
        <f>tbl_Manifiestos[[#This Row],[Total Pagado]]*tbl_Manifiestos[[#This Row],[Porcentaje]]</f>
        <v>455.43960000000004</v>
      </c>
      <c r="N2967" s="3">
        <v>0.93</v>
      </c>
    </row>
    <row r="2968" spans="1:14" ht="15.75" x14ac:dyDescent="0.25">
      <c r="A2968" s="3" t="s">
        <v>27</v>
      </c>
      <c r="B2968" s="3" t="str">
        <f>tbl_Manifiestos[[#This Row],[Factura]] &amp; "|" &amp; tbl_Manifiestos[[#This Row],[Proyecto OK]] &amp; "|" &amp; TEXT(tbl_Manifiestos[[#This Row],[Servicio]],"0.00") &amp; "|" &amp; TEXT(tbl_Manifiestos[[#This Row],[Costo Unitario]],"0.00")</f>
        <v>2717|Metra New Auburn|1.00|410.00</v>
      </c>
      <c r="C2968" t="s">
        <v>5578</v>
      </c>
      <c r="D2968" s="51">
        <v>45905</v>
      </c>
      <c r="E2968">
        <v>325</v>
      </c>
      <c r="F2968" s="3" t="s">
        <v>5330</v>
      </c>
      <c r="G2968" t="s">
        <v>5360</v>
      </c>
      <c r="H2968" t="s">
        <v>5360</v>
      </c>
      <c r="I2968">
        <v>2128</v>
      </c>
      <c r="J2968">
        <v>1</v>
      </c>
      <c r="K2968" s="55">
        <v>410</v>
      </c>
      <c r="L2968" s="40">
        <f t="shared" si="88"/>
        <v>410</v>
      </c>
      <c r="M2968" s="6">
        <f>tbl_Manifiestos[[#This Row],[Total Pagado]]*tbl_Manifiestos[[#This Row],[Porcentaje]]</f>
        <v>381.3</v>
      </c>
      <c r="N2968" s="3">
        <v>0.93</v>
      </c>
    </row>
    <row r="2969" spans="1:14" ht="15.75" x14ac:dyDescent="0.25">
      <c r="A2969" s="3" t="s">
        <v>27</v>
      </c>
      <c r="B2969" s="3" t="str">
        <f>tbl_Manifiestos[[#This Row],[Factura]] &amp; "|" &amp; tbl_Manifiestos[[#This Row],[Proyecto OK]] &amp; "|" &amp; TEXT(tbl_Manifiestos[[#This Row],[Servicio]],"0.00") &amp; "|" &amp; TEXT(tbl_Manifiestos[[#This Row],[Costo Unitario]],"0.00")</f>
        <v>2735|Metra New Auburn|20.05|12.00</v>
      </c>
      <c r="C2969" t="s">
        <v>5592</v>
      </c>
      <c r="D2969" s="53">
        <v>45911</v>
      </c>
      <c r="E2969">
        <v>114</v>
      </c>
      <c r="F2969" s="3" t="s">
        <v>5330</v>
      </c>
      <c r="G2969" t="s">
        <v>5360</v>
      </c>
      <c r="H2969" t="s">
        <v>5360</v>
      </c>
      <c r="I2969">
        <v>2128</v>
      </c>
      <c r="J2969">
        <v>20.05</v>
      </c>
      <c r="K2969" s="57">
        <v>12</v>
      </c>
      <c r="L2969" s="41">
        <f t="shared" si="88"/>
        <v>240.60000000000002</v>
      </c>
      <c r="M2969" s="6">
        <f>tbl_Manifiestos[[#This Row],[Total Pagado]]*tbl_Manifiestos[[#This Row],[Porcentaje]]</f>
        <v>223.75800000000004</v>
      </c>
      <c r="N2969" s="3">
        <v>0.93</v>
      </c>
    </row>
    <row r="2970" spans="1:14" ht="15.75" x14ac:dyDescent="0.25">
      <c r="A2970" s="3" t="s">
        <v>27</v>
      </c>
      <c r="B2970" s="3" t="str">
        <f>tbl_Manifiestos[[#This Row],[Factura]] &amp; "|" &amp; tbl_Manifiestos[[#This Row],[Proyecto OK]] &amp; "|" &amp; TEXT(tbl_Manifiestos[[#This Row],[Servicio]],"0.00") &amp; "|" &amp; TEXT(tbl_Manifiestos[[#This Row],[Costo Unitario]],"0.00")</f>
        <v>2798|Metra New Auburn|5.00|300.00</v>
      </c>
      <c r="C2970" t="s">
        <v>5633</v>
      </c>
      <c r="D2970" s="30">
        <v>45939</v>
      </c>
      <c r="E2970">
        <v>103</v>
      </c>
      <c r="F2970" s="3" t="s">
        <v>5330</v>
      </c>
      <c r="G2970" t="s">
        <v>5360</v>
      </c>
      <c r="H2970" t="s">
        <v>5360</v>
      </c>
      <c r="I2970">
        <v>2128</v>
      </c>
      <c r="J2970">
        <v>5</v>
      </c>
      <c r="K2970" s="54">
        <v>300</v>
      </c>
      <c r="L2970" s="38">
        <f t="shared" si="88"/>
        <v>1500</v>
      </c>
      <c r="M2970" s="6">
        <f>tbl_Manifiestos[[#This Row],[Total Pagado]]*tbl_Manifiestos[[#This Row],[Porcentaje]]</f>
        <v>1395</v>
      </c>
      <c r="N2970" s="3">
        <v>0.93</v>
      </c>
    </row>
    <row r="2971" spans="1:14" ht="15.75" x14ac:dyDescent="0.25">
      <c r="A2971" s="3" t="s">
        <v>27</v>
      </c>
      <c r="B2971" s="3" t="str">
        <f>tbl_Manifiestos[[#This Row],[Factura]] &amp; "|" &amp; tbl_Manifiestos[[#This Row],[Proyecto OK]] &amp; "|" &amp; TEXT(tbl_Manifiestos[[#This Row],[Servicio]],"0.00") &amp; "|" &amp; TEXT(tbl_Manifiestos[[#This Row],[Costo Unitario]],"0.00")</f>
        <v>2798|Metra New Auburn|5.00|300.00</v>
      </c>
      <c r="C2971" t="s">
        <v>5633</v>
      </c>
      <c r="D2971" s="32">
        <v>45938</v>
      </c>
      <c r="E2971">
        <v>103</v>
      </c>
      <c r="F2971" s="3" t="s">
        <v>5330</v>
      </c>
      <c r="G2971" t="s">
        <v>5360</v>
      </c>
      <c r="H2971" t="s">
        <v>5360</v>
      </c>
      <c r="I2971">
        <v>2128</v>
      </c>
      <c r="J2971">
        <v>5</v>
      </c>
      <c r="K2971" s="55">
        <v>300</v>
      </c>
      <c r="L2971" s="40">
        <f t="shared" si="88"/>
        <v>1500</v>
      </c>
      <c r="M2971" s="6">
        <f>tbl_Manifiestos[[#This Row],[Total Pagado]]*tbl_Manifiestos[[#This Row],[Porcentaje]]</f>
        <v>1395</v>
      </c>
      <c r="N2971" s="3">
        <v>0.93</v>
      </c>
    </row>
    <row r="2972" spans="1:14" ht="15.75" x14ac:dyDescent="0.25">
      <c r="A2972" s="3" t="s">
        <v>27</v>
      </c>
      <c r="B2972" s="3" t="str">
        <f>tbl_Manifiestos[[#This Row],[Factura]] &amp; "|" &amp; tbl_Manifiestos[[#This Row],[Proyecto OK]] &amp; "|" &amp; TEXT(tbl_Manifiestos[[#This Row],[Servicio]],"0.00") &amp; "|" &amp; TEXT(tbl_Manifiestos[[#This Row],[Costo Unitario]],"0.00")</f>
        <v>2813|Metra New Auburn|1.00|410.00</v>
      </c>
      <c r="C2972" t="s">
        <v>5645</v>
      </c>
      <c r="D2972" s="51">
        <v>45944</v>
      </c>
      <c r="E2972">
        <v>103</v>
      </c>
      <c r="F2972" s="3" t="s">
        <v>5330</v>
      </c>
      <c r="G2972" t="s">
        <v>5360</v>
      </c>
      <c r="H2972" t="s">
        <v>5360</v>
      </c>
      <c r="I2972">
        <v>2128</v>
      </c>
      <c r="J2972">
        <v>1</v>
      </c>
      <c r="K2972" s="55">
        <v>410</v>
      </c>
      <c r="L2972" s="40">
        <f t="shared" si="88"/>
        <v>410</v>
      </c>
      <c r="M2972" s="6">
        <f>tbl_Manifiestos[[#This Row],[Total Pagado]]*tbl_Manifiestos[[#This Row],[Porcentaje]]</f>
        <v>381.3</v>
      </c>
      <c r="N2972" s="3">
        <v>0.93</v>
      </c>
    </row>
    <row r="2973" spans="1:14" ht="15.75" x14ac:dyDescent="0.25">
      <c r="A2973" s="3" t="s">
        <v>27</v>
      </c>
      <c r="B2973" s="3" t="str">
        <f>tbl_Manifiestos[[#This Row],[Factura]] &amp; "|" &amp; tbl_Manifiestos[[#This Row],[Proyecto OK]] &amp; "|" &amp; TEXT(tbl_Manifiestos[[#This Row],[Servicio]],"0.00") &amp; "|" &amp; TEXT(tbl_Manifiestos[[#This Row],[Costo Unitario]],"0.00")</f>
        <v>2813|Metra New Auburn|4.00|410.00</v>
      </c>
      <c r="C2973" t="s">
        <v>5645</v>
      </c>
      <c r="D2973" s="52">
        <v>45944</v>
      </c>
      <c r="E2973">
        <v>617</v>
      </c>
      <c r="F2973" s="3" t="s">
        <v>5330</v>
      </c>
      <c r="G2973" t="s">
        <v>5360</v>
      </c>
      <c r="H2973" t="s">
        <v>5360</v>
      </c>
      <c r="I2973">
        <v>2128</v>
      </c>
      <c r="J2973">
        <v>4</v>
      </c>
      <c r="K2973" s="56">
        <v>410</v>
      </c>
      <c r="L2973" s="39">
        <f t="shared" si="88"/>
        <v>1640</v>
      </c>
      <c r="M2973" s="6">
        <f>tbl_Manifiestos[[#This Row],[Total Pagado]]*tbl_Manifiestos[[#This Row],[Porcentaje]]</f>
        <v>1525.2</v>
      </c>
      <c r="N2973" s="3">
        <v>0.93</v>
      </c>
    </row>
    <row r="2974" spans="1:14" ht="15.75" x14ac:dyDescent="0.25">
      <c r="A2974" s="3" t="s">
        <v>27</v>
      </c>
      <c r="B2974" s="3" t="str">
        <f>tbl_Manifiestos[[#This Row],[Factura]] &amp; "|" &amp; tbl_Manifiestos[[#This Row],[Proyecto OK]] &amp; "|" &amp; TEXT(tbl_Manifiestos[[#This Row],[Servicio]],"0.00") &amp; "|" &amp; TEXT(tbl_Manifiestos[[#This Row],[Costo Unitario]],"0.00")</f>
        <v>2813|Metra New Auburn|4.00|410.00</v>
      </c>
      <c r="C2974" t="s">
        <v>5645</v>
      </c>
      <c r="D2974" s="50">
        <v>45944</v>
      </c>
      <c r="E2974">
        <v>356</v>
      </c>
      <c r="F2974" s="3" t="s">
        <v>5330</v>
      </c>
      <c r="G2974" t="s">
        <v>5360</v>
      </c>
      <c r="H2974" t="s">
        <v>5360</v>
      </c>
      <c r="I2974">
        <v>2128</v>
      </c>
      <c r="J2974">
        <v>4</v>
      </c>
      <c r="K2974" s="54">
        <v>410</v>
      </c>
      <c r="L2974" s="38">
        <f t="shared" si="88"/>
        <v>1640</v>
      </c>
      <c r="M2974" s="6">
        <f>tbl_Manifiestos[[#This Row],[Total Pagado]]*tbl_Manifiestos[[#This Row],[Porcentaje]]</f>
        <v>1525.2</v>
      </c>
      <c r="N2974" s="3">
        <v>0.93</v>
      </c>
    </row>
    <row r="2975" spans="1:14" ht="15.75" x14ac:dyDescent="0.25">
      <c r="A2975" s="3" t="s">
        <v>27</v>
      </c>
      <c r="B2975" s="3" t="str">
        <f>tbl_Manifiestos[[#This Row],[Factura]] &amp; "|" &amp; tbl_Manifiestos[[#This Row],[Proyecto OK]] &amp; "|" &amp; TEXT(tbl_Manifiestos[[#This Row],[Servicio]],"0.00") &amp; "|" &amp; TEXT(tbl_Manifiestos[[#This Row],[Costo Unitario]],"0.00")</f>
        <v>2813|Metra New Auburn|4.00|410.00</v>
      </c>
      <c r="C2975" t="s">
        <v>5645</v>
      </c>
      <c r="D2975" s="51">
        <v>45944</v>
      </c>
      <c r="E2975">
        <v>67</v>
      </c>
      <c r="F2975" s="3" t="s">
        <v>5330</v>
      </c>
      <c r="G2975" t="s">
        <v>5360</v>
      </c>
      <c r="H2975" t="s">
        <v>5360</v>
      </c>
      <c r="I2975">
        <v>2128</v>
      </c>
      <c r="J2975">
        <v>4</v>
      </c>
      <c r="K2975" s="55">
        <v>410</v>
      </c>
      <c r="L2975" s="40">
        <f t="shared" si="88"/>
        <v>1640</v>
      </c>
      <c r="M2975" s="6">
        <f>tbl_Manifiestos[[#This Row],[Total Pagado]]*tbl_Manifiestos[[#This Row],[Porcentaje]]</f>
        <v>1525.2</v>
      </c>
      <c r="N2975" s="3">
        <v>0.93</v>
      </c>
    </row>
    <row r="2976" spans="1:14" ht="15.75" x14ac:dyDescent="0.25">
      <c r="A2976" s="3" t="s">
        <v>27</v>
      </c>
      <c r="B2976" s="3" t="str">
        <f>tbl_Manifiestos[[#This Row],[Factura]] &amp; "|" &amp; tbl_Manifiestos[[#This Row],[Proyecto OK]] &amp; "|" &amp; TEXT(tbl_Manifiestos[[#This Row],[Servicio]],"0.00") &amp; "|" &amp; TEXT(tbl_Manifiestos[[#This Row],[Costo Unitario]],"0.00")</f>
        <v>2813|Metra New Auburn|4.00|410.00</v>
      </c>
      <c r="C2976" t="s">
        <v>5645</v>
      </c>
      <c r="D2976" s="51">
        <v>45944</v>
      </c>
      <c r="E2976">
        <v>325</v>
      </c>
      <c r="F2976" s="3" t="s">
        <v>5330</v>
      </c>
      <c r="G2976" t="s">
        <v>5360</v>
      </c>
      <c r="H2976" t="s">
        <v>5360</v>
      </c>
      <c r="I2976">
        <v>2128</v>
      </c>
      <c r="J2976">
        <v>4</v>
      </c>
      <c r="K2976" s="55">
        <v>410</v>
      </c>
      <c r="L2976" s="40">
        <f t="shared" si="88"/>
        <v>1640</v>
      </c>
      <c r="M2976" s="6">
        <f>tbl_Manifiestos[[#This Row],[Total Pagado]]*tbl_Manifiestos[[#This Row],[Porcentaje]]</f>
        <v>1525.2</v>
      </c>
      <c r="N2976" s="3">
        <v>0.93</v>
      </c>
    </row>
    <row r="2977" spans="1:14" ht="15.75" x14ac:dyDescent="0.25">
      <c r="A2977" s="3" t="s">
        <v>27</v>
      </c>
      <c r="B2977" s="3" t="str">
        <f>tbl_Manifiestos[[#This Row],[Factura]] &amp; "|" &amp; tbl_Manifiestos[[#This Row],[Proyecto OK]] &amp; "|" &amp; TEXT(tbl_Manifiestos[[#This Row],[Servicio]],"0.00") &amp; "|" &amp; TEXT(tbl_Manifiestos[[#This Row],[Costo Unitario]],"0.00")</f>
        <v>2813|Metra New Auburn|3.00|410.00</v>
      </c>
      <c r="C2977" t="s">
        <v>5645</v>
      </c>
      <c r="D2977" s="51">
        <v>45945</v>
      </c>
      <c r="E2977">
        <v>617</v>
      </c>
      <c r="F2977" s="3" t="s">
        <v>5330</v>
      </c>
      <c r="G2977" t="s">
        <v>5360</v>
      </c>
      <c r="H2977" t="s">
        <v>5360</v>
      </c>
      <c r="I2977">
        <v>2128</v>
      </c>
      <c r="J2977">
        <v>3</v>
      </c>
      <c r="K2977" s="55">
        <v>410</v>
      </c>
      <c r="L2977" s="40">
        <f t="shared" si="88"/>
        <v>1230</v>
      </c>
      <c r="M2977" s="6">
        <f>tbl_Manifiestos[[#This Row],[Total Pagado]]*tbl_Manifiestos[[#This Row],[Porcentaje]]</f>
        <v>1143.9000000000001</v>
      </c>
      <c r="N2977" s="3">
        <v>0.93</v>
      </c>
    </row>
    <row r="2978" spans="1:14" ht="15.75" x14ac:dyDescent="0.25">
      <c r="A2978" s="3" t="s">
        <v>27</v>
      </c>
      <c r="B2978" s="3" t="str">
        <f>tbl_Manifiestos[[#This Row],[Factura]] &amp; "|" &amp; tbl_Manifiestos[[#This Row],[Proyecto OK]] &amp; "|" &amp; TEXT(tbl_Manifiestos[[#This Row],[Servicio]],"0.00") &amp; "|" &amp; TEXT(tbl_Manifiestos[[#This Row],[Costo Unitario]],"0.00")</f>
        <v>2836|Metra New Auburn|5.00|300.00</v>
      </c>
      <c r="C2978" t="s">
        <v>5661</v>
      </c>
      <c r="D2978" s="51">
        <v>45950</v>
      </c>
      <c r="E2978">
        <v>103</v>
      </c>
      <c r="F2978" s="3" t="s">
        <v>5330</v>
      </c>
      <c r="G2978" t="s">
        <v>5360</v>
      </c>
      <c r="H2978" t="s">
        <v>5360</v>
      </c>
      <c r="I2978">
        <v>2128</v>
      </c>
      <c r="J2978">
        <v>5</v>
      </c>
      <c r="K2978" s="55">
        <v>300</v>
      </c>
      <c r="L2978" s="40">
        <f t="shared" si="88"/>
        <v>1500</v>
      </c>
      <c r="M2978" s="6">
        <f>tbl_Manifiestos[[#This Row],[Total Pagado]]*tbl_Manifiestos[[#This Row],[Porcentaje]]</f>
        <v>1395</v>
      </c>
      <c r="N2978" s="3">
        <v>0.93</v>
      </c>
    </row>
    <row r="2979" spans="1:14" ht="15.75" x14ac:dyDescent="0.25">
      <c r="A2979" s="3" t="s">
        <v>27</v>
      </c>
      <c r="B2979" s="3" t="str">
        <f>tbl_Manifiestos[[#This Row],[Factura]] &amp; "|" &amp; tbl_Manifiestos[[#This Row],[Proyecto OK]] &amp; "|" &amp; TEXT(tbl_Manifiestos[[#This Row],[Servicio]],"0.00") &amp; "|" &amp; TEXT(tbl_Manifiestos[[#This Row],[Costo Unitario]],"0.00")</f>
        <v>2836|Metra New Auburn|5.00|300.00</v>
      </c>
      <c r="C2979" t="s">
        <v>5661</v>
      </c>
      <c r="D2979" s="51">
        <v>45950</v>
      </c>
      <c r="E2979">
        <v>356</v>
      </c>
      <c r="F2979" s="3" t="s">
        <v>5330</v>
      </c>
      <c r="G2979" t="s">
        <v>5360</v>
      </c>
      <c r="H2979" t="s">
        <v>5360</v>
      </c>
      <c r="I2979">
        <v>2128</v>
      </c>
      <c r="J2979">
        <v>5</v>
      </c>
      <c r="K2979" s="55">
        <v>300</v>
      </c>
      <c r="L2979" s="40">
        <f t="shared" si="88"/>
        <v>1500</v>
      </c>
      <c r="M2979" s="6">
        <f>tbl_Manifiestos[[#This Row],[Total Pagado]]*tbl_Manifiestos[[#This Row],[Porcentaje]]</f>
        <v>1395</v>
      </c>
      <c r="N2979" s="3">
        <v>0.93</v>
      </c>
    </row>
    <row r="2980" spans="1:14" ht="15.75" x14ac:dyDescent="0.25">
      <c r="A2980" s="3" t="s">
        <v>27</v>
      </c>
      <c r="B2980" s="3" t="str">
        <f>tbl_Manifiestos[[#This Row],[Factura]] &amp; "|" &amp; tbl_Manifiestos[[#This Row],[Proyecto OK]] &amp; "|" &amp; TEXT(tbl_Manifiestos[[#This Row],[Servicio]],"0.00") &amp; "|" &amp; TEXT(tbl_Manifiestos[[#This Row],[Costo Unitario]],"0.00")</f>
        <v>2836|Metra New Auburn|5.00|300.00</v>
      </c>
      <c r="C2980" t="s">
        <v>5661</v>
      </c>
      <c r="D2980" s="52">
        <v>45950</v>
      </c>
      <c r="E2980">
        <v>617</v>
      </c>
      <c r="F2980" s="3" t="s">
        <v>5330</v>
      </c>
      <c r="G2980" t="s">
        <v>5360</v>
      </c>
      <c r="H2980" t="s">
        <v>5360</v>
      </c>
      <c r="I2980">
        <v>2128</v>
      </c>
      <c r="J2980">
        <v>5</v>
      </c>
      <c r="K2980" s="56">
        <v>300</v>
      </c>
      <c r="L2980" s="39">
        <f t="shared" si="88"/>
        <v>1500</v>
      </c>
      <c r="M2980" s="6">
        <f>tbl_Manifiestos[[#This Row],[Total Pagado]]*tbl_Manifiestos[[#This Row],[Porcentaje]]</f>
        <v>1395</v>
      </c>
      <c r="N2980" s="3">
        <v>0.93</v>
      </c>
    </row>
    <row r="2981" spans="1:14" ht="15.75" x14ac:dyDescent="0.25">
      <c r="A2981" s="3" t="s">
        <v>27</v>
      </c>
      <c r="B2981" s="3" t="str">
        <f>tbl_Manifiestos[[#This Row],[Factura]] &amp; "|" &amp; tbl_Manifiestos[[#This Row],[Proyecto OK]] &amp; "|" &amp; TEXT(tbl_Manifiestos[[#This Row],[Servicio]],"0.00") &amp; "|" &amp; TEXT(tbl_Manifiestos[[#This Row],[Costo Unitario]],"0.00")</f>
        <v>2852|Metra New Auburn|5.00|300.00</v>
      </c>
      <c r="C2981" t="s">
        <v>5675</v>
      </c>
      <c r="D2981" s="71">
        <v>45959</v>
      </c>
      <c r="E2981">
        <v>356</v>
      </c>
      <c r="F2981" s="3" t="s">
        <v>5330</v>
      </c>
      <c r="G2981" t="s">
        <v>5360</v>
      </c>
      <c r="H2981" t="s">
        <v>5360</v>
      </c>
      <c r="I2981">
        <v>2128</v>
      </c>
      <c r="J2981">
        <v>5</v>
      </c>
      <c r="K2981" s="54">
        <v>300</v>
      </c>
      <c r="L2981" s="38">
        <f t="shared" si="88"/>
        <v>1500</v>
      </c>
      <c r="M2981" s="6">
        <f>tbl_Manifiestos[[#This Row],[Total Pagado]]*tbl_Manifiestos[[#This Row],[Porcentaje]]</f>
        <v>1395</v>
      </c>
      <c r="N2981" s="3">
        <v>0.93</v>
      </c>
    </row>
    <row r="2982" spans="1:14" ht="15.75" x14ac:dyDescent="0.25">
      <c r="A2982" s="3" t="s">
        <v>27</v>
      </c>
      <c r="B2982" s="3" t="str">
        <f>tbl_Manifiestos[[#This Row],[Factura]] &amp; "|" &amp; tbl_Manifiestos[[#This Row],[Proyecto OK]] &amp; "|" &amp; TEXT(tbl_Manifiestos[[#This Row],[Servicio]],"0.00") &amp; "|" &amp; TEXT(tbl_Manifiestos[[#This Row],[Costo Unitario]],"0.00")</f>
        <v>2852|Metra New Auburn|5.00|300.00</v>
      </c>
      <c r="C2982" t="s">
        <v>5675</v>
      </c>
      <c r="D2982" s="73">
        <v>45959</v>
      </c>
      <c r="E2982">
        <v>617</v>
      </c>
      <c r="F2982" s="3" t="s">
        <v>5330</v>
      </c>
      <c r="G2982" t="s">
        <v>5360</v>
      </c>
      <c r="H2982" t="s">
        <v>5360</v>
      </c>
      <c r="I2982">
        <v>2128</v>
      </c>
      <c r="J2982">
        <v>5</v>
      </c>
      <c r="K2982" s="56">
        <v>300</v>
      </c>
      <c r="L2982" s="39">
        <f t="shared" si="88"/>
        <v>1500</v>
      </c>
      <c r="M2982" s="6">
        <f>tbl_Manifiestos[[#This Row],[Total Pagado]]*tbl_Manifiestos[[#This Row],[Porcentaje]]</f>
        <v>1395</v>
      </c>
      <c r="N2982" s="3">
        <v>0.93</v>
      </c>
    </row>
    <row r="2983" spans="1:14" ht="15.75" x14ac:dyDescent="0.25">
      <c r="A2983" s="3" t="s">
        <v>27</v>
      </c>
      <c r="B2983" s="3" t="str">
        <f>tbl_Manifiestos[[#This Row],[Factura]] &amp; "|" &amp; tbl_Manifiestos[[#This Row],[Proyecto OK]] &amp; "|" &amp; TEXT(tbl_Manifiestos[[#This Row],[Servicio]],"0.00") &amp; "|" &amp; TEXT(tbl_Manifiestos[[#This Row],[Costo Unitario]],"0.00")</f>
        <v>2852|Metra New Auburn|4.00|300.00</v>
      </c>
      <c r="C2983" t="s">
        <v>5675</v>
      </c>
      <c r="D2983" s="71">
        <v>45961</v>
      </c>
      <c r="E2983">
        <v>617</v>
      </c>
      <c r="F2983" s="3" t="s">
        <v>5330</v>
      </c>
      <c r="G2983" t="s">
        <v>5360</v>
      </c>
      <c r="H2983" t="s">
        <v>5360</v>
      </c>
      <c r="I2983">
        <v>2128</v>
      </c>
      <c r="J2983">
        <v>4</v>
      </c>
      <c r="K2983" s="54">
        <v>300</v>
      </c>
      <c r="L2983" s="38">
        <f t="shared" si="88"/>
        <v>1200</v>
      </c>
      <c r="M2983" s="6">
        <f>tbl_Manifiestos[[#This Row],[Total Pagado]]*tbl_Manifiestos[[#This Row],[Porcentaje]]</f>
        <v>1116</v>
      </c>
      <c r="N2983" s="3">
        <v>0.93</v>
      </c>
    </row>
    <row r="2984" spans="1:14" ht="15.75" x14ac:dyDescent="0.25">
      <c r="A2984" s="3" t="s">
        <v>27</v>
      </c>
      <c r="B2984" s="3" t="str">
        <f>tbl_Manifiestos[[#This Row],[Factura]] &amp; "|" &amp; tbl_Manifiestos[[#This Row],[Proyecto OK]] &amp; "|" &amp; TEXT(tbl_Manifiestos[[#This Row],[Servicio]],"0.00") &amp; "|" &amp; TEXT(tbl_Manifiestos[[#This Row],[Costo Unitario]],"0.00")</f>
        <v>2871|Metra New Auburn|19.59|12.00</v>
      </c>
      <c r="C2984" t="s">
        <v>5684</v>
      </c>
      <c r="D2984" s="76">
        <v>45965</v>
      </c>
      <c r="E2984">
        <v>103</v>
      </c>
      <c r="F2984" s="3" t="s">
        <v>5330</v>
      </c>
      <c r="G2984" t="s">
        <v>5360</v>
      </c>
      <c r="H2984" t="s">
        <v>5360</v>
      </c>
      <c r="I2984">
        <v>2128</v>
      </c>
      <c r="J2984">
        <v>19.59</v>
      </c>
      <c r="K2984" s="55">
        <v>12</v>
      </c>
      <c r="L2984" s="40">
        <f t="shared" si="88"/>
        <v>235.07999999999998</v>
      </c>
      <c r="M2984" s="6">
        <f>tbl_Manifiestos[[#This Row],[Total Pagado]]*tbl_Manifiestos[[#This Row],[Porcentaje]]</f>
        <v>218.62440000000001</v>
      </c>
      <c r="N2984" s="3">
        <v>0.93</v>
      </c>
    </row>
    <row r="2985" spans="1:14" ht="15.75" x14ac:dyDescent="0.25">
      <c r="A2985" s="3" t="s">
        <v>27</v>
      </c>
      <c r="B2985" s="3" t="str">
        <f>tbl_Manifiestos[[#This Row],[Factura]] &amp; "|" &amp; tbl_Manifiestos[[#This Row],[Proyecto OK]] &amp; "|" &amp; TEXT(tbl_Manifiestos[[#This Row],[Servicio]],"0.00") &amp; "|" &amp; TEXT(tbl_Manifiestos[[#This Row],[Costo Unitario]],"0.00")</f>
        <v>2871|Metra New Auburn|80.10|12.00</v>
      </c>
      <c r="C2985" t="s">
        <v>5684</v>
      </c>
      <c r="D2985" s="76">
        <v>45965</v>
      </c>
      <c r="E2985">
        <v>103</v>
      </c>
      <c r="F2985" s="3" t="s">
        <v>5330</v>
      </c>
      <c r="G2985" t="s">
        <v>5360</v>
      </c>
      <c r="H2985" t="s">
        <v>5360</v>
      </c>
      <c r="I2985">
        <v>2128</v>
      </c>
      <c r="J2985">
        <v>80.099999999999994</v>
      </c>
      <c r="K2985" s="56">
        <v>12</v>
      </c>
      <c r="L2985" s="35">
        <f t="shared" si="88"/>
        <v>961.19999999999993</v>
      </c>
      <c r="M2985" s="6">
        <f>tbl_Manifiestos[[#This Row],[Total Pagado]]*tbl_Manifiestos[[#This Row],[Porcentaje]]</f>
        <v>893.91599999999994</v>
      </c>
      <c r="N2985" s="3">
        <v>0.93</v>
      </c>
    </row>
    <row r="2986" spans="1:14" ht="15.75" x14ac:dyDescent="0.25">
      <c r="A2986" s="3" t="s">
        <v>27</v>
      </c>
      <c r="B2986" s="3" t="str">
        <f>tbl_Manifiestos[[#This Row],[Factura]] &amp; "|" &amp; tbl_Manifiestos[[#This Row],[Proyecto OK]] &amp; "|" &amp; TEXT(tbl_Manifiestos[[#This Row],[Servicio]],"0.00") &amp; "|" &amp; TEXT(tbl_Manifiestos[[#This Row],[Costo Unitario]],"0.00")</f>
        <v>2871|Metra New Auburn|5.00|300.00</v>
      </c>
      <c r="C2986" t="s">
        <v>5684</v>
      </c>
      <c r="D2986" s="160">
        <v>45966</v>
      </c>
      <c r="E2986">
        <v>356</v>
      </c>
      <c r="F2986" s="3" t="s">
        <v>5330</v>
      </c>
      <c r="G2986" t="s">
        <v>5360</v>
      </c>
      <c r="H2986" t="s">
        <v>5360</v>
      </c>
      <c r="I2986">
        <v>2128</v>
      </c>
      <c r="J2986">
        <v>5</v>
      </c>
      <c r="K2986" s="57">
        <v>300</v>
      </c>
      <c r="L2986" s="41">
        <f t="shared" si="88"/>
        <v>1500</v>
      </c>
      <c r="M2986" s="6">
        <f>tbl_Manifiestos[[#This Row],[Total Pagado]]*tbl_Manifiestos[[#This Row],[Porcentaje]]</f>
        <v>1395</v>
      </c>
      <c r="N2986" s="3">
        <v>0.93</v>
      </c>
    </row>
    <row r="2987" spans="1:14" ht="15.75" x14ac:dyDescent="0.25">
      <c r="A2987" s="3" t="s">
        <v>27</v>
      </c>
      <c r="B2987" s="3" t="str">
        <f>tbl_Manifiestos[[#This Row],[Factura]] &amp; "|" &amp; tbl_Manifiestos[[#This Row],[Proyecto OK]] &amp; "|" &amp; TEXT(tbl_Manifiestos[[#This Row],[Servicio]],"0.00") &amp; "|" &amp; TEXT(tbl_Manifiestos[[#This Row],[Costo Unitario]],"0.00")</f>
        <v>2912|Metra New Auburn|1.00|300.00</v>
      </c>
      <c r="C2987" t="s">
        <v>5704</v>
      </c>
      <c r="D2987" s="85">
        <v>45978</v>
      </c>
      <c r="E2987">
        <v>515</v>
      </c>
      <c r="F2987" s="3" t="s">
        <v>5330</v>
      </c>
      <c r="G2987" t="s">
        <v>5360</v>
      </c>
      <c r="H2987" t="s">
        <v>5360</v>
      </c>
      <c r="I2987">
        <v>2128</v>
      </c>
      <c r="J2987">
        <v>1</v>
      </c>
      <c r="K2987" s="57">
        <v>300</v>
      </c>
      <c r="L2987" s="41">
        <f t="shared" si="88"/>
        <v>300</v>
      </c>
      <c r="M2987" s="6">
        <f>tbl_Manifiestos[[#This Row],[Total Pagado]]*tbl_Manifiestos[[#This Row],[Porcentaje]]</f>
        <v>279</v>
      </c>
      <c r="N2987" s="3">
        <v>0.93</v>
      </c>
    </row>
    <row r="2988" spans="1:14" ht="15.75" x14ac:dyDescent="0.25">
      <c r="A2988" s="3" t="s">
        <v>27</v>
      </c>
      <c r="B2988" s="3" t="str">
        <f>tbl_Manifiestos[[#This Row],[Factura]] &amp; "|" &amp; tbl_Manifiestos[[#This Row],[Proyecto OK]] &amp; "|" &amp; TEXT(tbl_Manifiestos[[#This Row],[Servicio]],"0.00") &amp; "|" &amp; TEXT(tbl_Manifiestos[[#This Row],[Costo Unitario]],"0.00")</f>
        <v>2912|Metra New Auburn|1.00|300.00</v>
      </c>
      <c r="C2988" t="s">
        <v>5704</v>
      </c>
      <c r="D2988" s="82">
        <v>45978</v>
      </c>
      <c r="E2988">
        <v>515</v>
      </c>
      <c r="F2988" s="3" t="s">
        <v>5330</v>
      </c>
      <c r="G2988" t="s">
        <v>5360</v>
      </c>
      <c r="H2988" t="s">
        <v>5360</v>
      </c>
      <c r="I2988">
        <v>2128</v>
      </c>
      <c r="J2988">
        <v>1</v>
      </c>
      <c r="K2988" s="54">
        <v>300</v>
      </c>
      <c r="L2988" s="38">
        <f t="shared" si="88"/>
        <v>300</v>
      </c>
      <c r="M2988" s="6">
        <f>tbl_Manifiestos[[#This Row],[Total Pagado]]*tbl_Manifiestos[[#This Row],[Porcentaje]]</f>
        <v>279</v>
      </c>
      <c r="N2988" s="3">
        <v>0.93</v>
      </c>
    </row>
    <row r="2989" spans="1:14" ht="15.75" x14ac:dyDescent="0.25">
      <c r="A2989" s="3" t="s">
        <v>27</v>
      </c>
      <c r="B2989" s="3" t="str">
        <f>tbl_Manifiestos[[#This Row],[Factura]] &amp; "|" &amp; tbl_Manifiestos[[#This Row],[Proyecto OK]] &amp; "|" &amp; TEXT(tbl_Manifiestos[[#This Row],[Servicio]],"0.00") &amp; "|" &amp; TEXT(tbl_Manifiestos[[#This Row],[Costo Unitario]],"0.00")</f>
        <v>2912|Metra New Auburn|1.00|300.00</v>
      </c>
      <c r="C2989" t="s">
        <v>5704</v>
      </c>
      <c r="D2989" s="83">
        <v>45978</v>
      </c>
      <c r="E2989">
        <v>515</v>
      </c>
      <c r="F2989" s="3" t="s">
        <v>5330</v>
      </c>
      <c r="G2989" t="s">
        <v>5360</v>
      </c>
      <c r="H2989" t="s">
        <v>5360</v>
      </c>
      <c r="I2989">
        <v>2128</v>
      </c>
      <c r="J2989">
        <v>1</v>
      </c>
      <c r="K2989" s="55">
        <v>300</v>
      </c>
      <c r="L2989" s="40">
        <f t="shared" si="88"/>
        <v>300</v>
      </c>
      <c r="M2989" s="6">
        <f>tbl_Manifiestos[[#This Row],[Total Pagado]]*tbl_Manifiestos[[#This Row],[Porcentaje]]</f>
        <v>279</v>
      </c>
      <c r="N2989" s="3">
        <v>0.93</v>
      </c>
    </row>
    <row r="2990" spans="1:14" ht="15.75" x14ac:dyDescent="0.25">
      <c r="A2990" s="3" t="s">
        <v>27</v>
      </c>
      <c r="B2990" s="3" t="str">
        <f>tbl_Manifiestos[[#This Row],[Factura]] &amp; "|" &amp; tbl_Manifiestos[[#This Row],[Proyecto OK]] &amp; "|" &amp; TEXT(tbl_Manifiestos[[#This Row],[Servicio]],"0.00") &amp; "|" &amp; TEXT(tbl_Manifiestos[[#This Row],[Costo Unitario]],"0.00")</f>
        <v>2912|Metra New Auburn|1.00|300.00</v>
      </c>
      <c r="C2990" t="s">
        <v>5704</v>
      </c>
      <c r="D2990" s="84">
        <v>45978</v>
      </c>
      <c r="E2990">
        <v>515</v>
      </c>
      <c r="F2990" s="3" t="s">
        <v>5330</v>
      </c>
      <c r="G2990" t="s">
        <v>5360</v>
      </c>
      <c r="H2990" t="s">
        <v>5360</v>
      </c>
      <c r="I2990">
        <v>2128</v>
      </c>
      <c r="J2990">
        <v>1</v>
      </c>
      <c r="K2990" s="56">
        <v>300</v>
      </c>
      <c r="L2990" s="39">
        <f t="shared" si="88"/>
        <v>300</v>
      </c>
      <c r="M2990" s="6">
        <f>tbl_Manifiestos[[#This Row],[Total Pagado]]*tbl_Manifiestos[[#This Row],[Porcentaje]]</f>
        <v>279</v>
      </c>
      <c r="N2990" s="3">
        <v>0.93</v>
      </c>
    </row>
    <row r="2991" spans="1:14" ht="15.75" x14ac:dyDescent="0.25">
      <c r="A2991" s="3" t="s">
        <v>27</v>
      </c>
      <c r="B2991" s="3" t="str">
        <f>tbl_Manifiestos[[#This Row],[Factura]] &amp; "|" &amp; tbl_Manifiestos[[#This Row],[Proyecto OK]] &amp; "|" &amp; TEXT(tbl_Manifiestos[[#This Row],[Servicio]],"0.00") &amp; "|" &amp; TEXT(tbl_Manifiestos[[#This Row],[Costo Unitario]],"0.00")</f>
        <v>2912|Metra New Auburn|1.00|300.00</v>
      </c>
      <c r="C2991" t="s">
        <v>5704</v>
      </c>
      <c r="D2991" s="82">
        <v>45978</v>
      </c>
      <c r="E2991">
        <v>515</v>
      </c>
      <c r="F2991" s="3" t="s">
        <v>5330</v>
      </c>
      <c r="G2991" t="s">
        <v>5360</v>
      </c>
      <c r="H2991" t="s">
        <v>5360</v>
      </c>
      <c r="I2991">
        <v>2128</v>
      </c>
      <c r="J2991">
        <v>1</v>
      </c>
      <c r="K2991" s="54">
        <v>300</v>
      </c>
      <c r="L2991" s="38">
        <f t="shared" ref="L2991:L3015" si="89">J2991*K2991</f>
        <v>300</v>
      </c>
      <c r="M2991" s="6">
        <f>tbl_Manifiestos[[#This Row],[Total Pagado]]*tbl_Manifiestos[[#This Row],[Porcentaje]]</f>
        <v>279</v>
      </c>
      <c r="N2991" s="3">
        <v>0.93</v>
      </c>
    </row>
    <row r="2992" spans="1:14" ht="15.75" x14ac:dyDescent="0.25">
      <c r="A2992" s="3" t="s">
        <v>27</v>
      </c>
      <c r="B2992" s="3" t="str">
        <f>tbl_Manifiestos[[#This Row],[Factura]] &amp; "|" &amp; tbl_Manifiestos[[#This Row],[Proyecto OK]] &amp; "|" &amp; TEXT(tbl_Manifiestos[[#This Row],[Servicio]],"0.00") &amp; "|" &amp; TEXT(tbl_Manifiestos[[#This Row],[Costo Unitario]],"0.00")</f>
        <v>2912|Metra New Auburn|5.00|300.00</v>
      </c>
      <c r="C2992" t="s">
        <v>5704</v>
      </c>
      <c r="D2992" s="83">
        <v>45980</v>
      </c>
      <c r="E2992">
        <v>103</v>
      </c>
      <c r="F2992" s="3" t="s">
        <v>5330</v>
      </c>
      <c r="G2992" t="s">
        <v>5360</v>
      </c>
      <c r="H2992" t="s">
        <v>5360</v>
      </c>
      <c r="I2992">
        <v>2128</v>
      </c>
      <c r="J2992">
        <v>5</v>
      </c>
      <c r="K2992" s="55">
        <v>300</v>
      </c>
      <c r="L2992" s="40">
        <f t="shared" si="89"/>
        <v>1500</v>
      </c>
      <c r="M2992" s="6">
        <f>tbl_Manifiestos[[#This Row],[Total Pagado]]*tbl_Manifiestos[[#This Row],[Porcentaje]]</f>
        <v>1395</v>
      </c>
      <c r="N2992" s="3">
        <v>0.93</v>
      </c>
    </row>
    <row r="2993" spans="1:14" ht="15.75" x14ac:dyDescent="0.25">
      <c r="A2993" s="3" t="s">
        <v>27</v>
      </c>
      <c r="B2993" s="3" t="str">
        <f>tbl_Manifiestos[[#This Row],[Factura]] &amp; "|" &amp; tbl_Manifiestos[[#This Row],[Proyecto OK]] &amp; "|" &amp; TEXT(tbl_Manifiestos[[#This Row],[Servicio]],"0.00") &amp; "|" &amp; TEXT(tbl_Manifiestos[[#This Row],[Costo Unitario]],"0.00")</f>
        <v>2912|Metra New Auburn|3.00|300.00</v>
      </c>
      <c r="C2993" t="s">
        <v>5704</v>
      </c>
      <c r="D2993" s="83">
        <v>45981</v>
      </c>
      <c r="E2993">
        <v>617</v>
      </c>
      <c r="F2993" s="3" t="s">
        <v>5330</v>
      </c>
      <c r="G2993" t="s">
        <v>5360</v>
      </c>
      <c r="H2993" t="s">
        <v>5360</v>
      </c>
      <c r="I2993">
        <v>2128</v>
      </c>
      <c r="J2993">
        <v>3</v>
      </c>
      <c r="K2993" s="55">
        <v>300</v>
      </c>
      <c r="L2993" s="40">
        <f t="shared" si="89"/>
        <v>900</v>
      </c>
      <c r="M2993" s="6">
        <f>tbl_Manifiestos[[#This Row],[Total Pagado]]*tbl_Manifiestos[[#This Row],[Porcentaje]]</f>
        <v>837</v>
      </c>
      <c r="N2993" s="3">
        <v>0.93</v>
      </c>
    </row>
    <row r="2994" spans="1:14" ht="15.75" x14ac:dyDescent="0.25">
      <c r="A2994" s="3" t="s">
        <v>27</v>
      </c>
      <c r="B2994" s="3" t="str">
        <f>tbl_Manifiestos[[#This Row],[Factura]] &amp; "|" &amp; tbl_Manifiestos[[#This Row],[Proyecto OK]] &amp; "|" &amp; TEXT(tbl_Manifiestos[[#This Row],[Servicio]],"0.00") &amp; "|" &amp; TEXT(tbl_Manifiestos[[#This Row],[Costo Unitario]],"0.00")</f>
        <v>2912|Metra New Auburn|1.00|130.00</v>
      </c>
      <c r="C2994" t="s">
        <v>5704</v>
      </c>
      <c r="D2994" s="83">
        <v>45981</v>
      </c>
      <c r="E2994">
        <v>617</v>
      </c>
      <c r="F2994" s="3" t="s">
        <v>5330</v>
      </c>
      <c r="G2994" t="s">
        <v>5360</v>
      </c>
      <c r="H2994" t="s">
        <v>5360</v>
      </c>
      <c r="I2994">
        <v>2128</v>
      </c>
      <c r="J2994">
        <v>1</v>
      </c>
      <c r="K2994" s="55">
        <v>130</v>
      </c>
      <c r="L2994" s="40">
        <f t="shared" si="89"/>
        <v>130</v>
      </c>
      <c r="M2994" s="6">
        <f>tbl_Manifiestos[[#This Row],[Total Pagado]]*tbl_Manifiestos[[#This Row],[Porcentaje]]</f>
        <v>120.9</v>
      </c>
      <c r="N2994" s="3">
        <v>0.93</v>
      </c>
    </row>
    <row r="2995" spans="1:14" ht="15.75" x14ac:dyDescent="0.25">
      <c r="A2995" s="3" t="s">
        <v>12</v>
      </c>
      <c r="B2995" s="3" t="str">
        <f>tbl_Manifiestos[[#This Row],[Factura]] &amp; "|" &amp; tbl_Manifiestos[[#This Row],[Proyecto OK]] &amp; "|" &amp; TEXT(tbl_Manifiestos[[#This Row],[Servicio]],"0.00") &amp; "|" &amp; TEXT(tbl_Manifiestos[[#This Row],[Costo Unitario]],"0.00")</f>
        <v>2700|Metra New Auburn|60.77|12.00</v>
      </c>
      <c r="C2995" t="s">
        <v>5567</v>
      </c>
      <c r="D2995" s="51">
        <v>45895</v>
      </c>
      <c r="E2995">
        <v>19</v>
      </c>
      <c r="F2995" s="3" t="s">
        <v>5330</v>
      </c>
      <c r="G2995" t="s">
        <v>5360</v>
      </c>
      <c r="H2995" t="s">
        <v>5360</v>
      </c>
      <c r="I2995">
        <v>2128</v>
      </c>
      <c r="J2995">
        <v>60.77</v>
      </c>
      <c r="K2995" s="56">
        <v>12</v>
      </c>
      <c r="L2995" s="35">
        <f t="shared" si="89"/>
        <v>729.24</v>
      </c>
      <c r="M2995" s="6">
        <f>tbl_Manifiestos[[#This Row],[Total Pagado]]*tbl_Manifiestos[[#This Row],[Porcentaje]]</f>
        <v>678.19320000000005</v>
      </c>
      <c r="N2995" s="3">
        <v>0.93</v>
      </c>
    </row>
    <row r="2996" spans="1:14" ht="15.75" x14ac:dyDescent="0.25">
      <c r="A2996" s="3" t="s">
        <v>12</v>
      </c>
      <c r="B2996" s="3" t="str">
        <f>tbl_Manifiestos[[#This Row],[Factura]] &amp; "|" &amp; tbl_Manifiestos[[#This Row],[Proyecto OK]] &amp; "|" &amp; TEXT(tbl_Manifiestos[[#This Row],[Servicio]],"0.00") &amp; "|" &amp; TEXT(tbl_Manifiestos[[#This Row],[Costo Unitario]],"0.00")</f>
        <v>2700|Metra New Auburn|5.00|180.00</v>
      </c>
      <c r="C2996" t="s">
        <v>5567</v>
      </c>
      <c r="D2996" s="50">
        <v>45895</v>
      </c>
      <c r="E2996">
        <v>19</v>
      </c>
      <c r="F2996" s="3" t="s">
        <v>5330</v>
      </c>
      <c r="G2996" t="s">
        <v>5360</v>
      </c>
      <c r="H2996" t="s">
        <v>5360</v>
      </c>
      <c r="I2996">
        <v>2128</v>
      </c>
      <c r="J2996">
        <v>5</v>
      </c>
      <c r="K2996" s="54">
        <v>180</v>
      </c>
      <c r="L2996" s="38">
        <f t="shared" si="89"/>
        <v>900</v>
      </c>
      <c r="M2996" s="6">
        <f>tbl_Manifiestos[[#This Row],[Total Pagado]]*tbl_Manifiestos[[#This Row],[Porcentaje]]</f>
        <v>837</v>
      </c>
      <c r="N2996" s="3">
        <v>0.93</v>
      </c>
    </row>
    <row r="2997" spans="1:14" ht="15.75" x14ac:dyDescent="0.25">
      <c r="A2997" s="3" t="s">
        <v>12</v>
      </c>
      <c r="B2997" s="3" t="str">
        <f>tbl_Manifiestos[[#This Row],[Factura]] &amp; "|" &amp; tbl_Manifiestos[[#This Row],[Proyecto OK]] &amp; "|" &amp; TEXT(tbl_Manifiestos[[#This Row],[Servicio]],"0.00") &amp; "|" &amp; TEXT(tbl_Manifiestos[[#This Row],[Costo Unitario]],"0.00")</f>
        <v>2700|Metra New Auburn|5.00|180.00</v>
      </c>
      <c r="C2997" t="s">
        <v>5567</v>
      </c>
      <c r="D2997" s="52">
        <v>45896</v>
      </c>
      <c r="E2997">
        <v>19</v>
      </c>
      <c r="F2997" s="3" t="s">
        <v>5330</v>
      </c>
      <c r="G2997" t="s">
        <v>5360</v>
      </c>
      <c r="H2997" t="s">
        <v>5360</v>
      </c>
      <c r="I2997">
        <v>2128</v>
      </c>
      <c r="J2997">
        <v>5</v>
      </c>
      <c r="K2997" s="56">
        <v>180</v>
      </c>
      <c r="L2997" s="39">
        <f t="shared" si="89"/>
        <v>900</v>
      </c>
      <c r="M2997" s="6">
        <f>tbl_Manifiestos[[#This Row],[Total Pagado]]*tbl_Manifiestos[[#This Row],[Porcentaje]]</f>
        <v>837</v>
      </c>
      <c r="N2997" s="3">
        <v>0.93</v>
      </c>
    </row>
    <row r="2998" spans="1:14" ht="15.75" x14ac:dyDescent="0.25">
      <c r="A2998" s="3" t="s">
        <v>12</v>
      </c>
      <c r="B2998" s="3" t="str">
        <f>tbl_Manifiestos[[#This Row],[Factura]] &amp; "|" &amp; tbl_Manifiestos[[#This Row],[Proyecto OK]] &amp; "|" &amp; TEXT(tbl_Manifiestos[[#This Row],[Servicio]],"0.00") &amp; "|" &amp; TEXT(tbl_Manifiestos[[#This Row],[Costo Unitario]],"0.00")</f>
        <v>2700|Metra New Auburn|19.53|12.00</v>
      </c>
      <c r="C2998" t="s">
        <v>5567</v>
      </c>
      <c r="D2998" s="50">
        <v>45896</v>
      </c>
      <c r="E2998">
        <v>19</v>
      </c>
      <c r="F2998" s="3" t="s">
        <v>5330</v>
      </c>
      <c r="G2998" t="s">
        <v>5360</v>
      </c>
      <c r="H2998" t="s">
        <v>5360</v>
      </c>
      <c r="I2998">
        <v>2128</v>
      </c>
      <c r="J2998">
        <v>19.53</v>
      </c>
      <c r="K2998" s="54">
        <v>12</v>
      </c>
      <c r="L2998" s="38">
        <f t="shared" si="89"/>
        <v>234.36</v>
      </c>
      <c r="M2998" s="6">
        <f>tbl_Manifiestos[[#This Row],[Total Pagado]]*tbl_Manifiestos[[#This Row],[Porcentaje]]</f>
        <v>217.95480000000003</v>
      </c>
      <c r="N2998" s="3">
        <v>0.93</v>
      </c>
    </row>
    <row r="2999" spans="1:14" ht="15.75" x14ac:dyDescent="0.25">
      <c r="A2999" s="3" t="s">
        <v>12</v>
      </c>
      <c r="B2999" s="3" t="str">
        <f>tbl_Manifiestos[[#This Row],[Factura]] &amp; "|" &amp; tbl_Manifiestos[[#This Row],[Proyecto OK]] &amp; "|" &amp; TEXT(tbl_Manifiestos[[#This Row],[Servicio]],"0.00") &amp; "|" &amp; TEXT(tbl_Manifiestos[[#This Row],[Costo Unitario]],"0.00")</f>
        <v>2700|Metra New Auburn|19.35|12.00</v>
      </c>
      <c r="C2999" t="s">
        <v>5567</v>
      </c>
      <c r="D2999" s="51">
        <v>45898</v>
      </c>
      <c r="E2999">
        <v>19</v>
      </c>
      <c r="F2999" s="3" t="s">
        <v>5330</v>
      </c>
      <c r="G2999" t="s">
        <v>5360</v>
      </c>
      <c r="H2999" t="s">
        <v>5360</v>
      </c>
      <c r="I2999">
        <v>2128</v>
      </c>
      <c r="J2999">
        <v>19.350000000000001</v>
      </c>
      <c r="K2999" s="55">
        <v>12</v>
      </c>
      <c r="L2999" s="40">
        <f t="shared" si="89"/>
        <v>232.20000000000002</v>
      </c>
      <c r="M2999" s="6">
        <f>tbl_Manifiestos[[#This Row],[Total Pagado]]*tbl_Manifiestos[[#This Row],[Porcentaje]]</f>
        <v>215.94600000000003</v>
      </c>
      <c r="N2999" s="3">
        <v>0.93</v>
      </c>
    </row>
    <row r="3000" spans="1:14" ht="15.75" x14ac:dyDescent="0.25">
      <c r="A3000" s="3" t="s">
        <v>12</v>
      </c>
      <c r="B3000" s="3" t="str">
        <f>tbl_Manifiestos[[#This Row],[Factura]] &amp; "|" &amp; tbl_Manifiestos[[#This Row],[Proyecto OK]] &amp; "|" &amp; TEXT(tbl_Manifiestos[[#This Row],[Servicio]],"0.00") &amp; "|" &amp; TEXT(tbl_Manifiestos[[#This Row],[Costo Unitario]],"0.00")</f>
        <v>2700|Metra New Auburn|1.00|300.00</v>
      </c>
      <c r="C3000" t="s">
        <v>5567</v>
      </c>
      <c r="D3000" s="52">
        <v>45898</v>
      </c>
      <c r="E3000">
        <v>19</v>
      </c>
      <c r="F3000" s="3" t="s">
        <v>5330</v>
      </c>
      <c r="G3000" t="s">
        <v>5360</v>
      </c>
      <c r="H3000" t="s">
        <v>5360</v>
      </c>
      <c r="I3000">
        <v>2128</v>
      </c>
      <c r="J3000">
        <v>1</v>
      </c>
      <c r="K3000" s="56">
        <v>300</v>
      </c>
      <c r="L3000" s="39">
        <f t="shared" si="89"/>
        <v>300</v>
      </c>
      <c r="M3000" s="6">
        <f>tbl_Manifiestos[[#This Row],[Total Pagado]]*tbl_Manifiestos[[#This Row],[Porcentaje]]</f>
        <v>279</v>
      </c>
      <c r="N3000" s="3">
        <v>0.93</v>
      </c>
    </row>
    <row r="3001" spans="1:14" ht="15.75" x14ac:dyDescent="0.25">
      <c r="A3001" s="3" t="s">
        <v>12</v>
      </c>
      <c r="B3001" s="3" t="str">
        <f>tbl_Manifiestos[[#This Row],[Factura]] &amp; "|" &amp; tbl_Manifiestos[[#This Row],[Proyecto OK]] &amp; "|" &amp; TEXT(tbl_Manifiestos[[#This Row],[Servicio]],"0.00") &amp; "|" &amp; TEXT(tbl_Manifiestos[[#This Row],[Costo Unitario]],"0.00")</f>
        <v>2700|Metra New Auburn|1.00|300.00</v>
      </c>
      <c r="C3001" t="s">
        <v>5567</v>
      </c>
      <c r="D3001" s="50">
        <v>45898</v>
      </c>
      <c r="E3001">
        <v>19</v>
      </c>
      <c r="F3001" s="3" t="s">
        <v>5330</v>
      </c>
      <c r="G3001" t="s">
        <v>5360</v>
      </c>
      <c r="H3001" t="s">
        <v>5360</v>
      </c>
      <c r="I3001">
        <v>2128</v>
      </c>
      <c r="J3001">
        <v>1</v>
      </c>
      <c r="K3001" s="54">
        <v>300</v>
      </c>
      <c r="L3001" s="38">
        <f t="shared" si="89"/>
        <v>300</v>
      </c>
      <c r="M3001" s="6">
        <f>tbl_Manifiestos[[#This Row],[Total Pagado]]*tbl_Manifiestos[[#This Row],[Porcentaje]]</f>
        <v>279</v>
      </c>
      <c r="N3001" s="3">
        <v>0.93</v>
      </c>
    </row>
    <row r="3002" spans="1:14" ht="15.75" x14ac:dyDescent="0.25">
      <c r="A3002" s="3" t="s">
        <v>12</v>
      </c>
      <c r="B3002" s="3" t="str">
        <f>tbl_Manifiestos[[#This Row],[Factura]] &amp; "|" &amp; tbl_Manifiestos[[#This Row],[Proyecto OK]] &amp; "|" &amp; TEXT(tbl_Manifiestos[[#This Row],[Servicio]],"0.00") &amp; "|" &amp; TEXT(tbl_Manifiestos[[#This Row],[Costo Unitario]],"0.00")</f>
        <v>2700|Metra New Auburn|1.00|300.00</v>
      </c>
      <c r="C3002" t="s">
        <v>5567</v>
      </c>
      <c r="D3002" s="50">
        <v>45898</v>
      </c>
      <c r="E3002">
        <v>19</v>
      </c>
      <c r="F3002" s="3" t="s">
        <v>5330</v>
      </c>
      <c r="G3002" t="s">
        <v>5360</v>
      </c>
      <c r="H3002" t="s">
        <v>5360</v>
      </c>
      <c r="I3002">
        <v>2128</v>
      </c>
      <c r="J3002">
        <v>1</v>
      </c>
      <c r="K3002" s="56">
        <v>300</v>
      </c>
      <c r="L3002" s="35">
        <f t="shared" si="89"/>
        <v>300</v>
      </c>
      <c r="M3002" s="6">
        <f>tbl_Manifiestos[[#This Row],[Total Pagado]]*tbl_Manifiestos[[#This Row],[Porcentaje]]</f>
        <v>279</v>
      </c>
      <c r="N3002" s="3">
        <v>0.93</v>
      </c>
    </row>
    <row r="3003" spans="1:14" ht="15.75" x14ac:dyDescent="0.25">
      <c r="A3003" s="3" t="s">
        <v>12</v>
      </c>
      <c r="B3003" s="3" t="str">
        <f>tbl_Manifiestos[[#This Row],[Factura]] &amp; "|" &amp; tbl_Manifiestos[[#This Row],[Proyecto OK]] &amp; "|" &amp; TEXT(tbl_Manifiestos[[#This Row],[Servicio]],"0.00") &amp; "|" &amp; TEXT(tbl_Manifiestos[[#This Row],[Costo Unitario]],"0.00")</f>
        <v>2700|Metra New Auburn|1.00|300.00</v>
      </c>
      <c r="C3003" t="s">
        <v>5567</v>
      </c>
      <c r="D3003" s="50">
        <v>45898</v>
      </c>
      <c r="E3003">
        <v>19</v>
      </c>
      <c r="F3003" s="3" t="s">
        <v>5330</v>
      </c>
      <c r="G3003" t="s">
        <v>5360</v>
      </c>
      <c r="H3003" t="s">
        <v>5360</v>
      </c>
      <c r="I3003">
        <v>2128</v>
      </c>
      <c r="J3003">
        <v>1</v>
      </c>
      <c r="K3003" s="54">
        <v>300</v>
      </c>
      <c r="L3003" s="38">
        <f t="shared" si="89"/>
        <v>300</v>
      </c>
      <c r="M3003" s="6">
        <f>tbl_Manifiestos[[#This Row],[Total Pagado]]*tbl_Manifiestos[[#This Row],[Porcentaje]]</f>
        <v>279</v>
      </c>
      <c r="N3003" s="3">
        <v>0.93</v>
      </c>
    </row>
    <row r="3004" spans="1:14" ht="15.75" x14ac:dyDescent="0.25">
      <c r="A3004" s="3" t="s">
        <v>12</v>
      </c>
      <c r="B3004" s="3" t="str">
        <f>tbl_Manifiestos[[#This Row],[Factura]] &amp; "|" &amp; tbl_Manifiestos[[#This Row],[Proyecto OK]] &amp; "|" &amp; TEXT(tbl_Manifiestos[[#This Row],[Servicio]],"0.00") &amp; "|" &amp; TEXT(tbl_Manifiestos[[#This Row],[Costo Unitario]],"0.00")</f>
        <v>2892|Metra New Auburn|6.00|300.00</v>
      </c>
      <c r="C3004" t="s">
        <v>5774</v>
      </c>
      <c r="D3004" s="50">
        <v>45973</v>
      </c>
      <c r="E3004">
        <v>82</v>
      </c>
      <c r="F3004" s="3" t="s">
        <v>5330</v>
      </c>
      <c r="G3004" t="s">
        <v>5360</v>
      </c>
      <c r="H3004" t="s">
        <v>5360</v>
      </c>
      <c r="I3004">
        <v>2128</v>
      </c>
      <c r="J3004">
        <v>6</v>
      </c>
      <c r="K3004" s="54">
        <v>300</v>
      </c>
      <c r="L3004" s="38">
        <f t="shared" si="89"/>
        <v>1800</v>
      </c>
      <c r="M3004" s="6">
        <f>tbl_Manifiestos[[#This Row],[Total Pagado]]*tbl_Manifiestos[[#This Row],[Porcentaje]]</f>
        <v>1674</v>
      </c>
      <c r="N3004" s="3">
        <v>0.93</v>
      </c>
    </row>
    <row r="3005" spans="1:14" ht="15.75" x14ac:dyDescent="0.25">
      <c r="A3005" s="3" t="s">
        <v>12</v>
      </c>
      <c r="B3005" s="3" t="str">
        <f>tbl_Manifiestos[[#This Row],[Factura]] &amp; "|" &amp; tbl_Manifiestos[[#This Row],[Proyecto OK]] &amp; "|" &amp; TEXT(tbl_Manifiestos[[#This Row],[Servicio]],"0.00") &amp; "|" &amp; TEXT(tbl_Manifiestos[[#This Row],[Costo Unitario]],"0.00")</f>
        <v>2892|Metra New Auburn|6.00|300.00</v>
      </c>
      <c r="C3005" t="s">
        <v>5774</v>
      </c>
      <c r="D3005" s="51">
        <v>45974</v>
      </c>
      <c r="E3005">
        <v>82</v>
      </c>
      <c r="F3005" s="3" t="s">
        <v>5330</v>
      </c>
      <c r="G3005" t="s">
        <v>5360</v>
      </c>
      <c r="H3005" t="s">
        <v>5360</v>
      </c>
      <c r="I3005">
        <v>2128</v>
      </c>
      <c r="J3005">
        <v>6</v>
      </c>
      <c r="K3005" s="55">
        <v>300</v>
      </c>
      <c r="L3005" s="40">
        <f t="shared" si="89"/>
        <v>1800</v>
      </c>
      <c r="M3005" s="6">
        <f>tbl_Manifiestos[[#This Row],[Total Pagado]]*tbl_Manifiestos[[#This Row],[Porcentaje]]</f>
        <v>1674</v>
      </c>
      <c r="N3005" s="3">
        <v>0.93</v>
      </c>
    </row>
    <row r="3006" spans="1:14" ht="15.75" x14ac:dyDescent="0.25">
      <c r="A3006" s="3" t="s">
        <v>12</v>
      </c>
      <c r="B3006" s="3" t="str">
        <f>tbl_Manifiestos[[#This Row],[Factura]] &amp; "|" &amp; tbl_Manifiestos[[#This Row],[Proyecto OK]] &amp; "|" &amp; TEXT(tbl_Manifiestos[[#This Row],[Servicio]],"0.00") &amp; "|" &amp; TEXT(tbl_Manifiestos[[#This Row],[Costo Unitario]],"0.00")</f>
        <v>2892|Metra New Auburn|5.00|300.00</v>
      </c>
      <c r="C3006" t="s">
        <v>5774</v>
      </c>
      <c r="D3006" s="51">
        <v>45975</v>
      </c>
      <c r="E3006">
        <v>82</v>
      </c>
      <c r="F3006" s="3" t="s">
        <v>5330</v>
      </c>
      <c r="G3006" t="s">
        <v>5360</v>
      </c>
      <c r="H3006" t="s">
        <v>5360</v>
      </c>
      <c r="I3006">
        <v>2128</v>
      </c>
      <c r="J3006">
        <v>5</v>
      </c>
      <c r="K3006" s="55">
        <v>300</v>
      </c>
      <c r="L3006" s="40">
        <f t="shared" si="89"/>
        <v>1500</v>
      </c>
      <c r="M3006" s="6">
        <f>tbl_Manifiestos[[#This Row],[Total Pagado]]*tbl_Manifiestos[[#This Row],[Porcentaje]]</f>
        <v>1395</v>
      </c>
      <c r="N3006" s="3">
        <v>0.93</v>
      </c>
    </row>
    <row r="3007" spans="1:14" ht="15.75" x14ac:dyDescent="0.25">
      <c r="A3007" s="3" t="s">
        <v>5780</v>
      </c>
      <c r="B3007" s="3" t="str">
        <f>tbl_Manifiestos[[#This Row],[Factura]] &amp; "|" &amp; tbl_Manifiestos[[#This Row],[Proyecto OK]] &amp; "|" &amp; TEXT(tbl_Manifiestos[[#This Row],[Servicio]],"0.00") &amp; "|" &amp; TEXT(tbl_Manifiestos[[#This Row],[Costo Unitario]],"0.00")</f>
        <v>2798|Metra New Auburn|5.00|300.00</v>
      </c>
      <c r="C3007" s="44" t="s">
        <v>5633</v>
      </c>
      <c r="D3007" s="125">
        <v>45938</v>
      </c>
      <c r="E3007">
        <v>108</v>
      </c>
      <c r="F3007" s="3" t="s">
        <v>5330</v>
      </c>
      <c r="G3007" t="s">
        <v>5360</v>
      </c>
      <c r="H3007" t="s">
        <v>5360</v>
      </c>
      <c r="I3007">
        <v>2128</v>
      </c>
      <c r="J3007">
        <v>5</v>
      </c>
      <c r="K3007" s="56">
        <v>300</v>
      </c>
      <c r="L3007" s="39">
        <f t="shared" si="89"/>
        <v>1500</v>
      </c>
      <c r="M3007" s="6">
        <f>tbl_Manifiestos[[#This Row],[Total Pagado]]*tbl_Manifiestos[[#This Row],[Porcentaje]]</f>
        <v>1395</v>
      </c>
      <c r="N3007" s="3">
        <v>0.93</v>
      </c>
    </row>
    <row r="3008" spans="1:14" ht="15.75" x14ac:dyDescent="0.25">
      <c r="A3008" s="3" t="s">
        <v>5780</v>
      </c>
      <c r="B3008" s="3" t="str">
        <f>tbl_Manifiestos[[#This Row],[Factura]] &amp; "|" &amp; tbl_Manifiestos[[#This Row],[Proyecto OK]] &amp; "|" &amp; TEXT(tbl_Manifiestos[[#This Row],[Servicio]],"0.00") &amp; "|" &amp; TEXT(tbl_Manifiestos[[#This Row],[Costo Unitario]],"0.00")</f>
        <v>2798|Metra New Auburn|5.00|300.00</v>
      </c>
      <c r="C3008" s="44" t="s">
        <v>5633</v>
      </c>
      <c r="D3008" s="123">
        <v>45939</v>
      </c>
      <c r="E3008">
        <v>108</v>
      </c>
      <c r="F3008" s="3" t="s">
        <v>5330</v>
      </c>
      <c r="G3008" t="s">
        <v>5360</v>
      </c>
      <c r="H3008" t="s">
        <v>5360</v>
      </c>
      <c r="I3008">
        <v>2128</v>
      </c>
      <c r="J3008">
        <v>5</v>
      </c>
      <c r="K3008" s="54">
        <v>300</v>
      </c>
      <c r="L3008" s="38">
        <f t="shared" si="89"/>
        <v>1500</v>
      </c>
      <c r="M3008" s="6">
        <f>tbl_Manifiestos[[#This Row],[Total Pagado]]*tbl_Manifiestos[[#This Row],[Porcentaje]]</f>
        <v>1395</v>
      </c>
      <c r="N3008" s="3">
        <v>0.93</v>
      </c>
    </row>
    <row r="3009" spans="1:14" ht="15.75" x14ac:dyDescent="0.25">
      <c r="A3009" s="3" t="s">
        <v>5780</v>
      </c>
      <c r="B3009" s="3" t="str">
        <f>tbl_Manifiestos[[#This Row],[Factura]] &amp; "|" &amp; tbl_Manifiestos[[#This Row],[Proyecto OK]] &amp; "|" &amp; TEXT(tbl_Manifiestos[[#This Row],[Servicio]],"0.00") &amp; "|" &amp; TEXT(tbl_Manifiestos[[#This Row],[Costo Unitario]],"0.00")</f>
        <v>2813|Metra New Auburn|4.00|410.00</v>
      </c>
      <c r="C3009" s="44" t="s">
        <v>5645</v>
      </c>
      <c r="D3009" s="52">
        <v>45944</v>
      </c>
      <c r="E3009">
        <v>108</v>
      </c>
      <c r="F3009" s="3" t="s">
        <v>5330</v>
      </c>
      <c r="G3009" t="s">
        <v>5360</v>
      </c>
      <c r="H3009" t="s">
        <v>5360</v>
      </c>
      <c r="I3009">
        <v>2128</v>
      </c>
      <c r="J3009">
        <v>4</v>
      </c>
      <c r="K3009" s="56">
        <v>410</v>
      </c>
      <c r="L3009" s="35">
        <f t="shared" si="89"/>
        <v>1640</v>
      </c>
      <c r="M3009" s="6">
        <f>tbl_Manifiestos[[#This Row],[Total Pagado]]*tbl_Manifiestos[[#This Row],[Porcentaje]]</f>
        <v>1525.2</v>
      </c>
      <c r="N3009" s="3">
        <v>0.93</v>
      </c>
    </row>
    <row r="3010" spans="1:14" ht="15.75" x14ac:dyDescent="0.25">
      <c r="A3010" s="3" t="s">
        <v>5780</v>
      </c>
      <c r="B3010" s="3" t="str">
        <f>tbl_Manifiestos[[#This Row],[Factura]] &amp; "|" &amp; tbl_Manifiestos[[#This Row],[Proyecto OK]] &amp; "|" &amp; TEXT(tbl_Manifiestos[[#This Row],[Servicio]],"0.00") &amp; "|" &amp; TEXT(tbl_Manifiestos[[#This Row],[Costo Unitario]],"0.00")</f>
        <v>2813|Metra New Auburn|3.00|410.00</v>
      </c>
      <c r="C3010" s="44" t="s">
        <v>5645</v>
      </c>
      <c r="D3010" s="50">
        <v>45945</v>
      </c>
      <c r="E3010">
        <v>108</v>
      </c>
      <c r="F3010" s="3" t="s">
        <v>5330</v>
      </c>
      <c r="G3010" t="s">
        <v>5360</v>
      </c>
      <c r="H3010" t="s">
        <v>5360</v>
      </c>
      <c r="I3010">
        <v>2128</v>
      </c>
      <c r="J3010">
        <v>3</v>
      </c>
      <c r="K3010" s="54">
        <v>410</v>
      </c>
      <c r="L3010" s="38">
        <f t="shared" si="89"/>
        <v>1230</v>
      </c>
      <c r="M3010" s="6">
        <f>tbl_Manifiestos[[#This Row],[Total Pagado]]*tbl_Manifiestos[[#This Row],[Porcentaje]]</f>
        <v>1143.9000000000001</v>
      </c>
      <c r="N3010" s="3">
        <v>0.93</v>
      </c>
    </row>
    <row r="3011" spans="1:14" ht="15.75" x14ac:dyDescent="0.25">
      <c r="A3011" s="3" t="s">
        <v>5780</v>
      </c>
      <c r="B3011" s="3" t="str">
        <f>tbl_Manifiestos[[#This Row],[Factura]] &amp; "|" &amp; tbl_Manifiestos[[#This Row],[Proyecto OK]] &amp; "|" &amp; TEXT(tbl_Manifiestos[[#This Row],[Servicio]],"0.00") &amp; "|" &amp; TEXT(tbl_Manifiestos[[#This Row],[Costo Unitario]],"0.00")</f>
        <v>2836|Metra New Auburn|5.00|300.00</v>
      </c>
      <c r="C3011" s="44" t="s">
        <v>5661</v>
      </c>
      <c r="D3011" s="79">
        <v>45950</v>
      </c>
      <c r="E3011">
        <v>108</v>
      </c>
      <c r="F3011" s="3" t="s">
        <v>5330</v>
      </c>
      <c r="G3011" t="s">
        <v>5360</v>
      </c>
      <c r="H3011" t="s">
        <v>5360</v>
      </c>
      <c r="I3011">
        <v>2128</v>
      </c>
      <c r="J3011">
        <v>5</v>
      </c>
      <c r="K3011" s="55">
        <v>300</v>
      </c>
      <c r="L3011" s="40">
        <f t="shared" si="89"/>
        <v>1500</v>
      </c>
      <c r="M3011" s="6">
        <f>tbl_Manifiestos[[#This Row],[Total Pagado]]*tbl_Manifiestos[[#This Row],[Porcentaje]]</f>
        <v>1395</v>
      </c>
      <c r="N3011" s="3">
        <v>0.93</v>
      </c>
    </row>
    <row r="3012" spans="1:14" ht="15.75" x14ac:dyDescent="0.25">
      <c r="A3012" s="3" t="s">
        <v>5780</v>
      </c>
      <c r="B3012" s="3" t="str">
        <f>tbl_Manifiestos[[#This Row],[Factura]] &amp; "|" &amp; tbl_Manifiestos[[#This Row],[Proyecto OK]] &amp; "|" &amp; TEXT(tbl_Manifiestos[[#This Row],[Servicio]],"0.00") &amp; "|" &amp; TEXT(tbl_Manifiestos[[#This Row],[Costo Unitario]],"0.00")</f>
        <v>2836|Metra New Auburn|3.00|410.00</v>
      </c>
      <c r="C3012" s="44" t="s">
        <v>5661</v>
      </c>
      <c r="D3012" s="79">
        <v>45952</v>
      </c>
      <c r="E3012">
        <v>108</v>
      </c>
      <c r="F3012" s="3" t="s">
        <v>5330</v>
      </c>
      <c r="G3012" t="s">
        <v>5360</v>
      </c>
      <c r="H3012" t="s">
        <v>5360</v>
      </c>
      <c r="I3012">
        <v>2128</v>
      </c>
      <c r="J3012">
        <v>3</v>
      </c>
      <c r="K3012" s="55">
        <v>410</v>
      </c>
      <c r="L3012" s="40">
        <f t="shared" si="89"/>
        <v>1230</v>
      </c>
      <c r="M3012" s="6">
        <f>tbl_Manifiestos[[#This Row],[Total Pagado]]*tbl_Manifiestos[[#This Row],[Porcentaje]]</f>
        <v>1143.9000000000001</v>
      </c>
      <c r="N3012" s="3">
        <v>0.93</v>
      </c>
    </row>
    <row r="3013" spans="1:14" ht="15.75" x14ac:dyDescent="0.25">
      <c r="A3013" s="3" t="s">
        <v>5780</v>
      </c>
      <c r="B3013" s="3" t="str">
        <f>tbl_Manifiestos[[#This Row],[Factura]] &amp; "|" &amp; tbl_Manifiestos[[#This Row],[Proyecto OK]] &amp; "|" &amp; TEXT(tbl_Manifiestos[[#This Row],[Servicio]],"0.00") &amp; "|" &amp; TEXT(tbl_Manifiestos[[#This Row],[Costo Unitario]],"0.00")</f>
        <v>2852|Metra New Auburn|5.00|300.00</v>
      </c>
      <c r="C3013" s="44" t="s">
        <v>5675</v>
      </c>
      <c r="D3013" s="79">
        <v>45959</v>
      </c>
      <c r="E3013">
        <v>108</v>
      </c>
      <c r="F3013" s="3" t="s">
        <v>5330</v>
      </c>
      <c r="G3013" t="s">
        <v>5360</v>
      </c>
      <c r="H3013" t="s">
        <v>5360</v>
      </c>
      <c r="I3013">
        <v>2128</v>
      </c>
      <c r="J3013">
        <v>5</v>
      </c>
      <c r="K3013" s="55">
        <v>300</v>
      </c>
      <c r="L3013" s="40">
        <f t="shared" si="89"/>
        <v>1500</v>
      </c>
      <c r="M3013" s="6">
        <f>tbl_Manifiestos[[#This Row],[Total Pagado]]*tbl_Manifiestos[[#This Row],[Porcentaje]]</f>
        <v>1395</v>
      </c>
      <c r="N3013" s="3">
        <v>0.93</v>
      </c>
    </row>
    <row r="3014" spans="1:14" ht="15.75" x14ac:dyDescent="0.25">
      <c r="A3014" s="3" t="s">
        <v>5780</v>
      </c>
      <c r="B3014" s="3" t="str">
        <f>tbl_Manifiestos[[#This Row],[Factura]] &amp; "|" &amp; tbl_Manifiestos[[#This Row],[Proyecto OK]] &amp; "|" &amp; TEXT(tbl_Manifiestos[[#This Row],[Servicio]],"0.00") &amp; "|" &amp; TEXT(tbl_Manifiestos[[#This Row],[Costo Unitario]],"0.00")</f>
        <v>2912|Metra New Auburn|1.00|300.00</v>
      </c>
      <c r="C3014" s="44" t="s">
        <v>5704</v>
      </c>
      <c r="D3014" s="52">
        <v>45980</v>
      </c>
      <c r="E3014">
        <v>108</v>
      </c>
      <c r="F3014" s="3" t="s">
        <v>5330</v>
      </c>
      <c r="G3014" t="s">
        <v>5360</v>
      </c>
      <c r="H3014" t="s">
        <v>5360</v>
      </c>
      <c r="I3014">
        <v>2128</v>
      </c>
      <c r="J3014">
        <v>1</v>
      </c>
      <c r="K3014" s="56">
        <v>300</v>
      </c>
      <c r="L3014" s="39">
        <f t="shared" si="89"/>
        <v>300</v>
      </c>
      <c r="M3014" s="6">
        <f>tbl_Manifiestos[[#This Row],[Total Pagado]]*tbl_Manifiestos[[#This Row],[Porcentaje]]</f>
        <v>279</v>
      </c>
      <c r="N3014" s="3">
        <v>0.93</v>
      </c>
    </row>
    <row r="3015" spans="1:14" ht="15.75" x14ac:dyDescent="0.25">
      <c r="A3015" s="3" t="s">
        <v>16</v>
      </c>
      <c r="B3015" s="3" t="str">
        <f>tbl_Manifiestos[[#This Row],[Factura]] &amp; "|" &amp; tbl_Manifiestos[[#This Row],[Proyecto OK]] &amp; "|" &amp; TEXT(tbl_Manifiestos[[#This Row],[Servicio]],"0.00") &amp; "|" &amp; TEXT(tbl_Manifiestos[[#This Row],[Costo Unitario]],"0.00")</f>
        <v>2852|Metra New Auburn|1.00|300.00</v>
      </c>
      <c r="C3015" s="44" t="s">
        <v>5675</v>
      </c>
      <c r="D3015" s="78">
        <v>45959</v>
      </c>
      <c r="E3015">
        <v>308</v>
      </c>
      <c r="F3015" s="3" t="s">
        <v>5330</v>
      </c>
      <c r="G3015" t="s">
        <v>5360</v>
      </c>
      <c r="H3015" t="s">
        <v>5360</v>
      </c>
      <c r="I3015">
        <v>2128</v>
      </c>
      <c r="J3015">
        <v>1</v>
      </c>
      <c r="K3015" s="54">
        <v>300</v>
      </c>
      <c r="L3015" s="128">
        <f t="shared" si="89"/>
        <v>300</v>
      </c>
      <c r="M3015" s="6">
        <f>tbl_Manifiestos[[#This Row],[Total Pagado]]*tbl_Manifiestos[[#This Row],[Porcentaje]]</f>
        <v>279</v>
      </c>
      <c r="N3015" s="3">
        <v>0.93</v>
      </c>
    </row>
    <row r="3016" spans="1:14" ht="15.75" x14ac:dyDescent="0.25">
      <c r="A3016" s="3" t="s">
        <v>5354</v>
      </c>
      <c r="B3016" s="3" t="str">
        <f>tbl_Manifiestos[[#This Row],[Factura]] &amp; "|" &amp; tbl_Manifiestos[[#This Row],[Proyecto OK]] &amp; "|" &amp; TEXT(tbl_Manifiestos[[#This Row],[Servicio]],"0.00") &amp; "|" &amp; TEXT(tbl_Manifiestos[[#This Row],[Costo Unitario]],"0.00")</f>
        <v>2693|Montrose Harbor|9.00|110.00</v>
      </c>
      <c r="C3016">
        <v>2693</v>
      </c>
      <c r="D3016" s="4">
        <v>45894</v>
      </c>
      <c r="E3016">
        <v>764</v>
      </c>
      <c r="F3016" t="s">
        <v>5401</v>
      </c>
      <c r="G3016" t="s">
        <v>5359</v>
      </c>
      <c r="H3016" s="135" t="s">
        <v>5907</v>
      </c>
      <c r="I3016">
        <v>6228</v>
      </c>
      <c r="J3016">
        <v>9</v>
      </c>
      <c r="K3016" s="6">
        <v>110</v>
      </c>
      <c r="L3016" s="213">
        <v>990</v>
      </c>
      <c r="M3016" s="6">
        <f>tbl_Manifiestos[[#This Row],[Total Pagado]]*tbl_Manifiestos[[#This Row],[Porcentaje]]</f>
        <v>891</v>
      </c>
      <c r="N3016" s="3">
        <v>0.9</v>
      </c>
    </row>
    <row r="3017" spans="1:14" ht="15.75" x14ac:dyDescent="0.25">
      <c r="A3017" s="3" t="s">
        <v>5305</v>
      </c>
      <c r="B3017" s="3" t="str">
        <f>tbl_Manifiestos[[#This Row],[Factura]] &amp; "|" &amp; tbl_Manifiestos[[#This Row],[Proyecto OK]] &amp; "|" &amp; TEXT(tbl_Manifiestos[[#This Row],[Servicio]],"0.00") &amp; "|" &amp; TEXT(tbl_Manifiestos[[#This Row],[Costo Unitario]],"0.00")</f>
        <v>2693|Montrose Harbor|8.50|110.00</v>
      </c>
      <c r="C3017">
        <v>2693</v>
      </c>
      <c r="D3017" s="4">
        <v>45894</v>
      </c>
      <c r="E3017">
        <v>1</v>
      </c>
      <c r="F3017" t="s">
        <v>5401</v>
      </c>
      <c r="G3017" t="s">
        <v>5359</v>
      </c>
      <c r="H3017" s="135" t="s">
        <v>5907</v>
      </c>
      <c r="I3017">
        <v>6228</v>
      </c>
      <c r="J3017">
        <v>8.5</v>
      </c>
      <c r="K3017" s="6">
        <v>110</v>
      </c>
      <c r="L3017" s="213">
        <v>935</v>
      </c>
      <c r="M3017" s="6">
        <f>tbl_Manifiestos[[#This Row],[Total Pagado]]*tbl_Manifiestos[[#This Row],[Porcentaje]]</f>
        <v>841.5</v>
      </c>
      <c r="N3017" s="3">
        <v>0.9</v>
      </c>
    </row>
    <row r="3018" spans="1:14" ht="15.75" x14ac:dyDescent="0.25">
      <c r="A3018" s="3" t="s">
        <v>5305</v>
      </c>
      <c r="B3018" s="3" t="str">
        <f>tbl_Manifiestos[[#This Row],[Factura]] &amp; "|" &amp; tbl_Manifiestos[[#This Row],[Proyecto OK]] &amp; "|" &amp; TEXT(tbl_Manifiestos[[#This Row],[Servicio]],"0.00") &amp; "|" &amp; TEXT(tbl_Manifiestos[[#This Row],[Costo Unitario]],"0.00")</f>
        <v>2693|Montrose Harbor|9.75|110.00</v>
      </c>
      <c r="C3018">
        <v>2693</v>
      </c>
      <c r="D3018" s="136">
        <v>45896</v>
      </c>
      <c r="E3018">
        <v>54</v>
      </c>
      <c r="F3018" t="s">
        <v>5401</v>
      </c>
      <c r="G3018" t="s">
        <v>5359</v>
      </c>
      <c r="H3018" s="135" t="s">
        <v>5907</v>
      </c>
      <c r="I3018">
        <v>6228</v>
      </c>
      <c r="J3018">
        <v>9.75</v>
      </c>
      <c r="K3018" s="183">
        <v>110</v>
      </c>
      <c r="L3018" s="212">
        <v>1072.5</v>
      </c>
      <c r="M3018" s="6">
        <f>tbl_Manifiestos[[#This Row],[Total Pagado]]*tbl_Manifiestos[[#This Row],[Porcentaje]]</f>
        <v>965.25</v>
      </c>
      <c r="N3018" s="3">
        <v>0.9</v>
      </c>
    </row>
    <row r="3019" spans="1:14" ht="15.75" x14ac:dyDescent="0.25">
      <c r="A3019" s="3" t="s">
        <v>5305</v>
      </c>
      <c r="B3019" s="3" t="str">
        <f>tbl_Manifiestos[[#This Row],[Factura]] &amp; "|" &amp; tbl_Manifiestos[[#This Row],[Proyecto OK]] &amp; "|" &amp; TEXT(tbl_Manifiestos[[#This Row],[Servicio]],"0.00") &amp; "|" &amp; TEXT(tbl_Manifiestos[[#This Row],[Costo Unitario]],"0.00")</f>
        <v>2693|Montrose Harbor|9.50|110.00</v>
      </c>
      <c r="C3019">
        <v>2693</v>
      </c>
      <c r="D3019" s="138">
        <v>45897</v>
      </c>
      <c r="E3019">
        <v>20</v>
      </c>
      <c r="F3019" t="s">
        <v>5401</v>
      </c>
      <c r="G3019" t="s">
        <v>5359</v>
      </c>
      <c r="H3019" s="135" t="s">
        <v>5907</v>
      </c>
      <c r="I3019">
        <v>6228</v>
      </c>
      <c r="J3019">
        <v>9.5</v>
      </c>
      <c r="K3019" s="185">
        <v>110</v>
      </c>
      <c r="L3019" s="214">
        <v>1045</v>
      </c>
      <c r="M3019" s="6">
        <f>tbl_Manifiestos[[#This Row],[Total Pagado]]*tbl_Manifiestos[[#This Row],[Porcentaje]]</f>
        <v>940.5</v>
      </c>
      <c r="N3019" s="3">
        <v>0.9</v>
      </c>
    </row>
    <row r="3020" spans="1:14" ht="15.75" x14ac:dyDescent="0.25">
      <c r="A3020" s="3" t="s">
        <v>1264</v>
      </c>
      <c r="B3020" s="3" t="str">
        <f>tbl_Manifiestos[[#This Row],[Factura]] &amp; "|" &amp; tbl_Manifiestos[[#This Row],[Proyecto OK]] &amp; "|" &amp; TEXT(tbl_Manifiestos[[#This Row],[Servicio]],"0.00") &amp; "|" &amp; TEXT(tbl_Manifiestos[[#This Row],[Costo Unitario]],"0.00")</f>
        <v>2693|Montrose Harbor|9.00|110.00</v>
      </c>
      <c r="C3020">
        <v>2693</v>
      </c>
      <c r="D3020" s="4">
        <v>45897</v>
      </c>
      <c r="E3020">
        <v>102</v>
      </c>
      <c r="F3020" t="s">
        <v>5401</v>
      </c>
      <c r="G3020" t="s">
        <v>5359</v>
      </c>
      <c r="H3020" s="135" t="s">
        <v>5907</v>
      </c>
      <c r="I3020">
        <v>6228</v>
      </c>
      <c r="J3020">
        <v>9</v>
      </c>
      <c r="K3020" s="6">
        <v>110</v>
      </c>
      <c r="L3020" s="213">
        <v>990</v>
      </c>
      <c r="M3020" s="6">
        <f>tbl_Manifiestos[[#This Row],[Total Pagado]]*tbl_Manifiestos[[#This Row],[Porcentaje]]</f>
        <v>891</v>
      </c>
      <c r="N3020" s="3">
        <v>0.9</v>
      </c>
    </row>
    <row r="3021" spans="1:14" ht="15.75" x14ac:dyDescent="0.25">
      <c r="A3021" s="3" t="s">
        <v>1264</v>
      </c>
      <c r="B3021" s="3" t="str">
        <f>tbl_Manifiestos[[#This Row],[Factura]] &amp; "|" &amp; tbl_Manifiestos[[#This Row],[Proyecto OK]] &amp; "|" &amp; TEXT(tbl_Manifiestos[[#This Row],[Servicio]],"0.00") &amp; "|" &amp; TEXT(tbl_Manifiestos[[#This Row],[Costo Unitario]],"0.00")</f>
        <v>2709|Montrose Harbor|9.00|110.00</v>
      </c>
      <c r="C3021">
        <v>2709</v>
      </c>
      <c r="D3021" s="4">
        <v>45902</v>
      </c>
      <c r="E3021">
        <v>302</v>
      </c>
      <c r="F3021" t="s">
        <v>5401</v>
      </c>
      <c r="G3021" t="s">
        <v>5359</v>
      </c>
      <c r="H3021" s="135" t="s">
        <v>5907</v>
      </c>
      <c r="I3021">
        <v>6228</v>
      </c>
      <c r="J3021">
        <v>9</v>
      </c>
      <c r="K3021" s="6">
        <v>110</v>
      </c>
      <c r="L3021" s="213">
        <v>990</v>
      </c>
      <c r="M3021" s="6">
        <f>tbl_Manifiestos[[#This Row],[Total Pagado]]*tbl_Manifiestos[[#This Row],[Porcentaje]]</f>
        <v>891</v>
      </c>
      <c r="N3021" s="3">
        <v>0.9</v>
      </c>
    </row>
    <row r="3022" spans="1:14" ht="15.75" x14ac:dyDescent="0.25">
      <c r="A3022" s="3" t="s">
        <v>1264</v>
      </c>
      <c r="B3022" s="3" t="str">
        <f>tbl_Manifiestos[[#This Row],[Factura]] &amp; "|" &amp; tbl_Manifiestos[[#This Row],[Proyecto OK]] &amp; "|" &amp; TEXT(tbl_Manifiestos[[#This Row],[Servicio]],"0.00") &amp; "|" &amp; TEXT(tbl_Manifiestos[[#This Row],[Costo Unitario]],"0.00")</f>
        <v>2709|Montrose Harbor|8.75|110.00</v>
      </c>
      <c r="C3022">
        <v>2709</v>
      </c>
      <c r="D3022" s="136">
        <v>45903</v>
      </c>
      <c r="E3022">
        <v>102</v>
      </c>
      <c r="F3022" t="s">
        <v>5401</v>
      </c>
      <c r="G3022" t="s">
        <v>5359</v>
      </c>
      <c r="H3022" s="135" t="s">
        <v>5907</v>
      </c>
      <c r="I3022">
        <v>6228</v>
      </c>
      <c r="J3022">
        <v>8.75</v>
      </c>
      <c r="K3022" s="183">
        <v>110</v>
      </c>
      <c r="L3022" s="212">
        <v>962.5</v>
      </c>
      <c r="M3022" s="6">
        <f>tbl_Manifiestos[[#This Row],[Total Pagado]]*tbl_Manifiestos[[#This Row],[Porcentaje]]</f>
        <v>866.25</v>
      </c>
      <c r="N3022" s="3">
        <v>0.9</v>
      </c>
    </row>
    <row r="3023" spans="1:14" ht="15.75" x14ac:dyDescent="0.25">
      <c r="A3023" s="3" t="s">
        <v>1982</v>
      </c>
      <c r="B3023" s="3" t="str">
        <f>tbl_Manifiestos[[#This Row],[Factura]] &amp; "|" &amp; tbl_Manifiestos[[#This Row],[Proyecto OK]] &amp; "|" &amp; TEXT(tbl_Manifiestos[[#This Row],[Servicio]],"0.00") &amp; "|" &amp; TEXT(tbl_Manifiestos[[#This Row],[Costo Unitario]],"0.00")</f>
        <v>2709|Montrose Harbor|11.50|110.00</v>
      </c>
      <c r="C3023">
        <v>2709</v>
      </c>
      <c r="D3023" s="138">
        <v>45902</v>
      </c>
      <c r="E3023">
        <v>670</v>
      </c>
      <c r="F3023" t="s">
        <v>5401</v>
      </c>
      <c r="G3023" t="s">
        <v>5359</v>
      </c>
      <c r="H3023" s="135" t="s">
        <v>5907</v>
      </c>
      <c r="I3023">
        <v>6228</v>
      </c>
      <c r="J3023">
        <v>11.5</v>
      </c>
      <c r="K3023" s="185">
        <v>110</v>
      </c>
      <c r="L3023" s="214">
        <v>1265</v>
      </c>
      <c r="M3023" s="6">
        <f>tbl_Manifiestos[[#This Row],[Total Pagado]]*tbl_Manifiestos[[#This Row],[Porcentaje]]</f>
        <v>1138.5</v>
      </c>
      <c r="N3023" s="3">
        <v>0.9</v>
      </c>
    </row>
    <row r="3024" spans="1:14" ht="15.75" x14ac:dyDescent="0.25">
      <c r="A3024" s="3" t="s">
        <v>1264</v>
      </c>
      <c r="B3024" s="3" t="str">
        <f>tbl_Manifiestos[[#This Row],[Factura]] &amp; "|" &amp; tbl_Manifiestos[[#This Row],[Proyecto OK]] &amp; "|" &amp; TEXT(tbl_Manifiestos[[#This Row],[Servicio]],"0.00") &amp; "|" &amp; TEXT(tbl_Manifiestos[[#This Row],[Costo Unitario]],"0.00")</f>
        <v>2725|Montrose Harbor|8.50|110.00</v>
      </c>
      <c r="C3024">
        <v>2725</v>
      </c>
      <c r="D3024" s="4">
        <v>45912</v>
      </c>
      <c r="E3024">
        <v>102</v>
      </c>
      <c r="F3024" t="s">
        <v>5401</v>
      </c>
      <c r="G3024" t="s">
        <v>5359</v>
      </c>
      <c r="H3024" s="135" t="s">
        <v>5907</v>
      </c>
      <c r="I3024">
        <v>6228</v>
      </c>
      <c r="J3024">
        <v>8.5</v>
      </c>
      <c r="K3024" s="6">
        <v>110</v>
      </c>
      <c r="L3024" s="213">
        <v>935</v>
      </c>
      <c r="M3024" s="6">
        <f>tbl_Manifiestos[[#This Row],[Total Pagado]]*tbl_Manifiestos[[#This Row],[Porcentaje]]</f>
        <v>841.5</v>
      </c>
      <c r="N3024" s="3">
        <v>0.9</v>
      </c>
    </row>
    <row r="3025" spans="1:14" ht="15.75" x14ac:dyDescent="0.25">
      <c r="A3025" s="3" t="s">
        <v>27</v>
      </c>
      <c r="B3025" s="3" t="str">
        <f>tbl_Manifiestos[[#This Row],[Factura]] &amp; "|" &amp; tbl_Manifiestos[[#This Row],[Proyecto OK]] &amp; "|" &amp; TEXT(tbl_Manifiestos[[#This Row],[Servicio]],"0.00") &amp; "|" &amp; TEXT(tbl_Manifiestos[[#This Row],[Costo Unitario]],"0.00")</f>
        <v>2693|Montrose Harbor|8.50|126.50</v>
      </c>
      <c r="C3025" t="s">
        <v>4316</v>
      </c>
      <c r="D3025" s="52">
        <v>45894</v>
      </c>
      <c r="E3025">
        <v>67</v>
      </c>
      <c r="F3025" t="s">
        <v>5401</v>
      </c>
      <c r="G3025" t="s">
        <v>5359</v>
      </c>
      <c r="H3025" s="135" t="s">
        <v>5907</v>
      </c>
      <c r="I3025">
        <v>6228</v>
      </c>
      <c r="J3025">
        <v>8.5</v>
      </c>
      <c r="K3025" s="56">
        <v>126.5</v>
      </c>
      <c r="L3025" s="39">
        <f t="shared" ref="L3025:L3036" si="90">J3025*K3025</f>
        <v>1075.25</v>
      </c>
      <c r="M3025" s="6">
        <f>tbl_Manifiestos[[#This Row],[Total Pagado]]*tbl_Manifiestos[[#This Row],[Porcentaje]]</f>
        <v>999.98250000000007</v>
      </c>
      <c r="N3025" s="3">
        <v>0.93</v>
      </c>
    </row>
    <row r="3026" spans="1:14" ht="15.75" x14ac:dyDescent="0.25">
      <c r="A3026" s="3" t="s">
        <v>27</v>
      </c>
      <c r="B3026" s="3" t="str">
        <f>tbl_Manifiestos[[#This Row],[Factura]] &amp; "|" &amp; tbl_Manifiestos[[#This Row],[Proyecto OK]] &amp; "|" &amp; TEXT(tbl_Manifiestos[[#This Row],[Servicio]],"0.00") &amp; "|" &amp; TEXT(tbl_Manifiestos[[#This Row],[Costo Unitario]],"0.00")</f>
        <v>2693|Montrose Harbor|9.50|126.50</v>
      </c>
      <c r="C3026" t="s">
        <v>4316</v>
      </c>
      <c r="D3026" s="50">
        <v>45896</v>
      </c>
      <c r="E3026">
        <v>67</v>
      </c>
      <c r="F3026" t="s">
        <v>5401</v>
      </c>
      <c r="G3026" t="s">
        <v>5359</v>
      </c>
      <c r="H3026" s="135" t="s">
        <v>5907</v>
      </c>
      <c r="I3026">
        <v>6228</v>
      </c>
      <c r="J3026">
        <v>9.5</v>
      </c>
      <c r="K3026" s="54">
        <v>126.5</v>
      </c>
      <c r="L3026" s="38">
        <f t="shared" si="90"/>
        <v>1201.75</v>
      </c>
      <c r="M3026" s="6">
        <f>tbl_Manifiestos[[#This Row],[Total Pagado]]*tbl_Manifiestos[[#This Row],[Porcentaje]]</f>
        <v>1117.6275000000001</v>
      </c>
      <c r="N3026" s="3">
        <v>0.93</v>
      </c>
    </row>
    <row r="3027" spans="1:14" ht="15.75" x14ac:dyDescent="0.25">
      <c r="A3027" s="3" t="s">
        <v>27</v>
      </c>
      <c r="B3027" s="3" t="str">
        <f>tbl_Manifiestos[[#This Row],[Factura]] &amp; "|" &amp; tbl_Manifiestos[[#This Row],[Proyecto OK]] &amp; "|" &amp; TEXT(tbl_Manifiestos[[#This Row],[Servicio]],"0.00") &amp; "|" &amp; TEXT(tbl_Manifiestos[[#This Row],[Costo Unitario]],"0.00")</f>
        <v>2693|Montrose Harbor|9.00|126.50</v>
      </c>
      <c r="C3027" t="s">
        <v>4316</v>
      </c>
      <c r="D3027" s="51">
        <v>45897</v>
      </c>
      <c r="E3027">
        <v>67</v>
      </c>
      <c r="F3027" t="s">
        <v>5401</v>
      </c>
      <c r="G3027" t="s">
        <v>5359</v>
      </c>
      <c r="H3027" s="135" t="s">
        <v>5907</v>
      </c>
      <c r="I3027">
        <v>6228</v>
      </c>
      <c r="J3027">
        <v>9</v>
      </c>
      <c r="K3027" s="55">
        <v>126.5</v>
      </c>
      <c r="L3027" s="40">
        <f t="shared" si="90"/>
        <v>1138.5</v>
      </c>
      <c r="M3027" s="6">
        <f>tbl_Manifiestos[[#This Row],[Total Pagado]]*tbl_Manifiestos[[#This Row],[Porcentaje]]</f>
        <v>1058.8050000000001</v>
      </c>
      <c r="N3027" s="3">
        <v>0.93</v>
      </c>
    </row>
    <row r="3028" spans="1:14" ht="15.75" x14ac:dyDescent="0.25">
      <c r="A3028" s="3" t="s">
        <v>27</v>
      </c>
      <c r="B3028" s="3" t="str">
        <f>tbl_Manifiestos[[#This Row],[Factura]] &amp; "|" &amp; tbl_Manifiestos[[#This Row],[Proyecto OK]] &amp; "|" &amp; TEXT(tbl_Manifiestos[[#This Row],[Servicio]],"0.00") &amp; "|" &amp; TEXT(tbl_Manifiestos[[#This Row],[Costo Unitario]],"0.00")</f>
        <v>2709|Montrose Harbor|9.25|126.50</v>
      </c>
      <c r="C3028" t="s">
        <v>5572</v>
      </c>
      <c r="D3028" s="51">
        <v>45902</v>
      </c>
      <c r="E3028">
        <v>67</v>
      </c>
      <c r="F3028" t="s">
        <v>5401</v>
      </c>
      <c r="G3028" t="s">
        <v>5359</v>
      </c>
      <c r="H3028" s="135" t="s">
        <v>5907</v>
      </c>
      <c r="I3028">
        <v>6228</v>
      </c>
      <c r="J3028">
        <v>9.25</v>
      </c>
      <c r="K3028" s="55">
        <v>126.5</v>
      </c>
      <c r="L3028" s="40">
        <f t="shared" si="90"/>
        <v>1170.125</v>
      </c>
      <c r="M3028" s="6">
        <f>tbl_Manifiestos[[#This Row],[Total Pagado]]*tbl_Manifiestos[[#This Row],[Porcentaje]]</f>
        <v>1088.2162499999999</v>
      </c>
      <c r="N3028" s="3">
        <v>0.93</v>
      </c>
    </row>
    <row r="3029" spans="1:14" ht="15.75" x14ac:dyDescent="0.25">
      <c r="A3029" s="3" t="s">
        <v>27</v>
      </c>
      <c r="B3029" s="3" t="str">
        <f>tbl_Manifiestos[[#This Row],[Factura]] &amp; "|" &amp; tbl_Manifiestos[[#This Row],[Proyecto OK]] &amp; "|" &amp; TEXT(tbl_Manifiestos[[#This Row],[Servicio]],"0.00") &amp; "|" &amp; TEXT(tbl_Manifiestos[[#This Row],[Costo Unitario]],"0.00")</f>
        <v>2709|Montrose Harbor|9.00|126.50</v>
      </c>
      <c r="C3029" t="s">
        <v>5572</v>
      </c>
      <c r="D3029" s="52">
        <v>45903</v>
      </c>
      <c r="E3029">
        <v>67</v>
      </c>
      <c r="F3029" t="s">
        <v>5401</v>
      </c>
      <c r="G3029" t="s">
        <v>5359</v>
      </c>
      <c r="H3029" s="135" t="s">
        <v>5907</v>
      </c>
      <c r="I3029">
        <v>6228</v>
      </c>
      <c r="J3029">
        <v>9</v>
      </c>
      <c r="K3029" s="56">
        <v>126.5</v>
      </c>
      <c r="L3029" s="39">
        <f t="shared" si="90"/>
        <v>1138.5</v>
      </c>
      <c r="M3029" s="6">
        <f>tbl_Manifiestos[[#This Row],[Total Pagado]]*tbl_Manifiestos[[#This Row],[Porcentaje]]</f>
        <v>1058.8050000000001</v>
      </c>
      <c r="N3029" s="3">
        <v>0.93</v>
      </c>
    </row>
    <row r="3030" spans="1:14" ht="15.75" x14ac:dyDescent="0.25">
      <c r="A3030" s="3" t="s">
        <v>27</v>
      </c>
      <c r="B3030" s="3" t="str">
        <f>tbl_Manifiestos[[#This Row],[Factura]] &amp; "|" &amp; tbl_Manifiestos[[#This Row],[Proyecto OK]] &amp; "|" &amp; TEXT(tbl_Manifiestos[[#This Row],[Servicio]],"0.00") &amp; "|" &amp; TEXT(tbl_Manifiestos[[#This Row],[Costo Unitario]],"0.00")</f>
        <v>2725|Montrose Harbor|9.50|126.50</v>
      </c>
      <c r="C3030" t="s">
        <v>5582</v>
      </c>
      <c r="D3030" s="50">
        <v>45912</v>
      </c>
      <c r="E3030">
        <v>67</v>
      </c>
      <c r="F3030" t="s">
        <v>5401</v>
      </c>
      <c r="G3030" t="s">
        <v>5359</v>
      </c>
      <c r="H3030" s="135" t="s">
        <v>5907</v>
      </c>
      <c r="I3030">
        <v>6228</v>
      </c>
      <c r="J3030">
        <v>9.5</v>
      </c>
      <c r="K3030" s="54">
        <v>126.5</v>
      </c>
      <c r="L3030" s="38">
        <f t="shared" si="90"/>
        <v>1201.75</v>
      </c>
      <c r="M3030" s="6">
        <f>tbl_Manifiestos[[#This Row],[Total Pagado]]*tbl_Manifiestos[[#This Row],[Porcentaje]]</f>
        <v>1117.6275000000001</v>
      </c>
      <c r="N3030" s="3">
        <v>0.93</v>
      </c>
    </row>
    <row r="3031" spans="1:14" ht="15.75" x14ac:dyDescent="0.25">
      <c r="A3031" s="3" t="s">
        <v>27</v>
      </c>
      <c r="B3031" s="3" t="str">
        <f>tbl_Manifiestos[[#This Row],[Factura]] &amp; "|" &amp; tbl_Manifiestos[[#This Row],[Proyecto OK]] &amp; "|" &amp; TEXT(tbl_Manifiestos[[#This Row],[Servicio]],"0.00") &amp; "|" &amp; TEXT(tbl_Manifiestos[[#This Row],[Costo Unitario]],"0.00")</f>
        <v>2725|Montrose Harbor|9.25|126.50</v>
      </c>
      <c r="C3031" t="s">
        <v>5582</v>
      </c>
      <c r="D3031" s="52">
        <v>45912</v>
      </c>
      <c r="E3031">
        <v>356</v>
      </c>
      <c r="F3031" t="s">
        <v>5401</v>
      </c>
      <c r="G3031" t="s">
        <v>5359</v>
      </c>
      <c r="H3031" s="135" t="s">
        <v>5907</v>
      </c>
      <c r="I3031">
        <v>6228</v>
      </c>
      <c r="J3031">
        <v>9.25</v>
      </c>
      <c r="K3031" s="56">
        <v>126.5</v>
      </c>
      <c r="L3031" s="39">
        <f t="shared" si="90"/>
        <v>1170.125</v>
      </c>
      <c r="M3031" s="6">
        <f>tbl_Manifiestos[[#This Row],[Total Pagado]]*tbl_Manifiestos[[#This Row],[Porcentaje]]</f>
        <v>1088.2162499999999</v>
      </c>
      <c r="N3031" s="3">
        <v>0.93</v>
      </c>
    </row>
    <row r="3032" spans="1:14" ht="15.75" x14ac:dyDescent="0.25">
      <c r="A3032" s="3" t="s">
        <v>12</v>
      </c>
      <c r="B3032" s="3" t="str">
        <f>tbl_Manifiestos[[#This Row],[Factura]] &amp; "|" &amp; tbl_Manifiestos[[#This Row],[Proyecto OK]] &amp; "|" &amp; TEXT(tbl_Manifiestos[[#This Row],[Servicio]],"0.00") &amp; "|" &amp; TEXT(tbl_Manifiestos[[#This Row],[Costo Unitario]],"0.00")</f>
        <v>2693|Montrose Harbor|8.75|126.50</v>
      </c>
      <c r="C3032" t="s">
        <v>4316</v>
      </c>
      <c r="D3032" s="53">
        <v>45894</v>
      </c>
      <c r="E3032">
        <v>19</v>
      </c>
      <c r="F3032" t="s">
        <v>5401</v>
      </c>
      <c r="G3032" t="s">
        <v>5359</v>
      </c>
      <c r="H3032" s="135" t="s">
        <v>5907</v>
      </c>
      <c r="I3032">
        <v>6228</v>
      </c>
      <c r="J3032">
        <v>8.75</v>
      </c>
      <c r="K3032" s="57">
        <v>126.5</v>
      </c>
      <c r="L3032" s="41">
        <f t="shared" si="90"/>
        <v>1106.875</v>
      </c>
      <c r="M3032" s="6">
        <f>tbl_Manifiestos[[#This Row],[Total Pagado]]*tbl_Manifiestos[[#This Row],[Porcentaje]]</f>
        <v>1029.39375</v>
      </c>
      <c r="N3032" s="3">
        <v>0.93</v>
      </c>
    </row>
    <row r="3033" spans="1:14" ht="15.75" x14ac:dyDescent="0.25">
      <c r="A3033" s="3" t="s">
        <v>12</v>
      </c>
      <c r="B3033" s="3" t="str">
        <f>tbl_Manifiestos[[#This Row],[Factura]] &amp; "|" &amp; tbl_Manifiestos[[#This Row],[Proyecto OK]] &amp; "|" &amp; TEXT(tbl_Manifiestos[[#This Row],[Servicio]],"0.00") &amp; "|" &amp; TEXT(tbl_Manifiestos[[#This Row],[Costo Unitario]],"0.00")</f>
        <v>2693|Montrose Harbor|8.75|126.50</v>
      </c>
      <c r="C3033" t="s">
        <v>4316</v>
      </c>
      <c r="D3033" s="50">
        <v>45897</v>
      </c>
      <c r="E3033">
        <v>82</v>
      </c>
      <c r="F3033" t="s">
        <v>5401</v>
      </c>
      <c r="G3033" t="s">
        <v>5359</v>
      </c>
      <c r="H3033" s="135" t="s">
        <v>5907</v>
      </c>
      <c r="I3033">
        <v>6228</v>
      </c>
      <c r="J3033">
        <v>8.75</v>
      </c>
      <c r="K3033" s="54">
        <v>126.5</v>
      </c>
      <c r="L3033" s="38">
        <f t="shared" si="90"/>
        <v>1106.875</v>
      </c>
      <c r="M3033" s="6">
        <f>tbl_Manifiestos[[#This Row],[Total Pagado]]*tbl_Manifiestos[[#This Row],[Porcentaje]]</f>
        <v>1029.39375</v>
      </c>
      <c r="N3033" s="3">
        <v>0.93</v>
      </c>
    </row>
    <row r="3034" spans="1:14" ht="15.75" x14ac:dyDescent="0.25">
      <c r="A3034" s="3" t="s">
        <v>5780</v>
      </c>
      <c r="B3034" s="3" t="str">
        <f>tbl_Manifiestos[[#This Row],[Factura]] &amp; "|" &amp; tbl_Manifiestos[[#This Row],[Proyecto OK]] &amp; "|" &amp; TEXT(tbl_Manifiestos[[#This Row],[Servicio]],"0.00") &amp; "|" &amp; TEXT(tbl_Manifiestos[[#This Row],[Costo Unitario]],"0.00")</f>
        <v>2693|Montrose Harbor|9.50|126.50</v>
      </c>
      <c r="C3034" s="44" t="s">
        <v>4316</v>
      </c>
      <c r="D3034" s="79">
        <v>45897</v>
      </c>
      <c r="E3034">
        <v>198</v>
      </c>
      <c r="F3034" t="s">
        <v>5401</v>
      </c>
      <c r="G3034" t="s">
        <v>5359</v>
      </c>
      <c r="H3034" s="135" t="s">
        <v>5907</v>
      </c>
      <c r="I3034">
        <v>6228</v>
      </c>
      <c r="J3034">
        <v>9.5</v>
      </c>
      <c r="K3034" s="55">
        <v>126.5</v>
      </c>
      <c r="L3034" s="40">
        <f t="shared" si="90"/>
        <v>1201.75</v>
      </c>
      <c r="M3034" s="6">
        <f>tbl_Manifiestos[[#This Row],[Total Pagado]]*tbl_Manifiestos[[#This Row],[Porcentaje]]</f>
        <v>1117.6275000000001</v>
      </c>
      <c r="N3034" s="3">
        <v>0.93</v>
      </c>
    </row>
    <row r="3035" spans="1:14" ht="15.75" x14ac:dyDescent="0.25">
      <c r="A3035" s="3" t="s">
        <v>5780</v>
      </c>
      <c r="B3035" s="3" t="str">
        <f>tbl_Manifiestos[[#This Row],[Factura]] &amp; "|" &amp; tbl_Manifiestos[[#This Row],[Proyecto OK]] &amp; "|" &amp; TEXT(tbl_Manifiestos[[#This Row],[Servicio]],"0.00") &amp; "|" &amp; TEXT(tbl_Manifiestos[[#This Row],[Costo Unitario]],"0.00")</f>
        <v>2709|Montrose Harbor|8.75|126.50</v>
      </c>
      <c r="C3035" s="44" t="s">
        <v>5572</v>
      </c>
      <c r="D3035" s="80">
        <v>45902</v>
      </c>
      <c r="E3035">
        <v>198</v>
      </c>
      <c r="F3035" t="s">
        <v>5401</v>
      </c>
      <c r="G3035" t="s">
        <v>5359</v>
      </c>
      <c r="H3035" s="135" t="s">
        <v>5907</v>
      </c>
      <c r="I3035">
        <v>6228</v>
      </c>
      <c r="J3035">
        <v>8.75</v>
      </c>
      <c r="K3035" s="56">
        <v>126.5</v>
      </c>
      <c r="L3035" s="39">
        <f t="shared" si="90"/>
        <v>1106.875</v>
      </c>
      <c r="M3035" s="6">
        <f>tbl_Manifiestos[[#This Row],[Total Pagado]]*tbl_Manifiestos[[#This Row],[Porcentaje]]</f>
        <v>1029.39375</v>
      </c>
      <c r="N3035" s="3">
        <v>0.93</v>
      </c>
    </row>
    <row r="3036" spans="1:14" ht="15.75" x14ac:dyDescent="0.25">
      <c r="A3036" s="3" t="s">
        <v>5780</v>
      </c>
      <c r="B3036" s="3" t="str">
        <f>tbl_Manifiestos[[#This Row],[Factura]] &amp; "|" &amp; tbl_Manifiestos[[#This Row],[Proyecto OK]] &amp; "|" &amp; TEXT(tbl_Manifiestos[[#This Row],[Servicio]],"0.00") &amp; "|" &amp; TEXT(tbl_Manifiestos[[#This Row],[Costo Unitario]],"0.00")</f>
        <v>2709|Montrose Harbor|8.00|126.50</v>
      </c>
      <c r="C3036" s="44" t="s">
        <v>5572</v>
      </c>
      <c r="D3036" s="78">
        <v>45903</v>
      </c>
      <c r="E3036">
        <v>198</v>
      </c>
      <c r="F3036" t="s">
        <v>5401</v>
      </c>
      <c r="G3036" t="s">
        <v>5359</v>
      </c>
      <c r="H3036" s="135" t="s">
        <v>5907</v>
      </c>
      <c r="I3036">
        <v>6228</v>
      </c>
      <c r="J3036">
        <v>8</v>
      </c>
      <c r="K3036" s="54">
        <v>126.5</v>
      </c>
      <c r="L3036" s="38">
        <f t="shared" si="90"/>
        <v>1012</v>
      </c>
      <c r="M3036" s="6">
        <f>tbl_Manifiestos[[#This Row],[Total Pagado]]*tbl_Manifiestos[[#This Row],[Porcentaje]]</f>
        <v>941.16000000000008</v>
      </c>
      <c r="N3036" s="3">
        <v>0.93</v>
      </c>
    </row>
    <row r="3037" spans="1:14" ht="15.75" x14ac:dyDescent="0.25">
      <c r="A3037" s="3" t="s">
        <v>5329</v>
      </c>
      <c r="B3037" s="3" t="str">
        <f>tbl_Manifiestos[[#This Row],[Factura]] &amp; "|" &amp; tbl_Manifiestos[[#This Row],[Proyecto OK]] &amp; "|" &amp; TEXT(tbl_Manifiestos[[#This Row],[Servicio]],"0.00") &amp; "|" &amp; TEXT(tbl_Manifiestos[[#This Row],[Costo Unitario]],"0.00")</f>
        <v>2552|Metra New Auburn|8.00|100.00</v>
      </c>
      <c r="C3037">
        <v>2552</v>
      </c>
      <c r="D3037" s="138">
        <v>45827</v>
      </c>
      <c r="E3037" s="5">
        <v>52</v>
      </c>
      <c r="F3037" s="3" t="s">
        <v>5330</v>
      </c>
      <c r="G3037" s="5" t="s">
        <v>5331</v>
      </c>
      <c r="H3037" t="s">
        <v>5360</v>
      </c>
      <c r="I3037">
        <v>2128</v>
      </c>
      <c r="J3037" s="3">
        <v>8</v>
      </c>
      <c r="K3037" s="185">
        <v>100</v>
      </c>
      <c r="L3037" s="214">
        <v>800</v>
      </c>
      <c r="M3037" s="6">
        <f>tbl_Manifiestos[[#This Row],[Total Pagado]]*tbl_Manifiestos[[#This Row],[Porcentaje]]</f>
        <v>720</v>
      </c>
      <c r="N3037" s="3">
        <v>0.9</v>
      </c>
    </row>
    <row r="3038" spans="1:14" ht="15.75" x14ac:dyDescent="0.25">
      <c r="A3038" s="3" t="s">
        <v>5329</v>
      </c>
      <c r="B3038" s="3" t="str">
        <f>tbl_Manifiestos[[#This Row],[Factura]] &amp; "|" &amp; tbl_Manifiestos[[#This Row],[Proyecto OK]] &amp; "|" &amp; TEXT(tbl_Manifiestos[[#This Row],[Servicio]],"0.00") &amp; "|" &amp; TEXT(tbl_Manifiestos[[#This Row],[Costo Unitario]],"0.00")</f>
        <v>2552|Metra New Auburn|8.00|100.00</v>
      </c>
      <c r="C3038">
        <v>2552</v>
      </c>
      <c r="D3038" s="136">
        <v>45827</v>
      </c>
      <c r="E3038" s="5">
        <v>51</v>
      </c>
      <c r="F3038" s="3" t="s">
        <v>5330</v>
      </c>
      <c r="G3038" s="5" t="s">
        <v>5331</v>
      </c>
      <c r="H3038" t="s">
        <v>5360</v>
      </c>
      <c r="I3038">
        <v>2128</v>
      </c>
      <c r="J3038" s="3">
        <v>8</v>
      </c>
      <c r="K3038" s="183">
        <v>100</v>
      </c>
      <c r="L3038" s="212">
        <v>800</v>
      </c>
      <c r="M3038" s="6">
        <f>tbl_Manifiestos[[#This Row],[Total Pagado]]*tbl_Manifiestos[[#This Row],[Porcentaje]]</f>
        <v>720</v>
      </c>
      <c r="N3038" s="3">
        <v>0.9</v>
      </c>
    </row>
    <row r="3039" spans="1:14" ht="15.75" x14ac:dyDescent="0.25">
      <c r="A3039" s="3" t="s">
        <v>5329</v>
      </c>
      <c r="B3039" s="3" t="str">
        <f>tbl_Manifiestos[[#This Row],[Factura]] &amp; "|" &amp; tbl_Manifiestos[[#This Row],[Proyecto OK]] &amp; "|" &amp; TEXT(tbl_Manifiestos[[#This Row],[Servicio]],"0.00") &amp; "|" &amp; TEXT(tbl_Manifiestos[[#This Row],[Costo Unitario]],"0.00")</f>
        <v>2552|Metra New Auburn|8.00|100.00</v>
      </c>
      <c r="C3039">
        <v>2552</v>
      </c>
      <c r="D3039" s="138">
        <v>45828</v>
      </c>
      <c r="E3039" s="5">
        <v>56</v>
      </c>
      <c r="F3039" s="3" t="s">
        <v>5330</v>
      </c>
      <c r="G3039" s="5" t="s">
        <v>5331</v>
      </c>
      <c r="H3039" t="s">
        <v>5360</v>
      </c>
      <c r="I3039">
        <v>2128</v>
      </c>
      <c r="J3039" s="3">
        <v>8</v>
      </c>
      <c r="K3039" s="185">
        <v>100</v>
      </c>
      <c r="L3039" s="214">
        <v>800</v>
      </c>
      <c r="M3039" s="6">
        <f>tbl_Manifiestos[[#This Row],[Total Pagado]]*tbl_Manifiestos[[#This Row],[Porcentaje]]</f>
        <v>720</v>
      </c>
      <c r="N3039" s="3">
        <v>0.9</v>
      </c>
    </row>
    <row r="3040" spans="1:14" ht="15.75" x14ac:dyDescent="0.25">
      <c r="A3040" s="3" t="s">
        <v>5329</v>
      </c>
      <c r="B3040" s="3" t="str">
        <f>tbl_Manifiestos[[#This Row],[Factura]] &amp; "|" &amp; tbl_Manifiestos[[#This Row],[Proyecto OK]] &amp; "|" &amp; TEXT(tbl_Manifiestos[[#This Row],[Servicio]],"0.00") &amp; "|" &amp; TEXT(tbl_Manifiestos[[#This Row],[Costo Unitario]],"0.00")</f>
        <v>2552|Metra New Auburn|8.00|100.00</v>
      </c>
      <c r="C3040">
        <v>2552</v>
      </c>
      <c r="D3040" s="4">
        <v>45828</v>
      </c>
      <c r="E3040" s="5">
        <v>51</v>
      </c>
      <c r="F3040" s="3" t="s">
        <v>5330</v>
      </c>
      <c r="G3040" s="5" t="s">
        <v>5331</v>
      </c>
      <c r="H3040" t="s">
        <v>5360</v>
      </c>
      <c r="I3040">
        <v>2128</v>
      </c>
      <c r="J3040" s="3">
        <v>8</v>
      </c>
      <c r="K3040" s="6">
        <v>100</v>
      </c>
      <c r="L3040" s="213">
        <v>800</v>
      </c>
      <c r="M3040" s="6">
        <f>tbl_Manifiestos[[#This Row],[Total Pagado]]*tbl_Manifiestos[[#This Row],[Porcentaje]]</f>
        <v>720</v>
      </c>
      <c r="N3040" s="3">
        <v>0.9</v>
      </c>
    </row>
    <row r="3041" spans="1:14" ht="15.75" x14ac:dyDescent="0.25">
      <c r="A3041" s="3" t="s">
        <v>5329</v>
      </c>
      <c r="B3041" s="3" t="str">
        <f>tbl_Manifiestos[[#This Row],[Factura]] &amp; "|" &amp; tbl_Manifiestos[[#This Row],[Proyecto OK]] &amp; "|" &amp; TEXT(tbl_Manifiestos[[#This Row],[Servicio]],"0.00") &amp; "|" &amp; TEXT(tbl_Manifiestos[[#This Row],[Costo Unitario]],"0.00")</f>
        <v>2552|Metra New Auburn|8.00|100.00</v>
      </c>
      <c r="C3041">
        <v>2552</v>
      </c>
      <c r="D3041" s="4">
        <v>45828</v>
      </c>
      <c r="E3041" s="5">
        <v>53</v>
      </c>
      <c r="F3041" s="3" t="s">
        <v>5330</v>
      </c>
      <c r="G3041" s="5" t="s">
        <v>5331</v>
      </c>
      <c r="H3041" t="s">
        <v>5360</v>
      </c>
      <c r="I3041">
        <v>2128</v>
      </c>
      <c r="J3041" s="3">
        <v>8</v>
      </c>
      <c r="K3041" s="6">
        <v>100</v>
      </c>
      <c r="L3041" s="213">
        <v>800</v>
      </c>
      <c r="M3041" s="6">
        <f>tbl_Manifiestos[[#This Row],[Total Pagado]]*tbl_Manifiestos[[#This Row],[Porcentaje]]</f>
        <v>720</v>
      </c>
      <c r="N3041" s="3">
        <v>0.9</v>
      </c>
    </row>
    <row r="3042" spans="1:14" ht="15.75" x14ac:dyDescent="0.25">
      <c r="A3042" s="3" t="s">
        <v>5329</v>
      </c>
      <c r="B3042" s="3" t="str">
        <f>tbl_Manifiestos[[#This Row],[Factura]] &amp; "|" &amp; tbl_Manifiestos[[#This Row],[Proyecto OK]] &amp; "|" &amp; TEXT(tbl_Manifiestos[[#This Row],[Servicio]],"0.00") &amp; "|" &amp; TEXT(tbl_Manifiestos[[#This Row],[Costo Unitario]],"0.00")</f>
        <v>2552|Metra New Auburn|8.00|100.00</v>
      </c>
      <c r="C3042">
        <v>2552</v>
      </c>
      <c r="D3042" s="4">
        <v>45828</v>
      </c>
      <c r="E3042" s="5">
        <v>52</v>
      </c>
      <c r="F3042" s="3" t="s">
        <v>5330</v>
      </c>
      <c r="G3042" s="5" t="s">
        <v>5331</v>
      </c>
      <c r="H3042" t="s">
        <v>5360</v>
      </c>
      <c r="I3042">
        <v>2128</v>
      </c>
      <c r="J3042" s="3">
        <v>8</v>
      </c>
      <c r="K3042" s="6">
        <v>100</v>
      </c>
      <c r="L3042" s="213">
        <v>800</v>
      </c>
      <c r="M3042" s="6">
        <f>tbl_Manifiestos[[#This Row],[Total Pagado]]*tbl_Manifiestos[[#This Row],[Porcentaje]]</f>
        <v>720</v>
      </c>
      <c r="N3042" s="3">
        <v>0.9</v>
      </c>
    </row>
    <row r="3043" spans="1:14" ht="15.75" x14ac:dyDescent="0.25">
      <c r="A3043" s="3" t="s">
        <v>663</v>
      </c>
      <c r="B3043" s="3" t="str">
        <f>tbl_Manifiestos[[#This Row],[Factura]] &amp; "|" &amp; tbl_Manifiestos[[#This Row],[Proyecto OK]] &amp; "|" &amp; TEXT(tbl_Manifiestos[[#This Row],[Servicio]],"0.00") &amp; "|" &amp; TEXT(tbl_Manifiestos[[#This Row],[Costo Unitario]],"0.00")</f>
        <v>2552|Metra New Auburn|8.00|110.00</v>
      </c>
      <c r="C3043">
        <v>2552</v>
      </c>
      <c r="D3043" s="4">
        <v>45827</v>
      </c>
      <c r="E3043" s="5">
        <v>670</v>
      </c>
      <c r="F3043" s="3" t="s">
        <v>5330</v>
      </c>
      <c r="G3043" s="5" t="s">
        <v>5331</v>
      </c>
      <c r="H3043" t="s">
        <v>5360</v>
      </c>
      <c r="I3043">
        <v>2128</v>
      </c>
      <c r="J3043" s="3">
        <v>8</v>
      </c>
      <c r="K3043" s="6">
        <v>110</v>
      </c>
      <c r="L3043" s="213">
        <v>880</v>
      </c>
      <c r="M3043" s="6">
        <f>tbl_Manifiestos[[#This Row],[Total Pagado]]*tbl_Manifiestos[[#This Row],[Porcentaje]]</f>
        <v>792</v>
      </c>
      <c r="N3043" s="3">
        <v>0.9</v>
      </c>
    </row>
    <row r="3044" spans="1:14" ht="15.75" x14ac:dyDescent="0.25">
      <c r="A3044" s="3" t="s">
        <v>663</v>
      </c>
      <c r="B3044" s="3" t="str">
        <f>tbl_Manifiestos[[#This Row],[Factura]] &amp; "|" &amp; tbl_Manifiestos[[#This Row],[Proyecto OK]] &amp; "|" &amp; TEXT(tbl_Manifiestos[[#This Row],[Servicio]],"0.00") &amp; "|" &amp; TEXT(tbl_Manifiestos[[#This Row],[Costo Unitario]],"0.00")</f>
        <v>2552|Metra New Auburn|8.00|110.00</v>
      </c>
      <c r="C3044">
        <v>2552</v>
      </c>
      <c r="D3044" s="4">
        <v>45828</v>
      </c>
      <c r="E3044" s="5">
        <v>678</v>
      </c>
      <c r="F3044" s="3" t="s">
        <v>5330</v>
      </c>
      <c r="G3044" s="5" t="s">
        <v>5331</v>
      </c>
      <c r="H3044" t="s">
        <v>5360</v>
      </c>
      <c r="I3044">
        <v>2128</v>
      </c>
      <c r="J3044" s="3">
        <v>8</v>
      </c>
      <c r="K3044" s="6">
        <v>110</v>
      </c>
      <c r="L3044" s="213">
        <v>880</v>
      </c>
      <c r="M3044" s="6">
        <f>tbl_Manifiestos[[#This Row],[Total Pagado]]*tbl_Manifiestos[[#This Row],[Porcentaje]]</f>
        <v>792</v>
      </c>
      <c r="N3044" s="3">
        <v>0.9</v>
      </c>
    </row>
    <row r="3045" spans="1:14" ht="15.75" x14ac:dyDescent="0.25">
      <c r="A3045" s="3" t="s">
        <v>1875</v>
      </c>
      <c r="B3045" s="3" t="str">
        <f>tbl_Manifiestos[[#This Row],[Factura]] &amp; "|" &amp; tbl_Manifiestos[[#This Row],[Proyecto OK]] &amp; "|" &amp; TEXT(tbl_Manifiestos[[#This Row],[Servicio]],"0.00") &amp; "|" &amp; TEXT(tbl_Manifiestos[[#This Row],[Costo Unitario]],"0.00")</f>
        <v>2552|Metra New Auburn|8.00|100.00</v>
      </c>
      <c r="C3045">
        <v>2552</v>
      </c>
      <c r="D3045" s="4">
        <v>45827</v>
      </c>
      <c r="E3045" s="5">
        <v>4</v>
      </c>
      <c r="F3045" s="3" t="s">
        <v>5330</v>
      </c>
      <c r="G3045" s="5" t="s">
        <v>5331</v>
      </c>
      <c r="H3045" t="s">
        <v>5360</v>
      </c>
      <c r="I3045">
        <v>2128</v>
      </c>
      <c r="J3045" s="3">
        <v>8</v>
      </c>
      <c r="K3045" s="6">
        <v>100</v>
      </c>
      <c r="L3045" s="213">
        <v>800</v>
      </c>
      <c r="M3045" s="6">
        <f>tbl_Manifiestos[[#This Row],[Total Pagado]]*tbl_Manifiestos[[#This Row],[Porcentaje]]</f>
        <v>720</v>
      </c>
      <c r="N3045" s="3">
        <v>0.9</v>
      </c>
    </row>
    <row r="3046" spans="1:14" ht="15.75" x14ac:dyDescent="0.25">
      <c r="A3046" s="3" t="s">
        <v>1875</v>
      </c>
      <c r="B3046" s="3" t="str">
        <f>tbl_Manifiestos[[#This Row],[Factura]] &amp; "|" &amp; tbl_Manifiestos[[#This Row],[Proyecto OK]] &amp; "|" &amp; TEXT(tbl_Manifiestos[[#This Row],[Servicio]],"0.00") &amp; "|" &amp; TEXT(tbl_Manifiestos[[#This Row],[Costo Unitario]],"0.00")</f>
        <v>2552|Metra New Auburn|8.00|100.00</v>
      </c>
      <c r="C3046">
        <v>2552</v>
      </c>
      <c r="D3046" s="4">
        <v>45828</v>
      </c>
      <c r="E3046" s="5">
        <v>4</v>
      </c>
      <c r="F3046" s="3" t="s">
        <v>5330</v>
      </c>
      <c r="G3046" s="5" t="s">
        <v>5331</v>
      </c>
      <c r="H3046" t="s">
        <v>5360</v>
      </c>
      <c r="I3046">
        <v>2128</v>
      </c>
      <c r="J3046" s="3">
        <v>8</v>
      </c>
      <c r="K3046" s="6">
        <v>100</v>
      </c>
      <c r="L3046" s="213">
        <v>800</v>
      </c>
      <c r="M3046" s="6">
        <f>tbl_Manifiestos[[#This Row],[Total Pagado]]*tbl_Manifiestos[[#This Row],[Porcentaje]]</f>
        <v>720</v>
      </c>
      <c r="N3046" s="3">
        <v>0.9</v>
      </c>
    </row>
    <row r="3047" spans="1:14" ht="15.75" x14ac:dyDescent="0.25">
      <c r="A3047" s="3" t="s">
        <v>5329</v>
      </c>
      <c r="B3047" s="3" t="str">
        <f>tbl_Manifiestos[[#This Row],[Factura]] &amp; "|" &amp; tbl_Manifiestos[[#This Row],[Proyecto OK]] &amp; "|" &amp; TEXT(tbl_Manifiestos[[#This Row],[Servicio]],"0.00") &amp; "|" &amp; TEXT(tbl_Manifiestos[[#This Row],[Costo Unitario]],"0.00")</f>
        <v>2566|Metra New Auburn|8.00|100.00</v>
      </c>
      <c r="C3047">
        <v>2566</v>
      </c>
      <c r="D3047" s="4">
        <v>45831</v>
      </c>
      <c r="E3047" s="5">
        <v>53</v>
      </c>
      <c r="F3047" s="3" t="s">
        <v>5330</v>
      </c>
      <c r="G3047" s="5" t="s">
        <v>5331</v>
      </c>
      <c r="H3047" t="s">
        <v>5360</v>
      </c>
      <c r="I3047">
        <v>2128</v>
      </c>
      <c r="J3047" s="3">
        <v>8</v>
      </c>
      <c r="K3047" s="6">
        <v>100</v>
      </c>
      <c r="L3047" s="213">
        <v>800</v>
      </c>
      <c r="M3047" s="6">
        <f>tbl_Manifiestos[[#This Row],[Total Pagado]]*tbl_Manifiestos[[#This Row],[Porcentaje]]</f>
        <v>720</v>
      </c>
      <c r="N3047" s="3">
        <v>0.9</v>
      </c>
    </row>
    <row r="3048" spans="1:14" ht="15.75" x14ac:dyDescent="0.25">
      <c r="A3048" s="3" t="s">
        <v>5329</v>
      </c>
      <c r="B3048" s="3" t="str">
        <f>tbl_Manifiestos[[#This Row],[Factura]] &amp; "|" &amp; tbl_Manifiestos[[#This Row],[Proyecto OK]] &amp; "|" &amp; TEXT(tbl_Manifiestos[[#This Row],[Servicio]],"0.00") &amp; "|" &amp; TEXT(tbl_Manifiestos[[#This Row],[Costo Unitario]],"0.00")</f>
        <v>2566|Metra New Auburn|8.00|100.00</v>
      </c>
      <c r="C3048">
        <v>2566</v>
      </c>
      <c r="D3048" s="4">
        <v>45831</v>
      </c>
      <c r="E3048" s="5">
        <v>51</v>
      </c>
      <c r="F3048" s="3" t="s">
        <v>5330</v>
      </c>
      <c r="G3048" s="5" t="s">
        <v>5331</v>
      </c>
      <c r="H3048" t="s">
        <v>5360</v>
      </c>
      <c r="I3048">
        <v>2128</v>
      </c>
      <c r="J3048" s="3">
        <v>8</v>
      </c>
      <c r="K3048" s="6">
        <v>100</v>
      </c>
      <c r="L3048" s="6">
        <v>800</v>
      </c>
      <c r="M3048" s="6">
        <f>tbl_Manifiestos[[#This Row],[Total Pagado]]*tbl_Manifiestos[[#This Row],[Porcentaje]]</f>
        <v>720</v>
      </c>
      <c r="N3048" s="3">
        <v>0.9</v>
      </c>
    </row>
    <row r="3049" spans="1:14" ht="15.75" x14ac:dyDescent="0.25">
      <c r="A3049" s="3" t="s">
        <v>5329</v>
      </c>
      <c r="B3049" s="3" t="str">
        <f>tbl_Manifiestos[[#This Row],[Factura]] &amp; "|" &amp; tbl_Manifiestos[[#This Row],[Proyecto OK]] &amp; "|" &amp; TEXT(tbl_Manifiestos[[#This Row],[Servicio]],"0.00") &amp; "|" &amp; TEXT(tbl_Manifiestos[[#This Row],[Costo Unitario]],"0.00")</f>
        <v>2566|Metra New Auburn|8.00|100.00</v>
      </c>
      <c r="C3049">
        <v>2566</v>
      </c>
      <c r="D3049" s="4">
        <v>45833</v>
      </c>
      <c r="E3049" s="5">
        <v>51</v>
      </c>
      <c r="F3049" s="3" t="s">
        <v>5330</v>
      </c>
      <c r="G3049" s="5" t="s">
        <v>5331</v>
      </c>
      <c r="H3049" t="s">
        <v>5360</v>
      </c>
      <c r="I3049">
        <v>2128</v>
      </c>
      <c r="J3049" s="3">
        <v>8</v>
      </c>
      <c r="K3049" s="183">
        <v>100</v>
      </c>
      <c r="L3049" s="183">
        <v>800</v>
      </c>
      <c r="M3049" s="6">
        <f>tbl_Manifiestos[[#This Row],[Total Pagado]]*tbl_Manifiestos[[#This Row],[Porcentaje]]</f>
        <v>720</v>
      </c>
      <c r="N3049" s="3">
        <v>0.9</v>
      </c>
    </row>
    <row r="3050" spans="1:14" ht="15.75" x14ac:dyDescent="0.25">
      <c r="A3050" s="3" t="s">
        <v>5329</v>
      </c>
      <c r="B3050" s="3" t="str">
        <f>tbl_Manifiestos[[#This Row],[Factura]] &amp; "|" &amp; tbl_Manifiestos[[#This Row],[Proyecto OK]] &amp; "|" &amp; TEXT(tbl_Manifiestos[[#This Row],[Servicio]],"0.00") &amp; "|" &amp; TEXT(tbl_Manifiestos[[#This Row],[Costo Unitario]],"0.00")</f>
        <v>2566|Metra New Auburn|8.00|100.00</v>
      </c>
      <c r="C3050">
        <v>2566</v>
      </c>
      <c r="D3050" s="140">
        <v>45834</v>
      </c>
      <c r="E3050" s="5">
        <v>51</v>
      </c>
      <c r="F3050" s="3" t="s">
        <v>5330</v>
      </c>
      <c r="G3050" s="5" t="s">
        <v>5331</v>
      </c>
      <c r="H3050" t="s">
        <v>5360</v>
      </c>
      <c r="I3050">
        <v>2128</v>
      </c>
      <c r="J3050" s="3">
        <v>8</v>
      </c>
      <c r="K3050" s="187">
        <v>100</v>
      </c>
      <c r="L3050" s="216">
        <v>800</v>
      </c>
      <c r="M3050" s="6">
        <f>tbl_Manifiestos[[#This Row],[Total Pagado]]*tbl_Manifiestos[[#This Row],[Porcentaje]]</f>
        <v>720</v>
      </c>
      <c r="N3050" s="3">
        <v>0.9</v>
      </c>
    </row>
    <row r="3051" spans="1:14" ht="15.75" x14ac:dyDescent="0.25">
      <c r="A3051" s="3" t="s">
        <v>1982</v>
      </c>
      <c r="B3051" s="3" t="str">
        <f>tbl_Manifiestos[[#This Row],[Factura]] &amp; "|" &amp; tbl_Manifiestos[[#This Row],[Proyecto OK]] &amp; "|" &amp; TEXT(tbl_Manifiestos[[#This Row],[Servicio]],"0.00") &amp; "|" &amp; TEXT(tbl_Manifiestos[[#This Row],[Costo Unitario]],"0.00")</f>
        <v>2566|Metra New Auburn|8.00|110.00</v>
      </c>
      <c r="C3051">
        <v>2566</v>
      </c>
      <c r="D3051" s="138">
        <v>45834</v>
      </c>
      <c r="E3051" s="5">
        <v>678</v>
      </c>
      <c r="F3051" s="3" t="s">
        <v>5330</v>
      </c>
      <c r="G3051" s="5" t="s">
        <v>5331</v>
      </c>
      <c r="H3051" t="s">
        <v>5360</v>
      </c>
      <c r="I3051">
        <v>2128</v>
      </c>
      <c r="J3051" s="3">
        <v>8</v>
      </c>
      <c r="K3051" s="185">
        <v>110</v>
      </c>
      <c r="L3051" s="214">
        <v>880</v>
      </c>
      <c r="M3051" s="6">
        <f>tbl_Manifiestos[[#This Row],[Total Pagado]]*tbl_Manifiestos[[#This Row],[Porcentaje]]</f>
        <v>792</v>
      </c>
      <c r="N3051" s="3">
        <v>0.9</v>
      </c>
    </row>
    <row r="3052" spans="1:14" ht="15.75" x14ac:dyDescent="0.25">
      <c r="A3052" s="3" t="s">
        <v>1982</v>
      </c>
      <c r="B3052" s="3" t="str">
        <f>tbl_Manifiestos[[#This Row],[Factura]] &amp; "|" &amp; tbl_Manifiestos[[#This Row],[Proyecto OK]] &amp; "|" &amp; TEXT(tbl_Manifiestos[[#This Row],[Servicio]],"0.00") &amp; "|" &amp; TEXT(tbl_Manifiestos[[#This Row],[Costo Unitario]],"0.00")</f>
        <v>2566|Metra New Auburn|8.00|110.00</v>
      </c>
      <c r="C3052">
        <v>2566</v>
      </c>
      <c r="D3052" s="4">
        <v>45831</v>
      </c>
      <c r="E3052" s="5">
        <v>678</v>
      </c>
      <c r="F3052" s="3" t="s">
        <v>5330</v>
      </c>
      <c r="G3052" s="5" t="s">
        <v>5331</v>
      </c>
      <c r="H3052" t="s">
        <v>5360</v>
      </c>
      <c r="I3052">
        <v>2128</v>
      </c>
      <c r="J3052" s="3">
        <v>8</v>
      </c>
      <c r="K3052" s="6">
        <v>110</v>
      </c>
      <c r="L3052" s="213">
        <v>880</v>
      </c>
      <c r="M3052" s="6">
        <f>tbl_Manifiestos[[#This Row],[Total Pagado]]*tbl_Manifiestos[[#This Row],[Porcentaje]]</f>
        <v>792</v>
      </c>
      <c r="N3052" s="3">
        <v>0.9</v>
      </c>
    </row>
    <row r="3053" spans="1:14" ht="15.75" x14ac:dyDescent="0.25">
      <c r="A3053" s="3" t="s">
        <v>1982</v>
      </c>
      <c r="B3053" s="3" t="str">
        <f>tbl_Manifiestos[[#This Row],[Factura]] &amp; "|" &amp; tbl_Manifiestos[[#This Row],[Proyecto OK]] &amp; "|" &amp; TEXT(tbl_Manifiestos[[#This Row],[Servicio]],"0.00") &amp; "|" &amp; TEXT(tbl_Manifiestos[[#This Row],[Costo Unitario]],"0.00")</f>
        <v>2566|Metra New Auburn|8.00|110.00</v>
      </c>
      <c r="C3053">
        <v>2566</v>
      </c>
      <c r="D3053" s="4">
        <v>45833</v>
      </c>
      <c r="E3053" s="5">
        <v>678</v>
      </c>
      <c r="F3053" s="3" t="s">
        <v>5330</v>
      </c>
      <c r="G3053" s="5" t="s">
        <v>5331</v>
      </c>
      <c r="H3053" t="s">
        <v>5360</v>
      </c>
      <c r="I3053">
        <v>2128</v>
      </c>
      <c r="J3053" s="3">
        <v>8</v>
      </c>
      <c r="K3053" s="6">
        <v>110</v>
      </c>
      <c r="L3053" s="213">
        <v>880</v>
      </c>
      <c r="M3053" s="6">
        <f>tbl_Manifiestos[[#This Row],[Total Pagado]]*tbl_Manifiestos[[#This Row],[Porcentaje]]</f>
        <v>792</v>
      </c>
      <c r="N3053" s="3">
        <v>0.9</v>
      </c>
    </row>
    <row r="3054" spans="1:14" ht="15.75" x14ac:dyDescent="0.25">
      <c r="A3054" s="3" t="s">
        <v>1875</v>
      </c>
      <c r="B3054" s="3" t="str">
        <f>tbl_Manifiestos[[#This Row],[Factura]] &amp; "|" &amp; tbl_Manifiestos[[#This Row],[Proyecto OK]] &amp; "|" &amp; TEXT(tbl_Manifiestos[[#This Row],[Servicio]],"0.00") &amp; "|" &amp; TEXT(tbl_Manifiestos[[#This Row],[Costo Unitario]],"0.00")</f>
        <v>2607|Metra New Auburn|9.50|100.00</v>
      </c>
      <c r="C3054">
        <v>2607</v>
      </c>
      <c r="D3054" s="4">
        <v>45854</v>
      </c>
      <c r="E3054" s="5">
        <v>4</v>
      </c>
      <c r="F3054" s="3" t="s">
        <v>5330</v>
      </c>
      <c r="G3054" s="5" t="s">
        <v>5331</v>
      </c>
      <c r="H3054" t="s">
        <v>5360</v>
      </c>
      <c r="I3054">
        <v>2128</v>
      </c>
      <c r="J3054" s="3">
        <v>9.5</v>
      </c>
      <c r="K3054" s="6">
        <v>100</v>
      </c>
      <c r="L3054" s="213">
        <v>950</v>
      </c>
      <c r="M3054" s="6">
        <f>tbl_Manifiestos[[#This Row],[Total Pagado]]*tbl_Manifiestos[[#This Row],[Porcentaje]]</f>
        <v>855</v>
      </c>
      <c r="N3054" s="3">
        <v>0.9</v>
      </c>
    </row>
    <row r="3055" spans="1:14" ht="15.75" x14ac:dyDescent="0.25">
      <c r="A3055" s="3" t="s">
        <v>1875</v>
      </c>
      <c r="B3055" s="3" t="str">
        <f>tbl_Manifiestos[[#This Row],[Factura]] &amp; "|" &amp; tbl_Manifiestos[[#This Row],[Proyecto OK]] &amp; "|" &amp; TEXT(tbl_Manifiestos[[#This Row],[Servicio]],"0.00") &amp; "|" &amp; TEXT(tbl_Manifiestos[[#This Row],[Costo Unitario]],"0.00")</f>
        <v>2607|Metra New Auburn|8.00|100.00</v>
      </c>
      <c r="C3055">
        <v>2607</v>
      </c>
      <c r="D3055" s="136">
        <v>45855</v>
      </c>
      <c r="E3055" s="5">
        <v>4</v>
      </c>
      <c r="F3055" s="3" t="s">
        <v>5330</v>
      </c>
      <c r="G3055" s="5" t="s">
        <v>5331</v>
      </c>
      <c r="H3055" t="s">
        <v>5360</v>
      </c>
      <c r="I3055">
        <v>2128</v>
      </c>
      <c r="J3055" s="3">
        <v>8</v>
      </c>
      <c r="K3055" s="183">
        <v>100</v>
      </c>
      <c r="L3055" s="212">
        <v>800</v>
      </c>
      <c r="M3055" s="6">
        <f>tbl_Manifiestos[[#This Row],[Total Pagado]]*tbl_Manifiestos[[#This Row],[Porcentaje]]</f>
        <v>720</v>
      </c>
      <c r="N3055" s="3">
        <v>0.9</v>
      </c>
    </row>
    <row r="3056" spans="1:14" ht="15.75" x14ac:dyDescent="0.25">
      <c r="A3056" s="3" t="s">
        <v>1875</v>
      </c>
      <c r="B3056" s="3" t="str">
        <f>tbl_Manifiestos[[#This Row],[Factura]] &amp; "|" &amp; tbl_Manifiestos[[#This Row],[Proyecto OK]] &amp; "|" &amp; TEXT(tbl_Manifiestos[[#This Row],[Servicio]],"0.00") &amp; "|" &amp; TEXT(tbl_Manifiestos[[#This Row],[Costo Unitario]],"0.00")</f>
        <v>2607|Metra New Auburn|8.00|100.00</v>
      </c>
      <c r="C3056">
        <v>2607</v>
      </c>
      <c r="D3056" s="140">
        <v>45856</v>
      </c>
      <c r="E3056" s="5">
        <v>4</v>
      </c>
      <c r="F3056" s="3" t="s">
        <v>5330</v>
      </c>
      <c r="G3056" s="5" t="s">
        <v>5331</v>
      </c>
      <c r="H3056" t="s">
        <v>5360</v>
      </c>
      <c r="I3056">
        <v>2128</v>
      </c>
      <c r="J3056" s="3">
        <v>8</v>
      </c>
      <c r="K3056" s="187">
        <v>100</v>
      </c>
      <c r="L3056" s="216">
        <v>800</v>
      </c>
      <c r="M3056" s="6">
        <f>tbl_Manifiestos[[#This Row],[Total Pagado]]*tbl_Manifiestos[[#This Row],[Porcentaje]]</f>
        <v>720</v>
      </c>
      <c r="N3056" s="3">
        <v>0.9</v>
      </c>
    </row>
    <row r="3057" spans="1:14" ht="15.75" x14ac:dyDescent="0.25">
      <c r="A3057" s="3" t="s">
        <v>1875</v>
      </c>
      <c r="B3057" s="3" t="str">
        <f>tbl_Manifiestos[[#This Row],[Factura]] &amp; "|" &amp; tbl_Manifiestos[[#This Row],[Proyecto OK]] &amp; "|" &amp; TEXT(tbl_Manifiestos[[#This Row],[Servicio]],"0.00") &amp; "|" &amp; TEXT(tbl_Manifiestos[[#This Row],[Costo Unitario]],"0.00")</f>
        <v>2607|Metra New Auburn|8.00|100.00</v>
      </c>
      <c r="C3057">
        <v>2607</v>
      </c>
      <c r="D3057" s="138">
        <v>45857</v>
      </c>
      <c r="E3057" s="5">
        <v>4</v>
      </c>
      <c r="F3057" s="3" t="s">
        <v>5330</v>
      </c>
      <c r="G3057" s="5" t="s">
        <v>5331</v>
      </c>
      <c r="H3057" t="s">
        <v>5360</v>
      </c>
      <c r="I3057">
        <v>2128</v>
      </c>
      <c r="J3057" s="3">
        <v>8</v>
      </c>
      <c r="K3057" s="185">
        <v>100</v>
      </c>
      <c r="L3057" s="214">
        <v>800</v>
      </c>
      <c r="M3057" s="6">
        <f>tbl_Manifiestos[[#This Row],[Total Pagado]]*tbl_Manifiestos[[#This Row],[Porcentaje]]</f>
        <v>720</v>
      </c>
      <c r="N3057" s="3">
        <v>0.9</v>
      </c>
    </row>
    <row r="3058" spans="1:14" ht="15.75" x14ac:dyDescent="0.25">
      <c r="A3058" s="3" t="s">
        <v>5329</v>
      </c>
      <c r="B3058" s="3" t="str">
        <f>tbl_Manifiestos[[#This Row],[Factura]] &amp; "|" &amp; tbl_Manifiestos[[#This Row],[Proyecto OK]] &amp; "|" &amp; TEXT(tbl_Manifiestos[[#This Row],[Servicio]],"0.00") &amp; "|" &amp; TEXT(tbl_Manifiestos[[#This Row],[Costo Unitario]],"0.00")</f>
        <v>2607|Metra New Auburn|9.00|100.00</v>
      </c>
      <c r="C3058">
        <v>2607</v>
      </c>
      <c r="D3058" s="4">
        <v>45854</v>
      </c>
      <c r="E3058" s="5">
        <v>51</v>
      </c>
      <c r="F3058" s="3" t="s">
        <v>5330</v>
      </c>
      <c r="G3058" s="5" t="s">
        <v>5331</v>
      </c>
      <c r="H3058" t="s">
        <v>5360</v>
      </c>
      <c r="I3058">
        <v>2128</v>
      </c>
      <c r="J3058" s="3">
        <v>9</v>
      </c>
      <c r="K3058" s="6">
        <v>100</v>
      </c>
      <c r="L3058" s="213">
        <v>900</v>
      </c>
      <c r="M3058" s="6">
        <f>tbl_Manifiestos[[#This Row],[Total Pagado]]*tbl_Manifiestos[[#This Row],[Porcentaje]]</f>
        <v>810</v>
      </c>
      <c r="N3058" s="3">
        <v>0.9</v>
      </c>
    </row>
    <row r="3059" spans="1:14" ht="15.75" x14ac:dyDescent="0.25">
      <c r="A3059" s="3" t="s">
        <v>5329</v>
      </c>
      <c r="B3059" s="3" t="str">
        <f>tbl_Manifiestos[[#This Row],[Factura]] &amp; "|" &amp; tbl_Manifiestos[[#This Row],[Proyecto OK]] &amp; "|" &amp; TEXT(tbl_Manifiestos[[#This Row],[Servicio]],"0.00") &amp; "|" &amp; TEXT(tbl_Manifiestos[[#This Row],[Costo Unitario]],"0.00")</f>
        <v>2607|Metra New Auburn|8.00|100.00</v>
      </c>
      <c r="C3059">
        <v>2607</v>
      </c>
      <c r="D3059" s="136">
        <v>45856</v>
      </c>
      <c r="E3059" s="5">
        <v>50</v>
      </c>
      <c r="F3059" s="3" t="s">
        <v>5330</v>
      </c>
      <c r="G3059" s="5" t="s">
        <v>5331</v>
      </c>
      <c r="H3059" t="s">
        <v>5360</v>
      </c>
      <c r="I3059">
        <v>2128</v>
      </c>
      <c r="J3059" s="3">
        <v>8</v>
      </c>
      <c r="K3059" s="183">
        <v>100</v>
      </c>
      <c r="L3059" s="212">
        <v>800</v>
      </c>
      <c r="M3059" s="6">
        <f>tbl_Manifiestos[[#This Row],[Total Pagado]]*tbl_Manifiestos[[#This Row],[Porcentaje]]</f>
        <v>720</v>
      </c>
      <c r="N3059" s="3">
        <v>0.9</v>
      </c>
    </row>
    <row r="3060" spans="1:14" ht="15.75" x14ac:dyDescent="0.25">
      <c r="A3060" s="3" t="s">
        <v>5329</v>
      </c>
      <c r="B3060" s="3" t="str">
        <f>tbl_Manifiestos[[#This Row],[Factura]] &amp; "|" &amp; tbl_Manifiestos[[#This Row],[Proyecto OK]] &amp; "|" &amp; TEXT(tbl_Manifiestos[[#This Row],[Servicio]],"0.00") &amp; "|" &amp; TEXT(tbl_Manifiestos[[#This Row],[Costo Unitario]],"0.00")</f>
        <v>2607|Metra New Auburn|8.00|100.00</v>
      </c>
      <c r="C3060">
        <v>2607</v>
      </c>
      <c r="D3060" s="138">
        <v>45857</v>
      </c>
      <c r="E3060" s="5">
        <v>53</v>
      </c>
      <c r="F3060" s="3" t="s">
        <v>5330</v>
      </c>
      <c r="G3060" s="5" t="s">
        <v>5331</v>
      </c>
      <c r="H3060" t="s">
        <v>5360</v>
      </c>
      <c r="I3060">
        <v>2128</v>
      </c>
      <c r="J3060" s="3">
        <v>8</v>
      </c>
      <c r="K3060" s="185">
        <v>100</v>
      </c>
      <c r="L3060" s="214">
        <v>800</v>
      </c>
      <c r="M3060" s="6">
        <f>tbl_Manifiestos[[#This Row],[Total Pagado]]*tbl_Manifiestos[[#This Row],[Porcentaje]]</f>
        <v>720</v>
      </c>
      <c r="N3060" s="3">
        <v>0.9</v>
      </c>
    </row>
    <row r="3061" spans="1:14" ht="15.75" x14ac:dyDescent="0.25">
      <c r="A3061" s="3" t="s">
        <v>5329</v>
      </c>
      <c r="B3061" s="3" t="str">
        <f>tbl_Manifiestos[[#This Row],[Factura]] &amp; "|" &amp; tbl_Manifiestos[[#This Row],[Proyecto OK]] &amp; "|" &amp; TEXT(tbl_Manifiestos[[#This Row],[Servicio]],"0.00") &amp; "|" &amp; TEXT(tbl_Manifiestos[[#This Row],[Costo Unitario]],"0.00")</f>
        <v>2607|Metra New Auburn|8.00|100.00</v>
      </c>
      <c r="C3061">
        <v>2607</v>
      </c>
      <c r="D3061" s="158">
        <v>45855</v>
      </c>
      <c r="E3061" s="5">
        <v>52</v>
      </c>
      <c r="F3061" s="3" t="s">
        <v>5330</v>
      </c>
      <c r="G3061" s="5" t="s">
        <v>5331</v>
      </c>
      <c r="H3061" t="s">
        <v>5360</v>
      </c>
      <c r="I3061">
        <v>2128</v>
      </c>
      <c r="J3061" s="3">
        <v>8</v>
      </c>
      <c r="K3061" s="198">
        <v>100</v>
      </c>
      <c r="L3061" s="228">
        <v>800</v>
      </c>
      <c r="M3061" s="6">
        <f>tbl_Manifiestos[[#This Row],[Total Pagado]]*tbl_Manifiestos[[#This Row],[Porcentaje]]</f>
        <v>720</v>
      </c>
      <c r="N3061" s="3">
        <v>0.9</v>
      </c>
    </row>
    <row r="3062" spans="1:14" ht="15.75" x14ac:dyDescent="0.25">
      <c r="A3062" s="3" t="s">
        <v>5329</v>
      </c>
      <c r="B3062" s="3" t="str">
        <f>tbl_Manifiestos[[#This Row],[Factura]] &amp; "|" &amp; tbl_Manifiestos[[#This Row],[Proyecto OK]] &amp; "|" &amp; TEXT(tbl_Manifiestos[[#This Row],[Servicio]],"0.00") &amp; "|" &amp; TEXT(tbl_Manifiestos[[#This Row],[Costo Unitario]],"0.00")</f>
        <v>2607|Metra New Auburn|8.00|100.00</v>
      </c>
      <c r="C3062">
        <v>2607</v>
      </c>
      <c r="D3062" s="4">
        <v>45855</v>
      </c>
      <c r="E3062" s="5">
        <v>53</v>
      </c>
      <c r="F3062" s="3" t="s">
        <v>5330</v>
      </c>
      <c r="G3062" s="5" t="s">
        <v>5331</v>
      </c>
      <c r="H3062" t="s">
        <v>5360</v>
      </c>
      <c r="I3062">
        <v>2128</v>
      </c>
      <c r="J3062" s="3">
        <v>8</v>
      </c>
      <c r="K3062" s="6">
        <v>100</v>
      </c>
      <c r="L3062" s="220">
        <v>800</v>
      </c>
      <c r="M3062" s="6">
        <f>tbl_Manifiestos[[#This Row],[Total Pagado]]*tbl_Manifiestos[[#This Row],[Porcentaje]]</f>
        <v>720</v>
      </c>
      <c r="N3062" s="3">
        <v>0.9</v>
      </c>
    </row>
    <row r="3063" spans="1:14" ht="15.75" x14ac:dyDescent="0.25">
      <c r="A3063" s="3" t="s">
        <v>5329</v>
      </c>
      <c r="B3063" s="3" t="str">
        <f>tbl_Manifiestos[[#This Row],[Factura]] &amp; "|" &amp; tbl_Manifiestos[[#This Row],[Proyecto OK]] &amp; "|" &amp; TEXT(tbl_Manifiestos[[#This Row],[Servicio]],"0.00") &amp; "|" &amp; TEXT(tbl_Manifiestos[[#This Row],[Costo Unitario]],"0.00")</f>
        <v>2607|Metra New Auburn|8.00|100.00</v>
      </c>
      <c r="C3063">
        <v>2607</v>
      </c>
      <c r="D3063" s="4">
        <v>45856</v>
      </c>
      <c r="E3063" s="5">
        <v>52</v>
      </c>
      <c r="F3063" s="3" t="s">
        <v>5330</v>
      </c>
      <c r="G3063" s="5" t="s">
        <v>5331</v>
      </c>
      <c r="H3063" t="s">
        <v>5360</v>
      </c>
      <c r="I3063">
        <v>2128</v>
      </c>
      <c r="J3063" s="3">
        <v>8</v>
      </c>
      <c r="K3063" s="6">
        <v>100</v>
      </c>
      <c r="L3063" s="220">
        <v>800</v>
      </c>
      <c r="M3063" s="6">
        <f>tbl_Manifiestos[[#This Row],[Total Pagado]]*tbl_Manifiestos[[#This Row],[Porcentaje]]</f>
        <v>720</v>
      </c>
      <c r="N3063" s="3">
        <v>0.9</v>
      </c>
    </row>
    <row r="3064" spans="1:14" ht="15.75" x14ac:dyDescent="0.25">
      <c r="A3064" s="3" t="s">
        <v>5329</v>
      </c>
      <c r="B3064" s="3" t="str">
        <f>tbl_Manifiestos[[#This Row],[Factura]] &amp; "|" &amp; tbl_Manifiestos[[#This Row],[Proyecto OK]] &amp; "|" &amp; TEXT(tbl_Manifiestos[[#This Row],[Servicio]],"0.00") &amp; "|" &amp; TEXT(tbl_Manifiestos[[#This Row],[Costo Unitario]],"0.00")</f>
        <v>2607|Metra New Auburn|8.00|100.00</v>
      </c>
      <c r="C3064">
        <v>2607</v>
      </c>
      <c r="D3064" s="4">
        <v>45856</v>
      </c>
      <c r="E3064" s="5">
        <v>53</v>
      </c>
      <c r="F3064" s="3" t="s">
        <v>5330</v>
      </c>
      <c r="G3064" s="5" t="s">
        <v>5331</v>
      </c>
      <c r="H3064" t="s">
        <v>5360</v>
      </c>
      <c r="I3064">
        <v>2128</v>
      </c>
      <c r="J3064" s="3">
        <v>8</v>
      </c>
      <c r="K3064" s="6">
        <v>100</v>
      </c>
      <c r="L3064" s="220">
        <v>800</v>
      </c>
      <c r="M3064" s="6">
        <f>tbl_Manifiestos[[#This Row],[Total Pagado]]*tbl_Manifiestos[[#This Row],[Porcentaje]]</f>
        <v>720</v>
      </c>
      <c r="N3064" s="3">
        <v>0.9</v>
      </c>
    </row>
    <row r="3065" spans="1:14" ht="15.75" x14ac:dyDescent="0.25">
      <c r="A3065" s="3" t="s">
        <v>5329</v>
      </c>
      <c r="B3065" s="3" t="str">
        <f>tbl_Manifiestos[[#This Row],[Factura]] &amp; "|" &amp; tbl_Manifiestos[[#This Row],[Proyecto OK]] &amp; "|" &amp; TEXT(tbl_Manifiestos[[#This Row],[Servicio]],"0.00") &amp; "|" &amp; TEXT(tbl_Manifiestos[[#This Row],[Costo Unitario]],"0.00")</f>
        <v>2607|Metra New Auburn|9.00|100.00</v>
      </c>
      <c r="C3065">
        <v>2607</v>
      </c>
      <c r="D3065" s="4">
        <v>45856</v>
      </c>
      <c r="E3065" s="5">
        <v>51</v>
      </c>
      <c r="F3065" s="3" t="s">
        <v>5330</v>
      </c>
      <c r="G3065" s="5" t="s">
        <v>5331</v>
      </c>
      <c r="H3065" t="s">
        <v>5360</v>
      </c>
      <c r="I3065">
        <v>2128</v>
      </c>
      <c r="J3065" s="3">
        <v>9</v>
      </c>
      <c r="K3065" s="6">
        <v>100</v>
      </c>
      <c r="L3065" s="220">
        <v>900</v>
      </c>
      <c r="M3065" s="6">
        <f>tbl_Manifiestos[[#This Row],[Total Pagado]]*tbl_Manifiestos[[#This Row],[Porcentaje]]</f>
        <v>810</v>
      </c>
      <c r="N3065" s="3">
        <v>0.9</v>
      </c>
    </row>
    <row r="3066" spans="1:14" ht="15.75" x14ac:dyDescent="0.25">
      <c r="A3066" s="3" t="s">
        <v>5329</v>
      </c>
      <c r="B3066" s="3" t="str">
        <f>tbl_Manifiestos[[#This Row],[Factura]] &amp; "|" &amp; tbl_Manifiestos[[#This Row],[Proyecto OK]] &amp; "|" &amp; TEXT(tbl_Manifiestos[[#This Row],[Servicio]],"0.00") &amp; "|" &amp; TEXT(tbl_Manifiestos[[#This Row],[Costo Unitario]],"0.00")</f>
        <v>2607|Metra New Auburn|8.00|100.00</v>
      </c>
      <c r="C3066">
        <v>2607</v>
      </c>
      <c r="D3066" s="4">
        <v>45857</v>
      </c>
      <c r="E3066" s="5">
        <v>50</v>
      </c>
      <c r="F3066" s="3" t="s">
        <v>5330</v>
      </c>
      <c r="G3066" s="5" t="s">
        <v>5331</v>
      </c>
      <c r="H3066" t="s">
        <v>5360</v>
      </c>
      <c r="I3066">
        <v>2128</v>
      </c>
      <c r="J3066" s="3">
        <v>8</v>
      </c>
      <c r="K3066" s="6">
        <v>100</v>
      </c>
      <c r="L3066" s="220">
        <v>800</v>
      </c>
      <c r="M3066" s="6">
        <f>tbl_Manifiestos[[#This Row],[Total Pagado]]*tbl_Manifiestos[[#This Row],[Porcentaje]]</f>
        <v>720</v>
      </c>
      <c r="N3066" s="3">
        <v>0.9</v>
      </c>
    </row>
    <row r="3067" spans="1:14" ht="15.75" x14ac:dyDescent="0.25">
      <c r="A3067" s="3" t="s">
        <v>5329</v>
      </c>
      <c r="B3067" s="3" t="str">
        <f>tbl_Manifiestos[[#This Row],[Factura]] &amp; "|" &amp; tbl_Manifiestos[[#This Row],[Proyecto OK]] &amp; "|" &amp; TEXT(tbl_Manifiestos[[#This Row],[Servicio]],"0.00") &amp; "|" &amp; TEXT(tbl_Manifiestos[[#This Row],[Costo Unitario]],"0.00")</f>
        <v>2607|Metra New Auburn|8.00|100.00</v>
      </c>
      <c r="C3067">
        <v>2607</v>
      </c>
      <c r="D3067" s="4">
        <v>45857</v>
      </c>
      <c r="E3067" s="5">
        <v>52</v>
      </c>
      <c r="F3067" s="3" t="s">
        <v>5330</v>
      </c>
      <c r="G3067" s="5" t="s">
        <v>5331</v>
      </c>
      <c r="H3067" t="s">
        <v>5360</v>
      </c>
      <c r="I3067">
        <v>2128</v>
      </c>
      <c r="J3067" s="3">
        <v>8</v>
      </c>
      <c r="K3067" s="6">
        <v>100</v>
      </c>
      <c r="L3067" s="220">
        <v>800</v>
      </c>
      <c r="M3067" s="6">
        <f>tbl_Manifiestos[[#This Row],[Total Pagado]]*tbl_Manifiestos[[#This Row],[Porcentaje]]</f>
        <v>720</v>
      </c>
      <c r="N3067" s="3">
        <v>0.9</v>
      </c>
    </row>
    <row r="3068" spans="1:14" ht="15.75" x14ac:dyDescent="0.25">
      <c r="A3068" s="3" t="s">
        <v>5329</v>
      </c>
      <c r="B3068" s="3" t="str">
        <f>tbl_Manifiestos[[#This Row],[Factura]] &amp; "|" &amp; tbl_Manifiestos[[#This Row],[Proyecto OK]] &amp; "|" &amp; TEXT(tbl_Manifiestos[[#This Row],[Servicio]],"0.00") &amp; "|" &amp; TEXT(tbl_Manifiestos[[#This Row],[Costo Unitario]],"0.00")</f>
        <v>2607|Metra New Auburn|9.50|100.00</v>
      </c>
      <c r="C3068">
        <v>2607</v>
      </c>
      <c r="D3068" s="4">
        <v>45854</v>
      </c>
      <c r="E3068" s="5">
        <v>52</v>
      </c>
      <c r="F3068" s="3" t="s">
        <v>5330</v>
      </c>
      <c r="G3068" s="5" t="s">
        <v>5331</v>
      </c>
      <c r="H3068" t="s">
        <v>5360</v>
      </c>
      <c r="I3068">
        <v>2128</v>
      </c>
      <c r="J3068" s="3">
        <v>9.5</v>
      </c>
      <c r="K3068" s="6">
        <v>100</v>
      </c>
      <c r="L3068" s="220">
        <v>950</v>
      </c>
      <c r="M3068" s="6">
        <f>tbl_Manifiestos[[#This Row],[Total Pagado]]*tbl_Manifiestos[[#This Row],[Porcentaje]]</f>
        <v>855</v>
      </c>
      <c r="N3068" s="3">
        <v>0.9</v>
      </c>
    </row>
    <row r="3069" spans="1:14" ht="15.75" x14ac:dyDescent="0.25">
      <c r="A3069" s="3" t="s">
        <v>5329</v>
      </c>
      <c r="B3069" s="3" t="str">
        <f>tbl_Manifiestos[[#This Row],[Factura]] &amp; "|" &amp; tbl_Manifiestos[[#This Row],[Proyecto OK]] &amp; "|" &amp; TEXT(tbl_Manifiestos[[#This Row],[Servicio]],"0.00") &amp; "|" &amp; TEXT(tbl_Manifiestos[[#This Row],[Costo Unitario]],"0.00")</f>
        <v>2607|Metra New Auburn|9.00|100.00</v>
      </c>
      <c r="C3069">
        <v>2607</v>
      </c>
      <c r="D3069" s="4">
        <v>45857</v>
      </c>
      <c r="E3069" s="5">
        <v>51</v>
      </c>
      <c r="F3069" s="3" t="s">
        <v>5330</v>
      </c>
      <c r="G3069" s="5" t="s">
        <v>5331</v>
      </c>
      <c r="H3069" t="s">
        <v>5360</v>
      </c>
      <c r="I3069">
        <v>2128</v>
      </c>
      <c r="J3069" s="3">
        <v>9</v>
      </c>
      <c r="K3069" s="6">
        <v>100</v>
      </c>
      <c r="L3069" s="220">
        <v>900</v>
      </c>
      <c r="M3069" s="6">
        <f>tbl_Manifiestos[[#This Row],[Total Pagado]]*tbl_Manifiestos[[#This Row],[Porcentaje]]</f>
        <v>810</v>
      </c>
      <c r="N3069" s="3">
        <v>0.9</v>
      </c>
    </row>
    <row r="3070" spans="1:14" ht="15.75" x14ac:dyDescent="0.25">
      <c r="A3070" s="3" t="s">
        <v>1264</v>
      </c>
      <c r="B3070" s="3" t="str">
        <f>tbl_Manifiestos[[#This Row],[Factura]] &amp; "|" &amp; tbl_Manifiestos[[#This Row],[Proyecto OK]] &amp; "|" &amp; TEXT(tbl_Manifiestos[[#This Row],[Servicio]],"0.00") &amp; "|" &amp; TEXT(tbl_Manifiestos[[#This Row],[Costo Unitario]],"0.00")</f>
        <v>2623|Metra New Auburn|1.00|250.00</v>
      </c>
      <c r="C3070">
        <v>2623</v>
      </c>
      <c r="D3070" s="4">
        <v>45860</v>
      </c>
      <c r="E3070">
        <v>201</v>
      </c>
      <c r="F3070" s="3" t="s">
        <v>5330</v>
      </c>
      <c r="G3070" t="s">
        <v>5331</v>
      </c>
      <c r="H3070" t="s">
        <v>5360</v>
      </c>
      <c r="I3070">
        <v>2128</v>
      </c>
      <c r="J3070">
        <v>1</v>
      </c>
      <c r="K3070" s="6">
        <v>250</v>
      </c>
      <c r="L3070" s="220">
        <v>250</v>
      </c>
      <c r="M3070" s="6">
        <f>tbl_Manifiestos[[#This Row],[Total Pagado]]*tbl_Manifiestos[[#This Row],[Porcentaje]]</f>
        <v>225</v>
      </c>
      <c r="N3070" s="3">
        <v>0.9</v>
      </c>
    </row>
    <row r="3071" spans="1:14" ht="15.75" x14ac:dyDescent="0.25">
      <c r="A3071" s="3" t="s">
        <v>1875</v>
      </c>
      <c r="B3071" s="3" t="str">
        <f>tbl_Manifiestos[[#This Row],[Factura]] &amp; "|" &amp; tbl_Manifiestos[[#This Row],[Proyecto OK]] &amp; "|" &amp; TEXT(tbl_Manifiestos[[#This Row],[Servicio]],"0.00") &amp; "|" &amp; TEXT(tbl_Manifiestos[[#This Row],[Costo Unitario]],"0.00")</f>
        <v>2623|Metra New Auburn|8.00|100.00</v>
      </c>
      <c r="C3071">
        <v>2623</v>
      </c>
      <c r="D3071" s="4">
        <v>45859</v>
      </c>
      <c r="E3071">
        <v>4</v>
      </c>
      <c r="F3071" s="3" t="s">
        <v>5330</v>
      </c>
      <c r="G3071" t="s">
        <v>5331</v>
      </c>
      <c r="H3071" t="s">
        <v>5360</v>
      </c>
      <c r="I3071">
        <v>2128</v>
      </c>
      <c r="J3071">
        <v>8</v>
      </c>
      <c r="K3071" s="6">
        <v>100</v>
      </c>
      <c r="L3071" s="6">
        <v>800</v>
      </c>
      <c r="M3071" s="6">
        <f>tbl_Manifiestos[[#This Row],[Total Pagado]]*tbl_Manifiestos[[#This Row],[Porcentaje]]</f>
        <v>720</v>
      </c>
      <c r="N3071" s="3">
        <v>0.9</v>
      </c>
    </row>
    <row r="3072" spans="1:14" ht="15.75" x14ac:dyDescent="0.25">
      <c r="A3072" s="3" t="s">
        <v>5329</v>
      </c>
      <c r="B3072" s="3" t="str">
        <f>tbl_Manifiestos[[#This Row],[Factura]] &amp; "|" &amp; tbl_Manifiestos[[#This Row],[Proyecto OK]] &amp; "|" &amp; TEXT(tbl_Manifiestos[[#This Row],[Servicio]],"0.00") &amp; "|" &amp; TEXT(tbl_Manifiestos[[#This Row],[Costo Unitario]],"0.00")</f>
        <v>2623|Metra New Auburn|9.00|100.00</v>
      </c>
      <c r="C3072">
        <v>2623</v>
      </c>
      <c r="D3072" s="4">
        <v>45859</v>
      </c>
      <c r="E3072">
        <v>50</v>
      </c>
      <c r="F3072" s="3" t="s">
        <v>5330</v>
      </c>
      <c r="G3072" t="s">
        <v>5331</v>
      </c>
      <c r="H3072" t="s">
        <v>5360</v>
      </c>
      <c r="I3072">
        <v>2128</v>
      </c>
      <c r="J3072">
        <v>9</v>
      </c>
      <c r="K3072" s="6">
        <v>100</v>
      </c>
      <c r="L3072" s="6">
        <v>900</v>
      </c>
      <c r="M3072" s="6">
        <f>tbl_Manifiestos[[#This Row],[Total Pagado]]*tbl_Manifiestos[[#This Row],[Porcentaje]]</f>
        <v>810</v>
      </c>
      <c r="N3072" s="3">
        <v>0.9</v>
      </c>
    </row>
    <row r="3073" spans="1:14" ht="15.75" x14ac:dyDescent="0.25">
      <c r="A3073" s="3" t="s">
        <v>1875</v>
      </c>
      <c r="B3073" s="3" t="str">
        <f>tbl_Manifiestos[[#This Row],[Factura]] &amp; "|" &amp; tbl_Manifiestos[[#This Row],[Proyecto OK]] &amp; "|" &amp; TEXT(tbl_Manifiestos[[#This Row],[Servicio]],"0.00") &amp; "|" &amp; TEXT(tbl_Manifiestos[[#This Row],[Costo Unitario]],"0.00")</f>
        <v>2685|Metra New Auburn|8.00|100.00</v>
      </c>
      <c r="C3073">
        <v>2685</v>
      </c>
      <c r="D3073" s="148">
        <v>45887</v>
      </c>
      <c r="E3073">
        <v>4</v>
      </c>
      <c r="F3073" s="3" t="s">
        <v>5330</v>
      </c>
      <c r="G3073" t="s">
        <v>5331</v>
      </c>
      <c r="H3073" t="s">
        <v>5360</v>
      </c>
      <c r="I3073">
        <v>2128</v>
      </c>
      <c r="J3073">
        <v>8</v>
      </c>
      <c r="K3073" s="192">
        <v>100</v>
      </c>
      <c r="L3073" s="224">
        <v>800</v>
      </c>
      <c r="M3073" s="6">
        <f>tbl_Manifiestos[[#This Row],[Total Pagado]]*tbl_Manifiestos[[#This Row],[Porcentaje]]</f>
        <v>720</v>
      </c>
      <c r="N3073" s="3">
        <v>0.9</v>
      </c>
    </row>
    <row r="3074" spans="1:14" ht="15.75" x14ac:dyDescent="0.25">
      <c r="A3074" s="3" t="s">
        <v>1875</v>
      </c>
      <c r="B3074" s="3" t="str">
        <f>tbl_Manifiestos[[#This Row],[Factura]] &amp; "|" &amp; tbl_Manifiestos[[#This Row],[Proyecto OK]] &amp; "|" &amp; TEXT(tbl_Manifiestos[[#This Row],[Servicio]],"0.00") &amp; "|" &amp; TEXT(tbl_Manifiestos[[#This Row],[Costo Unitario]],"0.00")</f>
        <v>2685|Metra New Auburn|8.00|100.00</v>
      </c>
      <c r="C3074">
        <v>2685</v>
      </c>
      <c r="D3074" s="144">
        <v>45888</v>
      </c>
      <c r="E3074">
        <v>4</v>
      </c>
      <c r="F3074" s="3" t="s">
        <v>5330</v>
      </c>
      <c r="G3074" t="s">
        <v>5331</v>
      </c>
      <c r="H3074" t="s">
        <v>5360</v>
      </c>
      <c r="I3074">
        <v>2128</v>
      </c>
      <c r="J3074">
        <v>8</v>
      </c>
      <c r="K3074" s="191">
        <v>100</v>
      </c>
      <c r="L3074" s="221">
        <v>800</v>
      </c>
      <c r="M3074" s="6">
        <f>tbl_Manifiestos[[#This Row],[Total Pagado]]*tbl_Manifiestos[[#This Row],[Porcentaje]]</f>
        <v>720</v>
      </c>
      <c r="N3074" s="3">
        <v>0.9</v>
      </c>
    </row>
    <row r="3075" spans="1:14" ht="15.75" x14ac:dyDescent="0.25">
      <c r="A3075" s="3" t="s">
        <v>1264</v>
      </c>
      <c r="B3075" s="3" t="str">
        <f>tbl_Manifiestos[[#This Row],[Factura]] &amp; "|" &amp; tbl_Manifiestos[[#This Row],[Proyecto OK]] &amp; "|" &amp; TEXT(tbl_Manifiestos[[#This Row],[Servicio]],"0.00") &amp; "|" &amp; TEXT(tbl_Manifiestos[[#This Row],[Costo Unitario]],"0.00")</f>
        <v>2685|Metra New Auburn|1.00|350.00</v>
      </c>
      <c r="C3075">
        <v>2685</v>
      </c>
      <c r="D3075" s="158">
        <v>45887</v>
      </c>
      <c r="E3075">
        <v>7</v>
      </c>
      <c r="F3075" s="3" t="s">
        <v>5330</v>
      </c>
      <c r="G3075" t="s">
        <v>5331</v>
      </c>
      <c r="H3075" t="s">
        <v>5360</v>
      </c>
      <c r="I3075">
        <v>2128</v>
      </c>
      <c r="J3075">
        <v>1</v>
      </c>
      <c r="K3075" s="198">
        <v>350</v>
      </c>
      <c r="L3075" s="228">
        <v>350</v>
      </c>
      <c r="M3075" s="6">
        <f>tbl_Manifiestos[[#This Row],[Total Pagado]]*tbl_Manifiestos[[#This Row],[Porcentaje]]</f>
        <v>315</v>
      </c>
      <c r="N3075" s="3">
        <v>0.9</v>
      </c>
    </row>
    <row r="3076" spans="1:14" ht="15.75" x14ac:dyDescent="0.25">
      <c r="A3076" s="3" t="s">
        <v>1264</v>
      </c>
      <c r="B3076" s="3" t="str">
        <f>tbl_Manifiestos[[#This Row],[Factura]] &amp; "|" &amp; tbl_Manifiestos[[#This Row],[Proyecto OK]] &amp; "|" &amp; TEXT(tbl_Manifiestos[[#This Row],[Servicio]],"0.00") &amp; "|" &amp; TEXT(tbl_Manifiestos[[#This Row],[Costo Unitario]],"0.00")</f>
        <v>2685|Metra New Auburn|1.00|350.00</v>
      </c>
      <c r="C3076">
        <v>2685</v>
      </c>
      <c r="D3076" s="4">
        <v>45887</v>
      </c>
      <c r="E3076">
        <v>7</v>
      </c>
      <c r="F3076" s="3" t="s">
        <v>5330</v>
      </c>
      <c r="G3076" t="s">
        <v>5331</v>
      </c>
      <c r="H3076" t="s">
        <v>5360</v>
      </c>
      <c r="I3076">
        <v>2128</v>
      </c>
      <c r="J3076">
        <v>1</v>
      </c>
      <c r="K3076" s="6">
        <v>350</v>
      </c>
      <c r="L3076" s="220">
        <v>350</v>
      </c>
      <c r="M3076" s="6">
        <f>tbl_Manifiestos[[#This Row],[Total Pagado]]*tbl_Manifiestos[[#This Row],[Porcentaje]]</f>
        <v>315</v>
      </c>
      <c r="N3076" s="3">
        <v>0.9</v>
      </c>
    </row>
    <row r="3077" spans="1:14" ht="15.75" x14ac:dyDescent="0.25">
      <c r="A3077" s="3" t="s">
        <v>5354</v>
      </c>
      <c r="B3077" s="3" t="str">
        <f>tbl_Manifiestos[[#This Row],[Factura]] &amp; "|" &amp; tbl_Manifiestos[[#This Row],[Proyecto OK]] &amp; "|" &amp; TEXT(tbl_Manifiestos[[#This Row],[Servicio]],"0.00") &amp; "|" &amp; TEXT(tbl_Manifiestos[[#This Row],[Costo Unitario]],"0.00")</f>
        <v>2685|Metra New Auburn|2.00|350.00</v>
      </c>
      <c r="C3077">
        <v>2685</v>
      </c>
      <c r="D3077" s="4">
        <v>45887</v>
      </c>
      <c r="E3077">
        <v>184</v>
      </c>
      <c r="F3077" s="3" t="s">
        <v>5330</v>
      </c>
      <c r="G3077" t="s">
        <v>5331</v>
      </c>
      <c r="H3077" t="s">
        <v>5360</v>
      </c>
      <c r="I3077">
        <v>2128</v>
      </c>
      <c r="J3077">
        <v>2</v>
      </c>
      <c r="K3077" s="6">
        <v>350</v>
      </c>
      <c r="L3077" s="220">
        <v>700</v>
      </c>
      <c r="M3077" s="6">
        <f>tbl_Manifiestos[[#This Row],[Total Pagado]]*tbl_Manifiestos[[#This Row],[Porcentaje]]</f>
        <v>630</v>
      </c>
      <c r="N3077" s="3">
        <v>0.9</v>
      </c>
    </row>
    <row r="3078" spans="1:14" ht="15.75" x14ac:dyDescent="0.25">
      <c r="A3078" s="3" t="s">
        <v>5329</v>
      </c>
      <c r="B3078" s="3" t="str">
        <f>tbl_Manifiestos[[#This Row],[Factura]] &amp; "|" &amp; tbl_Manifiestos[[#This Row],[Proyecto OK]] &amp; "|" &amp; TEXT(tbl_Manifiestos[[#This Row],[Servicio]],"0.00") &amp; "|" &amp; TEXT(tbl_Manifiestos[[#This Row],[Costo Unitario]],"0.00")</f>
        <v>2685|Metra New Auburn|8.00|100.00</v>
      </c>
      <c r="C3078">
        <v>2685</v>
      </c>
      <c r="D3078" s="4">
        <v>45887</v>
      </c>
      <c r="E3078">
        <v>52</v>
      </c>
      <c r="F3078" s="3" t="s">
        <v>5330</v>
      </c>
      <c r="G3078" t="s">
        <v>5331</v>
      </c>
      <c r="H3078" t="s">
        <v>5360</v>
      </c>
      <c r="I3078">
        <v>2128</v>
      </c>
      <c r="J3078">
        <v>8</v>
      </c>
      <c r="K3078" s="6">
        <v>100</v>
      </c>
      <c r="L3078" s="220">
        <v>800</v>
      </c>
      <c r="M3078" s="6">
        <f>tbl_Manifiestos[[#This Row],[Total Pagado]]*tbl_Manifiestos[[#This Row],[Porcentaje]]</f>
        <v>720</v>
      </c>
      <c r="N3078" s="3">
        <v>0.9</v>
      </c>
    </row>
    <row r="3079" spans="1:14" ht="15.75" x14ac:dyDescent="0.25">
      <c r="A3079" s="3" t="s">
        <v>5329</v>
      </c>
      <c r="B3079" s="3" t="str">
        <f>tbl_Manifiestos[[#This Row],[Factura]] &amp; "|" &amp; tbl_Manifiestos[[#This Row],[Proyecto OK]] &amp; "|" &amp; TEXT(tbl_Manifiestos[[#This Row],[Servicio]],"0.00") &amp; "|" &amp; TEXT(tbl_Manifiestos[[#This Row],[Costo Unitario]],"0.00")</f>
        <v>2783|Metra New Auburn|8.00|100.00</v>
      </c>
      <c r="C3079">
        <v>2783</v>
      </c>
      <c r="D3079" s="148">
        <v>45931</v>
      </c>
      <c r="E3079">
        <v>50</v>
      </c>
      <c r="F3079" s="3" t="s">
        <v>5330</v>
      </c>
      <c r="G3079" t="s">
        <v>5331</v>
      </c>
      <c r="H3079" t="s">
        <v>5360</v>
      </c>
      <c r="I3079">
        <v>2128</v>
      </c>
      <c r="J3079">
        <v>8</v>
      </c>
      <c r="K3079" s="192">
        <v>100</v>
      </c>
      <c r="L3079" s="224">
        <v>800</v>
      </c>
      <c r="M3079" s="6">
        <f>tbl_Manifiestos[[#This Row],[Total Pagado]]*tbl_Manifiestos[[#This Row],[Porcentaje]]</f>
        <v>720</v>
      </c>
      <c r="N3079" s="3">
        <v>0.9</v>
      </c>
    </row>
    <row r="3080" spans="1:14" ht="15.75" x14ac:dyDescent="0.25">
      <c r="A3080" s="3" t="s">
        <v>5329</v>
      </c>
      <c r="B3080" s="3" t="str">
        <f>tbl_Manifiestos[[#This Row],[Factura]] &amp; "|" &amp; tbl_Manifiestos[[#This Row],[Proyecto OK]] &amp; "|" &amp; TEXT(tbl_Manifiestos[[#This Row],[Servicio]],"0.00") &amp; "|" &amp; TEXT(tbl_Manifiestos[[#This Row],[Costo Unitario]],"0.00")</f>
        <v>2783|Metra New Auburn|8.00|100.00</v>
      </c>
      <c r="C3080">
        <v>2783</v>
      </c>
      <c r="D3080" s="158">
        <v>45931</v>
      </c>
      <c r="E3080">
        <v>51</v>
      </c>
      <c r="F3080" s="3" t="s">
        <v>5330</v>
      </c>
      <c r="G3080" t="s">
        <v>5331</v>
      </c>
      <c r="H3080" t="s">
        <v>5360</v>
      </c>
      <c r="I3080">
        <v>2128</v>
      </c>
      <c r="J3080">
        <v>8</v>
      </c>
      <c r="K3080" s="198">
        <v>100</v>
      </c>
      <c r="L3080" s="228">
        <v>800</v>
      </c>
      <c r="M3080" s="6">
        <f>tbl_Manifiestos[[#This Row],[Total Pagado]]*tbl_Manifiestos[[#This Row],[Porcentaje]]</f>
        <v>720</v>
      </c>
      <c r="N3080" s="3">
        <v>0.9</v>
      </c>
    </row>
    <row r="3081" spans="1:14" ht="15.75" x14ac:dyDescent="0.25">
      <c r="A3081" s="3" t="s">
        <v>5329</v>
      </c>
      <c r="B3081" s="3" t="str">
        <f>tbl_Manifiestos[[#This Row],[Factura]] &amp; "|" &amp; tbl_Manifiestos[[#This Row],[Proyecto OK]] &amp; "|" &amp; TEXT(tbl_Manifiestos[[#This Row],[Servicio]],"0.00") &amp; "|" &amp; TEXT(tbl_Manifiestos[[#This Row],[Costo Unitario]],"0.00")</f>
        <v>2783|Metra New Auburn|8.00|100.00</v>
      </c>
      <c r="C3081">
        <v>2783</v>
      </c>
      <c r="D3081" s="148">
        <v>45931</v>
      </c>
      <c r="E3081">
        <v>52</v>
      </c>
      <c r="F3081" s="3" t="s">
        <v>5330</v>
      </c>
      <c r="G3081" t="s">
        <v>5331</v>
      </c>
      <c r="H3081" t="s">
        <v>5360</v>
      </c>
      <c r="I3081">
        <v>2128</v>
      </c>
      <c r="J3081">
        <v>8</v>
      </c>
      <c r="K3081" s="192">
        <v>100</v>
      </c>
      <c r="L3081" s="224">
        <v>800</v>
      </c>
      <c r="M3081" s="6">
        <f>tbl_Manifiestos[[#This Row],[Total Pagado]]*tbl_Manifiestos[[#This Row],[Porcentaje]]</f>
        <v>720</v>
      </c>
      <c r="N3081" s="3">
        <v>0.9</v>
      </c>
    </row>
    <row r="3082" spans="1:14" ht="15.75" x14ac:dyDescent="0.25">
      <c r="A3082" s="3" t="s">
        <v>1875</v>
      </c>
      <c r="B3082" s="3" t="str">
        <f>tbl_Manifiestos[[#This Row],[Factura]] &amp; "|" &amp; tbl_Manifiestos[[#This Row],[Proyecto OK]] &amp; "|" &amp; TEXT(tbl_Manifiestos[[#This Row],[Servicio]],"0.00") &amp; "|" &amp; TEXT(tbl_Manifiestos[[#This Row],[Costo Unitario]],"0.00")</f>
        <v>2783|Metra New Auburn|8.00|100.00</v>
      </c>
      <c r="C3082">
        <v>2783</v>
      </c>
      <c r="D3082" s="158">
        <v>45932</v>
      </c>
      <c r="E3082">
        <v>4</v>
      </c>
      <c r="F3082" s="3" t="s">
        <v>5330</v>
      </c>
      <c r="G3082" t="s">
        <v>5331</v>
      </c>
      <c r="H3082" t="s">
        <v>5360</v>
      </c>
      <c r="I3082">
        <v>2128</v>
      </c>
      <c r="J3082">
        <v>8</v>
      </c>
      <c r="K3082" s="198">
        <v>100</v>
      </c>
      <c r="L3082" s="228">
        <v>800</v>
      </c>
      <c r="M3082" s="6">
        <f>tbl_Manifiestos[[#This Row],[Total Pagado]]*tbl_Manifiestos[[#This Row],[Porcentaje]]</f>
        <v>720</v>
      </c>
      <c r="N3082" s="3">
        <v>0.9</v>
      </c>
    </row>
    <row r="3083" spans="1:14" ht="15.75" x14ac:dyDescent="0.25">
      <c r="A3083" s="3" t="s">
        <v>5334</v>
      </c>
      <c r="B3083" s="3" t="str">
        <f>tbl_Manifiestos[[#This Row],[Factura]] &amp; "|" &amp; tbl_Manifiestos[[#This Row],[Proyecto OK]] &amp; "|" &amp; TEXT(tbl_Manifiestos[[#This Row],[Servicio]],"0.00") &amp; "|" &amp; TEXT(tbl_Manifiestos[[#This Row],[Costo Unitario]],"0.00")</f>
        <v>2783|Metra New Auburn|4.00|250.00</v>
      </c>
      <c r="C3083">
        <v>2783</v>
      </c>
      <c r="D3083" s="4">
        <v>45933</v>
      </c>
      <c r="E3083">
        <v>380</v>
      </c>
      <c r="F3083" s="3" t="s">
        <v>5330</v>
      </c>
      <c r="G3083" t="s">
        <v>5331</v>
      </c>
      <c r="H3083" t="s">
        <v>5360</v>
      </c>
      <c r="I3083">
        <v>2128</v>
      </c>
      <c r="J3083">
        <v>4</v>
      </c>
      <c r="K3083" s="6">
        <v>250</v>
      </c>
      <c r="L3083" s="220">
        <v>1000</v>
      </c>
      <c r="M3083" s="6">
        <f>tbl_Manifiestos[[#This Row],[Total Pagado]]*tbl_Manifiestos[[#This Row],[Porcentaje]]</f>
        <v>900</v>
      </c>
      <c r="N3083" s="3">
        <v>0.9</v>
      </c>
    </row>
    <row r="3084" spans="1:14" ht="15.75" x14ac:dyDescent="0.25">
      <c r="A3084" s="3" t="s">
        <v>1264</v>
      </c>
      <c r="B3084" s="3" t="str">
        <f>tbl_Manifiestos[[#This Row],[Factura]] &amp; "|" &amp; tbl_Manifiestos[[#This Row],[Proyecto OK]] &amp; "|" &amp; TEXT(tbl_Manifiestos[[#This Row],[Servicio]],"0.00") &amp; "|" &amp; TEXT(tbl_Manifiestos[[#This Row],[Costo Unitario]],"0.00")</f>
        <v>2783|Metra New Auburn|4.00|250.00</v>
      </c>
      <c r="C3084">
        <v>2783</v>
      </c>
      <c r="D3084" s="148">
        <v>45933</v>
      </c>
      <c r="E3084">
        <v>7</v>
      </c>
      <c r="F3084" s="3" t="s">
        <v>5330</v>
      </c>
      <c r="G3084" t="s">
        <v>5331</v>
      </c>
      <c r="H3084" t="s">
        <v>5360</v>
      </c>
      <c r="I3084">
        <v>2128</v>
      </c>
      <c r="J3084">
        <v>4</v>
      </c>
      <c r="K3084" s="192">
        <v>250</v>
      </c>
      <c r="L3084" s="224">
        <v>1000</v>
      </c>
      <c r="M3084" s="6">
        <f>tbl_Manifiestos[[#This Row],[Total Pagado]]*tbl_Manifiestos[[#This Row],[Porcentaje]]</f>
        <v>900</v>
      </c>
      <c r="N3084" s="3">
        <v>0.9</v>
      </c>
    </row>
    <row r="3085" spans="1:14" ht="15.75" x14ac:dyDescent="0.25">
      <c r="A3085" s="3" t="s">
        <v>1264</v>
      </c>
      <c r="B3085" s="3" t="str">
        <f>tbl_Manifiestos[[#This Row],[Factura]] &amp; "|" &amp; tbl_Manifiestos[[#This Row],[Proyecto OK]] &amp; "|" &amp; TEXT(tbl_Manifiestos[[#This Row],[Servicio]],"0.00") &amp; "|" &amp; TEXT(tbl_Manifiestos[[#This Row],[Costo Unitario]],"0.00")</f>
        <v>2783|Metra New Auburn|4.00|250.00</v>
      </c>
      <c r="C3085">
        <v>2783</v>
      </c>
      <c r="D3085" s="144">
        <v>45933</v>
      </c>
      <c r="E3085">
        <v>201</v>
      </c>
      <c r="F3085" s="3" t="s">
        <v>5330</v>
      </c>
      <c r="G3085" t="s">
        <v>5331</v>
      </c>
      <c r="H3085" t="s">
        <v>5360</v>
      </c>
      <c r="I3085">
        <v>2128</v>
      </c>
      <c r="J3085">
        <v>4</v>
      </c>
      <c r="K3085" s="191">
        <v>250</v>
      </c>
      <c r="L3085" s="221">
        <v>1000</v>
      </c>
      <c r="M3085" s="6">
        <f>tbl_Manifiestos[[#This Row],[Total Pagado]]*tbl_Manifiestos[[#This Row],[Porcentaje]]</f>
        <v>900</v>
      </c>
      <c r="N3085" s="3">
        <v>0.9</v>
      </c>
    </row>
    <row r="3086" spans="1:14" ht="15.75" x14ac:dyDescent="0.25">
      <c r="A3086" s="3" t="s">
        <v>5335</v>
      </c>
      <c r="B3086" s="3" t="str">
        <f>tbl_Manifiestos[[#This Row],[Factura]] &amp; "|" &amp; tbl_Manifiestos[[#This Row],[Proyecto OK]] &amp; "|" &amp; TEXT(tbl_Manifiestos[[#This Row],[Servicio]],"0.00") &amp; "|" &amp; TEXT(tbl_Manifiestos[[#This Row],[Costo Unitario]],"0.00")</f>
        <v>2783|Metra New Auburn|4.00|250.00</v>
      </c>
      <c r="C3086">
        <v>2783</v>
      </c>
      <c r="D3086" s="144">
        <v>45933</v>
      </c>
      <c r="E3086">
        <v>701</v>
      </c>
      <c r="F3086" s="3" t="s">
        <v>5330</v>
      </c>
      <c r="G3086" t="s">
        <v>5331</v>
      </c>
      <c r="H3086" t="s">
        <v>5360</v>
      </c>
      <c r="I3086">
        <v>2128</v>
      </c>
      <c r="J3086">
        <v>4</v>
      </c>
      <c r="K3086" s="191">
        <v>250</v>
      </c>
      <c r="L3086" s="221">
        <v>1000</v>
      </c>
      <c r="M3086" s="6">
        <f>tbl_Manifiestos[[#This Row],[Total Pagado]]*tbl_Manifiestos[[#This Row],[Porcentaje]]</f>
        <v>900</v>
      </c>
      <c r="N3086" s="3">
        <v>0.9</v>
      </c>
    </row>
    <row r="3087" spans="1:14" ht="15.75" x14ac:dyDescent="0.25">
      <c r="A3087" s="3" t="s">
        <v>27</v>
      </c>
      <c r="B3087" s="3" t="str">
        <f>tbl_Manifiestos[[#This Row],[Factura]] &amp; "|" &amp; tbl_Manifiestos[[#This Row],[Proyecto OK]] &amp; "|" &amp; TEXT(tbl_Manifiestos[[#This Row],[Servicio]],"0.00") &amp; "|" &amp; TEXT(tbl_Manifiestos[[#This Row],[Costo Unitario]],"0.00")</f>
        <v>2566|Metra New Auburn|1.25|130.00</v>
      </c>
      <c r="C3087" t="s">
        <v>5472</v>
      </c>
      <c r="D3087" s="58">
        <v>45832</v>
      </c>
      <c r="E3087">
        <v>103</v>
      </c>
      <c r="F3087" s="3" t="s">
        <v>5330</v>
      </c>
      <c r="G3087" t="s">
        <v>5331</v>
      </c>
      <c r="H3087" t="s">
        <v>5360</v>
      </c>
      <c r="I3087">
        <v>2128</v>
      </c>
      <c r="J3087">
        <v>1.25</v>
      </c>
      <c r="K3087" s="61">
        <v>130</v>
      </c>
      <c r="L3087" s="64">
        <f t="shared" ref="L3087:L3123" si="91">J3087*K3087</f>
        <v>162.5</v>
      </c>
      <c r="M3087" s="6">
        <f>tbl_Manifiestos[[#This Row],[Total Pagado]]*tbl_Manifiestos[[#This Row],[Porcentaje]]</f>
        <v>151.125</v>
      </c>
      <c r="N3087" s="3">
        <v>0.93</v>
      </c>
    </row>
    <row r="3088" spans="1:14" ht="15.75" x14ac:dyDescent="0.25">
      <c r="A3088" s="3" t="s">
        <v>27</v>
      </c>
      <c r="B3088" s="3" t="str">
        <f>tbl_Manifiestos[[#This Row],[Factura]] &amp; "|" &amp; tbl_Manifiestos[[#This Row],[Proyecto OK]] &amp; "|" &amp; TEXT(tbl_Manifiestos[[#This Row],[Servicio]],"0.00") &amp; "|" &amp; TEXT(tbl_Manifiestos[[#This Row],[Costo Unitario]],"0.00")</f>
        <v>2566|Metra New Auburn|77.86|12.00</v>
      </c>
      <c r="C3088" t="s">
        <v>5472</v>
      </c>
      <c r="D3088" s="51">
        <v>45832</v>
      </c>
      <c r="E3088">
        <v>103</v>
      </c>
      <c r="F3088" s="3" t="s">
        <v>5330</v>
      </c>
      <c r="G3088" t="s">
        <v>5331</v>
      </c>
      <c r="H3088" t="s">
        <v>5360</v>
      </c>
      <c r="I3088">
        <v>2128</v>
      </c>
      <c r="J3088">
        <v>77.86</v>
      </c>
      <c r="K3088" s="55">
        <v>12</v>
      </c>
      <c r="L3088" s="65">
        <f t="shared" si="91"/>
        <v>934.31999999999994</v>
      </c>
      <c r="M3088" s="6">
        <f>tbl_Manifiestos[[#This Row],[Total Pagado]]*tbl_Manifiestos[[#This Row],[Porcentaje]]</f>
        <v>868.91759999999999</v>
      </c>
      <c r="N3088" s="3">
        <v>0.93</v>
      </c>
    </row>
    <row r="3089" spans="1:14" ht="15.75" x14ac:dyDescent="0.25">
      <c r="A3089" s="3" t="s">
        <v>27</v>
      </c>
      <c r="B3089" s="3" t="str">
        <f>tbl_Manifiestos[[#This Row],[Factura]] &amp; "|" &amp; tbl_Manifiestos[[#This Row],[Proyecto OK]] &amp; "|" &amp; TEXT(tbl_Manifiestos[[#This Row],[Servicio]],"0.00") &amp; "|" &amp; TEXT(tbl_Manifiestos[[#This Row],[Costo Unitario]],"0.00")</f>
        <v>2607|Metra New Auburn|19.89|12.00</v>
      </c>
      <c r="C3089" t="s">
        <v>5502</v>
      </c>
      <c r="D3089" s="51">
        <v>45857</v>
      </c>
      <c r="E3089">
        <v>67</v>
      </c>
      <c r="F3089" s="3" t="s">
        <v>5330</v>
      </c>
      <c r="G3089" t="s">
        <v>5331</v>
      </c>
      <c r="H3089" t="s">
        <v>5360</v>
      </c>
      <c r="I3089">
        <v>2128</v>
      </c>
      <c r="J3089">
        <v>19.89</v>
      </c>
      <c r="K3089" s="55">
        <v>12</v>
      </c>
      <c r="L3089" s="65">
        <f t="shared" si="91"/>
        <v>238.68</v>
      </c>
      <c r="M3089" s="6">
        <f>tbl_Manifiestos[[#This Row],[Total Pagado]]*tbl_Manifiestos[[#This Row],[Porcentaje]]</f>
        <v>221.97240000000002</v>
      </c>
      <c r="N3089" s="3">
        <v>0.93</v>
      </c>
    </row>
    <row r="3090" spans="1:14" ht="15.75" x14ac:dyDescent="0.25">
      <c r="A3090" s="3" t="s">
        <v>27</v>
      </c>
      <c r="B3090" s="3" t="str">
        <f>tbl_Manifiestos[[#This Row],[Factura]] &amp; "|" &amp; tbl_Manifiestos[[#This Row],[Proyecto OK]] &amp; "|" &amp; TEXT(tbl_Manifiestos[[#This Row],[Servicio]],"0.00") &amp; "|" &amp; TEXT(tbl_Manifiestos[[#This Row],[Costo Unitario]],"0.00")</f>
        <v>2607|Metra New Auburn|19.53|12.00</v>
      </c>
      <c r="C3090" t="s">
        <v>5502</v>
      </c>
      <c r="D3090" s="59">
        <v>45857</v>
      </c>
      <c r="E3090">
        <v>67</v>
      </c>
      <c r="F3090" s="3" t="s">
        <v>5330</v>
      </c>
      <c r="G3090" t="s">
        <v>5331</v>
      </c>
      <c r="H3090" t="s">
        <v>5360</v>
      </c>
      <c r="I3090">
        <v>2128</v>
      </c>
      <c r="J3090">
        <v>19.53</v>
      </c>
      <c r="K3090" s="62">
        <v>12</v>
      </c>
      <c r="L3090" s="66">
        <f t="shared" si="91"/>
        <v>234.36</v>
      </c>
      <c r="M3090" s="6">
        <f>tbl_Manifiestos[[#This Row],[Total Pagado]]*tbl_Manifiestos[[#This Row],[Porcentaje]]</f>
        <v>217.95480000000003</v>
      </c>
      <c r="N3090" s="3">
        <v>0.93</v>
      </c>
    </row>
    <row r="3091" spans="1:14" ht="15.75" x14ac:dyDescent="0.25">
      <c r="A3091" s="3" t="s">
        <v>27</v>
      </c>
      <c r="B3091" s="3" t="str">
        <f>tbl_Manifiestos[[#This Row],[Factura]] &amp; "|" &amp; tbl_Manifiestos[[#This Row],[Proyecto OK]] &amp; "|" &amp; TEXT(tbl_Manifiestos[[#This Row],[Servicio]],"0.00") &amp; "|" &amp; TEXT(tbl_Manifiestos[[#This Row],[Costo Unitario]],"0.00")</f>
        <v>2607|Metra New Auburn|19.94|12.00</v>
      </c>
      <c r="C3091" t="s">
        <v>5502</v>
      </c>
      <c r="D3091" s="58">
        <v>45857</v>
      </c>
      <c r="E3091">
        <v>67</v>
      </c>
      <c r="F3091" s="3" t="s">
        <v>5330</v>
      </c>
      <c r="G3091" t="s">
        <v>5331</v>
      </c>
      <c r="H3091" t="s">
        <v>5360</v>
      </c>
      <c r="I3091">
        <v>2128</v>
      </c>
      <c r="J3091">
        <v>19.940000000000001</v>
      </c>
      <c r="K3091" s="61">
        <v>12</v>
      </c>
      <c r="L3091" s="64">
        <f t="shared" si="91"/>
        <v>239.28000000000003</v>
      </c>
      <c r="M3091" s="6">
        <f>tbl_Manifiestos[[#This Row],[Total Pagado]]*tbl_Manifiestos[[#This Row],[Porcentaje]]</f>
        <v>222.53040000000004</v>
      </c>
      <c r="N3091" s="3">
        <v>0.93</v>
      </c>
    </row>
    <row r="3092" spans="1:14" ht="15.75" x14ac:dyDescent="0.25">
      <c r="A3092" s="3" t="s">
        <v>27</v>
      </c>
      <c r="B3092" s="3" t="str">
        <f>tbl_Manifiestos[[#This Row],[Factura]] &amp; "|" &amp; tbl_Manifiestos[[#This Row],[Proyecto OK]] &amp; "|" &amp; TEXT(tbl_Manifiestos[[#This Row],[Servicio]],"0.00") &amp; "|" &amp; TEXT(tbl_Manifiestos[[#This Row],[Costo Unitario]],"0.00")</f>
        <v>2607|Metra New Auburn|20.58|12.00</v>
      </c>
      <c r="C3092" t="s">
        <v>5502</v>
      </c>
      <c r="D3092" s="51">
        <v>45857</v>
      </c>
      <c r="E3092">
        <v>67</v>
      </c>
      <c r="F3092" s="3" t="s">
        <v>5330</v>
      </c>
      <c r="G3092" t="s">
        <v>5331</v>
      </c>
      <c r="H3092" t="s">
        <v>5360</v>
      </c>
      <c r="I3092">
        <v>2128</v>
      </c>
      <c r="J3092">
        <v>20.58</v>
      </c>
      <c r="K3092" s="55">
        <v>12</v>
      </c>
      <c r="L3092" s="65">
        <f t="shared" si="91"/>
        <v>246.95999999999998</v>
      </c>
      <c r="M3092" s="6">
        <f>tbl_Manifiestos[[#This Row],[Total Pagado]]*tbl_Manifiestos[[#This Row],[Porcentaje]]</f>
        <v>229.6728</v>
      </c>
      <c r="N3092" s="3">
        <v>0.93</v>
      </c>
    </row>
    <row r="3093" spans="1:14" ht="15.75" x14ac:dyDescent="0.25">
      <c r="A3093" s="3" t="s">
        <v>27</v>
      </c>
      <c r="B3093" s="3" t="str">
        <f>tbl_Manifiestos[[#This Row],[Factura]] &amp; "|" &amp; tbl_Manifiestos[[#This Row],[Proyecto OK]] &amp; "|" &amp; TEXT(tbl_Manifiestos[[#This Row],[Servicio]],"0.00") &amp; "|" &amp; TEXT(tbl_Manifiestos[[#This Row],[Costo Unitario]],"0.00")</f>
        <v>2623|Metra New Auburn|1.00|300.00</v>
      </c>
      <c r="C3093" t="s">
        <v>5515</v>
      </c>
      <c r="D3093" s="51">
        <v>45860</v>
      </c>
      <c r="E3093">
        <v>617</v>
      </c>
      <c r="F3093" s="3" t="s">
        <v>5330</v>
      </c>
      <c r="G3093" t="s">
        <v>5331</v>
      </c>
      <c r="H3093" t="s">
        <v>5360</v>
      </c>
      <c r="I3093">
        <v>2128</v>
      </c>
      <c r="J3093">
        <v>1</v>
      </c>
      <c r="K3093" s="55">
        <v>300</v>
      </c>
      <c r="L3093" s="65">
        <f t="shared" si="91"/>
        <v>300</v>
      </c>
      <c r="M3093" s="6">
        <f>tbl_Manifiestos[[#This Row],[Total Pagado]]*tbl_Manifiestos[[#This Row],[Porcentaje]]</f>
        <v>279</v>
      </c>
      <c r="N3093" s="3">
        <v>0.93</v>
      </c>
    </row>
    <row r="3094" spans="1:14" ht="15.75" x14ac:dyDescent="0.25">
      <c r="A3094" s="3" t="s">
        <v>27</v>
      </c>
      <c r="B3094" s="3" t="str">
        <f>tbl_Manifiestos[[#This Row],[Factura]] &amp; "|" &amp; tbl_Manifiestos[[#This Row],[Proyecto OK]] &amp; "|" &amp; TEXT(tbl_Manifiestos[[#This Row],[Servicio]],"0.00") &amp; "|" &amp; TEXT(tbl_Manifiestos[[#This Row],[Costo Unitario]],"0.00")</f>
        <v>2623|Metra New Auburn|1.00|300.00</v>
      </c>
      <c r="C3094" t="s">
        <v>5515</v>
      </c>
      <c r="D3094" s="51">
        <v>45861</v>
      </c>
      <c r="E3094">
        <v>67</v>
      </c>
      <c r="F3094" s="3" t="s">
        <v>5330</v>
      </c>
      <c r="G3094" t="s">
        <v>5331</v>
      </c>
      <c r="H3094" t="s">
        <v>5360</v>
      </c>
      <c r="I3094">
        <v>2128</v>
      </c>
      <c r="J3094">
        <v>1</v>
      </c>
      <c r="K3094" s="55">
        <v>300</v>
      </c>
      <c r="L3094" s="65">
        <f t="shared" si="91"/>
        <v>300</v>
      </c>
      <c r="M3094" s="6">
        <f>tbl_Manifiestos[[#This Row],[Total Pagado]]*tbl_Manifiestos[[#This Row],[Porcentaje]]</f>
        <v>279</v>
      </c>
      <c r="N3094" s="3">
        <v>0.93</v>
      </c>
    </row>
    <row r="3095" spans="1:14" ht="15.75" x14ac:dyDescent="0.25">
      <c r="A3095" s="3" t="s">
        <v>27</v>
      </c>
      <c r="B3095" s="3" t="str">
        <f>tbl_Manifiestos[[#This Row],[Factura]] &amp; "|" &amp; tbl_Manifiestos[[#This Row],[Proyecto OK]] &amp; "|" &amp; TEXT(tbl_Manifiestos[[#This Row],[Servicio]],"0.00") &amp; "|" &amp; TEXT(tbl_Manifiestos[[#This Row],[Costo Unitario]],"0.00")</f>
        <v>2623|Metra New Auburn|1.00|300.00</v>
      </c>
      <c r="C3095" t="s">
        <v>5515</v>
      </c>
      <c r="D3095" s="59">
        <v>45861</v>
      </c>
      <c r="E3095">
        <v>67</v>
      </c>
      <c r="F3095" s="3" t="s">
        <v>5330</v>
      </c>
      <c r="G3095" t="s">
        <v>5331</v>
      </c>
      <c r="H3095" t="s">
        <v>5360</v>
      </c>
      <c r="I3095">
        <v>2128</v>
      </c>
      <c r="J3095">
        <v>1</v>
      </c>
      <c r="K3095" s="62">
        <v>300</v>
      </c>
      <c r="L3095" s="66">
        <f t="shared" si="91"/>
        <v>300</v>
      </c>
      <c r="M3095" s="6">
        <f>tbl_Manifiestos[[#This Row],[Total Pagado]]*tbl_Manifiestos[[#This Row],[Porcentaje]]</f>
        <v>279</v>
      </c>
      <c r="N3095" s="3">
        <v>0.93</v>
      </c>
    </row>
    <row r="3096" spans="1:14" ht="15.75" x14ac:dyDescent="0.25">
      <c r="A3096" s="3" t="s">
        <v>27</v>
      </c>
      <c r="B3096" s="3" t="str">
        <f>tbl_Manifiestos[[#This Row],[Factura]] &amp; "|" &amp; tbl_Manifiestos[[#This Row],[Proyecto OK]] &amp; "|" &amp; TEXT(tbl_Manifiestos[[#This Row],[Servicio]],"0.00") &amp; "|" &amp; TEXT(tbl_Manifiestos[[#This Row],[Costo Unitario]],"0.00")</f>
        <v>2623|Metra New Auburn|1.00|300.00</v>
      </c>
      <c r="C3096" t="s">
        <v>5515</v>
      </c>
      <c r="D3096" s="58">
        <v>45861</v>
      </c>
      <c r="E3096">
        <v>67</v>
      </c>
      <c r="F3096" s="3" t="s">
        <v>5330</v>
      </c>
      <c r="G3096" t="s">
        <v>5331</v>
      </c>
      <c r="H3096" t="s">
        <v>5360</v>
      </c>
      <c r="I3096">
        <v>2128</v>
      </c>
      <c r="J3096">
        <v>1</v>
      </c>
      <c r="K3096" s="61">
        <v>300</v>
      </c>
      <c r="L3096" s="64">
        <f t="shared" si="91"/>
        <v>300</v>
      </c>
      <c r="M3096" s="6">
        <f>tbl_Manifiestos[[#This Row],[Total Pagado]]*tbl_Manifiestos[[#This Row],[Porcentaje]]</f>
        <v>279</v>
      </c>
      <c r="N3096" s="3">
        <v>0.93</v>
      </c>
    </row>
    <row r="3097" spans="1:14" ht="15.75" x14ac:dyDescent="0.25">
      <c r="A3097" s="3" t="s">
        <v>27</v>
      </c>
      <c r="B3097" s="3" t="str">
        <f>tbl_Manifiestos[[#This Row],[Factura]] &amp; "|" &amp; tbl_Manifiestos[[#This Row],[Proyecto OK]] &amp; "|" &amp; TEXT(tbl_Manifiestos[[#This Row],[Servicio]],"0.00") &amp; "|" &amp; TEXT(tbl_Manifiestos[[#This Row],[Costo Unitario]],"0.00")</f>
        <v>2623|Metra New Auburn|1.00|300.00</v>
      </c>
      <c r="C3097" t="s">
        <v>5515</v>
      </c>
      <c r="D3097" s="51">
        <v>45861</v>
      </c>
      <c r="E3097">
        <v>617</v>
      </c>
      <c r="F3097" s="3" t="s">
        <v>5330</v>
      </c>
      <c r="G3097" t="s">
        <v>5331</v>
      </c>
      <c r="H3097" t="s">
        <v>5360</v>
      </c>
      <c r="I3097">
        <v>2128</v>
      </c>
      <c r="J3097">
        <v>1</v>
      </c>
      <c r="K3097" s="55">
        <v>300</v>
      </c>
      <c r="L3097" s="65">
        <f t="shared" si="91"/>
        <v>300</v>
      </c>
      <c r="M3097" s="6">
        <f>tbl_Manifiestos[[#This Row],[Total Pagado]]*tbl_Manifiestos[[#This Row],[Porcentaje]]</f>
        <v>279</v>
      </c>
      <c r="N3097" s="3">
        <v>0.93</v>
      </c>
    </row>
    <row r="3098" spans="1:14" ht="15.75" x14ac:dyDescent="0.25">
      <c r="A3098" s="3" t="s">
        <v>27</v>
      </c>
      <c r="B3098" s="3" t="str">
        <f>tbl_Manifiestos[[#This Row],[Factura]] &amp; "|" &amp; tbl_Manifiestos[[#This Row],[Proyecto OK]] &amp; "|" &amp; TEXT(tbl_Manifiestos[[#This Row],[Servicio]],"0.00") &amp; "|" &amp; TEXT(tbl_Manifiestos[[#This Row],[Costo Unitario]],"0.00")</f>
        <v>2623|Metra New Auburn|1.00|300.00</v>
      </c>
      <c r="C3098" t="s">
        <v>5515</v>
      </c>
      <c r="D3098" s="51">
        <v>45861</v>
      </c>
      <c r="E3098">
        <v>617</v>
      </c>
      <c r="F3098" s="3" t="s">
        <v>5330</v>
      </c>
      <c r="G3098" t="s">
        <v>5331</v>
      </c>
      <c r="H3098" t="s">
        <v>5360</v>
      </c>
      <c r="I3098">
        <v>2128</v>
      </c>
      <c r="J3098">
        <v>1</v>
      </c>
      <c r="K3098" s="55">
        <v>300</v>
      </c>
      <c r="L3098" s="65">
        <f t="shared" si="91"/>
        <v>300</v>
      </c>
      <c r="M3098" s="6">
        <f>tbl_Manifiestos[[#This Row],[Total Pagado]]*tbl_Manifiestos[[#This Row],[Porcentaje]]</f>
        <v>279</v>
      </c>
      <c r="N3098" s="3">
        <v>0.93</v>
      </c>
    </row>
    <row r="3099" spans="1:14" ht="15.75" x14ac:dyDescent="0.25">
      <c r="A3099" s="3" t="s">
        <v>27</v>
      </c>
      <c r="B3099" s="3" t="str">
        <f>tbl_Manifiestos[[#This Row],[Factura]] &amp; "|" &amp; tbl_Manifiestos[[#This Row],[Proyecto OK]] &amp; "|" &amp; TEXT(tbl_Manifiestos[[#This Row],[Servicio]],"0.00") &amp; "|" &amp; TEXT(tbl_Manifiestos[[#This Row],[Costo Unitario]],"0.00")</f>
        <v>2623|Metra New Auburn|1.00|300.00</v>
      </c>
      <c r="C3099" t="s">
        <v>5515</v>
      </c>
      <c r="D3099" s="59">
        <v>45861</v>
      </c>
      <c r="E3099">
        <v>617</v>
      </c>
      <c r="F3099" s="3" t="s">
        <v>5330</v>
      </c>
      <c r="G3099" t="s">
        <v>5331</v>
      </c>
      <c r="H3099" t="s">
        <v>5360</v>
      </c>
      <c r="I3099">
        <v>2128</v>
      </c>
      <c r="J3099">
        <v>1</v>
      </c>
      <c r="K3099" s="62">
        <v>300</v>
      </c>
      <c r="L3099" s="66">
        <f t="shared" si="91"/>
        <v>300</v>
      </c>
      <c r="M3099" s="6">
        <f>tbl_Manifiestos[[#This Row],[Total Pagado]]*tbl_Manifiestos[[#This Row],[Porcentaje]]</f>
        <v>279</v>
      </c>
      <c r="N3099" s="3">
        <v>0.93</v>
      </c>
    </row>
    <row r="3100" spans="1:14" ht="15.75" x14ac:dyDescent="0.25">
      <c r="A3100" s="3" t="s">
        <v>27</v>
      </c>
      <c r="B3100" s="3" t="str">
        <f>tbl_Manifiestos[[#This Row],[Factura]] &amp; "|" &amp; tbl_Manifiestos[[#This Row],[Proyecto OK]] &amp; "|" &amp; TEXT(tbl_Manifiestos[[#This Row],[Servicio]],"0.00") &amp; "|" &amp; TEXT(tbl_Manifiestos[[#This Row],[Costo Unitario]],"0.00")</f>
        <v>2672|Metra New Auburn|103.79|12.00</v>
      </c>
      <c r="C3100" t="s">
        <v>5550</v>
      </c>
      <c r="D3100" s="58">
        <v>45881</v>
      </c>
      <c r="E3100">
        <v>103</v>
      </c>
      <c r="F3100" s="3" t="s">
        <v>5330</v>
      </c>
      <c r="G3100" t="s">
        <v>5331</v>
      </c>
      <c r="H3100" t="s">
        <v>5360</v>
      </c>
      <c r="I3100">
        <v>2128</v>
      </c>
      <c r="J3100">
        <v>103.79</v>
      </c>
      <c r="K3100" s="61">
        <v>12</v>
      </c>
      <c r="L3100" s="64">
        <f t="shared" si="91"/>
        <v>1245.48</v>
      </c>
      <c r="M3100" s="6">
        <f>tbl_Manifiestos[[#This Row],[Total Pagado]]*tbl_Manifiestos[[#This Row],[Porcentaje]]</f>
        <v>1158.2964000000002</v>
      </c>
      <c r="N3100" s="3">
        <v>0.93</v>
      </c>
    </row>
    <row r="3101" spans="1:14" ht="15.75" x14ac:dyDescent="0.25">
      <c r="A3101" s="3" t="s">
        <v>27</v>
      </c>
      <c r="B3101" s="3" t="str">
        <f>tbl_Manifiestos[[#This Row],[Factura]] &amp; "|" &amp; tbl_Manifiestos[[#This Row],[Proyecto OK]] &amp; "|" &amp; TEXT(tbl_Manifiestos[[#This Row],[Servicio]],"0.00") &amp; "|" &amp; TEXT(tbl_Manifiestos[[#This Row],[Costo Unitario]],"0.00")</f>
        <v>2685|Metra New Auburn|2.00|410.00</v>
      </c>
      <c r="C3101" t="s">
        <v>5560</v>
      </c>
      <c r="D3101" s="59">
        <v>45887</v>
      </c>
      <c r="E3101">
        <v>67</v>
      </c>
      <c r="F3101" s="3" t="s">
        <v>5330</v>
      </c>
      <c r="G3101" t="s">
        <v>5331</v>
      </c>
      <c r="H3101" t="s">
        <v>5360</v>
      </c>
      <c r="I3101">
        <v>2128</v>
      </c>
      <c r="J3101">
        <v>2</v>
      </c>
      <c r="K3101" s="62">
        <v>410</v>
      </c>
      <c r="L3101" s="66">
        <f t="shared" si="91"/>
        <v>820</v>
      </c>
      <c r="M3101" s="6">
        <f>tbl_Manifiestos[[#This Row],[Total Pagado]]*tbl_Manifiestos[[#This Row],[Porcentaje]]</f>
        <v>762.6</v>
      </c>
      <c r="N3101" s="3">
        <v>0.93</v>
      </c>
    </row>
    <row r="3102" spans="1:14" ht="15.75" x14ac:dyDescent="0.25">
      <c r="A3102" s="3" t="s">
        <v>27</v>
      </c>
      <c r="B3102" s="3" t="str">
        <f>tbl_Manifiestos[[#This Row],[Factura]] &amp; "|" &amp; tbl_Manifiestos[[#This Row],[Proyecto OK]] &amp; "|" &amp; TEXT(tbl_Manifiestos[[#This Row],[Servicio]],"0.00") &amp; "|" &amp; TEXT(tbl_Manifiestos[[#This Row],[Costo Unitario]],"0.00")</f>
        <v>2685|Metra New Auburn|1.00|410.00</v>
      </c>
      <c r="C3102" t="s">
        <v>5560</v>
      </c>
      <c r="D3102" s="58">
        <v>45887</v>
      </c>
      <c r="E3102">
        <v>617</v>
      </c>
      <c r="F3102" s="3" t="s">
        <v>5330</v>
      </c>
      <c r="G3102" t="s">
        <v>5331</v>
      </c>
      <c r="H3102" t="s">
        <v>5360</v>
      </c>
      <c r="I3102">
        <v>2128</v>
      </c>
      <c r="J3102">
        <v>1</v>
      </c>
      <c r="K3102" s="61">
        <v>410</v>
      </c>
      <c r="L3102" s="64">
        <f t="shared" si="91"/>
        <v>410</v>
      </c>
      <c r="M3102" s="6">
        <f>tbl_Manifiestos[[#This Row],[Total Pagado]]*tbl_Manifiestos[[#This Row],[Porcentaje]]</f>
        <v>381.3</v>
      </c>
      <c r="N3102" s="3">
        <v>0.93</v>
      </c>
    </row>
    <row r="3103" spans="1:14" ht="15.75" x14ac:dyDescent="0.25">
      <c r="A3103" s="3" t="s">
        <v>27</v>
      </c>
      <c r="B3103" s="3" t="str">
        <f>tbl_Manifiestos[[#This Row],[Factura]] &amp; "|" &amp; tbl_Manifiestos[[#This Row],[Proyecto OK]] &amp; "|" &amp; TEXT(tbl_Manifiestos[[#This Row],[Servicio]],"0.00") &amp; "|" &amp; TEXT(tbl_Manifiestos[[#This Row],[Costo Unitario]],"0.00")</f>
        <v>2747|Metra New Auburn|1.00|300.00</v>
      </c>
      <c r="C3103" t="s">
        <v>5600</v>
      </c>
      <c r="D3103" s="50">
        <v>45918</v>
      </c>
      <c r="E3103">
        <v>103</v>
      </c>
      <c r="F3103" s="3" t="s">
        <v>5330</v>
      </c>
      <c r="G3103" t="s">
        <v>5331</v>
      </c>
      <c r="H3103" t="s">
        <v>5360</v>
      </c>
      <c r="I3103">
        <v>2128</v>
      </c>
      <c r="J3103">
        <v>1</v>
      </c>
      <c r="K3103" s="54">
        <v>300</v>
      </c>
      <c r="L3103" s="38">
        <f t="shared" si="91"/>
        <v>300</v>
      </c>
      <c r="M3103" s="6">
        <f>tbl_Manifiestos[[#This Row],[Total Pagado]]*tbl_Manifiestos[[#This Row],[Porcentaje]]</f>
        <v>279</v>
      </c>
      <c r="N3103" s="3">
        <v>0.93</v>
      </c>
    </row>
    <row r="3104" spans="1:14" ht="15.75" x14ac:dyDescent="0.25">
      <c r="A3104" s="3" t="s">
        <v>27</v>
      </c>
      <c r="B3104" s="3" t="str">
        <f>tbl_Manifiestos[[#This Row],[Factura]] &amp; "|" &amp; tbl_Manifiestos[[#This Row],[Proyecto OK]] &amp; "|" &amp; TEXT(tbl_Manifiestos[[#This Row],[Servicio]],"0.00") &amp; "|" &amp; TEXT(tbl_Manifiestos[[#This Row],[Costo Unitario]],"0.00")</f>
        <v>2747|Metra New Auburn|1.00|180.00</v>
      </c>
      <c r="C3104" t="s">
        <v>5600</v>
      </c>
      <c r="D3104" s="51">
        <v>45918</v>
      </c>
      <c r="E3104">
        <v>103</v>
      </c>
      <c r="F3104" s="3" t="s">
        <v>5330</v>
      </c>
      <c r="G3104" t="s">
        <v>5331</v>
      </c>
      <c r="H3104" t="s">
        <v>5360</v>
      </c>
      <c r="I3104">
        <v>2128</v>
      </c>
      <c r="J3104">
        <v>1</v>
      </c>
      <c r="K3104" s="55">
        <v>180</v>
      </c>
      <c r="L3104" s="40">
        <f t="shared" si="91"/>
        <v>180</v>
      </c>
      <c r="M3104" s="6">
        <f>tbl_Manifiestos[[#This Row],[Total Pagado]]*tbl_Manifiestos[[#This Row],[Porcentaje]]</f>
        <v>167.4</v>
      </c>
      <c r="N3104" s="3">
        <v>0.93</v>
      </c>
    </row>
    <row r="3105" spans="1:14" ht="15.75" x14ac:dyDescent="0.25">
      <c r="A3105" s="3" t="s">
        <v>27</v>
      </c>
      <c r="B3105" s="3" t="str">
        <f>tbl_Manifiestos[[#This Row],[Factura]] &amp; "|" &amp; tbl_Manifiestos[[#This Row],[Proyecto OK]] &amp; "|" &amp; TEXT(tbl_Manifiestos[[#This Row],[Servicio]],"0.00") &amp; "|" &amp; TEXT(tbl_Manifiestos[[#This Row],[Costo Unitario]],"0.00")</f>
        <v>2747|Metra New Auburn|18.43|12.00</v>
      </c>
      <c r="C3105" t="s">
        <v>5600</v>
      </c>
      <c r="D3105" s="51">
        <v>45918</v>
      </c>
      <c r="E3105">
        <v>103</v>
      </c>
      <c r="F3105" s="3" t="s">
        <v>5330</v>
      </c>
      <c r="G3105" t="s">
        <v>5331</v>
      </c>
      <c r="H3105" t="s">
        <v>5360</v>
      </c>
      <c r="I3105">
        <v>2128</v>
      </c>
      <c r="J3105">
        <v>18.43</v>
      </c>
      <c r="K3105" s="55">
        <v>12</v>
      </c>
      <c r="L3105" s="40">
        <f t="shared" si="91"/>
        <v>221.16</v>
      </c>
      <c r="M3105" s="6">
        <f>tbl_Manifiestos[[#This Row],[Total Pagado]]*tbl_Manifiestos[[#This Row],[Porcentaje]]</f>
        <v>205.6788</v>
      </c>
      <c r="N3105" s="3">
        <v>0.93</v>
      </c>
    </row>
    <row r="3106" spans="1:14" ht="15.75" x14ac:dyDescent="0.25">
      <c r="A3106" s="3" t="s">
        <v>27</v>
      </c>
      <c r="B3106" s="3" t="str">
        <f>tbl_Manifiestos[[#This Row],[Factura]] &amp; "|" &amp; tbl_Manifiestos[[#This Row],[Proyecto OK]] &amp; "|" &amp; TEXT(tbl_Manifiestos[[#This Row],[Servicio]],"0.00") &amp; "|" &amp; TEXT(tbl_Manifiestos[[#This Row],[Costo Unitario]],"0.00")</f>
        <v>2747|Metra New Auburn|1.00|300.00</v>
      </c>
      <c r="C3106" t="s">
        <v>5600</v>
      </c>
      <c r="D3106" s="51">
        <v>45918</v>
      </c>
      <c r="E3106">
        <v>103</v>
      </c>
      <c r="F3106" s="3" t="s">
        <v>5330</v>
      </c>
      <c r="G3106" t="s">
        <v>5331</v>
      </c>
      <c r="H3106" t="s">
        <v>5360</v>
      </c>
      <c r="I3106">
        <v>2128</v>
      </c>
      <c r="J3106">
        <v>1</v>
      </c>
      <c r="K3106" s="55">
        <v>300</v>
      </c>
      <c r="L3106" s="40">
        <f t="shared" si="91"/>
        <v>300</v>
      </c>
      <c r="M3106" s="6">
        <f>tbl_Manifiestos[[#This Row],[Total Pagado]]*tbl_Manifiestos[[#This Row],[Porcentaje]]</f>
        <v>279</v>
      </c>
      <c r="N3106" s="3">
        <v>0.93</v>
      </c>
    </row>
    <row r="3107" spans="1:14" ht="15.75" x14ac:dyDescent="0.25">
      <c r="A3107" s="3" t="s">
        <v>27</v>
      </c>
      <c r="B3107" s="3" t="str">
        <f>tbl_Manifiestos[[#This Row],[Factura]] &amp; "|" &amp; tbl_Manifiestos[[#This Row],[Proyecto OK]] &amp; "|" &amp; TEXT(tbl_Manifiestos[[#This Row],[Servicio]],"0.00") &amp; "|" &amp; TEXT(tbl_Manifiestos[[#This Row],[Costo Unitario]],"0.00")</f>
        <v>2747|Metra New Auburn|1.00|180.00</v>
      </c>
      <c r="C3107" t="s">
        <v>5600</v>
      </c>
      <c r="D3107" s="51">
        <v>45918</v>
      </c>
      <c r="E3107">
        <v>103</v>
      </c>
      <c r="F3107" s="3" t="s">
        <v>5330</v>
      </c>
      <c r="G3107" t="s">
        <v>5331</v>
      </c>
      <c r="H3107" t="s">
        <v>5360</v>
      </c>
      <c r="I3107">
        <v>2128</v>
      </c>
      <c r="J3107">
        <v>1</v>
      </c>
      <c r="K3107" s="55">
        <v>180</v>
      </c>
      <c r="L3107" s="40">
        <f t="shared" si="91"/>
        <v>180</v>
      </c>
      <c r="M3107" s="6">
        <f>tbl_Manifiestos[[#This Row],[Total Pagado]]*tbl_Manifiestos[[#This Row],[Porcentaje]]</f>
        <v>167.4</v>
      </c>
      <c r="N3107" s="3">
        <v>0.93</v>
      </c>
    </row>
    <row r="3108" spans="1:14" ht="15.75" x14ac:dyDescent="0.25">
      <c r="A3108" s="3" t="s">
        <v>27</v>
      </c>
      <c r="B3108" s="3" t="str">
        <f>tbl_Manifiestos[[#This Row],[Factura]] &amp; "|" &amp; tbl_Manifiestos[[#This Row],[Proyecto OK]] &amp; "|" &amp; TEXT(tbl_Manifiestos[[#This Row],[Servicio]],"0.00") &amp; "|" &amp; TEXT(tbl_Manifiestos[[#This Row],[Costo Unitario]],"0.00")</f>
        <v>2783|Metra New Auburn|4.00|300.00</v>
      </c>
      <c r="C3108" t="s">
        <v>5622</v>
      </c>
      <c r="D3108" s="51">
        <v>45933</v>
      </c>
      <c r="E3108">
        <v>356</v>
      </c>
      <c r="F3108" s="3" t="s">
        <v>5330</v>
      </c>
      <c r="G3108" t="s">
        <v>5331</v>
      </c>
      <c r="H3108" t="s">
        <v>5360</v>
      </c>
      <c r="I3108">
        <v>2128</v>
      </c>
      <c r="J3108">
        <v>4</v>
      </c>
      <c r="K3108" s="55">
        <v>300</v>
      </c>
      <c r="L3108" s="40">
        <f t="shared" si="91"/>
        <v>1200</v>
      </c>
      <c r="M3108" s="6">
        <f>tbl_Manifiestos[[#This Row],[Total Pagado]]*tbl_Manifiestos[[#This Row],[Porcentaje]]</f>
        <v>1116</v>
      </c>
      <c r="N3108" s="3">
        <v>0.93</v>
      </c>
    </row>
    <row r="3109" spans="1:14" ht="15.75" x14ac:dyDescent="0.25">
      <c r="A3109" s="3" t="s">
        <v>27</v>
      </c>
      <c r="B3109" s="3" t="str">
        <f>tbl_Manifiestos[[#This Row],[Factura]] &amp; "|" &amp; tbl_Manifiestos[[#This Row],[Proyecto OK]] &amp; "|" &amp; TEXT(tbl_Manifiestos[[#This Row],[Servicio]],"0.00") &amp; "|" &amp; TEXT(tbl_Manifiestos[[#This Row],[Costo Unitario]],"0.00")</f>
        <v>2783|Metra New Auburn|0.50|130.00</v>
      </c>
      <c r="C3109" t="s">
        <v>5622</v>
      </c>
      <c r="D3109" s="51">
        <v>45933</v>
      </c>
      <c r="E3109">
        <v>356</v>
      </c>
      <c r="F3109" s="3" t="s">
        <v>5330</v>
      </c>
      <c r="G3109" t="s">
        <v>5331</v>
      </c>
      <c r="H3109" t="s">
        <v>5360</v>
      </c>
      <c r="I3109">
        <v>2128</v>
      </c>
      <c r="J3109">
        <v>0.5</v>
      </c>
      <c r="K3109" s="55">
        <v>130</v>
      </c>
      <c r="L3109" s="34">
        <f t="shared" si="91"/>
        <v>65</v>
      </c>
      <c r="M3109" s="6">
        <f>tbl_Manifiestos[[#This Row],[Total Pagado]]*tbl_Manifiestos[[#This Row],[Porcentaje]]</f>
        <v>60.45</v>
      </c>
      <c r="N3109" s="3">
        <v>0.93</v>
      </c>
    </row>
    <row r="3110" spans="1:14" ht="15.75" x14ac:dyDescent="0.25">
      <c r="A3110" s="3" t="s">
        <v>27</v>
      </c>
      <c r="B3110" s="3" t="str">
        <f>tbl_Manifiestos[[#This Row],[Factura]] &amp; "|" &amp; tbl_Manifiestos[[#This Row],[Proyecto OK]] &amp; "|" &amp; TEXT(tbl_Manifiestos[[#This Row],[Servicio]],"0.00") &amp; "|" &amp; TEXT(tbl_Manifiestos[[#This Row],[Costo Unitario]],"0.00")</f>
        <v>2783|Metra New Auburn|4.00|300.00</v>
      </c>
      <c r="C3110" t="s">
        <v>5622</v>
      </c>
      <c r="D3110" s="51">
        <v>45933</v>
      </c>
      <c r="E3110">
        <v>325</v>
      </c>
      <c r="F3110" s="3" t="s">
        <v>5330</v>
      </c>
      <c r="G3110" t="s">
        <v>5331</v>
      </c>
      <c r="H3110" t="s">
        <v>5360</v>
      </c>
      <c r="I3110">
        <v>2128</v>
      </c>
      <c r="J3110">
        <v>4</v>
      </c>
      <c r="K3110" s="56">
        <v>300</v>
      </c>
      <c r="L3110" s="35">
        <f t="shared" si="91"/>
        <v>1200</v>
      </c>
      <c r="M3110" s="6">
        <f>tbl_Manifiestos[[#This Row],[Total Pagado]]*tbl_Manifiestos[[#This Row],[Porcentaje]]</f>
        <v>1116</v>
      </c>
      <c r="N3110" s="3">
        <v>0.93</v>
      </c>
    </row>
    <row r="3111" spans="1:14" ht="15.75" x14ac:dyDescent="0.25">
      <c r="A3111" s="3" t="s">
        <v>12</v>
      </c>
      <c r="B3111" s="3" t="str">
        <f>tbl_Manifiestos[[#This Row],[Factura]] &amp; "|" &amp; tbl_Manifiestos[[#This Row],[Proyecto OK]] &amp; "|" &amp; TEXT(tbl_Manifiestos[[#This Row],[Servicio]],"0.00") &amp; "|" &amp; TEXT(tbl_Manifiestos[[#This Row],[Costo Unitario]],"0.00")</f>
        <v>2685|Metra New Auburn|2.00|410.00</v>
      </c>
      <c r="C3111" t="s">
        <v>5560</v>
      </c>
      <c r="D3111" s="50">
        <v>45887</v>
      </c>
      <c r="E3111">
        <v>19</v>
      </c>
      <c r="F3111" s="3" t="s">
        <v>5330</v>
      </c>
      <c r="G3111" t="s">
        <v>5331</v>
      </c>
      <c r="H3111" t="s">
        <v>5360</v>
      </c>
      <c r="I3111">
        <v>2128</v>
      </c>
      <c r="J3111">
        <v>2</v>
      </c>
      <c r="K3111" s="54">
        <v>410</v>
      </c>
      <c r="L3111" s="38">
        <f t="shared" si="91"/>
        <v>820</v>
      </c>
      <c r="M3111" s="6">
        <f>tbl_Manifiestos[[#This Row],[Total Pagado]]*tbl_Manifiestos[[#This Row],[Porcentaje]]</f>
        <v>762.6</v>
      </c>
      <c r="N3111" s="3">
        <v>0.93</v>
      </c>
    </row>
    <row r="3112" spans="1:14" ht="15.75" x14ac:dyDescent="0.25">
      <c r="A3112" s="3" t="s">
        <v>12</v>
      </c>
      <c r="B3112" s="3" t="str">
        <f>tbl_Manifiestos[[#This Row],[Factura]] &amp; "|" &amp; tbl_Manifiestos[[#This Row],[Proyecto OK]] &amp; "|" &amp; TEXT(tbl_Manifiestos[[#This Row],[Servicio]],"0.00") &amp; "|" &amp; TEXT(tbl_Manifiestos[[#This Row],[Costo Unitario]],"0.00")</f>
        <v>2685|Metra New Auburn|2.00|410.00</v>
      </c>
      <c r="C3112" t="s">
        <v>5560</v>
      </c>
      <c r="D3112" s="52">
        <v>45889</v>
      </c>
      <c r="E3112">
        <v>19</v>
      </c>
      <c r="F3112" s="3" t="s">
        <v>5330</v>
      </c>
      <c r="G3112" t="s">
        <v>5331</v>
      </c>
      <c r="H3112" t="s">
        <v>5360</v>
      </c>
      <c r="I3112">
        <v>2128</v>
      </c>
      <c r="J3112">
        <v>2</v>
      </c>
      <c r="K3112" s="56">
        <v>410</v>
      </c>
      <c r="L3112" s="39">
        <f t="shared" si="91"/>
        <v>820</v>
      </c>
      <c r="M3112" s="6">
        <f>tbl_Manifiestos[[#This Row],[Total Pagado]]*tbl_Manifiestos[[#This Row],[Porcentaje]]</f>
        <v>762.6</v>
      </c>
      <c r="N3112" s="3">
        <v>0.93</v>
      </c>
    </row>
    <row r="3113" spans="1:14" ht="15.75" x14ac:dyDescent="0.25">
      <c r="A3113" s="3" t="s">
        <v>12</v>
      </c>
      <c r="B3113" s="3" t="str">
        <f>tbl_Manifiestos[[#This Row],[Factura]] &amp; "|" &amp; tbl_Manifiestos[[#This Row],[Proyecto OK]] &amp; "|" &amp; TEXT(tbl_Manifiestos[[#This Row],[Servicio]],"0.00") &amp; "|" &amp; TEXT(tbl_Manifiestos[[#This Row],[Costo Unitario]],"0.00")</f>
        <v>2685|Metra New Auburn|1.00|410.00</v>
      </c>
      <c r="C3113" t="s">
        <v>5560</v>
      </c>
      <c r="D3113" s="53">
        <v>45889</v>
      </c>
      <c r="E3113">
        <v>19</v>
      </c>
      <c r="F3113" s="3" t="s">
        <v>5330</v>
      </c>
      <c r="G3113" t="s">
        <v>5331</v>
      </c>
      <c r="H3113" t="s">
        <v>5360</v>
      </c>
      <c r="I3113">
        <v>2128</v>
      </c>
      <c r="J3113">
        <v>1</v>
      </c>
      <c r="K3113" s="57">
        <v>410</v>
      </c>
      <c r="L3113" s="41">
        <f t="shared" si="91"/>
        <v>410</v>
      </c>
      <c r="M3113" s="6">
        <f>tbl_Manifiestos[[#This Row],[Total Pagado]]*tbl_Manifiestos[[#This Row],[Porcentaje]]</f>
        <v>381.3</v>
      </c>
      <c r="N3113" s="3">
        <v>0.93</v>
      </c>
    </row>
    <row r="3114" spans="1:14" ht="15.75" x14ac:dyDescent="0.25">
      <c r="A3114" s="3" t="s">
        <v>5780</v>
      </c>
      <c r="B3114" s="3" t="str">
        <f>tbl_Manifiestos[[#This Row],[Factura]] &amp; "|" &amp; tbl_Manifiestos[[#This Row],[Proyecto OK]] &amp; "|" &amp; TEXT(tbl_Manifiestos[[#This Row],[Servicio]],"0.00") &amp; "|" &amp; TEXT(tbl_Manifiestos[[#This Row],[Costo Unitario]],"0.00")</f>
        <v>2566|Metra New Auburn|78.93|12.00</v>
      </c>
      <c r="C3114" s="44">
        <v>2566</v>
      </c>
      <c r="D3114" s="78">
        <v>45832</v>
      </c>
      <c r="E3114">
        <v>108</v>
      </c>
      <c r="F3114" s="3" t="s">
        <v>5330</v>
      </c>
      <c r="G3114" t="s">
        <v>5331</v>
      </c>
      <c r="H3114" t="s">
        <v>5360</v>
      </c>
      <c r="I3114">
        <v>2128</v>
      </c>
      <c r="J3114">
        <v>78.930000000000007</v>
      </c>
      <c r="K3114" s="54">
        <v>12</v>
      </c>
      <c r="L3114" s="38">
        <f t="shared" si="91"/>
        <v>947.16000000000008</v>
      </c>
      <c r="M3114" s="6">
        <f>tbl_Manifiestos[[#This Row],[Total Pagado]]*tbl_Manifiestos[[#This Row],[Porcentaje]]</f>
        <v>880.85880000000009</v>
      </c>
      <c r="N3114" s="3">
        <v>0.93</v>
      </c>
    </row>
    <row r="3115" spans="1:14" ht="15.75" x14ac:dyDescent="0.25">
      <c r="A3115" s="3" t="s">
        <v>5780</v>
      </c>
      <c r="B3115" s="3" t="str">
        <f>tbl_Manifiestos[[#This Row],[Factura]] &amp; "|" &amp; tbl_Manifiestos[[#This Row],[Proyecto OK]] &amp; "|" &amp; TEXT(tbl_Manifiestos[[#This Row],[Servicio]],"0.00") &amp; "|" &amp; TEXT(tbl_Manifiestos[[#This Row],[Costo Unitario]],"0.00")</f>
        <v>2623|Metra New Auburn|1.00|300.00</v>
      </c>
      <c r="C3115" s="44" t="s">
        <v>5515</v>
      </c>
      <c r="D3115" s="80">
        <v>45860</v>
      </c>
      <c r="E3115">
        <v>198</v>
      </c>
      <c r="F3115" s="3" t="s">
        <v>5330</v>
      </c>
      <c r="G3115" t="s">
        <v>5331</v>
      </c>
      <c r="H3115" t="s">
        <v>5360</v>
      </c>
      <c r="I3115">
        <v>2128</v>
      </c>
      <c r="J3115">
        <v>1</v>
      </c>
      <c r="K3115" s="56">
        <v>300</v>
      </c>
      <c r="L3115" s="39">
        <f t="shared" si="91"/>
        <v>300</v>
      </c>
      <c r="M3115" s="6">
        <f>tbl_Manifiestos[[#This Row],[Total Pagado]]*tbl_Manifiestos[[#This Row],[Porcentaje]]</f>
        <v>279</v>
      </c>
      <c r="N3115" s="3">
        <v>0.93</v>
      </c>
    </row>
    <row r="3116" spans="1:14" ht="15.75" x14ac:dyDescent="0.25">
      <c r="A3116" s="3" t="s">
        <v>5780</v>
      </c>
      <c r="B3116" s="3" t="str">
        <f>tbl_Manifiestos[[#This Row],[Factura]] &amp; "|" &amp; tbl_Manifiestos[[#This Row],[Proyecto OK]] &amp; "|" &amp; TEXT(tbl_Manifiestos[[#This Row],[Servicio]],"0.00") &amp; "|" &amp; TEXT(tbl_Manifiestos[[#This Row],[Costo Unitario]],"0.00")</f>
        <v>2623|Metra New Auburn|1.00|300.00</v>
      </c>
      <c r="C3116" s="44" t="s">
        <v>5515</v>
      </c>
      <c r="D3116" s="78">
        <v>45860</v>
      </c>
      <c r="E3116">
        <v>198</v>
      </c>
      <c r="F3116" s="3" t="s">
        <v>5330</v>
      </c>
      <c r="G3116" t="s">
        <v>5331</v>
      </c>
      <c r="H3116" t="s">
        <v>5360</v>
      </c>
      <c r="I3116">
        <v>2128</v>
      </c>
      <c r="J3116">
        <v>1</v>
      </c>
      <c r="K3116" s="54">
        <v>300</v>
      </c>
      <c r="L3116" s="38">
        <f t="shared" si="91"/>
        <v>300</v>
      </c>
      <c r="M3116" s="6">
        <f>tbl_Manifiestos[[#This Row],[Total Pagado]]*tbl_Manifiestos[[#This Row],[Porcentaje]]</f>
        <v>279</v>
      </c>
      <c r="N3116" s="3">
        <v>0.93</v>
      </c>
    </row>
    <row r="3117" spans="1:14" ht="15.75" x14ac:dyDescent="0.25">
      <c r="A3117" s="3" t="s">
        <v>5780</v>
      </c>
      <c r="B3117" s="3" t="str">
        <f>tbl_Manifiestos[[#This Row],[Factura]] &amp; "|" &amp; tbl_Manifiestos[[#This Row],[Proyecto OK]] &amp; "|" &amp; TEXT(tbl_Manifiestos[[#This Row],[Servicio]],"0.00") &amp; "|" &amp; TEXT(tbl_Manifiestos[[#This Row],[Costo Unitario]],"0.00")</f>
        <v>2623|Metra New Auburn|1.00|300.00</v>
      </c>
      <c r="C3117" s="44" t="s">
        <v>5515</v>
      </c>
      <c r="D3117" s="80">
        <v>45860</v>
      </c>
      <c r="E3117">
        <v>198</v>
      </c>
      <c r="F3117" s="3" t="s">
        <v>5330</v>
      </c>
      <c r="G3117" t="s">
        <v>5331</v>
      </c>
      <c r="H3117" t="s">
        <v>5360</v>
      </c>
      <c r="I3117">
        <v>2128</v>
      </c>
      <c r="J3117">
        <v>1</v>
      </c>
      <c r="K3117" s="56">
        <v>300</v>
      </c>
      <c r="L3117" s="39">
        <f t="shared" si="91"/>
        <v>300</v>
      </c>
      <c r="M3117" s="6">
        <f>tbl_Manifiestos[[#This Row],[Total Pagado]]*tbl_Manifiestos[[#This Row],[Porcentaje]]</f>
        <v>279</v>
      </c>
      <c r="N3117" s="3">
        <v>0.93</v>
      </c>
    </row>
    <row r="3118" spans="1:14" ht="15.75" x14ac:dyDescent="0.25">
      <c r="A3118" s="3" t="s">
        <v>5780</v>
      </c>
      <c r="B3118" s="3" t="str">
        <f>tbl_Manifiestos[[#This Row],[Factura]] &amp; "|" &amp; tbl_Manifiestos[[#This Row],[Proyecto OK]] &amp; "|" &amp; TEXT(tbl_Manifiestos[[#This Row],[Servicio]],"0.00") &amp; "|" &amp; TEXT(tbl_Manifiestos[[#This Row],[Costo Unitario]],"0.00")</f>
        <v>2623|Metra New Auburn|1.00|300.00</v>
      </c>
      <c r="C3118" s="44" t="s">
        <v>5515</v>
      </c>
      <c r="D3118" s="78">
        <v>45860</v>
      </c>
      <c r="E3118">
        <v>198</v>
      </c>
      <c r="F3118" s="3" t="s">
        <v>5330</v>
      </c>
      <c r="G3118" t="s">
        <v>5331</v>
      </c>
      <c r="H3118" t="s">
        <v>5360</v>
      </c>
      <c r="I3118">
        <v>2128</v>
      </c>
      <c r="J3118">
        <v>1</v>
      </c>
      <c r="K3118" s="54">
        <v>300</v>
      </c>
      <c r="L3118" s="38">
        <f t="shared" si="91"/>
        <v>300</v>
      </c>
      <c r="M3118" s="6">
        <f>tbl_Manifiestos[[#This Row],[Total Pagado]]*tbl_Manifiestos[[#This Row],[Porcentaje]]</f>
        <v>279</v>
      </c>
      <c r="N3118" s="3">
        <v>0.93</v>
      </c>
    </row>
    <row r="3119" spans="1:14" ht="15.75" x14ac:dyDescent="0.25">
      <c r="A3119" s="3" t="s">
        <v>5780</v>
      </c>
      <c r="B3119" s="3" t="str">
        <f>tbl_Manifiestos[[#This Row],[Factura]] &amp; "|" &amp; tbl_Manifiestos[[#This Row],[Proyecto OK]] &amp; "|" &amp; TEXT(tbl_Manifiestos[[#This Row],[Servicio]],"0.00") &amp; "|" &amp; TEXT(tbl_Manifiestos[[#This Row],[Costo Unitario]],"0.00")</f>
        <v>2623|Metra New Auburn|1.00|300.00</v>
      </c>
      <c r="C3119" s="44" t="s">
        <v>5515</v>
      </c>
      <c r="D3119" s="79">
        <v>45861</v>
      </c>
      <c r="E3119">
        <v>198</v>
      </c>
      <c r="F3119" s="3" t="s">
        <v>5330</v>
      </c>
      <c r="G3119" t="s">
        <v>5331</v>
      </c>
      <c r="H3119" t="s">
        <v>5360</v>
      </c>
      <c r="I3119">
        <v>2128</v>
      </c>
      <c r="J3119">
        <v>1</v>
      </c>
      <c r="K3119" s="55">
        <v>300</v>
      </c>
      <c r="L3119" s="40">
        <f t="shared" si="91"/>
        <v>300</v>
      </c>
      <c r="M3119" s="6">
        <f>tbl_Manifiestos[[#This Row],[Total Pagado]]*tbl_Manifiestos[[#This Row],[Porcentaje]]</f>
        <v>279</v>
      </c>
      <c r="N3119" s="3">
        <v>0.93</v>
      </c>
    </row>
    <row r="3120" spans="1:14" ht="15.75" x14ac:dyDescent="0.25">
      <c r="A3120" s="3" t="s">
        <v>5780</v>
      </c>
      <c r="B3120" s="3" t="str">
        <f>tbl_Manifiestos[[#This Row],[Factura]] &amp; "|" &amp; tbl_Manifiestos[[#This Row],[Proyecto OK]] &amp; "|" &amp; TEXT(tbl_Manifiestos[[#This Row],[Servicio]],"0.00") &amp; "|" &amp; TEXT(tbl_Manifiestos[[#This Row],[Costo Unitario]],"0.00")</f>
        <v>2623|Metra New Auburn|1.00|300.00</v>
      </c>
      <c r="C3120" s="44" t="s">
        <v>5515</v>
      </c>
      <c r="D3120" s="78">
        <v>45861</v>
      </c>
      <c r="E3120">
        <v>198</v>
      </c>
      <c r="F3120" s="3" t="s">
        <v>5330</v>
      </c>
      <c r="G3120" t="s">
        <v>5331</v>
      </c>
      <c r="H3120" t="s">
        <v>5360</v>
      </c>
      <c r="I3120">
        <v>2128</v>
      </c>
      <c r="J3120">
        <v>1</v>
      </c>
      <c r="K3120" s="54">
        <v>300</v>
      </c>
      <c r="L3120" s="38">
        <f t="shared" si="91"/>
        <v>300</v>
      </c>
      <c r="M3120" s="6">
        <f>tbl_Manifiestos[[#This Row],[Total Pagado]]*tbl_Manifiestos[[#This Row],[Porcentaje]]</f>
        <v>279</v>
      </c>
      <c r="N3120" s="3">
        <v>0.93</v>
      </c>
    </row>
    <row r="3121" spans="1:14" ht="15.75" x14ac:dyDescent="0.25">
      <c r="A3121" s="3" t="s">
        <v>5780</v>
      </c>
      <c r="B3121" s="3" t="str">
        <f>tbl_Manifiestos[[#This Row],[Factura]] &amp; "|" &amp; tbl_Manifiestos[[#This Row],[Proyecto OK]] &amp; "|" &amp; TEXT(tbl_Manifiestos[[#This Row],[Servicio]],"0.00") &amp; "|" &amp; TEXT(tbl_Manifiestos[[#This Row],[Costo Unitario]],"0.00")</f>
        <v>2623|Metra New Auburn|1.00|300.00</v>
      </c>
      <c r="C3121" s="44" t="s">
        <v>5515</v>
      </c>
      <c r="D3121" s="80">
        <v>45861</v>
      </c>
      <c r="E3121">
        <v>198</v>
      </c>
      <c r="F3121" s="3" t="s">
        <v>5330</v>
      </c>
      <c r="G3121" t="s">
        <v>5331</v>
      </c>
      <c r="H3121" t="s">
        <v>5360</v>
      </c>
      <c r="I3121">
        <v>2128</v>
      </c>
      <c r="J3121">
        <v>1</v>
      </c>
      <c r="K3121" s="56">
        <v>300</v>
      </c>
      <c r="L3121" s="39">
        <f t="shared" si="91"/>
        <v>300</v>
      </c>
      <c r="M3121" s="6">
        <f>tbl_Manifiestos[[#This Row],[Total Pagado]]*tbl_Manifiestos[[#This Row],[Porcentaje]]</f>
        <v>279</v>
      </c>
      <c r="N3121" s="3">
        <v>0.93</v>
      </c>
    </row>
    <row r="3122" spans="1:14" ht="15.75" x14ac:dyDescent="0.25">
      <c r="A3122" s="3" t="s">
        <v>16</v>
      </c>
      <c r="B3122" s="3" t="str">
        <f>tbl_Manifiestos[[#This Row],[Factura]] &amp; "|" &amp; tbl_Manifiestos[[#This Row],[Proyecto OK]] &amp; "|" &amp; TEXT(tbl_Manifiestos[[#This Row],[Servicio]],"0.00") &amp; "|" &amp; TEXT(tbl_Manifiestos[[#This Row],[Costo Unitario]],"0.00")</f>
        <v>2313|Metra New Auburn|1.00|200.00</v>
      </c>
      <c r="C3122" s="44">
        <v>2313</v>
      </c>
      <c r="D3122" s="154">
        <v>45645</v>
      </c>
      <c r="E3122" s="23">
        <v>308</v>
      </c>
      <c r="F3122" s="3" t="s">
        <v>5330</v>
      </c>
      <c r="G3122" s="23" t="s">
        <v>5331</v>
      </c>
      <c r="H3122" t="s">
        <v>5360</v>
      </c>
      <c r="I3122">
        <v>2128</v>
      </c>
      <c r="J3122" s="24">
        <v>1</v>
      </c>
      <c r="K3122" s="188">
        <v>200</v>
      </c>
      <c r="L3122" s="103">
        <f t="shared" si="91"/>
        <v>200</v>
      </c>
      <c r="M3122" s="6">
        <f>tbl_Manifiestos[[#This Row],[Total Pagado]]*tbl_Manifiestos[[#This Row],[Porcentaje]]</f>
        <v>186</v>
      </c>
      <c r="N3122" s="3">
        <v>0.93</v>
      </c>
    </row>
    <row r="3123" spans="1:14" ht="15.75" x14ac:dyDescent="0.25">
      <c r="A3123" s="3" t="s">
        <v>16</v>
      </c>
      <c r="B3123" s="3" t="str">
        <f>tbl_Manifiestos[[#This Row],[Factura]] &amp; "|" &amp; tbl_Manifiestos[[#This Row],[Proyecto OK]] &amp; "|" &amp; TEXT(tbl_Manifiestos[[#This Row],[Servicio]],"0.00") &amp; "|" &amp; TEXT(tbl_Manifiestos[[#This Row],[Costo Unitario]],"0.00")</f>
        <v>2685|Metra New Auburn|1.00|410.00</v>
      </c>
      <c r="C3123" s="44" t="s">
        <v>5560</v>
      </c>
      <c r="D3123" s="79">
        <v>45888</v>
      </c>
      <c r="E3123">
        <v>308</v>
      </c>
      <c r="F3123" s="3" t="s">
        <v>5330</v>
      </c>
      <c r="G3123" t="s">
        <v>5331</v>
      </c>
      <c r="H3123" t="s">
        <v>5360</v>
      </c>
      <c r="I3123">
        <v>2128</v>
      </c>
      <c r="J3123">
        <v>1</v>
      </c>
      <c r="K3123" s="55">
        <v>410</v>
      </c>
      <c r="L3123" s="40">
        <f t="shared" si="91"/>
        <v>410</v>
      </c>
      <c r="M3123" s="6">
        <f>tbl_Manifiestos[[#This Row],[Total Pagado]]*tbl_Manifiestos[[#This Row],[Porcentaje]]</f>
        <v>381.3</v>
      </c>
      <c r="N3123" s="3">
        <v>0.93</v>
      </c>
    </row>
    <row r="3124" spans="1:14" ht="15.75" x14ac:dyDescent="0.25">
      <c r="A3124" s="3" t="s">
        <v>1875</v>
      </c>
      <c r="B3124" s="3" t="str">
        <f>tbl_Manifiestos[[#This Row],[Factura]] &amp; "|" &amp; tbl_Manifiestos[[#This Row],[Proyecto OK]] &amp; "|" &amp; TEXT(tbl_Manifiestos[[#This Row],[Servicio]],"0.00") &amp; "|" &amp; TEXT(tbl_Manifiestos[[#This Row],[Costo Unitario]],"0.00")</f>
        <v>2672|Metra New Auburn|8.00|120.00</v>
      </c>
      <c r="C3124">
        <v>2672</v>
      </c>
      <c r="D3124" s="4">
        <v>45882</v>
      </c>
      <c r="E3124">
        <v>4</v>
      </c>
      <c r="F3124" s="3" t="s">
        <v>5330</v>
      </c>
      <c r="G3124" t="s">
        <v>5356</v>
      </c>
      <c r="H3124" t="s">
        <v>5360</v>
      </c>
      <c r="I3124" t="s">
        <v>3128</v>
      </c>
      <c r="J3124">
        <v>8</v>
      </c>
      <c r="K3124" s="6">
        <v>120</v>
      </c>
      <c r="L3124" s="213">
        <v>960</v>
      </c>
      <c r="M3124" s="6">
        <f>tbl_Manifiestos[[#This Row],[Total Pagado]]*tbl_Manifiestos[[#This Row],[Porcentaje]]</f>
        <v>864</v>
      </c>
      <c r="N3124" s="3">
        <v>0.9</v>
      </c>
    </row>
    <row r="3125" spans="1:14" ht="15.75" x14ac:dyDescent="0.25">
      <c r="A3125" s="3" t="s">
        <v>1875</v>
      </c>
      <c r="B3125" s="3" t="str">
        <f>tbl_Manifiestos[[#This Row],[Factura]] &amp; "|" &amp; tbl_Manifiestos[[#This Row],[Proyecto OK]] &amp; "|" &amp; TEXT(tbl_Manifiestos[[#This Row],[Servicio]],"0.00") &amp; "|" &amp; TEXT(tbl_Manifiestos[[#This Row],[Costo Unitario]],"0.00")</f>
        <v>2672|Metra New Auburn|8.00|120.00</v>
      </c>
      <c r="C3125">
        <v>2672</v>
      </c>
      <c r="D3125" s="4">
        <v>45883</v>
      </c>
      <c r="E3125">
        <v>4</v>
      </c>
      <c r="F3125" s="3" t="s">
        <v>5330</v>
      </c>
      <c r="G3125" t="s">
        <v>5356</v>
      </c>
      <c r="H3125" t="s">
        <v>5360</v>
      </c>
      <c r="I3125" t="s">
        <v>3128</v>
      </c>
      <c r="J3125">
        <v>8</v>
      </c>
      <c r="K3125" s="6">
        <v>120</v>
      </c>
      <c r="L3125" s="213">
        <v>960</v>
      </c>
      <c r="M3125" s="6">
        <f>tbl_Manifiestos[[#This Row],[Total Pagado]]*tbl_Manifiestos[[#This Row],[Porcentaje]]</f>
        <v>864</v>
      </c>
      <c r="N3125" s="3">
        <v>0.9</v>
      </c>
    </row>
    <row r="3126" spans="1:14" ht="15.75" x14ac:dyDescent="0.25">
      <c r="A3126" s="3" t="s">
        <v>1875</v>
      </c>
      <c r="B3126" s="3" t="str">
        <f>tbl_Manifiestos[[#This Row],[Factura]] &amp; "|" &amp; tbl_Manifiestos[[#This Row],[Proyecto OK]] &amp; "|" &amp; TEXT(tbl_Manifiestos[[#This Row],[Servicio]],"0.00") &amp; "|" &amp; TEXT(tbl_Manifiestos[[#This Row],[Costo Unitario]],"0.00")</f>
        <v>2672|Metra New Auburn|8.00|120.00</v>
      </c>
      <c r="C3126">
        <v>2672</v>
      </c>
      <c r="D3126" s="4">
        <v>45884</v>
      </c>
      <c r="E3126">
        <v>4</v>
      </c>
      <c r="F3126" s="3" t="s">
        <v>5330</v>
      </c>
      <c r="G3126" t="s">
        <v>5356</v>
      </c>
      <c r="H3126" t="s">
        <v>5360</v>
      </c>
      <c r="I3126" t="s">
        <v>3128</v>
      </c>
      <c r="J3126">
        <v>8</v>
      </c>
      <c r="K3126" s="6">
        <v>120</v>
      </c>
      <c r="L3126" s="213">
        <v>960</v>
      </c>
      <c r="M3126" s="6">
        <f>tbl_Manifiestos[[#This Row],[Total Pagado]]*tbl_Manifiestos[[#This Row],[Porcentaje]]</f>
        <v>864</v>
      </c>
      <c r="N3126" s="3">
        <v>0.9</v>
      </c>
    </row>
    <row r="3127" spans="1:14" ht="15.75" x14ac:dyDescent="0.25">
      <c r="A3127" s="3" t="s">
        <v>1982</v>
      </c>
      <c r="B3127" s="3" t="str">
        <f>tbl_Manifiestos[[#This Row],[Factura]] &amp; "|" &amp; tbl_Manifiestos[[#This Row],[Proyecto OK]] &amp; "|" &amp; TEXT(tbl_Manifiestos[[#This Row],[Servicio]],"0.00") &amp; "|" &amp; TEXT(tbl_Manifiestos[[#This Row],[Costo Unitario]],"0.00")</f>
        <v>2672|Metra New Auburn|8.00|120.00</v>
      </c>
      <c r="C3127">
        <v>2672</v>
      </c>
      <c r="D3127" s="136">
        <v>45882</v>
      </c>
      <c r="E3127">
        <v>678</v>
      </c>
      <c r="F3127" s="3" t="s">
        <v>5330</v>
      </c>
      <c r="G3127" t="s">
        <v>5356</v>
      </c>
      <c r="H3127" t="s">
        <v>5360</v>
      </c>
      <c r="I3127" t="s">
        <v>3128</v>
      </c>
      <c r="J3127">
        <v>8</v>
      </c>
      <c r="K3127" s="183">
        <v>120</v>
      </c>
      <c r="L3127" s="212">
        <v>960</v>
      </c>
      <c r="M3127" s="6">
        <f>tbl_Manifiestos[[#This Row],[Total Pagado]]*tbl_Manifiestos[[#This Row],[Porcentaje]]</f>
        <v>864</v>
      </c>
      <c r="N3127" s="3">
        <v>0.9</v>
      </c>
    </row>
    <row r="3128" spans="1:14" ht="15.75" x14ac:dyDescent="0.25">
      <c r="A3128" s="3" t="s">
        <v>1982</v>
      </c>
      <c r="B3128" s="3" t="str">
        <f>tbl_Manifiestos[[#This Row],[Factura]] &amp; "|" &amp; tbl_Manifiestos[[#This Row],[Proyecto OK]] &amp; "|" &amp; TEXT(tbl_Manifiestos[[#This Row],[Servicio]],"0.00") &amp; "|" &amp; TEXT(tbl_Manifiestos[[#This Row],[Costo Unitario]],"0.00")</f>
        <v>2672|Metra New Auburn|8.00|120.00</v>
      </c>
      <c r="C3128">
        <v>2672</v>
      </c>
      <c r="D3128" s="138">
        <v>45883</v>
      </c>
      <c r="E3128">
        <v>678</v>
      </c>
      <c r="F3128" s="3" t="s">
        <v>5330</v>
      </c>
      <c r="G3128" t="s">
        <v>5356</v>
      </c>
      <c r="H3128" t="s">
        <v>5360</v>
      </c>
      <c r="I3128" t="s">
        <v>3128</v>
      </c>
      <c r="J3128">
        <v>8</v>
      </c>
      <c r="K3128" s="185">
        <v>120</v>
      </c>
      <c r="L3128" s="214">
        <v>960</v>
      </c>
      <c r="M3128" s="6">
        <f>tbl_Manifiestos[[#This Row],[Total Pagado]]*tbl_Manifiestos[[#This Row],[Porcentaje]]</f>
        <v>864</v>
      </c>
      <c r="N3128" s="3">
        <v>0.9</v>
      </c>
    </row>
    <row r="3129" spans="1:14" ht="15.75" x14ac:dyDescent="0.25">
      <c r="A3129" s="3" t="s">
        <v>1982</v>
      </c>
      <c r="B3129" s="3" t="str">
        <f>tbl_Manifiestos[[#This Row],[Factura]] &amp; "|" &amp; tbl_Manifiestos[[#This Row],[Proyecto OK]] &amp; "|" &amp; TEXT(tbl_Manifiestos[[#This Row],[Servicio]],"0.00") &amp; "|" &amp; TEXT(tbl_Manifiestos[[#This Row],[Costo Unitario]],"0.00")</f>
        <v>2672|Metra New Auburn|8.00|120.00</v>
      </c>
      <c r="C3129">
        <v>2672</v>
      </c>
      <c r="D3129" s="4">
        <v>45884</v>
      </c>
      <c r="E3129">
        <v>678</v>
      </c>
      <c r="F3129" s="3" t="s">
        <v>5330</v>
      </c>
      <c r="G3129" t="s">
        <v>5356</v>
      </c>
      <c r="H3129" t="s">
        <v>5360</v>
      </c>
      <c r="I3129" t="s">
        <v>3128</v>
      </c>
      <c r="J3129">
        <v>8</v>
      </c>
      <c r="K3129" s="6">
        <v>120</v>
      </c>
      <c r="L3129" s="213">
        <v>960</v>
      </c>
      <c r="M3129" s="6">
        <f>tbl_Manifiestos[[#This Row],[Total Pagado]]*tbl_Manifiestos[[#This Row],[Porcentaje]]</f>
        <v>864</v>
      </c>
      <c r="N3129" s="3">
        <v>0.9</v>
      </c>
    </row>
    <row r="3130" spans="1:14" ht="15.75" x14ac:dyDescent="0.25">
      <c r="A3130" s="3" t="s">
        <v>27</v>
      </c>
      <c r="B3130" s="3" t="str">
        <f>tbl_Manifiestos[[#This Row],[Factura]] &amp; "|" &amp; tbl_Manifiestos[[#This Row],[Proyecto OK]] &amp; "|" &amp; TEXT(tbl_Manifiestos[[#This Row],[Servicio]],"0.00") &amp; "|" &amp; TEXT(tbl_Manifiestos[[#This Row],[Costo Unitario]],"0.00")</f>
        <v>2424|Metra New Auburn|2.00|300.00</v>
      </c>
      <c r="C3130">
        <v>2424</v>
      </c>
      <c r="D3130" s="32">
        <v>45762</v>
      </c>
      <c r="E3130">
        <v>103</v>
      </c>
      <c r="F3130" s="3" t="s">
        <v>5330</v>
      </c>
      <c r="G3130" t="s">
        <v>5408</v>
      </c>
      <c r="H3130" t="s">
        <v>5360</v>
      </c>
      <c r="I3130">
        <v>2128</v>
      </c>
      <c r="J3130">
        <v>2</v>
      </c>
      <c r="K3130" s="34">
        <v>300</v>
      </c>
      <c r="L3130" s="40">
        <f t="shared" ref="L3130:L3161" si="92">J3130*K3130</f>
        <v>600</v>
      </c>
      <c r="M3130" s="6">
        <f>tbl_Manifiestos[[#This Row],[Total Pagado]]*tbl_Manifiestos[[#This Row],[Porcentaje]]</f>
        <v>558</v>
      </c>
      <c r="N3130" s="3">
        <v>0.93</v>
      </c>
    </row>
    <row r="3131" spans="1:14" ht="15.75" x14ac:dyDescent="0.25">
      <c r="A3131" s="3" t="s">
        <v>27</v>
      </c>
      <c r="B3131" s="3" t="str">
        <f>tbl_Manifiestos[[#This Row],[Factura]] &amp; "|" &amp; tbl_Manifiestos[[#This Row],[Proyecto OK]] &amp; "|" &amp; TEXT(tbl_Manifiestos[[#This Row],[Servicio]],"0.00") &amp; "|" &amp; TEXT(tbl_Manifiestos[[#This Row],[Costo Unitario]],"0.00")</f>
        <v>2424|Metra New Auburn|2.25|120.00</v>
      </c>
      <c r="C3131">
        <v>2424</v>
      </c>
      <c r="D3131" s="32">
        <v>45762</v>
      </c>
      <c r="E3131">
        <v>103</v>
      </c>
      <c r="F3131" s="3" t="s">
        <v>5330</v>
      </c>
      <c r="G3131" t="s">
        <v>5408</v>
      </c>
      <c r="H3131" t="s">
        <v>5360</v>
      </c>
      <c r="I3131">
        <v>2128</v>
      </c>
      <c r="J3131">
        <v>2.25</v>
      </c>
      <c r="K3131" s="34">
        <v>120</v>
      </c>
      <c r="L3131" s="40">
        <f t="shared" si="92"/>
        <v>270</v>
      </c>
      <c r="M3131" s="6">
        <f>tbl_Manifiestos[[#This Row],[Total Pagado]]*tbl_Manifiestos[[#This Row],[Porcentaje]]</f>
        <v>251.10000000000002</v>
      </c>
      <c r="N3131" s="3">
        <v>0.93</v>
      </c>
    </row>
    <row r="3132" spans="1:14" ht="15.75" x14ac:dyDescent="0.25">
      <c r="A3132" s="3" t="s">
        <v>27</v>
      </c>
      <c r="B3132" s="3" t="str">
        <f>tbl_Manifiestos[[#This Row],[Factura]] &amp; "|" &amp; tbl_Manifiestos[[#This Row],[Proyecto OK]] &amp; "|" &amp; TEXT(tbl_Manifiestos[[#This Row],[Servicio]],"0.00") &amp; "|" &amp; TEXT(tbl_Manifiestos[[#This Row],[Costo Unitario]],"0.00")</f>
        <v>2424|Metra New Auburn|2.00|300.00</v>
      </c>
      <c r="C3132">
        <v>2424</v>
      </c>
      <c r="D3132" s="32">
        <v>45763</v>
      </c>
      <c r="E3132">
        <v>103</v>
      </c>
      <c r="F3132" s="3" t="s">
        <v>5330</v>
      </c>
      <c r="G3132" t="s">
        <v>5408</v>
      </c>
      <c r="H3132" t="s">
        <v>5360</v>
      </c>
      <c r="I3132">
        <v>2128</v>
      </c>
      <c r="J3132">
        <v>2</v>
      </c>
      <c r="K3132" s="34">
        <v>300</v>
      </c>
      <c r="L3132" s="40">
        <f t="shared" si="92"/>
        <v>600</v>
      </c>
      <c r="M3132" s="6">
        <f>tbl_Manifiestos[[#This Row],[Total Pagado]]*tbl_Manifiestos[[#This Row],[Porcentaje]]</f>
        <v>558</v>
      </c>
      <c r="N3132" s="3">
        <v>0.93</v>
      </c>
    </row>
    <row r="3133" spans="1:14" ht="15.75" x14ac:dyDescent="0.25">
      <c r="A3133" s="3" t="s">
        <v>27</v>
      </c>
      <c r="B3133" s="3" t="str">
        <f>tbl_Manifiestos[[#This Row],[Factura]] &amp; "|" &amp; tbl_Manifiestos[[#This Row],[Proyecto OK]] &amp; "|" &amp; TEXT(tbl_Manifiestos[[#This Row],[Servicio]],"0.00") &amp; "|" &amp; TEXT(tbl_Manifiestos[[#This Row],[Costo Unitario]],"0.00")</f>
        <v>2424|Metra New Auburn|19.80|12.00</v>
      </c>
      <c r="C3133">
        <v>2424</v>
      </c>
      <c r="D3133" s="32">
        <v>45763</v>
      </c>
      <c r="E3133">
        <v>103</v>
      </c>
      <c r="F3133" s="3" t="s">
        <v>5330</v>
      </c>
      <c r="G3133" t="s">
        <v>5408</v>
      </c>
      <c r="H3133" t="s">
        <v>5360</v>
      </c>
      <c r="I3133">
        <v>2128</v>
      </c>
      <c r="J3133">
        <v>19.8</v>
      </c>
      <c r="K3133" s="34">
        <v>12</v>
      </c>
      <c r="L3133" s="40">
        <f t="shared" si="92"/>
        <v>237.60000000000002</v>
      </c>
      <c r="M3133" s="6">
        <f>tbl_Manifiestos[[#This Row],[Total Pagado]]*tbl_Manifiestos[[#This Row],[Porcentaje]]</f>
        <v>220.96800000000005</v>
      </c>
      <c r="N3133" s="3">
        <v>0.93</v>
      </c>
    </row>
    <row r="3134" spans="1:14" ht="15.75" x14ac:dyDescent="0.25">
      <c r="A3134" s="3" t="s">
        <v>27</v>
      </c>
      <c r="B3134" s="3" t="str">
        <f>tbl_Manifiestos[[#This Row],[Factura]] &amp; "|" &amp; tbl_Manifiestos[[#This Row],[Proyecto OK]] &amp; "|" &amp; TEXT(tbl_Manifiestos[[#This Row],[Servicio]],"0.00") &amp; "|" &amp; TEXT(tbl_Manifiestos[[#This Row],[Costo Unitario]],"0.00")</f>
        <v>2424|Metra New Auburn|2.00|300.00</v>
      </c>
      <c r="C3134">
        <v>2424</v>
      </c>
      <c r="D3134" s="31">
        <v>45764</v>
      </c>
      <c r="E3134">
        <v>103</v>
      </c>
      <c r="F3134" s="3" t="s">
        <v>5330</v>
      </c>
      <c r="G3134" t="s">
        <v>5408</v>
      </c>
      <c r="H3134" t="s">
        <v>5360</v>
      </c>
      <c r="I3134">
        <v>2128</v>
      </c>
      <c r="J3134">
        <v>2</v>
      </c>
      <c r="K3134" s="35">
        <v>300</v>
      </c>
      <c r="L3134" s="39">
        <f t="shared" si="92"/>
        <v>600</v>
      </c>
      <c r="M3134" s="6">
        <f>tbl_Manifiestos[[#This Row],[Total Pagado]]*tbl_Manifiestos[[#This Row],[Porcentaje]]</f>
        <v>558</v>
      </c>
      <c r="N3134" s="3">
        <v>0.93</v>
      </c>
    </row>
    <row r="3135" spans="1:14" ht="15.75" x14ac:dyDescent="0.25">
      <c r="A3135" s="3" t="s">
        <v>27</v>
      </c>
      <c r="B3135" s="3" t="str">
        <f>tbl_Manifiestos[[#This Row],[Factura]] &amp; "|" &amp; tbl_Manifiestos[[#This Row],[Proyecto OK]] &amp; "|" &amp; TEXT(tbl_Manifiestos[[#This Row],[Servicio]],"0.00") &amp; "|" &amp; TEXT(tbl_Manifiestos[[#This Row],[Costo Unitario]],"0.00")</f>
        <v>2424|Metra New Auburn|5.00|120.00</v>
      </c>
      <c r="C3135">
        <v>2424</v>
      </c>
      <c r="D3135" s="30">
        <v>45764</v>
      </c>
      <c r="E3135">
        <v>103</v>
      </c>
      <c r="F3135" s="3" t="s">
        <v>5330</v>
      </c>
      <c r="G3135" t="s">
        <v>5408</v>
      </c>
      <c r="H3135" t="s">
        <v>5360</v>
      </c>
      <c r="I3135">
        <v>2128</v>
      </c>
      <c r="J3135">
        <v>5</v>
      </c>
      <c r="K3135" s="36">
        <v>120</v>
      </c>
      <c r="L3135" s="38">
        <f t="shared" si="92"/>
        <v>600</v>
      </c>
      <c r="M3135" s="6">
        <f>tbl_Manifiestos[[#This Row],[Total Pagado]]*tbl_Manifiestos[[#This Row],[Porcentaje]]</f>
        <v>558</v>
      </c>
      <c r="N3135" s="3">
        <v>0.93</v>
      </c>
    </row>
    <row r="3136" spans="1:14" ht="15.75" x14ac:dyDescent="0.25">
      <c r="A3136" s="3" t="s">
        <v>27</v>
      </c>
      <c r="B3136" s="3" t="str">
        <f>tbl_Manifiestos[[#This Row],[Factura]] &amp; "|" &amp; tbl_Manifiestos[[#This Row],[Proyecto OK]] &amp; "|" &amp; TEXT(tbl_Manifiestos[[#This Row],[Servicio]],"0.00") &amp; "|" &amp; TEXT(tbl_Manifiestos[[#This Row],[Costo Unitario]],"0.00")</f>
        <v>2424|Metra New Auburn|3.00|120.00</v>
      </c>
      <c r="C3136">
        <v>2424</v>
      </c>
      <c r="D3136" s="32">
        <v>45765</v>
      </c>
      <c r="E3136">
        <v>103</v>
      </c>
      <c r="F3136" s="3" t="s">
        <v>5330</v>
      </c>
      <c r="G3136" t="s">
        <v>5408</v>
      </c>
      <c r="H3136" t="s">
        <v>5360</v>
      </c>
      <c r="I3136">
        <v>2128</v>
      </c>
      <c r="J3136">
        <v>3</v>
      </c>
      <c r="K3136" s="34">
        <v>120</v>
      </c>
      <c r="L3136" s="40">
        <f t="shared" si="92"/>
        <v>360</v>
      </c>
      <c r="M3136" s="6">
        <f>tbl_Manifiestos[[#This Row],[Total Pagado]]*tbl_Manifiestos[[#This Row],[Porcentaje]]</f>
        <v>334.8</v>
      </c>
      <c r="N3136" s="3">
        <v>0.93</v>
      </c>
    </row>
    <row r="3137" spans="1:14" ht="15.75" x14ac:dyDescent="0.25">
      <c r="A3137" s="3" t="s">
        <v>27</v>
      </c>
      <c r="B3137" s="3" t="str">
        <f>tbl_Manifiestos[[#This Row],[Factura]] &amp; "|" &amp; tbl_Manifiestos[[#This Row],[Proyecto OK]] &amp; "|" &amp; TEXT(tbl_Manifiestos[[#This Row],[Servicio]],"0.00") &amp; "|" &amp; TEXT(tbl_Manifiestos[[#This Row],[Costo Unitario]],"0.00")</f>
        <v>2424|Metra New Auburn|19.79|12.00</v>
      </c>
      <c r="C3137">
        <v>2424</v>
      </c>
      <c r="D3137" s="32">
        <v>45765</v>
      </c>
      <c r="E3137">
        <v>103</v>
      </c>
      <c r="F3137" s="3" t="s">
        <v>5330</v>
      </c>
      <c r="G3137" t="s">
        <v>5408</v>
      </c>
      <c r="H3137" t="s">
        <v>5360</v>
      </c>
      <c r="I3137">
        <v>2128</v>
      </c>
      <c r="J3137">
        <v>19.79</v>
      </c>
      <c r="K3137" s="34">
        <v>12</v>
      </c>
      <c r="L3137" s="40">
        <f t="shared" si="92"/>
        <v>237.48</v>
      </c>
      <c r="M3137" s="6">
        <f>tbl_Manifiestos[[#This Row],[Total Pagado]]*tbl_Manifiestos[[#This Row],[Porcentaje]]</f>
        <v>220.85640000000001</v>
      </c>
      <c r="N3137" s="3">
        <v>0.93</v>
      </c>
    </row>
    <row r="3138" spans="1:14" ht="15.75" x14ac:dyDescent="0.25">
      <c r="A3138" s="3" t="s">
        <v>27</v>
      </c>
      <c r="B3138" s="3" t="str">
        <f>tbl_Manifiestos[[#This Row],[Factura]] &amp; "|" &amp; tbl_Manifiestos[[#This Row],[Proyecto OK]] &amp; "|" &amp; TEXT(tbl_Manifiestos[[#This Row],[Servicio]],"0.00") &amp; "|" &amp; TEXT(tbl_Manifiestos[[#This Row],[Costo Unitario]],"0.00")</f>
        <v>2424|Metra New Auburn|2.00|300.00</v>
      </c>
      <c r="C3138">
        <v>2424</v>
      </c>
      <c r="D3138" s="32">
        <v>45765</v>
      </c>
      <c r="E3138">
        <v>103</v>
      </c>
      <c r="F3138" s="3" t="s">
        <v>5330</v>
      </c>
      <c r="G3138" t="s">
        <v>5408</v>
      </c>
      <c r="H3138" t="s">
        <v>5360</v>
      </c>
      <c r="I3138">
        <v>2128</v>
      </c>
      <c r="J3138">
        <v>2</v>
      </c>
      <c r="K3138" s="34">
        <v>300</v>
      </c>
      <c r="L3138" s="40">
        <f t="shared" si="92"/>
        <v>600</v>
      </c>
      <c r="M3138" s="6">
        <f>tbl_Manifiestos[[#This Row],[Total Pagado]]*tbl_Manifiestos[[#This Row],[Porcentaje]]</f>
        <v>558</v>
      </c>
      <c r="N3138" s="3">
        <v>0.93</v>
      </c>
    </row>
    <row r="3139" spans="1:14" ht="15.75" x14ac:dyDescent="0.25">
      <c r="A3139" s="3" t="s">
        <v>27</v>
      </c>
      <c r="B3139" s="3" t="str">
        <f>tbl_Manifiestos[[#This Row],[Factura]] &amp; "|" &amp; tbl_Manifiestos[[#This Row],[Proyecto OK]] &amp; "|" &amp; TEXT(tbl_Manifiestos[[#This Row],[Servicio]],"0.00") &amp; "|" &amp; TEXT(tbl_Manifiestos[[#This Row],[Costo Unitario]],"0.00")</f>
        <v>2424|Metra New Auburn|19.93|12.00</v>
      </c>
      <c r="C3139">
        <v>2424</v>
      </c>
      <c r="D3139" s="32">
        <v>45765</v>
      </c>
      <c r="E3139">
        <v>103</v>
      </c>
      <c r="F3139" s="3" t="s">
        <v>5330</v>
      </c>
      <c r="G3139" t="s">
        <v>5408</v>
      </c>
      <c r="H3139" t="s">
        <v>5360</v>
      </c>
      <c r="I3139">
        <v>2128</v>
      </c>
      <c r="J3139">
        <v>19.93</v>
      </c>
      <c r="K3139" s="34">
        <v>12</v>
      </c>
      <c r="L3139" s="40">
        <f t="shared" si="92"/>
        <v>239.16</v>
      </c>
      <c r="M3139" s="6">
        <f>tbl_Manifiestos[[#This Row],[Total Pagado]]*tbl_Manifiestos[[#This Row],[Porcentaje]]</f>
        <v>222.4188</v>
      </c>
      <c r="N3139" s="3">
        <v>0.93</v>
      </c>
    </row>
    <row r="3140" spans="1:14" ht="15.75" x14ac:dyDescent="0.25">
      <c r="A3140" s="3" t="s">
        <v>27</v>
      </c>
      <c r="B3140" s="3" t="str">
        <f>tbl_Manifiestos[[#This Row],[Factura]] &amp; "|" &amp; tbl_Manifiestos[[#This Row],[Proyecto OK]] &amp; "|" &amp; TEXT(tbl_Manifiestos[[#This Row],[Servicio]],"0.00") &amp; "|" &amp; TEXT(tbl_Manifiestos[[#This Row],[Costo Unitario]],"0.00")</f>
        <v>2436|Metra New Auburn|3.25|120.00</v>
      </c>
      <c r="C3140">
        <v>2436</v>
      </c>
      <c r="D3140" s="32">
        <v>45768</v>
      </c>
      <c r="E3140">
        <v>103</v>
      </c>
      <c r="F3140" s="3" t="s">
        <v>5330</v>
      </c>
      <c r="G3140" t="s">
        <v>5408</v>
      </c>
      <c r="H3140" t="s">
        <v>5360</v>
      </c>
      <c r="I3140">
        <v>2128</v>
      </c>
      <c r="J3140">
        <v>3.25</v>
      </c>
      <c r="K3140" s="34">
        <v>120</v>
      </c>
      <c r="L3140" s="40">
        <f t="shared" si="92"/>
        <v>390</v>
      </c>
      <c r="M3140" s="6">
        <f>tbl_Manifiestos[[#This Row],[Total Pagado]]*tbl_Manifiestos[[#This Row],[Porcentaje]]</f>
        <v>362.70000000000005</v>
      </c>
      <c r="N3140" s="3">
        <v>0.93</v>
      </c>
    </row>
    <row r="3141" spans="1:14" ht="15.75" x14ac:dyDescent="0.25">
      <c r="A3141" s="3" t="s">
        <v>27</v>
      </c>
      <c r="B3141" s="3" t="str">
        <f>tbl_Manifiestos[[#This Row],[Factura]] &amp; "|" &amp; tbl_Manifiestos[[#This Row],[Proyecto OK]] &amp; "|" &amp; TEXT(tbl_Manifiestos[[#This Row],[Servicio]],"0.00") &amp; "|" &amp; TEXT(tbl_Manifiestos[[#This Row],[Costo Unitario]],"0.00")</f>
        <v>2436|Metra New Auburn|79.06|12.00</v>
      </c>
      <c r="C3141">
        <v>2436</v>
      </c>
      <c r="D3141" s="32">
        <v>45768</v>
      </c>
      <c r="E3141">
        <v>103</v>
      </c>
      <c r="F3141" s="3" t="s">
        <v>5330</v>
      </c>
      <c r="G3141" t="s">
        <v>5408</v>
      </c>
      <c r="H3141" t="s">
        <v>5360</v>
      </c>
      <c r="I3141">
        <v>2128</v>
      </c>
      <c r="J3141">
        <v>79.06</v>
      </c>
      <c r="K3141" s="34">
        <v>12</v>
      </c>
      <c r="L3141" s="40">
        <f t="shared" si="92"/>
        <v>948.72</v>
      </c>
      <c r="M3141" s="6">
        <f>tbl_Manifiestos[[#This Row],[Total Pagado]]*tbl_Manifiestos[[#This Row],[Porcentaje]]</f>
        <v>882.30960000000005</v>
      </c>
      <c r="N3141" s="3">
        <v>0.93</v>
      </c>
    </row>
    <row r="3142" spans="1:14" ht="15.75" x14ac:dyDescent="0.25">
      <c r="A3142" s="3" t="s">
        <v>27</v>
      </c>
      <c r="B3142" s="3" t="str">
        <f>tbl_Manifiestos[[#This Row],[Factura]] &amp; "|" &amp; tbl_Manifiestos[[#This Row],[Proyecto OK]] &amp; "|" &amp; TEXT(tbl_Manifiestos[[#This Row],[Servicio]],"0.00") &amp; "|" &amp; TEXT(tbl_Manifiestos[[#This Row],[Costo Unitario]],"0.00")</f>
        <v>2436|Metra New Auburn|1.00|300.00</v>
      </c>
      <c r="C3142">
        <v>2436</v>
      </c>
      <c r="D3142" s="32">
        <v>45768</v>
      </c>
      <c r="E3142">
        <v>103</v>
      </c>
      <c r="F3142" s="3" t="s">
        <v>5330</v>
      </c>
      <c r="G3142" t="s">
        <v>5408</v>
      </c>
      <c r="H3142" t="s">
        <v>5360</v>
      </c>
      <c r="I3142">
        <v>2128</v>
      </c>
      <c r="J3142">
        <v>1</v>
      </c>
      <c r="K3142" s="34">
        <v>300</v>
      </c>
      <c r="L3142" s="40">
        <f t="shared" si="92"/>
        <v>300</v>
      </c>
      <c r="M3142" s="6">
        <f>tbl_Manifiestos[[#This Row],[Total Pagado]]*tbl_Manifiestos[[#This Row],[Porcentaje]]</f>
        <v>279</v>
      </c>
      <c r="N3142" s="3">
        <v>0.93</v>
      </c>
    </row>
    <row r="3143" spans="1:14" ht="15.75" x14ac:dyDescent="0.25">
      <c r="A3143" s="3" t="s">
        <v>27</v>
      </c>
      <c r="B3143" s="3" t="str">
        <f>tbl_Manifiestos[[#This Row],[Factura]] &amp; "|" &amp; tbl_Manifiestos[[#This Row],[Proyecto OK]] &amp; "|" &amp; TEXT(tbl_Manifiestos[[#This Row],[Servicio]],"0.00") &amp; "|" &amp; TEXT(tbl_Manifiestos[[#This Row],[Costo Unitario]],"0.00")</f>
        <v>2436|Metra New Auburn|59.16|12.00</v>
      </c>
      <c r="C3143">
        <v>2436</v>
      </c>
      <c r="D3143" s="32">
        <v>45768</v>
      </c>
      <c r="E3143">
        <v>325</v>
      </c>
      <c r="F3143" s="3" t="s">
        <v>5330</v>
      </c>
      <c r="G3143" t="s">
        <v>5408</v>
      </c>
      <c r="H3143" t="s">
        <v>5360</v>
      </c>
      <c r="I3143">
        <v>2128</v>
      </c>
      <c r="J3143">
        <v>59.16</v>
      </c>
      <c r="K3143" s="34">
        <v>12</v>
      </c>
      <c r="L3143" s="40">
        <f t="shared" si="92"/>
        <v>709.92</v>
      </c>
      <c r="M3143" s="6">
        <f>tbl_Manifiestos[[#This Row],[Total Pagado]]*tbl_Manifiestos[[#This Row],[Porcentaje]]</f>
        <v>660.22559999999999</v>
      </c>
      <c r="N3143" s="3">
        <v>0.93</v>
      </c>
    </row>
    <row r="3144" spans="1:14" ht="15.75" x14ac:dyDescent="0.25">
      <c r="A3144" s="3" t="s">
        <v>27</v>
      </c>
      <c r="B3144" s="3" t="str">
        <f>tbl_Manifiestos[[#This Row],[Factura]] &amp; "|" &amp; tbl_Manifiestos[[#This Row],[Proyecto OK]] &amp; "|" &amp; TEXT(tbl_Manifiestos[[#This Row],[Servicio]],"0.00") &amp; "|" &amp; TEXT(tbl_Manifiestos[[#This Row],[Costo Unitario]],"0.00")</f>
        <v>2436|Metra New Auburn|3.00|120.00</v>
      </c>
      <c r="C3144">
        <v>2436</v>
      </c>
      <c r="D3144" s="31">
        <v>45768</v>
      </c>
      <c r="E3144">
        <v>325</v>
      </c>
      <c r="F3144" s="3" t="s">
        <v>5330</v>
      </c>
      <c r="G3144" t="s">
        <v>5408</v>
      </c>
      <c r="H3144" t="s">
        <v>5360</v>
      </c>
      <c r="I3144">
        <v>2128</v>
      </c>
      <c r="J3144">
        <v>3</v>
      </c>
      <c r="K3144" s="35">
        <v>120</v>
      </c>
      <c r="L3144" s="39">
        <f t="shared" si="92"/>
        <v>360</v>
      </c>
      <c r="M3144" s="6">
        <f>tbl_Manifiestos[[#This Row],[Total Pagado]]*tbl_Manifiestos[[#This Row],[Porcentaje]]</f>
        <v>334.8</v>
      </c>
      <c r="N3144" s="3">
        <v>0.93</v>
      </c>
    </row>
    <row r="3145" spans="1:14" ht="15.75" x14ac:dyDescent="0.25">
      <c r="A3145" s="3" t="s">
        <v>27</v>
      </c>
      <c r="B3145" s="3" t="str">
        <f>tbl_Manifiestos[[#This Row],[Factura]] &amp; "|" &amp; tbl_Manifiestos[[#This Row],[Proyecto OK]] &amp; "|" &amp; TEXT(tbl_Manifiestos[[#This Row],[Servicio]],"0.00") &amp; "|" &amp; TEXT(tbl_Manifiestos[[#This Row],[Costo Unitario]],"0.00")</f>
        <v>2436|Metra New Auburn|1.00|300.00</v>
      </c>
      <c r="C3145">
        <v>2436</v>
      </c>
      <c r="D3145" s="30">
        <v>45769</v>
      </c>
      <c r="E3145">
        <v>103</v>
      </c>
      <c r="F3145" s="3" t="s">
        <v>5330</v>
      </c>
      <c r="G3145" t="s">
        <v>5408</v>
      </c>
      <c r="H3145" t="s">
        <v>5360</v>
      </c>
      <c r="I3145">
        <v>2128</v>
      </c>
      <c r="J3145">
        <v>1</v>
      </c>
      <c r="K3145" s="36">
        <v>300</v>
      </c>
      <c r="L3145" s="38">
        <f t="shared" si="92"/>
        <v>300</v>
      </c>
      <c r="M3145" s="6">
        <f>tbl_Manifiestos[[#This Row],[Total Pagado]]*tbl_Manifiestos[[#This Row],[Porcentaje]]</f>
        <v>279</v>
      </c>
      <c r="N3145" s="3">
        <v>0.93</v>
      </c>
    </row>
    <row r="3146" spans="1:14" ht="15.75" x14ac:dyDescent="0.25">
      <c r="A3146" s="3" t="s">
        <v>27</v>
      </c>
      <c r="B3146" s="3" t="str">
        <f>tbl_Manifiestos[[#This Row],[Factura]] &amp; "|" &amp; tbl_Manifiestos[[#This Row],[Proyecto OK]] &amp; "|" &amp; TEXT(tbl_Manifiestos[[#This Row],[Servicio]],"0.00") &amp; "|" &amp; TEXT(tbl_Manifiestos[[#This Row],[Costo Unitario]],"0.00")</f>
        <v>2436|Metra New Auburn|39.63|12.00</v>
      </c>
      <c r="C3146">
        <v>2436</v>
      </c>
      <c r="D3146" s="32">
        <v>45769</v>
      </c>
      <c r="E3146">
        <v>103</v>
      </c>
      <c r="F3146" s="3" t="s">
        <v>5330</v>
      </c>
      <c r="G3146" t="s">
        <v>5408</v>
      </c>
      <c r="H3146" t="s">
        <v>5360</v>
      </c>
      <c r="I3146">
        <v>2128</v>
      </c>
      <c r="J3146">
        <v>39.630000000000003</v>
      </c>
      <c r="K3146" s="34">
        <v>12</v>
      </c>
      <c r="L3146" s="40">
        <f t="shared" si="92"/>
        <v>475.56000000000006</v>
      </c>
      <c r="M3146" s="6">
        <f>tbl_Manifiestos[[#This Row],[Total Pagado]]*tbl_Manifiestos[[#This Row],[Porcentaje]]</f>
        <v>442.27080000000007</v>
      </c>
      <c r="N3146" s="3">
        <v>0.93</v>
      </c>
    </row>
    <row r="3147" spans="1:14" ht="15.75" x14ac:dyDescent="0.25">
      <c r="A3147" s="3" t="s">
        <v>27</v>
      </c>
      <c r="B3147" s="3" t="str">
        <f>tbl_Manifiestos[[#This Row],[Factura]] &amp; "|" &amp; tbl_Manifiestos[[#This Row],[Proyecto OK]] &amp; "|" &amp; TEXT(tbl_Manifiestos[[#This Row],[Servicio]],"0.00") &amp; "|" &amp; TEXT(tbl_Manifiestos[[#This Row],[Costo Unitario]],"0.00")</f>
        <v>2436|Metra New Auburn|1.25|120.00</v>
      </c>
      <c r="C3147">
        <v>2436</v>
      </c>
      <c r="D3147" s="32">
        <v>45769</v>
      </c>
      <c r="E3147">
        <v>103</v>
      </c>
      <c r="F3147" s="3" t="s">
        <v>5330</v>
      </c>
      <c r="G3147" t="s">
        <v>5408</v>
      </c>
      <c r="H3147" t="s">
        <v>5360</v>
      </c>
      <c r="I3147">
        <v>2128</v>
      </c>
      <c r="J3147">
        <v>1.25</v>
      </c>
      <c r="K3147" s="34">
        <v>120</v>
      </c>
      <c r="L3147" s="40">
        <f t="shared" si="92"/>
        <v>150</v>
      </c>
      <c r="M3147" s="6">
        <f>tbl_Manifiestos[[#This Row],[Total Pagado]]*tbl_Manifiestos[[#This Row],[Porcentaje]]</f>
        <v>139.5</v>
      </c>
      <c r="N3147" s="3">
        <v>0.93</v>
      </c>
    </row>
    <row r="3148" spans="1:14" ht="15.75" x14ac:dyDescent="0.25">
      <c r="A3148" s="3" t="s">
        <v>27</v>
      </c>
      <c r="B3148" s="3" t="str">
        <f>tbl_Manifiestos[[#This Row],[Factura]] &amp; "|" &amp; tbl_Manifiestos[[#This Row],[Proyecto OK]] &amp; "|" &amp; TEXT(tbl_Manifiestos[[#This Row],[Servicio]],"0.00") &amp; "|" &amp; TEXT(tbl_Manifiestos[[#This Row],[Costo Unitario]],"0.00")</f>
        <v>2454|Metra New Auburn|99.88|12.00</v>
      </c>
      <c r="C3148">
        <v>2454</v>
      </c>
      <c r="D3148" s="32">
        <v>45778</v>
      </c>
      <c r="E3148">
        <v>708</v>
      </c>
      <c r="F3148" s="3" t="s">
        <v>5330</v>
      </c>
      <c r="G3148" t="s">
        <v>5408</v>
      </c>
      <c r="H3148" t="s">
        <v>5360</v>
      </c>
      <c r="I3148">
        <v>2128</v>
      </c>
      <c r="J3148">
        <v>99.88</v>
      </c>
      <c r="K3148" s="34">
        <v>12</v>
      </c>
      <c r="L3148" s="40">
        <f t="shared" si="92"/>
        <v>1198.56</v>
      </c>
      <c r="M3148" s="6">
        <f>tbl_Manifiestos[[#This Row],[Total Pagado]]*tbl_Manifiestos[[#This Row],[Porcentaje]]</f>
        <v>1114.6608000000001</v>
      </c>
      <c r="N3148" s="3">
        <v>0.93</v>
      </c>
    </row>
    <row r="3149" spans="1:14" ht="15.75" x14ac:dyDescent="0.25">
      <c r="A3149" s="3" t="s">
        <v>27</v>
      </c>
      <c r="B3149" s="3" t="str">
        <f>tbl_Manifiestos[[#This Row],[Factura]] &amp; "|" &amp; tbl_Manifiestos[[#This Row],[Proyecto OK]] &amp; "|" &amp; TEXT(tbl_Manifiestos[[#This Row],[Servicio]],"0.00") &amp; "|" &amp; TEXT(tbl_Manifiestos[[#This Row],[Costo Unitario]],"0.00")</f>
        <v>2463|Metra New Auburn|2.00|120.00</v>
      </c>
      <c r="C3149">
        <v>2463</v>
      </c>
      <c r="D3149" s="32">
        <v>45776</v>
      </c>
      <c r="E3149">
        <v>325</v>
      </c>
      <c r="F3149" s="3" t="s">
        <v>5330</v>
      </c>
      <c r="G3149" t="s">
        <v>5408</v>
      </c>
      <c r="H3149" t="s">
        <v>5360</v>
      </c>
      <c r="I3149">
        <v>2128</v>
      </c>
      <c r="J3149">
        <v>2</v>
      </c>
      <c r="K3149" s="34">
        <v>120</v>
      </c>
      <c r="L3149" s="40">
        <f t="shared" si="92"/>
        <v>240</v>
      </c>
      <c r="M3149" s="6">
        <f>tbl_Manifiestos[[#This Row],[Total Pagado]]*tbl_Manifiestos[[#This Row],[Porcentaje]]</f>
        <v>223.20000000000002</v>
      </c>
      <c r="N3149" s="3">
        <v>0.93</v>
      </c>
    </row>
    <row r="3150" spans="1:14" ht="15.75" x14ac:dyDescent="0.25">
      <c r="A3150" s="3" t="s">
        <v>27</v>
      </c>
      <c r="B3150" s="3" t="str">
        <f>tbl_Manifiestos[[#This Row],[Factura]] &amp; "|" &amp; tbl_Manifiestos[[#This Row],[Proyecto OK]] &amp; "|" &amp; TEXT(tbl_Manifiestos[[#This Row],[Servicio]],"0.00") &amp; "|" &amp; TEXT(tbl_Manifiestos[[#This Row],[Costo Unitario]],"0.00")</f>
        <v>2463|Metra New Auburn|1.00|300.00</v>
      </c>
      <c r="C3150">
        <v>2463</v>
      </c>
      <c r="D3150" s="32">
        <v>45776</v>
      </c>
      <c r="E3150">
        <v>325</v>
      </c>
      <c r="F3150" s="3" t="s">
        <v>5330</v>
      </c>
      <c r="G3150" t="s">
        <v>5408</v>
      </c>
      <c r="H3150" t="s">
        <v>5360</v>
      </c>
      <c r="I3150">
        <v>2128</v>
      </c>
      <c r="J3150">
        <v>1</v>
      </c>
      <c r="K3150" s="34">
        <v>300</v>
      </c>
      <c r="L3150" s="40">
        <f t="shared" si="92"/>
        <v>300</v>
      </c>
      <c r="M3150" s="6">
        <f>tbl_Manifiestos[[#This Row],[Total Pagado]]*tbl_Manifiestos[[#This Row],[Porcentaje]]</f>
        <v>279</v>
      </c>
      <c r="N3150" s="3">
        <v>0.93</v>
      </c>
    </row>
    <row r="3151" spans="1:14" ht="15.75" x14ac:dyDescent="0.25">
      <c r="A3151" s="3" t="s">
        <v>27</v>
      </c>
      <c r="B3151" s="3" t="str">
        <f>tbl_Manifiestos[[#This Row],[Factura]] &amp; "|" &amp; tbl_Manifiestos[[#This Row],[Proyecto OK]] &amp; "|" &amp; TEXT(tbl_Manifiestos[[#This Row],[Servicio]],"0.00") &amp; "|" &amp; TEXT(tbl_Manifiestos[[#This Row],[Costo Unitario]],"0.00")</f>
        <v>2463|Metra New Auburn|39.69|12.00</v>
      </c>
      <c r="C3151">
        <v>2463</v>
      </c>
      <c r="D3151" s="32">
        <v>45776</v>
      </c>
      <c r="E3151">
        <v>325</v>
      </c>
      <c r="F3151" s="3" t="s">
        <v>5330</v>
      </c>
      <c r="G3151" t="s">
        <v>5408</v>
      </c>
      <c r="H3151" t="s">
        <v>5360</v>
      </c>
      <c r="I3151">
        <v>2128</v>
      </c>
      <c r="J3151">
        <v>39.69</v>
      </c>
      <c r="K3151" s="34">
        <v>12</v>
      </c>
      <c r="L3151" s="40">
        <f t="shared" si="92"/>
        <v>476.28</v>
      </c>
      <c r="M3151" s="6">
        <f>tbl_Manifiestos[[#This Row],[Total Pagado]]*tbl_Manifiestos[[#This Row],[Porcentaje]]</f>
        <v>442.94040000000001</v>
      </c>
      <c r="N3151" s="3">
        <v>0.93</v>
      </c>
    </row>
    <row r="3152" spans="1:14" ht="15.75" x14ac:dyDescent="0.25">
      <c r="A3152" s="3" t="s">
        <v>27</v>
      </c>
      <c r="B3152" s="3" t="str">
        <f>tbl_Manifiestos[[#This Row],[Factura]] &amp; "|" &amp; tbl_Manifiestos[[#This Row],[Proyecto OK]] &amp; "|" &amp; TEXT(tbl_Manifiestos[[#This Row],[Servicio]],"0.00") &amp; "|" &amp; TEXT(tbl_Manifiestos[[#This Row],[Costo Unitario]],"0.00")</f>
        <v>2463|Metra New Auburn|98.88|12.00</v>
      </c>
      <c r="C3152">
        <v>2463</v>
      </c>
      <c r="D3152" s="32">
        <v>45785</v>
      </c>
      <c r="E3152">
        <v>103</v>
      </c>
      <c r="F3152" s="3" t="s">
        <v>5330</v>
      </c>
      <c r="G3152" t="s">
        <v>5408</v>
      </c>
      <c r="H3152" t="s">
        <v>5360</v>
      </c>
      <c r="I3152">
        <v>2128</v>
      </c>
      <c r="J3152">
        <v>98.88</v>
      </c>
      <c r="K3152" s="34">
        <v>12</v>
      </c>
      <c r="L3152" s="40">
        <f t="shared" si="92"/>
        <v>1186.56</v>
      </c>
      <c r="M3152" s="6">
        <f>tbl_Manifiestos[[#This Row],[Total Pagado]]*tbl_Manifiestos[[#This Row],[Porcentaje]]</f>
        <v>1103.5008</v>
      </c>
      <c r="N3152" s="3">
        <v>0.93</v>
      </c>
    </row>
    <row r="3153" spans="1:14" ht="15.75" x14ac:dyDescent="0.25">
      <c r="A3153" s="3" t="s">
        <v>27</v>
      </c>
      <c r="B3153" s="3" t="str">
        <f>tbl_Manifiestos[[#This Row],[Factura]] &amp; "|" &amp; tbl_Manifiestos[[#This Row],[Proyecto OK]] &amp; "|" &amp; TEXT(tbl_Manifiestos[[#This Row],[Servicio]],"0.00") &amp; "|" &amp; TEXT(tbl_Manifiestos[[#This Row],[Costo Unitario]],"0.00")</f>
        <v>2522|Metra New Auburn|19.78|12.00</v>
      </c>
      <c r="C3153" t="s">
        <v>5444</v>
      </c>
      <c r="D3153" s="51">
        <v>45811</v>
      </c>
      <c r="E3153">
        <v>356</v>
      </c>
      <c r="F3153" s="3" t="s">
        <v>5330</v>
      </c>
      <c r="G3153" t="s">
        <v>5408</v>
      </c>
      <c r="H3153" t="s">
        <v>5360</v>
      </c>
      <c r="I3153">
        <v>2128</v>
      </c>
      <c r="J3153">
        <v>19.78</v>
      </c>
      <c r="K3153" s="47">
        <v>12</v>
      </c>
      <c r="L3153" s="40">
        <f t="shared" si="92"/>
        <v>237.36</v>
      </c>
      <c r="M3153" s="6">
        <f>tbl_Manifiestos[[#This Row],[Total Pagado]]*tbl_Manifiestos[[#This Row],[Porcentaje]]</f>
        <v>220.74480000000003</v>
      </c>
      <c r="N3153" s="3">
        <v>0.93</v>
      </c>
    </row>
    <row r="3154" spans="1:14" ht="15.75" x14ac:dyDescent="0.25">
      <c r="A3154" s="3" t="s">
        <v>27</v>
      </c>
      <c r="B3154" s="3" t="str">
        <f>tbl_Manifiestos[[#This Row],[Factura]] &amp; "|" &amp; tbl_Manifiestos[[#This Row],[Proyecto OK]] &amp; "|" &amp; TEXT(tbl_Manifiestos[[#This Row],[Servicio]],"0.00") &amp; "|" &amp; TEXT(tbl_Manifiestos[[#This Row],[Costo Unitario]],"0.00")</f>
        <v>2522|Metra New Auburn|19.48|12.00</v>
      </c>
      <c r="C3154" t="s">
        <v>5444</v>
      </c>
      <c r="D3154" s="51">
        <v>45811</v>
      </c>
      <c r="E3154">
        <v>356</v>
      </c>
      <c r="F3154" s="3" t="s">
        <v>5330</v>
      </c>
      <c r="G3154" t="s">
        <v>5408</v>
      </c>
      <c r="H3154" t="s">
        <v>5360</v>
      </c>
      <c r="I3154">
        <v>2128</v>
      </c>
      <c r="J3154">
        <v>19.48</v>
      </c>
      <c r="K3154" s="47">
        <v>12</v>
      </c>
      <c r="L3154" s="40">
        <f t="shared" si="92"/>
        <v>233.76</v>
      </c>
      <c r="M3154" s="6">
        <f>tbl_Manifiestos[[#This Row],[Total Pagado]]*tbl_Manifiestos[[#This Row],[Porcentaje]]</f>
        <v>217.39680000000001</v>
      </c>
      <c r="N3154" s="3">
        <v>0.93</v>
      </c>
    </row>
    <row r="3155" spans="1:14" ht="15.75" x14ac:dyDescent="0.25">
      <c r="A3155" s="3" t="s">
        <v>27</v>
      </c>
      <c r="B3155" s="3" t="str">
        <f>tbl_Manifiestos[[#This Row],[Factura]] &amp; "|" &amp; tbl_Manifiestos[[#This Row],[Proyecto OK]] &amp; "|" &amp; TEXT(tbl_Manifiestos[[#This Row],[Servicio]],"0.00") &amp; "|" &amp; TEXT(tbl_Manifiestos[[#This Row],[Costo Unitario]],"0.00")</f>
        <v>2522|Metra New Auburn|20.00|12.00</v>
      </c>
      <c r="C3155" t="s">
        <v>5444</v>
      </c>
      <c r="D3155" s="51">
        <v>45811</v>
      </c>
      <c r="E3155">
        <v>356</v>
      </c>
      <c r="F3155" s="3" t="s">
        <v>5330</v>
      </c>
      <c r="G3155" t="s">
        <v>5408</v>
      </c>
      <c r="H3155" t="s">
        <v>5360</v>
      </c>
      <c r="I3155">
        <v>2128</v>
      </c>
      <c r="J3155">
        <v>20</v>
      </c>
      <c r="K3155" s="47">
        <v>12</v>
      </c>
      <c r="L3155" s="40">
        <f t="shared" si="92"/>
        <v>240</v>
      </c>
      <c r="M3155" s="6">
        <f>tbl_Manifiestos[[#This Row],[Total Pagado]]*tbl_Manifiestos[[#This Row],[Porcentaje]]</f>
        <v>223.20000000000002</v>
      </c>
      <c r="N3155" s="3">
        <v>0.93</v>
      </c>
    </row>
    <row r="3156" spans="1:14" ht="15.75" x14ac:dyDescent="0.25">
      <c r="A3156" s="3" t="s">
        <v>27</v>
      </c>
      <c r="B3156" s="3" t="str">
        <f>tbl_Manifiestos[[#This Row],[Factura]] &amp; "|" &amp; tbl_Manifiestos[[#This Row],[Proyecto OK]] &amp; "|" &amp; TEXT(tbl_Manifiestos[[#This Row],[Servicio]],"0.00") &amp; "|" &amp; TEXT(tbl_Manifiestos[[#This Row],[Costo Unitario]],"0.00")</f>
        <v>2522|Metra New Auburn|20.54|12.00</v>
      </c>
      <c r="C3156" t="s">
        <v>5444</v>
      </c>
      <c r="D3156" s="51">
        <v>45811</v>
      </c>
      <c r="E3156">
        <v>114</v>
      </c>
      <c r="F3156" s="3" t="s">
        <v>5330</v>
      </c>
      <c r="G3156" t="s">
        <v>5408</v>
      </c>
      <c r="H3156" t="s">
        <v>5360</v>
      </c>
      <c r="I3156">
        <v>2128</v>
      </c>
      <c r="J3156">
        <v>20.54</v>
      </c>
      <c r="K3156" s="47">
        <v>12</v>
      </c>
      <c r="L3156" s="40">
        <f t="shared" si="92"/>
        <v>246.48</v>
      </c>
      <c r="M3156" s="6">
        <f>tbl_Manifiestos[[#This Row],[Total Pagado]]*tbl_Manifiestos[[#This Row],[Porcentaje]]</f>
        <v>229.22640000000001</v>
      </c>
      <c r="N3156" s="3">
        <v>0.93</v>
      </c>
    </row>
    <row r="3157" spans="1:14" ht="15.75" x14ac:dyDescent="0.25">
      <c r="A3157" s="3" t="s">
        <v>27</v>
      </c>
      <c r="B3157" s="3" t="str">
        <f>tbl_Manifiestos[[#This Row],[Factura]] &amp; "|" &amp; tbl_Manifiestos[[#This Row],[Proyecto OK]] &amp; "|" &amp; TEXT(tbl_Manifiestos[[#This Row],[Servicio]],"0.00") &amp; "|" &amp; TEXT(tbl_Manifiestos[[#This Row],[Costo Unitario]],"0.00")</f>
        <v>2522|Metra New Auburn|19.89|12.00</v>
      </c>
      <c r="C3157" t="s">
        <v>5444</v>
      </c>
      <c r="D3157" s="51">
        <v>45811</v>
      </c>
      <c r="E3157">
        <v>114</v>
      </c>
      <c r="F3157" s="3" t="s">
        <v>5330</v>
      </c>
      <c r="G3157" t="s">
        <v>5408</v>
      </c>
      <c r="H3157" t="s">
        <v>5360</v>
      </c>
      <c r="I3157">
        <v>2128</v>
      </c>
      <c r="J3157">
        <v>19.89</v>
      </c>
      <c r="K3157" s="47">
        <v>12</v>
      </c>
      <c r="L3157" s="40">
        <f t="shared" si="92"/>
        <v>238.68</v>
      </c>
      <c r="M3157" s="6">
        <f>tbl_Manifiestos[[#This Row],[Total Pagado]]*tbl_Manifiestos[[#This Row],[Porcentaje]]</f>
        <v>221.97240000000002</v>
      </c>
      <c r="N3157" s="3">
        <v>0.93</v>
      </c>
    </row>
    <row r="3158" spans="1:14" ht="15.75" x14ac:dyDescent="0.25">
      <c r="A3158" s="3" t="s">
        <v>27</v>
      </c>
      <c r="B3158" s="3" t="str">
        <f>tbl_Manifiestos[[#This Row],[Factura]] &amp; "|" &amp; tbl_Manifiestos[[#This Row],[Proyecto OK]] &amp; "|" &amp; TEXT(tbl_Manifiestos[[#This Row],[Servicio]],"0.00") &amp; "|" &amp; TEXT(tbl_Manifiestos[[#This Row],[Costo Unitario]],"0.00")</f>
        <v>2522|Metra New Auburn|19.99|12.00</v>
      </c>
      <c r="C3158" t="s">
        <v>5444</v>
      </c>
      <c r="D3158" s="51">
        <v>45811</v>
      </c>
      <c r="E3158">
        <v>114</v>
      </c>
      <c r="F3158" s="3" t="s">
        <v>5330</v>
      </c>
      <c r="G3158" t="s">
        <v>5408</v>
      </c>
      <c r="H3158" t="s">
        <v>5360</v>
      </c>
      <c r="I3158">
        <v>2128</v>
      </c>
      <c r="J3158">
        <v>19.989999999999998</v>
      </c>
      <c r="K3158" s="47">
        <v>12</v>
      </c>
      <c r="L3158" s="40">
        <f t="shared" si="92"/>
        <v>239.88</v>
      </c>
      <c r="M3158" s="6">
        <f>tbl_Manifiestos[[#This Row],[Total Pagado]]*tbl_Manifiestos[[#This Row],[Porcentaje]]</f>
        <v>223.08840000000001</v>
      </c>
      <c r="N3158" s="3">
        <v>0.93</v>
      </c>
    </row>
    <row r="3159" spans="1:14" ht="15.75" x14ac:dyDescent="0.25">
      <c r="A3159" s="3" t="s">
        <v>27</v>
      </c>
      <c r="B3159" s="3" t="str">
        <f>tbl_Manifiestos[[#This Row],[Factura]] &amp; "|" &amp; tbl_Manifiestos[[#This Row],[Proyecto OK]] &amp; "|" &amp; TEXT(tbl_Manifiestos[[#This Row],[Servicio]],"0.00") &amp; "|" &amp; TEXT(tbl_Manifiestos[[#This Row],[Costo Unitario]],"0.00")</f>
        <v>2522|Metra New Auburn|20.14|12.00</v>
      </c>
      <c r="C3159" t="s">
        <v>5444</v>
      </c>
      <c r="D3159" s="51">
        <v>45811</v>
      </c>
      <c r="E3159">
        <v>114</v>
      </c>
      <c r="F3159" s="3" t="s">
        <v>5330</v>
      </c>
      <c r="G3159" t="s">
        <v>5408</v>
      </c>
      <c r="H3159" t="s">
        <v>5360</v>
      </c>
      <c r="I3159">
        <v>2128</v>
      </c>
      <c r="J3159">
        <v>20.14</v>
      </c>
      <c r="K3159" s="47">
        <v>12</v>
      </c>
      <c r="L3159" s="40">
        <f t="shared" si="92"/>
        <v>241.68</v>
      </c>
      <c r="M3159" s="6">
        <f>tbl_Manifiestos[[#This Row],[Total Pagado]]*tbl_Manifiestos[[#This Row],[Porcentaje]]</f>
        <v>224.76240000000001</v>
      </c>
      <c r="N3159" s="3">
        <v>0.93</v>
      </c>
    </row>
    <row r="3160" spans="1:14" ht="15.75" x14ac:dyDescent="0.25">
      <c r="A3160" s="3" t="s">
        <v>12</v>
      </c>
      <c r="B3160" s="3" t="str">
        <f>tbl_Manifiestos[[#This Row],[Factura]] &amp; "|" &amp; tbl_Manifiestos[[#This Row],[Proyecto OK]] &amp; "|" &amp; TEXT(tbl_Manifiestos[[#This Row],[Servicio]],"0.00") &amp; "|" &amp; TEXT(tbl_Manifiestos[[#This Row],[Costo Unitario]],"0.00")</f>
        <v>2424|Metra New Auburn|1.00|300.00</v>
      </c>
      <c r="C3160">
        <v>2424</v>
      </c>
      <c r="D3160" s="32">
        <v>45762</v>
      </c>
      <c r="E3160">
        <v>82</v>
      </c>
      <c r="F3160" s="3" t="s">
        <v>5330</v>
      </c>
      <c r="G3160" t="s">
        <v>5408</v>
      </c>
      <c r="H3160" t="s">
        <v>5360</v>
      </c>
      <c r="I3160">
        <v>2128</v>
      </c>
      <c r="J3160">
        <v>1</v>
      </c>
      <c r="K3160" s="34">
        <v>300</v>
      </c>
      <c r="L3160" s="40">
        <f t="shared" si="92"/>
        <v>300</v>
      </c>
      <c r="M3160" s="6">
        <f>tbl_Manifiestos[[#This Row],[Total Pagado]]*tbl_Manifiestos[[#This Row],[Porcentaje]]</f>
        <v>279</v>
      </c>
      <c r="N3160" s="3">
        <v>0.93</v>
      </c>
    </row>
    <row r="3161" spans="1:14" ht="15.75" x14ac:dyDescent="0.25">
      <c r="A3161" s="3" t="s">
        <v>12</v>
      </c>
      <c r="B3161" s="3" t="str">
        <f>tbl_Manifiestos[[#This Row],[Factura]] &amp; "|" &amp; tbl_Manifiestos[[#This Row],[Proyecto OK]] &amp; "|" &amp; TEXT(tbl_Manifiestos[[#This Row],[Servicio]],"0.00") &amp; "|" &amp; TEXT(tbl_Manifiestos[[#This Row],[Costo Unitario]],"0.00")</f>
        <v>2424|Metra New Auburn|3.25|120.00</v>
      </c>
      <c r="C3161">
        <v>2424</v>
      </c>
      <c r="D3161" s="32">
        <v>45763</v>
      </c>
      <c r="E3161">
        <v>82</v>
      </c>
      <c r="F3161" s="3" t="s">
        <v>5330</v>
      </c>
      <c r="G3161" t="s">
        <v>5408</v>
      </c>
      <c r="H3161" t="s">
        <v>5360</v>
      </c>
      <c r="I3161">
        <v>2128</v>
      </c>
      <c r="J3161">
        <v>3.25</v>
      </c>
      <c r="K3161" s="34">
        <v>120</v>
      </c>
      <c r="L3161" s="40">
        <f t="shared" si="92"/>
        <v>390</v>
      </c>
      <c r="M3161" s="6">
        <f>tbl_Manifiestos[[#This Row],[Total Pagado]]*tbl_Manifiestos[[#This Row],[Porcentaje]]</f>
        <v>362.70000000000005</v>
      </c>
      <c r="N3161" s="3">
        <v>0.93</v>
      </c>
    </row>
    <row r="3162" spans="1:14" ht="15.75" x14ac:dyDescent="0.25">
      <c r="A3162" s="3" t="s">
        <v>12</v>
      </c>
      <c r="B3162" s="3" t="str">
        <f>tbl_Manifiestos[[#This Row],[Factura]] &amp; "|" &amp; tbl_Manifiestos[[#This Row],[Proyecto OK]] &amp; "|" &amp; TEXT(tbl_Manifiestos[[#This Row],[Servicio]],"0.00") &amp; "|" &amp; TEXT(tbl_Manifiestos[[#This Row],[Costo Unitario]],"0.00")</f>
        <v>2424|Metra New Auburn|2.00|300.00</v>
      </c>
      <c r="C3162">
        <v>2424</v>
      </c>
      <c r="D3162" s="32">
        <v>45763</v>
      </c>
      <c r="E3162">
        <v>82</v>
      </c>
      <c r="F3162" s="3" t="s">
        <v>5330</v>
      </c>
      <c r="G3162" t="s">
        <v>5408</v>
      </c>
      <c r="H3162" t="s">
        <v>5360</v>
      </c>
      <c r="I3162">
        <v>2128</v>
      </c>
      <c r="J3162">
        <v>2</v>
      </c>
      <c r="K3162" s="34">
        <v>300</v>
      </c>
      <c r="L3162" s="40">
        <f t="shared" ref="L3162:L3193" si="93">J3162*K3162</f>
        <v>600</v>
      </c>
      <c r="M3162" s="6">
        <f>tbl_Manifiestos[[#This Row],[Total Pagado]]*tbl_Manifiestos[[#This Row],[Porcentaje]]</f>
        <v>558</v>
      </c>
      <c r="N3162" s="3">
        <v>0.93</v>
      </c>
    </row>
    <row r="3163" spans="1:14" ht="15.75" x14ac:dyDescent="0.25">
      <c r="A3163" s="3" t="s">
        <v>12</v>
      </c>
      <c r="B3163" s="3" t="str">
        <f>tbl_Manifiestos[[#This Row],[Factura]] &amp; "|" &amp; tbl_Manifiestos[[#This Row],[Proyecto OK]] &amp; "|" &amp; TEXT(tbl_Manifiestos[[#This Row],[Servicio]],"0.00") &amp; "|" &amp; TEXT(tbl_Manifiestos[[#This Row],[Costo Unitario]],"0.00")</f>
        <v>2424|Metra New Auburn|19.78|12.00</v>
      </c>
      <c r="C3163">
        <v>2424</v>
      </c>
      <c r="D3163" s="30">
        <v>45763</v>
      </c>
      <c r="E3163">
        <v>82</v>
      </c>
      <c r="F3163" s="3" t="s">
        <v>5330</v>
      </c>
      <c r="G3163" t="s">
        <v>5408</v>
      </c>
      <c r="H3163" t="s">
        <v>5360</v>
      </c>
      <c r="I3163">
        <v>2128</v>
      </c>
      <c r="J3163">
        <v>19.78</v>
      </c>
      <c r="K3163" s="36">
        <v>12</v>
      </c>
      <c r="L3163" s="38">
        <f t="shared" si="93"/>
        <v>237.36</v>
      </c>
      <c r="M3163" s="6">
        <f>tbl_Manifiestos[[#This Row],[Total Pagado]]*tbl_Manifiestos[[#This Row],[Porcentaje]]</f>
        <v>220.74480000000003</v>
      </c>
      <c r="N3163" s="3">
        <v>0.93</v>
      </c>
    </row>
    <row r="3164" spans="1:14" ht="15.75" x14ac:dyDescent="0.25">
      <c r="A3164" s="3" t="s">
        <v>12</v>
      </c>
      <c r="B3164" s="3" t="str">
        <f>tbl_Manifiestos[[#This Row],[Factura]] &amp; "|" &amp; tbl_Manifiestos[[#This Row],[Proyecto OK]] &amp; "|" &amp; TEXT(tbl_Manifiestos[[#This Row],[Servicio]],"0.00") &amp; "|" &amp; TEXT(tbl_Manifiestos[[#This Row],[Costo Unitario]],"0.00")</f>
        <v>2424|Metra New Auburn|2.00|300.00</v>
      </c>
      <c r="C3164">
        <v>2424</v>
      </c>
      <c r="D3164" s="32">
        <v>45764</v>
      </c>
      <c r="E3164">
        <v>58</v>
      </c>
      <c r="F3164" s="3" t="s">
        <v>5330</v>
      </c>
      <c r="G3164" t="s">
        <v>5408</v>
      </c>
      <c r="H3164" t="s">
        <v>5360</v>
      </c>
      <c r="I3164">
        <v>2128</v>
      </c>
      <c r="J3164">
        <v>2</v>
      </c>
      <c r="K3164" s="34">
        <v>300</v>
      </c>
      <c r="L3164" s="40">
        <f t="shared" si="93"/>
        <v>600</v>
      </c>
      <c r="M3164" s="6">
        <f>tbl_Manifiestos[[#This Row],[Total Pagado]]*tbl_Manifiestos[[#This Row],[Porcentaje]]</f>
        <v>558</v>
      </c>
      <c r="N3164" s="3">
        <v>0.93</v>
      </c>
    </row>
    <row r="3165" spans="1:14" ht="15.75" x14ac:dyDescent="0.25">
      <c r="A3165" s="3" t="s">
        <v>12</v>
      </c>
      <c r="B3165" s="3" t="str">
        <f>tbl_Manifiestos[[#This Row],[Factura]] &amp; "|" &amp; tbl_Manifiestos[[#This Row],[Proyecto OK]] &amp; "|" &amp; TEXT(tbl_Manifiestos[[#This Row],[Servicio]],"0.00") &amp; "|" &amp; TEXT(tbl_Manifiestos[[#This Row],[Costo Unitario]],"0.00")</f>
        <v>2424|Metra New Auburn|4.25|120.00</v>
      </c>
      <c r="C3165">
        <v>2424</v>
      </c>
      <c r="D3165" s="32">
        <v>45764</v>
      </c>
      <c r="E3165">
        <v>58</v>
      </c>
      <c r="F3165" s="3" t="s">
        <v>5330</v>
      </c>
      <c r="G3165" t="s">
        <v>5408</v>
      </c>
      <c r="H3165" t="s">
        <v>5360</v>
      </c>
      <c r="I3165">
        <v>2128</v>
      </c>
      <c r="J3165">
        <v>4.25</v>
      </c>
      <c r="K3165" s="34">
        <v>120</v>
      </c>
      <c r="L3165" s="40">
        <f t="shared" si="93"/>
        <v>510</v>
      </c>
      <c r="M3165" s="6">
        <f>tbl_Manifiestos[[#This Row],[Total Pagado]]*tbl_Manifiestos[[#This Row],[Porcentaje]]</f>
        <v>474.3</v>
      </c>
      <c r="N3165" s="3">
        <v>0.93</v>
      </c>
    </row>
    <row r="3166" spans="1:14" ht="15.75" x14ac:dyDescent="0.25">
      <c r="A3166" s="3" t="s">
        <v>12</v>
      </c>
      <c r="B3166" s="3" t="str">
        <f>tbl_Manifiestos[[#This Row],[Factura]] &amp; "|" &amp; tbl_Manifiestos[[#This Row],[Proyecto OK]] &amp; "|" &amp; TEXT(tbl_Manifiestos[[#This Row],[Servicio]],"0.00") &amp; "|" &amp; TEXT(tbl_Manifiestos[[#This Row],[Costo Unitario]],"0.00")</f>
        <v>2424|Metra New Auburn|1.00|300.00</v>
      </c>
      <c r="C3166">
        <v>2424</v>
      </c>
      <c r="D3166" s="32">
        <v>45765</v>
      </c>
      <c r="E3166">
        <v>58</v>
      </c>
      <c r="F3166" s="3" t="s">
        <v>5330</v>
      </c>
      <c r="G3166" t="s">
        <v>5408</v>
      </c>
      <c r="H3166" t="s">
        <v>5360</v>
      </c>
      <c r="I3166">
        <v>2128</v>
      </c>
      <c r="J3166">
        <v>1</v>
      </c>
      <c r="K3166" s="34">
        <v>300</v>
      </c>
      <c r="L3166" s="40">
        <f t="shared" si="93"/>
        <v>300</v>
      </c>
      <c r="M3166" s="6">
        <f>tbl_Manifiestos[[#This Row],[Total Pagado]]*tbl_Manifiestos[[#This Row],[Porcentaje]]</f>
        <v>279</v>
      </c>
      <c r="N3166" s="3">
        <v>0.93</v>
      </c>
    </row>
    <row r="3167" spans="1:14" ht="15.75" x14ac:dyDescent="0.25">
      <c r="A3167" s="3" t="s">
        <v>12</v>
      </c>
      <c r="B3167" s="3" t="str">
        <f>tbl_Manifiestos[[#This Row],[Factura]] &amp; "|" &amp; tbl_Manifiestos[[#This Row],[Proyecto OK]] &amp; "|" &amp; TEXT(tbl_Manifiestos[[#This Row],[Servicio]],"0.00") &amp; "|" &amp; TEXT(tbl_Manifiestos[[#This Row],[Costo Unitario]],"0.00")</f>
        <v>2424|Metra New Auburn|3.00|120.00</v>
      </c>
      <c r="C3167">
        <v>2424</v>
      </c>
      <c r="D3167" s="32">
        <v>45765</v>
      </c>
      <c r="E3167">
        <v>58</v>
      </c>
      <c r="F3167" s="3" t="s">
        <v>5330</v>
      </c>
      <c r="G3167" t="s">
        <v>5408</v>
      </c>
      <c r="H3167" t="s">
        <v>5360</v>
      </c>
      <c r="I3167">
        <v>2128</v>
      </c>
      <c r="J3167">
        <v>3</v>
      </c>
      <c r="K3167" s="34">
        <v>120</v>
      </c>
      <c r="L3167" s="40">
        <f t="shared" si="93"/>
        <v>360</v>
      </c>
      <c r="M3167" s="6">
        <f>tbl_Manifiestos[[#This Row],[Total Pagado]]*tbl_Manifiestos[[#This Row],[Porcentaje]]</f>
        <v>334.8</v>
      </c>
      <c r="N3167" s="3">
        <v>0.93</v>
      </c>
    </row>
    <row r="3168" spans="1:14" ht="15.75" x14ac:dyDescent="0.25">
      <c r="A3168" s="3" t="s">
        <v>12</v>
      </c>
      <c r="B3168" s="3" t="str">
        <f>tbl_Manifiestos[[#This Row],[Factura]] &amp; "|" &amp; tbl_Manifiestos[[#This Row],[Proyecto OK]] &amp; "|" &amp; TEXT(tbl_Manifiestos[[#This Row],[Servicio]],"0.00") &amp; "|" &amp; TEXT(tbl_Manifiestos[[#This Row],[Costo Unitario]],"0.00")</f>
        <v>2424|Metra New Auburn|18.69|12.00</v>
      </c>
      <c r="C3168">
        <v>2424</v>
      </c>
      <c r="D3168" s="32">
        <v>45765</v>
      </c>
      <c r="E3168">
        <v>58</v>
      </c>
      <c r="F3168" s="3" t="s">
        <v>5330</v>
      </c>
      <c r="G3168" t="s">
        <v>5408</v>
      </c>
      <c r="H3168" t="s">
        <v>5360</v>
      </c>
      <c r="I3168">
        <v>2128</v>
      </c>
      <c r="J3168">
        <v>18.690000000000001</v>
      </c>
      <c r="K3168" s="34">
        <v>12</v>
      </c>
      <c r="L3168" s="40">
        <f t="shared" si="93"/>
        <v>224.28000000000003</v>
      </c>
      <c r="M3168" s="6">
        <f>tbl_Manifiestos[[#This Row],[Total Pagado]]*tbl_Manifiestos[[#This Row],[Porcentaje]]</f>
        <v>208.58040000000003</v>
      </c>
      <c r="N3168" s="3">
        <v>0.93</v>
      </c>
    </row>
    <row r="3169" spans="1:14" ht="15.75" x14ac:dyDescent="0.25">
      <c r="A3169" s="3" t="s">
        <v>12</v>
      </c>
      <c r="B3169" s="3" t="str">
        <f>tbl_Manifiestos[[#This Row],[Factura]] &amp; "|" &amp; tbl_Manifiestos[[#This Row],[Proyecto OK]] &amp; "|" &amp; TEXT(tbl_Manifiestos[[#This Row],[Servicio]],"0.00") &amp; "|" &amp; TEXT(tbl_Manifiestos[[#This Row],[Costo Unitario]],"0.00")</f>
        <v>2454|Metra New Auburn|59.34|12.00</v>
      </c>
      <c r="C3169">
        <v>2454</v>
      </c>
      <c r="D3169" s="32">
        <v>45778</v>
      </c>
      <c r="E3169">
        <v>58</v>
      </c>
      <c r="F3169" s="3" t="s">
        <v>5330</v>
      </c>
      <c r="G3169" t="s">
        <v>5408</v>
      </c>
      <c r="H3169" t="s">
        <v>5360</v>
      </c>
      <c r="I3169">
        <v>2128</v>
      </c>
      <c r="J3169">
        <v>59.34</v>
      </c>
      <c r="K3169" s="34">
        <v>12</v>
      </c>
      <c r="L3169" s="40">
        <f t="shared" si="93"/>
        <v>712.08</v>
      </c>
      <c r="M3169" s="6">
        <f>tbl_Manifiestos[[#This Row],[Total Pagado]]*tbl_Manifiestos[[#This Row],[Porcentaje]]</f>
        <v>662.23440000000005</v>
      </c>
      <c r="N3169" s="3">
        <v>0.93</v>
      </c>
    </row>
    <row r="3170" spans="1:14" ht="15.75" x14ac:dyDescent="0.25">
      <c r="A3170" s="3" t="s">
        <v>5780</v>
      </c>
      <c r="B3170" s="3" t="str">
        <f>tbl_Manifiestos[[#This Row],[Factura]] &amp; "|" &amp; tbl_Manifiestos[[#This Row],[Proyecto OK]] &amp; "|" &amp; TEXT(tbl_Manifiestos[[#This Row],[Servicio]],"0.00") &amp; "|" &amp; TEXT(tbl_Manifiestos[[#This Row],[Costo Unitario]],"0.00")</f>
        <v>2424|Metra New Auburn|1.00|300.00</v>
      </c>
      <c r="C3170">
        <v>2424</v>
      </c>
      <c r="D3170" s="124">
        <v>45764</v>
      </c>
      <c r="E3170">
        <v>108</v>
      </c>
      <c r="F3170" s="3" t="s">
        <v>5330</v>
      </c>
      <c r="G3170" t="s">
        <v>5408</v>
      </c>
      <c r="H3170" t="s">
        <v>5360</v>
      </c>
      <c r="I3170">
        <v>2128</v>
      </c>
      <c r="J3170">
        <v>1</v>
      </c>
      <c r="K3170" s="34">
        <v>300</v>
      </c>
      <c r="L3170" s="40">
        <f t="shared" si="93"/>
        <v>300</v>
      </c>
      <c r="M3170" s="6">
        <f>tbl_Manifiestos[[#This Row],[Total Pagado]]*tbl_Manifiestos[[#This Row],[Porcentaje]]</f>
        <v>279</v>
      </c>
      <c r="N3170" s="3">
        <v>0.93</v>
      </c>
    </row>
    <row r="3171" spans="1:14" ht="15.75" x14ac:dyDescent="0.25">
      <c r="A3171" s="3" t="s">
        <v>5780</v>
      </c>
      <c r="B3171" s="3" t="str">
        <f>tbl_Manifiestos[[#This Row],[Factura]] &amp; "|" &amp; tbl_Manifiestos[[#This Row],[Proyecto OK]] &amp; "|" &amp; TEXT(tbl_Manifiestos[[#This Row],[Servicio]],"0.00") &amp; "|" &amp; TEXT(tbl_Manifiestos[[#This Row],[Costo Unitario]],"0.00")</f>
        <v>2424|Metra New Auburn|4.00|120.00</v>
      </c>
      <c r="C3171">
        <v>2424</v>
      </c>
      <c r="D3171" s="124">
        <v>45764</v>
      </c>
      <c r="E3171">
        <v>108</v>
      </c>
      <c r="F3171" s="3" t="s">
        <v>5330</v>
      </c>
      <c r="G3171" t="s">
        <v>5408</v>
      </c>
      <c r="H3171" t="s">
        <v>5360</v>
      </c>
      <c r="I3171">
        <v>2128</v>
      </c>
      <c r="J3171">
        <v>4</v>
      </c>
      <c r="K3171" s="34">
        <v>120</v>
      </c>
      <c r="L3171" s="40">
        <f t="shared" si="93"/>
        <v>480</v>
      </c>
      <c r="M3171" s="6">
        <f>tbl_Manifiestos[[#This Row],[Total Pagado]]*tbl_Manifiestos[[#This Row],[Porcentaje]]</f>
        <v>446.40000000000003</v>
      </c>
      <c r="N3171" s="3">
        <v>0.93</v>
      </c>
    </row>
    <row r="3172" spans="1:14" ht="15.75" x14ac:dyDescent="0.25">
      <c r="A3172" s="3" t="s">
        <v>5780</v>
      </c>
      <c r="B3172" s="3" t="str">
        <f>tbl_Manifiestos[[#This Row],[Factura]] &amp; "|" &amp; tbl_Manifiestos[[#This Row],[Proyecto OK]] &amp; "|" &amp; TEXT(tbl_Manifiestos[[#This Row],[Servicio]],"0.00") &amp; "|" &amp; TEXT(tbl_Manifiestos[[#This Row],[Costo Unitario]],"0.00")</f>
        <v>2424|Metra New Auburn|1.00|300.00</v>
      </c>
      <c r="C3172">
        <v>2424</v>
      </c>
      <c r="D3172" s="124">
        <v>45765</v>
      </c>
      <c r="E3172">
        <v>108</v>
      </c>
      <c r="F3172" s="3" t="s">
        <v>5330</v>
      </c>
      <c r="G3172" t="s">
        <v>5408</v>
      </c>
      <c r="H3172" t="s">
        <v>5360</v>
      </c>
      <c r="I3172">
        <v>2128</v>
      </c>
      <c r="J3172">
        <v>1</v>
      </c>
      <c r="K3172" s="34">
        <v>300</v>
      </c>
      <c r="L3172" s="40">
        <f t="shared" si="93"/>
        <v>300</v>
      </c>
      <c r="M3172" s="6">
        <f>tbl_Manifiestos[[#This Row],[Total Pagado]]*tbl_Manifiestos[[#This Row],[Porcentaje]]</f>
        <v>279</v>
      </c>
      <c r="N3172" s="3">
        <v>0.93</v>
      </c>
    </row>
    <row r="3173" spans="1:14" ht="15.75" x14ac:dyDescent="0.25">
      <c r="A3173" s="3" t="s">
        <v>5780</v>
      </c>
      <c r="B3173" s="3" t="str">
        <f>tbl_Manifiestos[[#This Row],[Factura]] &amp; "|" &amp; tbl_Manifiestos[[#This Row],[Proyecto OK]] &amp; "|" &amp; TEXT(tbl_Manifiestos[[#This Row],[Servicio]],"0.00") &amp; "|" &amp; TEXT(tbl_Manifiestos[[#This Row],[Costo Unitario]],"0.00")</f>
        <v>2424|Metra New Auburn|3.00|120.00</v>
      </c>
      <c r="C3173">
        <v>2424</v>
      </c>
      <c r="D3173" s="124">
        <v>45765</v>
      </c>
      <c r="E3173">
        <v>108</v>
      </c>
      <c r="F3173" s="3" t="s">
        <v>5330</v>
      </c>
      <c r="G3173" t="s">
        <v>5408</v>
      </c>
      <c r="H3173" t="s">
        <v>5360</v>
      </c>
      <c r="I3173">
        <v>2128</v>
      </c>
      <c r="J3173">
        <v>3</v>
      </c>
      <c r="K3173" s="34">
        <v>120</v>
      </c>
      <c r="L3173" s="40">
        <f t="shared" si="93"/>
        <v>360</v>
      </c>
      <c r="M3173" s="6">
        <f>tbl_Manifiestos[[#This Row],[Total Pagado]]*tbl_Manifiestos[[#This Row],[Porcentaje]]</f>
        <v>334.8</v>
      </c>
      <c r="N3173" s="3">
        <v>0.93</v>
      </c>
    </row>
    <row r="3174" spans="1:14" ht="15.75" x14ac:dyDescent="0.25">
      <c r="A3174" s="3" t="s">
        <v>5780</v>
      </c>
      <c r="B3174" s="3" t="str">
        <f>tbl_Manifiestos[[#This Row],[Factura]] &amp; "|" &amp; tbl_Manifiestos[[#This Row],[Proyecto OK]] &amp; "|" &amp; TEXT(tbl_Manifiestos[[#This Row],[Servicio]],"0.00") &amp; "|" &amp; TEXT(tbl_Manifiestos[[#This Row],[Costo Unitario]],"0.00")</f>
        <v>2424|Metra New Auburn|19.88|12.00</v>
      </c>
      <c r="C3174">
        <v>2424</v>
      </c>
      <c r="D3174" s="124">
        <v>45765</v>
      </c>
      <c r="E3174">
        <v>108</v>
      </c>
      <c r="F3174" s="3" t="s">
        <v>5330</v>
      </c>
      <c r="G3174" t="s">
        <v>5408</v>
      </c>
      <c r="H3174" t="s">
        <v>5360</v>
      </c>
      <c r="I3174">
        <v>2128</v>
      </c>
      <c r="J3174">
        <v>19.88</v>
      </c>
      <c r="K3174" s="34">
        <v>12</v>
      </c>
      <c r="L3174" s="40">
        <f t="shared" si="93"/>
        <v>238.56</v>
      </c>
      <c r="M3174" s="6">
        <f>tbl_Manifiestos[[#This Row],[Total Pagado]]*tbl_Manifiestos[[#This Row],[Porcentaje]]</f>
        <v>221.86080000000001</v>
      </c>
      <c r="N3174" s="3">
        <v>0.93</v>
      </c>
    </row>
    <row r="3175" spans="1:14" ht="15.75" x14ac:dyDescent="0.25">
      <c r="A3175" s="3" t="s">
        <v>5780</v>
      </c>
      <c r="B3175" s="3" t="str">
        <f>tbl_Manifiestos[[#This Row],[Factura]] &amp; "|" &amp; tbl_Manifiestos[[#This Row],[Proyecto OK]] &amp; "|" &amp; TEXT(tbl_Manifiestos[[#This Row],[Servicio]],"0.00") &amp; "|" &amp; TEXT(tbl_Manifiestos[[#This Row],[Costo Unitario]],"0.00")</f>
        <v>2436|Metra New Auburn|59.60|12.00</v>
      </c>
      <c r="C3175">
        <v>2436</v>
      </c>
      <c r="D3175" s="124">
        <v>45768</v>
      </c>
      <c r="E3175">
        <v>108</v>
      </c>
      <c r="F3175" s="3" t="s">
        <v>5330</v>
      </c>
      <c r="G3175" t="s">
        <v>5408</v>
      </c>
      <c r="H3175" t="s">
        <v>5360</v>
      </c>
      <c r="I3175">
        <v>2128</v>
      </c>
      <c r="J3175">
        <v>59.6</v>
      </c>
      <c r="K3175" s="34">
        <v>12</v>
      </c>
      <c r="L3175" s="40">
        <f t="shared" si="93"/>
        <v>715.2</v>
      </c>
      <c r="M3175" s="6">
        <f>tbl_Manifiestos[[#This Row],[Total Pagado]]*tbl_Manifiestos[[#This Row],[Porcentaje]]</f>
        <v>665.13600000000008</v>
      </c>
      <c r="N3175" s="3">
        <v>0.93</v>
      </c>
    </row>
    <row r="3176" spans="1:14" ht="15.75" x14ac:dyDescent="0.25">
      <c r="A3176" s="3" t="s">
        <v>5780</v>
      </c>
      <c r="B3176" s="3" t="str">
        <f>tbl_Manifiestos[[#This Row],[Factura]] &amp; "|" &amp; tbl_Manifiestos[[#This Row],[Proyecto OK]] &amp; "|" &amp; TEXT(tbl_Manifiestos[[#This Row],[Servicio]],"0.00") &amp; "|" &amp; TEXT(tbl_Manifiestos[[#This Row],[Costo Unitario]],"0.00")</f>
        <v>2436|Metra New Auburn|4.00|120.00</v>
      </c>
      <c r="C3176">
        <v>2436</v>
      </c>
      <c r="D3176" s="124">
        <v>45768</v>
      </c>
      <c r="E3176">
        <v>108</v>
      </c>
      <c r="F3176" s="3" t="s">
        <v>5330</v>
      </c>
      <c r="G3176" t="s">
        <v>5408</v>
      </c>
      <c r="H3176" t="s">
        <v>5360</v>
      </c>
      <c r="I3176">
        <v>2128</v>
      </c>
      <c r="J3176">
        <v>4</v>
      </c>
      <c r="K3176" s="34">
        <v>120</v>
      </c>
      <c r="L3176" s="40">
        <f t="shared" si="93"/>
        <v>480</v>
      </c>
      <c r="M3176" s="6">
        <f>tbl_Manifiestos[[#This Row],[Total Pagado]]*tbl_Manifiestos[[#This Row],[Porcentaje]]</f>
        <v>446.40000000000003</v>
      </c>
      <c r="N3176" s="3">
        <v>0.93</v>
      </c>
    </row>
    <row r="3177" spans="1:14" ht="15.75" x14ac:dyDescent="0.25">
      <c r="A3177" s="3" t="s">
        <v>5780</v>
      </c>
      <c r="B3177" s="3" t="str">
        <f>tbl_Manifiestos[[#This Row],[Factura]] &amp; "|" &amp; tbl_Manifiestos[[#This Row],[Proyecto OK]] &amp; "|" &amp; TEXT(tbl_Manifiestos[[#This Row],[Servicio]],"0.00") &amp; "|" &amp; TEXT(tbl_Manifiestos[[#This Row],[Costo Unitario]],"0.00")</f>
        <v>2436|Metra New Auburn|1.00|300.00</v>
      </c>
      <c r="C3177">
        <v>2436</v>
      </c>
      <c r="D3177" s="124">
        <v>45768</v>
      </c>
      <c r="E3177">
        <v>108</v>
      </c>
      <c r="F3177" s="3" t="s">
        <v>5330</v>
      </c>
      <c r="G3177" t="s">
        <v>5408</v>
      </c>
      <c r="H3177" t="s">
        <v>5360</v>
      </c>
      <c r="I3177">
        <v>2128</v>
      </c>
      <c r="J3177">
        <v>1</v>
      </c>
      <c r="K3177" s="34">
        <v>300</v>
      </c>
      <c r="L3177" s="40">
        <f t="shared" si="93"/>
        <v>300</v>
      </c>
      <c r="M3177" s="6">
        <f>tbl_Manifiestos[[#This Row],[Total Pagado]]*tbl_Manifiestos[[#This Row],[Porcentaje]]</f>
        <v>279</v>
      </c>
      <c r="N3177" s="3">
        <v>0.93</v>
      </c>
    </row>
    <row r="3178" spans="1:14" ht="15.75" x14ac:dyDescent="0.25">
      <c r="A3178" s="3" t="s">
        <v>5780</v>
      </c>
      <c r="B3178" s="3" t="str">
        <f>tbl_Manifiestos[[#This Row],[Factura]] &amp; "|" &amp; tbl_Manifiestos[[#This Row],[Proyecto OK]] &amp; "|" &amp; TEXT(tbl_Manifiestos[[#This Row],[Servicio]],"0.00") &amp; "|" &amp; TEXT(tbl_Manifiestos[[#This Row],[Costo Unitario]],"0.00")</f>
        <v>2436|Metra New Auburn|1.00|300.00</v>
      </c>
      <c r="C3178">
        <v>2436</v>
      </c>
      <c r="D3178" s="124">
        <v>45769</v>
      </c>
      <c r="E3178">
        <v>108</v>
      </c>
      <c r="F3178" s="3" t="s">
        <v>5330</v>
      </c>
      <c r="G3178" t="s">
        <v>5408</v>
      </c>
      <c r="H3178" t="s">
        <v>5360</v>
      </c>
      <c r="I3178">
        <v>2128</v>
      </c>
      <c r="J3178">
        <v>1</v>
      </c>
      <c r="K3178" s="34">
        <v>300</v>
      </c>
      <c r="L3178" s="34">
        <f t="shared" si="93"/>
        <v>300</v>
      </c>
      <c r="M3178" s="6">
        <f>tbl_Manifiestos[[#This Row],[Total Pagado]]*tbl_Manifiestos[[#This Row],[Porcentaje]]</f>
        <v>279</v>
      </c>
      <c r="N3178" s="3">
        <v>0.93</v>
      </c>
    </row>
    <row r="3179" spans="1:14" ht="15.75" x14ac:dyDescent="0.25">
      <c r="A3179" s="3" t="s">
        <v>5780</v>
      </c>
      <c r="B3179" s="3" t="str">
        <f>tbl_Manifiestos[[#This Row],[Factura]] &amp; "|" &amp; tbl_Manifiestos[[#This Row],[Proyecto OK]] &amp; "|" &amp; TEXT(tbl_Manifiestos[[#This Row],[Servicio]],"0.00") &amp; "|" &amp; TEXT(tbl_Manifiestos[[#This Row],[Costo Unitario]],"0.00")</f>
        <v>2436|Metra New Auburn|10.10|12.00</v>
      </c>
      <c r="C3179">
        <v>2436</v>
      </c>
      <c r="D3179" s="124">
        <v>45769</v>
      </c>
      <c r="E3179">
        <v>108</v>
      </c>
      <c r="F3179" s="3" t="s">
        <v>5330</v>
      </c>
      <c r="G3179" t="s">
        <v>5408</v>
      </c>
      <c r="H3179" t="s">
        <v>5360</v>
      </c>
      <c r="I3179">
        <v>2128</v>
      </c>
      <c r="J3179">
        <v>10.1</v>
      </c>
      <c r="K3179" s="35">
        <v>12</v>
      </c>
      <c r="L3179" s="35">
        <f t="shared" si="93"/>
        <v>121.19999999999999</v>
      </c>
      <c r="M3179" s="6">
        <f>tbl_Manifiestos[[#This Row],[Total Pagado]]*tbl_Manifiestos[[#This Row],[Porcentaje]]</f>
        <v>112.71599999999999</v>
      </c>
      <c r="N3179" s="3">
        <v>0.93</v>
      </c>
    </row>
    <row r="3180" spans="1:14" ht="15.75" x14ac:dyDescent="0.25">
      <c r="A3180" s="3" t="s">
        <v>5780</v>
      </c>
      <c r="B3180" s="3" t="str">
        <f>tbl_Manifiestos[[#This Row],[Factura]] &amp; "|" &amp; tbl_Manifiestos[[#This Row],[Proyecto OK]] &amp; "|" &amp; TEXT(tbl_Manifiestos[[#This Row],[Servicio]],"0.00") &amp; "|" &amp; TEXT(tbl_Manifiestos[[#This Row],[Costo Unitario]],"0.00")</f>
        <v>2436|Metra New Auburn|1.00|120.00</v>
      </c>
      <c r="C3180" s="44">
        <v>2436</v>
      </c>
      <c r="D3180" s="123">
        <v>45769</v>
      </c>
      <c r="E3180">
        <v>108</v>
      </c>
      <c r="F3180" s="3" t="s">
        <v>5330</v>
      </c>
      <c r="G3180" t="s">
        <v>5408</v>
      </c>
      <c r="H3180" t="s">
        <v>5360</v>
      </c>
      <c r="I3180">
        <v>2128</v>
      </c>
      <c r="J3180">
        <v>1</v>
      </c>
      <c r="K3180" s="36">
        <v>120</v>
      </c>
      <c r="L3180" s="38">
        <f t="shared" si="93"/>
        <v>120</v>
      </c>
      <c r="M3180" s="6">
        <f>tbl_Manifiestos[[#This Row],[Total Pagado]]*tbl_Manifiestos[[#This Row],[Porcentaje]]</f>
        <v>111.60000000000001</v>
      </c>
      <c r="N3180" s="3">
        <v>0.93</v>
      </c>
    </row>
    <row r="3181" spans="1:14" ht="15.75" x14ac:dyDescent="0.25">
      <c r="A3181" s="3" t="s">
        <v>16</v>
      </c>
      <c r="B3181" s="3" t="str">
        <f>tbl_Manifiestos[[#This Row],[Factura]] &amp; "|" &amp; tbl_Manifiestos[[#This Row],[Proyecto OK]] &amp; "|" &amp; TEXT(tbl_Manifiestos[[#This Row],[Servicio]],"0.00") &amp; "|" &amp; TEXT(tbl_Manifiestos[[#This Row],[Costo Unitario]],"0.00")</f>
        <v>2436|Metra New Auburn|2.50|120.00</v>
      </c>
      <c r="C3181" s="44">
        <v>2436</v>
      </c>
      <c r="D3181" s="124">
        <v>45771</v>
      </c>
      <c r="E3181">
        <v>308</v>
      </c>
      <c r="F3181" s="3" t="s">
        <v>5330</v>
      </c>
      <c r="G3181" t="s">
        <v>5408</v>
      </c>
      <c r="H3181" t="s">
        <v>5360</v>
      </c>
      <c r="I3181">
        <v>2128</v>
      </c>
      <c r="J3181">
        <v>2.5</v>
      </c>
      <c r="K3181" s="34">
        <v>120</v>
      </c>
      <c r="L3181" s="40">
        <f t="shared" si="93"/>
        <v>300</v>
      </c>
      <c r="M3181" s="6">
        <f>tbl_Manifiestos[[#This Row],[Total Pagado]]*tbl_Manifiestos[[#This Row],[Porcentaje]]</f>
        <v>279</v>
      </c>
      <c r="N3181" s="3">
        <v>0.93</v>
      </c>
    </row>
    <row r="3182" spans="1:14" ht="15.75" x14ac:dyDescent="0.25">
      <c r="A3182" s="3" t="s">
        <v>16</v>
      </c>
      <c r="B3182" s="3" t="str">
        <f>tbl_Manifiestos[[#This Row],[Factura]] &amp; "|" &amp; tbl_Manifiestos[[#This Row],[Proyecto OK]] &amp; "|" &amp; TEXT(tbl_Manifiestos[[#This Row],[Servicio]],"0.00") &amp; "|" &amp; TEXT(tbl_Manifiestos[[#This Row],[Costo Unitario]],"0.00")</f>
        <v>2436|Metra New Auburn|2.00|300.00</v>
      </c>
      <c r="C3182" s="44">
        <v>2436</v>
      </c>
      <c r="D3182" s="124">
        <v>45771</v>
      </c>
      <c r="E3182">
        <v>308</v>
      </c>
      <c r="F3182" s="3" t="s">
        <v>5330</v>
      </c>
      <c r="G3182" t="s">
        <v>5408</v>
      </c>
      <c r="H3182" t="s">
        <v>5360</v>
      </c>
      <c r="I3182">
        <v>2128</v>
      </c>
      <c r="J3182">
        <v>2</v>
      </c>
      <c r="K3182" s="34">
        <v>300</v>
      </c>
      <c r="L3182" s="34">
        <f t="shared" si="93"/>
        <v>600</v>
      </c>
      <c r="M3182" s="6">
        <f>tbl_Manifiestos[[#This Row],[Total Pagado]]*tbl_Manifiestos[[#This Row],[Porcentaje]]</f>
        <v>558</v>
      </c>
      <c r="N3182" s="3">
        <v>0.93</v>
      </c>
    </row>
    <row r="3183" spans="1:14" ht="15.75" x14ac:dyDescent="0.25">
      <c r="A3183" s="3" t="s">
        <v>16</v>
      </c>
      <c r="B3183" s="3" t="str">
        <f>tbl_Manifiestos[[#This Row],[Factura]] &amp; "|" &amp; tbl_Manifiestos[[#This Row],[Proyecto OK]] &amp; "|" &amp; TEXT(tbl_Manifiestos[[#This Row],[Servicio]],"0.00") &amp; "|" &amp; TEXT(tbl_Manifiestos[[#This Row],[Costo Unitario]],"0.00")</f>
        <v>2436|Metra New Auburn|2.00|320.00</v>
      </c>
      <c r="C3183" s="44">
        <v>2436</v>
      </c>
      <c r="D3183" s="124">
        <v>45771</v>
      </c>
      <c r="E3183">
        <v>308</v>
      </c>
      <c r="F3183" s="3" t="s">
        <v>5330</v>
      </c>
      <c r="G3183" t="s">
        <v>5798</v>
      </c>
      <c r="H3183" t="s">
        <v>5360</v>
      </c>
      <c r="I3183">
        <v>2128</v>
      </c>
      <c r="J3183">
        <v>2</v>
      </c>
      <c r="K3183" s="34">
        <v>320</v>
      </c>
      <c r="L3183" s="40">
        <f t="shared" si="93"/>
        <v>640</v>
      </c>
      <c r="M3183" s="6">
        <f>tbl_Manifiestos[[#This Row],[Total Pagado]]*tbl_Manifiestos[[#This Row],[Porcentaje]]</f>
        <v>595.20000000000005</v>
      </c>
      <c r="N3183" s="3">
        <v>0.93</v>
      </c>
    </row>
    <row r="3184" spans="1:14" ht="15.75" x14ac:dyDescent="0.25">
      <c r="A3184" s="3" t="s">
        <v>27</v>
      </c>
      <c r="B3184" s="3" t="str">
        <f>tbl_Manifiestos[[#This Row],[Factura]] &amp; "|" &amp; tbl_Manifiestos[[#This Row],[Proyecto OK]] &amp; "|" &amp; TEXT(tbl_Manifiestos[[#This Row],[Servicio]],"0.00") &amp; "|" &amp; TEXT(tbl_Manifiestos[[#This Row],[Costo Unitario]],"0.00")</f>
        <v>2354|Niles IL|6.50|115.50</v>
      </c>
      <c r="C3184">
        <v>2354</v>
      </c>
      <c r="D3184" s="32">
        <v>45694</v>
      </c>
      <c r="E3184">
        <v>515</v>
      </c>
      <c r="F3184" t="s">
        <v>5312</v>
      </c>
      <c r="G3184" t="s">
        <v>5403</v>
      </c>
      <c r="H3184" s="135" t="s">
        <v>22</v>
      </c>
      <c r="J3184">
        <v>6.5</v>
      </c>
      <c r="K3184" s="34">
        <v>115.5</v>
      </c>
      <c r="L3184" s="40">
        <f t="shared" si="93"/>
        <v>750.75</v>
      </c>
      <c r="M3184" s="6">
        <f>tbl_Manifiestos[[#This Row],[Total Pagado]]*tbl_Manifiestos[[#This Row],[Porcentaje]]</f>
        <v>698.19749999999999</v>
      </c>
      <c r="N3184" s="3">
        <v>0.93</v>
      </c>
    </row>
    <row r="3185" spans="1:14" ht="15.75" x14ac:dyDescent="0.25">
      <c r="A3185" s="3" t="s">
        <v>12</v>
      </c>
      <c r="B3185" s="3" t="str">
        <f>tbl_Manifiestos[[#This Row],[Factura]] &amp; "|" &amp; tbl_Manifiestos[[#This Row],[Proyecto OK]] &amp; "|" &amp; TEXT(tbl_Manifiestos[[#This Row],[Servicio]],"0.00") &amp; "|" &amp; TEXT(tbl_Manifiestos[[#This Row],[Costo Unitario]],"0.00")</f>
        <v>2306|Niles IL|8.50|110.00</v>
      </c>
      <c r="C3185">
        <v>2306</v>
      </c>
      <c r="D3185" s="21">
        <v>45636</v>
      </c>
      <c r="E3185">
        <v>19</v>
      </c>
      <c r="F3185" t="s">
        <v>5312</v>
      </c>
      <c r="G3185" t="s">
        <v>5403</v>
      </c>
      <c r="H3185" s="135" t="s">
        <v>22</v>
      </c>
      <c r="J3185">
        <v>8.5</v>
      </c>
      <c r="K3185" s="25">
        <v>110</v>
      </c>
      <c r="L3185" s="92">
        <f t="shared" si="93"/>
        <v>935</v>
      </c>
      <c r="M3185" s="6">
        <f>tbl_Manifiestos[[#This Row],[Total Pagado]]*tbl_Manifiestos[[#This Row],[Porcentaje]]</f>
        <v>869.55000000000007</v>
      </c>
      <c r="N3185" s="3">
        <v>0.93</v>
      </c>
    </row>
    <row r="3186" spans="1:14" ht="15.75" x14ac:dyDescent="0.25">
      <c r="A3186" s="3" t="s">
        <v>12</v>
      </c>
      <c r="B3186" s="3" t="str">
        <f>tbl_Manifiestos[[#This Row],[Factura]] &amp; "|" &amp; tbl_Manifiestos[[#This Row],[Proyecto OK]] &amp; "|" &amp; TEXT(tbl_Manifiestos[[#This Row],[Servicio]],"0.00") &amp; "|" &amp; TEXT(tbl_Manifiestos[[#This Row],[Costo Unitario]],"0.00")</f>
        <v>2306|Niles IL|10.00|110.00</v>
      </c>
      <c r="C3186">
        <v>2306</v>
      </c>
      <c r="D3186" s="21">
        <v>45635</v>
      </c>
      <c r="E3186">
        <v>19</v>
      </c>
      <c r="F3186" t="s">
        <v>5312</v>
      </c>
      <c r="G3186" t="s">
        <v>5403</v>
      </c>
      <c r="H3186" s="135" t="s">
        <v>22</v>
      </c>
      <c r="J3186">
        <v>10</v>
      </c>
      <c r="K3186" s="25">
        <v>110</v>
      </c>
      <c r="L3186" s="92">
        <f t="shared" si="93"/>
        <v>1100</v>
      </c>
      <c r="M3186" s="6">
        <f>tbl_Manifiestos[[#This Row],[Total Pagado]]*tbl_Manifiestos[[#This Row],[Porcentaje]]</f>
        <v>1023</v>
      </c>
      <c r="N3186" s="3">
        <v>0.93</v>
      </c>
    </row>
    <row r="3187" spans="1:14" ht="15.75" x14ac:dyDescent="0.25">
      <c r="A3187" s="3" t="s">
        <v>12</v>
      </c>
      <c r="B3187" s="3" t="str">
        <f>tbl_Manifiestos[[#This Row],[Factura]] &amp; "|" &amp; tbl_Manifiestos[[#This Row],[Proyecto OK]] &amp; "|" &amp; TEXT(tbl_Manifiestos[[#This Row],[Servicio]],"0.00") &amp; "|" &amp; TEXT(tbl_Manifiestos[[#This Row],[Costo Unitario]],"0.00")</f>
        <v>2329|Niles IL|7.00|115.50</v>
      </c>
      <c r="C3187">
        <v>2329</v>
      </c>
      <c r="D3187" s="32">
        <v>45663</v>
      </c>
      <c r="E3187">
        <v>19</v>
      </c>
      <c r="F3187" t="s">
        <v>5312</v>
      </c>
      <c r="G3187" t="s">
        <v>5403</v>
      </c>
      <c r="H3187" s="135" t="s">
        <v>22</v>
      </c>
      <c r="J3187">
        <v>7</v>
      </c>
      <c r="K3187" s="34">
        <v>115.5</v>
      </c>
      <c r="L3187" s="40">
        <f t="shared" si="93"/>
        <v>808.5</v>
      </c>
      <c r="M3187" s="6">
        <f>tbl_Manifiestos[[#This Row],[Total Pagado]]*tbl_Manifiestos[[#This Row],[Porcentaje]]</f>
        <v>751.90500000000009</v>
      </c>
      <c r="N3187" s="3">
        <v>0.93</v>
      </c>
    </row>
    <row r="3188" spans="1:14" ht="15.75" x14ac:dyDescent="0.25">
      <c r="A3188" s="3" t="s">
        <v>12</v>
      </c>
      <c r="B3188" s="3" t="str">
        <f>tbl_Manifiestos[[#This Row],[Factura]] &amp; "|" &amp; tbl_Manifiestos[[#This Row],[Proyecto OK]] &amp; "|" &amp; TEXT(tbl_Manifiestos[[#This Row],[Servicio]],"0.00") &amp; "|" &amp; TEXT(tbl_Manifiestos[[#This Row],[Costo Unitario]],"0.00")</f>
        <v>2347|Niles IL|6.50|115.50</v>
      </c>
      <c r="C3188">
        <v>2347</v>
      </c>
      <c r="D3188" s="31">
        <v>45692</v>
      </c>
      <c r="E3188">
        <v>11</v>
      </c>
      <c r="F3188" t="s">
        <v>5312</v>
      </c>
      <c r="G3188" t="s">
        <v>5403</v>
      </c>
      <c r="H3188" s="135" t="s">
        <v>22</v>
      </c>
      <c r="J3188">
        <v>6.5</v>
      </c>
      <c r="K3188" s="35">
        <v>115.5</v>
      </c>
      <c r="L3188" s="39">
        <f t="shared" si="93"/>
        <v>750.75</v>
      </c>
      <c r="M3188" s="6">
        <f>tbl_Manifiestos[[#This Row],[Total Pagado]]*tbl_Manifiestos[[#This Row],[Porcentaje]]</f>
        <v>698.19749999999999</v>
      </c>
      <c r="N3188" s="3">
        <v>0.93</v>
      </c>
    </row>
    <row r="3189" spans="1:14" ht="15.75" x14ac:dyDescent="0.25">
      <c r="A3189" s="3" t="s">
        <v>12</v>
      </c>
      <c r="B3189" s="3" t="str">
        <f>tbl_Manifiestos[[#This Row],[Factura]] &amp; "|" &amp; tbl_Manifiestos[[#This Row],[Proyecto OK]] &amp; "|" &amp; TEXT(tbl_Manifiestos[[#This Row],[Servicio]],"0.00") &amp; "|" &amp; TEXT(tbl_Manifiestos[[#This Row],[Costo Unitario]],"0.00")</f>
        <v>2518|Niles IL|6.25|115.50</v>
      </c>
      <c r="C3189" t="s">
        <v>5736</v>
      </c>
      <c r="D3189" s="53">
        <v>45813</v>
      </c>
      <c r="E3189">
        <v>11</v>
      </c>
      <c r="F3189" t="s">
        <v>5312</v>
      </c>
      <c r="G3189" t="s">
        <v>5403</v>
      </c>
      <c r="H3189" s="135" t="s">
        <v>22</v>
      </c>
      <c r="J3189">
        <v>6.25</v>
      </c>
      <c r="K3189" s="37">
        <v>115.5</v>
      </c>
      <c r="L3189" s="41">
        <f t="shared" si="93"/>
        <v>721.875</v>
      </c>
      <c r="M3189" s="6">
        <f>tbl_Manifiestos[[#This Row],[Total Pagado]]*tbl_Manifiestos[[#This Row],[Porcentaje]]</f>
        <v>671.34375</v>
      </c>
      <c r="N3189" s="3">
        <v>0.93</v>
      </c>
    </row>
    <row r="3190" spans="1:14" ht="15.75" x14ac:dyDescent="0.25">
      <c r="A3190" s="3" t="s">
        <v>5780</v>
      </c>
      <c r="B3190" s="3" t="str">
        <f>tbl_Manifiestos[[#This Row],[Factura]] &amp; "|" &amp; tbl_Manifiestos[[#This Row],[Proyecto OK]] &amp; "|" &amp; TEXT(tbl_Manifiestos[[#This Row],[Servicio]],"0.00") &amp; "|" &amp; TEXT(tbl_Manifiestos[[#This Row],[Costo Unitario]],"0.00")</f>
        <v>2342|Niles IL|8.00|115.50</v>
      </c>
      <c r="C3190">
        <v>2342</v>
      </c>
      <c r="D3190" s="123">
        <v>45687</v>
      </c>
      <c r="E3190">
        <v>198</v>
      </c>
      <c r="F3190" t="s">
        <v>5312</v>
      </c>
      <c r="G3190" t="s">
        <v>5403</v>
      </c>
      <c r="H3190" s="135" t="s">
        <v>22</v>
      </c>
      <c r="J3190">
        <v>8</v>
      </c>
      <c r="K3190" s="36">
        <v>115.5</v>
      </c>
      <c r="L3190" s="38">
        <f t="shared" si="93"/>
        <v>924</v>
      </c>
      <c r="M3190" s="6">
        <f>tbl_Manifiestos[[#This Row],[Total Pagado]]*tbl_Manifiestos[[#This Row],[Porcentaje]]</f>
        <v>859.32</v>
      </c>
      <c r="N3190" s="3">
        <v>0.93</v>
      </c>
    </row>
    <row r="3191" spans="1:14" ht="15.75" x14ac:dyDescent="0.25">
      <c r="A3191" s="3" t="s">
        <v>5780</v>
      </c>
      <c r="B3191" s="3" t="str">
        <f>tbl_Manifiestos[[#This Row],[Factura]] &amp; "|" &amp; tbl_Manifiestos[[#This Row],[Proyecto OK]] &amp; "|" &amp; TEXT(tbl_Manifiestos[[#This Row],[Servicio]],"0.00") &amp; "|" &amp; TEXT(tbl_Manifiestos[[#This Row],[Costo Unitario]],"0.00")</f>
        <v>2347|Niles IL|9.00|115.50</v>
      </c>
      <c r="C3191">
        <v>2347</v>
      </c>
      <c r="D3191" s="123">
        <v>45695</v>
      </c>
      <c r="E3191">
        <v>198</v>
      </c>
      <c r="F3191" t="s">
        <v>5312</v>
      </c>
      <c r="G3191" t="s">
        <v>5403</v>
      </c>
      <c r="H3191" s="135" t="s">
        <v>22</v>
      </c>
      <c r="J3191">
        <v>9</v>
      </c>
      <c r="K3191" s="36">
        <v>115.5</v>
      </c>
      <c r="L3191" s="38">
        <f t="shared" si="93"/>
        <v>1039.5</v>
      </c>
      <c r="M3191" s="6">
        <f>tbl_Manifiestos[[#This Row],[Total Pagado]]*tbl_Manifiestos[[#This Row],[Porcentaje]]</f>
        <v>966.73500000000001</v>
      </c>
      <c r="N3191" s="3">
        <v>0.93</v>
      </c>
    </row>
    <row r="3192" spans="1:14" ht="15.75" x14ac:dyDescent="0.25">
      <c r="A3192" s="3" t="s">
        <v>5780</v>
      </c>
      <c r="B3192" s="3" t="str">
        <f>tbl_Manifiestos[[#This Row],[Factura]] &amp; "|" &amp; tbl_Manifiestos[[#This Row],[Proyecto OK]] &amp; "|" &amp; TEXT(tbl_Manifiestos[[#This Row],[Servicio]],"0.00") &amp; "|" &amp; TEXT(tbl_Manifiestos[[#This Row],[Costo Unitario]],"0.00")</f>
        <v>2354|Niles IL|7.00|115.50</v>
      </c>
      <c r="C3192">
        <v>2354</v>
      </c>
      <c r="D3192" s="124">
        <v>45698</v>
      </c>
      <c r="E3192">
        <v>108</v>
      </c>
      <c r="F3192" t="s">
        <v>5312</v>
      </c>
      <c r="G3192" t="s">
        <v>5403</v>
      </c>
      <c r="H3192" s="135" t="s">
        <v>22</v>
      </c>
      <c r="J3192">
        <v>7</v>
      </c>
      <c r="K3192" s="34">
        <v>115.5</v>
      </c>
      <c r="L3192" s="40">
        <f t="shared" si="93"/>
        <v>808.5</v>
      </c>
      <c r="M3192" s="6">
        <f>tbl_Manifiestos[[#This Row],[Total Pagado]]*tbl_Manifiestos[[#This Row],[Porcentaje]]</f>
        <v>751.90500000000009</v>
      </c>
      <c r="N3192" s="3">
        <v>0.93</v>
      </c>
    </row>
    <row r="3193" spans="1:14" ht="15.75" x14ac:dyDescent="0.25">
      <c r="A3193" s="3" t="s">
        <v>16</v>
      </c>
      <c r="B3193" s="3" t="str">
        <f>tbl_Manifiestos[[#This Row],[Factura]] &amp; "|" &amp; tbl_Manifiestos[[#This Row],[Proyecto OK]] &amp; "|" &amp; TEXT(tbl_Manifiestos[[#This Row],[Servicio]],"0.00") &amp; "|" &amp; TEXT(tbl_Manifiestos[[#This Row],[Costo Unitario]],"0.00")</f>
        <v>2556|Niles IL|9.00|115.50</v>
      </c>
      <c r="C3193" s="44" t="s">
        <v>5802</v>
      </c>
      <c r="D3193" s="79">
        <v>45828</v>
      </c>
      <c r="E3193">
        <v>308</v>
      </c>
      <c r="F3193" t="s">
        <v>5312</v>
      </c>
      <c r="G3193" t="s">
        <v>5403</v>
      </c>
      <c r="H3193" s="135" t="s">
        <v>22</v>
      </c>
      <c r="J3193">
        <v>9</v>
      </c>
      <c r="K3193" s="55">
        <v>115.5</v>
      </c>
      <c r="L3193" s="40">
        <f t="shared" si="93"/>
        <v>1039.5</v>
      </c>
      <c r="M3193" s="6">
        <f>tbl_Manifiestos[[#This Row],[Total Pagado]]*tbl_Manifiestos[[#This Row],[Porcentaje]]</f>
        <v>966.73500000000001</v>
      </c>
      <c r="N3193" s="3">
        <v>0.93</v>
      </c>
    </row>
    <row r="3194" spans="1:14" ht="15.75" x14ac:dyDescent="0.25">
      <c r="A3194" s="3" t="s">
        <v>1339</v>
      </c>
      <c r="B3194" s="3" t="str">
        <f>tbl_Manifiestos[[#This Row],[Factura]] &amp; "|" &amp; tbl_Manifiestos[[#This Row],[Proyecto OK]] &amp; "|" &amp; TEXT(tbl_Manifiestos[[#This Row],[Servicio]],"0.00") &amp; "|" &amp; TEXT(tbl_Manifiestos[[#This Row],[Costo Unitario]],"0.00")</f>
        <v>2480|OAM|7.00|105.00</v>
      </c>
      <c r="C3194">
        <v>2480</v>
      </c>
      <c r="D3194" s="4">
        <v>45793</v>
      </c>
      <c r="E3194" s="5">
        <v>25</v>
      </c>
      <c r="F3194" s="3" t="s">
        <v>5357</v>
      </c>
      <c r="G3194" s="5" t="s">
        <v>787</v>
      </c>
      <c r="H3194" t="s">
        <v>787</v>
      </c>
      <c r="J3194" s="3">
        <v>7</v>
      </c>
      <c r="K3194" s="6">
        <v>105</v>
      </c>
      <c r="L3194" s="6">
        <v>735</v>
      </c>
      <c r="M3194" s="6">
        <f>tbl_Manifiestos[[#This Row],[Total Pagado]]*tbl_Manifiestos[[#This Row],[Porcentaje]]</f>
        <v>661.5</v>
      </c>
      <c r="N3194" s="3">
        <v>0.9</v>
      </c>
    </row>
    <row r="3195" spans="1:14" ht="15.75" x14ac:dyDescent="0.25">
      <c r="A3195" s="3" t="s">
        <v>1339</v>
      </c>
      <c r="B3195" s="3" t="str">
        <f>tbl_Manifiestos[[#This Row],[Factura]] &amp; "|" &amp; tbl_Manifiestos[[#This Row],[Proyecto OK]] &amp; "|" &amp; TEXT(tbl_Manifiestos[[#This Row],[Servicio]],"0.00") &amp; "|" &amp; TEXT(tbl_Manifiestos[[#This Row],[Costo Unitario]],"0.00")</f>
        <v>2495|OAM|6.25|105.00</v>
      </c>
      <c r="C3195">
        <v>2495</v>
      </c>
      <c r="D3195" s="4">
        <v>45796</v>
      </c>
      <c r="E3195" s="5">
        <v>25</v>
      </c>
      <c r="F3195" s="3" t="s">
        <v>5357</v>
      </c>
      <c r="G3195" s="5" t="s">
        <v>787</v>
      </c>
      <c r="H3195" t="s">
        <v>787</v>
      </c>
      <c r="J3195" s="3">
        <v>6.25</v>
      </c>
      <c r="K3195" s="183">
        <v>105</v>
      </c>
      <c r="L3195" s="183">
        <v>656.25</v>
      </c>
      <c r="M3195" s="6">
        <f>tbl_Manifiestos[[#This Row],[Total Pagado]]*tbl_Manifiestos[[#This Row],[Porcentaje]]</f>
        <v>590.625</v>
      </c>
      <c r="N3195" s="3">
        <v>0.9</v>
      </c>
    </row>
    <row r="3196" spans="1:14" ht="15.75" x14ac:dyDescent="0.25">
      <c r="A3196" s="3" t="s">
        <v>1339</v>
      </c>
      <c r="B3196" s="3" t="str">
        <f>tbl_Manifiestos[[#This Row],[Factura]] &amp; "|" &amp; tbl_Manifiestos[[#This Row],[Proyecto OK]] &amp; "|" &amp; TEXT(tbl_Manifiestos[[#This Row],[Servicio]],"0.00") &amp; "|" &amp; TEXT(tbl_Manifiestos[[#This Row],[Costo Unitario]],"0.00")</f>
        <v>2569|OAM|4.25|105.00</v>
      </c>
      <c r="C3196">
        <v>2569</v>
      </c>
      <c r="D3196" s="138">
        <v>45831</v>
      </c>
      <c r="E3196" s="5">
        <v>25</v>
      </c>
      <c r="F3196" s="3" t="s">
        <v>5357</v>
      </c>
      <c r="G3196" s="5" t="s">
        <v>787</v>
      </c>
      <c r="H3196" t="s">
        <v>787</v>
      </c>
      <c r="J3196" s="3">
        <v>4.25</v>
      </c>
      <c r="K3196" s="185">
        <v>105</v>
      </c>
      <c r="L3196" s="214">
        <v>446.25</v>
      </c>
      <c r="M3196" s="6">
        <f>tbl_Manifiestos[[#This Row],[Total Pagado]]*tbl_Manifiestos[[#This Row],[Porcentaje]]</f>
        <v>401.625</v>
      </c>
      <c r="N3196" s="3">
        <v>0.9</v>
      </c>
    </row>
    <row r="3197" spans="1:14" ht="15.75" x14ac:dyDescent="0.25">
      <c r="A3197" s="3" t="s">
        <v>1339</v>
      </c>
      <c r="B3197" s="3" t="str">
        <f>tbl_Manifiestos[[#This Row],[Factura]] &amp; "|" &amp; tbl_Manifiestos[[#This Row],[Proyecto OK]] &amp; "|" &amp; TEXT(tbl_Manifiestos[[#This Row],[Servicio]],"0.00") &amp; "|" &amp; TEXT(tbl_Manifiestos[[#This Row],[Costo Unitario]],"0.00")</f>
        <v>2569|OAM|7.75|105.00</v>
      </c>
      <c r="C3197">
        <v>2569</v>
      </c>
      <c r="D3197" s="4">
        <v>45832</v>
      </c>
      <c r="E3197" s="5">
        <v>25</v>
      </c>
      <c r="F3197" s="3" t="s">
        <v>5357</v>
      </c>
      <c r="G3197" s="5" t="s">
        <v>787</v>
      </c>
      <c r="H3197" t="s">
        <v>787</v>
      </c>
      <c r="J3197" s="3">
        <v>7.75</v>
      </c>
      <c r="K3197" s="6">
        <v>105</v>
      </c>
      <c r="L3197" s="213">
        <v>813.75</v>
      </c>
      <c r="M3197" s="6">
        <f>tbl_Manifiestos[[#This Row],[Total Pagado]]*tbl_Manifiestos[[#This Row],[Porcentaje]]</f>
        <v>732.375</v>
      </c>
      <c r="N3197" s="3">
        <v>0.9</v>
      </c>
    </row>
    <row r="3198" spans="1:14" ht="15.75" x14ac:dyDescent="0.25">
      <c r="A3198" s="3" t="s">
        <v>1339</v>
      </c>
      <c r="B3198" s="3" t="str">
        <f>tbl_Manifiestos[[#This Row],[Factura]] &amp; "|" &amp; tbl_Manifiestos[[#This Row],[Proyecto OK]] &amp; "|" &amp; TEXT(tbl_Manifiestos[[#This Row],[Servicio]],"0.00") &amp; "|" &amp; TEXT(tbl_Manifiestos[[#This Row],[Costo Unitario]],"0.00")</f>
        <v>2569|OAM|6.00|105.00</v>
      </c>
      <c r="C3198">
        <v>2569</v>
      </c>
      <c r="D3198" s="136">
        <v>45833</v>
      </c>
      <c r="E3198" s="5">
        <v>25</v>
      </c>
      <c r="F3198" s="3" t="s">
        <v>5357</v>
      </c>
      <c r="G3198" s="5" t="s">
        <v>787</v>
      </c>
      <c r="H3198" t="s">
        <v>787</v>
      </c>
      <c r="J3198" s="3">
        <v>6</v>
      </c>
      <c r="K3198" s="183">
        <v>105</v>
      </c>
      <c r="L3198" s="212">
        <v>630</v>
      </c>
      <c r="M3198" s="6">
        <f>tbl_Manifiestos[[#This Row],[Total Pagado]]*tbl_Manifiestos[[#This Row],[Porcentaje]]</f>
        <v>567</v>
      </c>
      <c r="N3198" s="3">
        <v>0.9</v>
      </c>
    </row>
    <row r="3199" spans="1:14" ht="15.75" x14ac:dyDescent="0.25">
      <c r="A3199" s="3" t="s">
        <v>1339</v>
      </c>
      <c r="B3199" s="3" t="str">
        <f>tbl_Manifiestos[[#This Row],[Factura]] &amp; "|" &amp; tbl_Manifiestos[[#This Row],[Proyecto OK]] &amp; "|" &amp; TEXT(tbl_Manifiestos[[#This Row],[Servicio]],"0.00") &amp; "|" &amp; TEXT(tbl_Manifiestos[[#This Row],[Costo Unitario]],"0.00")</f>
        <v>2569|OAM|7.00|105.00</v>
      </c>
      <c r="C3199">
        <v>2569</v>
      </c>
      <c r="D3199" s="138">
        <v>45834</v>
      </c>
      <c r="E3199" s="5">
        <v>25</v>
      </c>
      <c r="F3199" s="3" t="s">
        <v>5357</v>
      </c>
      <c r="G3199" s="5" t="s">
        <v>787</v>
      </c>
      <c r="H3199" t="s">
        <v>787</v>
      </c>
      <c r="J3199" s="3">
        <v>7</v>
      </c>
      <c r="K3199" s="185">
        <v>105</v>
      </c>
      <c r="L3199" s="214">
        <v>735</v>
      </c>
      <c r="M3199" s="6">
        <f>tbl_Manifiestos[[#This Row],[Total Pagado]]*tbl_Manifiestos[[#This Row],[Porcentaje]]</f>
        <v>661.5</v>
      </c>
      <c r="N3199" s="3">
        <v>0.9</v>
      </c>
    </row>
    <row r="3200" spans="1:14" ht="15.75" x14ac:dyDescent="0.25">
      <c r="A3200" s="3" t="s">
        <v>1339</v>
      </c>
      <c r="B3200" s="3" t="str">
        <f>tbl_Manifiestos[[#This Row],[Factura]] &amp; "|" &amp; tbl_Manifiestos[[#This Row],[Proyecto OK]] &amp; "|" &amp; TEXT(tbl_Manifiestos[[#This Row],[Servicio]],"0.00") &amp; "|" &amp; TEXT(tbl_Manifiestos[[#This Row],[Costo Unitario]],"0.00")</f>
        <v>2569|OAM|5.25|105.00</v>
      </c>
      <c r="C3200">
        <v>2569</v>
      </c>
      <c r="D3200" s="4">
        <v>45838</v>
      </c>
      <c r="E3200" s="5">
        <v>25</v>
      </c>
      <c r="F3200" s="3" t="s">
        <v>5357</v>
      </c>
      <c r="G3200" s="5" t="s">
        <v>787</v>
      </c>
      <c r="H3200" t="s">
        <v>787</v>
      </c>
      <c r="J3200" s="3">
        <v>5.25</v>
      </c>
      <c r="K3200" s="6">
        <v>105</v>
      </c>
      <c r="L3200" s="213">
        <v>551.25</v>
      </c>
      <c r="M3200" s="6">
        <f>tbl_Manifiestos[[#This Row],[Total Pagado]]*tbl_Manifiestos[[#This Row],[Porcentaje]]</f>
        <v>496.125</v>
      </c>
      <c r="N3200" s="3">
        <v>0.9</v>
      </c>
    </row>
    <row r="3201" spans="1:14" ht="15.75" x14ac:dyDescent="0.25">
      <c r="A3201" s="3" t="s">
        <v>1339</v>
      </c>
      <c r="B3201" s="3" t="str">
        <f>tbl_Manifiestos[[#This Row],[Factura]] &amp; "|" &amp; tbl_Manifiestos[[#This Row],[Proyecto OK]] &amp; "|" &amp; TEXT(tbl_Manifiestos[[#This Row],[Servicio]],"0.00") &amp; "|" &amp; TEXT(tbl_Manifiestos[[#This Row],[Costo Unitario]],"0.00")</f>
        <v>2569|OAM|5.00|105.00</v>
      </c>
      <c r="C3201">
        <v>2569</v>
      </c>
      <c r="D3201" s="4">
        <v>45835</v>
      </c>
      <c r="E3201" s="5">
        <v>25</v>
      </c>
      <c r="F3201" s="3" t="s">
        <v>5357</v>
      </c>
      <c r="G3201" s="5" t="s">
        <v>787</v>
      </c>
      <c r="H3201" t="s">
        <v>787</v>
      </c>
      <c r="J3201" s="3">
        <v>5</v>
      </c>
      <c r="K3201" s="6">
        <v>105</v>
      </c>
      <c r="L3201" s="213">
        <v>525</v>
      </c>
      <c r="M3201" s="6">
        <f>tbl_Manifiestos[[#This Row],[Total Pagado]]*tbl_Manifiestos[[#This Row],[Porcentaje]]</f>
        <v>472.5</v>
      </c>
      <c r="N3201" s="3">
        <v>0.9</v>
      </c>
    </row>
    <row r="3202" spans="1:14" ht="15.75" x14ac:dyDescent="0.25">
      <c r="A3202" s="3" t="s">
        <v>1339</v>
      </c>
      <c r="B3202" s="3" t="str">
        <f>tbl_Manifiestos[[#This Row],[Factura]] &amp; "|" &amp; tbl_Manifiestos[[#This Row],[Proyecto OK]] &amp; "|" &amp; TEXT(tbl_Manifiestos[[#This Row],[Servicio]],"0.00") &amp; "|" &amp; TEXT(tbl_Manifiestos[[#This Row],[Costo Unitario]],"0.00")</f>
        <v>2598|OAM|8.25|105.00</v>
      </c>
      <c r="C3202">
        <v>2598</v>
      </c>
      <c r="D3202" s="4">
        <v>45847</v>
      </c>
      <c r="E3202" s="5">
        <v>25</v>
      </c>
      <c r="F3202" s="3" t="s">
        <v>5357</v>
      </c>
      <c r="G3202" s="5" t="s">
        <v>787</v>
      </c>
      <c r="H3202" t="s">
        <v>787</v>
      </c>
      <c r="J3202" s="3">
        <v>8.25</v>
      </c>
      <c r="K3202" s="6">
        <v>105</v>
      </c>
      <c r="L3202" s="213">
        <v>866.25</v>
      </c>
      <c r="M3202" s="6">
        <f>tbl_Manifiestos[[#This Row],[Total Pagado]]*tbl_Manifiestos[[#This Row],[Porcentaje]]</f>
        <v>779.625</v>
      </c>
      <c r="N3202" s="3">
        <v>0.9</v>
      </c>
    </row>
    <row r="3203" spans="1:14" ht="15.75" x14ac:dyDescent="0.25">
      <c r="A3203" s="3" t="s">
        <v>1339</v>
      </c>
      <c r="B3203" s="3" t="str">
        <f>tbl_Manifiestos[[#This Row],[Factura]] &amp; "|" &amp; tbl_Manifiestos[[#This Row],[Proyecto OK]] &amp; "|" &amp; TEXT(tbl_Manifiestos[[#This Row],[Servicio]],"0.00") &amp; "|" &amp; TEXT(tbl_Manifiestos[[#This Row],[Costo Unitario]],"0.00")</f>
        <v>2598|OAM|6.50|105.00</v>
      </c>
      <c r="C3203">
        <v>2598</v>
      </c>
      <c r="D3203" s="4">
        <v>45849</v>
      </c>
      <c r="E3203" s="5">
        <v>25</v>
      </c>
      <c r="F3203" s="3" t="s">
        <v>5357</v>
      </c>
      <c r="G3203" s="5" t="s">
        <v>787</v>
      </c>
      <c r="H3203" t="s">
        <v>787</v>
      </c>
      <c r="J3203" s="3">
        <v>6.5</v>
      </c>
      <c r="K3203" s="6">
        <v>105</v>
      </c>
      <c r="L3203" s="213">
        <v>682.5</v>
      </c>
      <c r="M3203" s="6">
        <f>tbl_Manifiestos[[#This Row],[Total Pagado]]*tbl_Manifiestos[[#This Row],[Porcentaje]]</f>
        <v>614.25</v>
      </c>
      <c r="N3203" s="3">
        <v>0.9</v>
      </c>
    </row>
    <row r="3204" spans="1:14" ht="15.75" x14ac:dyDescent="0.25">
      <c r="A3204" s="3" t="s">
        <v>1339</v>
      </c>
      <c r="B3204" s="3" t="str">
        <f>tbl_Manifiestos[[#This Row],[Factura]] &amp; "|" &amp; tbl_Manifiestos[[#This Row],[Proyecto OK]] &amp; "|" &amp; TEXT(tbl_Manifiestos[[#This Row],[Servicio]],"0.00") &amp; "|" &amp; TEXT(tbl_Manifiestos[[#This Row],[Costo Unitario]],"0.00")</f>
        <v>2611|OAM|10.50|105.00</v>
      </c>
      <c r="C3204">
        <v>2611</v>
      </c>
      <c r="D3204" s="4">
        <v>45853</v>
      </c>
      <c r="E3204" s="5">
        <v>25</v>
      </c>
      <c r="F3204" s="3" t="s">
        <v>5357</v>
      </c>
      <c r="G3204" s="5" t="s">
        <v>787</v>
      </c>
      <c r="H3204" t="s">
        <v>787</v>
      </c>
      <c r="J3204" s="3">
        <v>10.5</v>
      </c>
      <c r="K3204" s="6">
        <v>105</v>
      </c>
      <c r="L3204" s="213">
        <v>1102.5</v>
      </c>
      <c r="M3204" s="6">
        <f>tbl_Manifiestos[[#This Row],[Total Pagado]]*tbl_Manifiestos[[#This Row],[Porcentaje]]</f>
        <v>992.25</v>
      </c>
      <c r="N3204" s="3">
        <v>0.9</v>
      </c>
    </row>
    <row r="3205" spans="1:14" ht="15.75" x14ac:dyDescent="0.25">
      <c r="A3205" s="3" t="s">
        <v>1339</v>
      </c>
      <c r="B3205" s="3" t="str">
        <f>tbl_Manifiestos[[#This Row],[Factura]] &amp; "|" &amp; tbl_Manifiestos[[#This Row],[Proyecto OK]] &amp; "|" &amp; TEXT(tbl_Manifiestos[[#This Row],[Servicio]],"0.00") &amp; "|" &amp; TEXT(tbl_Manifiestos[[#This Row],[Costo Unitario]],"0.00")</f>
        <v>2611|OAM|6.25|105.00</v>
      </c>
      <c r="C3205">
        <v>2611</v>
      </c>
      <c r="D3205" s="4">
        <v>45854</v>
      </c>
      <c r="E3205" s="5">
        <v>25</v>
      </c>
      <c r="F3205" s="3" t="s">
        <v>5357</v>
      </c>
      <c r="G3205" s="5" t="s">
        <v>787</v>
      </c>
      <c r="H3205" t="s">
        <v>787</v>
      </c>
      <c r="J3205" s="3">
        <v>6.25</v>
      </c>
      <c r="K3205" s="6">
        <v>105</v>
      </c>
      <c r="L3205" s="213">
        <v>656.25</v>
      </c>
      <c r="M3205" s="6">
        <f>tbl_Manifiestos[[#This Row],[Total Pagado]]*tbl_Manifiestos[[#This Row],[Porcentaje]]</f>
        <v>590.625</v>
      </c>
      <c r="N3205" s="3">
        <v>0.9</v>
      </c>
    </row>
    <row r="3206" spans="1:14" ht="15.75" x14ac:dyDescent="0.25">
      <c r="A3206" s="3" t="s">
        <v>1339</v>
      </c>
      <c r="B3206" s="3" t="str">
        <f>tbl_Manifiestos[[#This Row],[Factura]] &amp; "|" &amp; tbl_Manifiestos[[#This Row],[Proyecto OK]] &amp; "|" &amp; TEXT(tbl_Manifiestos[[#This Row],[Servicio]],"0.00") &amp; "|" &amp; TEXT(tbl_Manifiestos[[#This Row],[Costo Unitario]],"0.00")</f>
        <v>2611|OAM|9.00|105.00</v>
      </c>
      <c r="C3206">
        <v>2611</v>
      </c>
      <c r="D3206" s="4">
        <v>45855</v>
      </c>
      <c r="E3206" s="5">
        <v>25</v>
      </c>
      <c r="F3206" s="3" t="s">
        <v>5357</v>
      </c>
      <c r="G3206" s="5" t="s">
        <v>787</v>
      </c>
      <c r="H3206" t="s">
        <v>787</v>
      </c>
      <c r="J3206" s="3">
        <v>9</v>
      </c>
      <c r="K3206" s="6">
        <v>105</v>
      </c>
      <c r="L3206" s="213">
        <v>945</v>
      </c>
      <c r="M3206" s="6">
        <f>tbl_Manifiestos[[#This Row],[Total Pagado]]*tbl_Manifiestos[[#This Row],[Porcentaje]]</f>
        <v>850.5</v>
      </c>
      <c r="N3206" s="3">
        <v>0.9</v>
      </c>
    </row>
    <row r="3207" spans="1:14" ht="15.75" x14ac:dyDescent="0.25">
      <c r="A3207" s="3" t="s">
        <v>1339</v>
      </c>
      <c r="B3207" s="3" t="str">
        <f>tbl_Manifiestos[[#This Row],[Factura]] &amp; "|" &amp; tbl_Manifiestos[[#This Row],[Proyecto OK]] &amp; "|" &amp; TEXT(tbl_Manifiestos[[#This Row],[Servicio]],"0.00") &amp; "|" &amp; TEXT(tbl_Manifiestos[[#This Row],[Costo Unitario]],"0.00")</f>
        <v>2611|OAM|3.75|105.00</v>
      </c>
      <c r="C3207">
        <v>2611</v>
      </c>
      <c r="D3207" s="4">
        <v>45856</v>
      </c>
      <c r="E3207" s="5">
        <v>25</v>
      </c>
      <c r="F3207" s="3" t="s">
        <v>5357</v>
      </c>
      <c r="G3207" s="5" t="s">
        <v>787</v>
      </c>
      <c r="H3207" t="s">
        <v>787</v>
      </c>
      <c r="J3207" s="3">
        <v>3.75</v>
      </c>
      <c r="K3207" s="6">
        <v>105</v>
      </c>
      <c r="L3207" s="213">
        <v>393.75</v>
      </c>
      <c r="M3207" s="6">
        <f>tbl_Manifiestos[[#This Row],[Total Pagado]]*tbl_Manifiestos[[#This Row],[Porcentaje]]</f>
        <v>354.375</v>
      </c>
      <c r="N3207" s="3">
        <v>0.9</v>
      </c>
    </row>
    <row r="3208" spans="1:14" ht="15.75" x14ac:dyDescent="0.25">
      <c r="A3208" s="3" t="s">
        <v>2195</v>
      </c>
      <c r="B3208" s="3" t="str">
        <f>tbl_Manifiestos[[#This Row],[Factura]] &amp; "|" &amp; tbl_Manifiestos[[#This Row],[Proyecto OK]] &amp; "|" &amp; TEXT(tbl_Manifiestos[[#This Row],[Servicio]],"0.00") &amp; "|" &amp; TEXT(tbl_Manifiestos[[#This Row],[Costo Unitario]],"0.00")</f>
        <v>2628|OAM|6.25|105.00</v>
      </c>
      <c r="C3208">
        <v>2628</v>
      </c>
      <c r="D3208" s="4">
        <v>45862</v>
      </c>
      <c r="E3208">
        <v>15</v>
      </c>
      <c r="F3208" s="3" t="s">
        <v>5357</v>
      </c>
      <c r="G3208" t="s">
        <v>787</v>
      </c>
      <c r="H3208" t="s">
        <v>787</v>
      </c>
      <c r="J3208">
        <v>6.25</v>
      </c>
      <c r="K3208" s="6">
        <v>105</v>
      </c>
      <c r="L3208" s="213">
        <v>656.25</v>
      </c>
      <c r="M3208" s="6">
        <f>tbl_Manifiestos[[#This Row],[Total Pagado]]*tbl_Manifiestos[[#This Row],[Porcentaje]]</f>
        <v>590.625</v>
      </c>
      <c r="N3208" s="3">
        <v>0.9</v>
      </c>
    </row>
    <row r="3209" spans="1:14" ht="15.75" x14ac:dyDescent="0.25">
      <c r="A3209" s="3" t="s">
        <v>1339</v>
      </c>
      <c r="B3209" s="3" t="str">
        <f>tbl_Manifiestos[[#This Row],[Factura]] &amp; "|" &amp; tbl_Manifiestos[[#This Row],[Proyecto OK]] &amp; "|" &amp; TEXT(tbl_Manifiestos[[#This Row],[Servicio]],"0.00") &amp; "|" &amp; TEXT(tbl_Manifiestos[[#This Row],[Costo Unitario]],"0.00")</f>
        <v>2628|OAM|5.75|105.00</v>
      </c>
      <c r="C3209">
        <v>2628</v>
      </c>
      <c r="D3209" s="4">
        <v>45859</v>
      </c>
      <c r="E3209">
        <v>25</v>
      </c>
      <c r="F3209" s="3" t="s">
        <v>5357</v>
      </c>
      <c r="G3209" t="s">
        <v>787</v>
      </c>
      <c r="H3209" t="s">
        <v>787</v>
      </c>
      <c r="J3209">
        <v>5.75</v>
      </c>
      <c r="K3209" s="6">
        <v>105</v>
      </c>
      <c r="L3209" s="213">
        <v>603.75</v>
      </c>
      <c r="M3209" s="6">
        <f>tbl_Manifiestos[[#This Row],[Total Pagado]]*tbl_Manifiestos[[#This Row],[Porcentaje]]</f>
        <v>543.375</v>
      </c>
      <c r="N3209" s="3">
        <v>0.9</v>
      </c>
    </row>
    <row r="3210" spans="1:14" ht="15.75" x14ac:dyDescent="0.25">
      <c r="A3210" s="3" t="s">
        <v>1339</v>
      </c>
      <c r="B3210" s="3" t="str">
        <f>tbl_Manifiestos[[#This Row],[Factura]] &amp; "|" &amp; tbl_Manifiestos[[#This Row],[Proyecto OK]] &amp; "|" &amp; TEXT(tbl_Manifiestos[[#This Row],[Servicio]],"0.00") &amp; "|" &amp; TEXT(tbl_Manifiestos[[#This Row],[Costo Unitario]],"0.00")</f>
        <v>2628|OAM|4.75|105.00</v>
      </c>
      <c r="C3210">
        <v>2628</v>
      </c>
      <c r="D3210" s="136">
        <v>45860</v>
      </c>
      <c r="E3210">
        <v>25</v>
      </c>
      <c r="F3210" s="3" t="s">
        <v>5357</v>
      </c>
      <c r="G3210" t="s">
        <v>787</v>
      </c>
      <c r="H3210" t="s">
        <v>787</v>
      </c>
      <c r="J3210">
        <v>4.75</v>
      </c>
      <c r="K3210" s="183">
        <v>105</v>
      </c>
      <c r="L3210" s="212">
        <v>498.75</v>
      </c>
      <c r="M3210" s="6">
        <f>tbl_Manifiestos[[#This Row],[Total Pagado]]*tbl_Manifiestos[[#This Row],[Porcentaje]]</f>
        <v>448.875</v>
      </c>
      <c r="N3210" s="3">
        <v>0.9</v>
      </c>
    </row>
    <row r="3211" spans="1:14" ht="15.75" x14ac:dyDescent="0.25">
      <c r="A3211" s="3" t="s">
        <v>1339</v>
      </c>
      <c r="B3211" s="3" t="str">
        <f>tbl_Manifiestos[[#This Row],[Factura]] &amp; "|" &amp; tbl_Manifiestos[[#This Row],[Proyecto OK]] &amp; "|" &amp; TEXT(tbl_Manifiestos[[#This Row],[Servicio]],"0.00") &amp; "|" &amp; TEXT(tbl_Manifiestos[[#This Row],[Costo Unitario]],"0.00")</f>
        <v>2628|OAM|6.00|105.00</v>
      </c>
      <c r="C3211">
        <v>2628</v>
      </c>
      <c r="D3211" s="140">
        <v>45861</v>
      </c>
      <c r="E3211">
        <v>25</v>
      </c>
      <c r="F3211" s="3" t="s">
        <v>5357</v>
      </c>
      <c r="G3211" t="s">
        <v>787</v>
      </c>
      <c r="H3211" t="s">
        <v>787</v>
      </c>
      <c r="J3211">
        <v>6</v>
      </c>
      <c r="K3211" s="187">
        <v>105</v>
      </c>
      <c r="L3211" s="216">
        <v>630</v>
      </c>
      <c r="M3211" s="6">
        <f>tbl_Manifiestos[[#This Row],[Total Pagado]]*tbl_Manifiestos[[#This Row],[Porcentaje]]</f>
        <v>567</v>
      </c>
      <c r="N3211" s="3">
        <v>0.9</v>
      </c>
    </row>
    <row r="3212" spans="1:14" ht="15.75" x14ac:dyDescent="0.25">
      <c r="A3212" s="3" t="s">
        <v>2195</v>
      </c>
      <c r="B3212" s="3" t="str">
        <f>tbl_Manifiestos[[#This Row],[Factura]] &amp; "|" &amp; tbl_Manifiestos[[#This Row],[Proyecto OK]] &amp; "|" &amp; TEXT(tbl_Manifiestos[[#This Row],[Servicio]],"0.00") &amp; "|" &amp; TEXT(tbl_Manifiestos[[#This Row],[Costo Unitario]],"0.00")</f>
        <v>2644|OAM|5.25|105.00</v>
      </c>
      <c r="C3212">
        <v>2644</v>
      </c>
      <c r="D3212" s="138">
        <v>45868</v>
      </c>
      <c r="E3212">
        <v>15</v>
      </c>
      <c r="F3212" s="3" t="s">
        <v>5357</v>
      </c>
      <c r="G3212" t="s">
        <v>787</v>
      </c>
      <c r="H3212" t="s">
        <v>787</v>
      </c>
      <c r="J3212">
        <v>5.25</v>
      </c>
      <c r="K3212" s="185">
        <v>105</v>
      </c>
      <c r="L3212" s="214">
        <v>551.25</v>
      </c>
      <c r="M3212" s="6">
        <f>tbl_Manifiestos[[#This Row],[Total Pagado]]*tbl_Manifiestos[[#This Row],[Porcentaje]]</f>
        <v>496.125</v>
      </c>
      <c r="N3212" s="3">
        <v>0.9</v>
      </c>
    </row>
    <row r="3213" spans="1:14" ht="15.75" x14ac:dyDescent="0.25">
      <c r="A3213" s="3" t="s">
        <v>1339</v>
      </c>
      <c r="B3213" s="3" t="str">
        <f>tbl_Manifiestos[[#This Row],[Factura]] &amp; "|" &amp; tbl_Manifiestos[[#This Row],[Proyecto OK]] &amp; "|" &amp; TEXT(tbl_Manifiestos[[#This Row],[Servicio]],"0.00") &amp; "|" &amp; TEXT(tbl_Manifiestos[[#This Row],[Costo Unitario]],"0.00")</f>
        <v>2659|OAM|7.50|105.00</v>
      </c>
      <c r="C3213">
        <v>2659</v>
      </c>
      <c r="D3213" s="140">
        <v>45874</v>
      </c>
      <c r="E3213">
        <v>25</v>
      </c>
      <c r="F3213" s="3" t="s">
        <v>5357</v>
      </c>
      <c r="G3213" t="s">
        <v>787</v>
      </c>
      <c r="H3213" t="s">
        <v>787</v>
      </c>
      <c r="J3213">
        <v>7.5</v>
      </c>
      <c r="K3213" s="187">
        <v>105</v>
      </c>
      <c r="L3213" s="216">
        <v>787.5</v>
      </c>
      <c r="M3213" s="6">
        <f>tbl_Manifiestos[[#This Row],[Total Pagado]]*tbl_Manifiestos[[#This Row],[Porcentaje]]</f>
        <v>708.75</v>
      </c>
      <c r="N3213" s="3">
        <v>0.9</v>
      </c>
    </row>
    <row r="3214" spans="1:14" ht="15.75" x14ac:dyDescent="0.25">
      <c r="A3214" s="3" t="s">
        <v>1339</v>
      </c>
      <c r="B3214" s="3" t="str">
        <f>tbl_Manifiestos[[#This Row],[Factura]] &amp; "|" &amp; tbl_Manifiestos[[#This Row],[Proyecto OK]] &amp; "|" &amp; TEXT(tbl_Manifiestos[[#This Row],[Servicio]],"0.00") &amp; "|" &amp; TEXT(tbl_Manifiestos[[#This Row],[Costo Unitario]],"0.00")</f>
        <v>2659|OAM|6.00|105.00</v>
      </c>
      <c r="C3214">
        <v>2659</v>
      </c>
      <c r="D3214" s="138">
        <v>45875</v>
      </c>
      <c r="E3214">
        <v>25</v>
      </c>
      <c r="F3214" s="3" t="s">
        <v>5357</v>
      </c>
      <c r="G3214" t="s">
        <v>787</v>
      </c>
      <c r="H3214" t="s">
        <v>787</v>
      </c>
      <c r="J3214">
        <v>6</v>
      </c>
      <c r="K3214" s="185">
        <v>105</v>
      </c>
      <c r="L3214" s="214">
        <v>630</v>
      </c>
      <c r="M3214" s="6">
        <f>tbl_Manifiestos[[#This Row],[Total Pagado]]*tbl_Manifiestos[[#This Row],[Porcentaje]]</f>
        <v>567</v>
      </c>
      <c r="N3214" s="3">
        <v>0.9</v>
      </c>
    </row>
    <row r="3215" spans="1:14" ht="15.75" x14ac:dyDescent="0.25">
      <c r="A3215" s="3" t="s">
        <v>1339</v>
      </c>
      <c r="B3215" s="3" t="str">
        <f>tbl_Manifiestos[[#This Row],[Factura]] &amp; "|" &amp; tbl_Manifiestos[[#This Row],[Proyecto OK]] &amp; "|" &amp; TEXT(tbl_Manifiestos[[#This Row],[Servicio]],"0.00") &amp; "|" &amp; TEXT(tbl_Manifiestos[[#This Row],[Costo Unitario]],"0.00")</f>
        <v>2659|OAM|6.50|105.00</v>
      </c>
      <c r="C3215">
        <v>2659</v>
      </c>
      <c r="D3215" s="136">
        <v>45876</v>
      </c>
      <c r="E3215">
        <v>25</v>
      </c>
      <c r="F3215" s="3" t="s">
        <v>5357</v>
      </c>
      <c r="G3215" t="s">
        <v>787</v>
      </c>
      <c r="H3215" t="s">
        <v>787</v>
      </c>
      <c r="J3215">
        <v>6.5</v>
      </c>
      <c r="K3215" s="183">
        <v>105</v>
      </c>
      <c r="L3215" s="212">
        <v>682.5</v>
      </c>
      <c r="M3215" s="6">
        <f>tbl_Manifiestos[[#This Row],[Total Pagado]]*tbl_Manifiestos[[#This Row],[Porcentaje]]</f>
        <v>614.25</v>
      </c>
      <c r="N3215" s="3">
        <v>0.9</v>
      </c>
    </row>
    <row r="3216" spans="1:14" ht="15.75" x14ac:dyDescent="0.25">
      <c r="A3216" s="3" t="s">
        <v>1339</v>
      </c>
      <c r="B3216" s="3" t="str">
        <f>tbl_Manifiestos[[#This Row],[Factura]] &amp; "|" &amp; tbl_Manifiestos[[#This Row],[Proyecto OK]] &amp; "|" &amp; TEXT(tbl_Manifiestos[[#This Row],[Servicio]],"0.00") &amp; "|" &amp; TEXT(tbl_Manifiestos[[#This Row],[Costo Unitario]],"0.00")</f>
        <v>2659|OAM|6.00|105.00</v>
      </c>
      <c r="C3216">
        <v>2659</v>
      </c>
      <c r="D3216" s="138">
        <v>45877</v>
      </c>
      <c r="E3216">
        <v>25</v>
      </c>
      <c r="F3216" s="3" t="s">
        <v>5357</v>
      </c>
      <c r="G3216" t="s">
        <v>787</v>
      </c>
      <c r="H3216" t="s">
        <v>787</v>
      </c>
      <c r="J3216">
        <v>6</v>
      </c>
      <c r="K3216" s="185">
        <v>105</v>
      </c>
      <c r="L3216" s="214">
        <v>630</v>
      </c>
      <c r="M3216" s="6">
        <f>tbl_Manifiestos[[#This Row],[Total Pagado]]*tbl_Manifiestos[[#This Row],[Porcentaje]]</f>
        <v>567</v>
      </c>
      <c r="N3216" s="3">
        <v>0.9</v>
      </c>
    </row>
    <row r="3217" spans="1:14" ht="15.75" x14ac:dyDescent="0.25">
      <c r="A3217" s="3" t="s">
        <v>1339</v>
      </c>
      <c r="B3217" s="3" t="str">
        <f>tbl_Manifiestos[[#This Row],[Factura]] &amp; "|" &amp; tbl_Manifiestos[[#This Row],[Proyecto OK]] &amp; "|" &amp; TEXT(tbl_Manifiestos[[#This Row],[Servicio]],"0.00") &amp; "|" &amp; TEXT(tbl_Manifiestos[[#This Row],[Costo Unitario]],"0.00")</f>
        <v>2689|OAM|8.25|105.00</v>
      </c>
      <c r="C3217">
        <v>2689</v>
      </c>
      <c r="D3217" s="4">
        <v>45880</v>
      </c>
      <c r="E3217">
        <v>25</v>
      </c>
      <c r="F3217" s="3" t="s">
        <v>5357</v>
      </c>
      <c r="G3217" t="s">
        <v>787</v>
      </c>
      <c r="H3217" t="s">
        <v>787</v>
      </c>
      <c r="J3217">
        <v>8.25</v>
      </c>
      <c r="K3217" s="6">
        <v>105</v>
      </c>
      <c r="L3217" s="213">
        <v>866.25</v>
      </c>
      <c r="M3217" s="6">
        <f>tbl_Manifiestos[[#This Row],[Total Pagado]]*tbl_Manifiestos[[#This Row],[Porcentaje]]</f>
        <v>779.625</v>
      </c>
      <c r="N3217" s="3">
        <v>0.9</v>
      </c>
    </row>
    <row r="3218" spans="1:14" ht="15.75" x14ac:dyDescent="0.25">
      <c r="A3218" s="3" t="s">
        <v>1339</v>
      </c>
      <c r="B3218" s="3" t="str">
        <f>tbl_Manifiestos[[#This Row],[Factura]] &amp; "|" &amp; tbl_Manifiestos[[#This Row],[Proyecto OK]] &amp; "|" &amp; TEXT(tbl_Manifiestos[[#This Row],[Servicio]],"0.00") &amp; "|" &amp; TEXT(tbl_Manifiestos[[#This Row],[Costo Unitario]],"0.00")</f>
        <v>2689|OAM|5.00|105.00</v>
      </c>
      <c r="C3218">
        <v>2689</v>
      </c>
      <c r="D3218" s="4">
        <v>45884</v>
      </c>
      <c r="E3218">
        <v>25</v>
      </c>
      <c r="F3218" s="3" t="s">
        <v>5357</v>
      </c>
      <c r="G3218" t="s">
        <v>787</v>
      </c>
      <c r="H3218" t="s">
        <v>787</v>
      </c>
      <c r="J3218">
        <v>5</v>
      </c>
      <c r="K3218" s="6">
        <v>105</v>
      </c>
      <c r="L3218" s="213">
        <v>525</v>
      </c>
      <c r="M3218" s="6">
        <f>tbl_Manifiestos[[#This Row],[Total Pagado]]*tbl_Manifiestos[[#This Row],[Porcentaje]]</f>
        <v>472.5</v>
      </c>
      <c r="N3218" s="3">
        <v>0.9</v>
      </c>
    </row>
    <row r="3219" spans="1:14" ht="15.75" x14ac:dyDescent="0.25">
      <c r="A3219" s="3" t="s">
        <v>1339</v>
      </c>
      <c r="B3219" s="3" t="str">
        <f>tbl_Manifiestos[[#This Row],[Factura]] &amp; "|" &amp; tbl_Manifiestos[[#This Row],[Proyecto OK]] &amp; "|" &amp; TEXT(tbl_Manifiestos[[#This Row],[Servicio]],"0.00") &amp; "|" &amp; TEXT(tbl_Manifiestos[[#This Row],[Costo Unitario]],"0.00")</f>
        <v>2689|OAM|6.25|105.00</v>
      </c>
      <c r="C3219">
        <v>2689</v>
      </c>
      <c r="D3219" s="4">
        <v>45881</v>
      </c>
      <c r="E3219">
        <v>25</v>
      </c>
      <c r="F3219" s="3" t="s">
        <v>5357</v>
      </c>
      <c r="G3219" t="s">
        <v>787</v>
      </c>
      <c r="H3219" t="s">
        <v>787</v>
      </c>
      <c r="J3219">
        <v>6.25</v>
      </c>
      <c r="K3219" s="6">
        <v>105</v>
      </c>
      <c r="L3219" s="213">
        <v>656.25</v>
      </c>
      <c r="M3219" s="6">
        <f>tbl_Manifiestos[[#This Row],[Total Pagado]]*tbl_Manifiestos[[#This Row],[Porcentaje]]</f>
        <v>590.625</v>
      </c>
      <c r="N3219" s="3">
        <v>0.9</v>
      </c>
    </row>
    <row r="3220" spans="1:14" ht="15.75" x14ac:dyDescent="0.25">
      <c r="A3220" s="3" t="s">
        <v>2195</v>
      </c>
      <c r="B3220" s="3" t="str">
        <f>tbl_Manifiestos[[#This Row],[Factura]] &amp; "|" &amp; tbl_Manifiestos[[#This Row],[Proyecto OK]] &amp; "|" &amp; TEXT(tbl_Manifiestos[[#This Row],[Servicio]],"0.00") &amp; "|" &amp; TEXT(tbl_Manifiestos[[#This Row],[Costo Unitario]],"0.00")</f>
        <v>2689|OAM|4.50|105.00</v>
      </c>
      <c r="C3220">
        <v>2689</v>
      </c>
      <c r="D3220" s="4">
        <v>45882</v>
      </c>
      <c r="E3220">
        <v>15</v>
      </c>
      <c r="F3220" s="3" t="s">
        <v>5357</v>
      </c>
      <c r="G3220" t="s">
        <v>787</v>
      </c>
      <c r="H3220" t="s">
        <v>787</v>
      </c>
      <c r="J3220">
        <v>4.5</v>
      </c>
      <c r="K3220" s="6">
        <v>105</v>
      </c>
      <c r="L3220" s="213">
        <v>472.5</v>
      </c>
      <c r="M3220" s="6">
        <f>tbl_Manifiestos[[#This Row],[Total Pagado]]*tbl_Manifiestos[[#This Row],[Porcentaje]]</f>
        <v>425.25</v>
      </c>
      <c r="N3220" s="3">
        <v>0.9</v>
      </c>
    </row>
    <row r="3221" spans="1:14" ht="15.75" x14ac:dyDescent="0.25">
      <c r="A3221" s="3" t="s">
        <v>2195</v>
      </c>
      <c r="B3221" s="3" t="str">
        <f>tbl_Manifiestos[[#This Row],[Factura]] &amp; "|" &amp; tbl_Manifiestos[[#This Row],[Proyecto OK]] &amp; "|" &amp; TEXT(tbl_Manifiestos[[#This Row],[Servicio]],"0.00") &amp; "|" &amp; TEXT(tbl_Manifiestos[[#This Row],[Costo Unitario]],"0.00")</f>
        <v>2689|OAM|8.25|105.00</v>
      </c>
      <c r="C3221">
        <v>2689</v>
      </c>
      <c r="D3221" s="4">
        <v>45883</v>
      </c>
      <c r="E3221">
        <v>15</v>
      </c>
      <c r="F3221" s="3" t="s">
        <v>5357</v>
      </c>
      <c r="G3221" t="s">
        <v>787</v>
      </c>
      <c r="H3221" t="s">
        <v>787</v>
      </c>
      <c r="J3221">
        <v>8.25</v>
      </c>
      <c r="K3221" s="6">
        <v>105</v>
      </c>
      <c r="L3221" s="213">
        <v>866.25</v>
      </c>
      <c r="M3221" s="6">
        <f>tbl_Manifiestos[[#This Row],[Total Pagado]]*tbl_Manifiestos[[#This Row],[Porcentaje]]</f>
        <v>779.625</v>
      </c>
      <c r="N3221" s="3">
        <v>0.9</v>
      </c>
    </row>
    <row r="3222" spans="1:14" ht="15.75" x14ac:dyDescent="0.25">
      <c r="A3222" s="3" t="s">
        <v>1339</v>
      </c>
      <c r="B3222" s="3" t="str">
        <f>tbl_Manifiestos[[#This Row],[Factura]] &amp; "|" &amp; tbl_Manifiestos[[#This Row],[Proyecto OK]] &amp; "|" &amp; TEXT(tbl_Manifiestos[[#This Row],[Servicio]],"0.00") &amp; "|" &amp; TEXT(tbl_Manifiestos[[#This Row],[Costo Unitario]],"0.00")</f>
        <v>2687|OAM|5.00|105.00</v>
      </c>
      <c r="C3222">
        <v>2687</v>
      </c>
      <c r="D3222" s="4">
        <v>45887</v>
      </c>
      <c r="E3222">
        <v>25</v>
      </c>
      <c r="F3222" s="3" t="s">
        <v>5357</v>
      </c>
      <c r="G3222" t="s">
        <v>787</v>
      </c>
      <c r="H3222" t="s">
        <v>787</v>
      </c>
      <c r="J3222">
        <v>5</v>
      </c>
      <c r="K3222" s="6">
        <v>105</v>
      </c>
      <c r="L3222" s="213">
        <v>525</v>
      </c>
      <c r="M3222" s="6">
        <f>tbl_Manifiestos[[#This Row],[Total Pagado]]*tbl_Manifiestos[[#This Row],[Porcentaje]]</f>
        <v>472.5</v>
      </c>
      <c r="N3222" s="3">
        <v>0.9</v>
      </c>
    </row>
    <row r="3223" spans="1:14" ht="15.75" x14ac:dyDescent="0.25">
      <c r="A3223" s="3" t="s">
        <v>1339</v>
      </c>
      <c r="B3223" s="3" t="str">
        <f>tbl_Manifiestos[[#This Row],[Factura]] &amp; "|" &amp; tbl_Manifiestos[[#This Row],[Proyecto OK]] &amp; "|" &amp; TEXT(tbl_Manifiestos[[#This Row],[Servicio]],"0.00") &amp; "|" &amp; TEXT(tbl_Manifiestos[[#This Row],[Costo Unitario]],"0.00")</f>
        <v>2687|OAM|6.00|105.00</v>
      </c>
      <c r="C3223">
        <v>2687</v>
      </c>
      <c r="D3223" s="4">
        <v>45888</v>
      </c>
      <c r="E3223">
        <v>25</v>
      </c>
      <c r="F3223" s="3" t="s">
        <v>5357</v>
      </c>
      <c r="G3223" t="s">
        <v>787</v>
      </c>
      <c r="H3223" t="s">
        <v>787</v>
      </c>
      <c r="J3223">
        <v>6</v>
      </c>
      <c r="K3223" s="6">
        <v>105</v>
      </c>
      <c r="L3223" s="213">
        <v>630</v>
      </c>
      <c r="M3223" s="6">
        <f>tbl_Manifiestos[[#This Row],[Total Pagado]]*tbl_Manifiestos[[#This Row],[Porcentaje]]</f>
        <v>567</v>
      </c>
      <c r="N3223" s="3">
        <v>0.9</v>
      </c>
    </row>
    <row r="3224" spans="1:14" ht="15.75" x14ac:dyDescent="0.25">
      <c r="A3224" s="3" t="s">
        <v>1339</v>
      </c>
      <c r="B3224" s="3" t="str">
        <f>tbl_Manifiestos[[#This Row],[Factura]] &amp; "|" &amp; tbl_Manifiestos[[#This Row],[Proyecto OK]] &amp; "|" &amp; TEXT(tbl_Manifiestos[[#This Row],[Servicio]],"0.00") &amp; "|" &amp; TEXT(tbl_Manifiestos[[#This Row],[Costo Unitario]],"0.00")</f>
        <v>2687|OAM|9.50|105.00</v>
      </c>
      <c r="C3224">
        <v>2687</v>
      </c>
      <c r="D3224" s="4">
        <v>45889</v>
      </c>
      <c r="E3224">
        <v>25</v>
      </c>
      <c r="F3224" s="3" t="s">
        <v>5357</v>
      </c>
      <c r="G3224" t="s">
        <v>787</v>
      </c>
      <c r="H3224" t="s">
        <v>787</v>
      </c>
      <c r="J3224">
        <v>9.5</v>
      </c>
      <c r="K3224" s="6">
        <v>105</v>
      </c>
      <c r="L3224" s="213">
        <v>997.5</v>
      </c>
      <c r="M3224" s="6">
        <f>tbl_Manifiestos[[#This Row],[Total Pagado]]*tbl_Manifiestos[[#This Row],[Porcentaje]]</f>
        <v>897.75</v>
      </c>
      <c r="N3224" s="3">
        <v>0.9</v>
      </c>
    </row>
    <row r="3225" spans="1:14" ht="15.75" x14ac:dyDescent="0.25">
      <c r="A3225" s="3" t="s">
        <v>1339</v>
      </c>
      <c r="B3225" s="3" t="str">
        <f>tbl_Manifiestos[[#This Row],[Factura]] &amp; "|" &amp; tbl_Manifiestos[[#This Row],[Proyecto OK]] &amp; "|" &amp; TEXT(tbl_Manifiestos[[#This Row],[Servicio]],"0.00") &amp; "|" &amp; TEXT(tbl_Manifiestos[[#This Row],[Costo Unitario]],"0.00")</f>
        <v>2687|OAM|6.50|105.00</v>
      </c>
      <c r="C3225">
        <v>2687</v>
      </c>
      <c r="D3225" s="4">
        <v>45890</v>
      </c>
      <c r="E3225">
        <v>25</v>
      </c>
      <c r="F3225" s="3" t="s">
        <v>5357</v>
      </c>
      <c r="G3225" t="s">
        <v>787</v>
      </c>
      <c r="H3225" t="s">
        <v>787</v>
      </c>
      <c r="J3225">
        <v>6.5</v>
      </c>
      <c r="K3225" s="6">
        <v>105</v>
      </c>
      <c r="L3225" s="213">
        <v>682.5</v>
      </c>
      <c r="M3225" s="6">
        <f>tbl_Manifiestos[[#This Row],[Total Pagado]]*tbl_Manifiestos[[#This Row],[Porcentaje]]</f>
        <v>614.25</v>
      </c>
      <c r="N3225" s="3">
        <v>0.9</v>
      </c>
    </row>
    <row r="3226" spans="1:14" ht="15.75" x14ac:dyDescent="0.25">
      <c r="A3226" s="3" t="s">
        <v>1339</v>
      </c>
      <c r="B3226" s="3" t="str">
        <f>tbl_Manifiestos[[#This Row],[Factura]] &amp; "|" &amp; tbl_Manifiestos[[#This Row],[Proyecto OK]] &amp; "|" &amp; TEXT(tbl_Manifiestos[[#This Row],[Servicio]],"0.00") &amp; "|" &amp; TEXT(tbl_Manifiestos[[#This Row],[Costo Unitario]],"0.00")</f>
        <v>2687|OAM|7.00|105.00</v>
      </c>
      <c r="C3226">
        <v>2687</v>
      </c>
      <c r="D3226" s="136">
        <v>45891</v>
      </c>
      <c r="E3226">
        <v>25</v>
      </c>
      <c r="F3226" s="3" t="s">
        <v>5357</v>
      </c>
      <c r="G3226" t="s">
        <v>787</v>
      </c>
      <c r="H3226" t="s">
        <v>787</v>
      </c>
      <c r="J3226">
        <v>7</v>
      </c>
      <c r="K3226" s="183">
        <v>105</v>
      </c>
      <c r="L3226" s="212">
        <v>735</v>
      </c>
      <c r="M3226" s="6">
        <f>tbl_Manifiestos[[#This Row],[Total Pagado]]*tbl_Manifiestos[[#This Row],[Porcentaje]]</f>
        <v>661.5</v>
      </c>
      <c r="N3226" s="3">
        <v>0.9</v>
      </c>
    </row>
    <row r="3227" spans="1:14" ht="15.75" x14ac:dyDescent="0.25">
      <c r="A3227" s="3" t="s">
        <v>27</v>
      </c>
      <c r="B3227" s="3" t="str">
        <f>tbl_Manifiestos[[#This Row],[Factura]] &amp; "|" &amp; tbl_Manifiestos[[#This Row],[Proyecto OK]] &amp; "|" &amp; TEXT(tbl_Manifiestos[[#This Row],[Servicio]],"0.00") &amp; "|" &amp; TEXT(tbl_Manifiestos[[#This Row],[Costo Unitario]],"0.00")</f>
        <v>2402|OAM|5.50|105.00</v>
      </c>
      <c r="C3227">
        <v>2402</v>
      </c>
      <c r="D3227" s="30">
        <v>45747</v>
      </c>
      <c r="E3227">
        <v>356</v>
      </c>
      <c r="F3227" t="s">
        <v>5357</v>
      </c>
      <c r="G3227" t="s">
        <v>787</v>
      </c>
      <c r="H3227" t="s">
        <v>787</v>
      </c>
      <c r="J3227">
        <v>5.5</v>
      </c>
      <c r="K3227" s="36">
        <v>105</v>
      </c>
      <c r="L3227" s="38">
        <f t="shared" ref="L3227:L3258" si="94">J3227*K3227</f>
        <v>577.5</v>
      </c>
      <c r="M3227" s="6">
        <f>tbl_Manifiestos[[#This Row],[Total Pagado]]*tbl_Manifiestos[[#This Row],[Porcentaje]]</f>
        <v>537.07500000000005</v>
      </c>
      <c r="N3227" s="3">
        <v>0.93</v>
      </c>
    </row>
    <row r="3228" spans="1:14" ht="15.75" x14ac:dyDescent="0.25">
      <c r="A3228" s="3" t="s">
        <v>27</v>
      </c>
      <c r="B3228" s="3" t="str">
        <f>tbl_Manifiestos[[#This Row],[Factura]] &amp; "|" &amp; tbl_Manifiestos[[#This Row],[Proyecto OK]] &amp; "|" &amp; TEXT(tbl_Manifiestos[[#This Row],[Servicio]],"0.00") &amp; "|" &amp; TEXT(tbl_Manifiestos[[#This Row],[Costo Unitario]],"0.00")</f>
        <v>2402|OAM|6.00|105.00</v>
      </c>
      <c r="C3228">
        <v>2402</v>
      </c>
      <c r="D3228" s="32">
        <v>45750</v>
      </c>
      <c r="E3228">
        <v>515</v>
      </c>
      <c r="F3228" t="s">
        <v>5357</v>
      </c>
      <c r="G3228" t="s">
        <v>787</v>
      </c>
      <c r="H3228" t="s">
        <v>787</v>
      </c>
      <c r="J3228">
        <v>6</v>
      </c>
      <c r="K3228" s="34">
        <v>105</v>
      </c>
      <c r="L3228" s="40">
        <f t="shared" si="94"/>
        <v>630</v>
      </c>
      <c r="M3228" s="6">
        <f>tbl_Manifiestos[[#This Row],[Total Pagado]]*tbl_Manifiestos[[#This Row],[Porcentaje]]</f>
        <v>585.9</v>
      </c>
      <c r="N3228" s="3">
        <v>0.93</v>
      </c>
    </row>
    <row r="3229" spans="1:14" ht="15.75" x14ac:dyDescent="0.25">
      <c r="A3229" s="3" t="s">
        <v>27</v>
      </c>
      <c r="B3229" s="3" t="str">
        <f>tbl_Manifiestos[[#This Row],[Factura]] &amp; "|" &amp; tbl_Manifiestos[[#This Row],[Proyecto OK]] &amp; "|" &amp; TEXT(tbl_Manifiestos[[#This Row],[Servicio]],"0.00") &amp; "|" &amp; TEXT(tbl_Manifiestos[[#This Row],[Costo Unitario]],"0.00")</f>
        <v>2402|OAM|5.00|105.00</v>
      </c>
      <c r="C3229">
        <v>2402</v>
      </c>
      <c r="D3229" s="32">
        <v>45751</v>
      </c>
      <c r="E3229">
        <v>114</v>
      </c>
      <c r="F3229" t="s">
        <v>5357</v>
      </c>
      <c r="G3229" t="s">
        <v>787</v>
      </c>
      <c r="H3229" t="s">
        <v>787</v>
      </c>
      <c r="J3229">
        <v>5</v>
      </c>
      <c r="K3229" s="34">
        <v>105</v>
      </c>
      <c r="L3229" s="40">
        <f t="shared" si="94"/>
        <v>525</v>
      </c>
      <c r="M3229" s="6">
        <f>tbl_Manifiestos[[#This Row],[Total Pagado]]*tbl_Manifiestos[[#This Row],[Porcentaje]]</f>
        <v>488.25</v>
      </c>
      <c r="N3229" s="3">
        <v>0.93</v>
      </c>
    </row>
    <row r="3230" spans="1:14" ht="15.75" x14ac:dyDescent="0.25">
      <c r="A3230" s="3" t="s">
        <v>27</v>
      </c>
      <c r="B3230" s="3" t="str">
        <f>tbl_Manifiestos[[#This Row],[Factura]] &amp; "|" &amp; tbl_Manifiestos[[#This Row],[Proyecto OK]] &amp; "|" &amp; TEXT(tbl_Manifiestos[[#This Row],[Servicio]],"0.00") &amp; "|" &amp; TEXT(tbl_Manifiestos[[#This Row],[Costo Unitario]],"0.00")</f>
        <v>2411|OAM|7.75|105.00</v>
      </c>
      <c r="C3230">
        <v>2411</v>
      </c>
      <c r="D3230" s="32">
        <v>45758</v>
      </c>
      <c r="E3230">
        <v>103</v>
      </c>
      <c r="F3230" t="s">
        <v>5357</v>
      </c>
      <c r="G3230" t="s">
        <v>787</v>
      </c>
      <c r="H3230" t="s">
        <v>787</v>
      </c>
      <c r="J3230">
        <v>7.75</v>
      </c>
      <c r="K3230" s="34">
        <v>105</v>
      </c>
      <c r="L3230" s="40">
        <f t="shared" si="94"/>
        <v>813.75</v>
      </c>
      <c r="M3230" s="6">
        <f>tbl_Manifiestos[[#This Row],[Total Pagado]]*tbl_Manifiestos[[#This Row],[Porcentaje]]</f>
        <v>756.78750000000002</v>
      </c>
      <c r="N3230" s="3">
        <v>0.93</v>
      </c>
    </row>
    <row r="3231" spans="1:14" ht="15.75" x14ac:dyDescent="0.25">
      <c r="A3231" s="3" t="s">
        <v>27</v>
      </c>
      <c r="B3231" s="3" t="str">
        <f>tbl_Manifiestos[[#This Row],[Factura]] &amp; "|" &amp; tbl_Manifiestos[[#This Row],[Proyecto OK]] &amp; "|" &amp; TEXT(tbl_Manifiestos[[#This Row],[Servicio]],"0.00") &amp; "|" &amp; TEXT(tbl_Manifiestos[[#This Row],[Costo Unitario]],"0.00")</f>
        <v>2422|OAM|6.75|105.00</v>
      </c>
      <c r="C3231">
        <v>2422</v>
      </c>
      <c r="D3231" s="32">
        <v>45763</v>
      </c>
      <c r="E3231">
        <v>114</v>
      </c>
      <c r="F3231" s="3" t="s">
        <v>5357</v>
      </c>
      <c r="G3231" t="s">
        <v>787</v>
      </c>
      <c r="H3231" t="s">
        <v>787</v>
      </c>
      <c r="J3231">
        <v>6.75</v>
      </c>
      <c r="K3231" s="34">
        <v>105</v>
      </c>
      <c r="L3231" s="40">
        <f t="shared" si="94"/>
        <v>708.75</v>
      </c>
      <c r="M3231" s="6">
        <f>tbl_Manifiestos[[#This Row],[Total Pagado]]*tbl_Manifiestos[[#This Row],[Porcentaje]]</f>
        <v>659.13750000000005</v>
      </c>
      <c r="N3231" s="3">
        <v>0.93</v>
      </c>
    </row>
    <row r="3232" spans="1:14" ht="15.75" x14ac:dyDescent="0.25">
      <c r="A3232" s="3" t="s">
        <v>27</v>
      </c>
      <c r="B3232" s="3" t="str">
        <f>tbl_Manifiestos[[#This Row],[Factura]] &amp; "|" &amp; tbl_Manifiestos[[#This Row],[Proyecto OK]] &amp; "|" &amp; TEXT(tbl_Manifiestos[[#This Row],[Servicio]],"0.00") &amp; "|" &amp; TEXT(tbl_Manifiestos[[#This Row],[Costo Unitario]],"0.00")</f>
        <v>2422|OAM|8.00|105.00</v>
      </c>
      <c r="C3232">
        <v>2422</v>
      </c>
      <c r="D3232" s="33">
        <v>45764</v>
      </c>
      <c r="E3232">
        <v>356</v>
      </c>
      <c r="F3232" s="3" t="s">
        <v>5357</v>
      </c>
      <c r="G3232" t="s">
        <v>787</v>
      </c>
      <c r="H3232" t="s">
        <v>787</v>
      </c>
      <c r="J3232">
        <v>8</v>
      </c>
      <c r="K3232" s="37">
        <v>105</v>
      </c>
      <c r="L3232" s="41">
        <f t="shared" si="94"/>
        <v>840</v>
      </c>
      <c r="M3232" s="6">
        <f>tbl_Manifiestos[[#This Row],[Total Pagado]]*tbl_Manifiestos[[#This Row],[Porcentaje]]</f>
        <v>781.2</v>
      </c>
      <c r="N3232" s="3">
        <v>0.93</v>
      </c>
    </row>
    <row r="3233" spans="1:14" ht="15.75" x14ac:dyDescent="0.25">
      <c r="A3233" s="3" t="s">
        <v>27</v>
      </c>
      <c r="B3233" s="3" t="str">
        <f>tbl_Manifiestos[[#This Row],[Factura]] &amp; "|" &amp; tbl_Manifiestos[[#This Row],[Proyecto OK]] &amp; "|" &amp; TEXT(tbl_Manifiestos[[#This Row],[Servicio]],"0.00") &amp; "|" &amp; TEXT(tbl_Manifiestos[[#This Row],[Costo Unitario]],"0.00")</f>
        <v>2422|OAM|4.75|105.00</v>
      </c>
      <c r="C3233">
        <v>2422</v>
      </c>
      <c r="D3233" s="30">
        <v>45765</v>
      </c>
      <c r="E3233">
        <v>515</v>
      </c>
      <c r="F3233" s="3" t="s">
        <v>5357</v>
      </c>
      <c r="G3233" t="s">
        <v>787</v>
      </c>
      <c r="H3233" t="s">
        <v>787</v>
      </c>
      <c r="J3233">
        <v>4.75</v>
      </c>
      <c r="K3233" s="36">
        <v>105</v>
      </c>
      <c r="L3233" s="38">
        <f t="shared" si="94"/>
        <v>498.75</v>
      </c>
      <c r="M3233" s="6">
        <f>tbl_Manifiestos[[#This Row],[Total Pagado]]*tbl_Manifiestos[[#This Row],[Porcentaje]]</f>
        <v>463.83750000000003</v>
      </c>
      <c r="N3233" s="3">
        <v>0.93</v>
      </c>
    </row>
    <row r="3234" spans="1:14" ht="15.75" x14ac:dyDescent="0.25">
      <c r="A3234" s="3" t="s">
        <v>27</v>
      </c>
      <c r="B3234" s="3" t="str">
        <f>tbl_Manifiestos[[#This Row],[Factura]] &amp; "|" &amp; tbl_Manifiestos[[#This Row],[Proyecto OK]] &amp; "|" &amp; TEXT(tbl_Manifiestos[[#This Row],[Servicio]],"0.00") &amp; "|" &amp; TEXT(tbl_Manifiestos[[#This Row],[Costo Unitario]],"0.00")</f>
        <v>2438|OAM|6.00|105.00</v>
      </c>
      <c r="C3234">
        <v>2438</v>
      </c>
      <c r="D3234" s="32">
        <v>45769</v>
      </c>
      <c r="E3234">
        <v>515</v>
      </c>
      <c r="F3234" s="3" t="s">
        <v>5357</v>
      </c>
      <c r="G3234" t="s">
        <v>787</v>
      </c>
      <c r="H3234" t="s">
        <v>787</v>
      </c>
      <c r="J3234">
        <v>6</v>
      </c>
      <c r="K3234" s="34">
        <v>105</v>
      </c>
      <c r="L3234" s="40">
        <f t="shared" si="94"/>
        <v>630</v>
      </c>
      <c r="M3234" s="6">
        <f>tbl_Manifiestos[[#This Row],[Total Pagado]]*tbl_Manifiestos[[#This Row],[Porcentaje]]</f>
        <v>585.9</v>
      </c>
      <c r="N3234" s="3">
        <v>0.93</v>
      </c>
    </row>
    <row r="3235" spans="1:14" ht="15.75" x14ac:dyDescent="0.25">
      <c r="A3235" s="3" t="s">
        <v>27</v>
      </c>
      <c r="B3235" s="3" t="str">
        <f>tbl_Manifiestos[[#This Row],[Factura]] &amp; "|" &amp; tbl_Manifiestos[[#This Row],[Proyecto OK]] &amp; "|" &amp; TEXT(tbl_Manifiestos[[#This Row],[Servicio]],"0.00") &amp; "|" &amp; TEXT(tbl_Manifiestos[[#This Row],[Costo Unitario]],"0.00")</f>
        <v>2438|OAM|6.00|105.00</v>
      </c>
      <c r="C3235">
        <v>2438</v>
      </c>
      <c r="D3235" s="32">
        <v>45771</v>
      </c>
      <c r="E3235">
        <v>356</v>
      </c>
      <c r="F3235" s="3" t="s">
        <v>5357</v>
      </c>
      <c r="G3235" t="s">
        <v>787</v>
      </c>
      <c r="H3235" t="s">
        <v>787</v>
      </c>
      <c r="J3235">
        <v>6</v>
      </c>
      <c r="K3235" s="34">
        <v>105</v>
      </c>
      <c r="L3235" s="40">
        <f t="shared" si="94"/>
        <v>630</v>
      </c>
      <c r="M3235" s="6">
        <f>tbl_Manifiestos[[#This Row],[Total Pagado]]*tbl_Manifiestos[[#This Row],[Porcentaje]]</f>
        <v>585.9</v>
      </c>
      <c r="N3235" s="3">
        <v>0.93</v>
      </c>
    </row>
    <row r="3236" spans="1:14" ht="15.75" x14ac:dyDescent="0.25">
      <c r="A3236" s="3" t="s">
        <v>27</v>
      </c>
      <c r="B3236" s="3" t="str">
        <f>tbl_Manifiestos[[#This Row],[Factura]] &amp; "|" &amp; tbl_Manifiestos[[#This Row],[Proyecto OK]] &amp; "|" &amp; TEXT(tbl_Manifiestos[[#This Row],[Servicio]],"0.00") &amp; "|" &amp; TEXT(tbl_Manifiestos[[#This Row],[Costo Unitario]],"0.00")</f>
        <v>2438|OAM|5.50|105.00</v>
      </c>
      <c r="C3236">
        <v>2438</v>
      </c>
      <c r="D3236" s="32">
        <v>45772</v>
      </c>
      <c r="E3236">
        <v>356</v>
      </c>
      <c r="F3236" s="3" t="s">
        <v>5357</v>
      </c>
      <c r="G3236" t="s">
        <v>787</v>
      </c>
      <c r="H3236" t="s">
        <v>787</v>
      </c>
      <c r="J3236">
        <v>5.5</v>
      </c>
      <c r="K3236" s="34">
        <v>105</v>
      </c>
      <c r="L3236" s="40">
        <f t="shared" si="94"/>
        <v>577.5</v>
      </c>
      <c r="M3236" s="6">
        <f>tbl_Manifiestos[[#This Row],[Total Pagado]]*tbl_Manifiestos[[#This Row],[Porcentaje]]</f>
        <v>537.07500000000005</v>
      </c>
      <c r="N3236" s="3">
        <v>0.93</v>
      </c>
    </row>
    <row r="3237" spans="1:14" ht="15.75" x14ac:dyDescent="0.25">
      <c r="A3237" s="3" t="s">
        <v>27</v>
      </c>
      <c r="B3237" s="3" t="str">
        <f>tbl_Manifiestos[[#This Row],[Factura]] &amp; "|" &amp; tbl_Manifiestos[[#This Row],[Proyecto OK]] &amp; "|" &amp; TEXT(tbl_Manifiestos[[#This Row],[Servicio]],"0.00") &amp; "|" &amp; TEXT(tbl_Manifiestos[[#This Row],[Costo Unitario]],"0.00")</f>
        <v>2451|OAM|6.25|105.00</v>
      </c>
      <c r="C3237">
        <v>2451</v>
      </c>
      <c r="D3237" s="32">
        <v>45776</v>
      </c>
      <c r="E3237">
        <v>356</v>
      </c>
      <c r="F3237" s="3" t="s">
        <v>5357</v>
      </c>
      <c r="G3237" t="s">
        <v>787</v>
      </c>
      <c r="H3237" t="s">
        <v>787</v>
      </c>
      <c r="J3237">
        <v>6.25</v>
      </c>
      <c r="K3237" s="34">
        <v>105</v>
      </c>
      <c r="L3237" s="40">
        <f t="shared" si="94"/>
        <v>656.25</v>
      </c>
      <c r="M3237" s="6">
        <f>tbl_Manifiestos[[#This Row],[Total Pagado]]*tbl_Manifiestos[[#This Row],[Porcentaje]]</f>
        <v>610.3125</v>
      </c>
      <c r="N3237" s="3">
        <v>0.93</v>
      </c>
    </row>
    <row r="3238" spans="1:14" ht="15.75" x14ac:dyDescent="0.25">
      <c r="A3238" s="3" t="s">
        <v>27</v>
      </c>
      <c r="B3238" s="3" t="str">
        <f>tbl_Manifiestos[[#This Row],[Factura]] &amp; "|" &amp; tbl_Manifiestos[[#This Row],[Proyecto OK]] &amp; "|" &amp; TEXT(tbl_Manifiestos[[#This Row],[Servicio]],"0.00") &amp; "|" &amp; TEXT(tbl_Manifiestos[[#This Row],[Costo Unitario]],"0.00")</f>
        <v>2451|OAM|5.75|105.00</v>
      </c>
      <c r="C3238">
        <v>2451</v>
      </c>
      <c r="D3238" s="32">
        <v>45777</v>
      </c>
      <c r="E3238">
        <v>356</v>
      </c>
      <c r="F3238" s="3" t="s">
        <v>5357</v>
      </c>
      <c r="G3238" t="s">
        <v>787</v>
      </c>
      <c r="H3238" t="s">
        <v>787</v>
      </c>
      <c r="J3238">
        <v>5.75</v>
      </c>
      <c r="K3238" s="35">
        <v>105</v>
      </c>
      <c r="L3238" s="35">
        <f t="shared" si="94"/>
        <v>603.75</v>
      </c>
      <c r="M3238" s="6">
        <f>tbl_Manifiestos[[#This Row],[Total Pagado]]*tbl_Manifiestos[[#This Row],[Porcentaje]]</f>
        <v>561.48750000000007</v>
      </c>
      <c r="N3238" s="3">
        <v>0.93</v>
      </c>
    </row>
    <row r="3239" spans="1:14" ht="15.75" x14ac:dyDescent="0.25">
      <c r="A3239" s="3" t="s">
        <v>27</v>
      </c>
      <c r="B3239" s="3" t="str">
        <f>tbl_Manifiestos[[#This Row],[Factura]] &amp; "|" &amp; tbl_Manifiestos[[#This Row],[Proyecto OK]] &amp; "|" &amp; TEXT(tbl_Manifiestos[[#This Row],[Servicio]],"0.00") &amp; "|" &amp; TEXT(tbl_Manifiestos[[#This Row],[Costo Unitario]],"0.00")</f>
        <v>2465|OAM|10.50|105.00</v>
      </c>
      <c r="C3239">
        <v>2465</v>
      </c>
      <c r="D3239" s="30">
        <v>45782</v>
      </c>
      <c r="E3239">
        <v>325</v>
      </c>
      <c r="F3239" s="3" t="s">
        <v>5357</v>
      </c>
      <c r="G3239" t="s">
        <v>787</v>
      </c>
      <c r="H3239" t="s">
        <v>787</v>
      </c>
      <c r="J3239">
        <v>10.5</v>
      </c>
      <c r="K3239" s="36">
        <v>105</v>
      </c>
      <c r="L3239" s="38">
        <f t="shared" si="94"/>
        <v>1102.5</v>
      </c>
      <c r="M3239" s="6">
        <f>tbl_Manifiestos[[#This Row],[Total Pagado]]*tbl_Manifiestos[[#This Row],[Porcentaje]]</f>
        <v>1025.325</v>
      </c>
      <c r="N3239" s="3">
        <v>0.93</v>
      </c>
    </row>
    <row r="3240" spans="1:14" ht="15.75" x14ac:dyDescent="0.25">
      <c r="A3240" s="3" t="s">
        <v>27</v>
      </c>
      <c r="B3240" s="3" t="str">
        <f>tbl_Manifiestos[[#This Row],[Factura]] &amp; "|" &amp; tbl_Manifiestos[[#This Row],[Proyecto OK]] &amp; "|" &amp; TEXT(tbl_Manifiestos[[#This Row],[Servicio]],"0.00") &amp; "|" &amp; TEXT(tbl_Manifiestos[[#This Row],[Costo Unitario]],"0.00")</f>
        <v>2465|OAM|6.50|105.00</v>
      </c>
      <c r="C3240">
        <v>2465</v>
      </c>
      <c r="D3240" s="31">
        <v>45785</v>
      </c>
      <c r="E3240">
        <v>356</v>
      </c>
      <c r="F3240" s="3" t="s">
        <v>5357</v>
      </c>
      <c r="G3240" t="s">
        <v>787</v>
      </c>
      <c r="H3240" t="s">
        <v>787</v>
      </c>
      <c r="J3240">
        <v>6.5</v>
      </c>
      <c r="K3240" s="35">
        <v>105</v>
      </c>
      <c r="L3240" s="39">
        <f t="shared" si="94"/>
        <v>682.5</v>
      </c>
      <c r="M3240" s="6">
        <f>tbl_Manifiestos[[#This Row],[Total Pagado]]*tbl_Manifiestos[[#This Row],[Porcentaje]]</f>
        <v>634.72500000000002</v>
      </c>
      <c r="N3240" s="3">
        <v>0.93</v>
      </c>
    </row>
    <row r="3241" spans="1:14" ht="15.75" x14ac:dyDescent="0.25">
      <c r="A3241" s="3" t="s">
        <v>27</v>
      </c>
      <c r="B3241" s="3" t="str">
        <f>tbl_Manifiestos[[#This Row],[Factura]] &amp; "|" &amp; tbl_Manifiestos[[#This Row],[Proyecto OK]] &amp; "|" &amp; TEXT(tbl_Manifiestos[[#This Row],[Servicio]],"0.00") &amp; "|" &amp; TEXT(tbl_Manifiestos[[#This Row],[Costo Unitario]],"0.00")</f>
        <v>2480|OAM|7.75|105.00</v>
      </c>
      <c r="C3241" t="s">
        <v>5419</v>
      </c>
      <c r="D3241" s="30">
        <v>45789</v>
      </c>
      <c r="E3241">
        <v>103</v>
      </c>
      <c r="F3241" s="3" t="s">
        <v>5357</v>
      </c>
      <c r="G3241" t="s">
        <v>787</v>
      </c>
      <c r="H3241" t="s">
        <v>787</v>
      </c>
      <c r="J3241">
        <v>7.75</v>
      </c>
      <c r="K3241" s="36">
        <v>105</v>
      </c>
      <c r="L3241" s="38">
        <f t="shared" si="94"/>
        <v>813.75</v>
      </c>
      <c r="M3241" s="6">
        <f>tbl_Manifiestos[[#This Row],[Total Pagado]]*tbl_Manifiestos[[#This Row],[Porcentaje]]</f>
        <v>756.78750000000002</v>
      </c>
      <c r="N3241" s="3">
        <v>0.93</v>
      </c>
    </row>
    <row r="3242" spans="1:14" ht="15.75" x14ac:dyDescent="0.25">
      <c r="A3242" s="3" t="s">
        <v>27</v>
      </c>
      <c r="B3242" s="3" t="str">
        <f>tbl_Manifiestos[[#This Row],[Factura]] &amp; "|" &amp; tbl_Manifiestos[[#This Row],[Proyecto OK]] &amp; "|" &amp; TEXT(tbl_Manifiestos[[#This Row],[Servicio]],"0.00") &amp; "|" &amp; TEXT(tbl_Manifiestos[[#This Row],[Costo Unitario]],"0.00")</f>
        <v>2480|OAM|5.75|105.00</v>
      </c>
      <c r="C3242" t="s">
        <v>5419</v>
      </c>
      <c r="D3242" s="32">
        <v>45790</v>
      </c>
      <c r="E3242">
        <v>103</v>
      </c>
      <c r="F3242" s="3" t="s">
        <v>5357</v>
      </c>
      <c r="G3242" t="s">
        <v>787</v>
      </c>
      <c r="H3242" t="s">
        <v>787</v>
      </c>
      <c r="J3242">
        <v>5.75</v>
      </c>
      <c r="K3242" s="34">
        <v>105</v>
      </c>
      <c r="L3242" s="40">
        <f t="shared" si="94"/>
        <v>603.75</v>
      </c>
      <c r="M3242" s="6">
        <f>tbl_Manifiestos[[#This Row],[Total Pagado]]*tbl_Manifiestos[[#This Row],[Porcentaje]]</f>
        <v>561.48750000000007</v>
      </c>
      <c r="N3242" s="3">
        <v>0.93</v>
      </c>
    </row>
    <row r="3243" spans="1:14" ht="15.75" x14ac:dyDescent="0.25">
      <c r="A3243" s="3" t="s">
        <v>27</v>
      </c>
      <c r="B3243" s="3" t="str">
        <f>tbl_Manifiestos[[#This Row],[Factura]] &amp; "|" &amp; tbl_Manifiestos[[#This Row],[Proyecto OK]] &amp; "|" &amp; TEXT(tbl_Manifiestos[[#This Row],[Servicio]],"0.00") &amp; "|" &amp; TEXT(tbl_Manifiestos[[#This Row],[Costo Unitario]],"0.00")</f>
        <v>2480|OAM|6.50|105.00</v>
      </c>
      <c r="C3243" t="s">
        <v>5419</v>
      </c>
      <c r="D3243" s="32">
        <v>45791</v>
      </c>
      <c r="E3243">
        <v>103</v>
      </c>
      <c r="F3243" s="3" t="s">
        <v>5357</v>
      </c>
      <c r="G3243" t="s">
        <v>787</v>
      </c>
      <c r="H3243" t="s">
        <v>787</v>
      </c>
      <c r="J3243">
        <v>6.5</v>
      </c>
      <c r="K3243" s="34">
        <v>105</v>
      </c>
      <c r="L3243" s="40">
        <f t="shared" si="94"/>
        <v>682.5</v>
      </c>
      <c r="M3243" s="6">
        <f>tbl_Manifiestos[[#This Row],[Total Pagado]]*tbl_Manifiestos[[#This Row],[Porcentaje]]</f>
        <v>634.72500000000002</v>
      </c>
      <c r="N3243" s="3">
        <v>0.93</v>
      </c>
    </row>
    <row r="3244" spans="1:14" ht="15.75" x14ac:dyDescent="0.25">
      <c r="A3244" s="3" t="s">
        <v>27</v>
      </c>
      <c r="B3244" s="3" t="str">
        <f>tbl_Manifiestos[[#This Row],[Factura]] &amp; "|" &amp; tbl_Manifiestos[[#This Row],[Proyecto OK]] &amp; "|" &amp; TEXT(tbl_Manifiestos[[#This Row],[Servicio]],"0.00") &amp; "|" &amp; TEXT(tbl_Manifiestos[[#This Row],[Costo Unitario]],"0.00")</f>
        <v>2480|OAM|6.25|105.00</v>
      </c>
      <c r="C3244" t="s">
        <v>5419</v>
      </c>
      <c r="D3244" s="32">
        <v>45792</v>
      </c>
      <c r="E3244">
        <v>325</v>
      </c>
      <c r="F3244" s="3" t="s">
        <v>5357</v>
      </c>
      <c r="G3244" t="s">
        <v>787</v>
      </c>
      <c r="H3244" t="s">
        <v>787</v>
      </c>
      <c r="J3244">
        <v>6.25</v>
      </c>
      <c r="K3244" s="34">
        <v>105</v>
      </c>
      <c r="L3244" s="40">
        <f t="shared" si="94"/>
        <v>656.25</v>
      </c>
      <c r="M3244" s="6">
        <f>tbl_Manifiestos[[#This Row],[Total Pagado]]*tbl_Manifiestos[[#This Row],[Porcentaje]]</f>
        <v>610.3125</v>
      </c>
      <c r="N3244" s="3">
        <v>0.93</v>
      </c>
    </row>
    <row r="3245" spans="1:14" ht="15.75" x14ac:dyDescent="0.25">
      <c r="A3245" s="3" t="s">
        <v>27</v>
      </c>
      <c r="B3245" s="3" t="str">
        <f>tbl_Manifiestos[[#This Row],[Factura]] &amp; "|" &amp; tbl_Manifiestos[[#This Row],[Proyecto OK]] &amp; "|" &amp; TEXT(tbl_Manifiestos[[#This Row],[Servicio]],"0.00") &amp; "|" &amp; TEXT(tbl_Manifiestos[[#This Row],[Costo Unitario]],"0.00")</f>
        <v>2495|OAM|3.75|105.00</v>
      </c>
      <c r="C3245" t="s">
        <v>5427</v>
      </c>
      <c r="D3245" s="32">
        <v>45798</v>
      </c>
      <c r="E3245">
        <v>356</v>
      </c>
      <c r="F3245" s="3" t="s">
        <v>5357</v>
      </c>
      <c r="G3245" t="s">
        <v>787</v>
      </c>
      <c r="H3245" t="s">
        <v>787</v>
      </c>
      <c r="J3245">
        <v>3.75</v>
      </c>
      <c r="K3245" s="34">
        <v>105</v>
      </c>
      <c r="L3245" s="40">
        <f t="shared" si="94"/>
        <v>393.75</v>
      </c>
      <c r="M3245" s="6">
        <f>tbl_Manifiestos[[#This Row],[Total Pagado]]*tbl_Manifiestos[[#This Row],[Porcentaje]]</f>
        <v>366.1875</v>
      </c>
      <c r="N3245" s="3">
        <v>0.93</v>
      </c>
    </row>
    <row r="3246" spans="1:14" ht="15.75" x14ac:dyDescent="0.25">
      <c r="A3246" s="3" t="s">
        <v>27</v>
      </c>
      <c r="B3246" s="3" t="str">
        <f>tbl_Manifiestos[[#This Row],[Factura]] &amp; "|" &amp; tbl_Manifiestos[[#This Row],[Proyecto OK]] &amp; "|" &amp; TEXT(tbl_Manifiestos[[#This Row],[Servicio]],"0.00") &amp; "|" &amp; TEXT(tbl_Manifiestos[[#This Row],[Costo Unitario]],"0.00")</f>
        <v>2495|OAM|8.50|105.00</v>
      </c>
      <c r="C3246" t="s">
        <v>5427</v>
      </c>
      <c r="D3246" s="32">
        <v>45799</v>
      </c>
      <c r="E3246">
        <v>114</v>
      </c>
      <c r="F3246" s="3" t="s">
        <v>5357</v>
      </c>
      <c r="G3246" t="s">
        <v>787</v>
      </c>
      <c r="H3246" t="s">
        <v>787</v>
      </c>
      <c r="J3246">
        <v>8.5</v>
      </c>
      <c r="K3246" s="34">
        <v>105</v>
      </c>
      <c r="L3246" s="40">
        <f t="shared" si="94"/>
        <v>892.5</v>
      </c>
      <c r="M3246" s="6">
        <f>tbl_Manifiestos[[#This Row],[Total Pagado]]*tbl_Manifiestos[[#This Row],[Porcentaje]]</f>
        <v>830.02500000000009</v>
      </c>
      <c r="N3246" s="3">
        <v>0.93</v>
      </c>
    </row>
    <row r="3247" spans="1:14" ht="15.75" x14ac:dyDescent="0.25">
      <c r="A3247" s="3" t="s">
        <v>27</v>
      </c>
      <c r="B3247" s="3" t="str">
        <f>tbl_Manifiestos[[#This Row],[Factura]] &amp; "|" &amp; tbl_Manifiestos[[#This Row],[Proyecto OK]] &amp; "|" &amp; TEXT(tbl_Manifiestos[[#This Row],[Servicio]],"0.00") &amp; "|" &amp; TEXT(tbl_Manifiestos[[#This Row],[Costo Unitario]],"0.00")</f>
        <v>2495|OAM|6.50|105.00</v>
      </c>
      <c r="C3247" t="s">
        <v>5427</v>
      </c>
      <c r="D3247" s="31">
        <v>45800</v>
      </c>
      <c r="E3247">
        <v>114</v>
      </c>
      <c r="F3247" s="3" t="s">
        <v>5357</v>
      </c>
      <c r="G3247" t="s">
        <v>787</v>
      </c>
      <c r="H3247" t="s">
        <v>787</v>
      </c>
      <c r="J3247">
        <v>6.5</v>
      </c>
      <c r="K3247" s="35">
        <v>105</v>
      </c>
      <c r="L3247" s="39">
        <f t="shared" si="94"/>
        <v>682.5</v>
      </c>
      <c r="M3247" s="6">
        <f>tbl_Manifiestos[[#This Row],[Total Pagado]]*tbl_Manifiestos[[#This Row],[Porcentaje]]</f>
        <v>634.72500000000002</v>
      </c>
      <c r="N3247" s="3">
        <v>0.93</v>
      </c>
    </row>
    <row r="3248" spans="1:14" ht="15.75" x14ac:dyDescent="0.25">
      <c r="A3248" s="3" t="s">
        <v>27</v>
      </c>
      <c r="B3248" s="3" t="str">
        <f>tbl_Manifiestos[[#This Row],[Factura]] &amp; "|" &amp; tbl_Manifiestos[[#This Row],[Proyecto OK]] &amp; "|" &amp; TEXT(tbl_Manifiestos[[#This Row],[Servicio]],"0.00") &amp; "|" &amp; TEXT(tbl_Manifiestos[[#This Row],[Costo Unitario]],"0.00")</f>
        <v>2598|OAM|8.75|105.00</v>
      </c>
      <c r="C3248" t="s">
        <v>5495</v>
      </c>
      <c r="D3248" s="53">
        <v>45849</v>
      </c>
      <c r="E3248">
        <v>356</v>
      </c>
      <c r="F3248" s="3" t="s">
        <v>5357</v>
      </c>
      <c r="G3248" t="s">
        <v>787</v>
      </c>
      <c r="H3248" t="s">
        <v>787</v>
      </c>
      <c r="J3248">
        <v>8.75</v>
      </c>
      <c r="K3248" s="57">
        <v>105</v>
      </c>
      <c r="L3248" s="41">
        <f t="shared" si="94"/>
        <v>918.75</v>
      </c>
      <c r="M3248" s="6">
        <f>tbl_Manifiestos[[#This Row],[Total Pagado]]*tbl_Manifiestos[[#This Row],[Porcentaje]]</f>
        <v>854.4375</v>
      </c>
      <c r="N3248" s="3">
        <v>0.93</v>
      </c>
    </row>
    <row r="3249" spans="1:14" ht="15.75" x14ac:dyDescent="0.25">
      <c r="A3249" s="3" t="s">
        <v>27</v>
      </c>
      <c r="B3249" s="3" t="str">
        <f>tbl_Manifiestos[[#This Row],[Factura]] &amp; "|" &amp; tbl_Manifiestos[[#This Row],[Proyecto OK]] &amp; "|" &amp; TEXT(tbl_Manifiestos[[#This Row],[Servicio]],"0.00") &amp; "|" &amp; TEXT(tbl_Manifiestos[[#This Row],[Costo Unitario]],"0.00")</f>
        <v>2611|OAM|6.50|105.00</v>
      </c>
      <c r="C3249" t="s">
        <v>5506</v>
      </c>
      <c r="D3249" s="50">
        <v>45852</v>
      </c>
      <c r="E3249">
        <v>67</v>
      </c>
      <c r="F3249" s="3" t="s">
        <v>5357</v>
      </c>
      <c r="G3249" t="s">
        <v>787</v>
      </c>
      <c r="H3249" t="s">
        <v>787</v>
      </c>
      <c r="J3249">
        <v>6.5</v>
      </c>
      <c r="K3249" s="54">
        <v>105</v>
      </c>
      <c r="L3249" s="38">
        <f t="shared" si="94"/>
        <v>682.5</v>
      </c>
      <c r="M3249" s="6">
        <f>tbl_Manifiestos[[#This Row],[Total Pagado]]*tbl_Manifiestos[[#This Row],[Porcentaje]]</f>
        <v>634.72500000000002</v>
      </c>
      <c r="N3249" s="3">
        <v>0.93</v>
      </c>
    </row>
    <row r="3250" spans="1:14" ht="15.75" x14ac:dyDescent="0.25">
      <c r="A3250" s="3" t="s">
        <v>27</v>
      </c>
      <c r="B3250" s="3" t="str">
        <f>tbl_Manifiestos[[#This Row],[Factura]] &amp; "|" &amp; tbl_Manifiestos[[#This Row],[Proyecto OK]] &amp; "|" &amp; TEXT(tbl_Manifiestos[[#This Row],[Servicio]],"0.00") &amp; "|" &amp; TEXT(tbl_Manifiestos[[#This Row],[Costo Unitario]],"0.00")</f>
        <v>2659|OAM|8.25|105.00</v>
      </c>
      <c r="C3250" t="s">
        <v>5541</v>
      </c>
      <c r="D3250" s="51">
        <v>45873</v>
      </c>
      <c r="E3250">
        <v>515</v>
      </c>
      <c r="F3250" s="3" t="s">
        <v>5357</v>
      </c>
      <c r="G3250" t="s">
        <v>787</v>
      </c>
      <c r="H3250" t="s">
        <v>787</v>
      </c>
      <c r="J3250">
        <v>8.25</v>
      </c>
      <c r="K3250" s="55">
        <v>105</v>
      </c>
      <c r="L3250" s="40">
        <f t="shared" si="94"/>
        <v>866.25</v>
      </c>
      <c r="M3250" s="6">
        <f>tbl_Manifiestos[[#This Row],[Total Pagado]]*tbl_Manifiestos[[#This Row],[Porcentaje]]</f>
        <v>805.61250000000007</v>
      </c>
      <c r="N3250" s="3">
        <v>0.93</v>
      </c>
    </row>
    <row r="3251" spans="1:14" ht="15.75" x14ac:dyDescent="0.25">
      <c r="A3251" s="3" t="s">
        <v>12</v>
      </c>
      <c r="B3251" s="3" t="str">
        <f>tbl_Manifiestos[[#This Row],[Factura]] &amp; "|" &amp; tbl_Manifiestos[[#This Row],[Proyecto OK]] &amp; "|" &amp; TEXT(tbl_Manifiestos[[#This Row],[Servicio]],"0.00") &amp; "|" &amp; TEXT(tbl_Manifiestos[[#This Row],[Costo Unitario]],"0.00")</f>
        <v>2402|OAM|5.50|105.00</v>
      </c>
      <c r="C3251">
        <v>2402</v>
      </c>
      <c r="D3251" s="32">
        <v>45749</v>
      </c>
      <c r="E3251">
        <v>19</v>
      </c>
      <c r="F3251" t="s">
        <v>5357</v>
      </c>
      <c r="G3251" t="s">
        <v>787</v>
      </c>
      <c r="H3251" t="s">
        <v>787</v>
      </c>
      <c r="J3251">
        <v>5.5</v>
      </c>
      <c r="K3251" s="34">
        <v>105</v>
      </c>
      <c r="L3251" s="40">
        <f t="shared" si="94"/>
        <v>577.5</v>
      </c>
      <c r="M3251" s="6">
        <f>tbl_Manifiestos[[#This Row],[Total Pagado]]*tbl_Manifiestos[[#This Row],[Porcentaje]]</f>
        <v>537.07500000000005</v>
      </c>
      <c r="N3251" s="3">
        <v>0.93</v>
      </c>
    </row>
    <row r="3252" spans="1:14" ht="15.75" x14ac:dyDescent="0.25">
      <c r="A3252" s="3" t="s">
        <v>12</v>
      </c>
      <c r="B3252" s="3" t="str">
        <f>tbl_Manifiestos[[#This Row],[Factura]] &amp; "|" &amp; tbl_Manifiestos[[#This Row],[Proyecto OK]] &amp; "|" &amp; TEXT(tbl_Manifiestos[[#This Row],[Servicio]],"0.00") &amp; "|" &amp; TEXT(tbl_Manifiestos[[#This Row],[Costo Unitario]],"0.00")</f>
        <v>2411|OAM|6.00|105.00</v>
      </c>
      <c r="C3252">
        <v>2411</v>
      </c>
      <c r="D3252" s="31">
        <v>45757</v>
      </c>
      <c r="E3252">
        <v>19</v>
      </c>
      <c r="F3252" t="s">
        <v>5357</v>
      </c>
      <c r="G3252" t="s">
        <v>787</v>
      </c>
      <c r="H3252" t="s">
        <v>787</v>
      </c>
      <c r="J3252">
        <v>6</v>
      </c>
      <c r="K3252" s="35">
        <v>105</v>
      </c>
      <c r="L3252" s="39">
        <f t="shared" si="94"/>
        <v>630</v>
      </c>
      <c r="M3252" s="6">
        <f>tbl_Manifiestos[[#This Row],[Total Pagado]]*tbl_Manifiestos[[#This Row],[Porcentaje]]</f>
        <v>585.9</v>
      </c>
      <c r="N3252" s="3">
        <v>0.93</v>
      </c>
    </row>
    <row r="3253" spans="1:14" ht="15.75" x14ac:dyDescent="0.25">
      <c r="A3253" s="3" t="s">
        <v>12</v>
      </c>
      <c r="B3253" s="3" t="str">
        <f>tbl_Manifiestos[[#This Row],[Factura]] &amp; "|" &amp; tbl_Manifiestos[[#This Row],[Proyecto OK]] &amp; "|" &amp; TEXT(tbl_Manifiestos[[#This Row],[Servicio]],"0.00") &amp; "|" &amp; TEXT(tbl_Manifiestos[[#This Row],[Costo Unitario]],"0.00")</f>
        <v>2438|OAM|7.50|105.00</v>
      </c>
      <c r="C3253">
        <v>2438</v>
      </c>
      <c r="D3253" s="30">
        <v>45768</v>
      </c>
      <c r="E3253">
        <v>58</v>
      </c>
      <c r="F3253" s="3" t="s">
        <v>5357</v>
      </c>
      <c r="G3253" t="s">
        <v>787</v>
      </c>
      <c r="H3253" t="s">
        <v>787</v>
      </c>
      <c r="J3253">
        <v>7.5</v>
      </c>
      <c r="K3253" s="36">
        <v>105</v>
      </c>
      <c r="L3253" s="38">
        <f t="shared" si="94"/>
        <v>787.5</v>
      </c>
      <c r="M3253" s="6">
        <f>tbl_Manifiestos[[#This Row],[Total Pagado]]*tbl_Manifiestos[[#This Row],[Porcentaje]]</f>
        <v>732.375</v>
      </c>
      <c r="N3253" s="3">
        <v>0.93</v>
      </c>
    </row>
    <row r="3254" spans="1:14" ht="15.75" x14ac:dyDescent="0.25">
      <c r="A3254" s="3" t="s">
        <v>12</v>
      </c>
      <c r="B3254" s="3" t="str">
        <f>tbl_Manifiestos[[#This Row],[Factura]] &amp; "|" &amp; tbl_Manifiestos[[#This Row],[Proyecto OK]] &amp; "|" &amp; TEXT(tbl_Manifiestos[[#This Row],[Servicio]],"0.00") &amp; "|" &amp; TEXT(tbl_Manifiestos[[#This Row],[Costo Unitario]],"0.00")</f>
        <v>2465|OAM|5.75|105.00</v>
      </c>
      <c r="C3254">
        <v>2465</v>
      </c>
      <c r="D3254" s="32">
        <v>45783</v>
      </c>
      <c r="E3254">
        <v>11</v>
      </c>
      <c r="F3254" s="3" t="s">
        <v>5357</v>
      </c>
      <c r="G3254" t="s">
        <v>787</v>
      </c>
      <c r="H3254" t="s">
        <v>787</v>
      </c>
      <c r="J3254">
        <v>5.75</v>
      </c>
      <c r="K3254" s="34">
        <v>105</v>
      </c>
      <c r="L3254" s="40">
        <f t="shared" si="94"/>
        <v>603.75</v>
      </c>
      <c r="M3254" s="6">
        <f>tbl_Manifiestos[[#This Row],[Total Pagado]]*tbl_Manifiestos[[#This Row],[Porcentaje]]</f>
        <v>561.48750000000007</v>
      </c>
      <c r="N3254" s="3">
        <v>0.93</v>
      </c>
    </row>
    <row r="3255" spans="1:14" ht="15.75" x14ac:dyDescent="0.25">
      <c r="A3255" s="3" t="s">
        <v>5780</v>
      </c>
      <c r="B3255" s="3" t="str">
        <f>tbl_Manifiestos[[#This Row],[Factura]] &amp; "|" &amp; tbl_Manifiestos[[#This Row],[Proyecto OK]] &amp; "|" &amp; TEXT(tbl_Manifiestos[[#This Row],[Servicio]],"0.00") &amp; "|" &amp; TEXT(tbl_Manifiestos[[#This Row],[Costo Unitario]],"0.00")</f>
        <v>2422|OAM|8.00|105.00</v>
      </c>
      <c r="C3255">
        <v>2422</v>
      </c>
      <c r="D3255" s="124">
        <v>45761</v>
      </c>
      <c r="E3255">
        <v>198</v>
      </c>
      <c r="F3255" s="3" t="s">
        <v>5357</v>
      </c>
      <c r="G3255" t="s">
        <v>787</v>
      </c>
      <c r="H3255" t="s">
        <v>787</v>
      </c>
      <c r="J3255">
        <v>8</v>
      </c>
      <c r="K3255" s="34">
        <v>105</v>
      </c>
      <c r="L3255" s="40">
        <f t="shared" si="94"/>
        <v>840</v>
      </c>
      <c r="M3255" s="6">
        <f>tbl_Manifiestos[[#This Row],[Total Pagado]]*tbl_Manifiestos[[#This Row],[Porcentaje]]</f>
        <v>781.2</v>
      </c>
      <c r="N3255" s="3">
        <v>0.93</v>
      </c>
    </row>
    <row r="3256" spans="1:14" ht="15.75" x14ac:dyDescent="0.25">
      <c r="A3256" s="3" t="s">
        <v>5780</v>
      </c>
      <c r="B3256" s="3" t="str">
        <f>tbl_Manifiestos[[#This Row],[Factura]] &amp; "|" &amp; tbl_Manifiestos[[#This Row],[Proyecto OK]] &amp; "|" &amp; TEXT(tbl_Manifiestos[[#This Row],[Servicio]],"0.00") &amp; "|" &amp; TEXT(tbl_Manifiestos[[#This Row],[Costo Unitario]],"0.00")</f>
        <v>2465|OAM|5.75|105.00</v>
      </c>
      <c r="C3256" s="44">
        <v>2465</v>
      </c>
      <c r="D3256" s="124">
        <v>45784</v>
      </c>
      <c r="E3256">
        <v>108</v>
      </c>
      <c r="F3256" s="3" t="s">
        <v>5357</v>
      </c>
      <c r="G3256" t="s">
        <v>787</v>
      </c>
      <c r="H3256" t="s">
        <v>787</v>
      </c>
      <c r="J3256">
        <v>5.75</v>
      </c>
      <c r="K3256" s="34">
        <v>105</v>
      </c>
      <c r="L3256" s="40">
        <f t="shared" si="94"/>
        <v>603.75</v>
      </c>
      <c r="M3256" s="6">
        <f>tbl_Manifiestos[[#This Row],[Total Pagado]]*tbl_Manifiestos[[#This Row],[Porcentaje]]</f>
        <v>561.48750000000007</v>
      </c>
      <c r="N3256" s="3">
        <v>0.93</v>
      </c>
    </row>
    <row r="3257" spans="1:14" ht="15.75" x14ac:dyDescent="0.25">
      <c r="A3257" s="3" t="s">
        <v>5780</v>
      </c>
      <c r="B3257" s="3" t="str">
        <f>tbl_Manifiestos[[#This Row],[Factura]] &amp; "|" &amp; tbl_Manifiestos[[#This Row],[Proyecto OK]] &amp; "|" &amp; TEXT(tbl_Manifiestos[[#This Row],[Servicio]],"0.00") &amp; "|" &amp; TEXT(tbl_Manifiestos[[#This Row],[Costo Unitario]],"0.00")</f>
        <v>2465|OAM|6.25|105.00</v>
      </c>
      <c r="C3257" s="44">
        <v>2465</v>
      </c>
      <c r="D3257" s="124">
        <v>45786</v>
      </c>
      <c r="E3257">
        <v>108</v>
      </c>
      <c r="F3257" s="3" t="s">
        <v>5357</v>
      </c>
      <c r="G3257" t="s">
        <v>787</v>
      </c>
      <c r="H3257" t="s">
        <v>787</v>
      </c>
      <c r="J3257">
        <v>6.25</v>
      </c>
      <c r="K3257" s="34">
        <v>105</v>
      </c>
      <c r="L3257" s="40">
        <f t="shared" si="94"/>
        <v>656.25</v>
      </c>
      <c r="M3257" s="6">
        <f>tbl_Manifiestos[[#This Row],[Total Pagado]]*tbl_Manifiestos[[#This Row],[Porcentaje]]</f>
        <v>610.3125</v>
      </c>
      <c r="N3257" s="3">
        <v>0.93</v>
      </c>
    </row>
    <row r="3258" spans="1:14" ht="15.75" x14ac:dyDescent="0.25">
      <c r="A3258" s="3" t="s">
        <v>5780</v>
      </c>
      <c r="B3258" s="3" t="str">
        <f>tbl_Manifiestos[[#This Row],[Factura]] &amp; "|" &amp; tbl_Manifiestos[[#This Row],[Proyecto OK]] &amp; "|" &amp; TEXT(tbl_Manifiestos[[#This Row],[Servicio]],"0.00") &amp; "|" &amp; TEXT(tbl_Manifiestos[[#This Row],[Costo Unitario]],"0.00")</f>
        <v>2480|OAM|8.00|105.00</v>
      </c>
      <c r="C3258" s="44" t="s">
        <v>5419</v>
      </c>
      <c r="D3258" s="124">
        <v>45793</v>
      </c>
      <c r="E3258">
        <v>108</v>
      </c>
      <c r="F3258" s="3" t="s">
        <v>5357</v>
      </c>
      <c r="G3258" t="s">
        <v>787</v>
      </c>
      <c r="H3258" t="s">
        <v>787</v>
      </c>
      <c r="J3258">
        <v>8</v>
      </c>
      <c r="K3258" s="34">
        <v>105</v>
      </c>
      <c r="L3258" s="40">
        <f t="shared" si="94"/>
        <v>840</v>
      </c>
      <c r="M3258" s="6">
        <f>tbl_Manifiestos[[#This Row],[Total Pagado]]*tbl_Manifiestos[[#This Row],[Porcentaje]]</f>
        <v>781.2</v>
      </c>
      <c r="N3258" s="3">
        <v>0.93</v>
      </c>
    </row>
    <row r="3259" spans="1:14" ht="15.75" x14ac:dyDescent="0.25">
      <c r="A3259" s="3" t="s">
        <v>5780</v>
      </c>
      <c r="B3259" s="3" t="str">
        <f>tbl_Manifiestos[[#This Row],[Factura]] &amp; "|" &amp; tbl_Manifiestos[[#This Row],[Proyecto OK]] &amp; "|" &amp; TEXT(tbl_Manifiestos[[#This Row],[Servicio]],"0.00") &amp; "|" &amp; TEXT(tbl_Manifiestos[[#This Row],[Costo Unitario]],"0.00")</f>
        <v>2539|OAM|7.50|105.00</v>
      </c>
      <c r="C3259" s="44" t="s">
        <v>5783</v>
      </c>
      <c r="D3259" s="78">
        <v>45818</v>
      </c>
      <c r="E3259">
        <v>108</v>
      </c>
      <c r="F3259" s="3" t="s">
        <v>5357</v>
      </c>
      <c r="G3259" t="s">
        <v>787</v>
      </c>
      <c r="H3259" t="s">
        <v>787</v>
      </c>
      <c r="J3259">
        <v>7.5</v>
      </c>
      <c r="K3259" s="54">
        <v>105</v>
      </c>
      <c r="L3259" s="38">
        <f t="shared" ref="L3259:L3278" si="95">J3259*K3259</f>
        <v>787.5</v>
      </c>
      <c r="M3259" s="6">
        <f>tbl_Manifiestos[[#This Row],[Total Pagado]]*tbl_Manifiestos[[#This Row],[Porcentaje]]</f>
        <v>732.375</v>
      </c>
      <c r="N3259" s="3">
        <v>0.93</v>
      </c>
    </row>
    <row r="3260" spans="1:14" ht="15.75" x14ac:dyDescent="0.25">
      <c r="A3260" s="3" t="s">
        <v>16</v>
      </c>
      <c r="B3260" s="3" t="str">
        <f>tbl_Manifiestos[[#This Row],[Factura]] &amp; "|" &amp; tbl_Manifiestos[[#This Row],[Proyecto OK]] &amp; "|" &amp; TEXT(tbl_Manifiestos[[#This Row],[Servicio]],"0.00") &amp; "|" &amp; TEXT(tbl_Manifiestos[[#This Row],[Costo Unitario]],"0.00")</f>
        <v>2495|OAM|7.50|105.00</v>
      </c>
      <c r="C3260" s="44" t="s">
        <v>5427</v>
      </c>
      <c r="D3260" s="124">
        <v>45796</v>
      </c>
      <c r="E3260">
        <v>308</v>
      </c>
      <c r="F3260" s="3" t="s">
        <v>5357</v>
      </c>
      <c r="G3260" t="s">
        <v>787</v>
      </c>
      <c r="H3260" t="s">
        <v>787</v>
      </c>
      <c r="J3260">
        <v>7.5</v>
      </c>
      <c r="K3260" s="34">
        <v>105</v>
      </c>
      <c r="L3260" s="40">
        <f t="shared" si="95"/>
        <v>787.5</v>
      </c>
      <c r="M3260" s="6">
        <f>tbl_Manifiestos[[#This Row],[Total Pagado]]*tbl_Manifiestos[[#This Row],[Porcentaje]]</f>
        <v>732.375</v>
      </c>
      <c r="N3260" s="3">
        <v>0.93</v>
      </c>
    </row>
    <row r="3261" spans="1:14" ht="15.75" x14ac:dyDescent="0.25">
      <c r="A3261" s="3" t="s">
        <v>27</v>
      </c>
      <c r="B3261" s="3" t="str">
        <f>tbl_Manifiestos[[#This Row],[Factura]] &amp; "|" &amp; tbl_Manifiestos[[#This Row],[Proyecto OK]] &amp; "|" &amp; TEXT(tbl_Manifiestos[[#This Row],[Servicio]],"0.00") &amp; "|" &amp; TEXT(tbl_Manifiestos[[#This Row],[Costo Unitario]],"0.00")</f>
        <v>2532|Park Ridge|3.50|115.50</v>
      </c>
      <c r="C3261" t="s">
        <v>5451</v>
      </c>
      <c r="D3261" s="51">
        <v>45820</v>
      </c>
      <c r="E3261">
        <v>325</v>
      </c>
      <c r="F3261" t="s">
        <v>5312</v>
      </c>
      <c r="G3261" t="s">
        <v>1431</v>
      </c>
      <c r="H3261" t="s">
        <v>1431</v>
      </c>
      <c r="J3261">
        <v>3.5</v>
      </c>
      <c r="K3261" s="55">
        <v>115.5</v>
      </c>
      <c r="L3261" s="40">
        <f t="shared" si="95"/>
        <v>404.25</v>
      </c>
      <c r="M3261" s="6">
        <f>tbl_Manifiestos[[#This Row],[Total Pagado]]*tbl_Manifiestos[[#This Row],[Porcentaje]]</f>
        <v>375.95250000000004</v>
      </c>
      <c r="N3261" s="3">
        <v>0.93</v>
      </c>
    </row>
    <row r="3262" spans="1:14" ht="15.75" x14ac:dyDescent="0.25">
      <c r="A3262" s="3" t="s">
        <v>27</v>
      </c>
      <c r="B3262" s="3" t="str">
        <f>tbl_Manifiestos[[#This Row],[Factura]] &amp; "|" &amp; tbl_Manifiestos[[#This Row],[Proyecto OK]] &amp; "|" &amp; TEXT(tbl_Manifiestos[[#This Row],[Servicio]],"0.00") &amp; "|" &amp; TEXT(tbl_Manifiestos[[#This Row],[Costo Unitario]],"0.00")</f>
        <v>2532|Park Ridge|2.50|115.50</v>
      </c>
      <c r="C3262" t="s">
        <v>5451</v>
      </c>
      <c r="D3262" s="51">
        <v>45821</v>
      </c>
      <c r="E3262">
        <v>515</v>
      </c>
      <c r="F3262" t="s">
        <v>5312</v>
      </c>
      <c r="G3262" t="s">
        <v>1431</v>
      </c>
      <c r="H3262" t="s">
        <v>1431</v>
      </c>
      <c r="J3262">
        <v>2.5</v>
      </c>
      <c r="K3262" s="55">
        <v>115.5</v>
      </c>
      <c r="L3262" s="40">
        <f t="shared" si="95"/>
        <v>288.75</v>
      </c>
      <c r="M3262" s="6">
        <f>tbl_Manifiestos[[#This Row],[Total Pagado]]*tbl_Manifiestos[[#This Row],[Porcentaje]]</f>
        <v>268.53750000000002</v>
      </c>
      <c r="N3262" s="3">
        <v>0.93</v>
      </c>
    </row>
    <row r="3263" spans="1:14" ht="15.75" x14ac:dyDescent="0.25">
      <c r="A3263" s="3" t="s">
        <v>12</v>
      </c>
      <c r="B3263" s="3" t="str">
        <f>tbl_Manifiestos[[#This Row],[Factura]] &amp; "|" &amp; tbl_Manifiestos[[#This Row],[Proyecto OK]] &amp; "|" &amp; TEXT(tbl_Manifiestos[[#This Row],[Servicio]],"0.00") &amp; "|" &amp; TEXT(tbl_Manifiestos[[#This Row],[Costo Unitario]],"0.00")</f>
        <v>2517|Park Ridge|7.00|115.50</v>
      </c>
      <c r="C3263" t="s">
        <v>5735</v>
      </c>
      <c r="D3263" s="51">
        <v>45811</v>
      </c>
      <c r="E3263">
        <v>58</v>
      </c>
      <c r="F3263" t="s">
        <v>5312</v>
      </c>
      <c r="G3263" t="s">
        <v>1431</v>
      </c>
      <c r="H3263" t="s">
        <v>1431</v>
      </c>
      <c r="J3263">
        <v>7</v>
      </c>
      <c r="K3263" s="34">
        <v>115.5</v>
      </c>
      <c r="L3263" s="40">
        <f t="shared" si="95"/>
        <v>808.5</v>
      </c>
      <c r="M3263" s="6">
        <f>tbl_Manifiestos[[#This Row],[Total Pagado]]*tbl_Manifiestos[[#This Row],[Porcentaje]]</f>
        <v>751.90500000000009</v>
      </c>
      <c r="N3263" s="3">
        <v>0.93</v>
      </c>
    </row>
    <row r="3264" spans="1:14" ht="15.75" x14ac:dyDescent="0.25">
      <c r="A3264" s="3" t="s">
        <v>12</v>
      </c>
      <c r="B3264" s="3" t="str">
        <f>tbl_Manifiestos[[#This Row],[Factura]] &amp; "|" &amp; tbl_Manifiestos[[#This Row],[Proyecto OK]] &amp; "|" &amp; TEXT(tbl_Manifiestos[[#This Row],[Servicio]],"0.00") &amp; "|" &amp; TEXT(tbl_Manifiestos[[#This Row],[Costo Unitario]],"0.00")</f>
        <v>2517|Park Ridge|5.00|115.50</v>
      </c>
      <c r="C3264" t="s">
        <v>5735</v>
      </c>
      <c r="D3264" s="51">
        <v>45814</v>
      </c>
      <c r="E3264">
        <v>11</v>
      </c>
      <c r="F3264" t="s">
        <v>5312</v>
      </c>
      <c r="G3264" t="s">
        <v>1431</v>
      </c>
      <c r="H3264" t="s">
        <v>1431</v>
      </c>
      <c r="J3264">
        <v>5</v>
      </c>
      <c r="K3264" s="35">
        <v>115.5</v>
      </c>
      <c r="L3264" s="35">
        <f t="shared" si="95"/>
        <v>577.5</v>
      </c>
      <c r="M3264" s="6">
        <f>tbl_Manifiestos[[#This Row],[Total Pagado]]*tbl_Manifiestos[[#This Row],[Porcentaje]]</f>
        <v>537.07500000000005</v>
      </c>
      <c r="N3264" s="3">
        <v>0.93</v>
      </c>
    </row>
    <row r="3265" spans="1:14" ht="15.75" x14ac:dyDescent="0.25">
      <c r="A3265" s="3" t="s">
        <v>5780</v>
      </c>
      <c r="B3265" s="3" t="str">
        <f>tbl_Manifiestos[[#This Row],[Factura]] &amp; "|" &amp; tbl_Manifiestos[[#This Row],[Proyecto OK]] &amp; "|" &amp; TEXT(tbl_Manifiestos[[#This Row],[Servicio]],"0.00") &amp; "|" &amp; TEXT(tbl_Manifiestos[[#This Row],[Costo Unitario]],"0.00")</f>
        <v>2491|Park Ridge|9.00|115.50</v>
      </c>
      <c r="C3265" s="44" t="s">
        <v>5782</v>
      </c>
      <c r="D3265" s="123">
        <v>45796</v>
      </c>
      <c r="E3265">
        <v>108</v>
      </c>
      <c r="F3265" t="s">
        <v>5405</v>
      </c>
      <c r="G3265" t="s">
        <v>1431</v>
      </c>
      <c r="H3265" t="s">
        <v>1431</v>
      </c>
      <c r="J3265">
        <v>9</v>
      </c>
      <c r="K3265" s="36">
        <v>115.5</v>
      </c>
      <c r="L3265" s="38">
        <f t="shared" si="95"/>
        <v>1039.5</v>
      </c>
      <c r="M3265" s="6">
        <f>tbl_Manifiestos[[#This Row],[Total Pagado]]*tbl_Manifiestos[[#This Row],[Porcentaje]]</f>
        <v>966.73500000000001</v>
      </c>
      <c r="N3265" s="3">
        <v>0.93</v>
      </c>
    </row>
    <row r="3266" spans="1:14" ht="15.75" x14ac:dyDescent="0.25">
      <c r="A3266" s="3" t="s">
        <v>5780</v>
      </c>
      <c r="B3266" s="3" t="str">
        <f>tbl_Manifiestos[[#This Row],[Factura]] &amp; "|" &amp; tbl_Manifiestos[[#This Row],[Proyecto OK]] &amp; "|" &amp; TEXT(tbl_Manifiestos[[#This Row],[Servicio]],"0.00") &amp; "|" &amp; TEXT(tbl_Manifiestos[[#This Row],[Costo Unitario]],"0.00")</f>
        <v>2491|Park Ridge|3.00|115.50</v>
      </c>
      <c r="C3266" s="44" t="s">
        <v>5782</v>
      </c>
      <c r="D3266" s="124">
        <v>45797</v>
      </c>
      <c r="E3266">
        <v>108</v>
      </c>
      <c r="F3266" t="s">
        <v>5405</v>
      </c>
      <c r="G3266" t="s">
        <v>1431</v>
      </c>
      <c r="H3266" t="s">
        <v>1431</v>
      </c>
      <c r="J3266">
        <v>3</v>
      </c>
      <c r="K3266" s="34">
        <v>115.5</v>
      </c>
      <c r="L3266" s="40">
        <f t="shared" si="95"/>
        <v>346.5</v>
      </c>
      <c r="M3266" s="6">
        <f>tbl_Manifiestos[[#This Row],[Total Pagado]]*tbl_Manifiestos[[#This Row],[Porcentaje]]</f>
        <v>322.245</v>
      </c>
      <c r="N3266" s="3">
        <v>0.93</v>
      </c>
    </row>
    <row r="3267" spans="1:14" ht="15.75" x14ac:dyDescent="0.25">
      <c r="A3267" s="3" t="s">
        <v>5780</v>
      </c>
      <c r="B3267" s="3" t="str">
        <f>tbl_Manifiestos[[#This Row],[Factura]] &amp; "|" &amp; tbl_Manifiestos[[#This Row],[Proyecto OK]] &amp; "|" &amp; TEXT(tbl_Manifiestos[[#This Row],[Servicio]],"0.00") &amp; "|" &amp; TEXT(tbl_Manifiestos[[#This Row],[Costo Unitario]],"0.00")</f>
        <v>2491|Park Ridge|7.00|115.50</v>
      </c>
      <c r="C3267" s="44" t="s">
        <v>5782</v>
      </c>
      <c r="D3267" s="125">
        <v>45798</v>
      </c>
      <c r="E3267">
        <v>108</v>
      </c>
      <c r="F3267" t="s">
        <v>5405</v>
      </c>
      <c r="G3267" t="s">
        <v>1431</v>
      </c>
      <c r="H3267" t="s">
        <v>1431</v>
      </c>
      <c r="J3267">
        <v>7</v>
      </c>
      <c r="K3267" s="35">
        <v>115.5</v>
      </c>
      <c r="L3267" s="39">
        <f t="shared" si="95"/>
        <v>808.5</v>
      </c>
      <c r="M3267" s="6">
        <f>tbl_Manifiestos[[#This Row],[Total Pagado]]*tbl_Manifiestos[[#This Row],[Porcentaje]]</f>
        <v>751.90500000000009</v>
      </c>
      <c r="N3267" s="3">
        <v>0.93</v>
      </c>
    </row>
    <row r="3268" spans="1:14" ht="15.75" x14ac:dyDescent="0.25">
      <c r="A3268" s="3" t="s">
        <v>5780</v>
      </c>
      <c r="B3268" s="3" t="str">
        <f>tbl_Manifiestos[[#This Row],[Factura]] &amp; "|" &amp; tbl_Manifiestos[[#This Row],[Proyecto OK]] &amp; "|" &amp; TEXT(tbl_Manifiestos[[#This Row],[Servicio]],"0.00") &amp; "|" &amp; TEXT(tbl_Manifiestos[[#This Row],[Costo Unitario]],"0.00")</f>
        <v>2491|Park Ridge|9.25|115.50</v>
      </c>
      <c r="C3268" s="44" t="s">
        <v>5782</v>
      </c>
      <c r="D3268" s="123">
        <v>45799</v>
      </c>
      <c r="E3268">
        <v>108</v>
      </c>
      <c r="F3268" t="s">
        <v>5405</v>
      </c>
      <c r="G3268" t="s">
        <v>1431</v>
      </c>
      <c r="H3268" t="s">
        <v>1431</v>
      </c>
      <c r="J3268">
        <v>9.25</v>
      </c>
      <c r="K3268" s="36">
        <v>115.5</v>
      </c>
      <c r="L3268" s="38">
        <f t="shared" si="95"/>
        <v>1068.375</v>
      </c>
      <c r="M3268" s="6">
        <f>tbl_Manifiestos[[#This Row],[Total Pagado]]*tbl_Manifiestos[[#This Row],[Porcentaje]]</f>
        <v>993.58875</v>
      </c>
      <c r="N3268" s="3">
        <v>0.93</v>
      </c>
    </row>
    <row r="3269" spans="1:14" ht="15.75" x14ac:dyDescent="0.25">
      <c r="A3269" s="3" t="s">
        <v>5780</v>
      </c>
      <c r="B3269" s="3" t="str">
        <f>tbl_Manifiestos[[#This Row],[Factura]] &amp; "|" &amp; tbl_Manifiestos[[#This Row],[Proyecto OK]] &amp; "|" &amp; TEXT(tbl_Manifiestos[[#This Row],[Servicio]],"0.00") &amp; "|" &amp; TEXT(tbl_Manifiestos[[#This Row],[Costo Unitario]],"0.00")</f>
        <v>2517|Park Ridge|3.00|115.50</v>
      </c>
      <c r="C3269" s="44" t="s">
        <v>5735</v>
      </c>
      <c r="D3269" s="79">
        <v>45811</v>
      </c>
      <c r="E3269">
        <v>108</v>
      </c>
      <c r="F3269" t="s">
        <v>5312</v>
      </c>
      <c r="G3269" t="s">
        <v>1431</v>
      </c>
      <c r="H3269" t="s">
        <v>1431</v>
      </c>
      <c r="J3269">
        <v>3</v>
      </c>
      <c r="K3269" s="34">
        <v>115.5</v>
      </c>
      <c r="L3269" s="40">
        <f t="shared" si="95"/>
        <v>346.5</v>
      </c>
      <c r="M3269" s="6">
        <f>tbl_Manifiestos[[#This Row],[Total Pagado]]*tbl_Manifiestos[[#This Row],[Porcentaje]]</f>
        <v>322.245</v>
      </c>
      <c r="N3269" s="3">
        <v>0.93</v>
      </c>
    </row>
    <row r="3270" spans="1:14" ht="15.75" x14ac:dyDescent="0.25">
      <c r="A3270" s="3" t="s">
        <v>16</v>
      </c>
      <c r="B3270" s="3" t="str">
        <f>tbl_Manifiestos[[#This Row],[Factura]] &amp; "|" &amp; tbl_Manifiestos[[#This Row],[Proyecto OK]] &amp; "|" &amp; TEXT(tbl_Manifiestos[[#This Row],[Servicio]],"0.00") &amp; "|" &amp; TEXT(tbl_Manifiestos[[#This Row],[Costo Unitario]],"0.00")</f>
        <v>2517|Park Ridge|5.00|115.50</v>
      </c>
      <c r="C3270" s="44" t="s">
        <v>5735</v>
      </c>
      <c r="D3270" s="80">
        <v>45809</v>
      </c>
      <c r="E3270">
        <v>308</v>
      </c>
      <c r="F3270" t="s">
        <v>5312</v>
      </c>
      <c r="G3270" t="s">
        <v>1431</v>
      </c>
      <c r="H3270" t="s">
        <v>1431</v>
      </c>
      <c r="J3270">
        <v>5</v>
      </c>
      <c r="K3270" s="35">
        <v>115.5</v>
      </c>
      <c r="L3270" s="39">
        <f t="shared" si="95"/>
        <v>577.5</v>
      </c>
      <c r="M3270" s="6">
        <f>tbl_Manifiestos[[#This Row],[Total Pagado]]*tbl_Manifiestos[[#This Row],[Porcentaje]]</f>
        <v>537.07500000000005</v>
      </c>
      <c r="N3270" s="3">
        <v>0.93</v>
      </c>
    </row>
    <row r="3271" spans="1:14" ht="15.75" x14ac:dyDescent="0.25">
      <c r="A3271" s="3" t="s">
        <v>16</v>
      </c>
      <c r="B3271" s="3" t="str">
        <f>tbl_Manifiestos[[#This Row],[Factura]] &amp; "|" &amp; tbl_Manifiestos[[#This Row],[Proyecto OK]] &amp; "|" &amp; TEXT(tbl_Manifiestos[[#This Row],[Servicio]],"0.00") &amp; "|" &amp; TEXT(tbl_Manifiestos[[#This Row],[Costo Unitario]],"0.00")</f>
        <v>2517|Park Ridge|8.00|115.50</v>
      </c>
      <c r="C3271" s="44" t="s">
        <v>5735</v>
      </c>
      <c r="D3271" s="78">
        <v>45813</v>
      </c>
      <c r="E3271">
        <v>308</v>
      </c>
      <c r="F3271" t="s">
        <v>5312</v>
      </c>
      <c r="G3271" t="s">
        <v>1431</v>
      </c>
      <c r="H3271" t="s">
        <v>1431</v>
      </c>
      <c r="J3271">
        <v>8</v>
      </c>
      <c r="K3271" s="36">
        <v>115.5</v>
      </c>
      <c r="L3271" s="38">
        <f t="shared" si="95"/>
        <v>924</v>
      </c>
      <c r="M3271" s="6">
        <f>tbl_Manifiestos[[#This Row],[Total Pagado]]*tbl_Manifiestos[[#This Row],[Porcentaje]]</f>
        <v>859.32</v>
      </c>
      <c r="N3271" s="3">
        <v>0.93</v>
      </c>
    </row>
    <row r="3272" spans="1:14" ht="15.75" x14ac:dyDescent="0.25">
      <c r="A3272" s="3" t="s">
        <v>16</v>
      </c>
      <c r="B3272" s="3" t="str">
        <f>tbl_Manifiestos[[#This Row],[Factura]] &amp; "|" &amp; tbl_Manifiestos[[#This Row],[Proyecto OK]] &amp; "|" &amp; TEXT(tbl_Manifiestos[[#This Row],[Servicio]],"0.00") &amp; "|" &amp; TEXT(tbl_Manifiestos[[#This Row],[Costo Unitario]],"0.00")</f>
        <v>2532|Park Ridge|7.00|115.50</v>
      </c>
      <c r="C3272" s="44" t="s">
        <v>5451</v>
      </c>
      <c r="D3272" s="79">
        <v>45817</v>
      </c>
      <c r="E3272">
        <v>308</v>
      </c>
      <c r="F3272" t="s">
        <v>5312</v>
      </c>
      <c r="G3272" t="s">
        <v>1431</v>
      </c>
      <c r="H3272" t="s">
        <v>1431</v>
      </c>
      <c r="J3272">
        <v>7</v>
      </c>
      <c r="K3272" s="55">
        <v>115.5</v>
      </c>
      <c r="L3272" s="40">
        <f t="shared" si="95"/>
        <v>808.5</v>
      </c>
      <c r="M3272" s="6">
        <f>tbl_Manifiestos[[#This Row],[Total Pagado]]*tbl_Manifiestos[[#This Row],[Porcentaje]]</f>
        <v>751.90500000000009</v>
      </c>
      <c r="N3272" s="3">
        <v>0.93</v>
      </c>
    </row>
    <row r="3273" spans="1:14" ht="15.75" x14ac:dyDescent="0.25">
      <c r="A3273" s="3" t="s">
        <v>16</v>
      </c>
      <c r="B3273" s="3" t="str">
        <f>tbl_Manifiestos[[#This Row],[Factura]] &amp; "|" &amp; tbl_Manifiestos[[#This Row],[Proyecto OK]] &amp; "|" &amp; TEXT(tbl_Manifiestos[[#This Row],[Servicio]],"0.00") &amp; "|" &amp; TEXT(tbl_Manifiestos[[#This Row],[Costo Unitario]],"0.00")</f>
        <v>2532|Park Ridge|11.00|115.50</v>
      </c>
      <c r="C3273" s="44" t="s">
        <v>5451</v>
      </c>
      <c r="D3273" s="80">
        <v>45818</v>
      </c>
      <c r="E3273">
        <v>308</v>
      </c>
      <c r="F3273" t="s">
        <v>5312</v>
      </c>
      <c r="G3273" t="s">
        <v>1431</v>
      </c>
      <c r="H3273" t="s">
        <v>1431</v>
      </c>
      <c r="J3273">
        <v>11</v>
      </c>
      <c r="K3273" s="56">
        <v>115.5</v>
      </c>
      <c r="L3273" s="39">
        <f t="shared" si="95"/>
        <v>1270.5</v>
      </c>
      <c r="M3273" s="6">
        <f>tbl_Manifiestos[[#This Row],[Total Pagado]]*tbl_Manifiestos[[#This Row],[Porcentaje]]</f>
        <v>1181.5650000000001</v>
      </c>
      <c r="N3273" s="3">
        <v>0.93</v>
      </c>
    </row>
    <row r="3274" spans="1:14" ht="15.75" x14ac:dyDescent="0.25">
      <c r="A3274" s="3" t="s">
        <v>16</v>
      </c>
      <c r="B3274" s="3" t="str">
        <f>tbl_Manifiestos[[#This Row],[Factura]] &amp; "|" &amp; tbl_Manifiestos[[#This Row],[Proyecto OK]] &amp; "|" &amp; TEXT(tbl_Manifiestos[[#This Row],[Servicio]],"0.00") &amp; "|" &amp; TEXT(tbl_Manifiestos[[#This Row],[Costo Unitario]],"0.00")</f>
        <v>2532|Park Ridge|11.00|115.50</v>
      </c>
      <c r="C3274" s="44" t="s">
        <v>5451</v>
      </c>
      <c r="D3274" s="78">
        <v>45819</v>
      </c>
      <c r="E3274">
        <v>308</v>
      </c>
      <c r="F3274" t="s">
        <v>5312</v>
      </c>
      <c r="G3274" t="s">
        <v>1431</v>
      </c>
      <c r="H3274" t="s">
        <v>1431</v>
      </c>
      <c r="J3274">
        <v>11</v>
      </c>
      <c r="K3274" s="54">
        <v>115.5</v>
      </c>
      <c r="L3274" s="38">
        <f t="shared" si="95"/>
        <v>1270.5</v>
      </c>
      <c r="M3274" s="6">
        <f>tbl_Manifiestos[[#This Row],[Total Pagado]]*tbl_Manifiestos[[#This Row],[Porcentaje]]</f>
        <v>1181.5650000000001</v>
      </c>
      <c r="N3274" s="3">
        <v>0.93</v>
      </c>
    </row>
    <row r="3275" spans="1:14" ht="15.75" x14ac:dyDescent="0.25">
      <c r="A3275" s="3" t="s">
        <v>16</v>
      </c>
      <c r="B3275" s="3" t="str">
        <f>tbl_Manifiestos[[#This Row],[Factura]] &amp; "|" &amp; tbl_Manifiestos[[#This Row],[Proyecto OK]] &amp; "|" &amp; TEXT(tbl_Manifiestos[[#This Row],[Servicio]],"0.00") &amp; "|" &amp; TEXT(tbl_Manifiestos[[#This Row],[Costo Unitario]],"0.00")</f>
        <v>2532|Park Ridge|11.50|115.50</v>
      </c>
      <c r="C3275" s="44" t="s">
        <v>5451</v>
      </c>
      <c r="D3275" s="80">
        <v>45821</v>
      </c>
      <c r="E3275">
        <v>308</v>
      </c>
      <c r="F3275" t="s">
        <v>5312</v>
      </c>
      <c r="G3275" t="s">
        <v>1431</v>
      </c>
      <c r="H3275" t="s">
        <v>1431</v>
      </c>
      <c r="J3275">
        <v>11.5</v>
      </c>
      <c r="K3275" s="56">
        <v>115.5</v>
      </c>
      <c r="L3275" s="39">
        <f t="shared" si="95"/>
        <v>1328.25</v>
      </c>
      <c r="M3275" s="6">
        <f>tbl_Manifiestos[[#This Row],[Total Pagado]]*tbl_Manifiestos[[#This Row],[Porcentaje]]</f>
        <v>1235.2725</v>
      </c>
      <c r="N3275" s="3">
        <v>0.93</v>
      </c>
    </row>
    <row r="3276" spans="1:14" ht="15.75" x14ac:dyDescent="0.25">
      <c r="A3276" s="3" t="s">
        <v>16</v>
      </c>
      <c r="B3276" s="3" t="str">
        <f>tbl_Manifiestos[[#This Row],[Factura]] &amp; "|" &amp; tbl_Manifiestos[[#This Row],[Proyecto OK]] &amp; "|" &amp; TEXT(tbl_Manifiestos[[#This Row],[Servicio]],"0.00") &amp; "|" &amp; TEXT(tbl_Manifiestos[[#This Row],[Costo Unitario]],"0.00")</f>
        <v>2532|Park Ridge|9.00|115.50</v>
      </c>
      <c r="C3276" s="44" t="s">
        <v>5451</v>
      </c>
      <c r="D3276" s="78">
        <v>45820</v>
      </c>
      <c r="E3276">
        <v>308</v>
      </c>
      <c r="F3276" t="s">
        <v>5312</v>
      </c>
      <c r="G3276" t="s">
        <v>1431</v>
      </c>
      <c r="H3276" t="s">
        <v>1431</v>
      </c>
      <c r="J3276">
        <v>9</v>
      </c>
      <c r="K3276" s="54">
        <v>115.5</v>
      </c>
      <c r="L3276" s="38">
        <f t="shared" si="95"/>
        <v>1039.5</v>
      </c>
      <c r="M3276" s="6">
        <f>tbl_Manifiestos[[#This Row],[Total Pagado]]*tbl_Manifiestos[[#This Row],[Porcentaje]]</f>
        <v>966.73500000000001</v>
      </c>
      <c r="N3276" s="3">
        <v>0.93</v>
      </c>
    </row>
    <row r="3277" spans="1:14" ht="15.75" x14ac:dyDescent="0.25">
      <c r="A3277" s="3" t="s">
        <v>16</v>
      </c>
      <c r="B3277" s="3" t="str">
        <f>tbl_Manifiestos[[#This Row],[Factura]] &amp; "|" &amp; tbl_Manifiestos[[#This Row],[Proyecto OK]] &amp; "|" &amp; TEXT(tbl_Manifiestos[[#This Row],[Servicio]],"0.00") &amp; "|" &amp; TEXT(tbl_Manifiestos[[#This Row],[Costo Unitario]],"0.00")</f>
        <v>2547|Park Ridge|8.00|115.50</v>
      </c>
      <c r="C3277" s="44" t="s">
        <v>5801</v>
      </c>
      <c r="D3277" s="79">
        <v>45824</v>
      </c>
      <c r="E3277">
        <v>308</v>
      </c>
      <c r="F3277" t="s">
        <v>5312</v>
      </c>
      <c r="G3277" t="s">
        <v>1431</v>
      </c>
      <c r="H3277" t="s">
        <v>1431</v>
      </c>
      <c r="J3277">
        <v>8</v>
      </c>
      <c r="K3277" s="55">
        <v>115.5</v>
      </c>
      <c r="L3277" s="40">
        <f t="shared" si="95"/>
        <v>924</v>
      </c>
      <c r="M3277" s="6">
        <f>tbl_Manifiestos[[#This Row],[Total Pagado]]*tbl_Manifiestos[[#This Row],[Porcentaje]]</f>
        <v>859.32</v>
      </c>
      <c r="N3277" s="3">
        <v>0.93</v>
      </c>
    </row>
    <row r="3278" spans="1:14" ht="15.75" x14ac:dyDescent="0.25">
      <c r="A3278" s="3" t="s">
        <v>16</v>
      </c>
      <c r="B3278" s="3" t="str">
        <f>tbl_Manifiestos[[#This Row],[Factura]] &amp; "|" &amp; tbl_Manifiestos[[#This Row],[Proyecto OK]] &amp; "|" &amp; TEXT(tbl_Manifiestos[[#This Row],[Servicio]],"0.00") &amp; "|" &amp; TEXT(tbl_Manifiestos[[#This Row],[Costo Unitario]],"0.00")</f>
        <v>2547|Park Ridge|6.00|115.50</v>
      </c>
      <c r="C3278" s="44" t="s">
        <v>5801</v>
      </c>
      <c r="D3278" s="80">
        <v>45825</v>
      </c>
      <c r="E3278">
        <v>308</v>
      </c>
      <c r="F3278" t="s">
        <v>5312</v>
      </c>
      <c r="G3278" t="s">
        <v>1431</v>
      </c>
      <c r="H3278" t="s">
        <v>1431</v>
      </c>
      <c r="J3278">
        <v>6</v>
      </c>
      <c r="K3278" s="56">
        <v>115.5</v>
      </c>
      <c r="L3278" s="39">
        <f t="shared" si="95"/>
        <v>693</v>
      </c>
      <c r="M3278" s="6">
        <f>tbl_Manifiestos[[#This Row],[Total Pagado]]*tbl_Manifiestos[[#This Row],[Porcentaje]]</f>
        <v>644.49</v>
      </c>
      <c r="N3278" s="3">
        <v>0.93</v>
      </c>
    </row>
    <row r="3279" spans="1:14" ht="15.75" x14ac:dyDescent="0.25">
      <c r="A3279" s="3" t="s">
        <v>1339</v>
      </c>
      <c r="B3279" s="3" t="str">
        <f>tbl_Manifiestos[[#This Row],[Factura]] &amp; "|" &amp; tbl_Manifiestos[[#This Row],[Proyecto OK]] &amp; "|" &amp; TEXT(tbl_Manifiestos[[#This Row],[Servicio]],"0.00") &amp; "|" &amp; TEXT(tbl_Manifiestos[[#This Row],[Costo Unitario]],"0.00")</f>
        <v>2497|RAC|6.50|105.00</v>
      </c>
      <c r="C3279">
        <v>2497</v>
      </c>
      <c r="D3279" s="138">
        <v>45777</v>
      </c>
      <c r="E3279" s="5">
        <v>25</v>
      </c>
      <c r="F3279" t="s">
        <v>5328</v>
      </c>
      <c r="G3279" s="5" t="s">
        <v>781</v>
      </c>
      <c r="H3279" t="s">
        <v>781</v>
      </c>
      <c r="J3279" s="3">
        <v>6.5</v>
      </c>
      <c r="K3279" s="185">
        <v>105</v>
      </c>
      <c r="L3279" s="214">
        <v>682.5</v>
      </c>
      <c r="M3279" s="6">
        <f>tbl_Manifiestos[[#This Row],[Total Pagado]]*tbl_Manifiestos[[#This Row],[Porcentaje]]</f>
        <v>614.25</v>
      </c>
      <c r="N3279" s="3">
        <v>0.9</v>
      </c>
    </row>
    <row r="3280" spans="1:14" ht="15.75" x14ac:dyDescent="0.25">
      <c r="A3280" s="3" t="s">
        <v>1339</v>
      </c>
      <c r="B3280" s="3" t="str">
        <f>tbl_Manifiestos[[#This Row],[Factura]] &amp; "|" &amp; tbl_Manifiestos[[#This Row],[Proyecto OK]] &amp; "|" &amp; TEXT(tbl_Manifiestos[[#This Row],[Servicio]],"0.00") &amp; "|" &amp; TEXT(tbl_Manifiestos[[#This Row],[Costo Unitario]],"0.00")</f>
        <v>2525|RAC|5.50|105.00</v>
      </c>
      <c r="C3280">
        <v>2525</v>
      </c>
      <c r="D3280" s="138">
        <v>45811</v>
      </c>
      <c r="E3280" s="5">
        <v>25</v>
      </c>
      <c r="F3280" s="3" t="s">
        <v>5328</v>
      </c>
      <c r="G3280" s="5" t="s">
        <v>781</v>
      </c>
      <c r="H3280" t="s">
        <v>781</v>
      </c>
      <c r="J3280" s="3">
        <v>5.5</v>
      </c>
      <c r="K3280" s="185">
        <v>105</v>
      </c>
      <c r="L3280" s="214">
        <v>577.5</v>
      </c>
      <c r="M3280" s="6">
        <f>tbl_Manifiestos[[#This Row],[Total Pagado]]*tbl_Manifiestos[[#This Row],[Porcentaje]]</f>
        <v>519.75</v>
      </c>
      <c r="N3280" s="3">
        <v>0.9</v>
      </c>
    </row>
    <row r="3281" spans="1:14" ht="15.75" x14ac:dyDescent="0.25">
      <c r="A3281" s="3" t="s">
        <v>1339</v>
      </c>
      <c r="B3281" s="3" t="str">
        <f>tbl_Manifiestos[[#This Row],[Factura]] &amp; "|" &amp; tbl_Manifiestos[[#This Row],[Proyecto OK]] &amp; "|" &amp; TEXT(tbl_Manifiestos[[#This Row],[Servicio]],"0.00") &amp; "|" &amp; TEXT(tbl_Manifiestos[[#This Row],[Costo Unitario]],"0.00")</f>
        <v>2583|RAC|7.25|105.00</v>
      </c>
      <c r="C3281">
        <v>2583</v>
      </c>
      <c r="D3281" s="4">
        <v>45839</v>
      </c>
      <c r="E3281" s="5">
        <v>25</v>
      </c>
      <c r="F3281" s="3" t="s">
        <v>5328</v>
      </c>
      <c r="G3281" s="5" t="s">
        <v>781</v>
      </c>
      <c r="H3281" t="s">
        <v>781</v>
      </c>
      <c r="J3281" s="3">
        <v>7.25</v>
      </c>
      <c r="K3281" s="6">
        <v>105</v>
      </c>
      <c r="L3281" s="213">
        <v>761.25</v>
      </c>
      <c r="M3281" s="6">
        <f>tbl_Manifiestos[[#This Row],[Total Pagado]]*tbl_Manifiestos[[#This Row],[Porcentaje]]</f>
        <v>685.125</v>
      </c>
      <c r="N3281" s="3">
        <v>0.9</v>
      </c>
    </row>
    <row r="3282" spans="1:14" ht="15.75" x14ac:dyDescent="0.25">
      <c r="A3282" s="3" t="s">
        <v>1339</v>
      </c>
      <c r="B3282" s="3" t="str">
        <f>tbl_Manifiestos[[#This Row],[Factura]] &amp; "|" &amp; tbl_Manifiestos[[#This Row],[Proyecto OK]] &amp; "|" &amp; TEXT(tbl_Manifiestos[[#This Row],[Servicio]],"0.00") &amp; "|" &amp; TEXT(tbl_Manifiestos[[#This Row],[Costo Unitario]],"0.00")</f>
        <v>2583|RAC|10.25|105.00</v>
      </c>
      <c r="C3282">
        <v>2583</v>
      </c>
      <c r="D3282" s="4">
        <v>45840</v>
      </c>
      <c r="E3282" s="5">
        <v>25</v>
      </c>
      <c r="F3282" s="3" t="s">
        <v>5328</v>
      </c>
      <c r="G3282" s="5" t="s">
        <v>781</v>
      </c>
      <c r="H3282" t="s">
        <v>781</v>
      </c>
      <c r="J3282" s="3">
        <v>10.25</v>
      </c>
      <c r="K3282" s="6">
        <v>105</v>
      </c>
      <c r="L3282" s="213">
        <v>1076.25</v>
      </c>
      <c r="M3282" s="6">
        <f>tbl_Manifiestos[[#This Row],[Total Pagado]]*tbl_Manifiestos[[#This Row],[Porcentaje]]</f>
        <v>968.625</v>
      </c>
      <c r="N3282" s="3">
        <v>0.9</v>
      </c>
    </row>
    <row r="3283" spans="1:14" ht="15.75" x14ac:dyDescent="0.25">
      <c r="A3283" s="3" t="s">
        <v>2195</v>
      </c>
      <c r="B3283" s="3" t="str">
        <f>tbl_Manifiestos[[#This Row],[Factura]] &amp; "|" &amp; tbl_Manifiestos[[#This Row],[Proyecto OK]] &amp; "|" &amp; TEXT(tbl_Manifiestos[[#This Row],[Servicio]],"0.00") &amp; "|" &amp; TEXT(tbl_Manifiestos[[#This Row],[Costo Unitario]],"0.00")</f>
        <v>2630|RAC|8.75|105.00</v>
      </c>
      <c r="C3283">
        <v>2630</v>
      </c>
      <c r="D3283" s="4">
        <v>45859</v>
      </c>
      <c r="E3283">
        <v>15</v>
      </c>
      <c r="F3283" t="s">
        <v>5328</v>
      </c>
      <c r="G3283" t="s">
        <v>781</v>
      </c>
      <c r="H3283" t="s">
        <v>781</v>
      </c>
      <c r="J3283">
        <v>8.75</v>
      </c>
      <c r="K3283" s="6">
        <v>105</v>
      </c>
      <c r="L3283" s="213">
        <v>918.75</v>
      </c>
      <c r="M3283" s="6">
        <f>tbl_Manifiestos[[#This Row],[Total Pagado]]*tbl_Manifiestos[[#This Row],[Porcentaje]]</f>
        <v>826.875</v>
      </c>
      <c r="N3283" s="3">
        <v>0.9</v>
      </c>
    </row>
    <row r="3284" spans="1:14" ht="15.75" x14ac:dyDescent="0.25">
      <c r="A3284" s="3" t="s">
        <v>2195</v>
      </c>
      <c r="B3284" s="3" t="str">
        <f>tbl_Manifiestos[[#This Row],[Factura]] &amp; "|" &amp; tbl_Manifiestos[[#This Row],[Proyecto OK]] &amp; "|" &amp; TEXT(tbl_Manifiestos[[#This Row],[Servicio]],"0.00") &amp; "|" &amp; TEXT(tbl_Manifiestos[[#This Row],[Costo Unitario]],"0.00")</f>
        <v>2630|RAC|9.50|105.00</v>
      </c>
      <c r="C3284">
        <v>2630</v>
      </c>
      <c r="D3284" s="4">
        <v>45860</v>
      </c>
      <c r="E3284">
        <v>15</v>
      </c>
      <c r="F3284" t="s">
        <v>5328</v>
      </c>
      <c r="G3284" t="s">
        <v>781</v>
      </c>
      <c r="H3284" t="s">
        <v>781</v>
      </c>
      <c r="J3284">
        <v>9.5</v>
      </c>
      <c r="K3284" s="6">
        <v>105</v>
      </c>
      <c r="L3284" s="213">
        <v>997.5</v>
      </c>
      <c r="M3284" s="6">
        <f>tbl_Manifiestos[[#This Row],[Total Pagado]]*tbl_Manifiestos[[#This Row],[Porcentaje]]</f>
        <v>897.75</v>
      </c>
      <c r="N3284" s="3">
        <v>0.9</v>
      </c>
    </row>
    <row r="3285" spans="1:14" ht="15.75" x14ac:dyDescent="0.25">
      <c r="A3285" s="3" t="s">
        <v>2195</v>
      </c>
      <c r="B3285" s="3" t="str">
        <f>tbl_Manifiestos[[#This Row],[Factura]] &amp; "|" &amp; tbl_Manifiestos[[#This Row],[Proyecto OK]] &amp; "|" &amp; TEXT(tbl_Manifiestos[[#This Row],[Servicio]],"0.00") &amp; "|" &amp; TEXT(tbl_Manifiestos[[#This Row],[Costo Unitario]],"0.00")</f>
        <v>2630|RAC|5.50|105.00</v>
      </c>
      <c r="C3285">
        <v>2630</v>
      </c>
      <c r="D3285" s="4">
        <v>45861</v>
      </c>
      <c r="E3285">
        <v>15</v>
      </c>
      <c r="F3285" t="s">
        <v>5328</v>
      </c>
      <c r="G3285" t="s">
        <v>781</v>
      </c>
      <c r="H3285" t="s">
        <v>781</v>
      </c>
      <c r="J3285">
        <v>5.5</v>
      </c>
      <c r="K3285" s="183">
        <v>105</v>
      </c>
      <c r="L3285" s="183">
        <v>577.5</v>
      </c>
      <c r="M3285" s="6">
        <f>tbl_Manifiestos[[#This Row],[Total Pagado]]*tbl_Manifiestos[[#This Row],[Porcentaje]]</f>
        <v>519.75</v>
      </c>
      <c r="N3285" s="3">
        <v>0.9</v>
      </c>
    </row>
    <row r="3286" spans="1:14" ht="15.75" x14ac:dyDescent="0.25">
      <c r="A3286" s="3" t="s">
        <v>2195</v>
      </c>
      <c r="B3286" s="3" t="str">
        <f>tbl_Manifiestos[[#This Row],[Factura]] &amp; "|" &amp; tbl_Manifiestos[[#This Row],[Proyecto OK]] &amp; "|" &amp; TEXT(tbl_Manifiestos[[#This Row],[Servicio]],"0.00") &amp; "|" &amp; TEXT(tbl_Manifiestos[[#This Row],[Costo Unitario]],"0.00")</f>
        <v>2646|RAC|7.25|105.00</v>
      </c>
      <c r="C3286">
        <v>2646</v>
      </c>
      <c r="D3286" s="138">
        <v>45866</v>
      </c>
      <c r="E3286">
        <v>15</v>
      </c>
      <c r="F3286" t="s">
        <v>5328</v>
      </c>
      <c r="G3286" t="s">
        <v>781</v>
      </c>
      <c r="H3286" t="s">
        <v>781</v>
      </c>
      <c r="J3286">
        <v>7.25</v>
      </c>
      <c r="K3286" s="185">
        <v>105</v>
      </c>
      <c r="L3286" s="214">
        <v>761.25</v>
      </c>
      <c r="M3286" s="6">
        <f>tbl_Manifiestos[[#This Row],[Total Pagado]]*tbl_Manifiestos[[#This Row],[Porcentaje]]</f>
        <v>685.125</v>
      </c>
      <c r="N3286" s="3">
        <v>0.9</v>
      </c>
    </row>
    <row r="3287" spans="1:14" ht="15.75" x14ac:dyDescent="0.25">
      <c r="A3287" s="3" t="s">
        <v>2195</v>
      </c>
      <c r="B3287" s="3" t="str">
        <f>tbl_Manifiestos[[#This Row],[Factura]] &amp; "|" &amp; tbl_Manifiestos[[#This Row],[Proyecto OK]] &amp; "|" &amp; TEXT(tbl_Manifiestos[[#This Row],[Servicio]],"0.00") &amp; "|" &amp; TEXT(tbl_Manifiestos[[#This Row],[Costo Unitario]],"0.00")</f>
        <v>2646|RAC|5.75|105.00</v>
      </c>
      <c r="C3287">
        <v>2646</v>
      </c>
      <c r="D3287" s="4">
        <v>45869</v>
      </c>
      <c r="E3287">
        <v>15</v>
      </c>
      <c r="F3287" t="s">
        <v>5328</v>
      </c>
      <c r="G3287" t="s">
        <v>781</v>
      </c>
      <c r="H3287" t="s">
        <v>781</v>
      </c>
      <c r="J3287">
        <v>5.75</v>
      </c>
      <c r="K3287" s="6">
        <v>105</v>
      </c>
      <c r="L3287" s="213">
        <v>603.75</v>
      </c>
      <c r="M3287" s="6">
        <f>tbl_Manifiestos[[#This Row],[Total Pagado]]*tbl_Manifiestos[[#This Row],[Porcentaje]]</f>
        <v>543.375</v>
      </c>
      <c r="N3287" s="3">
        <v>0.9</v>
      </c>
    </row>
    <row r="3288" spans="1:14" ht="15.75" x14ac:dyDescent="0.25">
      <c r="A3288" s="3" t="s">
        <v>1339</v>
      </c>
      <c r="B3288" s="3" t="str">
        <f>tbl_Manifiestos[[#This Row],[Factura]] &amp; "|" &amp; tbl_Manifiestos[[#This Row],[Proyecto OK]] &amp; "|" &amp; TEXT(tbl_Manifiestos[[#This Row],[Servicio]],"0.00") &amp; "|" &amp; TEXT(tbl_Manifiestos[[#This Row],[Costo Unitario]],"0.00")</f>
        <v>2646|RAC|4.50|105.00</v>
      </c>
      <c r="C3288">
        <v>2646</v>
      </c>
      <c r="D3288" s="136">
        <v>45867</v>
      </c>
      <c r="E3288">
        <v>25</v>
      </c>
      <c r="F3288" t="s">
        <v>5328</v>
      </c>
      <c r="G3288" t="s">
        <v>781</v>
      </c>
      <c r="H3288" t="s">
        <v>781</v>
      </c>
      <c r="J3288">
        <v>4.5</v>
      </c>
      <c r="K3288" s="183">
        <v>105</v>
      </c>
      <c r="L3288" s="212">
        <v>472.5</v>
      </c>
      <c r="M3288" s="6">
        <f>tbl_Manifiestos[[#This Row],[Total Pagado]]*tbl_Manifiestos[[#This Row],[Porcentaje]]</f>
        <v>425.25</v>
      </c>
      <c r="N3288" s="3">
        <v>0.9</v>
      </c>
    </row>
    <row r="3289" spans="1:14" ht="15.75" x14ac:dyDescent="0.25">
      <c r="A3289" s="3" t="s">
        <v>1339</v>
      </c>
      <c r="B3289" s="3" t="str">
        <f>tbl_Manifiestos[[#This Row],[Factura]] &amp; "|" &amp; tbl_Manifiestos[[#This Row],[Proyecto OK]] &amp; "|" &amp; TEXT(tbl_Manifiestos[[#This Row],[Servicio]],"0.00") &amp; "|" &amp; TEXT(tbl_Manifiestos[[#This Row],[Costo Unitario]],"0.00")</f>
        <v>2646|RAC|7.00|105.00</v>
      </c>
      <c r="C3289">
        <v>2646</v>
      </c>
      <c r="D3289" s="138">
        <v>45870</v>
      </c>
      <c r="E3289">
        <v>25</v>
      </c>
      <c r="F3289" t="s">
        <v>5328</v>
      </c>
      <c r="G3289" t="s">
        <v>781</v>
      </c>
      <c r="H3289" t="s">
        <v>781</v>
      </c>
      <c r="J3289">
        <v>7</v>
      </c>
      <c r="K3289" s="185">
        <v>105</v>
      </c>
      <c r="L3289" s="214">
        <v>735</v>
      </c>
      <c r="M3289" s="6">
        <f>tbl_Manifiestos[[#This Row],[Total Pagado]]*tbl_Manifiestos[[#This Row],[Porcentaje]]</f>
        <v>661.5</v>
      </c>
      <c r="N3289" s="3">
        <v>0.9</v>
      </c>
    </row>
    <row r="3290" spans="1:14" ht="15.75" x14ac:dyDescent="0.25">
      <c r="A3290" s="3" t="s">
        <v>2195</v>
      </c>
      <c r="B3290" s="3" t="str">
        <f>tbl_Manifiestos[[#This Row],[Factura]] &amp; "|" &amp; tbl_Manifiestos[[#This Row],[Proyecto OK]] &amp; "|" &amp; TEXT(tbl_Manifiestos[[#This Row],[Servicio]],"0.00") &amp; "|" &amp; TEXT(tbl_Manifiestos[[#This Row],[Costo Unitario]],"0.00")</f>
        <v>2660|RAC|4.25|105.00</v>
      </c>
      <c r="C3290">
        <v>2660</v>
      </c>
      <c r="D3290" s="136">
        <v>45874</v>
      </c>
      <c r="E3290">
        <v>15</v>
      </c>
      <c r="F3290" t="s">
        <v>5328</v>
      </c>
      <c r="G3290" t="s">
        <v>781</v>
      </c>
      <c r="H3290" t="s">
        <v>781</v>
      </c>
      <c r="J3290">
        <v>4.25</v>
      </c>
      <c r="K3290" s="183">
        <v>105</v>
      </c>
      <c r="L3290" s="212">
        <v>446.25</v>
      </c>
      <c r="M3290" s="6">
        <f>tbl_Manifiestos[[#This Row],[Total Pagado]]*tbl_Manifiestos[[#This Row],[Porcentaje]]</f>
        <v>401.625</v>
      </c>
      <c r="N3290" s="3">
        <v>0.9</v>
      </c>
    </row>
    <row r="3291" spans="1:14" ht="15.75" x14ac:dyDescent="0.25">
      <c r="A3291" s="3" t="s">
        <v>2195</v>
      </c>
      <c r="B3291" s="3" t="str">
        <f>tbl_Manifiestos[[#This Row],[Factura]] &amp; "|" &amp; tbl_Manifiestos[[#This Row],[Proyecto OK]] &amp; "|" &amp; TEXT(tbl_Manifiestos[[#This Row],[Servicio]],"0.00") &amp; "|" &amp; TEXT(tbl_Manifiestos[[#This Row],[Costo Unitario]],"0.00")</f>
        <v>2660|RAC|6.75|105.00</v>
      </c>
      <c r="C3291">
        <v>2660</v>
      </c>
      <c r="D3291" s="138">
        <v>45875</v>
      </c>
      <c r="E3291">
        <v>15</v>
      </c>
      <c r="F3291" t="s">
        <v>5328</v>
      </c>
      <c r="G3291" t="s">
        <v>781</v>
      </c>
      <c r="H3291" t="s">
        <v>781</v>
      </c>
      <c r="J3291">
        <v>6.75</v>
      </c>
      <c r="K3291" s="185">
        <v>105</v>
      </c>
      <c r="L3291" s="214">
        <v>708.75</v>
      </c>
      <c r="M3291" s="6">
        <f>tbl_Manifiestos[[#This Row],[Total Pagado]]*tbl_Manifiestos[[#This Row],[Porcentaje]]</f>
        <v>637.875</v>
      </c>
      <c r="N3291" s="3">
        <v>0.9</v>
      </c>
    </row>
    <row r="3292" spans="1:14" ht="15.75" x14ac:dyDescent="0.25">
      <c r="A3292" s="3" t="s">
        <v>2195</v>
      </c>
      <c r="B3292" s="3" t="str">
        <f>tbl_Manifiestos[[#This Row],[Factura]] &amp; "|" &amp; tbl_Manifiestos[[#This Row],[Proyecto OK]] &amp; "|" &amp; TEXT(tbl_Manifiestos[[#This Row],[Servicio]],"0.00") &amp; "|" &amp; TEXT(tbl_Manifiestos[[#This Row],[Costo Unitario]],"0.00")</f>
        <v>2660|RAC|7.25|105.00</v>
      </c>
      <c r="C3292">
        <v>2660</v>
      </c>
      <c r="D3292" s="136">
        <v>45877</v>
      </c>
      <c r="E3292">
        <v>15</v>
      </c>
      <c r="F3292" t="s">
        <v>5328</v>
      </c>
      <c r="G3292" t="s">
        <v>781</v>
      </c>
      <c r="H3292" t="s">
        <v>781</v>
      </c>
      <c r="J3292">
        <v>7.25</v>
      </c>
      <c r="K3292" s="183">
        <v>105</v>
      </c>
      <c r="L3292" s="212">
        <v>761.25</v>
      </c>
      <c r="M3292" s="6">
        <f>tbl_Manifiestos[[#This Row],[Total Pagado]]*tbl_Manifiestos[[#This Row],[Porcentaje]]</f>
        <v>685.125</v>
      </c>
      <c r="N3292" s="3">
        <v>0.9</v>
      </c>
    </row>
    <row r="3293" spans="1:14" ht="15.75" x14ac:dyDescent="0.25">
      <c r="A3293" s="3" t="s">
        <v>1339</v>
      </c>
      <c r="B3293" s="3" t="str">
        <f>tbl_Manifiestos[[#This Row],[Factura]] &amp; "|" &amp; tbl_Manifiestos[[#This Row],[Proyecto OK]] &amp; "|" &amp; TEXT(tbl_Manifiestos[[#This Row],[Servicio]],"0.00") &amp; "|" &amp; TEXT(tbl_Manifiestos[[#This Row],[Costo Unitario]],"0.00")</f>
        <v>2660|RAC|8.75|105.00</v>
      </c>
      <c r="C3293">
        <v>2660</v>
      </c>
      <c r="D3293" s="138">
        <v>45873</v>
      </c>
      <c r="E3293">
        <v>25</v>
      </c>
      <c r="F3293" t="s">
        <v>5328</v>
      </c>
      <c r="G3293" t="s">
        <v>781</v>
      </c>
      <c r="H3293" t="s">
        <v>781</v>
      </c>
      <c r="J3293">
        <v>8.75</v>
      </c>
      <c r="K3293" s="185">
        <v>105</v>
      </c>
      <c r="L3293" s="214">
        <v>918.75</v>
      </c>
      <c r="M3293" s="6">
        <f>tbl_Manifiestos[[#This Row],[Total Pagado]]*tbl_Manifiestos[[#This Row],[Porcentaje]]</f>
        <v>826.875</v>
      </c>
      <c r="N3293" s="3">
        <v>0.9</v>
      </c>
    </row>
    <row r="3294" spans="1:14" ht="15.75" x14ac:dyDescent="0.25">
      <c r="A3294" s="3" t="s">
        <v>2195</v>
      </c>
      <c r="B3294" s="3" t="str">
        <f>tbl_Manifiestos[[#This Row],[Factura]] &amp; "|" &amp; tbl_Manifiestos[[#This Row],[Proyecto OK]] &amp; "|" &amp; TEXT(tbl_Manifiestos[[#This Row],[Servicio]],"0.00") &amp; "|" &amp; TEXT(tbl_Manifiestos[[#This Row],[Costo Unitario]],"0.00")</f>
        <v>2673|RAC|7.00|105.00</v>
      </c>
      <c r="C3294">
        <v>2673</v>
      </c>
      <c r="D3294" s="136">
        <v>45880</v>
      </c>
      <c r="E3294">
        <v>15</v>
      </c>
      <c r="F3294" t="s">
        <v>5328</v>
      </c>
      <c r="G3294" t="s">
        <v>781</v>
      </c>
      <c r="H3294" t="s">
        <v>781</v>
      </c>
      <c r="J3294">
        <v>7</v>
      </c>
      <c r="K3294" s="183">
        <v>105</v>
      </c>
      <c r="L3294" s="212">
        <v>735</v>
      </c>
      <c r="M3294" s="6">
        <f>tbl_Manifiestos[[#This Row],[Total Pagado]]*tbl_Manifiestos[[#This Row],[Porcentaje]]</f>
        <v>661.5</v>
      </c>
      <c r="N3294" s="3">
        <v>0.9</v>
      </c>
    </row>
    <row r="3295" spans="1:14" ht="15.75" x14ac:dyDescent="0.25">
      <c r="A3295" s="3" t="s">
        <v>2195</v>
      </c>
      <c r="B3295" s="3" t="str">
        <f>tbl_Manifiestos[[#This Row],[Factura]] &amp; "|" &amp; tbl_Manifiestos[[#This Row],[Proyecto OK]] &amp; "|" &amp; TEXT(tbl_Manifiestos[[#This Row],[Servicio]],"0.00") &amp; "|" &amp; TEXT(tbl_Manifiestos[[#This Row],[Costo Unitario]],"0.00")</f>
        <v>2673|RAC|7.00|105.00</v>
      </c>
      <c r="C3295">
        <v>2673</v>
      </c>
      <c r="D3295" s="138">
        <v>45881</v>
      </c>
      <c r="E3295">
        <v>15</v>
      </c>
      <c r="F3295" t="s">
        <v>5328</v>
      </c>
      <c r="G3295" t="s">
        <v>781</v>
      </c>
      <c r="H3295" t="s">
        <v>781</v>
      </c>
      <c r="J3295">
        <v>7</v>
      </c>
      <c r="K3295" s="185">
        <v>105</v>
      </c>
      <c r="L3295" s="214">
        <v>735</v>
      </c>
      <c r="M3295" s="6">
        <f>tbl_Manifiestos[[#This Row],[Total Pagado]]*tbl_Manifiestos[[#This Row],[Porcentaje]]</f>
        <v>661.5</v>
      </c>
      <c r="N3295" s="3">
        <v>0.9</v>
      </c>
    </row>
    <row r="3296" spans="1:14" ht="15.75" x14ac:dyDescent="0.25">
      <c r="A3296" s="3" t="s">
        <v>1339</v>
      </c>
      <c r="B3296" s="3" t="str">
        <f>tbl_Manifiestos[[#This Row],[Factura]] &amp; "|" &amp; tbl_Manifiestos[[#This Row],[Proyecto OK]] &amp; "|" &amp; TEXT(tbl_Manifiestos[[#This Row],[Servicio]],"0.00") &amp; "|" &amp; TEXT(tbl_Manifiestos[[#This Row],[Costo Unitario]],"0.00")</f>
        <v>2673|RAC|8.00|105.00</v>
      </c>
      <c r="C3296">
        <v>2673</v>
      </c>
      <c r="D3296" s="4">
        <v>45882</v>
      </c>
      <c r="E3296">
        <v>25</v>
      </c>
      <c r="F3296" t="s">
        <v>5328</v>
      </c>
      <c r="G3296" t="s">
        <v>781</v>
      </c>
      <c r="H3296" t="s">
        <v>781</v>
      </c>
      <c r="J3296">
        <v>8</v>
      </c>
      <c r="K3296" s="6">
        <v>105</v>
      </c>
      <c r="L3296" s="213">
        <v>840</v>
      </c>
      <c r="M3296" s="6">
        <f>tbl_Manifiestos[[#This Row],[Total Pagado]]*tbl_Manifiestos[[#This Row],[Porcentaje]]</f>
        <v>756</v>
      </c>
      <c r="N3296" s="3">
        <v>0.9</v>
      </c>
    </row>
    <row r="3297" spans="1:14" ht="15.75" x14ac:dyDescent="0.25">
      <c r="A3297" s="3" t="s">
        <v>1339</v>
      </c>
      <c r="B3297" s="3" t="str">
        <f>tbl_Manifiestos[[#This Row],[Factura]] &amp; "|" &amp; tbl_Manifiestos[[#This Row],[Proyecto OK]] &amp; "|" &amp; TEXT(tbl_Manifiestos[[#This Row],[Servicio]],"0.00") &amp; "|" &amp; TEXT(tbl_Manifiestos[[#This Row],[Costo Unitario]],"0.00")</f>
        <v>2673|RAC|8.25|105.00</v>
      </c>
      <c r="C3297">
        <v>2673</v>
      </c>
      <c r="D3297" s="4">
        <v>45883</v>
      </c>
      <c r="E3297">
        <v>25</v>
      </c>
      <c r="F3297" t="s">
        <v>5328</v>
      </c>
      <c r="G3297" t="s">
        <v>781</v>
      </c>
      <c r="H3297" t="s">
        <v>781</v>
      </c>
      <c r="J3297">
        <v>8.25</v>
      </c>
      <c r="K3297" s="6">
        <v>105</v>
      </c>
      <c r="L3297" s="213">
        <v>866.25</v>
      </c>
      <c r="M3297" s="6">
        <f>tbl_Manifiestos[[#This Row],[Total Pagado]]*tbl_Manifiestos[[#This Row],[Porcentaje]]</f>
        <v>779.625</v>
      </c>
      <c r="N3297" s="3">
        <v>0.9</v>
      </c>
    </row>
    <row r="3298" spans="1:14" ht="15.75" x14ac:dyDescent="0.25">
      <c r="A3298" s="3" t="s">
        <v>1339</v>
      </c>
      <c r="B3298" s="3" t="str">
        <f>tbl_Manifiestos[[#This Row],[Factura]] &amp; "|" &amp; tbl_Manifiestos[[#This Row],[Proyecto OK]] &amp; "|" &amp; TEXT(tbl_Manifiestos[[#This Row],[Servicio]],"0.00") &amp; "|" &amp; TEXT(tbl_Manifiestos[[#This Row],[Costo Unitario]],"0.00")</f>
        <v>2703|RAC|8.25|105.00</v>
      </c>
      <c r="C3298">
        <v>2703</v>
      </c>
      <c r="D3298" s="136">
        <v>45895</v>
      </c>
      <c r="E3298">
        <v>25</v>
      </c>
      <c r="F3298" t="s">
        <v>5328</v>
      </c>
      <c r="G3298" t="s">
        <v>781</v>
      </c>
      <c r="H3298" t="s">
        <v>781</v>
      </c>
      <c r="J3298">
        <v>8.25</v>
      </c>
      <c r="K3298" s="183">
        <v>105</v>
      </c>
      <c r="L3298" s="212">
        <v>866.25</v>
      </c>
      <c r="M3298" s="6">
        <f>tbl_Manifiestos[[#This Row],[Total Pagado]]*tbl_Manifiestos[[#This Row],[Porcentaje]]</f>
        <v>779.625</v>
      </c>
      <c r="N3298" s="3">
        <v>0.9</v>
      </c>
    </row>
    <row r="3299" spans="1:14" ht="15.75" x14ac:dyDescent="0.25">
      <c r="A3299" s="3" t="s">
        <v>1339</v>
      </c>
      <c r="B3299" s="3" t="str">
        <f>tbl_Manifiestos[[#This Row],[Factura]] &amp; "|" &amp; tbl_Manifiestos[[#This Row],[Proyecto OK]] &amp; "|" &amp; TEXT(tbl_Manifiestos[[#This Row],[Servicio]],"0.00") &amp; "|" &amp; TEXT(tbl_Manifiestos[[#This Row],[Costo Unitario]],"0.00")</f>
        <v>2703|RAC|6.75|105.00</v>
      </c>
      <c r="C3299">
        <v>2703</v>
      </c>
      <c r="D3299" s="138">
        <v>45897</v>
      </c>
      <c r="E3299">
        <v>25</v>
      </c>
      <c r="F3299" t="s">
        <v>5328</v>
      </c>
      <c r="G3299" t="s">
        <v>781</v>
      </c>
      <c r="H3299" t="s">
        <v>781</v>
      </c>
      <c r="J3299">
        <v>6.75</v>
      </c>
      <c r="K3299" s="185">
        <v>105</v>
      </c>
      <c r="L3299" s="214">
        <v>708.75</v>
      </c>
      <c r="M3299" s="6">
        <f>tbl_Manifiestos[[#This Row],[Total Pagado]]*tbl_Manifiestos[[#This Row],[Porcentaje]]</f>
        <v>637.875</v>
      </c>
      <c r="N3299" s="3">
        <v>0.9</v>
      </c>
    </row>
    <row r="3300" spans="1:14" ht="15.75" x14ac:dyDescent="0.25">
      <c r="A3300" s="3" t="s">
        <v>1339</v>
      </c>
      <c r="B3300" s="3" t="str">
        <f>tbl_Manifiestos[[#This Row],[Factura]] &amp; "|" &amp; tbl_Manifiestos[[#This Row],[Proyecto OK]] &amp; "|" &amp; TEXT(tbl_Manifiestos[[#This Row],[Servicio]],"0.00") &amp; "|" &amp; TEXT(tbl_Manifiestos[[#This Row],[Costo Unitario]],"0.00")</f>
        <v>2703|RAC|8.25|105.00</v>
      </c>
      <c r="C3300">
        <v>2703</v>
      </c>
      <c r="D3300" s="4">
        <v>45898</v>
      </c>
      <c r="E3300">
        <v>25</v>
      </c>
      <c r="F3300" t="s">
        <v>5328</v>
      </c>
      <c r="G3300" t="s">
        <v>781</v>
      </c>
      <c r="H3300" t="s">
        <v>781</v>
      </c>
      <c r="J3300">
        <v>8.25</v>
      </c>
      <c r="K3300" s="6">
        <v>105</v>
      </c>
      <c r="L3300" s="213">
        <v>866.25</v>
      </c>
      <c r="M3300" s="6">
        <f>tbl_Manifiestos[[#This Row],[Total Pagado]]*tbl_Manifiestos[[#This Row],[Porcentaje]]</f>
        <v>779.625</v>
      </c>
      <c r="N3300" s="3">
        <v>0.9</v>
      </c>
    </row>
    <row r="3301" spans="1:14" ht="15.75" x14ac:dyDescent="0.25">
      <c r="A3301" s="3" t="s">
        <v>1339</v>
      </c>
      <c r="B3301" s="3" t="str">
        <f>tbl_Manifiestos[[#This Row],[Factura]] &amp; "|" &amp; tbl_Manifiestos[[#This Row],[Proyecto OK]] &amp; "|" &amp; TEXT(tbl_Manifiestos[[#This Row],[Servicio]],"0.00") &amp; "|" &amp; TEXT(tbl_Manifiestos[[#This Row],[Costo Unitario]],"0.00")</f>
        <v>2719|RAC|6.50|105.00</v>
      </c>
      <c r="C3301">
        <v>2719</v>
      </c>
      <c r="D3301" s="4">
        <v>45903</v>
      </c>
      <c r="E3301">
        <v>25</v>
      </c>
      <c r="F3301" t="s">
        <v>5328</v>
      </c>
      <c r="G3301" t="s">
        <v>781</v>
      </c>
      <c r="H3301" t="s">
        <v>781</v>
      </c>
      <c r="J3301">
        <v>6.5</v>
      </c>
      <c r="K3301" s="6">
        <v>105</v>
      </c>
      <c r="L3301" s="213">
        <v>682.5</v>
      </c>
      <c r="M3301" s="6">
        <f>tbl_Manifiestos[[#This Row],[Total Pagado]]*tbl_Manifiestos[[#This Row],[Porcentaje]]</f>
        <v>614.25</v>
      </c>
      <c r="N3301" s="3">
        <v>0.9</v>
      </c>
    </row>
    <row r="3302" spans="1:14" ht="15.75" x14ac:dyDescent="0.25">
      <c r="A3302" s="3" t="s">
        <v>1339</v>
      </c>
      <c r="B3302" s="3" t="str">
        <f>tbl_Manifiestos[[#This Row],[Factura]] &amp; "|" &amp; tbl_Manifiestos[[#This Row],[Proyecto OK]] &amp; "|" &amp; TEXT(tbl_Manifiestos[[#This Row],[Servicio]],"0.00") &amp; "|" &amp; TEXT(tbl_Manifiestos[[#This Row],[Costo Unitario]],"0.00")</f>
        <v>2719|RAC|8.25|105.00</v>
      </c>
      <c r="C3302">
        <v>2719</v>
      </c>
      <c r="D3302" s="4">
        <v>45904</v>
      </c>
      <c r="E3302">
        <v>25</v>
      </c>
      <c r="F3302" t="s">
        <v>5328</v>
      </c>
      <c r="G3302" t="s">
        <v>781</v>
      </c>
      <c r="H3302" t="s">
        <v>781</v>
      </c>
      <c r="J3302">
        <v>8.25</v>
      </c>
      <c r="K3302" s="6">
        <v>105</v>
      </c>
      <c r="L3302" s="213">
        <v>866.25</v>
      </c>
      <c r="M3302" s="6">
        <f>tbl_Manifiestos[[#This Row],[Total Pagado]]*tbl_Manifiestos[[#This Row],[Porcentaje]]</f>
        <v>779.625</v>
      </c>
      <c r="N3302" s="3">
        <v>0.9</v>
      </c>
    </row>
    <row r="3303" spans="1:14" ht="15.75" x14ac:dyDescent="0.25">
      <c r="A3303" s="3" t="s">
        <v>1339</v>
      </c>
      <c r="B3303" s="3" t="str">
        <f>tbl_Manifiestos[[#This Row],[Factura]] &amp; "|" &amp; tbl_Manifiestos[[#This Row],[Proyecto OK]] &amp; "|" &amp; TEXT(tbl_Manifiestos[[#This Row],[Servicio]],"0.00") &amp; "|" &amp; TEXT(tbl_Manifiestos[[#This Row],[Costo Unitario]],"0.00")</f>
        <v>2719|RAC|8.25|105.00</v>
      </c>
      <c r="C3303">
        <v>2719</v>
      </c>
      <c r="D3303" s="4">
        <v>45905</v>
      </c>
      <c r="E3303">
        <v>25</v>
      </c>
      <c r="F3303" t="s">
        <v>5328</v>
      </c>
      <c r="G3303" t="s">
        <v>781</v>
      </c>
      <c r="H3303" t="s">
        <v>781</v>
      </c>
      <c r="J3303">
        <v>8.25</v>
      </c>
      <c r="K3303" s="6">
        <v>105</v>
      </c>
      <c r="L3303" s="213">
        <v>866.25</v>
      </c>
      <c r="M3303" s="6">
        <f>tbl_Manifiestos[[#This Row],[Total Pagado]]*tbl_Manifiestos[[#This Row],[Porcentaje]]</f>
        <v>779.625</v>
      </c>
      <c r="N3303" s="3">
        <v>0.9</v>
      </c>
    </row>
    <row r="3304" spans="1:14" ht="15.75" x14ac:dyDescent="0.25">
      <c r="A3304" s="3" t="s">
        <v>1339</v>
      </c>
      <c r="B3304" s="3" t="str">
        <f>tbl_Manifiestos[[#This Row],[Factura]] &amp; "|" &amp; tbl_Manifiestos[[#This Row],[Proyecto OK]] &amp; "|" &amp; TEXT(tbl_Manifiestos[[#This Row],[Servicio]],"0.00") &amp; "|" &amp; TEXT(tbl_Manifiestos[[#This Row],[Costo Unitario]],"0.00")</f>
        <v>2738|RAC|8.25|105.00</v>
      </c>
      <c r="C3304">
        <v>2738</v>
      </c>
      <c r="D3304" s="4">
        <v>45908</v>
      </c>
      <c r="E3304">
        <v>25</v>
      </c>
      <c r="F3304" t="s">
        <v>5328</v>
      </c>
      <c r="G3304" t="s">
        <v>781</v>
      </c>
      <c r="H3304" t="s">
        <v>781</v>
      </c>
      <c r="J3304">
        <v>8.25</v>
      </c>
      <c r="K3304" s="6">
        <v>105</v>
      </c>
      <c r="L3304" s="213">
        <v>866.25</v>
      </c>
      <c r="M3304" s="6">
        <f>tbl_Manifiestos[[#This Row],[Total Pagado]]*tbl_Manifiestos[[#This Row],[Porcentaje]]</f>
        <v>779.625</v>
      </c>
      <c r="N3304" s="3">
        <v>0.9</v>
      </c>
    </row>
    <row r="3305" spans="1:14" ht="15.75" x14ac:dyDescent="0.25">
      <c r="A3305" s="3" t="s">
        <v>1339</v>
      </c>
      <c r="B3305" s="3" t="str">
        <f>tbl_Manifiestos[[#This Row],[Factura]] &amp; "|" &amp; tbl_Manifiestos[[#This Row],[Proyecto OK]] &amp; "|" &amp; TEXT(tbl_Manifiestos[[#This Row],[Servicio]],"0.00") &amp; "|" &amp; TEXT(tbl_Manifiestos[[#This Row],[Costo Unitario]],"0.00")</f>
        <v>2738|RAC|7.75|105.00</v>
      </c>
      <c r="C3305">
        <v>2738</v>
      </c>
      <c r="D3305" s="4">
        <v>45909</v>
      </c>
      <c r="E3305">
        <v>25</v>
      </c>
      <c r="F3305" t="s">
        <v>5328</v>
      </c>
      <c r="G3305" t="s">
        <v>781</v>
      </c>
      <c r="H3305" t="s">
        <v>781</v>
      </c>
      <c r="J3305">
        <v>7.75</v>
      </c>
      <c r="K3305" s="6">
        <v>105</v>
      </c>
      <c r="L3305" s="213">
        <v>813.75</v>
      </c>
      <c r="M3305" s="6">
        <f>tbl_Manifiestos[[#This Row],[Total Pagado]]*tbl_Manifiestos[[#This Row],[Porcentaje]]</f>
        <v>732.375</v>
      </c>
      <c r="N3305" s="3">
        <v>0.9</v>
      </c>
    </row>
    <row r="3306" spans="1:14" ht="15.75" x14ac:dyDescent="0.25">
      <c r="A3306" s="3" t="s">
        <v>1339</v>
      </c>
      <c r="B3306" s="3" t="str">
        <f>tbl_Manifiestos[[#This Row],[Factura]] &amp; "|" &amp; tbl_Manifiestos[[#This Row],[Proyecto OK]] &amp; "|" &amp; TEXT(tbl_Manifiestos[[#This Row],[Servicio]],"0.00") &amp; "|" &amp; TEXT(tbl_Manifiestos[[#This Row],[Costo Unitario]],"0.00")</f>
        <v>2738|RAC|10.25|105.00</v>
      </c>
      <c r="C3306">
        <v>2738</v>
      </c>
      <c r="D3306" s="4">
        <v>45910</v>
      </c>
      <c r="E3306">
        <v>25</v>
      </c>
      <c r="F3306" t="s">
        <v>5328</v>
      </c>
      <c r="G3306" t="s">
        <v>781</v>
      </c>
      <c r="H3306" t="s">
        <v>781</v>
      </c>
      <c r="J3306">
        <v>10.25</v>
      </c>
      <c r="K3306" s="6">
        <v>105</v>
      </c>
      <c r="L3306" s="213">
        <v>1076.25</v>
      </c>
      <c r="M3306" s="6">
        <f>tbl_Manifiestos[[#This Row],[Total Pagado]]*tbl_Manifiestos[[#This Row],[Porcentaje]]</f>
        <v>968.625</v>
      </c>
      <c r="N3306" s="3">
        <v>0.9</v>
      </c>
    </row>
    <row r="3307" spans="1:14" ht="15.75" x14ac:dyDescent="0.25">
      <c r="A3307" s="3" t="s">
        <v>1339</v>
      </c>
      <c r="B3307" s="3" t="str">
        <f>tbl_Manifiestos[[#This Row],[Factura]] &amp; "|" &amp; tbl_Manifiestos[[#This Row],[Proyecto OK]] &amp; "|" &amp; TEXT(tbl_Manifiestos[[#This Row],[Servicio]],"0.00") &amp; "|" &amp; TEXT(tbl_Manifiestos[[#This Row],[Costo Unitario]],"0.00")</f>
        <v>2738|RAC|9.50|105.00</v>
      </c>
      <c r="C3307">
        <v>2738</v>
      </c>
      <c r="D3307" s="136">
        <v>45911</v>
      </c>
      <c r="E3307">
        <v>25</v>
      </c>
      <c r="F3307" t="s">
        <v>5328</v>
      </c>
      <c r="G3307" t="s">
        <v>781</v>
      </c>
      <c r="H3307" t="s">
        <v>781</v>
      </c>
      <c r="J3307">
        <v>9.5</v>
      </c>
      <c r="K3307" s="183">
        <v>105</v>
      </c>
      <c r="L3307" s="212">
        <v>997.5</v>
      </c>
      <c r="M3307" s="6">
        <f>tbl_Manifiestos[[#This Row],[Total Pagado]]*tbl_Manifiestos[[#This Row],[Porcentaje]]</f>
        <v>897.75</v>
      </c>
      <c r="N3307" s="3">
        <v>0.9</v>
      </c>
    </row>
    <row r="3308" spans="1:14" ht="15.75" x14ac:dyDescent="0.25">
      <c r="A3308" s="3" t="s">
        <v>1339</v>
      </c>
      <c r="B3308" s="3" t="str">
        <f>tbl_Manifiestos[[#This Row],[Factura]] &amp; "|" &amp; tbl_Manifiestos[[#This Row],[Proyecto OK]] &amp; "|" &amp; TEXT(tbl_Manifiestos[[#This Row],[Servicio]],"0.00") &amp; "|" &amp; TEXT(tbl_Manifiestos[[#This Row],[Costo Unitario]],"0.00")</f>
        <v>2738|RAC|11.75|105.00</v>
      </c>
      <c r="C3308">
        <v>2738</v>
      </c>
      <c r="D3308" s="140">
        <v>45912</v>
      </c>
      <c r="E3308">
        <v>25</v>
      </c>
      <c r="F3308" t="s">
        <v>5328</v>
      </c>
      <c r="G3308" t="s">
        <v>781</v>
      </c>
      <c r="H3308" t="s">
        <v>781</v>
      </c>
      <c r="J3308">
        <v>11.75</v>
      </c>
      <c r="K3308" s="187">
        <v>105</v>
      </c>
      <c r="L3308" s="216">
        <v>1233.75</v>
      </c>
      <c r="M3308" s="6">
        <f>tbl_Manifiestos[[#This Row],[Total Pagado]]*tbl_Manifiestos[[#This Row],[Porcentaje]]</f>
        <v>1110.375</v>
      </c>
      <c r="N3308" s="3">
        <v>0.9</v>
      </c>
    </row>
    <row r="3309" spans="1:14" ht="15.75" x14ac:dyDescent="0.25">
      <c r="A3309" s="3" t="s">
        <v>1339</v>
      </c>
      <c r="B3309" s="3" t="str">
        <f>tbl_Manifiestos[[#This Row],[Factura]] &amp; "|" &amp; tbl_Manifiestos[[#This Row],[Proyecto OK]] &amp; "|" &amp; TEXT(tbl_Manifiestos[[#This Row],[Servicio]],"0.00") &amp; "|" &amp; TEXT(tbl_Manifiestos[[#This Row],[Costo Unitario]],"0.00")</f>
        <v>2753|RAC|8.50|105.00</v>
      </c>
      <c r="C3309">
        <v>2753</v>
      </c>
      <c r="D3309" s="138">
        <v>45915</v>
      </c>
      <c r="E3309">
        <v>25</v>
      </c>
      <c r="F3309" t="s">
        <v>5328</v>
      </c>
      <c r="G3309" t="s">
        <v>781</v>
      </c>
      <c r="H3309" t="s">
        <v>781</v>
      </c>
      <c r="J3309">
        <v>8.5</v>
      </c>
      <c r="K3309" s="185">
        <v>105</v>
      </c>
      <c r="L3309" s="214">
        <v>892.5</v>
      </c>
      <c r="M3309" s="6">
        <f>tbl_Manifiestos[[#This Row],[Total Pagado]]*tbl_Manifiestos[[#This Row],[Porcentaje]]</f>
        <v>803.25</v>
      </c>
      <c r="N3309" s="3">
        <v>0.9</v>
      </c>
    </row>
    <row r="3310" spans="1:14" ht="15.75" x14ac:dyDescent="0.25">
      <c r="A3310" s="3" t="s">
        <v>1339</v>
      </c>
      <c r="B3310" s="3" t="str">
        <f>tbl_Manifiestos[[#This Row],[Factura]] &amp; "|" &amp; tbl_Manifiestos[[#This Row],[Proyecto OK]] &amp; "|" &amp; TEXT(tbl_Manifiestos[[#This Row],[Servicio]],"0.00") &amp; "|" &amp; TEXT(tbl_Manifiestos[[#This Row],[Costo Unitario]],"0.00")</f>
        <v>2753|RAC|6.25|105.00</v>
      </c>
      <c r="C3310">
        <v>2753</v>
      </c>
      <c r="D3310" s="138">
        <v>45916</v>
      </c>
      <c r="E3310">
        <v>25</v>
      </c>
      <c r="F3310" t="s">
        <v>5328</v>
      </c>
      <c r="G3310" t="s">
        <v>781</v>
      </c>
      <c r="H3310" t="s">
        <v>781</v>
      </c>
      <c r="J3310">
        <v>6.25</v>
      </c>
      <c r="K3310" s="185">
        <v>105</v>
      </c>
      <c r="L3310" s="214">
        <v>656.25</v>
      </c>
      <c r="M3310" s="6">
        <f>tbl_Manifiestos[[#This Row],[Total Pagado]]*tbl_Manifiestos[[#This Row],[Porcentaje]]</f>
        <v>590.625</v>
      </c>
      <c r="N3310" s="3">
        <v>0.9</v>
      </c>
    </row>
    <row r="3311" spans="1:14" ht="15.75" x14ac:dyDescent="0.25">
      <c r="A3311" s="3" t="s">
        <v>1339</v>
      </c>
      <c r="B3311" s="3" t="str">
        <f>tbl_Manifiestos[[#This Row],[Factura]] &amp; "|" &amp; tbl_Manifiestos[[#This Row],[Proyecto OK]] &amp; "|" &amp; TEXT(tbl_Manifiestos[[#This Row],[Servicio]],"0.00") &amp; "|" &amp; TEXT(tbl_Manifiestos[[#This Row],[Costo Unitario]],"0.00")</f>
        <v>2753|RAC|6.00|105.00</v>
      </c>
      <c r="C3311">
        <v>2753</v>
      </c>
      <c r="D3311" s="4">
        <v>45917</v>
      </c>
      <c r="E3311">
        <v>25</v>
      </c>
      <c r="F3311" t="s">
        <v>5328</v>
      </c>
      <c r="G3311" t="s">
        <v>781</v>
      </c>
      <c r="H3311" t="s">
        <v>781</v>
      </c>
      <c r="J3311">
        <v>6</v>
      </c>
      <c r="K3311" s="6">
        <v>105</v>
      </c>
      <c r="L3311" s="213">
        <v>630</v>
      </c>
      <c r="M3311" s="6">
        <f>tbl_Manifiestos[[#This Row],[Total Pagado]]*tbl_Manifiestos[[#This Row],[Porcentaje]]</f>
        <v>567</v>
      </c>
      <c r="N3311" s="3">
        <v>0.9</v>
      </c>
    </row>
    <row r="3312" spans="1:14" ht="15.75" x14ac:dyDescent="0.25">
      <c r="A3312" s="3" t="s">
        <v>1339</v>
      </c>
      <c r="B3312" s="3" t="str">
        <f>tbl_Manifiestos[[#This Row],[Factura]] &amp; "|" &amp; tbl_Manifiestos[[#This Row],[Proyecto OK]] &amp; "|" &amp; TEXT(tbl_Manifiestos[[#This Row],[Servicio]],"0.00") &amp; "|" &amp; TEXT(tbl_Manifiestos[[#This Row],[Costo Unitario]],"0.00")</f>
        <v>2753|RAC|6.25|105.00</v>
      </c>
      <c r="C3312">
        <v>2753</v>
      </c>
      <c r="D3312" s="4">
        <v>45918</v>
      </c>
      <c r="E3312">
        <v>25</v>
      </c>
      <c r="F3312" t="s">
        <v>5328</v>
      </c>
      <c r="G3312" t="s">
        <v>781</v>
      </c>
      <c r="H3312" t="s">
        <v>781</v>
      </c>
      <c r="J3312">
        <v>6.25</v>
      </c>
      <c r="K3312" s="6">
        <v>105</v>
      </c>
      <c r="L3312" s="213">
        <v>656.25</v>
      </c>
      <c r="M3312" s="6">
        <f>tbl_Manifiestos[[#This Row],[Total Pagado]]*tbl_Manifiestos[[#This Row],[Porcentaje]]</f>
        <v>590.625</v>
      </c>
      <c r="N3312" s="3">
        <v>0.9</v>
      </c>
    </row>
    <row r="3313" spans="1:14" ht="15.75" x14ac:dyDescent="0.25">
      <c r="A3313" s="3" t="s">
        <v>1339</v>
      </c>
      <c r="B3313" s="3" t="str">
        <f>tbl_Manifiestos[[#This Row],[Factura]] &amp; "|" &amp; tbl_Manifiestos[[#This Row],[Proyecto OK]] &amp; "|" &amp; TEXT(tbl_Manifiestos[[#This Row],[Servicio]],"0.00") &amp; "|" &amp; TEXT(tbl_Manifiestos[[#This Row],[Costo Unitario]],"0.00")</f>
        <v>2753|RAC|9.75|105.00</v>
      </c>
      <c r="C3313">
        <v>2753</v>
      </c>
      <c r="D3313" s="4">
        <v>45919</v>
      </c>
      <c r="E3313">
        <v>25</v>
      </c>
      <c r="F3313" t="s">
        <v>5328</v>
      </c>
      <c r="G3313" t="s">
        <v>781</v>
      </c>
      <c r="H3313" t="s">
        <v>781</v>
      </c>
      <c r="J3313">
        <v>9.75</v>
      </c>
      <c r="K3313" s="6">
        <v>105</v>
      </c>
      <c r="L3313" s="213">
        <v>1023.75</v>
      </c>
      <c r="M3313" s="6">
        <f>tbl_Manifiestos[[#This Row],[Total Pagado]]*tbl_Manifiestos[[#This Row],[Porcentaje]]</f>
        <v>921.375</v>
      </c>
      <c r="N3313" s="3">
        <v>0.9</v>
      </c>
    </row>
    <row r="3314" spans="1:14" ht="15.75" x14ac:dyDescent="0.25">
      <c r="A3314" s="3" t="s">
        <v>1339</v>
      </c>
      <c r="B3314" s="3" t="str">
        <f>tbl_Manifiestos[[#This Row],[Factura]] &amp; "|" &amp; tbl_Manifiestos[[#This Row],[Proyecto OK]] &amp; "|" &amp; TEXT(tbl_Manifiestos[[#This Row],[Servicio]],"0.00") &amp; "|" &amp; TEXT(tbl_Manifiestos[[#This Row],[Costo Unitario]],"0.00")</f>
        <v>2772|RAC|9.50|105.00</v>
      </c>
      <c r="C3314">
        <v>2772</v>
      </c>
      <c r="D3314" s="4">
        <v>45922</v>
      </c>
      <c r="E3314">
        <v>25</v>
      </c>
      <c r="F3314" t="s">
        <v>5328</v>
      </c>
      <c r="G3314" t="s">
        <v>781</v>
      </c>
      <c r="H3314" t="s">
        <v>781</v>
      </c>
      <c r="J3314">
        <v>9.5</v>
      </c>
      <c r="K3314" s="6">
        <v>105</v>
      </c>
      <c r="L3314" s="213">
        <v>997.5</v>
      </c>
      <c r="M3314" s="6">
        <f>tbl_Manifiestos[[#This Row],[Total Pagado]]*tbl_Manifiestos[[#This Row],[Porcentaje]]</f>
        <v>897.75</v>
      </c>
      <c r="N3314" s="3">
        <v>0.9</v>
      </c>
    </row>
    <row r="3315" spans="1:14" ht="15.75" x14ac:dyDescent="0.25">
      <c r="A3315" s="3" t="s">
        <v>1339</v>
      </c>
      <c r="B3315" s="3" t="str">
        <f>tbl_Manifiestos[[#This Row],[Factura]] &amp; "|" &amp; tbl_Manifiestos[[#This Row],[Proyecto OK]] &amp; "|" &amp; TEXT(tbl_Manifiestos[[#This Row],[Servicio]],"0.00") &amp; "|" &amp; TEXT(tbl_Manifiestos[[#This Row],[Costo Unitario]],"0.00")</f>
        <v>2772|RAC|7.75|105.00</v>
      </c>
      <c r="C3315">
        <v>2772</v>
      </c>
      <c r="D3315" s="4">
        <v>45923</v>
      </c>
      <c r="E3315">
        <v>25</v>
      </c>
      <c r="F3315" t="s">
        <v>5328</v>
      </c>
      <c r="G3315" t="s">
        <v>781</v>
      </c>
      <c r="H3315" t="s">
        <v>781</v>
      </c>
      <c r="J3315">
        <v>7.75</v>
      </c>
      <c r="K3315" s="6">
        <v>105</v>
      </c>
      <c r="L3315" s="213">
        <v>813.75</v>
      </c>
      <c r="M3315" s="6">
        <f>tbl_Manifiestos[[#This Row],[Total Pagado]]*tbl_Manifiestos[[#This Row],[Porcentaje]]</f>
        <v>732.375</v>
      </c>
      <c r="N3315" s="3">
        <v>0.9</v>
      </c>
    </row>
    <row r="3316" spans="1:14" ht="15.75" x14ac:dyDescent="0.25">
      <c r="A3316" s="3" t="s">
        <v>1339</v>
      </c>
      <c r="B3316" s="3" t="str">
        <f>tbl_Manifiestos[[#This Row],[Factura]] &amp; "|" &amp; tbl_Manifiestos[[#This Row],[Proyecto OK]] &amp; "|" &amp; TEXT(tbl_Manifiestos[[#This Row],[Servicio]],"0.00") &amp; "|" &amp; TEXT(tbl_Manifiestos[[#This Row],[Costo Unitario]],"0.00")</f>
        <v>2772|RAC|7.00|105.00</v>
      </c>
      <c r="C3316">
        <v>2772</v>
      </c>
      <c r="D3316" s="4">
        <v>45924</v>
      </c>
      <c r="E3316">
        <v>25</v>
      </c>
      <c r="F3316" t="s">
        <v>5328</v>
      </c>
      <c r="G3316" t="s">
        <v>781</v>
      </c>
      <c r="H3316" t="s">
        <v>781</v>
      </c>
      <c r="J3316">
        <v>7</v>
      </c>
      <c r="K3316" s="6">
        <v>105</v>
      </c>
      <c r="L3316" s="213">
        <v>735</v>
      </c>
      <c r="M3316" s="6">
        <f>tbl_Manifiestos[[#This Row],[Total Pagado]]*tbl_Manifiestos[[#This Row],[Porcentaje]]</f>
        <v>661.5</v>
      </c>
      <c r="N3316" s="3">
        <v>0.9</v>
      </c>
    </row>
    <row r="3317" spans="1:14" ht="15.75" x14ac:dyDescent="0.25">
      <c r="A3317" s="3" t="s">
        <v>1339</v>
      </c>
      <c r="B3317" s="3" t="str">
        <f>tbl_Manifiestos[[#This Row],[Factura]] &amp; "|" &amp; tbl_Manifiestos[[#This Row],[Proyecto OK]] &amp; "|" &amp; TEXT(tbl_Manifiestos[[#This Row],[Servicio]],"0.00") &amp; "|" &amp; TEXT(tbl_Manifiestos[[#This Row],[Costo Unitario]],"0.00")</f>
        <v>2772|RAC|9.25|105.00</v>
      </c>
      <c r="C3317">
        <v>2772</v>
      </c>
      <c r="D3317" s="4">
        <v>45925</v>
      </c>
      <c r="E3317">
        <v>25</v>
      </c>
      <c r="F3317" t="s">
        <v>5328</v>
      </c>
      <c r="G3317" t="s">
        <v>781</v>
      </c>
      <c r="H3317" t="s">
        <v>781</v>
      </c>
      <c r="J3317">
        <v>9.25</v>
      </c>
      <c r="K3317" s="6">
        <v>105</v>
      </c>
      <c r="L3317" s="213">
        <v>971.25</v>
      </c>
      <c r="M3317" s="6">
        <f>tbl_Manifiestos[[#This Row],[Total Pagado]]*tbl_Manifiestos[[#This Row],[Porcentaje]]</f>
        <v>874.125</v>
      </c>
      <c r="N3317" s="3">
        <v>0.9</v>
      </c>
    </row>
    <row r="3318" spans="1:14" ht="15.75" x14ac:dyDescent="0.25">
      <c r="A3318" s="3" t="s">
        <v>1339</v>
      </c>
      <c r="B3318" s="3" t="str">
        <f>tbl_Manifiestos[[#This Row],[Factura]] &amp; "|" &amp; tbl_Manifiestos[[#This Row],[Proyecto OK]] &amp; "|" &amp; TEXT(tbl_Manifiestos[[#This Row],[Servicio]],"0.00") &amp; "|" &amp; TEXT(tbl_Manifiestos[[#This Row],[Costo Unitario]],"0.00")</f>
        <v>2772|RAC|9.50|105.00</v>
      </c>
      <c r="C3318">
        <v>2772</v>
      </c>
      <c r="D3318" s="4">
        <v>45926</v>
      </c>
      <c r="E3318">
        <v>25</v>
      </c>
      <c r="F3318" t="s">
        <v>5328</v>
      </c>
      <c r="G3318" t="s">
        <v>781</v>
      </c>
      <c r="H3318" t="s">
        <v>781</v>
      </c>
      <c r="J3318">
        <v>9.5</v>
      </c>
      <c r="K3318" s="6">
        <v>105</v>
      </c>
      <c r="L3318" s="213">
        <v>997.5</v>
      </c>
      <c r="M3318" s="6">
        <f>tbl_Manifiestos[[#This Row],[Total Pagado]]*tbl_Manifiestos[[#This Row],[Porcentaje]]</f>
        <v>897.75</v>
      </c>
      <c r="N3318" s="3">
        <v>0.9</v>
      </c>
    </row>
    <row r="3319" spans="1:14" ht="15.75" x14ac:dyDescent="0.25">
      <c r="A3319" s="3" t="s">
        <v>1339</v>
      </c>
      <c r="B3319" s="3" t="str">
        <f>tbl_Manifiestos[[#This Row],[Factura]] &amp; "|" &amp; tbl_Manifiestos[[#This Row],[Proyecto OK]] &amp; "|" &amp; TEXT(tbl_Manifiestos[[#This Row],[Servicio]],"0.00") &amp; "|" &amp; TEXT(tbl_Manifiestos[[#This Row],[Costo Unitario]],"0.00")</f>
        <v>2788|RAC|8.75|105.00</v>
      </c>
      <c r="C3319">
        <v>2788</v>
      </c>
      <c r="D3319" s="4">
        <v>45929</v>
      </c>
      <c r="E3319">
        <v>25</v>
      </c>
      <c r="F3319" t="s">
        <v>5328</v>
      </c>
      <c r="G3319" t="s">
        <v>781</v>
      </c>
      <c r="H3319" t="s">
        <v>781</v>
      </c>
      <c r="J3319">
        <v>8.75</v>
      </c>
      <c r="K3319" s="6">
        <v>105</v>
      </c>
      <c r="L3319" s="213">
        <v>918.75</v>
      </c>
      <c r="M3319" s="6">
        <f>tbl_Manifiestos[[#This Row],[Total Pagado]]*tbl_Manifiestos[[#This Row],[Porcentaje]]</f>
        <v>826.875</v>
      </c>
      <c r="N3319" s="3">
        <v>0.9</v>
      </c>
    </row>
    <row r="3320" spans="1:14" ht="15.75" x14ac:dyDescent="0.25">
      <c r="A3320" s="3" t="s">
        <v>1339</v>
      </c>
      <c r="B3320" s="3" t="str">
        <f>tbl_Manifiestos[[#This Row],[Factura]] &amp; "|" &amp; tbl_Manifiestos[[#This Row],[Proyecto OK]] &amp; "|" &amp; TEXT(tbl_Manifiestos[[#This Row],[Servicio]],"0.00") &amp; "|" &amp; TEXT(tbl_Manifiestos[[#This Row],[Costo Unitario]],"0.00")</f>
        <v>2801|RAC|9.50|105.00</v>
      </c>
      <c r="C3320">
        <v>2801</v>
      </c>
      <c r="D3320" s="4">
        <v>45936</v>
      </c>
      <c r="E3320">
        <v>25</v>
      </c>
      <c r="F3320" t="s">
        <v>5328</v>
      </c>
      <c r="G3320" t="s">
        <v>781</v>
      </c>
      <c r="H3320" t="s">
        <v>781</v>
      </c>
      <c r="J3320">
        <v>9.5</v>
      </c>
      <c r="K3320" s="6">
        <v>105</v>
      </c>
      <c r="L3320" s="213">
        <v>997.5</v>
      </c>
      <c r="M3320" s="6">
        <f>tbl_Manifiestos[[#This Row],[Total Pagado]]*tbl_Manifiestos[[#This Row],[Porcentaje]]</f>
        <v>897.75</v>
      </c>
      <c r="N3320" s="3">
        <v>0.9</v>
      </c>
    </row>
    <row r="3321" spans="1:14" ht="15.75" x14ac:dyDescent="0.25">
      <c r="A3321" s="3" t="s">
        <v>1339</v>
      </c>
      <c r="B3321" s="3" t="str">
        <f>tbl_Manifiestos[[#This Row],[Factura]] &amp; "|" &amp; tbl_Manifiestos[[#This Row],[Proyecto OK]] &amp; "|" &amp; TEXT(tbl_Manifiestos[[#This Row],[Servicio]],"0.00") &amp; "|" &amp; TEXT(tbl_Manifiestos[[#This Row],[Costo Unitario]],"0.00")</f>
        <v>2801|RAC|7.75|105.00</v>
      </c>
      <c r="C3321">
        <v>2801</v>
      </c>
      <c r="D3321" s="4">
        <v>45938</v>
      </c>
      <c r="E3321">
        <v>25</v>
      </c>
      <c r="F3321" t="s">
        <v>5328</v>
      </c>
      <c r="G3321" t="s">
        <v>781</v>
      </c>
      <c r="H3321" t="s">
        <v>781</v>
      </c>
      <c r="J3321">
        <v>7.75</v>
      </c>
      <c r="K3321" s="6">
        <v>105</v>
      </c>
      <c r="L3321" s="213">
        <v>813.75</v>
      </c>
      <c r="M3321" s="6">
        <f>tbl_Manifiestos[[#This Row],[Total Pagado]]*tbl_Manifiestos[[#This Row],[Porcentaje]]</f>
        <v>732.375</v>
      </c>
      <c r="N3321" s="3">
        <v>0.9</v>
      </c>
    </row>
    <row r="3322" spans="1:14" ht="15.75" x14ac:dyDescent="0.25">
      <c r="A3322" s="3" t="s">
        <v>1339</v>
      </c>
      <c r="B3322" s="3" t="str">
        <f>tbl_Manifiestos[[#This Row],[Factura]] &amp; "|" &amp; tbl_Manifiestos[[#This Row],[Proyecto OK]] &amp; "|" &amp; TEXT(tbl_Manifiestos[[#This Row],[Servicio]],"0.00") &amp; "|" &amp; TEXT(tbl_Manifiestos[[#This Row],[Costo Unitario]],"0.00")</f>
        <v>2801|RAC|8.00|105.00</v>
      </c>
      <c r="C3322">
        <v>2801</v>
      </c>
      <c r="D3322" s="4">
        <v>45939</v>
      </c>
      <c r="E3322">
        <v>25</v>
      </c>
      <c r="F3322" t="s">
        <v>5328</v>
      </c>
      <c r="G3322" t="s">
        <v>781</v>
      </c>
      <c r="H3322" t="s">
        <v>781</v>
      </c>
      <c r="J3322">
        <v>8</v>
      </c>
      <c r="K3322" s="6">
        <v>105</v>
      </c>
      <c r="L3322" s="213">
        <v>840</v>
      </c>
      <c r="M3322" s="6">
        <f>tbl_Manifiestos[[#This Row],[Total Pagado]]*tbl_Manifiestos[[#This Row],[Porcentaje]]</f>
        <v>756</v>
      </c>
      <c r="N3322" s="3">
        <v>0.9</v>
      </c>
    </row>
    <row r="3323" spans="1:14" ht="15.75" x14ac:dyDescent="0.25">
      <c r="A3323" s="3" t="s">
        <v>1339</v>
      </c>
      <c r="B3323" s="3" t="str">
        <f>tbl_Manifiestos[[#This Row],[Factura]] &amp; "|" &amp; tbl_Manifiestos[[#This Row],[Proyecto OK]] &amp; "|" &amp; TEXT(tbl_Manifiestos[[#This Row],[Servicio]],"0.00") &amp; "|" &amp; TEXT(tbl_Manifiestos[[#This Row],[Costo Unitario]],"0.00")</f>
        <v>2801|RAC|6.50|105.00</v>
      </c>
      <c r="C3323">
        <v>2801</v>
      </c>
      <c r="D3323" s="4">
        <v>45940</v>
      </c>
      <c r="E3323">
        <v>25</v>
      </c>
      <c r="F3323" t="s">
        <v>5328</v>
      </c>
      <c r="G3323" t="s">
        <v>781</v>
      </c>
      <c r="H3323" t="s">
        <v>781</v>
      </c>
      <c r="J3323">
        <v>6.5</v>
      </c>
      <c r="K3323" s="6">
        <v>105</v>
      </c>
      <c r="L3323" s="213">
        <v>682.5</v>
      </c>
      <c r="M3323" s="6">
        <f>tbl_Manifiestos[[#This Row],[Total Pagado]]*tbl_Manifiestos[[#This Row],[Porcentaje]]</f>
        <v>614.25</v>
      </c>
      <c r="N3323" s="3">
        <v>0.9</v>
      </c>
    </row>
    <row r="3324" spans="1:14" ht="15.75" x14ac:dyDescent="0.25">
      <c r="A3324" s="3" t="s">
        <v>1339</v>
      </c>
      <c r="B3324" s="3" t="str">
        <f>tbl_Manifiestos[[#This Row],[Factura]] &amp; "|" &amp; tbl_Manifiestos[[#This Row],[Proyecto OK]] &amp; "|" &amp; TEXT(tbl_Manifiestos[[#This Row],[Servicio]],"0.00") &amp; "|" &amp; TEXT(tbl_Manifiestos[[#This Row],[Costo Unitario]],"0.00")</f>
        <v>2818|RAC|8.50|105.00</v>
      </c>
      <c r="C3324">
        <v>2818</v>
      </c>
      <c r="D3324" s="4">
        <v>45944</v>
      </c>
      <c r="E3324">
        <v>25</v>
      </c>
      <c r="F3324" t="s">
        <v>5328</v>
      </c>
      <c r="G3324" t="s">
        <v>781</v>
      </c>
      <c r="H3324" t="s">
        <v>781</v>
      </c>
      <c r="J3324">
        <v>8.5</v>
      </c>
      <c r="K3324" s="6">
        <v>105</v>
      </c>
      <c r="L3324" s="213">
        <v>892.5</v>
      </c>
      <c r="M3324" s="6">
        <f>tbl_Manifiestos[[#This Row],[Total Pagado]]*tbl_Manifiestos[[#This Row],[Porcentaje]]</f>
        <v>803.25</v>
      </c>
      <c r="N3324" s="3">
        <v>0.9</v>
      </c>
    </row>
    <row r="3325" spans="1:14" ht="15.75" x14ac:dyDescent="0.25">
      <c r="A3325" s="3" t="s">
        <v>1339</v>
      </c>
      <c r="B3325" s="3" t="str">
        <f>tbl_Manifiestos[[#This Row],[Factura]] &amp; "|" &amp; tbl_Manifiestos[[#This Row],[Proyecto OK]] &amp; "|" &amp; TEXT(tbl_Manifiestos[[#This Row],[Servicio]],"0.00") &amp; "|" &amp; TEXT(tbl_Manifiestos[[#This Row],[Costo Unitario]],"0.00")</f>
        <v>2818|RAC|6.25|105.00</v>
      </c>
      <c r="C3325">
        <v>2818</v>
      </c>
      <c r="D3325" s="4">
        <v>45945</v>
      </c>
      <c r="E3325">
        <v>25</v>
      </c>
      <c r="F3325" t="s">
        <v>5328</v>
      </c>
      <c r="G3325" t="s">
        <v>781</v>
      </c>
      <c r="H3325" t="s">
        <v>781</v>
      </c>
      <c r="J3325">
        <v>6.25</v>
      </c>
      <c r="K3325" s="6">
        <v>105</v>
      </c>
      <c r="L3325" s="213">
        <v>656.25</v>
      </c>
      <c r="M3325" s="6">
        <f>tbl_Manifiestos[[#This Row],[Total Pagado]]*tbl_Manifiestos[[#This Row],[Porcentaje]]</f>
        <v>590.625</v>
      </c>
      <c r="N3325" s="3">
        <v>0.9</v>
      </c>
    </row>
    <row r="3326" spans="1:14" ht="15.75" x14ac:dyDescent="0.25">
      <c r="A3326" s="3" t="s">
        <v>1339</v>
      </c>
      <c r="B3326" s="3" t="str">
        <f>tbl_Manifiestos[[#This Row],[Factura]] &amp; "|" &amp; tbl_Manifiestos[[#This Row],[Proyecto OK]] &amp; "|" &amp; TEXT(tbl_Manifiestos[[#This Row],[Servicio]],"0.00") &amp; "|" &amp; TEXT(tbl_Manifiestos[[#This Row],[Costo Unitario]],"0.00")</f>
        <v>2859|RAC|6.25|105.00</v>
      </c>
      <c r="C3326">
        <v>2859</v>
      </c>
      <c r="D3326" s="4">
        <v>45952</v>
      </c>
      <c r="E3326">
        <v>25</v>
      </c>
      <c r="F3326" t="s">
        <v>5328</v>
      </c>
      <c r="G3326" t="s">
        <v>781</v>
      </c>
      <c r="H3326" t="s">
        <v>781</v>
      </c>
      <c r="J3326">
        <v>6.25</v>
      </c>
      <c r="K3326" s="6">
        <v>105</v>
      </c>
      <c r="L3326" s="6">
        <v>656.25</v>
      </c>
      <c r="M3326" s="6">
        <f>tbl_Manifiestos[[#This Row],[Total Pagado]]*tbl_Manifiestos[[#This Row],[Porcentaje]]</f>
        <v>590.625</v>
      </c>
      <c r="N3326" s="3">
        <v>0.9</v>
      </c>
    </row>
    <row r="3327" spans="1:14" ht="15.75" x14ac:dyDescent="0.25">
      <c r="A3327" s="3" t="s">
        <v>1339</v>
      </c>
      <c r="B3327" s="3" t="str">
        <f>tbl_Manifiestos[[#This Row],[Factura]] &amp; "|" &amp; tbl_Manifiestos[[#This Row],[Proyecto OK]] &amp; "|" &amp; TEXT(tbl_Manifiestos[[#This Row],[Servicio]],"0.00") &amp; "|" &amp; TEXT(tbl_Manifiestos[[#This Row],[Costo Unitario]],"0.00")</f>
        <v>2859|RAC|6.25|105.00</v>
      </c>
      <c r="C3327">
        <v>2859</v>
      </c>
      <c r="D3327" s="4">
        <v>45960</v>
      </c>
      <c r="E3327">
        <v>25</v>
      </c>
      <c r="F3327" t="s">
        <v>5328</v>
      </c>
      <c r="G3327" t="s">
        <v>781</v>
      </c>
      <c r="H3327" t="s">
        <v>781</v>
      </c>
      <c r="J3327">
        <v>6.25</v>
      </c>
      <c r="K3327" s="6">
        <v>105</v>
      </c>
      <c r="L3327" s="6">
        <v>656.25</v>
      </c>
      <c r="M3327" s="6">
        <f>tbl_Manifiestos[[#This Row],[Total Pagado]]*tbl_Manifiestos[[#This Row],[Porcentaje]]</f>
        <v>590.625</v>
      </c>
      <c r="N3327" s="3">
        <v>0.9</v>
      </c>
    </row>
    <row r="3328" spans="1:14" ht="15.75" x14ac:dyDescent="0.25">
      <c r="A3328" s="3" t="s">
        <v>1339</v>
      </c>
      <c r="B3328" s="3" t="str">
        <f>tbl_Manifiestos[[#This Row],[Factura]] &amp; "|" &amp; tbl_Manifiestos[[#This Row],[Proyecto OK]] &amp; "|" &amp; TEXT(tbl_Manifiestos[[#This Row],[Servicio]],"0.00") &amp; "|" &amp; TEXT(tbl_Manifiestos[[#This Row],[Costo Unitario]],"0.00")</f>
        <v>2879|RAC|6.50|105.00</v>
      </c>
      <c r="C3328">
        <v>2879</v>
      </c>
      <c r="D3328" s="4">
        <v>45965</v>
      </c>
      <c r="E3328">
        <v>25</v>
      </c>
      <c r="F3328" t="s">
        <v>5328</v>
      </c>
      <c r="G3328" t="s">
        <v>781</v>
      </c>
      <c r="H3328" t="s">
        <v>781</v>
      </c>
      <c r="J3328">
        <v>6.5</v>
      </c>
      <c r="K3328" s="183">
        <v>105</v>
      </c>
      <c r="L3328" s="183">
        <v>682.5</v>
      </c>
      <c r="M3328" s="6">
        <f>tbl_Manifiestos[[#This Row],[Total Pagado]]*tbl_Manifiestos[[#This Row],[Porcentaje]]</f>
        <v>614.25</v>
      </c>
      <c r="N3328" s="3">
        <v>0.9</v>
      </c>
    </row>
    <row r="3329" spans="1:14" ht="15.75" x14ac:dyDescent="0.25">
      <c r="A3329" s="3" t="s">
        <v>1339</v>
      </c>
      <c r="B3329" s="3" t="str">
        <f>tbl_Manifiestos[[#This Row],[Factura]] &amp; "|" &amp; tbl_Manifiestos[[#This Row],[Proyecto OK]] &amp; "|" &amp; TEXT(tbl_Manifiestos[[#This Row],[Servicio]],"0.00") &amp; "|" &amp; TEXT(tbl_Manifiestos[[#This Row],[Costo Unitario]],"0.00")</f>
        <v>2879|RAC|8.75|105.00</v>
      </c>
      <c r="C3329">
        <v>2879</v>
      </c>
      <c r="D3329" s="138">
        <v>45966</v>
      </c>
      <c r="E3329">
        <v>25</v>
      </c>
      <c r="F3329" t="s">
        <v>5328</v>
      </c>
      <c r="G3329" t="s">
        <v>781</v>
      </c>
      <c r="H3329" t="s">
        <v>781</v>
      </c>
      <c r="J3329">
        <v>8.75</v>
      </c>
      <c r="K3329" s="185">
        <v>105</v>
      </c>
      <c r="L3329" s="214">
        <v>918.75</v>
      </c>
      <c r="M3329" s="6">
        <f>tbl_Manifiestos[[#This Row],[Total Pagado]]*tbl_Manifiestos[[#This Row],[Porcentaje]]</f>
        <v>826.875</v>
      </c>
      <c r="N3329" s="3">
        <v>0.9</v>
      </c>
    </row>
    <row r="3330" spans="1:14" ht="15.75" x14ac:dyDescent="0.25">
      <c r="A3330" s="3" t="s">
        <v>1339</v>
      </c>
      <c r="B3330" s="3" t="str">
        <f>tbl_Manifiestos[[#This Row],[Factura]] &amp; "|" &amp; tbl_Manifiestos[[#This Row],[Proyecto OK]] &amp; "|" &amp; TEXT(tbl_Manifiestos[[#This Row],[Servicio]],"0.00") &amp; "|" &amp; TEXT(tbl_Manifiestos[[#This Row],[Costo Unitario]],"0.00")</f>
        <v>2879|RAC|8.75|105.00</v>
      </c>
      <c r="C3330">
        <v>2879</v>
      </c>
      <c r="D3330" s="4">
        <v>45967</v>
      </c>
      <c r="E3330">
        <v>25</v>
      </c>
      <c r="F3330" t="s">
        <v>5328</v>
      </c>
      <c r="G3330" t="s">
        <v>781</v>
      </c>
      <c r="H3330" t="s">
        <v>781</v>
      </c>
      <c r="J3330">
        <v>8.75</v>
      </c>
      <c r="K3330" s="6">
        <v>105</v>
      </c>
      <c r="L3330" s="213">
        <v>918.75</v>
      </c>
      <c r="M3330" s="6">
        <f>tbl_Manifiestos[[#This Row],[Total Pagado]]*tbl_Manifiestos[[#This Row],[Porcentaje]]</f>
        <v>826.875</v>
      </c>
      <c r="N3330" s="3">
        <v>0.9</v>
      </c>
    </row>
    <row r="3331" spans="1:14" ht="15.75" x14ac:dyDescent="0.25">
      <c r="A3331" s="3" t="s">
        <v>1339</v>
      </c>
      <c r="B3331" s="3" t="str">
        <f>tbl_Manifiestos[[#This Row],[Factura]] &amp; "|" &amp; tbl_Manifiestos[[#This Row],[Proyecto OK]] &amp; "|" &amp; TEXT(tbl_Manifiestos[[#This Row],[Servicio]],"0.00") &amp; "|" &amp; TEXT(tbl_Manifiestos[[#This Row],[Costo Unitario]],"0.00")</f>
        <v>2879|RAC|11.75|105.00</v>
      </c>
      <c r="C3331">
        <v>2879</v>
      </c>
      <c r="D3331" s="4">
        <v>45968</v>
      </c>
      <c r="E3331">
        <v>25</v>
      </c>
      <c r="F3331" t="s">
        <v>5328</v>
      </c>
      <c r="G3331" t="s">
        <v>781</v>
      </c>
      <c r="H3331" t="s">
        <v>781</v>
      </c>
      <c r="J3331">
        <v>11.75</v>
      </c>
      <c r="K3331" s="6">
        <v>105</v>
      </c>
      <c r="L3331" s="213">
        <v>1233.75</v>
      </c>
      <c r="M3331" s="6">
        <f>tbl_Manifiestos[[#This Row],[Total Pagado]]*tbl_Manifiestos[[#This Row],[Porcentaje]]</f>
        <v>1110.375</v>
      </c>
      <c r="N3331" s="3">
        <v>0.9</v>
      </c>
    </row>
    <row r="3332" spans="1:14" ht="15.75" x14ac:dyDescent="0.25">
      <c r="A3332" s="3" t="s">
        <v>1339</v>
      </c>
      <c r="B3332" s="3" t="str">
        <f>tbl_Manifiestos[[#This Row],[Factura]] &amp; "|" &amp; tbl_Manifiestos[[#This Row],[Proyecto OK]] &amp; "|" &amp; TEXT(tbl_Manifiestos[[#This Row],[Servicio]],"0.00") &amp; "|" &amp; TEXT(tbl_Manifiestos[[#This Row],[Costo Unitario]],"0.00")</f>
        <v>2919|RAC|4.50|105.00</v>
      </c>
      <c r="C3332">
        <v>2919</v>
      </c>
      <c r="D3332" s="136">
        <v>45981</v>
      </c>
      <c r="E3332">
        <v>25</v>
      </c>
      <c r="F3332" t="s">
        <v>5328</v>
      </c>
      <c r="G3332" t="s">
        <v>781</v>
      </c>
      <c r="H3332" t="s">
        <v>781</v>
      </c>
      <c r="J3332">
        <v>4.5</v>
      </c>
      <c r="K3332" s="183">
        <v>105</v>
      </c>
      <c r="L3332" s="212">
        <v>472.5</v>
      </c>
      <c r="M3332" s="6">
        <f>tbl_Manifiestos[[#This Row],[Total Pagado]]*tbl_Manifiestos[[#This Row],[Porcentaje]]</f>
        <v>425.25</v>
      </c>
      <c r="N3332" s="3">
        <v>0.9</v>
      </c>
    </row>
    <row r="3333" spans="1:14" ht="15.75" x14ac:dyDescent="0.25">
      <c r="A3333" s="3" t="s">
        <v>27</v>
      </c>
      <c r="B3333" s="3" t="str">
        <f>tbl_Manifiestos[[#This Row],[Factura]] &amp; "|" &amp; tbl_Manifiestos[[#This Row],[Proyecto OK]] &amp; "|" &amp; TEXT(tbl_Manifiestos[[#This Row],[Servicio]],"0.00") &amp; "|" &amp; TEXT(tbl_Manifiestos[[#This Row],[Costo Unitario]],"0.00")</f>
        <v>2401|RAC|4.75|105.00</v>
      </c>
      <c r="C3333">
        <v>2401</v>
      </c>
      <c r="D3333" s="30">
        <v>45747</v>
      </c>
      <c r="E3333">
        <v>515</v>
      </c>
      <c r="F3333" t="s">
        <v>5328</v>
      </c>
      <c r="G3333" t="s">
        <v>781</v>
      </c>
      <c r="H3333" t="s">
        <v>781</v>
      </c>
      <c r="J3333">
        <v>4.75</v>
      </c>
      <c r="K3333" s="36">
        <v>105</v>
      </c>
      <c r="L3333" s="38">
        <f t="shared" ref="L3333:L3380" si="96">J3333*K3333</f>
        <v>498.75</v>
      </c>
      <c r="M3333" s="6">
        <f>tbl_Manifiestos[[#This Row],[Total Pagado]]*tbl_Manifiestos[[#This Row],[Porcentaje]]</f>
        <v>463.83750000000003</v>
      </c>
      <c r="N3333" s="3">
        <v>0.93</v>
      </c>
    </row>
    <row r="3334" spans="1:14" ht="15.75" x14ac:dyDescent="0.25">
      <c r="A3334" s="3" t="s">
        <v>27</v>
      </c>
      <c r="B3334" s="3" t="str">
        <f>tbl_Manifiestos[[#This Row],[Factura]] &amp; "|" &amp; tbl_Manifiestos[[#This Row],[Proyecto OK]] &amp; "|" &amp; TEXT(tbl_Manifiestos[[#This Row],[Servicio]],"0.00") &amp; "|" &amp; TEXT(tbl_Manifiestos[[#This Row],[Costo Unitario]],"0.00")</f>
        <v>2401|RAC|7.00|105.00</v>
      </c>
      <c r="C3334">
        <v>2401</v>
      </c>
      <c r="D3334" s="30">
        <v>45748</v>
      </c>
      <c r="E3334">
        <v>114</v>
      </c>
      <c r="F3334" t="s">
        <v>5328</v>
      </c>
      <c r="G3334" t="s">
        <v>781</v>
      </c>
      <c r="H3334" t="s">
        <v>781</v>
      </c>
      <c r="J3334">
        <v>7</v>
      </c>
      <c r="K3334" s="36">
        <v>105</v>
      </c>
      <c r="L3334" s="38">
        <f t="shared" si="96"/>
        <v>735</v>
      </c>
      <c r="M3334" s="6">
        <f>tbl_Manifiestos[[#This Row],[Total Pagado]]*tbl_Manifiestos[[#This Row],[Porcentaje]]</f>
        <v>683.55000000000007</v>
      </c>
      <c r="N3334" s="3">
        <v>0.93</v>
      </c>
    </row>
    <row r="3335" spans="1:14" ht="15.75" x14ac:dyDescent="0.25">
      <c r="A3335" s="3" t="s">
        <v>27</v>
      </c>
      <c r="B3335" s="3" t="str">
        <f>tbl_Manifiestos[[#This Row],[Factura]] &amp; "|" &amp; tbl_Manifiestos[[#This Row],[Proyecto OK]] &amp; "|" &amp; TEXT(tbl_Manifiestos[[#This Row],[Servicio]],"0.00") &amp; "|" &amp; TEXT(tbl_Manifiestos[[#This Row],[Costo Unitario]],"0.00")</f>
        <v>2401|RAC|6.25|105.00</v>
      </c>
      <c r="C3335">
        <v>2401</v>
      </c>
      <c r="D3335" s="32">
        <v>45750</v>
      </c>
      <c r="E3335">
        <v>356</v>
      </c>
      <c r="F3335" t="s">
        <v>5328</v>
      </c>
      <c r="G3335" t="s">
        <v>781</v>
      </c>
      <c r="H3335" t="s">
        <v>781</v>
      </c>
      <c r="J3335">
        <v>6.25</v>
      </c>
      <c r="K3335" s="34">
        <v>105</v>
      </c>
      <c r="L3335" s="40">
        <f t="shared" si="96"/>
        <v>656.25</v>
      </c>
      <c r="M3335" s="6">
        <f>tbl_Manifiestos[[#This Row],[Total Pagado]]*tbl_Manifiestos[[#This Row],[Porcentaje]]</f>
        <v>610.3125</v>
      </c>
      <c r="N3335" s="3">
        <v>0.93</v>
      </c>
    </row>
    <row r="3336" spans="1:14" ht="15.75" x14ac:dyDescent="0.25">
      <c r="A3336" s="3" t="s">
        <v>27</v>
      </c>
      <c r="B3336" s="3" t="str">
        <f>tbl_Manifiestos[[#This Row],[Factura]] &amp; "|" &amp; tbl_Manifiestos[[#This Row],[Proyecto OK]] &amp; "|" &amp; TEXT(tbl_Manifiestos[[#This Row],[Servicio]],"0.00") &amp; "|" &amp; TEXT(tbl_Manifiestos[[#This Row],[Costo Unitario]],"0.00")</f>
        <v>2401|RAC|6.50|105.00</v>
      </c>
      <c r="C3336">
        <v>2401</v>
      </c>
      <c r="D3336" s="31">
        <v>45751</v>
      </c>
      <c r="E3336">
        <v>356</v>
      </c>
      <c r="F3336" t="s">
        <v>5328</v>
      </c>
      <c r="G3336" t="s">
        <v>781</v>
      </c>
      <c r="H3336" t="s">
        <v>781</v>
      </c>
      <c r="J3336">
        <v>6.5</v>
      </c>
      <c r="K3336" s="35">
        <v>105</v>
      </c>
      <c r="L3336" s="39">
        <f t="shared" si="96"/>
        <v>682.5</v>
      </c>
      <c r="M3336" s="6">
        <f>tbl_Manifiestos[[#This Row],[Total Pagado]]*tbl_Manifiestos[[#This Row],[Porcentaje]]</f>
        <v>634.72500000000002</v>
      </c>
      <c r="N3336" s="3">
        <v>0.93</v>
      </c>
    </row>
    <row r="3337" spans="1:14" ht="15.75" x14ac:dyDescent="0.25">
      <c r="A3337" s="3" t="s">
        <v>27</v>
      </c>
      <c r="B3337" s="3" t="str">
        <f>tbl_Manifiestos[[#This Row],[Factura]] &amp; "|" &amp; tbl_Manifiestos[[#This Row],[Proyecto OK]] &amp; "|" &amp; TEXT(tbl_Manifiestos[[#This Row],[Servicio]],"0.00") &amp; "|" &amp; TEXT(tbl_Manifiestos[[#This Row],[Costo Unitario]],"0.00")</f>
        <v>2413|RAC|5.00|105.00</v>
      </c>
      <c r="C3337">
        <v>2413</v>
      </c>
      <c r="D3337" s="32">
        <v>45754</v>
      </c>
      <c r="E3337">
        <v>515</v>
      </c>
      <c r="F3337" t="s">
        <v>5328</v>
      </c>
      <c r="G3337" t="s">
        <v>781</v>
      </c>
      <c r="H3337" t="s">
        <v>781</v>
      </c>
      <c r="J3337">
        <v>5</v>
      </c>
      <c r="K3337" s="34">
        <v>105</v>
      </c>
      <c r="L3337" s="40">
        <f t="shared" si="96"/>
        <v>525</v>
      </c>
      <c r="M3337" s="6">
        <f>tbl_Manifiestos[[#This Row],[Total Pagado]]*tbl_Manifiestos[[#This Row],[Porcentaje]]</f>
        <v>488.25</v>
      </c>
      <c r="N3337" s="3">
        <v>0.93</v>
      </c>
    </row>
    <row r="3338" spans="1:14" ht="15.75" x14ac:dyDescent="0.25">
      <c r="A3338" s="3" t="s">
        <v>27</v>
      </c>
      <c r="B3338" s="3" t="str">
        <f>tbl_Manifiestos[[#This Row],[Factura]] &amp; "|" &amp; tbl_Manifiestos[[#This Row],[Proyecto OK]] &amp; "|" &amp; TEXT(tbl_Manifiestos[[#This Row],[Servicio]],"0.00") &amp; "|" &amp; TEXT(tbl_Manifiestos[[#This Row],[Costo Unitario]],"0.00")</f>
        <v>2413|RAC|6.00|105.00</v>
      </c>
      <c r="C3338">
        <v>2413</v>
      </c>
      <c r="D3338" s="32">
        <v>45756</v>
      </c>
      <c r="E3338">
        <v>515</v>
      </c>
      <c r="F3338" t="s">
        <v>5328</v>
      </c>
      <c r="G3338" t="s">
        <v>781</v>
      </c>
      <c r="H3338" t="s">
        <v>781</v>
      </c>
      <c r="J3338">
        <v>6</v>
      </c>
      <c r="K3338" s="34">
        <v>105</v>
      </c>
      <c r="L3338" s="40">
        <f t="shared" si="96"/>
        <v>630</v>
      </c>
      <c r="M3338" s="6">
        <f>tbl_Manifiestos[[#This Row],[Total Pagado]]*tbl_Manifiestos[[#This Row],[Porcentaje]]</f>
        <v>585.9</v>
      </c>
      <c r="N3338" s="3">
        <v>0.93</v>
      </c>
    </row>
    <row r="3339" spans="1:14" ht="15.75" x14ac:dyDescent="0.25">
      <c r="A3339" s="3" t="s">
        <v>27</v>
      </c>
      <c r="B3339" s="3" t="str">
        <f>tbl_Manifiestos[[#This Row],[Factura]] &amp; "|" &amp; tbl_Manifiestos[[#This Row],[Proyecto OK]] &amp; "|" &amp; TEXT(tbl_Manifiestos[[#This Row],[Servicio]],"0.00") &amp; "|" &amp; TEXT(tbl_Manifiestos[[#This Row],[Costo Unitario]],"0.00")</f>
        <v>2413|RAC|6.75|105.00</v>
      </c>
      <c r="C3339">
        <v>2413</v>
      </c>
      <c r="D3339" s="32">
        <v>45758</v>
      </c>
      <c r="E3339">
        <v>114</v>
      </c>
      <c r="F3339" t="s">
        <v>5328</v>
      </c>
      <c r="G3339" t="s">
        <v>781</v>
      </c>
      <c r="H3339" t="s">
        <v>781</v>
      </c>
      <c r="J3339">
        <v>6.75</v>
      </c>
      <c r="K3339" s="34">
        <v>105</v>
      </c>
      <c r="L3339" s="40">
        <f t="shared" si="96"/>
        <v>708.75</v>
      </c>
      <c r="M3339" s="6">
        <f>tbl_Manifiestos[[#This Row],[Total Pagado]]*tbl_Manifiestos[[#This Row],[Porcentaje]]</f>
        <v>659.13750000000005</v>
      </c>
      <c r="N3339" s="3">
        <v>0.93</v>
      </c>
    </row>
    <row r="3340" spans="1:14" ht="15.75" x14ac:dyDescent="0.25">
      <c r="A3340" s="3" t="s">
        <v>27</v>
      </c>
      <c r="B3340" s="3" t="str">
        <f>tbl_Manifiestos[[#This Row],[Factura]] &amp; "|" &amp; tbl_Manifiestos[[#This Row],[Proyecto OK]] &amp; "|" &amp; TEXT(tbl_Manifiestos[[#This Row],[Servicio]],"0.00") &amp; "|" &amp; TEXT(tbl_Manifiestos[[#This Row],[Costo Unitario]],"0.00")</f>
        <v>2423|RAC|4.50|105.00</v>
      </c>
      <c r="C3340">
        <v>2423</v>
      </c>
      <c r="D3340" s="30">
        <v>45762</v>
      </c>
      <c r="E3340">
        <v>325</v>
      </c>
      <c r="F3340" t="s">
        <v>5328</v>
      </c>
      <c r="G3340" t="s">
        <v>781</v>
      </c>
      <c r="H3340" t="s">
        <v>781</v>
      </c>
      <c r="J3340">
        <v>4.5</v>
      </c>
      <c r="K3340" s="36">
        <v>105</v>
      </c>
      <c r="L3340" s="38">
        <f t="shared" si="96"/>
        <v>472.5</v>
      </c>
      <c r="M3340" s="6">
        <f>tbl_Manifiestos[[#This Row],[Total Pagado]]*tbl_Manifiestos[[#This Row],[Porcentaje]]</f>
        <v>439.42500000000001</v>
      </c>
      <c r="N3340" s="3">
        <v>0.93</v>
      </c>
    </row>
    <row r="3341" spans="1:14" ht="15.75" x14ac:dyDescent="0.25">
      <c r="A3341" s="3" t="s">
        <v>27</v>
      </c>
      <c r="B3341" s="3" t="str">
        <f>tbl_Manifiestos[[#This Row],[Factura]] &amp; "|" &amp; tbl_Manifiestos[[#This Row],[Proyecto OK]] &amp; "|" &amp; TEXT(tbl_Manifiestos[[#This Row],[Servicio]],"0.00") &amp; "|" &amp; TEXT(tbl_Manifiestos[[#This Row],[Costo Unitario]],"0.00")</f>
        <v>2423|RAC|4.50|105.00</v>
      </c>
      <c r="C3341">
        <v>2423</v>
      </c>
      <c r="D3341" s="32">
        <v>45762</v>
      </c>
      <c r="E3341">
        <v>708</v>
      </c>
      <c r="F3341" t="s">
        <v>5328</v>
      </c>
      <c r="G3341" t="s">
        <v>781</v>
      </c>
      <c r="H3341" t="s">
        <v>781</v>
      </c>
      <c r="J3341">
        <v>4.5</v>
      </c>
      <c r="K3341" s="34">
        <v>105</v>
      </c>
      <c r="L3341" s="40">
        <f t="shared" si="96"/>
        <v>472.5</v>
      </c>
      <c r="M3341" s="6">
        <f>tbl_Manifiestos[[#This Row],[Total Pagado]]*tbl_Manifiestos[[#This Row],[Porcentaje]]</f>
        <v>439.42500000000001</v>
      </c>
      <c r="N3341" s="3">
        <v>0.93</v>
      </c>
    </row>
    <row r="3342" spans="1:14" ht="15.75" x14ac:dyDescent="0.25">
      <c r="A3342" s="3" t="s">
        <v>27</v>
      </c>
      <c r="B3342" s="3" t="str">
        <f>tbl_Manifiestos[[#This Row],[Factura]] &amp; "|" &amp; tbl_Manifiestos[[#This Row],[Proyecto OK]] &amp; "|" &amp; TEXT(tbl_Manifiestos[[#This Row],[Servicio]],"0.00") &amp; "|" &amp; TEXT(tbl_Manifiestos[[#This Row],[Costo Unitario]],"0.00")</f>
        <v>2423|RAC|5.50|105.00</v>
      </c>
      <c r="C3342">
        <v>2423</v>
      </c>
      <c r="D3342" s="32">
        <v>45764</v>
      </c>
      <c r="E3342">
        <v>356</v>
      </c>
      <c r="F3342" t="s">
        <v>5328</v>
      </c>
      <c r="G3342" t="s">
        <v>781</v>
      </c>
      <c r="H3342" t="s">
        <v>781</v>
      </c>
      <c r="J3342">
        <v>5.5</v>
      </c>
      <c r="K3342" s="34">
        <v>105</v>
      </c>
      <c r="L3342" s="40">
        <f t="shared" si="96"/>
        <v>577.5</v>
      </c>
      <c r="M3342" s="6">
        <f>tbl_Manifiestos[[#This Row],[Total Pagado]]*tbl_Manifiestos[[#This Row],[Porcentaje]]</f>
        <v>537.07500000000005</v>
      </c>
      <c r="N3342" s="3">
        <v>0.93</v>
      </c>
    </row>
    <row r="3343" spans="1:14" ht="15.75" x14ac:dyDescent="0.25">
      <c r="A3343" s="3" t="s">
        <v>27</v>
      </c>
      <c r="B3343" s="3" t="str">
        <f>tbl_Manifiestos[[#This Row],[Factura]] &amp; "|" &amp; tbl_Manifiestos[[#This Row],[Proyecto OK]] &amp; "|" &amp; TEXT(tbl_Manifiestos[[#This Row],[Servicio]],"0.00") &amp; "|" &amp; TEXT(tbl_Manifiestos[[#This Row],[Costo Unitario]],"0.00")</f>
        <v>2423|RAC|4.00|105.00</v>
      </c>
      <c r="C3343">
        <v>2423</v>
      </c>
      <c r="D3343" s="32">
        <v>45765</v>
      </c>
      <c r="E3343">
        <v>356</v>
      </c>
      <c r="F3343" t="s">
        <v>5328</v>
      </c>
      <c r="G3343" t="s">
        <v>781</v>
      </c>
      <c r="H3343" t="s">
        <v>781</v>
      </c>
      <c r="J3343">
        <v>4</v>
      </c>
      <c r="K3343" s="34">
        <v>105</v>
      </c>
      <c r="L3343" s="40">
        <f t="shared" si="96"/>
        <v>420</v>
      </c>
      <c r="M3343" s="6">
        <f>tbl_Manifiestos[[#This Row],[Total Pagado]]*tbl_Manifiestos[[#This Row],[Porcentaje]]</f>
        <v>390.6</v>
      </c>
      <c r="N3343" s="3">
        <v>0.93</v>
      </c>
    </row>
    <row r="3344" spans="1:14" ht="15.75" x14ac:dyDescent="0.25">
      <c r="A3344" s="3" t="s">
        <v>27</v>
      </c>
      <c r="B3344" s="3" t="str">
        <f>tbl_Manifiestos[[#This Row],[Factura]] &amp; "|" &amp; tbl_Manifiestos[[#This Row],[Proyecto OK]] &amp; "|" &amp; TEXT(tbl_Manifiestos[[#This Row],[Servicio]],"0.00") &amp; "|" &amp; TEXT(tbl_Manifiestos[[#This Row],[Costo Unitario]],"0.00")</f>
        <v>2439|RAC|8.25|105.00</v>
      </c>
      <c r="C3344">
        <v>2439</v>
      </c>
      <c r="D3344" s="31">
        <v>45768</v>
      </c>
      <c r="E3344">
        <v>356</v>
      </c>
      <c r="F3344" t="s">
        <v>5328</v>
      </c>
      <c r="G3344" t="s">
        <v>781</v>
      </c>
      <c r="H3344" t="s">
        <v>781</v>
      </c>
      <c r="J3344">
        <v>8.25</v>
      </c>
      <c r="K3344" s="35">
        <v>105</v>
      </c>
      <c r="L3344" s="39">
        <f t="shared" si="96"/>
        <v>866.25</v>
      </c>
      <c r="M3344" s="6">
        <f>tbl_Manifiestos[[#This Row],[Total Pagado]]*tbl_Manifiestos[[#This Row],[Porcentaje]]</f>
        <v>805.61250000000007</v>
      </c>
      <c r="N3344" s="3">
        <v>0.93</v>
      </c>
    </row>
    <row r="3345" spans="1:14" ht="15.75" x14ac:dyDescent="0.25">
      <c r="A3345" s="3" t="s">
        <v>27</v>
      </c>
      <c r="B3345" s="3" t="str">
        <f>tbl_Manifiestos[[#This Row],[Factura]] &amp; "|" &amp; tbl_Manifiestos[[#This Row],[Proyecto OK]] &amp; "|" &amp; TEXT(tbl_Manifiestos[[#This Row],[Servicio]],"0.00") &amp; "|" &amp; TEXT(tbl_Manifiestos[[#This Row],[Costo Unitario]],"0.00")</f>
        <v>2439|RAC|5.25|105.00</v>
      </c>
      <c r="C3345">
        <v>2439</v>
      </c>
      <c r="D3345" s="30">
        <v>45771</v>
      </c>
      <c r="E3345">
        <v>325</v>
      </c>
      <c r="F3345" t="s">
        <v>5328</v>
      </c>
      <c r="G3345" t="s">
        <v>781</v>
      </c>
      <c r="H3345" t="s">
        <v>781</v>
      </c>
      <c r="J3345">
        <v>5.25</v>
      </c>
      <c r="K3345" s="36">
        <v>105</v>
      </c>
      <c r="L3345" s="38">
        <f t="shared" si="96"/>
        <v>551.25</v>
      </c>
      <c r="M3345" s="6">
        <f>tbl_Manifiestos[[#This Row],[Total Pagado]]*tbl_Manifiestos[[#This Row],[Porcentaje]]</f>
        <v>512.66250000000002</v>
      </c>
      <c r="N3345" s="3">
        <v>0.93</v>
      </c>
    </row>
    <row r="3346" spans="1:14" ht="15.75" x14ac:dyDescent="0.25">
      <c r="A3346" s="3" t="s">
        <v>27</v>
      </c>
      <c r="B3346" s="3" t="str">
        <f>tbl_Manifiestos[[#This Row],[Factura]] &amp; "|" &amp; tbl_Manifiestos[[#This Row],[Proyecto OK]] &amp; "|" &amp; TEXT(tbl_Manifiestos[[#This Row],[Servicio]],"0.00") &amp; "|" &amp; TEXT(tbl_Manifiestos[[#This Row],[Costo Unitario]],"0.00")</f>
        <v>2439|RAC|4.50|105.00</v>
      </c>
      <c r="C3346">
        <v>2439</v>
      </c>
      <c r="D3346" s="32">
        <v>45772</v>
      </c>
      <c r="E3346">
        <v>325</v>
      </c>
      <c r="F3346" t="s">
        <v>5328</v>
      </c>
      <c r="G3346" t="s">
        <v>781</v>
      </c>
      <c r="H3346" t="s">
        <v>781</v>
      </c>
      <c r="J3346">
        <v>4.5</v>
      </c>
      <c r="K3346" s="34">
        <v>105</v>
      </c>
      <c r="L3346" s="40">
        <f t="shared" si="96"/>
        <v>472.5</v>
      </c>
      <c r="M3346" s="6">
        <f>tbl_Manifiestos[[#This Row],[Total Pagado]]*tbl_Manifiestos[[#This Row],[Porcentaje]]</f>
        <v>439.42500000000001</v>
      </c>
      <c r="N3346" s="3">
        <v>0.93</v>
      </c>
    </row>
    <row r="3347" spans="1:14" ht="15.75" x14ac:dyDescent="0.25">
      <c r="A3347" s="3" t="s">
        <v>27</v>
      </c>
      <c r="B3347" s="3" t="str">
        <f>tbl_Manifiestos[[#This Row],[Factura]] &amp; "|" &amp; tbl_Manifiestos[[#This Row],[Proyecto OK]] &amp; "|" &amp; TEXT(tbl_Manifiestos[[#This Row],[Servicio]],"0.00") &amp; "|" &amp; TEXT(tbl_Manifiestos[[#This Row],[Costo Unitario]],"0.00")</f>
        <v>2453|RAC|5.50|105.00</v>
      </c>
      <c r="C3347">
        <v>2453</v>
      </c>
      <c r="D3347" s="32">
        <v>45779</v>
      </c>
      <c r="E3347">
        <v>515</v>
      </c>
      <c r="F3347" t="s">
        <v>5328</v>
      </c>
      <c r="G3347" t="s">
        <v>781</v>
      </c>
      <c r="H3347" t="s">
        <v>781</v>
      </c>
      <c r="J3347">
        <v>5.5</v>
      </c>
      <c r="K3347" s="34">
        <v>105</v>
      </c>
      <c r="L3347" s="40">
        <f t="shared" si="96"/>
        <v>577.5</v>
      </c>
      <c r="M3347" s="6">
        <f>tbl_Manifiestos[[#This Row],[Total Pagado]]*tbl_Manifiestos[[#This Row],[Porcentaje]]</f>
        <v>537.07500000000005</v>
      </c>
      <c r="N3347" s="3">
        <v>0.93</v>
      </c>
    </row>
    <row r="3348" spans="1:14" ht="15.75" x14ac:dyDescent="0.25">
      <c r="A3348" s="3" t="s">
        <v>27</v>
      </c>
      <c r="B3348" s="3" t="str">
        <f>tbl_Manifiestos[[#This Row],[Factura]] &amp; "|" &amp; tbl_Manifiestos[[#This Row],[Proyecto OK]] &amp; "|" &amp; TEXT(tbl_Manifiestos[[#This Row],[Servicio]],"0.00") &amp; "|" &amp; TEXT(tbl_Manifiestos[[#This Row],[Costo Unitario]],"0.00")</f>
        <v>2688|RAC|8.00|105.00</v>
      </c>
      <c r="C3348" t="s">
        <v>5562</v>
      </c>
      <c r="D3348" s="51">
        <v>45887</v>
      </c>
      <c r="E3348">
        <v>356</v>
      </c>
      <c r="F3348" t="s">
        <v>5328</v>
      </c>
      <c r="G3348" t="s">
        <v>781</v>
      </c>
      <c r="H3348" t="s">
        <v>781</v>
      </c>
      <c r="J3348">
        <v>8</v>
      </c>
      <c r="K3348" s="55">
        <v>105</v>
      </c>
      <c r="L3348" s="40">
        <f t="shared" si="96"/>
        <v>840</v>
      </c>
      <c r="M3348" s="6">
        <f>tbl_Manifiestos[[#This Row],[Total Pagado]]*tbl_Manifiestos[[#This Row],[Porcentaje]]</f>
        <v>781.2</v>
      </c>
      <c r="N3348" s="3">
        <v>0.93</v>
      </c>
    </row>
    <row r="3349" spans="1:14" ht="15.75" x14ac:dyDescent="0.25">
      <c r="A3349" s="3" t="s">
        <v>27</v>
      </c>
      <c r="B3349" s="3" t="str">
        <f>tbl_Manifiestos[[#This Row],[Factura]] &amp; "|" &amp; tbl_Manifiestos[[#This Row],[Proyecto OK]] &amp; "|" &amp; TEXT(tbl_Manifiestos[[#This Row],[Servicio]],"0.00") &amp; "|" &amp; TEXT(tbl_Manifiestos[[#This Row],[Costo Unitario]],"0.00")</f>
        <v>2688|RAC|7.75|105.00</v>
      </c>
      <c r="C3349" t="s">
        <v>5562</v>
      </c>
      <c r="D3349" s="51">
        <v>45889</v>
      </c>
      <c r="E3349">
        <v>325</v>
      </c>
      <c r="F3349" t="s">
        <v>5328</v>
      </c>
      <c r="G3349" t="s">
        <v>781</v>
      </c>
      <c r="H3349" t="s">
        <v>781</v>
      </c>
      <c r="J3349">
        <v>7.75</v>
      </c>
      <c r="K3349" s="55">
        <v>105</v>
      </c>
      <c r="L3349" s="40">
        <f t="shared" si="96"/>
        <v>813.75</v>
      </c>
      <c r="M3349" s="6">
        <f>tbl_Manifiestos[[#This Row],[Total Pagado]]*tbl_Manifiestos[[#This Row],[Porcentaje]]</f>
        <v>756.78750000000002</v>
      </c>
      <c r="N3349" s="3">
        <v>0.93</v>
      </c>
    </row>
    <row r="3350" spans="1:14" ht="15.75" x14ac:dyDescent="0.25">
      <c r="A3350" s="3" t="s">
        <v>27</v>
      </c>
      <c r="B3350" s="3" t="str">
        <f>tbl_Manifiestos[[#This Row],[Factura]] &amp; "|" &amp; tbl_Manifiestos[[#This Row],[Proyecto OK]] &amp; "|" &amp; TEXT(tbl_Manifiestos[[#This Row],[Servicio]],"0.00") &amp; "|" &amp; TEXT(tbl_Manifiestos[[#This Row],[Costo Unitario]],"0.00")</f>
        <v>2688|RAC|7.75|105.00</v>
      </c>
      <c r="C3350" t="s">
        <v>5562</v>
      </c>
      <c r="D3350" s="51">
        <v>45890</v>
      </c>
      <c r="E3350">
        <v>515</v>
      </c>
      <c r="F3350" t="s">
        <v>5328</v>
      </c>
      <c r="G3350" t="s">
        <v>781</v>
      </c>
      <c r="H3350" t="s">
        <v>781</v>
      </c>
      <c r="J3350">
        <v>7.75</v>
      </c>
      <c r="K3350" s="55">
        <v>105</v>
      </c>
      <c r="L3350" s="40">
        <f t="shared" si="96"/>
        <v>813.75</v>
      </c>
      <c r="M3350" s="6">
        <f>tbl_Manifiestos[[#This Row],[Total Pagado]]*tbl_Manifiestos[[#This Row],[Porcentaje]]</f>
        <v>756.78750000000002</v>
      </c>
      <c r="N3350" s="3">
        <v>0.93</v>
      </c>
    </row>
    <row r="3351" spans="1:14" ht="15.75" x14ac:dyDescent="0.25">
      <c r="A3351" s="3" t="s">
        <v>27</v>
      </c>
      <c r="B3351" s="3" t="str">
        <f>tbl_Manifiestos[[#This Row],[Factura]] &amp; "|" &amp; tbl_Manifiestos[[#This Row],[Proyecto OK]] &amp; "|" &amp; TEXT(tbl_Manifiestos[[#This Row],[Servicio]],"0.00") &amp; "|" &amp; TEXT(tbl_Manifiestos[[#This Row],[Costo Unitario]],"0.00")</f>
        <v>2688|RAC|8.25|105.00</v>
      </c>
      <c r="C3351" t="s">
        <v>5562</v>
      </c>
      <c r="D3351" s="51">
        <v>45891</v>
      </c>
      <c r="E3351">
        <v>356</v>
      </c>
      <c r="F3351" t="s">
        <v>5328</v>
      </c>
      <c r="G3351" t="s">
        <v>781</v>
      </c>
      <c r="H3351" t="s">
        <v>781</v>
      </c>
      <c r="J3351">
        <v>8.25</v>
      </c>
      <c r="K3351" s="55">
        <v>105</v>
      </c>
      <c r="L3351" s="40">
        <f t="shared" si="96"/>
        <v>866.25</v>
      </c>
      <c r="M3351" s="6">
        <f>tbl_Manifiestos[[#This Row],[Total Pagado]]*tbl_Manifiestos[[#This Row],[Porcentaje]]</f>
        <v>805.61250000000007</v>
      </c>
      <c r="N3351" s="3">
        <v>0.93</v>
      </c>
    </row>
    <row r="3352" spans="1:14" ht="15.75" x14ac:dyDescent="0.25">
      <c r="A3352" s="3" t="s">
        <v>27</v>
      </c>
      <c r="B3352" s="3" t="str">
        <f>tbl_Manifiestos[[#This Row],[Factura]] &amp; "|" &amp; tbl_Manifiestos[[#This Row],[Proyecto OK]] &amp; "|" &amp; TEXT(tbl_Manifiestos[[#This Row],[Servicio]],"0.00") &amp; "|" &amp; TEXT(tbl_Manifiestos[[#This Row],[Costo Unitario]],"0.00")</f>
        <v>2703|RAC|8.00|105.00</v>
      </c>
      <c r="C3352" t="s">
        <v>5570</v>
      </c>
      <c r="D3352" s="51">
        <v>45896</v>
      </c>
      <c r="E3352">
        <v>356</v>
      </c>
      <c r="F3352" t="s">
        <v>5328</v>
      </c>
      <c r="G3352" t="s">
        <v>781</v>
      </c>
      <c r="H3352" t="s">
        <v>781</v>
      </c>
      <c r="J3352">
        <v>8</v>
      </c>
      <c r="K3352" s="55">
        <v>105</v>
      </c>
      <c r="L3352" s="40">
        <f t="shared" si="96"/>
        <v>840</v>
      </c>
      <c r="M3352" s="6">
        <f>tbl_Manifiestos[[#This Row],[Total Pagado]]*tbl_Manifiestos[[#This Row],[Porcentaje]]</f>
        <v>781.2</v>
      </c>
      <c r="N3352" s="3">
        <v>0.93</v>
      </c>
    </row>
    <row r="3353" spans="1:14" ht="15.75" x14ac:dyDescent="0.25">
      <c r="A3353" s="3" t="s">
        <v>27</v>
      </c>
      <c r="B3353" s="3" t="str">
        <f>tbl_Manifiestos[[#This Row],[Factura]] &amp; "|" &amp; tbl_Manifiestos[[#This Row],[Proyecto OK]] &amp; "|" &amp; TEXT(tbl_Manifiestos[[#This Row],[Servicio]],"0.00") &amp; "|" &amp; TEXT(tbl_Manifiestos[[#This Row],[Costo Unitario]],"0.00")</f>
        <v>2788|RAC|11.50|105.00</v>
      </c>
      <c r="C3353" t="s">
        <v>5627</v>
      </c>
      <c r="D3353" s="51">
        <v>45932</v>
      </c>
      <c r="E3353">
        <v>617</v>
      </c>
      <c r="F3353" t="s">
        <v>5328</v>
      </c>
      <c r="G3353" t="s">
        <v>781</v>
      </c>
      <c r="H3353" t="s">
        <v>781</v>
      </c>
      <c r="J3353">
        <v>11.5</v>
      </c>
      <c r="K3353" s="55">
        <v>105</v>
      </c>
      <c r="L3353" s="40">
        <f t="shared" si="96"/>
        <v>1207.5</v>
      </c>
      <c r="M3353" s="6">
        <f>tbl_Manifiestos[[#This Row],[Total Pagado]]*tbl_Manifiestos[[#This Row],[Porcentaje]]</f>
        <v>1122.9750000000001</v>
      </c>
      <c r="N3353" s="3">
        <v>0.93</v>
      </c>
    </row>
    <row r="3354" spans="1:14" ht="15.75" x14ac:dyDescent="0.25">
      <c r="A3354" s="3" t="s">
        <v>27</v>
      </c>
      <c r="B3354" s="3" t="str">
        <f>tbl_Manifiestos[[#This Row],[Factura]] &amp; "|" &amp; tbl_Manifiestos[[#This Row],[Proyecto OK]] &amp; "|" &amp; TEXT(tbl_Manifiestos[[#This Row],[Servicio]],"0.00") &amp; "|" &amp; TEXT(tbl_Manifiestos[[#This Row],[Costo Unitario]],"0.00")</f>
        <v>2840|RAC|9.50|105.00</v>
      </c>
      <c r="C3354" t="s">
        <v>5665</v>
      </c>
      <c r="D3354" s="51">
        <v>45954</v>
      </c>
      <c r="E3354">
        <v>515</v>
      </c>
      <c r="F3354" t="s">
        <v>5328</v>
      </c>
      <c r="G3354" t="s">
        <v>781</v>
      </c>
      <c r="H3354" t="s">
        <v>781</v>
      </c>
      <c r="J3354">
        <v>9.5</v>
      </c>
      <c r="K3354" s="55">
        <v>105</v>
      </c>
      <c r="L3354" s="40">
        <f t="shared" si="96"/>
        <v>997.5</v>
      </c>
      <c r="M3354" s="6">
        <f>tbl_Manifiestos[[#This Row],[Total Pagado]]*tbl_Manifiestos[[#This Row],[Porcentaje]]</f>
        <v>927.67500000000007</v>
      </c>
      <c r="N3354" s="3">
        <v>0.93</v>
      </c>
    </row>
    <row r="3355" spans="1:14" ht="15.75" x14ac:dyDescent="0.25">
      <c r="A3355" s="3" t="s">
        <v>12</v>
      </c>
      <c r="B3355" s="3" t="str">
        <f>tbl_Manifiestos[[#This Row],[Factura]] &amp; "|" &amp; tbl_Manifiestos[[#This Row],[Proyecto OK]] &amp; "|" &amp; TEXT(tbl_Manifiestos[[#This Row],[Servicio]],"0.00") &amp; "|" &amp; TEXT(tbl_Manifiestos[[#This Row],[Costo Unitario]],"0.00")</f>
        <v>2413|RAC|7.50|105.00</v>
      </c>
      <c r="C3355">
        <v>2413</v>
      </c>
      <c r="D3355" s="32">
        <v>45755</v>
      </c>
      <c r="E3355">
        <v>11</v>
      </c>
      <c r="F3355" t="s">
        <v>5328</v>
      </c>
      <c r="G3355" t="s">
        <v>781</v>
      </c>
      <c r="H3355" t="s">
        <v>781</v>
      </c>
      <c r="J3355">
        <v>7.5</v>
      </c>
      <c r="K3355" s="34">
        <v>105</v>
      </c>
      <c r="L3355" s="40">
        <f t="shared" si="96"/>
        <v>787.5</v>
      </c>
      <c r="M3355" s="6">
        <f>tbl_Manifiestos[[#This Row],[Total Pagado]]*tbl_Manifiestos[[#This Row],[Porcentaje]]</f>
        <v>732.375</v>
      </c>
      <c r="N3355" s="3">
        <v>0.93</v>
      </c>
    </row>
    <row r="3356" spans="1:14" ht="15.75" x14ac:dyDescent="0.25">
      <c r="A3356" s="3" t="s">
        <v>12</v>
      </c>
      <c r="B3356" s="3" t="str">
        <f>tbl_Manifiestos[[#This Row],[Factura]] &amp; "|" &amp; tbl_Manifiestos[[#This Row],[Proyecto OK]] &amp; "|" &amp; TEXT(tbl_Manifiestos[[#This Row],[Servicio]],"0.00") &amp; "|" &amp; TEXT(tbl_Manifiestos[[#This Row],[Costo Unitario]],"0.00")</f>
        <v>2423|RAC|6.75|105.00</v>
      </c>
      <c r="C3356">
        <v>2423</v>
      </c>
      <c r="D3356" s="32">
        <v>45761</v>
      </c>
      <c r="E3356">
        <v>11</v>
      </c>
      <c r="F3356" t="s">
        <v>5328</v>
      </c>
      <c r="G3356" t="s">
        <v>781</v>
      </c>
      <c r="H3356" t="s">
        <v>781</v>
      </c>
      <c r="J3356">
        <v>6.75</v>
      </c>
      <c r="K3356" s="34">
        <v>105</v>
      </c>
      <c r="L3356" s="40">
        <f t="shared" si="96"/>
        <v>708.75</v>
      </c>
      <c r="M3356" s="6">
        <f>tbl_Manifiestos[[#This Row],[Total Pagado]]*tbl_Manifiestos[[#This Row],[Porcentaje]]</f>
        <v>659.13750000000005</v>
      </c>
      <c r="N3356" s="3">
        <v>0.93</v>
      </c>
    </row>
    <row r="3357" spans="1:14" ht="15.75" x14ac:dyDescent="0.25">
      <c r="A3357" s="3" t="s">
        <v>12</v>
      </c>
      <c r="B3357" s="3" t="str">
        <f>tbl_Manifiestos[[#This Row],[Factura]] &amp; "|" &amp; tbl_Manifiestos[[#This Row],[Proyecto OK]] &amp; "|" &amp; TEXT(tbl_Manifiestos[[#This Row],[Servicio]],"0.00") &amp; "|" &amp; TEXT(tbl_Manifiestos[[#This Row],[Costo Unitario]],"0.00")</f>
        <v>2466|RAC|7.00|105.00</v>
      </c>
      <c r="C3357">
        <v>2466</v>
      </c>
      <c r="D3357" s="32">
        <v>45782</v>
      </c>
      <c r="E3357">
        <v>58</v>
      </c>
      <c r="F3357" t="s">
        <v>5328</v>
      </c>
      <c r="G3357" t="s">
        <v>781</v>
      </c>
      <c r="H3357" t="s">
        <v>781</v>
      </c>
      <c r="J3357">
        <v>7</v>
      </c>
      <c r="K3357" s="34">
        <v>105</v>
      </c>
      <c r="L3357" s="40">
        <f t="shared" si="96"/>
        <v>735</v>
      </c>
      <c r="M3357" s="6">
        <f>tbl_Manifiestos[[#This Row],[Total Pagado]]*tbl_Manifiestos[[#This Row],[Porcentaje]]</f>
        <v>683.55000000000007</v>
      </c>
      <c r="N3357" s="3">
        <v>0.93</v>
      </c>
    </row>
    <row r="3358" spans="1:14" ht="15.75" x14ac:dyDescent="0.25">
      <c r="A3358" s="3" t="s">
        <v>12</v>
      </c>
      <c r="B3358" s="3" t="str">
        <f>tbl_Manifiestos[[#This Row],[Factura]] &amp; "|" &amp; tbl_Manifiestos[[#This Row],[Proyecto OK]] &amp; "|" &amp; TEXT(tbl_Manifiestos[[#This Row],[Servicio]],"0.00") &amp; "|" &amp; TEXT(tbl_Manifiestos[[#This Row],[Costo Unitario]],"0.00")</f>
        <v>2466|RAC|6.50|105.00</v>
      </c>
      <c r="C3358">
        <v>2466</v>
      </c>
      <c r="D3358" s="32">
        <v>45783</v>
      </c>
      <c r="E3358">
        <v>58</v>
      </c>
      <c r="F3358" t="s">
        <v>5328</v>
      </c>
      <c r="G3358" t="s">
        <v>781</v>
      </c>
      <c r="H3358" t="s">
        <v>781</v>
      </c>
      <c r="J3358">
        <v>6.5</v>
      </c>
      <c r="K3358" s="34">
        <v>105</v>
      </c>
      <c r="L3358" s="40">
        <f t="shared" si="96"/>
        <v>682.5</v>
      </c>
      <c r="M3358" s="6">
        <f>tbl_Manifiestos[[#This Row],[Total Pagado]]*tbl_Manifiestos[[#This Row],[Porcentaje]]</f>
        <v>634.72500000000002</v>
      </c>
      <c r="N3358" s="3">
        <v>0.93</v>
      </c>
    </row>
    <row r="3359" spans="1:14" ht="15.75" x14ac:dyDescent="0.25">
      <c r="A3359" s="3" t="s">
        <v>12</v>
      </c>
      <c r="B3359" s="3" t="str">
        <f>tbl_Manifiestos[[#This Row],[Factura]] &amp; "|" &amp; tbl_Manifiestos[[#This Row],[Proyecto OK]] &amp; "|" &amp; TEXT(tbl_Manifiestos[[#This Row],[Servicio]],"0.00") &amp; "|" &amp; TEXT(tbl_Manifiestos[[#This Row],[Costo Unitario]],"0.00")</f>
        <v>2466|RAC|7.50|105.00</v>
      </c>
      <c r="C3359">
        <v>2466</v>
      </c>
      <c r="D3359" s="32">
        <v>45784</v>
      </c>
      <c r="E3359">
        <v>58</v>
      </c>
      <c r="F3359" t="s">
        <v>5328</v>
      </c>
      <c r="G3359" t="s">
        <v>781</v>
      </c>
      <c r="H3359" t="s">
        <v>781</v>
      </c>
      <c r="J3359">
        <v>7.5</v>
      </c>
      <c r="K3359" s="34">
        <v>105</v>
      </c>
      <c r="L3359" s="34">
        <f t="shared" si="96"/>
        <v>787.5</v>
      </c>
      <c r="M3359" s="6">
        <f>tbl_Manifiestos[[#This Row],[Total Pagado]]*tbl_Manifiestos[[#This Row],[Porcentaje]]</f>
        <v>732.375</v>
      </c>
      <c r="N3359" s="3">
        <v>0.93</v>
      </c>
    </row>
    <row r="3360" spans="1:14" ht="15.75" x14ac:dyDescent="0.25">
      <c r="A3360" s="3" t="s">
        <v>12</v>
      </c>
      <c r="B3360" s="3" t="str">
        <f>tbl_Manifiestos[[#This Row],[Factura]] &amp; "|" &amp; tbl_Manifiestos[[#This Row],[Proyecto OK]] &amp; "|" &amp; TEXT(tbl_Manifiestos[[#This Row],[Servicio]],"0.00") &amp; "|" &amp; TEXT(tbl_Manifiestos[[#This Row],[Costo Unitario]],"0.00")</f>
        <v>2466|RAC|5.50|105.00</v>
      </c>
      <c r="C3360">
        <v>2466</v>
      </c>
      <c r="D3360" s="32">
        <v>45785</v>
      </c>
      <c r="E3360">
        <v>58</v>
      </c>
      <c r="F3360" t="s">
        <v>5328</v>
      </c>
      <c r="G3360" t="s">
        <v>781</v>
      </c>
      <c r="H3360" t="s">
        <v>781</v>
      </c>
      <c r="J3360">
        <v>5.5</v>
      </c>
      <c r="K3360" s="35">
        <v>105</v>
      </c>
      <c r="L3360" s="35">
        <f t="shared" si="96"/>
        <v>577.5</v>
      </c>
      <c r="M3360" s="6">
        <f>tbl_Manifiestos[[#This Row],[Total Pagado]]*tbl_Manifiestos[[#This Row],[Porcentaje]]</f>
        <v>537.07500000000005</v>
      </c>
      <c r="N3360" s="3">
        <v>0.93</v>
      </c>
    </row>
    <row r="3361" spans="1:14" ht="15.75" x14ac:dyDescent="0.25">
      <c r="A3361" s="3" t="s">
        <v>12</v>
      </c>
      <c r="B3361" s="3" t="str">
        <f>tbl_Manifiestos[[#This Row],[Factura]] &amp; "|" &amp; tbl_Manifiestos[[#This Row],[Proyecto OK]] &amp; "|" &amp; TEXT(tbl_Manifiestos[[#This Row],[Servicio]],"0.00") &amp; "|" &amp; TEXT(tbl_Manifiestos[[#This Row],[Costo Unitario]],"0.00")</f>
        <v>2497|RAC|5.25|105.00</v>
      </c>
      <c r="C3361" t="s">
        <v>5729</v>
      </c>
      <c r="D3361" s="33">
        <v>45800</v>
      </c>
      <c r="E3361">
        <v>11</v>
      </c>
      <c r="F3361" t="s">
        <v>5328</v>
      </c>
      <c r="G3361" t="s">
        <v>781</v>
      </c>
      <c r="H3361" t="s">
        <v>781</v>
      </c>
      <c r="J3361">
        <v>5.25</v>
      </c>
      <c r="K3361" s="37">
        <v>105</v>
      </c>
      <c r="L3361" s="41">
        <f t="shared" si="96"/>
        <v>551.25</v>
      </c>
      <c r="M3361" s="6">
        <f>tbl_Manifiestos[[#This Row],[Total Pagado]]*tbl_Manifiestos[[#This Row],[Porcentaje]]</f>
        <v>512.66250000000002</v>
      </c>
      <c r="N3361" s="3">
        <v>0.93</v>
      </c>
    </row>
    <row r="3362" spans="1:14" ht="15.75" x14ac:dyDescent="0.25">
      <c r="A3362" s="3" t="s">
        <v>12</v>
      </c>
      <c r="B3362" s="3" t="str">
        <f>tbl_Manifiestos[[#This Row],[Factura]] &amp; "|" &amp; tbl_Manifiestos[[#This Row],[Proyecto OK]] &amp; "|" &amp; TEXT(tbl_Manifiestos[[#This Row],[Servicio]],"0.00") &amp; "|" &amp; TEXT(tbl_Manifiestos[[#This Row],[Costo Unitario]],"0.00")</f>
        <v>2688|RAC|7.75|105.00</v>
      </c>
      <c r="C3362" t="s">
        <v>5562</v>
      </c>
      <c r="D3362" s="53">
        <v>45888</v>
      </c>
      <c r="E3362">
        <v>58</v>
      </c>
      <c r="F3362" t="s">
        <v>5328</v>
      </c>
      <c r="G3362" t="s">
        <v>781</v>
      </c>
      <c r="H3362" t="s">
        <v>781</v>
      </c>
      <c r="J3362">
        <v>7.75</v>
      </c>
      <c r="K3362" s="57">
        <v>105</v>
      </c>
      <c r="L3362" s="41">
        <f t="shared" si="96"/>
        <v>813.75</v>
      </c>
      <c r="M3362" s="6">
        <f>tbl_Manifiestos[[#This Row],[Total Pagado]]*tbl_Manifiestos[[#This Row],[Porcentaje]]</f>
        <v>756.78750000000002</v>
      </c>
      <c r="N3362" s="3">
        <v>0.93</v>
      </c>
    </row>
    <row r="3363" spans="1:14" ht="15.75" x14ac:dyDescent="0.25">
      <c r="A3363" s="3" t="s">
        <v>12</v>
      </c>
      <c r="B3363" s="3" t="str">
        <f>tbl_Manifiestos[[#This Row],[Factura]] &amp; "|" &amp; tbl_Manifiestos[[#This Row],[Proyecto OK]] &amp; "|" &amp; TEXT(tbl_Manifiestos[[#This Row],[Servicio]],"0.00") &amp; "|" &amp; TEXT(tbl_Manifiestos[[#This Row],[Costo Unitario]],"0.00")</f>
        <v>2703|RAC|8.25|105.00</v>
      </c>
      <c r="C3363" t="s">
        <v>5570</v>
      </c>
      <c r="D3363" s="50">
        <v>45894</v>
      </c>
      <c r="E3363">
        <v>58</v>
      </c>
      <c r="F3363" t="s">
        <v>5328</v>
      </c>
      <c r="G3363" t="s">
        <v>781</v>
      </c>
      <c r="H3363" t="s">
        <v>781</v>
      </c>
      <c r="J3363">
        <v>8.25</v>
      </c>
      <c r="K3363" s="54">
        <v>105</v>
      </c>
      <c r="L3363" s="38">
        <f t="shared" si="96"/>
        <v>866.25</v>
      </c>
      <c r="M3363" s="6">
        <f>tbl_Manifiestos[[#This Row],[Total Pagado]]*tbl_Manifiestos[[#This Row],[Porcentaje]]</f>
        <v>805.61250000000007</v>
      </c>
      <c r="N3363" s="3">
        <v>0.93</v>
      </c>
    </row>
    <row r="3364" spans="1:14" ht="15.75" x14ac:dyDescent="0.25">
      <c r="A3364" s="3" t="s">
        <v>12</v>
      </c>
      <c r="B3364" s="3" t="str">
        <f>tbl_Manifiestos[[#This Row],[Factura]] &amp; "|" &amp; tbl_Manifiestos[[#This Row],[Proyecto OK]] &amp; "|" &amp; TEXT(tbl_Manifiestos[[#This Row],[Servicio]],"0.00") &amp; "|" &amp; TEXT(tbl_Manifiestos[[#This Row],[Costo Unitario]],"0.00")</f>
        <v>2753|RAC|9.50|105.00</v>
      </c>
      <c r="C3364" t="s">
        <v>5229</v>
      </c>
      <c r="D3364" s="51">
        <v>45919</v>
      </c>
      <c r="E3364">
        <v>58</v>
      </c>
      <c r="F3364" t="s">
        <v>5328</v>
      </c>
      <c r="G3364" t="s">
        <v>781</v>
      </c>
      <c r="H3364" t="s">
        <v>781</v>
      </c>
      <c r="J3364">
        <v>9.5</v>
      </c>
      <c r="K3364" s="55">
        <v>105</v>
      </c>
      <c r="L3364" s="40">
        <f t="shared" si="96"/>
        <v>997.5</v>
      </c>
      <c r="M3364" s="6">
        <f>tbl_Manifiestos[[#This Row],[Total Pagado]]*tbl_Manifiestos[[#This Row],[Porcentaje]]</f>
        <v>927.67500000000007</v>
      </c>
      <c r="N3364" s="3">
        <v>0.93</v>
      </c>
    </row>
    <row r="3365" spans="1:14" ht="15.75" x14ac:dyDescent="0.25">
      <c r="A3365" s="3" t="s">
        <v>12</v>
      </c>
      <c r="B3365" s="3" t="str">
        <f>tbl_Manifiestos[[#This Row],[Factura]] &amp; "|" &amp; tbl_Manifiestos[[#This Row],[Proyecto OK]] &amp; "|" &amp; TEXT(tbl_Manifiestos[[#This Row],[Servicio]],"0.00") &amp; "|" &amp; TEXT(tbl_Manifiestos[[#This Row],[Costo Unitario]],"0.00")</f>
        <v>2788|RAC|9.50|105.00</v>
      </c>
      <c r="C3365" t="s">
        <v>5627</v>
      </c>
      <c r="D3365" s="51">
        <v>45931</v>
      </c>
      <c r="E3365">
        <v>58</v>
      </c>
      <c r="F3365" t="s">
        <v>5328</v>
      </c>
      <c r="G3365" t="s">
        <v>781</v>
      </c>
      <c r="H3365" t="s">
        <v>781</v>
      </c>
      <c r="J3365">
        <v>9.5</v>
      </c>
      <c r="K3365" s="55">
        <v>105</v>
      </c>
      <c r="L3365" s="40">
        <f t="shared" si="96"/>
        <v>997.5</v>
      </c>
      <c r="M3365" s="6">
        <f>tbl_Manifiestos[[#This Row],[Total Pagado]]*tbl_Manifiestos[[#This Row],[Porcentaje]]</f>
        <v>927.67500000000007</v>
      </c>
      <c r="N3365" s="3">
        <v>0.93</v>
      </c>
    </row>
    <row r="3366" spans="1:14" ht="15.75" x14ac:dyDescent="0.25">
      <c r="A3366" s="3" t="s">
        <v>12</v>
      </c>
      <c r="B3366" s="3" t="str">
        <f>tbl_Manifiestos[[#This Row],[Factura]] &amp; "|" &amp; tbl_Manifiestos[[#This Row],[Proyecto OK]] &amp; "|" &amp; TEXT(tbl_Manifiestos[[#This Row],[Servicio]],"0.00") &amp; "|" &amp; TEXT(tbl_Manifiestos[[#This Row],[Costo Unitario]],"0.00")</f>
        <v>2788|RAC|9.25|105.00</v>
      </c>
      <c r="C3366" t="s">
        <v>5627</v>
      </c>
      <c r="D3366" s="51">
        <v>45933</v>
      </c>
      <c r="E3366">
        <v>58</v>
      </c>
      <c r="F3366" t="s">
        <v>5328</v>
      </c>
      <c r="G3366" t="s">
        <v>781</v>
      </c>
      <c r="H3366" t="s">
        <v>781</v>
      </c>
      <c r="J3366">
        <v>9.25</v>
      </c>
      <c r="K3366" s="55">
        <v>105</v>
      </c>
      <c r="L3366" s="40">
        <f t="shared" si="96"/>
        <v>971.25</v>
      </c>
      <c r="M3366" s="6">
        <f>tbl_Manifiestos[[#This Row],[Total Pagado]]*tbl_Manifiestos[[#This Row],[Porcentaje]]</f>
        <v>903.26250000000005</v>
      </c>
      <c r="N3366" s="3">
        <v>0.93</v>
      </c>
    </row>
    <row r="3367" spans="1:14" ht="15.75" x14ac:dyDescent="0.25">
      <c r="A3367" s="3" t="s">
        <v>12</v>
      </c>
      <c r="B3367" s="3" t="str">
        <f>tbl_Manifiestos[[#This Row],[Factura]] &amp; "|" &amp; tbl_Manifiestos[[#This Row],[Proyecto OK]] &amp; "|" &amp; TEXT(tbl_Manifiestos[[#This Row],[Servicio]],"0.00") &amp; "|" &amp; TEXT(tbl_Manifiestos[[#This Row],[Costo Unitario]],"0.00")</f>
        <v>2840|RAC|8.50|105.00</v>
      </c>
      <c r="C3367" t="s">
        <v>5665</v>
      </c>
      <c r="D3367" s="50">
        <v>45954</v>
      </c>
      <c r="E3367">
        <v>58</v>
      </c>
      <c r="F3367" t="s">
        <v>5328</v>
      </c>
      <c r="G3367" t="s">
        <v>781</v>
      </c>
      <c r="H3367" t="s">
        <v>781</v>
      </c>
      <c r="J3367">
        <v>8.5</v>
      </c>
      <c r="K3367" s="54">
        <v>105</v>
      </c>
      <c r="L3367" s="38">
        <f t="shared" si="96"/>
        <v>892.5</v>
      </c>
      <c r="M3367" s="6">
        <f>tbl_Manifiestos[[#This Row],[Total Pagado]]*tbl_Manifiestos[[#This Row],[Porcentaje]]</f>
        <v>830.02500000000009</v>
      </c>
      <c r="N3367" s="3">
        <v>0.93</v>
      </c>
    </row>
    <row r="3368" spans="1:14" ht="15.75" x14ac:dyDescent="0.25">
      <c r="A3368" s="3" t="s">
        <v>12</v>
      </c>
      <c r="B3368" s="3" t="str">
        <f>tbl_Manifiestos[[#This Row],[Factura]] &amp; "|" &amp; tbl_Manifiestos[[#This Row],[Proyecto OK]] &amp; "|" &amp; TEXT(tbl_Manifiestos[[#This Row],[Servicio]],"0.00") &amp; "|" &amp; TEXT(tbl_Manifiestos[[#This Row],[Costo Unitario]],"0.00")</f>
        <v>2859|RAC|10.25|105.00</v>
      </c>
      <c r="C3368" t="s">
        <v>5768</v>
      </c>
      <c r="D3368" s="51">
        <v>45959</v>
      </c>
      <c r="E3368">
        <v>58</v>
      </c>
      <c r="F3368" t="s">
        <v>5328</v>
      </c>
      <c r="G3368" t="s">
        <v>781</v>
      </c>
      <c r="H3368" t="s">
        <v>781</v>
      </c>
      <c r="J3368">
        <v>10.25</v>
      </c>
      <c r="K3368" s="55">
        <v>105</v>
      </c>
      <c r="L3368" s="40">
        <f t="shared" si="96"/>
        <v>1076.25</v>
      </c>
      <c r="M3368" s="6">
        <f>tbl_Manifiestos[[#This Row],[Total Pagado]]*tbl_Manifiestos[[#This Row],[Porcentaje]]</f>
        <v>1000.9125</v>
      </c>
      <c r="N3368" s="3">
        <v>0.93</v>
      </c>
    </row>
    <row r="3369" spans="1:14" ht="15.75" x14ac:dyDescent="0.25">
      <c r="A3369" s="3" t="s">
        <v>12</v>
      </c>
      <c r="B3369" s="3" t="str">
        <f>tbl_Manifiestos[[#This Row],[Factura]] &amp; "|" &amp; tbl_Manifiestos[[#This Row],[Proyecto OK]] &amp; "|" &amp; TEXT(tbl_Manifiestos[[#This Row],[Servicio]],"0.00") &amp; "|" &amp; TEXT(tbl_Manifiestos[[#This Row],[Costo Unitario]],"0.00")</f>
        <v>2919|RAC|10.50|105.00</v>
      </c>
      <c r="C3369" t="s">
        <v>5777</v>
      </c>
      <c r="D3369" s="51">
        <v>45982</v>
      </c>
      <c r="E3369">
        <v>58</v>
      </c>
      <c r="F3369" t="s">
        <v>5328</v>
      </c>
      <c r="G3369" t="s">
        <v>781</v>
      </c>
      <c r="H3369" t="s">
        <v>781</v>
      </c>
      <c r="J3369">
        <v>10.5</v>
      </c>
      <c r="K3369" s="55">
        <v>105</v>
      </c>
      <c r="L3369" s="40">
        <f t="shared" si="96"/>
        <v>1102.5</v>
      </c>
      <c r="M3369" s="6">
        <f>tbl_Manifiestos[[#This Row],[Total Pagado]]*tbl_Manifiestos[[#This Row],[Porcentaje]]</f>
        <v>1025.325</v>
      </c>
      <c r="N3369" s="3">
        <v>0.93</v>
      </c>
    </row>
    <row r="3370" spans="1:14" ht="15.75" x14ac:dyDescent="0.25">
      <c r="A3370" s="3" t="s">
        <v>12</v>
      </c>
      <c r="B3370" s="3" t="str">
        <f>tbl_Manifiestos[[#This Row],[Factura]] &amp; "|" &amp; tbl_Manifiestos[[#This Row],[Proyecto OK]] &amp; "|" &amp; TEXT(tbl_Manifiestos[[#This Row],[Servicio]],"0.00") &amp; "|" &amp; TEXT(tbl_Manifiestos[[#This Row],[Costo Unitario]],"0.00")</f>
        <v>2930|RAC|11.50|105.00</v>
      </c>
      <c r="C3370" t="s">
        <v>5779</v>
      </c>
      <c r="D3370" s="88">
        <v>45985</v>
      </c>
      <c r="E3370">
        <v>58</v>
      </c>
      <c r="F3370" t="s">
        <v>5328</v>
      </c>
      <c r="G3370" t="s">
        <v>781</v>
      </c>
      <c r="H3370" t="s">
        <v>781</v>
      </c>
      <c r="J3370">
        <v>11.5</v>
      </c>
      <c r="K3370" s="90">
        <v>105</v>
      </c>
      <c r="L3370" s="92">
        <f t="shared" si="96"/>
        <v>1207.5</v>
      </c>
      <c r="M3370" s="6">
        <f>tbl_Manifiestos[[#This Row],[Total Pagado]]*tbl_Manifiestos[[#This Row],[Porcentaje]]</f>
        <v>1122.9750000000001</v>
      </c>
      <c r="N3370" s="3">
        <v>0.93</v>
      </c>
    </row>
    <row r="3371" spans="1:14" ht="15.75" x14ac:dyDescent="0.25">
      <c r="A3371" s="3" t="s">
        <v>12</v>
      </c>
      <c r="B3371" s="3" t="str">
        <f>tbl_Manifiestos[[#This Row],[Factura]] &amp; "|" &amp; tbl_Manifiestos[[#This Row],[Proyecto OK]] &amp; "|" &amp; TEXT(tbl_Manifiestos[[#This Row],[Servicio]],"0.00") &amp; "|" &amp; TEXT(tbl_Manifiestos[[#This Row],[Costo Unitario]],"0.00")</f>
        <v>2930|RAC|8.50|105.00</v>
      </c>
      <c r="C3371" t="s">
        <v>5779</v>
      </c>
      <c r="D3371" s="89">
        <v>45986</v>
      </c>
      <c r="E3371">
        <v>58</v>
      </c>
      <c r="F3371" t="s">
        <v>5328</v>
      </c>
      <c r="G3371" t="s">
        <v>781</v>
      </c>
      <c r="H3371" t="s">
        <v>781</v>
      </c>
      <c r="J3371">
        <v>8.5</v>
      </c>
      <c r="K3371" s="91">
        <v>105</v>
      </c>
      <c r="L3371" s="93">
        <f t="shared" si="96"/>
        <v>892.5</v>
      </c>
      <c r="M3371" s="6">
        <f>tbl_Manifiestos[[#This Row],[Total Pagado]]*tbl_Manifiestos[[#This Row],[Porcentaje]]</f>
        <v>830.02500000000009</v>
      </c>
      <c r="N3371" s="3">
        <v>0.93</v>
      </c>
    </row>
    <row r="3372" spans="1:14" ht="15.75" x14ac:dyDescent="0.25">
      <c r="A3372" s="3" t="s">
        <v>5780</v>
      </c>
      <c r="B3372" s="3" t="str">
        <f>tbl_Manifiestos[[#This Row],[Factura]] &amp; "|" &amp; tbl_Manifiestos[[#This Row],[Proyecto OK]] &amp; "|" &amp; TEXT(tbl_Manifiestos[[#This Row],[Servicio]],"0.00") &amp; "|" &amp; TEXT(tbl_Manifiestos[[#This Row],[Costo Unitario]],"0.00")</f>
        <v>2401|RAC|5.00|105.00</v>
      </c>
      <c r="C3372">
        <v>2401</v>
      </c>
      <c r="D3372" s="122">
        <v>45749</v>
      </c>
      <c r="E3372">
        <v>108</v>
      </c>
      <c r="F3372" t="s">
        <v>5328</v>
      </c>
      <c r="G3372" t="s">
        <v>781</v>
      </c>
      <c r="H3372" t="s">
        <v>781</v>
      </c>
      <c r="J3372">
        <v>5</v>
      </c>
      <c r="K3372" s="37">
        <v>105</v>
      </c>
      <c r="L3372" s="41">
        <f t="shared" si="96"/>
        <v>525</v>
      </c>
      <c r="M3372" s="6">
        <f>tbl_Manifiestos[[#This Row],[Total Pagado]]*tbl_Manifiestos[[#This Row],[Porcentaje]]</f>
        <v>488.25</v>
      </c>
      <c r="N3372" s="3">
        <v>0.93</v>
      </c>
    </row>
    <row r="3373" spans="1:14" ht="15.75" x14ac:dyDescent="0.25">
      <c r="A3373" s="3" t="s">
        <v>5780</v>
      </c>
      <c r="B3373" s="3" t="str">
        <f>tbl_Manifiestos[[#This Row],[Factura]] &amp; "|" &amp; tbl_Manifiestos[[#This Row],[Proyecto OK]] &amp; "|" &amp; TEXT(tbl_Manifiestos[[#This Row],[Servicio]],"0.00") &amp; "|" &amp; TEXT(tbl_Manifiestos[[#This Row],[Costo Unitario]],"0.00")</f>
        <v>2453|RAC|6.00|105.00</v>
      </c>
      <c r="C3373" s="44">
        <v>2453</v>
      </c>
      <c r="D3373" s="123">
        <v>45776</v>
      </c>
      <c r="E3373">
        <v>108</v>
      </c>
      <c r="F3373" t="s">
        <v>5328</v>
      </c>
      <c r="G3373" t="s">
        <v>781</v>
      </c>
      <c r="H3373" t="s">
        <v>781</v>
      </c>
      <c r="J3373">
        <v>6</v>
      </c>
      <c r="K3373" s="36">
        <v>105</v>
      </c>
      <c r="L3373" s="38">
        <f t="shared" si="96"/>
        <v>630</v>
      </c>
      <c r="M3373" s="6">
        <f>tbl_Manifiestos[[#This Row],[Total Pagado]]*tbl_Manifiestos[[#This Row],[Porcentaje]]</f>
        <v>585.9</v>
      </c>
      <c r="N3373" s="3">
        <v>0.93</v>
      </c>
    </row>
    <row r="3374" spans="1:14" ht="15.75" x14ac:dyDescent="0.25">
      <c r="A3374" s="3" t="s">
        <v>5780</v>
      </c>
      <c r="B3374" s="3" t="str">
        <f>tbl_Manifiestos[[#This Row],[Factura]] &amp; "|" &amp; tbl_Manifiestos[[#This Row],[Proyecto OK]] &amp; "|" &amp; TEXT(tbl_Manifiestos[[#This Row],[Servicio]],"0.00") &amp; "|" &amp; TEXT(tbl_Manifiestos[[#This Row],[Costo Unitario]],"0.00")</f>
        <v>2788|RAC|8.50|105.00</v>
      </c>
      <c r="C3374" s="44" t="s">
        <v>5627</v>
      </c>
      <c r="D3374" s="79">
        <v>45930</v>
      </c>
      <c r="E3374">
        <v>108</v>
      </c>
      <c r="F3374" t="s">
        <v>5328</v>
      </c>
      <c r="G3374" t="s">
        <v>781</v>
      </c>
      <c r="H3374" t="s">
        <v>781</v>
      </c>
      <c r="J3374">
        <v>8.5</v>
      </c>
      <c r="K3374" s="55">
        <v>105</v>
      </c>
      <c r="L3374" s="40">
        <f t="shared" si="96"/>
        <v>892.5</v>
      </c>
      <c r="M3374" s="6">
        <f>tbl_Manifiestos[[#This Row],[Total Pagado]]*tbl_Manifiestos[[#This Row],[Porcentaje]]</f>
        <v>830.02500000000009</v>
      </c>
      <c r="N3374" s="3">
        <v>0.93</v>
      </c>
    </row>
    <row r="3375" spans="1:14" ht="15.75" x14ac:dyDescent="0.25">
      <c r="A3375" s="3" t="s">
        <v>5780</v>
      </c>
      <c r="B3375" s="3" t="str">
        <f>tbl_Manifiestos[[#This Row],[Factura]] &amp; "|" &amp; tbl_Manifiestos[[#This Row],[Proyecto OK]] &amp; "|" &amp; TEXT(tbl_Manifiestos[[#This Row],[Servicio]],"0.00") &amp; "|" &amp; TEXT(tbl_Manifiestos[[#This Row],[Costo Unitario]],"0.00")</f>
        <v>2801|RAC|8.50|105.00</v>
      </c>
      <c r="C3375" s="44" t="s">
        <v>5793</v>
      </c>
      <c r="D3375" s="125">
        <v>45936</v>
      </c>
      <c r="E3375">
        <v>108</v>
      </c>
      <c r="F3375" t="s">
        <v>5328</v>
      </c>
      <c r="G3375" t="s">
        <v>781</v>
      </c>
      <c r="H3375" t="s">
        <v>781</v>
      </c>
      <c r="J3375">
        <v>8.5</v>
      </c>
      <c r="K3375" s="56">
        <v>105</v>
      </c>
      <c r="L3375" s="39">
        <f t="shared" si="96"/>
        <v>892.5</v>
      </c>
      <c r="M3375" s="6">
        <f>tbl_Manifiestos[[#This Row],[Total Pagado]]*tbl_Manifiestos[[#This Row],[Porcentaje]]</f>
        <v>830.02500000000009</v>
      </c>
      <c r="N3375" s="3">
        <v>0.93</v>
      </c>
    </row>
    <row r="3376" spans="1:14" ht="15.75" x14ac:dyDescent="0.25">
      <c r="A3376" s="3" t="s">
        <v>5780</v>
      </c>
      <c r="B3376" s="3" t="str">
        <f>tbl_Manifiestos[[#This Row],[Factura]] &amp; "|" &amp; tbl_Manifiestos[[#This Row],[Proyecto OK]] &amp; "|" &amp; TEXT(tbl_Manifiestos[[#This Row],[Servicio]],"0.00") &amp; "|" &amp; TEXT(tbl_Manifiestos[[#This Row],[Costo Unitario]],"0.00")</f>
        <v>2919|RAC|6.50|105.00</v>
      </c>
      <c r="C3376" s="44" t="s">
        <v>5777</v>
      </c>
      <c r="D3376" s="53">
        <v>45983</v>
      </c>
      <c r="E3376">
        <v>198</v>
      </c>
      <c r="F3376" t="s">
        <v>5328</v>
      </c>
      <c r="G3376" t="s">
        <v>781</v>
      </c>
      <c r="H3376" t="s">
        <v>781</v>
      </c>
      <c r="J3376">
        <v>6.5</v>
      </c>
      <c r="K3376" s="57">
        <v>105</v>
      </c>
      <c r="L3376" s="41">
        <f t="shared" si="96"/>
        <v>682.5</v>
      </c>
      <c r="M3376" s="6">
        <f>tbl_Manifiestos[[#This Row],[Total Pagado]]*tbl_Manifiestos[[#This Row],[Porcentaje]]</f>
        <v>634.72500000000002</v>
      </c>
      <c r="N3376" s="3">
        <v>0.93</v>
      </c>
    </row>
    <row r="3377" spans="1:14" ht="15.75" x14ac:dyDescent="0.25">
      <c r="A3377" s="3" t="s">
        <v>16</v>
      </c>
      <c r="B3377" s="3" t="str">
        <f>tbl_Manifiestos[[#This Row],[Factura]] &amp; "|" &amp; tbl_Manifiestos[[#This Row],[Proyecto OK]] &amp; "|" &amp; TEXT(tbl_Manifiestos[[#This Row],[Servicio]],"0.00") &amp; "|" &amp; TEXT(tbl_Manifiestos[[#This Row],[Costo Unitario]],"0.00")</f>
        <v>2413|RAC|7.50|105.00</v>
      </c>
      <c r="C3377" s="44">
        <v>2413</v>
      </c>
      <c r="D3377" s="123">
        <v>45754</v>
      </c>
      <c r="E3377">
        <v>308</v>
      </c>
      <c r="F3377" t="s">
        <v>5328</v>
      </c>
      <c r="G3377" t="s">
        <v>781</v>
      </c>
      <c r="H3377" t="s">
        <v>781</v>
      </c>
      <c r="J3377">
        <v>7.5</v>
      </c>
      <c r="K3377" s="36">
        <v>105</v>
      </c>
      <c r="L3377" s="38">
        <f t="shared" si="96"/>
        <v>787.5</v>
      </c>
      <c r="M3377" s="6">
        <f>tbl_Manifiestos[[#This Row],[Total Pagado]]*tbl_Manifiestos[[#This Row],[Porcentaje]]</f>
        <v>732.375</v>
      </c>
      <c r="N3377" s="3">
        <v>0.93</v>
      </c>
    </row>
    <row r="3378" spans="1:14" ht="15.75" x14ac:dyDescent="0.25">
      <c r="A3378" s="3" t="s">
        <v>16</v>
      </c>
      <c r="B3378" s="3" t="str">
        <f>tbl_Manifiestos[[#This Row],[Factura]] &amp; "|" &amp; tbl_Manifiestos[[#This Row],[Proyecto OK]] &amp; "|" &amp; TEXT(tbl_Manifiestos[[#This Row],[Servicio]],"0.00") &amp; "|" &amp; TEXT(tbl_Manifiestos[[#This Row],[Costo Unitario]],"0.00")</f>
        <v>2413|RAC|7.00|105.00</v>
      </c>
      <c r="C3378" s="44">
        <v>2413</v>
      </c>
      <c r="D3378" s="125">
        <v>45757</v>
      </c>
      <c r="E3378">
        <v>308</v>
      </c>
      <c r="F3378" t="s">
        <v>5328</v>
      </c>
      <c r="G3378" t="s">
        <v>781</v>
      </c>
      <c r="H3378" t="s">
        <v>781</v>
      </c>
      <c r="J3378">
        <v>7</v>
      </c>
      <c r="K3378" s="35">
        <v>105</v>
      </c>
      <c r="L3378" s="39">
        <f t="shared" si="96"/>
        <v>735</v>
      </c>
      <c r="M3378" s="6">
        <f>tbl_Manifiestos[[#This Row],[Total Pagado]]*tbl_Manifiestos[[#This Row],[Porcentaje]]</f>
        <v>683.55000000000007</v>
      </c>
      <c r="N3378" s="3">
        <v>0.93</v>
      </c>
    </row>
    <row r="3379" spans="1:14" ht="15.75" x14ac:dyDescent="0.25">
      <c r="A3379" s="3" t="s">
        <v>5780</v>
      </c>
      <c r="B3379" s="3" t="str">
        <f>tbl_Manifiestos[[#This Row],[Factura]] &amp; "|" &amp; tbl_Manifiestos[[#This Row],[Proyecto OK]] &amp; "|" &amp; TEXT(tbl_Manifiestos[[#This Row],[Servicio]],"0.00") &amp; "|" &amp; TEXT(tbl_Manifiestos[[#This Row],[Costo Unitario]],"0.00")</f>
        <v>2895|115th Metra|1.00|150.00</v>
      </c>
      <c r="C3379" s="44">
        <v>2895</v>
      </c>
      <c r="D3379" s="78">
        <v>45973</v>
      </c>
      <c r="E3379">
        <v>108</v>
      </c>
      <c r="F3379" t="s">
        <v>5343</v>
      </c>
      <c r="H3379" t="s">
        <v>1346</v>
      </c>
      <c r="J3379">
        <v>1</v>
      </c>
      <c r="K3379" s="54">
        <v>150</v>
      </c>
      <c r="L3379" s="38">
        <f t="shared" si="96"/>
        <v>150</v>
      </c>
      <c r="M3379" s="6">
        <f>tbl_Manifiestos[[#This Row],[Total Pagado]]*tbl_Manifiestos[[#This Row],[Porcentaje]]</f>
        <v>139.5</v>
      </c>
      <c r="N3379" s="3">
        <v>0.93</v>
      </c>
    </row>
    <row r="3380" spans="1:14" ht="15.75" x14ac:dyDescent="0.25">
      <c r="A3380" s="3" t="s">
        <v>5780</v>
      </c>
      <c r="B3380" s="3" t="str">
        <f>tbl_Manifiestos[[#This Row],[Factura]] &amp; "|" &amp; tbl_Manifiestos[[#This Row],[Proyecto OK]] &amp; "|" &amp; TEXT(tbl_Manifiestos[[#This Row],[Servicio]],"0.00") &amp; "|" &amp; TEXT(tbl_Manifiestos[[#This Row],[Costo Unitario]],"0.00")</f>
        <v>2895|115th Metra|1.00|150.00</v>
      </c>
      <c r="C3380" s="44">
        <v>2895</v>
      </c>
      <c r="D3380" s="79">
        <v>45973</v>
      </c>
      <c r="E3380">
        <v>108</v>
      </c>
      <c r="F3380" t="s">
        <v>5343</v>
      </c>
      <c r="H3380" t="s">
        <v>1346</v>
      </c>
      <c r="J3380">
        <v>1</v>
      </c>
      <c r="K3380" s="55">
        <v>150</v>
      </c>
      <c r="L3380" s="40">
        <f t="shared" si="96"/>
        <v>150</v>
      </c>
      <c r="M3380" s="6">
        <f>tbl_Manifiestos[[#This Row],[Total Pagado]]*tbl_Manifiestos[[#This Row],[Porcentaje]]</f>
        <v>139.5</v>
      </c>
      <c r="N3380" s="3">
        <v>0.93</v>
      </c>
    </row>
    <row r="3381" spans="1:14" ht="15.75" x14ac:dyDescent="0.25">
      <c r="A3381" s="3" t="s">
        <v>27</v>
      </c>
      <c r="B3381" s="3" t="str">
        <f>tbl_Manifiestos[[#This Row],[Factura]] &amp; "|" &amp; tbl_Manifiestos[[#This Row],[Proyecto OK]] &amp; "|" &amp; TEXT(tbl_Manifiestos[[#This Row],[Servicio]],"0.00") &amp; "|" &amp; TEXT(tbl_Manifiestos[[#This Row],[Costo Unitario]],"0.00")</f>
        <v>2479|TOLLS|1.00|42.80</v>
      </c>
      <c r="C3381" t="s">
        <v>5418</v>
      </c>
      <c r="D3381" s="32">
        <v>45793</v>
      </c>
      <c r="E3381">
        <v>114</v>
      </c>
      <c r="F3381" t="s">
        <v>5324</v>
      </c>
      <c r="G3381" t="s">
        <v>5410</v>
      </c>
      <c r="H3381" t="s">
        <v>5410</v>
      </c>
      <c r="J3381">
        <v>1</v>
      </c>
      <c r="K3381" s="34">
        <v>42.8</v>
      </c>
      <c r="L3381" s="40">
        <v>42.8</v>
      </c>
      <c r="M3381" s="6">
        <f>tbl_Manifiestos[[#This Row],[Total Pagado]]*tbl_Manifiestos[[#This Row],[Porcentaje]]</f>
        <v>42.8</v>
      </c>
      <c r="N3381" s="3">
        <v>1</v>
      </c>
    </row>
    <row r="3382" spans="1:14" ht="15.75" x14ac:dyDescent="0.25">
      <c r="A3382" s="3" t="s">
        <v>27</v>
      </c>
      <c r="B3382" s="3" t="str">
        <f>tbl_Manifiestos[[#This Row],[Factura]] &amp; "|" &amp; tbl_Manifiestos[[#This Row],[Proyecto OK]] &amp; "|" &amp; TEXT(tbl_Manifiestos[[#This Row],[Servicio]],"0.00") &amp; "|" &amp; TEXT(tbl_Manifiestos[[#This Row],[Costo Unitario]],"0.00")</f>
        <v>2485|TOLLS|1.00|32.60</v>
      </c>
      <c r="C3382">
        <v>2485</v>
      </c>
      <c r="D3382" s="32">
        <v>45798</v>
      </c>
      <c r="E3382">
        <v>103</v>
      </c>
      <c r="F3382" t="s">
        <v>5322</v>
      </c>
      <c r="G3382" t="s">
        <v>5410</v>
      </c>
      <c r="H3382" t="s">
        <v>5410</v>
      </c>
      <c r="J3382">
        <v>1</v>
      </c>
      <c r="K3382" s="34">
        <v>32.6</v>
      </c>
      <c r="L3382" s="40">
        <v>32.6</v>
      </c>
      <c r="M3382" s="6">
        <f>tbl_Manifiestos[[#This Row],[Total Pagado]]*tbl_Manifiestos[[#This Row],[Porcentaje]]</f>
        <v>32.6</v>
      </c>
      <c r="N3382" s="3">
        <v>1</v>
      </c>
    </row>
    <row r="3383" spans="1:14" ht="15.75" x14ac:dyDescent="0.25">
      <c r="A3383" s="3" t="s">
        <v>27</v>
      </c>
      <c r="B3383" s="3" t="str">
        <f>tbl_Manifiestos[[#This Row],[Factura]] &amp; "|" &amp; tbl_Manifiestos[[#This Row],[Proyecto OK]] &amp; "|" &amp; TEXT(tbl_Manifiestos[[#This Row],[Servicio]],"0.00") &amp; "|" &amp; TEXT(tbl_Manifiestos[[#This Row],[Costo Unitario]],"0.00")</f>
        <v>2485|TOLLS|1.00|40.75</v>
      </c>
      <c r="C3383">
        <v>2485</v>
      </c>
      <c r="D3383" s="31">
        <v>45798</v>
      </c>
      <c r="E3383">
        <v>515</v>
      </c>
      <c r="F3383" t="s">
        <v>5322</v>
      </c>
      <c r="G3383" t="s">
        <v>5410</v>
      </c>
      <c r="H3383" t="s">
        <v>5410</v>
      </c>
      <c r="J3383">
        <v>1</v>
      </c>
      <c r="K3383" s="35">
        <v>40.75</v>
      </c>
      <c r="L3383" s="39">
        <v>32.6</v>
      </c>
      <c r="M3383" s="6">
        <f>tbl_Manifiestos[[#This Row],[Total Pagado]]*tbl_Manifiestos[[#This Row],[Porcentaje]]</f>
        <v>32.6</v>
      </c>
      <c r="N3383" s="3">
        <v>1</v>
      </c>
    </row>
    <row r="3384" spans="1:14" ht="15.75" x14ac:dyDescent="0.25">
      <c r="A3384" s="3" t="s">
        <v>27</v>
      </c>
      <c r="B3384" s="3" t="str">
        <f>tbl_Manifiestos[[#This Row],[Factura]] &amp; "|" &amp; tbl_Manifiestos[[#This Row],[Proyecto OK]] &amp; "|" &amp; TEXT(tbl_Manifiestos[[#This Row],[Servicio]],"0.00") &amp; "|" &amp; TEXT(tbl_Manifiestos[[#This Row],[Costo Unitario]],"0.00")</f>
        <v>2485|TOLLS|1.00|19.35</v>
      </c>
      <c r="C3384">
        <v>2485</v>
      </c>
      <c r="D3384" s="30">
        <v>45799</v>
      </c>
      <c r="E3384">
        <v>103</v>
      </c>
      <c r="F3384" t="s">
        <v>5322</v>
      </c>
      <c r="G3384" t="s">
        <v>5410</v>
      </c>
      <c r="H3384" t="s">
        <v>5410</v>
      </c>
      <c r="J3384">
        <v>1</v>
      </c>
      <c r="K3384" s="36">
        <v>19.350000000000001</v>
      </c>
      <c r="L3384" s="38">
        <v>32.6</v>
      </c>
      <c r="M3384" s="6">
        <f>tbl_Manifiestos[[#This Row],[Total Pagado]]*tbl_Manifiestos[[#This Row],[Porcentaje]]</f>
        <v>32.6</v>
      </c>
      <c r="N3384" s="3">
        <v>1</v>
      </c>
    </row>
    <row r="3385" spans="1:14" ht="15.75" x14ac:dyDescent="0.25">
      <c r="A3385" s="3" t="s">
        <v>27</v>
      </c>
      <c r="B3385" s="3" t="str">
        <f>tbl_Manifiestos[[#This Row],[Factura]] &amp; "|" &amp; tbl_Manifiestos[[#This Row],[Proyecto OK]] &amp; "|" &amp; TEXT(tbl_Manifiestos[[#This Row],[Servicio]],"0.00") &amp; "|" &amp; TEXT(tbl_Manifiestos[[#This Row],[Costo Unitario]],"0.00")</f>
        <v>2494|TOLLS|1.00|64.20</v>
      </c>
      <c r="C3385" t="s">
        <v>5426</v>
      </c>
      <c r="D3385" s="32">
        <v>45796</v>
      </c>
      <c r="E3385">
        <v>114</v>
      </c>
      <c r="F3385" t="s">
        <v>5324</v>
      </c>
      <c r="G3385" t="s">
        <v>5410</v>
      </c>
      <c r="H3385" t="s">
        <v>5410</v>
      </c>
      <c r="J3385">
        <v>1</v>
      </c>
      <c r="K3385" s="34">
        <v>64.2</v>
      </c>
      <c r="L3385" s="40">
        <v>64.2</v>
      </c>
      <c r="M3385" s="6">
        <f>tbl_Manifiestos[[#This Row],[Total Pagado]]*tbl_Manifiestos[[#This Row],[Porcentaje]]</f>
        <v>64.2</v>
      </c>
      <c r="N3385" s="3">
        <v>1</v>
      </c>
    </row>
    <row r="3386" spans="1:14" ht="15.75" x14ac:dyDescent="0.25">
      <c r="A3386" s="3" t="s">
        <v>27</v>
      </c>
      <c r="B3386" s="3" t="str">
        <f>tbl_Manifiestos[[#This Row],[Factura]] &amp; "|" &amp; tbl_Manifiestos[[#This Row],[Proyecto OK]] &amp; "|" &amp; TEXT(tbl_Manifiestos[[#This Row],[Servicio]],"0.00") &amp; "|" &amp; TEXT(tbl_Manifiestos[[#This Row],[Costo Unitario]],"0.00")</f>
        <v>2494|TOLLS|1.00|59.10</v>
      </c>
      <c r="C3386" t="s">
        <v>5426</v>
      </c>
      <c r="D3386" s="32">
        <v>45798</v>
      </c>
      <c r="E3386">
        <v>114</v>
      </c>
      <c r="F3386" t="s">
        <v>5324</v>
      </c>
      <c r="G3386" t="s">
        <v>5410</v>
      </c>
      <c r="H3386" t="s">
        <v>5410</v>
      </c>
      <c r="J3386">
        <v>1</v>
      </c>
      <c r="K3386" s="34">
        <v>59.1</v>
      </c>
      <c r="L3386" s="40">
        <v>59.1</v>
      </c>
      <c r="M3386" s="6">
        <f>tbl_Manifiestos[[#This Row],[Total Pagado]]*tbl_Manifiestos[[#This Row],[Porcentaje]]</f>
        <v>59.1</v>
      </c>
      <c r="N3386" s="3">
        <v>1</v>
      </c>
    </row>
    <row r="3387" spans="1:14" ht="15.75" x14ac:dyDescent="0.25">
      <c r="A3387" s="3" t="s">
        <v>27</v>
      </c>
      <c r="B3387" s="3" t="str">
        <f>tbl_Manifiestos[[#This Row],[Factura]] &amp; "|" &amp; tbl_Manifiestos[[#This Row],[Proyecto OK]] &amp; "|" &amp; TEXT(tbl_Manifiestos[[#This Row],[Servicio]],"0.00") &amp; "|" &amp; TEXT(tbl_Manifiestos[[#This Row],[Costo Unitario]],"0.00")</f>
        <v>2494|TOLLS|1.00|42.80</v>
      </c>
      <c r="C3387" t="s">
        <v>5426</v>
      </c>
      <c r="D3387" s="31">
        <v>45798</v>
      </c>
      <c r="E3387">
        <v>617</v>
      </c>
      <c r="F3387" t="s">
        <v>5324</v>
      </c>
      <c r="G3387" t="s">
        <v>5410</v>
      </c>
      <c r="H3387" t="s">
        <v>5410</v>
      </c>
      <c r="J3387">
        <v>1</v>
      </c>
      <c r="K3387" s="35">
        <v>42.8</v>
      </c>
      <c r="L3387" s="39">
        <v>42.8</v>
      </c>
      <c r="M3387" s="6">
        <f>tbl_Manifiestos[[#This Row],[Total Pagado]]*tbl_Manifiestos[[#This Row],[Porcentaje]]</f>
        <v>42.8</v>
      </c>
      <c r="N3387" s="3">
        <v>1</v>
      </c>
    </row>
    <row r="3388" spans="1:14" ht="15.75" x14ac:dyDescent="0.25">
      <c r="A3388" s="3" t="s">
        <v>27</v>
      </c>
      <c r="B3388" s="3" t="str">
        <f>tbl_Manifiestos[[#This Row],[Factura]] &amp; "|" &amp; tbl_Manifiestos[[#This Row],[Proyecto OK]] &amp; "|" &amp; TEXT(tbl_Manifiestos[[#This Row],[Servicio]],"0.00") &amp; "|" &amp; TEXT(tbl_Manifiestos[[#This Row],[Costo Unitario]],"0.00")</f>
        <v>2501|TOLLS|1.00|8.15</v>
      </c>
      <c r="C3388" t="s">
        <v>5431</v>
      </c>
      <c r="D3388" s="33">
        <v>45805</v>
      </c>
      <c r="E3388">
        <v>103</v>
      </c>
      <c r="F3388" t="s">
        <v>5322</v>
      </c>
      <c r="G3388" t="s">
        <v>5410</v>
      </c>
      <c r="H3388" t="s">
        <v>5410</v>
      </c>
      <c r="J3388">
        <v>1</v>
      </c>
      <c r="K3388" s="37">
        <v>8.15</v>
      </c>
      <c r="L3388" s="41">
        <v>8.15</v>
      </c>
      <c r="M3388" s="6">
        <f>tbl_Manifiestos[[#This Row],[Total Pagado]]*tbl_Manifiestos[[#This Row],[Porcentaje]]</f>
        <v>8.15</v>
      </c>
      <c r="N3388" s="3">
        <v>1</v>
      </c>
    </row>
    <row r="3389" spans="1:14" ht="15.75" x14ac:dyDescent="0.25">
      <c r="A3389" s="3" t="s">
        <v>27</v>
      </c>
      <c r="B3389" s="3" t="str">
        <f>tbl_Manifiestos[[#This Row],[Factura]] &amp; "|" &amp; tbl_Manifiestos[[#This Row],[Proyecto OK]] &amp; "|" &amp; TEXT(tbl_Manifiestos[[#This Row],[Servicio]],"0.00") &amp; "|" &amp; TEXT(tbl_Manifiestos[[#This Row],[Costo Unitario]],"0.00")</f>
        <v>2501|TOLLS|1.00|37.70</v>
      </c>
      <c r="C3389" t="s">
        <v>5431</v>
      </c>
      <c r="D3389" s="30">
        <v>45804</v>
      </c>
      <c r="E3389">
        <v>617</v>
      </c>
      <c r="F3389" t="s">
        <v>5322</v>
      </c>
      <c r="G3389" t="s">
        <v>5410</v>
      </c>
      <c r="H3389" t="s">
        <v>5410</v>
      </c>
      <c r="J3389">
        <v>1</v>
      </c>
      <c r="K3389" s="36">
        <v>37.700000000000003</v>
      </c>
      <c r="L3389" s="38">
        <v>37.700000000000003</v>
      </c>
      <c r="M3389" s="6">
        <f>tbl_Manifiestos[[#This Row],[Total Pagado]]*tbl_Manifiestos[[#This Row],[Porcentaje]]</f>
        <v>37.700000000000003</v>
      </c>
      <c r="N3389" s="3">
        <v>1</v>
      </c>
    </row>
    <row r="3390" spans="1:14" ht="15.75" x14ac:dyDescent="0.25">
      <c r="A3390" s="3" t="s">
        <v>27</v>
      </c>
      <c r="B3390" s="3" t="str">
        <f>tbl_Manifiestos[[#This Row],[Factura]] &amp; "|" &amp; tbl_Manifiestos[[#This Row],[Proyecto OK]] &amp; "|" &amp; TEXT(tbl_Manifiestos[[#This Row],[Servicio]],"0.00") &amp; "|" &amp; TEXT(tbl_Manifiestos[[#This Row],[Costo Unitario]],"0.00")</f>
        <v>2501|TOLLS|1.00|64.20</v>
      </c>
      <c r="C3390" t="s">
        <v>5431</v>
      </c>
      <c r="D3390" s="30">
        <v>45804</v>
      </c>
      <c r="E3390">
        <v>67</v>
      </c>
      <c r="F3390" t="s">
        <v>5322</v>
      </c>
      <c r="G3390" t="s">
        <v>5410</v>
      </c>
      <c r="H3390" t="s">
        <v>5410</v>
      </c>
      <c r="J3390">
        <v>1</v>
      </c>
      <c r="K3390" s="36">
        <v>64.2</v>
      </c>
      <c r="L3390" s="38">
        <v>64.2</v>
      </c>
      <c r="M3390" s="6">
        <f>tbl_Manifiestos[[#This Row],[Total Pagado]]*tbl_Manifiestos[[#This Row],[Porcentaje]]</f>
        <v>64.2</v>
      </c>
      <c r="N3390" s="3">
        <v>1</v>
      </c>
    </row>
    <row r="3391" spans="1:14" ht="15.75" x14ac:dyDescent="0.25">
      <c r="A3391" s="3" t="s">
        <v>27</v>
      </c>
      <c r="B3391" s="3" t="str">
        <f>tbl_Manifiestos[[#This Row],[Factura]] &amp; "|" &amp; tbl_Manifiestos[[#This Row],[Proyecto OK]] &amp; "|" &amp; TEXT(tbl_Manifiestos[[#This Row],[Servicio]],"0.00") &amp; "|" &amp; TEXT(tbl_Manifiestos[[#This Row],[Costo Unitario]],"0.00")</f>
        <v>2501|TOLLS|1.00|40.60</v>
      </c>
      <c r="C3391" t="s">
        <v>5431</v>
      </c>
      <c r="D3391" s="32">
        <v>45804</v>
      </c>
      <c r="E3391">
        <v>356</v>
      </c>
      <c r="F3391" t="s">
        <v>5322</v>
      </c>
      <c r="G3391" t="s">
        <v>5410</v>
      </c>
      <c r="H3391" t="s">
        <v>5410</v>
      </c>
      <c r="J3391">
        <v>1</v>
      </c>
      <c r="K3391" s="34">
        <v>40.6</v>
      </c>
      <c r="L3391" s="40">
        <v>40.6</v>
      </c>
      <c r="M3391" s="6">
        <f>tbl_Manifiestos[[#This Row],[Total Pagado]]*tbl_Manifiestos[[#This Row],[Porcentaje]]</f>
        <v>40.6</v>
      </c>
      <c r="N3391" s="3">
        <v>1</v>
      </c>
    </row>
    <row r="3392" spans="1:14" ht="15.75" x14ac:dyDescent="0.25">
      <c r="A3392" s="3" t="s">
        <v>27</v>
      </c>
      <c r="B3392" s="3" t="str">
        <f>tbl_Manifiestos[[#This Row],[Factura]] &amp; "|" &amp; tbl_Manifiestos[[#This Row],[Proyecto OK]] &amp; "|" &amp; TEXT(tbl_Manifiestos[[#This Row],[Servicio]],"0.00") &amp; "|" &amp; TEXT(tbl_Manifiestos[[#This Row],[Costo Unitario]],"0.00")</f>
        <v>2501|TOLLS|1.00|35.65</v>
      </c>
      <c r="C3392" t="s">
        <v>5431</v>
      </c>
      <c r="D3392" s="32">
        <v>45804</v>
      </c>
      <c r="E3392">
        <v>103</v>
      </c>
      <c r="F3392" t="s">
        <v>5322</v>
      </c>
      <c r="G3392" t="s">
        <v>5410</v>
      </c>
      <c r="H3392" t="s">
        <v>5410</v>
      </c>
      <c r="J3392">
        <v>1</v>
      </c>
      <c r="K3392" s="34">
        <v>35.65</v>
      </c>
      <c r="L3392" s="40">
        <v>35.65</v>
      </c>
      <c r="M3392" s="6">
        <f>tbl_Manifiestos[[#This Row],[Total Pagado]]*tbl_Manifiestos[[#This Row],[Porcentaje]]</f>
        <v>35.65</v>
      </c>
      <c r="N3392" s="3">
        <v>1</v>
      </c>
    </row>
    <row r="3393" spans="1:14" ht="15.75" x14ac:dyDescent="0.25">
      <c r="A3393" s="3" t="s">
        <v>27</v>
      </c>
      <c r="B3393" s="3" t="str">
        <f>tbl_Manifiestos[[#This Row],[Factura]] &amp; "|" &amp; tbl_Manifiestos[[#This Row],[Proyecto OK]] &amp; "|" &amp; TEXT(tbl_Manifiestos[[#This Row],[Servicio]],"0.00") &amp; "|" &amp; TEXT(tbl_Manifiestos[[#This Row],[Costo Unitario]],"0.00")</f>
        <v>2501|TOLLS|1.00|42.80</v>
      </c>
      <c r="C3393" t="s">
        <v>5431</v>
      </c>
      <c r="D3393" s="32">
        <v>45806</v>
      </c>
      <c r="E3393">
        <v>617</v>
      </c>
      <c r="F3393" t="s">
        <v>5322</v>
      </c>
      <c r="G3393" t="s">
        <v>5410</v>
      </c>
      <c r="H3393" t="s">
        <v>5410</v>
      </c>
      <c r="J3393">
        <v>1</v>
      </c>
      <c r="K3393" s="34">
        <v>42.8</v>
      </c>
      <c r="L3393" s="40">
        <v>42.8</v>
      </c>
      <c r="M3393" s="6">
        <f>tbl_Manifiestos[[#This Row],[Total Pagado]]*tbl_Manifiestos[[#This Row],[Porcentaje]]</f>
        <v>42.8</v>
      </c>
      <c r="N3393" s="3">
        <v>1</v>
      </c>
    </row>
    <row r="3394" spans="1:14" ht="15.75" x14ac:dyDescent="0.25">
      <c r="A3394" s="3" t="s">
        <v>27</v>
      </c>
      <c r="B3394" s="3" t="str">
        <f>tbl_Manifiestos[[#This Row],[Factura]] &amp; "|" &amp; tbl_Manifiestos[[#This Row],[Proyecto OK]] &amp; "|" &amp; TEXT(tbl_Manifiestos[[#This Row],[Servicio]],"0.00") &amp; "|" &amp; TEXT(tbl_Manifiestos[[#This Row],[Costo Unitario]],"0.00")</f>
        <v>2512|TOLLS|1.00|86.60</v>
      </c>
      <c r="C3394" t="s">
        <v>5437</v>
      </c>
      <c r="D3394" s="52">
        <v>45810</v>
      </c>
      <c r="E3394">
        <v>103</v>
      </c>
      <c r="F3394" t="s">
        <v>5322</v>
      </c>
      <c r="G3394" t="s">
        <v>5410</v>
      </c>
      <c r="H3394" t="s">
        <v>5410</v>
      </c>
      <c r="J3394">
        <v>1</v>
      </c>
      <c r="K3394" s="48">
        <v>86.6</v>
      </c>
      <c r="L3394" s="231">
        <v>86.6</v>
      </c>
      <c r="M3394" s="6">
        <f>tbl_Manifiestos[[#This Row],[Total Pagado]]*tbl_Manifiestos[[#This Row],[Porcentaje]]</f>
        <v>86.6</v>
      </c>
      <c r="N3394" s="3">
        <v>1</v>
      </c>
    </row>
    <row r="3395" spans="1:14" ht="15.75" x14ac:dyDescent="0.25">
      <c r="A3395" s="3" t="s">
        <v>27</v>
      </c>
      <c r="B3395" s="3" t="str">
        <f>tbl_Manifiestos[[#This Row],[Factura]] &amp; "|" &amp; tbl_Manifiestos[[#This Row],[Proyecto OK]] &amp; "|" &amp; TEXT(tbl_Manifiestos[[#This Row],[Servicio]],"0.00") &amp; "|" &amp; TEXT(tbl_Manifiestos[[#This Row],[Costo Unitario]],"0.00")</f>
        <v>2512|TOLLS|1.00|59.10</v>
      </c>
      <c r="C3395" t="s">
        <v>5437</v>
      </c>
      <c r="D3395" s="50">
        <v>45813</v>
      </c>
      <c r="E3395">
        <v>515</v>
      </c>
      <c r="F3395" t="s">
        <v>5322</v>
      </c>
      <c r="G3395" t="s">
        <v>5410</v>
      </c>
      <c r="H3395" t="s">
        <v>5410</v>
      </c>
      <c r="J3395">
        <v>1</v>
      </c>
      <c r="K3395" s="45">
        <v>59.1</v>
      </c>
      <c r="L3395" s="218">
        <v>59.1</v>
      </c>
      <c r="M3395" s="6">
        <f>tbl_Manifiestos[[#This Row],[Total Pagado]]*tbl_Manifiestos[[#This Row],[Porcentaje]]</f>
        <v>59.1</v>
      </c>
      <c r="N3395" s="3">
        <v>1</v>
      </c>
    </row>
    <row r="3396" spans="1:14" ht="15.75" x14ac:dyDescent="0.25">
      <c r="A3396" s="3" t="s">
        <v>12</v>
      </c>
      <c r="B3396" s="3" t="str">
        <f>tbl_Manifiestos[[#This Row],[Factura]] &amp; "|" &amp; tbl_Manifiestos[[#This Row],[Proyecto OK]] &amp; "|" &amp; TEXT(tbl_Manifiestos[[#This Row],[Servicio]],"0.00") &amp; "|" &amp; TEXT(tbl_Manifiestos[[#This Row],[Costo Unitario]],"0.00")</f>
        <v>2501|TOLLS|1.00|34.65</v>
      </c>
      <c r="C3396" t="s">
        <v>5431</v>
      </c>
      <c r="D3396" s="32">
        <v>45806</v>
      </c>
      <c r="E3396">
        <v>82</v>
      </c>
      <c r="F3396" t="s">
        <v>5322</v>
      </c>
      <c r="G3396" t="s">
        <v>5410</v>
      </c>
      <c r="H3396" t="s">
        <v>5410</v>
      </c>
      <c r="J3396">
        <v>1</v>
      </c>
      <c r="K3396" s="34">
        <v>34.65</v>
      </c>
      <c r="L3396" s="40">
        <v>34.65</v>
      </c>
      <c r="M3396" s="6">
        <f>tbl_Manifiestos[[#This Row],[Total Pagado]]*tbl_Manifiestos[[#This Row],[Porcentaje]]</f>
        <v>34.65</v>
      </c>
      <c r="N3396" s="3">
        <v>1</v>
      </c>
    </row>
    <row r="3397" spans="1:14" ht="15.75" x14ac:dyDescent="0.25">
      <c r="A3397" s="3" t="s">
        <v>5780</v>
      </c>
      <c r="B3397" s="3" t="str">
        <f>tbl_Manifiestos[[#This Row],[Factura]] &amp; "|" &amp; tbl_Manifiestos[[#This Row],[Proyecto OK]] &amp; "|" &amp; TEXT(tbl_Manifiestos[[#This Row],[Servicio]],"0.00") &amp; "|" &amp; TEXT(tbl_Manifiestos[[#This Row],[Costo Unitario]],"0.00")</f>
        <v>2501|TOLLS|1.00|42.80</v>
      </c>
      <c r="C3397" s="44" t="s">
        <v>5431</v>
      </c>
      <c r="D3397" s="124">
        <v>45804</v>
      </c>
      <c r="E3397">
        <v>198</v>
      </c>
      <c r="F3397" t="s">
        <v>5322</v>
      </c>
      <c r="G3397" t="s">
        <v>5410</v>
      </c>
      <c r="H3397" t="s">
        <v>5410</v>
      </c>
      <c r="J3397">
        <v>1</v>
      </c>
      <c r="K3397" s="34">
        <v>42.8</v>
      </c>
      <c r="L3397" s="40">
        <v>42.8</v>
      </c>
      <c r="M3397" s="6">
        <f>tbl_Manifiestos[[#This Row],[Total Pagado]]*tbl_Manifiestos[[#This Row],[Porcentaje]]</f>
        <v>42.8</v>
      </c>
      <c r="N3397" s="3">
        <v>1</v>
      </c>
    </row>
    <row r="3398" spans="1:14" ht="15.75" x14ac:dyDescent="0.25">
      <c r="A3398" s="3" t="s">
        <v>5780</v>
      </c>
      <c r="B3398" s="3" t="str">
        <f>tbl_Manifiestos[[#This Row],[Factura]] &amp; "|" &amp; tbl_Manifiestos[[#This Row],[Proyecto OK]] &amp; "|" &amp; TEXT(tbl_Manifiestos[[#This Row],[Servicio]],"0.00") &amp; "|" &amp; TEXT(tbl_Manifiestos[[#This Row],[Costo Unitario]],"0.00")</f>
        <v>2501|TOLLS|1.00|13.25</v>
      </c>
      <c r="C3398" s="44" t="s">
        <v>5431</v>
      </c>
      <c r="D3398" s="124">
        <v>45805</v>
      </c>
      <c r="E3398">
        <v>198</v>
      </c>
      <c r="F3398" t="s">
        <v>5322</v>
      </c>
      <c r="G3398" t="s">
        <v>5410</v>
      </c>
      <c r="H3398" t="s">
        <v>5410</v>
      </c>
      <c r="J3398">
        <v>1</v>
      </c>
      <c r="K3398" s="35">
        <v>13.25</v>
      </c>
      <c r="L3398" s="39">
        <v>13.25</v>
      </c>
      <c r="M3398" s="6">
        <f>tbl_Manifiestos[[#This Row],[Total Pagado]]*tbl_Manifiestos[[#This Row],[Porcentaje]]</f>
        <v>13.25</v>
      </c>
      <c r="N3398" s="3">
        <v>1</v>
      </c>
    </row>
    <row r="3399" spans="1:14" ht="15.75" x14ac:dyDescent="0.25">
      <c r="A3399" s="3" t="s">
        <v>5780</v>
      </c>
      <c r="B3399" s="3" t="str">
        <f>tbl_Manifiestos[[#This Row],[Factura]] &amp; "|" &amp; tbl_Manifiestos[[#This Row],[Proyecto OK]] &amp; "|" &amp; TEXT(tbl_Manifiestos[[#This Row],[Servicio]],"0.00") &amp; "|" &amp; TEXT(tbl_Manifiestos[[#This Row],[Costo Unitario]],"0.00")</f>
        <v>2501|TOLLS|1.00|50.95</v>
      </c>
      <c r="C3399" s="44" t="s">
        <v>5431</v>
      </c>
      <c r="D3399" s="123">
        <v>45806</v>
      </c>
      <c r="E3399">
        <v>108</v>
      </c>
      <c r="F3399" t="s">
        <v>5322</v>
      </c>
      <c r="G3399" t="s">
        <v>5410</v>
      </c>
      <c r="H3399" t="s">
        <v>5410</v>
      </c>
      <c r="J3399">
        <v>1</v>
      </c>
      <c r="K3399" s="36">
        <v>50.95</v>
      </c>
      <c r="L3399" s="38">
        <v>50.95</v>
      </c>
      <c r="M3399" s="6">
        <f>tbl_Manifiestos[[#This Row],[Total Pagado]]*tbl_Manifiestos[[#This Row],[Porcentaje]]</f>
        <v>50.95</v>
      </c>
      <c r="N3399" s="3">
        <v>1</v>
      </c>
    </row>
    <row r="3400" spans="1:14" ht="15.75" x14ac:dyDescent="0.25">
      <c r="A3400" s="3" t="s">
        <v>1982</v>
      </c>
      <c r="B3400" s="3" t="str">
        <f>tbl_Manifiestos[[#This Row],[Factura]] &amp; "|" &amp; tbl_Manifiestos[[#This Row],[Proyecto OK]] &amp; "|" &amp; TEXT(tbl_Manifiestos[[#This Row],[Servicio]],"0.00") &amp; "|" &amp; TEXT(tbl_Manifiestos[[#This Row],[Costo Unitario]],"0.00")</f>
        <v>2580|Martam|8.50|110.00</v>
      </c>
      <c r="C3400">
        <v>2580</v>
      </c>
      <c r="D3400" s="136">
        <v>45840</v>
      </c>
      <c r="E3400" s="5">
        <v>612</v>
      </c>
      <c r="F3400" s="3" t="s">
        <v>5339</v>
      </c>
      <c r="G3400" s="5" t="s">
        <v>5340</v>
      </c>
      <c r="H3400" s="135" t="s">
        <v>2133</v>
      </c>
      <c r="I3400" s="5"/>
      <c r="J3400" s="3">
        <v>8.5</v>
      </c>
      <c r="K3400" s="183">
        <v>110</v>
      </c>
      <c r="L3400" s="212">
        <v>935</v>
      </c>
      <c r="M3400" s="6">
        <f>tbl_Manifiestos[[#This Row],[Total Pagado]]*tbl_Manifiestos[[#This Row],[Porcentaje]]</f>
        <v>841.5</v>
      </c>
      <c r="N3400" s="3">
        <v>0.9</v>
      </c>
    </row>
    <row r="3401" spans="1:14" ht="15.75" x14ac:dyDescent="0.25">
      <c r="A3401" s="3" t="s">
        <v>1982</v>
      </c>
      <c r="B3401" s="3" t="str">
        <f>tbl_Manifiestos[[#This Row],[Factura]] &amp; "|" &amp; tbl_Manifiestos[[#This Row],[Proyecto OK]] &amp; "|" &amp; TEXT(tbl_Manifiestos[[#This Row],[Servicio]],"0.00") &amp; "|" &amp; TEXT(tbl_Manifiestos[[#This Row],[Costo Unitario]],"0.00")</f>
        <v>2580|Martam|7.75|110.00</v>
      </c>
      <c r="C3401">
        <v>2580</v>
      </c>
      <c r="D3401" s="138">
        <v>45841</v>
      </c>
      <c r="E3401" s="5">
        <v>612</v>
      </c>
      <c r="F3401" s="3" t="s">
        <v>5339</v>
      </c>
      <c r="G3401" s="5" t="s">
        <v>5340</v>
      </c>
      <c r="H3401" s="135" t="s">
        <v>2133</v>
      </c>
      <c r="I3401" s="5"/>
      <c r="J3401" s="3">
        <v>7.75</v>
      </c>
      <c r="K3401" s="185">
        <v>110</v>
      </c>
      <c r="L3401" s="214">
        <v>852.5</v>
      </c>
      <c r="M3401" s="6">
        <f>tbl_Manifiestos[[#This Row],[Total Pagado]]*tbl_Manifiestos[[#This Row],[Porcentaje]]</f>
        <v>767.25</v>
      </c>
      <c r="N3401" s="3">
        <v>0.9</v>
      </c>
    </row>
    <row r="3402" spans="1:14" ht="15.75" x14ac:dyDescent="0.25">
      <c r="A3402" s="3" t="s">
        <v>5305</v>
      </c>
      <c r="B3402" s="3" t="str">
        <f>tbl_Manifiestos[[#This Row],[Factura]] &amp; "|" &amp; tbl_Manifiestos[[#This Row],[Proyecto OK]] &amp; "|" &amp; TEXT(tbl_Manifiestos[[#This Row],[Servicio]],"0.00") &amp; "|" &amp; TEXT(tbl_Manifiestos[[#This Row],[Costo Unitario]],"0.00")</f>
        <v>2596|Martam|7.50|110.00</v>
      </c>
      <c r="C3402">
        <v>2596</v>
      </c>
      <c r="D3402" s="136">
        <v>45846</v>
      </c>
      <c r="E3402" s="5">
        <v>54</v>
      </c>
      <c r="F3402" s="3" t="s">
        <v>5339</v>
      </c>
      <c r="G3402" s="5" t="s">
        <v>5340</v>
      </c>
      <c r="H3402" s="135" t="s">
        <v>2133</v>
      </c>
      <c r="I3402" s="5"/>
      <c r="J3402" s="3">
        <v>7.5</v>
      </c>
      <c r="K3402" s="183">
        <v>110</v>
      </c>
      <c r="L3402" s="212">
        <v>825</v>
      </c>
      <c r="M3402" s="6">
        <f>tbl_Manifiestos[[#This Row],[Total Pagado]]*tbl_Manifiestos[[#This Row],[Porcentaje]]</f>
        <v>742.5</v>
      </c>
      <c r="N3402" s="3">
        <v>0.9</v>
      </c>
    </row>
    <row r="3403" spans="1:14" ht="15.75" x14ac:dyDescent="0.25">
      <c r="A3403" s="3" t="s">
        <v>5309</v>
      </c>
      <c r="B3403" s="3" t="str">
        <f>tbl_Manifiestos[[#This Row],[Factura]] &amp; "|" &amp; tbl_Manifiestos[[#This Row],[Proyecto OK]] &amp; "|" &amp; TEXT(tbl_Manifiestos[[#This Row],[Servicio]],"0.00") &amp; "|" &amp; TEXT(tbl_Manifiestos[[#This Row],[Costo Unitario]],"0.00")</f>
        <v>2596|Martam|8.00|110.00</v>
      </c>
      <c r="C3403">
        <v>2596</v>
      </c>
      <c r="D3403" s="138">
        <v>45848</v>
      </c>
      <c r="E3403" s="5">
        <v>661</v>
      </c>
      <c r="F3403" s="3" t="s">
        <v>5339</v>
      </c>
      <c r="G3403" s="5" t="s">
        <v>5340</v>
      </c>
      <c r="H3403" s="135" t="s">
        <v>2133</v>
      </c>
      <c r="I3403" s="5"/>
      <c r="J3403" s="3">
        <v>8</v>
      </c>
      <c r="K3403" s="185">
        <v>110</v>
      </c>
      <c r="L3403" s="214">
        <v>880</v>
      </c>
      <c r="M3403" s="6">
        <f>tbl_Manifiestos[[#This Row],[Total Pagado]]*tbl_Manifiestos[[#This Row],[Porcentaje]]</f>
        <v>792</v>
      </c>
      <c r="N3403" s="3">
        <v>0.9</v>
      </c>
    </row>
    <row r="3404" spans="1:14" ht="15.75" x14ac:dyDescent="0.25">
      <c r="A3404" s="3" t="s">
        <v>5309</v>
      </c>
      <c r="B3404" s="3" t="str">
        <f>tbl_Manifiestos[[#This Row],[Factura]] &amp; "|" &amp; tbl_Manifiestos[[#This Row],[Proyecto OK]] &amp; "|" &amp; TEXT(tbl_Manifiestos[[#This Row],[Servicio]],"0.00") &amp; "|" &amp; TEXT(tbl_Manifiestos[[#This Row],[Costo Unitario]],"0.00")</f>
        <v>2596|Martam|7.00|110.00</v>
      </c>
      <c r="C3404">
        <v>2596</v>
      </c>
      <c r="D3404" s="4">
        <v>45848</v>
      </c>
      <c r="E3404" s="5">
        <v>76</v>
      </c>
      <c r="F3404" s="3" t="s">
        <v>5339</v>
      </c>
      <c r="G3404" s="5" t="s">
        <v>5340</v>
      </c>
      <c r="H3404" s="135" t="s">
        <v>2133</v>
      </c>
      <c r="I3404" s="5"/>
      <c r="J3404" s="3">
        <v>7</v>
      </c>
      <c r="K3404" s="6">
        <v>110</v>
      </c>
      <c r="L3404" s="213">
        <v>770</v>
      </c>
      <c r="M3404" s="6">
        <f>tbl_Manifiestos[[#This Row],[Total Pagado]]*tbl_Manifiestos[[#This Row],[Porcentaje]]</f>
        <v>693</v>
      </c>
      <c r="N3404" s="3">
        <v>0.9</v>
      </c>
    </row>
    <row r="3405" spans="1:14" ht="15.75" x14ac:dyDescent="0.25">
      <c r="A3405" s="3" t="s">
        <v>1808</v>
      </c>
      <c r="B3405" s="3" t="str">
        <f>tbl_Manifiestos[[#This Row],[Factura]] &amp; "|" &amp; tbl_Manifiestos[[#This Row],[Proyecto OK]] &amp; "|" &amp; TEXT(tbl_Manifiestos[[#This Row],[Servicio]],"0.00") &amp; "|" &amp; TEXT(tbl_Manifiestos[[#This Row],[Costo Unitario]],"0.00")</f>
        <v>2596|Martam|8.50|110.00</v>
      </c>
      <c r="C3405">
        <v>2596</v>
      </c>
      <c r="D3405" s="4">
        <v>45845</v>
      </c>
      <c r="E3405" s="5">
        <v>371</v>
      </c>
      <c r="F3405" s="3" t="s">
        <v>5339</v>
      </c>
      <c r="G3405" s="5" t="s">
        <v>5340</v>
      </c>
      <c r="H3405" s="135" t="s">
        <v>2133</v>
      </c>
      <c r="I3405" s="5"/>
      <c r="J3405" s="3">
        <v>8.5</v>
      </c>
      <c r="K3405" s="6">
        <v>110</v>
      </c>
      <c r="L3405" s="213">
        <v>935</v>
      </c>
      <c r="M3405" s="6">
        <f>tbl_Manifiestos[[#This Row],[Total Pagado]]*tbl_Manifiestos[[#This Row],[Porcentaje]]</f>
        <v>841.5</v>
      </c>
      <c r="N3405" s="3">
        <v>0.9</v>
      </c>
    </row>
    <row r="3406" spans="1:14" ht="15.75" x14ac:dyDescent="0.25">
      <c r="A3406" s="3" t="s">
        <v>1808</v>
      </c>
      <c r="B3406" s="3" t="str">
        <f>tbl_Manifiestos[[#This Row],[Factura]] &amp; "|" &amp; tbl_Manifiestos[[#This Row],[Proyecto OK]] &amp; "|" &amp; TEXT(tbl_Manifiestos[[#This Row],[Servicio]],"0.00") &amp; "|" &amp; TEXT(tbl_Manifiestos[[#This Row],[Costo Unitario]],"0.00")</f>
        <v>2596|Martam|8.00|110.00</v>
      </c>
      <c r="C3406">
        <v>2596</v>
      </c>
      <c r="D3406" s="136">
        <v>45846</v>
      </c>
      <c r="E3406" s="5">
        <v>371</v>
      </c>
      <c r="F3406" s="3" t="s">
        <v>5339</v>
      </c>
      <c r="G3406" s="5" t="s">
        <v>5340</v>
      </c>
      <c r="H3406" s="135" t="s">
        <v>2133</v>
      </c>
      <c r="I3406" s="5"/>
      <c r="J3406" s="3">
        <v>8</v>
      </c>
      <c r="K3406" s="183">
        <v>110</v>
      </c>
      <c r="L3406" s="212">
        <v>880</v>
      </c>
      <c r="M3406" s="6">
        <f>tbl_Manifiestos[[#This Row],[Total Pagado]]*tbl_Manifiestos[[#This Row],[Porcentaje]]</f>
        <v>792</v>
      </c>
      <c r="N3406" s="3">
        <v>0.9</v>
      </c>
    </row>
    <row r="3407" spans="1:14" ht="15.75" x14ac:dyDescent="0.25">
      <c r="A3407" s="3" t="s">
        <v>1808</v>
      </c>
      <c r="B3407" s="3" t="str">
        <f>tbl_Manifiestos[[#This Row],[Factura]] &amp; "|" &amp; tbl_Manifiestos[[#This Row],[Proyecto OK]] &amp; "|" &amp; TEXT(tbl_Manifiestos[[#This Row],[Servicio]],"0.00") &amp; "|" &amp; TEXT(tbl_Manifiestos[[#This Row],[Costo Unitario]],"0.00")</f>
        <v>2596|Martam|8.50|110.00</v>
      </c>
      <c r="C3407">
        <v>2596</v>
      </c>
      <c r="D3407" s="138">
        <v>45847</v>
      </c>
      <c r="E3407" s="5">
        <v>371</v>
      </c>
      <c r="F3407" s="3" t="s">
        <v>5339</v>
      </c>
      <c r="G3407" s="5" t="s">
        <v>5340</v>
      </c>
      <c r="H3407" s="135" t="s">
        <v>2133</v>
      </c>
      <c r="I3407" s="5"/>
      <c r="J3407" s="3">
        <v>8.5</v>
      </c>
      <c r="K3407" s="185">
        <v>110</v>
      </c>
      <c r="L3407" s="214">
        <v>935</v>
      </c>
      <c r="M3407" s="6">
        <f>tbl_Manifiestos[[#This Row],[Total Pagado]]*tbl_Manifiestos[[#This Row],[Porcentaje]]</f>
        <v>841.5</v>
      </c>
      <c r="N3407" s="3">
        <v>0.9</v>
      </c>
    </row>
    <row r="3408" spans="1:14" ht="15.75" x14ac:dyDescent="0.25">
      <c r="A3408" s="3" t="s">
        <v>1808</v>
      </c>
      <c r="B3408" s="3" t="str">
        <f>tbl_Manifiestos[[#This Row],[Factura]] &amp; "|" &amp; tbl_Manifiestos[[#This Row],[Proyecto OK]] &amp; "|" &amp; TEXT(tbl_Manifiestos[[#This Row],[Servicio]],"0.00") &amp; "|" &amp; TEXT(tbl_Manifiestos[[#This Row],[Costo Unitario]],"0.00")</f>
        <v>2596|Martam|6.50|110.00</v>
      </c>
      <c r="C3408">
        <v>2596</v>
      </c>
      <c r="D3408" s="4">
        <v>45848</v>
      </c>
      <c r="E3408" s="5">
        <v>371</v>
      </c>
      <c r="F3408" s="3" t="s">
        <v>5339</v>
      </c>
      <c r="G3408" s="5" t="s">
        <v>5340</v>
      </c>
      <c r="H3408" s="135" t="s">
        <v>2133</v>
      </c>
      <c r="I3408" s="5"/>
      <c r="J3408" s="3">
        <v>6.5</v>
      </c>
      <c r="K3408" s="6">
        <v>110</v>
      </c>
      <c r="L3408" s="213">
        <v>715</v>
      </c>
      <c r="M3408" s="6">
        <f>tbl_Manifiestos[[#This Row],[Total Pagado]]*tbl_Manifiestos[[#This Row],[Porcentaje]]</f>
        <v>643.5</v>
      </c>
      <c r="N3408" s="3">
        <v>0.9</v>
      </c>
    </row>
    <row r="3409" spans="1:14" ht="15.75" x14ac:dyDescent="0.25">
      <c r="A3409" s="3" t="s">
        <v>1808</v>
      </c>
      <c r="B3409" s="3" t="str">
        <f>tbl_Manifiestos[[#This Row],[Factura]] &amp; "|" &amp; tbl_Manifiestos[[#This Row],[Proyecto OK]] &amp; "|" &amp; TEXT(tbl_Manifiestos[[#This Row],[Servicio]],"0.00") &amp; "|" &amp; TEXT(tbl_Manifiestos[[#This Row],[Costo Unitario]],"0.00")</f>
        <v>2596|Martam|7.25|110.00</v>
      </c>
      <c r="C3409">
        <v>2596</v>
      </c>
      <c r="D3409" s="4">
        <v>45849</v>
      </c>
      <c r="E3409" s="5">
        <v>371</v>
      </c>
      <c r="F3409" s="3" t="s">
        <v>5339</v>
      </c>
      <c r="G3409" s="5" t="s">
        <v>5340</v>
      </c>
      <c r="H3409" s="135" t="s">
        <v>2133</v>
      </c>
      <c r="I3409" s="5"/>
      <c r="J3409" s="3">
        <v>7.25</v>
      </c>
      <c r="K3409" s="6">
        <v>110</v>
      </c>
      <c r="L3409" s="213">
        <v>797.5</v>
      </c>
      <c r="M3409" s="6">
        <f>tbl_Manifiestos[[#This Row],[Total Pagado]]*tbl_Manifiestos[[#This Row],[Porcentaje]]</f>
        <v>717.75</v>
      </c>
      <c r="N3409" s="3">
        <v>0.9</v>
      </c>
    </row>
    <row r="3410" spans="1:14" ht="15.75" x14ac:dyDescent="0.25">
      <c r="A3410" s="3" t="s">
        <v>27</v>
      </c>
      <c r="B3410" s="3" t="str">
        <f>tbl_Manifiestos[[#This Row],[Factura]] &amp; "|" &amp; tbl_Manifiestos[[#This Row],[Proyecto OK]] &amp; "|" &amp; TEXT(tbl_Manifiestos[[#This Row],[Servicio]],"0.00") &amp; "|" &amp; TEXT(tbl_Manifiestos[[#This Row],[Costo Unitario]],"0.00")</f>
        <v>2596|Martam|8.75|110.00</v>
      </c>
      <c r="C3410" t="s">
        <v>5493</v>
      </c>
      <c r="D3410" s="51">
        <v>45845</v>
      </c>
      <c r="E3410">
        <v>114</v>
      </c>
      <c r="F3410" t="s">
        <v>5339</v>
      </c>
      <c r="G3410" t="s">
        <v>5340</v>
      </c>
      <c r="H3410" s="135" t="s">
        <v>2133</v>
      </c>
      <c r="J3410">
        <v>8.75</v>
      </c>
      <c r="K3410" s="55">
        <v>110</v>
      </c>
      <c r="L3410" s="40">
        <f t="shared" ref="L3410:L3424" si="97">J3410*K3410</f>
        <v>962.5</v>
      </c>
      <c r="M3410" s="6">
        <f>tbl_Manifiestos[[#This Row],[Total Pagado]]*tbl_Manifiestos[[#This Row],[Porcentaje]]</f>
        <v>895.125</v>
      </c>
      <c r="N3410" s="3">
        <v>0.93</v>
      </c>
    </row>
    <row r="3411" spans="1:14" ht="15.75" x14ac:dyDescent="0.25">
      <c r="A3411" s="3" t="s">
        <v>27</v>
      </c>
      <c r="B3411" s="3" t="str">
        <f>tbl_Manifiestos[[#This Row],[Factura]] &amp; "|" &amp; tbl_Manifiestos[[#This Row],[Proyecto OK]] &amp; "|" &amp; TEXT(tbl_Manifiestos[[#This Row],[Servicio]],"0.00") &amp; "|" &amp; TEXT(tbl_Manifiestos[[#This Row],[Costo Unitario]],"0.00")</f>
        <v>2596|Martam|8.25|110.00</v>
      </c>
      <c r="C3411" t="s">
        <v>5493</v>
      </c>
      <c r="D3411" s="51">
        <v>45846</v>
      </c>
      <c r="E3411">
        <v>114</v>
      </c>
      <c r="F3411" t="s">
        <v>5339</v>
      </c>
      <c r="G3411" t="s">
        <v>5340</v>
      </c>
      <c r="H3411" s="135" t="s">
        <v>2133</v>
      </c>
      <c r="J3411">
        <v>8.25</v>
      </c>
      <c r="K3411" s="55">
        <v>110</v>
      </c>
      <c r="L3411" s="40">
        <f t="shared" si="97"/>
        <v>907.5</v>
      </c>
      <c r="M3411" s="6">
        <f>tbl_Manifiestos[[#This Row],[Total Pagado]]*tbl_Manifiestos[[#This Row],[Porcentaje]]</f>
        <v>843.97500000000002</v>
      </c>
      <c r="N3411" s="3">
        <v>0.93</v>
      </c>
    </row>
    <row r="3412" spans="1:14" ht="15.75" x14ac:dyDescent="0.25">
      <c r="A3412" s="3" t="s">
        <v>27</v>
      </c>
      <c r="B3412" s="3" t="str">
        <f>tbl_Manifiestos[[#This Row],[Factura]] &amp; "|" &amp; tbl_Manifiestos[[#This Row],[Proyecto OK]] &amp; "|" &amp; TEXT(tbl_Manifiestos[[#This Row],[Servicio]],"0.00") &amp; "|" &amp; TEXT(tbl_Manifiestos[[#This Row],[Costo Unitario]],"0.00")</f>
        <v>2596|Martam|7.75|110.00</v>
      </c>
      <c r="C3412" t="s">
        <v>5493</v>
      </c>
      <c r="D3412" s="51">
        <v>45847</v>
      </c>
      <c r="E3412">
        <v>114</v>
      </c>
      <c r="F3412" t="s">
        <v>5339</v>
      </c>
      <c r="G3412" t="s">
        <v>5340</v>
      </c>
      <c r="H3412" s="135" t="s">
        <v>2133</v>
      </c>
      <c r="J3412">
        <v>7.75</v>
      </c>
      <c r="K3412" s="55">
        <v>110</v>
      </c>
      <c r="L3412" s="40">
        <f t="shared" si="97"/>
        <v>852.5</v>
      </c>
      <c r="M3412" s="6">
        <f>tbl_Manifiestos[[#This Row],[Total Pagado]]*tbl_Manifiestos[[#This Row],[Porcentaje]]</f>
        <v>792.82500000000005</v>
      </c>
      <c r="N3412" s="3">
        <v>0.93</v>
      </c>
    </row>
    <row r="3413" spans="1:14" ht="15.75" x14ac:dyDescent="0.25">
      <c r="A3413" s="3" t="s">
        <v>27</v>
      </c>
      <c r="B3413" s="3" t="str">
        <f>tbl_Manifiestos[[#This Row],[Factura]] &amp; "|" &amp; tbl_Manifiestos[[#This Row],[Proyecto OK]] &amp; "|" &amp; TEXT(tbl_Manifiestos[[#This Row],[Servicio]],"0.00") &amp; "|" &amp; TEXT(tbl_Manifiestos[[#This Row],[Costo Unitario]],"0.00")</f>
        <v>2596|Martam|7.75|110.00</v>
      </c>
      <c r="C3413" t="s">
        <v>5493</v>
      </c>
      <c r="D3413" s="51">
        <v>45847</v>
      </c>
      <c r="E3413">
        <v>325</v>
      </c>
      <c r="F3413" t="s">
        <v>5339</v>
      </c>
      <c r="G3413" t="s">
        <v>5340</v>
      </c>
      <c r="H3413" s="135" t="s">
        <v>2133</v>
      </c>
      <c r="J3413">
        <v>7.75</v>
      </c>
      <c r="K3413" s="55">
        <v>110</v>
      </c>
      <c r="L3413" s="40">
        <f t="shared" si="97"/>
        <v>852.5</v>
      </c>
      <c r="M3413" s="6">
        <f>tbl_Manifiestos[[#This Row],[Total Pagado]]*tbl_Manifiestos[[#This Row],[Porcentaje]]</f>
        <v>792.82500000000005</v>
      </c>
      <c r="N3413" s="3">
        <v>0.93</v>
      </c>
    </row>
    <row r="3414" spans="1:14" ht="15.75" x14ac:dyDescent="0.25">
      <c r="A3414" s="3" t="s">
        <v>27</v>
      </c>
      <c r="B3414" s="3" t="str">
        <f>tbl_Manifiestos[[#This Row],[Factura]] &amp; "|" &amp; tbl_Manifiestos[[#This Row],[Proyecto OK]] &amp; "|" &amp; TEXT(tbl_Manifiestos[[#This Row],[Servicio]],"0.00") &amp; "|" &amp; TEXT(tbl_Manifiestos[[#This Row],[Costo Unitario]],"0.00")</f>
        <v>2596|Martam|8.00|110.00</v>
      </c>
      <c r="C3414" t="s">
        <v>5493</v>
      </c>
      <c r="D3414" s="51">
        <v>45848</v>
      </c>
      <c r="E3414">
        <v>114</v>
      </c>
      <c r="F3414" t="s">
        <v>5339</v>
      </c>
      <c r="G3414" t="s">
        <v>5340</v>
      </c>
      <c r="H3414" s="135" t="s">
        <v>2133</v>
      </c>
      <c r="J3414">
        <v>8</v>
      </c>
      <c r="K3414" s="55">
        <v>110</v>
      </c>
      <c r="L3414" s="40">
        <f t="shared" si="97"/>
        <v>880</v>
      </c>
      <c r="M3414" s="6">
        <f>tbl_Manifiestos[[#This Row],[Total Pagado]]*tbl_Manifiestos[[#This Row],[Porcentaje]]</f>
        <v>818.40000000000009</v>
      </c>
      <c r="N3414" s="3">
        <v>0.93</v>
      </c>
    </row>
    <row r="3415" spans="1:14" ht="15.75" x14ac:dyDescent="0.25">
      <c r="A3415" s="3" t="s">
        <v>12</v>
      </c>
      <c r="B3415" s="3" t="str">
        <f>tbl_Manifiestos[[#This Row],[Factura]] &amp; "|" &amp; tbl_Manifiestos[[#This Row],[Proyecto OK]] &amp; "|" &amp; TEXT(tbl_Manifiestos[[#This Row],[Servicio]],"0.00") &amp; "|" &amp; TEXT(tbl_Manifiestos[[#This Row],[Costo Unitario]],"0.00")</f>
        <v>2580|Martam|8.50|110.00</v>
      </c>
      <c r="C3415" t="s">
        <v>5747</v>
      </c>
      <c r="D3415" s="52">
        <v>45840</v>
      </c>
      <c r="E3415">
        <v>82</v>
      </c>
      <c r="F3415" t="s">
        <v>5339</v>
      </c>
      <c r="G3415" t="s">
        <v>5340</v>
      </c>
      <c r="H3415" s="135" t="s">
        <v>2133</v>
      </c>
      <c r="J3415">
        <v>8.5</v>
      </c>
      <c r="K3415" s="56">
        <v>110</v>
      </c>
      <c r="L3415" s="39">
        <f t="shared" si="97"/>
        <v>935</v>
      </c>
      <c r="M3415" s="6">
        <f>tbl_Manifiestos[[#This Row],[Total Pagado]]*tbl_Manifiestos[[#This Row],[Porcentaje]]</f>
        <v>869.55000000000007</v>
      </c>
      <c r="N3415" s="3">
        <v>0.93</v>
      </c>
    </row>
    <row r="3416" spans="1:14" ht="15.75" x14ac:dyDescent="0.25">
      <c r="A3416" s="3" t="s">
        <v>12</v>
      </c>
      <c r="B3416" s="3" t="str">
        <f>tbl_Manifiestos[[#This Row],[Factura]] &amp; "|" &amp; tbl_Manifiestos[[#This Row],[Proyecto OK]] &amp; "|" &amp; TEXT(tbl_Manifiestos[[#This Row],[Servicio]],"0.00") &amp; "|" &amp; TEXT(tbl_Manifiestos[[#This Row],[Costo Unitario]],"0.00")</f>
        <v>2580|Martam|7.75|110.00</v>
      </c>
      <c r="C3416" t="s">
        <v>5747</v>
      </c>
      <c r="D3416" s="50">
        <v>45841</v>
      </c>
      <c r="E3416">
        <v>82</v>
      </c>
      <c r="F3416" t="s">
        <v>5339</v>
      </c>
      <c r="G3416" t="s">
        <v>5340</v>
      </c>
      <c r="H3416" s="135" t="s">
        <v>2133</v>
      </c>
      <c r="J3416">
        <v>7.75</v>
      </c>
      <c r="K3416" s="54">
        <v>110</v>
      </c>
      <c r="L3416" s="38">
        <f t="shared" si="97"/>
        <v>852.5</v>
      </c>
      <c r="M3416" s="6">
        <f>tbl_Manifiestos[[#This Row],[Total Pagado]]*tbl_Manifiestos[[#This Row],[Porcentaje]]</f>
        <v>792.82500000000005</v>
      </c>
      <c r="N3416" s="3">
        <v>0.93</v>
      </c>
    </row>
    <row r="3417" spans="1:14" ht="15.75" x14ac:dyDescent="0.25">
      <c r="A3417" s="3" t="s">
        <v>12</v>
      </c>
      <c r="B3417" s="3" t="str">
        <f>tbl_Manifiestos[[#This Row],[Factura]] &amp; "|" &amp; tbl_Manifiestos[[#This Row],[Proyecto OK]] &amp; "|" &amp; TEXT(tbl_Manifiestos[[#This Row],[Servicio]],"0.00") &amp; "|" &amp; TEXT(tbl_Manifiestos[[#This Row],[Costo Unitario]],"0.00")</f>
        <v>2596|Martam|9.75|110.00</v>
      </c>
      <c r="C3417" t="s">
        <v>5493</v>
      </c>
      <c r="D3417" s="51">
        <v>45845</v>
      </c>
      <c r="E3417">
        <v>82</v>
      </c>
      <c r="F3417" t="s">
        <v>5339</v>
      </c>
      <c r="G3417" t="s">
        <v>5340</v>
      </c>
      <c r="H3417" s="135" t="s">
        <v>2133</v>
      </c>
      <c r="J3417">
        <v>9.75</v>
      </c>
      <c r="K3417" s="55">
        <v>110</v>
      </c>
      <c r="L3417" s="40">
        <f t="shared" si="97"/>
        <v>1072.5</v>
      </c>
      <c r="M3417" s="6">
        <f>tbl_Manifiestos[[#This Row],[Total Pagado]]*tbl_Manifiestos[[#This Row],[Porcentaje]]</f>
        <v>997.42500000000007</v>
      </c>
      <c r="N3417" s="3">
        <v>0.93</v>
      </c>
    </row>
    <row r="3418" spans="1:14" ht="15.75" x14ac:dyDescent="0.25">
      <c r="A3418" s="3" t="s">
        <v>12</v>
      </c>
      <c r="B3418" s="3" t="str">
        <f>tbl_Manifiestos[[#This Row],[Factura]] &amp; "|" &amp; tbl_Manifiestos[[#This Row],[Proyecto OK]] &amp; "|" &amp; TEXT(tbl_Manifiestos[[#This Row],[Servicio]],"0.00") &amp; "|" &amp; TEXT(tbl_Manifiestos[[#This Row],[Costo Unitario]],"0.00")</f>
        <v>2596|Martam|9.50|110.00</v>
      </c>
      <c r="C3418" t="s">
        <v>5493</v>
      </c>
      <c r="D3418" s="51">
        <v>45845</v>
      </c>
      <c r="E3418">
        <v>11</v>
      </c>
      <c r="F3418" t="s">
        <v>5339</v>
      </c>
      <c r="G3418" t="s">
        <v>5340</v>
      </c>
      <c r="H3418" s="135" t="s">
        <v>2133</v>
      </c>
      <c r="J3418">
        <v>9.5</v>
      </c>
      <c r="K3418" s="55">
        <v>110</v>
      </c>
      <c r="L3418" s="40">
        <f t="shared" si="97"/>
        <v>1045</v>
      </c>
      <c r="M3418" s="6">
        <f>tbl_Manifiestos[[#This Row],[Total Pagado]]*tbl_Manifiestos[[#This Row],[Porcentaje]]</f>
        <v>971.85</v>
      </c>
      <c r="N3418" s="3">
        <v>0.93</v>
      </c>
    </row>
    <row r="3419" spans="1:14" ht="15.75" x14ac:dyDescent="0.25">
      <c r="A3419" s="3" t="s">
        <v>12</v>
      </c>
      <c r="B3419" s="3" t="str">
        <f>tbl_Manifiestos[[#This Row],[Factura]] &amp; "|" &amp; tbl_Manifiestos[[#This Row],[Proyecto OK]] &amp; "|" &amp; TEXT(tbl_Manifiestos[[#This Row],[Servicio]],"0.00") &amp; "|" &amp; TEXT(tbl_Manifiestos[[#This Row],[Costo Unitario]],"0.00")</f>
        <v>2596|Martam|7.00|110.00</v>
      </c>
      <c r="C3419" t="s">
        <v>5493</v>
      </c>
      <c r="D3419" s="51">
        <v>45846</v>
      </c>
      <c r="E3419">
        <v>82</v>
      </c>
      <c r="F3419" t="s">
        <v>5339</v>
      </c>
      <c r="G3419" t="s">
        <v>5340</v>
      </c>
      <c r="H3419" s="135" t="s">
        <v>2133</v>
      </c>
      <c r="J3419">
        <v>7</v>
      </c>
      <c r="K3419" s="55">
        <v>110</v>
      </c>
      <c r="L3419" s="40">
        <f t="shared" si="97"/>
        <v>770</v>
      </c>
      <c r="M3419" s="6">
        <f>tbl_Manifiestos[[#This Row],[Total Pagado]]*tbl_Manifiestos[[#This Row],[Porcentaje]]</f>
        <v>716.1</v>
      </c>
      <c r="N3419" s="3">
        <v>0.93</v>
      </c>
    </row>
    <row r="3420" spans="1:14" ht="15.75" x14ac:dyDescent="0.25">
      <c r="A3420" s="3" t="s">
        <v>12</v>
      </c>
      <c r="B3420" s="3" t="str">
        <f>tbl_Manifiestos[[#This Row],[Factura]] &amp; "|" &amp; tbl_Manifiestos[[#This Row],[Proyecto OK]] &amp; "|" &amp; TEXT(tbl_Manifiestos[[#This Row],[Servicio]],"0.00") &amp; "|" &amp; TEXT(tbl_Manifiestos[[#This Row],[Costo Unitario]],"0.00")</f>
        <v>2596|Martam|7.00|110.00</v>
      </c>
      <c r="C3420" t="s">
        <v>5493</v>
      </c>
      <c r="D3420" s="51">
        <v>45846</v>
      </c>
      <c r="E3420">
        <v>11</v>
      </c>
      <c r="F3420" t="s">
        <v>5339</v>
      </c>
      <c r="G3420" t="s">
        <v>5340</v>
      </c>
      <c r="H3420" s="135" t="s">
        <v>2133</v>
      </c>
      <c r="J3420">
        <v>7</v>
      </c>
      <c r="K3420" s="55">
        <v>110</v>
      </c>
      <c r="L3420" s="40">
        <f t="shared" si="97"/>
        <v>770</v>
      </c>
      <c r="M3420" s="6">
        <f>tbl_Manifiestos[[#This Row],[Total Pagado]]*tbl_Manifiestos[[#This Row],[Porcentaje]]</f>
        <v>716.1</v>
      </c>
      <c r="N3420" s="3">
        <v>0.93</v>
      </c>
    </row>
    <row r="3421" spans="1:14" ht="15.75" x14ac:dyDescent="0.25">
      <c r="A3421" s="3" t="s">
        <v>12</v>
      </c>
      <c r="B3421" s="3" t="str">
        <f>tbl_Manifiestos[[#This Row],[Factura]] &amp; "|" &amp; tbl_Manifiestos[[#This Row],[Proyecto OK]] &amp; "|" &amp; TEXT(tbl_Manifiestos[[#This Row],[Servicio]],"0.00") &amp; "|" &amp; TEXT(tbl_Manifiestos[[#This Row],[Costo Unitario]],"0.00")</f>
        <v>2596|Martam|7.50|110.00</v>
      </c>
      <c r="C3421" t="s">
        <v>5493</v>
      </c>
      <c r="D3421" s="51">
        <v>45847</v>
      </c>
      <c r="E3421">
        <v>11</v>
      </c>
      <c r="F3421" t="s">
        <v>5339</v>
      </c>
      <c r="G3421" t="s">
        <v>5340</v>
      </c>
      <c r="H3421" s="135" t="s">
        <v>2133</v>
      </c>
      <c r="J3421">
        <v>7.5</v>
      </c>
      <c r="K3421" s="55">
        <v>110</v>
      </c>
      <c r="L3421" s="40">
        <f t="shared" si="97"/>
        <v>825</v>
      </c>
      <c r="M3421" s="6">
        <f>tbl_Manifiestos[[#This Row],[Total Pagado]]*tbl_Manifiestos[[#This Row],[Porcentaje]]</f>
        <v>767.25</v>
      </c>
      <c r="N3421" s="3">
        <v>0.93</v>
      </c>
    </row>
    <row r="3422" spans="1:14" ht="15.75" x14ac:dyDescent="0.25">
      <c r="A3422" s="3" t="s">
        <v>12</v>
      </c>
      <c r="B3422" s="3" t="str">
        <f>tbl_Manifiestos[[#This Row],[Factura]] &amp; "|" &amp; tbl_Manifiestos[[#This Row],[Proyecto OK]] &amp; "|" &amp; TEXT(tbl_Manifiestos[[#This Row],[Servicio]],"0.00") &amp; "|" &amp; TEXT(tbl_Manifiestos[[#This Row],[Costo Unitario]],"0.00")</f>
        <v>2596|Martam|6.25|110.00</v>
      </c>
      <c r="C3422" t="s">
        <v>5493</v>
      </c>
      <c r="D3422" s="51">
        <v>45848</v>
      </c>
      <c r="E3422">
        <v>82</v>
      </c>
      <c r="F3422" t="s">
        <v>5339</v>
      </c>
      <c r="G3422" t="s">
        <v>5340</v>
      </c>
      <c r="H3422" s="135" t="s">
        <v>2133</v>
      </c>
      <c r="J3422">
        <v>6.25</v>
      </c>
      <c r="K3422" s="55">
        <v>110</v>
      </c>
      <c r="L3422" s="40">
        <f t="shared" si="97"/>
        <v>687.5</v>
      </c>
      <c r="M3422" s="6">
        <f>tbl_Manifiestos[[#This Row],[Total Pagado]]*tbl_Manifiestos[[#This Row],[Porcentaje]]</f>
        <v>639.375</v>
      </c>
      <c r="N3422" s="3">
        <v>0.93</v>
      </c>
    </row>
    <row r="3423" spans="1:14" ht="15.75" x14ac:dyDescent="0.25">
      <c r="A3423" s="3" t="s">
        <v>12</v>
      </c>
      <c r="B3423" s="3" t="str">
        <f>tbl_Manifiestos[[#This Row],[Factura]] &amp; "|" &amp; tbl_Manifiestos[[#This Row],[Proyecto OK]] &amp; "|" &amp; TEXT(tbl_Manifiestos[[#This Row],[Servicio]],"0.00") &amp; "|" &amp; TEXT(tbl_Manifiestos[[#This Row],[Costo Unitario]],"0.00")</f>
        <v>2596|Martam|8.50|110.00</v>
      </c>
      <c r="C3423" t="s">
        <v>5493</v>
      </c>
      <c r="D3423" s="50">
        <v>45849</v>
      </c>
      <c r="E3423">
        <v>82</v>
      </c>
      <c r="F3423" t="s">
        <v>5339</v>
      </c>
      <c r="G3423" t="s">
        <v>5340</v>
      </c>
      <c r="H3423" s="135" t="s">
        <v>2133</v>
      </c>
      <c r="J3423">
        <v>8.5</v>
      </c>
      <c r="K3423" s="54">
        <v>110</v>
      </c>
      <c r="L3423" s="38">
        <f t="shared" si="97"/>
        <v>935</v>
      </c>
      <c r="M3423" s="6">
        <f>tbl_Manifiestos[[#This Row],[Total Pagado]]*tbl_Manifiestos[[#This Row],[Porcentaje]]</f>
        <v>869.55000000000007</v>
      </c>
      <c r="N3423" s="3">
        <v>0.93</v>
      </c>
    </row>
    <row r="3424" spans="1:14" ht="15.75" x14ac:dyDescent="0.25">
      <c r="A3424" s="3" t="s">
        <v>16</v>
      </c>
      <c r="B3424" s="3" t="str">
        <f>tbl_Manifiestos[[#This Row],[Factura]] &amp; "|" &amp; tbl_Manifiestos[[#This Row],[Proyecto OK]] &amp; "|" &amp; TEXT(tbl_Manifiestos[[#This Row],[Servicio]],"0.00") &amp; "|" &amp; TEXT(tbl_Manifiestos[[#This Row],[Costo Unitario]],"0.00")</f>
        <v>2596|Martam|7.00|110.00</v>
      </c>
      <c r="C3424" s="44" t="s">
        <v>5493</v>
      </c>
      <c r="D3424" s="79">
        <v>45847</v>
      </c>
      <c r="E3424">
        <v>308</v>
      </c>
      <c r="F3424" t="s">
        <v>5339</v>
      </c>
      <c r="G3424" t="s">
        <v>5340</v>
      </c>
      <c r="H3424" s="135" t="s">
        <v>2133</v>
      </c>
      <c r="J3424">
        <v>7</v>
      </c>
      <c r="K3424" s="55">
        <v>110</v>
      </c>
      <c r="L3424" s="40">
        <f t="shared" si="97"/>
        <v>770</v>
      </c>
      <c r="M3424" s="6">
        <f>tbl_Manifiestos[[#This Row],[Total Pagado]]*tbl_Manifiestos[[#This Row],[Porcentaje]]</f>
        <v>716.1</v>
      </c>
      <c r="N3424" s="3">
        <v>0.93</v>
      </c>
    </row>
    <row r="3425" spans="1:14" ht="15.75" x14ac:dyDescent="0.25">
      <c r="A3425" s="3" t="s">
        <v>5309</v>
      </c>
      <c r="B3425" s="3" t="str">
        <f>tbl_Manifiestos[[#This Row],[Factura]] &amp; "|" &amp; tbl_Manifiestos[[#This Row],[Proyecto OK]] &amp; "|" &amp; TEXT(tbl_Manifiestos[[#This Row],[Servicio]],"0.00") &amp; "|" &amp; TEXT(tbl_Manifiestos[[#This Row],[Costo Unitario]],"0.00")</f>
        <v>2315||10.00|115.00</v>
      </c>
      <c r="C3425">
        <v>2315</v>
      </c>
      <c r="D3425" s="4">
        <v>45623</v>
      </c>
      <c r="E3425" s="5">
        <v>28</v>
      </c>
      <c r="F3425" s="3" t="s">
        <v>5310</v>
      </c>
      <c r="G3425" s="5"/>
      <c r="H3425" s="5"/>
      <c r="I3425" s="5"/>
      <c r="J3425" s="3">
        <v>10</v>
      </c>
      <c r="K3425" s="6">
        <v>115</v>
      </c>
      <c r="L3425" s="213">
        <v>1150</v>
      </c>
      <c r="M3425" s="6">
        <f>tbl_Manifiestos[[#This Row],[Total Pagado]]*tbl_Manifiestos[[#This Row],[Porcentaje]]</f>
        <v>1035</v>
      </c>
      <c r="N3425" s="3">
        <v>0.9</v>
      </c>
    </row>
    <row r="3426" spans="1:14" ht="15.75" x14ac:dyDescent="0.25">
      <c r="A3426" s="3" t="s">
        <v>663</v>
      </c>
      <c r="B3426" s="3" t="str">
        <f>tbl_Manifiestos[[#This Row],[Factura]] &amp; "|" &amp; tbl_Manifiestos[[#This Row],[Proyecto OK]] &amp; "|" &amp; TEXT(tbl_Manifiestos[[#This Row],[Servicio]],"0.00") &amp; "|" &amp; TEXT(tbl_Manifiestos[[#This Row],[Costo Unitario]],"0.00")</f>
        <v>2507|AR Term|9.50|105.00</v>
      </c>
      <c r="C3426">
        <v>2507</v>
      </c>
      <c r="D3426" s="4">
        <v>45804</v>
      </c>
      <c r="E3426" s="5">
        <v>773</v>
      </c>
      <c r="F3426" s="3" t="s">
        <v>5324</v>
      </c>
      <c r="G3426" t="s">
        <v>1039</v>
      </c>
      <c r="H3426" s="135" t="s">
        <v>1039</v>
      </c>
      <c r="I3426" s="5"/>
      <c r="J3426" s="3">
        <v>9.5</v>
      </c>
      <c r="K3426" s="6">
        <v>105</v>
      </c>
      <c r="L3426" s="213">
        <v>997.5</v>
      </c>
      <c r="M3426" s="6">
        <f>tbl_Manifiestos[[#This Row],[Total Pagado]]*tbl_Manifiestos[[#This Row],[Porcentaje]]</f>
        <v>897.75</v>
      </c>
      <c r="N3426" s="3">
        <v>0.9</v>
      </c>
    </row>
    <row r="3427" spans="1:14" ht="15.75" x14ac:dyDescent="0.25">
      <c r="A3427" s="3" t="s">
        <v>1261</v>
      </c>
      <c r="B3427" s="3" t="str">
        <f>tbl_Manifiestos[[#This Row],[Factura]] &amp; "|" &amp; tbl_Manifiestos[[#This Row],[Proyecto OK]] &amp; "|" &amp; TEXT(tbl_Manifiestos[[#This Row],[Servicio]],"0.00") &amp; "|" &amp; TEXT(tbl_Manifiestos[[#This Row],[Costo Unitario]],"0.00")</f>
        <v>2494|AR Term|8.00|105.00</v>
      </c>
      <c r="C3427">
        <v>2494</v>
      </c>
      <c r="D3427" s="136">
        <v>45796</v>
      </c>
      <c r="E3427" s="5">
        <v>679</v>
      </c>
      <c r="F3427" s="3" t="s">
        <v>5324</v>
      </c>
      <c r="G3427" t="s">
        <v>1039</v>
      </c>
      <c r="H3427" s="135" t="s">
        <v>1039</v>
      </c>
      <c r="I3427" s="5"/>
      <c r="J3427" s="3">
        <v>8</v>
      </c>
      <c r="K3427" s="183">
        <v>105</v>
      </c>
      <c r="L3427" s="212">
        <v>840</v>
      </c>
      <c r="M3427" s="6">
        <f>tbl_Manifiestos[[#This Row],[Total Pagado]]*tbl_Manifiestos[[#This Row],[Porcentaje]]</f>
        <v>756</v>
      </c>
      <c r="N3427" s="3">
        <v>0.9</v>
      </c>
    </row>
    <row r="3428" spans="1:14" ht="15.75" x14ac:dyDescent="0.25">
      <c r="A3428" s="3" t="s">
        <v>1339</v>
      </c>
      <c r="B3428" s="3" t="str">
        <f>tbl_Manifiestos[[#This Row],[Factura]] &amp; "|" &amp; tbl_Manifiestos[[#This Row],[Proyecto OK]] &amp; "|" &amp; TEXT(tbl_Manifiestos[[#This Row],[Servicio]],"0.00") &amp; "|" &amp; TEXT(tbl_Manifiestos[[#This Row],[Costo Unitario]],"0.00")</f>
        <v>2524|OAM|6.50|105.00</v>
      </c>
      <c r="C3428">
        <v>2524</v>
      </c>
      <c r="D3428" s="138">
        <v>45810</v>
      </c>
      <c r="E3428" s="5">
        <v>25</v>
      </c>
      <c r="F3428" s="3" t="s">
        <v>5357</v>
      </c>
      <c r="G3428" t="s">
        <v>787</v>
      </c>
      <c r="H3428" t="s">
        <v>787</v>
      </c>
      <c r="I3428" s="5"/>
      <c r="J3428" s="3">
        <v>6.5</v>
      </c>
      <c r="K3428" s="185">
        <v>105</v>
      </c>
      <c r="L3428" s="214">
        <v>682.5</v>
      </c>
      <c r="M3428" s="6">
        <f>tbl_Manifiestos[[#This Row],[Total Pagado]]*tbl_Manifiestos[[#This Row],[Porcentaje]]</f>
        <v>614.25</v>
      </c>
      <c r="N3428" s="3">
        <v>0.9</v>
      </c>
    </row>
    <row r="3429" spans="1:14" ht="15.75" x14ac:dyDescent="0.25">
      <c r="A3429" s="3" t="s">
        <v>1339</v>
      </c>
      <c r="B3429" s="3" t="str">
        <f>tbl_Manifiestos[[#This Row],[Factura]] &amp; "|" &amp; tbl_Manifiestos[[#This Row],[Proyecto OK]] &amp; "|" &amp; TEXT(tbl_Manifiestos[[#This Row],[Servicio]],"0.00") &amp; "|" &amp; TEXT(tbl_Manifiestos[[#This Row],[Costo Unitario]],"0.00")</f>
        <v>2524|OAM|3.00|105.00</v>
      </c>
      <c r="C3429">
        <v>2524</v>
      </c>
      <c r="D3429" s="138">
        <v>45811</v>
      </c>
      <c r="E3429" s="5">
        <v>25</v>
      </c>
      <c r="F3429" s="3" t="s">
        <v>5357</v>
      </c>
      <c r="G3429" t="s">
        <v>787</v>
      </c>
      <c r="H3429" t="s">
        <v>787</v>
      </c>
      <c r="I3429" s="5"/>
      <c r="J3429" s="3">
        <v>3</v>
      </c>
      <c r="K3429" s="183">
        <v>105</v>
      </c>
      <c r="L3429" s="183">
        <v>315</v>
      </c>
      <c r="M3429" s="6">
        <f>tbl_Manifiestos[[#This Row],[Total Pagado]]*tbl_Manifiestos[[#This Row],[Porcentaje]]</f>
        <v>283.5</v>
      </c>
      <c r="N3429" s="3">
        <v>0.9</v>
      </c>
    </row>
    <row r="3430" spans="1:14" ht="15.75" x14ac:dyDescent="0.25">
      <c r="A3430" s="3" t="s">
        <v>5309</v>
      </c>
      <c r="B3430" s="3" t="str">
        <f>tbl_Manifiestos[[#This Row],[Factura]] &amp; "|" &amp; tbl_Manifiestos[[#This Row],[Proyecto OK]] &amp; "|" &amp; TEXT(tbl_Manifiestos[[#This Row],[Servicio]],"0.00") &amp; "|" &amp; TEXT(tbl_Manifiestos[[#This Row],[Costo Unitario]],"0.00")</f>
        <v>2581|Martam|8.50|110.00</v>
      </c>
      <c r="C3430">
        <v>2581</v>
      </c>
      <c r="D3430" s="140">
        <v>45840</v>
      </c>
      <c r="E3430" s="5">
        <v>28</v>
      </c>
      <c r="F3430" s="3" t="s">
        <v>5339</v>
      </c>
      <c r="G3430" t="s">
        <v>5340</v>
      </c>
      <c r="H3430" s="135" t="s">
        <v>2133</v>
      </c>
      <c r="I3430" s="5"/>
      <c r="J3430" s="3">
        <v>8.5</v>
      </c>
      <c r="K3430" s="187">
        <v>110</v>
      </c>
      <c r="L3430" s="216">
        <v>935</v>
      </c>
      <c r="M3430" s="6">
        <f>tbl_Manifiestos[[#This Row],[Total Pagado]]*tbl_Manifiestos[[#This Row],[Porcentaje]]</f>
        <v>841.5</v>
      </c>
      <c r="N3430" s="3">
        <v>0.9</v>
      </c>
    </row>
    <row r="3431" spans="1:14" ht="15.75" x14ac:dyDescent="0.25">
      <c r="A3431" s="3" t="s">
        <v>5309</v>
      </c>
      <c r="B3431" s="3" t="str">
        <f>tbl_Manifiestos[[#This Row],[Factura]] &amp; "|" &amp; tbl_Manifiestos[[#This Row],[Proyecto OK]] &amp; "|" &amp; TEXT(tbl_Manifiestos[[#This Row],[Servicio]],"0.00") &amp; "|" &amp; TEXT(tbl_Manifiestos[[#This Row],[Costo Unitario]],"0.00")</f>
        <v>2581|Martam|6.75|110.00</v>
      </c>
      <c r="C3431">
        <v>2581</v>
      </c>
      <c r="D3431" s="138">
        <v>45841</v>
      </c>
      <c r="E3431" s="5">
        <v>28</v>
      </c>
      <c r="F3431" s="3" t="s">
        <v>5339</v>
      </c>
      <c r="G3431" t="s">
        <v>5340</v>
      </c>
      <c r="H3431" s="135" t="s">
        <v>2133</v>
      </c>
      <c r="I3431" s="5"/>
      <c r="J3431" s="3">
        <v>6.75</v>
      </c>
      <c r="K3431" s="185">
        <v>110</v>
      </c>
      <c r="L3431" s="214">
        <v>742.5</v>
      </c>
      <c r="M3431" s="6">
        <f>tbl_Manifiestos[[#This Row],[Total Pagado]]*tbl_Manifiestos[[#This Row],[Porcentaje]]</f>
        <v>668.25</v>
      </c>
      <c r="N3431" s="3">
        <v>0.9</v>
      </c>
    </row>
    <row r="3432" spans="1:14" ht="15.75" x14ac:dyDescent="0.25">
      <c r="A3432" s="3" t="s">
        <v>1808</v>
      </c>
      <c r="B3432" s="3" t="str">
        <f>tbl_Manifiestos[[#This Row],[Factura]] &amp; "|" &amp; tbl_Manifiestos[[#This Row],[Proyecto OK]] &amp; "|" &amp; TEXT(tbl_Manifiestos[[#This Row],[Servicio]],"0.00") &amp; "|" &amp; TEXT(tbl_Manifiestos[[#This Row],[Costo Unitario]],"0.00")</f>
        <v>2581|Martam|9.25|110.00</v>
      </c>
      <c r="C3432">
        <v>2581</v>
      </c>
      <c r="D3432" s="4">
        <v>45840</v>
      </c>
      <c r="E3432" s="5">
        <v>371</v>
      </c>
      <c r="F3432" s="3" t="s">
        <v>5339</v>
      </c>
      <c r="G3432" t="s">
        <v>5340</v>
      </c>
      <c r="H3432" s="135" t="s">
        <v>2133</v>
      </c>
      <c r="I3432" s="5"/>
      <c r="J3432" s="3">
        <v>9.25</v>
      </c>
      <c r="K3432" s="6">
        <v>110</v>
      </c>
      <c r="L3432" s="213">
        <v>1017.5</v>
      </c>
      <c r="M3432" s="6">
        <f>tbl_Manifiestos[[#This Row],[Total Pagado]]*tbl_Manifiestos[[#This Row],[Porcentaje]]</f>
        <v>915.75</v>
      </c>
      <c r="N3432" s="3">
        <v>0.9</v>
      </c>
    </row>
    <row r="3433" spans="1:14" ht="15.75" x14ac:dyDescent="0.25">
      <c r="A3433" s="3" t="s">
        <v>1808</v>
      </c>
      <c r="B3433" s="3" t="str">
        <f>tbl_Manifiestos[[#This Row],[Factura]] &amp; "|" &amp; tbl_Manifiestos[[#This Row],[Proyecto OK]] &amp; "|" &amp; TEXT(tbl_Manifiestos[[#This Row],[Servicio]],"0.00") &amp; "|" &amp; TEXT(tbl_Manifiestos[[#This Row],[Costo Unitario]],"0.00")</f>
        <v>2581|Martam|9.00|110.00</v>
      </c>
      <c r="C3433">
        <v>2581</v>
      </c>
      <c r="D3433" s="4">
        <v>45841</v>
      </c>
      <c r="E3433" s="5">
        <v>371</v>
      </c>
      <c r="F3433" s="3" t="s">
        <v>5339</v>
      </c>
      <c r="G3433" t="s">
        <v>5340</v>
      </c>
      <c r="H3433" s="135" t="s">
        <v>2133</v>
      </c>
      <c r="I3433" s="5"/>
      <c r="J3433" s="3">
        <v>9</v>
      </c>
      <c r="K3433" s="6">
        <v>110</v>
      </c>
      <c r="L3433" s="213">
        <v>990</v>
      </c>
      <c r="M3433" s="6">
        <f>tbl_Manifiestos[[#This Row],[Total Pagado]]*tbl_Manifiestos[[#This Row],[Porcentaje]]</f>
        <v>891</v>
      </c>
      <c r="N3433" s="3">
        <v>0.9</v>
      </c>
    </row>
    <row r="3434" spans="1:14" ht="15.75" x14ac:dyDescent="0.25">
      <c r="A3434" s="3" t="s">
        <v>5309</v>
      </c>
      <c r="B3434" s="3" t="str">
        <f>tbl_Manifiestos[[#This Row],[Factura]] &amp; "|" &amp; tbl_Manifiestos[[#This Row],[Proyecto OK]] &amp; "|" &amp; TEXT(tbl_Manifiestos[[#This Row],[Servicio]],"0.00") &amp; "|" &amp; TEXT(tbl_Manifiestos[[#This Row],[Costo Unitario]],"0.00")</f>
        <v>2608|Martam|8.00|110.00</v>
      </c>
      <c r="C3434">
        <v>2608</v>
      </c>
      <c r="D3434" s="136">
        <v>45854</v>
      </c>
      <c r="E3434" s="5">
        <v>28</v>
      </c>
      <c r="F3434" s="3" t="s">
        <v>5339</v>
      </c>
      <c r="G3434" t="s">
        <v>5340</v>
      </c>
      <c r="H3434" s="135" t="s">
        <v>2133</v>
      </c>
      <c r="I3434" s="5"/>
      <c r="J3434" s="3">
        <v>8</v>
      </c>
      <c r="K3434" s="183">
        <v>110</v>
      </c>
      <c r="L3434" s="212">
        <v>880</v>
      </c>
      <c r="M3434" s="6">
        <f>tbl_Manifiestos[[#This Row],[Total Pagado]]*tbl_Manifiestos[[#This Row],[Porcentaje]]</f>
        <v>792</v>
      </c>
      <c r="N3434" s="3">
        <v>0.9</v>
      </c>
    </row>
    <row r="3435" spans="1:14" ht="15.75" x14ac:dyDescent="0.25">
      <c r="A3435" s="3" t="s">
        <v>5305</v>
      </c>
      <c r="B3435" s="3" t="str">
        <f>tbl_Manifiestos[[#This Row],[Factura]] &amp; "|" &amp; tbl_Manifiestos[[#This Row],[Proyecto OK]] &amp; "|" &amp; TEXT(tbl_Manifiestos[[#This Row],[Servicio]],"0.00") &amp; "|" &amp; TEXT(tbl_Manifiestos[[#This Row],[Costo Unitario]],"0.00")</f>
        <v>2608|Martam|7.75|110.00</v>
      </c>
      <c r="C3435">
        <v>2608</v>
      </c>
      <c r="D3435" s="138">
        <v>45854</v>
      </c>
      <c r="E3435" s="5">
        <v>2</v>
      </c>
      <c r="F3435" s="3" t="s">
        <v>5339</v>
      </c>
      <c r="G3435" t="s">
        <v>5340</v>
      </c>
      <c r="H3435" s="135" t="s">
        <v>2133</v>
      </c>
      <c r="I3435" s="5"/>
      <c r="J3435" s="3">
        <v>7.75</v>
      </c>
      <c r="K3435" s="185">
        <v>110</v>
      </c>
      <c r="L3435" s="214">
        <v>852.5</v>
      </c>
      <c r="M3435" s="6">
        <f>tbl_Manifiestos[[#This Row],[Total Pagado]]*tbl_Manifiestos[[#This Row],[Porcentaje]]</f>
        <v>767.25</v>
      </c>
      <c r="N3435" s="3">
        <v>0.9</v>
      </c>
    </row>
    <row r="3436" spans="1:14" ht="15.75" x14ac:dyDescent="0.25">
      <c r="A3436" s="3" t="s">
        <v>1808</v>
      </c>
      <c r="B3436" s="3" t="str">
        <f>tbl_Manifiestos[[#This Row],[Factura]] &amp; "|" &amp; tbl_Manifiestos[[#This Row],[Proyecto OK]] &amp; "|" &amp; TEXT(tbl_Manifiestos[[#This Row],[Servicio]],"0.00") &amp; "|" &amp; TEXT(tbl_Manifiestos[[#This Row],[Costo Unitario]],"0.00")</f>
        <v>2608|Martam|9.00|110.00</v>
      </c>
      <c r="C3436">
        <v>2608</v>
      </c>
      <c r="D3436" s="4">
        <v>45854</v>
      </c>
      <c r="E3436" s="5">
        <v>371</v>
      </c>
      <c r="F3436" s="3" t="s">
        <v>5339</v>
      </c>
      <c r="G3436" t="s">
        <v>5340</v>
      </c>
      <c r="H3436" s="135" t="s">
        <v>2133</v>
      </c>
      <c r="I3436" s="5"/>
      <c r="J3436" s="3">
        <v>9</v>
      </c>
      <c r="K3436" s="6">
        <v>110</v>
      </c>
      <c r="L3436" s="213">
        <v>990</v>
      </c>
      <c r="M3436" s="6">
        <f>tbl_Manifiestos[[#This Row],[Total Pagado]]*tbl_Manifiestos[[#This Row],[Porcentaje]]</f>
        <v>891</v>
      </c>
      <c r="N3436" s="3">
        <v>0.9</v>
      </c>
    </row>
    <row r="3437" spans="1:14" ht="15.75" x14ac:dyDescent="0.25">
      <c r="A3437" s="3" t="s">
        <v>1264</v>
      </c>
      <c r="B3437" s="3" t="str">
        <f>tbl_Manifiestos[[#This Row],[Factura]] &amp; "|" &amp; tbl_Manifiestos[[#This Row],[Proyecto OK]] &amp; "|" &amp; TEXT(tbl_Manifiestos[[#This Row],[Servicio]],"0.00") &amp; "|" &amp; TEXT(tbl_Manifiestos[[#This Row],[Costo Unitario]],"0.00")</f>
        <v>2626|CDOT S-603|8.00|105.00</v>
      </c>
      <c r="C3437">
        <v>2626</v>
      </c>
      <c r="D3437" s="4">
        <v>45859</v>
      </c>
      <c r="E3437">
        <v>102</v>
      </c>
      <c r="F3437" t="s">
        <v>5311</v>
      </c>
      <c r="H3437" t="s">
        <v>2693</v>
      </c>
      <c r="J3437">
        <v>8</v>
      </c>
      <c r="K3437" s="6">
        <v>105</v>
      </c>
      <c r="L3437" s="213">
        <v>840</v>
      </c>
      <c r="M3437" s="6">
        <f>tbl_Manifiestos[[#This Row],[Total Pagado]]*tbl_Manifiestos[[#This Row],[Porcentaje]]</f>
        <v>756</v>
      </c>
      <c r="N3437" s="3">
        <v>0.9</v>
      </c>
    </row>
    <row r="3438" spans="1:14" ht="15.75" x14ac:dyDescent="0.25">
      <c r="A3438" s="3" t="s">
        <v>1264</v>
      </c>
      <c r="B3438" s="3" t="str">
        <f>tbl_Manifiestos[[#This Row],[Factura]] &amp; "|" &amp; tbl_Manifiestos[[#This Row],[Proyecto OK]] &amp; "|" &amp; TEXT(tbl_Manifiestos[[#This Row],[Servicio]],"0.00") &amp; "|" &amp; TEXT(tbl_Manifiestos[[#This Row],[Costo Unitario]],"0.00")</f>
        <v>2626|CDOT S-603|9.00|105.00</v>
      </c>
      <c r="C3438">
        <v>2626</v>
      </c>
      <c r="D3438" s="136">
        <v>45860</v>
      </c>
      <c r="E3438">
        <v>7</v>
      </c>
      <c r="F3438" t="s">
        <v>5311</v>
      </c>
      <c r="H3438" t="s">
        <v>2693</v>
      </c>
      <c r="J3438">
        <v>9</v>
      </c>
      <c r="K3438" s="183">
        <v>105</v>
      </c>
      <c r="L3438" s="212">
        <v>945</v>
      </c>
      <c r="M3438" s="6">
        <f>tbl_Manifiestos[[#This Row],[Total Pagado]]*tbl_Manifiestos[[#This Row],[Porcentaje]]</f>
        <v>850.5</v>
      </c>
      <c r="N3438" s="3">
        <v>0.9</v>
      </c>
    </row>
    <row r="3439" spans="1:14" ht="15.75" x14ac:dyDescent="0.25">
      <c r="A3439" s="3" t="s">
        <v>1808</v>
      </c>
      <c r="B3439" s="3" t="str">
        <f>tbl_Manifiestos[[#This Row],[Factura]] &amp; "|" &amp; tbl_Manifiestos[[#This Row],[Proyecto OK]] &amp; "|" &amp; TEXT(tbl_Manifiestos[[#This Row],[Servicio]],"0.00") &amp; "|" &amp; TEXT(tbl_Manifiestos[[#This Row],[Costo Unitario]],"0.00")</f>
        <v>2624|115th Metra|3.00|220.00</v>
      </c>
      <c r="C3439">
        <v>2624</v>
      </c>
      <c r="D3439" s="140">
        <v>45861</v>
      </c>
      <c r="E3439">
        <v>371</v>
      </c>
      <c r="F3439" t="s">
        <v>5343</v>
      </c>
      <c r="H3439" t="s">
        <v>1346</v>
      </c>
      <c r="J3439">
        <v>3</v>
      </c>
      <c r="K3439" s="187">
        <v>220</v>
      </c>
      <c r="L3439" s="216">
        <v>660</v>
      </c>
      <c r="M3439" s="6">
        <f>tbl_Manifiestos[[#This Row],[Total Pagado]]*tbl_Manifiestos[[#This Row],[Porcentaje]]</f>
        <v>594</v>
      </c>
      <c r="N3439" s="3">
        <v>0.9</v>
      </c>
    </row>
    <row r="3440" spans="1:14" ht="15.75" x14ac:dyDescent="0.25">
      <c r="A3440" s="3" t="s">
        <v>1808</v>
      </c>
      <c r="B3440" s="3" t="str">
        <f>tbl_Manifiestos[[#This Row],[Factura]] &amp; "|" &amp; tbl_Manifiestos[[#This Row],[Proyecto OK]] &amp; "|" &amp; TEXT(tbl_Manifiestos[[#This Row],[Servicio]],"0.00") &amp; "|" &amp; TEXT(tbl_Manifiestos[[#This Row],[Costo Unitario]],"0.00")</f>
        <v>2625|Obama Presidential Library|9.25|110.00</v>
      </c>
      <c r="C3440">
        <v>2625</v>
      </c>
      <c r="D3440" s="138">
        <v>45862</v>
      </c>
      <c r="E3440">
        <v>371</v>
      </c>
      <c r="F3440" t="s">
        <v>5344</v>
      </c>
      <c r="H3440" t="s">
        <v>2679</v>
      </c>
      <c r="J3440">
        <v>9.25</v>
      </c>
      <c r="K3440" s="185">
        <v>110</v>
      </c>
      <c r="L3440" s="214">
        <v>1017.5</v>
      </c>
      <c r="M3440" s="6">
        <f>tbl_Manifiestos[[#This Row],[Total Pagado]]*tbl_Manifiestos[[#This Row],[Porcentaje]]</f>
        <v>915.75</v>
      </c>
      <c r="N3440" s="3">
        <v>0.9</v>
      </c>
    </row>
    <row r="3441" spans="1:14" ht="15.75" x14ac:dyDescent="0.25">
      <c r="A3441" s="3" t="s">
        <v>1261</v>
      </c>
      <c r="B3441" s="3" t="str">
        <f>tbl_Manifiestos[[#This Row],[Factura]] &amp; "|" &amp; tbl_Manifiestos[[#This Row],[Proyecto OK]] &amp; "|" &amp; TEXT(tbl_Manifiestos[[#This Row],[Servicio]],"0.00") &amp; "|" &amp; TEXT(tbl_Manifiestos[[#This Row],[Costo Unitario]],"0.00")</f>
        <v>2625|Obama Presidential Library|9.00|110.00</v>
      </c>
      <c r="C3441">
        <v>2625</v>
      </c>
      <c r="D3441" s="4">
        <v>45862</v>
      </c>
      <c r="E3441">
        <v>566</v>
      </c>
      <c r="F3441" t="s">
        <v>5344</v>
      </c>
      <c r="H3441" t="s">
        <v>2679</v>
      </c>
      <c r="J3441">
        <v>9</v>
      </c>
      <c r="K3441" s="6">
        <v>110</v>
      </c>
      <c r="L3441" s="213">
        <v>990</v>
      </c>
      <c r="M3441" s="6">
        <f>tbl_Manifiestos[[#This Row],[Total Pagado]]*tbl_Manifiestos[[#This Row],[Porcentaje]]</f>
        <v>891</v>
      </c>
      <c r="N3441" s="3">
        <v>0.9</v>
      </c>
    </row>
    <row r="3442" spans="1:14" ht="15.75" x14ac:dyDescent="0.25">
      <c r="A3442" s="3" t="s">
        <v>1261</v>
      </c>
      <c r="B3442" s="3" t="str">
        <f>tbl_Manifiestos[[#This Row],[Factura]] &amp; "|" &amp; tbl_Manifiestos[[#This Row],[Proyecto OK]] &amp; "|" &amp; TEXT(tbl_Manifiestos[[#This Row],[Servicio]],"0.00") &amp; "|" &amp; TEXT(tbl_Manifiestos[[#This Row],[Costo Unitario]],"0.00")</f>
        <v>2626|CDOT S-603|9.00|105.00</v>
      </c>
      <c r="C3442">
        <v>2626</v>
      </c>
      <c r="D3442" s="4">
        <v>45863</v>
      </c>
      <c r="E3442">
        <v>568</v>
      </c>
      <c r="F3442" t="s">
        <v>5311</v>
      </c>
      <c r="H3442" t="s">
        <v>2693</v>
      </c>
      <c r="J3442">
        <v>9</v>
      </c>
      <c r="K3442" s="6">
        <v>105</v>
      </c>
      <c r="L3442" s="213">
        <v>945</v>
      </c>
      <c r="M3442" s="6">
        <f>tbl_Manifiestos[[#This Row],[Total Pagado]]*tbl_Manifiestos[[#This Row],[Porcentaje]]</f>
        <v>850.5</v>
      </c>
      <c r="N3442" s="3">
        <v>0.9</v>
      </c>
    </row>
    <row r="3443" spans="1:14" ht="15.75" x14ac:dyDescent="0.25">
      <c r="A3443" s="3" t="s">
        <v>5305</v>
      </c>
      <c r="B3443" s="3" t="str">
        <f>tbl_Manifiestos[[#This Row],[Factura]] &amp; "|" &amp; tbl_Manifiestos[[#This Row],[Proyecto OK]] &amp; "|" &amp; TEXT(tbl_Manifiestos[[#This Row],[Servicio]],"0.00") &amp; "|" &amp; TEXT(tbl_Manifiestos[[#This Row],[Costo Unitario]],"0.00")</f>
        <v>2626|CDOT S-603|7.50|105.00</v>
      </c>
      <c r="C3443">
        <v>2626</v>
      </c>
      <c r="D3443" s="4">
        <v>45860</v>
      </c>
      <c r="E3443">
        <v>54</v>
      </c>
      <c r="F3443" t="s">
        <v>5311</v>
      </c>
      <c r="H3443" t="s">
        <v>2693</v>
      </c>
      <c r="J3443">
        <v>7.5</v>
      </c>
      <c r="K3443" s="6">
        <v>105</v>
      </c>
      <c r="L3443" s="213">
        <v>787.5</v>
      </c>
      <c r="M3443" s="6">
        <f>tbl_Manifiestos[[#This Row],[Total Pagado]]*tbl_Manifiestos[[#This Row],[Porcentaje]]</f>
        <v>708.75</v>
      </c>
      <c r="N3443" s="3">
        <v>0.9</v>
      </c>
    </row>
    <row r="3444" spans="1:14" ht="15.75" x14ac:dyDescent="0.25">
      <c r="A3444" s="3" t="s">
        <v>5335</v>
      </c>
      <c r="B3444" s="3" t="str">
        <f>tbl_Manifiestos[[#This Row],[Factura]] &amp; "|" &amp; tbl_Manifiestos[[#This Row],[Proyecto OK]] &amp; "|" &amp; TEXT(tbl_Manifiestos[[#This Row],[Servicio]],"0.00") &amp; "|" &amp; TEXT(tbl_Manifiestos[[#This Row],[Costo Unitario]],"0.00")</f>
        <v>2626|CDOT S-603|8.50|105.00</v>
      </c>
      <c r="C3444">
        <v>2626</v>
      </c>
      <c r="D3444" s="136">
        <v>45862</v>
      </c>
      <c r="E3444">
        <v>62</v>
      </c>
      <c r="F3444" t="s">
        <v>5311</v>
      </c>
      <c r="H3444" t="s">
        <v>2693</v>
      </c>
      <c r="J3444">
        <v>8.5</v>
      </c>
      <c r="K3444" s="183">
        <v>105</v>
      </c>
      <c r="L3444" s="212">
        <v>892.5</v>
      </c>
      <c r="M3444" s="6">
        <f>tbl_Manifiestos[[#This Row],[Total Pagado]]*tbl_Manifiestos[[#This Row],[Porcentaje]]</f>
        <v>803.25</v>
      </c>
      <c r="N3444" s="3">
        <v>0.9</v>
      </c>
    </row>
    <row r="3445" spans="1:14" ht="15.75" x14ac:dyDescent="0.25">
      <c r="A3445" s="3" t="s">
        <v>5309</v>
      </c>
      <c r="B3445" s="3" t="str">
        <f>tbl_Manifiestos[[#This Row],[Factura]] &amp; "|" &amp; tbl_Manifiestos[[#This Row],[Proyecto OK]] &amp; "|" &amp; TEXT(tbl_Manifiestos[[#This Row],[Servicio]],"0.00") &amp; "|" &amp; TEXT(tbl_Manifiestos[[#This Row],[Costo Unitario]],"0.00")</f>
        <v>2624|115th Metra|4.00|220.00</v>
      </c>
      <c r="C3445">
        <v>2624</v>
      </c>
      <c r="D3445" s="138">
        <v>45863</v>
      </c>
      <c r="E3445">
        <v>28</v>
      </c>
      <c r="F3445" t="s">
        <v>5343</v>
      </c>
      <c r="H3445" t="s">
        <v>1346</v>
      </c>
      <c r="J3445">
        <v>4</v>
      </c>
      <c r="K3445" s="185">
        <v>220</v>
      </c>
      <c r="L3445" s="214">
        <v>880</v>
      </c>
      <c r="M3445" s="6">
        <f>tbl_Manifiestos[[#This Row],[Total Pagado]]*tbl_Manifiestos[[#This Row],[Porcentaje]]</f>
        <v>792</v>
      </c>
      <c r="N3445" s="3">
        <v>0.9</v>
      </c>
    </row>
    <row r="3446" spans="1:14" ht="15.75" x14ac:dyDescent="0.25">
      <c r="A3446" s="3" t="s">
        <v>5309</v>
      </c>
      <c r="B3446" s="3" t="str">
        <f>tbl_Manifiestos[[#This Row],[Factura]] &amp; "|" &amp; tbl_Manifiestos[[#This Row],[Proyecto OK]] &amp; "|" &amp; TEXT(tbl_Manifiestos[[#This Row],[Servicio]],"0.00") &amp; "|" &amp; TEXT(tbl_Manifiestos[[#This Row],[Costo Unitario]],"0.00")</f>
        <v>2625|Obama Presidential Library|8.00|110.00</v>
      </c>
      <c r="C3446">
        <v>2625</v>
      </c>
      <c r="D3446" s="4">
        <v>45862</v>
      </c>
      <c r="E3446">
        <v>76</v>
      </c>
      <c r="F3446" t="s">
        <v>5344</v>
      </c>
      <c r="H3446" t="s">
        <v>2679</v>
      </c>
      <c r="J3446">
        <v>8</v>
      </c>
      <c r="K3446" s="6">
        <v>110</v>
      </c>
      <c r="L3446" s="213">
        <v>880</v>
      </c>
      <c r="M3446" s="6">
        <f>tbl_Manifiestos[[#This Row],[Total Pagado]]*tbl_Manifiestos[[#This Row],[Porcentaje]]</f>
        <v>792</v>
      </c>
      <c r="N3446" s="3">
        <v>0.9</v>
      </c>
    </row>
    <row r="3447" spans="1:14" ht="15.75" x14ac:dyDescent="0.25">
      <c r="A3447" s="3" t="s">
        <v>5309</v>
      </c>
      <c r="B3447" s="3" t="str">
        <f>tbl_Manifiestos[[#This Row],[Factura]] &amp; "|" &amp; tbl_Manifiestos[[#This Row],[Proyecto OK]] &amp; "|" &amp; TEXT(tbl_Manifiestos[[#This Row],[Servicio]],"0.00") &amp; "|" &amp; TEXT(tbl_Manifiestos[[#This Row],[Costo Unitario]],"0.00")</f>
        <v>2626|CDOT S-603|9.50|105.00</v>
      </c>
      <c r="C3447">
        <v>2626</v>
      </c>
      <c r="D3447" s="138">
        <v>45859</v>
      </c>
      <c r="E3447">
        <v>28</v>
      </c>
      <c r="F3447" t="s">
        <v>5311</v>
      </c>
      <c r="H3447" t="s">
        <v>2693</v>
      </c>
      <c r="J3447">
        <v>9.5</v>
      </c>
      <c r="K3447" s="185">
        <v>105</v>
      </c>
      <c r="L3447" s="214">
        <v>997.5</v>
      </c>
      <c r="M3447" s="6">
        <f>tbl_Manifiestos[[#This Row],[Total Pagado]]*tbl_Manifiestos[[#This Row],[Porcentaje]]</f>
        <v>897.75</v>
      </c>
      <c r="N3447" s="3">
        <v>0.9</v>
      </c>
    </row>
    <row r="3448" spans="1:14" ht="15.75" x14ac:dyDescent="0.25">
      <c r="A3448" s="3" t="s">
        <v>5309</v>
      </c>
      <c r="B3448" s="3" t="str">
        <f>tbl_Manifiestos[[#This Row],[Factura]] &amp; "|" &amp; tbl_Manifiestos[[#This Row],[Proyecto OK]] &amp; "|" &amp; TEXT(tbl_Manifiestos[[#This Row],[Servicio]],"0.00") &amp; "|" &amp; TEXT(tbl_Manifiestos[[#This Row],[Costo Unitario]],"0.00")</f>
        <v>2626|CDOT S-603|10.50|105.00</v>
      </c>
      <c r="C3448">
        <v>2626</v>
      </c>
      <c r="D3448" s="4">
        <v>45861</v>
      </c>
      <c r="E3448">
        <v>229</v>
      </c>
      <c r="F3448" t="s">
        <v>5311</v>
      </c>
      <c r="H3448" t="s">
        <v>2693</v>
      </c>
      <c r="J3448">
        <v>10.5</v>
      </c>
      <c r="K3448" s="6">
        <v>105</v>
      </c>
      <c r="L3448" s="213">
        <v>1102.5</v>
      </c>
      <c r="M3448" s="6">
        <f>tbl_Manifiestos[[#This Row],[Total Pagado]]*tbl_Manifiestos[[#This Row],[Porcentaje]]</f>
        <v>992.25</v>
      </c>
      <c r="N3448" s="3">
        <v>0.9</v>
      </c>
    </row>
    <row r="3449" spans="1:14" ht="15.75" x14ac:dyDescent="0.25">
      <c r="A3449" s="3" t="s">
        <v>5305</v>
      </c>
      <c r="B3449" s="3" t="str">
        <f>tbl_Manifiestos[[#This Row],[Factura]] &amp; "|" &amp; tbl_Manifiestos[[#This Row],[Proyecto OK]] &amp; "|" &amp; TEXT(tbl_Manifiestos[[#This Row],[Servicio]],"0.00") &amp; "|" &amp; TEXT(tbl_Manifiestos[[#This Row],[Costo Unitario]],"0.00")</f>
        <v>2640|115th Metra|3.00|220.00</v>
      </c>
      <c r="C3449">
        <v>2640</v>
      </c>
      <c r="D3449" s="4">
        <v>45869</v>
      </c>
      <c r="E3449">
        <v>54</v>
      </c>
      <c r="F3449" t="s">
        <v>5343</v>
      </c>
      <c r="H3449" t="s">
        <v>1346</v>
      </c>
      <c r="J3449">
        <v>3</v>
      </c>
      <c r="K3449" s="6">
        <v>220</v>
      </c>
      <c r="L3449" s="213">
        <v>660</v>
      </c>
      <c r="M3449" s="6">
        <f>tbl_Manifiestos[[#This Row],[Total Pagado]]*tbl_Manifiestos[[#This Row],[Porcentaje]]</f>
        <v>594</v>
      </c>
      <c r="N3449" s="3">
        <v>0.9</v>
      </c>
    </row>
    <row r="3450" spans="1:14" ht="15.75" x14ac:dyDescent="0.25">
      <c r="A3450" s="3" t="s">
        <v>5309</v>
      </c>
      <c r="B3450" s="3" t="str">
        <f>tbl_Manifiestos[[#This Row],[Factura]] &amp; "|" &amp; tbl_Manifiestos[[#This Row],[Proyecto OK]] &amp; "|" &amp; TEXT(tbl_Manifiestos[[#This Row],[Servicio]],"0.00") &amp; "|" &amp; TEXT(tbl_Manifiestos[[#This Row],[Costo Unitario]],"0.00")</f>
        <v>2640|115th Metra|1.00|220.00</v>
      </c>
      <c r="C3450">
        <v>2640</v>
      </c>
      <c r="D3450" s="4">
        <v>45869</v>
      </c>
      <c r="E3450">
        <v>229</v>
      </c>
      <c r="F3450" t="s">
        <v>5343</v>
      </c>
      <c r="H3450" t="s">
        <v>1346</v>
      </c>
      <c r="J3450">
        <v>1</v>
      </c>
      <c r="K3450" s="6">
        <v>220</v>
      </c>
      <c r="L3450" s="213">
        <v>220</v>
      </c>
      <c r="M3450" s="6">
        <f>tbl_Manifiestos[[#This Row],[Total Pagado]]*tbl_Manifiestos[[#This Row],[Porcentaje]]</f>
        <v>198</v>
      </c>
      <c r="N3450" s="3">
        <v>0.9</v>
      </c>
    </row>
    <row r="3451" spans="1:14" ht="15.75" x14ac:dyDescent="0.25">
      <c r="A3451" s="3" t="s">
        <v>5309</v>
      </c>
      <c r="B3451" s="3" t="str">
        <f>tbl_Manifiestos[[#This Row],[Factura]] &amp; "|" &amp; tbl_Manifiestos[[#This Row],[Proyecto OK]] &amp; "|" &amp; TEXT(tbl_Manifiestos[[#This Row],[Servicio]],"0.00") &amp; "|" &amp; TEXT(tbl_Manifiestos[[#This Row],[Costo Unitario]],"0.00")</f>
        <v>2640|115th Metra|1.00|220.00</v>
      </c>
      <c r="C3451">
        <v>2640</v>
      </c>
      <c r="D3451" s="136">
        <v>45869</v>
      </c>
      <c r="E3451">
        <v>229</v>
      </c>
      <c r="F3451" t="s">
        <v>5343</v>
      </c>
      <c r="H3451" t="s">
        <v>1346</v>
      </c>
      <c r="J3451">
        <v>1</v>
      </c>
      <c r="K3451" s="183">
        <v>220</v>
      </c>
      <c r="L3451" s="212">
        <v>220</v>
      </c>
      <c r="M3451" s="6">
        <f>tbl_Manifiestos[[#This Row],[Total Pagado]]*tbl_Manifiestos[[#This Row],[Porcentaje]]</f>
        <v>198</v>
      </c>
      <c r="N3451" s="3">
        <v>0.9</v>
      </c>
    </row>
    <row r="3452" spans="1:14" ht="15.75" x14ac:dyDescent="0.25">
      <c r="A3452" s="3" t="s">
        <v>1261</v>
      </c>
      <c r="B3452" s="3" t="str">
        <f>tbl_Manifiestos[[#This Row],[Factura]] &amp; "|" &amp; tbl_Manifiestos[[#This Row],[Proyecto OK]] &amp; "|" &amp; TEXT(tbl_Manifiestos[[#This Row],[Servicio]],"0.00") &amp; "|" &amp; TEXT(tbl_Manifiestos[[#This Row],[Costo Unitario]],"0.00")</f>
        <v>2639||6.50|115.00</v>
      </c>
      <c r="C3452">
        <v>2639</v>
      </c>
      <c r="D3452" s="4">
        <v>45868</v>
      </c>
      <c r="E3452">
        <v>801</v>
      </c>
      <c r="F3452" t="s">
        <v>5310</v>
      </c>
      <c r="J3452">
        <v>6.5</v>
      </c>
      <c r="K3452" s="6">
        <v>115</v>
      </c>
      <c r="L3452" s="213">
        <v>747.5</v>
      </c>
      <c r="M3452" s="6">
        <f>tbl_Manifiestos[[#This Row],[Total Pagado]]*tbl_Manifiestos[[#This Row],[Porcentaje]]</f>
        <v>672.75</v>
      </c>
      <c r="N3452" s="3">
        <v>0.9</v>
      </c>
    </row>
    <row r="3453" spans="1:14" ht="15.75" x14ac:dyDescent="0.25">
      <c r="A3453" s="3" t="s">
        <v>5335</v>
      </c>
      <c r="B3453" s="3" t="str">
        <f>tbl_Manifiestos[[#This Row],[Factura]] &amp; "|" &amp; tbl_Manifiestos[[#This Row],[Proyecto OK]] &amp; "|" &amp; TEXT(tbl_Manifiestos[[#This Row],[Servicio]],"0.00") &amp; "|" &amp; TEXT(tbl_Manifiestos[[#This Row],[Costo Unitario]],"0.00")</f>
        <v>2655|Obama Presidential Library|8.00|110.00</v>
      </c>
      <c r="C3453">
        <v>2655</v>
      </c>
      <c r="D3453" s="4">
        <v>45875</v>
      </c>
      <c r="E3453">
        <v>701</v>
      </c>
      <c r="F3453" t="s">
        <v>5344</v>
      </c>
      <c r="H3453" t="s">
        <v>2679</v>
      </c>
      <c r="J3453">
        <v>8</v>
      </c>
      <c r="K3453" s="6">
        <v>110</v>
      </c>
      <c r="L3453" s="213">
        <v>880</v>
      </c>
      <c r="M3453" s="6">
        <f>tbl_Manifiestos[[#This Row],[Total Pagado]]*tbl_Manifiestos[[#This Row],[Porcentaje]]</f>
        <v>792</v>
      </c>
      <c r="N3453" s="3">
        <v>0.9</v>
      </c>
    </row>
    <row r="3454" spans="1:14" ht="15.75" x14ac:dyDescent="0.25">
      <c r="A3454" s="3" t="s">
        <v>5305</v>
      </c>
      <c r="B3454" s="3" t="str">
        <f>tbl_Manifiestos[[#This Row],[Factura]] &amp; "|" &amp; tbl_Manifiestos[[#This Row],[Proyecto OK]] &amp; "|" &amp; TEXT(tbl_Manifiestos[[#This Row],[Servicio]],"0.00") &amp; "|" &amp; TEXT(tbl_Manifiestos[[#This Row],[Costo Unitario]],"0.00")</f>
        <v>2671||5.00|270.00</v>
      </c>
      <c r="C3454">
        <v>2671</v>
      </c>
      <c r="D3454" s="4">
        <v>45882</v>
      </c>
      <c r="E3454">
        <v>606</v>
      </c>
      <c r="F3454" t="s">
        <v>5319</v>
      </c>
      <c r="J3454">
        <v>5</v>
      </c>
      <c r="K3454" s="6">
        <v>270</v>
      </c>
      <c r="L3454" s="213">
        <v>1350</v>
      </c>
      <c r="M3454" s="6">
        <f>tbl_Manifiestos[[#This Row],[Total Pagado]]*tbl_Manifiestos[[#This Row],[Porcentaje]]</f>
        <v>1215</v>
      </c>
      <c r="N3454" s="3">
        <v>0.9</v>
      </c>
    </row>
    <row r="3455" spans="1:14" ht="15.75" x14ac:dyDescent="0.25">
      <c r="A3455" s="3" t="s">
        <v>5305</v>
      </c>
      <c r="B3455" s="3" t="str">
        <f>tbl_Manifiestos[[#This Row],[Factura]] &amp; "|" &amp; tbl_Manifiestos[[#This Row],[Proyecto OK]] &amp; "|" &amp; TEXT(tbl_Manifiestos[[#This Row],[Servicio]],"0.00") &amp; "|" &amp; TEXT(tbl_Manifiestos[[#This Row],[Costo Unitario]],"0.00")</f>
        <v>2671||1.00|270.00</v>
      </c>
      <c r="C3455">
        <v>2671</v>
      </c>
      <c r="D3455" s="136">
        <v>45883</v>
      </c>
      <c r="E3455">
        <v>1</v>
      </c>
      <c r="F3455" t="s">
        <v>5319</v>
      </c>
      <c r="J3455">
        <v>1</v>
      </c>
      <c r="K3455" s="183">
        <v>270</v>
      </c>
      <c r="L3455" s="212">
        <v>270</v>
      </c>
      <c r="M3455" s="6">
        <f>tbl_Manifiestos[[#This Row],[Total Pagado]]*tbl_Manifiestos[[#This Row],[Porcentaje]]</f>
        <v>243</v>
      </c>
      <c r="N3455" s="3">
        <v>0.9</v>
      </c>
    </row>
    <row r="3456" spans="1:14" ht="15.75" x14ac:dyDescent="0.25">
      <c r="A3456" s="3" t="s">
        <v>5305</v>
      </c>
      <c r="B3456" s="3" t="str">
        <f>tbl_Manifiestos[[#This Row],[Factura]] &amp; "|" &amp; tbl_Manifiestos[[#This Row],[Proyecto OK]] &amp; "|" &amp; TEXT(tbl_Manifiestos[[#This Row],[Servicio]],"0.00") &amp; "|" &amp; TEXT(tbl_Manifiestos[[#This Row],[Costo Unitario]],"0.00")</f>
        <v>2671||1.00|270.00</v>
      </c>
      <c r="C3456">
        <v>2671</v>
      </c>
      <c r="D3456" s="4">
        <v>45883</v>
      </c>
      <c r="E3456">
        <v>1</v>
      </c>
      <c r="F3456" t="s">
        <v>5319</v>
      </c>
      <c r="J3456">
        <v>1</v>
      </c>
      <c r="K3456" s="6">
        <v>270</v>
      </c>
      <c r="L3456" s="213">
        <v>270</v>
      </c>
      <c r="M3456" s="6">
        <f>tbl_Manifiestos[[#This Row],[Total Pagado]]*tbl_Manifiestos[[#This Row],[Porcentaje]]</f>
        <v>243</v>
      </c>
      <c r="N3456" s="3">
        <v>0.9</v>
      </c>
    </row>
    <row r="3457" spans="1:14" ht="15.75" x14ac:dyDescent="0.25">
      <c r="A3457" s="3" t="s">
        <v>5305</v>
      </c>
      <c r="B3457" s="3" t="str">
        <f>tbl_Manifiestos[[#This Row],[Factura]] &amp; "|" &amp; tbl_Manifiestos[[#This Row],[Proyecto OK]] &amp; "|" &amp; TEXT(tbl_Manifiestos[[#This Row],[Servicio]],"0.00") &amp; "|" &amp; TEXT(tbl_Manifiestos[[#This Row],[Costo Unitario]],"0.00")</f>
        <v>2671||1.00|270.00</v>
      </c>
      <c r="C3457">
        <v>2671</v>
      </c>
      <c r="D3457" s="4">
        <v>45883</v>
      </c>
      <c r="E3457">
        <v>1</v>
      </c>
      <c r="F3457" t="s">
        <v>5319</v>
      </c>
      <c r="J3457">
        <v>1</v>
      </c>
      <c r="K3457" s="6">
        <v>270</v>
      </c>
      <c r="L3457" s="213">
        <v>270</v>
      </c>
      <c r="M3457" s="6">
        <f>tbl_Manifiestos[[#This Row],[Total Pagado]]*tbl_Manifiestos[[#This Row],[Porcentaje]]</f>
        <v>243</v>
      </c>
      <c r="N3457" s="3">
        <v>0.9</v>
      </c>
    </row>
    <row r="3458" spans="1:14" ht="15.75" x14ac:dyDescent="0.25">
      <c r="A3458" s="3" t="s">
        <v>5305</v>
      </c>
      <c r="B3458" s="3" t="str">
        <f>tbl_Manifiestos[[#This Row],[Factura]] &amp; "|" &amp; tbl_Manifiestos[[#This Row],[Proyecto OK]] &amp; "|" &amp; TEXT(tbl_Manifiestos[[#This Row],[Servicio]],"0.00") &amp; "|" &amp; TEXT(tbl_Manifiestos[[#This Row],[Costo Unitario]],"0.00")</f>
        <v>2671||1.00|270.00</v>
      </c>
      <c r="C3458">
        <v>2671</v>
      </c>
      <c r="D3458" s="4">
        <v>45883</v>
      </c>
      <c r="E3458">
        <v>1</v>
      </c>
      <c r="F3458" t="s">
        <v>5319</v>
      </c>
      <c r="J3458">
        <v>1</v>
      </c>
      <c r="K3458" s="6">
        <v>270</v>
      </c>
      <c r="L3458" s="213">
        <v>270</v>
      </c>
      <c r="M3458" s="6">
        <f>tbl_Manifiestos[[#This Row],[Total Pagado]]*tbl_Manifiestos[[#This Row],[Porcentaje]]</f>
        <v>243</v>
      </c>
      <c r="N3458" s="3">
        <v>0.9</v>
      </c>
    </row>
    <row r="3459" spans="1:14" ht="15.75" x14ac:dyDescent="0.25">
      <c r="A3459" s="3" t="s">
        <v>5305</v>
      </c>
      <c r="B3459" s="3" t="str">
        <f>tbl_Manifiestos[[#This Row],[Factura]] &amp; "|" &amp; tbl_Manifiestos[[#This Row],[Proyecto OK]] &amp; "|" &amp; TEXT(tbl_Manifiestos[[#This Row],[Servicio]],"0.00") &amp; "|" &amp; TEXT(tbl_Manifiestos[[#This Row],[Costo Unitario]],"0.00")</f>
        <v>2671-ADJ||9.00|30.00</v>
      </c>
      <c r="C3459" t="s">
        <v>5347</v>
      </c>
      <c r="D3459" s="136">
        <v>45902</v>
      </c>
      <c r="E3459" t="s">
        <v>5348</v>
      </c>
      <c r="F3459" t="s">
        <v>5319</v>
      </c>
      <c r="J3459">
        <v>9</v>
      </c>
      <c r="K3459" s="183">
        <v>30</v>
      </c>
      <c r="L3459" s="212">
        <v>270</v>
      </c>
      <c r="M3459" s="6">
        <f>tbl_Manifiestos[[#This Row],[Total Pagado]]*tbl_Manifiestos[[#This Row],[Porcentaje]]</f>
        <v>243</v>
      </c>
      <c r="N3459" s="3">
        <v>0.9</v>
      </c>
    </row>
    <row r="3460" spans="1:14" ht="15.75" x14ac:dyDescent="0.25">
      <c r="A3460" s="3" t="s">
        <v>1261</v>
      </c>
      <c r="B3460" s="3" t="str">
        <f>tbl_Manifiestos[[#This Row],[Factura]] &amp; "|" &amp; tbl_Manifiestos[[#This Row],[Proyecto OK]] &amp; "|" &amp; TEXT(tbl_Manifiestos[[#This Row],[Servicio]],"0.00") &amp; "|" &amp; TEXT(tbl_Manifiestos[[#This Row],[Costo Unitario]],"0.00")</f>
        <v>2671||1.00|270.00</v>
      </c>
      <c r="C3460">
        <v>2671</v>
      </c>
      <c r="D3460" s="4">
        <v>45883</v>
      </c>
      <c r="E3460">
        <v>568</v>
      </c>
      <c r="F3460" t="s">
        <v>5319</v>
      </c>
      <c r="J3460">
        <v>1</v>
      </c>
      <c r="K3460" s="6">
        <v>270</v>
      </c>
      <c r="L3460" s="213">
        <v>270</v>
      </c>
      <c r="M3460" s="6">
        <f>tbl_Manifiestos[[#This Row],[Total Pagado]]*tbl_Manifiestos[[#This Row],[Porcentaje]]</f>
        <v>243</v>
      </c>
      <c r="N3460" s="3">
        <v>0.9</v>
      </c>
    </row>
    <row r="3461" spans="1:14" ht="15.75" x14ac:dyDescent="0.25">
      <c r="A3461" s="3" t="s">
        <v>1261</v>
      </c>
      <c r="B3461" s="3" t="str">
        <f>tbl_Manifiestos[[#This Row],[Factura]] &amp; "|" &amp; tbl_Manifiestos[[#This Row],[Proyecto OK]] &amp; "|" &amp; TEXT(tbl_Manifiestos[[#This Row],[Servicio]],"0.00") &amp; "|" &amp; TEXT(tbl_Manifiestos[[#This Row],[Costo Unitario]],"0.00")</f>
        <v>2671||1.00|270.00</v>
      </c>
      <c r="C3461">
        <v>2671</v>
      </c>
      <c r="D3461" s="4">
        <v>45883</v>
      </c>
      <c r="E3461">
        <v>568</v>
      </c>
      <c r="F3461" t="s">
        <v>5319</v>
      </c>
      <c r="J3461">
        <v>1</v>
      </c>
      <c r="K3461" s="6">
        <v>270</v>
      </c>
      <c r="L3461" s="213">
        <v>270</v>
      </c>
      <c r="M3461" s="6">
        <f>tbl_Manifiestos[[#This Row],[Total Pagado]]*tbl_Manifiestos[[#This Row],[Porcentaje]]</f>
        <v>243</v>
      </c>
      <c r="N3461" s="3">
        <v>0.9</v>
      </c>
    </row>
    <row r="3462" spans="1:14" ht="15.75" x14ac:dyDescent="0.25">
      <c r="A3462" s="3" t="s">
        <v>1261</v>
      </c>
      <c r="B3462" s="3" t="str">
        <f>tbl_Manifiestos[[#This Row],[Factura]] &amp; "|" &amp; tbl_Manifiestos[[#This Row],[Proyecto OK]] &amp; "|" &amp; TEXT(tbl_Manifiestos[[#This Row],[Servicio]],"0.00") &amp; "|" &amp; TEXT(tbl_Manifiestos[[#This Row],[Costo Unitario]],"0.00")</f>
        <v>2671||1.00|270.00</v>
      </c>
      <c r="C3462">
        <v>2671</v>
      </c>
      <c r="D3462" s="136">
        <v>45883</v>
      </c>
      <c r="E3462">
        <v>568</v>
      </c>
      <c r="F3462" t="s">
        <v>5319</v>
      </c>
      <c r="J3462">
        <v>1</v>
      </c>
      <c r="K3462" s="183">
        <v>270</v>
      </c>
      <c r="L3462" s="212">
        <v>270</v>
      </c>
      <c r="M3462" s="6">
        <f>tbl_Manifiestos[[#This Row],[Total Pagado]]*tbl_Manifiestos[[#This Row],[Porcentaje]]</f>
        <v>243</v>
      </c>
      <c r="N3462" s="3">
        <v>0.9</v>
      </c>
    </row>
    <row r="3463" spans="1:14" ht="15.75" x14ac:dyDescent="0.25">
      <c r="A3463" s="3" t="s">
        <v>1261</v>
      </c>
      <c r="B3463" s="3" t="str">
        <f>tbl_Manifiestos[[#This Row],[Factura]] &amp; "|" &amp; tbl_Manifiestos[[#This Row],[Proyecto OK]] &amp; "|" &amp; TEXT(tbl_Manifiestos[[#This Row],[Servicio]],"0.00") &amp; "|" &amp; TEXT(tbl_Manifiestos[[#This Row],[Costo Unitario]],"0.00")</f>
        <v>2671||1.00|270.00</v>
      </c>
      <c r="C3463">
        <v>2671</v>
      </c>
      <c r="D3463" s="4">
        <v>45883</v>
      </c>
      <c r="E3463">
        <v>568</v>
      </c>
      <c r="F3463" t="s">
        <v>5319</v>
      </c>
      <c r="J3463">
        <v>1</v>
      </c>
      <c r="K3463" s="6">
        <v>270</v>
      </c>
      <c r="L3463" s="213">
        <v>270</v>
      </c>
      <c r="M3463" s="6">
        <f>tbl_Manifiestos[[#This Row],[Total Pagado]]*tbl_Manifiestos[[#This Row],[Porcentaje]]</f>
        <v>243</v>
      </c>
      <c r="N3463" s="3">
        <v>0.9</v>
      </c>
    </row>
    <row r="3464" spans="1:14" ht="15.75" x14ac:dyDescent="0.25">
      <c r="A3464" s="3" t="s">
        <v>1261</v>
      </c>
      <c r="B3464" s="3" t="str">
        <f>tbl_Manifiestos[[#This Row],[Factura]] &amp; "|" &amp; tbl_Manifiestos[[#This Row],[Proyecto OK]] &amp; "|" &amp; TEXT(tbl_Manifiestos[[#This Row],[Servicio]],"0.00") &amp; "|" &amp; TEXT(tbl_Manifiestos[[#This Row],[Costo Unitario]],"0.00")</f>
        <v>2671||1.00|270.00</v>
      </c>
      <c r="C3464">
        <v>2671</v>
      </c>
      <c r="D3464" s="138">
        <v>45883</v>
      </c>
      <c r="E3464">
        <v>567</v>
      </c>
      <c r="F3464" t="s">
        <v>5319</v>
      </c>
      <c r="J3464">
        <v>1</v>
      </c>
      <c r="K3464" s="185">
        <v>270</v>
      </c>
      <c r="L3464" s="214">
        <v>270</v>
      </c>
      <c r="M3464" s="6">
        <f>tbl_Manifiestos[[#This Row],[Total Pagado]]*tbl_Manifiestos[[#This Row],[Porcentaje]]</f>
        <v>243</v>
      </c>
      <c r="N3464" s="3">
        <v>0.9</v>
      </c>
    </row>
    <row r="3465" spans="1:14" ht="15.75" x14ac:dyDescent="0.25">
      <c r="A3465" s="3" t="s">
        <v>1261</v>
      </c>
      <c r="B3465" s="3" t="str">
        <f>tbl_Manifiestos[[#This Row],[Factura]] &amp; "|" &amp; tbl_Manifiestos[[#This Row],[Proyecto OK]] &amp; "|" &amp; TEXT(tbl_Manifiestos[[#This Row],[Servicio]],"0.00") &amp; "|" &amp; TEXT(tbl_Manifiestos[[#This Row],[Costo Unitario]],"0.00")</f>
        <v>2671||1.00|270.00</v>
      </c>
      <c r="C3465">
        <v>2671</v>
      </c>
      <c r="D3465" s="4">
        <v>45883</v>
      </c>
      <c r="E3465">
        <v>567</v>
      </c>
      <c r="F3465" t="s">
        <v>5319</v>
      </c>
      <c r="J3465">
        <v>1</v>
      </c>
      <c r="K3465" s="6">
        <v>270</v>
      </c>
      <c r="L3465" s="213">
        <v>270</v>
      </c>
      <c r="M3465" s="6">
        <f>tbl_Manifiestos[[#This Row],[Total Pagado]]*tbl_Manifiestos[[#This Row],[Porcentaje]]</f>
        <v>243</v>
      </c>
      <c r="N3465" s="3">
        <v>0.9</v>
      </c>
    </row>
    <row r="3466" spans="1:14" ht="15.75" x14ac:dyDescent="0.25">
      <c r="A3466" s="3" t="s">
        <v>1261</v>
      </c>
      <c r="B3466" s="3" t="str">
        <f>tbl_Manifiestos[[#This Row],[Factura]] &amp; "|" &amp; tbl_Manifiestos[[#This Row],[Proyecto OK]] &amp; "|" &amp; TEXT(tbl_Manifiestos[[#This Row],[Servicio]],"0.00") &amp; "|" &amp; TEXT(tbl_Manifiestos[[#This Row],[Costo Unitario]],"0.00")</f>
        <v>2671||1.00|270.00</v>
      </c>
      <c r="C3466">
        <v>2671</v>
      </c>
      <c r="D3466" s="4">
        <v>45883</v>
      </c>
      <c r="E3466">
        <v>567</v>
      </c>
      <c r="F3466" t="s">
        <v>5319</v>
      </c>
      <c r="J3466">
        <v>1</v>
      </c>
      <c r="K3466" s="6">
        <v>270</v>
      </c>
      <c r="L3466" s="213">
        <v>270</v>
      </c>
      <c r="M3466" s="6">
        <f>tbl_Manifiestos[[#This Row],[Total Pagado]]*tbl_Manifiestos[[#This Row],[Porcentaje]]</f>
        <v>243</v>
      </c>
      <c r="N3466" s="3">
        <v>0.9</v>
      </c>
    </row>
    <row r="3467" spans="1:14" ht="15.75" x14ac:dyDescent="0.25">
      <c r="A3467" s="3" t="s">
        <v>1261</v>
      </c>
      <c r="B3467" s="3" t="str">
        <f>tbl_Manifiestos[[#This Row],[Factura]] &amp; "|" &amp; tbl_Manifiestos[[#This Row],[Proyecto OK]] &amp; "|" &amp; TEXT(tbl_Manifiestos[[#This Row],[Servicio]],"0.00") &amp; "|" &amp; TEXT(tbl_Manifiestos[[#This Row],[Costo Unitario]],"0.00")</f>
        <v>2671||1.00|270.00</v>
      </c>
      <c r="C3467">
        <v>2671</v>
      </c>
      <c r="D3467" s="136">
        <v>45883</v>
      </c>
      <c r="E3467">
        <v>567</v>
      </c>
      <c r="F3467" t="s">
        <v>5319</v>
      </c>
      <c r="J3467">
        <v>1</v>
      </c>
      <c r="K3467" s="183">
        <v>270</v>
      </c>
      <c r="L3467" s="212">
        <v>270</v>
      </c>
      <c r="M3467" s="6">
        <f>tbl_Manifiestos[[#This Row],[Total Pagado]]*tbl_Manifiestos[[#This Row],[Porcentaje]]</f>
        <v>243</v>
      </c>
      <c r="N3467" s="3">
        <v>0.9</v>
      </c>
    </row>
    <row r="3468" spans="1:14" ht="15.75" x14ac:dyDescent="0.25">
      <c r="A3468" s="3" t="s">
        <v>1261</v>
      </c>
      <c r="B3468" s="3" t="str">
        <f>tbl_Manifiestos[[#This Row],[Factura]] &amp; "|" &amp; tbl_Manifiestos[[#This Row],[Proyecto OK]] &amp; "|" &amp; TEXT(tbl_Manifiestos[[#This Row],[Servicio]],"0.00") &amp; "|" &amp; TEXT(tbl_Manifiestos[[#This Row],[Costo Unitario]],"0.00")</f>
        <v>2671||1.00|270.00</v>
      </c>
      <c r="C3468">
        <v>2671</v>
      </c>
      <c r="D3468" s="138">
        <v>45883</v>
      </c>
      <c r="E3468">
        <v>686</v>
      </c>
      <c r="F3468" t="s">
        <v>5319</v>
      </c>
      <c r="J3468">
        <v>1</v>
      </c>
      <c r="K3468" s="185">
        <v>270</v>
      </c>
      <c r="L3468" s="214">
        <v>270</v>
      </c>
      <c r="M3468" s="6">
        <f>tbl_Manifiestos[[#This Row],[Total Pagado]]*tbl_Manifiestos[[#This Row],[Porcentaje]]</f>
        <v>243</v>
      </c>
      <c r="N3468" s="3">
        <v>0.9</v>
      </c>
    </row>
    <row r="3469" spans="1:14" ht="15.75" x14ac:dyDescent="0.25">
      <c r="A3469" s="3" t="s">
        <v>1261</v>
      </c>
      <c r="B3469" s="3" t="str">
        <f>tbl_Manifiestos[[#This Row],[Factura]] &amp; "|" &amp; tbl_Manifiestos[[#This Row],[Proyecto OK]] &amp; "|" &amp; TEXT(tbl_Manifiestos[[#This Row],[Servicio]],"0.00") &amp; "|" &amp; TEXT(tbl_Manifiestos[[#This Row],[Costo Unitario]],"0.00")</f>
        <v>2671||1.00|270.00</v>
      </c>
      <c r="C3469">
        <v>2671</v>
      </c>
      <c r="D3469" s="4">
        <v>45883</v>
      </c>
      <c r="E3469">
        <v>686</v>
      </c>
      <c r="F3469" t="s">
        <v>5319</v>
      </c>
      <c r="J3469">
        <v>1</v>
      </c>
      <c r="K3469" s="6">
        <v>270</v>
      </c>
      <c r="L3469" s="213">
        <v>270</v>
      </c>
      <c r="M3469" s="6">
        <f>tbl_Manifiestos[[#This Row],[Total Pagado]]*tbl_Manifiestos[[#This Row],[Porcentaje]]</f>
        <v>243</v>
      </c>
      <c r="N3469" s="3">
        <v>0.9</v>
      </c>
    </row>
    <row r="3470" spans="1:14" ht="15.75" x14ac:dyDescent="0.25">
      <c r="A3470" s="3" t="s">
        <v>1261</v>
      </c>
      <c r="B3470" s="3" t="str">
        <f>tbl_Manifiestos[[#This Row],[Factura]] &amp; "|" &amp; tbl_Manifiestos[[#This Row],[Proyecto OK]] &amp; "|" &amp; TEXT(tbl_Manifiestos[[#This Row],[Servicio]],"0.00") &amp; "|" &amp; TEXT(tbl_Manifiestos[[#This Row],[Costo Unitario]],"0.00")</f>
        <v>2671||1.00|270.00</v>
      </c>
      <c r="C3470">
        <v>2671</v>
      </c>
      <c r="D3470" s="4">
        <v>45883</v>
      </c>
      <c r="E3470">
        <v>686</v>
      </c>
      <c r="F3470" t="s">
        <v>5319</v>
      </c>
      <c r="J3470">
        <v>1</v>
      </c>
      <c r="K3470" s="6">
        <v>270</v>
      </c>
      <c r="L3470" s="213">
        <v>270</v>
      </c>
      <c r="M3470" s="6">
        <f>tbl_Manifiestos[[#This Row],[Total Pagado]]*tbl_Manifiestos[[#This Row],[Porcentaje]]</f>
        <v>243</v>
      </c>
      <c r="N3470" s="3">
        <v>0.9</v>
      </c>
    </row>
    <row r="3471" spans="1:14" ht="15.75" x14ac:dyDescent="0.25">
      <c r="A3471" s="3" t="s">
        <v>1261</v>
      </c>
      <c r="B3471" s="3" t="str">
        <f>tbl_Manifiestos[[#This Row],[Factura]] &amp; "|" &amp; tbl_Manifiestos[[#This Row],[Proyecto OK]] &amp; "|" &amp; TEXT(tbl_Manifiestos[[#This Row],[Servicio]],"0.00") &amp; "|" &amp; TEXT(tbl_Manifiestos[[#This Row],[Costo Unitario]],"0.00")</f>
        <v>2671||1.00|270.00</v>
      </c>
      <c r="C3471">
        <v>2671</v>
      </c>
      <c r="D3471" s="4">
        <v>45883</v>
      </c>
      <c r="E3471">
        <v>686</v>
      </c>
      <c r="F3471" t="s">
        <v>5319</v>
      </c>
      <c r="J3471">
        <v>1</v>
      </c>
      <c r="K3471" s="6">
        <v>270</v>
      </c>
      <c r="L3471" s="213">
        <v>270</v>
      </c>
      <c r="M3471" s="6">
        <f>tbl_Manifiestos[[#This Row],[Total Pagado]]*tbl_Manifiestos[[#This Row],[Porcentaje]]</f>
        <v>243</v>
      </c>
      <c r="N3471" s="3">
        <v>0.9</v>
      </c>
    </row>
    <row r="3472" spans="1:14" ht="15.75" x14ac:dyDescent="0.25">
      <c r="A3472" s="3" t="s">
        <v>1261</v>
      </c>
      <c r="B3472" s="3" t="str">
        <f>tbl_Manifiestos[[#This Row],[Factura]] &amp; "|" &amp; tbl_Manifiestos[[#This Row],[Proyecto OK]] &amp; "|" &amp; TEXT(tbl_Manifiestos[[#This Row],[Servicio]],"0.00") &amp; "|" &amp; TEXT(tbl_Manifiestos[[#This Row],[Costo Unitario]],"0.00")</f>
        <v>2671-ADJ||12.00|30.00</v>
      </c>
      <c r="C3472" t="s">
        <v>5347</v>
      </c>
      <c r="D3472" s="136">
        <v>45908</v>
      </c>
      <c r="E3472" t="s">
        <v>5350</v>
      </c>
      <c r="F3472" t="s">
        <v>5319</v>
      </c>
      <c r="J3472">
        <v>12</v>
      </c>
      <c r="K3472" s="183">
        <v>30</v>
      </c>
      <c r="L3472" s="212">
        <v>360</v>
      </c>
      <c r="M3472" s="6">
        <f>tbl_Manifiestos[[#This Row],[Total Pagado]]*tbl_Manifiestos[[#This Row],[Porcentaje]]</f>
        <v>324</v>
      </c>
      <c r="N3472" s="3">
        <v>0.9</v>
      </c>
    </row>
    <row r="3473" spans="1:14" ht="15.75" x14ac:dyDescent="0.25">
      <c r="A3473" s="3" t="s">
        <v>5351</v>
      </c>
      <c r="B3473" s="3" t="str">
        <f>tbl_Manifiestos[[#This Row],[Factura]] &amp; "|" &amp; tbl_Manifiestos[[#This Row],[Proyecto OK]] &amp; "|" &amp; TEXT(tbl_Manifiestos[[#This Row],[Servicio]],"0.00") &amp; "|" &amp; TEXT(tbl_Manifiestos[[#This Row],[Costo Unitario]],"0.00")</f>
        <v>2671||3.00|270.00</v>
      </c>
      <c r="C3473">
        <v>2671</v>
      </c>
      <c r="D3473" s="138">
        <v>45883</v>
      </c>
      <c r="E3473">
        <v>92</v>
      </c>
      <c r="F3473" t="s">
        <v>5319</v>
      </c>
      <c r="J3473">
        <v>3</v>
      </c>
      <c r="K3473" s="185">
        <v>270</v>
      </c>
      <c r="L3473" s="214">
        <v>810</v>
      </c>
      <c r="M3473" s="6">
        <f>tbl_Manifiestos[[#This Row],[Total Pagado]]*tbl_Manifiestos[[#This Row],[Porcentaje]]</f>
        <v>729</v>
      </c>
      <c r="N3473" s="3">
        <v>0.9</v>
      </c>
    </row>
    <row r="3474" spans="1:14" ht="15.75" x14ac:dyDescent="0.25">
      <c r="A3474" s="3" t="s">
        <v>5351</v>
      </c>
      <c r="B3474" s="3" t="str">
        <f>tbl_Manifiestos[[#This Row],[Factura]] &amp; "|" &amp; tbl_Manifiestos[[#This Row],[Proyecto OK]] &amp; "|" &amp; TEXT(tbl_Manifiestos[[#This Row],[Servicio]],"0.00") &amp; "|" &amp; TEXT(tbl_Manifiestos[[#This Row],[Costo Unitario]],"0.00")</f>
        <v>2671-ADJ||3.00|30.00</v>
      </c>
      <c r="C3474" t="s">
        <v>5347</v>
      </c>
      <c r="D3474" s="4">
        <v>45908</v>
      </c>
      <c r="E3474">
        <v>92</v>
      </c>
      <c r="F3474" t="s">
        <v>5319</v>
      </c>
      <c r="J3474">
        <v>3</v>
      </c>
      <c r="K3474" s="6">
        <v>30</v>
      </c>
      <c r="L3474" s="213">
        <v>90</v>
      </c>
      <c r="M3474" s="6">
        <f>tbl_Manifiestos[[#This Row],[Total Pagado]]*tbl_Manifiestos[[#This Row],[Porcentaje]]</f>
        <v>81</v>
      </c>
      <c r="N3474" s="3">
        <v>0.9</v>
      </c>
    </row>
    <row r="3475" spans="1:14" ht="15.75" x14ac:dyDescent="0.25">
      <c r="A3475" s="3" t="s">
        <v>1861</v>
      </c>
      <c r="B3475" s="3" t="str">
        <f>tbl_Manifiestos[[#This Row],[Factura]] &amp; "|" &amp; tbl_Manifiestos[[#This Row],[Proyecto OK]] &amp; "|" &amp; TEXT(tbl_Manifiestos[[#This Row],[Servicio]],"0.00") &amp; "|" &amp; TEXT(tbl_Manifiestos[[#This Row],[Costo Unitario]],"0.00")</f>
        <v>2671||5.00|270.00</v>
      </c>
      <c r="C3475">
        <v>2671</v>
      </c>
      <c r="D3475" s="4">
        <v>45883</v>
      </c>
      <c r="E3475">
        <v>57</v>
      </c>
      <c r="F3475" t="s">
        <v>5319</v>
      </c>
      <c r="J3475">
        <v>5</v>
      </c>
      <c r="K3475" s="6">
        <v>270</v>
      </c>
      <c r="L3475" s="213">
        <v>1350</v>
      </c>
      <c r="M3475" s="6">
        <f>tbl_Manifiestos[[#This Row],[Total Pagado]]*tbl_Manifiestos[[#This Row],[Porcentaje]]</f>
        <v>1215</v>
      </c>
      <c r="N3475" s="3">
        <v>0.9</v>
      </c>
    </row>
    <row r="3476" spans="1:14" ht="15.75" x14ac:dyDescent="0.25">
      <c r="A3476" s="3" t="s">
        <v>1861</v>
      </c>
      <c r="B3476" s="3" t="str">
        <f>tbl_Manifiestos[[#This Row],[Factura]] &amp; "|" &amp; tbl_Manifiestos[[#This Row],[Proyecto OK]] &amp; "|" &amp; TEXT(tbl_Manifiestos[[#This Row],[Servicio]],"0.00") &amp; "|" &amp; TEXT(tbl_Manifiestos[[#This Row],[Costo Unitario]],"0.00")</f>
        <v>2691-ADJ||5.00|30.00</v>
      </c>
      <c r="C3476" t="s">
        <v>5353</v>
      </c>
      <c r="D3476" s="4">
        <v>45908</v>
      </c>
      <c r="E3476">
        <v>57</v>
      </c>
      <c r="F3476" t="s">
        <v>5319</v>
      </c>
      <c r="J3476">
        <v>5</v>
      </c>
      <c r="K3476" s="6">
        <v>30</v>
      </c>
      <c r="L3476" s="213">
        <v>150</v>
      </c>
      <c r="M3476" s="6">
        <f>tbl_Manifiestos[[#This Row],[Total Pagado]]*tbl_Manifiestos[[#This Row],[Porcentaje]]</f>
        <v>135</v>
      </c>
      <c r="N3476" s="3">
        <v>0.9</v>
      </c>
    </row>
    <row r="3477" spans="1:14" ht="15.75" x14ac:dyDescent="0.25">
      <c r="A3477" s="3" t="s">
        <v>1264</v>
      </c>
      <c r="B3477" s="3" t="str">
        <f>tbl_Manifiestos[[#This Row],[Factura]] &amp; "|" &amp; tbl_Manifiestos[[#This Row],[Proyecto OK]] &amp; "|" &amp; TEXT(tbl_Manifiestos[[#This Row],[Servicio]],"0.00") &amp; "|" &amp; TEXT(tbl_Manifiestos[[#This Row],[Costo Unitario]],"0.00")</f>
        <v>2671||5.00|300.00</v>
      </c>
      <c r="C3477">
        <v>2671</v>
      </c>
      <c r="D3477" s="136">
        <v>45883</v>
      </c>
      <c r="E3477">
        <v>302</v>
      </c>
      <c r="F3477" t="s">
        <v>5319</v>
      </c>
      <c r="J3477">
        <v>5</v>
      </c>
      <c r="K3477" s="183">
        <v>300</v>
      </c>
      <c r="L3477" s="212">
        <v>1500</v>
      </c>
      <c r="M3477" s="6">
        <f>tbl_Manifiestos[[#This Row],[Total Pagado]]*tbl_Manifiestos[[#This Row],[Porcentaje]]</f>
        <v>1350</v>
      </c>
      <c r="N3477" s="3">
        <v>0.9</v>
      </c>
    </row>
    <row r="3478" spans="1:14" ht="15.75" x14ac:dyDescent="0.25">
      <c r="A3478" s="3" t="s">
        <v>1264</v>
      </c>
      <c r="B3478" s="3" t="str">
        <f>tbl_Manifiestos[[#This Row],[Factura]] &amp; "|" &amp; tbl_Manifiestos[[#This Row],[Proyecto OK]] &amp; "|" &amp; TEXT(tbl_Manifiestos[[#This Row],[Servicio]],"0.00") &amp; "|" &amp; TEXT(tbl_Manifiestos[[#This Row],[Costo Unitario]],"0.00")</f>
        <v>2671||5.00|300.00</v>
      </c>
      <c r="C3478">
        <v>2671</v>
      </c>
      <c r="D3478" s="138">
        <v>45882</v>
      </c>
      <c r="E3478">
        <v>7</v>
      </c>
      <c r="F3478" t="s">
        <v>5319</v>
      </c>
      <c r="J3478">
        <v>5</v>
      </c>
      <c r="K3478" s="185">
        <v>300</v>
      </c>
      <c r="L3478" s="214">
        <v>1500</v>
      </c>
      <c r="M3478" s="6">
        <f>tbl_Manifiestos[[#This Row],[Total Pagado]]*tbl_Manifiestos[[#This Row],[Porcentaje]]</f>
        <v>1350</v>
      </c>
      <c r="N3478" s="3">
        <v>0.9</v>
      </c>
    </row>
    <row r="3479" spans="1:14" ht="15.75" x14ac:dyDescent="0.25">
      <c r="A3479" s="3" t="s">
        <v>5354</v>
      </c>
      <c r="B3479" s="3" t="str">
        <f>tbl_Manifiestos[[#This Row],[Factura]] &amp; "|" &amp; tbl_Manifiestos[[#This Row],[Proyecto OK]] &amp; "|" &amp; TEXT(tbl_Manifiestos[[#This Row],[Servicio]],"0.00") &amp; "|" &amp; TEXT(tbl_Manifiestos[[#This Row],[Costo Unitario]],"0.00")</f>
        <v>2671||4.00|270.00</v>
      </c>
      <c r="C3479">
        <v>2671</v>
      </c>
      <c r="D3479" s="4">
        <v>45883</v>
      </c>
      <c r="E3479">
        <v>1</v>
      </c>
      <c r="F3479" t="s">
        <v>5319</v>
      </c>
      <c r="J3479">
        <v>4</v>
      </c>
      <c r="K3479" s="6">
        <v>270</v>
      </c>
      <c r="L3479" s="213">
        <v>1080</v>
      </c>
      <c r="M3479" s="6">
        <f>tbl_Manifiestos[[#This Row],[Total Pagado]]*tbl_Manifiestos[[#This Row],[Porcentaje]]</f>
        <v>972</v>
      </c>
      <c r="N3479" s="3">
        <v>0.9</v>
      </c>
    </row>
    <row r="3480" spans="1:14" ht="15.75" x14ac:dyDescent="0.25">
      <c r="A3480" s="3" t="s">
        <v>5354</v>
      </c>
      <c r="B3480" s="3" t="str">
        <f>tbl_Manifiestos[[#This Row],[Factura]] &amp; "|" &amp; tbl_Manifiestos[[#This Row],[Proyecto OK]] &amp; "|" &amp; TEXT(tbl_Manifiestos[[#This Row],[Servicio]],"0.00") &amp; "|" &amp; TEXT(tbl_Manifiestos[[#This Row],[Costo Unitario]],"0.00")</f>
        <v>2671||5.00|270.00</v>
      </c>
      <c r="C3480">
        <v>2671</v>
      </c>
      <c r="D3480" s="4">
        <v>45883</v>
      </c>
      <c r="E3480">
        <v>184</v>
      </c>
      <c r="F3480" t="s">
        <v>5319</v>
      </c>
      <c r="J3480">
        <v>5</v>
      </c>
      <c r="K3480" s="6">
        <v>270</v>
      </c>
      <c r="L3480" s="213">
        <v>1350</v>
      </c>
      <c r="M3480" s="6">
        <f>tbl_Manifiestos[[#This Row],[Total Pagado]]*tbl_Manifiestos[[#This Row],[Porcentaje]]</f>
        <v>1215</v>
      </c>
      <c r="N3480" s="3">
        <v>0.9</v>
      </c>
    </row>
    <row r="3481" spans="1:14" ht="15.75" x14ac:dyDescent="0.25">
      <c r="A3481" s="3" t="s">
        <v>5354</v>
      </c>
      <c r="B3481" s="3" t="str">
        <f>tbl_Manifiestos[[#This Row],[Factura]] &amp; "|" &amp; tbl_Manifiestos[[#This Row],[Proyecto OK]] &amp; "|" &amp; TEXT(tbl_Manifiestos[[#This Row],[Servicio]],"0.00") &amp; "|" &amp; TEXT(tbl_Manifiestos[[#This Row],[Costo Unitario]],"0.00")</f>
        <v>2671-ADJ||9.00|30.00</v>
      </c>
      <c r="C3481" t="s">
        <v>5347</v>
      </c>
      <c r="D3481" s="4">
        <v>45894</v>
      </c>
      <c r="E3481" t="s">
        <v>5355</v>
      </c>
      <c r="F3481" t="s">
        <v>5319</v>
      </c>
      <c r="J3481">
        <v>9</v>
      </c>
      <c r="K3481" s="6">
        <v>30</v>
      </c>
      <c r="L3481" s="213">
        <v>270</v>
      </c>
      <c r="M3481" s="6">
        <f>tbl_Manifiestos[[#This Row],[Total Pagado]]*tbl_Manifiestos[[#This Row],[Porcentaje]]</f>
        <v>243</v>
      </c>
      <c r="N3481" s="3">
        <v>0.9</v>
      </c>
    </row>
    <row r="3482" spans="1:14" ht="15.75" x14ac:dyDescent="0.25">
      <c r="A3482" s="3" t="s">
        <v>5309</v>
      </c>
      <c r="B3482" s="3" t="str">
        <f>tbl_Manifiestos[[#This Row],[Factura]] &amp; "|" &amp; tbl_Manifiestos[[#This Row],[Proyecto OK]] &amp; "|" &amp; TEXT(tbl_Manifiestos[[#This Row],[Servicio]],"0.00") &amp; "|" &amp; TEXT(tbl_Manifiestos[[#This Row],[Costo Unitario]],"0.00")</f>
        <v>2655|Obama Presidential Library|8.00|110.00</v>
      </c>
      <c r="C3482">
        <v>2655</v>
      </c>
      <c r="D3482" s="4">
        <v>45875</v>
      </c>
      <c r="E3482">
        <v>28</v>
      </c>
      <c r="F3482" t="s">
        <v>5344</v>
      </c>
      <c r="H3482" t="s">
        <v>2679</v>
      </c>
      <c r="J3482">
        <v>8</v>
      </c>
      <c r="K3482" s="6">
        <v>110</v>
      </c>
      <c r="L3482" s="213">
        <v>880</v>
      </c>
      <c r="M3482" s="6">
        <f>tbl_Manifiestos[[#This Row],[Total Pagado]]*tbl_Manifiestos[[#This Row],[Porcentaje]]</f>
        <v>792</v>
      </c>
      <c r="N3482" s="3">
        <v>0.9</v>
      </c>
    </row>
    <row r="3483" spans="1:14" ht="15.75" x14ac:dyDescent="0.25">
      <c r="A3483" s="3" t="s">
        <v>5335</v>
      </c>
      <c r="B3483" s="3" t="str">
        <f>tbl_Manifiestos[[#This Row],[Factura]] &amp; "|" &amp; tbl_Manifiestos[[#This Row],[Proyecto OK]] &amp; "|" &amp; TEXT(tbl_Manifiestos[[#This Row],[Servicio]],"0.00") &amp; "|" &amp; TEXT(tbl_Manifiestos[[#This Row],[Costo Unitario]],"0.00")</f>
        <v>2671||4.00|270.00</v>
      </c>
      <c r="C3483">
        <v>2671</v>
      </c>
      <c r="D3483" s="138">
        <v>45882</v>
      </c>
      <c r="E3483">
        <v>21</v>
      </c>
      <c r="F3483" t="s">
        <v>5319</v>
      </c>
      <c r="J3483">
        <v>4</v>
      </c>
      <c r="K3483" s="185">
        <v>270</v>
      </c>
      <c r="L3483" s="214">
        <v>1080</v>
      </c>
      <c r="M3483" s="6">
        <f>tbl_Manifiestos[[#This Row],[Total Pagado]]*tbl_Manifiestos[[#This Row],[Porcentaje]]</f>
        <v>972</v>
      </c>
      <c r="N3483" s="3">
        <v>0.9</v>
      </c>
    </row>
    <row r="3484" spans="1:14" ht="15.75" x14ac:dyDescent="0.25">
      <c r="A3484" s="3" t="s">
        <v>5335</v>
      </c>
      <c r="B3484" s="3" t="str">
        <f>tbl_Manifiestos[[#This Row],[Factura]] &amp; "|" &amp; tbl_Manifiestos[[#This Row],[Proyecto OK]] &amp; "|" &amp; TEXT(tbl_Manifiestos[[#This Row],[Servicio]],"0.00") &amp; "|" &amp; TEXT(tbl_Manifiestos[[#This Row],[Costo Unitario]],"0.00")</f>
        <v>2671-ADJ||4.00|30.00</v>
      </c>
      <c r="C3484" t="s">
        <v>5347</v>
      </c>
      <c r="D3484" s="136">
        <v>45915</v>
      </c>
      <c r="E3484">
        <v>21</v>
      </c>
      <c r="F3484" t="s">
        <v>5319</v>
      </c>
      <c r="J3484">
        <v>4</v>
      </c>
      <c r="K3484" s="183">
        <v>30</v>
      </c>
      <c r="L3484" s="212">
        <v>120</v>
      </c>
      <c r="M3484" s="6">
        <f>tbl_Manifiestos[[#This Row],[Total Pagado]]*tbl_Manifiestos[[#This Row],[Porcentaje]]</f>
        <v>108</v>
      </c>
      <c r="N3484" s="3">
        <v>0.9</v>
      </c>
    </row>
    <row r="3485" spans="1:14" ht="15.75" x14ac:dyDescent="0.25">
      <c r="A3485" s="3" t="s">
        <v>5354</v>
      </c>
      <c r="B3485" s="3" t="str">
        <f>tbl_Manifiestos[[#This Row],[Factura]] &amp; "|" &amp; tbl_Manifiestos[[#This Row],[Proyecto OK]] &amp; "|" &amp; TEXT(tbl_Manifiestos[[#This Row],[Servicio]],"0.00") &amp; "|" &amp; TEXT(tbl_Manifiestos[[#This Row],[Costo Unitario]],"0.00")</f>
        <v>2684||1.00|150.00</v>
      </c>
      <c r="C3485">
        <v>2684</v>
      </c>
      <c r="D3485" s="138">
        <v>45890</v>
      </c>
      <c r="E3485">
        <v>184</v>
      </c>
      <c r="F3485" t="s">
        <v>5319</v>
      </c>
      <c r="J3485">
        <v>1</v>
      </c>
      <c r="K3485" s="185">
        <v>150</v>
      </c>
      <c r="L3485" s="214">
        <v>150</v>
      </c>
      <c r="M3485" s="6">
        <f>tbl_Manifiestos[[#This Row],[Total Pagado]]*tbl_Manifiestos[[#This Row],[Porcentaje]]</f>
        <v>135</v>
      </c>
      <c r="N3485" s="3">
        <v>0.9</v>
      </c>
    </row>
    <row r="3486" spans="1:14" ht="15.75" x14ac:dyDescent="0.25">
      <c r="A3486" s="3" t="s">
        <v>5354</v>
      </c>
      <c r="B3486" s="3" t="str">
        <f>tbl_Manifiestos[[#This Row],[Factura]] &amp; "|" &amp; tbl_Manifiestos[[#This Row],[Proyecto OK]] &amp; "|" &amp; TEXT(tbl_Manifiestos[[#This Row],[Servicio]],"0.00") &amp; "|" &amp; TEXT(tbl_Manifiestos[[#This Row],[Costo Unitario]],"0.00")</f>
        <v>2684||1.00|150.00</v>
      </c>
      <c r="C3486">
        <v>2684</v>
      </c>
      <c r="D3486" s="136">
        <v>45890</v>
      </c>
      <c r="E3486">
        <v>184</v>
      </c>
      <c r="F3486" t="s">
        <v>5319</v>
      </c>
      <c r="J3486">
        <v>1</v>
      </c>
      <c r="K3486" s="183">
        <v>150</v>
      </c>
      <c r="L3486" s="212">
        <v>150</v>
      </c>
      <c r="M3486" s="6">
        <f>tbl_Manifiestos[[#This Row],[Total Pagado]]*tbl_Manifiestos[[#This Row],[Porcentaje]]</f>
        <v>135</v>
      </c>
      <c r="N3486" s="3">
        <v>0.9</v>
      </c>
    </row>
    <row r="3487" spans="1:14" ht="15.75" x14ac:dyDescent="0.25">
      <c r="A3487" s="3" t="s">
        <v>5354</v>
      </c>
      <c r="B3487" s="3" t="str">
        <f>tbl_Manifiestos[[#This Row],[Factura]] &amp; "|" &amp; tbl_Manifiestos[[#This Row],[Proyecto OK]] &amp; "|" &amp; TEXT(tbl_Manifiestos[[#This Row],[Servicio]],"0.00") &amp; "|" &amp; TEXT(tbl_Manifiestos[[#This Row],[Costo Unitario]],"0.00")</f>
        <v>2684||1.00|150.00</v>
      </c>
      <c r="C3487">
        <v>2684</v>
      </c>
      <c r="D3487" s="138">
        <v>45890</v>
      </c>
      <c r="E3487">
        <v>184</v>
      </c>
      <c r="F3487" t="s">
        <v>5319</v>
      </c>
      <c r="J3487">
        <v>1</v>
      </c>
      <c r="K3487" s="185">
        <v>150</v>
      </c>
      <c r="L3487" s="214">
        <v>150</v>
      </c>
      <c r="M3487" s="6">
        <f>tbl_Manifiestos[[#This Row],[Total Pagado]]*tbl_Manifiestos[[#This Row],[Porcentaje]]</f>
        <v>135</v>
      </c>
      <c r="N3487" s="3">
        <v>0.9</v>
      </c>
    </row>
    <row r="3488" spans="1:14" ht="15.75" x14ac:dyDescent="0.25">
      <c r="A3488" s="3" t="s">
        <v>5354</v>
      </c>
      <c r="B3488" s="3" t="str">
        <f>tbl_Manifiestos[[#This Row],[Factura]] &amp; "|" &amp; tbl_Manifiestos[[#This Row],[Proyecto OK]] &amp; "|" &amp; TEXT(tbl_Manifiestos[[#This Row],[Servicio]],"0.00") &amp; "|" &amp; TEXT(tbl_Manifiestos[[#This Row],[Costo Unitario]],"0.00")</f>
        <v>2684||1.00|150.00</v>
      </c>
      <c r="C3488">
        <v>2684</v>
      </c>
      <c r="D3488" s="4">
        <v>45890</v>
      </c>
      <c r="E3488">
        <v>184</v>
      </c>
      <c r="F3488" t="s">
        <v>5319</v>
      </c>
      <c r="J3488">
        <v>1</v>
      </c>
      <c r="K3488" s="6">
        <v>150</v>
      </c>
      <c r="L3488" s="213">
        <v>150</v>
      </c>
      <c r="M3488" s="6">
        <f>tbl_Manifiestos[[#This Row],[Total Pagado]]*tbl_Manifiestos[[#This Row],[Porcentaje]]</f>
        <v>135</v>
      </c>
      <c r="N3488" s="3">
        <v>0.9</v>
      </c>
    </row>
    <row r="3489" spans="1:14" ht="15.75" x14ac:dyDescent="0.25">
      <c r="A3489" s="3" t="s">
        <v>5354</v>
      </c>
      <c r="B3489" s="3" t="str">
        <f>tbl_Manifiestos[[#This Row],[Factura]] &amp; "|" &amp; tbl_Manifiestos[[#This Row],[Proyecto OK]] &amp; "|" &amp; TEXT(tbl_Manifiestos[[#This Row],[Servicio]],"0.00") &amp; "|" &amp; TEXT(tbl_Manifiestos[[#This Row],[Costo Unitario]],"0.00")</f>
        <v>2684||1.00|150.00</v>
      </c>
      <c r="C3489">
        <v>2684</v>
      </c>
      <c r="D3489" s="4">
        <v>45890</v>
      </c>
      <c r="E3489">
        <v>184</v>
      </c>
      <c r="F3489" t="s">
        <v>5319</v>
      </c>
      <c r="J3489">
        <v>1</v>
      </c>
      <c r="K3489" s="6">
        <v>150</v>
      </c>
      <c r="L3489" s="213">
        <v>150</v>
      </c>
      <c r="M3489" s="6">
        <f>tbl_Manifiestos[[#This Row],[Total Pagado]]*tbl_Manifiestos[[#This Row],[Porcentaje]]</f>
        <v>135</v>
      </c>
      <c r="N3489" s="3">
        <v>0.9</v>
      </c>
    </row>
    <row r="3490" spans="1:14" ht="15.75" x14ac:dyDescent="0.25">
      <c r="A3490" s="3" t="s">
        <v>5309</v>
      </c>
      <c r="B3490" s="3" t="str">
        <f>tbl_Manifiestos[[#This Row],[Factura]] &amp; "|" &amp; tbl_Manifiestos[[#This Row],[Proyecto OK]] &amp; "|" &amp; TEXT(tbl_Manifiestos[[#This Row],[Servicio]],"0.00") &amp; "|" &amp; TEXT(tbl_Manifiestos[[#This Row],[Costo Unitario]],"0.00")</f>
        <v>2701|115th Metra|3.00|120.00</v>
      </c>
      <c r="C3490">
        <v>2701</v>
      </c>
      <c r="D3490" s="136">
        <v>45897</v>
      </c>
      <c r="E3490">
        <v>28</v>
      </c>
      <c r="F3490" t="s">
        <v>5343</v>
      </c>
      <c r="H3490" t="s">
        <v>1346</v>
      </c>
      <c r="J3490">
        <v>3</v>
      </c>
      <c r="K3490" s="183">
        <v>120</v>
      </c>
      <c r="L3490" s="212">
        <v>360</v>
      </c>
      <c r="M3490" s="6">
        <f>tbl_Manifiestos[[#This Row],[Total Pagado]]*tbl_Manifiestos[[#This Row],[Porcentaje]]</f>
        <v>324</v>
      </c>
      <c r="N3490" s="3">
        <v>0.9</v>
      </c>
    </row>
    <row r="3491" spans="1:14" ht="15.75" x14ac:dyDescent="0.25">
      <c r="A3491" s="3" t="s">
        <v>1264</v>
      </c>
      <c r="B3491" s="3" t="str">
        <f>tbl_Manifiestos[[#This Row],[Factura]] &amp; "|" &amp; tbl_Manifiestos[[#This Row],[Proyecto OK]] &amp; "|" &amp; TEXT(tbl_Manifiestos[[#This Row],[Servicio]],"0.00") &amp; "|" &amp; TEXT(tbl_Manifiestos[[#This Row],[Costo Unitario]],"0.00")</f>
        <v>2736|Metra 115th|1.00|220.00</v>
      </c>
      <c r="C3491">
        <v>2736</v>
      </c>
      <c r="D3491" s="138">
        <v>45911</v>
      </c>
      <c r="E3491">
        <v>102</v>
      </c>
      <c r="F3491" t="s">
        <v>5363</v>
      </c>
      <c r="H3491" t="s">
        <v>3627</v>
      </c>
      <c r="J3491">
        <v>1</v>
      </c>
      <c r="K3491" s="185">
        <v>220</v>
      </c>
      <c r="L3491" s="214">
        <v>220</v>
      </c>
      <c r="M3491" s="6">
        <f>tbl_Manifiestos[[#This Row],[Total Pagado]]*tbl_Manifiestos[[#This Row],[Porcentaje]]</f>
        <v>198</v>
      </c>
      <c r="N3491" s="3">
        <v>0.9</v>
      </c>
    </row>
    <row r="3492" spans="1:14" ht="15.75" x14ac:dyDescent="0.25">
      <c r="A3492" s="3" t="s">
        <v>1264</v>
      </c>
      <c r="B3492" s="3" t="str">
        <f>tbl_Manifiestos[[#This Row],[Factura]] &amp; "|" &amp; tbl_Manifiestos[[#This Row],[Proyecto OK]] &amp; "|" &amp; TEXT(tbl_Manifiestos[[#This Row],[Servicio]],"0.00") &amp; "|" &amp; TEXT(tbl_Manifiestos[[#This Row],[Costo Unitario]],"0.00")</f>
        <v>2736|Metra 115th|1.00|220.00</v>
      </c>
      <c r="C3492">
        <v>2736</v>
      </c>
      <c r="D3492" s="4">
        <v>45911</v>
      </c>
      <c r="E3492">
        <v>102</v>
      </c>
      <c r="F3492" t="s">
        <v>5363</v>
      </c>
      <c r="H3492" t="s">
        <v>3627</v>
      </c>
      <c r="J3492">
        <v>1</v>
      </c>
      <c r="K3492" s="6">
        <v>220</v>
      </c>
      <c r="L3492" s="213">
        <v>220</v>
      </c>
      <c r="M3492" s="6">
        <f>tbl_Manifiestos[[#This Row],[Total Pagado]]*tbl_Manifiestos[[#This Row],[Porcentaje]]</f>
        <v>198</v>
      </c>
      <c r="N3492" s="3">
        <v>0.9</v>
      </c>
    </row>
    <row r="3493" spans="1:14" ht="15.75" x14ac:dyDescent="0.25">
      <c r="A3493" s="3" t="s">
        <v>1264</v>
      </c>
      <c r="B3493" s="3" t="str">
        <f>tbl_Manifiestos[[#This Row],[Factura]] &amp; "|" &amp; tbl_Manifiestos[[#This Row],[Proyecto OK]] &amp; "|" &amp; TEXT(tbl_Manifiestos[[#This Row],[Servicio]],"0.00") &amp; "|" &amp; TEXT(tbl_Manifiestos[[#This Row],[Costo Unitario]],"0.00")</f>
        <v>2736|Metra 115th|1.00|220.00</v>
      </c>
      <c r="C3493">
        <v>2736</v>
      </c>
      <c r="D3493" s="4">
        <v>45911</v>
      </c>
      <c r="E3493">
        <v>102</v>
      </c>
      <c r="F3493" t="s">
        <v>5363</v>
      </c>
      <c r="H3493" t="s">
        <v>3627</v>
      </c>
      <c r="J3493">
        <v>1</v>
      </c>
      <c r="K3493" s="6">
        <v>220</v>
      </c>
      <c r="L3493" s="213">
        <v>220</v>
      </c>
      <c r="M3493" s="6">
        <f>tbl_Manifiestos[[#This Row],[Total Pagado]]*tbl_Manifiestos[[#This Row],[Porcentaje]]</f>
        <v>198</v>
      </c>
      <c r="N3493" s="3">
        <v>0.9</v>
      </c>
    </row>
    <row r="3494" spans="1:14" ht="15.75" x14ac:dyDescent="0.25">
      <c r="A3494" s="3" t="s">
        <v>1264</v>
      </c>
      <c r="B3494" s="3" t="str">
        <f>tbl_Manifiestos[[#This Row],[Factura]] &amp; "|" &amp; tbl_Manifiestos[[#This Row],[Proyecto OK]] &amp; "|" &amp; TEXT(tbl_Manifiestos[[#This Row],[Servicio]],"0.00") &amp; "|" &amp; TEXT(tbl_Manifiestos[[#This Row],[Costo Unitario]],"0.00")</f>
        <v>2736|Metra 115th|1.00|220.00</v>
      </c>
      <c r="C3494">
        <v>2736</v>
      </c>
      <c r="D3494" s="4">
        <v>45911</v>
      </c>
      <c r="E3494">
        <v>102</v>
      </c>
      <c r="F3494" t="s">
        <v>5363</v>
      </c>
      <c r="H3494" t="s">
        <v>3627</v>
      </c>
      <c r="J3494">
        <v>1</v>
      </c>
      <c r="K3494" s="6">
        <v>220</v>
      </c>
      <c r="L3494" s="213">
        <v>220</v>
      </c>
      <c r="M3494" s="6">
        <f>tbl_Manifiestos[[#This Row],[Total Pagado]]*tbl_Manifiestos[[#This Row],[Porcentaje]]</f>
        <v>198</v>
      </c>
      <c r="N3494" s="3">
        <v>0.9</v>
      </c>
    </row>
    <row r="3495" spans="1:14" ht="15.75" x14ac:dyDescent="0.25">
      <c r="A3495" s="3" t="s">
        <v>1264</v>
      </c>
      <c r="B3495" s="3" t="str">
        <f>tbl_Manifiestos[[#This Row],[Factura]] &amp; "|" &amp; tbl_Manifiestos[[#This Row],[Proyecto OK]] &amp; "|" &amp; TEXT(tbl_Manifiestos[[#This Row],[Servicio]],"0.00") &amp; "|" &amp; TEXT(tbl_Manifiestos[[#This Row],[Costo Unitario]],"0.00")</f>
        <v>2736|Metra 115th|1.00|220.00</v>
      </c>
      <c r="C3495">
        <v>2736</v>
      </c>
      <c r="D3495" s="136">
        <v>45911</v>
      </c>
      <c r="E3495">
        <v>102</v>
      </c>
      <c r="F3495" t="s">
        <v>5363</v>
      </c>
      <c r="H3495" t="s">
        <v>3627</v>
      </c>
      <c r="J3495">
        <v>1</v>
      </c>
      <c r="K3495" s="183">
        <v>220</v>
      </c>
      <c r="L3495" s="212">
        <v>220</v>
      </c>
      <c r="M3495" s="6">
        <f>tbl_Manifiestos[[#This Row],[Total Pagado]]*tbl_Manifiestos[[#This Row],[Porcentaje]]</f>
        <v>198</v>
      </c>
      <c r="N3495" s="3">
        <v>0.9</v>
      </c>
    </row>
    <row r="3496" spans="1:14" ht="15.75" x14ac:dyDescent="0.25">
      <c r="A3496" s="3" t="s">
        <v>1264</v>
      </c>
      <c r="B3496" s="3" t="str">
        <f>tbl_Manifiestos[[#This Row],[Factura]] &amp; "|" &amp; tbl_Manifiestos[[#This Row],[Proyecto OK]] &amp; "|" &amp; TEXT(tbl_Manifiestos[[#This Row],[Servicio]],"0.00") &amp; "|" &amp; TEXT(tbl_Manifiestos[[#This Row],[Costo Unitario]],"0.00")</f>
        <v>2749|Metra 115th|1.00|220.00</v>
      </c>
      <c r="C3496">
        <v>2749</v>
      </c>
      <c r="D3496" s="138">
        <v>45919</v>
      </c>
      <c r="E3496">
        <v>201</v>
      </c>
      <c r="F3496" t="s">
        <v>5363</v>
      </c>
      <c r="H3496" t="s">
        <v>3627</v>
      </c>
      <c r="J3496">
        <v>1</v>
      </c>
      <c r="K3496" s="185">
        <v>220</v>
      </c>
      <c r="L3496" s="214">
        <v>220</v>
      </c>
      <c r="M3496" s="6">
        <f>tbl_Manifiestos[[#This Row],[Total Pagado]]*tbl_Manifiestos[[#This Row],[Porcentaje]]</f>
        <v>198</v>
      </c>
      <c r="N3496" s="3">
        <v>0.9</v>
      </c>
    </row>
    <row r="3497" spans="1:14" ht="15.75" x14ac:dyDescent="0.25">
      <c r="A3497" s="3" t="s">
        <v>1264</v>
      </c>
      <c r="B3497" s="3" t="str">
        <f>tbl_Manifiestos[[#This Row],[Factura]] &amp; "|" &amp; tbl_Manifiestos[[#This Row],[Proyecto OK]] &amp; "|" &amp; TEXT(tbl_Manifiestos[[#This Row],[Servicio]],"0.00") &amp; "|" &amp; TEXT(tbl_Manifiestos[[#This Row],[Costo Unitario]],"0.00")</f>
        <v>2749|Metra 115th|1.00|220.00</v>
      </c>
      <c r="C3497">
        <v>2749</v>
      </c>
      <c r="D3497" s="4">
        <v>45919</v>
      </c>
      <c r="E3497">
        <v>201</v>
      </c>
      <c r="F3497" t="s">
        <v>5363</v>
      </c>
      <c r="H3497" t="s">
        <v>3627</v>
      </c>
      <c r="J3497">
        <v>1</v>
      </c>
      <c r="K3497" s="6">
        <v>220</v>
      </c>
      <c r="L3497" s="213">
        <v>220</v>
      </c>
      <c r="M3497" s="6">
        <f>tbl_Manifiestos[[#This Row],[Total Pagado]]*tbl_Manifiestos[[#This Row],[Porcentaje]]</f>
        <v>198</v>
      </c>
      <c r="N3497" s="3">
        <v>0.9</v>
      </c>
    </row>
    <row r="3498" spans="1:14" ht="15.75" x14ac:dyDescent="0.25">
      <c r="A3498" s="3" t="s">
        <v>1264</v>
      </c>
      <c r="B3498" s="3" t="str">
        <f>tbl_Manifiestos[[#This Row],[Factura]] &amp; "|" &amp; tbl_Manifiestos[[#This Row],[Proyecto OK]] &amp; "|" &amp; TEXT(tbl_Manifiestos[[#This Row],[Servicio]],"0.00") &amp; "|" &amp; TEXT(tbl_Manifiestos[[#This Row],[Costo Unitario]],"0.00")</f>
        <v>2749|Metra 115th|1.00|220.00</v>
      </c>
      <c r="C3498">
        <v>2749</v>
      </c>
      <c r="D3498" s="4">
        <v>45919</v>
      </c>
      <c r="E3498">
        <v>201</v>
      </c>
      <c r="F3498" t="s">
        <v>5363</v>
      </c>
      <c r="H3498" t="s">
        <v>3627</v>
      </c>
      <c r="J3498">
        <v>1</v>
      </c>
      <c r="K3498" s="6">
        <v>220</v>
      </c>
      <c r="L3498" s="213">
        <v>220</v>
      </c>
      <c r="M3498" s="6">
        <f>tbl_Manifiestos[[#This Row],[Total Pagado]]*tbl_Manifiestos[[#This Row],[Porcentaje]]</f>
        <v>198</v>
      </c>
      <c r="N3498" s="3">
        <v>0.9</v>
      </c>
    </row>
    <row r="3499" spans="1:14" ht="15.75" x14ac:dyDescent="0.25">
      <c r="A3499" s="3" t="s">
        <v>1264</v>
      </c>
      <c r="B3499" s="3" t="str">
        <f>tbl_Manifiestos[[#This Row],[Factura]] &amp; "|" &amp; tbl_Manifiestos[[#This Row],[Proyecto OK]] &amp; "|" &amp; TEXT(tbl_Manifiestos[[#This Row],[Servicio]],"0.00") &amp; "|" &amp; TEXT(tbl_Manifiestos[[#This Row],[Costo Unitario]],"0.00")</f>
        <v>2749|Metra 115th|1.00|220.00</v>
      </c>
      <c r="C3499">
        <v>2749</v>
      </c>
      <c r="D3499" s="4">
        <v>45919</v>
      </c>
      <c r="E3499">
        <v>201</v>
      </c>
      <c r="F3499" t="s">
        <v>5363</v>
      </c>
      <c r="H3499" t="s">
        <v>3627</v>
      </c>
      <c r="J3499">
        <v>1</v>
      </c>
      <c r="K3499" s="6">
        <v>220</v>
      </c>
      <c r="L3499" s="213">
        <v>220</v>
      </c>
      <c r="M3499" s="6">
        <f>tbl_Manifiestos[[#This Row],[Total Pagado]]*tbl_Manifiestos[[#This Row],[Porcentaje]]</f>
        <v>198</v>
      </c>
      <c r="N3499" s="3">
        <v>0.9</v>
      </c>
    </row>
    <row r="3500" spans="1:14" ht="15.75" x14ac:dyDescent="0.25">
      <c r="A3500" s="3" t="s">
        <v>1264</v>
      </c>
      <c r="B3500" s="3" t="str">
        <f>tbl_Manifiestos[[#This Row],[Factura]] &amp; "|" &amp; tbl_Manifiestos[[#This Row],[Proyecto OK]] &amp; "|" &amp; TEXT(tbl_Manifiestos[[#This Row],[Servicio]],"0.00") &amp; "|" &amp; TEXT(tbl_Manifiestos[[#This Row],[Costo Unitario]],"0.00")</f>
        <v>2749|Metra 115th|1.00|220.00</v>
      </c>
      <c r="C3500">
        <v>2749</v>
      </c>
      <c r="D3500" s="136">
        <v>45919</v>
      </c>
      <c r="E3500">
        <v>201</v>
      </c>
      <c r="F3500" t="s">
        <v>5363</v>
      </c>
      <c r="H3500" t="s">
        <v>3627</v>
      </c>
      <c r="J3500">
        <v>1</v>
      </c>
      <c r="K3500" s="183">
        <v>220</v>
      </c>
      <c r="L3500" s="212">
        <v>220</v>
      </c>
      <c r="M3500" s="6">
        <f>tbl_Manifiestos[[#This Row],[Total Pagado]]*tbl_Manifiestos[[#This Row],[Porcentaje]]</f>
        <v>198</v>
      </c>
      <c r="N3500" s="3">
        <v>0.9</v>
      </c>
    </row>
    <row r="3501" spans="1:14" ht="15.75" x14ac:dyDescent="0.25">
      <c r="A3501" s="3" t="s">
        <v>1264</v>
      </c>
      <c r="B3501" s="3" t="str">
        <f>tbl_Manifiestos[[#This Row],[Factura]] &amp; "|" &amp; tbl_Manifiestos[[#This Row],[Proyecto OK]] &amp; "|" &amp; TEXT(tbl_Manifiestos[[#This Row],[Servicio]],"0.00") &amp; "|" &amp; TEXT(tbl_Manifiestos[[#This Row],[Costo Unitario]],"0.00")</f>
        <v>2749|Metra 115th|1.00|220.00</v>
      </c>
      <c r="C3501">
        <v>2749</v>
      </c>
      <c r="D3501" s="138">
        <v>45919</v>
      </c>
      <c r="E3501">
        <v>7</v>
      </c>
      <c r="F3501" t="s">
        <v>5363</v>
      </c>
      <c r="H3501" t="s">
        <v>3627</v>
      </c>
      <c r="J3501">
        <v>1</v>
      </c>
      <c r="K3501" s="185">
        <v>220</v>
      </c>
      <c r="L3501" s="214">
        <v>220</v>
      </c>
      <c r="M3501" s="6">
        <f>tbl_Manifiestos[[#This Row],[Total Pagado]]*tbl_Manifiestos[[#This Row],[Porcentaje]]</f>
        <v>198</v>
      </c>
      <c r="N3501" s="3">
        <v>0.9</v>
      </c>
    </row>
    <row r="3502" spans="1:14" ht="15.75" x14ac:dyDescent="0.25">
      <c r="A3502" s="3" t="s">
        <v>1264</v>
      </c>
      <c r="B3502" s="3" t="str">
        <f>tbl_Manifiestos[[#This Row],[Factura]] &amp; "|" &amp; tbl_Manifiestos[[#This Row],[Proyecto OK]] &amp; "|" &amp; TEXT(tbl_Manifiestos[[#This Row],[Servicio]],"0.00") &amp; "|" &amp; TEXT(tbl_Manifiestos[[#This Row],[Costo Unitario]],"0.00")</f>
        <v>2749|Metra 115th|1.00|220.00</v>
      </c>
      <c r="C3502">
        <v>2749</v>
      </c>
      <c r="D3502" s="138">
        <v>45919</v>
      </c>
      <c r="E3502">
        <v>7</v>
      </c>
      <c r="F3502" t="s">
        <v>5363</v>
      </c>
      <c r="H3502" t="s">
        <v>3627</v>
      </c>
      <c r="J3502">
        <v>1</v>
      </c>
      <c r="K3502" s="185">
        <v>220</v>
      </c>
      <c r="L3502" s="214">
        <v>220</v>
      </c>
      <c r="M3502" s="6">
        <f>tbl_Manifiestos[[#This Row],[Total Pagado]]*tbl_Manifiestos[[#This Row],[Porcentaje]]</f>
        <v>198</v>
      </c>
      <c r="N3502" s="3">
        <v>0.9</v>
      </c>
    </row>
    <row r="3503" spans="1:14" ht="15.75" x14ac:dyDescent="0.25">
      <c r="A3503" s="3" t="s">
        <v>1264</v>
      </c>
      <c r="B3503" s="3" t="str">
        <f>tbl_Manifiestos[[#This Row],[Factura]] &amp; "|" &amp; tbl_Manifiestos[[#This Row],[Proyecto OK]] &amp; "|" &amp; TEXT(tbl_Manifiestos[[#This Row],[Servicio]],"0.00") &amp; "|" &amp; TEXT(tbl_Manifiestos[[#This Row],[Costo Unitario]],"0.00")</f>
        <v>2749|Metra 115th|1.00|220.00</v>
      </c>
      <c r="C3503">
        <v>2749</v>
      </c>
      <c r="D3503" s="4">
        <v>45919</v>
      </c>
      <c r="E3503">
        <v>7</v>
      </c>
      <c r="F3503" t="s">
        <v>5363</v>
      </c>
      <c r="H3503" t="s">
        <v>3627</v>
      </c>
      <c r="J3503">
        <v>1</v>
      </c>
      <c r="K3503" s="6">
        <v>220</v>
      </c>
      <c r="L3503" s="213">
        <v>220</v>
      </c>
      <c r="M3503" s="6">
        <f>tbl_Manifiestos[[#This Row],[Total Pagado]]*tbl_Manifiestos[[#This Row],[Porcentaje]]</f>
        <v>198</v>
      </c>
      <c r="N3503" s="3">
        <v>0.9</v>
      </c>
    </row>
    <row r="3504" spans="1:14" ht="15.75" x14ac:dyDescent="0.25">
      <c r="A3504" s="3" t="s">
        <v>1264</v>
      </c>
      <c r="B3504" s="3" t="str">
        <f>tbl_Manifiestos[[#This Row],[Factura]] &amp; "|" &amp; tbl_Manifiestos[[#This Row],[Proyecto OK]] &amp; "|" &amp; TEXT(tbl_Manifiestos[[#This Row],[Servicio]],"0.00") &amp; "|" &amp; TEXT(tbl_Manifiestos[[#This Row],[Costo Unitario]],"0.00")</f>
        <v>2749|Metra 115th|1.00|220.00</v>
      </c>
      <c r="C3504">
        <v>2749</v>
      </c>
      <c r="D3504" s="4">
        <v>45919</v>
      </c>
      <c r="E3504">
        <v>7</v>
      </c>
      <c r="F3504" t="s">
        <v>5363</v>
      </c>
      <c r="H3504" t="s">
        <v>3627</v>
      </c>
      <c r="J3504">
        <v>1</v>
      </c>
      <c r="K3504" s="6">
        <v>220</v>
      </c>
      <c r="L3504" s="213">
        <v>220</v>
      </c>
      <c r="M3504" s="6">
        <f>tbl_Manifiestos[[#This Row],[Total Pagado]]*tbl_Manifiestos[[#This Row],[Porcentaje]]</f>
        <v>198</v>
      </c>
      <c r="N3504" s="3">
        <v>0.9</v>
      </c>
    </row>
    <row r="3505" spans="1:14" ht="15.75" x14ac:dyDescent="0.25">
      <c r="A3505" s="3" t="s">
        <v>1264</v>
      </c>
      <c r="B3505" s="3" t="str">
        <f>tbl_Manifiestos[[#This Row],[Factura]] &amp; "|" &amp; tbl_Manifiestos[[#This Row],[Proyecto OK]] &amp; "|" &amp; TEXT(tbl_Manifiestos[[#This Row],[Servicio]],"0.00") &amp; "|" &amp; TEXT(tbl_Manifiestos[[#This Row],[Costo Unitario]],"0.00")</f>
        <v>2749|Metra 115th|1.00|220.00</v>
      </c>
      <c r="C3505">
        <v>2749</v>
      </c>
      <c r="D3505" s="4">
        <v>45919</v>
      </c>
      <c r="E3505">
        <v>7</v>
      </c>
      <c r="F3505" t="s">
        <v>5363</v>
      </c>
      <c r="H3505" t="s">
        <v>3627</v>
      </c>
      <c r="J3505">
        <v>1</v>
      </c>
      <c r="K3505" s="6">
        <v>220</v>
      </c>
      <c r="L3505" s="213">
        <v>220</v>
      </c>
      <c r="M3505" s="6">
        <f>tbl_Manifiestos[[#This Row],[Total Pagado]]*tbl_Manifiestos[[#This Row],[Porcentaje]]</f>
        <v>198</v>
      </c>
      <c r="N3505" s="3">
        <v>0.9</v>
      </c>
    </row>
    <row r="3506" spans="1:14" ht="15.75" x14ac:dyDescent="0.25">
      <c r="A3506" s="3" t="s">
        <v>1264</v>
      </c>
      <c r="B3506" s="3" t="str">
        <f>tbl_Manifiestos[[#This Row],[Factura]] &amp; "|" &amp; tbl_Manifiestos[[#This Row],[Proyecto OK]] &amp; "|" &amp; TEXT(tbl_Manifiestos[[#This Row],[Servicio]],"0.00") &amp; "|" &amp; TEXT(tbl_Manifiestos[[#This Row],[Costo Unitario]],"0.00")</f>
        <v>2749|Metra 115th|1.00|220.00</v>
      </c>
      <c r="C3506">
        <v>2749</v>
      </c>
      <c r="D3506" s="136">
        <v>45919</v>
      </c>
      <c r="E3506">
        <v>7</v>
      </c>
      <c r="F3506" t="s">
        <v>5363</v>
      </c>
      <c r="H3506" t="s">
        <v>3627</v>
      </c>
      <c r="J3506">
        <v>1</v>
      </c>
      <c r="K3506" s="183">
        <v>220</v>
      </c>
      <c r="L3506" s="212">
        <v>220</v>
      </c>
      <c r="M3506" s="6">
        <f>tbl_Manifiestos[[#This Row],[Total Pagado]]*tbl_Manifiestos[[#This Row],[Porcentaje]]</f>
        <v>198</v>
      </c>
      <c r="N3506" s="3">
        <v>0.9</v>
      </c>
    </row>
    <row r="3507" spans="1:14" ht="15.75" x14ac:dyDescent="0.25">
      <c r="A3507" s="3" t="s">
        <v>1264</v>
      </c>
      <c r="B3507" s="3" t="str">
        <f>tbl_Manifiestos[[#This Row],[Factura]] &amp; "|" &amp; tbl_Manifiestos[[#This Row],[Proyecto OK]] &amp; "|" &amp; TEXT(tbl_Manifiestos[[#This Row],[Servicio]],"0.00") &amp; "|" &amp; TEXT(tbl_Manifiestos[[#This Row],[Costo Unitario]],"0.00")</f>
        <v>2750|Sport Construction|21.02|16.00</v>
      </c>
      <c r="C3507">
        <v>2750</v>
      </c>
      <c r="D3507" s="138">
        <v>45918</v>
      </c>
      <c r="E3507">
        <v>201</v>
      </c>
      <c r="F3507" t="s">
        <v>5364</v>
      </c>
      <c r="H3507" t="s">
        <v>3979</v>
      </c>
      <c r="J3507">
        <v>21.02</v>
      </c>
      <c r="K3507" s="185">
        <v>16</v>
      </c>
      <c r="L3507" s="214">
        <v>336.32</v>
      </c>
      <c r="M3507" s="6">
        <f>tbl_Manifiestos[[#This Row],[Total Pagado]]*tbl_Manifiestos[[#This Row],[Porcentaje]]</f>
        <v>302.68799999999999</v>
      </c>
      <c r="N3507" s="3">
        <v>0.9</v>
      </c>
    </row>
    <row r="3508" spans="1:14" ht="15.75" x14ac:dyDescent="0.25">
      <c r="A3508" s="3" t="s">
        <v>1264</v>
      </c>
      <c r="B3508" s="3" t="str">
        <f>tbl_Manifiestos[[#This Row],[Factura]] &amp; "|" &amp; tbl_Manifiestos[[#This Row],[Proyecto OK]] &amp; "|" &amp; TEXT(tbl_Manifiestos[[#This Row],[Servicio]],"0.00") &amp; "|" &amp; TEXT(tbl_Manifiestos[[#This Row],[Costo Unitario]],"0.00")</f>
        <v>2750|Sport Construction|20.86|16.00</v>
      </c>
      <c r="C3508">
        <v>2750</v>
      </c>
      <c r="D3508" s="4">
        <v>45918</v>
      </c>
      <c r="E3508">
        <v>201</v>
      </c>
      <c r="F3508" t="s">
        <v>5364</v>
      </c>
      <c r="H3508" t="s">
        <v>3979</v>
      </c>
      <c r="J3508">
        <v>20.86</v>
      </c>
      <c r="K3508" s="6">
        <v>16</v>
      </c>
      <c r="L3508" s="213">
        <v>333.76</v>
      </c>
      <c r="M3508" s="6">
        <f>tbl_Manifiestos[[#This Row],[Total Pagado]]*tbl_Manifiestos[[#This Row],[Porcentaje]]</f>
        <v>300.38400000000001</v>
      </c>
      <c r="N3508" s="3">
        <v>0.9</v>
      </c>
    </row>
    <row r="3509" spans="1:14" ht="15.75" x14ac:dyDescent="0.25">
      <c r="A3509" s="3" t="s">
        <v>1264</v>
      </c>
      <c r="B3509" s="3" t="str">
        <f>tbl_Manifiestos[[#This Row],[Factura]] &amp; "|" &amp; tbl_Manifiestos[[#This Row],[Proyecto OK]] &amp; "|" &amp; TEXT(tbl_Manifiestos[[#This Row],[Servicio]],"0.00") &amp; "|" &amp; TEXT(tbl_Manifiestos[[#This Row],[Costo Unitario]],"0.00")</f>
        <v>2750|Sport Construction|20.77|16.00</v>
      </c>
      <c r="C3509">
        <v>2750</v>
      </c>
      <c r="D3509" s="4">
        <v>45918</v>
      </c>
      <c r="E3509">
        <v>201</v>
      </c>
      <c r="F3509" t="s">
        <v>5364</v>
      </c>
      <c r="H3509" t="s">
        <v>3979</v>
      </c>
      <c r="J3509">
        <v>20.77</v>
      </c>
      <c r="K3509" s="6">
        <v>16</v>
      </c>
      <c r="L3509" s="213">
        <v>332.32</v>
      </c>
      <c r="M3509" s="6">
        <f>tbl_Manifiestos[[#This Row],[Total Pagado]]*tbl_Manifiestos[[#This Row],[Porcentaje]]</f>
        <v>299.08800000000002</v>
      </c>
      <c r="N3509" s="3">
        <v>0.9</v>
      </c>
    </row>
    <row r="3510" spans="1:14" ht="15.75" x14ac:dyDescent="0.25">
      <c r="A3510" s="3" t="s">
        <v>1264</v>
      </c>
      <c r="B3510" s="3" t="str">
        <f>tbl_Manifiestos[[#This Row],[Factura]] &amp; "|" &amp; tbl_Manifiestos[[#This Row],[Proyecto OK]] &amp; "|" &amp; TEXT(tbl_Manifiestos[[#This Row],[Servicio]],"0.00") &amp; "|" &amp; TEXT(tbl_Manifiestos[[#This Row],[Costo Unitario]],"0.00")</f>
        <v>2750|Sport Construction|20.18|16.00</v>
      </c>
      <c r="C3510">
        <v>2750</v>
      </c>
      <c r="D3510" s="4">
        <v>45918</v>
      </c>
      <c r="E3510">
        <v>201</v>
      </c>
      <c r="F3510" t="s">
        <v>5364</v>
      </c>
      <c r="H3510" t="s">
        <v>3979</v>
      </c>
      <c r="J3510">
        <v>20.18</v>
      </c>
      <c r="K3510" s="6">
        <v>16</v>
      </c>
      <c r="L3510" s="213">
        <v>322.88</v>
      </c>
      <c r="M3510" s="6">
        <f>tbl_Manifiestos[[#This Row],[Total Pagado]]*tbl_Manifiestos[[#This Row],[Porcentaje]]</f>
        <v>290.59199999999998</v>
      </c>
      <c r="N3510" s="3">
        <v>0.9</v>
      </c>
    </row>
    <row r="3511" spans="1:14" ht="15.75" x14ac:dyDescent="0.25">
      <c r="A3511" s="3" t="s">
        <v>3894</v>
      </c>
      <c r="B3511" s="3" t="str">
        <f>tbl_Manifiestos[[#This Row],[Factura]] &amp; "|" &amp; tbl_Manifiestos[[#This Row],[Proyecto OK]] &amp; "|" &amp; TEXT(tbl_Manifiestos[[#This Row],[Servicio]],"0.00") &amp; "|" &amp; TEXT(tbl_Manifiestos[[#This Row],[Costo Unitario]],"0.00")</f>
        <v>2748|Obama Presidential Library|10.25|110.00</v>
      </c>
      <c r="C3511">
        <v>2748</v>
      </c>
      <c r="D3511" s="136">
        <v>45918</v>
      </c>
      <c r="E3511">
        <v>26</v>
      </c>
      <c r="F3511" t="s">
        <v>5344</v>
      </c>
      <c r="H3511" t="s">
        <v>2679</v>
      </c>
      <c r="J3511">
        <v>10.25</v>
      </c>
      <c r="K3511" s="183">
        <v>110</v>
      </c>
      <c r="L3511" s="212">
        <v>1127.5</v>
      </c>
      <c r="M3511" s="6">
        <f>tbl_Manifiestos[[#This Row],[Total Pagado]]*tbl_Manifiestos[[#This Row],[Porcentaje]]</f>
        <v>1014.75</v>
      </c>
      <c r="N3511" s="3">
        <v>0.9</v>
      </c>
    </row>
    <row r="3512" spans="1:14" ht="15.75" x14ac:dyDescent="0.25">
      <c r="A3512" s="3" t="s">
        <v>1261</v>
      </c>
      <c r="B3512" s="3" t="str">
        <f>tbl_Manifiestos[[#This Row],[Factura]] &amp; "|" &amp; tbl_Manifiestos[[#This Row],[Proyecto OK]] &amp; "|" &amp; TEXT(tbl_Manifiestos[[#This Row],[Servicio]],"0.00") &amp; "|" &amp; TEXT(tbl_Manifiestos[[#This Row],[Costo Unitario]],"0.00")</f>
        <v>2768|Metra 115th|5.00|220.00</v>
      </c>
      <c r="C3512">
        <v>2768</v>
      </c>
      <c r="D3512" s="138">
        <v>45924</v>
      </c>
      <c r="E3512">
        <v>47</v>
      </c>
      <c r="F3512" t="s">
        <v>5363</v>
      </c>
      <c r="H3512" t="s">
        <v>3627</v>
      </c>
      <c r="J3512">
        <v>5</v>
      </c>
      <c r="K3512" s="185">
        <v>220</v>
      </c>
      <c r="L3512" s="214">
        <v>1100</v>
      </c>
      <c r="M3512" s="6">
        <f>tbl_Manifiestos[[#This Row],[Total Pagado]]*tbl_Manifiestos[[#This Row],[Porcentaje]]</f>
        <v>990</v>
      </c>
      <c r="N3512" s="3">
        <v>0.9</v>
      </c>
    </row>
    <row r="3513" spans="1:14" ht="15.75" x14ac:dyDescent="0.25">
      <c r="A3513" s="3" t="s">
        <v>1261</v>
      </c>
      <c r="B3513" s="3" t="str">
        <f>tbl_Manifiestos[[#This Row],[Factura]] &amp; "|" &amp; tbl_Manifiestos[[#This Row],[Proyecto OK]] &amp; "|" &amp; TEXT(tbl_Manifiestos[[#This Row],[Servicio]],"0.00") &amp; "|" &amp; TEXT(tbl_Manifiestos[[#This Row],[Costo Unitario]],"0.00")</f>
        <v>2768|Metra 115th|5.00|220.00</v>
      </c>
      <c r="C3513">
        <v>2768</v>
      </c>
      <c r="D3513" s="4">
        <v>45924</v>
      </c>
      <c r="E3513">
        <v>30</v>
      </c>
      <c r="F3513" t="s">
        <v>5363</v>
      </c>
      <c r="H3513" t="s">
        <v>3627</v>
      </c>
      <c r="J3513">
        <v>5</v>
      </c>
      <c r="K3513" s="6">
        <v>220</v>
      </c>
      <c r="L3513" s="213">
        <v>1100</v>
      </c>
      <c r="M3513" s="6">
        <f>tbl_Manifiestos[[#This Row],[Total Pagado]]*tbl_Manifiestos[[#This Row],[Porcentaje]]</f>
        <v>990</v>
      </c>
      <c r="N3513" s="3">
        <v>0.9</v>
      </c>
    </row>
    <row r="3514" spans="1:14" ht="15.75" x14ac:dyDescent="0.25">
      <c r="A3514" s="3" t="s">
        <v>1261</v>
      </c>
      <c r="B3514" s="3" t="str">
        <f>tbl_Manifiestos[[#This Row],[Factura]] &amp; "|" &amp; tbl_Manifiestos[[#This Row],[Proyecto OK]] &amp; "|" &amp; TEXT(tbl_Manifiestos[[#This Row],[Servicio]],"0.00") &amp; "|" &amp; TEXT(tbl_Manifiestos[[#This Row],[Costo Unitario]],"0.00")</f>
        <v>2768|Metra 115th|4.00|220.00</v>
      </c>
      <c r="C3514">
        <v>2768</v>
      </c>
      <c r="D3514" s="4">
        <v>45925</v>
      </c>
      <c r="E3514">
        <v>47</v>
      </c>
      <c r="F3514" t="s">
        <v>5363</v>
      </c>
      <c r="H3514" t="s">
        <v>3627</v>
      </c>
      <c r="J3514">
        <v>4</v>
      </c>
      <c r="K3514" s="6">
        <v>220</v>
      </c>
      <c r="L3514" s="213">
        <v>880</v>
      </c>
      <c r="M3514" s="6">
        <f>tbl_Manifiestos[[#This Row],[Total Pagado]]*tbl_Manifiestos[[#This Row],[Porcentaje]]</f>
        <v>792</v>
      </c>
      <c r="N3514" s="3">
        <v>0.9</v>
      </c>
    </row>
    <row r="3515" spans="1:14" ht="15.75" x14ac:dyDescent="0.25">
      <c r="A3515" s="3" t="s">
        <v>1261</v>
      </c>
      <c r="B3515" s="3" t="str">
        <f>tbl_Manifiestos[[#This Row],[Factura]] &amp; "|" &amp; tbl_Manifiestos[[#This Row],[Proyecto OK]] &amp; "|" &amp; TEXT(tbl_Manifiestos[[#This Row],[Servicio]],"0.00") &amp; "|" &amp; TEXT(tbl_Manifiestos[[#This Row],[Costo Unitario]],"0.00")</f>
        <v>2768|Metra 115th|4.00|220.00</v>
      </c>
      <c r="C3515">
        <v>2768</v>
      </c>
      <c r="D3515" s="4">
        <v>45925</v>
      </c>
      <c r="E3515">
        <v>23</v>
      </c>
      <c r="F3515" t="s">
        <v>5363</v>
      </c>
      <c r="H3515" t="s">
        <v>3627</v>
      </c>
      <c r="J3515">
        <v>4</v>
      </c>
      <c r="K3515" s="6">
        <v>220</v>
      </c>
      <c r="L3515" s="213">
        <v>880</v>
      </c>
      <c r="M3515" s="6">
        <f>tbl_Manifiestos[[#This Row],[Total Pagado]]*tbl_Manifiestos[[#This Row],[Porcentaje]]</f>
        <v>792</v>
      </c>
      <c r="N3515" s="3">
        <v>0.9</v>
      </c>
    </row>
    <row r="3516" spans="1:14" ht="15.75" x14ac:dyDescent="0.25">
      <c r="A3516" s="3" t="s">
        <v>1261</v>
      </c>
      <c r="B3516" s="3" t="str">
        <f>tbl_Manifiestos[[#This Row],[Factura]] &amp; "|" &amp; tbl_Manifiestos[[#This Row],[Proyecto OK]] &amp; "|" &amp; TEXT(tbl_Manifiestos[[#This Row],[Servicio]],"0.00") &amp; "|" &amp; TEXT(tbl_Manifiestos[[#This Row],[Costo Unitario]],"0.00")</f>
        <v>2768|Metra 115th|4.00|220.00</v>
      </c>
      <c r="C3516">
        <v>2768</v>
      </c>
      <c r="D3516" s="136">
        <v>45925</v>
      </c>
      <c r="E3516">
        <v>30</v>
      </c>
      <c r="F3516" t="s">
        <v>5363</v>
      </c>
      <c r="H3516" t="s">
        <v>3627</v>
      </c>
      <c r="J3516">
        <v>4</v>
      </c>
      <c r="K3516" s="183">
        <v>220</v>
      </c>
      <c r="L3516" s="212">
        <v>880</v>
      </c>
      <c r="M3516" s="6">
        <f>tbl_Manifiestos[[#This Row],[Total Pagado]]*tbl_Manifiestos[[#This Row],[Porcentaje]]</f>
        <v>792</v>
      </c>
      <c r="N3516" s="3">
        <v>0.9</v>
      </c>
    </row>
    <row r="3517" spans="1:14" ht="15.75" x14ac:dyDescent="0.25">
      <c r="A3517" s="3" t="s">
        <v>1261</v>
      </c>
      <c r="B3517" s="3" t="str">
        <f>tbl_Manifiestos[[#This Row],[Factura]] &amp; "|" &amp; tbl_Manifiestos[[#This Row],[Proyecto OK]] &amp; "|" &amp; TEXT(tbl_Manifiestos[[#This Row],[Servicio]],"0.00") &amp; "|" &amp; TEXT(tbl_Manifiestos[[#This Row],[Costo Unitario]],"0.00")</f>
        <v>2768|Metra 115th|5.00|220.00</v>
      </c>
      <c r="C3517">
        <v>2768</v>
      </c>
      <c r="D3517" s="140">
        <v>45924</v>
      </c>
      <c r="E3517">
        <v>23</v>
      </c>
      <c r="F3517" t="s">
        <v>5363</v>
      </c>
      <c r="H3517" t="s">
        <v>3627</v>
      </c>
      <c r="J3517">
        <v>5</v>
      </c>
      <c r="K3517" s="187">
        <v>220</v>
      </c>
      <c r="L3517" s="216">
        <v>1100</v>
      </c>
      <c r="M3517" s="6">
        <f>tbl_Manifiestos[[#This Row],[Total Pagado]]*tbl_Manifiestos[[#This Row],[Porcentaje]]</f>
        <v>990</v>
      </c>
      <c r="N3517" s="3">
        <v>0.9</v>
      </c>
    </row>
    <row r="3518" spans="1:14" ht="15.75" x14ac:dyDescent="0.25">
      <c r="A3518" s="3" t="s">
        <v>1261</v>
      </c>
      <c r="B3518" s="3" t="str">
        <f>tbl_Manifiestos[[#This Row],[Factura]] &amp; "|" &amp; tbl_Manifiestos[[#This Row],[Proyecto OK]] &amp; "|" &amp; TEXT(tbl_Manifiestos[[#This Row],[Servicio]],"0.00") &amp; "|" &amp; TEXT(tbl_Manifiestos[[#This Row],[Costo Unitario]],"0.00")</f>
        <v>2768|Metra 115th|4.00|220.00</v>
      </c>
      <c r="C3518">
        <v>2768</v>
      </c>
      <c r="D3518" s="140">
        <v>45926</v>
      </c>
      <c r="E3518">
        <v>830</v>
      </c>
      <c r="F3518" t="s">
        <v>5363</v>
      </c>
      <c r="H3518" t="s">
        <v>3627</v>
      </c>
      <c r="J3518">
        <v>4</v>
      </c>
      <c r="K3518" s="187">
        <v>220</v>
      </c>
      <c r="L3518" s="216">
        <v>880</v>
      </c>
      <c r="M3518" s="6">
        <f>tbl_Manifiestos[[#This Row],[Total Pagado]]*tbl_Manifiestos[[#This Row],[Porcentaje]]</f>
        <v>792</v>
      </c>
      <c r="N3518" s="3">
        <v>0.9</v>
      </c>
    </row>
    <row r="3519" spans="1:14" ht="15.75" x14ac:dyDescent="0.25">
      <c r="A3519" s="3" t="s">
        <v>1261</v>
      </c>
      <c r="B3519" s="3" t="str">
        <f>tbl_Manifiestos[[#This Row],[Factura]] &amp; "|" &amp; tbl_Manifiestos[[#This Row],[Proyecto OK]] &amp; "|" &amp; TEXT(tbl_Manifiestos[[#This Row],[Servicio]],"0.00") &amp; "|" &amp; TEXT(tbl_Manifiestos[[#This Row],[Costo Unitario]],"0.00")</f>
        <v>2768|Metra 115th|5.00|220.00</v>
      </c>
      <c r="C3519">
        <v>2768</v>
      </c>
      <c r="D3519" s="138">
        <v>45926</v>
      </c>
      <c r="E3519">
        <v>686</v>
      </c>
      <c r="F3519" t="s">
        <v>5363</v>
      </c>
      <c r="H3519" t="s">
        <v>3627</v>
      </c>
      <c r="J3519">
        <v>5</v>
      </c>
      <c r="K3519" s="185">
        <v>220</v>
      </c>
      <c r="L3519" s="214">
        <v>1100</v>
      </c>
      <c r="M3519" s="6">
        <f>tbl_Manifiestos[[#This Row],[Total Pagado]]*tbl_Manifiestos[[#This Row],[Porcentaje]]</f>
        <v>990</v>
      </c>
      <c r="N3519" s="3">
        <v>0.9</v>
      </c>
    </row>
    <row r="3520" spans="1:14" ht="15.75" x14ac:dyDescent="0.25">
      <c r="A3520" s="3" t="s">
        <v>5305</v>
      </c>
      <c r="B3520" s="3" t="str">
        <f>tbl_Manifiestos[[#This Row],[Factura]] &amp; "|" &amp; tbl_Manifiestos[[#This Row],[Proyecto OK]] &amp; "|" &amp; TEXT(tbl_Manifiestos[[#This Row],[Servicio]],"0.00") &amp; "|" &amp; TEXT(tbl_Manifiestos[[#This Row],[Costo Unitario]],"0.00")</f>
        <v>2768|Metra 115th|5.00|220.00</v>
      </c>
      <c r="C3520">
        <v>2768</v>
      </c>
      <c r="D3520" s="136">
        <v>45924</v>
      </c>
      <c r="E3520">
        <v>54</v>
      </c>
      <c r="F3520" t="s">
        <v>5363</v>
      </c>
      <c r="H3520" t="s">
        <v>3627</v>
      </c>
      <c r="J3520">
        <v>5</v>
      </c>
      <c r="K3520" s="183">
        <v>220</v>
      </c>
      <c r="L3520" s="212">
        <v>1100</v>
      </c>
      <c r="M3520" s="6">
        <f>tbl_Manifiestos[[#This Row],[Total Pagado]]*tbl_Manifiestos[[#This Row],[Porcentaje]]</f>
        <v>990</v>
      </c>
      <c r="N3520" s="3">
        <v>0.9</v>
      </c>
    </row>
    <row r="3521" spans="1:14" ht="15.75" x14ac:dyDescent="0.25">
      <c r="A3521" s="3" t="s">
        <v>5305</v>
      </c>
      <c r="B3521" s="3" t="str">
        <f>tbl_Manifiestos[[#This Row],[Factura]] &amp; "|" &amp; tbl_Manifiestos[[#This Row],[Proyecto OK]] &amp; "|" &amp; TEXT(tbl_Manifiestos[[#This Row],[Servicio]],"0.00") &amp; "|" &amp; TEXT(tbl_Manifiestos[[#This Row],[Costo Unitario]],"0.00")</f>
        <v>2768|Metra 115th|6.00|220.00</v>
      </c>
      <c r="C3521">
        <v>2768</v>
      </c>
      <c r="D3521" s="138">
        <v>45924</v>
      </c>
      <c r="E3521">
        <v>2</v>
      </c>
      <c r="F3521" t="s">
        <v>5363</v>
      </c>
      <c r="H3521" t="s">
        <v>3627</v>
      </c>
      <c r="J3521">
        <v>6</v>
      </c>
      <c r="K3521" s="185">
        <v>220</v>
      </c>
      <c r="L3521" s="214">
        <v>1320</v>
      </c>
      <c r="M3521" s="6">
        <f>tbl_Manifiestos[[#This Row],[Total Pagado]]*tbl_Manifiestos[[#This Row],[Porcentaje]]</f>
        <v>1188</v>
      </c>
      <c r="N3521" s="3">
        <v>0.9</v>
      </c>
    </row>
    <row r="3522" spans="1:14" ht="15.75" x14ac:dyDescent="0.25">
      <c r="A3522" s="3" t="s">
        <v>1264</v>
      </c>
      <c r="B3522" s="3" t="str">
        <f>tbl_Manifiestos[[#This Row],[Factura]] &amp; "|" &amp; tbl_Manifiestos[[#This Row],[Proyecto OK]] &amp; "|" &amp; TEXT(tbl_Manifiestos[[#This Row],[Servicio]],"0.00") &amp; "|" &amp; TEXT(tbl_Manifiestos[[#This Row],[Costo Unitario]],"0.00")</f>
        <v>2768|Metra 115th|6.00|220.00</v>
      </c>
      <c r="C3522">
        <v>2768</v>
      </c>
      <c r="D3522" s="138">
        <v>45924</v>
      </c>
      <c r="E3522">
        <v>7</v>
      </c>
      <c r="F3522" t="s">
        <v>5363</v>
      </c>
      <c r="H3522" t="s">
        <v>3627</v>
      </c>
      <c r="J3522">
        <v>6</v>
      </c>
      <c r="K3522" s="185">
        <v>220</v>
      </c>
      <c r="L3522" s="214">
        <v>1320</v>
      </c>
      <c r="M3522" s="6">
        <f>tbl_Manifiestos[[#This Row],[Total Pagado]]*tbl_Manifiestos[[#This Row],[Porcentaje]]</f>
        <v>1188</v>
      </c>
      <c r="N3522" s="3">
        <v>0.9</v>
      </c>
    </row>
    <row r="3523" spans="1:14" ht="15.75" x14ac:dyDescent="0.25">
      <c r="A3523" s="3" t="s">
        <v>1264</v>
      </c>
      <c r="B3523" s="3" t="str">
        <f>tbl_Manifiestos[[#This Row],[Factura]] &amp; "|" &amp; tbl_Manifiestos[[#This Row],[Proyecto OK]] &amp; "|" &amp; TEXT(tbl_Manifiestos[[#This Row],[Servicio]],"0.00") &amp; "|" &amp; TEXT(tbl_Manifiestos[[#This Row],[Costo Unitario]],"0.00")</f>
        <v>2768|Metra 115th|5.00|220.00</v>
      </c>
      <c r="C3523">
        <v>2768</v>
      </c>
      <c r="D3523" s="4">
        <v>45924</v>
      </c>
      <c r="E3523">
        <v>201</v>
      </c>
      <c r="F3523" t="s">
        <v>5363</v>
      </c>
      <c r="H3523" t="s">
        <v>3627</v>
      </c>
      <c r="J3523">
        <v>5</v>
      </c>
      <c r="K3523" s="6">
        <v>220</v>
      </c>
      <c r="L3523" s="213">
        <v>1100</v>
      </c>
      <c r="M3523" s="6">
        <f>tbl_Manifiestos[[#This Row],[Total Pagado]]*tbl_Manifiestos[[#This Row],[Porcentaje]]</f>
        <v>990</v>
      </c>
      <c r="N3523" s="3">
        <v>0.9</v>
      </c>
    </row>
    <row r="3524" spans="1:14" ht="15.75" x14ac:dyDescent="0.25">
      <c r="A3524" s="3" t="s">
        <v>1264</v>
      </c>
      <c r="B3524" s="3" t="str">
        <f>tbl_Manifiestos[[#This Row],[Factura]] &amp; "|" &amp; tbl_Manifiestos[[#This Row],[Proyecto OK]] &amp; "|" &amp; TEXT(tbl_Manifiestos[[#This Row],[Servicio]],"0.00") &amp; "|" &amp; TEXT(tbl_Manifiestos[[#This Row],[Costo Unitario]],"0.00")</f>
        <v>2768|Metra 115th|6.00|220.00</v>
      </c>
      <c r="C3524">
        <v>2768</v>
      </c>
      <c r="D3524" s="4">
        <v>45923</v>
      </c>
      <c r="E3524">
        <v>7</v>
      </c>
      <c r="F3524" t="s">
        <v>5363</v>
      </c>
      <c r="H3524" t="s">
        <v>3627</v>
      </c>
      <c r="J3524">
        <v>6</v>
      </c>
      <c r="K3524" s="6">
        <v>220</v>
      </c>
      <c r="L3524" s="213">
        <v>1320</v>
      </c>
      <c r="M3524" s="6">
        <f>tbl_Manifiestos[[#This Row],[Total Pagado]]*tbl_Manifiestos[[#This Row],[Porcentaje]]</f>
        <v>1188</v>
      </c>
      <c r="N3524" s="3">
        <v>0.9</v>
      </c>
    </row>
    <row r="3525" spans="1:14" ht="15.75" x14ac:dyDescent="0.25">
      <c r="A3525" s="3" t="s">
        <v>1264</v>
      </c>
      <c r="B3525" s="3" t="str">
        <f>tbl_Manifiestos[[#This Row],[Factura]] &amp; "|" &amp; tbl_Manifiestos[[#This Row],[Proyecto OK]] &amp; "|" &amp; TEXT(tbl_Manifiestos[[#This Row],[Servicio]],"0.00") &amp; "|" &amp; TEXT(tbl_Manifiestos[[#This Row],[Costo Unitario]],"0.00")</f>
        <v>2768|Metra 115th|5.00|220.00</v>
      </c>
      <c r="C3525">
        <v>2768</v>
      </c>
      <c r="D3525" s="4">
        <v>45925</v>
      </c>
      <c r="E3525">
        <v>7</v>
      </c>
      <c r="F3525" t="s">
        <v>5363</v>
      </c>
      <c r="H3525" t="s">
        <v>3627</v>
      </c>
      <c r="J3525">
        <v>5</v>
      </c>
      <c r="K3525" s="6">
        <v>220</v>
      </c>
      <c r="L3525" s="213">
        <v>1100</v>
      </c>
      <c r="M3525" s="6">
        <f>tbl_Manifiestos[[#This Row],[Total Pagado]]*tbl_Manifiestos[[#This Row],[Porcentaje]]</f>
        <v>990</v>
      </c>
      <c r="N3525" s="3">
        <v>0.9</v>
      </c>
    </row>
    <row r="3526" spans="1:14" ht="15.75" x14ac:dyDescent="0.25">
      <c r="A3526" s="3" t="s">
        <v>1264</v>
      </c>
      <c r="B3526" s="3" t="str">
        <f>tbl_Manifiestos[[#This Row],[Factura]] &amp; "|" &amp; tbl_Manifiestos[[#This Row],[Proyecto OK]] &amp; "|" &amp; TEXT(tbl_Manifiestos[[#This Row],[Servicio]],"0.00") &amp; "|" &amp; TEXT(tbl_Manifiestos[[#This Row],[Costo Unitario]],"0.00")</f>
        <v>2768|Metra 115th|1.00|220.00</v>
      </c>
      <c r="C3526">
        <v>2768</v>
      </c>
      <c r="D3526" s="136">
        <v>45926</v>
      </c>
      <c r="E3526">
        <v>7</v>
      </c>
      <c r="F3526" t="s">
        <v>5363</v>
      </c>
      <c r="H3526" t="s">
        <v>3627</v>
      </c>
      <c r="J3526">
        <v>1</v>
      </c>
      <c r="K3526" s="183">
        <v>220</v>
      </c>
      <c r="L3526" s="212">
        <v>220</v>
      </c>
      <c r="M3526" s="6">
        <f>tbl_Manifiestos[[#This Row],[Total Pagado]]*tbl_Manifiestos[[#This Row],[Porcentaje]]</f>
        <v>198</v>
      </c>
      <c r="N3526" s="3">
        <v>0.9</v>
      </c>
    </row>
    <row r="3527" spans="1:14" ht="15.75" x14ac:dyDescent="0.25">
      <c r="A3527" s="3" t="s">
        <v>1264</v>
      </c>
      <c r="B3527" s="3" t="str">
        <f>tbl_Manifiestos[[#This Row],[Factura]] &amp; "|" &amp; tbl_Manifiestos[[#This Row],[Proyecto OK]] &amp; "|" &amp; TEXT(tbl_Manifiestos[[#This Row],[Servicio]],"0.00") &amp; "|" &amp; TEXT(tbl_Manifiestos[[#This Row],[Costo Unitario]],"0.00")</f>
        <v>2768|Metra 115th|5.00|220.00</v>
      </c>
      <c r="C3527">
        <v>2768</v>
      </c>
      <c r="D3527" s="138">
        <v>45925</v>
      </c>
      <c r="E3527">
        <v>102</v>
      </c>
      <c r="F3527" t="s">
        <v>5363</v>
      </c>
      <c r="H3527" t="s">
        <v>3627</v>
      </c>
      <c r="J3527">
        <v>5</v>
      </c>
      <c r="K3527" s="185">
        <v>220</v>
      </c>
      <c r="L3527" s="214">
        <v>1100</v>
      </c>
      <c r="M3527" s="6">
        <f>tbl_Manifiestos[[#This Row],[Total Pagado]]*tbl_Manifiestos[[#This Row],[Porcentaje]]</f>
        <v>990</v>
      </c>
      <c r="N3527" s="3">
        <v>0.9</v>
      </c>
    </row>
    <row r="3528" spans="1:14" ht="15.75" x14ac:dyDescent="0.25">
      <c r="A3528" s="3" t="s">
        <v>4152</v>
      </c>
      <c r="B3528" s="3" t="str">
        <f>tbl_Manifiestos[[#This Row],[Factura]] &amp; "|" &amp; tbl_Manifiestos[[#This Row],[Proyecto OK]] &amp; "|" &amp; TEXT(tbl_Manifiestos[[#This Row],[Servicio]],"0.00") &amp; "|" &amp; TEXT(tbl_Manifiestos[[#This Row],[Costo Unitario]],"0.00")</f>
        <v>2768|Metra 115th|1.00|220.00</v>
      </c>
      <c r="C3528">
        <v>2768</v>
      </c>
      <c r="D3528" s="4">
        <v>45925</v>
      </c>
      <c r="E3528">
        <v>58</v>
      </c>
      <c r="F3528" t="s">
        <v>5363</v>
      </c>
      <c r="H3528" t="s">
        <v>3627</v>
      </c>
      <c r="J3528">
        <v>1</v>
      </c>
      <c r="K3528" s="6">
        <v>220</v>
      </c>
      <c r="L3528" s="213">
        <v>220</v>
      </c>
      <c r="M3528" s="6">
        <f>tbl_Manifiestos[[#This Row],[Total Pagado]]*tbl_Manifiestos[[#This Row],[Porcentaje]]</f>
        <v>198</v>
      </c>
      <c r="N3528" s="3">
        <v>0.9</v>
      </c>
    </row>
    <row r="3529" spans="1:14" ht="15.75" x14ac:dyDescent="0.25">
      <c r="A3529" s="3" t="s">
        <v>4152</v>
      </c>
      <c r="B3529" s="3" t="str">
        <f>tbl_Manifiestos[[#This Row],[Factura]] &amp; "|" &amp; tbl_Manifiestos[[#This Row],[Proyecto OK]] &amp; "|" &amp; TEXT(tbl_Manifiestos[[#This Row],[Servicio]],"0.00") &amp; "|" &amp; TEXT(tbl_Manifiestos[[#This Row],[Costo Unitario]],"0.00")</f>
        <v>2768|Metra 115th|1.00|110.00</v>
      </c>
      <c r="C3529">
        <v>2768</v>
      </c>
      <c r="D3529" s="4">
        <v>45925</v>
      </c>
      <c r="E3529">
        <v>58</v>
      </c>
      <c r="F3529" t="s">
        <v>5363</v>
      </c>
      <c r="H3529" t="s">
        <v>3627</v>
      </c>
      <c r="J3529">
        <v>1</v>
      </c>
      <c r="K3529" s="6">
        <v>110</v>
      </c>
      <c r="L3529" s="213">
        <v>110</v>
      </c>
      <c r="M3529" s="6">
        <f>tbl_Manifiestos[[#This Row],[Total Pagado]]*tbl_Manifiestos[[#This Row],[Porcentaje]]</f>
        <v>99</v>
      </c>
      <c r="N3529" s="3">
        <v>0.9</v>
      </c>
    </row>
    <row r="3530" spans="1:14" ht="15.75" x14ac:dyDescent="0.25">
      <c r="A3530" s="3" t="s">
        <v>4152</v>
      </c>
      <c r="B3530" s="3" t="str">
        <f>tbl_Manifiestos[[#This Row],[Factura]] &amp; "|" &amp; tbl_Manifiestos[[#This Row],[Proyecto OK]] &amp; "|" &amp; TEXT(tbl_Manifiestos[[#This Row],[Servicio]],"0.00") &amp; "|" &amp; TEXT(tbl_Manifiestos[[#This Row],[Costo Unitario]],"0.00")</f>
        <v>2768|Metra 115th|5.00|220.00</v>
      </c>
      <c r="C3530">
        <v>2768</v>
      </c>
      <c r="D3530" s="4">
        <v>45926</v>
      </c>
      <c r="E3530">
        <v>51</v>
      </c>
      <c r="F3530" t="s">
        <v>5363</v>
      </c>
      <c r="H3530" t="s">
        <v>3627</v>
      </c>
      <c r="J3530">
        <v>5</v>
      </c>
      <c r="K3530" s="6">
        <v>220</v>
      </c>
      <c r="L3530" s="213">
        <v>1100</v>
      </c>
      <c r="M3530" s="6">
        <f>tbl_Manifiestos[[#This Row],[Total Pagado]]*tbl_Manifiestos[[#This Row],[Porcentaje]]</f>
        <v>990</v>
      </c>
      <c r="N3530" s="3">
        <v>0.9</v>
      </c>
    </row>
    <row r="3531" spans="1:14" ht="15.75" x14ac:dyDescent="0.25">
      <c r="A3531" s="3" t="s">
        <v>4152</v>
      </c>
      <c r="B3531" s="3" t="str">
        <f>tbl_Manifiestos[[#This Row],[Factura]] &amp; "|" &amp; tbl_Manifiestos[[#This Row],[Proyecto OK]] &amp; "|" &amp; TEXT(tbl_Manifiestos[[#This Row],[Servicio]],"0.00") &amp; "|" &amp; TEXT(tbl_Manifiestos[[#This Row],[Costo Unitario]],"0.00")</f>
        <v>2768|Metra 115th|4.00|220.00</v>
      </c>
      <c r="C3531">
        <v>2768</v>
      </c>
      <c r="D3531" s="136">
        <v>45925</v>
      </c>
      <c r="E3531">
        <v>51</v>
      </c>
      <c r="F3531" t="s">
        <v>5363</v>
      </c>
      <c r="H3531" t="s">
        <v>3627</v>
      </c>
      <c r="J3531">
        <v>4</v>
      </c>
      <c r="K3531" s="183">
        <v>220</v>
      </c>
      <c r="L3531" s="212">
        <v>880</v>
      </c>
      <c r="M3531" s="6">
        <f>tbl_Manifiestos[[#This Row],[Total Pagado]]*tbl_Manifiestos[[#This Row],[Porcentaje]]</f>
        <v>792</v>
      </c>
      <c r="N3531" s="3">
        <v>0.9</v>
      </c>
    </row>
    <row r="3532" spans="1:14" ht="15.75" x14ac:dyDescent="0.25">
      <c r="A3532" s="3" t="s">
        <v>4152</v>
      </c>
      <c r="B3532" s="3" t="str">
        <f>tbl_Manifiestos[[#This Row],[Factura]] &amp; "|" &amp; tbl_Manifiestos[[#This Row],[Proyecto OK]] &amp; "|" &amp; TEXT(tbl_Manifiestos[[#This Row],[Servicio]],"0.00") &amp; "|" &amp; TEXT(tbl_Manifiestos[[#This Row],[Costo Unitario]],"0.00")</f>
        <v>2768|Metra 115th|5.00|220.00</v>
      </c>
      <c r="C3532">
        <v>2768</v>
      </c>
      <c r="D3532" s="140">
        <v>45924</v>
      </c>
      <c r="E3532">
        <v>51</v>
      </c>
      <c r="F3532" t="s">
        <v>5363</v>
      </c>
      <c r="H3532" t="s">
        <v>3627</v>
      </c>
      <c r="J3532">
        <v>5</v>
      </c>
      <c r="K3532" s="187">
        <v>220</v>
      </c>
      <c r="L3532" s="216">
        <v>1100</v>
      </c>
      <c r="M3532" s="6">
        <f>tbl_Manifiestos[[#This Row],[Total Pagado]]*tbl_Manifiestos[[#This Row],[Porcentaje]]</f>
        <v>990</v>
      </c>
      <c r="N3532" s="3">
        <v>0.9</v>
      </c>
    </row>
    <row r="3533" spans="1:14" ht="15.75" x14ac:dyDescent="0.25">
      <c r="A3533" s="3" t="s">
        <v>1808</v>
      </c>
      <c r="B3533" s="3" t="str">
        <f>tbl_Manifiestos[[#This Row],[Factura]] &amp; "|" &amp; tbl_Manifiestos[[#This Row],[Proyecto OK]] &amp; "|" &amp; TEXT(tbl_Manifiestos[[#This Row],[Servicio]],"0.00") &amp; "|" &amp; TEXT(tbl_Manifiestos[[#This Row],[Costo Unitario]],"0.00")</f>
        <v>2768|Metra 115th|4.00|220.00</v>
      </c>
      <c r="C3533">
        <v>2768</v>
      </c>
      <c r="D3533" s="138">
        <v>45926</v>
      </c>
      <c r="E3533">
        <v>371</v>
      </c>
      <c r="F3533" t="s">
        <v>5363</v>
      </c>
      <c r="H3533" t="s">
        <v>3627</v>
      </c>
      <c r="J3533">
        <v>4</v>
      </c>
      <c r="K3533" s="185">
        <v>220</v>
      </c>
      <c r="L3533" s="214">
        <v>880</v>
      </c>
      <c r="M3533" s="6">
        <f>tbl_Manifiestos[[#This Row],[Total Pagado]]*tbl_Manifiestos[[#This Row],[Porcentaje]]</f>
        <v>792</v>
      </c>
      <c r="N3533" s="3">
        <v>0.9</v>
      </c>
    </row>
    <row r="3534" spans="1:14" ht="15.75" x14ac:dyDescent="0.25">
      <c r="A3534" s="3" t="s">
        <v>1808</v>
      </c>
      <c r="B3534" s="3" t="str">
        <f>tbl_Manifiestos[[#This Row],[Factura]] &amp; "|" &amp; tbl_Manifiestos[[#This Row],[Proyecto OK]] &amp; "|" &amp; TEXT(tbl_Manifiestos[[#This Row],[Servicio]],"0.00") &amp; "|" &amp; TEXT(tbl_Manifiestos[[#This Row],[Costo Unitario]],"0.00")</f>
        <v>2768|Metra 115th|4.00|220.00</v>
      </c>
      <c r="C3534">
        <v>2768</v>
      </c>
      <c r="D3534" s="136">
        <v>45924</v>
      </c>
      <c r="E3534">
        <v>371</v>
      </c>
      <c r="F3534" t="s">
        <v>5363</v>
      </c>
      <c r="H3534" t="s">
        <v>3627</v>
      </c>
      <c r="J3534">
        <v>4</v>
      </c>
      <c r="K3534" s="183">
        <v>220</v>
      </c>
      <c r="L3534" s="212">
        <v>880</v>
      </c>
      <c r="M3534" s="6">
        <f>tbl_Manifiestos[[#This Row],[Total Pagado]]*tbl_Manifiestos[[#This Row],[Porcentaje]]</f>
        <v>792</v>
      </c>
      <c r="N3534" s="3">
        <v>0.9</v>
      </c>
    </row>
    <row r="3535" spans="1:14" ht="15.75" x14ac:dyDescent="0.25">
      <c r="A3535" s="3" t="s">
        <v>1808</v>
      </c>
      <c r="B3535" s="3" t="str">
        <f>tbl_Manifiestos[[#This Row],[Factura]] &amp; "|" &amp; tbl_Manifiestos[[#This Row],[Proyecto OK]] &amp; "|" &amp; TEXT(tbl_Manifiestos[[#This Row],[Servicio]],"0.00") &amp; "|" &amp; TEXT(tbl_Manifiestos[[#This Row],[Costo Unitario]],"0.00")</f>
        <v>2768|Metra 115th|4.00|220.00</v>
      </c>
      <c r="C3535">
        <v>2768</v>
      </c>
      <c r="D3535" s="138">
        <v>45925</v>
      </c>
      <c r="E3535">
        <v>371</v>
      </c>
      <c r="F3535" t="s">
        <v>5363</v>
      </c>
      <c r="H3535" t="s">
        <v>3627</v>
      </c>
      <c r="J3535">
        <v>4</v>
      </c>
      <c r="K3535" s="185">
        <v>220</v>
      </c>
      <c r="L3535" s="214">
        <v>880</v>
      </c>
      <c r="M3535" s="6">
        <f>tbl_Manifiestos[[#This Row],[Total Pagado]]*tbl_Manifiestos[[#This Row],[Porcentaje]]</f>
        <v>792</v>
      </c>
      <c r="N3535" s="3">
        <v>0.9</v>
      </c>
    </row>
    <row r="3536" spans="1:14" ht="15.75" x14ac:dyDescent="0.25">
      <c r="A3536" s="3" t="s">
        <v>5346</v>
      </c>
      <c r="B3536" s="3" t="str">
        <f>tbl_Manifiestos[[#This Row],[Factura]] &amp; "|" &amp; tbl_Manifiestos[[#This Row],[Proyecto OK]] &amp; "|" &amp; TEXT(tbl_Manifiestos[[#This Row],[Servicio]],"0.00") &amp; "|" &amp; TEXT(tbl_Manifiestos[[#This Row],[Costo Unitario]],"0.00")</f>
        <v>2768|Metra 115th|5.00|220.00</v>
      </c>
      <c r="C3536">
        <v>2768</v>
      </c>
      <c r="D3536" s="4">
        <v>45924</v>
      </c>
      <c r="E3536">
        <v>784</v>
      </c>
      <c r="F3536" t="s">
        <v>5363</v>
      </c>
      <c r="H3536" t="s">
        <v>3627</v>
      </c>
      <c r="J3536">
        <v>5</v>
      </c>
      <c r="K3536" s="6">
        <v>220</v>
      </c>
      <c r="L3536" s="213">
        <v>1100</v>
      </c>
      <c r="M3536" s="6">
        <f>tbl_Manifiestos[[#This Row],[Total Pagado]]*tbl_Manifiestos[[#This Row],[Porcentaje]]</f>
        <v>990</v>
      </c>
      <c r="N3536" s="3">
        <v>0.9</v>
      </c>
    </row>
    <row r="3537" spans="1:14" ht="15.75" x14ac:dyDescent="0.25">
      <c r="A3537" s="3" t="s">
        <v>5354</v>
      </c>
      <c r="B3537" s="3" t="str">
        <f>tbl_Manifiestos[[#This Row],[Factura]] &amp; "|" &amp; tbl_Manifiestos[[#This Row],[Proyecto OK]] &amp; "|" &amp; TEXT(tbl_Manifiestos[[#This Row],[Servicio]],"0.00") &amp; "|" &amp; TEXT(tbl_Manifiestos[[#This Row],[Costo Unitario]],"0.00")</f>
        <v>2768|Metra 115th|4.00|220.00</v>
      </c>
      <c r="C3537">
        <v>2768</v>
      </c>
      <c r="D3537" s="136">
        <v>45924</v>
      </c>
      <c r="E3537">
        <v>184</v>
      </c>
      <c r="F3537" t="s">
        <v>5363</v>
      </c>
      <c r="H3537" t="s">
        <v>3627</v>
      </c>
      <c r="J3537">
        <v>4</v>
      </c>
      <c r="K3537" s="183">
        <v>220</v>
      </c>
      <c r="L3537" s="212">
        <v>880</v>
      </c>
      <c r="M3537" s="6">
        <f>tbl_Manifiestos[[#This Row],[Total Pagado]]*tbl_Manifiestos[[#This Row],[Porcentaje]]</f>
        <v>792</v>
      </c>
      <c r="N3537" s="3">
        <v>0.9</v>
      </c>
    </row>
    <row r="3538" spans="1:14" ht="15.75" x14ac:dyDescent="0.25">
      <c r="A3538" s="3" t="s">
        <v>5354</v>
      </c>
      <c r="B3538" s="3" t="str">
        <f>tbl_Manifiestos[[#This Row],[Factura]] &amp; "|" &amp; tbl_Manifiestos[[#This Row],[Proyecto OK]] &amp; "|" &amp; TEXT(tbl_Manifiestos[[#This Row],[Servicio]],"0.00") &amp; "|" &amp; TEXT(tbl_Manifiestos[[#This Row],[Costo Unitario]],"0.00")</f>
        <v>2768|Metra 115th|4.00|220.00</v>
      </c>
      <c r="C3538">
        <v>2768</v>
      </c>
      <c r="D3538" s="138">
        <v>45925</v>
      </c>
      <c r="E3538">
        <v>184</v>
      </c>
      <c r="F3538" t="s">
        <v>5363</v>
      </c>
      <c r="H3538" t="s">
        <v>3627</v>
      </c>
      <c r="J3538">
        <v>4</v>
      </c>
      <c r="K3538" s="185">
        <v>220</v>
      </c>
      <c r="L3538" s="214">
        <v>880</v>
      </c>
      <c r="M3538" s="6">
        <f>tbl_Manifiestos[[#This Row],[Total Pagado]]*tbl_Manifiestos[[#This Row],[Porcentaje]]</f>
        <v>792</v>
      </c>
      <c r="N3538" s="3">
        <v>0.9</v>
      </c>
    </row>
    <row r="3539" spans="1:14" ht="15.75" x14ac:dyDescent="0.25">
      <c r="A3539" s="3" t="s">
        <v>5354</v>
      </c>
      <c r="B3539" s="3" t="str">
        <f>tbl_Manifiestos[[#This Row],[Factura]] &amp; "|" &amp; tbl_Manifiestos[[#This Row],[Proyecto OK]] &amp; "|" &amp; TEXT(tbl_Manifiestos[[#This Row],[Servicio]],"0.00") &amp; "|" &amp; TEXT(tbl_Manifiestos[[#This Row],[Costo Unitario]],"0.00")</f>
        <v>2768|Metra 115th|5.00|220.00</v>
      </c>
      <c r="C3539">
        <v>2768</v>
      </c>
      <c r="D3539" s="136">
        <v>45926</v>
      </c>
      <c r="E3539">
        <v>184</v>
      </c>
      <c r="F3539" t="s">
        <v>5363</v>
      </c>
      <c r="H3539" t="s">
        <v>3627</v>
      </c>
      <c r="J3539">
        <v>5</v>
      </c>
      <c r="K3539" s="183">
        <v>220</v>
      </c>
      <c r="L3539" s="212">
        <v>1100</v>
      </c>
      <c r="M3539" s="6">
        <f>tbl_Manifiestos[[#This Row],[Total Pagado]]*tbl_Manifiestos[[#This Row],[Porcentaje]]</f>
        <v>990</v>
      </c>
      <c r="N3539" s="3">
        <v>0.9</v>
      </c>
    </row>
    <row r="3540" spans="1:14" ht="15.75" x14ac:dyDescent="0.25">
      <c r="A3540" s="3" t="s">
        <v>5354</v>
      </c>
      <c r="B3540" s="3" t="str">
        <f>tbl_Manifiestos[[#This Row],[Factura]] &amp; "|" &amp; tbl_Manifiestos[[#This Row],[Proyecto OK]] &amp; "|" &amp; TEXT(tbl_Manifiestos[[#This Row],[Servicio]],"0.00") &amp; "|" &amp; TEXT(tbl_Manifiestos[[#This Row],[Costo Unitario]],"0.00")</f>
        <v>2785||1.00|300.00</v>
      </c>
      <c r="C3540">
        <v>2785</v>
      </c>
      <c r="D3540" s="138">
        <v>45930</v>
      </c>
      <c r="E3540">
        <v>1</v>
      </c>
      <c r="F3540" t="s">
        <v>5319</v>
      </c>
      <c r="J3540">
        <v>1</v>
      </c>
      <c r="K3540" s="185">
        <v>300</v>
      </c>
      <c r="L3540" s="214">
        <v>300</v>
      </c>
      <c r="M3540" s="6">
        <f>tbl_Manifiestos[[#This Row],[Total Pagado]]*tbl_Manifiestos[[#This Row],[Porcentaje]]</f>
        <v>270</v>
      </c>
      <c r="N3540" s="3">
        <v>0.9</v>
      </c>
    </row>
    <row r="3541" spans="1:14" ht="15.75" x14ac:dyDescent="0.25">
      <c r="A3541" s="3" t="s">
        <v>5354</v>
      </c>
      <c r="B3541" s="3" t="str">
        <f>tbl_Manifiestos[[#This Row],[Factura]] &amp; "|" &amp; tbl_Manifiestos[[#This Row],[Proyecto OK]] &amp; "|" &amp; TEXT(tbl_Manifiestos[[#This Row],[Servicio]],"0.00") &amp; "|" &amp; TEXT(tbl_Manifiestos[[#This Row],[Costo Unitario]],"0.00")</f>
        <v>2785||1.00|300.00</v>
      </c>
      <c r="C3541">
        <v>2785</v>
      </c>
      <c r="D3541" s="136">
        <v>45930</v>
      </c>
      <c r="E3541">
        <v>1</v>
      </c>
      <c r="F3541" t="s">
        <v>5319</v>
      </c>
      <c r="J3541">
        <v>1</v>
      </c>
      <c r="K3541" s="183">
        <v>300</v>
      </c>
      <c r="L3541" s="212">
        <v>300</v>
      </c>
      <c r="M3541" s="6">
        <f>tbl_Manifiestos[[#This Row],[Total Pagado]]*tbl_Manifiestos[[#This Row],[Porcentaje]]</f>
        <v>270</v>
      </c>
      <c r="N3541" s="3">
        <v>0.9</v>
      </c>
    </row>
    <row r="3542" spans="1:14" ht="15.75" x14ac:dyDescent="0.25">
      <c r="A3542" s="3" t="s">
        <v>5354</v>
      </c>
      <c r="B3542" s="3" t="str">
        <f>tbl_Manifiestos[[#This Row],[Factura]] &amp; "|" &amp; tbl_Manifiestos[[#This Row],[Proyecto OK]] &amp; "|" &amp; TEXT(tbl_Manifiestos[[#This Row],[Servicio]],"0.00") &amp; "|" &amp; TEXT(tbl_Manifiestos[[#This Row],[Costo Unitario]],"0.00")</f>
        <v>2785||1.00|300.00</v>
      </c>
      <c r="C3542">
        <v>2785</v>
      </c>
      <c r="D3542" s="138">
        <v>45930</v>
      </c>
      <c r="E3542">
        <v>1</v>
      </c>
      <c r="F3542" t="s">
        <v>5319</v>
      </c>
      <c r="J3542">
        <v>1</v>
      </c>
      <c r="K3542" s="185">
        <v>300</v>
      </c>
      <c r="L3542" s="214">
        <v>300</v>
      </c>
      <c r="M3542" s="6">
        <f>tbl_Manifiestos[[#This Row],[Total Pagado]]*tbl_Manifiestos[[#This Row],[Porcentaje]]</f>
        <v>270</v>
      </c>
      <c r="N3542" s="3">
        <v>0.9</v>
      </c>
    </row>
    <row r="3543" spans="1:14" ht="15.75" x14ac:dyDescent="0.25">
      <c r="A3543" s="3" t="s">
        <v>5354</v>
      </c>
      <c r="B3543" s="3" t="str">
        <f>tbl_Manifiestos[[#This Row],[Factura]] &amp; "|" &amp; tbl_Manifiestos[[#This Row],[Proyecto OK]] &amp; "|" &amp; TEXT(tbl_Manifiestos[[#This Row],[Servicio]],"0.00") &amp; "|" &amp; TEXT(tbl_Manifiestos[[#This Row],[Costo Unitario]],"0.00")</f>
        <v>2785||1.00|300.00</v>
      </c>
      <c r="C3543">
        <v>2785</v>
      </c>
      <c r="D3543" s="4">
        <v>45930</v>
      </c>
      <c r="E3543">
        <v>1</v>
      </c>
      <c r="F3543" t="s">
        <v>5319</v>
      </c>
      <c r="J3543">
        <v>1</v>
      </c>
      <c r="K3543" s="6">
        <v>300</v>
      </c>
      <c r="L3543" s="213">
        <v>300</v>
      </c>
      <c r="M3543" s="6">
        <f>tbl_Manifiestos[[#This Row],[Total Pagado]]*tbl_Manifiestos[[#This Row],[Porcentaje]]</f>
        <v>270</v>
      </c>
      <c r="N3543" s="3">
        <v>0.9</v>
      </c>
    </row>
    <row r="3544" spans="1:14" ht="15.75" x14ac:dyDescent="0.25">
      <c r="A3544" s="3" t="s">
        <v>5334</v>
      </c>
      <c r="B3544" s="3" t="str">
        <f>tbl_Manifiestos[[#This Row],[Factura]] &amp; "|" &amp; tbl_Manifiestos[[#This Row],[Proyecto OK]] &amp; "|" &amp; TEXT(tbl_Manifiestos[[#This Row],[Servicio]],"0.00") &amp; "|" &amp; TEXT(tbl_Manifiestos[[#This Row],[Costo Unitario]],"0.00")</f>
        <v>2785||3.00|300.00</v>
      </c>
      <c r="C3544">
        <v>2785</v>
      </c>
      <c r="D3544" s="138">
        <v>45929</v>
      </c>
      <c r="E3544">
        <v>380</v>
      </c>
      <c r="F3544" t="s">
        <v>5319</v>
      </c>
      <c r="J3544">
        <v>3</v>
      </c>
      <c r="K3544" s="185">
        <v>300</v>
      </c>
      <c r="L3544" s="214">
        <v>900</v>
      </c>
      <c r="M3544" s="6">
        <f>tbl_Manifiestos[[#This Row],[Total Pagado]]*tbl_Manifiestos[[#This Row],[Porcentaje]]</f>
        <v>810</v>
      </c>
      <c r="N3544" s="3">
        <v>0.9</v>
      </c>
    </row>
    <row r="3545" spans="1:14" ht="15.75" x14ac:dyDescent="0.25">
      <c r="A3545" s="3" t="s">
        <v>5334</v>
      </c>
      <c r="B3545" s="3" t="str">
        <f>tbl_Manifiestos[[#This Row],[Factura]] &amp; "|" &amp; tbl_Manifiestos[[#This Row],[Proyecto OK]] &amp; "|" &amp; TEXT(tbl_Manifiestos[[#This Row],[Servicio]],"0.00") &amp; "|" &amp; TEXT(tbl_Manifiestos[[#This Row],[Costo Unitario]],"0.00")</f>
        <v>2785||3.00|300.00</v>
      </c>
      <c r="C3545">
        <v>2785</v>
      </c>
      <c r="D3545" s="4">
        <v>45929</v>
      </c>
      <c r="E3545">
        <v>650</v>
      </c>
      <c r="F3545" t="s">
        <v>5319</v>
      </c>
      <c r="J3545">
        <v>3</v>
      </c>
      <c r="K3545" s="6">
        <v>300</v>
      </c>
      <c r="L3545" s="213">
        <v>900</v>
      </c>
      <c r="M3545" s="6">
        <f>tbl_Manifiestos[[#This Row],[Total Pagado]]*tbl_Manifiestos[[#This Row],[Porcentaje]]</f>
        <v>810</v>
      </c>
      <c r="N3545" s="3">
        <v>0.9</v>
      </c>
    </row>
    <row r="3546" spans="1:14" ht="15.75" x14ac:dyDescent="0.25">
      <c r="A3546" s="3" t="s">
        <v>5334</v>
      </c>
      <c r="B3546" s="3" t="str">
        <f>tbl_Manifiestos[[#This Row],[Factura]] &amp; "|" &amp; tbl_Manifiestos[[#This Row],[Proyecto OK]] &amp; "|" &amp; TEXT(tbl_Manifiestos[[#This Row],[Servicio]],"0.00") &amp; "|" &amp; TEXT(tbl_Manifiestos[[#This Row],[Costo Unitario]],"0.00")</f>
        <v>2785||4.00|300.00</v>
      </c>
      <c r="C3546">
        <v>2785</v>
      </c>
      <c r="D3546" s="4">
        <v>45930</v>
      </c>
      <c r="E3546">
        <v>380</v>
      </c>
      <c r="F3546" t="s">
        <v>5319</v>
      </c>
      <c r="J3546">
        <v>4</v>
      </c>
      <c r="K3546" s="6">
        <v>300</v>
      </c>
      <c r="L3546" s="213">
        <v>1200</v>
      </c>
      <c r="M3546" s="6">
        <f>tbl_Manifiestos[[#This Row],[Total Pagado]]*tbl_Manifiestos[[#This Row],[Porcentaje]]</f>
        <v>1080</v>
      </c>
      <c r="N3546" s="3">
        <v>0.9</v>
      </c>
    </row>
    <row r="3547" spans="1:14" ht="15.75" x14ac:dyDescent="0.25">
      <c r="A3547" s="3" t="s">
        <v>5334</v>
      </c>
      <c r="B3547" s="3" t="str">
        <f>tbl_Manifiestos[[#This Row],[Factura]] &amp; "|" &amp; tbl_Manifiestos[[#This Row],[Proyecto OK]] &amp; "|" &amp; TEXT(tbl_Manifiestos[[#This Row],[Servicio]],"0.00") &amp; "|" &amp; TEXT(tbl_Manifiestos[[#This Row],[Costo Unitario]],"0.00")</f>
        <v>2789|Metra 115th|4.00|220.00</v>
      </c>
      <c r="C3547">
        <v>2789</v>
      </c>
      <c r="D3547" s="4">
        <v>45925</v>
      </c>
      <c r="E3547">
        <v>380</v>
      </c>
      <c r="F3547" t="s">
        <v>5363</v>
      </c>
      <c r="H3547" t="s">
        <v>3627</v>
      </c>
      <c r="J3547">
        <v>4</v>
      </c>
      <c r="K3547" s="6">
        <v>220</v>
      </c>
      <c r="L3547" s="213">
        <v>880</v>
      </c>
      <c r="M3547" s="6">
        <f>tbl_Manifiestos[[#This Row],[Total Pagado]]*tbl_Manifiestos[[#This Row],[Porcentaje]]</f>
        <v>792</v>
      </c>
      <c r="N3547" s="3">
        <v>0.9</v>
      </c>
    </row>
    <row r="3548" spans="1:14" ht="15.75" x14ac:dyDescent="0.25">
      <c r="A3548" s="3" t="s">
        <v>1264</v>
      </c>
      <c r="B3548" s="3" t="str">
        <f>tbl_Manifiestos[[#This Row],[Factura]] &amp; "|" &amp; tbl_Manifiestos[[#This Row],[Proyecto OK]] &amp; "|" &amp; TEXT(tbl_Manifiestos[[#This Row],[Servicio]],"0.00") &amp; "|" &amp; TEXT(tbl_Manifiestos[[#This Row],[Costo Unitario]],"0.00")</f>
        <v>2785||1.00|300.00</v>
      </c>
      <c r="C3548">
        <v>2785</v>
      </c>
      <c r="D3548" s="136">
        <v>45929</v>
      </c>
      <c r="E3548">
        <v>302</v>
      </c>
      <c r="F3548" t="s">
        <v>5319</v>
      </c>
      <c r="J3548">
        <v>1</v>
      </c>
      <c r="K3548" s="183">
        <v>300</v>
      </c>
      <c r="L3548" s="212">
        <v>300</v>
      </c>
      <c r="M3548" s="6">
        <f>tbl_Manifiestos[[#This Row],[Total Pagado]]*tbl_Manifiestos[[#This Row],[Porcentaje]]</f>
        <v>270</v>
      </c>
      <c r="N3548" s="3">
        <v>0.9</v>
      </c>
    </row>
    <row r="3549" spans="1:14" ht="15.75" x14ac:dyDescent="0.25">
      <c r="A3549" s="3" t="s">
        <v>1264</v>
      </c>
      <c r="B3549" s="3" t="str">
        <f>tbl_Manifiestos[[#This Row],[Factura]] &amp; "|" &amp; tbl_Manifiestos[[#This Row],[Proyecto OK]] &amp; "|" &amp; TEXT(tbl_Manifiestos[[#This Row],[Servicio]],"0.00") &amp; "|" &amp; TEXT(tbl_Manifiestos[[#This Row],[Costo Unitario]],"0.00")</f>
        <v>2785||1.00|300.00</v>
      </c>
      <c r="C3549">
        <v>2785</v>
      </c>
      <c r="D3549" s="138">
        <v>45929</v>
      </c>
      <c r="E3549">
        <v>302</v>
      </c>
      <c r="F3549" t="s">
        <v>5319</v>
      </c>
      <c r="J3549">
        <v>1</v>
      </c>
      <c r="K3549" s="185">
        <v>300</v>
      </c>
      <c r="L3549" s="214">
        <v>300</v>
      </c>
      <c r="M3549" s="6">
        <f>tbl_Manifiestos[[#This Row],[Total Pagado]]*tbl_Manifiestos[[#This Row],[Porcentaje]]</f>
        <v>270</v>
      </c>
      <c r="N3549" s="3">
        <v>0.9</v>
      </c>
    </row>
    <row r="3550" spans="1:14" ht="15.75" x14ac:dyDescent="0.25">
      <c r="A3550" s="3" t="s">
        <v>1264</v>
      </c>
      <c r="B3550" s="3" t="str">
        <f>tbl_Manifiestos[[#This Row],[Factura]] &amp; "|" &amp; tbl_Manifiestos[[#This Row],[Proyecto OK]] &amp; "|" &amp; TEXT(tbl_Manifiestos[[#This Row],[Servicio]],"0.00") &amp; "|" &amp; TEXT(tbl_Manifiestos[[#This Row],[Costo Unitario]],"0.00")</f>
        <v>2785||1.00|300.00</v>
      </c>
      <c r="C3550">
        <v>2785</v>
      </c>
      <c r="D3550" s="4">
        <v>45929</v>
      </c>
      <c r="E3550">
        <v>302</v>
      </c>
      <c r="F3550" t="s">
        <v>5319</v>
      </c>
      <c r="J3550">
        <v>1</v>
      </c>
      <c r="K3550" s="6">
        <v>300</v>
      </c>
      <c r="L3550" s="213">
        <v>300</v>
      </c>
      <c r="M3550" s="6">
        <f>tbl_Manifiestos[[#This Row],[Total Pagado]]*tbl_Manifiestos[[#This Row],[Porcentaje]]</f>
        <v>270</v>
      </c>
      <c r="N3550" s="3">
        <v>0.9</v>
      </c>
    </row>
    <row r="3551" spans="1:14" ht="15.75" x14ac:dyDescent="0.25">
      <c r="A3551" s="3" t="s">
        <v>1264</v>
      </c>
      <c r="B3551" s="3" t="str">
        <f>tbl_Manifiestos[[#This Row],[Factura]] &amp; "|" &amp; tbl_Manifiestos[[#This Row],[Proyecto OK]] &amp; "|" &amp; TEXT(tbl_Manifiestos[[#This Row],[Servicio]],"0.00") &amp; "|" &amp; TEXT(tbl_Manifiestos[[#This Row],[Costo Unitario]],"0.00")</f>
        <v>2785||1.00|300.00</v>
      </c>
      <c r="C3551">
        <v>2785</v>
      </c>
      <c r="D3551" s="4">
        <v>45929</v>
      </c>
      <c r="E3551">
        <v>302</v>
      </c>
      <c r="F3551" t="s">
        <v>5319</v>
      </c>
      <c r="J3551">
        <v>1</v>
      </c>
      <c r="K3551" s="6">
        <v>300</v>
      </c>
      <c r="L3551" s="213">
        <v>300</v>
      </c>
      <c r="M3551" s="6">
        <f>tbl_Manifiestos[[#This Row],[Total Pagado]]*tbl_Manifiestos[[#This Row],[Porcentaje]]</f>
        <v>270</v>
      </c>
      <c r="N3551" s="3">
        <v>0.9</v>
      </c>
    </row>
    <row r="3552" spans="1:14" ht="15.75" x14ac:dyDescent="0.25">
      <c r="A3552" s="3" t="s">
        <v>1264</v>
      </c>
      <c r="B3552" s="3" t="str">
        <f>tbl_Manifiestos[[#This Row],[Factura]] &amp; "|" &amp; tbl_Manifiestos[[#This Row],[Proyecto OK]] &amp; "|" &amp; TEXT(tbl_Manifiestos[[#This Row],[Servicio]],"0.00") &amp; "|" &amp; TEXT(tbl_Manifiestos[[#This Row],[Costo Unitario]],"0.00")</f>
        <v>2785||1.00|300.00</v>
      </c>
      <c r="C3552">
        <v>2785</v>
      </c>
      <c r="D3552" s="136">
        <v>45929</v>
      </c>
      <c r="E3552">
        <v>302</v>
      </c>
      <c r="F3552" t="s">
        <v>5319</v>
      </c>
      <c r="J3552">
        <v>1</v>
      </c>
      <c r="K3552" s="183">
        <v>300</v>
      </c>
      <c r="L3552" s="212">
        <v>300</v>
      </c>
      <c r="M3552" s="6">
        <f>tbl_Manifiestos[[#This Row],[Total Pagado]]*tbl_Manifiestos[[#This Row],[Porcentaje]]</f>
        <v>270</v>
      </c>
      <c r="N3552" s="3">
        <v>0.9</v>
      </c>
    </row>
    <row r="3553" spans="1:14" ht="15.75" x14ac:dyDescent="0.25">
      <c r="A3553" s="3" t="s">
        <v>1264</v>
      </c>
      <c r="B3553" s="3" t="str">
        <f>tbl_Manifiestos[[#This Row],[Factura]] &amp; "|" &amp; tbl_Manifiestos[[#This Row],[Proyecto OK]] &amp; "|" &amp; TEXT(tbl_Manifiestos[[#This Row],[Servicio]],"0.00") &amp; "|" &amp; TEXT(tbl_Manifiestos[[#This Row],[Costo Unitario]],"0.00")</f>
        <v>2785||1.00|300.00</v>
      </c>
      <c r="C3553">
        <v>2785</v>
      </c>
      <c r="D3553" s="140">
        <v>45930</v>
      </c>
      <c r="E3553">
        <v>7</v>
      </c>
      <c r="F3553" t="s">
        <v>5319</v>
      </c>
      <c r="J3553">
        <v>1</v>
      </c>
      <c r="K3553" s="187">
        <v>300</v>
      </c>
      <c r="L3553" s="216">
        <v>300</v>
      </c>
      <c r="M3553" s="6">
        <f>tbl_Manifiestos[[#This Row],[Total Pagado]]*tbl_Manifiestos[[#This Row],[Porcentaje]]</f>
        <v>270</v>
      </c>
      <c r="N3553" s="3">
        <v>0.9</v>
      </c>
    </row>
    <row r="3554" spans="1:14" ht="15.75" x14ac:dyDescent="0.25">
      <c r="A3554" s="3" t="s">
        <v>1264</v>
      </c>
      <c r="B3554" s="3" t="str">
        <f>tbl_Manifiestos[[#This Row],[Factura]] &amp; "|" &amp; tbl_Manifiestos[[#This Row],[Proyecto OK]] &amp; "|" &amp; TEXT(tbl_Manifiestos[[#This Row],[Servicio]],"0.00") &amp; "|" &amp; TEXT(tbl_Manifiestos[[#This Row],[Costo Unitario]],"0.00")</f>
        <v>2785||1.00|150.00</v>
      </c>
      <c r="C3554">
        <v>2785</v>
      </c>
      <c r="D3554" s="138">
        <v>45930</v>
      </c>
      <c r="E3554">
        <v>7</v>
      </c>
      <c r="F3554" t="s">
        <v>5319</v>
      </c>
      <c r="H3554" s="135"/>
      <c r="J3554">
        <v>1</v>
      </c>
      <c r="K3554" s="185">
        <v>150</v>
      </c>
      <c r="L3554" s="214">
        <v>150</v>
      </c>
      <c r="M3554" s="6">
        <f>tbl_Manifiestos[[#This Row],[Total Pagado]]*tbl_Manifiestos[[#This Row],[Porcentaje]]</f>
        <v>135</v>
      </c>
      <c r="N3554" s="3">
        <v>0.9</v>
      </c>
    </row>
    <row r="3555" spans="1:14" ht="15.75" x14ac:dyDescent="0.25">
      <c r="A3555" s="3" t="s">
        <v>1264</v>
      </c>
      <c r="B3555" s="3" t="str">
        <f>tbl_Manifiestos[[#This Row],[Factura]] &amp; "|" &amp; tbl_Manifiestos[[#This Row],[Proyecto OK]] &amp; "|" &amp; TEXT(tbl_Manifiestos[[#This Row],[Servicio]],"0.00") &amp; "|" &amp; TEXT(tbl_Manifiestos[[#This Row],[Costo Unitario]],"0.00")</f>
        <v>2785||1.00|300.00</v>
      </c>
      <c r="C3555">
        <v>2785</v>
      </c>
      <c r="D3555" s="4">
        <v>45930</v>
      </c>
      <c r="E3555">
        <v>7</v>
      </c>
      <c r="F3555" t="s">
        <v>5319</v>
      </c>
      <c r="H3555" s="135"/>
      <c r="J3555">
        <v>1</v>
      </c>
      <c r="K3555" s="6">
        <v>300</v>
      </c>
      <c r="L3555" s="213">
        <v>300</v>
      </c>
      <c r="M3555" s="6">
        <f>tbl_Manifiestos[[#This Row],[Total Pagado]]*tbl_Manifiestos[[#This Row],[Porcentaje]]</f>
        <v>270</v>
      </c>
      <c r="N3555" s="3">
        <v>0.9</v>
      </c>
    </row>
    <row r="3556" spans="1:14" ht="15.75" x14ac:dyDescent="0.25">
      <c r="A3556" s="3" t="s">
        <v>1264</v>
      </c>
      <c r="B3556" s="3" t="str">
        <f>tbl_Manifiestos[[#This Row],[Factura]] &amp; "|" &amp; tbl_Manifiestos[[#This Row],[Proyecto OK]] &amp; "|" &amp; TEXT(tbl_Manifiestos[[#This Row],[Servicio]],"0.00") &amp; "|" &amp; TEXT(tbl_Manifiestos[[#This Row],[Costo Unitario]],"0.00")</f>
        <v>2785||1.00|300.00</v>
      </c>
      <c r="C3556">
        <v>2785</v>
      </c>
      <c r="D3556" s="136">
        <v>45930</v>
      </c>
      <c r="E3556">
        <v>7</v>
      </c>
      <c r="F3556" t="s">
        <v>5319</v>
      </c>
      <c r="H3556" s="135"/>
      <c r="J3556">
        <v>1</v>
      </c>
      <c r="K3556" s="183">
        <v>300</v>
      </c>
      <c r="L3556" s="212">
        <v>300</v>
      </c>
      <c r="M3556" s="6">
        <f>tbl_Manifiestos[[#This Row],[Total Pagado]]*tbl_Manifiestos[[#This Row],[Porcentaje]]</f>
        <v>270</v>
      </c>
      <c r="N3556" s="3">
        <v>0.9</v>
      </c>
    </row>
    <row r="3557" spans="1:14" ht="15.75" x14ac:dyDescent="0.25">
      <c r="A3557" s="3" t="s">
        <v>1264</v>
      </c>
      <c r="B3557" s="3" t="str">
        <f>tbl_Manifiestos[[#This Row],[Factura]] &amp; "|" &amp; tbl_Manifiestos[[#This Row],[Proyecto OK]] &amp; "|" &amp; TEXT(tbl_Manifiestos[[#This Row],[Servicio]],"0.00") &amp; "|" &amp; TEXT(tbl_Manifiestos[[#This Row],[Costo Unitario]],"0.00")</f>
        <v>2785||1.00|300.00</v>
      </c>
      <c r="C3557">
        <v>2785</v>
      </c>
      <c r="D3557" s="138">
        <v>45930</v>
      </c>
      <c r="E3557">
        <v>7</v>
      </c>
      <c r="F3557" t="s">
        <v>5319</v>
      </c>
      <c r="J3557">
        <v>1</v>
      </c>
      <c r="K3557" s="185">
        <v>300</v>
      </c>
      <c r="L3557" s="214">
        <v>300</v>
      </c>
      <c r="M3557" s="6">
        <f>tbl_Manifiestos[[#This Row],[Total Pagado]]*tbl_Manifiestos[[#This Row],[Porcentaje]]</f>
        <v>270</v>
      </c>
      <c r="N3557" s="3">
        <v>0.9</v>
      </c>
    </row>
    <row r="3558" spans="1:14" ht="15.75" x14ac:dyDescent="0.25">
      <c r="A3558" s="3" t="s">
        <v>1264</v>
      </c>
      <c r="B3558" s="3" t="str">
        <f>tbl_Manifiestos[[#This Row],[Factura]] &amp; "|" &amp; tbl_Manifiestos[[#This Row],[Proyecto OK]] &amp; "|" &amp; TEXT(tbl_Manifiestos[[#This Row],[Servicio]],"0.00") &amp; "|" &amp; TEXT(tbl_Manifiestos[[#This Row],[Costo Unitario]],"0.00")</f>
        <v>2785||1.00|300.00</v>
      </c>
      <c r="C3558">
        <v>2785</v>
      </c>
      <c r="D3558" s="138">
        <v>45930</v>
      </c>
      <c r="E3558">
        <v>102</v>
      </c>
      <c r="F3558" t="s">
        <v>5319</v>
      </c>
      <c r="J3558">
        <v>1</v>
      </c>
      <c r="K3558" s="185">
        <v>300</v>
      </c>
      <c r="L3558" s="214">
        <v>300</v>
      </c>
      <c r="M3558" s="6">
        <f>tbl_Manifiestos[[#This Row],[Total Pagado]]*tbl_Manifiestos[[#This Row],[Porcentaje]]</f>
        <v>270</v>
      </c>
      <c r="N3558" s="3">
        <v>0.9</v>
      </c>
    </row>
    <row r="3559" spans="1:14" ht="15.75" x14ac:dyDescent="0.25">
      <c r="A3559" s="3" t="s">
        <v>1264</v>
      </c>
      <c r="B3559" s="3" t="str">
        <f>tbl_Manifiestos[[#This Row],[Factura]] &amp; "|" &amp; tbl_Manifiestos[[#This Row],[Proyecto OK]] &amp; "|" &amp; TEXT(tbl_Manifiestos[[#This Row],[Servicio]],"0.00") &amp; "|" &amp; TEXT(tbl_Manifiestos[[#This Row],[Costo Unitario]],"0.00")</f>
        <v>2785||1.00|300.00</v>
      </c>
      <c r="C3559">
        <v>2785</v>
      </c>
      <c r="D3559" s="4">
        <v>45930</v>
      </c>
      <c r="E3559">
        <v>102</v>
      </c>
      <c r="F3559" t="s">
        <v>5319</v>
      </c>
      <c r="J3559">
        <v>1</v>
      </c>
      <c r="K3559" s="6">
        <v>300</v>
      </c>
      <c r="L3559" s="213">
        <v>300</v>
      </c>
      <c r="M3559" s="6">
        <f>tbl_Manifiestos[[#This Row],[Total Pagado]]*tbl_Manifiestos[[#This Row],[Porcentaje]]</f>
        <v>270</v>
      </c>
      <c r="N3559" s="3">
        <v>0.9</v>
      </c>
    </row>
    <row r="3560" spans="1:14" ht="15.75" x14ac:dyDescent="0.25">
      <c r="A3560" s="3" t="s">
        <v>1264</v>
      </c>
      <c r="B3560" s="3" t="str">
        <f>tbl_Manifiestos[[#This Row],[Factura]] &amp; "|" &amp; tbl_Manifiestos[[#This Row],[Proyecto OK]] &amp; "|" &amp; TEXT(tbl_Manifiestos[[#This Row],[Servicio]],"0.00") &amp; "|" &amp; TEXT(tbl_Manifiestos[[#This Row],[Costo Unitario]],"0.00")</f>
        <v>2785||1.00|300.00</v>
      </c>
      <c r="C3560">
        <v>2785</v>
      </c>
      <c r="D3560" s="4">
        <v>45930</v>
      </c>
      <c r="E3560">
        <v>102</v>
      </c>
      <c r="F3560" t="s">
        <v>5319</v>
      </c>
      <c r="J3560">
        <v>1</v>
      </c>
      <c r="K3560" s="6">
        <v>300</v>
      </c>
      <c r="L3560" s="213">
        <v>300</v>
      </c>
      <c r="M3560" s="6">
        <f>tbl_Manifiestos[[#This Row],[Total Pagado]]*tbl_Manifiestos[[#This Row],[Porcentaje]]</f>
        <v>270</v>
      </c>
      <c r="N3560" s="3">
        <v>0.9</v>
      </c>
    </row>
    <row r="3561" spans="1:14" ht="15.75" x14ac:dyDescent="0.25">
      <c r="A3561" s="3" t="s">
        <v>1264</v>
      </c>
      <c r="B3561" s="3" t="str">
        <f>tbl_Manifiestos[[#This Row],[Factura]] &amp; "|" &amp; tbl_Manifiestos[[#This Row],[Proyecto OK]] &amp; "|" &amp; TEXT(tbl_Manifiestos[[#This Row],[Servicio]],"0.00") &amp; "|" &amp; TEXT(tbl_Manifiestos[[#This Row],[Costo Unitario]],"0.00")</f>
        <v>2785||1.00|300.00</v>
      </c>
      <c r="C3561">
        <v>2785</v>
      </c>
      <c r="D3561" s="4">
        <v>45930</v>
      </c>
      <c r="E3561">
        <v>102</v>
      </c>
      <c r="F3561" t="s">
        <v>5319</v>
      </c>
      <c r="J3561">
        <v>1</v>
      </c>
      <c r="K3561" s="6">
        <v>300</v>
      </c>
      <c r="L3561" s="213">
        <v>300</v>
      </c>
      <c r="M3561" s="6">
        <f>tbl_Manifiestos[[#This Row],[Total Pagado]]*tbl_Manifiestos[[#This Row],[Porcentaje]]</f>
        <v>270</v>
      </c>
      <c r="N3561" s="3">
        <v>0.9</v>
      </c>
    </row>
    <row r="3562" spans="1:14" ht="15.75" x14ac:dyDescent="0.25">
      <c r="A3562" s="3" t="s">
        <v>4152</v>
      </c>
      <c r="B3562" s="3" t="str">
        <f>tbl_Manifiestos[[#This Row],[Factura]] &amp; "|" &amp; tbl_Manifiestos[[#This Row],[Proyecto OK]] &amp; "|" &amp; TEXT(tbl_Manifiestos[[#This Row],[Servicio]],"0.00") &amp; "|" &amp; TEXT(tbl_Manifiestos[[#This Row],[Costo Unitario]],"0.00")</f>
        <v>2785||1.00|300.00</v>
      </c>
      <c r="C3562">
        <v>2785</v>
      </c>
      <c r="D3562" s="136">
        <v>45930</v>
      </c>
      <c r="E3562">
        <v>51</v>
      </c>
      <c r="F3562" t="s">
        <v>5319</v>
      </c>
      <c r="J3562">
        <v>1</v>
      </c>
      <c r="K3562" s="183">
        <v>300</v>
      </c>
      <c r="L3562" s="212">
        <v>300</v>
      </c>
      <c r="M3562" s="6">
        <f>tbl_Manifiestos[[#This Row],[Total Pagado]]*tbl_Manifiestos[[#This Row],[Porcentaje]]</f>
        <v>270</v>
      </c>
      <c r="N3562" s="3">
        <v>0.9</v>
      </c>
    </row>
    <row r="3563" spans="1:14" ht="15.75" x14ac:dyDescent="0.25">
      <c r="A3563" s="3" t="s">
        <v>4152</v>
      </c>
      <c r="B3563" s="3" t="str">
        <f>tbl_Manifiestos[[#This Row],[Factura]] &amp; "|" &amp; tbl_Manifiestos[[#This Row],[Proyecto OK]] &amp; "|" &amp; TEXT(tbl_Manifiestos[[#This Row],[Servicio]],"0.00") &amp; "|" &amp; TEXT(tbl_Manifiestos[[#This Row],[Costo Unitario]],"0.00")</f>
        <v>2785||1.00|300.00</v>
      </c>
      <c r="C3563">
        <v>2785</v>
      </c>
      <c r="D3563" s="138">
        <v>45930</v>
      </c>
      <c r="E3563">
        <v>51</v>
      </c>
      <c r="F3563" t="s">
        <v>5319</v>
      </c>
      <c r="J3563">
        <v>1</v>
      </c>
      <c r="K3563" s="185">
        <v>300</v>
      </c>
      <c r="L3563" s="214">
        <v>300</v>
      </c>
      <c r="M3563" s="6">
        <f>tbl_Manifiestos[[#This Row],[Total Pagado]]*tbl_Manifiestos[[#This Row],[Porcentaje]]</f>
        <v>270</v>
      </c>
      <c r="N3563" s="3">
        <v>0.9</v>
      </c>
    </row>
    <row r="3564" spans="1:14" ht="15.75" x14ac:dyDescent="0.25">
      <c r="A3564" s="3" t="s">
        <v>4152</v>
      </c>
      <c r="B3564" s="3" t="str">
        <f>tbl_Manifiestos[[#This Row],[Factura]] &amp; "|" &amp; tbl_Manifiestos[[#This Row],[Proyecto OK]] &amp; "|" &amp; TEXT(tbl_Manifiestos[[#This Row],[Servicio]],"0.00") &amp; "|" &amp; TEXT(tbl_Manifiestos[[#This Row],[Costo Unitario]],"0.00")</f>
        <v>2785||1.00|300.00</v>
      </c>
      <c r="C3564">
        <v>2785</v>
      </c>
      <c r="D3564" s="4">
        <v>45930</v>
      </c>
      <c r="E3564">
        <v>51</v>
      </c>
      <c r="F3564" t="s">
        <v>5319</v>
      </c>
      <c r="J3564">
        <v>1</v>
      </c>
      <c r="K3564" s="6">
        <v>300</v>
      </c>
      <c r="L3564" s="213">
        <v>300</v>
      </c>
      <c r="M3564" s="6">
        <f>tbl_Manifiestos[[#This Row],[Total Pagado]]*tbl_Manifiestos[[#This Row],[Porcentaje]]</f>
        <v>270</v>
      </c>
      <c r="N3564" s="3">
        <v>0.9</v>
      </c>
    </row>
    <row r="3565" spans="1:14" ht="15.75" x14ac:dyDescent="0.25">
      <c r="A3565" s="3" t="s">
        <v>4152</v>
      </c>
      <c r="B3565" s="3" t="str">
        <f>tbl_Manifiestos[[#This Row],[Factura]] &amp; "|" &amp; tbl_Manifiestos[[#This Row],[Proyecto OK]] &amp; "|" &amp; TEXT(tbl_Manifiestos[[#This Row],[Servicio]],"0.00") &amp; "|" &amp; TEXT(tbl_Manifiestos[[#This Row],[Costo Unitario]],"0.00")</f>
        <v>2785||1.00|150.00</v>
      </c>
      <c r="C3565">
        <v>2785</v>
      </c>
      <c r="D3565" s="4">
        <v>45930</v>
      </c>
      <c r="E3565">
        <v>52</v>
      </c>
      <c r="F3565" t="s">
        <v>5319</v>
      </c>
      <c r="J3565">
        <v>1</v>
      </c>
      <c r="K3565" s="6">
        <v>150</v>
      </c>
      <c r="L3565" s="213">
        <v>150</v>
      </c>
      <c r="M3565" s="6">
        <f>tbl_Manifiestos[[#This Row],[Total Pagado]]*tbl_Manifiestos[[#This Row],[Porcentaje]]</f>
        <v>135</v>
      </c>
      <c r="N3565" s="3">
        <v>0.9</v>
      </c>
    </row>
    <row r="3566" spans="1:14" ht="15.75" x14ac:dyDescent="0.25">
      <c r="A3566" s="3" t="s">
        <v>4152</v>
      </c>
      <c r="B3566" s="3" t="str">
        <f>tbl_Manifiestos[[#This Row],[Factura]] &amp; "|" &amp; tbl_Manifiestos[[#This Row],[Proyecto OK]] &amp; "|" &amp; TEXT(tbl_Manifiestos[[#This Row],[Servicio]],"0.00") &amp; "|" &amp; TEXT(tbl_Manifiestos[[#This Row],[Costo Unitario]],"0.00")</f>
        <v>2785||1.00|300.00</v>
      </c>
      <c r="C3566">
        <v>2785</v>
      </c>
      <c r="D3566" s="4">
        <v>45930</v>
      </c>
      <c r="E3566">
        <v>51</v>
      </c>
      <c r="F3566" t="s">
        <v>5319</v>
      </c>
      <c r="J3566">
        <v>1</v>
      </c>
      <c r="K3566" s="6">
        <v>300</v>
      </c>
      <c r="L3566" s="213">
        <v>300</v>
      </c>
      <c r="M3566" s="6">
        <f>tbl_Manifiestos[[#This Row],[Total Pagado]]*tbl_Manifiestos[[#This Row],[Porcentaje]]</f>
        <v>270</v>
      </c>
      <c r="N3566" s="3">
        <v>0.9</v>
      </c>
    </row>
    <row r="3567" spans="1:14" ht="15.75" x14ac:dyDescent="0.25">
      <c r="A3567" s="3" t="s">
        <v>4152</v>
      </c>
      <c r="B3567" s="3" t="str">
        <f>tbl_Manifiestos[[#This Row],[Factura]] &amp; "|" &amp; tbl_Manifiestos[[#This Row],[Proyecto OK]] &amp; "|" &amp; TEXT(tbl_Manifiestos[[#This Row],[Servicio]],"0.00") &amp; "|" &amp; TEXT(tbl_Manifiestos[[#This Row],[Costo Unitario]],"0.00")</f>
        <v>2785||1.00|300.00</v>
      </c>
      <c r="C3567">
        <v>2785</v>
      </c>
      <c r="D3567" s="136">
        <v>45930</v>
      </c>
      <c r="E3567">
        <v>52</v>
      </c>
      <c r="F3567" t="s">
        <v>5319</v>
      </c>
      <c r="J3567">
        <v>1</v>
      </c>
      <c r="K3567" s="183">
        <v>300</v>
      </c>
      <c r="L3567" s="212">
        <v>300</v>
      </c>
      <c r="M3567" s="6">
        <f>tbl_Manifiestos[[#This Row],[Total Pagado]]*tbl_Manifiestos[[#This Row],[Porcentaje]]</f>
        <v>270</v>
      </c>
      <c r="N3567" s="3">
        <v>0.9</v>
      </c>
    </row>
    <row r="3568" spans="1:14" ht="15.75" x14ac:dyDescent="0.25">
      <c r="A3568" s="3" t="s">
        <v>4152</v>
      </c>
      <c r="B3568" s="3" t="str">
        <f>tbl_Manifiestos[[#This Row],[Factura]] &amp; "|" &amp; tbl_Manifiestos[[#This Row],[Proyecto OK]] &amp; "|" &amp; TEXT(tbl_Manifiestos[[#This Row],[Servicio]],"0.00") &amp; "|" &amp; TEXT(tbl_Manifiestos[[#This Row],[Costo Unitario]],"0.00")</f>
        <v>2785||1.00|300.00</v>
      </c>
      <c r="C3568">
        <v>2785</v>
      </c>
      <c r="D3568" s="140">
        <v>45930</v>
      </c>
      <c r="E3568">
        <v>52</v>
      </c>
      <c r="F3568" t="s">
        <v>5319</v>
      </c>
      <c r="J3568">
        <v>1</v>
      </c>
      <c r="K3568" s="187">
        <v>300</v>
      </c>
      <c r="L3568" s="216">
        <v>300</v>
      </c>
      <c r="M3568" s="6">
        <f>tbl_Manifiestos[[#This Row],[Total Pagado]]*tbl_Manifiestos[[#This Row],[Porcentaje]]</f>
        <v>270</v>
      </c>
      <c r="N3568" s="3">
        <v>0.9</v>
      </c>
    </row>
    <row r="3569" spans="1:14" ht="15.75" x14ac:dyDescent="0.25">
      <c r="A3569" s="3" t="s">
        <v>4152</v>
      </c>
      <c r="B3569" s="3" t="str">
        <f>tbl_Manifiestos[[#This Row],[Factura]] &amp; "|" &amp; tbl_Manifiestos[[#This Row],[Proyecto OK]] &amp; "|" &amp; TEXT(tbl_Manifiestos[[#This Row],[Servicio]],"0.00") &amp; "|" &amp; TEXT(tbl_Manifiestos[[#This Row],[Costo Unitario]],"0.00")</f>
        <v>2785||1.00|300.00</v>
      </c>
      <c r="C3569">
        <v>2785</v>
      </c>
      <c r="D3569" s="138">
        <v>45930</v>
      </c>
      <c r="E3569">
        <v>52</v>
      </c>
      <c r="F3569" t="s">
        <v>5319</v>
      </c>
      <c r="J3569">
        <v>1</v>
      </c>
      <c r="K3569" s="185">
        <v>300</v>
      </c>
      <c r="L3569" s="214">
        <v>300</v>
      </c>
      <c r="M3569" s="6">
        <f>tbl_Manifiestos[[#This Row],[Total Pagado]]*tbl_Manifiestos[[#This Row],[Porcentaje]]</f>
        <v>270</v>
      </c>
      <c r="N3569" s="3">
        <v>0.9</v>
      </c>
    </row>
    <row r="3570" spans="1:14" ht="15.75" x14ac:dyDescent="0.25">
      <c r="A3570" s="3" t="s">
        <v>4152</v>
      </c>
      <c r="B3570" s="3" t="str">
        <f>tbl_Manifiestos[[#This Row],[Factura]] &amp; "|" &amp; tbl_Manifiestos[[#This Row],[Proyecto OK]] &amp; "|" &amp; TEXT(tbl_Manifiestos[[#This Row],[Servicio]],"0.00") &amp; "|" &amp; TEXT(tbl_Manifiestos[[#This Row],[Costo Unitario]],"0.00")</f>
        <v>2785||1.00|150.00</v>
      </c>
      <c r="C3570">
        <v>2785</v>
      </c>
      <c r="D3570" s="136">
        <v>45930</v>
      </c>
      <c r="E3570">
        <v>555</v>
      </c>
      <c r="F3570" t="s">
        <v>5319</v>
      </c>
      <c r="J3570">
        <v>1</v>
      </c>
      <c r="K3570" s="183">
        <v>150</v>
      </c>
      <c r="L3570" s="212">
        <v>150</v>
      </c>
      <c r="M3570" s="6">
        <f>tbl_Manifiestos[[#This Row],[Total Pagado]]*tbl_Manifiestos[[#This Row],[Porcentaje]]</f>
        <v>135</v>
      </c>
      <c r="N3570" s="3">
        <v>0.9</v>
      </c>
    </row>
    <row r="3571" spans="1:14" ht="15.75" x14ac:dyDescent="0.25">
      <c r="A3571" s="3" t="s">
        <v>5305</v>
      </c>
      <c r="B3571" s="3" t="str">
        <f>tbl_Manifiestos[[#This Row],[Factura]] &amp; "|" &amp; tbl_Manifiestos[[#This Row],[Proyecto OK]] &amp; "|" &amp; TEXT(tbl_Manifiestos[[#This Row],[Servicio]],"0.00") &amp; "|" &amp; TEXT(tbl_Manifiestos[[#This Row],[Costo Unitario]],"0.00")</f>
        <v>2785||1.00|150.00</v>
      </c>
      <c r="C3571">
        <v>2785</v>
      </c>
      <c r="D3571" s="138">
        <v>45930</v>
      </c>
      <c r="E3571">
        <v>1</v>
      </c>
      <c r="F3571" t="s">
        <v>5319</v>
      </c>
      <c r="J3571">
        <v>1</v>
      </c>
      <c r="K3571" s="185">
        <v>150</v>
      </c>
      <c r="L3571" s="214">
        <v>150</v>
      </c>
      <c r="M3571" s="6">
        <f>tbl_Manifiestos[[#This Row],[Total Pagado]]*tbl_Manifiestos[[#This Row],[Porcentaje]]</f>
        <v>135</v>
      </c>
      <c r="N3571" s="3">
        <v>0.9</v>
      </c>
    </row>
    <row r="3572" spans="1:14" ht="15.75" x14ac:dyDescent="0.25">
      <c r="A3572" s="3" t="s">
        <v>5305</v>
      </c>
      <c r="B3572" s="3" t="str">
        <f>tbl_Manifiestos[[#This Row],[Factura]] &amp; "|" &amp; tbl_Manifiestos[[#This Row],[Proyecto OK]] &amp; "|" &amp; TEXT(tbl_Manifiestos[[#This Row],[Servicio]],"0.00") &amp; "|" &amp; TEXT(tbl_Manifiestos[[#This Row],[Costo Unitario]],"0.00")</f>
        <v>2785||1.00|300.00</v>
      </c>
      <c r="C3572">
        <v>2785</v>
      </c>
      <c r="D3572" s="4">
        <v>45930</v>
      </c>
      <c r="E3572">
        <v>1</v>
      </c>
      <c r="F3572" t="s">
        <v>5319</v>
      </c>
      <c r="J3572">
        <v>1</v>
      </c>
      <c r="K3572" s="6">
        <v>300</v>
      </c>
      <c r="L3572" s="213">
        <v>300</v>
      </c>
      <c r="M3572" s="6">
        <f>tbl_Manifiestos[[#This Row],[Total Pagado]]*tbl_Manifiestos[[#This Row],[Porcentaje]]</f>
        <v>270</v>
      </c>
      <c r="N3572" s="3">
        <v>0.9</v>
      </c>
    </row>
    <row r="3573" spans="1:14" ht="15.75" x14ac:dyDescent="0.25">
      <c r="A3573" s="3" t="s">
        <v>5305</v>
      </c>
      <c r="B3573" s="3" t="str">
        <f>tbl_Manifiestos[[#This Row],[Factura]] &amp; "|" &amp; tbl_Manifiestos[[#This Row],[Proyecto OK]] &amp; "|" &amp; TEXT(tbl_Manifiestos[[#This Row],[Servicio]],"0.00") &amp; "|" &amp; TEXT(tbl_Manifiestos[[#This Row],[Costo Unitario]],"0.00")</f>
        <v>2785||1.00|300.00</v>
      </c>
      <c r="C3573">
        <v>2785</v>
      </c>
      <c r="D3573" s="4">
        <v>45930</v>
      </c>
      <c r="E3573">
        <v>1</v>
      </c>
      <c r="F3573" t="s">
        <v>5319</v>
      </c>
      <c r="J3573">
        <v>1</v>
      </c>
      <c r="K3573" s="6">
        <v>300</v>
      </c>
      <c r="L3573" s="213">
        <v>300</v>
      </c>
      <c r="M3573" s="6">
        <f>tbl_Manifiestos[[#This Row],[Total Pagado]]*tbl_Manifiestos[[#This Row],[Porcentaje]]</f>
        <v>270</v>
      </c>
      <c r="N3573" s="3">
        <v>0.9</v>
      </c>
    </row>
    <row r="3574" spans="1:14" ht="15.75" x14ac:dyDescent="0.25">
      <c r="A3574" s="3" t="s">
        <v>5305</v>
      </c>
      <c r="B3574" s="3" t="str">
        <f>tbl_Manifiestos[[#This Row],[Factura]] &amp; "|" &amp; tbl_Manifiestos[[#This Row],[Proyecto OK]] &amp; "|" &amp; TEXT(tbl_Manifiestos[[#This Row],[Servicio]],"0.00") &amp; "|" &amp; TEXT(tbl_Manifiestos[[#This Row],[Costo Unitario]],"0.00")</f>
        <v>2785||1.00|300.00</v>
      </c>
      <c r="C3574">
        <v>2785</v>
      </c>
      <c r="D3574" s="136">
        <v>45930</v>
      </c>
      <c r="E3574">
        <v>1</v>
      </c>
      <c r="F3574" t="s">
        <v>5319</v>
      </c>
      <c r="J3574">
        <v>1</v>
      </c>
      <c r="K3574" s="183">
        <v>300</v>
      </c>
      <c r="L3574" s="212">
        <v>300</v>
      </c>
      <c r="M3574" s="6">
        <f>tbl_Manifiestos[[#This Row],[Total Pagado]]*tbl_Manifiestos[[#This Row],[Porcentaje]]</f>
        <v>270</v>
      </c>
      <c r="N3574" s="3">
        <v>0.9</v>
      </c>
    </row>
    <row r="3575" spans="1:14" ht="15.75" x14ac:dyDescent="0.25">
      <c r="A3575" s="3" t="s">
        <v>5305</v>
      </c>
      <c r="B3575" s="3" t="str">
        <f>tbl_Manifiestos[[#This Row],[Factura]] &amp; "|" &amp; tbl_Manifiestos[[#This Row],[Proyecto OK]] &amp; "|" &amp; TEXT(tbl_Manifiestos[[#This Row],[Servicio]],"0.00") &amp; "|" &amp; TEXT(tbl_Manifiestos[[#This Row],[Costo Unitario]],"0.00")</f>
        <v>2785||1.00|300.00</v>
      </c>
      <c r="C3575">
        <v>2785</v>
      </c>
      <c r="D3575" s="138">
        <v>45930</v>
      </c>
      <c r="E3575">
        <v>1</v>
      </c>
      <c r="F3575" t="s">
        <v>5319</v>
      </c>
      <c r="J3575">
        <v>1</v>
      </c>
      <c r="K3575" s="185">
        <v>300</v>
      </c>
      <c r="L3575" s="214">
        <v>300</v>
      </c>
      <c r="M3575" s="6">
        <f>tbl_Manifiestos[[#This Row],[Total Pagado]]*tbl_Manifiestos[[#This Row],[Porcentaje]]</f>
        <v>270</v>
      </c>
      <c r="N3575" s="3">
        <v>0.9</v>
      </c>
    </row>
    <row r="3576" spans="1:14" ht="15.75" x14ac:dyDescent="0.25">
      <c r="A3576" s="3" t="s">
        <v>5305</v>
      </c>
      <c r="B3576" s="3" t="str">
        <f>tbl_Manifiestos[[#This Row],[Factura]] &amp; "|" &amp; tbl_Manifiestos[[#This Row],[Proyecto OK]] &amp; "|" &amp; TEXT(tbl_Manifiestos[[#This Row],[Servicio]],"0.00") &amp; "|" &amp; TEXT(tbl_Manifiestos[[#This Row],[Costo Unitario]],"0.00")</f>
        <v>2785||1.00|300.00</v>
      </c>
      <c r="C3576">
        <v>2785</v>
      </c>
      <c r="D3576" s="138">
        <v>45930</v>
      </c>
      <c r="E3576">
        <v>606</v>
      </c>
      <c r="F3576" t="s">
        <v>5319</v>
      </c>
      <c r="J3576">
        <v>1</v>
      </c>
      <c r="K3576" s="185">
        <v>300</v>
      </c>
      <c r="L3576" s="214">
        <v>300</v>
      </c>
      <c r="M3576" s="6">
        <f>tbl_Manifiestos[[#This Row],[Total Pagado]]*tbl_Manifiestos[[#This Row],[Porcentaje]]</f>
        <v>270</v>
      </c>
      <c r="N3576" s="3">
        <v>0.9</v>
      </c>
    </row>
    <row r="3577" spans="1:14" ht="15.75" x14ac:dyDescent="0.25">
      <c r="A3577" s="3" t="s">
        <v>5305</v>
      </c>
      <c r="B3577" s="3" t="str">
        <f>tbl_Manifiestos[[#This Row],[Factura]] &amp; "|" &amp; tbl_Manifiestos[[#This Row],[Proyecto OK]] &amp; "|" &amp; TEXT(tbl_Manifiestos[[#This Row],[Servicio]],"0.00") &amp; "|" &amp; TEXT(tbl_Manifiestos[[#This Row],[Costo Unitario]],"0.00")</f>
        <v>2785||1.00|300.00</v>
      </c>
      <c r="C3577">
        <v>2785</v>
      </c>
      <c r="D3577" s="136">
        <v>45930</v>
      </c>
      <c r="E3577">
        <v>606</v>
      </c>
      <c r="F3577" t="s">
        <v>5319</v>
      </c>
      <c r="J3577">
        <v>1</v>
      </c>
      <c r="K3577" s="183">
        <v>300</v>
      </c>
      <c r="L3577" s="212">
        <v>300</v>
      </c>
      <c r="M3577" s="6">
        <f>tbl_Manifiestos[[#This Row],[Total Pagado]]*tbl_Manifiestos[[#This Row],[Porcentaje]]</f>
        <v>270</v>
      </c>
      <c r="N3577" s="3">
        <v>0.9</v>
      </c>
    </row>
    <row r="3578" spans="1:14" ht="15.75" x14ac:dyDescent="0.25">
      <c r="A3578" s="3" t="s">
        <v>5305</v>
      </c>
      <c r="B3578" s="3" t="str">
        <f>tbl_Manifiestos[[#This Row],[Factura]] &amp; "|" &amp; tbl_Manifiestos[[#This Row],[Proyecto OK]] &amp; "|" &amp; TEXT(tbl_Manifiestos[[#This Row],[Servicio]],"0.00") &amp; "|" &amp; TEXT(tbl_Manifiestos[[#This Row],[Costo Unitario]],"0.00")</f>
        <v>2785||1.00|150.00</v>
      </c>
      <c r="C3578">
        <v>2785</v>
      </c>
      <c r="D3578" s="138">
        <v>45930</v>
      </c>
      <c r="E3578">
        <v>606</v>
      </c>
      <c r="F3578" t="s">
        <v>5319</v>
      </c>
      <c r="J3578">
        <v>1</v>
      </c>
      <c r="K3578" s="185">
        <v>150</v>
      </c>
      <c r="L3578" s="214">
        <v>150</v>
      </c>
      <c r="M3578" s="6">
        <f>tbl_Manifiestos[[#This Row],[Total Pagado]]*tbl_Manifiestos[[#This Row],[Porcentaje]]</f>
        <v>135</v>
      </c>
      <c r="N3578" s="3">
        <v>0.9</v>
      </c>
    </row>
    <row r="3579" spans="1:14" ht="15.75" x14ac:dyDescent="0.25">
      <c r="A3579" s="3" t="s">
        <v>5305</v>
      </c>
      <c r="B3579" s="3" t="str">
        <f>tbl_Manifiestos[[#This Row],[Factura]] &amp; "|" &amp; tbl_Manifiestos[[#This Row],[Proyecto OK]] &amp; "|" &amp; TEXT(tbl_Manifiestos[[#This Row],[Servicio]],"0.00") &amp; "|" &amp; TEXT(tbl_Manifiestos[[#This Row],[Costo Unitario]],"0.00")</f>
        <v>2785||1.00|300.00</v>
      </c>
      <c r="C3579">
        <v>2785</v>
      </c>
      <c r="D3579" s="4">
        <v>45930</v>
      </c>
      <c r="E3579">
        <v>606</v>
      </c>
      <c r="F3579" t="s">
        <v>5319</v>
      </c>
      <c r="J3579">
        <v>1</v>
      </c>
      <c r="K3579" s="6">
        <v>300</v>
      </c>
      <c r="L3579" s="213">
        <v>300</v>
      </c>
      <c r="M3579" s="6">
        <f>tbl_Manifiestos[[#This Row],[Total Pagado]]*tbl_Manifiestos[[#This Row],[Porcentaje]]</f>
        <v>270</v>
      </c>
      <c r="N3579" s="3">
        <v>0.9</v>
      </c>
    </row>
    <row r="3580" spans="1:14" ht="15.75" x14ac:dyDescent="0.25">
      <c r="A3580" s="3" t="s">
        <v>4392</v>
      </c>
      <c r="B3580" s="3" t="str">
        <f>tbl_Manifiestos[[#This Row],[Factura]] &amp; "|" &amp; tbl_Manifiestos[[#This Row],[Proyecto OK]] &amp; "|" &amp; TEXT(tbl_Manifiestos[[#This Row],[Servicio]],"0.00") &amp; "|" &amp; TEXT(tbl_Manifiestos[[#This Row],[Costo Unitario]],"0.00")</f>
        <v>2785||1.00|300.00</v>
      </c>
      <c r="C3580">
        <v>2785</v>
      </c>
      <c r="D3580" s="136">
        <v>45930</v>
      </c>
      <c r="E3580">
        <v>613</v>
      </c>
      <c r="F3580" t="s">
        <v>5319</v>
      </c>
      <c r="J3580">
        <v>1</v>
      </c>
      <c r="K3580" s="183">
        <v>300</v>
      </c>
      <c r="L3580" s="212">
        <v>300</v>
      </c>
      <c r="M3580" s="6">
        <f>tbl_Manifiestos[[#This Row],[Total Pagado]]*tbl_Manifiestos[[#This Row],[Porcentaje]]</f>
        <v>270</v>
      </c>
      <c r="N3580" s="3">
        <v>0.9</v>
      </c>
    </row>
    <row r="3581" spans="1:14" ht="15.75" x14ac:dyDescent="0.25">
      <c r="A3581" s="3" t="s">
        <v>4392</v>
      </c>
      <c r="B3581" s="3" t="str">
        <f>tbl_Manifiestos[[#This Row],[Factura]] &amp; "|" &amp; tbl_Manifiestos[[#This Row],[Proyecto OK]] &amp; "|" &amp; TEXT(tbl_Manifiestos[[#This Row],[Servicio]],"0.00") &amp; "|" &amp; TEXT(tbl_Manifiestos[[#This Row],[Costo Unitario]],"0.00")</f>
        <v>2785||1.00|300.00</v>
      </c>
      <c r="C3581">
        <v>2785</v>
      </c>
      <c r="D3581" s="138">
        <v>45930</v>
      </c>
      <c r="E3581">
        <v>613</v>
      </c>
      <c r="F3581" t="s">
        <v>5319</v>
      </c>
      <c r="J3581">
        <v>1</v>
      </c>
      <c r="K3581" s="185">
        <v>300</v>
      </c>
      <c r="L3581" s="214">
        <v>300</v>
      </c>
      <c r="M3581" s="6">
        <f>tbl_Manifiestos[[#This Row],[Total Pagado]]*tbl_Manifiestos[[#This Row],[Porcentaje]]</f>
        <v>270</v>
      </c>
      <c r="N3581" s="3">
        <v>0.9</v>
      </c>
    </row>
    <row r="3582" spans="1:14" ht="15.75" x14ac:dyDescent="0.25">
      <c r="A3582" s="3" t="s">
        <v>4392</v>
      </c>
      <c r="B3582" s="3" t="str">
        <f>tbl_Manifiestos[[#This Row],[Factura]] &amp; "|" &amp; tbl_Manifiestos[[#This Row],[Proyecto OK]] &amp; "|" &amp; TEXT(tbl_Manifiestos[[#This Row],[Servicio]],"0.00") &amp; "|" &amp; TEXT(tbl_Manifiestos[[#This Row],[Costo Unitario]],"0.00")</f>
        <v>2785||1.00|300.00</v>
      </c>
      <c r="C3582">
        <v>2785</v>
      </c>
      <c r="D3582" s="4">
        <v>45930</v>
      </c>
      <c r="E3582">
        <v>613</v>
      </c>
      <c r="F3582" t="s">
        <v>5319</v>
      </c>
      <c r="J3582">
        <v>1</v>
      </c>
      <c r="K3582" s="6">
        <v>300</v>
      </c>
      <c r="L3582" s="213">
        <v>300</v>
      </c>
      <c r="M3582" s="6">
        <f>tbl_Manifiestos[[#This Row],[Total Pagado]]*tbl_Manifiestos[[#This Row],[Porcentaje]]</f>
        <v>270</v>
      </c>
      <c r="N3582" s="3">
        <v>0.9</v>
      </c>
    </row>
    <row r="3583" spans="1:14" ht="15.75" x14ac:dyDescent="0.25">
      <c r="A3583" s="3" t="s">
        <v>4392</v>
      </c>
      <c r="B3583" s="3" t="str">
        <f>tbl_Manifiestos[[#This Row],[Factura]] &amp; "|" &amp; tbl_Manifiestos[[#This Row],[Proyecto OK]] &amp; "|" &amp; TEXT(tbl_Manifiestos[[#This Row],[Servicio]],"0.00") &amp; "|" &amp; TEXT(tbl_Manifiestos[[#This Row],[Costo Unitario]],"0.00")</f>
        <v>2785||1.00|300.00</v>
      </c>
      <c r="C3583">
        <v>2785</v>
      </c>
      <c r="D3583" s="4">
        <v>45930</v>
      </c>
      <c r="E3583">
        <v>613</v>
      </c>
      <c r="F3583" t="s">
        <v>5319</v>
      </c>
      <c r="J3583">
        <v>1</v>
      </c>
      <c r="K3583" s="6">
        <v>300</v>
      </c>
      <c r="L3583" s="213">
        <v>300</v>
      </c>
      <c r="M3583" s="6">
        <f>tbl_Manifiestos[[#This Row],[Total Pagado]]*tbl_Manifiestos[[#This Row],[Porcentaje]]</f>
        <v>270</v>
      </c>
      <c r="N3583" s="3">
        <v>0.9</v>
      </c>
    </row>
    <row r="3584" spans="1:14" ht="15.75" x14ac:dyDescent="0.25">
      <c r="A3584" s="3" t="s">
        <v>5335</v>
      </c>
      <c r="B3584" s="3" t="str">
        <f>tbl_Manifiestos[[#This Row],[Factura]] &amp; "|" &amp; tbl_Manifiestos[[#This Row],[Proyecto OK]] &amp; "|" &amp; TEXT(tbl_Manifiestos[[#This Row],[Servicio]],"0.00") &amp; "|" &amp; TEXT(tbl_Manifiestos[[#This Row],[Costo Unitario]],"0.00")</f>
        <v>2799|PBC CDOT|2.00|285.00</v>
      </c>
      <c r="C3584">
        <v>2799</v>
      </c>
      <c r="D3584" s="136">
        <v>45938</v>
      </c>
      <c r="E3584">
        <v>21</v>
      </c>
      <c r="F3584" t="s">
        <v>5365</v>
      </c>
      <c r="H3584" t="s">
        <v>4490</v>
      </c>
      <c r="J3584">
        <v>2</v>
      </c>
      <c r="K3584" s="183">
        <v>285</v>
      </c>
      <c r="L3584" s="212">
        <v>570</v>
      </c>
      <c r="M3584" s="6">
        <f>tbl_Manifiestos[[#This Row],[Total Pagado]]*tbl_Manifiestos[[#This Row],[Porcentaje]]</f>
        <v>513</v>
      </c>
      <c r="N3584" s="3">
        <v>0.9</v>
      </c>
    </row>
    <row r="3585" spans="1:14" ht="15.75" x14ac:dyDescent="0.25">
      <c r="A3585" s="3" t="s">
        <v>5335</v>
      </c>
      <c r="B3585" s="3" t="str">
        <f>tbl_Manifiestos[[#This Row],[Factura]] &amp; "|" &amp; tbl_Manifiestos[[#This Row],[Proyecto OK]] &amp; "|" &amp; TEXT(tbl_Manifiestos[[#This Row],[Servicio]],"0.00") &amp; "|" &amp; TEXT(tbl_Manifiestos[[#This Row],[Costo Unitario]],"0.00")</f>
        <v>2799|PBC CDOT|1.00|285.00</v>
      </c>
      <c r="C3585">
        <v>2799</v>
      </c>
      <c r="D3585" s="4">
        <v>45939</v>
      </c>
      <c r="E3585">
        <v>1</v>
      </c>
      <c r="F3585" t="s">
        <v>5365</v>
      </c>
      <c r="H3585" t="s">
        <v>4490</v>
      </c>
      <c r="J3585">
        <v>1</v>
      </c>
      <c r="K3585" s="6">
        <v>285</v>
      </c>
      <c r="L3585" s="213">
        <v>285</v>
      </c>
      <c r="M3585" s="6">
        <f>tbl_Manifiestos[[#This Row],[Total Pagado]]*tbl_Manifiestos[[#This Row],[Porcentaje]]</f>
        <v>256.5</v>
      </c>
      <c r="N3585" s="3">
        <v>0.9</v>
      </c>
    </row>
    <row r="3586" spans="1:14" ht="15.75" x14ac:dyDescent="0.25">
      <c r="A3586" s="3" t="s">
        <v>5309</v>
      </c>
      <c r="B3586" s="3" t="str">
        <f>tbl_Manifiestos[[#This Row],[Factura]] &amp; "|" &amp; tbl_Manifiestos[[#This Row],[Proyecto OK]] &amp; "|" &amp; TEXT(tbl_Manifiestos[[#This Row],[Servicio]],"0.00") &amp; "|" &amp; TEXT(tbl_Manifiestos[[#This Row],[Costo Unitario]],"0.00")</f>
        <v>2782|CDOT S-603|8.50|105.00</v>
      </c>
      <c r="C3586">
        <v>2782</v>
      </c>
      <c r="D3586" s="4">
        <v>45933</v>
      </c>
      <c r="E3586">
        <v>28</v>
      </c>
      <c r="F3586" t="s">
        <v>5311</v>
      </c>
      <c r="H3586" t="s">
        <v>2693</v>
      </c>
      <c r="J3586">
        <v>8.5</v>
      </c>
      <c r="K3586" s="6">
        <v>105</v>
      </c>
      <c r="L3586" s="213">
        <v>892.5</v>
      </c>
      <c r="M3586" s="6">
        <f>tbl_Manifiestos[[#This Row],[Total Pagado]]*tbl_Manifiestos[[#This Row],[Porcentaje]]</f>
        <v>803.25</v>
      </c>
      <c r="N3586" s="3">
        <v>0.9</v>
      </c>
    </row>
    <row r="3587" spans="1:14" ht="15.75" x14ac:dyDescent="0.25">
      <c r="A3587" s="3" t="s">
        <v>5309</v>
      </c>
      <c r="B3587" s="3" t="str">
        <f>tbl_Manifiestos[[#This Row],[Factura]] &amp; "|" &amp; tbl_Manifiestos[[#This Row],[Proyecto OK]] &amp; "|" &amp; TEXT(tbl_Manifiestos[[#This Row],[Servicio]],"0.00") &amp; "|" &amp; TEXT(tbl_Manifiestos[[#This Row],[Costo Unitario]],"0.00")</f>
        <v>2799|PBC CDOT|1.00|285.00</v>
      </c>
      <c r="C3587">
        <v>2799</v>
      </c>
      <c r="D3587" s="142">
        <v>45938</v>
      </c>
      <c r="E3587">
        <v>661</v>
      </c>
      <c r="F3587" t="s">
        <v>5365</v>
      </c>
      <c r="H3587" t="s">
        <v>4490</v>
      </c>
      <c r="J3587">
        <v>1</v>
      </c>
      <c r="K3587" s="189">
        <v>285</v>
      </c>
      <c r="L3587" s="227">
        <v>285</v>
      </c>
      <c r="M3587" s="6">
        <f>tbl_Manifiestos[[#This Row],[Total Pagado]]*tbl_Manifiestos[[#This Row],[Porcentaje]]</f>
        <v>256.5</v>
      </c>
      <c r="N3587" s="3">
        <v>0.9</v>
      </c>
    </row>
    <row r="3588" spans="1:14" ht="15.75" x14ac:dyDescent="0.25">
      <c r="A3588" s="3" t="s">
        <v>5309</v>
      </c>
      <c r="B3588" s="3" t="str">
        <f>tbl_Manifiestos[[#This Row],[Factura]] &amp; "|" &amp; tbl_Manifiestos[[#This Row],[Proyecto OK]] &amp; "|" &amp; TEXT(tbl_Manifiestos[[#This Row],[Servicio]],"0.00") &amp; "|" &amp; TEXT(tbl_Manifiestos[[#This Row],[Costo Unitario]],"0.00")</f>
        <v>2799|PBC CDOT|1.00|285.00</v>
      </c>
      <c r="C3588">
        <v>2799</v>
      </c>
      <c r="D3588" s="4">
        <v>45938</v>
      </c>
      <c r="E3588">
        <v>661</v>
      </c>
      <c r="F3588" t="s">
        <v>5365</v>
      </c>
      <c r="H3588" t="s">
        <v>4490</v>
      </c>
      <c r="J3588">
        <v>1</v>
      </c>
      <c r="K3588" s="6">
        <v>285</v>
      </c>
      <c r="L3588" s="235">
        <v>285</v>
      </c>
      <c r="M3588" s="6">
        <f>tbl_Manifiestos[[#This Row],[Total Pagado]]*tbl_Manifiestos[[#This Row],[Porcentaje]]</f>
        <v>256.5</v>
      </c>
      <c r="N3588" s="3">
        <v>0.9</v>
      </c>
    </row>
    <row r="3589" spans="1:14" ht="15.75" x14ac:dyDescent="0.25">
      <c r="A3589" s="3" t="s">
        <v>1982</v>
      </c>
      <c r="B3589" s="3" t="str">
        <f>tbl_Manifiestos[[#This Row],[Factura]] &amp; "|" &amp; tbl_Manifiestos[[#This Row],[Proyecto OK]] &amp; "|" &amp; TEXT(tbl_Manifiestos[[#This Row],[Servicio]],"0.00") &amp; "|" &amp; TEXT(tbl_Manifiestos[[#This Row],[Costo Unitario]],"0.00")</f>
        <v>2799|PBC CDOT|3.00|285.00</v>
      </c>
      <c r="C3589">
        <v>2799</v>
      </c>
      <c r="D3589" s="142">
        <v>45938</v>
      </c>
      <c r="E3589">
        <v>708</v>
      </c>
      <c r="F3589" t="s">
        <v>5365</v>
      </c>
      <c r="H3589" t="s">
        <v>4490</v>
      </c>
      <c r="J3589">
        <v>3</v>
      </c>
      <c r="K3589" s="189">
        <v>285</v>
      </c>
      <c r="L3589" s="219">
        <v>855</v>
      </c>
      <c r="M3589" s="6">
        <f>tbl_Manifiestos[[#This Row],[Total Pagado]]*tbl_Manifiestos[[#This Row],[Porcentaje]]</f>
        <v>769.5</v>
      </c>
      <c r="N3589" s="3">
        <v>0.9</v>
      </c>
    </row>
    <row r="3590" spans="1:14" ht="15.75" x14ac:dyDescent="0.25">
      <c r="A3590" s="3" t="s">
        <v>1982</v>
      </c>
      <c r="B3590" s="3" t="str">
        <f>tbl_Manifiestos[[#This Row],[Factura]] &amp; "|" &amp; tbl_Manifiestos[[#This Row],[Proyecto OK]] &amp; "|" &amp; TEXT(tbl_Manifiestos[[#This Row],[Servicio]],"0.00") &amp; "|" &amp; TEXT(tbl_Manifiestos[[#This Row],[Costo Unitario]],"0.00")</f>
        <v>2799|PBC CDOT|3.00|285.00</v>
      </c>
      <c r="C3590">
        <v>2799</v>
      </c>
      <c r="D3590" s="4">
        <v>45939</v>
      </c>
      <c r="E3590">
        <v>708</v>
      </c>
      <c r="F3590" t="s">
        <v>5365</v>
      </c>
      <c r="H3590" t="s">
        <v>4490</v>
      </c>
      <c r="J3590">
        <v>3</v>
      </c>
      <c r="K3590" s="6">
        <v>285</v>
      </c>
      <c r="L3590" s="219">
        <v>855</v>
      </c>
      <c r="M3590" s="6">
        <f>tbl_Manifiestos[[#This Row],[Total Pagado]]*tbl_Manifiestos[[#This Row],[Porcentaje]]</f>
        <v>769.5</v>
      </c>
      <c r="N3590" s="3">
        <v>0.9</v>
      </c>
    </row>
    <row r="3591" spans="1:14" ht="15.75" x14ac:dyDescent="0.25">
      <c r="A3591" s="3" t="s">
        <v>1264</v>
      </c>
      <c r="B3591" s="3" t="str">
        <f>tbl_Manifiestos[[#This Row],[Factura]] &amp; "|" &amp; tbl_Manifiestos[[#This Row],[Proyecto OK]] &amp; "|" &amp; TEXT(tbl_Manifiestos[[#This Row],[Servicio]],"0.00") &amp; "|" &amp; TEXT(tbl_Manifiestos[[#This Row],[Costo Unitario]],"0.00")</f>
        <v>2799|PBC CDOT|3.00|285.00</v>
      </c>
      <c r="C3591">
        <v>2799</v>
      </c>
      <c r="D3591" s="4">
        <v>45938</v>
      </c>
      <c r="E3591">
        <v>7</v>
      </c>
      <c r="F3591" t="s">
        <v>5365</v>
      </c>
      <c r="H3591" t="s">
        <v>4490</v>
      </c>
      <c r="J3591">
        <v>3</v>
      </c>
      <c r="K3591" s="6">
        <v>285</v>
      </c>
      <c r="L3591" s="235">
        <v>855</v>
      </c>
      <c r="M3591" s="6">
        <f>tbl_Manifiestos[[#This Row],[Total Pagado]]*tbl_Manifiestos[[#This Row],[Porcentaje]]</f>
        <v>769.5</v>
      </c>
      <c r="N3591" s="3">
        <v>0.9</v>
      </c>
    </row>
    <row r="3592" spans="1:14" ht="15.75" x14ac:dyDescent="0.25">
      <c r="A3592" s="3" t="s">
        <v>1264</v>
      </c>
      <c r="B3592" s="3" t="str">
        <f>tbl_Manifiestos[[#This Row],[Factura]] &amp; "|" &amp; tbl_Manifiestos[[#This Row],[Proyecto OK]] &amp; "|" &amp; TEXT(tbl_Manifiestos[[#This Row],[Servicio]],"0.00") &amp; "|" &amp; TEXT(tbl_Manifiestos[[#This Row],[Costo Unitario]],"0.00")</f>
        <v>2799|PBC CDOT|3.00|285.00</v>
      </c>
      <c r="C3592">
        <v>2799</v>
      </c>
      <c r="D3592" s="142">
        <v>45939</v>
      </c>
      <c r="E3592">
        <v>7</v>
      </c>
      <c r="F3592" t="s">
        <v>5365</v>
      </c>
      <c r="H3592" t="s">
        <v>4490</v>
      </c>
      <c r="J3592">
        <v>3</v>
      </c>
      <c r="K3592" s="189">
        <v>285</v>
      </c>
      <c r="L3592" s="219">
        <v>855</v>
      </c>
      <c r="M3592" s="6">
        <f>tbl_Manifiestos[[#This Row],[Total Pagado]]*tbl_Manifiestos[[#This Row],[Porcentaje]]</f>
        <v>769.5</v>
      </c>
      <c r="N3592" s="3">
        <v>0.9</v>
      </c>
    </row>
    <row r="3593" spans="1:14" ht="15.75" x14ac:dyDescent="0.25">
      <c r="A3593" s="3" t="s">
        <v>5305</v>
      </c>
      <c r="B3593" s="3" t="str">
        <f>tbl_Manifiestos[[#This Row],[Factura]] &amp; "|" &amp; tbl_Manifiestos[[#This Row],[Proyecto OK]] &amp; "|" &amp; TEXT(tbl_Manifiestos[[#This Row],[Servicio]],"0.00") &amp; "|" &amp; TEXT(tbl_Manifiestos[[#This Row],[Costo Unitario]],"0.00")</f>
        <v>2799|PBC CDOT|2.00|285.00</v>
      </c>
      <c r="C3593">
        <v>2799</v>
      </c>
      <c r="D3593" s="4">
        <v>45938</v>
      </c>
      <c r="E3593">
        <v>2</v>
      </c>
      <c r="F3593" t="s">
        <v>5365</v>
      </c>
      <c r="H3593" t="s">
        <v>4490</v>
      </c>
      <c r="J3593">
        <v>2</v>
      </c>
      <c r="K3593" s="6">
        <v>285</v>
      </c>
      <c r="L3593" s="219">
        <v>570</v>
      </c>
      <c r="M3593" s="6">
        <f>tbl_Manifiestos[[#This Row],[Total Pagado]]*tbl_Manifiestos[[#This Row],[Porcentaje]]</f>
        <v>513</v>
      </c>
      <c r="N3593" s="3">
        <v>0.9</v>
      </c>
    </row>
    <row r="3594" spans="1:14" ht="15.75" x14ac:dyDescent="0.25">
      <c r="A3594" s="3" t="s">
        <v>5305</v>
      </c>
      <c r="B3594" s="3" t="str">
        <f>tbl_Manifiestos[[#This Row],[Factura]] &amp; "|" &amp; tbl_Manifiestos[[#This Row],[Proyecto OK]] &amp; "|" &amp; TEXT(tbl_Manifiestos[[#This Row],[Servicio]],"0.00") &amp; "|" &amp; TEXT(tbl_Manifiestos[[#This Row],[Costo Unitario]],"0.00")</f>
        <v>2799|PBC CDOT|3.00|285.00</v>
      </c>
      <c r="C3594">
        <v>2799</v>
      </c>
      <c r="D3594" s="4">
        <v>45939</v>
      </c>
      <c r="E3594">
        <v>54</v>
      </c>
      <c r="F3594" t="s">
        <v>5365</v>
      </c>
      <c r="H3594" t="s">
        <v>4490</v>
      </c>
      <c r="J3594">
        <v>3</v>
      </c>
      <c r="K3594" s="6">
        <v>285</v>
      </c>
      <c r="L3594" s="219">
        <v>855</v>
      </c>
      <c r="M3594" s="6">
        <f>tbl_Manifiestos[[#This Row],[Total Pagado]]*tbl_Manifiestos[[#This Row],[Porcentaje]]</f>
        <v>769.5</v>
      </c>
      <c r="N3594" s="3">
        <v>0.9</v>
      </c>
    </row>
    <row r="3595" spans="1:14" ht="15.75" x14ac:dyDescent="0.25">
      <c r="A3595" s="3" t="s">
        <v>5305</v>
      </c>
      <c r="B3595" s="3" t="str">
        <f>tbl_Manifiestos[[#This Row],[Factura]] &amp; "|" &amp; tbl_Manifiestos[[#This Row],[Proyecto OK]] &amp; "|" &amp; TEXT(tbl_Manifiestos[[#This Row],[Servicio]],"0.00") &amp; "|" &amp; TEXT(tbl_Manifiestos[[#This Row],[Costo Unitario]],"0.00")</f>
        <v>2799|PBC CDOT|3.00|285.00</v>
      </c>
      <c r="C3595">
        <v>2799</v>
      </c>
      <c r="D3595" s="4">
        <v>45939</v>
      </c>
      <c r="E3595">
        <v>606</v>
      </c>
      <c r="F3595" t="s">
        <v>5365</v>
      </c>
      <c r="H3595" t="s">
        <v>4490</v>
      </c>
      <c r="J3595">
        <v>3</v>
      </c>
      <c r="K3595" s="6">
        <v>285</v>
      </c>
      <c r="L3595" s="219">
        <v>855</v>
      </c>
      <c r="M3595" s="6">
        <f>tbl_Manifiestos[[#This Row],[Total Pagado]]*tbl_Manifiestos[[#This Row],[Porcentaje]]</f>
        <v>769.5</v>
      </c>
      <c r="N3595" s="3">
        <v>0.9</v>
      </c>
    </row>
    <row r="3596" spans="1:14" ht="15.75" x14ac:dyDescent="0.25">
      <c r="A3596" s="3" t="s">
        <v>4152</v>
      </c>
      <c r="B3596" s="3" t="str">
        <f>tbl_Manifiestos[[#This Row],[Factura]] &amp; "|" &amp; tbl_Manifiestos[[#This Row],[Proyecto OK]] &amp; "|" &amp; TEXT(tbl_Manifiestos[[#This Row],[Servicio]],"0.00") &amp; "|" &amp; TEXT(tbl_Manifiestos[[#This Row],[Costo Unitario]],"0.00")</f>
        <v>2799|PBC CDOT|2.00|285.00</v>
      </c>
      <c r="C3596">
        <v>2799</v>
      </c>
      <c r="D3596" s="4">
        <v>45938</v>
      </c>
      <c r="E3596">
        <v>75</v>
      </c>
      <c r="F3596" t="s">
        <v>5365</v>
      </c>
      <c r="H3596" t="s">
        <v>4490</v>
      </c>
      <c r="J3596">
        <v>2</v>
      </c>
      <c r="K3596" s="6">
        <v>285</v>
      </c>
      <c r="L3596" s="219">
        <v>570</v>
      </c>
      <c r="M3596" s="6">
        <f>tbl_Manifiestos[[#This Row],[Total Pagado]]*tbl_Manifiestos[[#This Row],[Porcentaje]]</f>
        <v>513</v>
      </c>
      <c r="N3596" s="3">
        <v>0.9</v>
      </c>
    </row>
    <row r="3597" spans="1:14" ht="15.75" x14ac:dyDescent="0.25">
      <c r="A3597" s="3" t="s">
        <v>5354</v>
      </c>
      <c r="B3597" s="3" t="str">
        <f>tbl_Manifiestos[[#This Row],[Factura]] &amp; "|" &amp; tbl_Manifiestos[[#This Row],[Proyecto OK]] &amp; "|" &amp; TEXT(tbl_Manifiestos[[#This Row],[Servicio]],"0.00") &amp; "|" &amp; TEXT(tbl_Manifiestos[[#This Row],[Costo Unitario]],"0.00")</f>
        <v>2799|PBC CDOT|2.00|285.00</v>
      </c>
      <c r="C3597">
        <v>2799</v>
      </c>
      <c r="D3597" s="4">
        <v>45939</v>
      </c>
      <c r="E3597">
        <v>306</v>
      </c>
      <c r="F3597" t="s">
        <v>5365</v>
      </c>
      <c r="H3597" t="s">
        <v>4490</v>
      </c>
      <c r="J3597">
        <v>2</v>
      </c>
      <c r="K3597" s="6">
        <v>285</v>
      </c>
      <c r="L3597" s="219">
        <v>570</v>
      </c>
      <c r="M3597" s="6">
        <f>tbl_Manifiestos[[#This Row],[Total Pagado]]*tbl_Manifiestos[[#This Row],[Porcentaje]]</f>
        <v>513</v>
      </c>
      <c r="N3597" s="3">
        <v>0.9</v>
      </c>
    </row>
    <row r="3598" spans="1:14" ht="15.75" x14ac:dyDescent="0.25">
      <c r="A3598" s="3" t="s">
        <v>3894</v>
      </c>
      <c r="B3598" s="3" t="str">
        <f>tbl_Manifiestos[[#This Row],[Factura]] &amp; "|" &amp; tbl_Manifiestos[[#This Row],[Proyecto OK]] &amp; "|" &amp; TEXT(tbl_Manifiestos[[#This Row],[Servicio]],"0.00") &amp; "|" &amp; TEXT(tbl_Manifiestos[[#This Row],[Costo Unitario]],"0.00")</f>
        <v>2799|PBC CDOT|3.00|285.00</v>
      </c>
      <c r="C3598">
        <v>2799</v>
      </c>
      <c r="D3598" s="4">
        <v>45938</v>
      </c>
      <c r="E3598">
        <v>26</v>
      </c>
      <c r="F3598" t="s">
        <v>5365</v>
      </c>
      <c r="H3598" t="s">
        <v>4490</v>
      </c>
      <c r="J3598">
        <v>3</v>
      </c>
      <c r="K3598" s="6">
        <v>285</v>
      </c>
      <c r="L3598" s="219">
        <v>855</v>
      </c>
      <c r="M3598" s="6">
        <f>tbl_Manifiestos[[#This Row],[Total Pagado]]*tbl_Manifiestos[[#This Row],[Porcentaje]]</f>
        <v>769.5</v>
      </c>
      <c r="N3598" s="3">
        <v>0.9</v>
      </c>
    </row>
    <row r="3599" spans="1:14" ht="15.75" x14ac:dyDescent="0.25">
      <c r="A3599" s="3" t="s">
        <v>3894</v>
      </c>
      <c r="B3599" s="3" t="str">
        <f>tbl_Manifiestos[[#This Row],[Factura]] &amp; "|" &amp; tbl_Manifiestos[[#This Row],[Proyecto OK]] &amp; "|" &amp; TEXT(tbl_Manifiestos[[#This Row],[Servicio]],"0.00") &amp; "|" &amp; TEXT(tbl_Manifiestos[[#This Row],[Costo Unitario]],"0.00")</f>
        <v>2799|PBC CDOT|2.00|285.00</v>
      </c>
      <c r="C3599">
        <v>2799</v>
      </c>
      <c r="D3599" s="177">
        <v>45939</v>
      </c>
      <c r="E3599">
        <v>26</v>
      </c>
      <c r="F3599" t="s">
        <v>5365</v>
      </c>
      <c r="H3599" t="s">
        <v>4490</v>
      </c>
      <c r="J3599">
        <v>2</v>
      </c>
      <c r="K3599" s="211">
        <v>285</v>
      </c>
      <c r="L3599" s="235">
        <v>570</v>
      </c>
      <c r="M3599" s="6">
        <f>tbl_Manifiestos[[#This Row],[Total Pagado]]*tbl_Manifiestos[[#This Row],[Porcentaje]]</f>
        <v>513</v>
      </c>
      <c r="N3599" s="3">
        <v>0.9</v>
      </c>
    </row>
    <row r="3600" spans="1:14" ht="15.75" x14ac:dyDescent="0.25">
      <c r="A3600" s="3" t="s">
        <v>3894</v>
      </c>
      <c r="B3600" s="3" t="str">
        <f>tbl_Manifiestos[[#This Row],[Factura]] &amp; "|" &amp; tbl_Manifiestos[[#This Row],[Proyecto OK]] &amp; "|" &amp; TEXT(tbl_Manifiestos[[#This Row],[Servicio]],"0.00") &amp; "|" &amp; TEXT(tbl_Manifiestos[[#This Row],[Costo Unitario]],"0.00")</f>
        <v>2799|PBC CDOT|2.00|285.00</v>
      </c>
      <c r="C3600">
        <v>2799</v>
      </c>
      <c r="D3600" s="4">
        <v>45939</v>
      </c>
      <c r="E3600">
        <v>12</v>
      </c>
      <c r="F3600" t="s">
        <v>5365</v>
      </c>
      <c r="H3600" t="s">
        <v>4490</v>
      </c>
      <c r="J3600">
        <v>2</v>
      </c>
      <c r="K3600" s="6">
        <v>285</v>
      </c>
      <c r="L3600" s="219">
        <v>570</v>
      </c>
      <c r="M3600" s="6">
        <f>tbl_Manifiestos[[#This Row],[Total Pagado]]*tbl_Manifiestos[[#This Row],[Porcentaje]]</f>
        <v>513</v>
      </c>
      <c r="N3600" s="3">
        <v>0.9</v>
      </c>
    </row>
    <row r="3601" spans="1:14" ht="15.75" x14ac:dyDescent="0.25">
      <c r="A3601" s="3" t="s">
        <v>1264</v>
      </c>
      <c r="B3601" s="3" t="str">
        <f>tbl_Manifiestos[[#This Row],[Factura]] &amp; "|" &amp; tbl_Manifiestos[[#This Row],[Proyecto OK]] &amp; "|" &amp; TEXT(tbl_Manifiestos[[#This Row],[Servicio]],"0.00") &amp; "|" &amp; TEXT(tbl_Manifiestos[[#This Row],[Costo Unitario]],"0.00")</f>
        <v>2816|Metra 115th|4.00|220.00</v>
      </c>
      <c r="C3601">
        <v>2816</v>
      </c>
      <c r="D3601" s="4">
        <v>45945</v>
      </c>
      <c r="E3601">
        <v>7</v>
      </c>
      <c r="F3601" t="s">
        <v>5363</v>
      </c>
      <c r="H3601" t="s">
        <v>3627</v>
      </c>
      <c r="J3601">
        <v>4</v>
      </c>
      <c r="K3601" s="6">
        <v>220</v>
      </c>
      <c r="L3601" s="219">
        <v>880</v>
      </c>
      <c r="M3601" s="6">
        <f>tbl_Manifiestos[[#This Row],[Total Pagado]]*tbl_Manifiestos[[#This Row],[Porcentaje]]</f>
        <v>792</v>
      </c>
      <c r="N3601" s="3">
        <v>0.9</v>
      </c>
    </row>
    <row r="3602" spans="1:14" ht="15.75" x14ac:dyDescent="0.25">
      <c r="A3602" s="3" t="s">
        <v>5309</v>
      </c>
      <c r="B3602" s="3" t="str">
        <f>tbl_Manifiestos[[#This Row],[Factura]] &amp; "|" &amp; tbl_Manifiestos[[#This Row],[Proyecto OK]] &amp; "|" &amp; TEXT(tbl_Manifiestos[[#This Row],[Servicio]],"0.00") &amp; "|" &amp; TEXT(tbl_Manifiestos[[#This Row],[Costo Unitario]],"0.00")</f>
        <v>2816|Metra 115th|4.00|220.00</v>
      </c>
      <c r="C3602">
        <v>2816</v>
      </c>
      <c r="D3602" s="142">
        <v>45945</v>
      </c>
      <c r="E3602">
        <v>28</v>
      </c>
      <c r="F3602" t="s">
        <v>5363</v>
      </c>
      <c r="H3602" t="s">
        <v>3627</v>
      </c>
      <c r="J3602">
        <v>4</v>
      </c>
      <c r="K3602" s="189">
        <v>220</v>
      </c>
      <c r="L3602" s="227">
        <v>880</v>
      </c>
      <c r="M3602" s="6">
        <f>tbl_Manifiestos[[#This Row],[Total Pagado]]*tbl_Manifiestos[[#This Row],[Porcentaje]]</f>
        <v>792</v>
      </c>
      <c r="N3602" s="3">
        <v>0.9</v>
      </c>
    </row>
    <row r="3603" spans="1:14" ht="15.75" x14ac:dyDescent="0.25">
      <c r="A3603" s="3" t="s">
        <v>5305</v>
      </c>
      <c r="B3603" s="3" t="str">
        <f>tbl_Manifiestos[[#This Row],[Factura]] &amp; "|" &amp; tbl_Manifiestos[[#This Row],[Proyecto OK]] &amp; "|" &amp; TEXT(tbl_Manifiestos[[#This Row],[Servicio]],"0.00") &amp; "|" &amp; TEXT(tbl_Manifiestos[[#This Row],[Costo Unitario]],"0.00")</f>
        <v>2838|Metra 115th|2.00|220.00</v>
      </c>
      <c r="C3603">
        <v>2838</v>
      </c>
      <c r="D3603" s="4">
        <v>45952</v>
      </c>
      <c r="E3603">
        <v>54</v>
      </c>
      <c r="F3603" t="s">
        <v>5363</v>
      </c>
      <c r="H3603" t="s">
        <v>3627</v>
      </c>
      <c r="J3603">
        <v>2</v>
      </c>
      <c r="K3603" s="6">
        <v>220</v>
      </c>
      <c r="L3603" s="219">
        <v>440</v>
      </c>
      <c r="M3603" s="6">
        <f>tbl_Manifiestos[[#This Row],[Total Pagado]]*tbl_Manifiestos[[#This Row],[Porcentaje]]</f>
        <v>396</v>
      </c>
      <c r="N3603" s="3">
        <v>0.9</v>
      </c>
    </row>
    <row r="3604" spans="1:14" ht="15.75" x14ac:dyDescent="0.25">
      <c r="A3604" s="3" t="s">
        <v>5309</v>
      </c>
      <c r="B3604" s="3" t="str">
        <f>tbl_Manifiestos[[#This Row],[Factura]] &amp; "|" &amp; tbl_Manifiestos[[#This Row],[Proyecto OK]] &amp; "|" &amp; TEXT(tbl_Manifiestos[[#This Row],[Servicio]],"0.00") &amp; "|" &amp; TEXT(tbl_Manifiestos[[#This Row],[Costo Unitario]],"0.00")</f>
        <v>2855||1.00|150.00</v>
      </c>
      <c r="C3604">
        <v>2855</v>
      </c>
      <c r="D3604" s="4">
        <v>45961</v>
      </c>
      <c r="E3604">
        <v>28</v>
      </c>
      <c r="F3604" t="s">
        <v>5319</v>
      </c>
      <c r="J3604">
        <v>1</v>
      </c>
      <c r="K3604" s="6">
        <v>150</v>
      </c>
      <c r="L3604" s="219">
        <v>150</v>
      </c>
      <c r="M3604" s="6">
        <f>tbl_Manifiestos[[#This Row],[Total Pagado]]*tbl_Manifiestos[[#This Row],[Porcentaje]]</f>
        <v>135</v>
      </c>
      <c r="N3604" s="3">
        <v>0.9</v>
      </c>
    </row>
    <row r="3605" spans="1:14" ht="15.75" x14ac:dyDescent="0.25">
      <c r="A3605" s="3" t="s">
        <v>5309</v>
      </c>
      <c r="B3605" s="3" t="str">
        <f>tbl_Manifiestos[[#This Row],[Factura]] &amp; "|" &amp; tbl_Manifiestos[[#This Row],[Proyecto OK]] &amp; "|" &amp; TEXT(tbl_Manifiestos[[#This Row],[Servicio]],"0.00") &amp; "|" &amp; TEXT(tbl_Manifiestos[[#This Row],[Costo Unitario]],"0.00")</f>
        <v>2855||1.00|300.00</v>
      </c>
      <c r="C3605">
        <v>2855</v>
      </c>
      <c r="D3605" s="4">
        <v>45961</v>
      </c>
      <c r="E3605">
        <v>28</v>
      </c>
      <c r="F3605" t="s">
        <v>5319</v>
      </c>
      <c r="J3605">
        <v>1</v>
      </c>
      <c r="K3605" s="6">
        <v>300</v>
      </c>
      <c r="L3605" s="219">
        <v>300</v>
      </c>
      <c r="M3605" s="6">
        <f>tbl_Manifiestos[[#This Row],[Total Pagado]]*tbl_Manifiestos[[#This Row],[Porcentaje]]</f>
        <v>270</v>
      </c>
      <c r="N3605" s="3">
        <v>0.9</v>
      </c>
    </row>
    <row r="3606" spans="1:14" ht="15.75" x14ac:dyDescent="0.25">
      <c r="A3606" s="3" t="s">
        <v>5309</v>
      </c>
      <c r="B3606" s="3" t="str">
        <f>tbl_Manifiestos[[#This Row],[Factura]] &amp; "|" &amp; tbl_Manifiestos[[#This Row],[Proyecto OK]] &amp; "|" &amp; TEXT(tbl_Manifiestos[[#This Row],[Servicio]],"0.00") &amp; "|" &amp; TEXT(tbl_Manifiestos[[#This Row],[Costo Unitario]],"0.00")</f>
        <v>2855||1.00|300.00</v>
      </c>
      <c r="C3606">
        <v>2855</v>
      </c>
      <c r="D3606" s="142">
        <v>45961</v>
      </c>
      <c r="E3606">
        <v>28</v>
      </c>
      <c r="F3606" t="s">
        <v>5319</v>
      </c>
      <c r="J3606">
        <v>1</v>
      </c>
      <c r="K3606" s="6">
        <v>300</v>
      </c>
      <c r="L3606" s="227">
        <v>300</v>
      </c>
      <c r="M3606" s="6">
        <f>tbl_Manifiestos[[#This Row],[Total Pagado]]*tbl_Manifiestos[[#This Row],[Porcentaje]]</f>
        <v>270</v>
      </c>
      <c r="N3606" s="3">
        <v>0.9</v>
      </c>
    </row>
    <row r="3607" spans="1:14" ht="15.75" x14ac:dyDescent="0.25">
      <c r="A3607" s="3" t="s">
        <v>5309</v>
      </c>
      <c r="B3607" s="3" t="str">
        <f>tbl_Manifiestos[[#This Row],[Factura]] &amp; "|" &amp; tbl_Manifiestos[[#This Row],[Proyecto OK]] &amp; "|" &amp; TEXT(tbl_Manifiestos[[#This Row],[Servicio]],"0.00") &amp; "|" &amp; TEXT(tbl_Manifiestos[[#This Row],[Costo Unitario]],"0.00")</f>
        <v>2855||1.00|300.00</v>
      </c>
      <c r="C3607">
        <v>2855</v>
      </c>
      <c r="D3607" s="4">
        <v>45961</v>
      </c>
      <c r="E3607">
        <v>28</v>
      </c>
      <c r="F3607" t="s">
        <v>5319</v>
      </c>
      <c r="J3607">
        <v>1</v>
      </c>
      <c r="K3607" s="6">
        <v>300</v>
      </c>
      <c r="L3607" s="219">
        <v>300</v>
      </c>
      <c r="M3607" s="6">
        <f>tbl_Manifiestos[[#This Row],[Total Pagado]]*tbl_Manifiestos[[#This Row],[Porcentaje]]</f>
        <v>270</v>
      </c>
      <c r="N3607" s="3">
        <v>0.9</v>
      </c>
    </row>
    <row r="3608" spans="1:14" ht="15.75" x14ac:dyDescent="0.25">
      <c r="A3608" s="3" t="s">
        <v>5309</v>
      </c>
      <c r="B3608" s="3" t="str">
        <f>tbl_Manifiestos[[#This Row],[Factura]] &amp; "|" &amp; tbl_Manifiestos[[#This Row],[Proyecto OK]] &amp; "|" &amp; TEXT(tbl_Manifiestos[[#This Row],[Servicio]],"0.00") &amp; "|" &amp; TEXT(tbl_Manifiestos[[#This Row],[Costo Unitario]],"0.00")</f>
        <v>2855||1.00|150.00</v>
      </c>
      <c r="C3608">
        <v>2855</v>
      </c>
      <c r="D3608" s="4">
        <v>45961</v>
      </c>
      <c r="E3608">
        <v>28</v>
      </c>
      <c r="F3608" t="s">
        <v>5319</v>
      </c>
      <c r="J3608">
        <v>1</v>
      </c>
      <c r="K3608" s="6">
        <v>150</v>
      </c>
      <c r="L3608" s="219">
        <v>150</v>
      </c>
      <c r="M3608" s="6">
        <f>tbl_Manifiestos[[#This Row],[Total Pagado]]*tbl_Manifiestos[[#This Row],[Porcentaje]]</f>
        <v>135</v>
      </c>
      <c r="N3608" s="3">
        <v>0.9</v>
      </c>
    </row>
    <row r="3609" spans="1:14" ht="15.75" x14ac:dyDescent="0.25">
      <c r="A3609" s="3" t="s">
        <v>5309</v>
      </c>
      <c r="B3609" s="3" t="str">
        <f>tbl_Manifiestos[[#This Row],[Factura]] &amp; "|" &amp; tbl_Manifiestos[[#This Row],[Proyecto OK]] &amp; "|" &amp; TEXT(tbl_Manifiestos[[#This Row],[Servicio]],"0.00") &amp; "|" &amp; TEXT(tbl_Manifiestos[[#This Row],[Costo Unitario]],"0.00")</f>
        <v>2855||1.00|300.00</v>
      </c>
      <c r="C3609">
        <v>2855</v>
      </c>
      <c r="D3609" s="4">
        <v>45961</v>
      </c>
      <c r="E3609">
        <v>28</v>
      </c>
      <c r="F3609" t="s">
        <v>5319</v>
      </c>
      <c r="J3609">
        <v>1</v>
      </c>
      <c r="K3609" s="6">
        <v>300</v>
      </c>
      <c r="L3609" s="219">
        <v>300</v>
      </c>
      <c r="M3609" s="6">
        <f>tbl_Manifiestos[[#This Row],[Total Pagado]]*tbl_Manifiestos[[#This Row],[Porcentaje]]</f>
        <v>270</v>
      </c>
      <c r="N3609" s="3">
        <v>0.9</v>
      </c>
    </row>
    <row r="3610" spans="1:14" ht="15.75" x14ac:dyDescent="0.25">
      <c r="A3610" s="3" t="s">
        <v>5309</v>
      </c>
      <c r="B3610" s="3" t="str">
        <f>tbl_Manifiestos[[#This Row],[Factura]] &amp; "|" &amp; tbl_Manifiestos[[#This Row],[Proyecto OK]] &amp; "|" &amp; TEXT(tbl_Manifiestos[[#This Row],[Servicio]],"0.00") &amp; "|" &amp; TEXT(tbl_Manifiestos[[#This Row],[Costo Unitario]],"0.00")</f>
        <v>2855||1.00|150.00</v>
      </c>
      <c r="C3610">
        <v>2855</v>
      </c>
      <c r="D3610" s="4">
        <v>45961</v>
      </c>
      <c r="E3610">
        <v>28</v>
      </c>
      <c r="F3610" t="s">
        <v>5319</v>
      </c>
      <c r="J3610">
        <v>1</v>
      </c>
      <c r="K3610" s="6">
        <v>150</v>
      </c>
      <c r="L3610" s="219">
        <v>150</v>
      </c>
      <c r="M3610" s="6">
        <f>tbl_Manifiestos[[#This Row],[Total Pagado]]*tbl_Manifiestos[[#This Row],[Porcentaje]]</f>
        <v>135</v>
      </c>
      <c r="N3610" s="3">
        <v>0.9</v>
      </c>
    </row>
    <row r="3611" spans="1:14" ht="15.75" x14ac:dyDescent="0.25">
      <c r="A3611" s="3" t="s">
        <v>5309</v>
      </c>
      <c r="B3611" s="3" t="str">
        <f>tbl_Manifiestos[[#This Row],[Factura]] &amp; "|" &amp; tbl_Manifiestos[[#This Row],[Proyecto OK]] &amp; "|" &amp; TEXT(tbl_Manifiestos[[#This Row],[Servicio]],"0.00") &amp; "|" &amp; TEXT(tbl_Manifiestos[[#This Row],[Costo Unitario]],"0.00")</f>
        <v>2856|Metra 115th|5.00|220.00</v>
      </c>
      <c r="C3611">
        <v>2856</v>
      </c>
      <c r="D3611" s="140">
        <v>45952</v>
      </c>
      <c r="E3611">
        <v>229</v>
      </c>
      <c r="F3611" t="s">
        <v>5363</v>
      </c>
      <c r="H3611" t="s">
        <v>3627</v>
      </c>
      <c r="J3611">
        <v>5</v>
      </c>
      <c r="K3611" s="187">
        <v>220</v>
      </c>
      <c r="L3611" s="216">
        <v>1100</v>
      </c>
      <c r="M3611" s="6">
        <f>tbl_Manifiestos[[#This Row],[Total Pagado]]*tbl_Manifiestos[[#This Row],[Porcentaje]]</f>
        <v>990</v>
      </c>
      <c r="N3611" s="3">
        <v>0.9</v>
      </c>
    </row>
    <row r="3612" spans="1:14" ht="15.75" x14ac:dyDescent="0.25">
      <c r="A3612" s="3" t="s">
        <v>5309</v>
      </c>
      <c r="B3612" s="3" t="str">
        <f>tbl_Manifiestos[[#This Row],[Factura]] &amp; "|" &amp; tbl_Manifiestos[[#This Row],[Proyecto OK]] &amp; "|" &amp; TEXT(tbl_Manifiestos[[#This Row],[Servicio]],"0.00") &amp; "|" &amp; TEXT(tbl_Manifiestos[[#This Row],[Costo Unitario]],"0.00")</f>
        <v>2856|Metra 115th|5.00|220.00</v>
      </c>
      <c r="C3612">
        <v>2856</v>
      </c>
      <c r="D3612" s="138">
        <v>45952</v>
      </c>
      <c r="E3612">
        <v>28</v>
      </c>
      <c r="F3612" t="s">
        <v>5363</v>
      </c>
      <c r="H3612" t="s">
        <v>3627</v>
      </c>
      <c r="J3612">
        <v>5</v>
      </c>
      <c r="K3612" s="185">
        <v>220</v>
      </c>
      <c r="L3612" s="214">
        <v>1100</v>
      </c>
      <c r="M3612" s="6">
        <f>tbl_Manifiestos[[#This Row],[Total Pagado]]*tbl_Manifiestos[[#This Row],[Porcentaje]]</f>
        <v>990</v>
      </c>
      <c r="N3612" s="3">
        <v>0.9</v>
      </c>
    </row>
    <row r="3613" spans="1:14" ht="15.75" x14ac:dyDescent="0.25">
      <c r="A3613" s="3" t="s">
        <v>1264</v>
      </c>
      <c r="B3613" s="3" t="str">
        <f>tbl_Manifiestos[[#This Row],[Factura]] &amp; "|" &amp; tbl_Manifiestos[[#This Row],[Proyecto OK]] &amp; "|" &amp; TEXT(tbl_Manifiestos[[#This Row],[Servicio]],"0.00") &amp; "|" &amp; TEXT(tbl_Manifiestos[[#This Row],[Costo Unitario]],"0.00")</f>
        <v>2855||1.00|150.00</v>
      </c>
      <c r="C3613">
        <v>2855</v>
      </c>
      <c r="D3613" s="4">
        <v>45961</v>
      </c>
      <c r="E3613">
        <v>7</v>
      </c>
      <c r="F3613" t="s">
        <v>5319</v>
      </c>
      <c r="J3613">
        <v>1</v>
      </c>
      <c r="K3613" s="6">
        <v>150</v>
      </c>
      <c r="L3613" s="213">
        <v>150</v>
      </c>
      <c r="M3613" s="6">
        <f>tbl_Manifiestos[[#This Row],[Total Pagado]]*tbl_Manifiestos[[#This Row],[Porcentaje]]</f>
        <v>135</v>
      </c>
      <c r="N3613" s="3">
        <v>0.9</v>
      </c>
    </row>
    <row r="3614" spans="1:14" ht="15.75" x14ac:dyDescent="0.25">
      <c r="A3614" s="3" t="s">
        <v>1264</v>
      </c>
      <c r="B3614" s="3" t="str">
        <f>tbl_Manifiestos[[#This Row],[Factura]] &amp; "|" &amp; tbl_Manifiestos[[#This Row],[Proyecto OK]] &amp; "|" &amp; TEXT(tbl_Manifiestos[[#This Row],[Servicio]],"0.00") &amp; "|" &amp; TEXT(tbl_Manifiestos[[#This Row],[Costo Unitario]],"0.00")</f>
        <v>2855||1.00|150.00</v>
      </c>
      <c r="C3614">
        <v>2855</v>
      </c>
      <c r="D3614" s="138">
        <v>45961</v>
      </c>
      <c r="E3614">
        <v>7</v>
      </c>
      <c r="F3614" t="s">
        <v>5319</v>
      </c>
      <c r="J3614">
        <v>1</v>
      </c>
      <c r="K3614" s="185">
        <v>150</v>
      </c>
      <c r="L3614" s="214">
        <v>150</v>
      </c>
      <c r="M3614" s="6">
        <f>tbl_Manifiestos[[#This Row],[Total Pagado]]*tbl_Manifiestos[[#This Row],[Porcentaje]]</f>
        <v>135</v>
      </c>
      <c r="N3614" s="3">
        <v>0.9</v>
      </c>
    </row>
    <row r="3615" spans="1:14" ht="15.75" x14ac:dyDescent="0.25">
      <c r="A3615" s="3" t="s">
        <v>1264</v>
      </c>
      <c r="B3615" s="3" t="str">
        <f>tbl_Manifiestos[[#This Row],[Factura]] &amp; "|" &amp; tbl_Manifiestos[[#This Row],[Proyecto OK]] &amp; "|" &amp; TEXT(tbl_Manifiestos[[#This Row],[Servicio]],"0.00") &amp; "|" &amp; TEXT(tbl_Manifiestos[[#This Row],[Costo Unitario]],"0.00")</f>
        <v>2855||1.00|300.00</v>
      </c>
      <c r="C3615">
        <v>2855</v>
      </c>
      <c r="D3615" s="140">
        <v>45961</v>
      </c>
      <c r="E3615">
        <v>7</v>
      </c>
      <c r="F3615" t="s">
        <v>5319</v>
      </c>
      <c r="J3615">
        <v>1</v>
      </c>
      <c r="K3615" s="187">
        <v>300</v>
      </c>
      <c r="L3615" s="216">
        <v>300</v>
      </c>
      <c r="M3615" s="6">
        <f>tbl_Manifiestos[[#This Row],[Total Pagado]]*tbl_Manifiestos[[#This Row],[Porcentaje]]</f>
        <v>270</v>
      </c>
      <c r="N3615" s="3">
        <v>0.9</v>
      </c>
    </row>
    <row r="3616" spans="1:14" ht="15.75" x14ac:dyDescent="0.25">
      <c r="A3616" s="3" t="s">
        <v>1264</v>
      </c>
      <c r="B3616" s="3" t="str">
        <f>tbl_Manifiestos[[#This Row],[Factura]] &amp; "|" &amp; tbl_Manifiestos[[#This Row],[Proyecto OK]] &amp; "|" &amp; TEXT(tbl_Manifiestos[[#This Row],[Servicio]],"0.00") &amp; "|" &amp; TEXT(tbl_Manifiestos[[#This Row],[Costo Unitario]],"0.00")</f>
        <v>2855||1.00|300.00</v>
      </c>
      <c r="C3616">
        <v>2855</v>
      </c>
      <c r="D3616" s="138">
        <v>45961</v>
      </c>
      <c r="E3616">
        <v>7</v>
      </c>
      <c r="F3616" t="s">
        <v>5319</v>
      </c>
      <c r="J3616">
        <v>1</v>
      </c>
      <c r="K3616" s="185">
        <v>300</v>
      </c>
      <c r="L3616" s="214">
        <v>300</v>
      </c>
      <c r="M3616" s="6">
        <f>tbl_Manifiestos[[#This Row],[Total Pagado]]*tbl_Manifiestos[[#This Row],[Porcentaje]]</f>
        <v>270</v>
      </c>
      <c r="N3616" s="3">
        <v>0.9</v>
      </c>
    </row>
    <row r="3617" spans="1:14" ht="15.75" x14ac:dyDescent="0.25">
      <c r="A3617" s="3" t="s">
        <v>1264</v>
      </c>
      <c r="B3617" s="3" t="str">
        <f>tbl_Manifiestos[[#This Row],[Factura]] &amp; "|" &amp; tbl_Manifiestos[[#This Row],[Proyecto OK]] &amp; "|" &amp; TEXT(tbl_Manifiestos[[#This Row],[Servicio]],"0.00") &amp; "|" &amp; TEXT(tbl_Manifiestos[[#This Row],[Costo Unitario]],"0.00")</f>
        <v>2855||1.00|300.00</v>
      </c>
      <c r="C3617">
        <v>2855</v>
      </c>
      <c r="D3617" s="140">
        <v>45961</v>
      </c>
      <c r="E3617">
        <v>1</v>
      </c>
      <c r="F3617" t="s">
        <v>5319</v>
      </c>
      <c r="J3617">
        <v>1</v>
      </c>
      <c r="K3617" s="187">
        <v>300</v>
      </c>
      <c r="L3617" s="216">
        <v>300</v>
      </c>
      <c r="M3617" s="6">
        <f>tbl_Manifiestos[[#This Row],[Total Pagado]]*tbl_Manifiestos[[#This Row],[Porcentaje]]</f>
        <v>270</v>
      </c>
      <c r="N3617" s="3">
        <v>0.9</v>
      </c>
    </row>
    <row r="3618" spans="1:14" ht="15.75" x14ac:dyDescent="0.25">
      <c r="A3618" s="3" t="s">
        <v>1264</v>
      </c>
      <c r="B3618" s="3" t="str">
        <f>tbl_Manifiestos[[#This Row],[Factura]] &amp; "|" &amp; tbl_Manifiestos[[#This Row],[Proyecto OK]] &amp; "|" &amp; TEXT(tbl_Manifiestos[[#This Row],[Servicio]],"0.00") &amp; "|" &amp; TEXT(tbl_Manifiestos[[#This Row],[Costo Unitario]],"0.00")</f>
        <v>2855||1.00|150.00</v>
      </c>
      <c r="C3618">
        <v>2855</v>
      </c>
      <c r="D3618" s="138">
        <v>45961</v>
      </c>
      <c r="E3618">
        <v>1</v>
      </c>
      <c r="F3618" t="s">
        <v>5319</v>
      </c>
      <c r="J3618">
        <v>1</v>
      </c>
      <c r="K3618" s="185">
        <v>150</v>
      </c>
      <c r="L3618" s="214">
        <v>150</v>
      </c>
      <c r="M3618" s="6">
        <f>tbl_Manifiestos[[#This Row],[Total Pagado]]*tbl_Manifiestos[[#This Row],[Porcentaje]]</f>
        <v>135</v>
      </c>
      <c r="N3618" s="3">
        <v>0.9</v>
      </c>
    </row>
    <row r="3619" spans="1:14" ht="15.75" x14ac:dyDescent="0.25">
      <c r="A3619" s="3" t="s">
        <v>1264</v>
      </c>
      <c r="B3619" s="3" t="str">
        <f>tbl_Manifiestos[[#This Row],[Factura]] &amp; "|" &amp; tbl_Manifiestos[[#This Row],[Proyecto OK]] &amp; "|" &amp; TEXT(tbl_Manifiestos[[#This Row],[Servicio]],"0.00") &amp; "|" &amp; TEXT(tbl_Manifiestos[[#This Row],[Costo Unitario]],"0.00")</f>
        <v>2855||1.00|300.00</v>
      </c>
      <c r="C3619">
        <v>2855</v>
      </c>
      <c r="D3619" s="4">
        <v>45961</v>
      </c>
      <c r="E3619">
        <v>7</v>
      </c>
      <c r="F3619" t="s">
        <v>5319</v>
      </c>
      <c r="J3619">
        <v>1</v>
      </c>
      <c r="K3619" s="6">
        <v>300</v>
      </c>
      <c r="L3619" s="213">
        <v>300</v>
      </c>
      <c r="M3619" s="6">
        <f>tbl_Manifiestos[[#This Row],[Total Pagado]]*tbl_Manifiestos[[#This Row],[Porcentaje]]</f>
        <v>270</v>
      </c>
      <c r="N3619" s="3">
        <v>0.9</v>
      </c>
    </row>
    <row r="3620" spans="1:14" ht="15.75" x14ac:dyDescent="0.25">
      <c r="A3620" s="3" t="s">
        <v>5305</v>
      </c>
      <c r="B3620" s="3" t="str">
        <f>tbl_Manifiestos[[#This Row],[Factura]] &amp; "|" &amp; tbl_Manifiestos[[#This Row],[Proyecto OK]] &amp; "|" &amp; TEXT(tbl_Manifiestos[[#This Row],[Servicio]],"0.00") &amp; "|" &amp; TEXT(tbl_Manifiestos[[#This Row],[Costo Unitario]],"0.00")</f>
        <v>2855||1.00|300.00</v>
      </c>
      <c r="C3620">
        <v>2855</v>
      </c>
      <c r="D3620" s="4">
        <v>45961</v>
      </c>
      <c r="E3620">
        <v>1</v>
      </c>
      <c r="F3620" t="s">
        <v>5319</v>
      </c>
      <c r="J3620">
        <v>1</v>
      </c>
      <c r="K3620" s="6">
        <v>300</v>
      </c>
      <c r="L3620" s="213">
        <v>300</v>
      </c>
      <c r="M3620" s="6">
        <f>tbl_Manifiestos[[#This Row],[Total Pagado]]*tbl_Manifiestos[[#This Row],[Porcentaje]]</f>
        <v>270</v>
      </c>
      <c r="N3620" s="3">
        <v>0.9</v>
      </c>
    </row>
    <row r="3621" spans="1:14" ht="15.75" x14ac:dyDescent="0.25">
      <c r="A3621" s="3" t="s">
        <v>5305</v>
      </c>
      <c r="B3621" s="3" t="str">
        <f>tbl_Manifiestos[[#This Row],[Factura]] &amp; "|" &amp; tbl_Manifiestos[[#This Row],[Proyecto OK]] &amp; "|" &amp; TEXT(tbl_Manifiestos[[#This Row],[Servicio]],"0.00") &amp; "|" &amp; TEXT(tbl_Manifiestos[[#This Row],[Costo Unitario]],"0.00")</f>
        <v>2855||1.00|150.00</v>
      </c>
      <c r="C3621">
        <v>2855</v>
      </c>
      <c r="D3621" s="138">
        <v>45961</v>
      </c>
      <c r="E3621">
        <v>1</v>
      </c>
      <c r="F3621" t="s">
        <v>5319</v>
      </c>
      <c r="J3621">
        <v>1</v>
      </c>
      <c r="K3621" s="185">
        <v>150</v>
      </c>
      <c r="L3621" s="214">
        <v>150</v>
      </c>
      <c r="M3621" s="6">
        <f>tbl_Manifiestos[[#This Row],[Total Pagado]]*tbl_Manifiestos[[#This Row],[Porcentaje]]</f>
        <v>135</v>
      </c>
      <c r="N3621" s="3">
        <v>0.9</v>
      </c>
    </row>
    <row r="3622" spans="1:14" ht="15.75" x14ac:dyDescent="0.25">
      <c r="A3622" s="3" t="s">
        <v>5305</v>
      </c>
      <c r="B3622" s="3" t="str">
        <f>tbl_Manifiestos[[#This Row],[Factura]] &amp; "|" &amp; tbl_Manifiestos[[#This Row],[Proyecto OK]] &amp; "|" &amp; TEXT(tbl_Manifiestos[[#This Row],[Servicio]],"0.00") &amp; "|" &amp; TEXT(tbl_Manifiestos[[#This Row],[Costo Unitario]],"0.00")</f>
        <v>2855||1.00|300.00</v>
      </c>
      <c r="C3622">
        <v>2855</v>
      </c>
      <c r="D3622" s="140">
        <v>45961</v>
      </c>
      <c r="E3622">
        <v>1</v>
      </c>
      <c r="F3622" t="s">
        <v>5319</v>
      </c>
      <c r="J3622">
        <v>1</v>
      </c>
      <c r="K3622" s="187">
        <v>300</v>
      </c>
      <c r="L3622" s="216">
        <v>300</v>
      </c>
      <c r="M3622" s="6">
        <f>tbl_Manifiestos[[#This Row],[Total Pagado]]*tbl_Manifiestos[[#This Row],[Porcentaje]]</f>
        <v>270</v>
      </c>
      <c r="N3622" s="3">
        <v>0.9</v>
      </c>
    </row>
    <row r="3623" spans="1:14" ht="15.75" x14ac:dyDescent="0.25">
      <c r="A3623" s="3" t="s">
        <v>5305</v>
      </c>
      <c r="B3623" s="3" t="str">
        <f>tbl_Manifiestos[[#This Row],[Factura]] &amp; "|" &amp; tbl_Manifiestos[[#This Row],[Proyecto OK]] &amp; "|" &amp; TEXT(tbl_Manifiestos[[#This Row],[Servicio]],"0.00") &amp; "|" &amp; TEXT(tbl_Manifiestos[[#This Row],[Costo Unitario]],"0.00")</f>
        <v>2855||1.00|300.00</v>
      </c>
      <c r="C3623">
        <v>2855</v>
      </c>
      <c r="D3623" s="138">
        <v>45961</v>
      </c>
      <c r="E3623">
        <v>1</v>
      </c>
      <c r="F3623" t="s">
        <v>5319</v>
      </c>
      <c r="J3623">
        <v>1</v>
      </c>
      <c r="K3623" s="185">
        <v>300</v>
      </c>
      <c r="L3623" s="214">
        <v>300</v>
      </c>
      <c r="M3623" s="6">
        <f>tbl_Manifiestos[[#This Row],[Total Pagado]]*tbl_Manifiestos[[#This Row],[Porcentaje]]</f>
        <v>270</v>
      </c>
      <c r="N3623" s="3">
        <v>0.9</v>
      </c>
    </row>
    <row r="3624" spans="1:14" ht="15.75" x14ac:dyDescent="0.25">
      <c r="A3624" s="3" t="s">
        <v>5305</v>
      </c>
      <c r="B3624" s="3" t="str">
        <f>tbl_Manifiestos[[#This Row],[Factura]] &amp; "|" &amp; tbl_Manifiestos[[#This Row],[Proyecto OK]] &amp; "|" &amp; TEXT(tbl_Manifiestos[[#This Row],[Servicio]],"0.00") &amp; "|" &amp; TEXT(tbl_Manifiestos[[#This Row],[Costo Unitario]],"0.00")</f>
        <v>2855||1.00|150.00</v>
      </c>
      <c r="C3624">
        <v>2855</v>
      </c>
      <c r="D3624" s="4">
        <v>45961</v>
      </c>
      <c r="E3624">
        <v>1</v>
      </c>
      <c r="F3624" t="s">
        <v>5319</v>
      </c>
      <c r="J3624">
        <v>1</v>
      </c>
      <c r="K3624" s="6">
        <v>150</v>
      </c>
      <c r="L3624" s="213">
        <v>150</v>
      </c>
      <c r="M3624" s="6">
        <f>tbl_Manifiestos[[#This Row],[Total Pagado]]*tbl_Manifiestos[[#This Row],[Porcentaje]]</f>
        <v>135</v>
      </c>
      <c r="N3624" s="3">
        <v>0.9</v>
      </c>
    </row>
    <row r="3625" spans="1:14" ht="15.75" x14ac:dyDescent="0.25">
      <c r="A3625" s="3" t="s">
        <v>3894</v>
      </c>
      <c r="B3625" s="3" t="str">
        <f>tbl_Manifiestos[[#This Row],[Factura]] &amp; "|" &amp; tbl_Manifiestos[[#This Row],[Proyecto OK]] &amp; "|" &amp; TEXT(tbl_Manifiestos[[#This Row],[Servicio]],"0.00") &amp; "|" &amp; TEXT(tbl_Manifiestos[[#This Row],[Costo Unitario]],"0.00")</f>
        <v>2856|Metra 115th|1.00|220.00</v>
      </c>
      <c r="C3625">
        <v>2856</v>
      </c>
      <c r="D3625" s="4">
        <v>45960</v>
      </c>
      <c r="E3625">
        <v>26</v>
      </c>
      <c r="F3625" t="s">
        <v>5363</v>
      </c>
      <c r="H3625" t="s">
        <v>3627</v>
      </c>
      <c r="J3625">
        <v>1</v>
      </c>
      <c r="K3625" s="6">
        <v>220</v>
      </c>
      <c r="L3625" s="213">
        <v>220</v>
      </c>
      <c r="M3625" s="6">
        <f>tbl_Manifiestos[[#This Row],[Total Pagado]]*tbl_Manifiestos[[#This Row],[Porcentaje]]</f>
        <v>198</v>
      </c>
      <c r="N3625" s="3">
        <v>0.9</v>
      </c>
    </row>
    <row r="3626" spans="1:14" ht="15.75" x14ac:dyDescent="0.25">
      <c r="A3626" s="3" t="s">
        <v>1261</v>
      </c>
      <c r="B3626" s="3" t="str">
        <f>tbl_Manifiestos[[#This Row],[Factura]] &amp; "|" &amp; tbl_Manifiestos[[#This Row],[Proyecto OK]] &amp; "|" &amp; TEXT(tbl_Manifiestos[[#This Row],[Servicio]],"0.00") &amp; "|" &amp; TEXT(tbl_Manifiestos[[#This Row],[Costo Unitario]],"0.00")</f>
        <v>2873||5.00|300.00</v>
      </c>
      <c r="C3626">
        <v>2873</v>
      </c>
      <c r="D3626" s="138">
        <v>45965</v>
      </c>
      <c r="E3626">
        <v>676</v>
      </c>
      <c r="F3626" t="s">
        <v>5319</v>
      </c>
      <c r="J3626">
        <v>5</v>
      </c>
      <c r="K3626" s="185">
        <v>300</v>
      </c>
      <c r="L3626" s="214">
        <v>1500</v>
      </c>
      <c r="M3626" s="6">
        <f>tbl_Manifiestos[[#This Row],[Total Pagado]]*tbl_Manifiestos[[#This Row],[Porcentaje]]</f>
        <v>1350</v>
      </c>
      <c r="N3626" s="3">
        <v>0.9</v>
      </c>
    </row>
    <row r="3627" spans="1:14" ht="15.75" x14ac:dyDescent="0.25">
      <c r="A3627" s="3" t="s">
        <v>1261</v>
      </c>
      <c r="B3627" s="3" t="str">
        <f>tbl_Manifiestos[[#This Row],[Factura]] &amp; "|" &amp; tbl_Manifiestos[[#This Row],[Proyecto OK]] &amp; "|" &amp; TEXT(tbl_Manifiestos[[#This Row],[Servicio]],"0.00") &amp; "|" &amp; TEXT(tbl_Manifiestos[[#This Row],[Costo Unitario]],"0.00")</f>
        <v>2875|Metra 115th|4.00|220.00</v>
      </c>
      <c r="C3627">
        <v>2875</v>
      </c>
      <c r="D3627" s="138">
        <v>45966</v>
      </c>
      <c r="E3627">
        <v>676</v>
      </c>
      <c r="F3627" t="s">
        <v>5363</v>
      </c>
      <c r="H3627" t="s">
        <v>3627</v>
      </c>
      <c r="J3627">
        <v>4</v>
      </c>
      <c r="K3627" s="185">
        <v>220</v>
      </c>
      <c r="L3627" s="214">
        <v>880</v>
      </c>
      <c r="M3627" s="6">
        <f>tbl_Manifiestos[[#This Row],[Total Pagado]]*tbl_Manifiestos[[#This Row],[Porcentaje]]</f>
        <v>792</v>
      </c>
      <c r="N3627" s="3">
        <v>0.9</v>
      </c>
    </row>
    <row r="3628" spans="1:14" ht="15.75" x14ac:dyDescent="0.25">
      <c r="A3628" s="3" t="s">
        <v>1261</v>
      </c>
      <c r="B3628" s="3" t="str">
        <f>tbl_Manifiestos[[#This Row],[Factura]] &amp; "|" &amp; tbl_Manifiestos[[#This Row],[Proyecto OK]] &amp; "|" &amp; TEXT(tbl_Manifiestos[[#This Row],[Servicio]],"0.00") &amp; "|" &amp; TEXT(tbl_Manifiestos[[#This Row],[Costo Unitario]],"0.00")</f>
        <v>2877|AR Term|7.75|105.00</v>
      </c>
      <c r="C3628">
        <v>2877</v>
      </c>
      <c r="D3628" s="140">
        <v>45965</v>
      </c>
      <c r="E3628">
        <v>566</v>
      </c>
      <c r="F3628" t="s">
        <v>5324</v>
      </c>
      <c r="G3628" t="s">
        <v>1039</v>
      </c>
      <c r="H3628" s="135" t="s">
        <v>1039</v>
      </c>
      <c r="J3628">
        <v>7.75</v>
      </c>
      <c r="K3628" s="187">
        <v>105</v>
      </c>
      <c r="L3628" s="216">
        <v>813.75</v>
      </c>
      <c r="M3628" s="6">
        <f>tbl_Manifiestos[[#This Row],[Total Pagado]]*tbl_Manifiestos[[#This Row],[Porcentaje]]</f>
        <v>732.375</v>
      </c>
      <c r="N3628" s="3">
        <v>0.9</v>
      </c>
    </row>
    <row r="3629" spans="1:14" ht="15.75" x14ac:dyDescent="0.25">
      <c r="A3629" s="3" t="s">
        <v>1261</v>
      </c>
      <c r="B3629" s="3" t="str">
        <f>tbl_Manifiestos[[#This Row],[Factura]] &amp; "|" &amp; tbl_Manifiestos[[#This Row],[Proyecto OK]] &amp; "|" &amp; TEXT(tbl_Manifiestos[[#This Row],[Servicio]],"0.00") &amp; "|" &amp; TEXT(tbl_Manifiestos[[#This Row],[Costo Unitario]],"0.00")</f>
        <v>2877|AR Term|6.00|105.00</v>
      </c>
      <c r="C3629">
        <v>2877</v>
      </c>
      <c r="D3629" s="140">
        <v>45966</v>
      </c>
      <c r="E3629">
        <v>566</v>
      </c>
      <c r="F3629" t="s">
        <v>5324</v>
      </c>
      <c r="G3629" t="s">
        <v>1039</v>
      </c>
      <c r="H3629" s="135" t="s">
        <v>1039</v>
      </c>
      <c r="J3629">
        <v>6</v>
      </c>
      <c r="K3629" s="187">
        <v>105</v>
      </c>
      <c r="L3629" s="216">
        <v>630</v>
      </c>
      <c r="M3629" s="6">
        <f>tbl_Manifiestos[[#This Row],[Total Pagado]]*tbl_Manifiestos[[#This Row],[Porcentaje]]</f>
        <v>567</v>
      </c>
      <c r="N3629" s="3">
        <v>0.9</v>
      </c>
    </row>
    <row r="3630" spans="1:14" ht="15.75" x14ac:dyDescent="0.25">
      <c r="A3630" s="3" t="s">
        <v>1982</v>
      </c>
      <c r="B3630" s="3" t="str">
        <f>tbl_Manifiestos[[#This Row],[Factura]] &amp; "|" &amp; tbl_Manifiestos[[#This Row],[Proyecto OK]] &amp; "|" &amp; TEXT(tbl_Manifiestos[[#This Row],[Servicio]],"0.00") &amp; "|" &amp; TEXT(tbl_Manifiestos[[#This Row],[Costo Unitario]],"0.00")</f>
        <v>2872|PBC CDOT|1.00|285.00</v>
      </c>
      <c r="C3630">
        <v>2872</v>
      </c>
      <c r="D3630" s="138">
        <v>45968</v>
      </c>
      <c r="E3630">
        <v>664</v>
      </c>
      <c r="F3630" t="s">
        <v>5365</v>
      </c>
      <c r="H3630" t="s">
        <v>4490</v>
      </c>
      <c r="J3630">
        <v>1</v>
      </c>
      <c r="K3630" s="185">
        <v>285</v>
      </c>
      <c r="L3630" s="214">
        <v>285</v>
      </c>
      <c r="M3630" s="6">
        <f>tbl_Manifiestos[[#This Row],[Total Pagado]]*tbl_Manifiestos[[#This Row],[Porcentaje]]</f>
        <v>256.5</v>
      </c>
      <c r="N3630" s="3">
        <v>0.9</v>
      </c>
    </row>
    <row r="3631" spans="1:14" ht="15.75" x14ac:dyDescent="0.25">
      <c r="A3631" s="3" t="s">
        <v>1982</v>
      </c>
      <c r="B3631" s="3" t="str">
        <f>tbl_Manifiestos[[#This Row],[Factura]] &amp; "|" &amp; tbl_Manifiestos[[#This Row],[Proyecto OK]] &amp; "|" &amp; TEXT(tbl_Manifiestos[[#This Row],[Servicio]],"0.00") &amp; "|" &amp; TEXT(tbl_Manifiestos[[#This Row],[Costo Unitario]],"0.00")</f>
        <v>2872|PBC CDOT|2.00|110.00</v>
      </c>
      <c r="C3631">
        <v>2872</v>
      </c>
      <c r="D3631" s="4">
        <v>45968</v>
      </c>
      <c r="E3631">
        <v>664</v>
      </c>
      <c r="F3631" t="s">
        <v>5365</v>
      </c>
      <c r="H3631" t="s">
        <v>4490</v>
      </c>
      <c r="J3631">
        <v>2</v>
      </c>
      <c r="K3631" s="6">
        <v>110</v>
      </c>
      <c r="L3631" s="213">
        <v>220</v>
      </c>
      <c r="M3631" s="6">
        <f>tbl_Manifiestos[[#This Row],[Total Pagado]]*tbl_Manifiestos[[#This Row],[Porcentaje]]</f>
        <v>198</v>
      </c>
      <c r="N3631" s="3">
        <v>0.9</v>
      </c>
    </row>
    <row r="3632" spans="1:14" ht="15.75" x14ac:dyDescent="0.25">
      <c r="A3632" s="3" t="s">
        <v>1982</v>
      </c>
      <c r="B3632" s="3" t="str">
        <f>tbl_Manifiestos[[#This Row],[Factura]] &amp; "|" &amp; tbl_Manifiestos[[#This Row],[Proyecto OK]] &amp; "|" &amp; TEXT(tbl_Manifiestos[[#This Row],[Servicio]],"0.00") &amp; "|" &amp; TEXT(tbl_Manifiestos[[#This Row],[Costo Unitario]],"0.00")</f>
        <v>2872|PBC CDOT|1.00|285.00</v>
      </c>
      <c r="C3632">
        <v>2872</v>
      </c>
      <c r="D3632" s="138">
        <v>45968</v>
      </c>
      <c r="E3632">
        <v>642</v>
      </c>
      <c r="F3632" t="s">
        <v>5365</v>
      </c>
      <c r="H3632" t="s">
        <v>4490</v>
      </c>
      <c r="J3632">
        <v>1</v>
      </c>
      <c r="K3632" s="185">
        <v>285</v>
      </c>
      <c r="L3632" s="214">
        <v>285</v>
      </c>
      <c r="M3632" s="6">
        <f>tbl_Manifiestos[[#This Row],[Total Pagado]]*tbl_Manifiestos[[#This Row],[Porcentaje]]</f>
        <v>256.5</v>
      </c>
      <c r="N3632" s="3">
        <v>0.9</v>
      </c>
    </row>
    <row r="3633" spans="1:14" ht="15.75" x14ac:dyDescent="0.25">
      <c r="A3633" s="3" t="s">
        <v>1982</v>
      </c>
      <c r="B3633" s="3" t="str">
        <f>tbl_Manifiestos[[#This Row],[Factura]] &amp; "|" &amp; tbl_Manifiestos[[#This Row],[Proyecto OK]] &amp; "|" &amp; TEXT(tbl_Manifiestos[[#This Row],[Servicio]],"0.00") &amp; "|" &amp; TEXT(tbl_Manifiestos[[#This Row],[Costo Unitario]],"0.00")</f>
        <v>2872|PBC CDOT|1.25|110.00</v>
      </c>
      <c r="C3633">
        <v>2872</v>
      </c>
      <c r="D3633" s="136">
        <v>45968</v>
      </c>
      <c r="E3633">
        <v>642</v>
      </c>
      <c r="F3633" t="s">
        <v>5365</v>
      </c>
      <c r="H3633" t="s">
        <v>4490</v>
      </c>
      <c r="J3633">
        <v>1.25</v>
      </c>
      <c r="K3633" s="183">
        <v>110</v>
      </c>
      <c r="L3633" s="212">
        <v>137.5</v>
      </c>
      <c r="M3633" s="6">
        <f>tbl_Manifiestos[[#This Row],[Total Pagado]]*tbl_Manifiestos[[#This Row],[Porcentaje]]</f>
        <v>123.75</v>
      </c>
      <c r="N3633" s="3">
        <v>0.9</v>
      </c>
    </row>
    <row r="3634" spans="1:14" ht="15.75" x14ac:dyDescent="0.25">
      <c r="A3634" s="3" t="s">
        <v>1982</v>
      </c>
      <c r="B3634" s="3" t="str">
        <f>tbl_Manifiestos[[#This Row],[Factura]] &amp; "|" &amp; tbl_Manifiestos[[#This Row],[Proyecto OK]] &amp; "|" &amp; TEXT(tbl_Manifiestos[[#This Row],[Servicio]],"0.00") &amp; "|" &amp; TEXT(tbl_Manifiestos[[#This Row],[Costo Unitario]],"0.00")</f>
        <v>2872|PBC CDOT|1.00|285.00</v>
      </c>
      <c r="C3634">
        <v>2872</v>
      </c>
      <c r="D3634" s="138">
        <v>45968</v>
      </c>
      <c r="E3634">
        <v>642</v>
      </c>
      <c r="F3634" t="s">
        <v>5365</v>
      </c>
      <c r="H3634" t="s">
        <v>4490</v>
      </c>
      <c r="J3634">
        <v>1</v>
      </c>
      <c r="K3634" s="185">
        <v>285</v>
      </c>
      <c r="L3634" s="214">
        <v>285</v>
      </c>
      <c r="M3634" s="6">
        <f>tbl_Manifiestos[[#This Row],[Total Pagado]]*tbl_Manifiestos[[#This Row],[Porcentaje]]</f>
        <v>256.5</v>
      </c>
      <c r="N3634" s="3">
        <v>0.9</v>
      </c>
    </row>
    <row r="3635" spans="1:14" ht="15.75" x14ac:dyDescent="0.25">
      <c r="A3635" s="3" t="s">
        <v>1982</v>
      </c>
      <c r="B3635" s="3" t="str">
        <f>tbl_Manifiestos[[#This Row],[Factura]] &amp; "|" &amp; tbl_Manifiestos[[#This Row],[Proyecto OK]] &amp; "|" &amp; TEXT(tbl_Manifiestos[[#This Row],[Servicio]],"0.00") &amp; "|" &amp; TEXT(tbl_Manifiestos[[#This Row],[Costo Unitario]],"0.00")</f>
        <v>2872|PBC CDOT|1.00|285.00</v>
      </c>
      <c r="C3635">
        <v>2872</v>
      </c>
      <c r="D3635" s="4">
        <v>45968</v>
      </c>
      <c r="E3635">
        <v>642</v>
      </c>
      <c r="F3635" t="s">
        <v>5365</v>
      </c>
      <c r="H3635" t="s">
        <v>4490</v>
      </c>
      <c r="J3635">
        <v>1</v>
      </c>
      <c r="K3635" s="6">
        <v>285</v>
      </c>
      <c r="L3635" s="213">
        <v>285</v>
      </c>
      <c r="M3635" s="6">
        <f>tbl_Manifiestos[[#This Row],[Total Pagado]]*tbl_Manifiestos[[#This Row],[Porcentaje]]</f>
        <v>256.5</v>
      </c>
      <c r="N3635" s="3">
        <v>0.9</v>
      </c>
    </row>
    <row r="3636" spans="1:14" ht="15.75" x14ac:dyDescent="0.25">
      <c r="A3636" s="3" t="s">
        <v>5305</v>
      </c>
      <c r="B3636" s="3" t="str">
        <f>tbl_Manifiestos[[#This Row],[Factura]] &amp; "|" &amp; tbl_Manifiestos[[#This Row],[Proyecto OK]] &amp; "|" &amp; TEXT(tbl_Manifiestos[[#This Row],[Servicio]],"0.00") &amp; "|" &amp; TEXT(tbl_Manifiestos[[#This Row],[Costo Unitario]],"0.00")</f>
        <v>2872|PBC CDOT|1.00|285.00</v>
      </c>
      <c r="C3636">
        <v>2872</v>
      </c>
      <c r="D3636" s="140">
        <v>45968</v>
      </c>
      <c r="E3636">
        <v>1</v>
      </c>
      <c r="F3636" t="s">
        <v>5365</v>
      </c>
      <c r="H3636" t="s">
        <v>4490</v>
      </c>
      <c r="J3636">
        <v>1</v>
      </c>
      <c r="K3636" s="187">
        <v>285</v>
      </c>
      <c r="L3636" s="216">
        <v>285</v>
      </c>
      <c r="M3636" s="6">
        <f>tbl_Manifiestos[[#This Row],[Total Pagado]]*tbl_Manifiestos[[#This Row],[Porcentaje]]</f>
        <v>256.5</v>
      </c>
      <c r="N3636" s="3">
        <v>0.9</v>
      </c>
    </row>
    <row r="3637" spans="1:14" ht="15.75" x14ac:dyDescent="0.25">
      <c r="A3637" s="3" t="s">
        <v>5305</v>
      </c>
      <c r="B3637" s="3" t="str">
        <f>tbl_Manifiestos[[#This Row],[Factura]] &amp; "|" &amp; tbl_Manifiestos[[#This Row],[Proyecto OK]] &amp; "|" &amp; TEXT(tbl_Manifiestos[[#This Row],[Servicio]],"0.00") &amp; "|" &amp; TEXT(tbl_Manifiestos[[#This Row],[Costo Unitario]],"0.00")</f>
        <v>2872|PBC CDOT|1.00|285.00</v>
      </c>
      <c r="C3637">
        <v>2872</v>
      </c>
      <c r="D3637" s="138">
        <v>45968</v>
      </c>
      <c r="E3637">
        <v>1</v>
      </c>
      <c r="F3637" t="s">
        <v>5365</v>
      </c>
      <c r="H3637" t="s">
        <v>4490</v>
      </c>
      <c r="J3637">
        <v>1</v>
      </c>
      <c r="K3637" s="185">
        <v>285</v>
      </c>
      <c r="L3637" s="214">
        <v>285</v>
      </c>
      <c r="M3637" s="6">
        <f>tbl_Manifiestos[[#This Row],[Total Pagado]]*tbl_Manifiestos[[#This Row],[Porcentaje]]</f>
        <v>256.5</v>
      </c>
      <c r="N3637" s="3">
        <v>0.9</v>
      </c>
    </row>
    <row r="3638" spans="1:14" ht="15.75" x14ac:dyDescent="0.25">
      <c r="A3638" s="3" t="s">
        <v>5305</v>
      </c>
      <c r="B3638" s="3" t="str">
        <f>tbl_Manifiestos[[#This Row],[Factura]] &amp; "|" &amp; tbl_Manifiestos[[#This Row],[Proyecto OK]] &amp; "|" &amp; TEXT(tbl_Manifiestos[[#This Row],[Servicio]],"0.00") &amp; "|" &amp; TEXT(tbl_Manifiestos[[#This Row],[Costo Unitario]],"0.00")</f>
        <v>2873||1.00|150.00</v>
      </c>
      <c r="C3638">
        <v>2873</v>
      </c>
      <c r="D3638" s="136">
        <v>45964</v>
      </c>
      <c r="E3638">
        <v>1</v>
      </c>
      <c r="F3638" t="s">
        <v>5319</v>
      </c>
      <c r="J3638">
        <v>1</v>
      </c>
      <c r="K3638" s="183">
        <v>150</v>
      </c>
      <c r="L3638" s="212">
        <v>150</v>
      </c>
      <c r="M3638" s="6">
        <f>tbl_Manifiestos[[#This Row],[Total Pagado]]*tbl_Manifiestos[[#This Row],[Porcentaje]]</f>
        <v>135</v>
      </c>
      <c r="N3638" s="3">
        <v>0.9</v>
      </c>
    </row>
    <row r="3639" spans="1:14" ht="15.75" x14ac:dyDescent="0.25">
      <c r="A3639" s="3" t="s">
        <v>5305</v>
      </c>
      <c r="B3639" s="3" t="str">
        <f>tbl_Manifiestos[[#This Row],[Factura]] &amp; "|" &amp; tbl_Manifiestos[[#This Row],[Proyecto OK]] &amp; "|" &amp; TEXT(tbl_Manifiestos[[#This Row],[Servicio]],"0.00") &amp; "|" &amp; TEXT(tbl_Manifiestos[[#This Row],[Costo Unitario]],"0.00")</f>
        <v>2873||1.00|150.00</v>
      </c>
      <c r="C3639">
        <v>2873</v>
      </c>
      <c r="D3639" s="138">
        <v>45964</v>
      </c>
      <c r="E3639">
        <v>1</v>
      </c>
      <c r="F3639" t="s">
        <v>5319</v>
      </c>
      <c r="J3639">
        <v>1</v>
      </c>
      <c r="K3639" s="185">
        <v>150</v>
      </c>
      <c r="L3639" s="214">
        <v>150</v>
      </c>
      <c r="M3639" s="6">
        <f>tbl_Manifiestos[[#This Row],[Total Pagado]]*tbl_Manifiestos[[#This Row],[Porcentaje]]</f>
        <v>135</v>
      </c>
      <c r="N3639" s="3">
        <v>0.9</v>
      </c>
    </row>
    <row r="3640" spans="1:14" ht="15.75" x14ac:dyDescent="0.25">
      <c r="A3640" s="3" t="s">
        <v>5305</v>
      </c>
      <c r="B3640" s="3" t="str">
        <f>tbl_Manifiestos[[#This Row],[Factura]] &amp; "|" &amp; tbl_Manifiestos[[#This Row],[Proyecto OK]] &amp; "|" &amp; TEXT(tbl_Manifiestos[[#This Row],[Servicio]],"0.00") &amp; "|" &amp; TEXT(tbl_Manifiestos[[#This Row],[Costo Unitario]],"0.00")</f>
        <v>2873||1.00|150.00</v>
      </c>
      <c r="C3640">
        <v>2873</v>
      </c>
      <c r="D3640" s="4">
        <v>45964</v>
      </c>
      <c r="E3640">
        <v>1</v>
      </c>
      <c r="F3640" t="s">
        <v>5319</v>
      </c>
      <c r="J3640">
        <v>1</v>
      </c>
      <c r="K3640" s="6">
        <v>150</v>
      </c>
      <c r="L3640" s="213">
        <v>150</v>
      </c>
      <c r="M3640" s="6">
        <f>tbl_Manifiestos[[#This Row],[Total Pagado]]*tbl_Manifiestos[[#This Row],[Porcentaje]]</f>
        <v>135</v>
      </c>
      <c r="N3640" s="3">
        <v>0.9</v>
      </c>
    </row>
    <row r="3641" spans="1:14" ht="15.75" x14ac:dyDescent="0.25">
      <c r="A3641" s="3" t="s">
        <v>5305</v>
      </c>
      <c r="B3641" s="3" t="str">
        <f>tbl_Manifiestos[[#This Row],[Factura]] &amp; "|" &amp; tbl_Manifiestos[[#This Row],[Proyecto OK]] &amp; "|" &amp; TEXT(tbl_Manifiestos[[#This Row],[Servicio]],"0.00") &amp; "|" &amp; TEXT(tbl_Manifiestos[[#This Row],[Costo Unitario]],"0.00")</f>
        <v>2873||1.00|300.00</v>
      </c>
      <c r="C3641">
        <v>2873</v>
      </c>
      <c r="D3641" s="136">
        <v>45964</v>
      </c>
      <c r="E3641">
        <v>1</v>
      </c>
      <c r="F3641" t="s">
        <v>5319</v>
      </c>
      <c r="J3641">
        <v>1</v>
      </c>
      <c r="K3641" s="183">
        <v>300</v>
      </c>
      <c r="L3641" s="212">
        <v>300</v>
      </c>
      <c r="M3641" s="6">
        <f>tbl_Manifiestos[[#This Row],[Total Pagado]]*tbl_Manifiestos[[#This Row],[Porcentaje]]</f>
        <v>270</v>
      </c>
      <c r="N3641" s="3">
        <v>0.9</v>
      </c>
    </row>
    <row r="3642" spans="1:14" ht="15.75" x14ac:dyDescent="0.25">
      <c r="A3642" s="3" t="s">
        <v>5305</v>
      </c>
      <c r="B3642" s="3" t="str">
        <f>tbl_Manifiestos[[#This Row],[Factura]] &amp; "|" &amp; tbl_Manifiestos[[#This Row],[Proyecto OK]] &amp; "|" &amp; TEXT(tbl_Manifiestos[[#This Row],[Servicio]],"0.00") &amp; "|" &amp; TEXT(tbl_Manifiestos[[#This Row],[Costo Unitario]],"0.00")</f>
        <v>2873||1.00|150.00</v>
      </c>
      <c r="C3642">
        <v>2873</v>
      </c>
      <c r="D3642" s="138">
        <v>45964</v>
      </c>
      <c r="E3642">
        <v>1</v>
      </c>
      <c r="F3642" t="s">
        <v>5319</v>
      </c>
      <c r="J3642">
        <v>1</v>
      </c>
      <c r="K3642" s="185">
        <v>150</v>
      </c>
      <c r="L3642" s="214">
        <v>150</v>
      </c>
      <c r="M3642" s="6">
        <f>tbl_Manifiestos[[#This Row],[Total Pagado]]*tbl_Manifiestos[[#This Row],[Porcentaje]]</f>
        <v>135</v>
      </c>
      <c r="N3642" s="3">
        <v>0.9</v>
      </c>
    </row>
    <row r="3643" spans="1:14" ht="15.75" x14ac:dyDescent="0.25">
      <c r="A3643" s="3" t="s">
        <v>5305</v>
      </c>
      <c r="B3643" s="3" t="str">
        <f>tbl_Manifiestos[[#This Row],[Factura]] &amp; "|" &amp; tbl_Manifiestos[[#This Row],[Proyecto OK]] &amp; "|" &amp; TEXT(tbl_Manifiestos[[#This Row],[Servicio]],"0.00") &amp; "|" &amp; TEXT(tbl_Manifiestos[[#This Row],[Costo Unitario]],"0.00")</f>
        <v>2873||1.00|150.00</v>
      </c>
      <c r="C3643">
        <v>2873</v>
      </c>
      <c r="D3643" s="138">
        <v>45964</v>
      </c>
      <c r="E3643">
        <v>1</v>
      </c>
      <c r="F3643" t="s">
        <v>5319</v>
      </c>
      <c r="J3643">
        <v>1</v>
      </c>
      <c r="K3643" s="185">
        <v>150</v>
      </c>
      <c r="L3643" s="214">
        <v>150</v>
      </c>
      <c r="M3643" s="6">
        <f>tbl_Manifiestos[[#This Row],[Total Pagado]]*tbl_Manifiestos[[#This Row],[Porcentaje]]</f>
        <v>135</v>
      </c>
      <c r="N3643" s="3">
        <v>0.9</v>
      </c>
    </row>
    <row r="3644" spans="1:14" ht="15.75" x14ac:dyDescent="0.25">
      <c r="A3644" s="3" t="s">
        <v>5305</v>
      </c>
      <c r="B3644" s="3" t="str">
        <f>tbl_Manifiestos[[#This Row],[Factura]] &amp; "|" &amp; tbl_Manifiestos[[#This Row],[Proyecto OK]] &amp; "|" &amp; TEXT(tbl_Manifiestos[[#This Row],[Servicio]],"0.00") &amp; "|" &amp; TEXT(tbl_Manifiestos[[#This Row],[Costo Unitario]],"0.00")</f>
        <v>2873||1.00|150.00</v>
      </c>
      <c r="C3644">
        <v>2873</v>
      </c>
      <c r="D3644" s="4">
        <v>45964</v>
      </c>
      <c r="E3644">
        <v>1</v>
      </c>
      <c r="F3644" t="s">
        <v>5319</v>
      </c>
      <c r="J3644">
        <v>1</v>
      </c>
      <c r="K3644" s="6">
        <v>150</v>
      </c>
      <c r="L3644" s="213">
        <v>150</v>
      </c>
      <c r="M3644" s="6">
        <f>tbl_Manifiestos[[#This Row],[Total Pagado]]*tbl_Manifiestos[[#This Row],[Porcentaje]]</f>
        <v>135</v>
      </c>
      <c r="N3644" s="3">
        <v>0.9</v>
      </c>
    </row>
    <row r="3645" spans="1:14" ht="15.75" x14ac:dyDescent="0.25">
      <c r="A3645" s="3" t="s">
        <v>5305</v>
      </c>
      <c r="B3645" s="3" t="str">
        <f>tbl_Manifiestos[[#This Row],[Factura]] &amp; "|" &amp; tbl_Manifiestos[[#This Row],[Proyecto OK]] &amp; "|" &amp; TEXT(tbl_Manifiestos[[#This Row],[Servicio]],"0.00") &amp; "|" &amp; TEXT(tbl_Manifiestos[[#This Row],[Costo Unitario]],"0.00")</f>
        <v>2873||1.00|300.00</v>
      </c>
      <c r="C3645">
        <v>2873</v>
      </c>
      <c r="D3645" s="4">
        <v>45964</v>
      </c>
      <c r="E3645">
        <v>1</v>
      </c>
      <c r="F3645" t="s">
        <v>5319</v>
      </c>
      <c r="J3645">
        <v>1</v>
      </c>
      <c r="K3645" s="6">
        <v>300</v>
      </c>
      <c r="L3645" s="213">
        <v>300</v>
      </c>
      <c r="M3645" s="6">
        <f>tbl_Manifiestos[[#This Row],[Total Pagado]]*tbl_Manifiestos[[#This Row],[Porcentaje]]</f>
        <v>270</v>
      </c>
      <c r="N3645" s="3">
        <v>0.9</v>
      </c>
    </row>
    <row r="3646" spans="1:14" ht="15.75" x14ac:dyDescent="0.25">
      <c r="A3646" s="3" t="s">
        <v>5305</v>
      </c>
      <c r="B3646" s="3" t="str">
        <f>tbl_Manifiestos[[#This Row],[Factura]] &amp; "|" &amp; tbl_Manifiestos[[#This Row],[Proyecto OK]] &amp; "|" &amp; TEXT(tbl_Manifiestos[[#This Row],[Servicio]],"0.00") &amp; "|" &amp; TEXT(tbl_Manifiestos[[#This Row],[Costo Unitario]],"0.00")</f>
        <v>2873||1.00|300.00</v>
      </c>
      <c r="C3646">
        <v>2873</v>
      </c>
      <c r="D3646" s="136">
        <v>45965</v>
      </c>
      <c r="E3646">
        <v>606</v>
      </c>
      <c r="F3646" t="s">
        <v>5319</v>
      </c>
      <c r="J3646">
        <v>1</v>
      </c>
      <c r="K3646" s="183">
        <v>300</v>
      </c>
      <c r="L3646" s="212">
        <v>300</v>
      </c>
      <c r="M3646" s="6">
        <f>tbl_Manifiestos[[#This Row],[Total Pagado]]*tbl_Manifiestos[[#This Row],[Porcentaje]]</f>
        <v>270</v>
      </c>
      <c r="N3646" s="3">
        <v>0.9</v>
      </c>
    </row>
    <row r="3647" spans="1:14" ht="15.75" x14ac:dyDescent="0.25">
      <c r="A3647" s="3" t="s">
        <v>5305</v>
      </c>
      <c r="B3647" s="3" t="str">
        <f>tbl_Manifiestos[[#This Row],[Factura]] &amp; "|" &amp; tbl_Manifiestos[[#This Row],[Proyecto OK]] &amp; "|" &amp; TEXT(tbl_Manifiestos[[#This Row],[Servicio]],"0.00") &amp; "|" &amp; TEXT(tbl_Manifiestos[[#This Row],[Costo Unitario]],"0.00")</f>
        <v>2873||1.00|300.00</v>
      </c>
      <c r="C3647">
        <v>2873</v>
      </c>
      <c r="D3647" s="140">
        <v>45965</v>
      </c>
      <c r="E3647">
        <v>606</v>
      </c>
      <c r="F3647" t="s">
        <v>5319</v>
      </c>
      <c r="J3647">
        <v>1</v>
      </c>
      <c r="K3647" s="187">
        <v>300</v>
      </c>
      <c r="L3647" s="216">
        <v>300</v>
      </c>
      <c r="M3647" s="6">
        <f>tbl_Manifiestos[[#This Row],[Total Pagado]]*tbl_Manifiestos[[#This Row],[Porcentaje]]</f>
        <v>270</v>
      </c>
      <c r="N3647" s="3">
        <v>0.9</v>
      </c>
    </row>
    <row r="3648" spans="1:14" ht="15.75" x14ac:dyDescent="0.25">
      <c r="A3648" s="3" t="s">
        <v>5305</v>
      </c>
      <c r="B3648" s="3" t="str">
        <f>tbl_Manifiestos[[#This Row],[Factura]] &amp; "|" &amp; tbl_Manifiestos[[#This Row],[Proyecto OK]] &amp; "|" &amp; TEXT(tbl_Manifiestos[[#This Row],[Servicio]],"0.00") &amp; "|" &amp; TEXT(tbl_Manifiestos[[#This Row],[Costo Unitario]],"0.00")</f>
        <v>2873||1.00|300.00</v>
      </c>
      <c r="C3648">
        <v>2873</v>
      </c>
      <c r="D3648" s="138">
        <v>45965</v>
      </c>
      <c r="E3648">
        <v>606</v>
      </c>
      <c r="F3648" t="s">
        <v>5319</v>
      </c>
      <c r="J3648">
        <v>1</v>
      </c>
      <c r="K3648" s="185">
        <v>300</v>
      </c>
      <c r="L3648" s="214">
        <v>300</v>
      </c>
      <c r="M3648" s="6">
        <f>tbl_Manifiestos[[#This Row],[Total Pagado]]*tbl_Manifiestos[[#This Row],[Porcentaje]]</f>
        <v>270</v>
      </c>
      <c r="N3648" s="3">
        <v>0.9</v>
      </c>
    </row>
    <row r="3649" spans="1:14" ht="15.75" x14ac:dyDescent="0.25">
      <c r="A3649" s="3" t="s">
        <v>5305</v>
      </c>
      <c r="B3649" s="3" t="str">
        <f>tbl_Manifiestos[[#This Row],[Factura]] &amp; "|" &amp; tbl_Manifiestos[[#This Row],[Proyecto OK]] &amp; "|" &amp; TEXT(tbl_Manifiestos[[#This Row],[Servicio]],"0.00") &amp; "|" &amp; TEXT(tbl_Manifiestos[[#This Row],[Costo Unitario]],"0.00")</f>
        <v>2873||1.00|300.00</v>
      </c>
      <c r="C3649">
        <v>2873</v>
      </c>
      <c r="D3649" s="4">
        <v>45965</v>
      </c>
      <c r="E3649">
        <v>606</v>
      </c>
      <c r="F3649" t="s">
        <v>5319</v>
      </c>
      <c r="J3649">
        <v>1</v>
      </c>
      <c r="K3649" s="6">
        <v>300</v>
      </c>
      <c r="L3649" s="213">
        <v>300</v>
      </c>
      <c r="M3649" s="6">
        <f>tbl_Manifiestos[[#This Row],[Total Pagado]]*tbl_Manifiestos[[#This Row],[Porcentaje]]</f>
        <v>270</v>
      </c>
      <c r="N3649" s="3">
        <v>0.9</v>
      </c>
    </row>
    <row r="3650" spans="1:14" ht="15.75" x14ac:dyDescent="0.25">
      <c r="A3650" s="3" t="s">
        <v>5305</v>
      </c>
      <c r="B3650" s="3" t="str">
        <f>tbl_Manifiestos[[#This Row],[Factura]] &amp; "|" &amp; tbl_Manifiestos[[#This Row],[Proyecto OK]] &amp; "|" &amp; TEXT(tbl_Manifiestos[[#This Row],[Servicio]],"0.00") &amp; "|" &amp; TEXT(tbl_Manifiestos[[#This Row],[Costo Unitario]],"0.00")</f>
        <v>2873||1.00|300.00</v>
      </c>
      <c r="C3650">
        <v>2873</v>
      </c>
      <c r="D3650" s="140">
        <v>45965</v>
      </c>
      <c r="E3650">
        <v>606</v>
      </c>
      <c r="F3650" t="s">
        <v>5319</v>
      </c>
      <c r="J3650">
        <v>1</v>
      </c>
      <c r="K3650" s="187">
        <v>300</v>
      </c>
      <c r="L3650" s="216">
        <v>300</v>
      </c>
      <c r="M3650" s="6">
        <f>tbl_Manifiestos[[#This Row],[Total Pagado]]*tbl_Manifiestos[[#This Row],[Porcentaje]]</f>
        <v>270</v>
      </c>
      <c r="N3650" s="3">
        <v>0.9</v>
      </c>
    </row>
    <row r="3651" spans="1:14" ht="15.75" x14ac:dyDescent="0.25">
      <c r="A3651" s="3" t="s">
        <v>5305</v>
      </c>
      <c r="B3651" s="3" t="str">
        <f>tbl_Manifiestos[[#This Row],[Factura]] &amp; "|" &amp; tbl_Manifiestos[[#This Row],[Proyecto OK]] &amp; "|" &amp; TEXT(tbl_Manifiestos[[#This Row],[Servicio]],"0.00") &amp; "|" &amp; TEXT(tbl_Manifiestos[[#This Row],[Costo Unitario]],"0.00")</f>
        <v>2875|Metra 115th|4.00|220.00</v>
      </c>
      <c r="C3651">
        <v>2875</v>
      </c>
      <c r="D3651" s="138">
        <v>45966</v>
      </c>
      <c r="E3651">
        <v>54</v>
      </c>
      <c r="F3651" t="s">
        <v>5363</v>
      </c>
      <c r="H3651" t="s">
        <v>3627</v>
      </c>
      <c r="J3651">
        <v>4</v>
      </c>
      <c r="K3651" s="185">
        <v>220</v>
      </c>
      <c r="L3651" s="214">
        <v>880</v>
      </c>
      <c r="M3651" s="6">
        <f>tbl_Manifiestos[[#This Row],[Total Pagado]]*tbl_Manifiestos[[#This Row],[Porcentaje]]</f>
        <v>792</v>
      </c>
      <c r="N3651" s="3">
        <v>0.9</v>
      </c>
    </row>
    <row r="3652" spans="1:14" ht="15.75" x14ac:dyDescent="0.25">
      <c r="A3652" s="3" t="s">
        <v>1861</v>
      </c>
      <c r="B3652" s="3" t="str">
        <f>tbl_Manifiestos[[#This Row],[Factura]] &amp; "|" &amp; tbl_Manifiestos[[#This Row],[Proyecto OK]] &amp; "|" &amp; TEXT(tbl_Manifiestos[[#This Row],[Servicio]],"0.00") &amp; "|" &amp; TEXT(tbl_Manifiestos[[#This Row],[Costo Unitario]],"0.00")</f>
        <v>2872|PBC CDOT|1.00|285.00</v>
      </c>
      <c r="C3652">
        <v>2872</v>
      </c>
      <c r="D3652" s="4">
        <v>45968</v>
      </c>
      <c r="E3652">
        <v>57</v>
      </c>
      <c r="F3652" t="s">
        <v>5365</v>
      </c>
      <c r="H3652" t="s">
        <v>4490</v>
      </c>
      <c r="J3652">
        <v>1</v>
      </c>
      <c r="K3652" s="6">
        <v>285</v>
      </c>
      <c r="L3652" s="213">
        <v>285</v>
      </c>
      <c r="M3652" s="6">
        <f>tbl_Manifiestos[[#This Row],[Total Pagado]]*tbl_Manifiestos[[#This Row],[Porcentaje]]</f>
        <v>256.5</v>
      </c>
      <c r="N3652" s="3">
        <v>0.9</v>
      </c>
    </row>
    <row r="3653" spans="1:14" ht="15.75" x14ac:dyDescent="0.25">
      <c r="A3653" s="3" t="s">
        <v>1861</v>
      </c>
      <c r="B3653" s="3" t="str">
        <f>tbl_Manifiestos[[#This Row],[Factura]] &amp; "|" &amp; tbl_Manifiestos[[#This Row],[Proyecto OK]] &amp; "|" &amp; TEXT(tbl_Manifiestos[[#This Row],[Servicio]],"0.00") &amp; "|" &amp; TEXT(tbl_Manifiestos[[#This Row],[Costo Unitario]],"0.00")</f>
        <v>2872|PBC CDOT|1.25|110.00</v>
      </c>
      <c r="C3653">
        <v>2872</v>
      </c>
      <c r="D3653" s="136">
        <v>45968</v>
      </c>
      <c r="E3653">
        <v>57</v>
      </c>
      <c r="F3653" t="s">
        <v>5365</v>
      </c>
      <c r="H3653" t="s">
        <v>4490</v>
      </c>
      <c r="J3653">
        <v>1.25</v>
      </c>
      <c r="K3653" s="183">
        <v>110</v>
      </c>
      <c r="L3653" s="212">
        <v>137.5</v>
      </c>
      <c r="M3653" s="6">
        <f>tbl_Manifiestos[[#This Row],[Total Pagado]]*tbl_Manifiestos[[#This Row],[Porcentaje]]</f>
        <v>123.75</v>
      </c>
      <c r="N3653" s="3">
        <v>0.9</v>
      </c>
    </row>
    <row r="3654" spans="1:14" ht="15.75" x14ac:dyDescent="0.25">
      <c r="A3654" s="3" t="s">
        <v>1861</v>
      </c>
      <c r="B3654" s="3" t="str">
        <f>tbl_Manifiestos[[#This Row],[Factura]] &amp; "|" &amp; tbl_Manifiestos[[#This Row],[Proyecto OK]] &amp; "|" &amp; TEXT(tbl_Manifiestos[[#This Row],[Servicio]],"0.00") &amp; "|" &amp; TEXT(tbl_Manifiestos[[#This Row],[Costo Unitario]],"0.00")</f>
        <v>2872|PBC CDOT|1.00|285.00</v>
      </c>
      <c r="C3654">
        <v>2872</v>
      </c>
      <c r="D3654" s="138">
        <v>45968</v>
      </c>
      <c r="E3654">
        <v>57</v>
      </c>
      <c r="F3654" t="s">
        <v>5365</v>
      </c>
      <c r="H3654" t="s">
        <v>4490</v>
      </c>
      <c r="J3654">
        <v>1</v>
      </c>
      <c r="K3654" s="185">
        <v>285</v>
      </c>
      <c r="L3654" s="214">
        <v>285</v>
      </c>
      <c r="M3654" s="6">
        <f>tbl_Manifiestos[[#This Row],[Total Pagado]]*tbl_Manifiestos[[#This Row],[Porcentaje]]</f>
        <v>256.5</v>
      </c>
      <c r="N3654" s="3">
        <v>0.9</v>
      </c>
    </row>
    <row r="3655" spans="1:14" ht="15.75" x14ac:dyDescent="0.25">
      <c r="A3655" s="3" t="s">
        <v>1861</v>
      </c>
      <c r="B3655" s="3" t="str">
        <f>tbl_Manifiestos[[#This Row],[Factura]] &amp; "|" &amp; tbl_Manifiestos[[#This Row],[Proyecto OK]] &amp; "|" &amp; TEXT(tbl_Manifiestos[[#This Row],[Servicio]],"0.00") &amp; "|" &amp; TEXT(tbl_Manifiestos[[#This Row],[Costo Unitario]],"0.00")</f>
        <v>2873||5.00|300.00</v>
      </c>
      <c r="C3655">
        <v>2873</v>
      </c>
      <c r="D3655" s="4">
        <v>45965</v>
      </c>
      <c r="E3655">
        <v>57</v>
      </c>
      <c r="F3655" t="s">
        <v>5319</v>
      </c>
      <c r="J3655">
        <v>5</v>
      </c>
      <c r="K3655" s="6">
        <v>300</v>
      </c>
      <c r="L3655" s="213">
        <v>1500</v>
      </c>
      <c r="M3655" s="6">
        <f>tbl_Manifiestos[[#This Row],[Total Pagado]]*tbl_Manifiestos[[#This Row],[Porcentaje]]</f>
        <v>1350</v>
      </c>
      <c r="N3655" s="3">
        <v>0.9</v>
      </c>
    </row>
    <row r="3656" spans="1:14" ht="15.75" x14ac:dyDescent="0.25">
      <c r="A3656" s="3" t="s">
        <v>4152</v>
      </c>
      <c r="B3656" s="3" t="str">
        <f>tbl_Manifiestos[[#This Row],[Factura]] &amp; "|" &amp; tbl_Manifiestos[[#This Row],[Proyecto OK]] &amp; "|" &amp; TEXT(tbl_Manifiestos[[#This Row],[Servicio]],"0.00") &amp; "|" &amp; TEXT(tbl_Manifiestos[[#This Row],[Costo Unitario]],"0.00")</f>
        <v>2872|PBC CDOT|1.00|285.00</v>
      </c>
      <c r="C3656">
        <v>2872</v>
      </c>
      <c r="D3656" s="136">
        <v>45968</v>
      </c>
      <c r="E3656">
        <v>59</v>
      </c>
      <c r="F3656" t="s">
        <v>5365</v>
      </c>
      <c r="H3656" t="s">
        <v>4490</v>
      </c>
      <c r="J3656">
        <v>1</v>
      </c>
      <c r="K3656" s="183">
        <v>285</v>
      </c>
      <c r="L3656" s="212">
        <v>285</v>
      </c>
      <c r="M3656" s="6">
        <f>tbl_Manifiestos[[#This Row],[Total Pagado]]*tbl_Manifiestos[[#This Row],[Porcentaje]]</f>
        <v>256.5</v>
      </c>
      <c r="N3656" s="3">
        <v>0.9</v>
      </c>
    </row>
    <row r="3657" spans="1:14" ht="15.75" x14ac:dyDescent="0.25">
      <c r="A3657" s="3" t="s">
        <v>4152</v>
      </c>
      <c r="B3657" s="3" t="str">
        <f>tbl_Manifiestos[[#This Row],[Factura]] &amp; "|" &amp; tbl_Manifiestos[[#This Row],[Proyecto OK]] &amp; "|" &amp; TEXT(tbl_Manifiestos[[#This Row],[Servicio]],"0.00") &amp; "|" &amp; TEXT(tbl_Manifiestos[[#This Row],[Costo Unitario]],"0.00")</f>
        <v>2872|PBC CDOT|1.25|110.00</v>
      </c>
      <c r="C3657">
        <v>2872</v>
      </c>
      <c r="D3657" s="140">
        <v>45968</v>
      </c>
      <c r="E3657">
        <v>59</v>
      </c>
      <c r="F3657" t="s">
        <v>5365</v>
      </c>
      <c r="H3657" t="s">
        <v>4490</v>
      </c>
      <c r="J3657">
        <v>1.25</v>
      </c>
      <c r="K3657" s="187">
        <v>110</v>
      </c>
      <c r="L3657" s="216">
        <v>137.5</v>
      </c>
      <c r="M3657" s="6">
        <f>tbl_Manifiestos[[#This Row],[Total Pagado]]*tbl_Manifiestos[[#This Row],[Porcentaje]]</f>
        <v>123.75</v>
      </c>
      <c r="N3657" s="3">
        <v>0.9</v>
      </c>
    </row>
    <row r="3658" spans="1:14" ht="15.75" x14ac:dyDescent="0.25">
      <c r="A3658" s="3" t="s">
        <v>4152</v>
      </c>
      <c r="B3658" s="3" t="str">
        <f>tbl_Manifiestos[[#This Row],[Factura]] &amp; "|" &amp; tbl_Manifiestos[[#This Row],[Proyecto OK]] &amp; "|" &amp; TEXT(tbl_Manifiestos[[#This Row],[Servicio]],"0.00") &amp; "|" &amp; TEXT(tbl_Manifiestos[[#This Row],[Costo Unitario]],"0.00")</f>
        <v>2872|PBC CDOT|1.00|285.00</v>
      </c>
      <c r="C3658">
        <v>2872</v>
      </c>
      <c r="D3658" s="138">
        <v>45968</v>
      </c>
      <c r="E3658">
        <v>59</v>
      </c>
      <c r="F3658" t="s">
        <v>5365</v>
      </c>
      <c r="H3658" t="s">
        <v>4490</v>
      </c>
      <c r="J3658">
        <v>1</v>
      </c>
      <c r="K3658" s="185">
        <v>285</v>
      </c>
      <c r="L3658" s="214">
        <v>285</v>
      </c>
      <c r="M3658" s="6">
        <f>tbl_Manifiestos[[#This Row],[Total Pagado]]*tbl_Manifiestos[[#This Row],[Porcentaje]]</f>
        <v>256.5</v>
      </c>
      <c r="N3658" s="3">
        <v>0.9</v>
      </c>
    </row>
    <row r="3659" spans="1:14" ht="15.75" x14ac:dyDescent="0.25">
      <c r="A3659" s="3" t="s">
        <v>4152</v>
      </c>
      <c r="B3659" s="3" t="str">
        <f>tbl_Manifiestos[[#This Row],[Factura]] &amp; "|" &amp; tbl_Manifiestos[[#This Row],[Proyecto OK]] &amp; "|" &amp; TEXT(tbl_Manifiestos[[#This Row],[Servicio]],"0.00") &amp; "|" &amp; TEXT(tbl_Manifiestos[[#This Row],[Costo Unitario]],"0.00")</f>
        <v>2873||1.00|300.00</v>
      </c>
      <c r="C3659">
        <v>2873</v>
      </c>
      <c r="D3659" s="4">
        <v>45964</v>
      </c>
      <c r="E3659">
        <v>555</v>
      </c>
      <c r="F3659" t="s">
        <v>5319</v>
      </c>
      <c r="J3659">
        <v>1</v>
      </c>
      <c r="K3659" s="6">
        <v>300</v>
      </c>
      <c r="L3659" s="213">
        <v>300</v>
      </c>
      <c r="M3659" s="6">
        <f>tbl_Manifiestos[[#This Row],[Total Pagado]]*tbl_Manifiestos[[#This Row],[Porcentaje]]</f>
        <v>270</v>
      </c>
      <c r="N3659" s="3">
        <v>0.9</v>
      </c>
    </row>
    <row r="3660" spans="1:14" ht="15.75" x14ac:dyDescent="0.25">
      <c r="A3660" s="3" t="s">
        <v>4152</v>
      </c>
      <c r="B3660" s="3" t="str">
        <f>tbl_Manifiestos[[#This Row],[Factura]] &amp; "|" &amp; tbl_Manifiestos[[#This Row],[Proyecto OK]] &amp; "|" &amp; TEXT(tbl_Manifiestos[[#This Row],[Servicio]],"0.00") &amp; "|" &amp; TEXT(tbl_Manifiestos[[#This Row],[Costo Unitario]],"0.00")</f>
        <v>2873||1.00|300.00</v>
      </c>
      <c r="C3660">
        <v>2873</v>
      </c>
      <c r="D3660" s="4">
        <v>45965</v>
      </c>
      <c r="E3660">
        <v>75</v>
      </c>
      <c r="F3660" t="s">
        <v>5319</v>
      </c>
      <c r="J3660">
        <v>1</v>
      </c>
      <c r="K3660" s="6">
        <v>300</v>
      </c>
      <c r="L3660" s="213">
        <v>300</v>
      </c>
      <c r="M3660" s="6">
        <f>tbl_Manifiestos[[#This Row],[Total Pagado]]*tbl_Manifiestos[[#This Row],[Porcentaje]]</f>
        <v>270</v>
      </c>
      <c r="N3660" s="3">
        <v>0.9</v>
      </c>
    </row>
    <row r="3661" spans="1:14" ht="15.75" x14ac:dyDescent="0.25">
      <c r="A3661" s="3" t="s">
        <v>4152</v>
      </c>
      <c r="B3661" s="3" t="str">
        <f>tbl_Manifiestos[[#This Row],[Factura]] &amp; "|" &amp; tbl_Manifiestos[[#This Row],[Proyecto OK]] &amp; "|" &amp; TEXT(tbl_Manifiestos[[#This Row],[Servicio]],"0.00") &amp; "|" &amp; TEXT(tbl_Manifiestos[[#This Row],[Costo Unitario]],"0.00")</f>
        <v>2873||1.00|300.00</v>
      </c>
      <c r="C3661">
        <v>2873</v>
      </c>
      <c r="D3661" s="4">
        <v>45965</v>
      </c>
      <c r="E3661">
        <v>75</v>
      </c>
      <c r="F3661" t="s">
        <v>5319</v>
      </c>
      <c r="J3661">
        <v>1</v>
      </c>
      <c r="K3661" s="6">
        <v>300</v>
      </c>
      <c r="L3661" s="213">
        <v>300</v>
      </c>
      <c r="M3661" s="6">
        <f>tbl_Manifiestos[[#This Row],[Total Pagado]]*tbl_Manifiestos[[#This Row],[Porcentaje]]</f>
        <v>270</v>
      </c>
      <c r="N3661" s="3">
        <v>0.9</v>
      </c>
    </row>
    <row r="3662" spans="1:14" ht="15.75" x14ac:dyDescent="0.25">
      <c r="A3662" s="3" t="s">
        <v>4152</v>
      </c>
      <c r="B3662" s="3" t="str">
        <f>tbl_Manifiestos[[#This Row],[Factura]] &amp; "|" &amp; tbl_Manifiestos[[#This Row],[Proyecto OK]] &amp; "|" &amp; TEXT(tbl_Manifiestos[[#This Row],[Servicio]],"0.00") &amp; "|" &amp; TEXT(tbl_Manifiestos[[#This Row],[Costo Unitario]],"0.00")</f>
        <v>2873||1.00|300.00</v>
      </c>
      <c r="C3662">
        <v>2873</v>
      </c>
      <c r="D3662" s="4">
        <v>45965</v>
      </c>
      <c r="E3662">
        <v>75</v>
      </c>
      <c r="F3662" t="s">
        <v>5319</v>
      </c>
      <c r="J3662">
        <v>1</v>
      </c>
      <c r="K3662" s="6">
        <v>300</v>
      </c>
      <c r="L3662" s="213">
        <v>300</v>
      </c>
      <c r="M3662" s="6">
        <f>tbl_Manifiestos[[#This Row],[Total Pagado]]*tbl_Manifiestos[[#This Row],[Porcentaje]]</f>
        <v>270</v>
      </c>
      <c r="N3662" s="3">
        <v>0.9</v>
      </c>
    </row>
    <row r="3663" spans="1:14" ht="15.75" x14ac:dyDescent="0.25">
      <c r="A3663" s="3" t="s">
        <v>4152</v>
      </c>
      <c r="B3663" s="3" t="str">
        <f>tbl_Manifiestos[[#This Row],[Factura]] &amp; "|" &amp; tbl_Manifiestos[[#This Row],[Proyecto OK]] &amp; "|" &amp; TEXT(tbl_Manifiestos[[#This Row],[Servicio]],"0.00") &amp; "|" &amp; TEXT(tbl_Manifiestos[[#This Row],[Costo Unitario]],"0.00")</f>
        <v>2873||1.00|300.00</v>
      </c>
      <c r="C3663">
        <v>2873</v>
      </c>
      <c r="D3663" s="138">
        <v>45965</v>
      </c>
      <c r="E3663">
        <v>75</v>
      </c>
      <c r="F3663" t="s">
        <v>5319</v>
      </c>
      <c r="J3663">
        <v>1</v>
      </c>
      <c r="K3663" s="185">
        <v>300</v>
      </c>
      <c r="L3663" s="214">
        <v>300</v>
      </c>
      <c r="M3663" s="6">
        <f>tbl_Manifiestos[[#This Row],[Total Pagado]]*tbl_Manifiestos[[#This Row],[Porcentaje]]</f>
        <v>270</v>
      </c>
      <c r="N3663" s="3">
        <v>0.9</v>
      </c>
    </row>
    <row r="3664" spans="1:14" ht="15.75" x14ac:dyDescent="0.25">
      <c r="A3664" s="3" t="s">
        <v>4152</v>
      </c>
      <c r="B3664" s="3" t="str">
        <f>tbl_Manifiestos[[#This Row],[Factura]] &amp; "|" &amp; tbl_Manifiestos[[#This Row],[Proyecto OK]] &amp; "|" &amp; TEXT(tbl_Manifiestos[[#This Row],[Servicio]],"0.00") &amp; "|" &amp; TEXT(tbl_Manifiestos[[#This Row],[Costo Unitario]],"0.00")</f>
        <v>2873||1.00|300.00</v>
      </c>
      <c r="C3664">
        <v>2873</v>
      </c>
      <c r="D3664" s="4">
        <v>45965</v>
      </c>
      <c r="E3664">
        <v>75</v>
      </c>
      <c r="F3664" t="s">
        <v>5319</v>
      </c>
      <c r="J3664">
        <v>1</v>
      </c>
      <c r="K3664" s="6">
        <v>300</v>
      </c>
      <c r="L3664" s="213">
        <v>300</v>
      </c>
      <c r="M3664" s="6">
        <f>tbl_Manifiestos[[#This Row],[Total Pagado]]*tbl_Manifiestos[[#This Row],[Porcentaje]]</f>
        <v>270</v>
      </c>
      <c r="N3664" s="3">
        <v>0.9</v>
      </c>
    </row>
    <row r="3665" spans="1:14" ht="15.75" x14ac:dyDescent="0.25">
      <c r="A3665" s="3" t="s">
        <v>4152</v>
      </c>
      <c r="B3665" s="3" t="str">
        <f>tbl_Manifiestos[[#This Row],[Factura]] &amp; "|" &amp; tbl_Manifiestos[[#This Row],[Proyecto OK]] &amp; "|" &amp; TEXT(tbl_Manifiestos[[#This Row],[Servicio]],"0.00") &amp; "|" &amp; TEXT(tbl_Manifiestos[[#This Row],[Costo Unitario]],"0.00")</f>
        <v>2873||0.50|110.00</v>
      </c>
      <c r="C3665">
        <v>2873</v>
      </c>
      <c r="D3665" s="4">
        <v>45965</v>
      </c>
      <c r="E3665">
        <v>75</v>
      </c>
      <c r="F3665" t="s">
        <v>5319</v>
      </c>
      <c r="J3665">
        <v>0.5</v>
      </c>
      <c r="K3665" s="6">
        <v>110</v>
      </c>
      <c r="L3665" s="213">
        <v>55</v>
      </c>
      <c r="M3665" s="6">
        <f>tbl_Manifiestos[[#This Row],[Total Pagado]]*tbl_Manifiestos[[#This Row],[Porcentaje]]</f>
        <v>49.5</v>
      </c>
      <c r="N3665" s="3">
        <v>0.9</v>
      </c>
    </row>
    <row r="3666" spans="1:14" ht="15.75" x14ac:dyDescent="0.25">
      <c r="A3666" s="3" t="s">
        <v>4152</v>
      </c>
      <c r="B3666" s="3" t="str">
        <f>tbl_Manifiestos[[#This Row],[Factura]] &amp; "|" &amp; tbl_Manifiestos[[#This Row],[Proyecto OK]] &amp; "|" &amp; TEXT(tbl_Manifiestos[[#This Row],[Servicio]],"0.00") &amp; "|" &amp; TEXT(tbl_Manifiestos[[#This Row],[Costo Unitario]],"0.00")</f>
        <v>2873||1.00|300.00</v>
      </c>
      <c r="C3666">
        <v>2873</v>
      </c>
      <c r="D3666" s="4">
        <v>45965</v>
      </c>
      <c r="E3666">
        <v>555</v>
      </c>
      <c r="F3666" t="s">
        <v>5319</v>
      </c>
      <c r="J3666">
        <v>1</v>
      </c>
      <c r="K3666" s="6">
        <v>300</v>
      </c>
      <c r="L3666" s="213">
        <v>300</v>
      </c>
      <c r="M3666" s="6">
        <f>tbl_Manifiestos[[#This Row],[Total Pagado]]*tbl_Manifiestos[[#This Row],[Porcentaje]]</f>
        <v>270</v>
      </c>
      <c r="N3666" s="3">
        <v>0.9</v>
      </c>
    </row>
    <row r="3667" spans="1:14" ht="15.75" x14ac:dyDescent="0.25">
      <c r="A3667" s="3" t="s">
        <v>4152</v>
      </c>
      <c r="B3667" s="3" t="str">
        <f>tbl_Manifiestos[[#This Row],[Factura]] &amp; "|" &amp; tbl_Manifiestos[[#This Row],[Proyecto OK]] &amp; "|" &amp; TEXT(tbl_Manifiestos[[#This Row],[Servicio]],"0.00") &amp; "|" &amp; TEXT(tbl_Manifiestos[[#This Row],[Costo Unitario]],"0.00")</f>
        <v>2873||1.00|300.00</v>
      </c>
      <c r="C3667">
        <v>2873</v>
      </c>
      <c r="D3667" s="4">
        <v>45965</v>
      </c>
      <c r="E3667">
        <v>555</v>
      </c>
      <c r="F3667" t="s">
        <v>5319</v>
      </c>
      <c r="J3667">
        <v>1</v>
      </c>
      <c r="K3667" s="6">
        <v>300</v>
      </c>
      <c r="L3667" s="213">
        <v>300</v>
      </c>
      <c r="M3667" s="6">
        <f>tbl_Manifiestos[[#This Row],[Total Pagado]]*tbl_Manifiestos[[#This Row],[Porcentaje]]</f>
        <v>270</v>
      </c>
      <c r="N3667" s="3">
        <v>0.9</v>
      </c>
    </row>
    <row r="3668" spans="1:14" ht="15.75" x14ac:dyDescent="0.25">
      <c r="A3668" s="3" t="s">
        <v>4152</v>
      </c>
      <c r="B3668" s="3" t="str">
        <f>tbl_Manifiestos[[#This Row],[Factura]] &amp; "|" &amp; tbl_Manifiestos[[#This Row],[Proyecto OK]] &amp; "|" &amp; TEXT(tbl_Manifiestos[[#This Row],[Servicio]],"0.00") &amp; "|" &amp; TEXT(tbl_Manifiestos[[#This Row],[Costo Unitario]],"0.00")</f>
        <v>2873||1.00|300.00</v>
      </c>
      <c r="C3668">
        <v>2873</v>
      </c>
      <c r="D3668" s="136">
        <v>45965</v>
      </c>
      <c r="E3668">
        <v>555</v>
      </c>
      <c r="F3668" t="s">
        <v>5319</v>
      </c>
      <c r="J3668">
        <v>1</v>
      </c>
      <c r="K3668" s="183">
        <v>300</v>
      </c>
      <c r="L3668" s="212">
        <v>300</v>
      </c>
      <c r="M3668" s="6">
        <f>tbl_Manifiestos[[#This Row],[Total Pagado]]*tbl_Manifiestos[[#This Row],[Porcentaje]]</f>
        <v>270</v>
      </c>
      <c r="N3668" s="3">
        <v>0.9</v>
      </c>
    </row>
    <row r="3669" spans="1:14" ht="15.75" x14ac:dyDescent="0.25">
      <c r="A3669" s="3" t="s">
        <v>4152</v>
      </c>
      <c r="B3669" s="3" t="str">
        <f>tbl_Manifiestos[[#This Row],[Factura]] &amp; "|" &amp; tbl_Manifiestos[[#This Row],[Proyecto OK]] &amp; "|" &amp; TEXT(tbl_Manifiestos[[#This Row],[Servicio]],"0.00") &amp; "|" &amp; TEXT(tbl_Manifiestos[[#This Row],[Costo Unitario]],"0.00")</f>
        <v>2873||1.00|300.00</v>
      </c>
      <c r="C3669">
        <v>2873</v>
      </c>
      <c r="D3669" s="140">
        <v>45965</v>
      </c>
      <c r="E3669">
        <v>555</v>
      </c>
      <c r="F3669" t="s">
        <v>5319</v>
      </c>
      <c r="J3669">
        <v>1</v>
      </c>
      <c r="K3669" s="187">
        <v>300</v>
      </c>
      <c r="L3669" s="216">
        <v>300</v>
      </c>
      <c r="M3669" s="6">
        <f>tbl_Manifiestos[[#This Row],[Total Pagado]]*tbl_Manifiestos[[#This Row],[Porcentaje]]</f>
        <v>270</v>
      </c>
      <c r="N3669" s="3">
        <v>0.9</v>
      </c>
    </row>
    <row r="3670" spans="1:14" ht="15.75" x14ac:dyDescent="0.25">
      <c r="A3670" s="3" t="s">
        <v>4152</v>
      </c>
      <c r="B3670" s="3" t="str">
        <f>tbl_Manifiestos[[#This Row],[Factura]] &amp; "|" &amp; tbl_Manifiestos[[#This Row],[Proyecto OK]] &amp; "|" &amp; TEXT(tbl_Manifiestos[[#This Row],[Servicio]],"0.00") &amp; "|" &amp; TEXT(tbl_Manifiestos[[#This Row],[Costo Unitario]],"0.00")</f>
        <v>2873||1.00|300.00</v>
      </c>
      <c r="C3670">
        <v>2873</v>
      </c>
      <c r="D3670" s="138">
        <v>45965</v>
      </c>
      <c r="E3670">
        <v>555</v>
      </c>
      <c r="F3670" t="s">
        <v>5319</v>
      </c>
      <c r="J3670">
        <v>1</v>
      </c>
      <c r="K3670" s="185">
        <v>300</v>
      </c>
      <c r="L3670" s="214">
        <v>300</v>
      </c>
      <c r="M3670" s="6">
        <f>tbl_Manifiestos[[#This Row],[Total Pagado]]*tbl_Manifiestos[[#This Row],[Porcentaje]]</f>
        <v>270</v>
      </c>
      <c r="N3670" s="3">
        <v>0.9</v>
      </c>
    </row>
    <row r="3671" spans="1:14" ht="15.75" x14ac:dyDescent="0.25">
      <c r="A3671" s="3" t="s">
        <v>4152</v>
      </c>
      <c r="B3671" s="3" t="str">
        <f>tbl_Manifiestos[[#This Row],[Factura]] &amp; "|" &amp; tbl_Manifiestos[[#This Row],[Proyecto OK]] &amp; "|" &amp; TEXT(tbl_Manifiestos[[#This Row],[Servicio]],"0.00") &amp; "|" &amp; TEXT(tbl_Manifiestos[[#This Row],[Costo Unitario]],"0.00")</f>
        <v>2875|Metra 115th|1.00|220.00</v>
      </c>
      <c r="C3671">
        <v>2875</v>
      </c>
      <c r="D3671" s="4">
        <v>45966</v>
      </c>
      <c r="E3671">
        <v>59</v>
      </c>
      <c r="F3671" t="s">
        <v>5363</v>
      </c>
      <c r="H3671" t="s">
        <v>3627</v>
      </c>
      <c r="J3671">
        <v>1</v>
      </c>
      <c r="K3671" s="6">
        <v>220</v>
      </c>
      <c r="L3671" s="213">
        <v>220</v>
      </c>
      <c r="M3671" s="6">
        <f>tbl_Manifiestos[[#This Row],[Total Pagado]]*tbl_Manifiestos[[#This Row],[Porcentaje]]</f>
        <v>198</v>
      </c>
      <c r="N3671" s="3">
        <v>0.9</v>
      </c>
    </row>
    <row r="3672" spans="1:14" ht="15.75" x14ac:dyDescent="0.25">
      <c r="A3672" s="3" t="s">
        <v>4152</v>
      </c>
      <c r="B3672" s="3" t="str">
        <f>tbl_Manifiestos[[#This Row],[Factura]] &amp; "|" &amp; tbl_Manifiestos[[#This Row],[Proyecto OK]] &amp; "|" &amp; TEXT(tbl_Manifiestos[[#This Row],[Servicio]],"0.00") &amp; "|" &amp; TEXT(tbl_Manifiestos[[#This Row],[Costo Unitario]],"0.00")</f>
        <v>2875|Metra 115th|3.00|220.00</v>
      </c>
      <c r="C3672">
        <v>2875</v>
      </c>
      <c r="D3672" s="4">
        <v>45967</v>
      </c>
      <c r="E3672">
        <v>51</v>
      </c>
      <c r="F3672" t="s">
        <v>5363</v>
      </c>
      <c r="H3672" t="s">
        <v>3627</v>
      </c>
      <c r="J3672">
        <v>3</v>
      </c>
      <c r="K3672" s="6">
        <v>220</v>
      </c>
      <c r="L3672" s="213">
        <v>660</v>
      </c>
      <c r="M3672" s="6">
        <f>tbl_Manifiestos[[#This Row],[Total Pagado]]*tbl_Manifiestos[[#This Row],[Porcentaje]]</f>
        <v>594</v>
      </c>
      <c r="N3672" s="3">
        <v>0.9</v>
      </c>
    </row>
    <row r="3673" spans="1:14" ht="15.75" x14ac:dyDescent="0.25">
      <c r="A3673" s="3" t="s">
        <v>4152</v>
      </c>
      <c r="B3673" s="3" t="str">
        <f>tbl_Manifiestos[[#This Row],[Factura]] &amp; "|" &amp; tbl_Manifiestos[[#This Row],[Proyecto OK]] &amp; "|" &amp; TEXT(tbl_Manifiestos[[#This Row],[Servicio]],"0.00") &amp; "|" &amp; TEXT(tbl_Manifiestos[[#This Row],[Costo Unitario]],"0.00")</f>
        <v>2875|Metra 115th|4.00|220.00</v>
      </c>
      <c r="C3673">
        <v>2875</v>
      </c>
      <c r="D3673" s="4">
        <v>45966</v>
      </c>
      <c r="E3673">
        <v>51</v>
      </c>
      <c r="F3673" t="s">
        <v>5363</v>
      </c>
      <c r="H3673" t="s">
        <v>3627</v>
      </c>
      <c r="J3673">
        <v>4</v>
      </c>
      <c r="K3673" s="6">
        <v>220</v>
      </c>
      <c r="L3673" s="213">
        <v>880</v>
      </c>
      <c r="M3673" s="6">
        <f>tbl_Manifiestos[[#This Row],[Total Pagado]]*tbl_Manifiestos[[#This Row],[Porcentaje]]</f>
        <v>792</v>
      </c>
      <c r="N3673" s="3">
        <v>0.9</v>
      </c>
    </row>
    <row r="3674" spans="1:14" ht="15.75" x14ac:dyDescent="0.25">
      <c r="A3674" s="3" t="s">
        <v>3894</v>
      </c>
      <c r="B3674" s="3" t="str">
        <f>tbl_Manifiestos[[#This Row],[Factura]] &amp; "|" &amp; tbl_Manifiestos[[#This Row],[Proyecto OK]] &amp; "|" &amp; TEXT(tbl_Manifiestos[[#This Row],[Servicio]],"0.00") &amp; "|" &amp; TEXT(tbl_Manifiestos[[#This Row],[Costo Unitario]],"0.00")</f>
        <v>2873||1.00|300.00</v>
      </c>
      <c r="C3674">
        <v>2873</v>
      </c>
      <c r="D3674" s="4">
        <v>45965</v>
      </c>
      <c r="E3674">
        <v>26</v>
      </c>
      <c r="F3674" t="s">
        <v>5319</v>
      </c>
      <c r="J3674">
        <v>1</v>
      </c>
      <c r="K3674" s="6">
        <v>300</v>
      </c>
      <c r="L3674" s="213">
        <v>300</v>
      </c>
      <c r="M3674" s="6">
        <f>tbl_Manifiestos[[#This Row],[Total Pagado]]*tbl_Manifiestos[[#This Row],[Porcentaje]]</f>
        <v>270</v>
      </c>
      <c r="N3674" s="3">
        <v>0.9</v>
      </c>
    </row>
    <row r="3675" spans="1:14" ht="15.75" x14ac:dyDescent="0.25">
      <c r="A3675" s="3" t="s">
        <v>3894</v>
      </c>
      <c r="B3675" s="3" t="str">
        <f>tbl_Manifiestos[[#This Row],[Factura]] &amp; "|" &amp; tbl_Manifiestos[[#This Row],[Proyecto OK]] &amp; "|" &amp; TEXT(tbl_Manifiestos[[#This Row],[Servicio]],"0.00") &amp; "|" &amp; TEXT(tbl_Manifiestos[[#This Row],[Costo Unitario]],"0.00")</f>
        <v>2873||1.00|300.00</v>
      </c>
      <c r="C3675">
        <v>2873</v>
      </c>
      <c r="D3675" s="4">
        <v>45965</v>
      </c>
      <c r="E3675">
        <v>26</v>
      </c>
      <c r="F3675" t="s">
        <v>5319</v>
      </c>
      <c r="J3675">
        <v>1</v>
      </c>
      <c r="K3675" s="6">
        <v>300</v>
      </c>
      <c r="L3675" s="213">
        <v>300</v>
      </c>
      <c r="M3675" s="6">
        <f>tbl_Manifiestos[[#This Row],[Total Pagado]]*tbl_Manifiestos[[#This Row],[Porcentaje]]</f>
        <v>270</v>
      </c>
      <c r="N3675" s="3">
        <v>0.9</v>
      </c>
    </row>
    <row r="3676" spans="1:14" ht="15.75" x14ac:dyDescent="0.25">
      <c r="A3676" s="3" t="s">
        <v>3894</v>
      </c>
      <c r="B3676" s="3" t="str">
        <f>tbl_Manifiestos[[#This Row],[Factura]] &amp; "|" &amp; tbl_Manifiestos[[#This Row],[Proyecto OK]] &amp; "|" &amp; TEXT(tbl_Manifiestos[[#This Row],[Servicio]],"0.00") &amp; "|" &amp; TEXT(tbl_Manifiestos[[#This Row],[Costo Unitario]],"0.00")</f>
        <v>2873||1.00|300.00</v>
      </c>
      <c r="C3676">
        <v>2873</v>
      </c>
      <c r="D3676" s="138">
        <v>45965</v>
      </c>
      <c r="E3676">
        <v>26</v>
      </c>
      <c r="F3676" t="s">
        <v>5319</v>
      </c>
      <c r="J3676">
        <v>1</v>
      </c>
      <c r="K3676" s="185">
        <v>300</v>
      </c>
      <c r="L3676" s="214">
        <v>300</v>
      </c>
      <c r="M3676" s="6">
        <f>tbl_Manifiestos[[#This Row],[Total Pagado]]*tbl_Manifiestos[[#This Row],[Porcentaje]]</f>
        <v>270</v>
      </c>
      <c r="N3676" s="3">
        <v>0.9</v>
      </c>
    </row>
    <row r="3677" spans="1:14" ht="15.75" x14ac:dyDescent="0.25">
      <c r="A3677" s="3" t="s">
        <v>3894</v>
      </c>
      <c r="B3677" s="3" t="str">
        <f>tbl_Manifiestos[[#This Row],[Factura]] &amp; "|" &amp; tbl_Manifiestos[[#This Row],[Proyecto OK]] &amp; "|" &amp; TEXT(tbl_Manifiestos[[#This Row],[Servicio]],"0.00") &amp; "|" &amp; TEXT(tbl_Manifiestos[[#This Row],[Costo Unitario]],"0.00")</f>
        <v>2873||1.00|300.00</v>
      </c>
      <c r="C3677">
        <v>2873</v>
      </c>
      <c r="D3677" s="4">
        <v>45965</v>
      </c>
      <c r="E3677">
        <v>26</v>
      </c>
      <c r="F3677" t="s">
        <v>5319</v>
      </c>
      <c r="J3677">
        <v>1</v>
      </c>
      <c r="K3677" s="6">
        <v>300</v>
      </c>
      <c r="L3677" s="213">
        <v>300</v>
      </c>
      <c r="M3677" s="6">
        <f>tbl_Manifiestos[[#This Row],[Total Pagado]]*tbl_Manifiestos[[#This Row],[Porcentaje]]</f>
        <v>270</v>
      </c>
      <c r="N3677" s="3">
        <v>0.9</v>
      </c>
    </row>
    <row r="3678" spans="1:14" ht="15.75" x14ac:dyDescent="0.25">
      <c r="A3678" s="3" t="s">
        <v>3894</v>
      </c>
      <c r="B3678" s="3" t="str">
        <f>tbl_Manifiestos[[#This Row],[Factura]] &amp; "|" &amp; tbl_Manifiestos[[#This Row],[Proyecto OK]] &amp; "|" &amp; TEXT(tbl_Manifiestos[[#This Row],[Servicio]],"0.00") &amp; "|" &amp; TEXT(tbl_Manifiestos[[#This Row],[Costo Unitario]],"0.00")</f>
        <v>2873||1.00|300.00</v>
      </c>
      <c r="C3678">
        <v>2873</v>
      </c>
      <c r="D3678" s="4">
        <v>45965</v>
      </c>
      <c r="E3678">
        <v>26</v>
      </c>
      <c r="F3678" t="s">
        <v>5319</v>
      </c>
      <c r="J3678">
        <v>1</v>
      </c>
      <c r="K3678" s="6">
        <v>300</v>
      </c>
      <c r="L3678" s="213">
        <v>300</v>
      </c>
      <c r="M3678" s="6">
        <f>tbl_Manifiestos[[#This Row],[Total Pagado]]*tbl_Manifiestos[[#This Row],[Porcentaje]]</f>
        <v>270</v>
      </c>
      <c r="N3678" s="3">
        <v>0.9</v>
      </c>
    </row>
    <row r="3679" spans="1:14" ht="15.75" x14ac:dyDescent="0.25">
      <c r="A3679" s="3" t="s">
        <v>1264</v>
      </c>
      <c r="B3679" s="3" t="str">
        <f>tbl_Manifiestos[[#This Row],[Factura]] &amp; "|" &amp; tbl_Manifiestos[[#This Row],[Proyecto OK]] &amp; "|" &amp; TEXT(tbl_Manifiestos[[#This Row],[Servicio]],"0.00") &amp; "|" &amp; TEXT(tbl_Manifiestos[[#This Row],[Costo Unitario]],"0.00")</f>
        <v>2873||1.00|300.00</v>
      </c>
      <c r="C3679">
        <v>2873</v>
      </c>
      <c r="D3679" s="136">
        <v>45964</v>
      </c>
      <c r="E3679">
        <v>7</v>
      </c>
      <c r="F3679" t="s">
        <v>5319</v>
      </c>
      <c r="J3679">
        <v>1</v>
      </c>
      <c r="K3679" s="183">
        <v>300</v>
      </c>
      <c r="L3679" s="212">
        <v>300</v>
      </c>
      <c r="M3679" s="6">
        <f>tbl_Manifiestos[[#This Row],[Total Pagado]]*tbl_Manifiestos[[#This Row],[Porcentaje]]</f>
        <v>270</v>
      </c>
      <c r="N3679" s="3">
        <v>0.9</v>
      </c>
    </row>
    <row r="3680" spans="1:14" ht="15.75" x14ac:dyDescent="0.25">
      <c r="A3680" s="3" t="s">
        <v>1264</v>
      </c>
      <c r="B3680" s="3" t="str">
        <f>tbl_Manifiestos[[#This Row],[Factura]] &amp; "|" &amp; tbl_Manifiestos[[#This Row],[Proyecto OK]] &amp; "|" &amp; TEXT(tbl_Manifiestos[[#This Row],[Servicio]],"0.00") &amp; "|" &amp; TEXT(tbl_Manifiestos[[#This Row],[Costo Unitario]],"0.00")</f>
        <v>2873||1.00|150.00</v>
      </c>
      <c r="C3680">
        <v>2873</v>
      </c>
      <c r="D3680" s="138">
        <v>45964</v>
      </c>
      <c r="E3680">
        <v>7</v>
      </c>
      <c r="F3680" t="s">
        <v>5319</v>
      </c>
      <c r="J3680">
        <v>1</v>
      </c>
      <c r="K3680" s="185">
        <v>150</v>
      </c>
      <c r="L3680" s="214">
        <v>150</v>
      </c>
      <c r="M3680" s="6">
        <f>tbl_Manifiestos[[#This Row],[Total Pagado]]*tbl_Manifiestos[[#This Row],[Porcentaje]]</f>
        <v>135</v>
      </c>
      <c r="N3680" s="3">
        <v>0.9</v>
      </c>
    </row>
    <row r="3681" spans="1:14" ht="15.75" x14ac:dyDescent="0.25">
      <c r="A3681" s="3" t="s">
        <v>1264</v>
      </c>
      <c r="B3681" s="3" t="str">
        <f>tbl_Manifiestos[[#This Row],[Factura]] &amp; "|" &amp; tbl_Manifiestos[[#This Row],[Proyecto OK]] &amp; "|" &amp; TEXT(tbl_Manifiestos[[#This Row],[Servicio]],"0.00") &amp; "|" &amp; TEXT(tbl_Manifiestos[[#This Row],[Costo Unitario]],"0.00")</f>
        <v>2873||1.00|300.00</v>
      </c>
      <c r="C3681">
        <v>2873</v>
      </c>
      <c r="D3681" s="136">
        <v>45965</v>
      </c>
      <c r="E3681">
        <v>7</v>
      </c>
      <c r="F3681" t="s">
        <v>5319</v>
      </c>
      <c r="J3681">
        <v>1</v>
      </c>
      <c r="K3681" s="183">
        <v>300</v>
      </c>
      <c r="L3681" s="212">
        <v>300</v>
      </c>
      <c r="M3681" s="6">
        <f>tbl_Manifiestos[[#This Row],[Total Pagado]]*tbl_Manifiestos[[#This Row],[Porcentaje]]</f>
        <v>270</v>
      </c>
      <c r="N3681" s="3">
        <v>0.9</v>
      </c>
    </row>
    <row r="3682" spans="1:14" ht="15.75" x14ac:dyDescent="0.25">
      <c r="A3682" s="3" t="s">
        <v>1264</v>
      </c>
      <c r="B3682" s="3" t="str">
        <f>tbl_Manifiestos[[#This Row],[Factura]] &amp; "|" &amp; tbl_Manifiestos[[#This Row],[Proyecto OK]] &amp; "|" &amp; TEXT(tbl_Manifiestos[[#This Row],[Servicio]],"0.00") &amp; "|" &amp; TEXT(tbl_Manifiestos[[#This Row],[Costo Unitario]],"0.00")</f>
        <v>2873||1.00|300.00</v>
      </c>
      <c r="C3682">
        <v>2873</v>
      </c>
      <c r="D3682" s="140">
        <v>45965</v>
      </c>
      <c r="E3682">
        <v>7</v>
      </c>
      <c r="F3682" t="s">
        <v>5319</v>
      </c>
      <c r="J3682">
        <v>1</v>
      </c>
      <c r="K3682" s="187">
        <v>300</v>
      </c>
      <c r="L3682" s="216">
        <v>300</v>
      </c>
      <c r="M3682" s="6">
        <f>tbl_Manifiestos[[#This Row],[Total Pagado]]*tbl_Manifiestos[[#This Row],[Porcentaje]]</f>
        <v>270</v>
      </c>
      <c r="N3682" s="3">
        <v>0.9</v>
      </c>
    </row>
    <row r="3683" spans="1:14" ht="15.75" x14ac:dyDescent="0.25">
      <c r="A3683" s="3" t="s">
        <v>1264</v>
      </c>
      <c r="B3683" s="3" t="str">
        <f>tbl_Manifiestos[[#This Row],[Factura]] &amp; "|" &amp; tbl_Manifiestos[[#This Row],[Proyecto OK]] &amp; "|" &amp; TEXT(tbl_Manifiestos[[#This Row],[Servicio]],"0.00") &amp; "|" &amp; TEXT(tbl_Manifiestos[[#This Row],[Costo Unitario]],"0.00")</f>
        <v>2873||1.00|300.00</v>
      </c>
      <c r="C3683">
        <v>2873</v>
      </c>
      <c r="D3683" s="138">
        <v>45964</v>
      </c>
      <c r="E3683">
        <v>7</v>
      </c>
      <c r="F3683" t="s">
        <v>5319</v>
      </c>
      <c r="J3683">
        <v>1</v>
      </c>
      <c r="K3683" s="185">
        <v>300</v>
      </c>
      <c r="L3683" s="214">
        <v>300</v>
      </c>
      <c r="M3683" s="6">
        <f>tbl_Manifiestos[[#This Row],[Total Pagado]]*tbl_Manifiestos[[#This Row],[Porcentaje]]</f>
        <v>270</v>
      </c>
      <c r="N3683" s="3">
        <v>0.9</v>
      </c>
    </row>
    <row r="3684" spans="1:14" ht="15.75" x14ac:dyDescent="0.25">
      <c r="A3684" s="3" t="s">
        <v>1264</v>
      </c>
      <c r="B3684" s="3" t="str">
        <f>tbl_Manifiestos[[#This Row],[Factura]] &amp; "|" &amp; tbl_Manifiestos[[#This Row],[Proyecto OK]] &amp; "|" &amp; TEXT(tbl_Manifiestos[[#This Row],[Servicio]],"0.00") &amp; "|" &amp; TEXT(tbl_Manifiestos[[#This Row],[Costo Unitario]],"0.00")</f>
        <v>2873||1.00|150.00</v>
      </c>
      <c r="C3684">
        <v>2873</v>
      </c>
      <c r="D3684" s="140">
        <v>45964</v>
      </c>
      <c r="E3684">
        <v>7</v>
      </c>
      <c r="F3684" t="s">
        <v>5319</v>
      </c>
      <c r="J3684">
        <v>1</v>
      </c>
      <c r="K3684" s="187">
        <v>150</v>
      </c>
      <c r="L3684" s="216">
        <v>150</v>
      </c>
      <c r="M3684" s="6">
        <f>tbl_Manifiestos[[#This Row],[Total Pagado]]*tbl_Manifiestos[[#This Row],[Porcentaje]]</f>
        <v>135</v>
      </c>
      <c r="N3684" s="3">
        <v>0.9</v>
      </c>
    </row>
    <row r="3685" spans="1:14" ht="15.75" x14ac:dyDescent="0.25">
      <c r="A3685" s="3" t="s">
        <v>1264</v>
      </c>
      <c r="B3685" s="3" t="str">
        <f>tbl_Manifiestos[[#This Row],[Factura]] &amp; "|" &amp; tbl_Manifiestos[[#This Row],[Proyecto OK]] &amp; "|" &amp; TEXT(tbl_Manifiestos[[#This Row],[Servicio]],"0.00") &amp; "|" &amp; TEXT(tbl_Manifiestos[[#This Row],[Costo Unitario]],"0.00")</f>
        <v>2873||1.00|150.00</v>
      </c>
      <c r="C3685">
        <v>2873</v>
      </c>
      <c r="D3685" s="138">
        <v>45964</v>
      </c>
      <c r="E3685">
        <v>7</v>
      </c>
      <c r="F3685" t="s">
        <v>5319</v>
      </c>
      <c r="J3685">
        <v>1</v>
      </c>
      <c r="K3685" s="185">
        <v>150</v>
      </c>
      <c r="L3685" s="214">
        <v>150</v>
      </c>
      <c r="M3685" s="6">
        <f>tbl_Manifiestos[[#This Row],[Total Pagado]]*tbl_Manifiestos[[#This Row],[Porcentaje]]</f>
        <v>135</v>
      </c>
      <c r="N3685" s="3">
        <v>0.9</v>
      </c>
    </row>
    <row r="3686" spans="1:14" ht="15.75" x14ac:dyDescent="0.25">
      <c r="A3686" s="3" t="s">
        <v>1264</v>
      </c>
      <c r="B3686" s="3" t="str">
        <f>tbl_Manifiestos[[#This Row],[Factura]] &amp; "|" &amp; tbl_Manifiestos[[#This Row],[Proyecto OK]] &amp; "|" &amp; TEXT(tbl_Manifiestos[[#This Row],[Servicio]],"0.00") &amp; "|" &amp; TEXT(tbl_Manifiestos[[#This Row],[Costo Unitario]],"0.00")</f>
        <v>2873||1.00|150.00</v>
      </c>
      <c r="C3686">
        <v>2873</v>
      </c>
      <c r="D3686" s="4">
        <v>45964</v>
      </c>
      <c r="E3686">
        <v>7</v>
      </c>
      <c r="F3686" t="s">
        <v>5319</v>
      </c>
      <c r="J3686">
        <v>1</v>
      </c>
      <c r="K3686" s="6">
        <v>150</v>
      </c>
      <c r="L3686" s="213">
        <v>150</v>
      </c>
      <c r="M3686" s="6">
        <f>tbl_Manifiestos[[#This Row],[Total Pagado]]*tbl_Manifiestos[[#This Row],[Porcentaje]]</f>
        <v>135</v>
      </c>
      <c r="N3686" s="3">
        <v>0.9</v>
      </c>
    </row>
    <row r="3687" spans="1:14" ht="15.75" x14ac:dyDescent="0.25">
      <c r="A3687" s="3" t="s">
        <v>1264</v>
      </c>
      <c r="B3687" s="3" t="str">
        <f>tbl_Manifiestos[[#This Row],[Factura]] &amp; "|" &amp; tbl_Manifiestos[[#This Row],[Proyecto OK]] &amp; "|" &amp; TEXT(tbl_Manifiestos[[#This Row],[Servicio]],"0.00") &amp; "|" &amp; TEXT(tbl_Manifiestos[[#This Row],[Costo Unitario]],"0.00")</f>
        <v>2873||1.00|300.00</v>
      </c>
      <c r="C3687">
        <v>2873</v>
      </c>
      <c r="D3687" s="136">
        <v>45964</v>
      </c>
      <c r="E3687">
        <v>7</v>
      </c>
      <c r="F3687" t="s">
        <v>5319</v>
      </c>
      <c r="J3687">
        <v>1</v>
      </c>
      <c r="K3687" s="183">
        <v>300</v>
      </c>
      <c r="L3687" s="212">
        <v>300</v>
      </c>
      <c r="M3687" s="6">
        <f>tbl_Manifiestos[[#This Row],[Total Pagado]]*tbl_Manifiestos[[#This Row],[Porcentaje]]</f>
        <v>270</v>
      </c>
      <c r="N3687" s="3">
        <v>0.9</v>
      </c>
    </row>
    <row r="3688" spans="1:14" ht="15.75" x14ac:dyDescent="0.25">
      <c r="A3688" s="3" t="s">
        <v>1264</v>
      </c>
      <c r="B3688" s="3" t="str">
        <f>tbl_Manifiestos[[#This Row],[Factura]] &amp; "|" &amp; tbl_Manifiestos[[#This Row],[Proyecto OK]] &amp; "|" &amp; TEXT(tbl_Manifiestos[[#This Row],[Servicio]],"0.00") &amp; "|" &amp; TEXT(tbl_Manifiestos[[#This Row],[Costo Unitario]],"0.00")</f>
        <v>2875|Metra 115th|4.00|220.00</v>
      </c>
      <c r="C3688">
        <v>2875</v>
      </c>
      <c r="D3688" s="138">
        <v>45967</v>
      </c>
      <c r="E3688">
        <v>201</v>
      </c>
      <c r="F3688" t="s">
        <v>5363</v>
      </c>
      <c r="H3688" t="s">
        <v>3627</v>
      </c>
      <c r="J3688">
        <v>4</v>
      </c>
      <c r="K3688" s="185">
        <v>220</v>
      </c>
      <c r="L3688" s="214">
        <v>880</v>
      </c>
      <c r="M3688" s="6">
        <f>tbl_Manifiestos[[#This Row],[Total Pagado]]*tbl_Manifiestos[[#This Row],[Porcentaje]]</f>
        <v>792</v>
      </c>
      <c r="N3688" s="3">
        <v>0.9</v>
      </c>
    </row>
    <row r="3689" spans="1:14" ht="15.75" x14ac:dyDescent="0.25">
      <c r="A3689" s="3" t="s">
        <v>5354</v>
      </c>
      <c r="B3689" s="3" t="str">
        <f>tbl_Manifiestos[[#This Row],[Factura]] &amp; "|" &amp; tbl_Manifiestos[[#This Row],[Proyecto OK]] &amp; "|" &amp; TEXT(tbl_Manifiestos[[#This Row],[Servicio]],"0.00") &amp; "|" &amp; TEXT(tbl_Manifiestos[[#This Row],[Costo Unitario]],"0.00")</f>
        <v>2873||5.00|300.00</v>
      </c>
      <c r="C3689">
        <v>2873</v>
      </c>
      <c r="D3689" s="136">
        <v>45965</v>
      </c>
      <c r="E3689">
        <v>184</v>
      </c>
      <c r="F3689" t="s">
        <v>5319</v>
      </c>
      <c r="J3689">
        <v>5</v>
      </c>
      <c r="K3689" s="183">
        <v>300</v>
      </c>
      <c r="L3689" s="212">
        <v>1500</v>
      </c>
      <c r="M3689" s="6">
        <f>tbl_Manifiestos[[#This Row],[Total Pagado]]*tbl_Manifiestos[[#This Row],[Porcentaje]]</f>
        <v>1350</v>
      </c>
      <c r="N3689" s="3">
        <v>0.9</v>
      </c>
    </row>
    <row r="3690" spans="1:14" ht="15.75" x14ac:dyDescent="0.25">
      <c r="A3690" s="3" t="s">
        <v>5354</v>
      </c>
      <c r="B3690" s="3" t="str">
        <f>tbl_Manifiestos[[#This Row],[Factura]] &amp; "|" &amp; tbl_Manifiestos[[#This Row],[Proyecto OK]] &amp; "|" &amp; TEXT(tbl_Manifiestos[[#This Row],[Servicio]],"0.00") &amp; "|" &amp; TEXT(tbl_Manifiestos[[#This Row],[Costo Unitario]],"0.00")</f>
        <v>2875|Metra 115th|4.00|220.00</v>
      </c>
      <c r="C3690">
        <v>2875</v>
      </c>
      <c r="D3690" s="140">
        <v>45967</v>
      </c>
      <c r="E3690">
        <v>184</v>
      </c>
      <c r="F3690" t="s">
        <v>5363</v>
      </c>
      <c r="H3690" t="s">
        <v>3627</v>
      </c>
      <c r="J3690">
        <v>4</v>
      </c>
      <c r="K3690" s="187">
        <v>220</v>
      </c>
      <c r="L3690" s="216">
        <v>880</v>
      </c>
      <c r="M3690" s="6">
        <f>tbl_Manifiestos[[#This Row],[Total Pagado]]*tbl_Manifiestos[[#This Row],[Porcentaje]]</f>
        <v>792</v>
      </c>
      <c r="N3690" s="3">
        <v>0.9</v>
      </c>
    </row>
    <row r="3691" spans="1:14" ht="15.75" x14ac:dyDescent="0.25">
      <c r="A3691" s="3" t="s">
        <v>5070</v>
      </c>
      <c r="B3691" s="3" t="str">
        <f>tbl_Manifiestos[[#This Row],[Factura]] &amp; "|" &amp; tbl_Manifiestos[[#This Row],[Proyecto OK]] &amp; "|" &amp; TEXT(tbl_Manifiestos[[#This Row],[Servicio]],"0.00") &amp; "|" &amp; TEXT(tbl_Manifiestos[[#This Row],[Costo Unitario]],"0.00")</f>
        <v>2873||1.00|300.00</v>
      </c>
      <c r="C3691">
        <v>2873</v>
      </c>
      <c r="D3691" s="138">
        <v>45964</v>
      </c>
      <c r="E3691">
        <v>336</v>
      </c>
      <c r="F3691" t="s">
        <v>5319</v>
      </c>
      <c r="J3691">
        <v>1</v>
      </c>
      <c r="K3691" s="185">
        <v>300</v>
      </c>
      <c r="L3691" s="214">
        <v>300</v>
      </c>
      <c r="M3691" s="6">
        <f>tbl_Manifiestos[[#This Row],[Total Pagado]]*tbl_Manifiestos[[#This Row],[Porcentaje]]</f>
        <v>270</v>
      </c>
      <c r="N3691" s="3">
        <v>0.9</v>
      </c>
    </row>
    <row r="3692" spans="1:14" ht="15.75" x14ac:dyDescent="0.25">
      <c r="A3692" s="3" t="s">
        <v>5070</v>
      </c>
      <c r="B3692" s="3" t="str">
        <f>tbl_Manifiestos[[#This Row],[Factura]] &amp; "|" &amp; tbl_Manifiestos[[#This Row],[Proyecto OK]] &amp; "|" &amp; TEXT(tbl_Manifiestos[[#This Row],[Servicio]],"0.00") &amp; "|" &amp; TEXT(tbl_Manifiestos[[#This Row],[Costo Unitario]],"0.00")</f>
        <v>2873||1.00|150.00</v>
      </c>
      <c r="C3692">
        <v>2873</v>
      </c>
      <c r="D3692" s="4">
        <v>45964</v>
      </c>
      <c r="E3692">
        <v>336</v>
      </c>
      <c r="F3692" t="s">
        <v>5319</v>
      </c>
      <c r="J3692">
        <v>1</v>
      </c>
      <c r="K3692" s="6">
        <v>150</v>
      </c>
      <c r="L3692" s="213">
        <v>150</v>
      </c>
      <c r="M3692" s="6">
        <f>tbl_Manifiestos[[#This Row],[Total Pagado]]*tbl_Manifiestos[[#This Row],[Porcentaje]]</f>
        <v>135</v>
      </c>
      <c r="N3692" s="3">
        <v>0.9</v>
      </c>
    </row>
    <row r="3693" spans="1:14" ht="15.75" x14ac:dyDescent="0.25">
      <c r="A3693" s="3" t="s">
        <v>5070</v>
      </c>
      <c r="B3693" s="3" t="str">
        <f>tbl_Manifiestos[[#This Row],[Factura]] &amp; "|" &amp; tbl_Manifiestos[[#This Row],[Proyecto OK]] &amp; "|" &amp; TEXT(tbl_Manifiestos[[#This Row],[Servicio]],"0.00") &amp; "|" &amp; TEXT(tbl_Manifiestos[[#This Row],[Costo Unitario]],"0.00")</f>
        <v>2873||1.00|150.00</v>
      </c>
      <c r="C3693">
        <v>2873</v>
      </c>
      <c r="D3693" s="138">
        <v>45964</v>
      </c>
      <c r="E3693">
        <v>336</v>
      </c>
      <c r="F3693" t="s">
        <v>5319</v>
      </c>
      <c r="J3693">
        <v>1</v>
      </c>
      <c r="K3693" s="185">
        <v>150</v>
      </c>
      <c r="L3693" s="214">
        <v>150</v>
      </c>
      <c r="M3693" s="6">
        <f>tbl_Manifiestos[[#This Row],[Total Pagado]]*tbl_Manifiestos[[#This Row],[Porcentaje]]</f>
        <v>135</v>
      </c>
      <c r="N3693" s="3">
        <v>0.9</v>
      </c>
    </row>
    <row r="3694" spans="1:14" ht="15.75" x14ac:dyDescent="0.25">
      <c r="A3694" s="3" t="s">
        <v>2195</v>
      </c>
      <c r="B3694" s="3" t="str">
        <f>tbl_Manifiestos[[#This Row],[Factura]] &amp; "|" &amp; tbl_Manifiestos[[#This Row],[Proyecto OK]] &amp; "|" &amp; TEXT(tbl_Manifiestos[[#This Row],[Servicio]],"0.00") &amp; "|" &amp; TEXT(tbl_Manifiestos[[#This Row],[Costo Unitario]],"0.00")</f>
        <v>2877|AR Term|6.25|105.00</v>
      </c>
      <c r="C3694">
        <v>2877</v>
      </c>
      <c r="D3694" s="4">
        <v>45964</v>
      </c>
      <c r="E3694">
        <v>15</v>
      </c>
      <c r="F3694" t="s">
        <v>5324</v>
      </c>
      <c r="G3694" t="s">
        <v>1039</v>
      </c>
      <c r="H3694" s="135" t="s">
        <v>1039</v>
      </c>
      <c r="J3694">
        <v>6.25</v>
      </c>
      <c r="K3694" s="6">
        <v>105</v>
      </c>
      <c r="L3694" s="213">
        <v>656.25</v>
      </c>
      <c r="M3694" s="6">
        <f>tbl_Manifiestos[[#This Row],[Total Pagado]]*tbl_Manifiestos[[#This Row],[Porcentaje]]</f>
        <v>590.625</v>
      </c>
      <c r="N3694" s="3">
        <v>0.9</v>
      </c>
    </row>
    <row r="3695" spans="1:14" ht="15.75" x14ac:dyDescent="0.25">
      <c r="A3695" s="3" t="s">
        <v>5309</v>
      </c>
      <c r="B3695" s="3" t="str">
        <f>tbl_Manifiestos[[#This Row],[Factura]] &amp; "|" &amp; tbl_Manifiestos[[#This Row],[Proyecto OK]] &amp; "|" &amp; TEXT(tbl_Manifiestos[[#This Row],[Servicio]],"0.00") &amp; "|" &amp; TEXT(tbl_Manifiestos[[#This Row],[Costo Unitario]],"0.00")</f>
        <v>2893|PBC CDOT|1.00|285.00</v>
      </c>
      <c r="C3695">
        <v>2893</v>
      </c>
      <c r="D3695" s="4">
        <v>45971</v>
      </c>
      <c r="E3695">
        <v>229</v>
      </c>
      <c r="F3695" t="s">
        <v>5365</v>
      </c>
      <c r="H3695" t="s">
        <v>4490</v>
      </c>
      <c r="J3695">
        <v>1</v>
      </c>
      <c r="K3695" s="6">
        <v>285</v>
      </c>
      <c r="L3695" s="213">
        <v>285</v>
      </c>
      <c r="M3695" s="6">
        <f>tbl_Manifiestos[[#This Row],[Total Pagado]]*tbl_Manifiestos[[#This Row],[Porcentaje]]</f>
        <v>256.5</v>
      </c>
      <c r="N3695" s="3">
        <v>0.9</v>
      </c>
    </row>
    <row r="3696" spans="1:14" ht="15.75" x14ac:dyDescent="0.25">
      <c r="A3696" s="3" t="s">
        <v>5309</v>
      </c>
      <c r="B3696" s="3" t="str">
        <f>tbl_Manifiestos[[#This Row],[Factura]] &amp; "|" &amp; tbl_Manifiestos[[#This Row],[Proyecto OK]] &amp; "|" &amp; TEXT(tbl_Manifiestos[[#This Row],[Servicio]],"0.00") &amp; "|" &amp; TEXT(tbl_Manifiestos[[#This Row],[Costo Unitario]],"0.00")</f>
        <v>2893|PBC CDOT|1.00|285.00</v>
      </c>
      <c r="C3696">
        <v>2893</v>
      </c>
      <c r="D3696" s="4">
        <v>45971</v>
      </c>
      <c r="E3696">
        <v>229</v>
      </c>
      <c r="F3696" t="s">
        <v>5365</v>
      </c>
      <c r="H3696" t="s">
        <v>4490</v>
      </c>
      <c r="J3696">
        <v>1</v>
      </c>
      <c r="K3696" s="6">
        <v>285</v>
      </c>
      <c r="L3696" s="213">
        <v>285</v>
      </c>
      <c r="M3696" s="6">
        <f>tbl_Manifiestos[[#This Row],[Total Pagado]]*tbl_Manifiestos[[#This Row],[Porcentaje]]</f>
        <v>256.5</v>
      </c>
      <c r="N3696" s="3">
        <v>0.9</v>
      </c>
    </row>
    <row r="3697" spans="1:14" ht="15.75" x14ac:dyDescent="0.25">
      <c r="A3697" s="3" t="s">
        <v>5309</v>
      </c>
      <c r="B3697" s="3" t="str">
        <f>tbl_Manifiestos[[#This Row],[Factura]] &amp; "|" &amp; tbl_Manifiestos[[#This Row],[Proyecto OK]] &amp; "|" &amp; TEXT(tbl_Manifiestos[[#This Row],[Servicio]],"0.00") &amp; "|" &amp; TEXT(tbl_Manifiestos[[#This Row],[Costo Unitario]],"0.00")</f>
        <v>2894||1.00|300.00</v>
      </c>
      <c r="C3697">
        <v>2894</v>
      </c>
      <c r="D3697" s="4">
        <v>45964</v>
      </c>
      <c r="E3697">
        <v>28</v>
      </c>
      <c r="F3697" t="s">
        <v>5319</v>
      </c>
      <c r="J3697">
        <v>1</v>
      </c>
      <c r="K3697" s="6">
        <v>300</v>
      </c>
      <c r="L3697" s="213">
        <v>300</v>
      </c>
      <c r="M3697" s="6">
        <f>tbl_Manifiestos[[#This Row],[Total Pagado]]*tbl_Manifiestos[[#This Row],[Porcentaje]]</f>
        <v>270</v>
      </c>
      <c r="N3697" s="3">
        <v>0.9</v>
      </c>
    </row>
    <row r="3698" spans="1:14" ht="15.75" x14ac:dyDescent="0.25">
      <c r="A3698" s="3" t="s">
        <v>5309</v>
      </c>
      <c r="B3698" s="3" t="str">
        <f>tbl_Manifiestos[[#This Row],[Factura]] &amp; "|" &amp; tbl_Manifiestos[[#This Row],[Proyecto OK]] &amp; "|" &amp; TEXT(tbl_Manifiestos[[#This Row],[Servicio]],"0.00") &amp; "|" &amp; TEXT(tbl_Manifiestos[[#This Row],[Costo Unitario]],"0.00")</f>
        <v>2894||1.00|150.00</v>
      </c>
      <c r="C3698">
        <v>2894</v>
      </c>
      <c r="D3698" s="136">
        <v>45964</v>
      </c>
      <c r="E3698">
        <v>28</v>
      </c>
      <c r="F3698" t="s">
        <v>5319</v>
      </c>
      <c r="J3698">
        <v>1</v>
      </c>
      <c r="K3698" s="183">
        <v>150</v>
      </c>
      <c r="L3698" s="212">
        <v>150</v>
      </c>
      <c r="M3698" s="6">
        <f>tbl_Manifiestos[[#This Row],[Total Pagado]]*tbl_Manifiestos[[#This Row],[Porcentaje]]</f>
        <v>135</v>
      </c>
      <c r="N3698" s="3">
        <v>0.9</v>
      </c>
    </row>
    <row r="3699" spans="1:14" ht="15.75" x14ac:dyDescent="0.25">
      <c r="A3699" s="3" t="s">
        <v>5309</v>
      </c>
      <c r="B3699" s="3" t="str">
        <f>tbl_Manifiestos[[#This Row],[Factura]] &amp; "|" &amp; tbl_Manifiestos[[#This Row],[Proyecto OK]] &amp; "|" &amp; TEXT(tbl_Manifiestos[[#This Row],[Servicio]],"0.00") &amp; "|" &amp; TEXT(tbl_Manifiestos[[#This Row],[Costo Unitario]],"0.00")</f>
        <v>2894||1.00|150.00</v>
      </c>
      <c r="C3699">
        <v>2894</v>
      </c>
      <c r="D3699" s="140">
        <v>45964</v>
      </c>
      <c r="E3699">
        <v>28</v>
      </c>
      <c r="F3699" t="s">
        <v>5319</v>
      </c>
      <c r="J3699">
        <v>1</v>
      </c>
      <c r="K3699" s="187">
        <v>150</v>
      </c>
      <c r="L3699" s="216">
        <v>150</v>
      </c>
      <c r="M3699" s="6">
        <f>tbl_Manifiestos[[#This Row],[Total Pagado]]*tbl_Manifiestos[[#This Row],[Porcentaje]]</f>
        <v>135</v>
      </c>
      <c r="N3699" s="3">
        <v>0.9</v>
      </c>
    </row>
    <row r="3700" spans="1:14" ht="15.75" x14ac:dyDescent="0.25">
      <c r="A3700" s="3" t="s">
        <v>5309</v>
      </c>
      <c r="B3700" s="3" t="str">
        <f>tbl_Manifiestos[[#This Row],[Factura]] &amp; "|" &amp; tbl_Manifiestos[[#This Row],[Proyecto OK]] &amp; "|" &amp; TEXT(tbl_Manifiestos[[#This Row],[Servicio]],"0.00") &amp; "|" &amp; TEXT(tbl_Manifiestos[[#This Row],[Costo Unitario]],"0.00")</f>
        <v>2894||1.00|150.00</v>
      </c>
      <c r="C3700">
        <v>2894</v>
      </c>
      <c r="D3700" s="140">
        <v>45964</v>
      </c>
      <c r="E3700">
        <v>28</v>
      </c>
      <c r="F3700" t="s">
        <v>5319</v>
      </c>
      <c r="J3700">
        <v>1</v>
      </c>
      <c r="K3700" s="187">
        <v>150</v>
      </c>
      <c r="L3700" s="216">
        <v>150</v>
      </c>
      <c r="M3700" s="6">
        <f>tbl_Manifiestos[[#This Row],[Total Pagado]]*tbl_Manifiestos[[#This Row],[Porcentaje]]</f>
        <v>135</v>
      </c>
      <c r="N3700" s="3">
        <v>0.9</v>
      </c>
    </row>
    <row r="3701" spans="1:14" ht="15.75" x14ac:dyDescent="0.25">
      <c r="A3701" s="3" t="s">
        <v>5309</v>
      </c>
      <c r="B3701" s="3" t="str">
        <f>tbl_Manifiestos[[#This Row],[Factura]] &amp; "|" &amp; tbl_Manifiestos[[#This Row],[Proyecto OK]] &amp; "|" &amp; TEXT(tbl_Manifiestos[[#This Row],[Servicio]],"0.00") &amp; "|" &amp; TEXT(tbl_Manifiestos[[#This Row],[Costo Unitario]],"0.00")</f>
        <v>2894||1.00|150.00</v>
      </c>
      <c r="C3701">
        <v>2894</v>
      </c>
      <c r="D3701" s="140">
        <v>45964</v>
      </c>
      <c r="E3701">
        <v>28</v>
      </c>
      <c r="F3701" t="s">
        <v>5319</v>
      </c>
      <c r="J3701">
        <v>1</v>
      </c>
      <c r="K3701" s="187">
        <v>150</v>
      </c>
      <c r="L3701" s="216">
        <v>150</v>
      </c>
      <c r="M3701" s="6">
        <f>tbl_Manifiestos[[#This Row],[Total Pagado]]*tbl_Manifiestos[[#This Row],[Porcentaje]]</f>
        <v>135</v>
      </c>
      <c r="N3701" s="3">
        <v>0.9</v>
      </c>
    </row>
    <row r="3702" spans="1:14" ht="15.75" x14ac:dyDescent="0.25">
      <c r="A3702" s="3" t="s">
        <v>5309</v>
      </c>
      <c r="B3702" s="3" t="str">
        <f>tbl_Manifiestos[[#This Row],[Factura]] &amp; "|" &amp; tbl_Manifiestos[[#This Row],[Proyecto OK]] &amp; "|" &amp; TEXT(tbl_Manifiestos[[#This Row],[Servicio]],"0.00") &amp; "|" &amp; TEXT(tbl_Manifiestos[[#This Row],[Costo Unitario]],"0.00")</f>
        <v>2894||1.00|300.00</v>
      </c>
      <c r="C3702">
        <v>2894</v>
      </c>
      <c r="D3702" s="138">
        <v>45964</v>
      </c>
      <c r="E3702">
        <v>28</v>
      </c>
      <c r="F3702" t="s">
        <v>5319</v>
      </c>
      <c r="J3702">
        <v>1</v>
      </c>
      <c r="K3702" s="185">
        <v>300</v>
      </c>
      <c r="L3702" s="214">
        <v>300</v>
      </c>
      <c r="M3702" s="6">
        <f>tbl_Manifiestos[[#This Row],[Total Pagado]]*tbl_Manifiestos[[#This Row],[Porcentaje]]</f>
        <v>270</v>
      </c>
      <c r="N3702" s="3">
        <v>0.9</v>
      </c>
    </row>
    <row r="3703" spans="1:14" ht="15.75" x14ac:dyDescent="0.25">
      <c r="A3703" s="3" t="s">
        <v>5309</v>
      </c>
      <c r="B3703" s="3" t="str">
        <f>tbl_Manifiestos[[#This Row],[Factura]] &amp; "|" &amp; tbl_Manifiestos[[#This Row],[Proyecto OK]] &amp; "|" &amp; TEXT(tbl_Manifiestos[[#This Row],[Servicio]],"0.00") &amp; "|" &amp; TEXT(tbl_Manifiestos[[#This Row],[Costo Unitario]],"0.00")</f>
        <v>2894||1.00|300.00</v>
      </c>
      <c r="C3703">
        <v>2894</v>
      </c>
      <c r="D3703" s="138">
        <v>45964</v>
      </c>
      <c r="E3703">
        <v>28</v>
      </c>
      <c r="F3703" t="s">
        <v>5319</v>
      </c>
      <c r="J3703">
        <v>1</v>
      </c>
      <c r="K3703" s="185">
        <v>300</v>
      </c>
      <c r="L3703" s="214">
        <v>300</v>
      </c>
      <c r="M3703" s="6">
        <f>tbl_Manifiestos[[#This Row],[Total Pagado]]*tbl_Manifiestos[[#This Row],[Porcentaje]]</f>
        <v>270</v>
      </c>
      <c r="N3703" s="3">
        <v>0.9</v>
      </c>
    </row>
    <row r="3704" spans="1:14" ht="15.75" x14ac:dyDescent="0.25">
      <c r="A3704" s="3" t="s">
        <v>5309</v>
      </c>
      <c r="B3704" s="3" t="str">
        <f>tbl_Manifiestos[[#This Row],[Factura]] &amp; "|" &amp; tbl_Manifiestos[[#This Row],[Proyecto OK]] &amp; "|" &amp; TEXT(tbl_Manifiestos[[#This Row],[Servicio]],"0.00") &amp; "|" &amp; TEXT(tbl_Manifiestos[[#This Row],[Costo Unitario]],"0.00")</f>
        <v>2894||1.00|300.00</v>
      </c>
      <c r="C3704">
        <v>2894</v>
      </c>
      <c r="D3704" s="4">
        <v>45965</v>
      </c>
      <c r="E3704">
        <v>229</v>
      </c>
      <c r="F3704" t="s">
        <v>5319</v>
      </c>
      <c r="J3704">
        <v>1</v>
      </c>
      <c r="K3704" s="6">
        <v>300</v>
      </c>
      <c r="L3704" s="213">
        <v>300</v>
      </c>
      <c r="M3704" s="6">
        <f>tbl_Manifiestos[[#This Row],[Total Pagado]]*tbl_Manifiestos[[#This Row],[Porcentaje]]</f>
        <v>270</v>
      </c>
      <c r="N3704" s="3">
        <v>0.9</v>
      </c>
    </row>
    <row r="3705" spans="1:14" ht="15.75" x14ac:dyDescent="0.25">
      <c r="A3705" s="3" t="s">
        <v>5309</v>
      </c>
      <c r="B3705" s="3" t="str">
        <f>tbl_Manifiestos[[#This Row],[Factura]] &amp; "|" &amp; tbl_Manifiestos[[#This Row],[Proyecto OK]] &amp; "|" &amp; TEXT(tbl_Manifiestos[[#This Row],[Servicio]],"0.00") &amp; "|" &amp; TEXT(tbl_Manifiestos[[#This Row],[Costo Unitario]],"0.00")</f>
        <v>2894||1.00|300.00</v>
      </c>
      <c r="C3705">
        <v>2894</v>
      </c>
      <c r="D3705" s="4">
        <v>45965</v>
      </c>
      <c r="E3705">
        <v>229</v>
      </c>
      <c r="F3705" t="s">
        <v>5319</v>
      </c>
      <c r="J3705">
        <v>1</v>
      </c>
      <c r="K3705" s="6">
        <v>300</v>
      </c>
      <c r="L3705" s="213">
        <v>300</v>
      </c>
      <c r="M3705" s="6">
        <f>tbl_Manifiestos[[#This Row],[Total Pagado]]*tbl_Manifiestos[[#This Row],[Porcentaje]]</f>
        <v>270</v>
      </c>
      <c r="N3705" s="3">
        <v>0.9</v>
      </c>
    </row>
    <row r="3706" spans="1:14" ht="15.75" x14ac:dyDescent="0.25">
      <c r="A3706" s="3" t="s">
        <v>5309</v>
      </c>
      <c r="B3706" s="3" t="str">
        <f>tbl_Manifiestos[[#This Row],[Factura]] &amp; "|" &amp; tbl_Manifiestos[[#This Row],[Proyecto OK]] &amp; "|" &amp; TEXT(tbl_Manifiestos[[#This Row],[Servicio]],"0.00") &amp; "|" &amp; TEXT(tbl_Manifiestos[[#This Row],[Costo Unitario]],"0.00")</f>
        <v>2894||1.00|300.00</v>
      </c>
      <c r="C3706">
        <v>2894</v>
      </c>
      <c r="D3706" s="4">
        <v>45965</v>
      </c>
      <c r="E3706">
        <v>229</v>
      </c>
      <c r="F3706" t="s">
        <v>5319</v>
      </c>
      <c r="J3706">
        <v>1</v>
      </c>
      <c r="K3706" s="6">
        <v>300</v>
      </c>
      <c r="L3706" s="213">
        <v>300</v>
      </c>
      <c r="M3706" s="6">
        <f>tbl_Manifiestos[[#This Row],[Total Pagado]]*tbl_Manifiestos[[#This Row],[Porcentaje]]</f>
        <v>270</v>
      </c>
      <c r="N3706" s="3">
        <v>0.9</v>
      </c>
    </row>
    <row r="3707" spans="1:14" ht="15.75" x14ac:dyDescent="0.25">
      <c r="A3707" s="3" t="s">
        <v>5309</v>
      </c>
      <c r="B3707" s="3" t="str">
        <f>tbl_Manifiestos[[#This Row],[Factura]] &amp; "|" &amp; tbl_Manifiestos[[#This Row],[Proyecto OK]] &amp; "|" &amp; TEXT(tbl_Manifiestos[[#This Row],[Servicio]],"0.00") &amp; "|" &amp; TEXT(tbl_Manifiestos[[#This Row],[Costo Unitario]],"0.00")</f>
        <v>2894||1.00|300.00</v>
      </c>
      <c r="C3707">
        <v>2894</v>
      </c>
      <c r="D3707" s="4">
        <v>45965</v>
      </c>
      <c r="E3707">
        <v>229</v>
      </c>
      <c r="F3707" t="s">
        <v>5319</v>
      </c>
      <c r="J3707">
        <v>1</v>
      </c>
      <c r="K3707" s="183">
        <v>300</v>
      </c>
      <c r="L3707" s="183">
        <v>300</v>
      </c>
      <c r="M3707" s="6">
        <f>tbl_Manifiestos[[#This Row],[Total Pagado]]*tbl_Manifiestos[[#This Row],[Porcentaje]]</f>
        <v>270</v>
      </c>
      <c r="N3707" s="3">
        <v>0.9</v>
      </c>
    </row>
    <row r="3708" spans="1:14" ht="15.75" x14ac:dyDescent="0.25">
      <c r="A3708" s="3" t="s">
        <v>5309</v>
      </c>
      <c r="B3708" s="3" t="str">
        <f>tbl_Manifiestos[[#This Row],[Factura]] &amp; "|" &amp; tbl_Manifiestos[[#This Row],[Proyecto OK]] &amp; "|" &amp; TEXT(tbl_Manifiestos[[#This Row],[Servicio]],"0.00") &amp; "|" &amp; TEXT(tbl_Manifiestos[[#This Row],[Costo Unitario]],"0.00")</f>
        <v>2894||1.00|300.00</v>
      </c>
      <c r="C3708">
        <v>2894</v>
      </c>
      <c r="D3708" s="140">
        <v>45965</v>
      </c>
      <c r="E3708">
        <v>229</v>
      </c>
      <c r="F3708" t="s">
        <v>5319</v>
      </c>
      <c r="J3708">
        <v>1</v>
      </c>
      <c r="K3708" s="187">
        <v>300</v>
      </c>
      <c r="L3708" s="216">
        <v>300</v>
      </c>
      <c r="M3708" s="6">
        <f>tbl_Manifiestos[[#This Row],[Total Pagado]]*tbl_Manifiestos[[#This Row],[Porcentaje]]</f>
        <v>270</v>
      </c>
      <c r="N3708" s="3">
        <v>0.9</v>
      </c>
    </row>
    <row r="3709" spans="1:14" ht="15.75" x14ac:dyDescent="0.25">
      <c r="A3709" s="3" t="s">
        <v>5309</v>
      </c>
      <c r="B3709" s="3" t="str">
        <f>tbl_Manifiestos[[#This Row],[Factura]] &amp; "|" &amp; tbl_Manifiestos[[#This Row],[Proyecto OK]] &amp; "|" &amp; TEXT(tbl_Manifiestos[[#This Row],[Servicio]],"0.00") &amp; "|" &amp; TEXT(tbl_Manifiestos[[#This Row],[Costo Unitario]],"0.00")</f>
        <v>2894||1.00|300.00</v>
      </c>
      <c r="C3709">
        <v>2894</v>
      </c>
      <c r="D3709" s="138">
        <v>45965</v>
      </c>
      <c r="E3709">
        <v>229</v>
      </c>
      <c r="F3709" t="s">
        <v>5319</v>
      </c>
      <c r="J3709">
        <v>1</v>
      </c>
      <c r="K3709" s="185">
        <v>300</v>
      </c>
      <c r="L3709" s="214">
        <v>300</v>
      </c>
      <c r="M3709" s="6">
        <f>tbl_Manifiestos[[#This Row],[Total Pagado]]*tbl_Manifiestos[[#This Row],[Porcentaje]]</f>
        <v>270</v>
      </c>
      <c r="N3709" s="3">
        <v>0.9</v>
      </c>
    </row>
    <row r="3710" spans="1:14" ht="15.75" x14ac:dyDescent="0.25">
      <c r="A3710" s="3" t="s">
        <v>5309</v>
      </c>
      <c r="B3710" s="3" t="str">
        <f>tbl_Manifiestos[[#This Row],[Factura]] &amp; "|" &amp; tbl_Manifiestos[[#This Row],[Proyecto OK]] &amp; "|" &amp; TEXT(tbl_Manifiestos[[#This Row],[Servicio]],"0.00") &amp; "|" &amp; TEXT(tbl_Manifiestos[[#This Row],[Costo Unitario]],"0.00")</f>
        <v>2897|Metra 115th|5.00|220.00</v>
      </c>
      <c r="C3710">
        <v>2897</v>
      </c>
      <c r="D3710" s="4">
        <v>45975</v>
      </c>
      <c r="E3710">
        <v>229</v>
      </c>
      <c r="F3710" t="s">
        <v>5363</v>
      </c>
      <c r="H3710" t="s">
        <v>3627</v>
      </c>
      <c r="J3710">
        <v>5</v>
      </c>
      <c r="K3710" s="6">
        <v>220</v>
      </c>
      <c r="L3710" s="213">
        <v>1100</v>
      </c>
      <c r="M3710" s="6">
        <f>tbl_Manifiestos[[#This Row],[Total Pagado]]*tbl_Manifiestos[[#This Row],[Porcentaje]]</f>
        <v>990</v>
      </c>
      <c r="N3710" s="3">
        <v>0.9</v>
      </c>
    </row>
    <row r="3711" spans="1:14" ht="15.75" x14ac:dyDescent="0.25">
      <c r="A3711" s="3" t="s">
        <v>1264</v>
      </c>
      <c r="B3711" s="3" t="str">
        <f>tbl_Manifiestos[[#This Row],[Factura]] &amp; "|" &amp; tbl_Manifiestos[[#This Row],[Proyecto OK]] &amp; "|" &amp; TEXT(tbl_Manifiestos[[#This Row],[Servicio]],"0.00") &amp; "|" &amp; TEXT(tbl_Manifiestos[[#This Row],[Costo Unitario]],"0.00")</f>
        <v>2897|Metra 115th|5.00|220.00</v>
      </c>
      <c r="C3711">
        <v>2897</v>
      </c>
      <c r="D3711" s="4">
        <v>45973</v>
      </c>
      <c r="E3711">
        <v>302</v>
      </c>
      <c r="F3711" t="s">
        <v>5363</v>
      </c>
      <c r="H3711" t="s">
        <v>3627</v>
      </c>
      <c r="J3711">
        <v>5</v>
      </c>
      <c r="K3711" s="6">
        <v>220</v>
      </c>
      <c r="L3711" s="213">
        <v>1100</v>
      </c>
      <c r="M3711" s="6">
        <f>tbl_Manifiestos[[#This Row],[Total Pagado]]*tbl_Manifiestos[[#This Row],[Porcentaje]]</f>
        <v>990</v>
      </c>
      <c r="N3711" s="3">
        <v>0.9</v>
      </c>
    </row>
    <row r="3712" spans="1:14" ht="15.75" x14ac:dyDescent="0.25">
      <c r="A3712" s="3" t="s">
        <v>1264</v>
      </c>
      <c r="B3712" s="3" t="str">
        <f>tbl_Manifiestos[[#This Row],[Factura]] &amp; "|" &amp; tbl_Manifiestos[[#This Row],[Proyecto OK]] &amp; "|" &amp; TEXT(tbl_Manifiestos[[#This Row],[Servicio]],"0.00") &amp; "|" &amp; TEXT(tbl_Manifiestos[[#This Row],[Costo Unitario]],"0.00")</f>
        <v>2897|Metra 115th|5.00|220.00</v>
      </c>
      <c r="C3712">
        <v>2897</v>
      </c>
      <c r="D3712" s="136">
        <v>45974</v>
      </c>
      <c r="E3712">
        <v>102</v>
      </c>
      <c r="F3712" t="s">
        <v>5363</v>
      </c>
      <c r="H3712" t="s">
        <v>3627</v>
      </c>
      <c r="J3712">
        <v>5</v>
      </c>
      <c r="K3712" s="183">
        <v>220</v>
      </c>
      <c r="L3712" s="212">
        <v>1100</v>
      </c>
      <c r="M3712" s="6">
        <f>tbl_Manifiestos[[#This Row],[Total Pagado]]*tbl_Manifiestos[[#This Row],[Porcentaje]]</f>
        <v>990</v>
      </c>
      <c r="N3712" s="3">
        <v>0.9</v>
      </c>
    </row>
    <row r="3713" spans="1:14" ht="15.75" x14ac:dyDescent="0.25">
      <c r="A3713" s="3" t="s">
        <v>1261</v>
      </c>
      <c r="B3713" s="3" t="str">
        <f>tbl_Manifiestos[[#This Row],[Factura]] &amp; "|" &amp; tbl_Manifiestos[[#This Row],[Proyecto OK]] &amp; "|" &amp; TEXT(tbl_Manifiestos[[#This Row],[Servicio]],"0.00") &amp; "|" &amp; TEXT(tbl_Manifiestos[[#This Row],[Costo Unitario]],"0.00")</f>
        <v>2893|PBC CDOT|1.00|285.00</v>
      </c>
      <c r="C3713">
        <v>2893</v>
      </c>
      <c r="D3713" s="138">
        <v>45968</v>
      </c>
      <c r="E3713">
        <v>47</v>
      </c>
      <c r="F3713" t="s">
        <v>5365</v>
      </c>
      <c r="H3713" t="s">
        <v>4490</v>
      </c>
      <c r="J3713">
        <v>1</v>
      </c>
      <c r="K3713" s="185">
        <v>285</v>
      </c>
      <c r="L3713" s="214">
        <v>285</v>
      </c>
      <c r="M3713" s="6">
        <f>tbl_Manifiestos[[#This Row],[Total Pagado]]*tbl_Manifiestos[[#This Row],[Porcentaje]]</f>
        <v>256.5</v>
      </c>
      <c r="N3713" s="3">
        <v>0.9</v>
      </c>
    </row>
    <row r="3714" spans="1:14" ht="15.75" x14ac:dyDescent="0.25">
      <c r="A3714" s="3" t="s">
        <v>1261</v>
      </c>
      <c r="B3714" s="3" t="str">
        <f>tbl_Manifiestos[[#This Row],[Factura]] &amp; "|" &amp; tbl_Manifiestos[[#This Row],[Proyecto OK]] &amp; "|" &amp; TEXT(tbl_Manifiestos[[#This Row],[Servicio]],"0.00") &amp; "|" &amp; TEXT(tbl_Manifiestos[[#This Row],[Costo Unitario]],"0.00")</f>
        <v>2893|PBC CDOT|1.00|285.00</v>
      </c>
      <c r="C3714">
        <v>2893</v>
      </c>
      <c r="D3714" s="4">
        <v>45968</v>
      </c>
      <c r="E3714">
        <v>47</v>
      </c>
      <c r="F3714" t="s">
        <v>5365</v>
      </c>
      <c r="H3714" t="s">
        <v>4490</v>
      </c>
      <c r="J3714">
        <v>1</v>
      </c>
      <c r="K3714" s="6">
        <v>285</v>
      </c>
      <c r="L3714" s="213">
        <v>285</v>
      </c>
      <c r="M3714" s="6">
        <f>tbl_Manifiestos[[#This Row],[Total Pagado]]*tbl_Manifiestos[[#This Row],[Porcentaje]]</f>
        <v>256.5</v>
      </c>
      <c r="N3714" s="3">
        <v>0.9</v>
      </c>
    </row>
    <row r="3715" spans="1:14" ht="15.75" x14ac:dyDescent="0.25">
      <c r="A3715" s="3" t="s">
        <v>1261</v>
      </c>
      <c r="B3715" s="3" t="str">
        <f>tbl_Manifiestos[[#This Row],[Factura]] &amp; "|" &amp; tbl_Manifiestos[[#This Row],[Proyecto OK]] &amp; "|" &amp; TEXT(tbl_Manifiestos[[#This Row],[Servicio]],"0.00") &amp; "|" &amp; TEXT(tbl_Manifiestos[[#This Row],[Costo Unitario]],"0.00")</f>
        <v>2893|PBC CDOT|0.75|110.00</v>
      </c>
      <c r="C3715">
        <v>2893</v>
      </c>
      <c r="D3715" s="138">
        <v>45971</v>
      </c>
      <c r="E3715">
        <v>683</v>
      </c>
      <c r="F3715" t="s">
        <v>5365</v>
      </c>
      <c r="H3715" t="s">
        <v>4490</v>
      </c>
      <c r="J3715">
        <v>0.75</v>
      </c>
      <c r="K3715" s="185">
        <v>110</v>
      </c>
      <c r="L3715" s="214">
        <v>82.5</v>
      </c>
      <c r="M3715" s="6">
        <f>tbl_Manifiestos[[#This Row],[Total Pagado]]*tbl_Manifiestos[[#This Row],[Porcentaje]]</f>
        <v>74.25</v>
      </c>
      <c r="N3715" s="3">
        <v>0.9</v>
      </c>
    </row>
    <row r="3716" spans="1:14" ht="15.75" x14ac:dyDescent="0.25">
      <c r="A3716" s="3" t="s">
        <v>1261</v>
      </c>
      <c r="B3716" s="3" t="str">
        <f>tbl_Manifiestos[[#This Row],[Factura]] &amp; "|" &amp; tbl_Manifiestos[[#This Row],[Proyecto OK]] &amp; "|" &amp; TEXT(tbl_Manifiestos[[#This Row],[Servicio]],"0.00") &amp; "|" &amp; TEXT(tbl_Manifiestos[[#This Row],[Costo Unitario]],"0.00")</f>
        <v>2893|PBC CDOT|2.00|285.00</v>
      </c>
      <c r="C3716">
        <v>2893</v>
      </c>
      <c r="D3716" s="4">
        <v>45971</v>
      </c>
      <c r="E3716">
        <v>683</v>
      </c>
      <c r="F3716" t="s">
        <v>5365</v>
      </c>
      <c r="H3716" t="s">
        <v>4490</v>
      </c>
      <c r="J3716">
        <v>2</v>
      </c>
      <c r="K3716" s="6">
        <v>285</v>
      </c>
      <c r="L3716" s="213">
        <v>570</v>
      </c>
      <c r="M3716" s="6">
        <f>tbl_Manifiestos[[#This Row],[Total Pagado]]*tbl_Manifiestos[[#This Row],[Porcentaje]]</f>
        <v>513</v>
      </c>
      <c r="N3716" s="3">
        <v>0.9</v>
      </c>
    </row>
    <row r="3717" spans="1:14" ht="15.75" x14ac:dyDescent="0.25">
      <c r="A3717" s="3" t="s">
        <v>1261</v>
      </c>
      <c r="B3717" s="3" t="str">
        <f>tbl_Manifiestos[[#This Row],[Factura]] &amp; "|" &amp; tbl_Manifiestos[[#This Row],[Proyecto OK]] &amp; "|" &amp; TEXT(tbl_Manifiestos[[#This Row],[Servicio]],"0.00") &amp; "|" &amp; TEXT(tbl_Manifiestos[[#This Row],[Costo Unitario]],"0.00")</f>
        <v>2893|PBC CDOT|1.00|285.00</v>
      </c>
      <c r="C3717">
        <v>2893</v>
      </c>
      <c r="D3717" s="4">
        <v>45971</v>
      </c>
      <c r="E3717">
        <v>569</v>
      </c>
      <c r="F3717" t="s">
        <v>5365</v>
      </c>
      <c r="H3717" t="s">
        <v>4490</v>
      </c>
      <c r="J3717">
        <v>1</v>
      </c>
      <c r="K3717" s="6">
        <v>285</v>
      </c>
      <c r="L3717" s="213">
        <v>285</v>
      </c>
      <c r="M3717" s="6">
        <f>tbl_Manifiestos[[#This Row],[Total Pagado]]*tbl_Manifiestos[[#This Row],[Porcentaje]]</f>
        <v>256.5</v>
      </c>
      <c r="N3717" s="3">
        <v>0.9</v>
      </c>
    </row>
    <row r="3718" spans="1:14" ht="15.75" x14ac:dyDescent="0.25">
      <c r="A3718" s="3" t="s">
        <v>1261</v>
      </c>
      <c r="B3718" s="3" t="str">
        <f>tbl_Manifiestos[[#This Row],[Factura]] &amp; "|" &amp; tbl_Manifiestos[[#This Row],[Proyecto OK]] &amp; "|" &amp; TEXT(tbl_Manifiestos[[#This Row],[Servicio]],"0.00") &amp; "|" &amp; TEXT(tbl_Manifiestos[[#This Row],[Costo Unitario]],"0.00")</f>
        <v>2893|PBC CDOT|1.00|285.00</v>
      </c>
      <c r="C3718">
        <v>2893</v>
      </c>
      <c r="D3718" s="4">
        <v>45971</v>
      </c>
      <c r="E3718">
        <v>569</v>
      </c>
      <c r="F3718" t="s">
        <v>5365</v>
      </c>
      <c r="H3718" t="s">
        <v>4490</v>
      </c>
      <c r="J3718">
        <v>1</v>
      </c>
      <c r="K3718" s="6">
        <v>285</v>
      </c>
      <c r="L3718" s="213">
        <v>285</v>
      </c>
      <c r="M3718" s="6">
        <f>tbl_Manifiestos[[#This Row],[Total Pagado]]*tbl_Manifiestos[[#This Row],[Porcentaje]]</f>
        <v>256.5</v>
      </c>
      <c r="N3718" s="3">
        <v>0.9</v>
      </c>
    </row>
    <row r="3719" spans="1:14" ht="15.75" x14ac:dyDescent="0.25">
      <c r="A3719" s="3" t="s">
        <v>1261</v>
      </c>
      <c r="B3719" s="3" t="str">
        <f>tbl_Manifiestos[[#This Row],[Factura]] &amp; "|" &amp; tbl_Manifiestos[[#This Row],[Proyecto OK]] &amp; "|" &amp; TEXT(tbl_Manifiestos[[#This Row],[Servicio]],"0.00") &amp; "|" &amp; TEXT(tbl_Manifiestos[[#This Row],[Costo Unitario]],"0.00")</f>
        <v>2894||1.00|300.00</v>
      </c>
      <c r="C3719">
        <v>2894</v>
      </c>
      <c r="D3719" s="4">
        <v>45965</v>
      </c>
      <c r="E3719">
        <v>830</v>
      </c>
      <c r="F3719" t="s">
        <v>5319</v>
      </c>
      <c r="J3719">
        <v>1</v>
      </c>
      <c r="K3719" s="6">
        <v>300</v>
      </c>
      <c r="L3719" s="6">
        <v>300</v>
      </c>
      <c r="M3719" s="6">
        <f>tbl_Manifiestos[[#This Row],[Total Pagado]]*tbl_Manifiestos[[#This Row],[Porcentaje]]</f>
        <v>270</v>
      </c>
      <c r="N3719" s="3">
        <v>0.9</v>
      </c>
    </row>
    <row r="3720" spans="1:14" ht="15.75" x14ac:dyDescent="0.25">
      <c r="A3720" s="3" t="s">
        <v>1261</v>
      </c>
      <c r="B3720" s="3" t="str">
        <f>tbl_Manifiestos[[#This Row],[Factura]] &amp; "|" &amp; tbl_Manifiestos[[#This Row],[Proyecto OK]] &amp; "|" &amp; TEXT(tbl_Manifiestos[[#This Row],[Servicio]],"0.00") &amp; "|" &amp; TEXT(tbl_Manifiestos[[#This Row],[Costo Unitario]],"0.00")</f>
        <v>2894||3.00|300.00</v>
      </c>
      <c r="C3720">
        <v>2894</v>
      </c>
      <c r="D3720" s="4">
        <v>45965</v>
      </c>
      <c r="E3720">
        <v>830</v>
      </c>
      <c r="F3720" t="s">
        <v>5319</v>
      </c>
      <c r="J3720">
        <v>3</v>
      </c>
      <c r="K3720" s="6">
        <v>300</v>
      </c>
      <c r="L3720" s="6">
        <v>900</v>
      </c>
      <c r="M3720" s="6">
        <f>tbl_Manifiestos[[#This Row],[Total Pagado]]*tbl_Manifiestos[[#This Row],[Porcentaje]]</f>
        <v>810</v>
      </c>
      <c r="N3720" s="3">
        <v>0.9</v>
      </c>
    </row>
    <row r="3721" spans="1:14" ht="15.75" x14ac:dyDescent="0.25">
      <c r="A3721" s="3" t="s">
        <v>1261</v>
      </c>
      <c r="B3721" s="3" t="str">
        <f>tbl_Manifiestos[[#This Row],[Factura]] &amp; "|" &amp; tbl_Manifiestos[[#This Row],[Proyecto OK]] &amp; "|" &amp; TEXT(tbl_Manifiestos[[#This Row],[Servicio]],"0.00") &amp; "|" &amp; TEXT(tbl_Manifiestos[[#This Row],[Costo Unitario]],"0.00")</f>
        <v>2894||1.00|300.00</v>
      </c>
      <c r="C3721">
        <v>2894</v>
      </c>
      <c r="D3721" s="136">
        <v>45965</v>
      </c>
      <c r="E3721">
        <v>830</v>
      </c>
      <c r="F3721" t="s">
        <v>5319</v>
      </c>
      <c r="J3721">
        <v>1</v>
      </c>
      <c r="K3721" s="183">
        <v>300</v>
      </c>
      <c r="L3721" s="183">
        <v>300</v>
      </c>
      <c r="M3721" s="6">
        <f>tbl_Manifiestos[[#This Row],[Total Pagado]]*tbl_Manifiestos[[#This Row],[Porcentaje]]</f>
        <v>270</v>
      </c>
      <c r="N3721" s="3">
        <v>0.9</v>
      </c>
    </row>
    <row r="3722" spans="1:14" ht="15.75" x14ac:dyDescent="0.25">
      <c r="A3722" s="3" t="s">
        <v>1261</v>
      </c>
      <c r="B3722" s="3" t="str">
        <f>tbl_Manifiestos[[#This Row],[Factura]] &amp; "|" &amp; tbl_Manifiestos[[#This Row],[Proyecto OK]] &amp; "|" &amp; TEXT(tbl_Manifiestos[[#This Row],[Servicio]],"0.00") &amp; "|" &amp; TEXT(tbl_Manifiestos[[#This Row],[Costo Unitario]],"0.00")</f>
        <v>2897|Metra 115th|4.00|220.00</v>
      </c>
      <c r="C3722">
        <v>2897</v>
      </c>
      <c r="D3722" s="138">
        <v>45974</v>
      </c>
      <c r="E3722">
        <v>566</v>
      </c>
      <c r="F3722" t="s">
        <v>5363</v>
      </c>
      <c r="H3722" t="s">
        <v>3627</v>
      </c>
      <c r="J3722">
        <v>4</v>
      </c>
      <c r="K3722" s="185">
        <v>220</v>
      </c>
      <c r="L3722" s="214">
        <v>880</v>
      </c>
      <c r="M3722" s="6">
        <f>tbl_Manifiestos[[#This Row],[Total Pagado]]*tbl_Manifiestos[[#This Row],[Porcentaje]]</f>
        <v>792</v>
      </c>
      <c r="N3722" s="3">
        <v>0.9</v>
      </c>
    </row>
    <row r="3723" spans="1:14" ht="15.75" x14ac:dyDescent="0.25">
      <c r="A3723" s="3" t="s">
        <v>5305</v>
      </c>
      <c r="B3723" s="3" t="str">
        <f>tbl_Manifiestos[[#This Row],[Factura]] &amp; "|" &amp; tbl_Manifiestos[[#This Row],[Proyecto OK]] &amp; "|" &amp; TEXT(tbl_Manifiestos[[#This Row],[Servicio]],"0.00") &amp; "|" &amp; TEXT(tbl_Manifiestos[[#This Row],[Costo Unitario]],"0.00")</f>
        <v>2893|PBC CDOT|1.00|285.00</v>
      </c>
      <c r="C3723">
        <v>2893</v>
      </c>
      <c r="D3723" s="136">
        <v>45971</v>
      </c>
      <c r="E3723">
        <v>54</v>
      </c>
      <c r="F3723" t="s">
        <v>5365</v>
      </c>
      <c r="H3723" t="s">
        <v>4490</v>
      </c>
      <c r="J3723">
        <v>1</v>
      </c>
      <c r="K3723" s="183">
        <v>285</v>
      </c>
      <c r="L3723" s="212">
        <v>285</v>
      </c>
      <c r="M3723" s="6">
        <f>tbl_Manifiestos[[#This Row],[Total Pagado]]*tbl_Manifiestos[[#This Row],[Porcentaje]]</f>
        <v>256.5</v>
      </c>
      <c r="N3723" s="3">
        <v>0.9</v>
      </c>
    </row>
    <row r="3724" spans="1:14" ht="15.75" x14ac:dyDescent="0.25">
      <c r="A3724" s="3" t="s">
        <v>5305</v>
      </c>
      <c r="B3724" s="3" t="str">
        <f>tbl_Manifiestos[[#This Row],[Factura]] &amp; "|" &amp; tbl_Manifiestos[[#This Row],[Proyecto OK]] &amp; "|" &amp; TEXT(tbl_Manifiestos[[#This Row],[Servicio]],"0.00") &amp; "|" &amp; TEXT(tbl_Manifiestos[[#This Row],[Costo Unitario]],"0.00")</f>
        <v>2895|115th Metra|1.00|220.00</v>
      </c>
      <c r="C3724">
        <v>2895</v>
      </c>
      <c r="D3724" s="138">
        <v>45974</v>
      </c>
      <c r="E3724">
        <v>20</v>
      </c>
      <c r="F3724" t="s">
        <v>5343</v>
      </c>
      <c r="H3724" t="s">
        <v>1346</v>
      </c>
      <c r="J3724">
        <v>1</v>
      </c>
      <c r="K3724" s="185">
        <v>220</v>
      </c>
      <c r="L3724" s="214">
        <v>220</v>
      </c>
      <c r="M3724" s="6">
        <f>tbl_Manifiestos[[#This Row],[Total Pagado]]*tbl_Manifiestos[[#This Row],[Porcentaje]]</f>
        <v>198</v>
      </c>
      <c r="N3724" s="3">
        <v>0.9</v>
      </c>
    </row>
    <row r="3725" spans="1:14" ht="15.75" x14ac:dyDescent="0.25">
      <c r="A3725" s="3" t="s">
        <v>5305</v>
      </c>
      <c r="B3725" s="3" t="str">
        <f>tbl_Manifiestos[[#This Row],[Factura]] &amp; "|" &amp; tbl_Manifiestos[[#This Row],[Proyecto OK]] &amp; "|" &amp; TEXT(tbl_Manifiestos[[#This Row],[Servicio]],"0.00") &amp; "|" &amp; TEXT(tbl_Manifiestos[[#This Row],[Costo Unitario]],"0.00")</f>
        <v>2895|115th Metra|1.00|220.00</v>
      </c>
      <c r="C3725">
        <v>2895</v>
      </c>
      <c r="D3725" s="4">
        <v>45974</v>
      </c>
      <c r="E3725">
        <v>20</v>
      </c>
      <c r="F3725" t="s">
        <v>5343</v>
      </c>
      <c r="H3725" t="s">
        <v>1346</v>
      </c>
      <c r="J3725">
        <v>1</v>
      </c>
      <c r="K3725" s="6">
        <v>220</v>
      </c>
      <c r="L3725" s="213">
        <v>220</v>
      </c>
      <c r="M3725" s="6">
        <f>tbl_Manifiestos[[#This Row],[Total Pagado]]*tbl_Manifiestos[[#This Row],[Porcentaje]]</f>
        <v>198</v>
      </c>
      <c r="N3725" s="3">
        <v>0.9</v>
      </c>
    </row>
    <row r="3726" spans="1:14" ht="15.75" x14ac:dyDescent="0.25">
      <c r="A3726" s="3" t="s">
        <v>5305</v>
      </c>
      <c r="B3726" s="3" t="str">
        <f>tbl_Manifiestos[[#This Row],[Factura]] &amp; "|" &amp; tbl_Manifiestos[[#This Row],[Proyecto OK]] &amp; "|" &amp; TEXT(tbl_Manifiestos[[#This Row],[Servicio]],"0.00") &amp; "|" &amp; TEXT(tbl_Manifiestos[[#This Row],[Costo Unitario]],"0.00")</f>
        <v>2895|115th Metra|1.00|220.00</v>
      </c>
      <c r="C3726">
        <v>2895</v>
      </c>
      <c r="D3726" s="140">
        <v>45974</v>
      </c>
      <c r="E3726">
        <v>20</v>
      </c>
      <c r="F3726" t="s">
        <v>5343</v>
      </c>
      <c r="H3726" t="s">
        <v>1346</v>
      </c>
      <c r="J3726">
        <v>1</v>
      </c>
      <c r="K3726" s="187">
        <v>220</v>
      </c>
      <c r="L3726" s="216">
        <v>220</v>
      </c>
      <c r="M3726" s="6">
        <f>tbl_Manifiestos[[#This Row],[Total Pagado]]*tbl_Manifiestos[[#This Row],[Porcentaje]]</f>
        <v>198</v>
      </c>
      <c r="N3726" s="3">
        <v>0.9</v>
      </c>
    </row>
    <row r="3727" spans="1:14" ht="15.75" x14ac:dyDescent="0.25">
      <c r="A3727" s="3" t="s">
        <v>5305</v>
      </c>
      <c r="B3727" s="3" t="str">
        <f>tbl_Manifiestos[[#This Row],[Factura]] &amp; "|" &amp; tbl_Manifiestos[[#This Row],[Proyecto OK]] &amp; "|" &amp; TEXT(tbl_Manifiestos[[#This Row],[Servicio]],"0.00") &amp; "|" &amp; TEXT(tbl_Manifiestos[[#This Row],[Costo Unitario]],"0.00")</f>
        <v>2897|Metra 115th|4.00|220.00</v>
      </c>
      <c r="C3727">
        <v>2897</v>
      </c>
      <c r="D3727" s="138">
        <v>45973</v>
      </c>
      <c r="E3727">
        <v>20</v>
      </c>
      <c r="F3727" t="s">
        <v>5363</v>
      </c>
      <c r="H3727" t="s">
        <v>3627</v>
      </c>
      <c r="J3727">
        <v>4</v>
      </c>
      <c r="K3727" s="185">
        <v>220</v>
      </c>
      <c r="L3727" s="214">
        <v>880</v>
      </c>
      <c r="M3727" s="6">
        <f>tbl_Manifiestos[[#This Row],[Total Pagado]]*tbl_Manifiestos[[#This Row],[Porcentaje]]</f>
        <v>792</v>
      </c>
      <c r="N3727" s="3">
        <v>0.9</v>
      </c>
    </row>
    <row r="3728" spans="1:14" ht="15.75" x14ac:dyDescent="0.25">
      <c r="A3728" s="3" t="s">
        <v>5305</v>
      </c>
      <c r="B3728" s="3" t="str">
        <f>tbl_Manifiestos[[#This Row],[Factura]] &amp; "|" &amp; tbl_Manifiestos[[#This Row],[Proyecto OK]] &amp; "|" &amp; TEXT(tbl_Manifiestos[[#This Row],[Servicio]],"0.00") &amp; "|" &amp; TEXT(tbl_Manifiestos[[#This Row],[Costo Unitario]],"0.00")</f>
        <v>2897|Metra 115th|4.00|220.00</v>
      </c>
      <c r="C3728">
        <v>2897</v>
      </c>
      <c r="D3728" s="4">
        <v>45974</v>
      </c>
      <c r="E3728">
        <v>1</v>
      </c>
      <c r="F3728" t="s">
        <v>5363</v>
      </c>
      <c r="H3728" t="s">
        <v>3627</v>
      </c>
      <c r="J3728">
        <v>4</v>
      </c>
      <c r="K3728" s="6">
        <v>220</v>
      </c>
      <c r="L3728" s="213">
        <v>880</v>
      </c>
      <c r="M3728" s="6">
        <f>tbl_Manifiestos[[#This Row],[Total Pagado]]*tbl_Manifiestos[[#This Row],[Porcentaje]]</f>
        <v>792</v>
      </c>
      <c r="N3728" s="3">
        <v>0.9</v>
      </c>
    </row>
    <row r="3729" spans="1:14" ht="15.75" x14ac:dyDescent="0.25">
      <c r="A3729" s="3" t="s">
        <v>5354</v>
      </c>
      <c r="B3729" s="3" t="str">
        <f>tbl_Manifiestos[[#This Row],[Factura]] &amp; "|" &amp; tbl_Manifiestos[[#This Row],[Proyecto OK]] &amp; "|" &amp; TEXT(tbl_Manifiestos[[#This Row],[Servicio]],"0.00") &amp; "|" &amp; TEXT(tbl_Manifiestos[[#This Row],[Costo Unitario]],"0.00")</f>
        <v>2872|PBC CDOT|1.00|285.00</v>
      </c>
      <c r="C3729">
        <v>2872</v>
      </c>
      <c r="D3729" s="136">
        <v>45968</v>
      </c>
      <c r="E3729">
        <v>184</v>
      </c>
      <c r="F3729" t="s">
        <v>5365</v>
      </c>
      <c r="H3729" t="s">
        <v>4490</v>
      </c>
      <c r="J3729">
        <v>1</v>
      </c>
      <c r="K3729" s="183">
        <v>285</v>
      </c>
      <c r="L3729" s="212">
        <v>285</v>
      </c>
      <c r="M3729" s="6">
        <f>tbl_Manifiestos[[#This Row],[Total Pagado]]*tbl_Manifiestos[[#This Row],[Porcentaje]]</f>
        <v>256.5</v>
      </c>
      <c r="N3729" s="3">
        <v>0.9</v>
      </c>
    </row>
    <row r="3730" spans="1:14" ht="15.75" x14ac:dyDescent="0.25">
      <c r="A3730" s="3" t="s">
        <v>5354</v>
      </c>
      <c r="B3730" s="3" t="str">
        <f>tbl_Manifiestos[[#This Row],[Factura]] &amp; "|" &amp; tbl_Manifiestos[[#This Row],[Proyecto OK]] &amp; "|" &amp; TEXT(tbl_Manifiestos[[#This Row],[Servicio]],"0.00") &amp; "|" &amp; TEXT(tbl_Manifiestos[[#This Row],[Costo Unitario]],"0.00")</f>
        <v>2872|PBC CDOT|1.00|110.00</v>
      </c>
      <c r="C3730">
        <v>2872</v>
      </c>
      <c r="D3730" s="138">
        <v>45968</v>
      </c>
      <c r="E3730">
        <v>184</v>
      </c>
      <c r="F3730" t="s">
        <v>5365</v>
      </c>
      <c r="H3730" t="s">
        <v>4490</v>
      </c>
      <c r="J3730">
        <v>1</v>
      </c>
      <c r="K3730" s="185">
        <v>110</v>
      </c>
      <c r="L3730" s="214">
        <v>110</v>
      </c>
      <c r="M3730" s="6">
        <f>tbl_Manifiestos[[#This Row],[Total Pagado]]*tbl_Manifiestos[[#This Row],[Porcentaje]]</f>
        <v>99</v>
      </c>
      <c r="N3730" s="3">
        <v>0.9</v>
      </c>
    </row>
    <row r="3731" spans="1:14" ht="15.75" x14ac:dyDescent="0.25">
      <c r="A3731" s="3" t="s">
        <v>5354</v>
      </c>
      <c r="B3731" s="3" t="str">
        <f>tbl_Manifiestos[[#This Row],[Factura]] &amp; "|" &amp; tbl_Manifiestos[[#This Row],[Proyecto OK]] &amp; "|" &amp; TEXT(tbl_Manifiestos[[#This Row],[Servicio]],"0.00") &amp; "|" &amp; TEXT(tbl_Manifiestos[[#This Row],[Costo Unitario]],"0.00")</f>
        <v>2894||5.00|300.00</v>
      </c>
      <c r="C3731">
        <v>2894</v>
      </c>
      <c r="D3731" s="136">
        <v>45965</v>
      </c>
      <c r="E3731">
        <v>184</v>
      </c>
      <c r="F3731" t="s">
        <v>5319</v>
      </c>
      <c r="J3731">
        <v>5</v>
      </c>
      <c r="K3731" s="183">
        <v>300</v>
      </c>
      <c r="L3731" s="212">
        <v>1500</v>
      </c>
      <c r="M3731" s="6">
        <f>tbl_Manifiestos[[#This Row],[Total Pagado]]*tbl_Manifiestos[[#This Row],[Porcentaje]]</f>
        <v>1350</v>
      </c>
      <c r="N3731" s="3">
        <v>0.9</v>
      </c>
    </row>
    <row r="3732" spans="1:14" ht="15.75" x14ac:dyDescent="0.25">
      <c r="A3732" s="3" t="s">
        <v>5354</v>
      </c>
      <c r="B3732" s="3" t="str">
        <f>tbl_Manifiestos[[#This Row],[Factura]] &amp; "|" &amp; tbl_Manifiestos[[#This Row],[Proyecto OK]] &amp; "|" &amp; TEXT(tbl_Manifiestos[[#This Row],[Servicio]],"0.00") &amp; "|" &amp; TEXT(tbl_Manifiestos[[#This Row],[Costo Unitario]],"0.00")</f>
        <v>2897|Metra 115th|4.00|220.00</v>
      </c>
      <c r="C3732">
        <v>2897</v>
      </c>
      <c r="D3732" s="140">
        <v>45967</v>
      </c>
      <c r="E3732">
        <v>184</v>
      </c>
      <c r="F3732" t="s">
        <v>5363</v>
      </c>
      <c r="H3732" t="s">
        <v>3627</v>
      </c>
      <c r="J3732">
        <v>4</v>
      </c>
      <c r="K3732" s="187">
        <v>220</v>
      </c>
      <c r="L3732" s="216">
        <v>880</v>
      </c>
      <c r="M3732" s="6">
        <f>tbl_Manifiestos[[#This Row],[Total Pagado]]*tbl_Manifiestos[[#This Row],[Porcentaje]]</f>
        <v>792</v>
      </c>
      <c r="N3732" s="3">
        <v>0.9</v>
      </c>
    </row>
    <row r="3733" spans="1:14" ht="15.75" x14ac:dyDescent="0.25">
      <c r="A3733" s="3" t="s">
        <v>4152</v>
      </c>
      <c r="B3733" s="3" t="str">
        <f>tbl_Manifiestos[[#This Row],[Factura]] &amp; "|" &amp; tbl_Manifiestos[[#This Row],[Proyecto OK]] &amp; "|" &amp; TEXT(tbl_Manifiestos[[#This Row],[Servicio]],"0.00") &amp; "|" &amp; TEXT(tbl_Manifiestos[[#This Row],[Costo Unitario]],"0.00")</f>
        <v>2893 / 2872|PBC CDOT|1.00|285.00</v>
      </c>
      <c r="C3733" t="s">
        <v>5367</v>
      </c>
      <c r="D3733" s="138">
        <v>45971</v>
      </c>
      <c r="E3733">
        <v>515</v>
      </c>
      <c r="F3733" t="s">
        <v>5365</v>
      </c>
      <c r="H3733" t="s">
        <v>4490</v>
      </c>
      <c r="J3733">
        <v>1</v>
      </c>
      <c r="K3733" s="185">
        <v>285</v>
      </c>
      <c r="L3733" s="214">
        <v>285</v>
      </c>
      <c r="M3733" s="6">
        <f>tbl_Manifiestos[[#This Row],[Total Pagado]]*tbl_Manifiestos[[#This Row],[Porcentaje]]</f>
        <v>256.5</v>
      </c>
      <c r="N3733" s="3">
        <v>0.9</v>
      </c>
    </row>
    <row r="3734" spans="1:14" ht="15.75" x14ac:dyDescent="0.25">
      <c r="A3734" s="3" t="s">
        <v>4152</v>
      </c>
      <c r="B3734" s="3" t="str">
        <f>tbl_Manifiestos[[#This Row],[Factura]] &amp; "|" &amp; tbl_Manifiestos[[#This Row],[Proyecto OK]] &amp; "|" &amp; TEXT(tbl_Manifiestos[[#This Row],[Servicio]],"0.00") &amp; "|" &amp; TEXT(tbl_Manifiestos[[#This Row],[Costo Unitario]],"0.00")</f>
        <v>2893 / 2872|PBC CDOT|1.00|285.00</v>
      </c>
      <c r="C3734" t="s">
        <v>5367</v>
      </c>
      <c r="D3734" s="4">
        <v>45971</v>
      </c>
      <c r="E3734">
        <v>515</v>
      </c>
      <c r="F3734" t="s">
        <v>5365</v>
      </c>
      <c r="H3734" t="s">
        <v>4490</v>
      </c>
      <c r="J3734">
        <v>1</v>
      </c>
      <c r="K3734" s="6">
        <v>285</v>
      </c>
      <c r="L3734" s="213">
        <v>285</v>
      </c>
      <c r="M3734" s="6">
        <f>tbl_Manifiestos[[#This Row],[Total Pagado]]*tbl_Manifiestos[[#This Row],[Porcentaje]]</f>
        <v>256.5</v>
      </c>
      <c r="N3734" s="3">
        <v>0.9</v>
      </c>
    </row>
    <row r="3735" spans="1:14" ht="15.75" x14ac:dyDescent="0.25">
      <c r="A3735" s="3" t="s">
        <v>4152</v>
      </c>
      <c r="B3735" s="3" t="str">
        <f>tbl_Manifiestos[[#This Row],[Factura]] &amp; "|" &amp; tbl_Manifiestos[[#This Row],[Proyecto OK]] &amp; "|" &amp; TEXT(tbl_Manifiestos[[#This Row],[Servicio]],"0.00") &amp; "|" &amp; TEXT(tbl_Manifiestos[[#This Row],[Costo Unitario]],"0.00")</f>
        <v>2895|115th Metra|2.00|220.00</v>
      </c>
      <c r="C3735">
        <v>2895</v>
      </c>
      <c r="D3735" s="138">
        <v>45975</v>
      </c>
      <c r="E3735">
        <v>75</v>
      </c>
      <c r="F3735" t="s">
        <v>5343</v>
      </c>
      <c r="H3735" t="s">
        <v>1346</v>
      </c>
      <c r="J3735">
        <v>2</v>
      </c>
      <c r="K3735" s="185">
        <v>220</v>
      </c>
      <c r="L3735" s="214">
        <v>440</v>
      </c>
      <c r="M3735" s="6">
        <f>tbl_Manifiestos[[#This Row],[Total Pagado]]*tbl_Manifiestos[[#This Row],[Porcentaje]]</f>
        <v>396</v>
      </c>
      <c r="N3735" s="3">
        <v>0.9</v>
      </c>
    </row>
    <row r="3736" spans="1:14" ht="15.75" x14ac:dyDescent="0.25">
      <c r="A3736" s="3" t="s">
        <v>5335</v>
      </c>
      <c r="B3736" s="3" t="str">
        <f>tbl_Manifiestos[[#This Row],[Factura]] &amp; "|" &amp; tbl_Manifiestos[[#This Row],[Proyecto OK]] &amp; "|" &amp; TEXT(tbl_Manifiestos[[#This Row],[Servicio]],"0.00") &amp; "|" &amp; TEXT(tbl_Manifiestos[[#This Row],[Costo Unitario]],"0.00")</f>
        <v>2895|115th Metra|3.00|220.00</v>
      </c>
      <c r="C3736">
        <v>2895</v>
      </c>
      <c r="D3736" s="4">
        <v>45975</v>
      </c>
      <c r="E3736">
        <v>701</v>
      </c>
      <c r="F3736" t="s">
        <v>5343</v>
      </c>
      <c r="H3736" t="s">
        <v>1346</v>
      </c>
      <c r="J3736">
        <v>3</v>
      </c>
      <c r="K3736" s="6">
        <v>220</v>
      </c>
      <c r="L3736" s="213">
        <v>660</v>
      </c>
      <c r="M3736" s="6">
        <f>tbl_Manifiestos[[#This Row],[Total Pagado]]*tbl_Manifiestos[[#This Row],[Porcentaje]]</f>
        <v>594</v>
      </c>
      <c r="N3736" s="3">
        <v>0.9</v>
      </c>
    </row>
    <row r="3737" spans="1:14" ht="15.75" x14ac:dyDescent="0.25">
      <c r="A3737" s="3" t="s">
        <v>1264</v>
      </c>
      <c r="B3737" s="3" t="str">
        <f>tbl_Manifiestos[[#This Row],[Factura]] &amp; "|" &amp; tbl_Manifiestos[[#This Row],[Proyecto OK]] &amp; "|" &amp; TEXT(tbl_Manifiestos[[#This Row],[Servicio]],"0.00") &amp; "|" &amp; TEXT(tbl_Manifiestos[[#This Row],[Costo Unitario]],"0.00")</f>
        <v>2914||3.00|315.00</v>
      </c>
      <c r="C3737">
        <v>2914</v>
      </c>
      <c r="D3737" s="4">
        <v>45980</v>
      </c>
      <c r="E3737">
        <v>102</v>
      </c>
      <c r="F3737" t="s">
        <v>5319</v>
      </c>
      <c r="J3737">
        <v>3</v>
      </c>
      <c r="K3737" s="6">
        <v>315</v>
      </c>
      <c r="L3737" s="213">
        <v>945</v>
      </c>
      <c r="M3737" s="6">
        <f>tbl_Manifiestos[[#This Row],[Total Pagado]]*tbl_Manifiestos[[#This Row],[Porcentaje]]</f>
        <v>850.5</v>
      </c>
      <c r="N3737" s="3">
        <v>0.9</v>
      </c>
    </row>
    <row r="3738" spans="1:14" ht="15.75" x14ac:dyDescent="0.25">
      <c r="A3738" s="3" t="s">
        <v>1264</v>
      </c>
      <c r="B3738" s="3" t="str">
        <f>tbl_Manifiestos[[#This Row],[Factura]] &amp; "|" &amp; tbl_Manifiestos[[#This Row],[Proyecto OK]] &amp; "|" &amp; TEXT(tbl_Manifiestos[[#This Row],[Servicio]],"0.00") &amp; "|" &amp; TEXT(tbl_Manifiestos[[#This Row],[Costo Unitario]],"0.00")</f>
        <v>2914||3.00|315.00</v>
      </c>
      <c r="C3738">
        <v>2914</v>
      </c>
      <c r="D3738" s="4">
        <v>45981</v>
      </c>
      <c r="E3738">
        <v>302</v>
      </c>
      <c r="F3738" t="s">
        <v>5319</v>
      </c>
      <c r="J3738">
        <v>3</v>
      </c>
      <c r="K3738" s="6">
        <v>315</v>
      </c>
      <c r="L3738" s="213">
        <v>945</v>
      </c>
      <c r="M3738" s="6">
        <f>tbl_Manifiestos[[#This Row],[Total Pagado]]*tbl_Manifiestos[[#This Row],[Porcentaje]]</f>
        <v>850.5</v>
      </c>
      <c r="N3738" s="3">
        <v>0.9</v>
      </c>
    </row>
    <row r="3739" spans="1:14" ht="15.75" x14ac:dyDescent="0.25">
      <c r="A3739" s="3" t="s">
        <v>1264</v>
      </c>
      <c r="B3739" s="3" t="str">
        <f>tbl_Manifiestos[[#This Row],[Factura]] &amp; "|" &amp; tbl_Manifiestos[[#This Row],[Proyecto OK]] &amp; "|" &amp; TEXT(tbl_Manifiestos[[#This Row],[Servicio]],"0.00") &amp; "|" &amp; TEXT(tbl_Manifiestos[[#This Row],[Costo Unitario]],"0.00")</f>
        <v>2915|115th Metra|2.00|220.00</v>
      </c>
      <c r="C3739">
        <v>2915</v>
      </c>
      <c r="D3739" s="4">
        <v>45979</v>
      </c>
      <c r="E3739">
        <v>7</v>
      </c>
      <c r="F3739" t="s">
        <v>5343</v>
      </c>
      <c r="H3739" t="s">
        <v>1346</v>
      </c>
      <c r="J3739">
        <v>2</v>
      </c>
      <c r="K3739" s="6">
        <v>220</v>
      </c>
      <c r="L3739" s="213">
        <v>440</v>
      </c>
      <c r="M3739" s="6">
        <f>tbl_Manifiestos[[#This Row],[Total Pagado]]*tbl_Manifiestos[[#This Row],[Porcentaje]]</f>
        <v>396</v>
      </c>
      <c r="N3739" s="3">
        <v>0.9</v>
      </c>
    </row>
    <row r="3740" spans="1:14" ht="15.75" x14ac:dyDescent="0.25">
      <c r="A3740" s="3" t="s">
        <v>1261</v>
      </c>
      <c r="B3740" s="3" t="str">
        <f>tbl_Manifiestos[[#This Row],[Factura]] &amp; "|" &amp; tbl_Manifiestos[[#This Row],[Proyecto OK]] &amp; "|" &amp; TEXT(tbl_Manifiestos[[#This Row],[Servicio]],"0.00") &amp; "|" &amp; TEXT(tbl_Manifiestos[[#This Row],[Costo Unitario]],"0.00")</f>
        <v>2914||2.00|315.00</v>
      </c>
      <c r="C3740">
        <v>2914</v>
      </c>
      <c r="D3740" s="4">
        <v>45980</v>
      </c>
      <c r="E3740">
        <v>555</v>
      </c>
      <c r="F3740" t="s">
        <v>5319</v>
      </c>
      <c r="J3740">
        <v>2</v>
      </c>
      <c r="K3740" s="6">
        <v>315</v>
      </c>
      <c r="L3740" s="213">
        <v>630</v>
      </c>
      <c r="M3740" s="6">
        <f>tbl_Manifiestos[[#This Row],[Total Pagado]]*tbl_Manifiestos[[#This Row],[Porcentaje]]</f>
        <v>567</v>
      </c>
      <c r="N3740" s="3">
        <v>0.9</v>
      </c>
    </row>
    <row r="3741" spans="1:14" ht="15.75" x14ac:dyDescent="0.25">
      <c r="A3741" s="3" t="s">
        <v>1261</v>
      </c>
      <c r="B3741" s="3" t="str">
        <f>tbl_Manifiestos[[#This Row],[Factura]] &amp; "|" &amp; tbl_Manifiestos[[#This Row],[Proyecto OK]] &amp; "|" &amp; TEXT(tbl_Manifiestos[[#This Row],[Servicio]],"0.00") &amp; "|" &amp; TEXT(tbl_Manifiestos[[#This Row],[Costo Unitario]],"0.00")</f>
        <v>2914||3.00|315.00</v>
      </c>
      <c r="C3741">
        <v>2914</v>
      </c>
      <c r="D3741" s="4">
        <v>45981</v>
      </c>
      <c r="E3741">
        <v>567</v>
      </c>
      <c r="F3741" t="s">
        <v>5319</v>
      </c>
      <c r="J3741">
        <v>3</v>
      </c>
      <c r="K3741" s="6">
        <v>315</v>
      </c>
      <c r="L3741" s="6">
        <v>945</v>
      </c>
      <c r="M3741" s="6">
        <f>tbl_Manifiestos[[#This Row],[Total Pagado]]*tbl_Manifiestos[[#This Row],[Porcentaje]]</f>
        <v>850.5</v>
      </c>
      <c r="N3741" s="3">
        <v>0.9</v>
      </c>
    </row>
    <row r="3742" spans="1:14" ht="15.75" x14ac:dyDescent="0.25">
      <c r="A3742" s="3" t="s">
        <v>1261</v>
      </c>
      <c r="B3742" s="3" t="str">
        <f>tbl_Manifiestos[[#This Row],[Factura]] &amp; "|" &amp; tbl_Manifiestos[[#This Row],[Proyecto OK]] &amp; "|" &amp; TEXT(tbl_Manifiestos[[#This Row],[Servicio]],"0.00") &amp; "|" &amp; TEXT(tbl_Manifiestos[[#This Row],[Costo Unitario]],"0.00")</f>
        <v>2914||3.00|315.00</v>
      </c>
      <c r="C3742">
        <v>2914</v>
      </c>
      <c r="D3742" s="4">
        <v>45981</v>
      </c>
      <c r="E3742">
        <v>585</v>
      </c>
      <c r="F3742" t="s">
        <v>5319</v>
      </c>
      <c r="J3742">
        <v>3</v>
      </c>
      <c r="K3742" s="183">
        <v>315</v>
      </c>
      <c r="L3742" s="183">
        <v>945</v>
      </c>
      <c r="M3742" s="6">
        <f>tbl_Manifiestos[[#This Row],[Total Pagado]]*tbl_Manifiestos[[#This Row],[Porcentaje]]</f>
        <v>850.5</v>
      </c>
      <c r="N3742" s="3">
        <v>0.9</v>
      </c>
    </row>
    <row r="3743" spans="1:14" ht="15.75" x14ac:dyDescent="0.25">
      <c r="A3743" s="3" t="s">
        <v>1261</v>
      </c>
      <c r="B3743" s="3" t="str">
        <f>tbl_Manifiestos[[#This Row],[Factura]] &amp; "|" &amp; tbl_Manifiestos[[#This Row],[Proyecto OK]] &amp; "|" &amp; TEXT(tbl_Manifiestos[[#This Row],[Servicio]],"0.00") &amp; "|" &amp; TEXT(tbl_Manifiestos[[#This Row],[Costo Unitario]],"0.00")</f>
        <v>2914||3.00|315.00</v>
      </c>
      <c r="C3743">
        <v>2914</v>
      </c>
      <c r="D3743" s="138">
        <v>45981</v>
      </c>
      <c r="E3743">
        <v>570</v>
      </c>
      <c r="F3743" t="s">
        <v>5319</v>
      </c>
      <c r="J3743">
        <v>3</v>
      </c>
      <c r="K3743" s="185">
        <v>315</v>
      </c>
      <c r="L3743" s="214">
        <v>945</v>
      </c>
      <c r="M3743" s="6">
        <f>tbl_Manifiestos[[#This Row],[Total Pagado]]*tbl_Manifiestos[[#This Row],[Porcentaje]]</f>
        <v>850.5</v>
      </c>
      <c r="N3743" s="3">
        <v>0.9</v>
      </c>
    </row>
    <row r="3744" spans="1:14" ht="15.75" x14ac:dyDescent="0.25">
      <c r="A3744" s="3" t="s">
        <v>1261</v>
      </c>
      <c r="B3744" s="3" t="str">
        <f>tbl_Manifiestos[[#This Row],[Factura]] &amp; "|" &amp; tbl_Manifiestos[[#This Row],[Proyecto OK]] &amp; "|" &amp; TEXT(tbl_Manifiestos[[#This Row],[Servicio]],"0.00") &amp; "|" &amp; TEXT(tbl_Manifiestos[[#This Row],[Costo Unitario]],"0.00")</f>
        <v>2915|115th Metra|2.00|220.00</v>
      </c>
      <c r="C3744">
        <v>2915</v>
      </c>
      <c r="D3744" s="4">
        <v>45979</v>
      </c>
      <c r="E3744">
        <v>569</v>
      </c>
      <c r="F3744" t="s">
        <v>5343</v>
      </c>
      <c r="H3744" t="s">
        <v>1346</v>
      </c>
      <c r="J3744">
        <v>2</v>
      </c>
      <c r="K3744" s="6">
        <v>220</v>
      </c>
      <c r="L3744" s="213">
        <v>440</v>
      </c>
      <c r="M3744" s="6">
        <f>tbl_Manifiestos[[#This Row],[Total Pagado]]*tbl_Manifiestos[[#This Row],[Porcentaje]]</f>
        <v>396</v>
      </c>
      <c r="N3744" s="3">
        <v>0.9</v>
      </c>
    </row>
    <row r="3745" spans="1:14" ht="15.75" x14ac:dyDescent="0.25">
      <c r="A3745" s="3" t="s">
        <v>1261</v>
      </c>
      <c r="B3745" s="3" t="str">
        <f>tbl_Manifiestos[[#This Row],[Factura]] &amp; "|" &amp; tbl_Manifiestos[[#This Row],[Proyecto OK]] &amp; "|" &amp; TEXT(tbl_Manifiestos[[#This Row],[Servicio]],"0.00") &amp; "|" &amp; TEXT(tbl_Manifiestos[[#This Row],[Costo Unitario]],"0.00")</f>
        <v>2917|AR Term|11.25|105.00</v>
      </c>
      <c r="C3745">
        <v>2917</v>
      </c>
      <c r="D3745" s="136">
        <v>45981</v>
      </c>
      <c r="E3745">
        <v>28</v>
      </c>
      <c r="F3745" t="s">
        <v>5324</v>
      </c>
      <c r="G3745" t="s">
        <v>1039</v>
      </c>
      <c r="H3745" s="135" t="s">
        <v>1039</v>
      </c>
      <c r="J3745">
        <v>11.25</v>
      </c>
      <c r="K3745" s="183">
        <v>105</v>
      </c>
      <c r="L3745" s="212">
        <v>1181.25</v>
      </c>
      <c r="M3745" s="6">
        <f>tbl_Manifiestos[[#This Row],[Total Pagado]]*tbl_Manifiestos[[#This Row],[Porcentaje]]</f>
        <v>1063.125</v>
      </c>
      <c r="N3745" s="3">
        <v>0.9</v>
      </c>
    </row>
    <row r="3746" spans="1:14" ht="15.75" x14ac:dyDescent="0.25">
      <c r="A3746" s="3" t="s">
        <v>5354</v>
      </c>
      <c r="B3746" s="3" t="str">
        <f>tbl_Manifiestos[[#This Row],[Factura]] &amp; "|" &amp; tbl_Manifiestos[[#This Row],[Proyecto OK]] &amp; "|" &amp; TEXT(tbl_Manifiestos[[#This Row],[Servicio]],"0.00") &amp; "|" &amp; TEXT(tbl_Manifiestos[[#This Row],[Costo Unitario]],"0.00")</f>
        <v>2914||3.00|315.00</v>
      </c>
      <c r="C3746">
        <v>2914</v>
      </c>
      <c r="D3746" s="140">
        <v>45980</v>
      </c>
      <c r="E3746">
        <v>1</v>
      </c>
      <c r="F3746" t="s">
        <v>5319</v>
      </c>
      <c r="J3746">
        <v>3</v>
      </c>
      <c r="K3746" s="187">
        <v>315</v>
      </c>
      <c r="L3746" s="216">
        <v>945</v>
      </c>
      <c r="M3746" s="6">
        <f>tbl_Manifiestos[[#This Row],[Total Pagado]]*tbl_Manifiestos[[#This Row],[Porcentaje]]</f>
        <v>850.5</v>
      </c>
      <c r="N3746" s="3">
        <v>0.9</v>
      </c>
    </row>
    <row r="3747" spans="1:14" ht="15.75" x14ac:dyDescent="0.25">
      <c r="A3747" s="3" t="s">
        <v>5354</v>
      </c>
      <c r="B3747" s="3" t="str">
        <f>tbl_Manifiestos[[#This Row],[Factura]] &amp; "|" &amp; tbl_Manifiestos[[#This Row],[Proyecto OK]] &amp; "|" &amp; TEXT(tbl_Manifiestos[[#This Row],[Servicio]],"0.00") &amp; "|" &amp; TEXT(tbl_Manifiestos[[#This Row],[Costo Unitario]],"0.00")</f>
        <v>2872|PBC CDOT|1.00|285.00</v>
      </c>
      <c r="C3747">
        <v>2872</v>
      </c>
      <c r="D3747" s="138">
        <v>45971</v>
      </c>
      <c r="E3747">
        <v>354</v>
      </c>
      <c r="F3747" t="s">
        <v>5365</v>
      </c>
      <c r="H3747" t="s">
        <v>4490</v>
      </c>
      <c r="J3747">
        <v>1</v>
      </c>
      <c r="K3747" s="185">
        <v>285</v>
      </c>
      <c r="L3747" s="214">
        <v>285</v>
      </c>
      <c r="M3747" s="6">
        <f>tbl_Manifiestos[[#This Row],[Total Pagado]]*tbl_Manifiestos[[#This Row],[Porcentaje]]</f>
        <v>256.5</v>
      </c>
      <c r="N3747" s="3">
        <v>0.9</v>
      </c>
    </row>
    <row r="3748" spans="1:14" ht="15.75" x14ac:dyDescent="0.25">
      <c r="A3748" s="3" t="s">
        <v>5354</v>
      </c>
      <c r="B3748" s="3" t="str">
        <f>tbl_Manifiestos[[#This Row],[Factura]] &amp; "|" &amp; tbl_Manifiestos[[#This Row],[Proyecto OK]] &amp; "|" &amp; TEXT(tbl_Manifiestos[[#This Row],[Servicio]],"0.00") &amp; "|" &amp; TEXT(tbl_Manifiestos[[#This Row],[Costo Unitario]],"0.00")</f>
        <v>2872|PBC CDOT|1.00|285.00</v>
      </c>
      <c r="C3748">
        <v>2872</v>
      </c>
      <c r="D3748" s="4">
        <v>45971</v>
      </c>
      <c r="E3748">
        <v>354</v>
      </c>
      <c r="F3748" t="s">
        <v>5365</v>
      </c>
      <c r="H3748" t="s">
        <v>4490</v>
      </c>
      <c r="J3748">
        <v>1</v>
      </c>
      <c r="K3748" s="6">
        <v>285</v>
      </c>
      <c r="L3748" s="213">
        <v>285</v>
      </c>
      <c r="M3748" s="6">
        <f>tbl_Manifiestos[[#This Row],[Total Pagado]]*tbl_Manifiestos[[#This Row],[Porcentaje]]</f>
        <v>256.5</v>
      </c>
      <c r="N3748" s="3">
        <v>0.9</v>
      </c>
    </row>
    <row r="3749" spans="1:14" ht="15.75" x14ac:dyDescent="0.25">
      <c r="A3749" s="3" t="s">
        <v>5354</v>
      </c>
      <c r="B3749" s="3" t="str">
        <f>tbl_Manifiestos[[#This Row],[Factura]] &amp; "|" &amp; tbl_Manifiestos[[#This Row],[Proyecto OK]] &amp; "|" &amp; TEXT(tbl_Manifiestos[[#This Row],[Servicio]],"0.00") &amp; "|" &amp; TEXT(tbl_Manifiestos[[#This Row],[Costo Unitario]],"0.00")</f>
        <v>2872|PBC CDOT|0.75|110.00</v>
      </c>
      <c r="C3749">
        <v>2872</v>
      </c>
      <c r="D3749" s="136">
        <v>45971</v>
      </c>
      <c r="E3749">
        <v>354</v>
      </c>
      <c r="F3749" t="s">
        <v>5365</v>
      </c>
      <c r="H3749" t="s">
        <v>4490</v>
      </c>
      <c r="J3749">
        <v>0.75</v>
      </c>
      <c r="K3749" s="183">
        <v>110</v>
      </c>
      <c r="L3749" s="212">
        <v>82.5</v>
      </c>
      <c r="M3749" s="6">
        <f>tbl_Manifiestos[[#This Row],[Total Pagado]]*tbl_Manifiestos[[#This Row],[Porcentaje]]</f>
        <v>74.25</v>
      </c>
      <c r="N3749" s="3">
        <v>0.9</v>
      </c>
    </row>
    <row r="3750" spans="1:14" ht="15.75" x14ac:dyDescent="0.25">
      <c r="A3750" s="3" t="s">
        <v>5305</v>
      </c>
      <c r="B3750" s="3" t="str">
        <f>tbl_Manifiestos[[#This Row],[Factura]] &amp; "|" &amp; tbl_Manifiestos[[#This Row],[Proyecto OK]] &amp; "|" &amp; TEXT(tbl_Manifiestos[[#This Row],[Servicio]],"0.00") &amp; "|" &amp; TEXT(tbl_Manifiestos[[#This Row],[Costo Unitario]],"0.00")</f>
        <v>2914||1.00|315.00</v>
      </c>
      <c r="C3750">
        <v>2914</v>
      </c>
      <c r="D3750" s="140">
        <v>45980</v>
      </c>
      <c r="E3750">
        <v>20</v>
      </c>
      <c r="F3750" t="s">
        <v>5319</v>
      </c>
      <c r="J3750">
        <v>1</v>
      </c>
      <c r="K3750" s="187">
        <v>315</v>
      </c>
      <c r="L3750" s="216">
        <v>315</v>
      </c>
      <c r="M3750" s="6">
        <f>tbl_Manifiestos[[#This Row],[Total Pagado]]*tbl_Manifiestos[[#This Row],[Porcentaje]]</f>
        <v>283.5</v>
      </c>
      <c r="N3750" s="3">
        <v>0.9</v>
      </c>
    </row>
    <row r="3751" spans="1:14" ht="15.75" x14ac:dyDescent="0.25">
      <c r="A3751" s="3" t="s">
        <v>5305</v>
      </c>
      <c r="B3751" s="3" t="str">
        <f>tbl_Manifiestos[[#This Row],[Factura]] &amp; "|" &amp; tbl_Manifiestos[[#This Row],[Proyecto OK]] &amp; "|" &amp; TEXT(tbl_Manifiestos[[#This Row],[Servicio]],"0.00") &amp; "|" &amp; TEXT(tbl_Manifiestos[[#This Row],[Costo Unitario]],"0.00")</f>
        <v>2914||3.00|315.00</v>
      </c>
      <c r="C3751">
        <v>2914</v>
      </c>
      <c r="D3751" s="138">
        <v>45980</v>
      </c>
      <c r="E3751">
        <v>2</v>
      </c>
      <c r="F3751" t="s">
        <v>5319</v>
      </c>
      <c r="J3751">
        <v>3</v>
      </c>
      <c r="K3751" s="185">
        <v>315</v>
      </c>
      <c r="L3751" s="214">
        <v>945</v>
      </c>
      <c r="M3751" s="6">
        <f>tbl_Manifiestos[[#This Row],[Total Pagado]]*tbl_Manifiestos[[#This Row],[Porcentaje]]</f>
        <v>850.5</v>
      </c>
      <c r="N3751" s="3">
        <v>0.9</v>
      </c>
    </row>
    <row r="3752" spans="1:14" ht="15.75" x14ac:dyDescent="0.25">
      <c r="A3752" s="3" t="s">
        <v>5305</v>
      </c>
      <c r="B3752" s="3" t="str">
        <f>tbl_Manifiestos[[#This Row],[Factura]] &amp; "|" &amp; tbl_Manifiestos[[#This Row],[Proyecto OK]] &amp; "|" &amp; TEXT(tbl_Manifiestos[[#This Row],[Servicio]],"0.00") &amp; "|" &amp; TEXT(tbl_Manifiestos[[#This Row],[Costo Unitario]],"0.00")</f>
        <v>2914||1.00|315.00</v>
      </c>
      <c r="C3752">
        <v>2914</v>
      </c>
      <c r="D3752" s="144">
        <v>45981</v>
      </c>
      <c r="E3752">
        <v>54</v>
      </c>
      <c r="F3752" t="s">
        <v>5319</v>
      </c>
      <c r="J3752">
        <v>1</v>
      </c>
      <c r="K3752" s="191">
        <v>315</v>
      </c>
      <c r="L3752" s="221">
        <v>315</v>
      </c>
      <c r="M3752" s="6">
        <f>tbl_Manifiestos[[#This Row],[Total Pagado]]*tbl_Manifiestos[[#This Row],[Porcentaje]]</f>
        <v>283.5</v>
      </c>
      <c r="N3752" s="3">
        <v>0.9</v>
      </c>
    </row>
    <row r="3753" spans="1:14" ht="15.75" x14ac:dyDescent="0.25">
      <c r="A3753" s="3" t="s">
        <v>5309</v>
      </c>
      <c r="B3753" s="3" t="str">
        <f>tbl_Manifiestos[[#This Row],[Factura]] &amp; "|" &amp; tbl_Manifiestos[[#This Row],[Proyecto OK]] &amp; "|" &amp; TEXT(tbl_Manifiestos[[#This Row],[Servicio]],"0.00") &amp; "|" &amp; TEXT(tbl_Manifiestos[[#This Row],[Costo Unitario]],"0.00")</f>
        <v>2914||3.00|315.00</v>
      </c>
      <c r="C3753">
        <v>2914</v>
      </c>
      <c r="D3753" s="158">
        <v>45980</v>
      </c>
      <c r="E3753">
        <v>229</v>
      </c>
      <c r="F3753" t="s">
        <v>5319</v>
      </c>
      <c r="J3753">
        <v>3</v>
      </c>
      <c r="K3753" s="198">
        <v>315</v>
      </c>
      <c r="L3753" s="228">
        <v>945</v>
      </c>
      <c r="M3753" s="6">
        <f>tbl_Manifiestos[[#This Row],[Total Pagado]]*tbl_Manifiestos[[#This Row],[Porcentaje]]</f>
        <v>850.5</v>
      </c>
      <c r="N3753" s="3">
        <v>0.9</v>
      </c>
    </row>
    <row r="3754" spans="1:14" ht="15.75" x14ac:dyDescent="0.25">
      <c r="A3754" s="3" t="s">
        <v>4152</v>
      </c>
      <c r="B3754" s="3" t="str">
        <f>tbl_Manifiestos[[#This Row],[Factura]] &amp; "|" &amp; tbl_Manifiestos[[#This Row],[Proyecto OK]] &amp; "|" &amp; TEXT(tbl_Manifiestos[[#This Row],[Servicio]],"0.00") &amp; "|" &amp; TEXT(tbl_Manifiestos[[#This Row],[Costo Unitario]],"0.00")</f>
        <v>2914||1.00|315.00</v>
      </c>
      <c r="C3754">
        <v>2914</v>
      </c>
      <c r="D3754" s="4">
        <v>45980</v>
      </c>
      <c r="E3754">
        <v>59</v>
      </c>
      <c r="F3754" t="s">
        <v>5319</v>
      </c>
      <c r="J3754">
        <v>1</v>
      </c>
      <c r="K3754" s="6">
        <v>315</v>
      </c>
      <c r="L3754" s="220">
        <v>315</v>
      </c>
      <c r="M3754" s="6">
        <f>tbl_Manifiestos[[#This Row],[Total Pagado]]*tbl_Manifiestos[[#This Row],[Porcentaje]]</f>
        <v>283.5</v>
      </c>
      <c r="N3754" s="3">
        <v>0.9</v>
      </c>
    </row>
    <row r="3755" spans="1:14" ht="15.75" x14ac:dyDescent="0.25">
      <c r="A3755" s="3" t="s">
        <v>4152</v>
      </c>
      <c r="B3755" s="3" t="str">
        <f>tbl_Manifiestos[[#This Row],[Factura]] &amp; "|" &amp; tbl_Manifiestos[[#This Row],[Proyecto OK]] &amp; "|" &amp; TEXT(tbl_Manifiestos[[#This Row],[Servicio]],"0.00") &amp; "|" &amp; TEXT(tbl_Manifiestos[[#This Row],[Costo Unitario]],"0.00")</f>
        <v>2914||1.00|315.00</v>
      </c>
      <c r="C3755">
        <v>2914</v>
      </c>
      <c r="D3755" s="148">
        <v>45980</v>
      </c>
      <c r="E3755">
        <v>59</v>
      </c>
      <c r="F3755" t="s">
        <v>5319</v>
      </c>
      <c r="J3755">
        <v>1</v>
      </c>
      <c r="K3755" s="192">
        <v>315</v>
      </c>
      <c r="L3755" s="224">
        <v>315</v>
      </c>
      <c r="M3755" s="6">
        <f>tbl_Manifiestos[[#This Row],[Total Pagado]]*tbl_Manifiestos[[#This Row],[Porcentaje]]</f>
        <v>283.5</v>
      </c>
      <c r="N3755" s="3">
        <v>0.9</v>
      </c>
    </row>
    <row r="3756" spans="1:14" ht="15.75" x14ac:dyDescent="0.25">
      <c r="A3756" s="3" t="s">
        <v>4152</v>
      </c>
      <c r="B3756" s="3" t="str">
        <f>tbl_Manifiestos[[#This Row],[Factura]] &amp; "|" &amp; tbl_Manifiestos[[#This Row],[Proyecto OK]] &amp; "|" &amp; TEXT(tbl_Manifiestos[[#This Row],[Servicio]],"0.00") &amp; "|" &amp; TEXT(tbl_Manifiestos[[#This Row],[Costo Unitario]],"0.00")</f>
        <v>2914||1.00|315.00</v>
      </c>
      <c r="C3756">
        <v>2914</v>
      </c>
      <c r="D3756" s="158">
        <v>45980</v>
      </c>
      <c r="E3756">
        <v>59</v>
      </c>
      <c r="F3756" t="s">
        <v>5319</v>
      </c>
      <c r="J3756">
        <v>1</v>
      </c>
      <c r="K3756" s="198">
        <v>315</v>
      </c>
      <c r="L3756" s="228">
        <v>315</v>
      </c>
      <c r="M3756" s="6">
        <f>tbl_Manifiestos[[#This Row],[Total Pagado]]*tbl_Manifiestos[[#This Row],[Porcentaje]]</f>
        <v>283.5</v>
      </c>
      <c r="N3756" s="3">
        <v>0.9</v>
      </c>
    </row>
    <row r="3757" spans="1:14" ht="15.75" x14ac:dyDescent="0.25">
      <c r="A3757" s="3" t="s">
        <v>4152</v>
      </c>
      <c r="B3757" s="3" t="str">
        <f>tbl_Manifiestos[[#This Row],[Factura]] &amp; "|" &amp; tbl_Manifiestos[[#This Row],[Proyecto OK]] &amp; "|" &amp; TEXT(tbl_Manifiestos[[#This Row],[Servicio]],"0.00") &amp; "|" &amp; TEXT(tbl_Manifiestos[[#This Row],[Costo Unitario]],"0.00")</f>
        <v>2914||2.00|315.00</v>
      </c>
      <c r="C3757">
        <v>2914</v>
      </c>
      <c r="D3757" s="4">
        <v>45981</v>
      </c>
      <c r="E3757">
        <v>51</v>
      </c>
      <c r="F3757" t="s">
        <v>5319</v>
      </c>
      <c r="J3757">
        <v>2</v>
      </c>
      <c r="K3757" s="6">
        <v>315</v>
      </c>
      <c r="L3757" s="220">
        <v>630</v>
      </c>
      <c r="M3757" s="6">
        <f>tbl_Manifiestos[[#This Row],[Total Pagado]]*tbl_Manifiestos[[#This Row],[Porcentaje]]</f>
        <v>567</v>
      </c>
      <c r="N3757" s="3">
        <v>0.9</v>
      </c>
    </row>
    <row r="3758" spans="1:14" ht="15.75" x14ac:dyDescent="0.25">
      <c r="A3758" s="3" t="s">
        <v>4152</v>
      </c>
      <c r="B3758" s="3" t="str">
        <f>tbl_Manifiestos[[#This Row],[Factura]] &amp; "|" &amp; tbl_Manifiestos[[#This Row],[Proyecto OK]] &amp; "|" &amp; TEXT(tbl_Manifiestos[[#This Row],[Servicio]],"0.00") &amp; "|" &amp; TEXT(tbl_Manifiestos[[#This Row],[Costo Unitario]],"0.00")</f>
        <v>2914||2.00|110.00</v>
      </c>
      <c r="C3758">
        <v>2914</v>
      </c>
      <c r="D3758" s="4">
        <v>45981</v>
      </c>
      <c r="E3758">
        <v>51</v>
      </c>
      <c r="F3758" t="s">
        <v>5319</v>
      </c>
      <c r="J3758">
        <v>2</v>
      </c>
      <c r="K3758" s="6">
        <v>110</v>
      </c>
      <c r="L3758" s="220">
        <v>220</v>
      </c>
      <c r="M3758" s="6">
        <f>tbl_Manifiestos[[#This Row],[Total Pagado]]*tbl_Manifiestos[[#This Row],[Porcentaje]]</f>
        <v>198</v>
      </c>
      <c r="N3758" s="3">
        <v>0.9</v>
      </c>
    </row>
    <row r="3759" spans="1:14" ht="15.75" x14ac:dyDescent="0.25">
      <c r="A3759" s="3" t="s">
        <v>4152</v>
      </c>
      <c r="B3759" s="3" t="str">
        <f>tbl_Manifiestos[[#This Row],[Factura]] &amp; "|" &amp; tbl_Manifiestos[[#This Row],[Proyecto OK]] &amp; "|" &amp; TEXT(tbl_Manifiestos[[#This Row],[Servicio]],"0.00") &amp; "|" &amp; TEXT(tbl_Manifiestos[[#This Row],[Costo Unitario]],"0.00")</f>
        <v>2915|115th Metra|5.00|220.00</v>
      </c>
      <c r="C3759">
        <v>2915</v>
      </c>
      <c r="D3759" s="4">
        <v>45978</v>
      </c>
      <c r="E3759">
        <v>52</v>
      </c>
      <c r="F3759" t="s">
        <v>5343</v>
      </c>
      <c r="H3759" t="s">
        <v>1346</v>
      </c>
      <c r="J3759">
        <v>5</v>
      </c>
      <c r="K3759" s="6">
        <v>220</v>
      </c>
      <c r="L3759" s="220">
        <v>1100</v>
      </c>
      <c r="M3759" s="6">
        <f>tbl_Manifiestos[[#This Row],[Total Pagado]]*tbl_Manifiestos[[#This Row],[Porcentaje]]</f>
        <v>990</v>
      </c>
      <c r="N3759" s="3">
        <v>0.9</v>
      </c>
    </row>
    <row r="3760" spans="1:14" ht="15.75" x14ac:dyDescent="0.25">
      <c r="A3760" s="3" t="s">
        <v>4152</v>
      </c>
      <c r="B3760" s="3" t="str">
        <f>tbl_Manifiestos[[#This Row],[Factura]] &amp; "|" &amp; tbl_Manifiestos[[#This Row],[Proyecto OK]] &amp; "|" &amp; TEXT(tbl_Manifiestos[[#This Row],[Servicio]],"0.00") &amp; "|" &amp; TEXT(tbl_Manifiestos[[#This Row],[Costo Unitario]],"0.00")</f>
        <v>2915|115th Metra|5.00|220.00</v>
      </c>
      <c r="C3760">
        <v>2915</v>
      </c>
      <c r="D3760" s="4">
        <v>45978</v>
      </c>
      <c r="E3760">
        <v>51</v>
      </c>
      <c r="F3760" t="s">
        <v>5343</v>
      </c>
      <c r="H3760" t="s">
        <v>1346</v>
      </c>
      <c r="J3760">
        <v>5</v>
      </c>
      <c r="K3760" s="6">
        <v>220</v>
      </c>
      <c r="L3760" s="220">
        <v>1100</v>
      </c>
      <c r="M3760" s="6">
        <f>tbl_Manifiestos[[#This Row],[Total Pagado]]*tbl_Manifiestos[[#This Row],[Porcentaje]]</f>
        <v>990</v>
      </c>
      <c r="N3760" s="3">
        <v>0.9</v>
      </c>
    </row>
    <row r="3761" spans="1:14" ht="15.75" x14ac:dyDescent="0.25">
      <c r="A3761" s="3" t="s">
        <v>1089</v>
      </c>
      <c r="B3761" s="3" t="str">
        <f>tbl_Manifiestos[[#This Row],[Factura]] &amp; "|" &amp; tbl_Manifiestos[[#This Row],[Proyecto OK]] &amp; "|" &amp; TEXT(tbl_Manifiestos[[#This Row],[Servicio]],"0.00") &amp; "|" &amp; TEXT(tbl_Manifiestos[[#This Row],[Costo Unitario]],"0.00")</f>
        <v>2914||2.00|315.00</v>
      </c>
      <c r="C3761">
        <v>2914</v>
      </c>
      <c r="D3761" s="158">
        <v>45981</v>
      </c>
      <c r="E3761">
        <v>13</v>
      </c>
      <c r="F3761" t="s">
        <v>5319</v>
      </c>
      <c r="J3761">
        <v>2</v>
      </c>
      <c r="K3761" s="198">
        <v>315</v>
      </c>
      <c r="L3761" s="228">
        <v>630</v>
      </c>
      <c r="M3761" s="6">
        <f>tbl_Manifiestos[[#This Row],[Total Pagado]]*tbl_Manifiestos[[#This Row],[Porcentaje]]</f>
        <v>567</v>
      </c>
      <c r="N3761" s="3">
        <v>0.9</v>
      </c>
    </row>
    <row r="3762" spans="1:14" ht="15.75" x14ac:dyDescent="0.25">
      <c r="A3762" s="3" t="s">
        <v>27</v>
      </c>
      <c r="B3762" s="3" t="str">
        <f>tbl_Manifiestos[[#This Row],[Factura]] &amp; "|" &amp; tbl_Manifiestos[[#This Row],[Proyecto OK]] &amp; "|" &amp; TEXT(tbl_Manifiestos[[#This Row],[Servicio]],"0.00") &amp; "|" &amp; TEXT(tbl_Manifiestos[[#This Row],[Costo Unitario]],"0.00")</f>
        <v>2315||8.00|128.00</v>
      </c>
      <c r="C3762">
        <v>2315</v>
      </c>
      <c r="D3762" s="21">
        <v>45645</v>
      </c>
      <c r="E3762">
        <v>67</v>
      </c>
      <c r="F3762" t="s">
        <v>5310</v>
      </c>
      <c r="J3762">
        <v>8</v>
      </c>
      <c r="K3762" s="25">
        <v>128</v>
      </c>
      <c r="L3762" s="226">
        <f t="shared" ref="L3762:L3793" si="98">J3762*K3762</f>
        <v>1024</v>
      </c>
      <c r="M3762" s="6">
        <f>tbl_Manifiestos[[#This Row],[Total Pagado]]*tbl_Manifiestos[[#This Row],[Porcentaje]]</f>
        <v>952.32</v>
      </c>
      <c r="N3762" s="3">
        <v>0.93</v>
      </c>
    </row>
    <row r="3763" spans="1:14" ht="15.75" x14ac:dyDescent="0.25">
      <c r="A3763" s="3" t="s">
        <v>27</v>
      </c>
      <c r="B3763" s="3" t="str">
        <f>tbl_Manifiestos[[#This Row],[Factura]] &amp; "|" &amp; tbl_Manifiestos[[#This Row],[Proyecto OK]] &amp; "|" &amp; TEXT(tbl_Manifiestos[[#This Row],[Servicio]],"0.00") &amp; "|" &amp; TEXT(tbl_Manifiestos[[#This Row],[Costo Unitario]],"0.00")</f>
        <v>2315||9.00|128.00</v>
      </c>
      <c r="C3763">
        <v>2315</v>
      </c>
      <c r="D3763" s="21">
        <v>45644</v>
      </c>
      <c r="E3763">
        <v>67</v>
      </c>
      <c r="F3763" t="s">
        <v>5310</v>
      </c>
      <c r="J3763">
        <v>9</v>
      </c>
      <c r="K3763" s="25">
        <v>128</v>
      </c>
      <c r="L3763" s="226">
        <f t="shared" si="98"/>
        <v>1152</v>
      </c>
      <c r="M3763" s="6">
        <f>tbl_Manifiestos[[#This Row],[Total Pagado]]*tbl_Manifiestos[[#This Row],[Porcentaje]]</f>
        <v>1071.3600000000001</v>
      </c>
      <c r="N3763" s="3">
        <v>0.93</v>
      </c>
    </row>
    <row r="3764" spans="1:14" ht="15.75" x14ac:dyDescent="0.25">
      <c r="A3764" s="3" t="s">
        <v>27</v>
      </c>
      <c r="B3764" s="3" t="str">
        <f>tbl_Manifiestos[[#This Row],[Factura]] &amp; "|" &amp; tbl_Manifiestos[[#This Row],[Proyecto OK]] &amp; "|" &amp; TEXT(tbl_Manifiestos[[#This Row],[Servicio]],"0.00") &amp; "|" &amp; TEXT(tbl_Manifiestos[[#This Row],[Costo Unitario]],"0.00")</f>
        <v>2315||8.00|128.00</v>
      </c>
      <c r="C3764">
        <v>2315</v>
      </c>
      <c r="D3764" s="21">
        <v>45643</v>
      </c>
      <c r="E3764">
        <v>67</v>
      </c>
      <c r="F3764" t="s">
        <v>5310</v>
      </c>
      <c r="J3764">
        <v>8</v>
      </c>
      <c r="K3764" s="25">
        <v>128</v>
      </c>
      <c r="L3764" s="226">
        <f t="shared" si="98"/>
        <v>1024</v>
      </c>
      <c r="M3764" s="6">
        <f>tbl_Manifiestos[[#This Row],[Total Pagado]]*tbl_Manifiestos[[#This Row],[Porcentaje]]</f>
        <v>952.32</v>
      </c>
      <c r="N3764" s="3">
        <v>0.93</v>
      </c>
    </row>
    <row r="3765" spans="1:14" ht="15.75" x14ac:dyDescent="0.25">
      <c r="A3765" s="3" t="s">
        <v>27</v>
      </c>
      <c r="B3765" s="3" t="str">
        <f>tbl_Manifiestos[[#This Row],[Factura]] &amp; "|" &amp; tbl_Manifiestos[[#This Row],[Proyecto OK]] &amp; "|" &amp; TEXT(tbl_Manifiestos[[#This Row],[Servicio]],"0.00") &amp; "|" &amp; TEXT(tbl_Manifiestos[[#This Row],[Costo Unitario]],"0.00")</f>
        <v>2322|Lead Service Line Replacements|8.00|115.00</v>
      </c>
      <c r="C3765">
        <v>2322</v>
      </c>
      <c r="D3765" s="159">
        <v>45649</v>
      </c>
      <c r="E3765">
        <v>515</v>
      </c>
      <c r="F3765" t="s">
        <v>5402</v>
      </c>
      <c r="H3765" t="s">
        <v>65</v>
      </c>
      <c r="J3765">
        <v>8</v>
      </c>
      <c r="K3765" s="199">
        <v>115</v>
      </c>
      <c r="L3765" s="229">
        <f t="shared" si="98"/>
        <v>920</v>
      </c>
      <c r="M3765" s="6">
        <f>tbl_Manifiestos[[#This Row],[Total Pagado]]*tbl_Manifiestos[[#This Row],[Porcentaje]]</f>
        <v>855.6</v>
      </c>
      <c r="N3765" s="3">
        <v>0.93</v>
      </c>
    </row>
    <row r="3766" spans="1:14" ht="15.75" x14ac:dyDescent="0.25">
      <c r="A3766" s="3" t="s">
        <v>27</v>
      </c>
      <c r="B3766" s="3" t="str">
        <f>tbl_Manifiestos[[#This Row],[Factura]] &amp; "|" &amp; tbl_Manifiestos[[#This Row],[Proyecto OK]] &amp; "|" &amp; TEXT(tbl_Manifiestos[[#This Row],[Servicio]],"0.00") &amp; "|" &amp; TEXT(tbl_Manifiestos[[#This Row],[Costo Unitario]],"0.00")</f>
        <v>2322|Lead Service Line Replacements|8.00|115.00</v>
      </c>
      <c r="C3766">
        <v>2322</v>
      </c>
      <c r="D3766" s="165">
        <v>45652</v>
      </c>
      <c r="E3766">
        <v>103</v>
      </c>
      <c r="F3766" t="s">
        <v>5402</v>
      </c>
      <c r="H3766" t="s">
        <v>65</v>
      </c>
      <c r="J3766">
        <v>8</v>
      </c>
      <c r="K3766" s="202">
        <v>115</v>
      </c>
      <c r="L3766" s="230">
        <f t="shared" si="98"/>
        <v>920</v>
      </c>
      <c r="M3766" s="6">
        <f>tbl_Manifiestos[[#This Row],[Total Pagado]]*tbl_Manifiestos[[#This Row],[Porcentaje]]</f>
        <v>855.6</v>
      </c>
      <c r="N3766" s="3">
        <v>0.93</v>
      </c>
    </row>
    <row r="3767" spans="1:14" ht="15.75" x14ac:dyDescent="0.25">
      <c r="A3767" s="3" t="s">
        <v>27</v>
      </c>
      <c r="B3767" s="3" t="str">
        <f>tbl_Manifiestos[[#This Row],[Factura]] &amp; "|" &amp; tbl_Manifiestos[[#This Row],[Proyecto OK]] &amp; "|" &amp; TEXT(tbl_Manifiestos[[#This Row],[Servicio]],"0.00") &amp; "|" &amp; TEXT(tbl_Manifiestos[[#This Row],[Costo Unitario]],"0.00")</f>
        <v>2322|Lead Service Line Replacements|8.00|115.00</v>
      </c>
      <c r="C3767">
        <v>2322</v>
      </c>
      <c r="D3767" s="159">
        <v>45652</v>
      </c>
      <c r="E3767">
        <v>67</v>
      </c>
      <c r="F3767" t="s">
        <v>5402</v>
      </c>
      <c r="H3767" t="s">
        <v>65</v>
      </c>
      <c r="J3767">
        <v>8</v>
      </c>
      <c r="K3767" s="199">
        <v>115</v>
      </c>
      <c r="L3767" s="229">
        <f t="shared" si="98"/>
        <v>920</v>
      </c>
      <c r="M3767" s="6">
        <f>tbl_Manifiestos[[#This Row],[Total Pagado]]*tbl_Manifiestos[[#This Row],[Porcentaje]]</f>
        <v>855.6</v>
      </c>
      <c r="N3767" s="3">
        <v>0.93</v>
      </c>
    </row>
    <row r="3768" spans="1:14" ht="15.75" x14ac:dyDescent="0.25">
      <c r="A3768" s="3" t="s">
        <v>27</v>
      </c>
      <c r="B3768" s="3" t="str">
        <f>tbl_Manifiestos[[#This Row],[Factura]] &amp; "|" &amp; tbl_Manifiestos[[#This Row],[Proyecto OK]] &amp; "|" &amp; TEXT(tbl_Manifiestos[[#This Row],[Servicio]],"0.00") &amp; "|" &amp; TEXT(tbl_Manifiestos[[#This Row],[Costo Unitario]],"0.00")</f>
        <v>2322|Lead Service Line Replacements|8.00|115.00</v>
      </c>
      <c r="C3768">
        <v>2322</v>
      </c>
      <c r="D3768" s="151">
        <v>45652</v>
      </c>
      <c r="E3768">
        <v>356</v>
      </c>
      <c r="F3768" t="s">
        <v>5402</v>
      </c>
      <c r="H3768" t="s">
        <v>65</v>
      </c>
      <c r="J3768">
        <v>8</v>
      </c>
      <c r="K3768" s="194">
        <v>115</v>
      </c>
      <c r="L3768" s="225">
        <f t="shared" si="98"/>
        <v>920</v>
      </c>
      <c r="M3768" s="6">
        <f>tbl_Manifiestos[[#This Row],[Total Pagado]]*tbl_Manifiestos[[#This Row],[Porcentaje]]</f>
        <v>855.6</v>
      </c>
      <c r="N3768" s="3">
        <v>0.93</v>
      </c>
    </row>
    <row r="3769" spans="1:14" ht="15.75" x14ac:dyDescent="0.25">
      <c r="A3769" s="3" t="s">
        <v>27</v>
      </c>
      <c r="B3769" s="3" t="str">
        <f>tbl_Manifiestos[[#This Row],[Factura]] &amp; "|" &amp; tbl_Manifiestos[[#This Row],[Proyecto OK]] &amp; "|" &amp; TEXT(tbl_Manifiestos[[#This Row],[Servicio]],"0.00") &amp; "|" &amp; TEXT(tbl_Manifiestos[[#This Row],[Costo Unitario]],"0.00")</f>
        <v>2322|Lead Service Line Replacements|8.00|115.00</v>
      </c>
      <c r="C3769">
        <v>2322</v>
      </c>
      <c r="D3769" s="151">
        <v>45653</v>
      </c>
      <c r="E3769">
        <v>325</v>
      </c>
      <c r="F3769" t="s">
        <v>5402</v>
      </c>
      <c r="H3769" t="s">
        <v>65</v>
      </c>
      <c r="J3769">
        <v>8</v>
      </c>
      <c r="K3769" s="194">
        <v>115</v>
      </c>
      <c r="L3769" s="225">
        <f t="shared" si="98"/>
        <v>920</v>
      </c>
      <c r="M3769" s="6">
        <f>tbl_Manifiestos[[#This Row],[Total Pagado]]*tbl_Manifiestos[[#This Row],[Porcentaje]]</f>
        <v>855.6</v>
      </c>
      <c r="N3769" s="3">
        <v>0.93</v>
      </c>
    </row>
    <row r="3770" spans="1:14" ht="15.75" x14ac:dyDescent="0.25">
      <c r="A3770" s="3" t="s">
        <v>27</v>
      </c>
      <c r="B3770" s="3" t="str">
        <f>tbl_Manifiestos[[#This Row],[Factura]] &amp; "|" &amp; tbl_Manifiestos[[#This Row],[Proyecto OK]] &amp; "|" &amp; TEXT(tbl_Manifiestos[[#This Row],[Servicio]],"0.00") &amp; "|" &amp; TEXT(tbl_Manifiestos[[#This Row],[Costo Unitario]],"0.00")</f>
        <v>2322|Lead Service Line Replacements|8.50|115.00</v>
      </c>
      <c r="C3770">
        <v>2322</v>
      </c>
      <c r="D3770" s="159">
        <v>45653</v>
      </c>
      <c r="E3770">
        <v>114</v>
      </c>
      <c r="F3770" t="s">
        <v>5402</v>
      </c>
      <c r="H3770" t="s">
        <v>65</v>
      </c>
      <c r="J3770">
        <v>8.5</v>
      </c>
      <c r="K3770" s="199">
        <v>115</v>
      </c>
      <c r="L3770" s="236">
        <f t="shared" si="98"/>
        <v>977.5</v>
      </c>
      <c r="M3770" s="6">
        <f>tbl_Manifiestos[[#This Row],[Total Pagado]]*tbl_Manifiestos[[#This Row],[Porcentaje]]</f>
        <v>909.07500000000005</v>
      </c>
      <c r="N3770" s="3">
        <v>0.93</v>
      </c>
    </row>
    <row r="3771" spans="1:14" ht="15.75" x14ac:dyDescent="0.25">
      <c r="A3771" s="3" t="s">
        <v>27</v>
      </c>
      <c r="B3771" s="3" t="str">
        <f>tbl_Manifiestos[[#This Row],[Factura]] &amp; "|" &amp; tbl_Manifiestos[[#This Row],[Proyecto OK]] &amp; "|" &amp; TEXT(tbl_Manifiestos[[#This Row],[Servicio]],"0.00") &amp; "|" &amp; TEXT(tbl_Manifiestos[[#This Row],[Costo Unitario]],"0.00")</f>
        <v>2322|Lead Service Line Replacements|8.00|115.00</v>
      </c>
      <c r="C3771">
        <v>2322</v>
      </c>
      <c r="D3771" s="141">
        <v>45656</v>
      </c>
      <c r="E3771">
        <v>325</v>
      </c>
      <c r="F3771" t="s">
        <v>5402</v>
      </c>
      <c r="H3771" t="s">
        <v>65</v>
      </c>
      <c r="J3771">
        <v>8</v>
      </c>
      <c r="K3771" s="188">
        <v>115</v>
      </c>
      <c r="L3771" s="103">
        <f t="shared" si="98"/>
        <v>920</v>
      </c>
      <c r="M3771" s="6">
        <f>tbl_Manifiestos[[#This Row],[Total Pagado]]*tbl_Manifiestos[[#This Row],[Porcentaje]]</f>
        <v>855.6</v>
      </c>
      <c r="N3771" s="3">
        <v>0.93</v>
      </c>
    </row>
    <row r="3772" spans="1:14" ht="15.75" x14ac:dyDescent="0.25">
      <c r="A3772" s="3" t="s">
        <v>27</v>
      </c>
      <c r="B3772" s="3" t="str">
        <f>tbl_Manifiestos[[#This Row],[Factura]] &amp; "|" &amp; tbl_Manifiestos[[#This Row],[Proyecto OK]] &amp; "|" &amp; TEXT(tbl_Manifiestos[[#This Row],[Servicio]],"0.00") &amp; "|" &amp; TEXT(tbl_Manifiestos[[#This Row],[Costo Unitario]],"0.00")</f>
        <v>2334|Lead Service Line Replacements|8.00|115.00</v>
      </c>
      <c r="C3772">
        <v>2334</v>
      </c>
      <c r="D3772" s="32">
        <v>45674</v>
      </c>
      <c r="E3772">
        <v>325</v>
      </c>
      <c r="F3772" t="s">
        <v>5402</v>
      </c>
      <c r="H3772" t="s">
        <v>65</v>
      </c>
      <c r="J3772">
        <v>8</v>
      </c>
      <c r="K3772" s="34">
        <v>115</v>
      </c>
      <c r="L3772" s="40">
        <f t="shared" si="98"/>
        <v>920</v>
      </c>
      <c r="M3772" s="6">
        <f>tbl_Manifiestos[[#This Row],[Total Pagado]]*tbl_Manifiestos[[#This Row],[Porcentaje]]</f>
        <v>855.6</v>
      </c>
      <c r="N3772" s="3">
        <v>0.93</v>
      </c>
    </row>
    <row r="3773" spans="1:14" ht="15.75" x14ac:dyDescent="0.25">
      <c r="A3773" s="3" t="s">
        <v>27</v>
      </c>
      <c r="B3773" s="3" t="str">
        <f>tbl_Manifiestos[[#This Row],[Factura]] &amp; "|" &amp; tbl_Manifiestos[[#This Row],[Proyecto OK]] &amp; "|" &amp; TEXT(tbl_Manifiestos[[#This Row],[Servicio]],"0.00") &amp; "|" &amp; TEXT(tbl_Manifiestos[[#This Row],[Costo Unitario]],"0.00")</f>
        <v>2390|JV|6.25|105.00</v>
      </c>
      <c r="C3773">
        <v>2390</v>
      </c>
      <c r="D3773" s="32">
        <v>45742</v>
      </c>
      <c r="E3773">
        <v>515</v>
      </c>
      <c r="F3773" s="3" t="s">
        <v>5328</v>
      </c>
      <c r="G3773" t="s">
        <v>711</v>
      </c>
      <c r="H3773" t="s">
        <v>711</v>
      </c>
      <c r="J3773">
        <v>6.25</v>
      </c>
      <c r="K3773" s="34">
        <v>105</v>
      </c>
      <c r="L3773" s="40">
        <f t="shared" si="98"/>
        <v>656.25</v>
      </c>
      <c r="M3773" s="6">
        <f>tbl_Manifiestos[[#This Row],[Total Pagado]]*tbl_Manifiestos[[#This Row],[Porcentaje]]</f>
        <v>610.3125</v>
      </c>
      <c r="N3773" s="3">
        <v>0.93</v>
      </c>
    </row>
    <row r="3774" spans="1:14" ht="15.75" x14ac:dyDescent="0.25">
      <c r="A3774" s="3" t="s">
        <v>27</v>
      </c>
      <c r="B3774" s="3" t="str">
        <f>tbl_Manifiestos[[#This Row],[Factura]] &amp; "|" &amp; tbl_Manifiestos[[#This Row],[Proyecto OK]] &amp; "|" &amp; TEXT(tbl_Manifiestos[[#This Row],[Servicio]],"0.00") &amp; "|" &amp; TEXT(tbl_Manifiestos[[#This Row],[Costo Unitario]],"0.00")</f>
        <v>2390|JV|5.50|105.00</v>
      </c>
      <c r="C3774">
        <v>2390</v>
      </c>
      <c r="D3774" s="31">
        <v>45744</v>
      </c>
      <c r="E3774">
        <v>515</v>
      </c>
      <c r="F3774" s="3" t="s">
        <v>5328</v>
      </c>
      <c r="G3774" t="s">
        <v>711</v>
      </c>
      <c r="H3774" t="s">
        <v>711</v>
      </c>
      <c r="J3774">
        <v>5.5</v>
      </c>
      <c r="K3774" s="35">
        <v>105</v>
      </c>
      <c r="L3774" s="39">
        <f t="shared" si="98"/>
        <v>577.5</v>
      </c>
      <c r="M3774" s="6">
        <f>tbl_Manifiestos[[#This Row],[Total Pagado]]*tbl_Manifiestos[[#This Row],[Porcentaje]]</f>
        <v>537.07500000000005</v>
      </c>
      <c r="N3774" s="3">
        <v>0.93</v>
      </c>
    </row>
    <row r="3775" spans="1:14" ht="15.75" x14ac:dyDescent="0.25">
      <c r="A3775" s="3" t="s">
        <v>27</v>
      </c>
      <c r="B3775" s="3" t="str">
        <f>tbl_Manifiestos[[#This Row],[Factura]] &amp; "|" &amp; tbl_Manifiestos[[#This Row],[Proyecto OK]] &amp; "|" &amp; TEXT(tbl_Manifiestos[[#This Row],[Servicio]],"0.00") &amp; "|" &amp; TEXT(tbl_Manifiestos[[#This Row],[Costo Unitario]],"0.00")</f>
        <v>2482|115th Metra|8.00|150.00</v>
      </c>
      <c r="C3775" t="s">
        <v>5420</v>
      </c>
      <c r="D3775" s="30">
        <v>45792</v>
      </c>
      <c r="E3775">
        <v>103</v>
      </c>
      <c r="F3775" t="s">
        <v>5343</v>
      </c>
      <c r="H3775" t="s">
        <v>1346</v>
      </c>
      <c r="J3775">
        <v>8</v>
      </c>
      <c r="K3775" s="36">
        <v>150</v>
      </c>
      <c r="L3775" s="38">
        <f t="shared" si="98"/>
        <v>1200</v>
      </c>
      <c r="M3775" s="6">
        <f>tbl_Manifiestos[[#This Row],[Total Pagado]]*tbl_Manifiestos[[#This Row],[Porcentaje]]</f>
        <v>1116</v>
      </c>
      <c r="N3775" s="3">
        <v>0.93</v>
      </c>
    </row>
    <row r="3776" spans="1:14" ht="15.75" x14ac:dyDescent="0.25">
      <c r="A3776" s="3" t="s">
        <v>27</v>
      </c>
      <c r="B3776" s="3" t="str">
        <f>tbl_Manifiestos[[#This Row],[Factura]] &amp; "|" &amp; tbl_Manifiestos[[#This Row],[Proyecto OK]] &amp; "|" &amp; TEXT(tbl_Manifiestos[[#This Row],[Servicio]],"0.00") &amp; "|" &amp; TEXT(tbl_Manifiestos[[#This Row],[Costo Unitario]],"0.00")</f>
        <v>2498|115th Metra|7.00|150.00</v>
      </c>
      <c r="C3776" t="s">
        <v>5429</v>
      </c>
      <c r="D3776" s="32">
        <v>45797</v>
      </c>
      <c r="E3776">
        <v>103</v>
      </c>
      <c r="F3776" t="s">
        <v>5343</v>
      </c>
      <c r="H3776" t="s">
        <v>1346</v>
      </c>
      <c r="J3776">
        <v>7</v>
      </c>
      <c r="K3776" s="34">
        <v>150</v>
      </c>
      <c r="L3776" s="40">
        <f t="shared" si="98"/>
        <v>1050</v>
      </c>
      <c r="M3776" s="6">
        <f>tbl_Manifiestos[[#This Row],[Total Pagado]]*tbl_Manifiestos[[#This Row],[Porcentaje]]</f>
        <v>976.5</v>
      </c>
      <c r="N3776" s="3">
        <v>0.93</v>
      </c>
    </row>
    <row r="3777" spans="1:14" ht="15.75" x14ac:dyDescent="0.25">
      <c r="A3777" s="3" t="s">
        <v>27</v>
      </c>
      <c r="B3777" s="3" t="str">
        <f>tbl_Manifiestos[[#This Row],[Factura]] &amp; "|" &amp; tbl_Manifiestos[[#This Row],[Proyecto OK]] &amp; "|" &amp; TEXT(tbl_Manifiestos[[#This Row],[Servicio]],"0.00") &amp; "|" &amp; TEXT(tbl_Manifiestos[[#This Row],[Costo Unitario]],"0.00")</f>
        <v>2524|OAM|10.25|105.00</v>
      </c>
      <c r="C3777" t="s">
        <v>5446</v>
      </c>
      <c r="D3777" s="51">
        <v>45811</v>
      </c>
      <c r="E3777">
        <v>325</v>
      </c>
      <c r="F3777" s="3" t="s">
        <v>5357</v>
      </c>
      <c r="G3777" t="s">
        <v>787</v>
      </c>
      <c r="H3777" t="s">
        <v>787</v>
      </c>
      <c r="J3777">
        <v>10.25</v>
      </c>
      <c r="K3777" s="47">
        <v>105</v>
      </c>
      <c r="L3777" s="40">
        <f t="shared" si="98"/>
        <v>1076.25</v>
      </c>
      <c r="M3777" s="6">
        <f>tbl_Manifiestos[[#This Row],[Total Pagado]]*tbl_Manifiestos[[#This Row],[Porcentaje]]</f>
        <v>1000.9125</v>
      </c>
      <c r="N3777" s="3">
        <v>0.93</v>
      </c>
    </row>
    <row r="3778" spans="1:14" ht="15.75" x14ac:dyDescent="0.25">
      <c r="A3778" s="3" t="s">
        <v>27</v>
      </c>
      <c r="B3778" s="3" t="str">
        <f>tbl_Manifiestos[[#This Row],[Factura]] &amp; "|" &amp; tbl_Manifiestos[[#This Row],[Proyecto OK]] &amp; "|" &amp; TEXT(tbl_Manifiestos[[#This Row],[Servicio]],"0.00") &amp; "|" &amp; TEXT(tbl_Manifiestos[[#This Row],[Costo Unitario]],"0.00")</f>
        <v>2525||8.50|105.00</v>
      </c>
      <c r="C3778" t="s">
        <v>5447</v>
      </c>
      <c r="D3778" s="51">
        <v>45810</v>
      </c>
      <c r="E3778">
        <v>356</v>
      </c>
      <c r="F3778" t="s">
        <v>5328</v>
      </c>
      <c r="J3778">
        <v>8.5</v>
      </c>
      <c r="K3778" s="47">
        <v>105</v>
      </c>
      <c r="L3778" s="40">
        <f t="shared" si="98"/>
        <v>892.5</v>
      </c>
      <c r="M3778" s="6">
        <f>tbl_Manifiestos[[#This Row],[Total Pagado]]*tbl_Manifiestos[[#This Row],[Porcentaje]]</f>
        <v>830.02500000000009</v>
      </c>
      <c r="N3778" s="3">
        <v>0.93</v>
      </c>
    </row>
    <row r="3779" spans="1:14" ht="15.75" x14ac:dyDescent="0.25">
      <c r="A3779" s="3" t="s">
        <v>27</v>
      </c>
      <c r="B3779" s="3" t="str">
        <f>tbl_Manifiestos[[#This Row],[Factura]] &amp; "|" &amp; tbl_Manifiestos[[#This Row],[Proyecto OK]] &amp; "|" &amp; TEXT(tbl_Manifiestos[[#This Row],[Servicio]],"0.00") &amp; "|" &amp; TEXT(tbl_Manifiestos[[#This Row],[Costo Unitario]],"0.00")</f>
        <v>2525||6.75|105.00</v>
      </c>
      <c r="C3779" t="s">
        <v>5447</v>
      </c>
      <c r="D3779" s="50">
        <v>45812</v>
      </c>
      <c r="E3779">
        <v>325</v>
      </c>
      <c r="F3779" t="s">
        <v>5328</v>
      </c>
      <c r="J3779">
        <v>6.75</v>
      </c>
      <c r="K3779" s="45">
        <v>105</v>
      </c>
      <c r="L3779" s="38">
        <f t="shared" si="98"/>
        <v>708.75</v>
      </c>
      <c r="M3779" s="6">
        <f>tbl_Manifiestos[[#This Row],[Total Pagado]]*tbl_Manifiestos[[#This Row],[Porcentaje]]</f>
        <v>659.13750000000005</v>
      </c>
      <c r="N3779" s="3">
        <v>0.93</v>
      </c>
    </row>
    <row r="3780" spans="1:14" ht="15.75" x14ac:dyDescent="0.25">
      <c r="A3780" s="3" t="s">
        <v>27</v>
      </c>
      <c r="B3780" s="3" t="str">
        <f>tbl_Manifiestos[[#This Row],[Factura]] &amp; "|" &amp; tbl_Manifiestos[[#This Row],[Proyecto OK]] &amp; "|" &amp; TEXT(tbl_Manifiestos[[#This Row],[Servicio]],"0.00") &amp; "|" &amp; TEXT(tbl_Manifiestos[[#This Row],[Costo Unitario]],"0.00")</f>
        <v>2538|115th Metra|1.00|150.00</v>
      </c>
      <c r="C3780" t="s">
        <v>5456</v>
      </c>
      <c r="D3780" s="51">
        <v>45826</v>
      </c>
      <c r="E3780">
        <v>617</v>
      </c>
      <c r="F3780" t="s">
        <v>5343</v>
      </c>
      <c r="H3780" t="s">
        <v>1346</v>
      </c>
      <c r="J3780">
        <v>1</v>
      </c>
      <c r="K3780" s="55">
        <v>150</v>
      </c>
      <c r="L3780" s="40">
        <f t="shared" si="98"/>
        <v>150</v>
      </c>
      <c r="M3780" s="6">
        <f>tbl_Manifiestos[[#This Row],[Total Pagado]]*tbl_Manifiestos[[#This Row],[Porcentaje]]</f>
        <v>139.5</v>
      </c>
      <c r="N3780" s="3">
        <v>0.93</v>
      </c>
    </row>
    <row r="3781" spans="1:14" ht="15.75" x14ac:dyDescent="0.25">
      <c r="A3781" s="3" t="s">
        <v>27</v>
      </c>
      <c r="B3781" s="3" t="str">
        <f>tbl_Manifiestos[[#This Row],[Factura]] &amp; "|" &amp; tbl_Manifiestos[[#This Row],[Proyecto OK]] &amp; "|" &amp; TEXT(tbl_Manifiestos[[#This Row],[Servicio]],"0.00") &amp; "|" &amp; TEXT(tbl_Manifiestos[[#This Row],[Costo Unitario]],"0.00")</f>
        <v>2581||8.75|110.00</v>
      </c>
      <c r="C3781" t="s">
        <v>5480</v>
      </c>
      <c r="D3781" s="51">
        <v>45840</v>
      </c>
      <c r="E3781">
        <v>325</v>
      </c>
      <c r="F3781" t="s">
        <v>5481</v>
      </c>
      <c r="J3781">
        <v>8.75</v>
      </c>
      <c r="K3781" s="55">
        <v>110</v>
      </c>
      <c r="L3781" s="40">
        <f t="shared" si="98"/>
        <v>962.5</v>
      </c>
      <c r="M3781" s="6">
        <f>tbl_Manifiestos[[#This Row],[Total Pagado]]*tbl_Manifiestos[[#This Row],[Porcentaje]]</f>
        <v>895.125</v>
      </c>
      <c r="N3781" s="3">
        <v>0.93</v>
      </c>
    </row>
    <row r="3782" spans="1:14" ht="15.75" x14ac:dyDescent="0.25">
      <c r="A3782" s="3" t="s">
        <v>27</v>
      </c>
      <c r="B3782" s="3" t="str">
        <f>tbl_Manifiestos[[#This Row],[Factura]] &amp; "|" &amp; tbl_Manifiestos[[#This Row],[Proyecto OK]] &amp; "|" &amp; TEXT(tbl_Manifiestos[[#This Row],[Servicio]],"0.00") &amp; "|" &amp; TEXT(tbl_Manifiestos[[#This Row],[Costo Unitario]],"0.00")</f>
        <v>2581||8.50|110.00</v>
      </c>
      <c r="C3782" t="s">
        <v>5480</v>
      </c>
      <c r="D3782" s="51">
        <v>45841</v>
      </c>
      <c r="E3782">
        <v>325</v>
      </c>
      <c r="F3782" t="s">
        <v>5481</v>
      </c>
      <c r="J3782">
        <v>8.5</v>
      </c>
      <c r="K3782" s="55">
        <v>110</v>
      </c>
      <c r="L3782" s="40">
        <f t="shared" si="98"/>
        <v>935</v>
      </c>
      <c r="M3782" s="6">
        <f>tbl_Manifiestos[[#This Row],[Total Pagado]]*tbl_Manifiestos[[#This Row],[Porcentaje]]</f>
        <v>869.55000000000007</v>
      </c>
      <c r="N3782" s="3">
        <v>0.93</v>
      </c>
    </row>
    <row r="3783" spans="1:14" ht="15.75" x14ac:dyDescent="0.25">
      <c r="A3783" s="3" t="s">
        <v>27</v>
      </c>
      <c r="B3783" s="3" t="str">
        <f>tbl_Manifiestos[[#This Row],[Factura]] &amp; "|" &amp; tbl_Manifiestos[[#This Row],[Proyecto OK]] &amp; "|" &amp; TEXT(tbl_Manifiestos[[#This Row],[Servicio]],"0.00") &amp; "|" &amp; TEXT(tbl_Manifiestos[[#This Row],[Costo Unitario]],"0.00")</f>
        <v>2606|Lead Service Line Replacements|8.00|120.00</v>
      </c>
      <c r="C3783" t="s">
        <v>5501</v>
      </c>
      <c r="D3783" s="52">
        <v>45855</v>
      </c>
      <c r="E3783">
        <v>114</v>
      </c>
      <c r="F3783" t="s">
        <v>5402</v>
      </c>
      <c r="H3783" t="s">
        <v>65</v>
      </c>
      <c r="J3783">
        <v>8</v>
      </c>
      <c r="K3783" s="56">
        <v>120</v>
      </c>
      <c r="L3783" s="39">
        <f t="shared" si="98"/>
        <v>960</v>
      </c>
      <c r="M3783" s="6">
        <f>tbl_Manifiestos[[#This Row],[Total Pagado]]*tbl_Manifiestos[[#This Row],[Porcentaje]]</f>
        <v>892.80000000000007</v>
      </c>
      <c r="N3783" s="3">
        <v>0.93</v>
      </c>
    </row>
    <row r="3784" spans="1:14" ht="15.75" x14ac:dyDescent="0.25">
      <c r="A3784" s="3" t="s">
        <v>27</v>
      </c>
      <c r="B3784" s="3" t="str">
        <f>tbl_Manifiestos[[#This Row],[Factura]] &amp; "|" &amp; tbl_Manifiestos[[#This Row],[Proyecto OK]] &amp; "|" &amp; TEXT(tbl_Manifiestos[[#This Row],[Servicio]],"0.00") &amp; "|" &amp; TEXT(tbl_Manifiestos[[#This Row],[Costo Unitario]],"0.00")</f>
        <v>2606|Lead Service Line Replacements|13.00|120.00</v>
      </c>
      <c r="C3784" t="s">
        <v>5501</v>
      </c>
      <c r="D3784" s="50">
        <v>45856</v>
      </c>
      <c r="E3784">
        <v>114</v>
      </c>
      <c r="F3784" t="s">
        <v>5402</v>
      </c>
      <c r="H3784" t="s">
        <v>65</v>
      </c>
      <c r="J3784">
        <v>13</v>
      </c>
      <c r="K3784" s="54">
        <v>120</v>
      </c>
      <c r="L3784" s="38">
        <f t="shared" si="98"/>
        <v>1560</v>
      </c>
      <c r="M3784" s="6">
        <f>tbl_Manifiestos[[#This Row],[Total Pagado]]*tbl_Manifiestos[[#This Row],[Porcentaje]]</f>
        <v>1450.8000000000002</v>
      </c>
      <c r="N3784" s="3">
        <v>0.93</v>
      </c>
    </row>
    <row r="3785" spans="1:14" ht="15.75" x14ac:dyDescent="0.25">
      <c r="A3785" s="3" t="s">
        <v>27</v>
      </c>
      <c r="B3785" s="3" t="str">
        <f>tbl_Manifiestos[[#This Row],[Factura]] &amp; "|" &amp; tbl_Manifiestos[[#This Row],[Proyecto OK]] &amp; "|" &amp; TEXT(tbl_Manifiestos[[#This Row],[Servicio]],"0.00") &amp; "|" &amp; TEXT(tbl_Manifiestos[[#This Row],[Costo Unitario]],"0.00")</f>
        <v>2606|Lead Service Line Replacements|9.50|120.00</v>
      </c>
      <c r="C3785" t="s">
        <v>5501</v>
      </c>
      <c r="D3785" s="51">
        <v>45856</v>
      </c>
      <c r="E3785">
        <v>356</v>
      </c>
      <c r="F3785" t="s">
        <v>5402</v>
      </c>
      <c r="H3785" t="s">
        <v>65</v>
      </c>
      <c r="J3785">
        <v>9.5</v>
      </c>
      <c r="K3785" s="55">
        <v>120</v>
      </c>
      <c r="L3785" s="40">
        <f t="shared" si="98"/>
        <v>1140</v>
      </c>
      <c r="M3785" s="6">
        <f>tbl_Manifiestos[[#This Row],[Total Pagado]]*tbl_Manifiestos[[#This Row],[Porcentaje]]</f>
        <v>1060.2</v>
      </c>
      <c r="N3785" s="3">
        <v>0.93</v>
      </c>
    </row>
    <row r="3786" spans="1:14" ht="15.75" x14ac:dyDescent="0.25">
      <c r="A3786" s="3" t="s">
        <v>27</v>
      </c>
      <c r="B3786" s="3" t="str">
        <f>tbl_Manifiestos[[#This Row],[Factura]] &amp; "|" &amp; tbl_Manifiestos[[#This Row],[Proyecto OK]] &amp; "|" &amp; TEXT(tbl_Manifiestos[[#This Row],[Servicio]],"0.00") &amp; "|" &amp; TEXT(tbl_Manifiestos[[#This Row],[Costo Unitario]],"0.00")</f>
        <v>2606|Lead Service Line Replacements|8.00|120.00</v>
      </c>
      <c r="C3786" t="s">
        <v>5501</v>
      </c>
      <c r="D3786" s="51">
        <v>45840</v>
      </c>
      <c r="E3786">
        <v>114</v>
      </c>
      <c r="F3786" t="s">
        <v>5402</v>
      </c>
      <c r="H3786" t="s">
        <v>65</v>
      </c>
      <c r="J3786">
        <v>8</v>
      </c>
      <c r="K3786" s="55">
        <v>120</v>
      </c>
      <c r="L3786" s="40">
        <f t="shared" si="98"/>
        <v>960</v>
      </c>
      <c r="M3786" s="6">
        <f>tbl_Manifiestos[[#This Row],[Total Pagado]]*tbl_Manifiestos[[#This Row],[Porcentaje]]</f>
        <v>892.80000000000007</v>
      </c>
      <c r="N3786" s="3">
        <v>0.93</v>
      </c>
    </row>
    <row r="3787" spans="1:14" ht="15.75" x14ac:dyDescent="0.25">
      <c r="A3787" s="3" t="s">
        <v>27</v>
      </c>
      <c r="B3787" s="3" t="str">
        <f>tbl_Manifiestos[[#This Row],[Factura]] &amp; "|" &amp; tbl_Manifiestos[[#This Row],[Proyecto OK]] &amp; "|" &amp; TEXT(tbl_Manifiestos[[#This Row],[Servicio]],"0.00") &amp; "|" &amp; TEXT(tbl_Manifiestos[[#This Row],[Costo Unitario]],"0.00")</f>
        <v>2606|Lead Service Line Replacements|8.00|120.00</v>
      </c>
      <c r="C3787" t="s">
        <v>5501</v>
      </c>
      <c r="D3787" s="52">
        <v>45845</v>
      </c>
      <c r="E3787">
        <v>356</v>
      </c>
      <c r="F3787" t="s">
        <v>5402</v>
      </c>
      <c r="H3787" t="s">
        <v>65</v>
      </c>
      <c r="J3787">
        <v>8</v>
      </c>
      <c r="K3787" s="56">
        <v>120</v>
      </c>
      <c r="L3787" s="39">
        <f t="shared" si="98"/>
        <v>960</v>
      </c>
      <c r="M3787" s="6">
        <f>tbl_Manifiestos[[#This Row],[Total Pagado]]*tbl_Manifiestos[[#This Row],[Porcentaje]]</f>
        <v>892.80000000000007</v>
      </c>
      <c r="N3787" s="3">
        <v>0.93</v>
      </c>
    </row>
    <row r="3788" spans="1:14" ht="15.75" x14ac:dyDescent="0.25">
      <c r="A3788" s="3" t="s">
        <v>27</v>
      </c>
      <c r="B3788" s="3" t="str">
        <f>tbl_Manifiestos[[#This Row],[Factura]] &amp; "|" &amp; tbl_Manifiestos[[#This Row],[Proyecto OK]] &amp; "|" &amp; TEXT(tbl_Manifiestos[[#This Row],[Servicio]],"0.00") &amp; "|" &amp; TEXT(tbl_Manifiestos[[#This Row],[Costo Unitario]],"0.00")</f>
        <v>2606|Lead Service Line Replacements|8.00|120.00</v>
      </c>
      <c r="C3788" t="s">
        <v>5501</v>
      </c>
      <c r="D3788" s="53">
        <v>45852</v>
      </c>
      <c r="E3788">
        <v>114</v>
      </c>
      <c r="F3788" t="s">
        <v>5402</v>
      </c>
      <c r="H3788" t="s">
        <v>65</v>
      </c>
      <c r="J3788">
        <v>8</v>
      </c>
      <c r="K3788" s="57">
        <v>120</v>
      </c>
      <c r="L3788" s="41">
        <f t="shared" si="98"/>
        <v>960</v>
      </c>
      <c r="M3788" s="6">
        <f>tbl_Manifiestos[[#This Row],[Total Pagado]]*tbl_Manifiestos[[#This Row],[Porcentaje]]</f>
        <v>892.80000000000007</v>
      </c>
      <c r="N3788" s="3">
        <v>0.93</v>
      </c>
    </row>
    <row r="3789" spans="1:14" ht="15.75" x14ac:dyDescent="0.25">
      <c r="A3789" s="3" t="s">
        <v>27</v>
      </c>
      <c r="B3789" s="3" t="str">
        <f>tbl_Manifiestos[[#This Row],[Factura]] &amp; "|" &amp; tbl_Manifiestos[[#This Row],[Proyecto OK]] &amp; "|" &amp; TEXT(tbl_Manifiestos[[#This Row],[Servicio]],"0.00") &amp; "|" &amp; TEXT(tbl_Manifiestos[[#This Row],[Costo Unitario]],"0.00")</f>
        <v>2606|Lead Service Line Replacements|8.00|120.00</v>
      </c>
      <c r="C3789" t="s">
        <v>5501</v>
      </c>
      <c r="D3789" s="50">
        <v>45863</v>
      </c>
      <c r="E3789">
        <v>356</v>
      </c>
      <c r="F3789" t="s">
        <v>5402</v>
      </c>
      <c r="H3789" t="s">
        <v>65</v>
      </c>
      <c r="J3789">
        <v>8</v>
      </c>
      <c r="K3789" s="54">
        <v>120</v>
      </c>
      <c r="L3789" s="38">
        <f t="shared" si="98"/>
        <v>960</v>
      </c>
      <c r="M3789" s="6">
        <f>tbl_Manifiestos[[#This Row],[Total Pagado]]*tbl_Manifiestos[[#This Row],[Porcentaje]]</f>
        <v>892.80000000000007</v>
      </c>
      <c r="N3789" s="3">
        <v>0.93</v>
      </c>
    </row>
    <row r="3790" spans="1:14" ht="15.75" x14ac:dyDescent="0.25">
      <c r="A3790" s="3" t="s">
        <v>27</v>
      </c>
      <c r="B3790" s="3" t="str">
        <f>tbl_Manifiestos[[#This Row],[Factura]] &amp; "|" &amp; tbl_Manifiestos[[#This Row],[Proyecto OK]] &amp; "|" &amp; TEXT(tbl_Manifiestos[[#This Row],[Servicio]],"0.00") &amp; "|" &amp; TEXT(tbl_Manifiestos[[#This Row],[Costo Unitario]],"0.00")</f>
        <v>2606|Lead Service Line Replacements|8.00|120.00</v>
      </c>
      <c r="C3790" t="s">
        <v>5501</v>
      </c>
      <c r="D3790" s="51">
        <v>45853</v>
      </c>
      <c r="E3790">
        <v>103</v>
      </c>
      <c r="F3790" t="s">
        <v>5402</v>
      </c>
      <c r="H3790" t="s">
        <v>65</v>
      </c>
      <c r="J3790">
        <v>8</v>
      </c>
      <c r="K3790" s="55">
        <v>120</v>
      </c>
      <c r="L3790" s="40">
        <f t="shared" si="98"/>
        <v>960</v>
      </c>
      <c r="M3790" s="6">
        <f>tbl_Manifiestos[[#This Row],[Total Pagado]]*tbl_Manifiestos[[#This Row],[Porcentaje]]</f>
        <v>892.80000000000007</v>
      </c>
      <c r="N3790" s="3">
        <v>0.93</v>
      </c>
    </row>
    <row r="3791" spans="1:14" ht="15.75" x14ac:dyDescent="0.25">
      <c r="A3791" s="3" t="s">
        <v>27</v>
      </c>
      <c r="B3791" s="3" t="str">
        <f>tbl_Manifiestos[[#This Row],[Factura]] &amp; "|" &amp; tbl_Manifiestos[[#This Row],[Proyecto OK]] &amp; "|" &amp; TEXT(tbl_Manifiestos[[#This Row],[Servicio]],"0.00") &amp; "|" &amp; TEXT(tbl_Manifiestos[[#This Row],[Costo Unitario]],"0.00")</f>
        <v>2608|Martam|8.75|110.00</v>
      </c>
      <c r="C3791" t="s">
        <v>5503</v>
      </c>
      <c r="D3791" s="51">
        <v>45854</v>
      </c>
      <c r="E3791">
        <v>114</v>
      </c>
      <c r="F3791" t="s">
        <v>5339</v>
      </c>
      <c r="G3791" t="s">
        <v>5340</v>
      </c>
      <c r="H3791" s="135" t="s">
        <v>2133</v>
      </c>
      <c r="J3791">
        <v>8.75</v>
      </c>
      <c r="K3791" s="55">
        <v>110</v>
      </c>
      <c r="L3791" s="40">
        <f t="shared" si="98"/>
        <v>962.5</v>
      </c>
      <c r="M3791" s="6">
        <f>tbl_Manifiestos[[#This Row],[Total Pagado]]*tbl_Manifiestos[[#This Row],[Porcentaje]]</f>
        <v>895.125</v>
      </c>
      <c r="N3791" s="3">
        <v>0.93</v>
      </c>
    </row>
    <row r="3792" spans="1:14" ht="15.75" x14ac:dyDescent="0.25">
      <c r="A3792" s="3" t="s">
        <v>27</v>
      </c>
      <c r="B3792" s="3" t="str">
        <f>tbl_Manifiestos[[#This Row],[Factura]] &amp; "|" &amp; tbl_Manifiestos[[#This Row],[Proyecto OK]] &amp; "|" &amp; TEXT(tbl_Manifiestos[[#This Row],[Servicio]],"0.00") &amp; "|" &amp; TEXT(tbl_Manifiestos[[#This Row],[Costo Unitario]],"0.00")</f>
        <v>2609|Oakland Water Main|8.25|130.00</v>
      </c>
      <c r="C3792" t="s">
        <v>5504</v>
      </c>
      <c r="D3792" s="52">
        <v>45853</v>
      </c>
      <c r="E3792">
        <v>114</v>
      </c>
      <c r="F3792" s="134" t="s">
        <v>5868</v>
      </c>
      <c r="H3792" t="s">
        <v>2426</v>
      </c>
      <c r="J3792">
        <v>8.25</v>
      </c>
      <c r="K3792" s="56">
        <v>130</v>
      </c>
      <c r="L3792" s="39">
        <f t="shared" si="98"/>
        <v>1072.5</v>
      </c>
      <c r="M3792" s="6">
        <f>tbl_Manifiestos[[#This Row],[Total Pagado]]*tbl_Manifiestos[[#This Row],[Porcentaje]]</f>
        <v>997.42500000000007</v>
      </c>
      <c r="N3792" s="3">
        <v>0.93</v>
      </c>
    </row>
    <row r="3793" spans="1:14" ht="15.75" x14ac:dyDescent="0.25">
      <c r="A3793" s="3" t="s">
        <v>27</v>
      </c>
      <c r="B3793" s="3" t="str">
        <f>tbl_Manifiestos[[#This Row],[Factura]] &amp; "|" &amp; tbl_Manifiestos[[#This Row],[Proyecto OK]] &amp; "|" &amp; TEXT(tbl_Manifiestos[[#This Row],[Servicio]],"0.00") &amp; "|" &amp; TEXT(tbl_Manifiestos[[#This Row],[Costo Unitario]],"0.00")</f>
        <v>2609|Oakland Water Main|8.25|130.00</v>
      </c>
      <c r="C3793" t="s">
        <v>5504</v>
      </c>
      <c r="D3793" s="50">
        <v>45853</v>
      </c>
      <c r="E3793">
        <v>325</v>
      </c>
      <c r="F3793" s="134" t="s">
        <v>5868</v>
      </c>
      <c r="H3793" t="s">
        <v>2426</v>
      </c>
      <c r="J3793">
        <v>8.25</v>
      </c>
      <c r="K3793" s="54">
        <v>130</v>
      </c>
      <c r="L3793" s="38">
        <f t="shared" si="98"/>
        <v>1072.5</v>
      </c>
      <c r="M3793" s="6">
        <f>tbl_Manifiestos[[#This Row],[Total Pagado]]*tbl_Manifiestos[[#This Row],[Porcentaje]]</f>
        <v>997.42500000000007</v>
      </c>
      <c r="N3793" s="3">
        <v>0.93</v>
      </c>
    </row>
    <row r="3794" spans="1:14" ht="15.75" x14ac:dyDescent="0.25">
      <c r="A3794" s="3" t="s">
        <v>27</v>
      </c>
      <c r="B3794" s="3" t="str">
        <f>tbl_Manifiestos[[#This Row],[Factura]] &amp; "|" &amp; tbl_Manifiestos[[#This Row],[Proyecto OK]] &amp; "|" &amp; TEXT(tbl_Manifiestos[[#This Row],[Servicio]],"0.00") &amp; "|" &amp; TEXT(tbl_Manifiestos[[#This Row],[Costo Unitario]],"0.00")</f>
        <v>2609|Oakland Water Main|7.25|130.00</v>
      </c>
      <c r="C3794" t="s">
        <v>5504</v>
      </c>
      <c r="D3794" s="51">
        <v>45854</v>
      </c>
      <c r="E3794">
        <v>103</v>
      </c>
      <c r="F3794" s="134" t="s">
        <v>5868</v>
      </c>
      <c r="H3794" t="s">
        <v>2426</v>
      </c>
      <c r="J3794">
        <v>7.25</v>
      </c>
      <c r="K3794" s="55">
        <v>130</v>
      </c>
      <c r="L3794" s="40">
        <f t="shared" ref="L3794:L3811" si="99">J3794*K3794</f>
        <v>942.5</v>
      </c>
      <c r="M3794" s="6">
        <f>tbl_Manifiestos[[#This Row],[Total Pagado]]*tbl_Manifiestos[[#This Row],[Porcentaje]]</f>
        <v>876.52500000000009</v>
      </c>
      <c r="N3794" s="3">
        <v>0.93</v>
      </c>
    </row>
    <row r="3795" spans="1:14" ht="15.75" x14ac:dyDescent="0.25">
      <c r="A3795" s="3" t="s">
        <v>27</v>
      </c>
      <c r="B3795" s="3" t="str">
        <f>tbl_Manifiestos[[#This Row],[Factura]] &amp; "|" &amp; tbl_Manifiestos[[#This Row],[Proyecto OK]] &amp; "|" &amp; TEXT(tbl_Manifiestos[[#This Row],[Servicio]],"0.00") &amp; "|" &amp; TEXT(tbl_Manifiestos[[#This Row],[Costo Unitario]],"0.00")</f>
        <v>2624|115th Metra|1.00|250.00</v>
      </c>
      <c r="C3795" t="s">
        <v>5516</v>
      </c>
      <c r="D3795" s="51">
        <v>45863</v>
      </c>
      <c r="E3795">
        <v>617</v>
      </c>
      <c r="F3795" t="s">
        <v>5343</v>
      </c>
      <c r="H3795" t="s">
        <v>1346</v>
      </c>
      <c r="J3795">
        <v>1</v>
      </c>
      <c r="K3795" s="55">
        <v>250</v>
      </c>
      <c r="L3795" s="40">
        <f t="shared" si="99"/>
        <v>250</v>
      </c>
      <c r="M3795" s="6">
        <f>tbl_Manifiestos[[#This Row],[Total Pagado]]*tbl_Manifiestos[[#This Row],[Porcentaje]]</f>
        <v>232.5</v>
      </c>
      <c r="N3795" s="3">
        <v>0.93</v>
      </c>
    </row>
    <row r="3796" spans="1:14" ht="15.75" x14ac:dyDescent="0.25">
      <c r="A3796" s="3" t="s">
        <v>27</v>
      </c>
      <c r="B3796" s="3" t="str">
        <f>tbl_Manifiestos[[#This Row],[Factura]] &amp; "|" &amp; tbl_Manifiestos[[#This Row],[Proyecto OK]] &amp; "|" &amp; TEXT(tbl_Manifiestos[[#This Row],[Servicio]],"0.00") &amp; "|" &amp; TEXT(tbl_Manifiestos[[#This Row],[Costo Unitario]],"0.00")</f>
        <v>2624|115th Metra|1.00|250.00</v>
      </c>
      <c r="C3796" t="s">
        <v>5516</v>
      </c>
      <c r="D3796" s="51">
        <v>45863</v>
      </c>
      <c r="E3796">
        <v>617</v>
      </c>
      <c r="F3796" t="s">
        <v>5343</v>
      </c>
      <c r="H3796" t="s">
        <v>1346</v>
      </c>
      <c r="J3796">
        <v>1</v>
      </c>
      <c r="K3796" s="55">
        <v>250</v>
      </c>
      <c r="L3796" s="40">
        <f t="shared" si="99"/>
        <v>250</v>
      </c>
      <c r="M3796" s="6">
        <f>tbl_Manifiestos[[#This Row],[Total Pagado]]*tbl_Manifiestos[[#This Row],[Porcentaje]]</f>
        <v>232.5</v>
      </c>
      <c r="N3796" s="3">
        <v>0.93</v>
      </c>
    </row>
    <row r="3797" spans="1:14" ht="15.75" x14ac:dyDescent="0.25">
      <c r="A3797" s="3" t="s">
        <v>27</v>
      </c>
      <c r="B3797" s="3" t="str">
        <f>tbl_Manifiestos[[#This Row],[Factura]] &amp; "|" &amp; tbl_Manifiestos[[#This Row],[Proyecto OK]] &amp; "|" &amp; TEXT(tbl_Manifiestos[[#This Row],[Servicio]],"0.00") &amp; "|" &amp; TEXT(tbl_Manifiestos[[#This Row],[Costo Unitario]],"0.00")</f>
        <v>2624|115th Metra|1.00|250.00</v>
      </c>
      <c r="C3797" t="s">
        <v>5516</v>
      </c>
      <c r="D3797" s="52">
        <v>45863</v>
      </c>
      <c r="E3797">
        <v>617</v>
      </c>
      <c r="F3797" t="s">
        <v>5343</v>
      </c>
      <c r="H3797" t="s">
        <v>1346</v>
      </c>
      <c r="J3797">
        <v>1</v>
      </c>
      <c r="K3797" s="56">
        <v>250</v>
      </c>
      <c r="L3797" s="39">
        <f t="shared" si="99"/>
        <v>250</v>
      </c>
      <c r="M3797" s="6">
        <f>tbl_Manifiestos[[#This Row],[Total Pagado]]*tbl_Manifiestos[[#This Row],[Porcentaje]]</f>
        <v>232.5</v>
      </c>
      <c r="N3797" s="3">
        <v>0.93</v>
      </c>
    </row>
    <row r="3798" spans="1:14" ht="15.75" x14ac:dyDescent="0.25">
      <c r="A3798" s="3" t="s">
        <v>27</v>
      </c>
      <c r="B3798" s="3" t="str">
        <f>tbl_Manifiestos[[#This Row],[Factura]] &amp; "|" &amp; tbl_Manifiestos[[#This Row],[Proyecto OK]] &amp; "|" &amp; TEXT(tbl_Manifiestos[[#This Row],[Servicio]],"0.00") &amp; "|" &amp; TEXT(tbl_Manifiestos[[#This Row],[Costo Unitario]],"0.00")</f>
        <v>2624|115th Metra|1.00|250.00</v>
      </c>
      <c r="C3798" t="s">
        <v>5516</v>
      </c>
      <c r="D3798" s="53">
        <v>45863</v>
      </c>
      <c r="E3798">
        <v>617</v>
      </c>
      <c r="F3798" t="s">
        <v>5343</v>
      </c>
      <c r="H3798" t="s">
        <v>1346</v>
      </c>
      <c r="J3798">
        <v>1</v>
      </c>
      <c r="K3798" s="57">
        <v>250</v>
      </c>
      <c r="L3798" s="41">
        <f t="shared" si="99"/>
        <v>250</v>
      </c>
      <c r="M3798" s="6">
        <f>tbl_Manifiestos[[#This Row],[Total Pagado]]*tbl_Manifiestos[[#This Row],[Porcentaje]]</f>
        <v>232.5</v>
      </c>
      <c r="N3798" s="3">
        <v>0.93</v>
      </c>
    </row>
    <row r="3799" spans="1:14" ht="15.75" x14ac:dyDescent="0.25">
      <c r="A3799" s="3" t="s">
        <v>27</v>
      </c>
      <c r="B3799" s="3" t="str">
        <f>tbl_Manifiestos[[#This Row],[Factura]] &amp; "|" &amp; tbl_Manifiestos[[#This Row],[Proyecto OK]] &amp; "|" &amp; TEXT(tbl_Manifiestos[[#This Row],[Servicio]],"0.00") &amp; "|" &amp; TEXT(tbl_Manifiestos[[#This Row],[Costo Unitario]],"0.00")</f>
        <v>2625|Obama Presidential Library|8.00|120.00</v>
      </c>
      <c r="C3799" t="s">
        <v>5517</v>
      </c>
      <c r="D3799" s="53">
        <v>45860</v>
      </c>
      <c r="E3799">
        <v>617</v>
      </c>
      <c r="F3799" t="s">
        <v>5344</v>
      </c>
      <c r="H3799" t="s">
        <v>2679</v>
      </c>
      <c r="J3799">
        <v>8</v>
      </c>
      <c r="K3799" s="57">
        <v>120</v>
      </c>
      <c r="L3799" s="41">
        <f t="shared" si="99"/>
        <v>960</v>
      </c>
      <c r="M3799" s="6">
        <f>tbl_Manifiestos[[#This Row],[Total Pagado]]*tbl_Manifiestos[[#This Row],[Porcentaje]]</f>
        <v>892.80000000000007</v>
      </c>
      <c r="N3799" s="3">
        <v>0.93</v>
      </c>
    </row>
    <row r="3800" spans="1:14" ht="15.75" x14ac:dyDescent="0.25">
      <c r="A3800" s="3" t="s">
        <v>27</v>
      </c>
      <c r="B3800" s="3" t="str">
        <f>tbl_Manifiestos[[#This Row],[Factura]] &amp; "|" &amp; tbl_Manifiestos[[#This Row],[Proyecto OK]] &amp; "|" &amp; TEXT(tbl_Manifiestos[[#This Row],[Servicio]],"0.00") &amp; "|" &amp; TEXT(tbl_Manifiestos[[#This Row],[Costo Unitario]],"0.00")</f>
        <v>2625|Obama Presidential Library|8.00|120.00</v>
      </c>
      <c r="C3800" t="s">
        <v>5517</v>
      </c>
      <c r="D3800" s="53">
        <v>45862</v>
      </c>
      <c r="E3800">
        <v>617</v>
      </c>
      <c r="F3800" t="s">
        <v>5344</v>
      </c>
      <c r="H3800" t="s">
        <v>2679</v>
      </c>
      <c r="J3800">
        <v>8</v>
      </c>
      <c r="K3800" s="57">
        <v>120</v>
      </c>
      <c r="L3800" s="41">
        <f t="shared" si="99"/>
        <v>960</v>
      </c>
      <c r="M3800" s="6">
        <f>tbl_Manifiestos[[#This Row],[Total Pagado]]*tbl_Manifiestos[[#This Row],[Porcentaje]]</f>
        <v>892.80000000000007</v>
      </c>
      <c r="N3800" s="3">
        <v>0.93</v>
      </c>
    </row>
    <row r="3801" spans="1:14" ht="15.75" x14ac:dyDescent="0.25">
      <c r="A3801" s="3" t="s">
        <v>27</v>
      </c>
      <c r="B3801" s="3" t="str">
        <f>tbl_Manifiestos[[#This Row],[Factura]] &amp; "|" &amp; tbl_Manifiestos[[#This Row],[Proyecto OK]] &amp; "|" &amp; TEXT(tbl_Manifiestos[[#This Row],[Servicio]],"0.00") &amp; "|" &amp; TEXT(tbl_Manifiestos[[#This Row],[Costo Unitario]],"0.00")</f>
        <v>2626|CDOT S-603|11.50|115.00</v>
      </c>
      <c r="C3801" t="s">
        <v>5518</v>
      </c>
      <c r="D3801" s="50">
        <v>45859</v>
      </c>
      <c r="E3801">
        <v>114</v>
      </c>
      <c r="F3801" t="s">
        <v>5311</v>
      </c>
      <c r="H3801" t="s">
        <v>2693</v>
      </c>
      <c r="J3801">
        <v>11.5</v>
      </c>
      <c r="K3801" s="54">
        <v>115</v>
      </c>
      <c r="L3801" s="38">
        <f t="shared" si="99"/>
        <v>1322.5</v>
      </c>
      <c r="M3801" s="6">
        <f>tbl_Manifiestos[[#This Row],[Total Pagado]]*tbl_Manifiestos[[#This Row],[Porcentaje]]</f>
        <v>1229.925</v>
      </c>
      <c r="N3801" s="3">
        <v>0.93</v>
      </c>
    </row>
    <row r="3802" spans="1:14" ht="15.75" x14ac:dyDescent="0.25">
      <c r="A3802" s="3" t="s">
        <v>27</v>
      </c>
      <c r="B3802" s="3" t="str">
        <f>tbl_Manifiestos[[#This Row],[Factura]] &amp; "|" &amp; tbl_Manifiestos[[#This Row],[Proyecto OK]] &amp; "|" &amp; TEXT(tbl_Manifiestos[[#This Row],[Servicio]],"0.00") &amp; "|" &amp; TEXT(tbl_Manifiestos[[#This Row],[Costo Unitario]],"0.00")</f>
        <v>2626|CDOT S-603|7.00|115.00</v>
      </c>
      <c r="C3802" t="s">
        <v>5518</v>
      </c>
      <c r="D3802" s="51">
        <v>45859</v>
      </c>
      <c r="E3802">
        <v>356</v>
      </c>
      <c r="F3802" t="s">
        <v>5311</v>
      </c>
      <c r="H3802" t="s">
        <v>2693</v>
      </c>
      <c r="J3802">
        <v>7</v>
      </c>
      <c r="K3802" s="55">
        <v>115</v>
      </c>
      <c r="L3802" s="40">
        <f t="shared" si="99"/>
        <v>805</v>
      </c>
      <c r="M3802" s="6">
        <f>tbl_Manifiestos[[#This Row],[Total Pagado]]*tbl_Manifiestos[[#This Row],[Porcentaje]]</f>
        <v>748.65000000000009</v>
      </c>
      <c r="N3802" s="3">
        <v>0.93</v>
      </c>
    </row>
    <row r="3803" spans="1:14" ht="15.75" x14ac:dyDescent="0.25">
      <c r="A3803" s="3" t="s">
        <v>27</v>
      </c>
      <c r="B3803" s="3" t="str">
        <f>tbl_Manifiestos[[#This Row],[Factura]] &amp; "|" &amp; tbl_Manifiestos[[#This Row],[Proyecto OK]] &amp; "|" &amp; TEXT(tbl_Manifiestos[[#This Row],[Servicio]],"0.00") &amp; "|" &amp; TEXT(tbl_Manifiestos[[#This Row],[Costo Unitario]],"0.00")</f>
        <v>2626|CDOT S-603|9.50|115.00</v>
      </c>
      <c r="C3803" t="s">
        <v>5518</v>
      </c>
      <c r="D3803" s="51">
        <v>45860</v>
      </c>
      <c r="E3803">
        <v>325</v>
      </c>
      <c r="F3803" t="s">
        <v>5311</v>
      </c>
      <c r="H3803" t="s">
        <v>2693</v>
      </c>
      <c r="J3803">
        <v>9.5</v>
      </c>
      <c r="K3803" s="55">
        <v>115</v>
      </c>
      <c r="L3803" s="40">
        <f t="shared" si="99"/>
        <v>1092.5</v>
      </c>
      <c r="M3803" s="6">
        <f>tbl_Manifiestos[[#This Row],[Total Pagado]]*tbl_Manifiestos[[#This Row],[Porcentaje]]</f>
        <v>1016.0250000000001</v>
      </c>
      <c r="N3803" s="3">
        <v>0.93</v>
      </c>
    </row>
    <row r="3804" spans="1:14" ht="15.75" x14ac:dyDescent="0.25">
      <c r="A3804" s="3" t="s">
        <v>27</v>
      </c>
      <c r="B3804" s="3" t="str">
        <f>tbl_Manifiestos[[#This Row],[Factura]] &amp; "|" &amp; tbl_Manifiestos[[#This Row],[Proyecto OK]] &amp; "|" &amp; TEXT(tbl_Manifiestos[[#This Row],[Servicio]],"0.00") &amp; "|" &amp; TEXT(tbl_Manifiestos[[#This Row],[Costo Unitario]],"0.00")</f>
        <v>2626|CDOT S-603|7.00|115.00</v>
      </c>
      <c r="C3804" t="s">
        <v>5518</v>
      </c>
      <c r="D3804" s="51">
        <v>45860</v>
      </c>
      <c r="E3804">
        <v>114</v>
      </c>
      <c r="F3804" t="s">
        <v>5311</v>
      </c>
      <c r="H3804" t="s">
        <v>2693</v>
      </c>
      <c r="J3804">
        <v>7</v>
      </c>
      <c r="K3804" s="55">
        <v>115</v>
      </c>
      <c r="L3804" s="40">
        <f t="shared" si="99"/>
        <v>805</v>
      </c>
      <c r="M3804" s="6">
        <f>tbl_Manifiestos[[#This Row],[Total Pagado]]*tbl_Manifiestos[[#This Row],[Porcentaje]]</f>
        <v>748.65000000000009</v>
      </c>
      <c r="N3804" s="3">
        <v>0.93</v>
      </c>
    </row>
    <row r="3805" spans="1:14" ht="15.75" x14ac:dyDescent="0.25">
      <c r="A3805" s="3" t="s">
        <v>27</v>
      </c>
      <c r="B3805" s="3" t="str">
        <f>tbl_Manifiestos[[#This Row],[Factura]] &amp; "|" &amp; tbl_Manifiestos[[#This Row],[Proyecto OK]] &amp; "|" &amp; TEXT(tbl_Manifiestos[[#This Row],[Servicio]],"0.00") &amp; "|" &amp; TEXT(tbl_Manifiestos[[#This Row],[Costo Unitario]],"0.00")</f>
        <v>2626|CDOT S-603|9.00|115.00</v>
      </c>
      <c r="C3805" t="s">
        <v>5518</v>
      </c>
      <c r="D3805" s="51">
        <v>45861</v>
      </c>
      <c r="E3805">
        <v>325</v>
      </c>
      <c r="F3805" t="s">
        <v>5311</v>
      </c>
      <c r="H3805" t="s">
        <v>2693</v>
      </c>
      <c r="J3805">
        <v>9</v>
      </c>
      <c r="K3805" s="55">
        <v>115</v>
      </c>
      <c r="L3805" s="40">
        <f t="shared" si="99"/>
        <v>1035</v>
      </c>
      <c r="M3805" s="6">
        <f>tbl_Manifiestos[[#This Row],[Total Pagado]]*tbl_Manifiestos[[#This Row],[Porcentaje]]</f>
        <v>962.55000000000007</v>
      </c>
      <c r="N3805" s="3">
        <v>0.93</v>
      </c>
    </row>
    <row r="3806" spans="1:14" ht="15.75" x14ac:dyDescent="0.25">
      <c r="A3806" s="3" t="s">
        <v>27</v>
      </c>
      <c r="B3806" s="3" t="str">
        <f>tbl_Manifiestos[[#This Row],[Factura]] &amp; "|" &amp; tbl_Manifiestos[[#This Row],[Proyecto OK]] &amp; "|" &amp; TEXT(tbl_Manifiestos[[#This Row],[Servicio]],"0.00") &amp; "|" &amp; TEXT(tbl_Manifiestos[[#This Row],[Costo Unitario]],"0.00")</f>
        <v>2626|CDOT S-603|8.75|115.00</v>
      </c>
      <c r="C3806" t="s">
        <v>5518</v>
      </c>
      <c r="D3806" s="51">
        <v>45861</v>
      </c>
      <c r="E3806">
        <v>515</v>
      </c>
      <c r="F3806" t="s">
        <v>5311</v>
      </c>
      <c r="H3806" t="s">
        <v>2693</v>
      </c>
      <c r="J3806">
        <v>8.75</v>
      </c>
      <c r="K3806" s="55">
        <v>115</v>
      </c>
      <c r="L3806" s="40">
        <f t="shared" si="99"/>
        <v>1006.25</v>
      </c>
      <c r="M3806" s="6">
        <f>tbl_Manifiestos[[#This Row],[Total Pagado]]*tbl_Manifiestos[[#This Row],[Porcentaje]]</f>
        <v>935.8125</v>
      </c>
      <c r="N3806" s="3">
        <v>0.93</v>
      </c>
    </row>
    <row r="3807" spans="1:14" ht="15.75" x14ac:dyDescent="0.25">
      <c r="A3807" s="3" t="s">
        <v>27</v>
      </c>
      <c r="B3807" s="3" t="str">
        <f>tbl_Manifiestos[[#This Row],[Factura]] &amp; "|" &amp; tbl_Manifiestos[[#This Row],[Proyecto OK]] &amp; "|" &amp; TEXT(tbl_Manifiestos[[#This Row],[Servicio]],"0.00") &amp; "|" &amp; TEXT(tbl_Manifiestos[[#This Row],[Costo Unitario]],"0.00")</f>
        <v>2626|CDOT S-603|9.00|115.00</v>
      </c>
      <c r="C3807" t="s">
        <v>5518</v>
      </c>
      <c r="D3807" s="52">
        <v>45862</v>
      </c>
      <c r="E3807">
        <v>356</v>
      </c>
      <c r="F3807" t="s">
        <v>5311</v>
      </c>
      <c r="H3807" t="s">
        <v>2693</v>
      </c>
      <c r="J3807">
        <v>9</v>
      </c>
      <c r="K3807" s="56">
        <v>115</v>
      </c>
      <c r="L3807" s="39">
        <f t="shared" si="99"/>
        <v>1035</v>
      </c>
      <c r="M3807" s="6">
        <f>tbl_Manifiestos[[#This Row],[Total Pagado]]*tbl_Manifiestos[[#This Row],[Porcentaje]]</f>
        <v>962.55000000000007</v>
      </c>
      <c r="N3807" s="3">
        <v>0.93</v>
      </c>
    </row>
    <row r="3808" spans="1:14" ht="15.75" x14ac:dyDescent="0.25">
      <c r="A3808" s="3" t="s">
        <v>27</v>
      </c>
      <c r="B3808" s="3" t="str">
        <f>tbl_Manifiestos[[#This Row],[Factura]] &amp; "|" &amp; tbl_Manifiestos[[#This Row],[Proyecto OK]] &amp; "|" &amp; TEXT(tbl_Manifiestos[[#This Row],[Servicio]],"0.00") &amp; "|" &amp; TEXT(tbl_Manifiestos[[#This Row],[Costo Unitario]],"0.00")</f>
        <v>2626|CDOT S-603|11.00|115.00</v>
      </c>
      <c r="C3808" t="s">
        <v>5518</v>
      </c>
      <c r="D3808" s="53">
        <v>45862</v>
      </c>
      <c r="E3808">
        <v>325</v>
      </c>
      <c r="F3808" t="s">
        <v>5311</v>
      </c>
      <c r="H3808" t="s">
        <v>2693</v>
      </c>
      <c r="J3808">
        <v>11</v>
      </c>
      <c r="K3808" s="57">
        <v>115</v>
      </c>
      <c r="L3808" s="41">
        <f t="shared" si="99"/>
        <v>1265</v>
      </c>
      <c r="M3808" s="6">
        <f>tbl_Manifiestos[[#This Row],[Total Pagado]]*tbl_Manifiestos[[#This Row],[Porcentaje]]</f>
        <v>1176.45</v>
      </c>
      <c r="N3808" s="3">
        <v>0.93</v>
      </c>
    </row>
    <row r="3809" spans="1:14" ht="15.75" x14ac:dyDescent="0.25">
      <c r="A3809" s="3" t="s">
        <v>27</v>
      </c>
      <c r="B3809" s="3" t="str">
        <f>tbl_Manifiestos[[#This Row],[Factura]] &amp; "|" &amp; tbl_Manifiestos[[#This Row],[Proyecto OK]] &amp; "|" &amp; TEXT(tbl_Manifiestos[[#This Row],[Servicio]],"0.00") &amp; "|" &amp; TEXT(tbl_Manifiestos[[#This Row],[Costo Unitario]],"0.00")</f>
        <v>2626|CDOT S-603|9.00|115.00</v>
      </c>
      <c r="C3809" t="s">
        <v>5518</v>
      </c>
      <c r="D3809" s="50">
        <v>45863</v>
      </c>
      <c r="E3809">
        <v>325</v>
      </c>
      <c r="F3809" t="s">
        <v>5311</v>
      </c>
      <c r="H3809" t="s">
        <v>2693</v>
      </c>
      <c r="J3809">
        <v>9</v>
      </c>
      <c r="K3809" s="54">
        <v>115</v>
      </c>
      <c r="L3809" s="38">
        <f t="shared" si="99"/>
        <v>1035</v>
      </c>
      <c r="M3809" s="6">
        <f>tbl_Manifiestos[[#This Row],[Total Pagado]]*tbl_Manifiestos[[#This Row],[Porcentaje]]</f>
        <v>962.55000000000007</v>
      </c>
      <c r="N3809" s="3">
        <v>0.93</v>
      </c>
    </row>
    <row r="3810" spans="1:14" ht="15.75" x14ac:dyDescent="0.25">
      <c r="A3810" s="3" t="s">
        <v>27</v>
      </c>
      <c r="B3810" s="3" t="str">
        <f>tbl_Manifiestos[[#This Row],[Factura]] &amp; "|" &amp; tbl_Manifiestos[[#This Row],[Proyecto OK]] &amp; "|" &amp; TEXT(tbl_Manifiestos[[#This Row],[Servicio]],"0.00") &amp; "|" &amp; TEXT(tbl_Manifiestos[[#This Row],[Costo Unitario]],"0.00")</f>
        <v>2626|CDOT S-603|7.00|115.00</v>
      </c>
      <c r="C3810" t="s">
        <v>5518</v>
      </c>
      <c r="D3810" s="51">
        <v>45863</v>
      </c>
      <c r="E3810">
        <v>114</v>
      </c>
      <c r="F3810" t="s">
        <v>5311</v>
      </c>
      <c r="H3810" t="s">
        <v>2693</v>
      </c>
      <c r="J3810">
        <v>7</v>
      </c>
      <c r="K3810" s="55">
        <v>115</v>
      </c>
      <c r="L3810" s="40">
        <f t="shared" si="99"/>
        <v>805</v>
      </c>
      <c r="M3810" s="6">
        <f>tbl_Manifiestos[[#This Row],[Total Pagado]]*tbl_Manifiestos[[#This Row],[Porcentaje]]</f>
        <v>748.65000000000009</v>
      </c>
      <c r="N3810" s="3">
        <v>0.93</v>
      </c>
    </row>
    <row r="3811" spans="1:14" ht="15.75" x14ac:dyDescent="0.25">
      <c r="A3811" s="3" t="s">
        <v>27</v>
      </c>
      <c r="B3811" s="3" t="str">
        <f>tbl_Manifiestos[[#This Row],[Factura]] &amp; "|" &amp; tbl_Manifiestos[[#This Row],[Proyecto OK]] &amp; "|" &amp; TEXT(tbl_Manifiestos[[#This Row],[Servicio]],"0.00") &amp; "|" &amp; TEXT(tbl_Manifiestos[[#This Row],[Costo Unitario]],"0.00")</f>
        <v>2627|AR Term|9.75|118.00</v>
      </c>
      <c r="C3811" t="s">
        <v>5519</v>
      </c>
      <c r="D3811" s="51">
        <v>45859</v>
      </c>
      <c r="E3811">
        <v>617</v>
      </c>
      <c r="F3811" t="s">
        <v>5324</v>
      </c>
      <c r="G3811" t="s">
        <v>1039</v>
      </c>
      <c r="H3811" s="135" t="s">
        <v>1039</v>
      </c>
      <c r="J3811">
        <v>9.75</v>
      </c>
      <c r="K3811" s="55">
        <v>118</v>
      </c>
      <c r="L3811" s="40">
        <f t="shared" si="99"/>
        <v>1150.5</v>
      </c>
      <c r="M3811" s="6">
        <f>tbl_Manifiestos[[#This Row],[Total Pagado]]*tbl_Manifiestos[[#This Row],[Porcentaje]]</f>
        <v>1069.9650000000001</v>
      </c>
      <c r="N3811" s="3">
        <v>0.93</v>
      </c>
    </row>
    <row r="3812" spans="1:14" ht="15.75" x14ac:dyDescent="0.25">
      <c r="A3812" s="3" t="s">
        <v>27</v>
      </c>
      <c r="B3812" s="3" t="str">
        <f>tbl_Manifiestos[[#This Row],[Factura]] &amp; "|" &amp; tbl_Manifiestos[[#This Row],[Proyecto OK]] &amp; "|" &amp; TEXT(tbl_Manifiestos[[#This Row],[Servicio]],"0.00") &amp; "|" &amp; TEXT(tbl_Manifiestos[[#This Row],[Costo Unitario]],"0.00")</f>
        <v>2633||1.00|187.45</v>
      </c>
      <c r="C3812" t="s">
        <v>5520</v>
      </c>
      <c r="D3812" s="51">
        <v>45859</v>
      </c>
      <c r="E3812">
        <v>103</v>
      </c>
      <c r="J3812">
        <v>1</v>
      </c>
      <c r="K3812" s="55">
        <v>187.45</v>
      </c>
      <c r="L3812" s="129">
        <v>187.45</v>
      </c>
      <c r="M3812" s="6">
        <f>tbl_Manifiestos[[#This Row],[Total Pagado]]*tbl_Manifiestos[[#This Row],[Porcentaje]]</f>
        <v>187.45</v>
      </c>
      <c r="N3812" s="3">
        <v>1</v>
      </c>
    </row>
    <row r="3813" spans="1:14" ht="15.75" x14ac:dyDescent="0.25">
      <c r="A3813" s="3" t="s">
        <v>27</v>
      </c>
      <c r="B3813" s="3" t="str">
        <f>tbl_Manifiestos[[#This Row],[Factura]] &amp; "|" &amp; tbl_Manifiestos[[#This Row],[Proyecto OK]] &amp; "|" &amp; TEXT(tbl_Manifiestos[[#This Row],[Servicio]],"0.00") &amp; "|" &amp; TEXT(tbl_Manifiestos[[#This Row],[Costo Unitario]],"0.00")</f>
        <v>2633||1.00|29.55</v>
      </c>
      <c r="C3813" t="s">
        <v>5520</v>
      </c>
      <c r="D3813" s="52">
        <v>45859</v>
      </c>
      <c r="E3813">
        <v>325</v>
      </c>
      <c r="J3813">
        <v>1</v>
      </c>
      <c r="K3813" s="56">
        <v>29.55</v>
      </c>
      <c r="L3813" s="130">
        <v>29.55</v>
      </c>
      <c r="M3813" s="6">
        <f>tbl_Manifiestos[[#This Row],[Total Pagado]]*tbl_Manifiestos[[#This Row],[Porcentaje]]</f>
        <v>29.55</v>
      </c>
      <c r="N3813" s="3">
        <v>1</v>
      </c>
    </row>
    <row r="3814" spans="1:14" ht="15.75" x14ac:dyDescent="0.25">
      <c r="A3814" s="3" t="s">
        <v>27</v>
      </c>
      <c r="B3814" s="3" t="str">
        <f>tbl_Manifiestos[[#This Row],[Factura]] &amp; "|" &amp; tbl_Manifiestos[[#This Row],[Proyecto OK]] &amp; "|" &amp; TEXT(tbl_Manifiestos[[#This Row],[Servicio]],"0.00") &amp; "|" &amp; TEXT(tbl_Manifiestos[[#This Row],[Costo Unitario]],"0.00")</f>
        <v>2633||1.00|42.80</v>
      </c>
      <c r="C3814" t="s">
        <v>5520</v>
      </c>
      <c r="D3814" s="50">
        <v>45859</v>
      </c>
      <c r="E3814">
        <v>515</v>
      </c>
      <c r="J3814">
        <v>1</v>
      </c>
      <c r="K3814" s="54">
        <v>42.8</v>
      </c>
      <c r="L3814" s="128">
        <v>42.8</v>
      </c>
      <c r="M3814" s="6">
        <f>tbl_Manifiestos[[#This Row],[Total Pagado]]*tbl_Manifiestos[[#This Row],[Porcentaje]]</f>
        <v>42.8</v>
      </c>
      <c r="N3814" s="3">
        <v>1</v>
      </c>
    </row>
    <row r="3815" spans="1:14" ht="15.75" x14ac:dyDescent="0.25">
      <c r="A3815" s="3" t="s">
        <v>27</v>
      </c>
      <c r="B3815" s="3" t="str">
        <f>tbl_Manifiestos[[#This Row],[Factura]] &amp; "|" &amp; tbl_Manifiestos[[#This Row],[Proyecto OK]] &amp; "|" &amp; TEXT(tbl_Manifiestos[[#This Row],[Servicio]],"0.00") &amp; "|" &amp; TEXT(tbl_Manifiestos[[#This Row],[Costo Unitario]],"0.00")</f>
        <v>2633||1.00|29.55</v>
      </c>
      <c r="C3815" t="s">
        <v>5520</v>
      </c>
      <c r="D3815" s="51">
        <v>45866</v>
      </c>
      <c r="E3815">
        <v>617</v>
      </c>
      <c r="J3815">
        <v>1</v>
      </c>
      <c r="K3815" s="55">
        <v>29.55</v>
      </c>
      <c r="L3815" s="129">
        <v>29.55</v>
      </c>
      <c r="M3815" s="6">
        <f>tbl_Manifiestos[[#This Row],[Total Pagado]]*tbl_Manifiestos[[#This Row],[Porcentaje]]</f>
        <v>29.55</v>
      </c>
      <c r="N3815" s="3">
        <v>1</v>
      </c>
    </row>
    <row r="3816" spans="1:14" ht="15.75" x14ac:dyDescent="0.25">
      <c r="A3816" s="3" t="s">
        <v>27</v>
      </c>
      <c r="B3816" s="3" t="str">
        <f>tbl_Manifiestos[[#This Row],[Factura]] &amp; "|" &amp; tbl_Manifiestos[[#This Row],[Proyecto OK]] &amp; "|" &amp; TEXT(tbl_Manifiestos[[#This Row],[Servicio]],"0.00") &amp; "|" &amp; TEXT(tbl_Manifiestos[[#This Row],[Costo Unitario]],"0.00")</f>
        <v>2640|115th Metra|3.00|250.00</v>
      </c>
      <c r="C3816" t="s">
        <v>5527</v>
      </c>
      <c r="D3816" s="51">
        <v>45869</v>
      </c>
      <c r="E3816">
        <v>356</v>
      </c>
      <c r="F3816" t="s">
        <v>5343</v>
      </c>
      <c r="H3816" t="s">
        <v>1346</v>
      </c>
      <c r="J3816">
        <v>3</v>
      </c>
      <c r="K3816" s="55">
        <v>250</v>
      </c>
      <c r="L3816" s="40">
        <f t="shared" ref="L3816:L3879" si="100">J3816*K3816</f>
        <v>750</v>
      </c>
      <c r="M3816" s="6">
        <f>tbl_Manifiestos[[#This Row],[Total Pagado]]*tbl_Manifiestos[[#This Row],[Porcentaje]]</f>
        <v>697.5</v>
      </c>
      <c r="N3816" s="3">
        <v>0.93</v>
      </c>
    </row>
    <row r="3817" spans="1:14" ht="15.75" x14ac:dyDescent="0.25">
      <c r="A3817" s="3" t="s">
        <v>27</v>
      </c>
      <c r="B3817" s="3" t="str">
        <f>tbl_Manifiestos[[#This Row],[Factura]] &amp; "|" &amp; tbl_Manifiestos[[#This Row],[Proyecto OK]] &amp; "|" &amp; TEXT(tbl_Manifiestos[[#This Row],[Servicio]],"0.00") &amp; "|" &amp; TEXT(tbl_Manifiestos[[#This Row],[Costo Unitario]],"0.00")</f>
        <v>2655|Obama Presidential Library|8.00|120.00</v>
      </c>
      <c r="C3817" t="s">
        <v>5537</v>
      </c>
      <c r="D3817" s="51">
        <v>45875</v>
      </c>
      <c r="E3817">
        <v>103</v>
      </c>
      <c r="F3817" t="s">
        <v>5344</v>
      </c>
      <c r="H3817" t="s">
        <v>2679</v>
      </c>
      <c r="J3817">
        <v>8</v>
      </c>
      <c r="K3817" s="55">
        <v>120</v>
      </c>
      <c r="L3817" s="40">
        <f t="shared" si="100"/>
        <v>960</v>
      </c>
      <c r="M3817" s="6">
        <f>tbl_Manifiestos[[#This Row],[Total Pagado]]*tbl_Manifiestos[[#This Row],[Porcentaje]]</f>
        <v>892.80000000000007</v>
      </c>
      <c r="N3817" s="3">
        <v>0.93</v>
      </c>
    </row>
    <row r="3818" spans="1:14" ht="15.75" x14ac:dyDescent="0.25">
      <c r="A3818" s="3" t="s">
        <v>27</v>
      </c>
      <c r="B3818" s="3" t="str">
        <f>tbl_Manifiestos[[#This Row],[Factura]] &amp; "|" &amp; tbl_Manifiestos[[#This Row],[Proyecto OK]] &amp; "|" &amp; TEXT(tbl_Manifiestos[[#This Row],[Servicio]],"0.00") &amp; "|" &amp; TEXT(tbl_Manifiestos[[#This Row],[Costo Unitario]],"0.00")</f>
        <v>2655|Obama Presidential Library|8.00|120.00</v>
      </c>
      <c r="C3818" t="s">
        <v>5537</v>
      </c>
      <c r="D3818" s="51">
        <v>45875</v>
      </c>
      <c r="E3818">
        <v>67</v>
      </c>
      <c r="F3818" t="s">
        <v>5344</v>
      </c>
      <c r="H3818" t="s">
        <v>2679</v>
      </c>
      <c r="J3818">
        <v>8</v>
      </c>
      <c r="K3818" s="55">
        <v>120</v>
      </c>
      <c r="L3818" s="40">
        <f t="shared" si="100"/>
        <v>960</v>
      </c>
      <c r="M3818" s="6">
        <f>tbl_Manifiestos[[#This Row],[Total Pagado]]*tbl_Manifiestos[[#This Row],[Porcentaje]]</f>
        <v>892.80000000000007</v>
      </c>
      <c r="N3818" s="3">
        <v>0.93</v>
      </c>
    </row>
    <row r="3819" spans="1:14" ht="15.75" x14ac:dyDescent="0.25">
      <c r="A3819" s="3" t="s">
        <v>27</v>
      </c>
      <c r="B3819" s="3" t="str">
        <f>tbl_Manifiestos[[#This Row],[Factura]] &amp; "|" &amp; tbl_Manifiestos[[#This Row],[Proyecto OK]] &amp; "|" &amp; TEXT(tbl_Manifiestos[[#This Row],[Servicio]],"0.00") &amp; "|" &amp; TEXT(tbl_Manifiestos[[#This Row],[Costo Unitario]],"0.00")</f>
        <v>2655|Obama Presidential Library|6.00|120.00</v>
      </c>
      <c r="C3819" t="s">
        <v>5537</v>
      </c>
      <c r="D3819" s="51">
        <v>45876</v>
      </c>
      <c r="E3819">
        <v>103</v>
      </c>
      <c r="F3819" t="s">
        <v>5344</v>
      </c>
      <c r="H3819" t="s">
        <v>2679</v>
      </c>
      <c r="J3819">
        <v>6</v>
      </c>
      <c r="K3819" s="55">
        <v>120</v>
      </c>
      <c r="L3819" s="40">
        <f t="shared" si="100"/>
        <v>720</v>
      </c>
      <c r="M3819" s="6">
        <f>tbl_Manifiestos[[#This Row],[Total Pagado]]*tbl_Manifiestos[[#This Row],[Porcentaje]]</f>
        <v>669.6</v>
      </c>
      <c r="N3819" s="3">
        <v>0.93</v>
      </c>
    </row>
    <row r="3820" spans="1:14" ht="15.75" x14ac:dyDescent="0.25">
      <c r="A3820" s="3" t="s">
        <v>27</v>
      </c>
      <c r="B3820" s="3" t="str">
        <f>tbl_Manifiestos[[#This Row],[Factura]] &amp; "|" &amp; tbl_Manifiestos[[#This Row],[Proyecto OK]] &amp; "|" &amp; TEXT(tbl_Manifiestos[[#This Row],[Servicio]],"0.00") &amp; "|" &amp; TEXT(tbl_Manifiestos[[#This Row],[Costo Unitario]],"0.00")</f>
        <v>2671||5.00|325.00</v>
      </c>
      <c r="C3820" t="s">
        <v>5549</v>
      </c>
      <c r="D3820" s="52">
        <v>45882</v>
      </c>
      <c r="E3820">
        <v>356</v>
      </c>
      <c r="F3820" t="s">
        <v>5319</v>
      </c>
      <c r="J3820">
        <v>5</v>
      </c>
      <c r="K3820" s="56">
        <v>325</v>
      </c>
      <c r="L3820" s="39">
        <f t="shared" si="100"/>
        <v>1625</v>
      </c>
      <c r="M3820" s="6">
        <f>tbl_Manifiestos[[#This Row],[Total Pagado]]*tbl_Manifiestos[[#This Row],[Porcentaje]]</f>
        <v>1511.25</v>
      </c>
      <c r="N3820" s="3">
        <v>0.93</v>
      </c>
    </row>
    <row r="3821" spans="1:14" ht="15.75" x14ac:dyDescent="0.25">
      <c r="A3821" s="3" t="s">
        <v>27</v>
      </c>
      <c r="B3821" s="3" t="str">
        <f>tbl_Manifiestos[[#This Row],[Factura]] &amp; "|" &amp; tbl_Manifiestos[[#This Row],[Proyecto OK]] &amp; "|" &amp; TEXT(tbl_Manifiestos[[#This Row],[Servicio]],"0.00") &amp; "|" &amp; TEXT(tbl_Manifiestos[[#This Row],[Costo Unitario]],"0.00")</f>
        <v>2671||5.00|325.00</v>
      </c>
      <c r="C3821" t="s">
        <v>5549</v>
      </c>
      <c r="D3821" s="50">
        <v>45882</v>
      </c>
      <c r="E3821">
        <v>103</v>
      </c>
      <c r="F3821" t="s">
        <v>5319</v>
      </c>
      <c r="J3821">
        <v>5</v>
      </c>
      <c r="K3821" s="54">
        <v>325</v>
      </c>
      <c r="L3821" s="38">
        <f t="shared" si="100"/>
        <v>1625</v>
      </c>
      <c r="M3821" s="6">
        <f>tbl_Manifiestos[[#This Row],[Total Pagado]]*tbl_Manifiestos[[#This Row],[Porcentaje]]</f>
        <v>1511.25</v>
      </c>
      <c r="N3821" s="3">
        <v>0.93</v>
      </c>
    </row>
    <row r="3822" spans="1:14" ht="15.75" x14ac:dyDescent="0.25">
      <c r="A3822" s="3" t="s">
        <v>27</v>
      </c>
      <c r="B3822" s="3" t="str">
        <f>tbl_Manifiestos[[#This Row],[Factura]] &amp; "|" &amp; tbl_Manifiestos[[#This Row],[Proyecto OK]] &amp; "|" &amp; TEXT(tbl_Manifiestos[[#This Row],[Servicio]],"0.00") &amp; "|" &amp; TEXT(tbl_Manifiestos[[#This Row],[Costo Unitario]],"0.00")</f>
        <v>2671||4.00|325.00</v>
      </c>
      <c r="C3822" t="s">
        <v>5549</v>
      </c>
      <c r="D3822" s="53">
        <v>45883</v>
      </c>
      <c r="E3822">
        <v>356</v>
      </c>
      <c r="F3822" t="s">
        <v>5319</v>
      </c>
      <c r="J3822">
        <v>4</v>
      </c>
      <c r="K3822" s="57">
        <v>325</v>
      </c>
      <c r="L3822" s="41">
        <f t="shared" si="100"/>
        <v>1300</v>
      </c>
      <c r="M3822" s="6">
        <f>tbl_Manifiestos[[#This Row],[Total Pagado]]*tbl_Manifiestos[[#This Row],[Porcentaje]]</f>
        <v>1209</v>
      </c>
      <c r="N3822" s="3">
        <v>0.93</v>
      </c>
    </row>
    <row r="3823" spans="1:14" ht="15.75" x14ac:dyDescent="0.25">
      <c r="A3823" s="3" t="s">
        <v>27</v>
      </c>
      <c r="B3823" s="3" t="str">
        <f>tbl_Manifiestos[[#This Row],[Factura]] &amp; "|" &amp; tbl_Manifiestos[[#This Row],[Proyecto OK]] &amp; "|" &amp; TEXT(tbl_Manifiestos[[#This Row],[Servicio]],"0.00") &amp; "|" &amp; TEXT(tbl_Manifiestos[[#This Row],[Costo Unitario]],"0.00")</f>
        <v>2671||4.00|325.00</v>
      </c>
      <c r="C3823" t="s">
        <v>5549</v>
      </c>
      <c r="D3823" s="53">
        <v>45883</v>
      </c>
      <c r="E3823">
        <v>67</v>
      </c>
      <c r="F3823" t="s">
        <v>5319</v>
      </c>
      <c r="J3823">
        <v>4</v>
      </c>
      <c r="K3823" s="57">
        <v>325</v>
      </c>
      <c r="L3823" s="41">
        <f t="shared" si="100"/>
        <v>1300</v>
      </c>
      <c r="M3823" s="6">
        <f>tbl_Manifiestos[[#This Row],[Total Pagado]]*tbl_Manifiestos[[#This Row],[Porcentaje]]</f>
        <v>1209</v>
      </c>
      <c r="N3823" s="3">
        <v>0.93</v>
      </c>
    </row>
    <row r="3824" spans="1:14" ht="15.75" x14ac:dyDescent="0.25">
      <c r="A3824" s="3" t="s">
        <v>27</v>
      </c>
      <c r="B3824" s="3" t="str">
        <f>tbl_Manifiestos[[#This Row],[Factura]] &amp; "|" &amp; tbl_Manifiestos[[#This Row],[Proyecto OK]] &amp; "|" &amp; TEXT(tbl_Manifiestos[[#This Row],[Servicio]],"0.00") &amp; "|" &amp; TEXT(tbl_Manifiestos[[#This Row],[Costo Unitario]],"0.00")</f>
        <v>2671||1.00|180.00</v>
      </c>
      <c r="C3824" t="s">
        <v>5549</v>
      </c>
      <c r="D3824" s="50">
        <v>45884</v>
      </c>
      <c r="E3824">
        <v>356</v>
      </c>
      <c r="F3824" t="s">
        <v>5319</v>
      </c>
      <c r="J3824">
        <v>1</v>
      </c>
      <c r="K3824" s="54">
        <v>180</v>
      </c>
      <c r="L3824" s="38">
        <f t="shared" si="100"/>
        <v>180</v>
      </c>
      <c r="M3824" s="6">
        <f>tbl_Manifiestos[[#This Row],[Total Pagado]]*tbl_Manifiestos[[#This Row],[Porcentaje]]</f>
        <v>167.4</v>
      </c>
      <c r="N3824" s="3">
        <v>0.93</v>
      </c>
    </row>
    <row r="3825" spans="1:14" ht="15.75" x14ac:dyDescent="0.25">
      <c r="A3825" s="3" t="s">
        <v>27</v>
      </c>
      <c r="B3825" s="3" t="str">
        <f>tbl_Manifiestos[[#This Row],[Factura]] &amp; "|" &amp; tbl_Manifiestos[[#This Row],[Proyecto OK]] &amp; "|" &amp; TEXT(tbl_Manifiestos[[#This Row],[Servicio]],"0.00") &amp; "|" &amp; TEXT(tbl_Manifiestos[[#This Row],[Costo Unitario]],"0.00")</f>
        <v>2671||1.00|180.00</v>
      </c>
      <c r="C3825" t="s">
        <v>5549</v>
      </c>
      <c r="D3825" s="51">
        <v>45884</v>
      </c>
      <c r="E3825">
        <v>356</v>
      </c>
      <c r="F3825" t="s">
        <v>5319</v>
      </c>
      <c r="J3825">
        <v>1</v>
      </c>
      <c r="K3825" s="55">
        <v>180</v>
      </c>
      <c r="L3825" s="40">
        <f t="shared" si="100"/>
        <v>180</v>
      </c>
      <c r="M3825" s="6">
        <f>tbl_Manifiestos[[#This Row],[Total Pagado]]*tbl_Manifiestos[[#This Row],[Porcentaje]]</f>
        <v>167.4</v>
      </c>
      <c r="N3825" s="3">
        <v>0.93</v>
      </c>
    </row>
    <row r="3826" spans="1:14" ht="15.75" x14ac:dyDescent="0.25">
      <c r="A3826" s="3" t="s">
        <v>27</v>
      </c>
      <c r="B3826" s="3" t="str">
        <f>tbl_Manifiestos[[#This Row],[Factura]] &amp; "|" &amp; tbl_Manifiestos[[#This Row],[Proyecto OK]] &amp; "|" &amp; TEXT(tbl_Manifiestos[[#This Row],[Servicio]],"0.00") &amp; "|" &amp; TEXT(tbl_Manifiestos[[#This Row],[Costo Unitario]],"0.00")</f>
        <v>2671||3.00|325.00</v>
      </c>
      <c r="C3826" t="s">
        <v>5549</v>
      </c>
      <c r="D3826" s="51">
        <v>45884</v>
      </c>
      <c r="E3826">
        <v>617</v>
      </c>
      <c r="F3826" t="s">
        <v>5319</v>
      </c>
      <c r="J3826">
        <v>3</v>
      </c>
      <c r="K3826" s="55">
        <v>325</v>
      </c>
      <c r="L3826" s="40">
        <f t="shared" si="100"/>
        <v>975</v>
      </c>
      <c r="M3826" s="6">
        <f>tbl_Manifiestos[[#This Row],[Total Pagado]]*tbl_Manifiestos[[#This Row],[Porcentaje]]</f>
        <v>906.75</v>
      </c>
      <c r="N3826" s="3">
        <v>0.93</v>
      </c>
    </row>
    <row r="3827" spans="1:14" ht="15.75" x14ac:dyDescent="0.25">
      <c r="A3827" s="3" t="s">
        <v>27</v>
      </c>
      <c r="B3827" s="3" t="str">
        <f>tbl_Manifiestos[[#This Row],[Factura]] &amp; "|" &amp; tbl_Manifiestos[[#This Row],[Proyecto OK]] &amp; "|" &amp; TEXT(tbl_Manifiestos[[#This Row],[Servicio]],"0.00") &amp; "|" &amp; TEXT(tbl_Manifiestos[[#This Row],[Costo Unitario]],"0.00")</f>
        <v>2671||1.00|180.00</v>
      </c>
      <c r="C3827" t="s">
        <v>5549</v>
      </c>
      <c r="D3827" s="51">
        <v>45884</v>
      </c>
      <c r="E3827">
        <v>617</v>
      </c>
      <c r="F3827" t="s">
        <v>5319</v>
      </c>
      <c r="J3827">
        <v>1</v>
      </c>
      <c r="K3827" s="55">
        <v>180</v>
      </c>
      <c r="L3827" s="40">
        <f t="shared" si="100"/>
        <v>180</v>
      </c>
      <c r="M3827" s="6">
        <f>tbl_Manifiestos[[#This Row],[Total Pagado]]*tbl_Manifiestos[[#This Row],[Porcentaje]]</f>
        <v>167.4</v>
      </c>
      <c r="N3827" s="3">
        <v>0.93</v>
      </c>
    </row>
    <row r="3828" spans="1:14" ht="15.75" x14ac:dyDescent="0.25">
      <c r="A3828" s="3" t="s">
        <v>27</v>
      </c>
      <c r="B3828" s="3" t="str">
        <f>tbl_Manifiestos[[#This Row],[Factura]] &amp; "|" &amp; tbl_Manifiestos[[#This Row],[Proyecto OK]] &amp; "|" &amp; TEXT(tbl_Manifiestos[[#This Row],[Servicio]],"0.00") &amp; "|" &amp; TEXT(tbl_Manifiestos[[#This Row],[Costo Unitario]],"0.00")</f>
        <v>2671||1.00|180.00</v>
      </c>
      <c r="C3828" t="s">
        <v>5549</v>
      </c>
      <c r="D3828" s="52">
        <v>45884</v>
      </c>
      <c r="E3828">
        <v>617</v>
      </c>
      <c r="F3828" t="s">
        <v>5319</v>
      </c>
      <c r="J3828">
        <v>1</v>
      </c>
      <c r="K3828" s="56">
        <v>180</v>
      </c>
      <c r="L3828" s="39">
        <f t="shared" si="100"/>
        <v>180</v>
      </c>
      <c r="M3828" s="6">
        <f>tbl_Manifiestos[[#This Row],[Total Pagado]]*tbl_Manifiestos[[#This Row],[Porcentaje]]</f>
        <v>167.4</v>
      </c>
      <c r="N3828" s="3">
        <v>0.93</v>
      </c>
    </row>
    <row r="3829" spans="1:14" ht="15.75" x14ac:dyDescent="0.25">
      <c r="A3829" s="3" t="s">
        <v>27</v>
      </c>
      <c r="B3829" s="3" t="str">
        <f>tbl_Manifiestos[[#This Row],[Factura]] &amp; "|" &amp; tbl_Manifiestos[[#This Row],[Proyecto OK]] &amp; "|" &amp; TEXT(tbl_Manifiestos[[#This Row],[Servicio]],"0.00") &amp; "|" &amp; TEXT(tbl_Manifiestos[[#This Row],[Costo Unitario]],"0.00")</f>
        <v>2671||1.00|180.00</v>
      </c>
      <c r="C3829" t="s">
        <v>5549</v>
      </c>
      <c r="D3829" s="53">
        <v>45884</v>
      </c>
      <c r="E3829">
        <v>617</v>
      </c>
      <c r="F3829" t="s">
        <v>5319</v>
      </c>
      <c r="J3829">
        <v>1</v>
      </c>
      <c r="K3829" s="57">
        <v>180</v>
      </c>
      <c r="L3829" s="41">
        <f t="shared" si="100"/>
        <v>180</v>
      </c>
      <c r="M3829" s="6">
        <f>tbl_Manifiestos[[#This Row],[Total Pagado]]*tbl_Manifiestos[[#This Row],[Porcentaje]]</f>
        <v>167.4</v>
      </c>
      <c r="N3829" s="3">
        <v>0.93</v>
      </c>
    </row>
    <row r="3830" spans="1:14" ht="15.75" x14ac:dyDescent="0.25">
      <c r="A3830" s="3" t="s">
        <v>27</v>
      </c>
      <c r="B3830" s="3" t="str">
        <f>tbl_Manifiestos[[#This Row],[Factura]] &amp; "|" &amp; tbl_Manifiestos[[#This Row],[Proyecto OK]] &amp; "|" &amp; TEXT(tbl_Manifiestos[[#This Row],[Servicio]],"0.00") &amp; "|" &amp; TEXT(tbl_Manifiestos[[#This Row],[Costo Unitario]],"0.00")</f>
        <v>2671||4.00|325.00</v>
      </c>
      <c r="C3830" t="s">
        <v>5549</v>
      </c>
      <c r="D3830" s="50">
        <v>45883</v>
      </c>
      <c r="E3830">
        <v>617</v>
      </c>
      <c r="F3830" t="s">
        <v>5319</v>
      </c>
      <c r="J3830">
        <v>4</v>
      </c>
      <c r="K3830" s="54">
        <v>325</v>
      </c>
      <c r="L3830" s="38">
        <f t="shared" si="100"/>
        <v>1300</v>
      </c>
      <c r="M3830" s="6">
        <f>tbl_Manifiestos[[#This Row],[Total Pagado]]*tbl_Manifiestos[[#This Row],[Porcentaje]]</f>
        <v>1209</v>
      </c>
      <c r="N3830" s="3">
        <v>0.93</v>
      </c>
    </row>
    <row r="3831" spans="1:14" ht="15.75" x14ac:dyDescent="0.25">
      <c r="A3831" s="3" t="s">
        <v>27</v>
      </c>
      <c r="B3831" s="3" t="str">
        <f>tbl_Manifiestos[[#This Row],[Factura]] &amp; "|" &amp; tbl_Manifiestos[[#This Row],[Proyecto OK]] &amp; "|" &amp; TEXT(tbl_Manifiestos[[#This Row],[Servicio]],"0.00") &amp; "|" &amp; TEXT(tbl_Manifiestos[[#This Row],[Costo Unitario]],"0.00")</f>
        <v>2684||1.00|180.00</v>
      </c>
      <c r="C3831" t="s">
        <v>5559</v>
      </c>
      <c r="D3831" s="51">
        <v>45890</v>
      </c>
      <c r="E3831">
        <v>356</v>
      </c>
      <c r="F3831" t="s">
        <v>5319</v>
      </c>
      <c r="J3831">
        <v>1</v>
      </c>
      <c r="K3831" s="55">
        <v>180</v>
      </c>
      <c r="L3831" s="40">
        <f t="shared" si="100"/>
        <v>180</v>
      </c>
      <c r="M3831" s="6">
        <f>tbl_Manifiestos[[#This Row],[Total Pagado]]*tbl_Manifiestos[[#This Row],[Porcentaje]]</f>
        <v>167.4</v>
      </c>
      <c r="N3831" s="3">
        <v>0.93</v>
      </c>
    </row>
    <row r="3832" spans="1:14" ht="15.75" x14ac:dyDescent="0.25">
      <c r="A3832" s="3" t="s">
        <v>27</v>
      </c>
      <c r="B3832" s="3" t="str">
        <f>tbl_Manifiestos[[#This Row],[Factura]] &amp; "|" &amp; tbl_Manifiestos[[#This Row],[Proyecto OK]] &amp; "|" &amp; TEXT(tbl_Manifiestos[[#This Row],[Servicio]],"0.00") &amp; "|" &amp; TEXT(tbl_Manifiestos[[#This Row],[Costo Unitario]],"0.00")</f>
        <v>2684||1.00|180.00</v>
      </c>
      <c r="C3832" t="s">
        <v>5559</v>
      </c>
      <c r="D3832" s="51">
        <v>45890</v>
      </c>
      <c r="E3832">
        <v>356</v>
      </c>
      <c r="F3832" t="s">
        <v>5319</v>
      </c>
      <c r="J3832">
        <v>1</v>
      </c>
      <c r="K3832" s="55">
        <v>180</v>
      </c>
      <c r="L3832" s="40">
        <f t="shared" si="100"/>
        <v>180</v>
      </c>
      <c r="M3832" s="6">
        <f>tbl_Manifiestos[[#This Row],[Total Pagado]]*tbl_Manifiestos[[#This Row],[Porcentaje]]</f>
        <v>167.4</v>
      </c>
      <c r="N3832" s="3">
        <v>0.93</v>
      </c>
    </row>
    <row r="3833" spans="1:14" ht="15.75" x14ac:dyDescent="0.25">
      <c r="A3833" s="3" t="s">
        <v>27</v>
      </c>
      <c r="B3833" s="3" t="str">
        <f>tbl_Manifiestos[[#This Row],[Factura]] &amp; "|" &amp; tbl_Manifiestos[[#This Row],[Proyecto OK]] &amp; "|" &amp; TEXT(tbl_Manifiestos[[#This Row],[Servicio]],"0.00") &amp; "|" &amp; TEXT(tbl_Manifiestos[[#This Row],[Costo Unitario]],"0.00")</f>
        <v>2684||1.00|180.00</v>
      </c>
      <c r="C3833" t="s">
        <v>5559</v>
      </c>
      <c r="D3833" s="51">
        <v>45890</v>
      </c>
      <c r="E3833">
        <v>356</v>
      </c>
      <c r="F3833" t="s">
        <v>5319</v>
      </c>
      <c r="J3833">
        <v>1</v>
      </c>
      <c r="K3833" s="55">
        <v>180</v>
      </c>
      <c r="L3833" s="40">
        <f t="shared" si="100"/>
        <v>180</v>
      </c>
      <c r="M3833" s="6">
        <f>tbl_Manifiestos[[#This Row],[Total Pagado]]*tbl_Manifiestos[[#This Row],[Porcentaje]]</f>
        <v>167.4</v>
      </c>
      <c r="N3833" s="3">
        <v>0.93</v>
      </c>
    </row>
    <row r="3834" spans="1:14" ht="15.75" x14ac:dyDescent="0.25">
      <c r="A3834" s="3" t="s">
        <v>27</v>
      </c>
      <c r="B3834" s="3" t="str">
        <f>tbl_Manifiestos[[#This Row],[Factura]] &amp; "|" &amp; tbl_Manifiestos[[#This Row],[Proyecto OK]] &amp; "|" &amp; TEXT(tbl_Manifiestos[[#This Row],[Servicio]],"0.00") &amp; "|" &amp; TEXT(tbl_Manifiestos[[#This Row],[Costo Unitario]],"0.00")</f>
        <v>2684||1.00|180.00</v>
      </c>
      <c r="C3834" t="s">
        <v>5559</v>
      </c>
      <c r="D3834" s="52">
        <v>45890</v>
      </c>
      <c r="E3834">
        <v>356</v>
      </c>
      <c r="F3834" t="s">
        <v>5319</v>
      </c>
      <c r="J3834">
        <v>1</v>
      </c>
      <c r="K3834" s="56">
        <v>180</v>
      </c>
      <c r="L3834" s="39">
        <f t="shared" si="100"/>
        <v>180</v>
      </c>
      <c r="M3834" s="6">
        <f>tbl_Manifiestos[[#This Row],[Total Pagado]]*tbl_Manifiestos[[#This Row],[Porcentaje]]</f>
        <v>167.4</v>
      </c>
      <c r="N3834" s="3">
        <v>0.93</v>
      </c>
    </row>
    <row r="3835" spans="1:14" ht="15.75" x14ac:dyDescent="0.25">
      <c r="A3835" s="3" t="s">
        <v>27</v>
      </c>
      <c r="B3835" s="3" t="str">
        <f>tbl_Manifiestos[[#This Row],[Factura]] &amp; "|" &amp; tbl_Manifiestos[[#This Row],[Proyecto OK]] &amp; "|" &amp; TEXT(tbl_Manifiestos[[#This Row],[Servicio]],"0.00") &amp; "|" &amp; TEXT(tbl_Manifiestos[[#This Row],[Costo Unitario]],"0.00")</f>
        <v>2684||1.00|180.00</v>
      </c>
      <c r="C3835" t="s">
        <v>5559</v>
      </c>
      <c r="D3835" s="53">
        <v>45890</v>
      </c>
      <c r="E3835">
        <v>356</v>
      </c>
      <c r="F3835" t="s">
        <v>5319</v>
      </c>
      <c r="J3835">
        <v>1</v>
      </c>
      <c r="K3835" s="57">
        <v>180</v>
      </c>
      <c r="L3835" s="41">
        <f t="shared" si="100"/>
        <v>180</v>
      </c>
      <c r="M3835" s="6">
        <f>tbl_Manifiestos[[#This Row],[Total Pagado]]*tbl_Manifiestos[[#This Row],[Porcentaje]]</f>
        <v>167.4</v>
      </c>
      <c r="N3835" s="3">
        <v>0.93</v>
      </c>
    </row>
    <row r="3836" spans="1:14" ht="15.75" x14ac:dyDescent="0.25">
      <c r="A3836" s="3" t="s">
        <v>27</v>
      </c>
      <c r="B3836" s="3" t="str">
        <f>tbl_Manifiestos[[#This Row],[Factura]] &amp; "|" &amp; tbl_Manifiestos[[#This Row],[Proyecto OK]] &amp; "|" &amp; TEXT(tbl_Manifiestos[[#This Row],[Servicio]],"0.00") &amp; "|" &amp; TEXT(tbl_Manifiestos[[#This Row],[Costo Unitario]],"0.00")</f>
        <v>2684||1.00|180.00</v>
      </c>
      <c r="C3836" t="s">
        <v>5559</v>
      </c>
      <c r="D3836" s="53">
        <v>45890</v>
      </c>
      <c r="E3836">
        <v>356</v>
      </c>
      <c r="F3836" t="s">
        <v>5319</v>
      </c>
      <c r="J3836">
        <v>1</v>
      </c>
      <c r="K3836" s="57">
        <v>180</v>
      </c>
      <c r="L3836" s="41">
        <f t="shared" si="100"/>
        <v>180</v>
      </c>
      <c r="M3836" s="6">
        <f>tbl_Manifiestos[[#This Row],[Total Pagado]]*tbl_Manifiestos[[#This Row],[Porcentaje]]</f>
        <v>167.4</v>
      </c>
      <c r="N3836" s="3">
        <v>0.93</v>
      </c>
    </row>
    <row r="3837" spans="1:14" ht="15.75" x14ac:dyDescent="0.25">
      <c r="A3837" s="3" t="s">
        <v>27</v>
      </c>
      <c r="B3837" s="3" t="str">
        <f>tbl_Manifiestos[[#This Row],[Factura]] &amp; "|" &amp; tbl_Manifiestos[[#This Row],[Proyecto OK]] &amp; "|" &amp; TEXT(tbl_Manifiestos[[#This Row],[Servicio]],"0.00") &amp; "|" &amp; TEXT(tbl_Manifiestos[[#This Row],[Costo Unitario]],"0.00")</f>
        <v>2684||1.00|180.00</v>
      </c>
      <c r="C3837" t="s">
        <v>5559</v>
      </c>
      <c r="D3837" s="53">
        <v>45890</v>
      </c>
      <c r="E3837">
        <v>617</v>
      </c>
      <c r="F3837" t="s">
        <v>5319</v>
      </c>
      <c r="J3837">
        <v>1</v>
      </c>
      <c r="K3837" s="57">
        <v>180</v>
      </c>
      <c r="L3837" s="41">
        <f t="shared" si="100"/>
        <v>180</v>
      </c>
      <c r="M3837" s="6">
        <f>tbl_Manifiestos[[#This Row],[Total Pagado]]*tbl_Manifiestos[[#This Row],[Porcentaje]]</f>
        <v>167.4</v>
      </c>
      <c r="N3837" s="3">
        <v>0.93</v>
      </c>
    </row>
    <row r="3838" spans="1:14" ht="15.75" x14ac:dyDescent="0.25">
      <c r="A3838" s="3" t="s">
        <v>27</v>
      </c>
      <c r="B3838" s="3" t="str">
        <f>tbl_Manifiestos[[#This Row],[Factura]] &amp; "|" &amp; tbl_Manifiestos[[#This Row],[Proyecto OK]] &amp; "|" &amp; TEXT(tbl_Manifiestos[[#This Row],[Servicio]],"0.00") &amp; "|" &amp; TEXT(tbl_Manifiestos[[#This Row],[Costo Unitario]],"0.00")</f>
        <v>2684||1.00|180.00</v>
      </c>
      <c r="C3838" t="s">
        <v>5559</v>
      </c>
      <c r="D3838" s="53">
        <v>45890</v>
      </c>
      <c r="E3838">
        <v>617</v>
      </c>
      <c r="F3838" t="s">
        <v>5319</v>
      </c>
      <c r="J3838">
        <v>1</v>
      </c>
      <c r="K3838" s="57">
        <v>180</v>
      </c>
      <c r="L3838" s="41">
        <f t="shared" si="100"/>
        <v>180</v>
      </c>
      <c r="M3838" s="6">
        <f>tbl_Manifiestos[[#This Row],[Total Pagado]]*tbl_Manifiestos[[#This Row],[Porcentaje]]</f>
        <v>167.4</v>
      </c>
      <c r="N3838" s="3">
        <v>0.93</v>
      </c>
    </row>
    <row r="3839" spans="1:14" ht="15.75" x14ac:dyDescent="0.25">
      <c r="A3839" s="3" t="s">
        <v>27</v>
      </c>
      <c r="B3839" s="3" t="str">
        <f>tbl_Manifiestos[[#This Row],[Factura]] &amp; "|" &amp; tbl_Manifiestos[[#This Row],[Proyecto OK]] &amp; "|" &amp; TEXT(tbl_Manifiestos[[#This Row],[Servicio]],"0.00") &amp; "|" &amp; TEXT(tbl_Manifiestos[[#This Row],[Costo Unitario]],"0.00")</f>
        <v>2684||1.00|180.00</v>
      </c>
      <c r="C3839" t="s">
        <v>5559</v>
      </c>
      <c r="D3839" s="50">
        <v>45890</v>
      </c>
      <c r="E3839">
        <v>617</v>
      </c>
      <c r="F3839" t="s">
        <v>5319</v>
      </c>
      <c r="J3839">
        <v>1</v>
      </c>
      <c r="K3839" s="54">
        <v>180</v>
      </c>
      <c r="L3839" s="38">
        <f t="shared" si="100"/>
        <v>180</v>
      </c>
      <c r="M3839" s="6">
        <f>tbl_Manifiestos[[#This Row],[Total Pagado]]*tbl_Manifiestos[[#This Row],[Porcentaje]]</f>
        <v>167.4</v>
      </c>
      <c r="N3839" s="3">
        <v>0.93</v>
      </c>
    </row>
    <row r="3840" spans="1:14" ht="15.75" x14ac:dyDescent="0.25">
      <c r="A3840" s="3" t="s">
        <v>27</v>
      </c>
      <c r="B3840" s="3" t="str">
        <f>tbl_Manifiestos[[#This Row],[Factura]] &amp; "|" &amp; tbl_Manifiestos[[#This Row],[Proyecto OK]] &amp; "|" &amp; TEXT(tbl_Manifiestos[[#This Row],[Servicio]],"0.00") &amp; "|" &amp; TEXT(tbl_Manifiestos[[#This Row],[Costo Unitario]],"0.00")</f>
        <v>2684||1.00|180.00</v>
      </c>
      <c r="C3840" t="s">
        <v>5559</v>
      </c>
      <c r="D3840" s="52">
        <v>45890</v>
      </c>
      <c r="E3840">
        <v>617</v>
      </c>
      <c r="F3840" t="s">
        <v>5319</v>
      </c>
      <c r="J3840">
        <v>1</v>
      </c>
      <c r="K3840" s="56">
        <v>180</v>
      </c>
      <c r="L3840" s="39">
        <f t="shared" si="100"/>
        <v>180</v>
      </c>
      <c r="M3840" s="6">
        <f>tbl_Manifiestos[[#This Row],[Total Pagado]]*tbl_Manifiestos[[#This Row],[Porcentaje]]</f>
        <v>167.4</v>
      </c>
      <c r="N3840" s="3">
        <v>0.93</v>
      </c>
    </row>
    <row r="3841" spans="1:14" ht="15.75" x14ac:dyDescent="0.25">
      <c r="A3841" s="3" t="s">
        <v>27</v>
      </c>
      <c r="B3841" s="3" t="str">
        <f>tbl_Manifiestos[[#This Row],[Factura]] &amp; "|" &amp; tbl_Manifiestos[[#This Row],[Proyecto OK]] &amp; "|" &amp; TEXT(tbl_Manifiestos[[#This Row],[Servicio]],"0.00") &amp; "|" &amp; TEXT(tbl_Manifiestos[[#This Row],[Costo Unitario]],"0.00")</f>
        <v>2684||1.00|180.00</v>
      </c>
      <c r="C3841" t="s">
        <v>5559</v>
      </c>
      <c r="D3841" s="50">
        <v>45890</v>
      </c>
      <c r="E3841">
        <v>617</v>
      </c>
      <c r="F3841" t="s">
        <v>5319</v>
      </c>
      <c r="J3841">
        <v>1</v>
      </c>
      <c r="K3841" s="54">
        <v>180</v>
      </c>
      <c r="L3841" s="38">
        <f t="shared" si="100"/>
        <v>180</v>
      </c>
      <c r="M3841" s="6">
        <f>tbl_Manifiestos[[#This Row],[Total Pagado]]*tbl_Manifiestos[[#This Row],[Porcentaje]]</f>
        <v>167.4</v>
      </c>
      <c r="N3841" s="3">
        <v>0.93</v>
      </c>
    </row>
    <row r="3842" spans="1:14" ht="15.75" x14ac:dyDescent="0.25">
      <c r="A3842" s="3" t="s">
        <v>27</v>
      </c>
      <c r="B3842" s="3" t="str">
        <f>tbl_Manifiestos[[#This Row],[Factura]] &amp; "|" &amp; tbl_Manifiestos[[#This Row],[Proyecto OK]] &amp; "|" &amp; TEXT(tbl_Manifiestos[[#This Row],[Servicio]],"0.00") &amp; "|" &amp; TEXT(tbl_Manifiestos[[#This Row],[Costo Unitario]],"0.00")</f>
        <v>2684||1.00|180.00</v>
      </c>
      <c r="C3842" t="s">
        <v>5559</v>
      </c>
      <c r="D3842" s="52">
        <v>45890</v>
      </c>
      <c r="E3842">
        <v>617</v>
      </c>
      <c r="F3842" t="s">
        <v>5319</v>
      </c>
      <c r="J3842">
        <v>1</v>
      </c>
      <c r="K3842" s="56">
        <v>180</v>
      </c>
      <c r="L3842" s="39">
        <f t="shared" si="100"/>
        <v>180</v>
      </c>
      <c r="M3842" s="6">
        <f>tbl_Manifiestos[[#This Row],[Total Pagado]]*tbl_Manifiestos[[#This Row],[Porcentaje]]</f>
        <v>167.4</v>
      </c>
      <c r="N3842" s="3">
        <v>0.93</v>
      </c>
    </row>
    <row r="3843" spans="1:14" ht="15.75" x14ac:dyDescent="0.25">
      <c r="A3843" s="3" t="s">
        <v>27</v>
      </c>
      <c r="B3843" s="3" t="str">
        <f>tbl_Manifiestos[[#This Row],[Factura]] &amp; "|" &amp; tbl_Manifiestos[[#This Row],[Proyecto OK]] &amp; "|" &amp; TEXT(tbl_Manifiestos[[#This Row],[Servicio]],"0.00") &amp; "|" &amp; TEXT(tbl_Manifiestos[[#This Row],[Costo Unitario]],"0.00")</f>
        <v>2684||1.00|180.00</v>
      </c>
      <c r="C3843" t="s">
        <v>5559</v>
      </c>
      <c r="D3843" s="50">
        <v>45890</v>
      </c>
      <c r="E3843">
        <v>617</v>
      </c>
      <c r="F3843" t="s">
        <v>5319</v>
      </c>
      <c r="J3843">
        <v>1</v>
      </c>
      <c r="K3843" s="54">
        <v>180</v>
      </c>
      <c r="L3843" s="38">
        <f t="shared" si="100"/>
        <v>180</v>
      </c>
      <c r="M3843" s="6">
        <f>tbl_Manifiestos[[#This Row],[Total Pagado]]*tbl_Manifiestos[[#This Row],[Porcentaje]]</f>
        <v>167.4</v>
      </c>
      <c r="N3843" s="3">
        <v>0.93</v>
      </c>
    </row>
    <row r="3844" spans="1:14" ht="15.75" x14ac:dyDescent="0.25">
      <c r="A3844" s="3" t="s">
        <v>27</v>
      </c>
      <c r="B3844" s="3" t="str">
        <f>tbl_Manifiestos[[#This Row],[Factura]] &amp; "|" &amp; tbl_Manifiestos[[#This Row],[Proyecto OK]] &amp; "|" &amp; TEXT(tbl_Manifiestos[[#This Row],[Servicio]],"0.00") &amp; "|" &amp; TEXT(tbl_Manifiestos[[#This Row],[Costo Unitario]],"0.00")</f>
        <v>2684||1.00|180.00</v>
      </c>
      <c r="C3844" t="s">
        <v>5559</v>
      </c>
      <c r="D3844" s="51">
        <v>45890</v>
      </c>
      <c r="E3844">
        <v>356</v>
      </c>
      <c r="F3844" t="s">
        <v>5319</v>
      </c>
      <c r="J3844">
        <v>1</v>
      </c>
      <c r="K3844" s="55">
        <v>180</v>
      </c>
      <c r="L3844" s="40">
        <f t="shared" si="100"/>
        <v>180</v>
      </c>
      <c r="M3844" s="6">
        <f>tbl_Manifiestos[[#This Row],[Total Pagado]]*tbl_Manifiestos[[#This Row],[Porcentaje]]</f>
        <v>167.4</v>
      </c>
      <c r="N3844" s="3">
        <v>0.93</v>
      </c>
    </row>
    <row r="3845" spans="1:14" ht="15.75" x14ac:dyDescent="0.25">
      <c r="A3845" s="3" t="s">
        <v>27</v>
      </c>
      <c r="B3845" s="3" t="str">
        <f>tbl_Manifiestos[[#This Row],[Factura]] &amp; "|" &amp; tbl_Manifiestos[[#This Row],[Proyecto OK]] &amp; "|" &amp; TEXT(tbl_Manifiestos[[#This Row],[Servicio]],"0.00") &amp; "|" &amp; TEXT(tbl_Manifiestos[[#This Row],[Costo Unitario]],"0.00")</f>
        <v>2720|Metra 115th|1.00|250.00</v>
      </c>
      <c r="C3845">
        <v>2720</v>
      </c>
      <c r="D3845" s="52">
        <v>45905</v>
      </c>
      <c r="E3845">
        <v>67</v>
      </c>
      <c r="F3845" t="s">
        <v>5363</v>
      </c>
      <c r="H3845" t="s">
        <v>3627</v>
      </c>
      <c r="J3845">
        <v>1</v>
      </c>
      <c r="K3845" s="56">
        <v>250</v>
      </c>
      <c r="L3845" s="39">
        <f t="shared" si="100"/>
        <v>250</v>
      </c>
      <c r="M3845" s="6">
        <f>tbl_Manifiestos[[#This Row],[Total Pagado]]*tbl_Manifiestos[[#This Row],[Porcentaje]]</f>
        <v>232.5</v>
      </c>
      <c r="N3845" s="3">
        <v>0.93</v>
      </c>
    </row>
    <row r="3846" spans="1:14" ht="15.75" x14ac:dyDescent="0.25">
      <c r="A3846" s="3" t="s">
        <v>27</v>
      </c>
      <c r="B3846" s="3" t="str">
        <f>tbl_Manifiestos[[#This Row],[Factura]] &amp; "|" &amp; tbl_Manifiestos[[#This Row],[Proyecto OK]] &amp; "|" &amp; TEXT(tbl_Manifiestos[[#This Row],[Servicio]],"0.00") &amp; "|" &amp; TEXT(tbl_Manifiestos[[#This Row],[Costo Unitario]],"0.00")</f>
        <v>2736|Metra 115th|1.00|250.00</v>
      </c>
      <c r="C3846" t="s">
        <v>5593</v>
      </c>
      <c r="D3846" s="53">
        <v>45910</v>
      </c>
      <c r="E3846">
        <v>515</v>
      </c>
      <c r="F3846" t="s">
        <v>5363</v>
      </c>
      <c r="H3846" t="s">
        <v>3627</v>
      </c>
      <c r="J3846">
        <v>1</v>
      </c>
      <c r="K3846" s="57">
        <v>250</v>
      </c>
      <c r="L3846" s="41">
        <f t="shared" si="100"/>
        <v>250</v>
      </c>
      <c r="M3846" s="6">
        <f>tbl_Manifiestos[[#This Row],[Total Pagado]]*tbl_Manifiestos[[#This Row],[Porcentaje]]</f>
        <v>232.5</v>
      </c>
      <c r="N3846" s="3">
        <v>0.93</v>
      </c>
    </row>
    <row r="3847" spans="1:14" ht="15.75" x14ac:dyDescent="0.25">
      <c r="A3847" s="3" t="s">
        <v>27</v>
      </c>
      <c r="B3847" s="3" t="str">
        <f>tbl_Manifiestos[[#This Row],[Factura]] &amp; "|" &amp; tbl_Manifiestos[[#This Row],[Proyecto OK]] &amp; "|" &amp; TEXT(tbl_Manifiestos[[#This Row],[Servicio]],"0.00") &amp; "|" &amp; TEXT(tbl_Manifiestos[[#This Row],[Costo Unitario]],"0.00")</f>
        <v>2736|Metra 115th|1.00|250.00</v>
      </c>
      <c r="C3847" t="s">
        <v>5593</v>
      </c>
      <c r="D3847" s="50">
        <v>45910</v>
      </c>
      <c r="E3847">
        <v>515</v>
      </c>
      <c r="F3847" t="s">
        <v>5363</v>
      </c>
      <c r="H3847" t="s">
        <v>3627</v>
      </c>
      <c r="J3847">
        <v>1</v>
      </c>
      <c r="K3847" s="54">
        <v>250</v>
      </c>
      <c r="L3847" s="38">
        <f t="shared" si="100"/>
        <v>250</v>
      </c>
      <c r="M3847" s="6">
        <f>tbl_Manifiestos[[#This Row],[Total Pagado]]*tbl_Manifiestos[[#This Row],[Porcentaje]]</f>
        <v>232.5</v>
      </c>
      <c r="N3847" s="3">
        <v>0.93</v>
      </c>
    </row>
    <row r="3848" spans="1:14" ht="15.75" x14ac:dyDescent="0.25">
      <c r="A3848" s="3" t="s">
        <v>27</v>
      </c>
      <c r="B3848" s="3" t="str">
        <f>tbl_Manifiestos[[#This Row],[Factura]] &amp; "|" &amp; tbl_Manifiestos[[#This Row],[Proyecto OK]] &amp; "|" &amp; TEXT(tbl_Manifiestos[[#This Row],[Servicio]],"0.00") &amp; "|" &amp; TEXT(tbl_Manifiestos[[#This Row],[Costo Unitario]],"0.00")</f>
        <v>2736|Metra 115th|1.00|250.00</v>
      </c>
      <c r="C3848" t="s">
        <v>5593</v>
      </c>
      <c r="D3848" s="52">
        <v>45910</v>
      </c>
      <c r="E3848">
        <v>515</v>
      </c>
      <c r="F3848" t="s">
        <v>5363</v>
      </c>
      <c r="H3848" t="s">
        <v>3627</v>
      </c>
      <c r="J3848">
        <v>1</v>
      </c>
      <c r="K3848" s="56">
        <v>250</v>
      </c>
      <c r="L3848" s="39">
        <f t="shared" si="100"/>
        <v>250</v>
      </c>
      <c r="M3848" s="6">
        <f>tbl_Manifiestos[[#This Row],[Total Pagado]]*tbl_Manifiestos[[#This Row],[Porcentaje]]</f>
        <v>232.5</v>
      </c>
      <c r="N3848" s="3">
        <v>0.93</v>
      </c>
    </row>
    <row r="3849" spans="1:14" ht="15.75" x14ac:dyDescent="0.25">
      <c r="A3849" s="3" t="s">
        <v>27</v>
      </c>
      <c r="B3849" s="3" t="str">
        <f>tbl_Manifiestos[[#This Row],[Factura]] &amp; "|" &amp; tbl_Manifiestos[[#This Row],[Proyecto OK]] &amp; "|" &amp; TEXT(tbl_Manifiestos[[#This Row],[Servicio]],"0.00") &amp; "|" &amp; TEXT(tbl_Manifiestos[[#This Row],[Costo Unitario]],"0.00")</f>
        <v>2736|Metra 115th|1.00|250.00</v>
      </c>
      <c r="C3849" t="s">
        <v>5593</v>
      </c>
      <c r="D3849" s="50">
        <v>45910</v>
      </c>
      <c r="E3849">
        <v>515</v>
      </c>
      <c r="F3849" t="s">
        <v>5363</v>
      </c>
      <c r="H3849" t="s">
        <v>3627</v>
      </c>
      <c r="J3849">
        <v>1</v>
      </c>
      <c r="K3849" s="54">
        <v>250</v>
      </c>
      <c r="L3849" s="38">
        <f t="shared" si="100"/>
        <v>250</v>
      </c>
      <c r="M3849" s="6">
        <f>tbl_Manifiestos[[#This Row],[Total Pagado]]*tbl_Manifiestos[[#This Row],[Porcentaje]]</f>
        <v>232.5</v>
      </c>
      <c r="N3849" s="3">
        <v>0.93</v>
      </c>
    </row>
    <row r="3850" spans="1:14" ht="15.75" x14ac:dyDescent="0.25">
      <c r="A3850" s="3" t="s">
        <v>27</v>
      </c>
      <c r="B3850" s="3" t="str">
        <f>tbl_Manifiestos[[#This Row],[Factura]] &amp; "|" &amp; tbl_Manifiestos[[#This Row],[Proyecto OK]] &amp; "|" &amp; TEXT(tbl_Manifiestos[[#This Row],[Servicio]],"0.00") &amp; "|" &amp; TEXT(tbl_Manifiestos[[#This Row],[Costo Unitario]],"0.00")</f>
        <v>2736|Metra 115th|1.00|250.00</v>
      </c>
      <c r="C3850" t="s">
        <v>5593</v>
      </c>
      <c r="D3850" s="51">
        <v>45910</v>
      </c>
      <c r="E3850">
        <v>515</v>
      </c>
      <c r="F3850" t="s">
        <v>5363</v>
      </c>
      <c r="H3850" t="s">
        <v>3627</v>
      </c>
      <c r="J3850">
        <v>1</v>
      </c>
      <c r="K3850" s="55">
        <v>250</v>
      </c>
      <c r="L3850" s="40">
        <f t="shared" si="100"/>
        <v>250</v>
      </c>
      <c r="M3850" s="6">
        <f>tbl_Manifiestos[[#This Row],[Total Pagado]]*tbl_Manifiestos[[#This Row],[Porcentaje]]</f>
        <v>232.5</v>
      </c>
      <c r="N3850" s="3">
        <v>0.93</v>
      </c>
    </row>
    <row r="3851" spans="1:14" ht="15.75" x14ac:dyDescent="0.25">
      <c r="A3851" s="3" t="s">
        <v>27</v>
      </c>
      <c r="B3851" s="3" t="str">
        <f>tbl_Manifiestos[[#This Row],[Factura]] &amp; "|" &amp; tbl_Manifiestos[[#This Row],[Proyecto OK]] &amp; "|" &amp; TEXT(tbl_Manifiestos[[#This Row],[Servicio]],"0.00") &amp; "|" &amp; TEXT(tbl_Manifiestos[[#This Row],[Costo Unitario]],"0.00")</f>
        <v>2748|Obama Presidential Library|9.50|120.00</v>
      </c>
      <c r="C3851" t="s">
        <v>5601</v>
      </c>
      <c r="D3851" s="50">
        <v>45917</v>
      </c>
      <c r="E3851">
        <v>67</v>
      </c>
      <c r="F3851" t="s">
        <v>5344</v>
      </c>
      <c r="H3851" t="s">
        <v>2679</v>
      </c>
      <c r="J3851">
        <v>9.5</v>
      </c>
      <c r="K3851" s="54">
        <v>120</v>
      </c>
      <c r="L3851" s="38">
        <f t="shared" si="100"/>
        <v>1140</v>
      </c>
      <c r="M3851" s="6">
        <f>tbl_Manifiestos[[#This Row],[Total Pagado]]*tbl_Manifiestos[[#This Row],[Porcentaje]]</f>
        <v>1060.2</v>
      </c>
      <c r="N3851" s="3">
        <v>0.93</v>
      </c>
    </row>
    <row r="3852" spans="1:14" ht="15.75" x14ac:dyDescent="0.25">
      <c r="A3852" s="3" t="s">
        <v>27</v>
      </c>
      <c r="B3852" s="3" t="str">
        <f>tbl_Manifiestos[[#This Row],[Factura]] &amp; "|" &amp; tbl_Manifiestos[[#This Row],[Proyecto OK]] &amp; "|" &amp; TEXT(tbl_Manifiestos[[#This Row],[Servicio]],"0.00") &amp; "|" &amp; TEXT(tbl_Manifiestos[[#This Row],[Costo Unitario]],"0.00")</f>
        <v>2748|Obama Presidential Library|9.00|120.00</v>
      </c>
      <c r="C3852" t="s">
        <v>5601</v>
      </c>
      <c r="D3852" s="51">
        <v>45917</v>
      </c>
      <c r="E3852">
        <v>103</v>
      </c>
      <c r="F3852" t="s">
        <v>5344</v>
      </c>
      <c r="H3852" t="s">
        <v>2679</v>
      </c>
      <c r="J3852">
        <v>9</v>
      </c>
      <c r="K3852" s="55">
        <v>120</v>
      </c>
      <c r="L3852" s="40">
        <f t="shared" si="100"/>
        <v>1080</v>
      </c>
      <c r="M3852" s="6">
        <f>tbl_Manifiestos[[#This Row],[Total Pagado]]*tbl_Manifiestos[[#This Row],[Porcentaje]]</f>
        <v>1004.4000000000001</v>
      </c>
      <c r="N3852" s="3">
        <v>0.93</v>
      </c>
    </row>
    <row r="3853" spans="1:14" ht="15.75" x14ac:dyDescent="0.25">
      <c r="A3853" s="3" t="s">
        <v>27</v>
      </c>
      <c r="B3853" s="3" t="str">
        <f>tbl_Manifiestos[[#This Row],[Factura]] &amp; "|" &amp; tbl_Manifiestos[[#This Row],[Proyecto OK]] &amp; "|" &amp; TEXT(tbl_Manifiestos[[#This Row],[Servicio]],"0.00") &amp; "|" &amp; TEXT(tbl_Manifiestos[[#This Row],[Costo Unitario]],"0.00")</f>
        <v>2748|Obama Presidential Library|10.50|120.00</v>
      </c>
      <c r="C3853" t="s">
        <v>5601</v>
      </c>
      <c r="D3853" s="52">
        <v>45918</v>
      </c>
      <c r="E3853">
        <v>67</v>
      </c>
      <c r="F3853" t="s">
        <v>5344</v>
      </c>
      <c r="H3853" t="s">
        <v>2679</v>
      </c>
      <c r="J3853">
        <v>10.5</v>
      </c>
      <c r="K3853" s="56">
        <v>120</v>
      </c>
      <c r="L3853" s="39">
        <f t="shared" si="100"/>
        <v>1260</v>
      </c>
      <c r="M3853" s="6">
        <f>tbl_Manifiestos[[#This Row],[Total Pagado]]*tbl_Manifiestos[[#This Row],[Porcentaje]]</f>
        <v>1171.8</v>
      </c>
      <c r="N3853" s="3">
        <v>0.93</v>
      </c>
    </row>
    <row r="3854" spans="1:14" ht="15.75" x14ac:dyDescent="0.25">
      <c r="A3854" s="3" t="s">
        <v>27</v>
      </c>
      <c r="B3854" s="3" t="str">
        <f>tbl_Manifiestos[[#This Row],[Factura]] &amp; "|" &amp; tbl_Manifiestos[[#This Row],[Proyecto OK]] &amp; "|" &amp; TEXT(tbl_Manifiestos[[#This Row],[Servicio]],"0.00") &amp; "|" &amp; TEXT(tbl_Manifiestos[[#This Row],[Costo Unitario]],"0.00")</f>
        <v>2749|Metra 115th|1.00|250.00</v>
      </c>
      <c r="C3854" t="s">
        <v>5602</v>
      </c>
      <c r="D3854" s="53">
        <v>45919</v>
      </c>
      <c r="E3854">
        <v>515</v>
      </c>
      <c r="F3854" t="s">
        <v>5363</v>
      </c>
      <c r="H3854" t="s">
        <v>3627</v>
      </c>
      <c r="J3854">
        <v>1</v>
      </c>
      <c r="K3854" s="57">
        <v>250</v>
      </c>
      <c r="L3854" s="41">
        <f t="shared" si="100"/>
        <v>250</v>
      </c>
      <c r="M3854" s="6">
        <f>tbl_Manifiestos[[#This Row],[Total Pagado]]*tbl_Manifiestos[[#This Row],[Porcentaje]]</f>
        <v>232.5</v>
      </c>
      <c r="N3854" s="3">
        <v>0.93</v>
      </c>
    </row>
    <row r="3855" spans="1:14" ht="15.75" x14ac:dyDescent="0.25">
      <c r="A3855" s="3" t="s">
        <v>27</v>
      </c>
      <c r="B3855" s="3" t="str">
        <f>tbl_Manifiestos[[#This Row],[Factura]] &amp; "|" &amp; tbl_Manifiestos[[#This Row],[Proyecto OK]] &amp; "|" &amp; TEXT(tbl_Manifiestos[[#This Row],[Servicio]],"0.00") &amp; "|" &amp; TEXT(tbl_Manifiestos[[#This Row],[Costo Unitario]],"0.00")</f>
        <v>2749|Metra 115th|1.00|250.00</v>
      </c>
      <c r="C3855" t="s">
        <v>5602</v>
      </c>
      <c r="D3855" s="50">
        <v>45919</v>
      </c>
      <c r="E3855">
        <v>515</v>
      </c>
      <c r="F3855" t="s">
        <v>5363</v>
      </c>
      <c r="H3855" t="s">
        <v>3627</v>
      </c>
      <c r="J3855">
        <v>1</v>
      </c>
      <c r="K3855" s="54">
        <v>250</v>
      </c>
      <c r="L3855" s="38">
        <f t="shared" si="100"/>
        <v>250</v>
      </c>
      <c r="M3855" s="6">
        <f>tbl_Manifiestos[[#This Row],[Total Pagado]]*tbl_Manifiestos[[#This Row],[Porcentaje]]</f>
        <v>232.5</v>
      </c>
      <c r="N3855" s="3">
        <v>0.93</v>
      </c>
    </row>
    <row r="3856" spans="1:14" ht="15.75" x14ac:dyDescent="0.25">
      <c r="A3856" s="3" t="s">
        <v>27</v>
      </c>
      <c r="B3856" s="3" t="str">
        <f>tbl_Manifiestos[[#This Row],[Factura]] &amp; "|" &amp; tbl_Manifiestos[[#This Row],[Proyecto OK]] &amp; "|" &amp; TEXT(tbl_Manifiestos[[#This Row],[Servicio]],"0.00") &amp; "|" &amp; TEXT(tbl_Manifiestos[[#This Row],[Costo Unitario]],"0.00")</f>
        <v>2749|Metra 115th|1.00|250.00</v>
      </c>
      <c r="C3856" t="s">
        <v>5602</v>
      </c>
      <c r="D3856" s="51">
        <v>45919</v>
      </c>
      <c r="E3856">
        <v>515</v>
      </c>
      <c r="F3856" t="s">
        <v>5363</v>
      </c>
      <c r="H3856" t="s">
        <v>3627</v>
      </c>
      <c r="J3856">
        <v>1</v>
      </c>
      <c r="K3856" s="55">
        <v>250</v>
      </c>
      <c r="L3856" s="40">
        <f t="shared" si="100"/>
        <v>250</v>
      </c>
      <c r="M3856" s="6">
        <f>tbl_Manifiestos[[#This Row],[Total Pagado]]*tbl_Manifiestos[[#This Row],[Porcentaje]]</f>
        <v>232.5</v>
      </c>
      <c r="N3856" s="3">
        <v>0.93</v>
      </c>
    </row>
    <row r="3857" spans="1:14" ht="15.75" x14ac:dyDescent="0.25">
      <c r="A3857" s="3" t="s">
        <v>27</v>
      </c>
      <c r="B3857" s="3" t="str">
        <f>tbl_Manifiestos[[#This Row],[Factura]] &amp; "|" &amp; tbl_Manifiestos[[#This Row],[Proyecto OK]] &amp; "|" &amp; TEXT(tbl_Manifiestos[[#This Row],[Servicio]],"0.00") &amp; "|" &amp; TEXT(tbl_Manifiestos[[#This Row],[Costo Unitario]],"0.00")</f>
        <v>2749|Metra 115th|1.00|250.00</v>
      </c>
      <c r="C3857" t="s">
        <v>5602</v>
      </c>
      <c r="D3857" s="51">
        <v>45919</v>
      </c>
      <c r="E3857">
        <v>515</v>
      </c>
      <c r="F3857" t="s">
        <v>5363</v>
      </c>
      <c r="H3857" t="s">
        <v>3627</v>
      </c>
      <c r="J3857">
        <v>1</v>
      </c>
      <c r="K3857" s="55">
        <v>250</v>
      </c>
      <c r="L3857" s="40">
        <f t="shared" si="100"/>
        <v>250</v>
      </c>
      <c r="M3857" s="6">
        <f>tbl_Manifiestos[[#This Row],[Total Pagado]]*tbl_Manifiestos[[#This Row],[Porcentaje]]</f>
        <v>232.5</v>
      </c>
      <c r="N3857" s="3">
        <v>0.93</v>
      </c>
    </row>
    <row r="3858" spans="1:14" ht="15.75" x14ac:dyDescent="0.25">
      <c r="A3858" s="3" t="s">
        <v>27</v>
      </c>
      <c r="B3858" s="3" t="str">
        <f>tbl_Manifiestos[[#This Row],[Factura]] &amp; "|" &amp; tbl_Manifiestos[[#This Row],[Proyecto OK]] &amp; "|" &amp; TEXT(tbl_Manifiestos[[#This Row],[Servicio]],"0.00") &amp; "|" &amp; TEXT(tbl_Manifiestos[[#This Row],[Costo Unitario]],"0.00")</f>
        <v>2749|Metra 115th|1.00|250.00</v>
      </c>
      <c r="C3858" t="s">
        <v>5602</v>
      </c>
      <c r="D3858" s="51">
        <v>45919</v>
      </c>
      <c r="E3858">
        <v>515</v>
      </c>
      <c r="F3858" t="s">
        <v>5363</v>
      </c>
      <c r="H3858" t="s">
        <v>3627</v>
      </c>
      <c r="J3858">
        <v>1</v>
      </c>
      <c r="K3858" s="55">
        <v>250</v>
      </c>
      <c r="L3858" s="40">
        <f t="shared" si="100"/>
        <v>250</v>
      </c>
      <c r="M3858" s="6">
        <f>tbl_Manifiestos[[#This Row],[Total Pagado]]*tbl_Manifiestos[[#This Row],[Porcentaje]]</f>
        <v>232.5</v>
      </c>
      <c r="N3858" s="3">
        <v>0.93</v>
      </c>
    </row>
    <row r="3859" spans="1:14" ht="15.75" x14ac:dyDescent="0.25">
      <c r="A3859" s="3" t="s">
        <v>27</v>
      </c>
      <c r="B3859" s="3" t="str">
        <f>tbl_Manifiestos[[#This Row],[Factura]] &amp; "|" &amp; tbl_Manifiestos[[#This Row],[Proyecto OK]] &amp; "|" &amp; TEXT(tbl_Manifiestos[[#This Row],[Servicio]],"0.00") &amp; "|" &amp; TEXT(tbl_Manifiestos[[#This Row],[Costo Unitario]],"0.00")</f>
        <v>2749|Metra 115th|1.00|250.00</v>
      </c>
      <c r="C3859" t="s">
        <v>5602</v>
      </c>
      <c r="D3859" s="52">
        <v>45919</v>
      </c>
      <c r="E3859">
        <v>515</v>
      </c>
      <c r="F3859" t="s">
        <v>5363</v>
      </c>
      <c r="H3859" t="s">
        <v>3627</v>
      </c>
      <c r="J3859">
        <v>1</v>
      </c>
      <c r="K3859" s="56">
        <v>250</v>
      </c>
      <c r="L3859" s="39">
        <f t="shared" si="100"/>
        <v>250</v>
      </c>
      <c r="M3859" s="6">
        <f>tbl_Manifiestos[[#This Row],[Total Pagado]]*tbl_Manifiestos[[#This Row],[Porcentaje]]</f>
        <v>232.5</v>
      </c>
      <c r="N3859" s="3">
        <v>0.93</v>
      </c>
    </row>
    <row r="3860" spans="1:14" ht="15.75" x14ac:dyDescent="0.25">
      <c r="A3860" s="3" t="s">
        <v>27</v>
      </c>
      <c r="B3860" s="3" t="str">
        <f>tbl_Manifiestos[[#This Row],[Factura]] &amp; "|" &amp; tbl_Manifiestos[[#This Row],[Proyecto OK]] &amp; "|" &amp; TEXT(tbl_Manifiestos[[#This Row],[Servicio]],"0.00") &amp; "|" &amp; TEXT(tbl_Manifiestos[[#This Row],[Costo Unitario]],"0.00")</f>
        <v>2749|Metra 115th|1.00|250.00</v>
      </c>
      <c r="C3860" t="s">
        <v>5602</v>
      </c>
      <c r="D3860" s="176">
        <v>45919</v>
      </c>
      <c r="E3860">
        <v>356</v>
      </c>
      <c r="F3860" t="s">
        <v>5363</v>
      </c>
      <c r="H3860" t="s">
        <v>3627</v>
      </c>
      <c r="J3860">
        <v>1</v>
      </c>
      <c r="K3860" s="54">
        <v>250</v>
      </c>
      <c r="L3860" s="38">
        <f t="shared" si="100"/>
        <v>250</v>
      </c>
      <c r="M3860" s="6">
        <f>tbl_Manifiestos[[#This Row],[Total Pagado]]*tbl_Manifiestos[[#This Row],[Porcentaje]]</f>
        <v>232.5</v>
      </c>
      <c r="N3860" s="3">
        <v>0.93</v>
      </c>
    </row>
    <row r="3861" spans="1:14" ht="15.75" x14ac:dyDescent="0.25">
      <c r="A3861" s="3" t="s">
        <v>27</v>
      </c>
      <c r="B3861" s="3" t="str">
        <f>tbl_Manifiestos[[#This Row],[Factura]] &amp; "|" &amp; tbl_Manifiestos[[#This Row],[Proyecto OK]] &amp; "|" &amp; TEXT(tbl_Manifiestos[[#This Row],[Servicio]],"0.00") &amp; "|" &amp; TEXT(tbl_Manifiestos[[#This Row],[Costo Unitario]],"0.00")</f>
        <v>2749|Metra 115th|1.00|250.00</v>
      </c>
      <c r="C3861" t="s">
        <v>5602</v>
      </c>
      <c r="D3861" s="157">
        <v>45919</v>
      </c>
      <c r="E3861">
        <v>356</v>
      </c>
      <c r="F3861" t="s">
        <v>5363</v>
      </c>
      <c r="H3861" t="s">
        <v>3627</v>
      </c>
      <c r="J3861">
        <v>1</v>
      </c>
      <c r="K3861" s="56">
        <v>250</v>
      </c>
      <c r="L3861" s="39">
        <f t="shared" si="100"/>
        <v>250</v>
      </c>
      <c r="M3861" s="6">
        <f>tbl_Manifiestos[[#This Row],[Total Pagado]]*tbl_Manifiestos[[#This Row],[Porcentaje]]</f>
        <v>232.5</v>
      </c>
      <c r="N3861" s="3">
        <v>0.93</v>
      </c>
    </row>
    <row r="3862" spans="1:14" ht="15.75" x14ac:dyDescent="0.25">
      <c r="A3862" s="3" t="s">
        <v>27</v>
      </c>
      <c r="B3862" s="3" t="str">
        <f>tbl_Manifiestos[[#This Row],[Factura]] &amp; "|" &amp; tbl_Manifiestos[[#This Row],[Proyecto OK]] &amp; "|" &amp; TEXT(tbl_Manifiestos[[#This Row],[Servicio]],"0.00") &amp; "|" &amp; TEXT(tbl_Manifiestos[[#This Row],[Costo Unitario]],"0.00")</f>
        <v>2749|Metra 115th|1.00|250.00</v>
      </c>
      <c r="C3862" t="s">
        <v>5602</v>
      </c>
      <c r="D3862" s="50">
        <v>45919</v>
      </c>
      <c r="E3862">
        <v>356</v>
      </c>
      <c r="F3862" t="s">
        <v>5363</v>
      </c>
      <c r="H3862" t="s">
        <v>3627</v>
      </c>
      <c r="J3862">
        <v>1</v>
      </c>
      <c r="K3862" s="54">
        <v>250</v>
      </c>
      <c r="L3862" s="38">
        <f t="shared" si="100"/>
        <v>250</v>
      </c>
      <c r="M3862" s="6">
        <f>tbl_Manifiestos[[#This Row],[Total Pagado]]*tbl_Manifiestos[[#This Row],[Porcentaje]]</f>
        <v>232.5</v>
      </c>
      <c r="N3862" s="3">
        <v>0.93</v>
      </c>
    </row>
    <row r="3863" spans="1:14" ht="15.75" x14ac:dyDescent="0.25">
      <c r="A3863" s="3" t="s">
        <v>27</v>
      </c>
      <c r="B3863" s="3" t="str">
        <f>tbl_Manifiestos[[#This Row],[Factura]] &amp; "|" &amp; tbl_Manifiestos[[#This Row],[Proyecto OK]] &amp; "|" &amp; TEXT(tbl_Manifiestos[[#This Row],[Servicio]],"0.00") &amp; "|" &amp; TEXT(tbl_Manifiestos[[#This Row],[Costo Unitario]],"0.00")</f>
        <v>2749|Metra 115th|1.00|250.00</v>
      </c>
      <c r="C3863" t="s">
        <v>5602</v>
      </c>
      <c r="D3863" s="52">
        <v>45919</v>
      </c>
      <c r="E3863">
        <v>356</v>
      </c>
      <c r="F3863" t="s">
        <v>5363</v>
      </c>
      <c r="H3863" t="s">
        <v>3627</v>
      </c>
      <c r="J3863">
        <v>1</v>
      </c>
      <c r="K3863" s="56">
        <v>250</v>
      </c>
      <c r="L3863" s="39">
        <f t="shared" si="100"/>
        <v>250</v>
      </c>
      <c r="M3863" s="6">
        <f>tbl_Manifiestos[[#This Row],[Total Pagado]]*tbl_Manifiestos[[#This Row],[Porcentaje]]</f>
        <v>232.5</v>
      </c>
      <c r="N3863" s="3">
        <v>0.93</v>
      </c>
    </row>
    <row r="3864" spans="1:14" ht="15.75" x14ac:dyDescent="0.25">
      <c r="A3864" s="3" t="s">
        <v>27</v>
      </c>
      <c r="B3864" s="3" t="str">
        <f>tbl_Manifiestos[[#This Row],[Factura]] &amp; "|" &amp; tbl_Manifiestos[[#This Row],[Proyecto OK]] &amp; "|" &amp; TEXT(tbl_Manifiestos[[#This Row],[Servicio]],"0.00") &amp; "|" &amp; TEXT(tbl_Manifiestos[[#This Row],[Costo Unitario]],"0.00")</f>
        <v>2749|Metra 115th|1.00|250.00</v>
      </c>
      <c r="C3864" t="s">
        <v>5602</v>
      </c>
      <c r="D3864" s="50">
        <v>45919</v>
      </c>
      <c r="E3864">
        <v>356</v>
      </c>
      <c r="F3864" t="s">
        <v>5363</v>
      </c>
      <c r="H3864" t="s">
        <v>3627</v>
      </c>
      <c r="J3864">
        <v>1</v>
      </c>
      <c r="K3864" s="54">
        <v>250</v>
      </c>
      <c r="L3864" s="38">
        <f t="shared" si="100"/>
        <v>250</v>
      </c>
      <c r="M3864" s="6">
        <f>tbl_Manifiestos[[#This Row],[Total Pagado]]*tbl_Manifiestos[[#This Row],[Porcentaje]]</f>
        <v>232.5</v>
      </c>
      <c r="N3864" s="3">
        <v>0.93</v>
      </c>
    </row>
    <row r="3865" spans="1:14" ht="15.75" x14ac:dyDescent="0.25">
      <c r="A3865" s="3" t="s">
        <v>27</v>
      </c>
      <c r="B3865" s="3" t="str">
        <f>tbl_Manifiestos[[#This Row],[Factura]] &amp; "|" &amp; tbl_Manifiestos[[#This Row],[Proyecto OK]] &amp; "|" &amp; TEXT(tbl_Manifiestos[[#This Row],[Servicio]],"0.00") &amp; "|" &amp; TEXT(tbl_Manifiestos[[#This Row],[Costo Unitario]],"0.00")</f>
        <v>2749|Metra 115th|1.00|250.00</v>
      </c>
      <c r="C3865" t="s">
        <v>5602</v>
      </c>
      <c r="D3865" s="51">
        <v>45919</v>
      </c>
      <c r="E3865">
        <v>356</v>
      </c>
      <c r="F3865" t="s">
        <v>5363</v>
      </c>
      <c r="H3865" t="s">
        <v>3627</v>
      </c>
      <c r="J3865">
        <v>1</v>
      </c>
      <c r="K3865" s="55">
        <v>250</v>
      </c>
      <c r="L3865" s="40">
        <f t="shared" si="100"/>
        <v>250</v>
      </c>
      <c r="M3865" s="6">
        <f>tbl_Manifiestos[[#This Row],[Total Pagado]]*tbl_Manifiestos[[#This Row],[Porcentaje]]</f>
        <v>232.5</v>
      </c>
      <c r="N3865" s="3">
        <v>0.93</v>
      </c>
    </row>
    <row r="3866" spans="1:14" ht="15.75" x14ac:dyDescent="0.25">
      <c r="A3866" s="3" t="s">
        <v>27</v>
      </c>
      <c r="B3866" s="3" t="str">
        <f>tbl_Manifiestos[[#This Row],[Factura]] &amp; "|" &amp; tbl_Manifiestos[[#This Row],[Proyecto OK]] &amp; "|" &amp; TEXT(tbl_Manifiestos[[#This Row],[Servicio]],"0.00") &amp; "|" &amp; TEXT(tbl_Manifiestos[[#This Row],[Costo Unitario]],"0.00")</f>
        <v>2749|Metra 115th|1.00|250.00</v>
      </c>
      <c r="C3866" t="s">
        <v>5602</v>
      </c>
      <c r="D3866" s="51">
        <v>45919</v>
      </c>
      <c r="E3866">
        <v>103</v>
      </c>
      <c r="F3866" t="s">
        <v>5363</v>
      </c>
      <c r="H3866" t="s">
        <v>3627</v>
      </c>
      <c r="J3866">
        <v>1</v>
      </c>
      <c r="K3866" s="55">
        <v>250</v>
      </c>
      <c r="L3866" s="40">
        <f t="shared" si="100"/>
        <v>250</v>
      </c>
      <c r="M3866" s="6">
        <f>tbl_Manifiestos[[#This Row],[Total Pagado]]*tbl_Manifiestos[[#This Row],[Porcentaje]]</f>
        <v>232.5</v>
      </c>
      <c r="N3866" s="3">
        <v>0.93</v>
      </c>
    </row>
    <row r="3867" spans="1:14" ht="15.75" x14ac:dyDescent="0.25">
      <c r="A3867" s="3" t="s">
        <v>27</v>
      </c>
      <c r="B3867" s="3" t="str">
        <f>tbl_Manifiestos[[#This Row],[Factura]] &amp; "|" &amp; tbl_Manifiestos[[#This Row],[Proyecto OK]] &amp; "|" &amp; TEXT(tbl_Manifiestos[[#This Row],[Servicio]],"0.00") &amp; "|" &amp; TEXT(tbl_Manifiestos[[#This Row],[Costo Unitario]],"0.00")</f>
        <v>2749|Metra 115th|1.00|250.00</v>
      </c>
      <c r="C3867" t="s">
        <v>5602</v>
      </c>
      <c r="D3867" s="51">
        <v>45919</v>
      </c>
      <c r="E3867">
        <v>103</v>
      </c>
      <c r="F3867" t="s">
        <v>5363</v>
      </c>
      <c r="H3867" t="s">
        <v>3627</v>
      </c>
      <c r="J3867">
        <v>1</v>
      </c>
      <c r="K3867" s="55">
        <v>250</v>
      </c>
      <c r="L3867" s="40">
        <f t="shared" si="100"/>
        <v>250</v>
      </c>
      <c r="M3867" s="6">
        <f>tbl_Manifiestos[[#This Row],[Total Pagado]]*tbl_Manifiestos[[#This Row],[Porcentaje]]</f>
        <v>232.5</v>
      </c>
      <c r="N3867" s="3">
        <v>0.93</v>
      </c>
    </row>
    <row r="3868" spans="1:14" ht="15.75" x14ac:dyDescent="0.25">
      <c r="A3868" s="3" t="s">
        <v>27</v>
      </c>
      <c r="B3868" s="3" t="str">
        <f>tbl_Manifiestos[[#This Row],[Factura]] &amp; "|" &amp; tbl_Manifiestos[[#This Row],[Proyecto OK]] &amp; "|" &amp; TEXT(tbl_Manifiestos[[#This Row],[Servicio]],"0.00") &amp; "|" &amp; TEXT(tbl_Manifiestos[[#This Row],[Costo Unitario]],"0.00")</f>
        <v>2749|Metra 115th|1.00|250.00</v>
      </c>
      <c r="C3868" t="s">
        <v>5602</v>
      </c>
      <c r="D3868" s="52">
        <v>45919</v>
      </c>
      <c r="E3868">
        <v>103</v>
      </c>
      <c r="F3868" t="s">
        <v>5363</v>
      </c>
      <c r="H3868" t="s">
        <v>3627</v>
      </c>
      <c r="J3868">
        <v>1</v>
      </c>
      <c r="K3868" s="56">
        <v>250</v>
      </c>
      <c r="L3868" s="39">
        <f t="shared" si="100"/>
        <v>250</v>
      </c>
      <c r="M3868" s="6">
        <f>tbl_Manifiestos[[#This Row],[Total Pagado]]*tbl_Manifiestos[[#This Row],[Porcentaje]]</f>
        <v>232.5</v>
      </c>
      <c r="N3868" s="3">
        <v>0.93</v>
      </c>
    </row>
    <row r="3869" spans="1:14" ht="15.75" x14ac:dyDescent="0.25">
      <c r="A3869" s="3" t="s">
        <v>27</v>
      </c>
      <c r="B3869" s="3" t="str">
        <f>tbl_Manifiestos[[#This Row],[Factura]] &amp; "|" &amp; tbl_Manifiestos[[#This Row],[Proyecto OK]] &amp; "|" &amp; TEXT(tbl_Manifiestos[[#This Row],[Servicio]],"0.00") &amp; "|" &amp; TEXT(tbl_Manifiestos[[#This Row],[Costo Unitario]],"0.00")</f>
        <v>2749|Metra 115th|1.00|250.00</v>
      </c>
      <c r="C3869" t="s">
        <v>5602</v>
      </c>
      <c r="D3869" s="50">
        <v>45919</v>
      </c>
      <c r="E3869">
        <v>103</v>
      </c>
      <c r="F3869" t="s">
        <v>5363</v>
      </c>
      <c r="H3869" t="s">
        <v>3627</v>
      </c>
      <c r="J3869">
        <v>1</v>
      </c>
      <c r="K3869" s="54">
        <v>250</v>
      </c>
      <c r="L3869" s="38">
        <f t="shared" si="100"/>
        <v>250</v>
      </c>
      <c r="M3869" s="6">
        <f>tbl_Manifiestos[[#This Row],[Total Pagado]]*tbl_Manifiestos[[#This Row],[Porcentaje]]</f>
        <v>232.5</v>
      </c>
      <c r="N3869" s="3">
        <v>0.93</v>
      </c>
    </row>
    <row r="3870" spans="1:14" ht="15.75" x14ac:dyDescent="0.25">
      <c r="A3870" s="3" t="s">
        <v>27</v>
      </c>
      <c r="B3870" s="3" t="str">
        <f>tbl_Manifiestos[[#This Row],[Factura]] &amp; "|" &amp; tbl_Manifiestos[[#This Row],[Proyecto OK]] &amp; "|" &amp; TEXT(tbl_Manifiestos[[#This Row],[Servicio]],"0.00") &amp; "|" &amp; TEXT(tbl_Manifiestos[[#This Row],[Costo Unitario]],"0.00")</f>
        <v>2749|Metra 115th|1.00|250.00</v>
      </c>
      <c r="C3870" t="s">
        <v>5602</v>
      </c>
      <c r="D3870" s="52">
        <v>45919</v>
      </c>
      <c r="E3870">
        <v>103</v>
      </c>
      <c r="F3870" t="s">
        <v>5363</v>
      </c>
      <c r="H3870" t="s">
        <v>3627</v>
      </c>
      <c r="J3870">
        <v>1</v>
      </c>
      <c r="K3870" s="56">
        <v>250</v>
      </c>
      <c r="L3870" s="39">
        <f t="shared" si="100"/>
        <v>250</v>
      </c>
      <c r="M3870" s="6">
        <f>tbl_Manifiestos[[#This Row],[Total Pagado]]*tbl_Manifiestos[[#This Row],[Porcentaje]]</f>
        <v>232.5</v>
      </c>
      <c r="N3870" s="3">
        <v>0.93</v>
      </c>
    </row>
    <row r="3871" spans="1:14" ht="15.75" x14ac:dyDescent="0.25">
      <c r="A3871" s="3" t="s">
        <v>27</v>
      </c>
      <c r="B3871" s="3" t="str">
        <f>tbl_Manifiestos[[#This Row],[Factura]] &amp; "|" &amp; tbl_Manifiestos[[#This Row],[Proyecto OK]] &amp; "|" &amp; TEXT(tbl_Manifiestos[[#This Row],[Servicio]],"0.00") &amp; "|" &amp; TEXT(tbl_Manifiestos[[#This Row],[Costo Unitario]],"0.00")</f>
        <v>2749|Metra 115th|1.00|250.00</v>
      </c>
      <c r="C3871" t="s">
        <v>5602</v>
      </c>
      <c r="D3871" s="50">
        <v>45919</v>
      </c>
      <c r="E3871">
        <v>103</v>
      </c>
      <c r="F3871" t="s">
        <v>5363</v>
      </c>
      <c r="H3871" t="s">
        <v>3627</v>
      </c>
      <c r="J3871">
        <v>1</v>
      </c>
      <c r="K3871" s="54">
        <v>250</v>
      </c>
      <c r="L3871" s="38">
        <f t="shared" si="100"/>
        <v>250</v>
      </c>
      <c r="M3871" s="6">
        <f>tbl_Manifiestos[[#This Row],[Total Pagado]]*tbl_Manifiestos[[#This Row],[Porcentaje]]</f>
        <v>232.5</v>
      </c>
      <c r="N3871" s="3">
        <v>0.93</v>
      </c>
    </row>
    <row r="3872" spans="1:14" ht="15.75" x14ac:dyDescent="0.25">
      <c r="A3872" s="3" t="s">
        <v>27</v>
      </c>
      <c r="B3872" s="3" t="str">
        <f>tbl_Manifiestos[[#This Row],[Factura]] &amp; "|" &amp; tbl_Manifiestos[[#This Row],[Proyecto OK]] &amp; "|" &amp; TEXT(tbl_Manifiestos[[#This Row],[Servicio]],"0.00") &amp; "|" &amp; TEXT(tbl_Manifiestos[[#This Row],[Costo Unitario]],"0.00")</f>
        <v>2750|Sport Construction|20.13|19.00</v>
      </c>
      <c r="C3872" t="s">
        <v>5224</v>
      </c>
      <c r="D3872" s="50">
        <v>45918</v>
      </c>
      <c r="E3872">
        <v>515</v>
      </c>
      <c r="F3872" t="s">
        <v>5364</v>
      </c>
      <c r="H3872" t="s">
        <v>3979</v>
      </c>
      <c r="J3872">
        <v>20.13</v>
      </c>
      <c r="K3872" s="54">
        <v>19</v>
      </c>
      <c r="L3872" s="38">
        <f t="shared" si="100"/>
        <v>382.46999999999997</v>
      </c>
      <c r="M3872" s="6">
        <f>tbl_Manifiestos[[#This Row],[Total Pagado]]*tbl_Manifiestos[[#This Row],[Porcentaje]]</f>
        <v>355.69709999999998</v>
      </c>
      <c r="N3872" s="3">
        <v>0.93</v>
      </c>
    </row>
    <row r="3873" spans="1:14" ht="15.75" x14ac:dyDescent="0.25">
      <c r="A3873" s="3" t="s">
        <v>27</v>
      </c>
      <c r="B3873" s="3" t="str">
        <f>tbl_Manifiestos[[#This Row],[Factura]] &amp; "|" &amp; tbl_Manifiestos[[#This Row],[Proyecto OK]] &amp; "|" &amp; TEXT(tbl_Manifiestos[[#This Row],[Servicio]],"0.00") &amp; "|" &amp; TEXT(tbl_Manifiestos[[#This Row],[Costo Unitario]],"0.00")</f>
        <v>2750|Sport Construction|19.24|19.00</v>
      </c>
      <c r="C3873" t="s">
        <v>5224</v>
      </c>
      <c r="D3873" s="51">
        <v>45918</v>
      </c>
      <c r="E3873">
        <v>515</v>
      </c>
      <c r="F3873" t="s">
        <v>5364</v>
      </c>
      <c r="H3873" t="s">
        <v>3979</v>
      </c>
      <c r="J3873">
        <v>19.239999999999998</v>
      </c>
      <c r="K3873" s="55">
        <v>19</v>
      </c>
      <c r="L3873" s="40">
        <f t="shared" si="100"/>
        <v>365.55999999999995</v>
      </c>
      <c r="M3873" s="6">
        <f>tbl_Manifiestos[[#This Row],[Total Pagado]]*tbl_Manifiestos[[#This Row],[Porcentaje]]</f>
        <v>339.97079999999994</v>
      </c>
      <c r="N3873" s="3">
        <v>0.93</v>
      </c>
    </row>
    <row r="3874" spans="1:14" ht="15.75" x14ac:dyDescent="0.25">
      <c r="A3874" s="3" t="s">
        <v>27</v>
      </c>
      <c r="B3874" s="3" t="str">
        <f>tbl_Manifiestos[[#This Row],[Factura]] &amp; "|" &amp; tbl_Manifiestos[[#This Row],[Proyecto OK]] &amp; "|" &amp; TEXT(tbl_Manifiestos[[#This Row],[Servicio]],"0.00") &amp; "|" &amp; TEXT(tbl_Manifiestos[[#This Row],[Costo Unitario]],"0.00")</f>
        <v>2750|Sport Construction|19.45|19.00</v>
      </c>
      <c r="C3874" t="s">
        <v>5224</v>
      </c>
      <c r="D3874" s="51">
        <v>45918</v>
      </c>
      <c r="E3874">
        <v>515</v>
      </c>
      <c r="F3874" t="s">
        <v>5364</v>
      </c>
      <c r="H3874" t="s">
        <v>3979</v>
      </c>
      <c r="J3874">
        <v>19.45</v>
      </c>
      <c r="K3874" s="55">
        <v>19</v>
      </c>
      <c r="L3874" s="40">
        <f t="shared" si="100"/>
        <v>369.55</v>
      </c>
      <c r="M3874" s="6">
        <f>tbl_Manifiestos[[#This Row],[Total Pagado]]*tbl_Manifiestos[[#This Row],[Porcentaje]]</f>
        <v>343.68150000000003</v>
      </c>
      <c r="N3874" s="3">
        <v>0.93</v>
      </c>
    </row>
    <row r="3875" spans="1:14" ht="15.75" x14ac:dyDescent="0.25">
      <c r="A3875" s="3" t="s">
        <v>27</v>
      </c>
      <c r="B3875" s="3" t="str">
        <f>tbl_Manifiestos[[#This Row],[Factura]] &amp; "|" &amp; tbl_Manifiestos[[#This Row],[Proyecto OK]] &amp; "|" &amp; TEXT(tbl_Manifiestos[[#This Row],[Servicio]],"0.00") &amp; "|" &amp; TEXT(tbl_Manifiestos[[#This Row],[Costo Unitario]],"0.00")</f>
        <v>2750|Sport Construction|19.26|19.00</v>
      </c>
      <c r="C3875" t="s">
        <v>5224</v>
      </c>
      <c r="D3875" s="51">
        <v>45918</v>
      </c>
      <c r="E3875">
        <v>515</v>
      </c>
      <c r="F3875" t="s">
        <v>5364</v>
      </c>
      <c r="H3875" t="s">
        <v>3979</v>
      </c>
      <c r="J3875">
        <v>19.260000000000002</v>
      </c>
      <c r="K3875" s="55">
        <v>19</v>
      </c>
      <c r="L3875" s="40">
        <f t="shared" si="100"/>
        <v>365.94000000000005</v>
      </c>
      <c r="M3875" s="6">
        <f>tbl_Manifiestos[[#This Row],[Total Pagado]]*tbl_Manifiestos[[#This Row],[Porcentaje]]</f>
        <v>340.32420000000008</v>
      </c>
      <c r="N3875" s="3">
        <v>0.93</v>
      </c>
    </row>
    <row r="3876" spans="1:14" ht="15.75" x14ac:dyDescent="0.25">
      <c r="A3876" s="3" t="s">
        <v>27</v>
      </c>
      <c r="B3876" s="3" t="str">
        <f>tbl_Manifiestos[[#This Row],[Factura]] &amp; "|" &amp; tbl_Manifiestos[[#This Row],[Proyecto OK]] &amp; "|" &amp; TEXT(tbl_Manifiestos[[#This Row],[Servicio]],"0.00") &amp; "|" &amp; TEXT(tbl_Manifiestos[[#This Row],[Costo Unitario]],"0.00")</f>
        <v>2764|Metra 95th|19.85|12.00</v>
      </c>
      <c r="C3876" t="s">
        <v>5609</v>
      </c>
      <c r="D3876" s="52">
        <v>45922</v>
      </c>
      <c r="E3876">
        <v>103</v>
      </c>
      <c r="F3876" s="3" t="s">
        <v>5330</v>
      </c>
      <c r="G3876" t="s">
        <v>5715</v>
      </c>
      <c r="H3876" t="s">
        <v>5624</v>
      </c>
      <c r="I3876">
        <v>2516</v>
      </c>
      <c r="J3876">
        <v>19.850000000000001</v>
      </c>
      <c r="K3876" s="56">
        <v>12</v>
      </c>
      <c r="L3876" s="39">
        <f t="shared" si="100"/>
        <v>238.20000000000002</v>
      </c>
      <c r="M3876" s="6">
        <f>tbl_Manifiestos[[#This Row],[Total Pagado]]*tbl_Manifiestos[[#This Row],[Porcentaje]]</f>
        <v>221.52600000000004</v>
      </c>
      <c r="N3876" s="3">
        <v>0.93</v>
      </c>
    </row>
    <row r="3877" spans="1:14" ht="15.75" x14ac:dyDescent="0.25">
      <c r="A3877" s="3" t="s">
        <v>27</v>
      </c>
      <c r="B3877" s="3" t="str">
        <f>tbl_Manifiestos[[#This Row],[Factura]] &amp; "|" &amp; tbl_Manifiestos[[#This Row],[Proyecto OK]] &amp; "|" &amp; TEXT(tbl_Manifiestos[[#This Row],[Servicio]],"0.00") &amp; "|" &amp; TEXT(tbl_Manifiestos[[#This Row],[Costo Unitario]],"0.00")</f>
        <v>2766|First Nations Garden|8.00|120.00</v>
      </c>
      <c r="C3877" t="s">
        <v>5610</v>
      </c>
      <c r="D3877" s="50">
        <v>45926</v>
      </c>
      <c r="E3877">
        <v>617</v>
      </c>
      <c r="F3877" t="s">
        <v>5344</v>
      </c>
      <c r="H3877" t="s">
        <v>4076</v>
      </c>
      <c r="J3877">
        <v>8</v>
      </c>
      <c r="K3877" s="54">
        <v>120</v>
      </c>
      <c r="L3877" s="38">
        <f t="shared" si="100"/>
        <v>960</v>
      </c>
      <c r="M3877" s="6">
        <f>tbl_Manifiestos[[#This Row],[Total Pagado]]*tbl_Manifiestos[[#This Row],[Porcentaje]]</f>
        <v>892.80000000000007</v>
      </c>
      <c r="N3877" s="3">
        <v>0.93</v>
      </c>
    </row>
    <row r="3878" spans="1:14" ht="15.75" x14ac:dyDescent="0.25">
      <c r="A3878" s="3" t="s">
        <v>27</v>
      </c>
      <c r="B3878" s="3" t="str">
        <f>tbl_Manifiestos[[#This Row],[Factura]] &amp; "|" &amp; tbl_Manifiestos[[#This Row],[Proyecto OK]] &amp; "|" &amp; TEXT(tbl_Manifiestos[[#This Row],[Servicio]],"0.00") &amp; "|" &amp; TEXT(tbl_Manifiestos[[#This Row],[Costo Unitario]],"0.00")</f>
        <v>2767||1.00|180.00</v>
      </c>
      <c r="C3878" t="s">
        <v>5611</v>
      </c>
      <c r="D3878" s="51">
        <v>45926</v>
      </c>
      <c r="E3878">
        <v>67</v>
      </c>
      <c r="F3878" t="s">
        <v>5319</v>
      </c>
      <c r="J3878">
        <v>1</v>
      </c>
      <c r="K3878" s="55">
        <v>180</v>
      </c>
      <c r="L3878" s="40">
        <f t="shared" si="100"/>
        <v>180</v>
      </c>
      <c r="M3878" s="6">
        <f>tbl_Manifiestos[[#This Row],[Total Pagado]]*tbl_Manifiestos[[#This Row],[Porcentaje]]</f>
        <v>167.4</v>
      </c>
      <c r="N3878" s="3">
        <v>0.93</v>
      </c>
    </row>
    <row r="3879" spans="1:14" ht="15.75" x14ac:dyDescent="0.25">
      <c r="A3879" s="3" t="s">
        <v>27</v>
      </c>
      <c r="B3879" s="3" t="str">
        <f>tbl_Manifiestos[[#This Row],[Factura]] &amp; "|" &amp; tbl_Manifiestos[[#This Row],[Proyecto OK]] &amp; "|" &amp; TEXT(tbl_Manifiestos[[#This Row],[Servicio]],"0.00") &amp; "|" &amp; TEXT(tbl_Manifiestos[[#This Row],[Costo Unitario]],"0.00")</f>
        <v>2767||1.00|180.00</v>
      </c>
      <c r="C3879" t="s">
        <v>5611</v>
      </c>
      <c r="D3879" s="52">
        <v>45926</v>
      </c>
      <c r="E3879">
        <v>67</v>
      </c>
      <c r="F3879" t="s">
        <v>5319</v>
      </c>
      <c r="J3879">
        <v>1</v>
      </c>
      <c r="K3879" s="56">
        <v>180</v>
      </c>
      <c r="L3879" s="39">
        <f t="shared" si="100"/>
        <v>180</v>
      </c>
      <c r="M3879" s="6">
        <f>tbl_Manifiestos[[#This Row],[Total Pagado]]*tbl_Manifiestos[[#This Row],[Porcentaje]]</f>
        <v>167.4</v>
      </c>
      <c r="N3879" s="3">
        <v>0.93</v>
      </c>
    </row>
    <row r="3880" spans="1:14" ht="15.75" x14ac:dyDescent="0.25">
      <c r="A3880" s="3" t="s">
        <v>27</v>
      </c>
      <c r="B3880" s="3" t="str">
        <f>tbl_Manifiestos[[#This Row],[Factura]] &amp; "|" &amp; tbl_Manifiestos[[#This Row],[Proyecto OK]] &amp; "|" &amp; TEXT(tbl_Manifiestos[[#This Row],[Servicio]],"0.00") &amp; "|" &amp; TEXT(tbl_Manifiestos[[#This Row],[Costo Unitario]],"0.00")</f>
        <v>2767||1.00|180.00</v>
      </c>
      <c r="C3880" t="s">
        <v>5611</v>
      </c>
      <c r="D3880" s="50">
        <v>45926</v>
      </c>
      <c r="E3880">
        <v>67</v>
      </c>
      <c r="F3880" t="s">
        <v>5319</v>
      </c>
      <c r="J3880">
        <v>1</v>
      </c>
      <c r="K3880" s="54">
        <v>180</v>
      </c>
      <c r="L3880" s="38">
        <f t="shared" ref="L3880:L3943" si="101">J3880*K3880</f>
        <v>180</v>
      </c>
      <c r="M3880" s="6">
        <f>tbl_Manifiestos[[#This Row],[Total Pagado]]*tbl_Manifiestos[[#This Row],[Porcentaje]]</f>
        <v>167.4</v>
      </c>
      <c r="N3880" s="3">
        <v>0.93</v>
      </c>
    </row>
    <row r="3881" spans="1:14" ht="15.75" x14ac:dyDescent="0.25">
      <c r="A3881" s="3" t="s">
        <v>27</v>
      </c>
      <c r="B3881" s="3" t="str">
        <f>tbl_Manifiestos[[#This Row],[Factura]] &amp; "|" &amp; tbl_Manifiestos[[#This Row],[Proyecto OK]] &amp; "|" &amp; TEXT(tbl_Manifiestos[[#This Row],[Servicio]],"0.00") &amp; "|" &amp; TEXT(tbl_Manifiestos[[#This Row],[Costo Unitario]],"0.00")</f>
        <v>2767||1.00|180.00</v>
      </c>
      <c r="C3881" t="s">
        <v>5611</v>
      </c>
      <c r="D3881" s="51">
        <v>45926</v>
      </c>
      <c r="E3881">
        <v>67</v>
      </c>
      <c r="F3881" t="s">
        <v>5319</v>
      </c>
      <c r="J3881">
        <v>1</v>
      </c>
      <c r="K3881" s="55">
        <v>180</v>
      </c>
      <c r="L3881" s="40">
        <f t="shared" si="101"/>
        <v>180</v>
      </c>
      <c r="M3881" s="6">
        <f>tbl_Manifiestos[[#This Row],[Total Pagado]]*tbl_Manifiestos[[#This Row],[Porcentaje]]</f>
        <v>167.4</v>
      </c>
      <c r="N3881" s="3">
        <v>0.93</v>
      </c>
    </row>
    <row r="3882" spans="1:14" ht="15.75" x14ac:dyDescent="0.25">
      <c r="A3882" s="3" t="s">
        <v>27</v>
      </c>
      <c r="B3882" s="3" t="str">
        <f>tbl_Manifiestos[[#This Row],[Factura]] &amp; "|" &amp; tbl_Manifiestos[[#This Row],[Proyecto OK]] &amp; "|" &amp; TEXT(tbl_Manifiestos[[#This Row],[Servicio]],"0.00") &amp; "|" &amp; TEXT(tbl_Manifiestos[[#This Row],[Costo Unitario]],"0.00")</f>
        <v>2767||1.00|180.00</v>
      </c>
      <c r="C3882" t="s">
        <v>5611</v>
      </c>
      <c r="D3882" s="51">
        <v>45926</v>
      </c>
      <c r="E3882">
        <v>67</v>
      </c>
      <c r="F3882" t="s">
        <v>5319</v>
      </c>
      <c r="J3882">
        <v>1</v>
      </c>
      <c r="K3882" s="55">
        <v>180</v>
      </c>
      <c r="L3882" s="40">
        <f t="shared" si="101"/>
        <v>180</v>
      </c>
      <c r="M3882" s="6">
        <f>tbl_Manifiestos[[#This Row],[Total Pagado]]*tbl_Manifiestos[[#This Row],[Porcentaje]]</f>
        <v>167.4</v>
      </c>
      <c r="N3882" s="3">
        <v>0.93</v>
      </c>
    </row>
    <row r="3883" spans="1:14" ht="15.75" x14ac:dyDescent="0.25">
      <c r="A3883" s="3" t="s">
        <v>27</v>
      </c>
      <c r="B3883" s="3" t="str">
        <f>tbl_Manifiestos[[#This Row],[Factura]] &amp; "|" &amp; tbl_Manifiestos[[#This Row],[Proyecto OK]] &amp; "|" &amp; TEXT(tbl_Manifiestos[[#This Row],[Servicio]],"0.00") &amp; "|" &amp; TEXT(tbl_Manifiestos[[#This Row],[Costo Unitario]],"0.00")</f>
        <v>2767||1.00|180.00</v>
      </c>
      <c r="C3883" t="s">
        <v>5611</v>
      </c>
      <c r="D3883" s="51">
        <v>45926</v>
      </c>
      <c r="E3883">
        <v>67</v>
      </c>
      <c r="F3883" t="s">
        <v>5319</v>
      </c>
      <c r="J3883">
        <v>1</v>
      </c>
      <c r="K3883" s="55">
        <v>180</v>
      </c>
      <c r="L3883" s="40">
        <f t="shared" si="101"/>
        <v>180</v>
      </c>
      <c r="M3883" s="6">
        <f>tbl_Manifiestos[[#This Row],[Total Pagado]]*tbl_Manifiestos[[#This Row],[Porcentaje]]</f>
        <v>167.4</v>
      </c>
      <c r="N3883" s="3">
        <v>0.93</v>
      </c>
    </row>
    <row r="3884" spans="1:14" ht="15.75" x14ac:dyDescent="0.25">
      <c r="A3884" s="3" t="s">
        <v>27</v>
      </c>
      <c r="B3884" s="3" t="str">
        <f>tbl_Manifiestos[[#This Row],[Factura]] &amp; "|" &amp; tbl_Manifiestos[[#This Row],[Proyecto OK]] &amp; "|" &amp; TEXT(tbl_Manifiestos[[#This Row],[Servicio]],"0.00") &amp; "|" &amp; TEXT(tbl_Manifiestos[[#This Row],[Costo Unitario]],"0.00")</f>
        <v>2767||1.00|180.00</v>
      </c>
      <c r="C3884" t="s">
        <v>5611</v>
      </c>
      <c r="D3884" s="51">
        <v>45926</v>
      </c>
      <c r="E3884">
        <v>67</v>
      </c>
      <c r="F3884" t="s">
        <v>5319</v>
      </c>
      <c r="J3884">
        <v>1</v>
      </c>
      <c r="K3884" s="55">
        <v>180</v>
      </c>
      <c r="L3884" s="40">
        <f t="shared" si="101"/>
        <v>180</v>
      </c>
      <c r="M3884" s="6">
        <f>tbl_Manifiestos[[#This Row],[Total Pagado]]*tbl_Manifiestos[[#This Row],[Porcentaje]]</f>
        <v>167.4</v>
      </c>
      <c r="N3884" s="3">
        <v>0.93</v>
      </c>
    </row>
    <row r="3885" spans="1:14" ht="15.75" x14ac:dyDescent="0.25">
      <c r="A3885" s="3" t="s">
        <v>27</v>
      </c>
      <c r="B3885" s="3" t="str">
        <f>tbl_Manifiestos[[#This Row],[Factura]] &amp; "|" &amp; tbl_Manifiestos[[#This Row],[Proyecto OK]] &amp; "|" &amp; TEXT(tbl_Manifiestos[[#This Row],[Servicio]],"0.00") &amp; "|" &amp; TEXT(tbl_Manifiestos[[#This Row],[Costo Unitario]],"0.00")</f>
        <v>2768|Metra 115th|1.00|250.00</v>
      </c>
      <c r="C3885" t="s">
        <v>5612</v>
      </c>
      <c r="D3885" s="51">
        <v>45922</v>
      </c>
      <c r="E3885">
        <v>356</v>
      </c>
      <c r="F3885" t="s">
        <v>5363</v>
      </c>
      <c r="H3885" t="s">
        <v>3627</v>
      </c>
      <c r="J3885">
        <v>1</v>
      </c>
      <c r="K3885" s="55">
        <v>250</v>
      </c>
      <c r="L3885" s="40">
        <f t="shared" si="101"/>
        <v>250</v>
      </c>
      <c r="M3885" s="6">
        <f>tbl_Manifiestos[[#This Row],[Total Pagado]]*tbl_Manifiestos[[#This Row],[Porcentaje]]</f>
        <v>232.5</v>
      </c>
      <c r="N3885" s="3">
        <v>0.93</v>
      </c>
    </row>
    <row r="3886" spans="1:14" ht="15.75" x14ac:dyDescent="0.25">
      <c r="A3886" s="3" t="s">
        <v>27</v>
      </c>
      <c r="B3886" s="3" t="str">
        <f>tbl_Manifiestos[[#This Row],[Factura]] &amp; "|" &amp; tbl_Manifiestos[[#This Row],[Proyecto OK]] &amp; "|" &amp; TEXT(tbl_Manifiestos[[#This Row],[Servicio]],"0.00") &amp; "|" &amp; TEXT(tbl_Manifiestos[[#This Row],[Costo Unitario]],"0.00")</f>
        <v>2768|Metra 115th|1.00|250.00</v>
      </c>
      <c r="C3886" t="s">
        <v>5612</v>
      </c>
      <c r="D3886" s="51">
        <v>45922</v>
      </c>
      <c r="E3886">
        <v>103</v>
      </c>
      <c r="F3886" t="s">
        <v>5363</v>
      </c>
      <c r="H3886" t="s">
        <v>3627</v>
      </c>
      <c r="J3886">
        <v>1</v>
      </c>
      <c r="K3886" s="55">
        <v>250</v>
      </c>
      <c r="L3886" s="40">
        <f t="shared" si="101"/>
        <v>250</v>
      </c>
      <c r="M3886" s="6">
        <f>tbl_Manifiestos[[#This Row],[Total Pagado]]*tbl_Manifiestos[[#This Row],[Porcentaje]]</f>
        <v>232.5</v>
      </c>
      <c r="N3886" s="3">
        <v>0.93</v>
      </c>
    </row>
    <row r="3887" spans="1:14" ht="15.75" x14ac:dyDescent="0.25">
      <c r="A3887" s="3" t="s">
        <v>27</v>
      </c>
      <c r="B3887" s="3" t="str">
        <f>tbl_Manifiestos[[#This Row],[Factura]] &amp; "|" &amp; tbl_Manifiestos[[#This Row],[Proyecto OK]] &amp; "|" &amp; TEXT(tbl_Manifiestos[[#This Row],[Servicio]],"0.00") &amp; "|" &amp; TEXT(tbl_Manifiestos[[#This Row],[Costo Unitario]],"0.00")</f>
        <v>2768|Metra 115th|1.00|250.00</v>
      </c>
      <c r="C3887" t="s">
        <v>5612</v>
      </c>
      <c r="D3887" s="51">
        <v>45922</v>
      </c>
      <c r="E3887">
        <v>103</v>
      </c>
      <c r="F3887" t="s">
        <v>5363</v>
      </c>
      <c r="H3887" t="s">
        <v>3627</v>
      </c>
      <c r="J3887">
        <v>1</v>
      </c>
      <c r="K3887" s="55">
        <v>250</v>
      </c>
      <c r="L3887" s="40">
        <f t="shared" si="101"/>
        <v>250</v>
      </c>
      <c r="M3887" s="6">
        <f>tbl_Manifiestos[[#This Row],[Total Pagado]]*tbl_Manifiestos[[#This Row],[Porcentaje]]</f>
        <v>232.5</v>
      </c>
      <c r="N3887" s="3">
        <v>0.93</v>
      </c>
    </row>
    <row r="3888" spans="1:14" ht="15.75" x14ac:dyDescent="0.25">
      <c r="A3888" s="3" t="s">
        <v>27</v>
      </c>
      <c r="B3888" s="3" t="str">
        <f>tbl_Manifiestos[[#This Row],[Factura]] &amp; "|" &amp; tbl_Manifiestos[[#This Row],[Proyecto OK]] &amp; "|" &amp; TEXT(tbl_Manifiestos[[#This Row],[Servicio]],"0.00") &amp; "|" &amp; TEXT(tbl_Manifiestos[[#This Row],[Costo Unitario]],"0.00")</f>
        <v>2768|Metra 115th|1.00|250.00</v>
      </c>
      <c r="C3888" t="s">
        <v>5612</v>
      </c>
      <c r="D3888" s="52">
        <v>45922</v>
      </c>
      <c r="E3888">
        <v>103</v>
      </c>
      <c r="F3888" t="s">
        <v>5363</v>
      </c>
      <c r="H3888" t="s">
        <v>3627</v>
      </c>
      <c r="J3888">
        <v>1</v>
      </c>
      <c r="K3888" s="56">
        <v>250</v>
      </c>
      <c r="L3888" s="39">
        <f t="shared" si="101"/>
        <v>250</v>
      </c>
      <c r="M3888" s="6">
        <f>tbl_Manifiestos[[#This Row],[Total Pagado]]*tbl_Manifiestos[[#This Row],[Porcentaje]]</f>
        <v>232.5</v>
      </c>
      <c r="N3888" s="3">
        <v>0.93</v>
      </c>
    </row>
    <row r="3889" spans="1:14" ht="15.75" x14ac:dyDescent="0.25">
      <c r="A3889" s="3" t="s">
        <v>27</v>
      </c>
      <c r="B3889" s="3" t="str">
        <f>tbl_Manifiestos[[#This Row],[Factura]] &amp; "|" &amp; tbl_Manifiestos[[#This Row],[Proyecto OK]] &amp; "|" &amp; TEXT(tbl_Manifiestos[[#This Row],[Servicio]],"0.00") &amp; "|" &amp; TEXT(tbl_Manifiestos[[#This Row],[Costo Unitario]],"0.00")</f>
        <v>2768|Metra 115th|1.00|250.00</v>
      </c>
      <c r="C3889" t="s">
        <v>5612</v>
      </c>
      <c r="D3889" s="50">
        <v>45922</v>
      </c>
      <c r="E3889">
        <v>103</v>
      </c>
      <c r="F3889" t="s">
        <v>5363</v>
      </c>
      <c r="H3889" t="s">
        <v>3627</v>
      </c>
      <c r="J3889">
        <v>1</v>
      </c>
      <c r="K3889" s="54">
        <v>250</v>
      </c>
      <c r="L3889" s="38">
        <f t="shared" si="101"/>
        <v>250</v>
      </c>
      <c r="M3889" s="6">
        <f>tbl_Manifiestos[[#This Row],[Total Pagado]]*tbl_Manifiestos[[#This Row],[Porcentaje]]</f>
        <v>232.5</v>
      </c>
      <c r="N3889" s="3">
        <v>0.93</v>
      </c>
    </row>
    <row r="3890" spans="1:14" ht="15.75" x14ac:dyDescent="0.25">
      <c r="A3890" s="3" t="s">
        <v>27</v>
      </c>
      <c r="B3890" s="3" t="str">
        <f>tbl_Manifiestos[[#This Row],[Factura]] &amp; "|" &amp; tbl_Manifiestos[[#This Row],[Proyecto OK]] &amp; "|" &amp; TEXT(tbl_Manifiestos[[#This Row],[Servicio]],"0.00") &amp; "|" &amp; TEXT(tbl_Manifiestos[[#This Row],[Costo Unitario]],"0.00")</f>
        <v>2768|Metra 115th|1.00|250.00</v>
      </c>
      <c r="C3890" t="s">
        <v>5612</v>
      </c>
      <c r="D3890" s="51">
        <v>45922</v>
      </c>
      <c r="E3890">
        <v>103</v>
      </c>
      <c r="F3890" t="s">
        <v>5363</v>
      </c>
      <c r="H3890" t="s">
        <v>3627</v>
      </c>
      <c r="J3890">
        <v>1</v>
      </c>
      <c r="K3890" s="55">
        <v>250</v>
      </c>
      <c r="L3890" s="40">
        <f t="shared" si="101"/>
        <v>250</v>
      </c>
      <c r="M3890" s="6">
        <f>tbl_Manifiestos[[#This Row],[Total Pagado]]*tbl_Manifiestos[[#This Row],[Porcentaje]]</f>
        <v>232.5</v>
      </c>
      <c r="N3890" s="3">
        <v>0.93</v>
      </c>
    </row>
    <row r="3891" spans="1:14" ht="15.75" x14ac:dyDescent="0.25">
      <c r="A3891" s="3" t="s">
        <v>27</v>
      </c>
      <c r="B3891" s="3" t="str">
        <f>tbl_Manifiestos[[#This Row],[Factura]] &amp; "|" &amp; tbl_Manifiestos[[#This Row],[Proyecto OK]] &amp; "|" &amp; TEXT(tbl_Manifiestos[[#This Row],[Servicio]],"0.00") &amp; "|" &amp; TEXT(tbl_Manifiestos[[#This Row],[Costo Unitario]],"0.00")</f>
        <v>2768|Metra 115th|6.00|250.00</v>
      </c>
      <c r="C3891" t="s">
        <v>5612</v>
      </c>
      <c r="D3891" s="52">
        <v>45923</v>
      </c>
      <c r="E3891">
        <v>356</v>
      </c>
      <c r="F3891" t="s">
        <v>5363</v>
      </c>
      <c r="H3891" t="s">
        <v>3627</v>
      </c>
      <c r="J3891">
        <v>6</v>
      </c>
      <c r="K3891" s="56">
        <v>250</v>
      </c>
      <c r="L3891" s="39">
        <f t="shared" si="101"/>
        <v>1500</v>
      </c>
      <c r="M3891" s="6">
        <f>tbl_Manifiestos[[#This Row],[Total Pagado]]*tbl_Manifiestos[[#This Row],[Porcentaje]]</f>
        <v>1395</v>
      </c>
      <c r="N3891" s="3">
        <v>0.93</v>
      </c>
    </row>
    <row r="3892" spans="1:14" ht="15.75" x14ac:dyDescent="0.25">
      <c r="A3892" s="3" t="s">
        <v>27</v>
      </c>
      <c r="B3892" s="3" t="str">
        <f>tbl_Manifiestos[[#This Row],[Factura]] &amp; "|" &amp; tbl_Manifiestos[[#This Row],[Proyecto OK]] &amp; "|" &amp; TEXT(tbl_Manifiestos[[#This Row],[Servicio]],"0.00") &amp; "|" &amp; TEXT(tbl_Manifiestos[[#This Row],[Costo Unitario]],"0.00")</f>
        <v>2768|Metra 115th|6.00|250.00</v>
      </c>
      <c r="C3892" t="s">
        <v>5612</v>
      </c>
      <c r="D3892" s="50">
        <v>45923</v>
      </c>
      <c r="E3892">
        <v>103</v>
      </c>
      <c r="F3892" t="s">
        <v>5363</v>
      </c>
      <c r="H3892" t="s">
        <v>3627</v>
      </c>
      <c r="J3892">
        <v>6</v>
      </c>
      <c r="K3892" s="54">
        <v>250</v>
      </c>
      <c r="L3892" s="38">
        <f t="shared" si="101"/>
        <v>1500</v>
      </c>
      <c r="M3892" s="6">
        <f>tbl_Manifiestos[[#This Row],[Total Pagado]]*tbl_Manifiestos[[#This Row],[Porcentaje]]</f>
        <v>1395</v>
      </c>
      <c r="N3892" s="3">
        <v>0.93</v>
      </c>
    </row>
    <row r="3893" spans="1:14" ht="15.75" x14ac:dyDescent="0.25">
      <c r="A3893" s="3" t="s">
        <v>27</v>
      </c>
      <c r="B3893" s="3" t="str">
        <f>tbl_Manifiestos[[#This Row],[Factura]] &amp; "|" &amp; tbl_Manifiestos[[#This Row],[Proyecto OK]] &amp; "|" &amp; TEXT(tbl_Manifiestos[[#This Row],[Servicio]],"0.00") &amp; "|" &amp; TEXT(tbl_Manifiestos[[#This Row],[Costo Unitario]],"0.00")</f>
        <v>2768|Metra 115th|6.00|250.00</v>
      </c>
      <c r="C3893" t="s">
        <v>5612</v>
      </c>
      <c r="D3893" s="51">
        <v>45923</v>
      </c>
      <c r="E3893">
        <v>515</v>
      </c>
      <c r="F3893" t="s">
        <v>5363</v>
      </c>
      <c r="H3893" t="s">
        <v>3627</v>
      </c>
      <c r="J3893">
        <v>6</v>
      </c>
      <c r="K3893" s="55">
        <v>250</v>
      </c>
      <c r="L3893" s="40">
        <f t="shared" si="101"/>
        <v>1500</v>
      </c>
      <c r="M3893" s="6">
        <f>tbl_Manifiestos[[#This Row],[Total Pagado]]*tbl_Manifiestos[[#This Row],[Porcentaje]]</f>
        <v>1395</v>
      </c>
      <c r="N3893" s="3">
        <v>0.93</v>
      </c>
    </row>
    <row r="3894" spans="1:14" ht="15.75" x14ac:dyDescent="0.25">
      <c r="A3894" s="3" t="s">
        <v>27</v>
      </c>
      <c r="B3894" s="3" t="str">
        <f>tbl_Manifiestos[[#This Row],[Factura]] &amp; "|" &amp; tbl_Manifiestos[[#This Row],[Proyecto OK]] &amp; "|" &amp; TEXT(tbl_Manifiestos[[#This Row],[Servicio]],"0.00") &amp; "|" &amp; TEXT(tbl_Manifiestos[[#This Row],[Costo Unitario]],"0.00")</f>
        <v>2768|Metra 115th|1.00|250.00</v>
      </c>
      <c r="C3894" t="s">
        <v>5612</v>
      </c>
      <c r="D3894" s="51">
        <v>45924</v>
      </c>
      <c r="E3894">
        <v>356</v>
      </c>
      <c r="F3894" t="s">
        <v>5363</v>
      </c>
      <c r="H3894" t="s">
        <v>3627</v>
      </c>
      <c r="J3894">
        <v>1</v>
      </c>
      <c r="K3894" s="55">
        <v>250</v>
      </c>
      <c r="L3894" s="40">
        <f t="shared" si="101"/>
        <v>250</v>
      </c>
      <c r="M3894" s="6">
        <f>tbl_Manifiestos[[#This Row],[Total Pagado]]*tbl_Manifiestos[[#This Row],[Porcentaje]]</f>
        <v>232.5</v>
      </c>
      <c r="N3894" s="3">
        <v>0.93</v>
      </c>
    </row>
    <row r="3895" spans="1:14" ht="15.75" x14ac:dyDescent="0.25">
      <c r="A3895" s="3" t="s">
        <v>27</v>
      </c>
      <c r="B3895" s="3" t="str">
        <f>tbl_Manifiestos[[#This Row],[Factura]] &amp; "|" &amp; tbl_Manifiestos[[#This Row],[Proyecto OK]] &amp; "|" &amp; TEXT(tbl_Manifiestos[[#This Row],[Servicio]],"0.00") &amp; "|" &amp; TEXT(tbl_Manifiestos[[#This Row],[Costo Unitario]],"0.00")</f>
        <v>2768|Metra 115th|6.00|250.00</v>
      </c>
      <c r="C3895" t="s">
        <v>5612</v>
      </c>
      <c r="D3895" s="51">
        <v>45924</v>
      </c>
      <c r="E3895">
        <v>515</v>
      </c>
      <c r="F3895" t="s">
        <v>5363</v>
      </c>
      <c r="H3895" t="s">
        <v>3627</v>
      </c>
      <c r="J3895">
        <v>6</v>
      </c>
      <c r="K3895" s="55">
        <v>250</v>
      </c>
      <c r="L3895" s="40">
        <f t="shared" si="101"/>
        <v>1500</v>
      </c>
      <c r="M3895" s="6">
        <f>tbl_Manifiestos[[#This Row],[Total Pagado]]*tbl_Manifiestos[[#This Row],[Porcentaje]]</f>
        <v>1395</v>
      </c>
      <c r="N3895" s="3">
        <v>0.93</v>
      </c>
    </row>
    <row r="3896" spans="1:14" ht="15.75" x14ac:dyDescent="0.25">
      <c r="A3896" s="3" t="s">
        <v>27</v>
      </c>
      <c r="B3896" s="3" t="str">
        <f>tbl_Manifiestos[[#This Row],[Factura]] &amp; "|" &amp; tbl_Manifiestos[[#This Row],[Proyecto OK]] &amp; "|" &amp; TEXT(tbl_Manifiestos[[#This Row],[Servicio]],"0.00") &amp; "|" &amp; TEXT(tbl_Manifiestos[[#This Row],[Costo Unitario]],"0.00")</f>
        <v>2768|Metra 115th|6.00|250.00</v>
      </c>
      <c r="C3896" t="s">
        <v>5612</v>
      </c>
      <c r="D3896" s="52">
        <v>45924</v>
      </c>
      <c r="E3896">
        <v>67</v>
      </c>
      <c r="F3896" t="s">
        <v>5363</v>
      </c>
      <c r="H3896" t="s">
        <v>3627</v>
      </c>
      <c r="J3896">
        <v>6</v>
      </c>
      <c r="K3896" s="56">
        <v>250</v>
      </c>
      <c r="L3896" s="39">
        <f t="shared" si="101"/>
        <v>1500</v>
      </c>
      <c r="M3896" s="6">
        <f>tbl_Manifiestos[[#This Row],[Total Pagado]]*tbl_Manifiestos[[#This Row],[Porcentaje]]</f>
        <v>1395</v>
      </c>
      <c r="N3896" s="3">
        <v>0.93</v>
      </c>
    </row>
    <row r="3897" spans="1:14" ht="15.75" x14ac:dyDescent="0.25">
      <c r="A3897" s="3" t="s">
        <v>27</v>
      </c>
      <c r="B3897" s="3" t="str">
        <f>tbl_Manifiestos[[#This Row],[Factura]] &amp; "|" &amp; tbl_Manifiestos[[#This Row],[Proyecto OK]] &amp; "|" &amp; TEXT(tbl_Manifiestos[[#This Row],[Servicio]],"0.00") &amp; "|" &amp; TEXT(tbl_Manifiestos[[#This Row],[Costo Unitario]],"0.00")</f>
        <v>2768|Metra 115th|5.00|250.00</v>
      </c>
      <c r="C3897" t="s">
        <v>5612</v>
      </c>
      <c r="D3897" s="53">
        <v>45925</v>
      </c>
      <c r="E3897">
        <v>67</v>
      </c>
      <c r="F3897" t="s">
        <v>5363</v>
      </c>
      <c r="H3897" t="s">
        <v>3627</v>
      </c>
      <c r="J3897">
        <v>5</v>
      </c>
      <c r="K3897" s="57">
        <v>250</v>
      </c>
      <c r="L3897" s="41">
        <f t="shared" si="101"/>
        <v>1250</v>
      </c>
      <c r="M3897" s="6">
        <f>tbl_Manifiestos[[#This Row],[Total Pagado]]*tbl_Manifiestos[[#This Row],[Porcentaje]]</f>
        <v>1162.5</v>
      </c>
      <c r="N3897" s="3">
        <v>0.93</v>
      </c>
    </row>
    <row r="3898" spans="1:14" ht="15.75" x14ac:dyDescent="0.25">
      <c r="A3898" s="3" t="s">
        <v>27</v>
      </c>
      <c r="B3898" s="3" t="str">
        <f>tbl_Manifiestos[[#This Row],[Factura]] &amp; "|" &amp; tbl_Manifiestos[[#This Row],[Proyecto OK]] &amp; "|" &amp; TEXT(tbl_Manifiestos[[#This Row],[Servicio]],"0.00") &amp; "|" &amp; TEXT(tbl_Manifiestos[[#This Row],[Costo Unitario]],"0.00")</f>
        <v>2768|Metra 115th|5.00|250.00</v>
      </c>
      <c r="C3898" t="s">
        <v>5612</v>
      </c>
      <c r="D3898" s="50">
        <v>45925</v>
      </c>
      <c r="E3898">
        <v>356</v>
      </c>
      <c r="F3898" t="s">
        <v>5363</v>
      </c>
      <c r="H3898" t="s">
        <v>3627</v>
      </c>
      <c r="J3898">
        <v>5</v>
      </c>
      <c r="K3898" s="54">
        <v>250</v>
      </c>
      <c r="L3898" s="38">
        <f t="shared" si="101"/>
        <v>1250</v>
      </c>
      <c r="M3898" s="6">
        <f>tbl_Manifiestos[[#This Row],[Total Pagado]]*tbl_Manifiestos[[#This Row],[Porcentaje]]</f>
        <v>1162.5</v>
      </c>
      <c r="N3898" s="3">
        <v>0.93</v>
      </c>
    </row>
    <row r="3899" spans="1:14" ht="15.75" x14ac:dyDescent="0.25">
      <c r="A3899" s="3" t="s">
        <v>27</v>
      </c>
      <c r="B3899" s="3" t="str">
        <f>tbl_Manifiestos[[#This Row],[Factura]] &amp; "|" &amp; tbl_Manifiestos[[#This Row],[Proyecto OK]] &amp; "|" &amp; TEXT(tbl_Manifiestos[[#This Row],[Servicio]],"0.00") &amp; "|" &amp; TEXT(tbl_Manifiestos[[#This Row],[Costo Unitario]],"0.00")</f>
        <v>2768|Metra 115th|1.00|250.00</v>
      </c>
      <c r="C3899" t="s">
        <v>5612</v>
      </c>
      <c r="D3899" s="50">
        <v>45925</v>
      </c>
      <c r="E3899">
        <v>515</v>
      </c>
      <c r="F3899" t="s">
        <v>5363</v>
      </c>
      <c r="H3899" t="s">
        <v>3627</v>
      </c>
      <c r="J3899">
        <v>1</v>
      </c>
      <c r="K3899" s="54">
        <v>250</v>
      </c>
      <c r="L3899" s="38">
        <f t="shared" si="101"/>
        <v>250</v>
      </c>
      <c r="M3899" s="6">
        <f>tbl_Manifiestos[[#This Row],[Total Pagado]]*tbl_Manifiestos[[#This Row],[Porcentaje]]</f>
        <v>232.5</v>
      </c>
      <c r="N3899" s="3">
        <v>0.93</v>
      </c>
    </row>
    <row r="3900" spans="1:14" ht="15.75" x14ac:dyDescent="0.25">
      <c r="A3900" s="3" t="s">
        <v>27</v>
      </c>
      <c r="B3900" s="3" t="str">
        <f>tbl_Manifiestos[[#This Row],[Factura]] &amp; "|" &amp; tbl_Manifiestos[[#This Row],[Proyecto OK]] &amp; "|" &amp; TEXT(tbl_Manifiestos[[#This Row],[Servicio]],"0.00") &amp; "|" &amp; TEXT(tbl_Manifiestos[[#This Row],[Costo Unitario]],"0.00")</f>
        <v>2768|Metra 115th|5.00|250.00</v>
      </c>
      <c r="C3900" t="s">
        <v>5612</v>
      </c>
      <c r="D3900" s="51">
        <v>45925</v>
      </c>
      <c r="E3900">
        <v>617</v>
      </c>
      <c r="F3900" t="s">
        <v>5363</v>
      </c>
      <c r="H3900" t="s">
        <v>3627</v>
      </c>
      <c r="J3900">
        <v>5</v>
      </c>
      <c r="K3900" s="55">
        <v>250</v>
      </c>
      <c r="L3900" s="40">
        <f t="shared" si="101"/>
        <v>1250</v>
      </c>
      <c r="M3900" s="6">
        <f>tbl_Manifiestos[[#This Row],[Total Pagado]]*tbl_Manifiestos[[#This Row],[Porcentaje]]</f>
        <v>1162.5</v>
      </c>
      <c r="N3900" s="3">
        <v>0.93</v>
      </c>
    </row>
    <row r="3901" spans="1:14" ht="15.75" x14ac:dyDescent="0.25">
      <c r="A3901" s="3" t="s">
        <v>27</v>
      </c>
      <c r="B3901" s="3" t="str">
        <f>tbl_Manifiestos[[#This Row],[Factura]] &amp; "|" &amp; tbl_Manifiestos[[#This Row],[Proyecto OK]] &amp; "|" &amp; TEXT(tbl_Manifiestos[[#This Row],[Servicio]],"0.00") &amp; "|" &amp; TEXT(tbl_Manifiestos[[#This Row],[Costo Unitario]],"0.00")</f>
        <v>2768|Metra 115th|6.00|250.00</v>
      </c>
      <c r="C3901" t="s">
        <v>5612</v>
      </c>
      <c r="D3901" s="51">
        <v>45923</v>
      </c>
      <c r="E3901">
        <v>325</v>
      </c>
      <c r="F3901" t="s">
        <v>5363</v>
      </c>
      <c r="H3901" t="s">
        <v>3627</v>
      </c>
      <c r="J3901">
        <v>6</v>
      </c>
      <c r="K3901" s="55">
        <v>250</v>
      </c>
      <c r="L3901" s="40">
        <f t="shared" si="101"/>
        <v>1500</v>
      </c>
      <c r="M3901" s="6">
        <f>tbl_Manifiestos[[#This Row],[Total Pagado]]*tbl_Manifiestos[[#This Row],[Porcentaje]]</f>
        <v>1395</v>
      </c>
      <c r="N3901" s="3">
        <v>0.93</v>
      </c>
    </row>
    <row r="3902" spans="1:14" ht="15.75" x14ac:dyDescent="0.25">
      <c r="A3902" s="3" t="s">
        <v>27</v>
      </c>
      <c r="B3902" s="3" t="str">
        <f>tbl_Manifiestos[[#This Row],[Factura]] &amp; "|" &amp; tbl_Manifiestos[[#This Row],[Proyecto OK]] &amp; "|" &amp; TEXT(tbl_Manifiestos[[#This Row],[Servicio]],"0.00") &amp; "|" &amp; TEXT(tbl_Manifiestos[[#This Row],[Costo Unitario]],"0.00")</f>
        <v>2768|Metra 115th|5.00|250.00</v>
      </c>
      <c r="C3902" t="s">
        <v>5612</v>
      </c>
      <c r="D3902" s="51">
        <v>45926</v>
      </c>
      <c r="E3902">
        <v>325</v>
      </c>
      <c r="F3902" t="s">
        <v>5363</v>
      </c>
      <c r="H3902" t="s">
        <v>3627</v>
      </c>
      <c r="J3902">
        <v>5</v>
      </c>
      <c r="K3902" s="55">
        <v>250</v>
      </c>
      <c r="L3902" s="40">
        <f t="shared" si="101"/>
        <v>1250</v>
      </c>
      <c r="M3902" s="6">
        <f>tbl_Manifiestos[[#This Row],[Total Pagado]]*tbl_Manifiestos[[#This Row],[Porcentaje]]</f>
        <v>1162.5</v>
      </c>
      <c r="N3902" s="3">
        <v>0.93</v>
      </c>
    </row>
    <row r="3903" spans="1:14" ht="15.75" x14ac:dyDescent="0.25">
      <c r="A3903" s="3" t="s">
        <v>27</v>
      </c>
      <c r="B3903" s="3" t="str">
        <f>tbl_Manifiestos[[#This Row],[Factura]] &amp; "|" &amp; tbl_Manifiestos[[#This Row],[Proyecto OK]] &amp; "|" &amp; TEXT(tbl_Manifiestos[[#This Row],[Servicio]],"0.00") &amp; "|" &amp; TEXT(tbl_Manifiestos[[#This Row],[Costo Unitario]],"0.00")</f>
        <v>2768|Metra 115th|6.00|250.00</v>
      </c>
      <c r="C3903" t="s">
        <v>5612</v>
      </c>
      <c r="D3903" s="52">
        <v>45924</v>
      </c>
      <c r="E3903">
        <v>325</v>
      </c>
      <c r="F3903" t="s">
        <v>5363</v>
      </c>
      <c r="H3903" t="s">
        <v>3627</v>
      </c>
      <c r="J3903">
        <v>6</v>
      </c>
      <c r="K3903" s="56">
        <v>250</v>
      </c>
      <c r="L3903" s="39">
        <f t="shared" si="101"/>
        <v>1500</v>
      </c>
      <c r="M3903" s="6">
        <f>tbl_Manifiestos[[#This Row],[Total Pagado]]*tbl_Manifiestos[[#This Row],[Porcentaje]]</f>
        <v>1395</v>
      </c>
      <c r="N3903" s="3">
        <v>0.93</v>
      </c>
    </row>
    <row r="3904" spans="1:14" ht="15.75" x14ac:dyDescent="0.25">
      <c r="A3904" s="3" t="s">
        <v>27</v>
      </c>
      <c r="B3904" s="3" t="str">
        <f>tbl_Manifiestos[[#This Row],[Factura]] &amp; "|" &amp; tbl_Manifiestos[[#This Row],[Proyecto OK]] &amp; "|" &amp; TEXT(tbl_Manifiestos[[#This Row],[Servicio]],"0.00") &amp; "|" &amp; TEXT(tbl_Manifiestos[[#This Row],[Costo Unitario]],"0.00")</f>
        <v>2769|Sport Construction|19.84|19.00</v>
      </c>
      <c r="C3904" t="s">
        <v>5613</v>
      </c>
      <c r="D3904" s="50">
        <v>45922</v>
      </c>
      <c r="E3904">
        <v>515</v>
      </c>
      <c r="F3904" t="s">
        <v>5364</v>
      </c>
      <c r="H3904" t="s">
        <v>3979</v>
      </c>
      <c r="J3904">
        <v>19.84</v>
      </c>
      <c r="K3904" s="54">
        <v>19</v>
      </c>
      <c r="L3904" s="38">
        <f t="shared" si="101"/>
        <v>376.96</v>
      </c>
      <c r="M3904" s="6">
        <f>tbl_Manifiestos[[#This Row],[Total Pagado]]*tbl_Manifiestos[[#This Row],[Porcentaje]]</f>
        <v>350.57279999999997</v>
      </c>
      <c r="N3904" s="3">
        <v>0.93</v>
      </c>
    </row>
    <row r="3905" spans="1:14" ht="15.75" x14ac:dyDescent="0.25">
      <c r="A3905" s="3" t="s">
        <v>27</v>
      </c>
      <c r="B3905" s="3" t="str">
        <f>tbl_Manifiestos[[#This Row],[Factura]] &amp; "|" &amp; tbl_Manifiestos[[#This Row],[Proyecto OK]] &amp; "|" &amp; TEXT(tbl_Manifiestos[[#This Row],[Servicio]],"0.00") &amp; "|" &amp; TEXT(tbl_Manifiestos[[#This Row],[Costo Unitario]],"0.00")</f>
        <v>2769|Sport Construction|19.34|19.00</v>
      </c>
      <c r="C3905" t="s">
        <v>5613</v>
      </c>
      <c r="D3905" s="51">
        <v>45922</v>
      </c>
      <c r="E3905">
        <v>515</v>
      </c>
      <c r="F3905" t="s">
        <v>5364</v>
      </c>
      <c r="H3905" t="s">
        <v>3979</v>
      </c>
      <c r="J3905">
        <v>19.34</v>
      </c>
      <c r="K3905" s="55">
        <v>19</v>
      </c>
      <c r="L3905" s="40">
        <f t="shared" si="101"/>
        <v>367.46</v>
      </c>
      <c r="M3905" s="6">
        <f>tbl_Manifiestos[[#This Row],[Total Pagado]]*tbl_Manifiestos[[#This Row],[Porcentaje]]</f>
        <v>341.73779999999999</v>
      </c>
      <c r="N3905" s="3">
        <v>0.93</v>
      </c>
    </row>
    <row r="3906" spans="1:14" ht="15.75" x14ac:dyDescent="0.25">
      <c r="A3906" s="3" t="s">
        <v>27</v>
      </c>
      <c r="B3906" s="3" t="str">
        <f>tbl_Manifiestos[[#This Row],[Factura]] &amp; "|" &amp; tbl_Manifiestos[[#This Row],[Proyecto OK]] &amp; "|" &amp; TEXT(tbl_Manifiestos[[#This Row],[Servicio]],"0.00") &amp; "|" &amp; TEXT(tbl_Manifiestos[[#This Row],[Costo Unitario]],"0.00")</f>
        <v>2769|Sport Construction|19.44|19.00</v>
      </c>
      <c r="C3906" t="s">
        <v>5613</v>
      </c>
      <c r="D3906" s="51">
        <v>45922</v>
      </c>
      <c r="E3906">
        <v>515</v>
      </c>
      <c r="F3906" t="s">
        <v>5364</v>
      </c>
      <c r="H3906" t="s">
        <v>3979</v>
      </c>
      <c r="J3906">
        <v>19.440000000000001</v>
      </c>
      <c r="K3906" s="55">
        <v>19</v>
      </c>
      <c r="L3906" s="40">
        <f t="shared" si="101"/>
        <v>369.36</v>
      </c>
      <c r="M3906" s="6">
        <f>tbl_Manifiestos[[#This Row],[Total Pagado]]*tbl_Manifiestos[[#This Row],[Porcentaje]]</f>
        <v>343.50480000000005</v>
      </c>
      <c r="N3906" s="3">
        <v>0.93</v>
      </c>
    </row>
    <row r="3907" spans="1:14" ht="15.75" x14ac:dyDescent="0.25">
      <c r="A3907" s="3" t="s">
        <v>27</v>
      </c>
      <c r="B3907" s="3" t="str">
        <f>tbl_Manifiestos[[#This Row],[Factura]] &amp; "|" &amp; tbl_Manifiestos[[#This Row],[Proyecto OK]] &amp; "|" &amp; TEXT(tbl_Manifiestos[[#This Row],[Servicio]],"0.00") &amp; "|" &amp; TEXT(tbl_Manifiestos[[#This Row],[Costo Unitario]],"0.00")</f>
        <v>2769|Sport Construction|19.48|19.00</v>
      </c>
      <c r="C3907" t="s">
        <v>5613</v>
      </c>
      <c r="D3907" s="51">
        <v>45922</v>
      </c>
      <c r="E3907">
        <v>515</v>
      </c>
      <c r="F3907" t="s">
        <v>5364</v>
      </c>
      <c r="H3907" t="s">
        <v>3979</v>
      </c>
      <c r="J3907">
        <v>19.48</v>
      </c>
      <c r="K3907" s="55">
        <v>19</v>
      </c>
      <c r="L3907" s="40">
        <f t="shared" si="101"/>
        <v>370.12</v>
      </c>
      <c r="M3907" s="6">
        <f>tbl_Manifiestos[[#This Row],[Total Pagado]]*tbl_Manifiestos[[#This Row],[Porcentaje]]</f>
        <v>344.21160000000003</v>
      </c>
      <c r="N3907" s="3">
        <v>0.93</v>
      </c>
    </row>
    <row r="3908" spans="1:14" ht="15.75" x14ac:dyDescent="0.25">
      <c r="A3908" s="3" t="s">
        <v>27</v>
      </c>
      <c r="B3908" s="3" t="str">
        <f>tbl_Manifiestos[[#This Row],[Factura]] &amp; "|" &amp; tbl_Manifiestos[[#This Row],[Proyecto OK]] &amp; "|" &amp; TEXT(tbl_Manifiestos[[#This Row],[Servicio]],"0.00") &amp; "|" &amp; TEXT(tbl_Manifiestos[[#This Row],[Costo Unitario]],"0.00")</f>
        <v>2785||1.00|325.00</v>
      </c>
      <c r="C3908" t="s">
        <v>5625</v>
      </c>
      <c r="D3908" s="51">
        <v>45929</v>
      </c>
      <c r="E3908">
        <v>67</v>
      </c>
      <c r="F3908" t="s">
        <v>5319</v>
      </c>
      <c r="J3908">
        <v>1</v>
      </c>
      <c r="K3908" s="55">
        <v>325</v>
      </c>
      <c r="L3908" s="40">
        <f t="shared" si="101"/>
        <v>325</v>
      </c>
      <c r="M3908" s="6">
        <f>tbl_Manifiestos[[#This Row],[Total Pagado]]*tbl_Manifiestos[[#This Row],[Porcentaje]]</f>
        <v>302.25</v>
      </c>
      <c r="N3908" s="3">
        <v>0.93</v>
      </c>
    </row>
    <row r="3909" spans="1:14" ht="15.75" x14ac:dyDescent="0.25">
      <c r="A3909" s="3" t="s">
        <v>27</v>
      </c>
      <c r="B3909" s="3" t="str">
        <f>tbl_Manifiestos[[#This Row],[Factura]] &amp; "|" &amp; tbl_Manifiestos[[#This Row],[Proyecto OK]] &amp; "|" &amp; TEXT(tbl_Manifiestos[[#This Row],[Servicio]],"0.00") &amp; "|" &amp; TEXT(tbl_Manifiestos[[#This Row],[Costo Unitario]],"0.00")</f>
        <v>2785||1.00|325.00</v>
      </c>
      <c r="C3909" t="s">
        <v>5625</v>
      </c>
      <c r="D3909" s="51">
        <v>45929</v>
      </c>
      <c r="E3909">
        <v>67</v>
      </c>
      <c r="F3909" t="s">
        <v>5319</v>
      </c>
      <c r="J3909">
        <v>1</v>
      </c>
      <c r="K3909" s="55">
        <v>325</v>
      </c>
      <c r="L3909" s="40">
        <f t="shared" si="101"/>
        <v>325</v>
      </c>
      <c r="M3909" s="6">
        <f>tbl_Manifiestos[[#This Row],[Total Pagado]]*tbl_Manifiestos[[#This Row],[Porcentaje]]</f>
        <v>302.25</v>
      </c>
      <c r="N3909" s="3">
        <v>0.93</v>
      </c>
    </row>
    <row r="3910" spans="1:14" ht="15.75" x14ac:dyDescent="0.25">
      <c r="A3910" s="3" t="s">
        <v>27</v>
      </c>
      <c r="B3910" s="3" t="str">
        <f>tbl_Manifiestos[[#This Row],[Factura]] &amp; "|" &amp; tbl_Manifiestos[[#This Row],[Proyecto OK]] &amp; "|" &amp; TEXT(tbl_Manifiestos[[#This Row],[Servicio]],"0.00") &amp; "|" &amp; TEXT(tbl_Manifiestos[[#This Row],[Costo Unitario]],"0.00")</f>
        <v>2785||1.00|325.00</v>
      </c>
      <c r="C3910" t="s">
        <v>5625</v>
      </c>
      <c r="D3910" s="52">
        <v>45929</v>
      </c>
      <c r="E3910">
        <v>67</v>
      </c>
      <c r="F3910" t="s">
        <v>5319</v>
      </c>
      <c r="J3910">
        <v>1</v>
      </c>
      <c r="K3910" s="56">
        <v>325</v>
      </c>
      <c r="L3910" s="39">
        <f t="shared" si="101"/>
        <v>325</v>
      </c>
      <c r="M3910" s="6">
        <f>tbl_Manifiestos[[#This Row],[Total Pagado]]*tbl_Manifiestos[[#This Row],[Porcentaje]]</f>
        <v>302.25</v>
      </c>
      <c r="N3910" s="3">
        <v>0.93</v>
      </c>
    </row>
    <row r="3911" spans="1:14" ht="15.75" x14ac:dyDescent="0.25">
      <c r="A3911" s="3" t="s">
        <v>27</v>
      </c>
      <c r="B3911" s="3" t="str">
        <f>tbl_Manifiestos[[#This Row],[Factura]] &amp; "|" &amp; tbl_Manifiestos[[#This Row],[Proyecto OK]] &amp; "|" &amp; TEXT(tbl_Manifiestos[[#This Row],[Servicio]],"0.00") &amp; "|" &amp; TEXT(tbl_Manifiestos[[#This Row],[Costo Unitario]],"0.00")</f>
        <v>2785||1.00|325.00</v>
      </c>
      <c r="C3911" t="s">
        <v>5625</v>
      </c>
      <c r="D3911" s="50">
        <v>45929</v>
      </c>
      <c r="E3911">
        <v>67</v>
      </c>
      <c r="F3911" t="s">
        <v>5319</v>
      </c>
      <c r="J3911">
        <v>1</v>
      </c>
      <c r="K3911" s="54">
        <v>325</v>
      </c>
      <c r="L3911" s="38">
        <f t="shared" si="101"/>
        <v>325</v>
      </c>
      <c r="M3911" s="6">
        <f>tbl_Manifiestos[[#This Row],[Total Pagado]]*tbl_Manifiestos[[#This Row],[Porcentaje]]</f>
        <v>302.25</v>
      </c>
      <c r="N3911" s="3">
        <v>0.93</v>
      </c>
    </row>
    <row r="3912" spans="1:14" ht="15.75" x14ac:dyDescent="0.25">
      <c r="A3912" s="3" t="s">
        <v>27</v>
      </c>
      <c r="B3912" s="3" t="str">
        <f>tbl_Manifiestos[[#This Row],[Factura]] &amp; "|" &amp; tbl_Manifiestos[[#This Row],[Proyecto OK]] &amp; "|" &amp; TEXT(tbl_Manifiestos[[#This Row],[Servicio]],"0.00") &amp; "|" &amp; TEXT(tbl_Manifiestos[[#This Row],[Costo Unitario]],"0.00")</f>
        <v>2785||1.00|325.00</v>
      </c>
      <c r="C3912" t="s">
        <v>5625</v>
      </c>
      <c r="D3912" s="51">
        <v>45930</v>
      </c>
      <c r="E3912">
        <v>67</v>
      </c>
      <c r="F3912" t="s">
        <v>5319</v>
      </c>
      <c r="J3912">
        <v>1</v>
      </c>
      <c r="K3912" s="55">
        <v>325</v>
      </c>
      <c r="L3912" s="40">
        <f t="shared" si="101"/>
        <v>325</v>
      </c>
      <c r="M3912" s="6">
        <f>tbl_Manifiestos[[#This Row],[Total Pagado]]*tbl_Manifiestos[[#This Row],[Porcentaje]]</f>
        <v>302.25</v>
      </c>
      <c r="N3912" s="3">
        <v>0.93</v>
      </c>
    </row>
    <row r="3913" spans="1:14" ht="15.75" x14ac:dyDescent="0.25">
      <c r="A3913" s="3" t="s">
        <v>27</v>
      </c>
      <c r="B3913" s="3" t="str">
        <f>tbl_Manifiestos[[#This Row],[Factura]] &amp; "|" &amp; tbl_Manifiestos[[#This Row],[Proyecto OK]] &amp; "|" &amp; TEXT(tbl_Manifiestos[[#This Row],[Servicio]],"0.00") &amp; "|" &amp; TEXT(tbl_Manifiestos[[#This Row],[Costo Unitario]],"0.00")</f>
        <v>2785||1.00|325.00</v>
      </c>
      <c r="C3913" t="s">
        <v>5625</v>
      </c>
      <c r="D3913" s="52">
        <v>45930</v>
      </c>
      <c r="E3913">
        <v>67</v>
      </c>
      <c r="F3913" t="s">
        <v>5319</v>
      </c>
      <c r="J3913">
        <v>1</v>
      </c>
      <c r="K3913" s="56">
        <v>325</v>
      </c>
      <c r="L3913" s="39">
        <f t="shared" si="101"/>
        <v>325</v>
      </c>
      <c r="M3913" s="6">
        <f>tbl_Manifiestos[[#This Row],[Total Pagado]]*tbl_Manifiestos[[#This Row],[Porcentaje]]</f>
        <v>302.25</v>
      </c>
      <c r="N3913" s="3">
        <v>0.93</v>
      </c>
    </row>
    <row r="3914" spans="1:14" ht="15.75" x14ac:dyDescent="0.25">
      <c r="A3914" s="3" t="s">
        <v>27</v>
      </c>
      <c r="B3914" s="3" t="str">
        <f>tbl_Manifiestos[[#This Row],[Factura]] &amp; "|" &amp; tbl_Manifiestos[[#This Row],[Proyecto OK]] &amp; "|" &amp; TEXT(tbl_Manifiestos[[#This Row],[Servicio]],"0.00") &amp; "|" &amp; TEXT(tbl_Manifiestos[[#This Row],[Costo Unitario]],"0.00")</f>
        <v>2785||1.00|325.00</v>
      </c>
      <c r="C3914" t="s">
        <v>5625</v>
      </c>
      <c r="D3914" s="50">
        <v>45930</v>
      </c>
      <c r="E3914">
        <v>67</v>
      </c>
      <c r="F3914" t="s">
        <v>5319</v>
      </c>
      <c r="J3914">
        <v>1</v>
      </c>
      <c r="K3914" s="54">
        <v>325</v>
      </c>
      <c r="L3914" s="38">
        <f t="shared" si="101"/>
        <v>325</v>
      </c>
      <c r="M3914" s="6">
        <f>tbl_Manifiestos[[#This Row],[Total Pagado]]*tbl_Manifiestos[[#This Row],[Porcentaje]]</f>
        <v>302.25</v>
      </c>
      <c r="N3914" s="3">
        <v>0.93</v>
      </c>
    </row>
    <row r="3915" spans="1:14" ht="15.75" x14ac:dyDescent="0.25">
      <c r="A3915" s="3" t="s">
        <v>27</v>
      </c>
      <c r="B3915" s="3" t="str">
        <f>tbl_Manifiestos[[#This Row],[Factura]] &amp; "|" &amp; tbl_Manifiestos[[#This Row],[Proyecto OK]] &amp; "|" &amp; TEXT(tbl_Manifiestos[[#This Row],[Servicio]],"0.00") &amp; "|" &amp; TEXT(tbl_Manifiestos[[#This Row],[Costo Unitario]],"0.00")</f>
        <v>2785||1.00|325.00</v>
      </c>
      <c r="C3915" t="s">
        <v>5625</v>
      </c>
      <c r="D3915" s="50">
        <v>45930</v>
      </c>
      <c r="E3915">
        <v>67</v>
      </c>
      <c r="F3915" t="s">
        <v>5319</v>
      </c>
      <c r="J3915">
        <v>1</v>
      </c>
      <c r="K3915" s="56">
        <v>325</v>
      </c>
      <c r="L3915" s="39">
        <f t="shared" si="101"/>
        <v>325</v>
      </c>
      <c r="M3915" s="6">
        <f>tbl_Manifiestos[[#This Row],[Total Pagado]]*tbl_Manifiestos[[#This Row],[Porcentaje]]</f>
        <v>302.25</v>
      </c>
      <c r="N3915" s="3">
        <v>0.93</v>
      </c>
    </row>
    <row r="3916" spans="1:14" ht="15.75" x14ac:dyDescent="0.25">
      <c r="A3916" s="3" t="s">
        <v>27</v>
      </c>
      <c r="B3916" s="3" t="str">
        <f>tbl_Manifiestos[[#This Row],[Factura]] &amp; "|" &amp; tbl_Manifiestos[[#This Row],[Proyecto OK]] &amp; "|" &amp; TEXT(tbl_Manifiestos[[#This Row],[Servicio]],"0.00") &amp; "|" &amp; TEXT(tbl_Manifiestos[[#This Row],[Costo Unitario]],"0.00")</f>
        <v>2785||1.00|325.00</v>
      </c>
      <c r="C3916" t="s">
        <v>5625</v>
      </c>
      <c r="D3916" s="53">
        <v>45930</v>
      </c>
      <c r="E3916">
        <v>67</v>
      </c>
      <c r="F3916" t="s">
        <v>5319</v>
      </c>
      <c r="J3916">
        <v>1</v>
      </c>
      <c r="K3916" s="57">
        <v>325</v>
      </c>
      <c r="L3916" s="41">
        <f t="shared" si="101"/>
        <v>325</v>
      </c>
      <c r="M3916" s="6">
        <f>tbl_Manifiestos[[#This Row],[Total Pagado]]*tbl_Manifiestos[[#This Row],[Porcentaje]]</f>
        <v>302.25</v>
      </c>
      <c r="N3916" s="3">
        <v>0.93</v>
      </c>
    </row>
    <row r="3917" spans="1:14" ht="15.75" x14ac:dyDescent="0.25">
      <c r="A3917" s="3" t="s">
        <v>27</v>
      </c>
      <c r="B3917" s="3" t="str">
        <f>tbl_Manifiestos[[#This Row],[Factura]] &amp; "|" &amp; tbl_Manifiestos[[#This Row],[Proyecto OK]] &amp; "|" &amp; TEXT(tbl_Manifiestos[[#This Row],[Servicio]],"0.00") &amp; "|" &amp; TEXT(tbl_Manifiestos[[#This Row],[Costo Unitario]],"0.00")</f>
        <v>2785||1.00|325.00</v>
      </c>
      <c r="C3917" t="s">
        <v>5625</v>
      </c>
      <c r="D3917" s="50">
        <v>45929</v>
      </c>
      <c r="E3917">
        <v>617</v>
      </c>
      <c r="F3917" t="s">
        <v>5319</v>
      </c>
      <c r="J3917">
        <v>1</v>
      </c>
      <c r="K3917" s="54">
        <v>325</v>
      </c>
      <c r="L3917" s="38">
        <f t="shared" si="101"/>
        <v>325</v>
      </c>
      <c r="M3917" s="6">
        <f>tbl_Manifiestos[[#This Row],[Total Pagado]]*tbl_Manifiestos[[#This Row],[Porcentaje]]</f>
        <v>302.25</v>
      </c>
      <c r="N3917" s="3">
        <v>0.93</v>
      </c>
    </row>
    <row r="3918" spans="1:14" ht="15.75" x14ac:dyDescent="0.25">
      <c r="A3918" s="3" t="s">
        <v>27</v>
      </c>
      <c r="B3918" s="3" t="str">
        <f>tbl_Manifiestos[[#This Row],[Factura]] &amp; "|" &amp; tbl_Manifiestos[[#This Row],[Proyecto OK]] &amp; "|" &amp; TEXT(tbl_Manifiestos[[#This Row],[Servicio]],"0.00") &amp; "|" &amp; TEXT(tbl_Manifiestos[[#This Row],[Costo Unitario]],"0.00")</f>
        <v>2785||1.00|325.00</v>
      </c>
      <c r="C3918" t="s">
        <v>5625</v>
      </c>
      <c r="D3918" s="51">
        <v>45930</v>
      </c>
      <c r="E3918">
        <v>617</v>
      </c>
      <c r="F3918" t="s">
        <v>5319</v>
      </c>
      <c r="J3918">
        <v>1</v>
      </c>
      <c r="K3918" s="55">
        <v>325</v>
      </c>
      <c r="L3918" s="40">
        <f t="shared" si="101"/>
        <v>325</v>
      </c>
      <c r="M3918" s="6">
        <f>tbl_Manifiestos[[#This Row],[Total Pagado]]*tbl_Manifiestos[[#This Row],[Porcentaje]]</f>
        <v>302.25</v>
      </c>
      <c r="N3918" s="3">
        <v>0.93</v>
      </c>
    </row>
    <row r="3919" spans="1:14" ht="15.75" x14ac:dyDescent="0.25">
      <c r="A3919" s="3" t="s">
        <v>27</v>
      </c>
      <c r="B3919" s="3" t="str">
        <f>tbl_Manifiestos[[#This Row],[Factura]] &amp; "|" &amp; tbl_Manifiestos[[#This Row],[Proyecto OK]] &amp; "|" &amp; TEXT(tbl_Manifiestos[[#This Row],[Servicio]],"0.00") &amp; "|" &amp; TEXT(tbl_Manifiestos[[#This Row],[Costo Unitario]],"0.00")</f>
        <v>2785||1.00|325.00</v>
      </c>
      <c r="C3919" t="s">
        <v>5625</v>
      </c>
      <c r="D3919" s="51">
        <v>45930</v>
      </c>
      <c r="E3919">
        <v>617</v>
      </c>
      <c r="F3919" t="s">
        <v>5319</v>
      </c>
      <c r="J3919">
        <v>1</v>
      </c>
      <c r="K3919" s="55">
        <v>325</v>
      </c>
      <c r="L3919" s="40">
        <f t="shared" si="101"/>
        <v>325</v>
      </c>
      <c r="M3919" s="6">
        <f>tbl_Manifiestos[[#This Row],[Total Pagado]]*tbl_Manifiestos[[#This Row],[Porcentaje]]</f>
        <v>302.25</v>
      </c>
      <c r="N3919" s="3">
        <v>0.93</v>
      </c>
    </row>
    <row r="3920" spans="1:14" ht="15.75" x14ac:dyDescent="0.25">
      <c r="A3920" s="3" t="s">
        <v>27</v>
      </c>
      <c r="B3920" s="3" t="str">
        <f>tbl_Manifiestos[[#This Row],[Factura]] &amp; "|" &amp; tbl_Manifiestos[[#This Row],[Proyecto OK]] &amp; "|" &amp; TEXT(tbl_Manifiestos[[#This Row],[Servicio]],"0.00") &amp; "|" &amp; TEXT(tbl_Manifiestos[[#This Row],[Costo Unitario]],"0.00")</f>
        <v>2785||1.00|325.00</v>
      </c>
      <c r="C3920" t="s">
        <v>5625</v>
      </c>
      <c r="D3920" s="51">
        <v>45930</v>
      </c>
      <c r="E3920">
        <v>617</v>
      </c>
      <c r="F3920" t="s">
        <v>5319</v>
      </c>
      <c r="J3920">
        <v>1</v>
      </c>
      <c r="K3920" s="55">
        <v>325</v>
      </c>
      <c r="L3920" s="40">
        <f t="shared" si="101"/>
        <v>325</v>
      </c>
      <c r="M3920" s="6">
        <f>tbl_Manifiestos[[#This Row],[Total Pagado]]*tbl_Manifiestos[[#This Row],[Porcentaje]]</f>
        <v>302.25</v>
      </c>
      <c r="N3920" s="3">
        <v>0.93</v>
      </c>
    </row>
    <row r="3921" spans="1:14" ht="15.75" x14ac:dyDescent="0.25">
      <c r="A3921" s="3" t="s">
        <v>27</v>
      </c>
      <c r="B3921" s="3" t="str">
        <f>tbl_Manifiestos[[#This Row],[Factura]] &amp; "|" &amp; tbl_Manifiestos[[#This Row],[Proyecto OK]] &amp; "|" &amp; TEXT(tbl_Manifiestos[[#This Row],[Servicio]],"0.00") &amp; "|" &amp; TEXT(tbl_Manifiestos[[#This Row],[Costo Unitario]],"0.00")</f>
        <v>2785||1.00|325.00</v>
      </c>
      <c r="C3921" t="s">
        <v>5625</v>
      </c>
      <c r="D3921" s="52">
        <v>45930</v>
      </c>
      <c r="E3921">
        <v>617</v>
      </c>
      <c r="F3921" t="s">
        <v>5319</v>
      </c>
      <c r="J3921">
        <v>1</v>
      </c>
      <c r="K3921" s="56">
        <v>325</v>
      </c>
      <c r="L3921" s="39">
        <f t="shared" si="101"/>
        <v>325</v>
      </c>
      <c r="M3921" s="6">
        <f>tbl_Manifiestos[[#This Row],[Total Pagado]]*tbl_Manifiestos[[#This Row],[Porcentaje]]</f>
        <v>302.25</v>
      </c>
      <c r="N3921" s="3">
        <v>0.93</v>
      </c>
    </row>
    <row r="3922" spans="1:14" ht="15.75" x14ac:dyDescent="0.25">
      <c r="A3922" s="3" t="s">
        <v>27</v>
      </c>
      <c r="B3922" s="3" t="str">
        <f>tbl_Manifiestos[[#This Row],[Factura]] &amp; "|" &amp; tbl_Manifiestos[[#This Row],[Proyecto OK]] &amp; "|" &amp; TEXT(tbl_Manifiestos[[#This Row],[Servicio]],"0.00") &amp; "|" &amp; TEXT(tbl_Manifiestos[[#This Row],[Costo Unitario]],"0.00")</f>
        <v>2785||1.00|325.00</v>
      </c>
      <c r="C3922" t="s">
        <v>5625</v>
      </c>
      <c r="D3922" s="50">
        <v>45930</v>
      </c>
      <c r="E3922">
        <v>617</v>
      </c>
      <c r="F3922" t="s">
        <v>5319</v>
      </c>
      <c r="J3922">
        <v>1</v>
      </c>
      <c r="K3922" s="54">
        <v>325</v>
      </c>
      <c r="L3922" s="38">
        <f t="shared" si="101"/>
        <v>325</v>
      </c>
      <c r="M3922" s="6">
        <f>tbl_Manifiestos[[#This Row],[Total Pagado]]*tbl_Manifiestos[[#This Row],[Porcentaje]]</f>
        <v>302.25</v>
      </c>
      <c r="N3922" s="3">
        <v>0.93</v>
      </c>
    </row>
    <row r="3923" spans="1:14" ht="15.75" x14ac:dyDescent="0.25">
      <c r="A3923" s="3" t="s">
        <v>27</v>
      </c>
      <c r="B3923" s="3" t="str">
        <f>tbl_Manifiestos[[#This Row],[Factura]] &amp; "|" &amp; tbl_Manifiestos[[#This Row],[Proyecto OK]] &amp; "|" &amp; TEXT(tbl_Manifiestos[[#This Row],[Servicio]],"0.00") &amp; "|" &amp; TEXT(tbl_Manifiestos[[#This Row],[Costo Unitario]],"0.00")</f>
        <v>2785||1.00|325.00</v>
      </c>
      <c r="C3923" t="s">
        <v>5625</v>
      </c>
      <c r="D3923" s="52">
        <v>45930</v>
      </c>
      <c r="E3923">
        <v>356</v>
      </c>
      <c r="F3923" t="s">
        <v>5319</v>
      </c>
      <c r="J3923">
        <v>1</v>
      </c>
      <c r="K3923" s="56">
        <v>325</v>
      </c>
      <c r="L3923" s="39">
        <f t="shared" si="101"/>
        <v>325</v>
      </c>
      <c r="M3923" s="6">
        <f>tbl_Manifiestos[[#This Row],[Total Pagado]]*tbl_Manifiestos[[#This Row],[Porcentaje]]</f>
        <v>302.25</v>
      </c>
      <c r="N3923" s="3">
        <v>0.93</v>
      </c>
    </row>
    <row r="3924" spans="1:14" ht="15.75" x14ac:dyDescent="0.25">
      <c r="A3924" s="3" t="s">
        <v>27</v>
      </c>
      <c r="B3924" s="3" t="str">
        <f>tbl_Manifiestos[[#This Row],[Factura]] &amp; "|" &amp; tbl_Manifiestos[[#This Row],[Proyecto OK]] &amp; "|" &amp; TEXT(tbl_Manifiestos[[#This Row],[Servicio]],"0.00") &amp; "|" &amp; TEXT(tbl_Manifiestos[[#This Row],[Costo Unitario]],"0.00")</f>
        <v>2785||1.00|325.00</v>
      </c>
      <c r="C3924" t="s">
        <v>5625</v>
      </c>
      <c r="D3924" s="50">
        <v>45930</v>
      </c>
      <c r="E3924">
        <v>356</v>
      </c>
      <c r="F3924" t="s">
        <v>5319</v>
      </c>
      <c r="J3924">
        <v>1</v>
      </c>
      <c r="K3924" s="54">
        <v>325</v>
      </c>
      <c r="L3924" s="38">
        <f t="shared" si="101"/>
        <v>325</v>
      </c>
      <c r="M3924" s="6">
        <f>tbl_Manifiestos[[#This Row],[Total Pagado]]*tbl_Manifiestos[[#This Row],[Porcentaje]]</f>
        <v>302.25</v>
      </c>
      <c r="N3924" s="3">
        <v>0.93</v>
      </c>
    </row>
    <row r="3925" spans="1:14" ht="15.75" x14ac:dyDescent="0.25">
      <c r="A3925" s="3" t="s">
        <v>27</v>
      </c>
      <c r="B3925" s="3" t="str">
        <f>tbl_Manifiestos[[#This Row],[Factura]] &amp; "|" &amp; tbl_Manifiestos[[#This Row],[Proyecto OK]] &amp; "|" &amp; TEXT(tbl_Manifiestos[[#This Row],[Servicio]],"0.00") &amp; "|" &amp; TEXT(tbl_Manifiestos[[#This Row],[Costo Unitario]],"0.00")</f>
        <v>2785||1.00|325.00</v>
      </c>
      <c r="C3925" t="s">
        <v>5625</v>
      </c>
      <c r="D3925" s="50">
        <v>45930</v>
      </c>
      <c r="E3925">
        <v>356</v>
      </c>
      <c r="F3925" t="s">
        <v>5319</v>
      </c>
      <c r="J3925">
        <v>1</v>
      </c>
      <c r="K3925" s="54">
        <v>325</v>
      </c>
      <c r="L3925" s="38">
        <f t="shared" si="101"/>
        <v>325</v>
      </c>
      <c r="M3925" s="6">
        <f>tbl_Manifiestos[[#This Row],[Total Pagado]]*tbl_Manifiestos[[#This Row],[Porcentaje]]</f>
        <v>302.25</v>
      </c>
      <c r="N3925" s="3">
        <v>0.93</v>
      </c>
    </row>
    <row r="3926" spans="1:14" ht="15.75" x14ac:dyDescent="0.25">
      <c r="A3926" s="3" t="s">
        <v>27</v>
      </c>
      <c r="B3926" s="3" t="str">
        <f>tbl_Manifiestos[[#This Row],[Factura]] &amp; "|" &amp; tbl_Manifiestos[[#This Row],[Proyecto OK]] &amp; "|" &amp; TEXT(tbl_Manifiestos[[#This Row],[Servicio]],"0.00") &amp; "|" &amp; TEXT(tbl_Manifiestos[[#This Row],[Costo Unitario]],"0.00")</f>
        <v>2785||1.00|325.00</v>
      </c>
      <c r="C3926" t="s">
        <v>5625</v>
      </c>
      <c r="D3926" s="51">
        <v>45929</v>
      </c>
      <c r="E3926">
        <v>617</v>
      </c>
      <c r="F3926" t="s">
        <v>5319</v>
      </c>
      <c r="J3926">
        <v>1</v>
      </c>
      <c r="K3926" s="55">
        <v>325</v>
      </c>
      <c r="L3926" s="40">
        <f t="shared" si="101"/>
        <v>325</v>
      </c>
      <c r="M3926" s="6">
        <f>tbl_Manifiestos[[#This Row],[Total Pagado]]*tbl_Manifiestos[[#This Row],[Porcentaje]]</f>
        <v>302.25</v>
      </c>
      <c r="N3926" s="3">
        <v>0.93</v>
      </c>
    </row>
    <row r="3927" spans="1:14" ht="15.75" x14ac:dyDescent="0.25">
      <c r="A3927" s="3" t="s">
        <v>27</v>
      </c>
      <c r="B3927" s="3" t="str">
        <f>tbl_Manifiestos[[#This Row],[Factura]] &amp; "|" &amp; tbl_Manifiestos[[#This Row],[Proyecto OK]] &amp; "|" &amp; TEXT(tbl_Manifiestos[[#This Row],[Servicio]],"0.00") &amp; "|" &amp; TEXT(tbl_Manifiestos[[#This Row],[Costo Unitario]],"0.00")</f>
        <v>2785||1.00|325.00</v>
      </c>
      <c r="C3927" t="s">
        <v>5625</v>
      </c>
      <c r="D3927" s="51">
        <v>45929</v>
      </c>
      <c r="E3927">
        <v>617</v>
      </c>
      <c r="F3927" t="s">
        <v>5319</v>
      </c>
      <c r="J3927">
        <v>1</v>
      </c>
      <c r="K3927" s="55">
        <v>325</v>
      </c>
      <c r="L3927" s="40">
        <f t="shared" si="101"/>
        <v>325</v>
      </c>
      <c r="M3927" s="6">
        <f>tbl_Manifiestos[[#This Row],[Total Pagado]]*tbl_Manifiestos[[#This Row],[Porcentaje]]</f>
        <v>302.25</v>
      </c>
      <c r="N3927" s="3">
        <v>0.93</v>
      </c>
    </row>
    <row r="3928" spans="1:14" ht="15.75" x14ac:dyDescent="0.25">
      <c r="A3928" s="3" t="s">
        <v>27</v>
      </c>
      <c r="B3928" s="3" t="str">
        <f>tbl_Manifiestos[[#This Row],[Factura]] &amp; "|" &amp; tbl_Manifiestos[[#This Row],[Proyecto OK]] &amp; "|" &amp; TEXT(tbl_Manifiestos[[#This Row],[Servicio]],"0.00") &amp; "|" &amp; TEXT(tbl_Manifiestos[[#This Row],[Costo Unitario]],"0.00")</f>
        <v>2785||1.00|325.00</v>
      </c>
      <c r="C3928" t="s">
        <v>5625</v>
      </c>
      <c r="D3928" s="52">
        <v>45929</v>
      </c>
      <c r="E3928">
        <v>617</v>
      </c>
      <c r="F3928" t="s">
        <v>5319</v>
      </c>
      <c r="J3928">
        <v>1</v>
      </c>
      <c r="K3928" s="56">
        <v>325</v>
      </c>
      <c r="L3928" s="39">
        <f t="shared" si="101"/>
        <v>325</v>
      </c>
      <c r="M3928" s="6">
        <f>tbl_Manifiestos[[#This Row],[Total Pagado]]*tbl_Manifiestos[[#This Row],[Porcentaje]]</f>
        <v>302.25</v>
      </c>
      <c r="N3928" s="3">
        <v>0.93</v>
      </c>
    </row>
    <row r="3929" spans="1:14" ht="15.75" x14ac:dyDescent="0.25">
      <c r="A3929" s="3" t="s">
        <v>27</v>
      </c>
      <c r="B3929" s="3" t="str">
        <f>tbl_Manifiestos[[#This Row],[Factura]] &amp; "|" &amp; tbl_Manifiestos[[#This Row],[Proyecto OK]] &amp; "|" &amp; TEXT(tbl_Manifiestos[[#This Row],[Servicio]],"0.00") &amp; "|" &amp; TEXT(tbl_Manifiestos[[#This Row],[Costo Unitario]],"0.00")</f>
        <v>2785||1.00|325.00</v>
      </c>
      <c r="C3929" t="s">
        <v>5625</v>
      </c>
      <c r="D3929" s="53">
        <v>45929</v>
      </c>
      <c r="E3929">
        <v>617</v>
      </c>
      <c r="F3929" t="s">
        <v>5319</v>
      </c>
      <c r="J3929">
        <v>1</v>
      </c>
      <c r="K3929" s="57">
        <v>325</v>
      </c>
      <c r="L3929" s="41">
        <f t="shared" si="101"/>
        <v>325</v>
      </c>
      <c r="M3929" s="6">
        <f>tbl_Manifiestos[[#This Row],[Total Pagado]]*tbl_Manifiestos[[#This Row],[Porcentaje]]</f>
        <v>302.25</v>
      </c>
      <c r="N3929" s="3">
        <v>0.93</v>
      </c>
    </row>
    <row r="3930" spans="1:14" ht="15.75" x14ac:dyDescent="0.25">
      <c r="A3930" s="3" t="s">
        <v>27</v>
      </c>
      <c r="B3930" s="3" t="str">
        <f>tbl_Manifiestos[[#This Row],[Factura]] &amp; "|" &amp; tbl_Manifiestos[[#This Row],[Proyecto OK]] &amp; "|" &amp; TEXT(tbl_Manifiestos[[#This Row],[Servicio]],"0.00") &amp; "|" &amp; TEXT(tbl_Manifiestos[[#This Row],[Costo Unitario]],"0.00")</f>
        <v>2785||1.00|325.00</v>
      </c>
      <c r="C3930" t="s">
        <v>5625</v>
      </c>
      <c r="D3930" s="50">
        <v>45929</v>
      </c>
      <c r="E3930">
        <v>325</v>
      </c>
      <c r="F3930" t="s">
        <v>5319</v>
      </c>
      <c r="H3930" s="135"/>
      <c r="J3930">
        <v>1</v>
      </c>
      <c r="K3930" s="54">
        <v>325</v>
      </c>
      <c r="L3930" s="38">
        <f t="shared" si="101"/>
        <v>325</v>
      </c>
      <c r="M3930" s="6">
        <f>tbl_Manifiestos[[#This Row],[Total Pagado]]*tbl_Manifiestos[[#This Row],[Porcentaje]]</f>
        <v>302.25</v>
      </c>
      <c r="N3930" s="3">
        <v>0.93</v>
      </c>
    </row>
    <row r="3931" spans="1:14" ht="15.75" x14ac:dyDescent="0.25">
      <c r="A3931" s="3" t="s">
        <v>27</v>
      </c>
      <c r="B3931" s="3" t="str">
        <f>tbl_Manifiestos[[#This Row],[Factura]] &amp; "|" &amp; tbl_Manifiestos[[#This Row],[Proyecto OK]] &amp; "|" &amp; TEXT(tbl_Manifiestos[[#This Row],[Servicio]],"0.00") &amp; "|" &amp; TEXT(tbl_Manifiestos[[#This Row],[Costo Unitario]],"0.00")</f>
        <v>2785||1.00|325.00</v>
      </c>
      <c r="C3931" t="s">
        <v>5625</v>
      </c>
      <c r="D3931" s="52">
        <v>45930</v>
      </c>
      <c r="E3931">
        <v>356</v>
      </c>
      <c r="F3931" t="s">
        <v>5319</v>
      </c>
      <c r="H3931" s="135"/>
      <c r="J3931">
        <v>1</v>
      </c>
      <c r="K3931" s="56">
        <v>325</v>
      </c>
      <c r="L3931" s="39">
        <f t="shared" si="101"/>
        <v>325</v>
      </c>
      <c r="M3931" s="6">
        <f>tbl_Manifiestos[[#This Row],[Total Pagado]]*tbl_Manifiestos[[#This Row],[Porcentaje]]</f>
        <v>302.25</v>
      </c>
      <c r="N3931" s="3">
        <v>0.93</v>
      </c>
    </row>
    <row r="3932" spans="1:14" ht="15.75" x14ac:dyDescent="0.25">
      <c r="A3932" s="3" t="s">
        <v>27</v>
      </c>
      <c r="B3932" s="3" t="str">
        <f>tbl_Manifiestos[[#This Row],[Factura]] &amp; "|" &amp; tbl_Manifiestos[[#This Row],[Proyecto OK]] &amp; "|" &amp; TEXT(tbl_Manifiestos[[#This Row],[Servicio]],"0.00") &amp; "|" &amp; TEXT(tbl_Manifiestos[[#This Row],[Costo Unitario]],"0.00")</f>
        <v>2785||1.00|180.00</v>
      </c>
      <c r="C3932" t="s">
        <v>5625</v>
      </c>
      <c r="D3932" s="53">
        <v>45930</v>
      </c>
      <c r="E3932">
        <v>356</v>
      </c>
      <c r="F3932" t="s">
        <v>5319</v>
      </c>
      <c r="J3932">
        <v>1</v>
      </c>
      <c r="K3932" s="57">
        <v>180</v>
      </c>
      <c r="L3932" s="41">
        <f t="shared" si="101"/>
        <v>180</v>
      </c>
      <c r="M3932" s="6">
        <f>tbl_Manifiestos[[#This Row],[Total Pagado]]*tbl_Manifiestos[[#This Row],[Porcentaje]]</f>
        <v>167.4</v>
      </c>
      <c r="N3932" s="3">
        <v>0.93</v>
      </c>
    </row>
    <row r="3933" spans="1:14" ht="15.75" x14ac:dyDescent="0.25">
      <c r="A3933" s="3" t="s">
        <v>27</v>
      </c>
      <c r="B3933" s="3" t="str">
        <f>tbl_Manifiestos[[#This Row],[Factura]] &amp; "|" &amp; tbl_Manifiestos[[#This Row],[Proyecto OK]] &amp; "|" &amp; TEXT(tbl_Manifiestos[[#This Row],[Servicio]],"0.00") &amp; "|" &amp; TEXT(tbl_Manifiestos[[#This Row],[Costo Unitario]],"0.00")</f>
        <v>2785||1.00|180.00</v>
      </c>
      <c r="C3933" t="s">
        <v>5625</v>
      </c>
      <c r="D3933" s="53">
        <v>45930</v>
      </c>
      <c r="E3933">
        <v>325</v>
      </c>
      <c r="F3933" t="s">
        <v>5319</v>
      </c>
      <c r="J3933">
        <v>1</v>
      </c>
      <c r="K3933" s="57">
        <v>180</v>
      </c>
      <c r="L3933" s="41">
        <f t="shared" si="101"/>
        <v>180</v>
      </c>
      <c r="M3933" s="6">
        <f>tbl_Manifiestos[[#This Row],[Total Pagado]]*tbl_Manifiestos[[#This Row],[Porcentaje]]</f>
        <v>167.4</v>
      </c>
      <c r="N3933" s="3">
        <v>0.93</v>
      </c>
    </row>
    <row r="3934" spans="1:14" ht="15.75" x14ac:dyDescent="0.25">
      <c r="A3934" s="3" t="s">
        <v>27</v>
      </c>
      <c r="B3934" s="3" t="str">
        <f>tbl_Manifiestos[[#This Row],[Factura]] &amp; "|" &amp; tbl_Manifiestos[[#This Row],[Proyecto OK]] &amp; "|" &amp; TEXT(tbl_Manifiestos[[#This Row],[Servicio]],"0.00") &amp; "|" &amp; TEXT(tbl_Manifiestos[[#This Row],[Costo Unitario]],"0.00")</f>
        <v>2785||1.00|325.00</v>
      </c>
      <c r="C3934" t="s">
        <v>5625</v>
      </c>
      <c r="D3934" s="50">
        <v>45929</v>
      </c>
      <c r="E3934">
        <v>325</v>
      </c>
      <c r="F3934" t="s">
        <v>5319</v>
      </c>
      <c r="J3934">
        <v>1</v>
      </c>
      <c r="K3934" s="54">
        <v>325</v>
      </c>
      <c r="L3934" s="38">
        <f t="shared" si="101"/>
        <v>325</v>
      </c>
      <c r="M3934" s="6">
        <f>tbl_Manifiestos[[#This Row],[Total Pagado]]*tbl_Manifiestos[[#This Row],[Porcentaje]]</f>
        <v>302.25</v>
      </c>
      <c r="N3934" s="3">
        <v>0.93</v>
      </c>
    </row>
    <row r="3935" spans="1:14" ht="15.75" x14ac:dyDescent="0.25">
      <c r="A3935" s="3" t="s">
        <v>27</v>
      </c>
      <c r="B3935" s="3" t="str">
        <f>tbl_Manifiestos[[#This Row],[Factura]] &amp; "|" &amp; tbl_Manifiestos[[#This Row],[Proyecto OK]] &amp; "|" &amp; TEXT(tbl_Manifiestos[[#This Row],[Servicio]],"0.00") &amp; "|" &amp; TEXT(tbl_Manifiestos[[#This Row],[Costo Unitario]],"0.00")</f>
        <v>2785||1.00|325.00</v>
      </c>
      <c r="C3935" t="s">
        <v>5625</v>
      </c>
      <c r="D3935" s="51">
        <v>45929</v>
      </c>
      <c r="E3935">
        <v>325</v>
      </c>
      <c r="F3935" t="s">
        <v>5319</v>
      </c>
      <c r="J3935">
        <v>1</v>
      </c>
      <c r="K3935" s="55">
        <v>325</v>
      </c>
      <c r="L3935" s="40">
        <f t="shared" si="101"/>
        <v>325</v>
      </c>
      <c r="M3935" s="6">
        <f>tbl_Manifiestos[[#This Row],[Total Pagado]]*tbl_Manifiestos[[#This Row],[Porcentaje]]</f>
        <v>302.25</v>
      </c>
      <c r="N3935" s="3">
        <v>0.93</v>
      </c>
    </row>
    <row r="3936" spans="1:14" ht="15.75" x14ac:dyDescent="0.25">
      <c r="A3936" s="3" t="s">
        <v>27</v>
      </c>
      <c r="B3936" s="3" t="str">
        <f>tbl_Manifiestos[[#This Row],[Factura]] &amp; "|" &amp; tbl_Manifiestos[[#This Row],[Proyecto OK]] &amp; "|" &amp; TEXT(tbl_Manifiestos[[#This Row],[Servicio]],"0.00") &amp; "|" &amp; TEXT(tbl_Manifiestos[[#This Row],[Costo Unitario]],"0.00")</f>
        <v>2785||1.00|325.00</v>
      </c>
      <c r="C3936" t="s">
        <v>5625</v>
      </c>
      <c r="D3936" s="51">
        <v>45929</v>
      </c>
      <c r="E3936">
        <v>325</v>
      </c>
      <c r="F3936" t="s">
        <v>5319</v>
      </c>
      <c r="J3936">
        <v>1</v>
      </c>
      <c r="K3936" s="55">
        <v>325</v>
      </c>
      <c r="L3936" s="40">
        <f t="shared" si="101"/>
        <v>325</v>
      </c>
      <c r="M3936" s="6">
        <f>tbl_Manifiestos[[#This Row],[Total Pagado]]*tbl_Manifiestos[[#This Row],[Porcentaje]]</f>
        <v>302.25</v>
      </c>
      <c r="N3936" s="3">
        <v>0.93</v>
      </c>
    </row>
    <row r="3937" spans="1:14" ht="15.75" x14ac:dyDescent="0.25">
      <c r="A3937" s="3" t="s">
        <v>27</v>
      </c>
      <c r="B3937" s="3" t="str">
        <f>tbl_Manifiestos[[#This Row],[Factura]] &amp; "|" &amp; tbl_Manifiestos[[#This Row],[Proyecto OK]] &amp; "|" &amp; TEXT(tbl_Manifiestos[[#This Row],[Servicio]],"0.00") &amp; "|" &amp; TEXT(tbl_Manifiestos[[#This Row],[Costo Unitario]],"0.00")</f>
        <v>2785||1.00|325.00</v>
      </c>
      <c r="C3937" t="s">
        <v>5625</v>
      </c>
      <c r="D3937" s="52">
        <v>45930</v>
      </c>
      <c r="E3937">
        <v>325</v>
      </c>
      <c r="F3937" t="s">
        <v>5319</v>
      </c>
      <c r="J3937">
        <v>1</v>
      </c>
      <c r="K3937" s="56">
        <v>325</v>
      </c>
      <c r="L3937" s="39">
        <f t="shared" si="101"/>
        <v>325</v>
      </c>
      <c r="M3937" s="6">
        <f>tbl_Manifiestos[[#This Row],[Total Pagado]]*tbl_Manifiestos[[#This Row],[Porcentaje]]</f>
        <v>302.25</v>
      </c>
      <c r="N3937" s="3">
        <v>0.93</v>
      </c>
    </row>
    <row r="3938" spans="1:14" ht="15.75" x14ac:dyDescent="0.25">
      <c r="A3938" s="3" t="s">
        <v>27</v>
      </c>
      <c r="B3938" s="3" t="str">
        <f>tbl_Manifiestos[[#This Row],[Factura]] &amp; "|" &amp; tbl_Manifiestos[[#This Row],[Proyecto OK]] &amp; "|" &amp; TEXT(tbl_Manifiestos[[#This Row],[Servicio]],"0.00") &amp; "|" &amp; TEXT(tbl_Manifiestos[[#This Row],[Costo Unitario]],"0.00")</f>
        <v>2785||1.00|325.00</v>
      </c>
      <c r="C3938" t="s">
        <v>5625</v>
      </c>
      <c r="D3938" s="50">
        <v>45930</v>
      </c>
      <c r="E3938">
        <v>325</v>
      </c>
      <c r="F3938" t="s">
        <v>5319</v>
      </c>
      <c r="H3938" s="135"/>
      <c r="J3938">
        <v>1</v>
      </c>
      <c r="K3938" s="54">
        <v>325</v>
      </c>
      <c r="L3938" s="38">
        <f t="shared" si="101"/>
        <v>325</v>
      </c>
      <c r="M3938" s="6">
        <f>tbl_Manifiestos[[#This Row],[Total Pagado]]*tbl_Manifiestos[[#This Row],[Porcentaje]]</f>
        <v>302.25</v>
      </c>
      <c r="N3938" s="3">
        <v>0.93</v>
      </c>
    </row>
    <row r="3939" spans="1:14" ht="15.75" x14ac:dyDescent="0.25">
      <c r="A3939" s="3" t="s">
        <v>27</v>
      </c>
      <c r="B3939" s="3" t="str">
        <f>tbl_Manifiestos[[#This Row],[Factura]] &amp; "|" &amp; tbl_Manifiestos[[#This Row],[Proyecto OK]] &amp; "|" &amp; TEXT(tbl_Manifiestos[[#This Row],[Servicio]],"0.00") &amp; "|" &amp; TEXT(tbl_Manifiestos[[#This Row],[Costo Unitario]],"0.00")</f>
        <v>2785||1.00|325.00</v>
      </c>
      <c r="C3939" t="s">
        <v>5625</v>
      </c>
      <c r="D3939" s="52">
        <v>45930</v>
      </c>
      <c r="E3939">
        <v>325</v>
      </c>
      <c r="F3939" t="s">
        <v>5319</v>
      </c>
      <c r="H3939" s="135"/>
      <c r="J3939">
        <v>1</v>
      </c>
      <c r="K3939" s="56">
        <v>325</v>
      </c>
      <c r="L3939" s="39">
        <f t="shared" si="101"/>
        <v>325</v>
      </c>
      <c r="M3939" s="6">
        <f>tbl_Manifiestos[[#This Row],[Total Pagado]]*tbl_Manifiestos[[#This Row],[Porcentaje]]</f>
        <v>302.25</v>
      </c>
      <c r="N3939" s="3">
        <v>0.93</v>
      </c>
    </row>
    <row r="3940" spans="1:14" ht="15.75" x14ac:dyDescent="0.25">
      <c r="A3940" s="3" t="s">
        <v>27</v>
      </c>
      <c r="B3940" s="3" t="str">
        <f>tbl_Manifiestos[[#This Row],[Factura]] &amp; "|" &amp; tbl_Manifiestos[[#This Row],[Proyecto OK]] &amp; "|" &amp; TEXT(tbl_Manifiestos[[#This Row],[Servicio]],"0.00") &amp; "|" &amp; TEXT(tbl_Manifiestos[[#This Row],[Costo Unitario]],"0.00")</f>
        <v>2785||1.00|325.00</v>
      </c>
      <c r="C3940" t="s">
        <v>5625</v>
      </c>
      <c r="D3940" s="50">
        <v>45930</v>
      </c>
      <c r="E3940">
        <v>325</v>
      </c>
      <c r="F3940" t="s">
        <v>5319</v>
      </c>
      <c r="J3940">
        <v>1</v>
      </c>
      <c r="K3940" s="54">
        <v>325</v>
      </c>
      <c r="L3940" s="38">
        <f t="shared" si="101"/>
        <v>325</v>
      </c>
      <c r="M3940" s="6">
        <f>tbl_Manifiestos[[#This Row],[Total Pagado]]*tbl_Manifiestos[[#This Row],[Porcentaje]]</f>
        <v>302.25</v>
      </c>
      <c r="N3940" s="3">
        <v>0.93</v>
      </c>
    </row>
    <row r="3941" spans="1:14" ht="15.75" x14ac:dyDescent="0.25">
      <c r="A3941" s="3" t="s">
        <v>27</v>
      </c>
      <c r="B3941" s="3" t="str">
        <f>tbl_Manifiestos[[#This Row],[Factura]] &amp; "|" &amp; tbl_Manifiestos[[#This Row],[Proyecto OK]] &amp; "|" &amp; TEXT(tbl_Manifiestos[[#This Row],[Servicio]],"0.00") &amp; "|" &amp; TEXT(tbl_Manifiestos[[#This Row],[Costo Unitario]],"0.00")</f>
        <v>2799|PBC CDOT|3.00|315.00</v>
      </c>
      <c r="C3941" t="s">
        <v>5634</v>
      </c>
      <c r="D3941" s="33">
        <v>45938</v>
      </c>
      <c r="E3941">
        <v>356</v>
      </c>
      <c r="F3941" t="s">
        <v>5365</v>
      </c>
      <c r="H3941" t="s">
        <v>4490</v>
      </c>
      <c r="J3941">
        <v>3</v>
      </c>
      <c r="K3941" s="57">
        <v>315</v>
      </c>
      <c r="L3941" s="41">
        <f t="shared" si="101"/>
        <v>945</v>
      </c>
      <c r="M3941" s="6">
        <f>tbl_Manifiestos[[#This Row],[Total Pagado]]*tbl_Manifiestos[[#This Row],[Porcentaje]]</f>
        <v>878.85</v>
      </c>
      <c r="N3941" s="3">
        <v>0.93</v>
      </c>
    </row>
    <row r="3942" spans="1:14" ht="15.75" x14ac:dyDescent="0.25">
      <c r="A3942" s="3" t="s">
        <v>27</v>
      </c>
      <c r="B3942" s="3" t="str">
        <f>tbl_Manifiestos[[#This Row],[Factura]] &amp; "|" &amp; tbl_Manifiestos[[#This Row],[Proyecto OK]] &amp; "|" &amp; TEXT(tbl_Manifiestos[[#This Row],[Servicio]],"0.00") &amp; "|" &amp; TEXT(tbl_Manifiestos[[#This Row],[Costo Unitario]],"0.00")</f>
        <v>2799|PBC CDOT|3.00|315.00</v>
      </c>
      <c r="C3942" t="s">
        <v>5634</v>
      </c>
      <c r="D3942" s="33">
        <v>45939</v>
      </c>
      <c r="E3942">
        <v>356</v>
      </c>
      <c r="F3942" t="s">
        <v>5365</v>
      </c>
      <c r="H3942" t="s">
        <v>4490</v>
      </c>
      <c r="J3942">
        <v>3</v>
      </c>
      <c r="K3942" s="57">
        <v>315</v>
      </c>
      <c r="L3942" s="41">
        <f t="shared" si="101"/>
        <v>945</v>
      </c>
      <c r="M3942" s="6">
        <f>tbl_Manifiestos[[#This Row],[Total Pagado]]*tbl_Manifiestos[[#This Row],[Porcentaje]]</f>
        <v>878.85</v>
      </c>
      <c r="N3942" s="3">
        <v>0.93</v>
      </c>
    </row>
    <row r="3943" spans="1:14" ht="15.75" x14ac:dyDescent="0.25">
      <c r="A3943" s="3" t="s">
        <v>27</v>
      </c>
      <c r="B3943" s="3" t="str">
        <f>tbl_Manifiestos[[#This Row],[Factura]] &amp; "|" &amp; tbl_Manifiestos[[#This Row],[Proyecto OK]] &amp; "|" &amp; TEXT(tbl_Manifiestos[[#This Row],[Servicio]],"0.00") &amp; "|" &amp; TEXT(tbl_Manifiestos[[#This Row],[Costo Unitario]],"0.00")</f>
        <v>2799|PBC CDOT|3.00|315.00</v>
      </c>
      <c r="C3943" t="s">
        <v>5634</v>
      </c>
      <c r="D3943" s="30">
        <v>45939</v>
      </c>
      <c r="E3943">
        <v>325</v>
      </c>
      <c r="F3943" t="s">
        <v>5365</v>
      </c>
      <c r="H3943" t="s">
        <v>4490</v>
      </c>
      <c r="J3943">
        <v>3</v>
      </c>
      <c r="K3943" s="54">
        <v>315</v>
      </c>
      <c r="L3943" s="38">
        <f t="shared" si="101"/>
        <v>945</v>
      </c>
      <c r="M3943" s="6">
        <f>tbl_Manifiestos[[#This Row],[Total Pagado]]*tbl_Manifiestos[[#This Row],[Porcentaje]]</f>
        <v>878.85</v>
      </c>
      <c r="N3943" s="3">
        <v>0.93</v>
      </c>
    </row>
    <row r="3944" spans="1:14" ht="15.75" x14ac:dyDescent="0.25">
      <c r="A3944" s="3" t="s">
        <v>27</v>
      </c>
      <c r="B3944" s="3" t="str">
        <f>tbl_Manifiestos[[#This Row],[Factura]] &amp; "|" &amp; tbl_Manifiestos[[#This Row],[Proyecto OK]] &amp; "|" &amp; TEXT(tbl_Manifiestos[[#This Row],[Servicio]],"0.00") &amp; "|" &amp; TEXT(tbl_Manifiestos[[#This Row],[Costo Unitario]],"0.00")</f>
        <v>2799|PBC CDOT|3.00|315.00</v>
      </c>
      <c r="C3944" t="s">
        <v>5634</v>
      </c>
      <c r="D3944" s="32">
        <v>45940</v>
      </c>
      <c r="E3944">
        <v>356</v>
      </c>
      <c r="F3944" t="s">
        <v>5365</v>
      </c>
      <c r="H3944" t="s">
        <v>4490</v>
      </c>
      <c r="J3944">
        <v>3</v>
      </c>
      <c r="K3944" s="55">
        <v>315</v>
      </c>
      <c r="L3944" s="40">
        <f t="shared" ref="L3944:L4007" si="102">J3944*K3944</f>
        <v>945</v>
      </c>
      <c r="M3944" s="6">
        <f>tbl_Manifiestos[[#This Row],[Total Pagado]]*tbl_Manifiestos[[#This Row],[Porcentaje]]</f>
        <v>878.85</v>
      </c>
      <c r="N3944" s="3">
        <v>0.93</v>
      </c>
    </row>
    <row r="3945" spans="1:14" ht="15.75" x14ac:dyDescent="0.25">
      <c r="A3945" s="3" t="s">
        <v>27</v>
      </c>
      <c r="B3945" s="3" t="str">
        <f>tbl_Manifiestos[[#This Row],[Factura]] &amp; "|" &amp; tbl_Manifiestos[[#This Row],[Proyecto OK]] &amp; "|" &amp; TEXT(tbl_Manifiestos[[#This Row],[Servicio]],"0.00") &amp; "|" &amp; TEXT(tbl_Manifiestos[[#This Row],[Costo Unitario]],"0.00")</f>
        <v>2799|PBC CDOT|3.00|315.00</v>
      </c>
      <c r="C3945" t="s">
        <v>5634</v>
      </c>
      <c r="D3945" s="32">
        <v>45938</v>
      </c>
      <c r="E3945">
        <v>325</v>
      </c>
      <c r="F3945" t="s">
        <v>5365</v>
      </c>
      <c r="H3945" t="s">
        <v>4490</v>
      </c>
      <c r="J3945">
        <v>3</v>
      </c>
      <c r="K3945" s="55">
        <v>315</v>
      </c>
      <c r="L3945" s="40">
        <f t="shared" si="102"/>
        <v>945</v>
      </c>
      <c r="M3945" s="6">
        <f>tbl_Manifiestos[[#This Row],[Total Pagado]]*tbl_Manifiestos[[#This Row],[Porcentaje]]</f>
        <v>878.85</v>
      </c>
      <c r="N3945" s="3">
        <v>0.93</v>
      </c>
    </row>
    <row r="3946" spans="1:14" ht="15.75" x14ac:dyDescent="0.25">
      <c r="A3946" s="3" t="s">
        <v>27</v>
      </c>
      <c r="B3946" s="3" t="str">
        <f>tbl_Manifiestos[[#This Row],[Factura]] &amp; "|" &amp; tbl_Manifiestos[[#This Row],[Proyecto OK]] &amp; "|" &amp; TEXT(tbl_Manifiestos[[#This Row],[Servicio]],"0.00") &amp; "|" &amp; TEXT(tbl_Manifiestos[[#This Row],[Costo Unitario]],"0.00")</f>
        <v>2800|AR Term|8.75|118.00</v>
      </c>
      <c r="C3946" t="s">
        <v>5635</v>
      </c>
      <c r="D3946" s="32">
        <v>45936</v>
      </c>
      <c r="E3946">
        <v>515</v>
      </c>
      <c r="F3946" t="s">
        <v>5324</v>
      </c>
      <c r="G3946" t="s">
        <v>1039</v>
      </c>
      <c r="H3946" s="135" t="s">
        <v>1039</v>
      </c>
      <c r="J3946">
        <v>8.75</v>
      </c>
      <c r="K3946" s="55">
        <v>118</v>
      </c>
      <c r="L3946" s="40">
        <f t="shared" si="102"/>
        <v>1032.5</v>
      </c>
      <c r="M3946" s="6">
        <f>tbl_Manifiestos[[#This Row],[Total Pagado]]*tbl_Manifiestos[[#This Row],[Porcentaje]]</f>
        <v>960.22500000000002</v>
      </c>
      <c r="N3946" s="3">
        <v>0.93</v>
      </c>
    </row>
    <row r="3947" spans="1:14" ht="15.75" x14ac:dyDescent="0.25">
      <c r="A3947" s="3" t="s">
        <v>27</v>
      </c>
      <c r="B3947" s="3" t="str">
        <f>tbl_Manifiestos[[#This Row],[Factura]] &amp; "|" &amp; tbl_Manifiestos[[#This Row],[Proyecto OK]] &amp; "|" &amp; TEXT(tbl_Manifiestos[[#This Row],[Servicio]],"0.00") &amp; "|" &amp; TEXT(tbl_Manifiestos[[#This Row],[Costo Unitario]],"0.00")</f>
        <v>2815|Obama Presidential Library|8.00|120.00</v>
      </c>
      <c r="C3947" t="s">
        <v>5647</v>
      </c>
      <c r="D3947" s="52">
        <v>45943</v>
      </c>
      <c r="E3947">
        <v>103</v>
      </c>
      <c r="F3947" t="s">
        <v>5344</v>
      </c>
      <c r="H3947" t="s">
        <v>2679</v>
      </c>
      <c r="J3947">
        <v>8</v>
      </c>
      <c r="K3947" s="56">
        <v>120</v>
      </c>
      <c r="L3947" s="39">
        <f t="shared" si="102"/>
        <v>960</v>
      </c>
      <c r="M3947" s="6">
        <f>tbl_Manifiestos[[#This Row],[Total Pagado]]*tbl_Manifiestos[[#This Row],[Porcentaje]]</f>
        <v>892.80000000000007</v>
      </c>
      <c r="N3947" s="3">
        <v>0.93</v>
      </c>
    </row>
    <row r="3948" spans="1:14" ht="15.75" x14ac:dyDescent="0.25">
      <c r="A3948" s="3" t="s">
        <v>27</v>
      </c>
      <c r="B3948" s="3" t="str">
        <f>tbl_Manifiestos[[#This Row],[Factura]] &amp; "|" &amp; tbl_Manifiestos[[#This Row],[Proyecto OK]] &amp; "|" &amp; TEXT(tbl_Manifiestos[[#This Row],[Servicio]],"0.00") &amp; "|" &amp; TEXT(tbl_Manifiestos[[#This Row],[Costo Unitario]],"0.00")</f>
        <v>2815|Obama Presidential Library|8.00|120.00</v>
      </c>
      <c r="C3948" t="s">
        <v>5647</v>
      </c>
      <c r="D3948" s="50">
        <v>45944</v>
      </c>
      <c r="E3948">
        <v>103</v>
      </c>
      <c r="F3948" t="s">
        <v>5344</v>
      </c>
      <c r="H3948" t="s">
        <v>2679</v>
      </c>
      <c r="J3948">
        <v>8</v>
      </c>
      <c r="K3948" s="54">
        <v>120</v>
      </c>
      <c r="L3948" s="38">
        <f t="shared" si="102"/>
        <v>960</v>
      </c>
      <c r="M3948" s="6">
        <f>tbl_Manifiestos[[#This Row],[Total Pagado]]*tbl_Manifiestos[[#This Row],[Porcentaje]]</f>
        <v>892.80000000000007</v>
      </c>
      <c r="N3948" s="3">
        <v>0.93</v>
      </c>
    </row>
    <row r="3949" spans="1:14" ht="15.75" x14ac:dyDescent="0.25">
      <c r="A3949" s="3" t="s">
        <v>27</v>
      </c>
      <c r="B3949" s="3" t="str">
        <f>tbl_Manifiestos[[#This Row],[Factura]] &amp; "|" &amp; tbl_Manifiestos[[#This Row],[Proyecto OK]] &amp; "|" &amp; TEXT(tbl_Manifiestos[[#This Row],[Servicio]],"0.00") &amp; "|" &amp; TEXT(tbl_Manifiestos[[#This Row],[Costo Unitario]],"0.00")</f>
        <v>2816|Metra 115th|4.00|250.00</v>
      </c>
      <c r="C3949" t="s">
        <v>5648</v>
      </c>
      <c r="D3949" s="52">
        <v>45945</v>
      </c>
      <c r="E3949">
        <v>103</v>
      </c>
      <c r="F3949" t="s">
        <v>5363</v>
      </c>
      <c r="H3949" t="s">
        <v>3627</v>
      </c>
      <c r="J3949">
        <v>4</v>
      </c>
      <c r="K3949" s="56">
        <v>250</v>
      </c>
      <c r="L3949" s="39">
        <f t="shared" si="102"/>
        <v>1000</v>
      </c>
      <c r="M3949" s="6">
        <f>tbl_Manifiestos[[#This Row],[Total Pagado]]*tbl_Manifiestos[[#This Row],[Porcentaje]]</f>
        <v>930</v>
      </c>
      <c r="N3949" s="3">
        <v>0.93</v>
      </c>
    </row>
    <row r="3950" spans="1:14" ht="15.75" x14ac:dyDescent="0.25">
      <c r="A3950" s="3" t="s">
        <v>27</v>
      </c>
      <c r="B3950" s="3" t="str">
        <f>tbl_Manifiestos[[#This Row],[Factura]] &amp; "|" &amp; tbl_Manifiestos[[#This Row],[Proyecto OK]] &amp; "|" &amp; TEXT(tbl_Manifiestos[[#This Row],[Servicio]],"0.00") &amp; "|" &amp; TEXT(tbl_Manifiestos[[#This Row],[Costo Unitario]],"0.00")</f>
        <v>2816|Metra 115th|3.00|250.00</v>
      </c>
      <c r="C3950" t="s">
        <v>5648</v>
      </c>
      <c r="D3950" s="53">
        <v>45945</v>
      </c>
      <c r="E3950">
        <v>356</v>
      </c>
      <c r="F3950" t="s">
        <v>5363</v>
      </c>
      <c r="H3950" t="s">
        <v>3627</v>
      </c>
      <c r="J3950">
        <v>3</v>
      </c>
      <c r="K3950" s="57">
        <v>250</v>
      </c>
      <c r="L3950" s="41">
        <f t="shared" si="102"/>
        <v>750</v>
      </c>
      <c r="M3950" s="6">
        <f>tbl_Manifiestos[[#This Row],[Total Pagado]]*tbl_Manifiestos[[#This Row],[Porcentaje]]</f>
        <v>697.5</v>
      </c>
      <c r="N3950" s="3">
        <v>0.93</v>
      </c>
    </row>
    <row r="3951" spans="1:14" ht="15.75" x14ac:dyDescent="0.25">
      <c r="A3951" s="3" t="s">
        <v>27</v>
      </c>
      <c r="B3951" s="3" t="str">
        <f>tbl_Manifiestos[[#This Row],[Factura]] &amp; "|" &amp; tbl_Manifiestos[[#This Row],[Proyecto OK]] &amp; "|" &amp; TEXT(tbl_Manifiestos[[#This Row],[Servicio]],"0.00") &amp; "|" &amp; TEXT(tbl_Manifiestos[[#This Row],[Costo Unitario]],"0.00")</f>
        <v>2816|Metra 115th|4.00|250.00</v>
      </c>
      <c r="C3951" t="s">
        <v>5648</v>
      </c>
      <c r="D3951" s="50">
        <v>45945</v>
      </c>
      <c r="E3951">
        <v>325</v>
      </c>
      <c r="F3951" t="s">
        <v>5363</v>
      </c>
      <c r="H3951" t="s">
        <v>3627</v>
      </c>
      <c r="J3951">
        <v>4</v>
      </c>
      <c r="K3951" s="54">
        <v>250</v>
      </c>
      <c r="L3951" s="38">
        <f t="shared" si="102"/>
        <v>1000</v>
      </c>
      <c r="M3951" s="6">
        <f>tbl_Manifiestos[[#This Row],[Total Pagado]]*tbl_Manifiestos[[#This Row],[Porcentaje]]</f>
        <v>930</v>
      </c>
      <c r="N3951" s="3">
        <v>0.93</v>
      </c>
    </row>
    <row r="3952" spans="1:14" ht="15.75" x14ac:dyDescent="0.25">
      <c r="A3952" s="3" t="s">
        <v>27</v>
      </c>
      <c r="B3952" s="3" t="str">
        <f>tbl_Manifiestos[[#This Row],[Factura]] &amp; "|" &amp; tbl_Manifiestos[[#This Row],[Proyecto OK]] &amp; "|" &amp; TEXT(tbl_Manifiestos[[#This Row],[Servicio]],"0.00") &amp; "|" &amp; TEXT(tbl_Manifiestos[[#This Row],[Costo Unitario]],"0.00")</f>
        <v>2835|Oakland Water Main|8.50|130.00</v>
      </c>
      <c r="C3952" t="s">
        <v>5660</v>
      </c>
      <c r="D3952" s="51">
        <v>45952</v>
      </c>
      <c r="E3952">
        <v>325</v>
      </c>
      <c r="F3952" s="134" t="s">
        <v>5868</v>
      </c>
      <c r="H3952" t="s">
        <v>2426</v>
      </c>
      <c r="J3952">
        <v>8.5</v>
      </c>
      <c r="K3952" s="55">
        <v>130</v>
      </c>
      <c r="L3952" s="40">
        <f t="shared" si="102"/>
        <v>1105</v>
      </c>
      <c r="M3952" s="6">
        <f>tbl_Manifiestos[[#This Row],[Total Pagado]]*tbl_Manifiestos[[#This Row],[Porcentaje]]</f>
        <v>1027.6500000000001</v>
      </c>
      <c r="N3952" s="3">
        <v>0.93</v>
      </c>
    </row>
    <row r="3953" spans="1:14" ht="15.75" x14ac:dyDescent="0.25">
      <c r="A3953" s="3" t="s">
        <v>27</v>
      </c>
      <c r="B3953" s="3" t="str">
        <f>tbl_Manifiestos[[#This Row],[Factura]] &amp; "|" &amp; tbl_Manifiestos[[#This Row],[Proyecto OK]] &amp; "|" &amp; TEXT(tbl_Manifiestos[[#This Row],[Servicio]],"0.00") &amp; "|" &amp; TEXT(tbl_Manifiestos[[#This Row],[Costo Unitario]],"0.00")</f>
        <v>2838|Metra 115th|5.00|250.00</v>
      </c>
      <c r="C3953" t="s">
        <v>5663</v>
      </c>
      <c r="D3953" s="52">
        <v>45952</v>
      </c>
      <c r="E3953">
        <v>617</v>
      </c>
      <c r="F3953" t="s">
        <v>5363</v>
      </c>
      <c r="H3953" t="s">
        <v>3627</v>
      </c>
      <c r="J3953">
        <v>5</v>
      </c>
      <c r="K3953" s="56">
        <v>250</v>
      </c>
      <c r="L3953" s="39">
        <f t="shared" si="102"/>
        <v>1250</v>
      </c>
      <c r="M3953" s="6">
        <f>tbl_Manifiestos[[#This Row],[Total Pagado]]*tbl_Manifiestos[[#This Row],[Porcentaje]]</f>
        <v>1162.5</v>
      </c>
      <c r="N3953" s="3">
        <v>0.93</v>
      </c>
    </row>
    <row r="3954" spans="1:14" ht="15.75" x14ac:dyDescent="0.25">
      <c r="A3954" s="3" t="s">
        <v>27</v>
      </c>
      <c r="B3954" s="3" t="str">
        <f>tbl_Manifiestos[[#This Row],[Factura]] &amp; "|" &amp; tbl_Manifiestos[[#This Row],[Proyecto OK]] &amp; "|" &amp; TEXT(tbl_Manifiestos[[#This Row],[Servicio]],"0.00") &amp; "|" &amp; TEXT(tbl_Manifiestos[[#This Row],[Costo Unitario]],"0.00")</f>
        <v>2838|Metra 115th|4.00|250.00</v>
      </c>
      <c r="C3954" t="s">
        <v>5663</v>
      </c>
      <c r="D3954" s="50">
        <v>45953</v>
      </c>
      <c r="E3954">
        <v>617</v>
      </c>
      <c r="F3954" t="s">
        <v>5363</v>
      </c>
      <c r="H3954" t="s">
        <v>3627</v>
      </c>
      <c r="J3954">
        <v>4</v>
      </c>
      <c r="K3954" s="54">
        <v>250</v>
      </c>
      <c r="L3954" s="38">
        <f t="shared" si="102"/>
        <v>1000</v>
      </c>
      <c r="M3954" s="6">
        <f>tbl_Manifiestos[[#This Row],[Total Pagado]]*tbl_Manifiestos[[#This Row],[Porcentaje]]</f>
        <v>930</v>
      </c>
      <c r="N3954" s="3">
        <v>0.93</v>
      </c>
    </row>
    <row r="3955" spans="1:14" ht="15.75" x14ac:dyDescent="0.25">
      <c r="A3955" s="3" t="s">
        <v>27</v>
      </c>
      <c r="B3955" s="3" t="str">
        <f>tbl_Manifiestos[[#This Row],[Factura]] &amp; "|" &amp; tbl_Manifiestos[[#This Row],[Proyecto OK]] &amp; "|" &amp; TEXT(tbl_Manifiestos[[#This Row],[Servicio]],"0.00") &amp; "|" &amp; TEXT(tbl_Manifiestos[[#This Row],[Costo Unitario]],"0.00")</f>
        <v>2853|Obama Presidential Library|10.50|120.00</v>
      </c>
      <c r="C3955">
        <v>2853</v>
      </c>
      <c r="D3955" s="72">
        <v>45957</v>
      </c>
      <c r="E3955">
        <v>103</v>
      </c>
      <c r="F3955" t="s">
        <v>5344</v>
      </c>
      <c r="H3955" t="s">
        <v>2679</v>
      </c>
      <c r="J3955">
        <v>10.5</v>
      </c>
      <c r="K3955" s="55">
        <v>120</v>
      </c>
      <c r="L3955" s="40">
        <f t="shared" si="102"/>
        <v>1260</v>
      </c>
      <c r="M3955" s="6">
        <f>tbl_Manifiestos[[#This Row],[Total Pagado]]*tbl_Manifiestos[[#This Row],[Porcentaje]]</f>
        <v>1171.8</v>
      </c>
      <c r="N3955" s="3">
        <v>0.93</v>
      </c>
    </row>
    <row r="3956" spans="1:14" ht="15.75" x14ac:dyDescent="0.25">
      <c r="A3956" s="3" t="s">
        <v>27</v>
      </c>
      <c r="B3956" s="3" t="str">
        <f>tbl_Manifiestos[[#This Row],[Factura]] &amp; "|" &amp; tbl_Manifiestos[[#This Row],[Proyecto OK]] &amp; "|" &amp; TEXT(tbl_Manifiestos[[#This Row],[Servicio]],"0.00") &amp; "|" &amp; TEXT(tbl_Manifiestos[[#This Row],[Costo Unitario]],"0.00")</f>
        <v>2853|Obama Presidential Library|8.00|120.00</v>
      </c>
      <c r="C3956">
        <v>2853</v>
      </c>
      <c r="D3956" s="72">
        <v>45960</v>
      </c>
      <c r="E3956">
        <v>103</v>
      </c>
      <c r="F3956" t="s">
        <v>5344</v>
      </c>
      <c r="H3956" t="s">
        <v>2679</v>
      </c>
      <c r="J3956">
        <v>8</v>
      </c>
      <c r="K3956" s="55">
        <v>120</v>
      </c>
      <c r="L3956" s="40">
        <f t="shared" si="102"/>
        <v>960</v>
      </c>
      <c r="M3956" s="6">
        <f>tbl_Manifiestos[[#This Row],[Total Pagado]]*tbl_Manifiestos[[#This Row],[Porcentaje]]</f>
        <v>892.80000000000007</v>
      </c>
      <c r="N3956" s="3">
        <v>0.93</v>
      </c>
    </row>
    <row r="3957" spans="1:14" ht="15.75" x14ac:dyDescent="0.25">
      <c r="A3957" s="3" t="s">
        <v>27</v>
      </c>
      <c r="B3957" s="3" t="str">
        <f>tbl_Manifiestos[[#This Row],[Factura]] &amp; "|" &amp; tbl_Manifiestos[[#This Row],[Proyecto OK]] &amp; "|" &amp; TEXT(tbl_Manifiestos[[#This Row],[Servicio]],"0.00") &amp; "|" &amp; TEXT(tbl_Manifiestos[[#This Row],[Costo Unitario]],"0.00")</f>
        <v>2855||1.00|180.00</v>
      </c>
      <c r="C3957" t="s">
        <v>5676</v>
      </c>
      <c r="D3957" s="73">
        <v>45960</v>
      </c>
      <c r="E3957">
        <v>67</v>
      </c>
      <c r="F3957" t="s">
        <v>5319</v>
      </c>
      <c r="J3957">
        <v>1</v>
      </c>
      <c r="K3957" s="56">
        <v>180</v>
      </c>
      <c r="L3957" s="39">
        <f t="shared" si="102"/>
        <v>180</v>
      </c>
      <c r="M3957" s="6">
        <f>tbl_Manifiestos[[#This Row],[Total Pagado]]*tbl_Manifiestos[[#This Row],[Porcentaje]]</f>
        <v>167.4</v>
      </c>
      <c r="N3957" s="3">
        <v>0.93</v>
      </c>
    </row>
    <row r="3958" spans="1:14" ht="15.75" x14ac:dyDescent="0.25">
      <c r="A3958" s="3" t="s">
        <v>27</v>
      </c>
      <c r="B3958" s="3" t="str">
        <f>tbl_Manifiestos[[#This Row],[Factura]] &amp; "|" &amp; tbl_Manifiestos[[#This Row],[Proyecto OK]] &amp; "|" &amp; TEXT(tbl_Manifiestos[[#This Row],[Servicio]],"0.00") &amp; "|" &amp; TEXT(tbl_Manifiestos[[#This Row],[Costo Unitario]],"0.00")</f>
        <v>2855||1.00|180.00</v>
      </c>
      <c r="C3958" t="s">
        <v>5676</v>
      </c>
      <c r="D3958" s="74">
        <v>45960</v>
      </c>
      <c r="E3958">
        <v>67</v>
      </c>
      <c r="F3958" t="s">
        <v>5319</v>
      </c>
      <c r="H3958" s="135"/>
      <c r="J3958">
        <v>1</v>
      </c>
      <c r="K3958" s="57">
        <v>180</v>
      </c>
      <c r="L3958" s="41">
        <f t="shared" si="102"/>
        <v>180</v>
      </c>
      <c r="M3958" s="6">
        <f>tbl_Manifiestos[[#This Row],[Total Pagado]]*tbl_Manifiestos[[#This Row],[Porcentaje]]</f>
        <v>167.4</v>
      </c>
      <c r="N3958" s="3">
        <v>0.93</v>
      </c>
    </row>
    <row r="3959" spans="1:14" ht="15.75" x14ac:dyDescent="0.25">
      <c r="A3959" s="3" t="s">
        <v>27</v>
      </c>
      <c r="B3959" s="3" t="str">
        <f>tbl_Manifiestos[[#This Row],[Factura]] &amp; "|" &amp; tbl_Manifiestos[[#This Row],[Proyecto OK]] &amp; "|" &amp; TEXT(tbl_Manifiestos[[#This Row],[Servicio]],"0.00") &amp; "|" &amp; TEXT(tbl_Manifiestos[[#This Row],[Costo Unitario]],"0.00")</f>
        <v>2855||1.00|180.00</v>
      </c>
      <c r="C3959" t="s">
        <v>5676</v>
      </c>
      <c r="D3959" s="71">
        <v>45960</v>
      </c>
      <c r="E3959">
        <v>67</v>
      </c>
      <c r="F3959" t="s">
        <v>5319</v>
      </c>
      <c r="J3959">
        <v>1</v>
      </c>
      <c r="K3959" s="54">
        <v>180</v>
      </c>
      <c r="L3959" s="38">
        <f t="shared" si="102"/>
        <v>180</v>
      </c>
      <c r="M3959" s="6">
        <f>tbl_Manifiestos[[#This Row],[Total Pagado]]*tbl_Manifiestos[[#This Row],[Porcentaje]]</f>
        <v>167.4</v>
      </c>
      <c r="N3959" s="3">
        <v>0.93</v>
      </c>
    </row>
    <row r="3960" spans="1:14" ht="15.75" x14ac:dyDescent="0.25">
      <c r="A3960" s="3" t="s">
        <v>27</v>
      </c>
      <c r="B3960" s="3" t="str">
        <f>tbl_Manifiestos[[#This Row],[Factura]] &amp; "|" &amp; tbl_Manifiestos[[#This Row],[Proyecto OK]] &amp; "|" &amp; TEXT(tbl_Manifiestos[[#This Row],[Servicio]],"0.00") &amp; "|" &amp; TEXT(tbl_Manifiestos[[#This Row],[Costo Unitario]],"0.00")</f>
        <v>2855||1.00|325.00</v>
      </c>
      <c r="C3960" t="s">
        <v>5676</v>
      </c>
      <c r="D3960" s="72">
        <v>45960</v>
      </c>
      <c r="E3960">
        <v>67</v>
      </c>
      <c r="F3960" t="s">
        <v>5319</v>
      </c>
      <c r="J3960">
        <v>1</v>
      </c>
      <c r="K3960" s="55">
        <v>325</v>
      </c>
      <c r="L3960" s="40">
        <f t="shared" si="102"/>
        <v>325</v>
      </c>
      <c r="M3960" s="6">
        <f>tbl_Manifiestos[[#This Row],[Total Pagado]]*tbl_Manifiestos[[#This Row],[Porcentaje]]</f>
        <v>302.25</v>
      </c>
      <c r="N3960" s="3">
        <v>0.93</v>
      </c>
    </row>
    <row r="3961" spans="1:14" ht="15.75" x14ac:dyDescent="0.25">
      <c r="A3961" s="3" t="s">
        <v>27</v>
      </c>
      <c r="B3961" s="3" t="str">
        <f>tbl_Manifiestos[[#This Row],[Factura]] &amp; "|" &amp; tbl_Manifiestos[[#This Row],[Proyecto OK]] &amp; "|" &amp; TEXT(tbl_Manifiestos[[#This Row],[Servicio]],"0.00") &amp; "|" &amp; TEXT(tbl_Manifiestos[[#This Row],[Costo Unitario]],"0.00")</f>
        <v>2855||1.00|180.00</v>
      </c>
      <c r="C3961" t="s">
        <v>5676</v>
      </c>
      <c r="D3961" s="72">
        <v>45960</v>
      </c>
      <c r="E3961">
        <v>67</v>
      </c>
      <c r="F3961" t="s">
        <v>5319</v>
      </c>
      <c r="J3961">
        <v>1</v>
      </c>
      <c r="K3961" s="55">
        <v>180</v>
      </c>
      <c r="L3961" s="40">
        <f t="shared" si="102"/>
        <v>180</v>
      </c>
      <c r="M3961" s="6">
        <f>tbl_Manifiestos[[#This Row],[Total Pagado]]*tbl_Manifiestos[[#This Row],[Porcentaje]]</f>
        <v>167.4</v>
      </c>
      <c r="N3961" s="3">
        <v>0.93</v>
      </c>
    </row>
    <row r="3962" spans="1:14" ht="15.75" x14ac:dyDescent="0.25">
      <c r="A3962" s="3" t="s">
        <v>27</v>
      </c>
      <c r="B3962" s="3" t="str">
        <f>tbl_Manifiestos[[#This Row],[Factura]] &amp; "|" &amp; tbl_Manifiestos[[#This Row],[Proyecto OK]] &amp; "|" &amp; TEXT(tbl_Manifiestos[[#This Row],[Servicio]],"0.00") &amp; "|" &amp; TEXT(tbl_Manifiestos[[#This Row],[Costo Unitario]],"0.00")</f>
        <v>2855||1.00|180.00</v>
      </c>
      <c r="C3962" t="s">
        <v>5676</v>
      </c>
      <c r="D3962" s="72">
        <v>45960</v>
      </c>
      <c r="E3962">
        <v>67</v>
      </c>
      <c r="F3962" t="s">
        <v>5319</v>
      </c>
      <c r="J3962">
        <v>1</v>
      </c>
      <c r="K3962" s="55">
        <v>180</v>
      </c>
      <c r="L3962" s="40">
        <f t="shared" si="102"/>
        <v>180</v>
      </c>
      <c r="M3962" s="6">
        <f>tbl_Manifiestos[[#This Row],[Total Pagado]]*tbl_Manifiestos[[#This Row],[Porcentaje]]</f>
        <v>167.4</v>
      </c>
      <c r="N3962" s="3">
        <v>0.93</v>
      </c>
    </row>
    <row r="3963" spans="1:14" ht="15.75" x14ac:dyDescent="0.25">
      <c r="A3963" s="3" t="s">
        <v>27</v>
      </c>
      <c r="B3963" s="3" t="str">
        <f>tbl_Manifiestos[[#This Row],[Factura]] &amp; "|" &amp; tbl_Manifiestos[[#This Row],[Proyecto OK]] &amp; "|" &amp; TEXT(tbl_Manifiestos[[#This Row],[Servicio]],"0.00") &amp; "|" &amp; TEXT(tbl_Manifiestos[[#This Row],[Costo Unitario]],"0.00")</f>
        <v>2855||1.00|180.00</v>
      </c>
      <c r="C3963" t="s">
        <v>5676</v>
      </c>
      <c r="D3963" s="72">
        <v>45960</v>
      </c>
      <c r="E3963">
        <v>67</v>
      </c>
      <c r="F3963" t="s">
        <v>5319</v>
      </c>
      <c r="J3963">
        <v>1</v>
      </c>
      <c r="K3963" s="55">
        <v>180</v>
      </c>
      <c r="L3963" s="40">
        <f t="shared" si="102"/>
        <v>180</v>
      </c>
      <c r="M3963" s="6">
        <f>tbl_Manifiestos[[#This Row],[Total Pagado]]*tbl_Manifiestos[[#This Row],[Porcentaje]]</f>
        <v>167.4</v>
      </c>
      <c r="N3963" s="3">
        <v>0.93</v>
      </c>
    </row>
    <row r="3964" spans="1:14" ht="15.75" x14ac:dyDescent="0.25">
      <c r="A3964" s="3" t="s">
        <v>27</v>
      </c>
      <c r="B3964" s="3" t="str">
        <f>tbl_Manifiestos[[#This Row],[Factura]] &amp; "|" &amp; tbl_Manifiestos[[#This Row],[Proyecto OK]] &amp; "|" &amp; TEXT(tbl_Manifiestos[[#This Row],[Servicio]],"0.00") &amp; "|" &amp; TEXT(tbl_Manifiestos[[#This Row],[Costo Unitario]],"0.00")</f>
        <v>2855||1.00|325.00</v>
      </c>
      <c r="C3964" t="s">
        <v>5676</v>
      </c>
      <c r="D3964" s="72">
        <v>45960</v>
      </c>
      <c r="E3964">
        <v>356</v>
      </c>
      <c r="F3964" t="s">
        <v>5319</v>
      </c>
      <c r="J3964">
        <v>1</v>
      </c>
      <c r="K3964" s="55">
        <v>325</v>
      </c>
      <c r="L3964" s="40">
        <f t="shared" si="102"/>
        <v>325</v>
      </c>
      <c r="M3964" s="6">
        <f>tbl_Manifiestos[[#This Row],[Total Pagado]]*tbl_Manifiestos[[#This Row],[Porcentaje]]</f>
        <v>302.25</v>
      </c>
      <c r="N3964" s="3">
        <v>0.93</v>
      </c>
    </row>
    <row r="3965" spans="1:14" ht="15.75" x14ac:dyDescent="0.25">
      <c r="A3965" s="3" t="s">
        <v>27</v>
      </c>
      <c r="B3965" s="3" t="str">
        <f>tbl_Manifiestos[[#This Row],[Factura]] &amp; "|" &amp; tbl_Manifiestos[[#This Row],[Proyecto OK]] &amp; "|" &amp; TEXT(tbl_Manifiestos[[#This Row],[Servicio]],"0.00") &amp; "|" &amp; TEXT(tbl_Manifiestos[[#This Row],[Costo Unitario]],"0.00")</f>
        <v>2855||1.00|180.00</v>
      </c>
      <c r="C3965" t="s">
        <v>5676</v>
      </c>
      <c r="D3965" s="71">
        <v>45960</v>
      </c>
      <c r="E3965">
        <v>356</v>
      </c>
      <c r="F3965" t="s">
        <v>5319</v>
      </c>
      <c r="J3965">
        <v>1</v>
      </c>
      <c r="K3965" s="54">
        <v>180</v>
      </c>
      <c r="L3965" s="38">
        <f t="shared" si="102"/>
        <v>180</v>
      </c>
      <c r="M3965" s="6">
        <f>tbl_Manifiestos[[#This Row],[Total Pagado]]*tbl_Manifiestos[[#This Row],[Porcentaje]]</f>
        <v>167.4</v>
      </c>
      <c r="N3965" s="3">
        <v>0.93</v>
      </c>
    </row>
    <row r="3966" spans="1:14" ht="15.75" x14ac:dyDescent="0.25">
      <c r="A3966" s="3" t="s">
        <v>27</v>
      </c>
      <c r="B3966" s="3" t="str">
        <f>tbl_Manifiestos[[#This Row],[Factura]] &amp; "|" &amp; tbl_Manifiestos[[#This Row],[Proyecto OK]] &amp; "|" &amp; TEXT(tbl_Manifiestos[[#This Row],[Servicio]],"0.00") &amp; "|" &amp; TEXT(tbl_Manifiestos[[#This Row],[Costo Unitario]],"0.00")</f>
        <v>2855||1.00|180.00</v>
      </c>
      <c r="C3966" t="s">
        <v>5676</v>
      </c>
      <c r="D3966" s="72">
        <v>45960</v>
      </c>
      <c r="E3966">
        <v>356</v>
      </c>
      <c r="F3966" t="s">
        <v>5319</v>
      </c>
      <c r="J3966">
        <v>1</v>
      </c>
      <c r="K3966" s="55">
        <v>180</v>
      </c>
      <c r="L3966" s="40">
        <f t="shared" si="102"/>
        <v>180</v>
      </c>
      <c r="M3966" s="6">
        <f>tbl_Manifiestos[[#This Row],[Total Pagado]]*tbl_Manifiestos[[#This Row],[Porcentaje]]</f>
        <v>167.4</v>
      </c>
      <c r="N3966" s="3">
        <v>0.93</v>
      </c>
    </row>
    <row r="3967" spans="1:14" ht="15.75" x14ac:dyDescent="0.25">
      <c r="A3967" s="3" t="s">
        <v>27</v>
      </c>
      <c r="B3967" s="3" t="str">
        <f>tbl_Manifiestos[[#This Row],[Factura]] &amp; "|" &amp; tbl_Manifiestos[[#This Row],[Proyecto OK]] &amp; "|" &amp; TEXT(tbl_Manifiestos[[#This Row],[Servicio]],"0.00") &amp; "|" &amp; TEXT(tbl_Manifiestos[[#This Row],[Costo Unitario]],"0.00")</f>
        <v>2855||1.00|180.00</v>
      </c>
      <c r="C3967" t="s">
        <v>5676</v>
      </c>
      <c r="D3967" s="72">
        <v>45960</v>
      </c>
      <c r="E3967">
        <v>356</v>
      </c>
      <c r="F3967" t="s">
        <v>5319</v>
      </c>
      <c r="J3967">
        <v>1</v>
      </c>
      <c r="K3967" s="55">
        <v>180</v>
      </c>
      <c r="L3967" s="40">
        <f t="shared" si="102"/>
        <v>180</v>
      </c>
      <c r="M3967" s="6">
        <f>tbl_Manifiestos[[#This Row],[Total Pagado]]*tbl_Manifiestos[[#This Row],[Porcentaje]]</f>
        <v>167.4</v>
      </c>
      <c r="N3967" s="3">
        <v>0.93</v>
      </c>
    </row>
    <row r="3968" spans="1:14" ht="15.75" x14ac:dyDescent="0.25">
      <c r="A3968" s="3" t="s">
        <v>27</v>
      </c>
      <c r="B3968" s="3" t="str">
        <f>tbl_Manifiestos[[#This Row],[Factura]] &amp; "|" &amp; tbl_Manifiestos[[#This Row],[Proyecto OK]] &amp; "|" &amp; TEXT(tbl_Manifiestos[[#This Row],[Servicio]],"0.00") &amp; "|" &amp; TEXT(tbl_Manifiestos[[#This Row],[Costo Unitario]],"0.00")</f>
        <v>2855||1.00|180.00</v>
      </c>
      <c r="C3968" t="s">
        <v>5676</v>
      </c>
      <c r="D3968" s="72">
        <v>45960</v>
      </c>
      <c r="E3968">
        <v>356</v>
      </c>
      <c r="F3968" t="s">
        <v>5319</v>
      </c>
      <c r="J3968">
        <v>1</v>
      </c>
      <c r="K3968" s="55">
        <v>180</v>
      </c>
      <c r="L3968" s="40">
        <f t="shared" si="102"/>
        <v>180</v>
      </c>
      <c r="M3968" s="6">
        <f>tbl_Manifiestos[[#This Row],[Total Pagado]]*tbl_Manifiestos[[#This Row],[Porcentaje]]</f>
        <v>167.4</v>
      </c>
      <c r="N3968" s="3">
        <v>0.93</v>
      </c>
    </row>
    <row r="3969" spans="1:14" ht="15.75" x14ac:dyDescent="0.25">
      <c r="A3969" s="3" t="s">
        <v>27</v>
      </c>
      <c r="B3969" s="3" t="str">
        <f>tbl_Manifiestos[[#This Row],[Factura]] &amp; "|" &amp; tbl_Manifiestos[[#This Row],[Proyecto OK]] &amp; "|" &amp; TEXT(tbl_Manifiestos[[#This Row],[Servicio]],"0.00") &amp; "|" &amp; TEXT(tbl_Manifiestos[[#This Row],[Costo Unitario]],"0.00")</f>
        <v>2855||1.00|325.00</v>
      </c>
      <c r="C3969" t="s">
        <v>5676</v>
      </c>
      <c r="D3969" s="72">
        <v>45960</v>
      </c>
      <c r="E3969">
        <v>356</v>
      </c>
      <c r="F3969" t="s">
        <v>5319</v>
      </c>
      <c r="J3969">
        <v>1</v>
      </c>
      <c r="K3969" s="55">
        <v>325</v>
      </c>
      <c r="L3969" s="40">
        <f t="shared" si="102"/>
        <v>325</v>
      </c>
      <c r="M3969" s="6">
        <f>tbl_Manifiestos[[#This Row],[Total Pagado]]*tbl_Manifiestos[[#This Row],[Porcentaje]]</f>
        <v>302.25</v>
      </c>
      <c r="N3969" s="3">
        <v>0.93</v>
      </c>
    </row>
    <row r="3970" spans="1:14" ht="15.75" x14ac:dyDescent="0.25">
      <c r="A3970" s="3" t="s">
        <v>27</v>
      </c>
      <c r="B3970" s="3" t="str">
        <f>tbl_Manifiestos[[#This Row],[Factura]] &amp; "|" &amp; tbl_Manifiestos[[#This Row],[Proyecto OK]] &amp; "|" &amp; TEXT(tbl_Manifiestos[[#This Row],[Servicio]],"0.00") &amp; "|" &amp; TEXT(tbl_Manifiestos[[#This Row],[Costo Unitario]],"0.00")</f>
        <v>2855||1.00|325.00</v>
      </c>
      <c r="C3970" t="s">
        <v>5676</v>
      </c>
      <c r="D3970" s="72">
        <v>45961</v>
      </c>
      <c r="E3970">
        <v>103</v>
      </c>
      <c r="F3970" t="s">
        <v>5319</v>
      </c>
      <c r="J3970">
        <v>1</v>
      </c>
      <c r="K3970" s="55">
        <v>325</v>
      </c>
      <c r="L3970" s="40">
        <f t="shared" si="102"/>
        <v>325</v>
      </c>
      <c r="M3970" s="6">
        <f>tbl_Manifiestos[[#This Row],[Total Pagado]]*tbl_Manifiestos[[#This Row],[Porcentaje]]</f>
        <v>302.25</v>
      </c>
      <c r="N3970" s="3">
        <v>0.93</v>
      </c>
    </row>
    <row r="3971" spans="1:14" ht="15.75" x14ac:dyDescent="0.25">
      <c r="A3971" s="3" t="s">
        <v>27</v>
      </c>
      <c r="B3971" s="3" t="str">
        <f>tbl_Manifiestos[[#This Row],[Factura]] &amp; "|" &amp; tbl_Manifiestos[[#This Row],[Proyecto OK]] &amp; "|" &amp; TEXT(tbl_Manifiestos[[#This Row],[Servicio]],"0.00") &amp; "|" &amp; TEXT(tbl_Manifiestos[[#This Row],[Costo Unitario]],"0.00")</f>
        <v>2855||1.00|325.00</v>
      </c>
      <c r="C3971" t="s">
        <v>5676</v>
      </c>
      <c r="D3971" s="72">
        <v>45961</v>
      </c>
      <c r="E3971">
        <v>103</v>
      </c>
      <c r="F3971" t="s">
        <v>5319</v>
      </c>
      <c r="J3971">
        <v>1</v>
      </c>
      <c r="K3971" s="55">
        <v>325</v>
      </c>
      <c r="L3971" s="40">
        <f t="shared" si="102"/>
        <v>325</v>
      </c>
      <c r="M3971" s="6">
        <f>tbl_Manifiestos[[#This Row],[Total Pagado]]*tbl_Manifiestos[[#This Row],[Porcentaje]]</f>
        <v>302.25</v>
      </c>
      <c r="N3971" s="3">
        <v>0.93</v>
      </c>
    </row>
    <row r="3972" spans="1:14" ht="15.75" x14ac:dyDescent="0.25">
      <c r="A3972" s="3" t="s">
        <v>27</v>
      </c>
      <c r="B3972" s="3" t="str">
        <f>tbl_Manifiestos[[#This Row],[Factura]] &amp; "|" &amp; tbl_Manifiestos[[#This Row],[Proyecto OK]] &amp; "|" &amp; TEXT(tbl_Manifiestos[[#This Row],[Servicio]],"0.00") &amp; "|" &amp; TEXT(tbl_Manifiestos[[#This Row],[Costo Unitario]],"0.00")</f>
        <v>2855||1.00|325.00</v>
      </c>
      <c r="C3972" t="s">
        <v>5676</v>
      </c>
      <c r="D3972" s="73">
        <v>45961</v>
      </c>
      <c r="E3972">
        <v>103</v>
      </c>
      <c r="F3972" t="s">
        <v>5319</v>
      </c>
      <c r="J3972">
        <v>1</v>
      </c>
      <c r="K3972" s="56">
        <v>325</v>
      </c>
      <c r="L3972" s="39">
        <f t="shared" si="102"/>
        <v>325</v>
      </c>
      <c r="M3972" s="6">
        <f>tbl_Manifiestos[[#This Row],[Total Pagado]]*tbl_Manifiestos[[#This Row],[Porcentaje]]</f>
        <v>302.25</v>
      </c>
      <c r="N3972" s="3">
        <v>0.93</v>
      </c>
    </row>
    <row r="3973" spans="1:14" ht="15.75" x14ac:dyDescent="0.25">
      <c r="A3973" s="3" t="s">
        <v>27</v>
      </c>
      <c r="B3973" s="3" t="str">
        <f>tbl_Manifiestos[[#This Row],[Factura]] &amp; "|" &amp; tbl_Manifiestos[[#This Row],[Proyecto OK]] &amp; "|" &amp; TEXT(tbl_Manifiestos[[#This Row],[Servicio]],"0.00") &amp; "|" &amp; TEXT(tbl_Manifiestos[[#This Row],[Costo Unitario]],"0.00")</f>
        <v>2855||1.00|325.00</v>
      </c>
      <c r="C3973" t="s">
        <v>5676</v>
      </c>
      <c r="D3973" s="71">
        <v>45961</v>
      </c>
      <c r="E3973">
        <v>103</v>
      </c>
      <c r="F3973" t="s">
        <v>5319</v>
      </c>
      <c r="J3973">
        <v>1</v>
      </c>
      <c r="K3973" s="54">
        <v>325</v>
      </c>
      <c r="L3973" s="38">
        <f t="shared" si="102"/>
        <v>325</v>
      </c>
      <c r="M3973" s="6">
        <f>tbl_Manifiestos[[#This Row],[Total Pagado]]*tbl_Manifiestos[[#This Row],[Porcentaje]]</f>
        <v>302.25</v>
      </c>
      <c r="N3973" s="3">
        <v>0.93</v>
      </c>
    </row>
    <row r="3974" spans="1:14" ht="15.75" x14ac:dyDescent="0.25">
      <c r="A3974" s="3" t="s">
        <v>27</v>
      </c>
      <c r="B3974" s="3" t="str">
        <f>tbl_Manifiestos[[#This Row],[Factura]] &amp; "|" &amp; tbl_Manifiestos[[#This Row],[Proyecto OK]] &amp; "|" &amp; TEXT(tbl_Manifiestos[[#This Row],[Servicio]],"0.00") &amp; "|" &amp; TEXT(tbl_Manifiestos[[#This Row],[Costo Unitario]],"0.00")</f>
        <v>2855||1.00|180.00</v>
      </c>
      <c r="C3974" t="s">
        <v>5676</v>
      </c>
      <c r="D3974" s="73">
        <v>45961</v>
      </c>
      <c r="E3974">
        <v>515</v>
      </c>
      <c r="F3974" t="s">
        <v>5319</v>
      </c>
      <c r="J3974">
        <v>1</v>
      </c>
      <c r="K3974" s="56">
        <v>180</v>
      </c>
      <c r="L3974" s="39">
        <f t="shared" si="102"/>
        <v>180</v>
      </c>
      <c r="M3974" s="6">
        <f>tbl_Manifiestos[[#This Row],[Total Pagado]]*tbl_Manifiestos[[#This Row],[Porcentaje]]</f>
        <v>167.4</v>
      </c>
      <c r="N3974" s="3">
        <v>0.93</v>
      </c>
    </row>
    <row r="3975" spans="1:14" ht="15.75" x14ac:dyDescent="0.25">
      <c r="A3975" s="3" t="s">
        <v>27</v>
      </c>
      <c r="B3975" s="3" t="str">
        <f>tbl_Manifiestos[[#This Row],[Factura]] &amp; "|" &amp; tbl_Manifiestos[[#This Row],[Proyecto OK]] &amp; "|" &amp; TEXT(tbl_Manifiestos[[#This Row],[Servicio]],"0.00") &amp; "|" &amp; TEXT(tbl_Manifiestos[[#This Row],[Costo Unitario]],"0.00")</f>
        <v>2855||1.00|325.00</v>
      </c>
      <c r="C3975" t="s">
        <v>5676</v>
      </c>
      <c r="D3975" s="74">
        <v>45961</v>
      </c>
      <c r="E3975">
        <v>515</v>
      </c>
      <c r="F3975" t="s">
        <v>5319</v>
      </c>
      <c r="J3975">
        <v>1</v>
      </c>
      <c r="K3975" s="57">
        <v>325</v>
      </c>
      <c r="L3975" s="41">
        <f t="shared" si="102"/>
        <v>325</v>
      </c>
      <c r="M3975" s="6">
        <f>tbl_Manifiestos[[#This Row],[Total Pagado]]*tbl_Manifiestos[[#This Row],[Porcentaje]]</f>
        <v>302.25</v>
      </c>
      <c r="N3975" s="3">
        <v>0.93</v>
      </c>
    </row>
    <row r="3976" spans="1:14" ht="15.75" x14ac:dyDescent="0.25">
      <c r="A3976" s="3" t="s">
        <v>27</v>
      </c>
      <c r="B3976" s="3" t="str">
        <f>tbl_Manifiestos[[#This Row],[Factura]] &amp; "|" &amp; tbl_Manifiestos[[#This Row],[Proyecto OK]] &amp; "|" &amp; TEXT(tbl_Manifiestos[[#This Row],[Servicio]],"0.00") &amp; "|" &amp; TEXT(tbl_Manifiestos[[#This Row],[Costo Unitario]],"0.00")</f>
        <v>2855||1.00|325.00</v>
      </c>
      <c r="C3976" t="s">
        <v>5676</v>
      </c>
      <c r="D3976" s="74">
        <v>45961</v>
      </c>
      <c r="E3976">
        <v>515</v>
      </c>
      <c r="F3976" t="s">
        <v>5319</v>
      </c>
      <c r="J3976">
        <v>1</v>
      </c>
      <c r="K3976" s="57">
        <v>325</v>
      </c>
      <c r="L3976" s="41">
        <f t="shared" si="102"/>
        <v>325</v>
      </c>
      <c r="M3976" s="6">
        <f>tbl_Manifiestos[[#This Row],[Total Pagado]]*tbl_Manifiestos[[#This Row],[Porcentaje]]</f>
        <v>302.25</v>
      </c>
      <c r="N3976" s="3">
        <v>0.93</v>
      </c>
    </row>
    <row r="3977" spans="1:14" ht="15.75" x14ac:dyDescent="0.25">
      <c r="A3977" s="3" t="s">
        <v>27</v>
      </c>
      <c r="B3977" s="3" t="str">
        <f>tbl_Manifiestos[[#This Row],[Factura]] &amp; "|" &amp; tbl_Manifiestos[[#This Row],[Proyecto OK]] &amp; "|" &amp; TEXT(tbl_Manifiestos[[#This Row],[Servicio]],"0.00") &amp; "|" &amp; TEXT(tbl_Manifiestos[[#This Row],[Costo Unitario]],"0.00")</f>
        <v>2855||1.00|325.00</v>
      </c>
      <c r="C3977" t="s">
        <v>5676</v>
      </c>
      <c r="D3977" s="71">
        <v>45961</v>
      </c>
      <c r="E3977">
        <v>515</v>
      </c>
      <c r="F3977" t="s">
        <v>5319</v>
      </c>
      <c r="J3977">
        <v>1</v>
      </c>
      <c r="K3977" s="54">
        <v>325</v>
      </c>
      <c r="L3977" s="38">
        <f t="shared" si="102"/>
        <v>325</v>
      </c>
      <c r="M3977" s="6">
        <f>tbl_Manifiestos[[#This Row],[Total Pagado]]*tbl_Manifiestos[[#This Row],[Porcentaje]]</f>
        <v>302.25</v>
      </c>
      <c r="N3977" s="3">
        <v>0.93</v>
      </c>
    </row>
    <row r="3978" spans="1:14" ht="15.75" x14ac:dyDescent="0.25">
      <c r="A3978" s="3" t="s">
        <v>27</v>
      </c>
      <c r="B3978" s="3" t="str">
        <f>tbl_Manifiestos[[#This Row],[Factura]] &amp; "|" &amp; tbl_Manifiestos[[#This Row],[Proyecto OK]] &amp; "|" &amp; TEXT(tbl_Manifiestos[[#This Row],[Servicio]],"0.00") &amp; "|" &amp; TEXT(tbl_Manifiestos[[#This Row],[Costo Unitario]],"0.00")</f>
        <v>2855||1.00|325.00</v>
      </c>
      <c r="C3978" t="s">
        <v>5676</v>
      </c>
      <c r="D3978" s="72">
        <v>45961</v>
      </c>
      <c r="E3978">
        <v>515</v>
      </c>
      <c r="F3978" t="s">
        <v>5319</v>
      </c>
      <c r="J3978">
        <v>1</v>
      </c>
      <c r="K3978" s="55">
        <v>325</v>
      </c>
      <c r="L3978" s="40">
        <f t="shared" si="102"/>
        <v>325</v>
      </c>
      <c r="M3978" s="6">
        <f>tbl_Manifiestos[[#This Row],[Total Pagado]]*tbl_Manifiestos[[#This Row],[Porcentaje]]</f>
        <v>302.25</v>
      </c>
      <c r="N3978" s="3">
        <v>0.93</v>
      </c>
    </row>
    <row r="3979" spans="1:14" ht="15.75" x14ac:dyDescent="0.25">
      <c r="A3979" s="3" t="s">
        <v>27</v>
      </c>
      <c r="B3979" s="3" t="str">
        <f>tbl_Manifiestos[[#This Row],[Factura]] &amp; "|" &amp; tbl_Manifiestos[[#This Row],[Proyecto OK]] &amp; "|" &amp; TEXT(tbl_Manifiestos[[#This Row],[Servicio]],"0.00") &amp; "|" &amp; TEXT(tbl_Manifiestos[[#This Row],[Costo Unitario]],"0.00")</f>
        <v>2855||1.00|325.00</v>
      </c>
      <c r="C3979" t="s">
        <v>5676</v>
      </c>
      <c r="D3979" s="72">
        <v>45961</v>
      </c>
      <c r="E3979">
        <v>515</v>
      </c>
      <c r="F3979" t="s">
        <v>5319</v>
      </c>
      <c r="J3979">
        <v>1</v>
      </c>
      <c r="K3979" s="55">
        <v>325</v>
      </c>
      <c r="L3979" s="40">
        <f t="shared" si="102"/>
        <v>325</v>
      </c>
      <c r="M3979" s="6">
        <f>tbl_Manifiestos[[#This Row],[Total Pagado]]*tbl_Manifiestos[[#This Row],[Porcentaje]]</f>
        <v>302.25</v>
      </c>
      <c r="N3979" s="3">
        <v>0.93</v>
      </c>
    </row>
    <row r="3980" spans="1:14" ht="15.75" x14ac:dyDescent="0.25">
      <c r="A3980" s="3" t="s">
        <v>27</v>
      </c>
      <c r="B3980" s="3" t="str">
        <f>tbl_Manifiestos[[#This Row],[Factura]] &amp; "|" &amp; tbl_Manifiestos[[#This Row],[Proyecto OK]] &amp; "|" &amp; TEXT(tbl_Manifiestos[[#This Row],[Servicio]],"0.00") &amp; "|" &amp; TEXT(tbl_Manifiestos[[#This Row],[Costo Unitario]],"0.00")</f>
        <v>2855||1.00|325.00</v>
      </c>
      <c r="C3980" t="s">
        <v>5676</v>
      </c>
      <c r="D3980" s="72">
        <v>45961</v>
      </c>
      <c r="E3980">
        <v>356</v>
      </c>
      <c r="F3980" t="s">
        <v>5319</v>
      </c>
      <c r="J3980">
        <v>1</v>
      </c>
      <c r="K3980" s="55">
        <v>325</v>
      </c>
      <c r="L3980" s="40">
        <f t="shared" si="102"/>
        <v>325</v>
      </c>
      <c r="M3980" s="6">
        <f>tbl_Manifiestos[[#This Row],[Total Pagado]]*tbl_Manifiestos[[#This Row],[Porcentaje]]</f>
        <v>302.25</v>
      </c>
      <c r="N3980" s="3">
        <v>0.93</v>
      </c>
    </row>
    <row r="3981" spans="1:14" ht="15.75" x14ac:dyDescent="0.25">
      <c r="A3981" s="3" t="s">
        <v>27</v>
      </c>
      <c r="B3981" s="3" t="str">
        <f>tbl_Manifiestos[[#This Row],[Factura]] &amp; "|" &amp; tbl_Manifiestos[[#This Row],[Proyecto OK]] &amp; "|" &amp; TEXT(tbl_Manifiestos[[#This Row],[Servicio]],"0.00") &amp; "|" &amp; TEXT(tbl_Manifiestos[[#This Row],[Costo Unitario]],"0.00")</f>
        <v>2855||1.00|180.00</v>
      </c>
      <c r="C3981" t="s">
        <v>5676</v>
      </c>
      <c r="D3981" s="73">
        <v>45961</v>
      </c>
      <c r="E3981">
        <v>356</v>
      </c>
      <c r="F3981" t="s">
        <v>5319</v>
      </c>
      <c r="J3981">
        <v>1</v>
      </c>
      <c r="K3981" s="56">
        <v>180</v>
      </c>
      <c r="L3981" s="39">
        <f t="shared" si="102"/>
        <v>180</v>
      </c>
      <c r="M3981" s="6">
        <f>tbl_Manifiestos[[#This Row],[Total Pagado]]*tbl_Manifiestos[[#This Row],[Porcentaje]]</f>
        <v>167.4</v>
      </c>
      <c r="N3981" s="3">
        <v>0.93</v>
      </c>
    </row>
    <row r="3982" spans="1:14" ht="15.75" x14ac:dyDescent="0.25">
      <c r="A3982" s="3" t="s">
        <v>27</v>
      </c>
      <c r="B3982" s="3" t="str">
        <f>tbl_Manifiestos[[#This Row],[Factura]] &amp; "|" &amp; tbl_Manifiestos[[#This Row],[Proyecto OK]] &amp; "|" &amp; TEXT(tbl_Manifiestos[[#This Row],[Servicio]],"0.00") &amp; "|" &amp; TEXT(tbl_Manifiestos[[#This Row],[Costo Unitario]],"0.00")</f>
        <v>2855||1.00|325.00</v>
      </c>
      <c r="C3982" t="s">
        <v>5676</v>
      </c>
      <c r="D3982" s="71">
        <v>45961</v>
      </c>
      <c r="E3982">
        <v>356</v>
      </c>
      <c r="F3982" t="s">
        <v>5319</v>
      </c>
      <c r="J3982">
        <v>1</v>
      </c>
      <c r="K3982" s="54">
        <v>325</v>
      </c>
      <c r="L3982" s="38">
        <f t="shared" si="102"/>
        <v>325</v>
      </c>
      <c r="M3982" s="6">
        <f>tbl_Manifiestos[[#This Row],[Total Pagado]]*tbl_Manifiestos[[#This Row],[Porcentaje]]</f>
        <v>302.25</v>
      </c>
      <c r="N3982" s="3">
        <v>0.93</v>
      </c>
    </row>
    <row r="3983" spans="1:14" ht="15.75" x14ac:dyDescent="0.25">
      <c r="A3983" s="3" t="s">
        <v>27</v>
      </c>
      <c r="B3983" s="3" t="str">
        <f>tbl_Manifiestos[[#This Row],[Factura]] &amp; "|" &amp; tbl_Manifiestos[[#This Row],[Proyecto OK]] &amp; "|" &amp; TEXT(tbl_Manifiestos[[#This Row],[Servicio]],"0.00") &amp; "|" &amp; TEXT(tbl_Manifiestos[[#This Row],[Costo Unitario]],"0.00")</f>
        <v>2855||1.00|180.00</v>
      </c>
      <c r="C3983" t="s">
        <v>5676</v>
      </c>
      <c r="D3983" s="72">
        <v>45961</v>
      </c>
      <c r="E3983">
        <v>356</v>
      </c>
      <c r="F3983" t="s">
        <v>5319</v>
      </c>
      <c r="J3983">
        <v>1</v>
      </c>
      <c r="K3983" s="55">
        <v>180</v>
      </c>
      <c r="L3983" s="40">
        <f t="shared" si="102"/>
        <v>180</v>
      </c>
      <c r="M3983" s="6">
        <f>tbl_Manifiestos[[#This Row],[Total Pagado]]*tbl_Manifiestos[[#This Row],[Porcentaje]]</f>
        <v>167.4</v>
      </c>
      <c r="N3983" s="3">
        <v>0.93</v>
      </c>
    </row>
    <row r="3984" spans="1:14" ht="15.75" x14ac:dyDescent="0.25">
      <c r="A3984" s="3" t="s">
        <v>27</v>
      </c>
      <c r="B3984" s="3" t="str">
        <f>tbl_Manifiestos[[#This Row],[Factura]] &amp; "|" &amp; tbl_Manifiestos[[#This Row],[Proyecto OK]] &amp; "|" &amp; TEXT(tbl_Manifiestos[[#This Row],[Servicio]],"0.00") &amp; "|" &amp; TEXT(tbl_Manifiestos[[#This Row],[Costo Unitario]],"0.00")</f>
        <v>2855||1.00|180.00</v>
      </c>
      <c r="C3984" t="s">
        <v>5676</v>
      </c>
      <c r="D3984" s="72">
        <v>45961</v>
      </c>
      <c r="E3984">
        <v>356</v>
      </c>
      <c r="F3984" t="s">
        <v>5319</v>
      </c>
      <c r="J3984">
        <v>1</v>
      </c>
      <c r="K3984" s="55">
        <v>180</v>
      </c>
      <c r="L3984" s="40">
        <f t="shared" si="102"/>
        <v>180</v>
      </c>
      <c r="M3984" s="6">
        <f>tbl_Manifiestos[[#This Row],[Total Pagado]]*tbl_Manifiestos[[#This Row],[Porcentaje]]</f>
        <v>167.4</v>
      </c>
      <c r="N3984" s="3">
        <v>0.93</v>
      </c>
    </row>
    <row r="3985" spans="1:14" ht="15.75" x14ac:dyDescent="0.25">
      <c r="A3985" s="3" t="s">
        <v>27</v>
      </c>
      <c r="B3985" s="3" t="str">
        <f>tbl_Manifiestos[[#This Row],[Factura]] &amp; "|" &amp; tbl_Manifiestos[[#This Row],[Proyecto OK]] &amp; "|" &amp; TEXT(tbl_Manifiestos[[#This Row],[Servicio]],"0.00") &amp; "|" &amp; TEXT(tbl_Manifiestos[[#This Row],[Costo Unitario]],"0.00")</f>
        <v>2855||1.00|180.00</v>
      </c>
      <c r="C3985" t="s">
        <v>5676</v>
      </c>
      <c r="D3985" s="72">
        <v>45961</v>
      </c>
      <c r="E3985">
        <v>356</v>
      </c>
      <c r="F3985" t="s">
        <v>5319</v>
      </c>
      <c r="J3985">
        <v>1</v>
      </c>
      <c r="K3985" s="55">
        <v>180</v>
      </c>
      <c r="L3985" s="40">
        <f t="shared" si="102"/>
        <v>180</v>
      </c>
      <c r="M3985" s="6">
        <f>tbl_Manifiestos[[#This Row],[Total Pagado]]*tbl_Manifiestos[[#This Row],[Porcentaje]]</f>
        <v>167.4</v>
      </c>
      <c r="N3985" s="3">
        <v>0.93</v>
      </c>
    </row>
    <row r="3986" spans="1:14" ht="15.75" x14ac:dyDescent="0.25">
      <c r="A3986" s="3" t="s">
        <v>27</v>
      </c>
      <c r="B3986" s="3" t="str">
        <f>tbl_Manifiestos[[#This Row],[Factura]] &amp; "|" &amp; tbl_Manifiestos[[#This Row],[Proyecto OK]] &amp; "|" &amp; TEXT(tbl_Manifiestos[[#This Row],[Servicio]],"0.00") &amp; "|" &amp; TEXT(tbl_Manifiestos[[#This Row],[Costo Unitario]],"0.00")</f>
        <v>2855||1.00|325.00</v>
      </c>
      <c r="C3986" t="s">
        <v>5676</v>
      </c>
      <c r="D3986" s="72">
        <v>45961</v>
      </c>
      <c r="E3986">
        <v>356</v>
      </c>
      <c r="F3986" t="s">
        <v>5319</v>
      </c>
      <c r="J3986">
        <v>1</v>
      </c>
      <c r="K3986" s="55">
        <v>325</v>
      </c>
      <c r="L3986" s="40">
        <f t="shared" si="102"/>
        <v>325</v>
      </c>
      <c r="M3986" s="6">
        <f>tbl_Manifiestos[[#This Row],[Total Pagado]]*tbl_Manifiestos[[#This Row],[Porcentaje]]</f>
        <v>302.25</v>
      </c>
      <c r="N3986" s="3">
        <v>0.93</v>
      </c>
    </row>
    <row r="3987" spans="1:14" ht="15.75" x14ac:dyDescent="0.25">
      <c r="A3987" s="3" t="s">
        <v>27</v>
      </c>
      <c r="B3987" s="3" t="str">
        <f>tbl_Manifiestos[[#This Row],[Factura]] &amp; "|" &amp; tbl_Manifiestos[[#This Row],[Proyecto OK]] &amp; "|" &amp; TEXT(tbl_Manifiestos[[#This Row],[Servicio]],"0.00") &amp; "|" &amp; TEXT(tbl_Manifiestos[[#This Row],[Costo Unitario]],"0.00")</f>
        <v>2855||1.00|180.00</v>
      </c>
      <c r="C3987" t="s">
        <v>5676</v>
      </c>
      <c r="D3987" s="72">
        <v>45961</v>
      </c>
      <c r="E3987">
        <v>356</v>
      </c>
      <c r="F3987" t="s">
        <v>5319</v>
      </c>
      <c r="J3987">
        <v>1</v>
      </c>
      <c r="K3987" s="55">
        <v>180</v>
      </c>
      <c r="L3987" s="40">
        <f t="shared" si="102"/>
        <v>180</v>
      </c>
      <c r="M3987" s="6">
        <f>tbl_Manifiestos[[#This Row],[Total Pagado]]*tbl_Manifiestos[[#This Row],[Porcentaje]]</f>
        <v>167.4</v>
      </c>
      <c r="N3987" s="3">
        <v>0.93</v>
      </c>
    </row>
    <row r="3988" spans="1:14" ht="15.75" x14ac:dyDescent="0.25">
      <c r="A3988" s="3" t="s">
        <v>27</v>
      </c>
      <c r="B3988" s="3" t="str">
        <f>tbl_Manifiestos[[#This Row],[Factura]] &amp; "|" &amp; tbl_Manifiestos[[#This Row],[Proyecto OK]] &amp; "|" &amp; TEXT(tbl_Manifiestos[[#This Row],[Servicio]],"0.00") &amp; "|" &amp; TEXT(tbl_Manifiestos[[#This Row],[Costo Unitario]],"0.00")</f>
        <v>2872|PBC CDOT|1.00|135.00</v>
      </c>
      <c r="C3988">
        <v>2872</v>
      </c>
      <c r="D3988" s="76">
        <v>45968</v>
      </c>
      <c r="E3988">
        <v>103</v>
      </c>
      <c r="F3988" t="s">
        <v>5365</v>
      </c>
      <c r="H3988" t="s">
        <v>4490</v>
      </c>
      <c r="J3988">
        <v>1</v>
      </c>
      <c r="K3988" s="55">
        <v>135</v>
      </c>
      <c r="L3988" s="40">
        <f t="shared" si="102"/>
        <v>135</v>
      </c>
      <c r="M3988" s="6">
        <f>tbl_Manifiestos[[#This Row],[Total Pagado]]*tbl_Manifiestos[[#This Row],[Porcentaje]]</f>
        <v>125.55000000000001</v>
      </c>
      <c r="N3988" s="3">
        <v>0.93</v>
      </c>
    </row>
    <row r="3989" spans="1:14" ht="15.75" x14ac:dyDescent="0.25">
      <c r="A3989" s="3" t="s">
        <v>27</v>
      </c>
      <c r="B3989" s="3" t="str">
        <f>tbl_Manifiestos[[#This Row],[Factura]] &amp; "|" &amp; tbl_Manifiestos[[#This Row],[Proyecto OK]] &amp; "|" &amp; TEXT(tbl_Manifiestos[[#This Row],[Servicio]],"0.00") &amp; "|" &amp; TEXT(tbl_Manifiestos[[#This Row],[Costo Unitario]],"0.00")</f>
        <v>2872|PBC CDOT|1.00|315.00</v>
      </c>
      <c r="C3989">
        <v>2872</v>
      </c>
      <c r="D3989" s="76">
        <v>45968</v>
      </c>
      <c r="E3989">
        <v>103</v>
      </c>
      <c r="F3989" t="s">
        <v>5365</v>
      </c>
      <c r="H3989" t="s">
        <v>4490</v>
      </c>
      <c r="J3989">
        <v>1</v>
      </c>
      <c r="K3989" s="55">
        <v>315</v>
      </c>
      <c r="L3989" s="40">
        <f t="shared" si="102"/>
        <v>315</v>
      </c>
      <c r="M3989" s="6">
        <f>tbl_Manifiestos[[#This Row],[Total Pagado]]*tbl_Manifiestos[[#This Row],[Porcentaje]]</f>
        <v>292.95</v>
      </c>
      <c r="N3989" s="3">
        <v>0.93</v>
      </c>
    </row>
    <row r="3990" spans="1:14" ht="15.75" x14ac:dyDescent="0.25">
      <c r="A3990" s="3" t="s">
        <v>27</v>
      </c>
      <c r="B3990" s="3" t="str">
        <f>tbl_Manifiestos[[#This Row],[Factura]] &amp; "|" &amp; tbl_Manifiestos[[#This Row],[Proyecto OK]] &amp; "|" &amp; TEXT(tbl_Manifiestos[[#This Row],[Servicio]],"0.00") &amp; "|" &amp; TEXT(tbl_Manifiestos[[#This Row],[Costo Unitario]],"0.00")</f>
        <v>2872|PBC CDOT|1.00|315.00</v>
      </c>
      <c r="C3990">
        <v>2872</v>
      </c>
      <c r="D3990" s="76">
        <v>45968</v>
      </c>
      <c r="E3990">
        <v>103</v>
      </c>
      <c r="F3990" t="s">
        <v>5365</v>
      </c>
      <c r="H3990" t="s">
        <v>4490</v>
      </c>
      <c r="J3990">
        <v>1</v>
      </c>
      <c r="K3990" s="55">
        <v>315</v>
      </c>
      <c r="L3990" s="40">
        <f t="shared" si="102"/>
        <v>315</v>
      </c>
      <c r="M3990" s="6">
        <f>tbl_Manifiestos[[#This Row],[Total Pagado]]*tbl_Manifiestos[[#This Row],[Porcentaje]]</f>
        <v>292.95</v>
      </c>
      <c r="N3990" s="3">
        <v>0.93</v>
      </c>
    </row>
    <row r="3991" spans="1:14" ht="15.75" x14ac:dyDescent="0.25">
      <c r="A3991" s="3" t="s">
        <v>27</v>
      </c>
      <c r="B3991" s="3" t="str">
        <f>tbl_Manifiestos[[#This Row],[Factura]] &amp; "|" &amp; tbl_Manifiestos[[#This Row],[Proyecto OK]] &amp; "|" &amp; TEXT(tbl_Manifiestos[[#This Row],[Servicio]],"0.00") &amp; "|" &amp; TEXT(tbl_Manifiestos[[#This Row],[Costo Unitario]],"0.00")</f>
        <v>2872|PBC CDOT|1.00|315.00</v>
      </c>
      <c r="C3991">
        <v>2872</v>
      </c>
      <c r="D3991" s="76">
        <v>45968</v>
      </c>
      <c r="E3991">
        <v>103</v>
      </c>
      <c r="F3991" t="s">
        <v>5365</v>
      </c>
      <c r="H3991" t="s">
        <v>4490</v>
      </c>
      <c r="J3991">
        <v>1</v>
      </c>
      <c r="K3991" s="55">
        <v>315</v>
      </c>
      <c r="L3991" s="40">
        <f t="shared" si="102"/>
        <v>315</v>
      </c>
      <c r="M3991" s="6">
        <f>tbl_Manifiestos[[#This Row],[Total Pagado]]*tbl_Manifiestos[[#This Row],[Porcentaje]]</f>
        <v>292.95</v>
      </c>
      <c r="N3991" s="3">
        <v>0.93</v>
      </c>
    </row>
    <row r="3992" spans="1:14" ht="15.75" x14ac:dyDescent="0.25">
      <c r="A3992" s="3" t="s">
        <v>27</v>
      </c>
      <c r="B3992" s="3" t="str">
        <f>tbl_Manifiestos[[#This Row],[Factura]] &amp; "|" &amp; tbl_Manifiestos[[#This Row],[Proyecto OK]] &amp; "|" &amp; TEXT(tbl_Manifiestos[[#This Row],[Servicio]],"0.00") &amp; "|" &amp; TEXT(tbl_Manifiestos[[#This Row],[Costo Unitario]],"0.00")</f>
        <v>2872|PBC CDOT|1.00|315.00</v>
      </c>
      <c r="C3992">
        <v>2872</v>
      </c>
      <c r="D3992" s="76">
        <v>45968</v>
      </c>
      <c r="E3992">
        <v>356</v>
      </c>
      <c r="F3992" t="s">
        <v>5365</v>
      </c>
      <c r="H3992" t="s">
        <v>4490</v>
      </c>
      <c r="J3992">
        <v>1</v>
      </c>
      <c r="K3992" s="55">
        <v>315</v>
      </c>
      <c r="L3992" s="40">
        <f t="shared" si="102"/>
        <v>315</v>
      </c>
      <c r="M3992" s="6">
        <f>tbl_Manifiestos[[#This Row],[Total Pagado]]*tbl_Manifiestos[[#This Row],[Porcentaje]]</f>
        <v>292.95</v>
      </c>
      <c r="N3992" s="3">
        <v>0.93</v>
      </c>
    </row>
    <row r="3993" spans="1:14" ht="15.75" x14ac:dyDescent="0.25">
      <c r="A3993" s="3" t="s">
        <v>27</v>
      </c>
      <c r="B3993" s="3" t="str">
        <f>tbl_Manifiestos[[#This Row],[Factura]] &amp; "|" &amp; tbl_Manifiestos[[#This Row],[Proyecto OK]] &amp; "|" &amp; TEXT(tbl_Manifiestos[[#This Row],[Servicio]],"0.00") &amp; "|" &amp; TEXT(tbl_Manifiestos[[#This Row],[Costo Unitario]],"0.00")</f>
        <v>2873||1.00|325.00</v>
      </c>
      <c r="C3993" t="s">
        <v>5685</v>
      </c>
      <c r="D3993" s="77">
        <v>45964</v>
      </c>
      <c r="E3993">
        <v>515</v>
      </c>
      <c r="F3993" t="s">
        <v>5319</v>
      </c>
      <c r="J3993">
        <v>1</v>
      </c>
      <c r="K3993" s="56">
        <v>325</v>
      </c>
      <c r="L3993" s="39">
        <f t="shared" si="102"/>
        <v>325</v>
      </c>
      <c r="M3993" s="6">
        <f>tbl_Manifiestos[[#This Row],[Total Pagado]]*tbl_Manifiestos[[#This Row],[Porcentaje]]</f>
        <v>302.25</v>
      </c>
      <c r="N3993" s="3">
        <v>0.93</v>
      </c>
    </row>
    <row r="3994" spans="1:14" ht="15.75" x14ac:dyDescent="0.25">
      <c r="A3994" s="3" t="s">
        <v>27</v>
      </c>
      <c r="B3994" s="3" t="str">
        <f>tbl_Manifiestos[[#This Row],[Factura]] &amp; "|" &amp; tbl_Manifiestos[[#This Row],[Proyecto OK]] &amp; "|" &amp; TEXT(tbl_Manifiestos[[#This Row],[Servicio]],"0.00") &amp; "|" &amp; TEXT(tbl_Manifiestos[[#This Row],[Costo Unitario]],"0.00")</f>
        <v>2873||1.00|180.00</v>
      </c>
      <c r="C3994" t="s">
        <v>5685</v>
      </c>
      <c r="D3994" s="75">
        <v>45964</v>
      </c>
      <c r="E3994">
        <v>515</v>
      </c>
      <c r="F3994" t="s">
        <v>5319</v>
      </c>
      <c r="J3994">
        <v>1</v>
      </c>
      <c r="K3994" s="54">
        <v>180</v>
      </c>
      <c r="L3994" s="38">
        <f t="shared" si="102"/>
        <v>180</v>
      </c>
      <c r="M3994" s="6">
        <f>tbl_Manifiestos[[#This Row],[Total Pagado]]*tbl_Manifiestos[[#This Row],[Porcentaje]]</f>
        <v>167.4</v>
      </c>
      <c r="N3994" s="3">
        <v>0.93</v>
      </c>
    </row>
    <row r="3995" spans="1:14" ht="15.75" x14ac:dyDescent="0.25">
      <c r="A3995" s="3" t="s">
        <v>27</v>
      </c>
      <c r="B3995" s="3" t="str">
        <f>tbl_Manifiestos[[#This Row],[Factura]] &amp; "|" &amp; tbl_Manifiestos[[#This Row],[Proyecto OK]] &amp; "|" &amp; TEXT(tbl_Manifiestos[[#This Row],[Servicio]],"0.00") &amp; "|" &amp; TEXT(tbl_Manifiestos[[#This Row],[Costo Unitario]],"0.00")</f>
        <v>2873||1.00|180.00</v>
      </c>
      <c r="C3995" t="s">
        <v>5685</v>
      </c>
      <c r="D3995" s="75">
        <v>45964</v>
      </c>
      <c r="E3995">
        <v>515</v>
      </c>
      <c r="F3995" t="s">
        <v>5319</v>
      </c>
      <c r="J3995">
        <v>1</v>
      </c>
      <c r="K3995" s="54">
        <v>180</v>
      </c>
      <c r="L3995" s="38">
        <f t="shared" si="102"/>
        <v>180</v>
      </c>
      <c r="M3995" s="6">
        <f>tbl_Manifiestos[[#This Row],[Total Pagado]]*tbl_Manifiestos[[#This Row],[Porcentaje]]</f>
        <v>167.4</v>
      </c>
      <c r="N3995" s="3">
        <v>0.93</v>
      </c>
    </row>
    <row r="3996" spans="1:14" ht="15.75" x14ac:dyDescent="0.25">
      <c r="A3996" s="3" t="s">
        <v>27</v>
      </c>
      <c r="B3996" s="3" t="str">
        <f>tbl_Manifiestos[[#This Row],[Factura]] &amp; "|" &amp; tbl_Manifiestos[[#This Row],[Proyecto OK]] &amp; "|" &amp; TEXT(tbl_Manifiestos[[#This Row],[Servicio]],"0.00") &amp; "|" &amp; TEXT(tbl_Manifiestos[[#This Row],[Costo Unitario]],"0.00")</f>
        <v>2873||1.00|325.00</v>
      </c>
      <c r="C3996" t="s">
        <v>5685</v>
      </c>
      <c r="D3996" s="76">
        <v>45964</v>
      </c>
      <c r="E3996">
        <v>515</v>
      </c>
      <c r="F3996" t="s">
        <v>5319</v>
      </c>
      <c r="J3996">
        <v>1</v>
      </c>
      <c r="K3996" s="55">
        <v>325</v>
      </c>
      <c r="L3996" s="40">
        <f t="shared" si="102"/>
        <v>325</v>
      </c>
      <c r="M3996" s="6">
        <f>tbl_Manifiestos[[#This Row],[Total Pagado]]*tbl_Manifiestos[[#This Row],[Porcentaje]]</f>
        <v>302.25</v>
      </c>
      <c r="N3996" s="3">
        <v>0.93</v>
      </c>
    </row>
    <row r="3997" spans="1:14" ht="15.75" x14ac:dyDescent="0.25">
      <c r="A3997" s="3" t="s">
        <v>27</v>
      </c>
      <c r="B3997" s="3" t="str">
        <f>tbl_Manifiestos[[#This Row],[Factura]] &amp; "|" &amp; tbl_Manifiestos[[#This Row],[Proyecto OK]] &amp; "|" &amp; TEXT(tbl_Manifiestos[[#This Row],[Servicio]],"0.00") &amp; "|" &amp; TEXT(tbl_Manifiestos[[#This Row],[Costo Unitario]],"0.00")</f>
        <v>2873||1.00|325.00</v>
      </c>
      <c r="C3997" t="s">
        <v>5685</v>
      </c>
      <c r="D3997" s="77">
        <v>45964</v>
      </c>
      <c r="E3997">
        <v>515</v>
      </c>
      <c r="F3997" t="s">
        <v>5319</v>
      </c>
      <c r="J3997">
        <v>1</v>
      </c>
      <c r="K3997" s="56">
        <v>325</v>
      </c>
      <c r="L3997" s="39">
        <f t="shared" si="102"/>
        <v>325</v>
      </c>
      <c r="M3997" s="6">
        <f>tbl_Manifiestos[[#This Row],[Total Pagado]]*tbl_Manifiestos[[#This Row],[Porcentaje]]</f>
        <v>302.25</v>
      </c>
      <c r="N3997" s="3">
        <v>0.93</v>
      </c>
    </row>
    <row r="3998" spans="1:14" ht="15.75" x14ac:dyDescent="0.25">
      <c r="A3998" s="3" t="s">
        <v>27</v>
      </c>
      <c r="B3998" s="3" t="str">
        <f>tbl_Manifiestos[[#This Row],[Factura]] &amp; "|" &amp; tbl_Manifiestos[[#This Row],[Proyecto OK]] &amp; "|" &amp; TEXT(tbl_Manifiestos[[#This Row],[Servicio]],"0.00") &amp; "|" &amp; TEXT(tbl_Manifiestos[[#This Row],[Costo Unitario]],"0.00")</f>
        <v>2873||1.00|180.00</v>
      </c>
      <c r="C3998" t="s">
        <v>5685</v>
      </c>
      <c r="D3998" s="76">
        <v>45964</v>
      </c>
      <c r="E3998">
        <v>515</v>
      </c>
      <c r="F3998" t="s">
        <v>5319</v>
      </c>
      <c r="J3998">
        <v>1</v>
      </c>
      <c r="K3998" s="55">
        <v>180</v>
      </c>
      <c r="L3998" s="40">
        <f t="shared" si="102"/>
        <v>180</v>
      </c>
      <c r="M3998" s="6">
        <f>tbl_Manifiestos[[#This Row],[Total Pagado]]*tbl_Manifiestos[[#This Row],[Porcentaje]]</f>
        <v>167.4</v>
      </c>
      <c r="N3998" s="3">
        <v>0.93</v>
      </c>
    </row>
    <row r="3999" spans="1:14" ht="15.75" x14ac:dyDescent="0.25">
      <c r="A3999" s="3" t="s">
        <v>27</v>
      </c>
      <c r="B3999" s="3" t="str">
        <f>tbl_Manifiestos[[#This Row],[Factura]] &amp; "|" &amp; tbl_Manifiestos[[#This Row],[Proyecto OK]] &amp; "|" &amp; TEXT(tbl_Manifiestos[[#This Row],[Servicio]],"0.00") &amp; "|" &amp; TEXT(tbl_Manifiestos[[#This Row],[Costo Unitario]],"0.00")</f>
        <v>2873||1.00|325.00</v>
      </c>
      <c r="C3999" t="s">
        <v>5685</v>
      </c>
      <c r="D3999" s="75">
        <v>45964</v>
      </c>
      <c r="E3999">
        <v>617</v>
      </c>
      <c r="F3999" t="s">
        <v>5319</v>
      </c>
      <c r="J3999">
        <v>1</v>
      </c>
      <c r="K3999" s="54">
        <v>325</v>
      </c>
      <c r="L3999" s="38">
        <f t="shared" si="102"/>
        <v>325</v>
      </c>
      <c r="M3999" s="6">
        <f>tbl_Manifiestos[[#This Row],[Total Pagado]]*tbl_Manifiestos[[#This Row],[Porcentaje]]</f>
        <v>302.25</v>
      </c>
      <c r="N3999" s="3">
        <v>0.93</v>
      </c>
    </row>
    <row r="4000" spans="1:14" ht="15.75" x14ac:dyDescent="0.25">
      <c r="A4000" s="3" t="s">
        <v>27</v>
      </c>
      <c r="B4000" s="3" t="str">
        <f>tbl_Manifiestos[[#This Row],[Factura]] &amp; "|" &amp; tbl_Manifiestos[[#This Row],[Proyecto OK]] &amp; "|" &amp; TEXT(tbl_Manifiestos[[#This Row],[Servicio]],"0.00") &amp; "|" &amp; TEXT(tbl_Manifiestos[[#This Row],[Costo Unitario]],"0.00")</f>
        <v>2873||1.00|180.00</v>
      </c>
      <c r="C4000" t="s">
        <v>5685</v>
      </c>
      <c r="D4000" s="77">
        <v>45964</v>
      </c>
      <c r="E4000">
        <v>617</v>
      </c>
      <c r="F4000" t="s">
        <v>5319</v>
      </c>
      <c r="J4000">
        <v>1</v>
      </c>
      <c r="K4000" s="56">
        <v>180</v>
      </c>
      <c r="L4000" s="39">
        <f t="shared" si="102"/>
        <v>180</v>
      </c>
      <c r="M4000" s="6">
        <f>tbl_Manifiestos[[#This Row],[Total Pagado]]*tbl_Manifiestos[[#This Row],[Porcentaje]]</f>
        <v>167.4</v>
      </c>
      <c r="N4000" s="3">
        <v>0.93</v>
      </c>
    </row>
    <row r="4001" spans="1:14" ht="15.75" x14ac:dyDescent="0.25">
      <c r="A4001" s="3" t="s">
        <v>27</v>
      </c>
      <c r="B4001" s="3" t="str">
        <f>tbl_Manifiestos[[#This Row],[Factura]] &amp; "|" &amp; tbl_Manifiestos[[#This Row],[Proyecto OK]] &amp; "|" &amp; TEXT(tbl_Manifiestos[[#This Row],[Servicio]],"0.00") &amp; "|" &amp; TEXT(tbl_Manifiestos[[#This Row],[Costo Unitario]],"0.00")</f>
        <v>2873||1.00|180.00</v>
      </c>
      <c r="C4001" t="s">
        <v>5685</v>
      </c>
      <c r="D4001" s="75">
        <v>45964</v>
      </c>
      <c r="E4001">
        <v>617</v>
      </c>
      <c r="F4001" t="s">
        <v>5319</v>
      </c>
      <c r="J4001">
        <v>1</v>
      </c>
      <c r="K4001" s="54">
        <v>180</v>
      </c>
      <c r="L4001" s="38">
        <f t="shared" si="102"/>
        <v>180</v>
      </c>
      <c r="M4001" s="6">
        <f>tbl_Manifiestos[[#This Row],[Total Pagado]]*tbl_Manifiestos[[#This Row],[Porcentaje]]</f>
        <v>167.4</v>
      </c>
      <c r="N4001" s="3">
        <v>0.93</v>
      </c>
    </row>
    <row r="4002" spans="1:14" ht="15.75" x14ac:dyDescent="0.25">
      <c r="A4002" s="3" t="s">
        <v>27</v>
      </c>
      <c r="B4002" s="3" t="str">
        <f>tbl_Manifiestos[[#This Row],[Factura]] &amp; "|" &amp; tbl_Manifiestos[[#This Row],[Proyecto OK]] &amp; "|" &amp; TEXT(tbl_Manifiestos[[#This Row],[Servicio]],"0.00") &amp; "|" &amp; TEXT(tbl_Manifiestos[[#This Row],[Costo Unitario]],"0.00")</f>
        <v>2873||1.00|325.00</v>
      </c>
      <c r="C4002" t="s">
        <v>5685</v>
      </c>
      <c r="D4002" s="77">
        <v>45964</v>
      </c>
      <c r="E4002">
        <v>617</v>
      </c>
      <c r="F4002" t="s">
        <v>5319</v>
      </c>
      <c r="J4002">
        <v>1</v>
      </c>
      <c r="K4002" s="56">
        <v>325</v>
      </c>
      <c r="L4002" s="39">
        <f t="shared" si="102"/>
        <v>325</v>
      </c>
      <c r="M4002" s="6">
        <f>tbl_Manifiestos[[#This Row],[Total Pagado]]*tbl_Manifiestos[[#This Row],[Porcentaje]]</f>
        <v>302.25</v>
      </c>
      <c r="N4002" s="3">
        <v>0.93</v>
      </c>
    </row>
    <row r="4003" spans="1:14" ht="15.75" x14ac:dyDescent="0.25">
      <c r="A4003" s="3" t="s">
        <v>27</v>
      </c>
      <c r="B4003" s="3" t="str">
        <f>tbl_Manifiestos[[#This Row],[Factura]] &amp; "|" &amp; tbl_Manifiestos[[#This Row],[Proyecto OK]] &amp; "|" &amp; TEXT(tbl_Manifiestos[[#This Row],[Servicio]],"0.00") &amp; "|" &amp; TEXT(tbl_Manifiestos[[#This Row],[Costo Unitario]],"0.00")</f>
        <v>2873||1.00|180.00</v>
      </c>
      <c r="C4003" t="s">
        <v>5685</v>
      </c>
      <c r="D4003" s="76">
        <v>45964</v>
      </c>
      <c r="E4003">
        <v>617</v>
      </c>
      <c r="F4003" t="s">
        <v>5319</v>
      </c>
      <c r="J4003">
        <v>1</v>
      </c>
      <c r="K4003" s="55">
        <v>180</v>
      </c>
      <c r="L4003" s="40">
        <f t="shared" si="102"/>
        <v>180</v>
      </c>
      <c r="M4003" s="6">
        <f>tbl_Manifiestos[[#This Row],[Total Pagado]]*tbl_Manifiestos[[#This Row],[Porcentaje]]</f>
        <v>167.4</v>
      </c>
      <c r="N4003" s="3">
        <v>0.93</v>
      </c>
    </row>
    <row r="4004" spans="1:14" ht="15.75" x14ac:dyDescent="0.25">
      <c r="A4004" s="3" t="s">
        <v>27</v>
      </c>
      <c r="B4004" s="3" t="str">
        <f>tbl_Manifiestos[[#This Row],[Factura]] &amp; "|" &amp; tbl_Manifiestos[[#This Row],[Proyecto OK]] &amp; "|" &amp; TEXT(tbl_Manifiestos[[#This Row],[Servicio]],"0.00") &amp; "|" &amp; TEXT(tbl_Manifiestos[[#This Row],[Costo Unitario]],"0.00")</f>
        <v>2873||1.00|325.00</v>
      </c>
      <c r="C4004" t="s">
        <v>5685</v>
      </c>
      <c r="D4004" s="76">
        <v>45964</v>
      </c>
      <c r="E4004">
        <v>356</v>
      </c>
      <c r="F4004" t="s">
        <v>5319</v>
      </c>
      <c r="J4004">
        <v>1</v>
      </c>
      <c r="K4004" s="55">
        <v>325</v>
      </c>
      <c r="L4004" s="40">
        <f t="shared" si="102"/>
        <v>325</v>
      </c>
      <c r="M4004" s="6">
        <f>tbl_Manifiestos[[#This Row],[Total Pagado]]*tbl_Manifiestos[[#This Row],[Porcentaje]]</f>
        <v>302.25</v>
      </c>
      <c r="N4004" s="3">
        <v>0.93</v>
      </c>
    </row>
    <row r="4005" spans="1:14" ht="15.75" x14ac:dyDescent="0.25">
      <c r="A4005" s="3" t="s">
        <v>27</v>
      </c>
      <c r="B4005" s="3" t="str">
        <f>tbl_Manifiestos[[#This Row],[Factura]] &amp; "|" &amp; tbl_Manifiestos[[#This Row],[Proyecto OK]] &amp; "|" &amp; TEXT(tbl_Manifiestos[[#This Row],[Servicio]],"0.00") &amp; "|" &amp; TEXT(tbl_Manifiestos[[#This Row],[Costo Unitario]],"0.00")</f>
        <v>2873||1.00|180.00</v>
      </c>
      <c r="C4005" t="s">
        <v>5685</v>
      </c>
      <c r="D4005" s="76">
        <v>45964</v>
      </c>
      <c r="E4005">
        <v>356</v>
      </c>
      <c r="F4005" t="s">
        <v>5319</v>
      </c>
      <c r="J4005">
        <v>1</v>
      </c>
      <c r="K4005" s="55">
        <v>180</v>
      </c>
      <c r="L4005" s="40">
        <f t="shared" si="102"/>
        <v>180</v>
      </c>
      <c r="M4005" s="6">
        <f>tbl_Manifiestos[[#This Row],[Total Pagado]]*tbl_Manifiestos[[#This Row],[Porcentaje]]</f>
        <v>167.4</v>
      </c>
      <c r="N4005" s="3">
        <v>0.93</v>
      </c>
    </row>
    <row r="4006" spans="1:14" ht="15.75" x14ac:dyDescent="0.25">
      <c r="A4006" s="3" t="s">
        <v>27</v>
      </c>
      <c r="B4006" s="3" t="str">
        <f>tbl_Manifiestos[[#This Row],[Factura]] &amp; "|" &amp; tbl_Manifiestos[[#This Row],[Proyecto OK]] &amp; "|" &amp; TEXT(tbl_Manifiestos[[#This Row],[Servicio]],"0.00") &amp; "|" &amp; TEXT(tbl_Manifiestos[[#This Row],[Costo Unitario]],"0.00")</f>
        <v>2873||1.00|180.00</v>
      </c>
      <c r="C4006" t="s">
        <v>5685</v>
      </c>
      <c r="D4006" s="76">
        <v>45964</v>
      </c>
      <c r="E4006">
        <v>356</v>
      </c>
      <c r="F4006" t="s">
        <v>5319</v>
      </c>
      <c r="J4006">
        <v>1</v>
      </c>
      <c r="K4006" s="55">
        <v>180</v>
      </c>
      <c r="L4006" s="40">
        <f t="shared" si="102"/>
        <v>180</v>
      </c>
      <c r="M4006" s="6">
        <f>tbl_Manifiestos[[#This Row],[Total Pagado]]*tbl_Manifiestos[[#This Row],[Porcentaje]]</f>
        <v>167.4</v>
      </c>
      <c r="N4006" s="3">
        <v>0.93</v>
      </c>
    </row>
    <row r="4007" spans="1:14" ht="15.75" x14ac:dyDescent="0.25">
      <c r="A4007" s="3" t="s">
        <v>27</v>
      </c>
      <c r="B4007" s="3" t="str">
        <f>tbl_Manifiestos[[#This Row],[Factura]] &amp; "|" &amp; tbl_Manifiestos[[#This Row],[Proyecto OK]] &amp; "|" &amp; TEXT(tbl_Manifiestos[[#This Row],[Servicio]],"0.00") &amp; "|" &amp; TEXT(tbl_Manifiestos[[#This Row],[Costo Unitario]],"0.00")</f>
        <v>2873||1.00|325.00</v>
      </c>
      <c r="C4007" t="s">
        <v>5685</v>
      </c>
      <c r="D4007" s="160">
        <v>45964</v>
      </c>
      <c r="E4007">
        <v>356</v>
      </c>
      <c r="F4007" t="s">
        <v>5319</v>
      </c>
      <c r="J4007">
        <v>1</v>
      </c>
      <c r="K4007" s="57">
        <v>325</v>
      </c>
      <c r="L4007" s="41">
        <f t="shared" si="102"/>
        <v>325</v>
      </c>
      <c r="M4007" s="6">
        <f>tbl_Manifiestos[[#This Row],[Total Pagado]]*tbl_Manifiestos[[#This Row],[Porcentaje]]</f>
        <v>302.25</v>
      </c>
      <c r="N4007" s="3">
        <v>0.93</v>
      </c>
    </row>
    <row r="4008" spans="1:14" ht="15.75" x14ac:dyDescent="0.25">
      <c r="A4008" s="3" t="s">
        <v>27</v>
      </c>
      <c r="B4008" s="3" t="str">
        <f>tbl_Manifiestos[[#This Row],[Factura]] &amp; "|" &amp; tbl_Manifiestos[[#This Row],[Proyecto OK]] &amp; "|" &amp; TEXT(tbl_Manifiestos[[#This Row],[Servicio]],"0.00") &amp; "|" &amp; TEXT(tbl_Manifiestos[[#This Row],[Costo Unitario]],"0.00")</f>
        <v>2873||1.00|325.00</v>
      </c>
      <c r="C4008" t="s">
        <v>5685</v>
      </c>
      <c r="D4008" s="75">
        <v>45964</v>
      </c>
      <c r="E4008">
        <v>356</v>
      </c>
      <c r="F4008" t="s">
        <v>5319</v>
      </c>
      <c r="J4008">
        <v>1</v>
      </c>
      <c r="K4008" s="54">
        <v>325</v>
      </c>
      <c r="L4008" s="38">
        <f t="shared" ref="L4008:L4071" si="103">J4008*K4008</f>
        <v>325</v>
      </c>
      <c r="M4008" s="6">
        <f>tbl_Manifiestos[[#This Row],[Total Pagado]]*tbl_Manifiestos[[#This Row],[Porcentaje]]</f>
        <v>302.25</v>
      </c>
      <c r="N4008" s="3">
        <v>0.93</v>
      </c>
    </row>
    <row r="4009" spans="1:14" ht="15.75" x14ac:dyDescent="0.25">
      <c r="A4009" s="3" t="s">
        <v>27</v>
      </c>
      <c r="B4009" s="3" t="str">
        <f>tbl_Manifiestos[[#This Row],[Factura]] &amp; "|" &amp; tbl_Manifiestos[[#This Row],[Proyecto OK]] &amp; "|" &amp; TEXT(tbl_Manifiestos[[#This Row],[Servicio]],"0.00") &amp; "|" &amp; TEXT(tbl_Manifiestos[[#This Row],[Costo Unitario]],"0.00")</f>
        <v>2873||1.00|325.00</v>
      </c>
      <c r="C4009" t="s">
        <v>5685</v>
      </c>
      <c r="D4009" s="77">
        <v>45965</v>
      </c>
      <c r="E4009">
        <v>515</v>
      </c>
      <c r="F4009" t="s">
        <v>5319</v>
      </c>
      <c r="J4009">
        <v>1</v>
      </c>
      <c r="K4009" s="56">
        <v>325</v>
      </c>
      <c r="L4009" s="39">
        <f t="shared" si="103"/>
        <v>325</v>
      </c>
      <c r="M4009" s="6">
        <f>tbl_Manifiestos[[#This Row],[Total Pagado]]*tbl_Manifiestos[[#This Row],[Porcentaje]]</f>
        <v>302.25</v>
      </c>
      <c r="N4009" s="3">
        <v>0.93</v>
      </c>
    </row>
    <row r="4010" spans="1:14" ht="15.75" x14ac:dyDescent="0.25">
      <c r="A4010" s="3" t="s">
        <v>27</v>
      </c>
      <c r="B4010" s="3" t="str">
        <f>tbl_Manifiestos[[#This Row],[Factura]] &amp; "|" &amp; tbl_Manifiestos[[#This Row],[Proyecto OK]] &amp; "|" &amp; TEXT(tbl_Manifiestos[[#This Row],[Servicio]],"0.00") &amp; "|" &amp; TEXT(tbl_Manifiestos[[#This Row],[Costo Unitario]],"0.00")</f>
        <v>2873||1.00|325.00</v>
      </c>
      <c r="C4010" t="s">
        <v>5685</v>
      </c>
      <c r="D4010" s="160">
        <v>45965</v>
      </c>
      <c r="E4010">
        <v>515</v>
      </c>
      <c r="F4010" t="s">
        <v>5319</v>
      </c>
      <c r="J4010">
        <v>1</v>
      </c>
      <c r="K4010" s="57">
        <v>325</v>
      </c>
      <c r="L4010" s="41">
        <f t="shared" si="103"/>
        <v>325</v>
      </c>
      <c r="M4010" s="6">
        <f>tbl_Manifiestos[[#This Row],[Total Pagado]]*tbl_Manifiestos[[#This Row],[Porcentaje]]</f>
        <v>302.25</v>
      </c>
      <c r="N4010" s="3">
        <v>0.93</v>
      </c>
    </row>
    <row r="4011" spans="1:14" ht="15.75" x14ac:dyDescent="0.25">
      <c r="A4011" s="3" t="s">
        <v>27</v>
      </c>
      <c r="B4011" s="3" t="str">
        <f>tbl_Manifiestos[[#This Row],[Factura]] &amp; "|" &amp; tbl_Manifiestos[[#This Row],[Proyecto OK]] &amp; "|" &amp; TEXT(tbl_Manifiestos[[#This Row],[Servicio]],"0.00") &amp; "|" &amp; TEXT(tbl_Manifiestos[[#This Row],[Costo Unitario]],"0.00")</f>
        <v>2873||1.00|325.00</v>
      </c>
      <c r="C4011" t="s">
        <v>5685</v>
      </c>
      <c r="D4011" s="77">
        <v>45965</v>
      </c>
      <c r="E4011">
        <v>515</v>
      </c>
      <c r="F4011" t="s">
        <v>5319</v>
      </c>
      <c r="J4011">
        <v>1</v>
      </c>
      <c r="K4011" s="56">
        <v>325</v>
      </c>
      <c r="L4011" s="39">
        <f t="shared" si="103"/>
        <v>325</v>
      </c>
      <c r="M4011" s="6">
        <f>tbl_Manifiestos[[#This Row],[Total Pagado]]*tbl_Manifiestos[[#This Row],[Porcentaje]]</f>
        <v>302.25</v>
      </c>
      <c r="N4011" s="3">
        <v>0.93</v>
      </c>
    </row>
    <row r="4012" spans="1:14" ht="15.75" x14ac:dyDescent="0.25">
      <c r="A4012" s="3" t="s">
        <v>27</v>
      </c>
      <c r="B4012" s="3" t="str">
        <f>tbl_Manifiestos[[#This Row],[Factura]] &amp; "|" &amp; tbl_Manifiestos[[#This Row],[Proyecto OK]] &amp; "|" &amp; TEXT(tbl_Manifiestos[[#This Row],[Servicio]],"0.00") &amp; "|" &amp; TEXT(tbl_Manifiestos[[#This Row],[Costo Unitario]],"0.00")</f>
        <v>2873||1.00|325.00</v>
      </c>
      <c r="C4012" t="s">
        <v>5685</v>
      </c>
      <c r="D4012" s="77">
        <v>45965</v>
      </c>
      <c r="E4012">
        <v>515</v>
      </c>
      <c r="F4012" t="s">
        <v>5319</v>
      </c>
      <c r="H4012" s="135"/>
      <c r="J4012">
        <v>1</v>
      </c>
      <c r="K4012" s="56">
        <v>325</v>
      </c>
      <c r="L4012" s="39">
        <f t="shared" si="103"/>
        <v>325</v>
      </c>
      <c r="M4012" s="6">
        <f>tbl_Manifiestos[[#This Row],[Total Pagado]]*tbl_Manifiestos[[#This Row],[Porcentaje]]</f>
        <v>302.25</v>
      </c>
      <c r="N4012" s="3">
        <v>0.93</v>
      </c>
    </row>
    <row r="4013" spans="1:14" ht="15.75" x14ac:dyDescent="0.25">
      <c r="A4013" s="3" t="s">
        <v>27</v>
      </c>
      <c r="B4013" s="3" t="str">
        <f>tbl_Manifiestos[[#This Row],[Factura]] &amp; "|" &amp; tbl_Manifiestos[[#This Row],[Proyecto OK]] &amp; "|" &amp; TEXT(tbl_Manifiestos[[#This Row],[Servicio]],"0.00") &amp; "|" &amp; TEXT(tbl_Manifiestos[[#This Row],[Costo Unitario]],"0.00")</f>
        <v>2873||1.00|325.00</v>
      </c>
      <c r="C4013" t="s">
        <v>5685</v>
      </c>
      <c r="D4013" s="77">
        <v>45965</v>
      </c>
      <c r="E4013">
        <v>515</v>
      </c>
      <c r="F4013" t="s">
        <v>5319</v>
      </c>
      <c r="J4013">
        <v>1</v>
      </c>
      <c r="K4013" s="56">
        <v>325</v>
      </c>
      <c r="L4013" s="39">
        <f t="shared" si="103"/>
        <v>325</v>
      </c>
      <c r="M4013" s="6">
        <f>tbl_Manifiestos[[#This Row],[Total Pagado]]*tbl_Manifiestos[[#This Row],[Porcentaje]]</f>
        <v>302.25</v>
      </c>
      <c r="N4013" s="3">
        <v>0.93</v>
      </c>
    </row>
    <row r="4014" spans="1:14" ht="15.75" x14ac:dyDescent="0.25">
      <c r="A4014" s="3" t="s">
        <v>27</v>
      </c>
      <c r="B4014" s="3" t="str">
        <f>tbl_Manifiestos[[#This Row],[Factura]] &amp; "|" &amp; tbl_Manifiestos[[#This Row],[Proyecto OK]] &amp; "|" &amp; TEXT(tbl_Manifiestos[[#This Row],[Servicio]],"0.00") &amp; "|" &amp; TEXT(tbl_Manifiestos[[#This Row],[Costo Unitario]],"0.00")</f>
        <v>2873||1.00|325.00</v>
      </c>
      <c r="C4014" t="s">
        <v>5685</v>
      </c>
      <c r="D4014" s="76">
        <v>45965</v>
      </c>
      <c r="E4014">
        <v>67</v>
      </c>
      <c r="F4014" t="s">
        <v>5319</v>
      </c>
      <c r="J4014">
        <v>1</v>
      </c>
      <c r="K4014" s="55">
        <v>325</v>
      </c>
      <c r="L4014" s="40">
        <f t="shared" si="103"/>
        <v>325</v>
      </c>
      <c r="M4014" s="6">
        <f>tbl_Manifiestos[[#This Row],[Total Pagado]]*tbl_Manifiestos[[#This Row],[Porcentaje]]</f>
        <v>302.25</v>
      </c>
      <c r="N4014" s="3">
        <v>0.93</v>
      </c>
    </row>
    <row r="4015" spans="1:14" ht="15.75" x14ac:dyDescent="0.25">
      <c r="A4015" s="3" t="s">
        <v>27</v>
      </c>
      <c r="B4015" s="3" t="str">
        <f>tbl_Manifiestos[[#This Row],[Factura]] &amp; "|" &amp; tbl_Manifiestos[[#This Row],[Proyecto OK]] &amp; "|" &amp; TEXT(tbl_Manifiestos[[#This Row],[Servicio]],"0.00") &amp; "|" &amp; TEXT(tbl_Manifiestos[[#This Row],[Costo Unitario]],"0.00")</f>
        <v>2873||1.00|325.00</v>
      </c>
      <c r="C4015" t="s">
        <v>5685</v>
      </c>
      <c r="D4015" s="75">
        <v>45965</v>
      </c>
      <c r="E4015">
        <v>617</v>
      </c>
      <c r="F4015" t="s">
        <v>5319</v>
      </c>
      <c r="J4015">
        <v>1</v>
      </c>
      <c r="K4015" s="54">
        <v>325</v>
      </c>
      <c r="L4015" s="38">
        <f t="shared" si="103"/>
        <v>325</v>
      </c>
      <c r="M4015" s="6">
        <f>tbl_Manifiestos[[#This Row],[Total Pagado]]*tbl_Manifiestos[[#This Row],[Porcentaje]]</f>
        <v>302.25</v>
      </c>
      <c r="N4015" s="3">
        <v>0.93</v>
      </c>
    </row>
    <row r="4016" spans="1:14" ht="15.75" x14ac:dyDescent="0.25">
      <c r="A4016" s="3" t="s">
        <v>27</v>
      </c>
      <c r="B4016" s="3" t="str">
        <f>tbl_Manifiestos[[#This Row],[Factura]] &amp; "|" &amp; tbl_Manifiestos[[#This Row],[Proyecto OK]] &amp; "|" &amp; TEXT(tbl_Manifiestos[[#This Row],[Servicio]],"0.00") &amp; "|" &amp; TEXT(tbl_Manifiestos[[#This Row],[Costo Unitario]],"0.00")</f>
        <v>2873||1.00|325.00</v>
      </c>
      <c r="C4016" t="s">
        <v>5685</v>
      </c>
      <c r="D4016" s="77">
        <v>45965</v>
      </c>
      <c r="E4016">
        <v>617</v>
      </c>
      <c r="F4016" t="s">
        <v>5319</v>
      </c>
      <c r="J4016">
        <v>1</v>
      </c>
      <c r="K4016" s="56">
        <v>325</v>
      </c>
      <c r="L4016" s="39">
        <f t="shared" si="103"/>
        <v>325</v>
      </c>
      <c r="M4016" s="6">
        <f>tbl_Manifiestos[[#This Row],[Total Pagado]]*tbl_Manifiestos[[#This Row],[Porcentaje]]</f>
        <v>302.25</v>
      </c>
      <c r="N4016" s="3">
        <v>0.93</v>
      </c>
    </row>
    <row r="4017" spans="1:14" ht="15.75" x14ac:dyDescent="0.25">
      <c r="A4017" s="3" t="s">
        <v>27</v>
      </c>
      <c r="B4017" s="3" t="str">
        <f>tbl_Manifiestos[[#This Row],[Factura]] &amp; "|" &amp; tbl_Manifiestos[[#This Row],[Proyecto OK]] &amp; "|" &amp; TEXT(tbl_Manifiestos[[#This Row],[Servicio]],"0.00") &amp; "|" &amp; TEXT(tbl_Manifiestos[[#This Row],[Costo Unitario]],"0.00")</f>
        <v>2873||1.00|325.00</v>
      </c>
      <c r="C4017" t="s">
        <v>5685</v>
      </c>
      <c r="D4017" s="75">
        <v>45965</v>
      </c>
      <c r="E4017">
        <v>617</v>
      </c>
      <c r="F4017" t="s">
        <v>5319</v>
      </c>
      <c r="J4017">
        <v>1</v>
      </c>
      <c r="K4017" s="54">
        <v>325</v>
      </c>
      <c r="L4017" s="38">
        <f t="shared" si="103"/>
        <v>325</v>
      </c>
      <c r="M4017" s="6">
        <f>tbl_Manifiestos[[#This Row],[Total Pagado]]*tbl_Manifiestos[[#This Row],[Porcentaje]]</f>
        <v>302.25</v>
      </c>
      <c r="N4017" s="3">
        <v>0.93</v>
      </c>
    </row>
    <row r="4018" spans="1:14" ht="15.75" x14ac:dyDescent="0.25">
      <c r="A4018" s="3" t="s">
        <v>27</v>
      </c>
      <c r="B4018" s="3" t="str">
        <f>tbl_Manifiestos[[#This Row],[Factura]] &amp; "|" &amp; tbl_Manifiestos[[#This Row],[Proyecto OK]] &amp; "|" &amp; TEXT(tbl_Manifiestos[[#This Row],[Servicio]],"0.00") &amp; "|" &amp; TEXT(tbl_Manifiestos[[#This Row],[Costo Unitario]],"0.00")</f>
        <v>2873||1.00|325.00</v>
      </c>
      <c r="C4018" t="s">
        <v>5685</v>
      </c>
      <c r="D4018" s="170">
        <v>45965</v>
      </c>
      <c r="E4018" s="181">
        <v>617</v>
      </c>
      <c r="F4018" s="181" t="s">
        <v>5319</v>
      </c>
      <c r="G4018" s="181"/>
      <c r="H4018" s="181"/>
      <c r="I4018" s="181"/>
      <c r="J4018" s="181">
        <v>1</v>
      </c>
      <c r="K4018" s="197">
        <v>325</v>
      </c>
      <c r="L4018" s="97">
        <f t="shared" si="103"/>
        <v>325</v>
      </c>
      <c r="M4018" s="6">
        <f>tbl_Manifiestos[[#This Row],[Total Pagado]]*tbl_Manifiestos[[#This Row],[Porcentaje]]</f>
        <v>302.25</v>
      </c>
      <c r="N4018" s="3">
        <v>0.93</v>
      </c>
    </row>
    <row r="4019" spans="1:14" ht="15.75" x14ac:dyDescent="0.25">
      <c r="A4019" s="3" t="s">
        <v>27</v>
      </c>
      <c r="B4019" s="3" t="str">
        <f>tbl_Manifiestos[[#This Row],[Factura]] &amp; "|" &amp; tbl_Manifiestos[[#This Row],[Proyecto OK]] &amp; "|" &amp; TEXT(tbl_Manifiestos[[#This Row],[Servicio]],"0.00") &amp; "|" &amp; TEXT(tbl_Manifiestos[[#This Row],[Costo Unitario]],"0.00")</f>
        <v>2873||6.00|130.00</v>
      </c>
      <c r="C4019" t="s">
        <v>5685</v>
      </c>
      <c r="D4019" s="76">
        <v>45966</v>
      </c>
      <c r="E4019">
        <v>67</v>
      </c>
      <c r="F4019" t="s">
        <v>5319</v>
      </c>
      <c r="J4019">
        <v>6</v>
      </c>
      <c r="K4019" s="184">
        <v>130</v>
      </c>
      <c r="L4019" s="96">
        <f t="shared" si="103"/>
        <v>780</v>
      </c>
      <c r="M4019" s="6">
        <f>tbl_Manifiestos[[#This Row],[Total Pagado]]*tbl_Manifiestos[[#This Row],[Porcentaje]]</f>
        <v>725.40000000000009</v>
      </c>
      <c r="N4019" s="3">
        <v>0.93</v>
      </c>
    </row>
    <row r="4020" spans="1:14" ht="15.75" x14ac:dyDescent="0.25">
      <c r="A4020" s="3" t="s">
        <v>27</v>
      </c>
      <c r="B4020" s="3" t="str">
        <f>tbl_Manifiestos[[#This Row],[Factura]] &amp; "|" &amp; tbl_Manifiestos[[#This Row],[Proyecto OK]] &amp; "|" &amp; TEXT(tbl_Manifiestos[[#This Row],[Servicio]],"0.00") &amp; "|" &amp; TEXT(tbl_Manifiestos[[#This Row],[Costo Unitario]],"0.00")</f>
        <v>2873||1.00|325.00</v>
      </c>
      <c r="C4020" t="s">
        <v>5685</v>
      </c>
      <c r="D4020" s="170">
        <v>45966</v>
      </c>
      <c r="E4020" s="181">
        <v>67</v>
      </c>
      <c r="F4020" s="181" t="s">
        <v>5319</v>
      </c>
      <c r="G4020" s="181"/>
      <c r="H4020" s="181"/>
      <c r="I4020" s="181"/>
      <c r="J4020" s="181">
        <v>1</v>
      </c>
      <c r="K4020" s="55">
        <v>325</v>
      </c>
      <c r="L4020" s="97">
        <f t="shared" si="103"/>
        <v>325</v>
      </c>
      <c r="M4020" s="6">
        <f>tbl_Manifiestos[[#This Row],[Total Pagado]]*tbl_Manifiestos[[#This Row],[Porcentaje]]</f>
        <v>302.25</v>
      </c>
      <c r="N4020" s="3">
        <v>0.93</v>
      </c>
    </row>
    <row r="4021" spans="1:14" ht="15.75" x14ac:dyDescent="0.25">
      <c r="A4021" s="3" t="s">
        <v>27</v>
      </c>
      <c r="B4021" s="3" t="str">
        <f>tbl_Manifiestos[[#This Row],[Factura]] &amp; "|" &amp; tbl_Manifiestos[[#This Row],[Proyecto OK]] &amp; "|" &amp; TEXT(tbl_Manifiestos[[#This Row],[Servicio]],"0.00") &amp; "|" &amp; TEXT(tbl_Manifiestos[[#This Row],[Costo Unitario]],"0.00")</f>
        <v>2873||1.00|180.00</v>
      </c>
      <c r="C4021" t="s">
        <v>5685</v>
      </c>
      <c r="D4021" s="76">
        <v>45964</v>
      </c>
      <c r="E4021">
        <v>356</v>
      </c>
      <c r="F4021" t="s">
        <v>5319</v>
      </c>
      <c r="J4021">
        <v>1</v>
      </c>
      <c r="K4021" s="55">
        <v>180</v>
      </c>
      <c r="L4021" s="97">
        <f t="shared" si="103"/>
        <v>180</v>
      </c>
      <c r="M4021" s="6">
        <f>tbl_Manifiestos[[#This Row],[Total Pagado]]*tbl_Manifiestos[[#This Row],[Porcentaje]]</f>
        <v>167.4</v>
      </c>
      <c r="N4021" s="3">
        <v>0.93</v>
      </c>
    </row>
    <row r="4022" spans="1:14" ht="16.5" thickBot="1" x14ac:dyDescent="0.3">
      <c r="A4022" s="3" t="s">
        <v>27</v>
      </c>
      <c r="B4022" s="3" t="str">
        <f>tbl_Manifiestos[[#This Row],[Factura]] &amp; "|" &amp; tbl_Manifiestos[[#This Row],[Proyecto OK]] &amp; "|" &amp; TEXT(tbl_Manifiestos[[#This Row],[Servicio]],"0.00") &amp; "|" &amp; TEXT(tbl_Manifiestos[[#This Row],[Costo Unitario]],"0.00")</f>
        <v>2875|Metra 115th|5.00|250.00</v>
      </c>
      <c r="C4022" t="s">
        <v>5686</v>
      </c>
      <c r="D4022" s="178">
        <v>45966</v>
      </c>
      <c r="E4022" s="182">
        <v>515</v>
      </c>
      <c r="F4022" s="182" t="s">
        <v>5363</v>
      </c>
      <c r="G4022" s="182"/>
      <c r="H4022" t="s">
        <v>3627</v>
      </c>
      <c r="I4022" s="182"/>
      <c r="J4022" s="182">
        <v>5</v>
      </c>
      <c r="K4022" s="186">
        <v>250</v>
      </c>
      <c r="L4022" s="215">
        <f t="shared" si="103"/>
        <v>1250</v>
      </c>
      <c r="M4022" s="6">
        <f>tbl_Manifiestos[[#This Row],[Total Pagado]]*tbl_Manifiestos[[#This Row],[Porcentaje]]</f>
        <v>1162.5</v>
      </c>
      <c r="N4022" s="3">
        <v>0.93</v>
      </c>
    </row>
    <row r="4023" spans="1:14" ht="16.5" thickTop="1" x14ac:dyDescent="0.25">
      <c r="A4023" s="3" t="s">
        <v>27</v>
      </c>
      <c r="B4023" s="3" t="str">
        <f>tbl_Manifiestos[[#This Row],[Factura]] &amp; "|" &amp; tbl_Manifiestos[[#This Row],[Proyecto OK]] &amp; "|" &amp; TEXT(tbl_Manifiestos[[#This Row],[Servicio]],"0.00") &amp; "|" &amp; TEXT(tbl_Manifiestos[[#This Row],[Costo Unitario]],"0.00")</f>
        <v>2875|Metra 115th|4.00|250.00</v>
      </c>
      <c r="C4023" t="s">
        <v>5686</v>
      </c>
      <c r="D4023" s="76">
        <v>45967</v>
      </c>
      <c r="E4023">
        <v>515</v>
      </c>
      <c r="F4023" t="s">
        <v>5363</v>
      </c>
      <c r="H4023" t="s">
        <v>3627</v>
      </c>
      <c r="J4023">
        <v>4</v>
      </c>
      <c r="K4023" s="55">
        <v>250</v>
      </c>
      <c r="L4023" s="97">
        <f t="shared" si="103"/>
        <v>1000</v>
      </c>
      <c r="M4023" s="6">
        <f>tbl_Manifiestos[[#This Row],[Total Pagado]]*tbl_Manifiestos[[#This Row],[Porcentaje]]</f>
        <v>930</v>
      </c>
      <c r="N4023" s="3">
        <v>0.93</v>
      </c>
    </row>
    <row r="4024" spans="1:14" ht="15.75" x14ac:dyDescent="0.25">
      <c r="A4024" s="3" t="s">
        <v>27</v>
      </c>
      <c r="B4024" s="3" t="str">
        <f>tbl_Manifiestos[[#This Row],[Factura]] &amp; "|" &amp; tbl_Manifiestos[[#This Row],[Proyecto OK]] &amp; "|" &amp; TEXT(tbl_Manifiestos[[#This Row],[Servicio]],"0.00") &amp; "|" &amp; TEXT(tbl_Manifiestos[[#This Row],[Costo Unitario]],"0.00")</f>
        <v>2893|PBC CDOT|1.00|315.00</v>
      </c>
      <c r="C4024" t="s">
        <v>5693</v>
      </c>
      <c r="D4024" s="79">
        <v>45971</v>
      </c>
      <c r="E4024">
        <v>515</v>
      </c>
      <c r="F4024" t="s">
        <v>5365</v>
      </c>
      <c r="H4024" t="s">
        <v>4490</v>
      </c>
      <c r="J4024">
        <v>1</v>
      </c>
      <c r="K4024" s="55">
        <v>315</v>
      </c>
      <c r="L4024" s="97">
        <f t="shared" si="103"/>
        <v>315</v>
      </c>
      <c r="M4024" s="6">
        <f>tbl_Manifiestos[[#This Row],[Total Pagado]]*tbl_Manifiestos[[#This Row],[Porcentaje]]</f>
        <v>292.95</v>
      </c>
      <c r="N4024" s="3">
        <v>0.93</v>
      </c>
    </row>
    <row r="4025" spans="1:14" ht="15.75" x14ac:dyDescent="0.25">
      <c r="A4025" s="3" t="s">
        <v>27</v>
      </c>
      <c r="B4025" s="3" t="str">
        <f>tbl_Manifiestos[[#This Row],[Factura]] &amp; "|" &amp; tbl_Manifiestos[[#This Row],[Proyecto OK]] &amp; "|" &amp; TEXT(tbl_Manifiestos[[#This Row],[Servicio]],"0.00") &amp; "|" &amp; TEXT(tbl_Manifiestos[[#This Row],[Costo Unitario]],"0.00")</f>
        <v>2893|PBC CDOT|1.00|315.00</v>
      </c>
      <c r="C4025" t="s">
        <v>5693</v>
      </c>
      <c r="D4025" s="137">
        <v>45971</v>
      </c>
      <c r="E4025" s="180">
        <v>515</v>
      </c>
      <c r="F4025" s="180" t="s">
        <v>5365</v>
      </c>
      <c r="G4025" s="180"/>
      <c r="H4025" t="s">
        <v>4490</v>
      </c>
      <c r="I4025" s="180"/>
      <c r="J4025" s="180">
        <v>1</v>
      </c>
      <c r="K4025" s="184">
        <v>315</v>
      </c>
      <c r="L4025" s="96">
        <f t="shared" si="103"/>
        <v>315</v>
      </c>
      <c r="M4025" s="6">
        <f>tbl_Manifiestos[[#This Row],[Total Pagado]]*tbl_Manifiestos[[#This Row],[Porcentaje]]</f>
        <v>292.95</v>
      </c>
      <c r="N4025" s="3">
        <v>0.93</v>
      </c>
    </row>
    <row r="4026" spans="1:14" ht="15.75" x14ac:dyDescent="0.25">
      <c r="A4026" s="3" t="s">
        <v>27</v>
      </c>
      <c r="B4026" s="3" t="str">
        <f>tbl_Manifiestos[[#This Row],[Factura]] &amp; "|" &amp; tbl_Manifiestos[[#This Row],[Proyecto OK]] &amp; "|" &amp; TEXT(tbl_Manifiestos[[#This Row],[Servicio]],"0.00") &amp; "|" &amp; TEXT(tbl_Manifiestos[[#This Row],[Costo Unitario]],"0.00")</f>
        <v>2893|PBC CDOT|1.00|315.00</v>
      </c>
      <c r="C4026" t="s">
        <v>5693</v>
      </c>
      <c r="D4026" s="137">
        <v>45971</v>
      </c>
      <c r="E4026" s="180">
        <v>617</v>
      </c>
      <c r="F4026" s="180" t="s">
        <v>5365</v>
      </c>
      <c r="G4026" s="180"/>
      <c r="H4026" t="s">
        <v>4490</v>
      </c>
      <c r="I4026" s="180"/>
      <c r="J4026" s="180">
        <v>1</v>
      </c>
      <c r="K4026" s="184">
        <v>315</v>
      </c>
      <c r="L4026" s="96">
        <f t="shared" si="103"/>
        <v>315</v>
      </c>
      <c r="M4026" s="6">
        <f>tbl_Manifiestos[[#This Row],[Total Pagado]]*tbl_Manifiestos[[#This Row],[Porcentaje]]</f>
        <v>292.95</v>
      </c>
      <c r="N4026" s="3">
        <v>0.93</v>
      </c>
    </row>
    <row r="4027" spans="1:14" ht="15.75" x14ac:dyDescent="0.25">
      <c r="A4027" s="3" t="s">
        <v>27</v>
      </c>
      <c r="B4027" s="3" t="str">
        <f>tbl_Manifiestos[[#This Row],[Factura]] &amp; "|" &amp; tbl_Manifiestos[[#This Row],[Proyecto OK]] &amp; "|" &amp; TEXT(tbl_Manifiestos[[#This Row],[Servicio]],"0.00") &amp; "|" &amp; TEXT(tbl_Manifiestos[[#This Row],[Costo Unitario]],"0.00")</f>
        <v>2893|PBC CDOT|1.00|315.00</v>
      </c>
      <c r="C4027" t="s">
        <v>5693</v>
      </c>
      <c r="D4027" s="137">
        <v>45971</v>
      </c>
      <c r="E4027" s="180">
        <v>617</v>
      </c>
      <c r="F4027" s="180" t="s">
        <v>5365</v>
      </c>
      <c r="G4027" s="180"/>
      <c r="H4027" t="s">
        <v>4490</v>
      </c>
      <c r="I4027" s="180"/>
      <c r="J4027" s="180">
        <v>1</v>
      </c>
      <c r="K4027" s="184">
        <v>315</v>
      </c>
      <c r="L4027" s="96">
        <f t="shared" si="103"/>
        <v>315</v>
      </c>
      <c r="M4027" s="6">
        <f>tbl_Manifiestos[[#This Row],[Total Pagado]]*tbl_Manifiestos[[#This Row],[Porcentaje]]</f>
        <v>292.95</v>
      </c>
      <c r="N4027" s="3">
        <v>0.93</v>
      </c>
    </row>
    <row r="4028" spans="1:14" ht="15.75" x14ac:dyDescent="0.25">
      <c r="A4028" s="3" t="s">
        <v>27</v>
      </c>
      <c r="B4028" s="3" t="str">
        <f>tbl_Manifiestos[[#This Row],[Factura]] &amp; "|" &amp; tbl_Manifiestos[[#This Row],[Proyecto OK]] &amp; "|" &amp; TEXT(tbl_Manifiestos[[#This Row],[Servicio]],"0.00") &amp; "|" &amp; TEXT(tbl_Manifiestos[[#This Row],[Costo Unitario]],"0.00")</f>
        <v>2893|PBC CDOT|1.00|315.00</v>
      </c>
      <c r="C4028" t="s">
        <v>5693</v>
      </c>
      <c r="D4028" s="164">
        <v>45971</v>
      </c>
      <c r="E4028" s="181">
        <v>67</v>
      </c>
      <c r="F4028" s="181" t="s">
        <v>5365</v>
      </c>
      <c r="G4028" s="181"/>
      <c r="H4028" t="s">
        <v>4490</v>
      </c>
      <c r="I4028" s="181"/>
      <c r="J4028" s="181">
        <v>1</v>
      </c>
      <c r="K4028" s="197">
        <v>315</v>
      </c>
      <c r="L4028" s="97">
        <f t="shared" si="103"/>
        <v>315</v>
      </c>
      <c r="M4028" s="6">
        <f>tbl_Manifiestos[[#This Row],[Total Pagado]]*tbl_Manifiestos[[#This Row],[Porcentaje]]</f>
        <v>292.95</v>
      </c>
      <c r="N4028" s="3">
        <v>0.93</v>
      </c>
    </row>
    <row r="4029" spans="1:14" ht="15.75" x14ac:dyDescent="0.25">
      <c r="A4029" s="3" t="s">
        <v>27</v>
      </c>
      <c r="B4029" s="3" t="str">
        <f>tbl_Manifiestos[[#This Row],[Factura]] &amp; "|" &amp; tbl_Manifiestos[[#This Row],[Proyecto OK]] &amp; "|" &amp; TEXT(tbl_Manifiestos[[#This Row],[Servicio]],"0.00") &amp; "|" &amp; TEXT(tbl_Manifiestos[[#This Row],[Costo Unitario]],"0.00")</f>
        <v>2893|PBC CDOT|1.50|135.00</v>
      </c>
      <c r="C4029" t="s">
        <v>5693</v>
      </c>
      <c r="D4029" s="79">
        <v>45971</v>
      </c>
      <c r="E4029">
        <v>67</v>
      </c>
      <c r="F4029" t="s">
        <v>5365</v>
      </c>
      <c r="H4029" t="s">
        <v>4490</v>
      </c>
      <c r="J4029">
        <v>1.5</v>
      </c>
      <c r="K4029" s="55">
        <v>135</v>
      </c>
      <c r="L4029" s="97">
        <f t="shared" si="103"/>
        <v>202.5</v>
      </c>
      <c r="M4029" s="6">
        <f>tbl_Manifiestos[[#This Row],[Total Pagado]]*tbl_Manifiestos[[#This Row],[Porcentaje]]</f>
        <v>188.32500000000002</v>
      </c>
      <c r="N4029" s="3">
        <v>0.93</v>
      </c>
    </row>
    <row r="4030" spans="1:14" ht="15.75" x14ac:dyDescent="0.25">
      <c r="A4030" s="3" t="s">
        <v>27</v>
      </c>
      <c r="B4030" s="3" t="str">
        <f>tbl_Manifiestos[[#This Row],[Factura]] &amp; "|" &amp; tbl_Manifiestos[[#This Row],[Proyecto OK]] &amp; "|" &amp; TEXT(tbl_Manifiestos[[#This Row],[Servicio]],"0.00") &amp; "|" &amp; TEXT(tbl_Manifiestos[[#This Row],[Costo Unitario]],"0.00")</f>
        <v>2895|115th Metra|3.00|250.00</v>
      </c>
      <c r="C4030" t="s">
        <v>5694</v>
      </c>
      <c r="D4030" s="137">
        <v>45975</v>
      </c>
      <c r="E4030" s="180">
        <v>617</v>
      </c>
      <c r="F4030" t="s">
        <v>5343</v>
      </c>
      <c r="G4030" s="180"/>
      <c r="H4030" t="s">
        <v>1346</v>
      </c>
      <c r="I4030" s="180"/>
      <c r="J4030" s="180">
        <v>3</v>
      </c>
      <c r="K4030" s="184">
        <v>250</v>
      </c>
      <c r="L4030" s="96">
        <f t="shared" si="103"/>
        <v>750</v>
      </c>
      <c r="M4030" s="6">
        <f>tbl_Manifiestos[[#This Row],[Total Pagado]]*tbl_Manifiestos[[#This Row],[Porcentaje]]</f>
        <v>697.5</v>
      </c>
      <c r="N4030" s="3">
        <v>0.93</v>
      </c>
    </row>
    <row r="4031" spans="1:14" ht="15.75" x14ac:dyDescent="0.25">
      <c r="A4031" s="3" t="s">
        <v>27</v>
      </c>
      <c r="B4031" s="3" t="str">
        <f>tbl_Manifiestos[[#This Row],[Factura]] &amp; "|" &amp; tbl_Manifiestos[[#This Row],[Proyecto OK]] &amp; "|" &amp; TEXT(tbl_Manifiestos[[#This Row],[Servicio]],"0.00") &amp; "|" &amp; TEXT(tbl_Manifiestos[[#This Row],[Costo Unitario]],"0.00")</f>
        <v>2896|Obama Presidential Library|2.00|120.00</v>
      </c>
      <c r="C4031" t="s">
        <v>5695</v>
      </c>
      <c r="D4031" s="174">
        <v>45971</v>
      </c>
      <c r="E4031">
        <v>103</v>
      </c>
      <c r="F4031" t="s">
        <v>5344</v>
      </c>
      <c r="H4031" t="s">
        <v>2679</v>
      </c>
      <c r="J4031">
        <v>2</v>
      </c>
      <c r="K4031" s="207">
        <v>120</v>
      </c>
      <c r="L4031" s="233">
        <f t="shared" si="103"/>
        <v>240</v>
      </c>
      <c r="M4031" s="6">
        <f>tbl_Manifiestos[[#This Row],[Total Pagado]]*tbl_Manifiestos[[#This Row],[Porcentaje]]</f>
        <v>223.20000000000002</v>
      </c>
      <c r="N4031" s="3">
        <v>0.93</v>
      </c>
    </row>
    <row r="4032" spans="1:14" ht="15.75" x14ac:dyDescent="0.25">
      <c r="A4032" s="3" t="s">
        <v>27</v>
      </c>
      <c r="B4032" s="3" t="str">
        <f>tbl_Manifiestos[[#This Row],[Factura]] &amp; "|" &amp; tbl_Manifiestos[[#This Row],[Proyecto OK]] &amp; "|" &amp; TEXT(tbl_Manifiestos[[#This Row],[Servicio]],"0.00") &amp; "|" &amp; TEXT(tbl_Manifiestos[[#This Row],[Costo Unitario]],"0.00")</f>
        <v>2896|Obama Presidential Library|8.75|120.00</v>
      </c>
      <c r="C4032" t="s">
        <v>5695</v>
      </c>
      <c r="D4032" s="78">
        <v>45973</v>
      </c>
      <c r="E4032">
        <v>67</v>
      </c>
      <c r="F4032" t="s">
        <v>5344</v>
      </c>
      <c r="H4032" t="s">
        <v>2679</v>
      </c>
      <c r="J4032">
        <v>8.75</v>
      </c>
      <c r="K4032" s="54">
        <v>120</v>
      </c>
      <c r="L4032" s="38">
        <f t="shared" si="103"/>
        <v>1050</v>
      </c>
      <c r="M4032" s="6">
        <f>tbl_Manifiestos[[#This Row],[Total Pagado]]*tbl_Manifiestos[[#This Row],[Porcentaje]]</f>
        <v>976.5</v>
      </c>
      <c r="N4032" s="3">
        <v>0.93</v>
      </c>
    </row>
    <row r="4033" spans="1:14" ht="15.75" x14ac:dyDescent="0.25">
      <c r="A4033" s="3" t="s">
        <v>27</v>
      </c>
      <c r="B4033" s="3" t="str">
        <f>tbl_Manifiestos[[#This Row],[Factura]] &amp; "|" &amp; tbl_Manifiestos[[#This Row],[Proyecto OK]] &amp; "|" &amp; TEXT(tbl_Manifiestos[[#This Row],[Servicio]],"0.00") &amp; "|" &amp; TEXT(tbl_Manifiestos[[#This Row],[Costo Unitario]],"0.00")</f>
        <v>2897|Metra 115th|5.00|250.00</v>
      </c>
      <c r="C4033" t="s">
        <v>5696</v>
      </c>
      <c r="D4033" s="80">
        <v>45974</v>
      </c>
      <c r="E4033">
        <v>617</v>
      </c>
      <c r="F4033" t="s">
        <v>5363</v>
      </c>
      <c r="H4033" t="s">
        <v>3627</v>
      </c>
      <c r="J4033">
        <v>5</v>
      </c>
      <c r="K4033" s="56">
        <v>250</v>
      </c>
      <c r="L4033" s="39">
        <f t="shared" si="103"/>
        <v>1250</v>
      </c>
      <c r="M4033" s="6">
        <f>tbl_Manifiestos[[#This Row],[Total Pagado]]*tbl_Manifiestos[[#This Row],[Porcentaje]]</f>
        <v>1162.5</v>
      </c>
      <c r="N4033" s="3">
        <v>0.93</v>
      </c>
    </row>
    <row r="4034" spans="1:14" ht="15.75" x14ac:dyDescent="0.25">
      <c r="A4034" s="3" t="s">
        <v>27</v>
      </c>
      <c r="B4034" s="3" t="str">
        <f>tbl_Manifiestos[[#This Row],[Factura]] &amp; "|" &amp; tbl_Manifiestos[[#This Row],[Proyecto OK]] &amp; "|" &amp; TEXT(tbl_Manifiestos[[#This Row],[Servicio]],"0.00") &amp; "|" &amp; TEXT(tbl_Manifiestos[[#This Row],[Costo Unitario]],"0.00")</f>
        <v>2897|Metra 115th|2.00|250.00</v>
      </c>
      <c r="C4034" t="s">
        <v>5696</v>
      </c>
      <c r="D4034" s="179">
        <v>45975</v>
      </c>
      <c r="E4034">
        <v>617</v>
      </c>
      <c r="F4034" t="s">
        <v>5363</v>
      </c>
      <c r="H4034" t="s">
        <v>3627</v>
      </c>
      <c r="J4034">
        <v>2</v>
      </c>
      <c r="K4034" s="57">
        <v>250</v>
      </c>
      <c r="L4034" s="41">
        <f t="shared" si="103"/>
        <v>500</v>
      </c>
      <c r="M4034" s="6">
        <f>tbl_Manifiestos[[#This Row],[Total Pagado]]*tbl_Manifiestos[[#This Row],[Porcentaje]]</f>
        <v>465</v>
      </c>
      <c r="N4034" s="3">
        <v>0.93</v>
      </c>
    </row>
    <row r="4035" spans="1:14" ht="15.75" x14ac:dyDescent="0.25">
      <c r="A4035" s="3" t="s">
        <v>27</v>
      </c>
      <c r="B4035" s="3" t="str">
        <f>tbl_Manifiestos[[#This Row],[Factura]] &amp; "|" &amp; tbl_Manifiestos[[#This Row],[Proyecto OK]] &amp; "|" &amp; TEXT(tbl_Manifiestos[[#This Row],[Servicio]],"0.00") &amp; "|" &amp; TEXT(tbl_Manifiestos[[#This Row],[Costo Unitario]],"0.00")</f>
        <v>2914||1.00|320.00</v>
      </c>
      <c r="C4035" t="s">
        <v>5705</v>
      </c>
      <c r="D4035" s="85">
        <v>45980</v>
      </c>
      <c r="E4035">
        <v>515</v>
      </c>
      <c r="F4035" t="s">
        <v>5319</v>
      </c>
      <c r="J4035">
        <v>1</v>
      </c>
      <c r="K4035" s="57">
        <v>320</v>
      </c>
      <c r="L4035" s="41">
        <f t="shared" si="103"/>
        <v>320</v>
      </c>
      <c r="M4035" s="6">
        <f>tbl_Manifiestos[[#This Row],[Total Pagado]]*tbl_Manifiestos[[#This Row],[Porcentaje]]</f>
        <v>297.60000000000002</v>
      </c>
      <c r="N4035" s="3">
        <v>0.93</v>
      </c>
    </row>
    <row r="4036" spans="1:14" ht="15.75" x14ac:dyDescent="0.25">
      <c r="A4036" s="3" t="s">
        <v>27</v>
      </c>
      <c r="B4036" s="3" t="str">
        <f>tbl_Manifiestos[[#This Row],[Factura]] &amp; "|" &amp; tbl_Manifiestos[[#This Row],[Proyecto OK]] &amp; "|" &amp; TEXT(tbl_Manifiestos[[#This Row],[Servicio]],"0.00") &amp; "|" &amp; TEXT(tbl_Manifiestos[[#This Row],[Costo Unitario]],"0.00")</f>
        <v>2914||1.00|320.00</v>
      </c>
      <c r="C4036" t="s">
        <v>5705</v>
      </c>
      <c r="D4036" s="85">
        <v>45980</v>
      </c>
      <c r="E4036">
        <v>515</v>
      </c>
      <c r="F4036" t="s">
        <v>5319</v>
      </c>
      <c r="J4036">
        <v>1</v>
      </c>
      <c r="K4036" s="57">
        <v>320</v>
      </c>
      <c r="L4036" s="41">
        <f t="shared" si="103"/>
        <v>320</v>
      </c>
      <c r="M4036" s="6">
        <f>tbl_Manifiestos[[#This Row],[Total Pagado]]*tbl_Manifiestos[[#This Row],[Porcentaje]]</f>
        <v>297.60000000000002</v>
      </c>
      <c r="N4036" s="3">
        <v>0.93</v>
      </c>
    </row>
    <row r="4037" spans="1:14" ht="15.75" x14ac:dyDescent="0.25">
      <c r="A4037" s="3" t="s">
        <v>27</v>
      </c>
      <c r="B4037" s="3" t="str">
        <f>tbl_Manifiestos[[#This Row],[Factura]] &amp; "|" &amp; tbl_Manifiestos[[#This Row],[Proyecto OK]] &amp; "|" &amp; TEXT(tbl_Manifiestos[[#This Row],[Servicio]],"0.00") &amp; "|" &amp; TEXT(tbl_Manifiestos[[#This Row],[Costo Unitario]],"0.00")</f>
        <v>2914||1.00|320.00</v>
      </c>
      <c r="C4037" t="s">
        <v>5705</v>
      </c>
      <c r="D4037" s="82">
        <v>45980</v>
      </c>
      <c r="E4037">
        <v>515</v>
      </c>
      <c r="F4037" t="s">
        <v>5319</v>
      </c>
      <c r="J4037">
        <v>1</v>
      </c>
      <c r="K4037" s="54">
        <v>320</v>
      </c>
      <c r="L4037" s="126">
        <f t="shared" si="103"/>
        <v>320</v>
      </c>
      <c r="M4037" s="6">
        <f>tbl_Manifiestos[[#This Row],[Total Pagado]]*tbl_Manifiestos[[#This Row],[Porcentaje]]</f>
        <v>297.60000000000002</v>
      </c>
      <c r="N4037" s="3">
        <v>0.93</v>
      </c>
    </row>
    <row r="4038" spans="1:14" ht="15.75" x14ac:dyDescent="0.25">
      <c r="A4038" s="3" t="s">
        <v>27</v>
      </c>
      <c r="B4038" s="3" t="str">
        <f>tbl_Manifiestos[[#This Row],[Factura]] &amp; "|" &amp; tbl_Manifiestos[[#This Row],[Proyecto OK]] &amp; "|" &amp; TEXT(tbl_Manifiestos[[#This Row],[Servicio]],"0.00") &amp; "|" &amp; TEXT(tbl_Manifiestos[[#This Row],[Costo Unitario]],"0.00")</f>
        <v>2914||1.00|320.00</v>
      </c>
      <c r="C4038" t="s">
        <v>5705</v>
      </c>
      <c r="D4038" s="84">
        <v>45980</v>
      </c>
      <c r="E4038">
        <v>356</v>
      </c>
      <c r="F4038" t="s">
        <v>5319</v>
      </c>
      <c r="J4038">
        <v>1</v>
      </c>
      <c r="K4038" s="56">
        <v>320</v>
      </c>
      <c r="L4038" s="127">
        <f t="shared" si="103"/>
        <v>320</v>
      </c>
      <c r="M4038" s="6">
        <f>tbl_Manifiestos[[#This Row],[Total Pagado]]*tbl_Manifiestos[[#This Row],[Porcentaje]]</f>
        <v>297.60000000000002</v>
      </c>
      <c r="N4038" s="3">
        <v>0.93</v>
      </c>
    </row>
    <row r="4039" spans="1:14" ht="15.75" x14ac:dyDescent="0.25">
      <c r="A4039" s="3" t="s">
        <v>27</v>
      </c>
      <c r="B4039" s="3" t="str">
        <f>tbl_Manifiestos[[#This Row],[Factura]] &amp; "|" &amp; tbl_Manifiestos[[#This Row],[Proyecto OK]] &amp; "|" &amp; TEXT(tbl_Manifiestos[[#This Row],[Servicio]],"0.00") &amp; "|" &amp; TEXT(tbl_Manifiestos[[#This Row],[Costo Unitario]],"0.00")</f>
        <v>2914||1.00|320.00</v>
      </c>
      <c r="C4039" t="s">
        <v>5705</v>
      </c>
      <c r="D4039" s="85">
        <v>45980</v>
      </c>
      <c r="E4039">
        <v>356</v>
      </c>
      <c r="F4039" t="s">
        <v>5319</v>
      </c>
      <c r="J4039">
        <v>1</v>
      </c>
      <c r="K4039" s="57">
        <v>320</v>
      </c>
      <c r="L4039" s="41">
        <f t="shared" si="103"/>
        <v>320</v>
      </c>
      <c r="M4039" s="6">
        <f>tbl_Manifiestos[[#This Row],[Total Pagado]]*tbl_Manifiestos[[#This Row],[Porcentaje]]</f>
        <v>297.60000000000002</v>
      </c>
      <c r="N4039" s="3">
        <v>0.93</v>
      </c>
    </row>
    <row r="4040" spans="1:14" ht="15.75" x14ac:dyDescent="0.25">
      <c r="A4040" s="3" t="s">
        <v>27</v>
      </c>
      <c r="B4040" s="3" t="str">
        <f>tbl_Manifiestos[[#This Row],[Factura]] &amp; "|" &amp; tbl_Manifiestos[[#This Row],[Proyecto OK]] &amp; "|" &amp; TEXT(tbl_Manifiestos[[#This Row],[Servicio]],"0.00") &amp; "|" &amp; TEXT(tbl_Manifiestos[[#This Row],[Costo Unitario]],"0.00")</f>
        <v>2914||1.00|320.00</v>
      </c>
      <c r="C4040" t="s">
        <v>5705</v>
      </c>
      <c r="D4040" s="82">
        <v>45980</v>
      </c>
      <c r="E4040">
        <v>356</v>
      </c>
      <c r="F4040" t="s">
        <v>5319</v>
      </c>
      <c r="J4040">
        <v>1</v>
      </c>
      <c r="K4040" s="54">
        <v>320</v>
      </c>
      <c r="L4040" s="38">
        <f t="shared" si="103"/>
        <v>320</v>
      </c>
      <c r="M4040" s="6">
        <f>tbl_Manifiestos[[#This Row],[Total Pagado]]*tbl_Manifiestos[[#This Row],[Porcentaje]]</f>
        <v>297.60000000000002</v>
      </c>
      <c r="N4040" s="3">
        <v>0.93</v>
      </c>
    </row>
    <row r="4041" spans="1:14" ht="15.75" x14ac:dyDescent="0.25">
      <c r="A4041" s="3" t="s">
        <v>27</v>
      </c>
      <c r="B4041" s="3" t="str">
        <f>tbl_Manifiestos[[#This Row],[Factura]] &amp; "|" &amp; tbl_Manifiestos[[#This Row],[Proyecto OK]] &amp; "|" &amp; TEXT(tbl_Manifiestos[[#This Row],[Servicio]],"0.00") &amp; "|" &amp; TEXT(tbl_Manifiestos[[#This Row],[Costo Unitario]],"0.00")</f>
        <v>2914||3.00|320.00</v>
      </c>
      <c r="C4041" t="s">
        <v>5705</v>
      </c>
      <c r="D4041" s="84">
        <v>45980</v>
      </c>
      <c r="E4041">
        <v>617</v>
      </c>
      <c r="F4041" t="s">
        <v>5319</v>
      </c>
      <c r="J4041">
        <v>3</v>
      </c>
      <c r="K4041" s="56">
        <v>320</v>
      </c>
      <c r="L4041" s="39">
        <f t="shared" si="103"/>
        <v>960</v>
      </c>
      <c r="M4041" s="6">
        <f>tbl_Manifiestos[[#This Row],[Total Pagado]]*tbl_Manifiestos[[#This Row],[Porcentaje]]</f>
        <v>892.80000000000007</v>
      </c>
      <c r="N4041" s="3">
        <v>0.93</v>
      </c>
    </row>
    <row r="4042" spans="1:14" ht="15.75" x14ac:dyDescent="0.25">
      <c r="A4042" s="3" t="s">
        <v>27</v>
      </c>
      <c r="B4042" s="3" t="str">
        <f>tbl_Manifiestos[[#This Row],[Factura]] &amp; "|" &amp; tbl_Manifiestos[[#This Row],[Proyecto OK]] &amp; "|" &amp; TEXT(tbl_Manifiestos[[#This Row],[Servicio]],"0.00") &amp; "|" &amp; TEXT(tbl_Manifiestos[[#This Row],[Costo Unitario]],"0.00")</f>
        <v>2914||3.00|320.00</v>
      </c>
      <c r="C4042" t="s">
        <v>5705</v>
      </c>
      <c r="D4042" s="85">
        <v>45981</v>
      </c>
      <c r="E4042">
        <v>515</v>
      </c>
      <c r="F4042" t="s">
        <v>5319</v>
      </c>
      <c r="J4042">
        <v>3</v>
      </c>
      <c r="K4042" s="57">
        <v>320</v>
      </c>
      <c r="L4042" s="41">
        <f t="shared" si="103"/>
        <v>960</v>
      </c>
      <c r="M4042" s="6">
        <f>tbl_Manifiestos[[#This Row],[Total Pagado]]*tbl_Manifiestos[[#This Row],[Porcentaje]]</f>
        <v>892.80000000000007</v>
      </c>
      <c r="N4042" s="3">
        <v>0.93</v>
      </c>
    </row>
    <row r="4043" spans="1:14" ht="15.75" x14ac:dyDescent="0.25">
      <c r="A4043" s="3" t="s">
        <v>27</v>
      </c>
      <c r="B4043" s="3" t="str">
        <f>tbl_Manifiestos[[#This Row],[Factura]] &amp; "|" &amp; tbl_Manifiestos[[#This Row],[Proyecto OK]] &amp; "|" &amp; TEXT(tbl_Manifiestos[[#This Row],[Servicio]],"0.00") &amp; "|" &amp; TEXT(tbl_Manifiestos[[#This Row],[Costo Unitario]],"0.00")</f>
        <v>2915|115th Metra|2.00|250.00</v>
      </c>
      <c r="C4043" t="s">
        <v>5706</v>
      </c>
      <c r="D4043" s="85">
        <v>45978</v>
      </c>
      <c r="E4043">
        <v>67</v>
      </c>
      <c r="F4043" t="s">
        <v>5343</v>
      </c>
      <c r="H4043" t="s">
        <v>1346</v>
      </c>
      <c r="J4043">
        <v>2</v>
      </c>
      <c r="K4043" s="57">
        <v>250</v>
      </c>
      <c r="L4043" s="41">
        <f t="shared" si="103"/>
        <v>500</v>
      </c>
      <c r="M4043" s="6">
        <f>tbl_Manifiestos[[#This Row],[Total Pagado]]*tbl_Manifiestos[[#This Row],[Porcentaje]]</f>
        <v>465</v>
      </c>
      <c r="N4043" s="3">
        <v>0.93</v>
      </c>
    </row>
    <row r="4044" spans="1:14" ht="15.75" x14ac:dyDescent="0.25">
      <c r="A4044" s="3" t="s">
        <v>27</v>
      </c>
      <c r="B4044" s="3" t="str">
        <f>tbl_Manifiestos[[#This Row],[Factura]] &amp; "|" &amp; tbl_Manifiestos[[#This Row],[Proyecto OK]] &amp; "|" &amp; TEXT(tbl_Manifiestos[[#This Row],[Servicio]],"0.00") &amp; "|" &amp; TEXT(tbl_Manifiestos[[#This Row],[Costo Unitario]],"0.00")</f>
        <v>2915|115th Metra|2.00|250.00</v>
      </c>
      <c r="C4044" t="s">
        <v>5706</v>
      </c>
      <c r="D4044" s="85">
        <v>45979</v>
      </c>
      <c r="E4044">
        <v>103</v>
      </c>
      <c r="F4044" t="s">
        <v>5343</v>
      </c>
      <c r="H4044" t="s">
        <v>1346</v>
      </c>
      <c r="J4044">
        <v>2</v>
      </c>
      <c r="K4044" s="57">
        <v>250</v>
      </c>
      <c r="L4044" s="41">
        <f t="shared" si="103"/>
        <v>500</v>
      </c>
      <c r="M4044" s="6">
        <f>tbl_Manifiestos[[#This Row],[Total Pagado]]*tbl_Manifiestos[[#This Row],[Porcentaje]]</f>
        <v>465</v>
      </c>
      <c r="N4044" s="3">
        <v>0.93</v>
      </c>
    </row>
    <row r="4045" spans="1:14" ht="15.75" x14ac:dyDescent="0.25">
      <c r="A4045" s="3" t="s">
        <v>27</v>
      </c>
      <c r="B4045" s="3" t="str">
        <f>tbl_Manifiestos[[#This Row],[Factura]] &amp; "|" &amp; tbl_Manifiestos[[#This Row],[Proyecto OK]] &amp; "|" &amp; TEXT(tbl_Manifiestos[[#This Row],[Servicio]],"0.00") &amp; "|" &amp; TEXT(tbl_Manifiestos[[#This Row],[Costo Unitario]],"0.00")</f>
        <v>2915|115th Metra|1.00|250.00</v>
      </c>
      <c r="C4045" t="s">
        <v>5706</v>
      </c>
      <c r="D4045" s="85">
        <v>45979</v>
      </c>
      <c r="E4045">
        <v>515</v>
      </c>
      <c r="F4045" t="s">
        <v>5343</v>
      </c>
      <c r="H4045" t="s">
        <v>1346</v>
      </c>
      <c r="J4045">
        <v>1</v>
      </c>
      <c r="K4045" s="57">
        <v>250</v>
      </c>
      <c r="L4045" s="41">
        <f t="shared" si="103"/>
        <v>250</v>
      </c>
      <c r="M4045" s="6">
        <f>tbl_Manifiestos[[#This Row],[Total Pagado]]*tbl_Manifiestos[[#This Row],[Porcentaje]]</f>
        <v>232.5</v>
      </c>
      <c r="N4045" s="3">
        <v>0.93</v>
      </c>
    </row>
    <row r="4046" spans="1:14" ht="15.75" x14ac:dyDescent="0.25">
      <c r="A4046" s="3" t="s">
        <v>27</v>
      </c>
      <c r="B4046" s="3" t="str">
        <f>tbl_Manifiestos[[#This Row],[Factura]] &amp; "|" &amp; tbl_Manifiestos[[#This Row],[Proyecto OK]] &amp; "|" &amp; TEXT(tbl_Manifiestos[[#This Row],[Servicio]],"0.00") &amp; "|" &amp; TEXT(tbl_Manifiestos[[#This Row],[Costo Unitario]],"0.00")</f>
        <v>2915|115th Metra|3.00|150.00</v>
      </c>
      <c r="C4046" t="s">
        <v>5706</v>
      </c>
      <c r="D4046" s="82">
        <v>45979</v>
      </c>
      <c r="E4046">
        <v>356</v>
      </c>
      <c r="F4046" t="s">
        <v>5343</v>
      </c>
      <c r="H4046" t="s">
        <v>1346</v>
      </c>
      <c r="J4046">
        <v>3</v>
      </c>
      <c r="K4046" s="54">
        <v>150</v>
      </c>
      <c r="L4046" s="38">
        <f t="shared" si="103"/>
        <v>450</v>
      </c>
      <c r="M4046" s="6">
        <f>tbl_Manifiestos[[#This Row],[Total Pagado]]*tbl_Manifiestos[[#This Row],[Porcentaje]]</f>
        <v>418.5</v>
      </c>
      <c r="N4046" s="3">
        <v>0.93</v>
      </c>
    </row>
    <row r="4047" spans="1:14" ht="15.75" x14ac:dyDescent="0.25">
      <c r="A4047" s="3" t="s">
        <v>27</v>
      </c>
      <c r="B4047" s="3" t="str">
        <f>tbl_Manifiestos[[#This Row],[Factura]] &amp; "|" &amp; tbl_Manifiestos[[#This Row],[Proyecto OK]] &amp; "|" &amp; TEXT(tbl_Manifiestos[[#This Row],[Servicio]],"0.00") &amp; "|" &amp; TEXT(tbl_Manifiestos[[#This Row],[Costo Unitario]],"0.00")</f>
        <v>2915|115th Metra|5.00|250.00</v>
      </c>
      <c r="C4047" t="s">
        <v>5706</v>
      </c>
      <c r="D4047" s="84">
        <v>45981</v>
      </c>
      <c r="E4047">
        <v>103</v>
      </c>
      <c r="F4047" t="s">
        <v>5343</v>
      </c>
      <c r="H4047" t="s">
        <v>1346</v>
      </c>
      <c r="J4047">
        <v>5</v>
      </c>
      <c r="K4047" s="56">
        <v>250</v>
      </c>
      <c r="L4047" s="39">
        <f t="shared" si="103"/>
        <v>1250</v>
      </c>
      <c r="M4047" s="6">
        <f>tbl_Manifiestos[[#This Row],[Total Pagado]]*tbl_Manifiestos[[#This Row],[Porcentaje]]</f>
        <v>1162.5</v>
      </c>
      <c r="N4047" s="3">
        <v>0.93</v>
      </c>
    </row>
    <row r="4048" spans="1:14" ht="15.75" x14ac:dyDescent="0.25">
      <c r="A4048" s="3" t="s">
        <v>27</v>
      </c>
      <c r="B4048" s="3" t="str">
        <f>tbl_Manifiestos[[#This Row],[Factura]] &amp; "|" &amp; tbl_Manifiestos[[#This Row],[Proyecto OK]] &amp; "|" &amp; TEXT(tbl_Manifiestos[[#This Row],[Servicio]],"0.00") &amp; "|" &amp; TEXT(tbl_Manifiestos[[#This Row],[Costo Unitario]],"0.00")</f>
        <v>2915|115th Metra|1.00|250.00</v>
      </c>
      <c r="C4048" t="s">
        <v>5706</v>
      </c>
      <c r="D4048" s="82">
        <v>45979</v>
      </c>
      <c r="E4048">
        <v>356</v>
      </c>
      <c r="F4048" t="s">
        <v>5343</v>
      </c>
      <c r="H4048" t="s">
        <v>1346</v>
      </c>
      <c r="J4048">
        <v>1</v>
      </c>
      <c r="K4048" s="54">
        <v>250</v>
      </c>
      <c r="L4048" s="38">
        <f t="shared" si="103"/>
        <v>250</v>
      </c>
      <c r="M4048" s="6">
        <f>tbl_Manifiestos[[#This Row],[Total Pagado]]*tbl_Manifiestos[[#This Row],[Porcentaje]]</f>
        <v>232.5</v>
      </c>
      <c r="N4048" s="3">
        <v>0.93</v>
      </c>
    </row>
    <row r="4049" spans="1:14" ht="15.75" x14ac:dyDescent="0.25">
      <c r="A4049" s="3" t="s">
        <v>27</v>
      </c>
      <c r="B4049" s="3" t="str">
        <f>tbl_Manifiestos[[#This Row],[Factura]] &amp; "|" &amp; tbl_Manifiestos[[#This Row],[Proyecto OK]] &amp; "|" &amp; TEXT(tbl_Manifiestos[[#This Row],[Servicio]],"0.00") &amp; "|" &amp; TEXT(tbl_Manifiestos[[#This Row],[Costo Unitario]],"0.00")</f>
        <v>2916|Metra 115th|5.00|250.00</v>
      </c>
      <c r="C4049" t="s">
        <v>5707</v>
      </c>
      <c r="D4049" s="84">
        <v>45979</v>
      </c>
      <c r="E4049">
        <v>617</v>
      </c>
      <c r="F4049" t="s">
        <v>5363</v>
      </c>
      <c r="H4049" t="s">
        <v>3627</v>
      </c>
      <c r="J4049">
        <v>5</v>
      </c>
      <c r="K4049" s="56">
        <v>250</v>
      </c>
      <c r="L4049" s="39">
        <f t="shared" si="103"/>
        <v>1250</v>
      </c>
      <c r="M4049" s="6">
        <f>tbl_Manifiestos[[#This Row],[Total Pagado]]*tbl_Manifiestos[[#This Row],[Porcentaje]]</f>
        <v>1162.5</v>
      </c>
      <c r="N4049" s="3">
        <v>0.93</v>
      </c>
    </row>
    <row r="4050" spans="1:14" ht="15.75" x14ac:dyDescent="0.25">
      <c r="A4050" s="3" t="s">
        <v>27</v>
      </c>
      <c r="B4050" s="3" t="str">
        <f>tbl_Manifiestos[[#This Row],[Factura]] &amp; "|" &amp; tbl_Manifiestos[[#This Row],[Proyecto OK]] &amp; "|" &amp; TEXT(tbl_Manifiestos[[#This Row],[Servicio]],"0.00") &amp; "|" &amp; TEXT(tbl_Manifiestos[[#This Row],[Costo Unitario]],"0.00")</f>
        <v>2917|AR Term|6.50|118.00</v>
      </c>
      <c r="C4050" t="s">
        <v>5708</v>
      </c>
      <c r="D4050" s="85">
        <v>45980</v>
      </c>
      <c r="E4050">
        <v>67</v>
      </c>
      <c r="F4050" t="s">
        <v>5324</v>
      </c>
      <c r="G4050" t="s">
        <v>1039</v>
      </c>
      <c r="H4050" s="135" t="s">
        <v>1039</v>
      </c>
      <c r="J4050">
        <v>6.5</v>
      </c>
      <c r="K4050" s="57">
        <v>118</v>
      </c>
      <c r="L4050" s="41">
        <f t="shared" si="103"/>
        <v>767</v>
      </c>
      <c r="M4050" s="6">
        <f>tbl_Manifiestos[[#This Row],[Total Pagado]]*tbl_Manifiestos[[#This Row],[Porcentaje]]</f>
        <v>713.31000000000006</v>
      </c>
      <c r="N4050" s="3">
        <v>0.93</v>
      </c>
    </row>
    <row r="4051" spans="1:14" ht="15.75" x14ac:dyDescent="0.25">
      <c r="A4051" s="3" t="s">
        <v>27</v>
      </c>
      <c r="B4051" s="3" t="str">
        <f>tbl_Manifiestos[[#This Row],[Factura]] &amp; "|" &amp; tbl_Manifiestos[[#This Row],[Proyecto OK]] &amp; "|" &amp; TEXT(tbl_Manifiestos[[#This Row],[Servicio]],"0.00") &amp; "|" &amp; TEXT(tbl_Manifiestos[[#This Row],[Costo Unitario]],"0.00")</f>
        <v>2928|115th Metra|4.00|250.00</v>
      </c>
      <c r="C4051" t="s">
        <v>5716</v>
      </c>
      <c r="D4051" s="110">
        <v>45987</v>
      </c>
      <c r="E4051">
        <v>103</v>
      </c>
      <c r="F4051" t="s">
        <v>5343</v>
      </c>
      <c r="H4051" t="s">
        <v>1346</v>
      </c>
      <c r="J4051">
        <v>4</v>
      </c>
      <c r="K4051" s="102">
        <v>250</v>
      </c>
      <c r="L4051" s="103">
        <f t="shared" si="103"/>
        <v>1000</v>
      </c>
      <c r="M4051" s="6">
        <f>tbl_Manifiestos[[#This Row],[Total Pagado]]*tbl_Manifiestos[[#This Row],[Porcentaje]]</f>
        <v>930</v>
      </c>
      <c r="N4051" s="3">
        <v>0.93</v>
      </c>
    </row>
    <row r="4052" spans="1:14" ht="15.75" x14ac:dyDescent="0.25">
      <c r="A4052" s="3" t="s">
        <v>27</v>
      </c>
      <c r="B4052" s="3" t="str">
        <f>tbl_Manifiestos[[#This Row],[Factura]] &amp; "|" &amp; tbl_Manifiestos[[#This Row],[Proyecto OK]] &amp; "|" &amp; TEXT(tbl_Manifiestos[[#This Row],[Servicio]],"0.00") &amp; "|" &amp; TEXT(tbl_Manifiestos[[#This Row],[Costo Unitario]],"0.00")</f>
        <v>2928|115th Metra|4.00|250.00</v>
      </c>
      <c r="C4052" t="s">
        <v>5716</v>
      </c>
      <c r="D4052" s="89">
        <v>45987</v>
      </c>
      <c r="E4052">
        <v>708</v>
      </c>
      <c r="F4052" t="s">
        <v>5343</v>
      </c>
      <c r="H4052" t="s">
        <v>1346</v>
      </c>
      <c r="J4052">
        <v>4</v>
      </c>
      <c r="K4052" s="91">
        <v>250</v>
      </c>
      <c r="L4052" s="93">
        <f t="shared" si="103"/>
        <v>1000</v>
      </c>
      <c r="M4052" s="6">
        <f>tbl_Manifiestos[[#This Row],[Total Pagado]]*tbl_Manifiestos[[#This Row],[Porcentaje]]</f>
        <v>930</v>
      </c>
      <c r="N4052" s="3">
        <v>0.93</v>
      </c>
    </row>
    <row r="4053" spans="1:14" ht="15.75" x14ac:dyDescent="0.25">
      <c r="A4053" s="3" t="s">
        <v>27</v>
      </c>
      <c r="B4053" s="3" t="str">
        <f>tbl_Manifiestos[[#This Row],[Factura]] &amp; "|" &amp; tbl_Manifiestos[[#This Row],[Proyecto OK]] &amp; "|" &amp; TEXT(tbl_Manifiestos[[#This Row],[Servicio]],"0.00") &amp; "|" &amp; TEXT(tbl_Manifiestos[[#This Row],[Costo Unitario]],"0.00")</f>
        <v>2928|115th Metra|4.00|250.00</v>
      </c>
      <c r="C4053" t="s">
        <v>5716</v>
      </c>
      <c r="D4053" s="110">
        <v>45987</v>
      </c>
      <c r="E4053">
        <v>356</v>
      </c>
      <c r="F4053" t="s">
        <v>5343</v>
      </c>
      <c r="H4053" t="s">
        <v>1346</v>
      </c>
      <c r="J4053">
        <v>4</v>
      </c>
      <c r="K4053" s="102">
        <v>250</v>
      </c>
      <c r="L4053" s="103">
        <f t="shared" si="103"/>
        <v>1000</v>
      </c>
      <c r="M4053" s="6">
        <f>tbl_Manifiestos[[#This Row],[Total Pagado]]*tbl_Manifiestos[[#This Row],[Porcentaje]]</f>
        <v>930</v>
      </c>
      <c r="N4053" s="3">
        <v>0.93</v>
      </c>
    </row>
    <row r="4054" spans="1:14" ht="15.75" x14ac:dyDescent="0.25">
      <c r="A4054" s="3" t="s">
        <v>12</v>
      </c>
      <c r="B4054" s="3" t="str">
        <f>tbl_Manifiestos[[#This Row],[Factura]] &amp; "|" &amp; tbl_Manifiestos[[#This Row],[Proyecto OK]] &amp; "|" &amp; TEXT(tbl_Manifiestos[[#This Row],[Servicio]],"0.00") &amp; "|" &amp; TEXT(tbl_Manifiestos[[#This Row],[Costo Unitario]],"0.00")</f>
        <v>2302|AR Term|9.75|110.00</v>
      </c>
      <c r="C4054">
        <v>2302</v>
      </c>
      <c r="D4054" s="21">
        <v>45637</v>
      </c>
      <c r="E4054">
        <v>11</v>
      </c>
      <c r="F4054" t="s">
        <v>5324</v>
      </c>
      <c r="G4054" t="s">
        <v>1039</v>
      </c>
      <c r="H4054" s="135" t="s">
        <v>1039</v>
      </c>
      <c r="J4054">
        <v>9.75</v>
      </c>
      <c r="K4054" s="25">
        <v>110</v>
      </c>
      <c r="L4054" s="92">
        <f t="shared" si="103"/>
        <v>1072.5</v>
      </c>
      <c r="M4054" s="6">
        <f>tbl_Manifiestos[[#This Row],[Total Pagado]]*tbl_Manifiestos[[#This Row],[Porcentaje]]</f>
        <v>997.42500000000007</v>
      </c>
      <c r="N4054" s="3">
        <v>0.93</v>
      </c>
    </row>
    <row r="4055" spans="1:14" ht="15.75" x14ac:dyDescent="0.25">
      <c r="A4055" s="3" t="s">
        <v>12</v>
      </c>
      <c r="B4055" s="3" t="str">
        <f>tbl_Manifiestos[[#This Row],[Factura]] &amp; "|" &amp; tbl_Manifiestos[[#This Row],[Proyecto OK]] &amp; "|" &amp; TEXT(tbl_Manifiestos[[#This Row],[Servicio]],"0.00") &amp; "|" &amp; TEXT(tbl_Manifiestos[[#This Row],[Costo Unitario]],"0.00")</f>
        <v>2315||8.00|128.00</v>
      </c>
      <c r="C4055">
        <v>2315</v>
      </c>
      <c r="D4055" s="146">
        <v>45645</v>
      </c>
      <c r="E4055">
        <v>19</v>
      </c>
      <c r="F4055" t="s">
        <v>5310</v>
      </c>
      <c r="J4055">
        <v>8</v>
      </c>
      <c r="K4055" s="29">
        <v>128</v>
      </c>
      <c r="L4055" s="93">
        <f t="shared" si="103"/>
        <v>1024</v>
      </c>
      <c r="M4055" s="6">
        <f>tbl_Manifiestos[[#This Row],[Total Pagado]]*tbl_Manifiestos[[#This Row],[Porcentaje]]</f>
        <v>952.32</v>
      </c>
      <c r="N4055" s="3">
        <v>0.93</v>
      </c>
    </row>
    <row r="4056" spans="1:14" ht="15.75" x14ac:dyDescent="0.25">
      <c r="A4056" s="3" t="s">
        <v>12</v>
      </c>
      <c r="B4056" s="3" t="str">
        <f>tbl_Manifiestos[[#This Row],[Factura]] &amp; "|" &amp; tbl_Manifiestos[[#This Row],[Proyecto OK]] &amp; "|" &amp; TEXT(tbl_Manifiestos[[#This Row],[Servicio]],"0.00") &amp; "|" &amp; TEXT(tbl_Manifiestos[[#This Row],[Costo Unitario]],"0.00")</f>
        <v>2315||9.00|128.00</v>
      </c>
      <c r="C4056">
        <v>2315</v>
      </c>
      <c r="D4056" s="141">
        <v>45644</v>
      </c>
      <c r="E4056">
        <v>19</v>
      </c>
      <c r="F4056" t="s">
        <v>5310</v>
      </c>
      <c r="J4056">
        <v>9</v>
      </c>
      <c r="K4056" s="188">
        <v>128</v>
      </c>
      <c r="L4056" s="103">
        <f t="shared" si="103"/>
        <v>1152</v>
      </c>
      <c r="M4056" s="6">
        <f>tbl_Manifiestos[[#This Row],[Total Pagado]]*tbl_Manifiestos[[#This Row],[Porcentaje]]</f>
        <v>1071.3600000000001</v>
      </c>
      <c r="N4056" s="3">
        <v>0.93</v>
      </c>
    </row>
    <row r="4057" spans="1:14" ht="15.75" x14ac:dyDescent="0.25">
      <c r="A4057" s="3" t="s">
        <v>12</v>
      </c>
      <c r="B4057" s="3" t="str">
        <f>tbl_Manifiestos[[#This Row],[Factura]] &amp; "|" &amp; tbl_Manifiestos[[#This Row],[Proyecto OK]] &amp; "|" &amp; TEXT(tbl_Manifiestos[[#This Row],[Servicio]],"0.00") &amp; "|" &amp; TEXT(tbl_Manifiestos[[#This Row],[Costo Unitario]],"0.00")</f>
        <v>2315||8.50|128.00</v>
      </c>
      <c r="C4057">
        <v>2315</v>
      </c>
      <c r="D4057" s="146">
        <v>45643</v>
      </c>
      <c r="E4057">
        <v>19</v>
      </c>
      <c r="F4057" t="s">
        <v>5310</v>
      </c>
      <c r="J4057">
        <v>8.5</v>
      </c>
      <c r="K4057" s="29">
        <v>128</v>
      </c>
      <c r="L4057" s="93">
        <f t="shared" si="103"/>
        <v>1088</v>
      </c>
      <c r="M4057" s="6">
        <f>tbl_Manifiestos[[#This Row],[Total Pagado]]*tbl_Manifiestos[[#This Row],[Porcentaje]]</f>
        <v>1011.84</v>
      </c>
      <c r="N4057" s="3">
        <v>0.93</v>
      </c>
    </row>
    <row r="4058" spans="1:14" ht="15.75" x14ac:dyDescent="0.25">
      <c r="A4058" s="3" t="s">
        <v>12</v>
      </c>
      <c r="B4058" s="3" t="str">
        <f>tbl_Manifiestos[[#This Row],[Factura]] &amp; "|" &amp; tbl_Manifiestos[[#This Row],[Proyecto OK]] &amp; "|" &amp; TEXT(tbl_Manifiestos[[#This Row],[Servicio]],"0.00") &amp; "|" &amp; TEXT(tbl_Manifiestos[[#This Row],[Costo Unitario]],"0.00")</f>
        <v>2322|Lead Service Line Replacements|7.00|115.00</v>
      </c>
      <c r="C4058">
        <v>2322</v>
      </c>
      <c r="D4058" s="141">
        <v>46014</v>
      </c>
      <c r="E4058">
        <v>11</v>
      </c>
      <c r="F4058" t="s">
        <v>5402</v>
      </c>
      <c r="H4058" t="s">
        <v>65</v>
      </c>
      <c r="J4058">
        <v>7</v>
      </c>
      <c r="K4058" s="188">
        <v>115</v>
      </c>
      <c r="L4058" s="103">
        <f t="shared" si="103"/>
        <v>805</v>
      </c>
      <c r="M4058" s="6">
        <f>tbl_Manifiestos[[#This Row],[Total Pagado]]*tbl_Manifiestos[[#This Row],[Porcentaje]]</f>
        <v>748.65000000000009</v>
      </c>
      <c r="N4058" s="3">
        <v>0.93</v>
      </c>
    </row>
    <row r="4059" spans="1:14" ht="15.75" x14ac:dyDescent="0.25">
      <c r="A4059" s="3" t="s">
        <v>12</v>
      </c>
      <c r="B4059" s="3" t="str">
        <f>tbl_Manifiestos[[#This Row],[Factura]] &amp; "|" &amp; tbl_Manifiestos[[#This Row],[Proyecto OK]] &amp; "|" &amp; TEXT(tbl_Manifiestos[[#This Row],[Servicio]],"0.00") &amp; "|" &amp; TEXT(tbl_Manifiestos[[#This Row],[Costo Unitario]],"0.00")</f>
        <v>2322|Lead Service Line Replacements|8.50|115.00</v>
      </c>
      <c r="C4059">
        <v>2322</v>
      </c>
      <c r="D4059" s="146">
        <v>45649</v>
      </c>
      <c r="E4059">
        <v>19</v>
      </c>
      <c r="F4059" t="s">
        <v>5402</v>
      </c>
      <c r="H4059" t="s">
        <v>65</v>
      </c>
      <c r="J4059">
        <v>8.5</v>
      </c>
      <c r="K4059" s="29">
        <v>115</v>
      </c>
      <c r="L4059" s="93">
        <f t="shared" si="103"/>
        <v>977.5</v>
      </c>
      <c r="M4059" s="6">
        <f>tbl_Manifiestos[[#This Row],[Total Pagado]]*tbl_Manifiestos[[#This Row],[Porcentaje]]</f>
        <v>909.07500000000005</v>
      </c>
      <c r="N4059" s="3">
        <v>0.93</v>
      </c>
    </row>
    <row r="4060" spans="1:14" ht="15.75" x14ac:dyDescent="0.25">
      <c r="A4060" s="3" t="s">
        <v>12</v>
      </c>
      <c r="B4060" s="3" t="str">
        <f>tbl_Manifiestos[[#This Row],[Factura]] &amp; "|" &amp; tbl_Manifiestos[[#This Row],[Proyecto OK]] &amp; "|" &amp; TEXT(tbl_Manifiestos[[#This Row],[Servicio]],"0.00") &amp; "|" &amp; TEXT(tbl_Manifiestos[[#This Row],[Costo Unitario]],"0.00")</f>
        <v>2322|Lead Service Line Replacements|8.00|115.00</v>
      </c>
      <c r="C4060">
        <v>2322</v>
      </c>
      <c r="D4060" s="141">
        <v>45652</v>
      </c>
      <c r="E4060">
        <v>11</v>
      </c>
      <c r="F4060" t="s">
        <v>5402</v>
      </c>
      <c r="H4060" t="s">
        <v>65</v>
      </c>
      <c r="J4060">
        <v>8</v>
      </c>
      <c r="K4060" s="188">
        <v>115</v>
      </c>
      <c r="L4060" s="103">
        <f t="shared" si="103"/>
        <v>920</v>
      </c>
      <c r="M4060" s="6">
        <f>tbl_Manifiestos[[#This Row],[Total Pagado]]*tbl_Manifiestos[[#This Row],[Porcentaje]]</f>
        <v>855.6</v>
      </c>
      <c r="N4060" s="3">
        <v>0.93</v>
      </c>
    </row>
    <row r="4061" spans="1:14" ht="15.75" x14ac:dyDescent="0.25">
      <c r="A4061" s="3" t="s">
        <v>12</v>
      </c>
      <c r="B4061" s="3" t="str">
        <f>tbl_Manifiestos[[#This Row],[Factura]] &amp; "|" &amp; tbl_Manifiestos[[#This Row],[Proyecto OK]] &amp; "|" &amp; TEXT(tbl_Manifiestos[[#This Row],[Servicio]],"0.00") &amp; "|" &amp; TEXT(tbl_Manifiestos[[#This Row],[Costo Unitario]],"0.00")</f>
        <v>2322|Lead Service Line Replacements|8.00|115.00</v>
      </c>
      <c r="C4061">
        <v>2322</v>
      </c>
      <c r="D4061" s="21">
        <v>45652</v>
      </c>
      <c r="E4061">
        <v>19</v>
      </c>
      <c r="F4061" t="s">
        <v>5402</v>
      </c>
      <c r="H4061" t="s">
        <v>65</v>
      </c>
      <c r="J4061">
        <v>8</v>
      </c>
      <c r="K4061" s="25">
        <v>115</v>
      </c>
      <c r="L4061" s="92">
        <f t="shared" si="103"/>
        <v>920</v>
      </c>
      <c r="M4061" s="6">
        <f>tbl_Manifiestos[[#This Row],[Total Pagado]]*tbl_Manifiestos[[#This Row],[Porcentaje]]</f>
        <v>855.6</v>
      </c>
      <c r="N4061" s="3">
        <v>0.93</v>
      </c>
    </row>
    <row r="4062" spans="1:14" ht="15.75" x14ac:dyDescent="0.25">
      <c r="A4062" s="3" t="s">
        <v>12</v>
      </c>
      <c r="B4062" s="3" t="str">
        <f>tbl_Manifiestos[[#This Row],[Factura]] &amp; "|" &amp; tbl_Manifiestos[[#This Row],[Proyecto OK]] &amp; "|" &amp; TEXT(tbl_Manifiestos[[#This Row],[Servicio]],"0.00") &amp; "|" &amp; TEXT(tbl_Manifiestos[[#This Row],[Costo Unitario]],"0.00")</f>
        <v>2322|Lead Service Line Replacements|8.00|115.00</v>
      </c>
      <c r="C4062">
        <v>2322</v>
      </c>
      <c r="D4062" s="21">
        <v>45652</v>
      </c>
      <c r="E4062">
        <v>58</v>
      </c>
      <c r="F4062" t="s">
        <v>5402</v>
      </c>
      <c r="H4062" t="s">
        <v>65</v>
      </c>
      <c r="J4062">
        <v>8</v>
      </c>
      <c r="K4062" s="25">
        <v>115</v>
      </c>
      <c r="L4062" s="92">
        <f t="shared" si="103"/>
        <v>920</v>
      </c>
      <c r="M4062" s="6">
        <f>tbl_Manifiestos[[#This Row],[Total Pagado]]*tbl_Manifiestos[[#This Row],[Porcentaje]]</f>
        <v>855.6</v>
      </c>
      <c r="N4062" s="3">
        <v>0.93</v>
      </c>
    </row>
    <row r="4063" spans="1:14" ht="15.75" x14ac:dyDescent="0.25">
      <c r="A4063" s="3" t="s">
        <v>12</v>
      </c>
      <c r="B4063" s="3" t="str">
        <f>tbl_Manifiestos[[#This Row],[Factura]] &amp; "|" &amp; tbl_Manifiestos[[#This Row],[Proyecto OK]] &amp; "|" &amp; TEXT(tbl_Manifiestos[[#This Row],[Servicio]],"0.00") &amp; "|" &amp; TEXT(tbl_Manifiestos[[#This Row],[Costo Unitario]],"0.00")</f>
        <v>2322|Lead Service Line Replacements|8.00|115.00</v>
      </c>
      <c r="C4063">
        <v>2322</v>
      </c>
      <c r="D4063" s="21">
        <v>45653</v>
      </c>
      <c r="E4063">
        <v>19</v>
      </c>
      <c r="F4063" t="s">
        <v>5402</v>
      </c>
      <c r="H4063" t="s">
        <v>65</v>
      </c>
      <c r="J4063">
        <v>8</v>
      </c>
      <c r="K4063" s="25">
        <v>115</v>
      </c>
      <c r="L4063" s="92">
        <f t="shared" si="103"/>
        <v>920</v>
      </c>
      <c r="M4063" s="6">
        <f>tbl_Manifiestos[[#This Row],[Total Pagado]]*tbl_Manifiestos[[#This Row],[Porcentaje]]</f>
        <v>855.6</v>
      </c>
      <c r="N4063" s="3">
        <v>0.93</v>
      </c>
    </row>
    <row r="4064" spans="1:14" ht="15.75" x14ac:dyDescent="0.25">
      <c r="A4064" s="3" t="s">
        <v>12</v>
      </c>
      <c r="B4064" s="3" t="str">
        <f>tbl_Manifiestos[[#This Row],[Factura]] &amp; "|" &amp; tbl_Manifiestos[[#This Row],[Proyecto OK]] &amp; "|" &amp; TEXT(tbl_Manifiestos[[#This Row],[Servicio]],"0.00") &amp; "|" &amp; TEXT(tbl_Manifiestos[[#This Row],[Costo Unitario]],"0.00")</f>
        <v>2334|Lead Service Line Replacements|8.00|115.00</v>
      </c>
      <c r="C4064">
        <v>2334</v>
      </c>
      <c r="D4064" s="31">
        <v>45673</v>
      </c>
      <c r="E4064">
        <v>19</v>
      </c>
      <c r="F4064" t="s">
        <v>5402</v>
      </c>
      <c r="H4064" t="s">
        <v>65</v>
      </c>
      <c r="J4064">
        <v>8</v>
      </c>
      <c r="K4064" s="35">
        <v>115</v>
      </c>
      <c r="L4064" s="39">
        <f t="shared" si="103"/>
        <v>920</v>
      </c>
      <c r="M4064" s="6">
        <f>tbl_Manifiestos[[#This Row],[Total Pagado]]*tbl_Manifiestos[[#This Row],[Porcentaje]]</f>
        <v>855.6</v>
      </c>
      <c r="N4064" s="3">
        <v>0.93</v>
      </c>
    </row>
    <row r="4065" spans="1:14" ht="15.75" x14ac:dyDescent="0.25">
      <c r="A4065" s="3" t="s">
        <v>12</v>
      </c>
      <c r="B4065" s="3" t="str">
        <f>tbl_Manifiestos[[#This Row],[Factura]] &amp; "|" &amp; tbl_Manifiestos[[#This Row],[Proyecto OK]] &amp; "|" &amp; TEXT(tbl_Manifiestos[[#This Row],[Servicio]],"0.00") &amp; "|" &amp; TEXT(tbl_Manifiestos[[#This Row],[Costo Unitario]],"0.00")</f>
        <v>2382|Lead Service Line Replacements|8.00|120.00</v>
      </c>
      <c r="C4065">
        <v>2382</v>
      </c>
      <c r="D4065" s="30">
        <v>45735</v>
      </c>
      <c r="E4065">
        <v>19</v>
      </c>
      <c r="F4065" t="s">
        <v>5402</v>
      </c>
      <c r="H4065" t="s">
        <v>65</v>
      </c>
      <c r="J4065">
        <v>8</v>
      </c>
      <c r="K4065" s="36">
        <v>120</v>
      </c>
      <c r="L4065" s="38">
        <f t="shared" si="103"/>
        <v>960</v>
      </c>
      <c r="M4065" s="6">
        <f>tbl_Manifiestos[[#This Row],[Total Pagado]]*tbl_Manifiestos[[#This Row],[Porcentaje]]</f>
        <v>892.80000000000007</v>
      </c>
      <c r="N4065" s="3">
        <v>0.93</v>
      </c>
    </row>
    <row r="4066" spans="1:14" ht="15.75" x14ac:dyDescent="0.25">
      <c r="A4066" s="3" t="s">
        <v>12</v>
      </c>
      <c r="B4066" s="3" t="str">
        <f>tbl_Manifiestos[[#This Row],[Factura]] &amp; "|" &amp; tbl_Manifiestos[[#This Row],[Proyecto OK]] &amp; "|" &amp; TEXT(tbl_Manifiestos[[#This Row],[Servicio]],"0.00") &amp; "|" &amp; TEXT(tbl_Manifiestos[[#This Row],[Costo Unitario]],"0.00")</f>
        <v>2382|Lead Service Line Replacements|8.00|120.00</v>
      </c>
      <c r="C4066">
        <v>2382</v>
      </c>
      <c r="D4066" s="31">
        <v>45737</v>
      </c>
      <c r="E4066">
        <v>19</v>
      </c>
      <c r="F4066" t="s">
        <v>5402</v>
      </c>
      <c r="H4066" t="s">
        <v>65</v>
      </c>
      <c r="J4066">
        <v>8</v>
      </c>
      <c r="K4066" s="35">
        <v>120</v>
      </c>
      <c r="L4066" s="39">
        <f t="shared" si="103"/>
        <v>960</v>
      </c>
      <c r="M4066" s="6">
        <f>tbl_Manifiestos[[#This Row],[Total Pagado]]*tbl_Manifiestos[[#This Row],[Porcentaje]]</f>
        <v>892.80000000000007</v>
      </c>
      <c r="N4066" s="3">
        <v>0.93</v>
      </c>
    </row>
    <row r="4067" spans="1:14" ht="15.75" x14ac:dyDescent="0.25">
      <c r="A4067" s="3" t="s">
        <v>12</v>
      </c>
      <c r="B4067" s="3" t="str">
        <f>tbl_Manifiestos[[#This Row],[Factura]] &amp; "|" &amp; tbl_Manifiestos[[#This Row],[Proyecto OK]] &amp; "|" &amp; TEXT(tbl_Manifiestos[[#This Row],[Servicio]],"0.00") &amp; "|" &amp; TEXT(tbl_Manifiestos[[#This Row],[Costo Unitario]],"0.00")</f>
        <v>2390|JV|3.50|105.00</v>
      </c>
      <c r="C4067">
        <v>2390</v>
      </c>
      <c r="D4067" s="30">
        <v>45742</v>
      </c>
      <c r="E4067">
        <v>11</v>
      </c>
      <c r="F4067" s="3" t="s">
        <v>5328</v>
      </c>
      <c r="G4067" t="s">
        <v>711</v>
      </c>
      <c r="H4067" t="s">
        <v>711</v>
      </c>
      <c r="J4067">
        <v>3.5</v>
      </c>
      <c r="K4067" s="36">
        <v>105</v>
      </c>
      <c r="L4067" s="38">
        <f t="shared" si="103"/>
        <v>367.5</v>
      </c>
      <c r="M4067" s="6">
        <f>tbl_Manifiestos[[#This Row],[Total Pagado]]*tbl_Manifiestos[[#This Row],[Porcentaje]]</f>
        <v>341.77500000000003</v>
      </c>
      <c r="N4067" s="3">
        <v>0.93</v>
      </c>
    </row>
    <row r="4068" spans="1:14" ht="15.75" x14ac:dyDescent="0.25">
      <c r="A4068" s="3" t="s">
        <v>12</v>
      </c>
      <c r="B4068" s="3" t="str">
        <f>tbl_Manifiestos[[#This Row],[Factura]] &amp; "|" &amp; tbl_Manifiestos[[#This Row],[Proyecto OK]] &amp; "|" &amp; TEXT(tbl_Manifiestos[[#This Row],[Servicio]],"0.00") &amp; "|" &amp; TEXT(tbl_Manifiestos[[#This Row],[Costo Unitario]],"0.00")</f>
        <v>2449|Lead Service Line Replacements|11.50|120.00</v>
      </c>
      <c r="C4068">
        <v>2449</v>
      </c>
      <c r="D4068" s="32">
        <v>45740</v>
      </c>
      <c r="E4068">
        <v>11</v>
      </c>
      <c r="F4068" t="s">
        <v>5402</v>
      </c>
      <c r="H4068" t="s">
        <v>65</v>
      </c>
      <c r="J4068">
        <v>11.5</v>
      </c>
      <c r="K4068" s="34">
        <v>120</v>
      </c>
      <c r="L4068" s="40">
        <f t="shared" si="103"/>
        <v>1380</v>
      </c>
      <c r="M4068" s="6">
        <f>tbl_Manifiestos[[#This Row],[Total Pagado]]*tbl_Manifiestos[[#This Row],[Porcentaje]]</f>
        <v>1283.4000000000001</v>
      </c>
      <c r="N4068" s="3">
        <v>0.93</v>
      </c>
    </row>
    <row r="4069" spans="1:14" ht="15.75" x14ac:dyDescent="0.25">
      <c r="A4069" s="3" t="s">
        <v>12</v>
      </c>
      <c r="B4069" s="3" t="str">
        <f>tbl_Manifiestos[[#This Row],[Factura]] &amp; "|" &amp; tbl_Manifiestos[[#This Row],[Proyecto OK]] &amp; "|" &amp; TEXT(tbl_Manifiestos[[#This Row],[Servicio]],"0.00") &amp; "|" &amp; TEXT(tbl_Manifiestos[[#This Row],[Costo Unitario]],"0.00")</f>
        <v>2449|Lead Service Line Replacements|8.00|120.00</v>
      </c>
      <c r="C4069">
        <v>2449</v>
      </c>
      <c r="D4069" s="31">
        <v>45741</v>
      </c>
      <c r="E4069">
        <v>19</v>
      </c>
      <c r="F4069" t="s">
        <v>5402</v>
      </c>
      <c r="H4069" t="s">
        <v>65</v>
      </c>
      <c r="J4069">
        <v>8</v>
      </c>
      <c r="K4069" s="35">
        <v>120</v>
      </c>
      <c r="L4069" s="39">
        <f t="shared" si="103"/>
        <v>960</v>
      </c>
      <c r="M4069" s="6">
        <f>tbl_Manifiestos[[#This Row],[Total Pagado]]*tbl_Manifiestos[[#This Row],[Porcentaje]]</f>
        <v>892.80000000000007</v>
      </c>
      <c r="N4069" s="3">
        <v>0.93</v>
      </c>
    </row>
    <row r="4070" spans="1:14" ht="15.75" x14ac:dyDescent="0.25">
      <c r="A4070" s="3" t="s">
        <v>12</v>
      </c>
      <c r="B4070" s="3" t="str">
        <f>tbl_Manifiestos[[#This Row],[Factura]] &amp; "|" &amp; tbl_Manifiestos[[#This Row],[Proyecto OK]] &amp; "|" &amp; TEXT(tbl_Manifiestos[[#This Row],[Servicio]],"0.00") &amp; "|" &amp; TEXT(tbl_Manifiestos[[#This Row],[Costo Unitario]],"0.00")</f>
        <v>2449|Lead Service Line Replacements|8.00|120.00</v>
      </c>
      <c r="C4070">
        <v>2449</v>
      </c>
      <c r="D4070" s="30">
        <v>45742</v>
      </c>
      <c r="E4070">
        <v>19</v>
      </c>
      <c r="F4070" t="s">
        <v>5402</v>
      </c>
      <c r="H4070" t="s">
        <v>65</v>
      </c>
      <c r="J4070">
        <v>8</v>
      </c>
      <c r="K4070" s="36">
        <v>120</v>
      </c>
      <c r="L4070" s="38">
        <f t="shared" si="103"/>
        <v>960</v>
      </c>
      <c r="M4070" s="6">
        <f>tbl_Manifiestos[[#This Row],[Total Pagado]]*tbl_Manifiestos[[#This Row],[Porcentaje]]</f>
        <v>892.80000000000007</v>
      </c>
      <c r="N4070" s="3">
        <v>0.93</v>
      </c>
    </row>
    <row r="4071" spans="1:14" ht="15.75" x14ac:dyDescent="0.25">
      <c r="A4071" s="3" t="s">
        <v>12</v>
      </c>
      <c r="B4071" s="3" t="str">
        <f>tbl_Manifiestos[[#This Row],[Factura]] &amp; "|" &amp; tbl_Manifiestos[[#This Row],[Proyecto OK]] &amp; "|" &amp; TEXT(tbl_Manifiestos[[#This Row],[Servicio]],"0.00") &amp; "|" &amp; TEXT(tbl_Manifiestos[[#This Row],[Costo Unitario]],"0.00")</f>
        <v>2449|Lead Service Line Replacements|10.00|120.00</v>
      </c>
      <c r="C4071">
        <v>2449</v>
      </c>
      <c r="D4071" s="32">
        <v>45743</v>
      </c>
      <c r="E4071">
        <v>19</v>
      </c>
      <c r="F4071" t="s">
        <v>5402</v>
      </c>
      <c r="H4071" t="s">
        <v>65</v>
      </c>
      <c r="J4071">
        <v>10</v>
      </c>
      <c r="K4071" s="34">
        <v>120</v>
      </c>
      <c r="L4071" s="40">
        <f t="shared" si="103"/>
        <v>1200</v>
      </c>
      <c r="M4071" s="6">
        <f>tbl_Manifiestos[[#This Row],[Total Pagado]]*tbl_Manifiestos[[#This Row],[Porcentaje]]</f>
        <v>1116</v>
      </c>
      <c r="N4071" s="3">
        <v>0.93</v>
      </c>
    </row>
    <row r="4072" spans="1:14" ht="15.75" x14ac:dyDescent="0.25">
      <c r="A4072" s="3" t="s">
        <v>12</v>
      </c>
      <c r="B4072" s="3" t="str">
        <f>tbl_Manifiestos[[#This Row],[Factura]] &amp; "|" &amp; tbl_Manifiestos[[#This Row],[Proyecto OK]] &amp; "|" &amp; TEXT(tbl_Manifiestos[[#This Row],[Servicio]],"0.00") &amp; "|" &amp; TEXT(tbl_Manifiestos[[#This Row],[Costo Unitario]],"0.00")</f>
        <v>2449|Lead Service Line Replacements|9.50|120.00</v>
      </c>
      <c r="C4072">
        <v>2449</v>
      </c>
      <c r="D4072" s="32">
        <v>45747</v>
      </c>
      <c r="E4072">
        <v>82</v>
      </c>
      <c r="F4072" t="s">
        <v>5402</v>
      </c>
      <c r="H4072" t="s">
        <v>65</v>
      </c>
      <c r="J4072">
        <v>9.5</v>
      </c>
      <c r="K4072" s="34">
        <v>120</v>
      </c>
      <c r="L4072" s="40">
        <f t="shared" ref="L4072:L4125" si="104">J4072*K4072</f>
        <v>1140</v>
      </c>
      <c r="M4072" s="6">
        <f>tbl_Manifiestos[[#This Row],[Total Pagado]]*tbl_Manifiestos[[#This Row],[Porcentaje]]</f>
        <v>1060.2</v>
      </c>
      <c r="N4072" s="3">
        <v>0.93</v>
      </c>
    </row>
    <row r="4073" spans="1:14" ht="15.75" x14ac:dyDescent="0.25">
      <c r="A4073" s="3" t="s">
        <v>12</v>
      </c>
      <c r="B4073" s="3" t="str">
        <f>tbl_Manifiestos[[#This Row],[Factura]] &amp; "|" &amp; tbl_Manifiestos[[#This Row],[Proyecto OK]] &amp; "|" &amp; TEXT(tbl_Manifiestos[[#This Row],[Servicio]],"0.00") &amp; "|" &amp; TEXT(tbl_Manifiestos[[#This Row],[Costo Unitario]],"0.00")</f>
        <v>2449|Lead Service Line Replacements|8.00|120.00</v>
      </c>
      <c r="C4073">
        <v>2449</v>
      </c>
      <c r="D4073" s="31">
        <v>45750</v>
      </c>
      <c r="E4073">
        <v>19</v>
      </c>
      <c r="F4073" t="s">
        <v>5402</v>
      </c>
      <c r="H4073" t="s">
        <v>65</v>
      </c>
      <c r="J4073">
        <v>8</v>
      </c>
      <c r="K4073" s="35">
        <v>120</v>
      </c>
      <c r="L4073" s="39">
        <f t="shared" si="104"/>
        <v>960</v>
      </c>
      <c r="M4073" s="6">
        <f>tbl_Manifiestos[[#This Row],[Total Pagado]]*tbl_Manifiestos[[#This Row],[Porcentaje]]</f>
        <v>892.80000000000007</v>
      </c>
      <c r="N4073" s="3">
        <v>0.93</v>
      </c>
    </row>
    <row r="4074" spans="1:14" ht="15.75" x14ac:dyDescent="0.25">
      <c r="A4074" s="3" t="s">
        <v>12</v>
      </c>
      <c r="B4074" s="3" t="str">
        <f>tbl_Manifiestos[[#This Row],[Factura]] &amp; "|" &amp; tbl_Manifiestos[[#This Row],[Proyecto OK]] &amp; "|" &amp; TEXT(tbl_Manifiestos[[#This Row],[Servicio]],"0.00") &amp; "|" &amp; TEXT(tbl_Manifiestos[[#This Row],[Costo Unitario]],"0.00")</f>
        <v>2449|Lead Service Line Replacements|8.00|120.00</v>
      </c>
      <c r="C4074">
        <v>2449</v>
      </c>
      <c r="D4074" s="33">
        <v>45751</v>
      </c>
      <c r="E4074">
        <v>19</v>
      </c>
      <c r="F4074" t="s">
        <v>5402</v>
      </c>
      <c r="H4074" t="s">
        <v>65</v>
      </c>
      <c r="J4074">
        <v>8</v>
      </c>
      <c r="K4074" s="37">
        <v>120</v>
      </c>
      <c r="L4074" s="41">
        <f t="shared" si="104"/>
        <v>960</v>
      </c>
      <c r="M4074" s="6">
        <f>tbl_Manifiestos[[#This Row],[Total Pagado]]*tbl_Manifiestos[[#This Row],[Porcentaje]]</f>
        <v>892.80000000000007</v>
      </c>
      <c r="N4074" s="3">
        <v>0.93</v>
      </c>
    </row>
    <row r="4075" spans="1:14" ht="15.75" x14ac:dyDescent="0.25">
      <c r="A4075" s="3" t="s">
        <v>12</v>
      </c>
      <c r="B4075" s="3" t="str">
        <f>tbl_Manifiestos[[#This Row],[Factura]] &amp; "|" &amp; tbl_Manifiestos[[#This Row],[Proyecto OK]] &amp; "|" &amp; TEXT(tbl_Manifiestos[[#This Row],[Servicio]],"0.00") &amp; "|" &amp; TEXT(tbl_Manifiestos[[#This Row],[Costo Unitario]],"0.00")</f>
        <v>2449|Lead Service Line Replacements|8.00|120.00</v>
      </c>
      <c r="C4075">
        <v>2449</v>
      </c>
      <c r="D4075" s="33">
        <v>45756</v>
      </c>
      <c r="E4075">
        <v>19</v>
      </c>
      <c r="F4075" t="s">
        <v>5402</v>
      </c>
      <c r="H4075" t="s">
        <v>65</v>
      </c>
      <c r="J4075">
        <v>8</v>
      </c>
      <c r="K4075" s="37">
        <v>120</v>
      </c>
      <c r="L4075" s="41">
        <f t="shared" si="104"/>
        <v>960</v>
      </c>
      <c r="M4075" s="6">
        <f>tbl_Manifiestos[[#This Row],[Total Pagado]]*tbl_Manifiestos[[#This Row],[Porcentaje]]</f>
        <v>892.80000000000007</v>
      </c>
      <c r="N4075" s="3">
        <v>0.93</v>
      </c>
    </row>
    <row r="4076" spans="1:14" ht="15.75" x14ac:dyDescent="0.25">
      <c r="A4076" s="3" t="s">
        <v>12</v>
      </c>
      <c r="B4076" s="3" t="str">
        <f>tbl_Manifiestos[[#This Row],[Factura]] &amp; "|" &amp; tbl_Manifiestos[[#This Row],[Proyecto OK]] &amp; "|" &amp; TEXT(tbl_Manifiestos[[#This Row],[Servicio]],"0.00") &amp; "|" &amp; TEXT(tbl_Manifiestos[[#This Row],[Costo Unitario]],"0.00")</f>
        <v>2449|Lead Service Line Replacements|8.50|120.00</v>
      </c>
      <c r="C4076">
        <v>2449</v>
      </c>
      <c r="D4076" s="30">
        <v>45761</v>
      </c>
      <c r="E4076">
        <v>19</v>
      </c>
      <c r="F4076" t="s">
        <v>5402</v>
      </c>
      <c r="H4076" t="s">
        <v>65</v>
      </c>
      <c r="J4076">
        <v>8.5</v>
      </c>
      <c r="K4076" s="36">
        <v>120</v>
      </c>
      <c r="L4076" s="38">
        <f t="shared" si="104"/>
        <v>1020</v>
      </c>
      <c r="M4076" s="6">
        <f>tbl_Manifiestos[[#This Row],[Total Pagado]]*tbl_Manifiestos[[#This Row],[Porcentaje]]</f>
        <v>948.6</v>
      </c>
      <c r="N4076" s="3">
        <v>0.93</v>
      </c>
    </row>
    <row r="4077" spans="1:14" ht="15.75" x14ac:dyDescent="0.25">
      <c r="A4077" s="3" t="s">
        <v>12</v>
      </c>
      <c r="B4077" s="3" t="str">
        <f>tbl_Manifiestos[[#This Row],[Factura]] &amp; "|" &amp; tbl_Manifiestos[[#This Row],[Proyecto OK]] &amp; "|" &amp; TEXT(tbl_Manifiestos[[#This Row],[Servicio]],"0.00") &amp; "|" &amp; TEXT(tbl_Manifiestos[[#This Row],[Costo Unitario]],"0.00")</f>
        <v>2606|Lead Service Line Replacements|8.00|120.00</v>
      </c>
      <c r="C4077" t="s">
        <v>5501</v>
      </c>
      <c r="D4077" s="51">
        <v>45834</v>
      </c>
      <c r="E4077">
        <v>19</v>
      </c>
      <c r="F4077" t="s">
        <v>5402</v>
      </c>
      <c r="H4077" t="s">
        <v>65</v>
      </c>
      <c r="J4077">
        <v>8</v>
      </c>
      <c r="K4077" s="55">
        <v>120</v>
      </c>
      <c r="L4077" s="40">
        <f t="shared" si="104"/>
        <v>960</v>
      </c>
      <c r="M4077" s="6">
        <f>tbl_Manifiestos[[#This Row],[Total Pagado]]*tbl_Manifiestos[[#This Row],[Porcentaje]]</f>
        <v>892.80000000000007</v>
      </c>
      <c r="N4077" s="3">
        <v>0.93</v>
      </c>
    </row>
    <row r="4078" spans="1:14" ht="15.75" x14ac:dyDescent="0.25">
      <c r="A4078" s="3" t="s">
        <v>12</v>
      </c>
      <c r="B4078" s="3" t="str">
        <f>tbl_Manifiestos[[#This Row],[Factura]] &amp; "|" &amp; tbl_Manifiestos[[#This Row],[Proyecto OK]] &amp; "|" &amp; TEXT(tbl_Manifiestos[[#This Row],[Servicio]],"0.00") &amp; "|" &amp; TEXT(tbl_Manifiestos[[#This Row],[Costo Unitario]],"0.00")</f>
        <v>2606|Lead Service Line Replacements|9.75|120.00</v>
      </c>
      <c r="C4078" t="s">
        <v>5501</v>
      </c>
      <c r="D4078" s="51">
        <v>45835</v>
      </c>
      <c r="E4078">
        <v>19</v>
      </c>
      <c r="F4078" t="s">
        <v>5402</v>
      </c>
      <c r="H4078" t="s">
        <v>65</v>
      </c>
      <c r="J4078">
        <v>9.75</v>
      </c>
      <c r="K4078" s="55">
        <v>120</v>
      </c>
      <c r="L4078" s="40">
        <f t="shared" si="104"/>
        <v>1170</v>
      </c>
      <c r="M4078" s="6">
        <f>tbl_Manifiestos[[#This Row],[Total Pagado]]*tbl_Manifiestos[[#This Row],[Porcentaje]]</f>
        <v>1088.1000000000001</v>
      </c>
      <c r="N4078" s="3">
        <v>0.93</v>
      </c>
    </row>
    <row r="4079" spans="1:14" ht="15.75" x14ac:dyDescent="0.25">
      <c r="A4079" s="3" t="s">
        <v>12</v>
      </c>
      <c r="B4079" s="3" t="str">
        <f>tbl_Manifiestos[[#This Row],[Factura]] &amp; "|" &amp; tbl_Manifiestos[[#This Row],[Proyecto OK]] &amp; "|" &amp; TEXT(tbl_Manifiestos[[#This Row],[Servicio]],"0.00") &amp; "|" &amp; TEXT(tbl_Manifiestos[[#This Row],[Costo Unitario]],"0.00")</f>
        <v>2606|Lead Service Line Replacements|9.00|120.00</v>
      </c>
      <c r="C4079" t="s">
        <v>5501</v>
      </c>
      <c r="D4079" s="51">
        <v>45838</v>
      </c>
      <c r="E4079">
        <v>19</v>
      </c>
      <c r="F4079" t="s">
        <v>5402</v>
      </c>
      <c r="H4079" t="s">
        <v>65</v>
      </c>
      <c r="J4079">
        <v>9</v>
      </c>
      <c r="K4079" s="55">
        <v>120</v>
      </c>
      <c r="L4079" s="40">
        <f t="shared" si="104"/>
        <v>1080</v>
      </c>
      <c r="M4079" s="6">
        <f>tbl_Manifiestos[[#This Row],[Total Pagado]]*tbl_Manifiestos[[#This Row],[Porcentaje]]</f>
        <v>1004.4000000000001</v>
      </c>
      <c r="N4079" s="3">
        <v>0.93</v>
      </c>
    </row>
    <row r="4080" spans="1:14" ht="15.75" x14ac:dyDescent="0.25">
      <c r="A4080" s="3" t="s">
        <v>12</v>
      </c>
      <c r="B4080" s="3" t="str">
        <f>tbl_Manifiestos[[#This Row],[Factura]] &amp; "|" &amp; tbl_Manifiestos[[#This Row],[Proyecto OK]] &amp; "|" &amp; TEXT(tbl_Manifiestos[[#This Row],[Servicio]],"0.00") &amp; "|" &amp; TEXT(tbl_Manifiestos[[#This Row],[Costo Unitario]],"0.00")</f>
        <v>2606|Lead Service Line Replacements|8.00|120.00</v>
      </c>
      <c r="C4080" t="s">
        <v>5501</v>
      </c>
      <c r="D4080" s="52">
        <v>45839</v>
      </c>
      <c r="E4080">
        <v>19</v>
      </c>
      <c r="F4080" t="s">
        <v>5402</v>
      </c>
      <c r="H4080" t="s">
        <v>65</v>
      </c>
      <c r="J4080">
        <v>8</v>
      </c>
      <c r="K4080" s="56">
        <v>120</v>
      </c>
      <c r="L4080" s="39">
        <f t="shared" si="104"/>
        <v>960</v>
      </c>
      <c r="M4080" s="6">
        <f>tbl_Manifiestos[[#This Row],[Total Pagado]]*tbl_Manifiestos[[#This Row],[Porcentaje]]</f>
        <v>892.80000000000007</v>
      </c>
      <c r="N4080" s="3">
        <v>0.93</v>
      </c>
    </row>
    <row r="4081" spans="1:14" ht="15.75" x14ac:dyDescent="0.25">
      <c r="A4081" s="3" t="s">
        <v>12</v>
      </c>
      <c r="B4081" s="3" t="str">
        <f>tbl_Manifiestos[[#This Row],[Factura]] &amp; "|" &amp; tbl_Manifiestos[[#This Row],[Proyecto OK]] &amp; "|" &amp; TEXT(tbl_Manifiestos[[#This Row],[Servicio]],"0.00") &amp; "|" &amp; TEXT(tbl_Manifiestos[[#This Row],[Costo Unitario]],"0.00")</f>
        <v>2606|Lead Service Line Replacements|8.00|120.00</v>
      </c>
      <c r="C4081" t="s">
        <v>5501</v>
      </c>
      <c r="D4081" s="50">
        <v>45841</v>
      </c>
      <c r="E4081">
        <v>19</v>
      </c>
      <c r="F4081" t="s">
        <v>5402</v>
      </c>
      <c r="H4081" t="s">
        <v>65</v>
      </c>
      <c r="J4081">
        <v>8</v>
      </c>
      <c r="K4081" s="54">
        <v>120</v>
      </c>
      <c r="L4081" s="38">
        <f t="shared" si="104"/>
        <v>960</v>
      </c>
      <c r="M4081" s="6">
        <f>tbl_Manifiestos[[#This Row],[Total Pagado]]*tbl_Manifiestos[[#This Row],[Porcentaje]]</f>
        <v>892.80000000000007</v>
      </c>
      <c r="N4081" s="3">
        <v>0.93</v>
      </c>
    </row>
    <row r="4082" spans="1:14" ht="15.75" x14ac:dyDescent="0.25">
      <c r="A4082" s="3" t="s">
        <v>12</v>
      </c>
      <c r="B4082" s="3" t="str">
        <f>tbl_Manifiestos[[#This Row],[Factura]] &amp; "|" &amp; tbl_Manifiestos[[#This Row],[Proyecto OK]] &amp; "|" &amp; TEXT(tbl_Manifiestos[[#This Row],[Servicio]],"0.00") &amp; "|" &amp; TEXT(tbl_Manifiestos[[#This Row],[Costo Unitario]],"0.00")</f>
        <v>2606|Lead Service Line Replacements|8.00|120.00</v>
      </c>
      <c r="C4082" t="s">
        <v>5501</v>
      </c>
      <c r="D4082" s="51">
        <v>45846</v>
      </c>
      <c r="E4082">
        <v>19</v>
      </c>
      <c r="F4082" t="s">
        <v>5402</v>
      </c>
      <c r="H4082" t="s">
        <v>65</v>
      </c>
      <c r="J4082">
        <v>8</v>
      </c>
      <c r="K4082" s="55">
        <v>120</v>
      </c>
      <c r="L4082" s="40">
        <f t="shared" si="104"/>
        <v>960</v>
      </c>
      <c r="M4082" s="6">
        <f>tbl_Manifiestos[[#This Row],[Total Pagado]]*tbl_Manifiestos[[#This Row],[Porcentaje]]</f>
        <v>892.80000000000007</v>
      </c>
      <c r="N4082" s="3">
        <v>0.93</v>
      </c>
    </row>
    <row r="4083" spans="1:14" ht="15.75" x14ac:dyDescent="0.25">
      <c r="A4083" s="3" t="s">
        <v>12</v>
      </c>
      <c r="B4083" s="3" t="str">
        <f>tbl_Manifiestos[[#This Row],[Factura]] &amp; "|" &amp; tbl_Manifiestos[[#This Row],[Proyecto OK]] &amp; "|" &amp; TEXT(tbl_Manifiestos[[#This Row],[Servicio]],"0.00") &amp; "|" &amp; TEXT(tbl_Manifiestos[[#This Row],[Costo Unitario]],"0.00")</f>
        <v>2606|Lead Service Line Replacements|8.00|120.00</v>
      </c>
      <c r="C4083" t="s">
        <v>5501</v>
      </c>
      <c r="D4083" s="51">
        <v>45847</v>
      </c>
      <c r="E4083">
        <v>19</v>
      </c>
      <c r="F4083" t="s">
        <v>5402</v>
      </c>
      <c r="H4083" t="s">
        <v>65</v>
      </c>
      <c r="J4083">
        <v>8</v>
      </c>
      <c r="K4083" s="55">
        <v>120</v>
      </c>
      <c r="L4083" s="40">
        <f t="shared" si="104"/>
        <v>960</v>
      </c>
      <c r="M4083" s="6">
        <f>tbl_Manifiestos[[#This Row],[Total Pagado]]*tbl_Manifiestos[[#This Row],[Porcentaje]]</f>
        <v>892.80000000000007</v>
      </c>
      <c r="N4083" s="3">
        <v>0.93</v>
      </c>
    </row>
    <row r="4084" spans="1:14" ht="15.75" x14ac:dyDescent="0.25">
      <c r="A4084" s="3" t="s">
        <v>12</v>
      </c>
      <c r="B4084" s="3" t="str">
        <f>tbl_Manifiestos[[#This Row],[Factura]] &amp; "|" &amp; tbl_Manifiestos[[#This Row],[Proyecto OK]] &amp; "|" &amp; TEXT(tbl_Manifiestos[[#This Row],[Servicio]],"0.00") &amp; "|" &amp; TEXT(tbl_Manifiestos[[#This Row],[Costo Unitario]],"0.00")</f>
        <v>2606|Lead Service Line Replacements|2.00|120.00</v>
      </c>
      <c r="C4084" t="s">
        <v>5501</v>
      </c>
      <c r="D4084" s="51">
        <v>45848</v>
      </c>
      <c r="E4084">
        <v>19</v>
      </c>
      <c r="F4084" t="s">
        <v>5402</v>
      </c>
      <c r="H4084" t="s">
        <v>65</v>
      </c>
      <c r="J4084">
        <v>2</v>
      </c>
      <c r="K4084" s="55">
        <v>120</v>
      </c>
      <c r="L4084" s="40">
        <f t="shared" si="104"/>
        <v>240</v>
      </c>
      <c r="M4084" s="6">
        <f>tbl_Manifiestos[[#This Row],[Total Pagado]]*tbl_Manifiestos[[#This Row],[Porcentaje]]</f>
        <v>223.20000000000002</v>
      </c>
      <c r="N4084" s="3">
        <v>0.93</v>
      </c>
    </row>
    <row r="4085" spans="1:14" ht="15.75" x14ac:dyDescent="0.25">
      <c r="A4085" s="3" t="s">
        <v>12</v>
      </c>
      <c r="B4085" s="3" t="str">
        <f>tbl_Manifiestos[[#This Row],[Factura]] &amp; "|" &amp; tbl_Manifiestos[[#This Row],[Proyecto OK]] &amp; "|" &amp; TEXT(tbl_Manifiestos[[#This Row],[Servicio]],"0.00") &amp; "|" &amp; TEXT(tbl_Manifiestos[[#This Row],[Costo Unitario]],"0.00")</f>
        <v>2606|Lead Service Line Replacements|8.00|120.00</v>
      </c>
      <c r="C4085" t="s">
        <v>5501</v>
      </c>
      <c r="D4085" s="52">
        <v>45849</v>
      </c>
      <c r="E4085">
        <v>19</v>
      </c>
      <c r="F4085" t="s">
        <v>5402</v>
      </c>
      <c r="H4085" t="s">
        <v>65</v>
      </c>
      <c r="J4085">
        <v>8</v>
      </c>
      <c r="K4085" s="56">
        <v>120</v>
      </c>
      <c r="L4085" s="39">
        <f t="shared" si="104"/>
        <v>960</v>
      </c>
      <c r="M4085" s="6">
        <f>tbl_Manifiestos[[#This Row],[Total Pagado]]*tbl_Manifiestos[[#This Row],[Porcentaje]]</f>
        <v>892.80000000000007</v>
      </c>
      <c r="N4085" s="3">
        <v>0.93</v>
      </c>
    </row>
    <row r="4086" spans="1:14" ht="15.75" x14ac:dyDescent="0.25">
      <c r="A4086" s="3" t="s">
        <v>12</v>
      </c>
      <c r="B4086" s="3" t="str">
        <f>tbl_Manifiestos[[#This Row],[Factura]] &amp; "|" &amp; tbl_Manifiestos[[#This Row],[Proyecto OK]] &amp; "|" &amp; TEXT(tbl_Manifiestos[[#This Row],[Servicio]],"0.00") &amp; "|" &amp; TEXT(tbl_Manifiestos[[#This Row],[Costo Unitario]],"0.00")</f>
        <v>2606|Lead Service Line Replacements|8.00|120.00</v>
      </c>
      <c r="C4086" t="s">
        <v>5501</v>
      </c>
      <c r="D4086" s="50">
        <v>45852</v>
      </c>
      <c r="E4086">
        <v>19</v>
      </c>
      <c r="F4086" t="s">
        <v>5402</v>
      </c>
      <c r="H4086" t="s">
        <v>65</v>
      </c>
      <c r="J4086">
        <v>8</v>
      </c>
      <c r="K4086" s="54">
        <v>120</v>
      </c>
      <c r="L4086" s="38">
        <f t="shared" si="104"/>
        <v>960</v>
      </c>
      <c r="M4086" s="6">
        <f>tbl_Manifiestos[[#This Row],[Total Pagado]]*tbl_Manifiestos[[#This Row],[Porcentaje]]</f>
        <v>892.80000000000007</v>
      </c>
      <c r="N4086" s="3">
        <v>0.93</v>
      </c>
    </row>
    <row r="4087" spans="1:14" ht="15.75" x14ac:dyDescent="0.25">
      <c r="A4087" s="3" t="s">
        <v>12</v>
      </c>
      <c r="B4087" s="3" t="str">
        <f>tbl_Manifiestos[[#This Row],[Factura]] &amp; "|" &amp; tbl_Manifiestos[[#This Row],[Proyecto OK]] &amp; "|" &amp; TEXT(tbl_Manifiestos[[#This Row],[Servicio]],"0.00") &amp; "|" &amp; TEXT(tbl_Manifiestos[[#This Row],[Costo Unitario]],"0.00")</f>
        <v>2606|Lead Service Line Replacements|8.00|120.00</v>
      </c>
      <c r="C4087" t="s">
        <v>5501</v>
      </c>
      <c r="D4087" s="52">
        <v>45853</v>
      </c>
      <c r="E4087">
        <v>19</v>
      </c>
      <c r="F4087" t="s">
        <v>5402</v>
      </c>
      <c r="H4087" t="s">
        <v>65</v>
      </c>
      <c r="J4087">
        <v>8</v>
      </c>
      <c r="K4087" s="56">
        <v>120</v>
      </c>
      <c r="L4087" s="39">
        <f t="shared" si="104"/>
        <v>960</v>
      </c>
      <c r="M4087" s="6">
        <f>tbl_Manifiestos[[#This Row],[Total Pagado]]*tbl_Manifiestos[[#This Row],[Porcentaje]]</f>
        <v>892.80000000000007</v>
      </c>
      <c r="N4087" s="3">
        <v>0.93</v>
      </c>
    </row>
    <row r="4088" spans="1:14" ht="15.75" x14ac:dyDescent="0.25">
      <c r="A4088" s="3" t="s">
        <v>12</v>
      </c>
      <c r="B4088" s="3" t="str">
        <f>tbl_Manifiestos[[#This Row],[Factura]] &amp; "|" &amp; tbl_Manifiestos[[#This Row],[Proyecto OK]] &amp; "|" &amp; TEXT(tbl_Manifiestos[[#This Row],[Servicio]],"0.00") &amp; "|" &amp; TEXT(tbl_Manifiestos[[#This Row],[Costo Unitario]],"0.00")</f>
        <v>2606|Lead Service Line Replacements|8.00|120.00</v>
      </c>
      <c r="C4088" t="s">
        <v>5501</v>
      </c>
      <c r="D4088" s="53">
        <v>45854</v>
      </c>
      <c r="E4088">
        <v>19</v>
      </c>
      <c r="F4088" t="s">
        <v>5402</v>
      </c>
      <c r="H4088" t="s">
        <v>65</v>
      </c>
      <c r="J4088">
        <v>8</v>
      </c>
      <c r="K4088" s="57">
        <v>120</v>
      </c>
      <c r="L4088" s="41">
        <f t="shared" si="104"/>
        <v>960</v>
      </c>
      <c r="M4088" s="6">
        <f>tbl_Manifiestos[[#This Row],[Total Pagado]]*tbl_Manifiestos[[#This Row],[Porcentaje]]</f>
        <v>892.80000000000007</v>
      </c>
      <c r="N4088" s="3">
        <v>0.93</v>
      </c>
    </row>
    <row r="4089" spans="1:14" ht="15.75" x14ac:dyDescent="0.25">
      <c r="A4089" s="3" t="s">
        <v>12</v>
      </c>
      <c r="B4089" s="3" t="str">
        <f>tbl_Manifiestos[[#This Row],[Factura]] &amp; "|" &amp; tbl_Manifiestos[[#This Row],[Proyecto OK]] &amp; "|" &amp; TEXT(tbl_Manifiestos[[#This Row],[Servicio]],"0.00") &amp; "|" &amp; TEXT(tbl_Manifiestos[[#This Row],[Costo Unitario]],"0.00")</f>
        <v>2606|Lead Service Line Replacements|8.00|120.00</v>
      </c>
      <c r="C4089" t="s">
        <v>5501</v>
      </c>
      <c r="D4089" s="53">
        <v>45855</v>
      </c>
      <c r="E4089">
        <v>19</v>
      </c>
      <c r="F4089" t="s">
        <v>5402</v>
      </c>
      <c r="H4089" t="s">
        <v>65</v>
      </c>
      <c r="J4089">
        <v>8</v>
      </c>
      <c r="K4089" s="57">
        <v>120</v>
      </c>
      <c r="L4089" s="41">
        <f t="shared" si="104"/>
        <v>960</v>
      </c>
      <c r="M4089" s="6">
        <f>tbl_Manifiestos[[#This Row],[Total Pagado]]*tbl_Manifiestos[[#This Row],[Porcentaje]]</f>
        <v>892.80000000000007</v>
      </c>
      <c r="N4089" s="3">
        <v>0.93</v>
      </c>
    </row>
    <row r="4090" spans="1:14" ht="15.75" x14ac:dyDescent="0.25">
      <c r="A4090" s="3" t="s">
        <v>12</v>
      </c>
      <c r="B4090" s="3" t="str">
        <f>tbl_Manifiestos[[#This Row],[Factura]] &amp; "|" &amp; tbl_Manifiestos[[#This Row],[Proyecto OK]] &amp; "|" &amp; TEXT(tbl_Manifiestos[[#This Row],[Servicio]],"0.00") &amp; "|" &amp; TEXT(tbl_Manifiestos[[#This Row],[Costo Unitario]],"0.00")</f>
        <v>2606|Lead Service Line Replacements|9.50|120.00</v>
      </c>
      <c r="C4090" t="s">
        <v>5501</v>
      </c>
      <c r="D4090" s="50">
        <v>45856</v>
      </c>
      <c r="E4090">
        <v>19</v>
      </c>
      <c r="F4090" t="s">
        <v>5402</v>
      </c>
      <c r="H4090" t="s">
        <v>65</v>
      </c>
      <c r="J4090">
        <v>9.5</v>
      </c>
      <c r="K4090" s="54">
        <v>120</v>
      </c>
      <c r="L4090" s="38">
        <f t="shared" si="104"/>
        <v>1140</v>
      </c>
      <c r="M4090" s="6">
        <f>tbl_Manifiestos[[#This Row],[Total Pagado]]*tbl_Manifiestos[[#This Row],[Porcentaje]]</f>
        <v>1060.2</v>
      </c>
      <c r="N4090" s="3">
        <v>0.93</v>
      </c>
    </row>
    <row r="4091" spans="1:14" ht="15.75" x14ac:dyDescent="0.25">
      <c r="A4091" s="3" t="s">
        <v>12</v>
      </c>
      <c r="B4091" s="3" t="str">
        <f>tbl_Manifiestos[[#This Row],[Factura]] &amp; "|" &amp; tbl_Manifiestos[[#This Row],[Proyecto OK]] &amp; "|" &amp; TEXT(tbl_Manifiestos[[#This Row],[Servicio]],"0.00") &amp; "|" &amp; TEXT(tbl_Manifiestos[[#This Row],[Costo Unitario]],"0.00")</f>
        <v>2606|Lead Service Line Replacements|8.00|120.00</v>
      </c>
      <c r="C4091" t="s">
        <v>5501</v>
      </c>
      <c r="D4091" s="51">
        <v>45859</v>
      </c>
      <c r="E4091">
        <v>19</v>
      </c>
      <c r="F4091" t="s">
        <v>5402</v>
      </c>
      <c r="H4091" t="s">
        <v>65</v>
      </c>
      <c r="J4091">
        <v>8</v>
      </c>
      <c r="K4091" s="55">
        <v>120</v>
      </c>
      <c r="L4091" s="40">
        <f t="shared" si="104"/>
        <v>960</v>
      </c>
      <c r="M4091" s="6">
        <f>tbl_Manifiestos[[#This Row],[Total Pagado]]*tbl_Manifiestos[[#This Row],[Porcentaje]]</f>
        <v>892.80000000000007</v>
      </c>
      <c r="N4091" s="3">
        <v>0.93</v>
      </c>
    </row>
    <row r="4092" spans="1:14" ht="15.75" x14ac:dyDescent="0.25">
      <c r="A4092" s="3" t="s">
        <v>12</v>
      </c>
      <c r="B4092" s="3" t="str">
        <f>tbl_Manifiestos[[#This Row],[Factura]] &amp; "|" &amp; tbl_Manifiestos[[#This Row],[Proyecto OK]] &amp; "|" &amp; TEXT(tbl_Manifiestos[[#This Row],[Servicio]],"0.00") &amp; "|" &amp; TEXT(tbl_Manifiestos[[#This Row],[Costo Unitario]],"0.00")</f>
        <v>2606|Lead Service Line Replacements|11.00|120.00</v>
      </c>
      <c r="C4092" t="s">
        <v>5501</v>
      </c>
      <c r="D4092" s="51">
        <v>45860</v>
      </c>
      <c r="E4092">
        <v>19</v>
      </c>
      <c r="F4092" t="s">
        <v>5402</v>
      </c>
      <c r="H4092" t="s">
        <v>65</v>
      </c>
      <c r="J4092">
        <v>11</v>
      </c>
      <c r="K4092" s="55">
        <v>120</v>
      </c>
      <c r="L4092" s="40">
        <f t="shared" si="104"/>
        <v>1320</v>
      </c>
      <c r="M4092" s="6">
        <f>tbl_Manifiestos[[#This Row],[Total Pagado]]*tbl_Manifiestos[[#This Row],[Porcentaje]]</f>
        <v>1227.6000000000001</v>
      </c>
      <c r="N4092" s="3">
        <v>0.93</v>
      </c>
    </row>
    <row r="4093" spans="1:14" ht="15.75" x14ac:dyDescent="0.25">
      <c r="A4093" s="3" t="s">
        <v>12</v>
      </c>
      <c r="B4093" s="3" t="str">
        <f>tbl_Manifiestos[[#This Row],[Factura]] &amp; "|" &amp; tbl_Manifiestos[[#This Row],[Proyecto OK]] &amp; "|" &amp; TEXT(tbl_Manifiestos[[#This Row],[Servicio]],"0.00") &amp; "|" &amp; TEXT(tbl_Manifiestos[[#This Row],[Costo Unitario]],"0.00")</f>
        <v>2606|Lead Service Line Replacements|9.00|120.00</v>
      </c>
      <c r="C4093" t="s">
        <v>5501</v>
      </c>
      <c r="D4093" s="52">
        <v>45861</v>
      </c>
      <c r="E4093">
        <v>19</v>
      </c>
      <c r="F4093" t="s">
        <v>5402</v>
      </c>
      <c r="H4093" t="s">
        <v>65</v>
      </c>
      <c r="J4093">
        <v>9</v>
      </c>
      <c r="K4093" s="56">
        <v>120</v>
      </c>
      <c r="L4093" s="39">
        <f t="shared" si="104"/>
        <v>1080</v>
      </c>
      <c r="M4093" s="6">
        <f>tbl_Manifiestos[[#This Row],[Total Pagado]]*tbl_Manifiestos[[#This Row],[Porcentaje]]</f>
        <v>1004.4000000000001</v>
      </c>
      <c r="N4093" s="3">
        <v>0.93</v>
      </c>
    </row>
    <row r="4094" spans="1:14" ht="15.75" x14ac:dyDescent="0.25">
      <c r="A4094" s="3" t="s">
        <v>12</v>
      </c>
      <c r="B4094" s="3" t="str">
        <f>tbl_Manifiestos[[#This Row],[Factura]] &amp; "|" &amp; tbl_Manifiestos[[#This Row],[Proyecto OK]] &amp; "|" &amp; TEXT(tbl_Manifiestos[[#This Row],[Servicio]],"0.00") &amp; "|" &amp; TEXT(tbl_Manifiestos[[#This Row],[Costo Unitario]],"0.00")</f>
        <v>2606|Lead Service Line Replacements|8.50|120.00</v>
      </c>
      <c r="C4094" t="s">
        <v>5501</v>
      </c>
      <c r="D4094" s="53">
        <v>45862</v>
      </c>
      <c r="E4094">
        <v>19</v>
      </c>
      <c r="F4094" t="s">
        <v>5402</v>
      </c>
      <c r="H4094" t="s">
        <v>65</v>
      </c>
      <c r="J4094">
        <v>8.5</v>
      </c>
      <c r="K4094" s="57">
        <v>120</v>
      </c>
      <c r="L4094" s="41">
        <f t="shared" si="104"/>
        <v>1020</v>
      </c>
      <c r="M4094" s="6">
        <f>tbl_Manifiestos[[#This Row],[Total Pagado]]*tbl_Manifiestos[[#This Row],[Porcentaje]]</f>
        <v>948.6</v>
      </c>
      <c r="N4094" s="3">
        <v>0.93</v>
      </c>
    </row>
    <row r="4095" spans="1:14" ht="15.75" x14ac:dyDescent="0.25">
      <c r="A4095" s="3" t="s">
        <v>12</v>
      </c>
      <c r="B4095" s="3" t="str">
        <f>tbl_Manifiestos[[#This Row],[Factura]] &amp; "|" &amp; tbl_Manifiestos[[#This Row],[Proyecto OK]] &amp; "|" &amp; TEXT(tbl_Manifiestos[[#This Row],[Servicio]],"0.00") &amp; "|" &amp; TEXT(tbl_Manifiestos[[#This Row],[Costo Unitario]],"0.00")</f>
        <v>2626|CDOT S-603|7.50|115.00</v>
      </c>
      <c r="C4095" t="s">
        <v>5518</v>
      </c>
      <c r="D4095" s="53">
        <v>45861</v>
      </c>
      <c r="E4095">
        <v>82</v>
      </c>
      <c r="F4095" t="s">
        <v>5311</v>
      </c>
      <c r="H4095" t="s">
        <v>2693</v>
      </c>
      <c r="J4095">
        <v>7.5</v>
      </c>
      <c r="K4095" s="57">
        <v>115</v>
      </c>
      <c r="L4095" s="41">
        <f t="shared" si="104"/>
        <v>862.5</v>
      </c>
      <c r="M4095" s="6">
        <f>tbl_Manifiestos[[#This Row],[Total Pagado]]*tbl_Manifiestos[[#This Row],[Porcentaje]]</f>
        <v>802.125</v>
      </c>
      <c r="N4095" s="3">
        <v>0.93</v>
      </c>
    </row>
    <row r="4096" spans="1:14" ht="15.75" x14ac:dyDescent="0.25">
      <c r="A4096" s="3" t="s">
        <v>12</v>
      </c>
      <c r="B4096" s="3" t="str">
        <f>tbl_Manifiestos[[#This Row],[Factura]] &amp; "|" &amp; tbl_Manifiestos[[#This Row],[Proyecto OK]] &amp; "|" &amp; TEXT(tbl_Manifiestos[[#This Row],[Servicio]],"0.00") &amp; "|" &amp; TEXT(tbl_Manifiestos[[#This Row],[Costo Unitario]],"0.00")</f>
        <v>2671||4.00|325.00</v>
      </c>
      <c r="C4096" t="s">
        <v>5549</v>
      </c>
      <c r="D4096" s="53">
        <v>45883</v>
      </c>
      <c r="E4096">
        <v>19</v>
      </c>
      <c r="F4096" t="s">
        <v>5319</v>
      </c>
      <c r="J4096">
        <v>4</v>
      </c>
      <c r="K4096" s="57">
        <v>325</v>
      </c>
      <c r="L4096" s="41">
        <f t="shared" si="104"/>
        <v>1300</v>
      </c>
      <c r="M4096" s="6">
        <f>tbl_Manifiestos[[#This Row],[Total Pagado]]*tbl_Manifiestos[[#This Row],[Porcentaje]]</f>
        <v>1209</v>
      </c>
      <c r="N4096" s="3">
        <v>0.93</v>
      </c>
    </row>
    <row r="4097" spans="1:14" ht="15.75" x14ac:dyDescent="0.25">
      <c r="A4097" s="3" t="s">
        <v>12</v>
      </c>
      <c r="B4097" s="3" t="str">
        <f>tbl_Manifiestos[[#This Row],[Factura]] &amp; "|" &amp; tbl_Manifiestos[[#This Row],[Proyecto OK]] &amp; "|" &amp; TEXT(tbl_Manifiestos[[#This Row],[Servicio]],"0.00") &amp; "|" &amp; TEXT(tbl_Manifiestos[[#This Row],[Costo Unitario]],"0.00")</f>
        <v>2671||4.00|325.00</v>
      </c>
      <c r="C4097" t="s">
        <v>5549</v>
      </c>
      <c r="D4097" s="50">
        <v>45883</v>
      </c>
      <c r="E4097">
        <v>58</v>
      </c>
      <c r="F4097" t="s">
        <v>5319</v>
      </c>
      <c r="J4097">
        <v>4</v>
      </c>
      <c r="K4097" s="54">
        <v>325</v>
      </c>
      <c r="L4097" s="38">
        <f t="shared" si="104"/>
        <v>1300</v>
      </c>
      <c r="M4097" s="6">
        <f>tbl_Manifiestos[[#This Row],[Total Pagado]]*tbl_Manifiestos[[#This Row],[Porcentaje]]</f>
        <v>1209</v>
      </c>
      <c r="N4097" s="3">
        <v>0.93</v>
      </c>
    </row>
    <row r="4098" spans="1:14" ht="15.75" x14ac:dyDescent="0.25">
      <c r="A4098" s="3" t="s">
        <v>12</v>
      </c>
      <c r="B4098" s="3" t="str">
        <f>tbl_Manifiestos[[#This Row],[Factura]] &amp; "|" &amp; tbl_Manifiestos[[#This Row],[Proyecto OK]] &amp; "|" &amp; TEXT(tbl_Manifiestos[[#This Row],[Servicio]],"0.00") &amp; "|" &amp; TEXT(tbl_Manifiestos[[#This Row],[Costo Unitario]],"0.00")</f>
        <v>2671||1.00|180.00</v>
      </c>
      <c r="C4098" t="s">
        <v>5549</v>
      </c>
      <c r="D4098" s="51">
        <v>45884</v>
      </c>
      <c r="E4098">
        <v>19</v>
      </c>
      <c r="F4098" t="s">
        <v>5319</v>
      </c>
      <c r="J4098">
        <v>1</v>
      </c>
      <c r="K4098" s="55">
        <v>180</v>
      </c>
      <c r="L4098" s="40">
        <f t="shared" si="104"/>
        <v>180</v>
      </c>
      <c r="M4098" s="6">
        <f>tbl_Manifiestos[[#This Row],[Total Pagado]]*tbl_Manifiestos[[#This Row],[Porcentaje]]</f>
        <v>167.4</v>
      </c>
      <c r="N4098" s="3">
        <v>0.93</v>
      </c>
    </row>
    <row r="4099" spans="1:14" ht="15.75" x14ac:dyDescent="0.25">
      <c r="A4099" s="3" t="s">
        <v>12</v>
      </c>
      <c r="B4099" s="3" t="str">
        <f>tbl_Manifiestos[[#This Row],[Factura]] &amp; "|" &amp; tbl_Manifiestos[[#This Row],[Proyecto OK]] &amp; "|" &amp; TEXT(tbl_Manifiestos[[#This Row],[Servicio]],"0.00") &amp; "|" &amp; TEXT(tbl_Manifiestos[[#This Row],[Costo Unitario]],"0.00")</f>
        <v>2671||3.00|325.00</v>
      </c>
      <c r="C4099" t="s">
        <v>5549</v>
      </c>
      <c r="D4099" s="51">
        <v>45884</v>
      </c>
      <c r="E4099">
        <v>19</v>
      </c>
      <c r="F4099" t="s">
        <v>5319</v>
      </c>
      <c r="J4099">
        <v>3</v>
      </c>
      <c r="K4099" s="55">
        <v>325</v>
      </c>
      <c r="L4099" s="40">
        <f t="shared" si="104"/>
        <v>975</v>
      </c>
      <c r="M4099" s="6">
        <f>tbl_Manifiestos[[#This Row],[Total Pagado]]*tbl_Manifiestos[[#This Row],[Porcentaje]]</f>
        <v>906.75</v>
      </c>
      <c r="N4099" s="3">
        <v>0.93</v>
      </c>
    </row>
    <row r="4100" spans="1:14" ht="15.75" x14ac:dyDescent="0.25">
      <c r="A4100" s="3" t="s">
        <v>12</v>
      </c>
      <c r="B4100" s="3" t="str">
        <f>tbl_Manifiestos[[#This Row],[Factura]] &amp; "|" &amp; tbl_Manifiestos[[#This Row],[Proyecto OK]] &amp; "|" &amp; TEXT(tbl_Manifiestos[[#This Row],[Servicio]],"0.00") &amp; "|" &amp; TEXT(tbl_Manifiestos[[#This Row],[Costo Unitario]],"0.00")</f>
        <v>2671||1.00|180.00</v>
      </c>
      <c r="C4100" t="s">
        <v>5549</v>
      </c>
      <c r="D4100" s="51">
        <v>45884</v>
      </c>
      <c r="E4100">
        <v>19</v>
      </c>
      <c r="F4100" t="s">
        <v>5319</v>
      </c>
      <c r="J4100">
        <v>1</v>
      </c>
      <c r="K4100" s="55">
        <v>180</v>
      </c>
      <c r="L4100" s="40">
        <f t="shared" si="104"/>
        <v>180</v>
      </c>
      <c r="M4100" s="6">
        <f>tbl_Manifiestos[[#This Row],[Total Pagado]]*tbl_Manifiestos[[#This Row],[Porcentaje]]</f>
        <v>167.4</v>
      </c>
      <c r="N4100" s="3">
        <v>0.93</v>
      </c>
    </row>
    <row r="4101" spans="1:14" ht="15.75" x14ac:dyDescent="0.25">
      <c r="A4101" s="3" t="s">
        <v>12</v>
      </c>
      <c r="B4101" s="3" t="str">
        <f>tbl_Manifiestos[[#This Row],[Factura]] &amp; "|" &amp; tbl_Manifiestos[[#This Row],[Proyecto OK]] &amp; "|" &amp; TEXT(tbl_Manifiestos[[#This Row],[Servicio]],"0.00") &amp; "|" &amp; TEXT(tbl_Manifiestos[[#This Row],[Costo Unitario]],"0.00")</f>
        <v>2671||1.00|180.00</v>
      </c>
      <c r="C4101" t="s">
        <v>5549</v>
      </c>
      <c r="D4101" s="52">
        <v>45884</v>
      </c>
      <c r="E4101">
        <v>19</v>
      </c>
      <c r="F4101" t="s">
        <v>5319</v>
      </c>
      <c r="J4101">
        <v>1</v>
      </c>
      <c r="K4101" s="56">
        <v>180</v>
      </c>
      <c r="L4101" s="39">
        <f t="shared" si="104"/>
        <v>180</v>
      </c>
      <c r="M4101" s="6">
        <f>tbl_Manifiestos[[#This Row],[Total Pagado]]*tbl_Manifiestos[[#This Row],[Porcentaje]]</f>
        <v>167.4</v>
      </c>
      <c r="N4101" s="3">
        <v>0.93</v>
      </c>
    </row>
    <row r="4102" spans="1:14" ht="15.75" x14ac:dyDescent="0.25">
      <c r="A4102" s="3" t="s">
        <v>12</v>
      </c>
      <c r="B4102" s="3" t="str">
        <f>tbl_Manifiestos[[#This Row],[Factura]] &amp; "|" &amp; tbl_Manifiestos[[#This Row],[Proyecto OK]] &amp; "|" &amp; TEXT(tbl_Manifiestos[[#This Row],[Servicio]],"0.00") &amp; "|" &amp; TEXT(tbl_Manifiestos[[#This Row],[Costo Unitario]],"0.00")</f>
        <v>2701|115th Metra|3.00|150.00</v>
      </c>
      <c r="C4102" t="s">
        <v>5755</v>
      </c>
      <c r="D4102" s="60">
        <v>45897</v>
      </c>
      <c r="E4102">
        <v>19</v>
      </c>
      <c r="F4102" t="s">
        <v>5343</v>
      </c>
      <c r="H4102" t="s">
        <v>1346</v>
      </c>
      <c r="J4102">
        <v>3</v>
      </c>
      <c r="K4102" s="63">
        <v>150</v>
      </c>
      <c r="L4102" s="67">
        <f t="shared" si="104"/>
        <v>450</v>
      </c>
      <c r="M4102" s="6">
        <f>tbl_Manifiestos[[#This Row],[Total Pagado]]*tbl_Manifiestos[[#This Row],[Porcentaje]]</f>
        <v>418.5</v>
      </c>
      <c r="N4102" s="3">
        <v>0.93</v>
      </c>
    </row>
    <row r="4103" spans="1:14" ht="15.75" x14ac:dyDescent="0.25">
      <c r="A4103" s="3" t="s">
        <v>12</v>
      </c>
      <c r="B4103" s="3" t="str">
        <f>tbl_Manifiestos[[#This Row],[Factura]] &amp; "|" &amp; tbl_Manifiestos[[#This Row],[Proyecto OK]] &amp; "|" &amp; TEXT(tbl_Manifiestos[[#This Row],[Servicio]],"0.00") &amp; "|" &amp; TEXT(tbl_Manifiestos[[#This Row],[Costo Unitario]],"0.00")</f>
        <v>2720|Metra 115th|1.00|250.00</v>
      </c>
      <c r="C4103">
        <v>2720</v>
      </c>
      <c r="D4103" s="58">
        <v>45905</v>
      </c>
      <c r="E4103">
        <v>19</v>
      </c>
      <c r="F4103" t="s">
        <v>5363</v>
      </c>
      <c r="H4103" t="s">
        <v>3627</v>
      </c>
      <c r="J4103">
        <v>1</v>
      </c>
      <c r="K4103" s="61">
        <v>250</v>
      </c>
      <c r="L4103" s="64">
        <f t="shared" si="104"/>
        <v>250</v>
      </c>
      <c r="M4103" s="6">
        <f>tbl_Manifiestos[[#This Row],[Total Pagado]]*tbl_Manifiestos[[#This Row],[Porcentaje]]</f>
        <v>232.5</v>
      </c>
      <c r="N4103" s="3">
        <v>0.93</v>
      </c>
    </row>
    <row r="4104" spans="1:14" ht="15.75" x14ac:dyDescent="0.25">
      <c r="A4104" s="3" t="s">
        <v>12</v>
      </c>
      <c r="B4104" s="3" t="str">
        <f>tbl_Manifiestos[[#This Row],[Factura]] &amp; "|" &amp; tbl_Manifiestos[[#This Row],[Proyecto OK]] &amp; "|" &amp; TEXT(tbl_Manifiestos[[#This Row],[Servicio]],"0.00") &amp; "|" &amp; TEXT(tbl_Manifiestos[[#This Row],[Costo Unitario]],"0.00")</f>
        <v>2720|Metra 115th|1.00|250.00</v>
      </c>
      <c r="C4104">
        <v>2720</v>
      </c>
      <c r="D4104" s="59">
        <v>45905</v>
      </c>
      <c r="E4104">
        <v>19</v>
      </c>
      <c r="F4104" t="s">
        <v>5363</v>
      </c>
      <c r="H4104" t="s">
        <v>3627</v>
      </c>
      <c r="J4104">
        <v>1</v>
      </c>
      <c r="K4104" s="62">
        <v>250</v>
      </c>
      <c r="L4104" s="66">
        <f t="shared" si="104"/>
        <v>250</v>
      </c>
      <c r="M4104" s="6">
        <f>tbl_Manifiestos[[#This Row],[Total Pagado]]*tbl_Manifiestos[[#This Row],[Porcentaje]]</f>
        <v>232.5</v>
      </c>
      <c r="N4104" s="3">
        <v>0.93</v>
      </c>
    </row>
    <row r="4105" spans="1:14" ht="15.75" x14ac:dyDescent="0.25">
      <c r="A4105" s="3" t="s">
        <v>12</v>
      </c>
      <c r="B4105" s="3" t="str">
        <f>tbl_Manifiestos[[#This Row],[Factura]] &amp; "|" &amp; tbl_Manifiestos[[#This Row],[Proyecto OK]] &amp; "|" &amp; TEXT(tbl_Manifiestos[[#This Row],[Servicio]],"0.00") &amp; "|" &amp; TEXT(tbl_Manifiestos[[#This Row],[Costo Unitario]],"0.00")</f>
        <v>2720|Metra 115th|1.00|250.00</v>
      </c>
      <c r="C4105">
        <v>2720</v>
      </c>
      <c r="D4105" s="60">
        <v>45905</v>
      </c>
      <c r="E4105">
        <v>19</v>
      </c>
      <c r="F4105" t="s">
        <v>5363</v>
      </c>
      <c r="H4105" t="s">
        <v>3627</v>
      </c>
      <c r="J4105">
        <v>1</v>
      </c>
      <c r="K4105" s="63">
        <v>250</v>
      </c>
      <c r="L4105" s="67">
        <f t="shared" si="104"/>
        <v>250</v>
      </c>
      <c r="M4105" s="6">
        <f>tbl_Manifiestos[[#This Row],[Total Pagado]]*tbl_Manifiestos[[#This Row],[Porcentaje]]</f>
        <v>232.5</v>
      </c>
      <c r="N4105" s="3">
        <v>0.93</v>
      </c>
    </row>
    <row r="4106" spans="1:14" ht="15.75" x14ac:dyDescent="0.25">
      <c r="A4106" s="3" t="s">
        <v>12</v>
      </c>
      <c r="B4106" s="3" t="str">
        <f>tbl_Manifiestos[[#This Row],[Factura]] &amp; "|" &amp; tbl_Manifiestos[[#This Row],[Proyecto OK]] &amp; "|" &amp; TEXT(tbl_Manifiestos[[#This Row],[Servicio]],"0.00") &amp; "|" &amp; TEXT(tbl_Manifiestos[[#This Row],[Costo Unitario]],"0.00")</f>
        <v>2750|Sport Construction|19.59|19.00</v>
      </c>
      <c r="C4106" t="s">
        <v>5224</v>
      </c>
      <c r="D4106" s="58">
        <v>45918</v>
      </c>
      <c r="E4106">
        <v>58</v>
      </c>
      <c r="F4106" t="s">
        <v>5364</v>
      </c>
      <c r="H4106" t="s">
        <v>3979</v>
      </c>
      <c r="J4106">
        <v>19.59</v>
      </c>
      <c r="K4106" s="61">
        <v>19</v>
      </c>
      <c r="L4106" s="64">
        <f t="shared" si="104"/>
        <v>372.21</v>
      </c>
      <c r="M4106" s="6">
        <f>tbl_Manifiestos[[#This Row],[Total Pagado]]*tbl_Manifiestos[[#This Row],[Porcentaje]]</f>
        <v>346.15530000000001</v>
      </c>
      <c r="N4106" s="3">
        <v>0.93</v>
      </c>
    </row>
    <row r="4107" spans="1:14" ht="15.75" x14ac:dyDescent="0.25">
      <c r="A4107" s="3" t="s">
        <v>12</v>
      </c>
      <c r="B4107" s="3" t="str">
        <f>tbl_Manifiestos[[#This Row],[Factura]] &amp; "|" &amp; tbl_Manifiestos[[#This Row],[Proyecto OK]] &amp; "|" &amp; TEXT(tbl_Manifiestos[[#This Row],[Servicio]],"0.00") &amp; "|" &amp; TEXT(tbl_Manifiestos[[#This Row],[Costo Unitario]],"0.00")</f>
        <v>2750|Sport Construction|20.00|19.00</v>
      </c>
      <c r="C4107" t="s">
        <v>5224</v>
      </c>
      <c r="D4107" s="59">
        <v>45918</v>
      </c>
      <c r="E4107">
        <v>58</v>
      </c>
      <c r="F4107" t="s">
        <v>5364</v>
      </c>
      <c r="H4107" t="s">
        <v>3979</v>
      </c>
      <c r="J4107">
        <v>20</v>
      </c>
      <c r="K4107" s="62">
        <v>19</v>
      </c>
      <c r="L4107" s="66">
        <f t="shared" si="104"/>
        <v>380</v>
      </c>
      <c r="M4107" s="6">
        <f>tbl_Manifiestos[[#This Row],[Total Pagado]]*tbl_Manifiestos[[#This Row],[Porcentaje]]</f>
        <v>353.40000000000003</v>
      </c>
      <c r="N4107" s="3">
        <v>0.93</v>
      </c>
    </row>
    <row r="4108" spans="1:14" ht="15.75" x14ac:dyDescent="0.25">
      <c r="A4108" s="3" t="s">
        <v>12</v>
      </c>
      <c r="B4108" s="3" t="str">
        <f>tbl_Manifiestos[[#This Row],[Factura]] &amp; "|" &amp; tbl_Manifiestos[[#This Row],[Proyecto OK]] &amp; "|" &amp; TEXT(tbl_Manifiestos[[#This Row],[Servicio]],"0.00") &amp; "|" &amp; TEXT(tbl_Manifiestos[[#This Row],[Costo Unitario]],"0.00")</f>
        <v>2750|Sport Construction|20.12|19.00</v>
      </c>
      <c r="C4108" t="s">
        <v>5224</v>
      </c>
      <c r="D4108" s="60">
        <v>45918</v>
      </c>
      <c r="E4108">
        <v>58</v>
      </c>
      <c r="F4108" t="s">
        <v>5364</v>
      </c>
      <c r="H4108" t="s">
        <v>3979</v>
      </c>
      <c r="J4108">
        <v>20.12</v>
      </c>
      <c r="K4108" s="63">
        <v>19</v>
      </c>
      <c r="L4108" s="67">
        <f t="shared" si="104"/>
        <v>382.28000000000003</v>
      </c>
      <c r="M4108" s="6">
        <f>tbl_Manifiestos[[#This Row],[Total Pagado]]*tbl_Manifiestos[[#This Row],[Porcentaje]]</f>
        <v>355.52040000000005</v>
      </c>
      <c r="N4108" s="3">
        <v>0.93</v>
      </c>
    </row>
    <row r="4109" spans="1:14" ht="15.75" x14ac:dyDescent="0.25">
      <c r="A4109" s="3" t="s">
        <v>12</v>
      </c>
      <c r="B4109" s="3" t="str">
        <f>tbl_Manifiestos[[#This Row],[Factura]] &amp; "|" &amp; tbl_Manifiestos[[#This Row],[Proyecto OK]] &amp; "|" &amp; TEXT(tbl_Manifiestos[[#This Row],[Servicio]],"0.00") &amp; "|" &amp; TEXT(tbl_Manifiestos[[#This Row],[Costo Unitario]],"0.00")</f>
        <v>2750|Sport Construction|20.28|19.00</v>
      </c>
      <c r="C4109" t="s">
        <v>5224</v>
      </c>
      <c r="D4109" s="60">
        <v>45918</v>
      </c>
      <c r="E4109">
        <v>58</v>
      </c>
      <c r="F4109" t="s">
        <v>5364</v>
      </c>
      <c r="H4109" t="s">
        <v>3979</v>
      </c>
      <c r="J4109">
        <v>20.28</v>
      </c>
      <c r="K4109" s="63">
        <v>19</v>
      </c>
      <c r="L4109" s="67">
        <f t="shared" si="104"/>
        <v>385.32000000000005</v>
      </c>
      <c r="M4109" s="6">
        <f>tbl_Manifiestos[[#This Row],[Total Pagado]]*tbl_Manifiestos[[#This Row],[Porcentaje]]</f>
        <v>358.34760000000006</v>
      </c>
      <c r="N4109" s="3">
        <v>0.93</v>
      </c>
    </row>
    <row r="4110" spans="1:14" ht="15.75" x14ac:dyDescent="0.25">
      <c r="A4110" s="3" t="s">
        <v>12</v>
      </c>
      <c r="B4110" s="3" t="str">
        <f>tbl_Manifiestos[[#This Row],[Factura]] &amp; "|" &amp; tbl_Manifiestos[[#This Row],[Proyecto OK]] &amp; "|" &amp; TEXT(tbl_Manifiestos[[#This Row],[Servicio]],"0.00") &amp; "|" &amp; TEXT(tbl_Manifiestos[[#This Row],[Costo Unitario]],"0.00")</f>
        <v>2768|Metra 115th|1.00|250.00</v>
      </c>
      <c r="C4110" t="s">
        <v>5612</v>
      </c>
      <c r="D4110" s="50">
        <v>45923</v>
      </c>
      <c r="E4110">
        <v>82</v>
      </c>
      <c r="F4110" t="s">
        <v>5363</v>
      </c>
      <c r="H4110" t="s">
        <v>3627</v>
      </c>
      <c r="J4110">
        <v>1</v>
      </c>
      <c r="K4110" s="54">
        <v>250</v>
      </c>
      <c r="L4110" s="38">
        <f t="shared" si="104"/>
        <v>250</v>
      </c>
      <c r="M4110" s="6">
        <f>tbl_Manifiestos[[#This Row],[Total Pagado]]*tbl_Manifiestos[[#This Row],[Porcentaje]]</f>
        <v>232.5</v>
      </c>
      <c r="N4110" s="3">
        <v>0.93</v>
      </c>
    </row>
    <row r="4111" spans="1:14" ht="15.75" x14ac:dyDescent="0.25">
      <c r="A4111" s="3" t="s">
        <v>12</v>
      </c>
      <c r="B4111" s="3" t="str">
        <f>tbl_Manifiestos[[#This Row],[Factura]] &amp; "|" &amp; tbl_Manifiestos[[#This Row],[Proyecto OK]] &amp; "|" &amp; TEXT(tbl_Manifiestos[[#This Row],[Servicio]],"0.00") &amp; "|" &amp; TEXT(tbl_Manifiestos[[#This Row],[Costo Unitario]],"0.00")</f>
        <v>2768|Metra 115th|1.00|250.00</v>
      </c>
      <c r="C4111" t="s">
        <v>5612</v>
      </c>
      <c r="D4111" s="51">
        <v>45923</v>
      </c>
      <c r="E4111">
        <v>82</v>
      </c>
      <c r="F4111" t="s">
        <v>5363</v>
      </c>
      <c r="H4111" t="s">
        <v>3627</v>
      </c>
      <c r="J4111">
        <v>1</v>
      </c>
      <c r="K4111" s="55">
        <v>250</v>
      </c>
      <c r="L4111" s="40">
        <f t="shared" si="104"/>
        <v>250</v>
      </c>
      <c r="M4111" s="6">
        <f>tbl_Manifiestos[[#This Row],[Total Pagado]]*tbl_Manifiestos[[#This Row],[Porcentaje]]</f>
        <v>232.5</v>
      </c>
      <c r="N4111" s="3">
        <v>0.93</v>
      </c>
    </row>
    <row r="4112" spans="1:14" ht="15.75" x14ac:dyDescent="0.25">
      <c r="A4112" s="3" t="s">
        <v>12</v>
      </c>
      <c r="B4112" s="3" t="str">
        <f>tbl_Manifiestos[[#This Row],[Factura]] &amp; "|" &amp; tbl_Manifiestos[[#This Row],[Proyecto OK]] &amp; "|" &amp; TEXT(tbl_Manifiestos[[#This Row],[Servicio]],"0.00") &amp; "|" &amp; TEXT(tbl_Manifiestos[[#This Row],[Costo Unitario]],"0.00")</f>
        <v>2768|Metra 115th|1.00|250.00</v>
      </c>
      <c r="C4112" t="s">
        <v>5612</v>
      </c>
      <c r="D4112" s="51">
        <v>45923</v>
      </c>
      <c r="E4112">
        <v>82</v>
      </c>
      <c r="F4112" t="s">
        <v>5363</v>
      </c>
      <c r="H4112" t="s">
        <v>3627</v>
      </c>
      <c r="J4112">
        <v>1</v>
      </c>
      <c r="K4112" s="55">
        <v>250</v>
      </c>
      <c r="L4112" s="40">
        <f t="shared" si="104"/>
        <v>250</v>
      </c>
      <c r="M4112" s="6">
        <f>tbl_Manifiestos[[#This Row],[Total Pagado]]*tbl_Manifiestos[[#This Row],[Porcentaje]]</f>
        <v>232.5</v>
      </c>
      <c r="N4112" s="3">
        <v>0.93</v>
      </c>
    </row>
    <row r="4113" spans="1:14" ht="15.75" x14ac:dyDescent="0.25">
      <c r="A4113" s="3" t="s">
        <v>12</v>
      </c>
      <c r="B4113" s="3" t="str">
        <f>tbl_Manifiestos[[#This Row],[Factura]] &amp; "|" &amp; tbl_Manifiestos[[#This Row],[Proyecto OK]] &amp; "|" &amp; TEXT(tbl_Manifiestos[[#This Row],[Servicio]],"0.00") &amp; "|" &amp; TEXT(tbl_Manifiestos[[#This Row],[Costo Unitario]],"0.00")</f>
        <v>2768|Metra 115th|1.00|250.00</v>
      </c>
      <c r="C4113" t="s">
        <v>5612</v>
      </c>
      <c r="D4113" s="52">
        <v>45923</v>
      </c>
      <c r="E4113">
        <v>82</v>
      </c>
      <c r="F4113" t="s">
        <v>5363</v>
      </c>
      <c r="H4113" t="s">
        <v>3627</v>
      </c>
      <c r="J4113">
        <v>1</v>
      </c>
      <c r="K4113" s="56">
        <v>250</v>
      </c>
      <c r="L4113" s="39">
        <f t="shared" si="104"/>
        <v>250</v>
      </c>
      <c r="M4113" s="6">
        <f>tbl_Manifiestos[[#This Row],[Total Pagado]]*tbl_Manifiestos[[#This Row],[Porcentaje]]</f>
        <v>232.5</v>
      </c>
      <c r="N4113" s="3">
        <v>0.93</v>
      </c>
    </row>
    <row r="4114" spans="1:14" ht="15.75" x14ac:dyDescent="0.25">
      <c r="A4114" s="3" t="s">
        <v>12</v>
      </c>
      <c r="B4114" s="3" t="str">
        <f>tbl_Manifiestos[[#This Row],[Factura]] &amp; "|" &amp; tbl_Manifiestos[[#This Row],[Proyecto OK]] &amp; "|" &amp; TEXT(tbl_Manifiestos[[#This Row],[Servicio]],"0.00") &amp; "|" &amp; TEXT(tbl_Manifiestos[[#This Row],[Costo Unitario]],"0.00")</f>
        <v>2768|Metra 115th|1.00|250.00</v>
      </c>
      <c r="C4114" t="s">
        <v>5612</v>
      </c>
      <c r="D4114" s="50">
        <v>45923</v>
      </c>
      <c r="E4114">
        <v>82</v>
      </c>
      <c r="F4114" t="s">
        <v>5363</v>
      </c>
      <c r="H4114" t="s">
        <v>3627</v>
      </c>
      <c r="J4114">
        <v>1</v>
      </c>
      <c r="K4114" s="54">
        <v>250</v>
      </c>
      <c r="L4114" s="38">
        <f t="shared" si="104"/>
        <v>250</v>
      </c>
      <c r="M4114" s="6">
        <f>tbl_Manifiestos[[#This Row],[Total Pagado]]*tbl_Manifiestos[[#This Row],[Porcentaje]]</f>
        <v>232.5</v>
      </c>
      <c r="N4114" s="3">
        <v>0.93</v>
      </c>
    </row>
    <row r="4115" spans="1:14" ht="15.75" x14ac:dyDescent="0.25">
      <c r="A4115" s="3" t="s">
        <v>12</v>
      </c>
      <c r="B4115" s="3" t="str">
        <f>tbl_Manifiestos[[#This Row],[Factura]] &amp; "|" &amp; tbl_Manifiestos[[#This Row],[Proyecto OK]] &amp; "|" &amp; TEXT(tbl_Manifiestos[[#This Row],[Servicio]],"0.00") &amp; "|" &amp; TEXT(tbl_Manifiestos[[#This Row],[Costo Unitario]],"0.00")</f>
        <v>2768|Metra 115th|1.00|250.00</v>
      </c>
      <c r="C4115" t="s">
        <v>5612</v>
      </c>
      <c r="D4115" s="51">
        <v>45923</v>
      </c>
      <c r="E4115">
        <v>82</v>
      </c>
      <c r="F4115" t="s">
        <v>5363</v>
      </c>
      <c r="H4115" t="s">
        <v>3627</v>
      </c>
      <c r="J4115">
        <v>1</v>
      </c>
      <c r="K4115" s="55">
        <v>250</v>
      </c>
      <c r="L4115" s="40">
        <f t="shared" si="104"/>
        <v>250</v>
      </c>
      <c r="M4115" s="6">
        <f>tbl_Manifiestos[[#This Row],[Total Pagado]]*tbl_Manifiestos[[#This Row],[Porcentaje]]</f>
        <v>232.5</v>
      </c>
      <c r="N4115" s="3">
        <v>0.93</v>
      </c>
    </row>
    <row r="4116" spans="1:14" ht="15.75" x14ac:dyDescent="0.25">
      <c r="A4116" s="3" t="s">
        <v>12</v>
      </c>
      <c r="B4116" s="3" t="str">
        <f>tbl_Manifiestos[[#This Row],[Factura]] &amp; "|" &amp; tbl_Manifiestos[[#This Row],[Proyecto OK]] &amp; "|" &amp; TEXT(tbl_Manifiestos[[#This Row],[Servicio]],"0.00") &amp; "|" &amp; TEXT(tbl_Manifiestos[[#This Row],[Costo Unitario]],"0.00")</f>
        <v>2768|Metra 115th|2.00|250.00</v>
      </c>
      <c r="C4116" t="s">
        <v>5612</v>
      </c>
      <c r="D4116" s="51">
        <v>45923</v>
      </c>
      <c r="E4116">
        <v>58</v>
      </c>
      <c r="F4116" t="s">
        <v>5363</v>
      </c>
      <c r="H4116" t="s">
        <v>3627</v>
      </c>
      <c r="J4116">
        <v>2</v>
      </c>
      <c r="K4116" s="55">
        <v>250</v>
      </c>
      <c r="L4116" s="40">
        <f t="shared" si="104"/>
        <v>500</v>
      </c>
      <c r="M4116" s="6">
        <f>tbl_Manifiestos[[#This Row],[Total Pagado]]*tbl_Manifiestos[[#This Row],[Porcentaje]]</f>
        <v>465</v>
      </c>
      <c r="N4116" s="3">
        <v>0.93</v>
      </c>
    </row>
    <row r="4117" spans="1:14" ht="15.75" x14ac:dyDescent="0.25">
      <c r="A4117" s="3" t="s">
        <v>12</v>
      </c>
      <c r="B4117" s="3" t="str">
        <f>tbl_Manifiestos[[#This Row],[Factura]] &amp; "|" &amp; tbl_Manifiestos[[#This Row],[Proyecto OK]] &amp; "|" &amp; TEXT(tbl_Manifiestos[[#This Row],[Servicio]],"0.00") &amp; "|" &amp; TEXT(tbl_Manifiestos[[#This Row],[Costo Unitario]],"0.00")</f>
        <v>2768|Metra 115th|6.00|250.00</v>
      </c>
      <c r="C4117" t="s">
        <v>5612</v>
      </c>
      <c r="D4117" s="52">
        <v>45924</v>
      </c>
      <c r="E4117">
        <v>58</v>
      </c>
      <c r="F4117" t="s">
        <v>5363</v>
      </c>
      <c r="H4117" t="s">
        <v>3627</v>
      </c>
      <c r="J4117">
        <v>6</v>
      </c>
      <c r="K4117" s="56">
        <v>250</v>
      </c>
      <c r="L4117" s="39">
        <f t="shared" si="104"/>
        <v>1500</v>
      </c>
      <c r="M4117" s="6">
        <f>tbl_Manifiestos[[#This Row],[Total Pagado]]*tbl_Manifiestos[[#This Row],[Porcentaje]]</f>
        <v>1395</v>
      </c>
      <c r="N4117" s="3">
        <v>0.93</v>
      </c>
    </row>
    <row r="4118" spans="1:14" ht="15.75" x14ac:dyDescent="0.25">
      <c r="A4118" s="3" t="s">
        <v>12</v>
      </c>
      <c r="B4118" s="3" t="str">
        <f>tbl_Manifiestos[[#This Row],[Factura]] &amp; "|" &amp; tbl_Manifiestos[[#This Row],[Proyecto OK]] &amp; "|" &amp; TEXT(tbl_Manifiestos[[#This Row],[Servicio]],"0.00") &amp; "|" &amp; TEXT(tbl_Manifiestos[[#This Row],[Costo Unitario]],"0.00")</f>
        <v>2768|Metra 115th|5.00|250.00</v>
      </c>
      <c r="C4118" t="s">
        <v>5612</v>
      </c>
      <c r="D4118" s="53">
        <v>45925</v>
      </c>
      <c r="E4118">
        <v>58</v>
      </c>
      <c r="F4118" t="s">
        <v>5363</v>
      </c>
      <c r="H4118" t="s">
        <v>3627</v>
      </c>
      <c r="J4118">
        <v>5</v>
      </c>
      <c r="K4118" s="57">
        <v>250</v>
      </c>
      <c r="L4118" s="41">
        <f t="shared" si="104"/>
        <v>1250</v>
      </c>
      <c r="M4118" s="6">
        <f>tbl_Manifiestos[[#This Row],[Total Pagado]]*tbl_Manifiestos[[#This Row],[Porcentaje]]</f>
        <v>1162.5</v>
      </c>
      <c r="N4118" s="3">
        <v>0.93</v>
      </c>
    </row>
    <row r="4119" spans="1:14" ht="15.75" x14ac:dyDescent="0.25">
      <c r="A4119" s="3" t="s">
        <v>12</v>
      </c>
      <c r="B4119" s="3" t="str">
        <f>tbl_Manifiestos[[#This Row],[Factura]] &amp; "|" &amp; tbl_Manifiestos[[#This Row],[Proyecto OK]] &amp; "|" &amp; TEXT(tbl_Manifiestos[[#This Row],[Servicio]],"0.00") &amp; "|" &amp; TEXT(tbl_Manifiestos[[#This Row],[Costo Unitario]],"0.00")</f>
        <v>2769|Sport Construction|19.36|19.00</v>
      </c>
      <c r="C4119" t="s">
        <v>5613</v>
      </c>
      <c r="D4119" s="50">
        <v>45922</v>
      </c>
      <c r="E4119">
        <v>58</v>
      </c>
      <c r="F4119" t="s">
        <v>5364</v>
      </c>
      <c r="H4119" t="s">
        <v>3979</v>
      </c>
      <c r="J4119">
        <v>19.36</v>
      </c>
      <c r="K4119" s="54">
        <v>19</v>
      </c>
      <c r="L4119" s="38">
        <f t="shared" si="104"/>
        <v>367.84</v>
      </c>
      <c r="M4119" s="6">
        <f>tbl_Manifiestos[[#This Row],[Total Pagado]]*tbl_Manifiestos[[#This Row],[Porcentaje]]</f>
        <v>342.09120000000001</v>
      </c>
      <c r="N4119" s="3">
        <v>0.93</v>
      </c>
    </row>
    <row r="4120" spans="1:14" ht="15.75" x14ac:dyDescent="0.25">
      <c r="A4120" s="3" t="s">
        <v>12</v>
      </c>
      <c r="B4120" s="3" t="str">
        <f>tbl_Manifiestos[[#This Row],[Factura]] &amp; "|" &amp; tbl_Manifiestos[[#This Row],[Proyecto OK]] &amp; "|" &amp; TEXT(tbl_Manifiestos[[#This Row],[Servicio]],"0.00") &amp; "|" &amp; TEXT(tbl_Manifiestos[[#This Row],[Costo Unitario]],"0.00")</f>
        <v>2769|Sport Construction|19.44|19.00</v>
      </c>
      <c r="C4120" t="s">
        <v>5613</v>
      </c>
      <c r="D4120" s="51">
        <v>45922</v>
      </c>
      <c r="E4120">
        <v>58</v>
      </c>
      <c r="F4120" t="s">
        <v>5364</v>
      </c>
      <c r="H4120" t="s">
        <v>3979</v>
      </c>
      <c r="J4120">
        <v>19.440000000000001</v>
      </c>
      <c r="K4120" s="55">
        <v>19</v>
      </c>
      <c r="L4120" s="40">
        <f t="shared" si="104"/>
        <v>369.36</v>
      </c>
      <c r="M4120" s="6">
        <f>tbl_Manifiestos[[#This Row],[Total Pagado]]*tbl_Manifiestos[[#This Row],[Porcentaje]]</f>
        <v>343.50480000000005</v>
      </c>
      <c r="N4120" s="3">
        <v>0.93</v>
      </c>
    </row>
    <row r="4121" spans="1:14" ht="15.75" x14ac:dyDescent="0.25">
      <c r="A4121" s="3" t="s">
        <v>12</v>
      </c>
      <c r="B4121" s="3" t="str">
        <f>tbl_Manifiestos[[#This Row],[Factura]] &amp; "|" &amp; tbl_Manifiestos[[#This Row],[Proyecto OK]] &amp; "|" &amp; TEXT(tbl_Manifiestos[[#This Row],[Servicio]],"0.00") &amp; "|" &amp; TEXT(tbl_Manifiestos[[#This Row],[Costo Unitario]],"0.00")</f>
        <v>2769|Sport Construction|20.92|19.00</v>
      </c>
      <c r="C4121" t="s">
        <v>5613</v>
      </c>
      <c r="D4121" s="51">
        <v>45922</v>
      </c>
      <c r="E4121">
        <v>58</v>
      </c>
      <c r="F4121" t="s">
        <v>5364</v>
      </c>
      <c r="H4121" t="s">
        <v>3979</v>
      </c>
      <c r="J4121">
        <v>20.92</v>
      </c>
      <c r="K4121" s="55">
        <v>19</v>
      </c>
      <c r="L4121" s="40">
        <f t="shared" si="104"/>
        <v>397.48</v>
      </c>
      <c r="M4121" s="6">
        <f>tbl_Manifiestos[[#This Row],[Total Pagado]]*tbl_Manifiestos[[#This Row],[Porcentaje]]</f>
        <v>369.65640000000002</v>
      </c>
      <c r="N4121" s="3">
        <v>0.93</v>
      </c>
    </row>
    <row r="4122" spans="1:14" ht="15.75" x14ac:dyDescent="0.25">
      <c r="A4122" s="3" t="s">
        <v>12</v>
      </c>
      <c r="B4122" s="3" t="str">
        <f>tbl_Manifiestos[[#This Row],[Factura]] &amp; "|" &amp; tbl_Manifiestos[[#This Row],[Proyecto OK]] &amp; "|" &amp; TEXT(tbl_Manifiestos[[#This Row],[Servicio]],"0.00") &amp; "|" &amp; TEXT(tbl_Manifiestos[[#This Row],[Costo Unitario]],"0.00")</f>
        <v>2769|Sport Construction|20.28|19.00</v>
      </c>
      <c r="C4122" t="s">
        <v>5613</v>
      </c>
      <c r="D4122" s="51">
        <v>45922</v>
      </c>
      <c r="E4122">
        <v>58</v>
      </c>
      <c r="F4122" t="s">
        <v>5364</v>
      </c>
      <c r="H4122" t="s">
        <v>3979</v>
      </c>
      <c r="J4122">
        <v>20.28</v>
      </c>
      <c r="K4122" s="55">
        <v>19</v>
      </c>
      <c r="L4122" s="40">
        <f t="shared" si="104"/>
        <v>385.32000000000005</v>
      </c>
      <c r="M4122" s="6">
        <f>tbl_Manifiestos[[#This Row],[Total Pagado]]*tbl_Manifiestos[[#This Row],[Porcentaje]]</f>
        <v>358.34760000000006</v>
      </c>
      <c r="N4122" s="3">
        <v>0.93</v>
      </c>
    </row>
    <row r="4123" spans="1:14" ht="15.75" x14ac:dyDescent="0.25">
      <c r="A4123" s="3" t="s">
        <v>12</v>
      </c>
      <c r="B4123" s="3" t="str">
        <f>tbl_Manifiestos[[#This Row],[Factura]] &amp; "|" &amp; tbl_Manifiestos[[#This Row],[Proyecto OK]] &amp; "|" &amp; TEXT(tbl_Manifiestos[[#This Row],[Servicio]],"0.00") &amp; "|" &amp; TEXT(tbl_Manifiestos[[#This Row],[Costo Unitario]],"0.00")</f>
        <v>2769|Sport Construction|20.16|19.00</v>
      </c>
      <c r="C4123" t="s">
        <v>5613</v>
      </c>
      <c r="D4123" s="52">
        <v>45923</v>
      </c>
      <c r="E4123">
        <v>58</v>
      </c>
      <c r="F4123" t="s">
        <v>5364</v>
      </c>
      <c r="H4123" t="s">
        <v>3979</v>
      </c>
      <c r="J4123">
        <v>20.16</v>
      </c>
      <c r="K4123" s="56">
        <v>19</v>
      </c>
      <c r="L4123" s="39">
        <f t="shared" si="104"/>
        <v>383.04</v>
      </c>
      <c r="M4123" s="6">
        <f>tbl_Manifiestos[[#This Row],[Total Pagado]]*tbl_Manifiestos[[#This Row],[Porcentaje]]</f>
        <v>356.22720000000004</v>
      </c>
      <c r="N4123" s="3">
        <v>0.93</v>
      </c>
    </row>
    <row r="4124" spans="1:14" ht="15.75" x14ac:dyDescent="0.25">
      <c r="A4124" s="3" t="s">
        <v>12</v>
      </c>
      <c r="B4124" s="3" t="str">
        <f>tbl_Manifiestos[[#This Row],[Factura]] &amp; "|" &amp; tbl_Manifiestos[[#This Row],[Proyecto OK]] &amp; "|" &amp; TEXT(tbl_Manifiestos[[#This Row],[Servicio]],"0.00") &amp; "|" &amp; TEXT(tbl_Manifiestos[[#This Row],[Costo Unitario]],"0.00")</f>
        <v>2769|Sport Construction|20.34|19.00</v>
      </c>
      <c r="C4124" t="s">
        <v>5613</v>
      </c>
      <c r="D4124" s="50">
        <v>45923</v>
      </c>
      <c r="E4124">
        <v>58</v>
      </c>
      <c r="F4124" t="s">
        <v>5364</v>
      </c>
      <c r="H4124" t="s">
        <v>3979</v>
      </c>
      <c r="J4124">
        <v>20.34</v>
      </c>
      <c r="K4124" s="54">
        <v>19</v>
      </c>
      <c r="L4124" s="38">
        <f t="shared" si="104"/>
        <v>386.46</v>
      </c>
      <c r="M4124" s="6">
        <f>tbl_Manifiestos[[#This Row],[Total Pagado]]*tbl_Manifiestos[[#This Row],[Porcentaje]]</f>
        <v>359.40780000000001</v>
      </c>
      <c r="N4124" s="3">
        <v>0.93</v>
      </c>
    </row>
    <row r="4125" spans="1:14" ht="15.75" x14ac:dyDescent="0.25">
      <c r="A4125" s="3" t="s">
        <v>12</v>
      </c>
      <c r="B4125" s="3" t="str">
        <f>tbl_Manifiestos[[#This Row],[Factura]] &amp; "|" &amp; tbl_Manifiestos[[#This Row],[Proyecto OK]] &amp; "|" &amp; TEXT(tbl_Manifiestos[[#This Row],[Servicio]],"0.00") &amp; "|" &amp; TEXT(tbl_Manifiestos[[#This Row],[Costo Unitario]],"0.00")</f>
        <v>2769|Sport Construction|20.51|19.00</v>
      </c>
      <c r="C4125" t="s">
        <v>5613</v>
      </c>
      <c r="D4125" s="51">
        <v>45923</v>
      </c>
      <c r="E4125">
        <v>58</v>
      </c>
      <c r="F4125" t="s">
        <v>5364</v>
      </c>
      <c r="H4125" t="s">
        <v>3979</v>
      </c>
      <c r="J4125">
        <v>20.51</v>
      </c>
      <c r="K4125" s="55">
        <v>19</v>
      </c>
      <c r="L4125" s="40">
        <f t="shared" si="104"/>
        <v>389.69000000000005</v>
      </c>
      <c r="M4125" s="6">
        <f>tbl_Manifiestos[[#This Row],[Total Pagado]]*tbl_Manifiestos[[#This Row],[Porcentaje]]</f>
        <v>362.41170000000005</v>
      </c>
      <c r="N4125" s="3">
        <v>0.93</v>
      </c>
    </row>
    <row r="4126" spans="1:14" ht="15.75" x14ac:dyDescent="0.25">
      <c r="A4126" s="3" t="s">
        <v>12</v>
      </c>
      <c r="B4126" s="3" t="str">
        <f>tbl_Manifiestos[[#This Row],[Factura]] &amp; "|" &amp; tbl_Manifiestos[[#This Row],[Proyecto OK]] &amp; "|" &amp; TEXT(tbl_Manifiestos[[#This Row],[Servicio]],"0.00") &amp; "|" &amp; TEXT(tbl_Manifiestos[[#This Row],[Costo Unitario]],"0.00")</f>
        <v>2799|PBC CDOT|3.00|315.00</v>
      </c>
      <c r="C4126">
        <v>2799</v>
      </c>
      <c r="D4126" s="105">
        <v>45940</v>
      </c>
      <c r="E4126">
        <v>58</v>
      </c>
      <c r="F4126" t="s">
        <v>5365</v>
      </c>
      <c r="H4126" t="s">
        <v>4490</v>
      </c>
      <c r="J4126">
        <v>3</v>
      </c>
      <c r="K4126" s="107">
        <v>315</v>
      </c>
      <c r="L4126" s="109">
        <v>945</v>
      </c>
      <c r="M4126" s="6">
        <f>tbl_Manifiestos[[#This Row],[Total Pagado]]*tbl_Manifiestos[[#This Row],[Porcentaje]]</f>
        <v>878.85</v>
      </c>
      <c r="N4126" s="3">
        <v>0.93</v>
      </c>
    </row>
    <row r="4127" spans="1:14" ht="15.75" x14ac:dyDescent="0.25">
      <c r="A4127" s="3" t="s">
        <v>12</v>
      </c>
      <c r="B4127" s="3" t="str">
        <f>tbl_Manifiestos[[#This Row],[Factura]] &amp; "|" &amp; tbl_Manifiestos[[#This Row],[Proyecto OK]] &amp; "|" &amp; TEXT(tbl_Manifiestos[[#This Row],[Servicio]],"0.00") &amp; "|" &amp; TEXT(tbl_Manifiestos[[#This Row],[Costo Unitario]],"0.00")</f>
        <v>2854|PBC CDOT|3.00|315.00</v>
      </c>
      <c r="C4127" t="s">
        <v>5765</v>
      </c>
      <c r="D4127" s="52">
        <v>45959</v>
      </c>
      <c r="E4127">
        <v>58</v>
      </c>
      <c r="F4127" t="s">
        <v>5365</v>
      </c>
      <c r="H4127" t="s">
        <v>4490</v>
      </c>
      <c r="J4127">
        <v>3</v>
      </c>
      <c r="K4127" s="56">
        <v>315</v>
      </c>
      <c r="L4127" s="39">
        <f t="shared" ref="L4127:L4158" si="105">J4127*K4127</f>
        <v>945</v>
      </c>
      <c r="M4127" s="6">
        <f>tbl_Manifiestos[[#This Row],[Total Pagado]]*tbl_Manifiestos[[#This Row],[Porcentaje]]</f>
        <v>878.85</v>
      </c>
      <c r="N4127" s="3">
        <v>0.93</v>
      </c>
    </row>
    <row r="4128" spans="1:14" ht="15.75" x14ac:dyDescent="0.25">
      <c r="A4128" s="3" t="s">
        <v>12</v>
      </c>
      <c r="B4128" s="3" t="str">
        <f>tbl_Manifiestos[[#This Row],[Factura]] &amp; "|" &amp; tbl_Manifiestos[[#This Row],[Proyecto OK]] &amp; "|" &amp; TEXT(tbl_Manifiestos[[#This Row],[Servicio]],"0.00") &amp; "|" &amp; TEXT(tbl_Manifiestos[[#This Row],[Costo Unitario]],"0.00")</f>
        <v>2856|Metra 115th|5.00|250.00</v>
      </c>
      <c r="C4128" t="s">
        <v>5766</v>
      </c>
      <c r="D4128" s="53">
        <v>45961</v>
      </c>
      <c r="E4128">
        <v>58</v>
      </c>
      <c r="F4128" t="s">
        <v>5363</v>
      </c>
      <c r="H4128" t="s">
        <v>3627</v>
      </c>
      <c r="J4128">
        <v>5</v>
      </c>
      <c r="K4128" s="57">
        <v>250</v>
      </c>
      <c r="L4128" s="41">
        <f t="shared" si="105"/>
        <v>1250</v>
      </c>
      <c r="M4128" s="6">
        <f>tbl_Manifiestos[[#This Row],[Total Pagado]]*tbl_Manifiestos[[#This Row],[Porcentaje]]</f>
        <v>1162.5</v>
      </c>
      <c r="N4128" s="3">
        <v>0.93</v>
      </c>
    </row>
    <row r="4129" spans="1:14" ht="15.75" x14ac:dyDescent="0.25">
      <c r="A4129" s="3" t="s">
        <v>12</v>
      </c>
      <c r="B4129" s="3" t="str">
        <f>tbl_Manifiestos[[#This Row],[Factura]] &amp; "|" &amp; tbl_Manifiestos[[#This Row],[Proyecto OK]] &amp; "|" &amp; TEXT(tbl_Manifiestos[[#This Row],[Servicio]],"0.00") &amp; "|" &amp; TEXT(tbl_Manifiestos[[#This Row],[Costo Unitario]],"0.00")</f>
        <v>2872|PBC CDOT|1.00|315.00</v>
      </c>
      <c r="C4129" t="s">
        <v>5771</v>
      </c>
      <c r="D4129" s="50">
        <v>45968</v>
      </c>
      <c r="E4129">
        <v>58</v>
      </c>
      <c r="F4129" t="s">
        <v>5365</v>
      </c>
      <c r="H4129" t="s">
        <v>4490</v>
      </c>
      <c r="J4129">
        <v>1</v>
      </c>
      <c r="K4129" s="54">
        <v>315</v>
      </c>
      <c r="L4129" s="38">
        <f t="shared" si="105"/>
        <v>315</v>
      </c>
      <c r="M4129" s="6">
        <f>tbl_Manifiestos[[#This Row],[Total Pagado]]*tbl_Manifiestos[[#This Row],[Porcentaje]]</f>
        <v>292.95</v>
      </c>
      <c r="N4129" s="3">
        <v>0.93</v>
      </c>
    </row>
    <row r="4130" spans="1:14" ht="15.75" x14ac:dyDescent="0.25">
      <c r="A4130" s="3" t="s">
        <v>12</v>
      </c>
      <c r="B4130" s="3" t="str">
        <f>tbl_Manifiestos[[#This Row],[Factura]] &amp; "|" &amp; tbl_Manifiestos[[#This Row],[Proyecto OK]] &amp; "|" &amp; TEXT(tbl_Manifiestos[[#This Row],[Servicio]],"0.00") &amp; "|" &amp; TEXT(tbl_Manifiestos[[#This Row],[Costo Unitario]],"0.00")</f>
        <v>2872|PBC CDOT|1.00|135.00</v>
      </c>
      <c r="C4130" t="s">
        <v>5771</v>
      </c>
      <c r="D4130" s="51">
        <v>45968</v>
      </c>
      <c r="E4130">
        <v>58</v>
      </c>
      <c r="F4130" t="s">
        <v>5365</v>
      </c>
      <c r="H4130" t="s">
        <v>4490</v>
      </c>
      <c r="J4130">
        <v>1</v>
      </c>
      <c r="K4130" s="55">
        <v>135</v>
      </c>
      <c r="L4130" s="40">
        <f t="shared" si="105"/>
        <v>135</v>
      </c>
      <c r="M4130" s="6">
        <f>tbl_Manifiestos[[#This Row],[Total Pagado]]*tbl_Manifiestos[[#This Row],[Porcentaje]]</f>
        <v>125.55000000000001</v>
      </c>
      <c r="N4130" s="3">
        <v>0.93</v>
      </c>
    </row>
    <row r="4131" spans="1:14" ht="15.75" x14ac:dyDescent="0.25">
      <c r="A4131" s="3" t="s">
        <v>12</v>
      </c>
      <c r="B4131" s="3" t="str">
        <f>tbl_Manifiestos[[#This Row],[Factura]] &amp; "|" &amp; tbl_Manifiestos[[#This Row],[Proyecto OK]] &amp; "|" &amp; TEXT(tbl_Manifiestos[[#This Row],[Servicio]],"0.00") &amp; "|" &amp; TEXT(tbl_Manifiestos[[#This Row],[Costo Unitario]],"0.00")</f>
        <v>2873||1.00|180.00</v>
      </c>
      <c r="C4131" t="s">
        <v>5685</v>
      </c>
      <c r="D4131" s="51">
        <v>45964</v>
      </c>
      <c r="E4131">
        <v>58</v>
      </c>
      <c r="F4131" t="s">
        <v>5319</v>
      </c>
      <c r="J4131">
        <v>1</v>
      </c>
      <c r="K4131" s="55">
        <v>180</v>
      </c>
      <c r="L4131" s="40">
        <f t="shared" si="105"/>
        <v>180</v>
      </c>
      <c r="M4131" s="6">
        <f>tbl_Manifiestos[[#This Row],[Total Pagado]]*tbl_Manifiestos[[#This Row],[Porcentaje]]</f>
        <v>167.4</v>
      </c>
      <c r="N4131" s="3">
        <v>0.93</v>
      </c>
    </row>
    <row r="4132" spans="1:14" ht="15.75" x14ac:dyDescent="0.25">
      <c r="A4132" s="3" t="s">
        <v>12</v>
      </c>
      <c r="B4132" s="3" t="str">
        <f>tbl_Manifiestos[[#This Row],[Factura]] &amp; "|" &amp; tbl_Manifiestos[[#This Row],[Proyecto OK]] &amp; "|" &amp; TEXT(tbl_Manifiestos[[#This Row],[Servicio]],"0.00") &amp; "|" &amp; TEXT(tbl_Manifiestos[[#This Row],[Costo Unitario]],"0.00")</f>
        <v>2873||6.00|325.00</v>
      </c>
      <c r="C4132" t="s">
        <v>5685</v>
      </c>
      <c r="D4132" s="51">
        <v>45965</v>
      </c>
      <c r="E4132">
        <v>58</v>
      </c>
      <c r="F4132" t="s">
        <v>5319</v>
      </c>
      <c r="J4132">
        <v>6</v>
      </c>
      <c r="K4132" s="55">
        <v>325</v>
      </c>
      <c r="L4132" s="40">
        <f t="shared" si="105"/>
        <v>1950</v>
      </c>
      <c r="M4132" s="6">
        <f>tbl_Manifiestos[[#This Row],[Total Pagado]]*tbl_Manifiestos[[#This Row],[Porcentaje]]</f>
        <v>1813.5</v>
      </c>
      <c r="N4132" s="3">
        <v>0.93</v>
      </c>
    </row>
    <row r="4133" spans="1:14" ht="15.75" x14ac:dyDescent="0.25">
      <c r="A4133" s="3" t="s">
        <v>12</v>
      </c>
      <c r="B4133" s="3" t="str">
        <f>tbl_Manifiestos[[#This Row],[Factura]] &amp; "|" &amp; tbl_Manifiestos[[#This Row],[Proyecto OK]] &amp; "|" &amp; TEXT(tbl_Manifiestos[[#This Row],[Servicio]],"0.00") &amp; "|" &amp; TEXT(tbl_Manifiestos[[#This Row],[Costo Unitario]],"0.00")</f>
        <v>2895|115th Metra|1.00|250.00</v>
      </c>
      <c r="C4133" t="s">
        <v>5694</v>
      </c>
      <c r="D4133" s="51">
        <v>45975</v>
      </c>
      <c r="E4133">
        <v>11</v>
      </c>
      <c r="F4133" t="s">
        <v>5343</v>
      </c>
      <c r="H4133" t="s">
        <v>1346</v>
      </c>
      <c r="J4133">
        <v>1</v>
      </c>
      <c r="K4133" s="55">
        <v>250</v>
      </c>
      <c r="L4133" s="40">
        <f t="shared" si="105"/>
        <v>250</v>
      </c>
      <c r="M4133" s="6">
        <f>tbl_Manifiestos[[#This Row],[Total Pagado]]*tbl_Manifiestos[[#This Row],[Porcentaje]]</f>
        <v>232.5</v>
      </c>
      <c r="N4133" s="3">
        <v>0.93</v>
      </c>
    </row>
    <row r="4134" spans="1:14" ht="15.75" x14ac:dyDescent="0.25">
      <c r="A4134" s="3" t="s">
        <v>12</v>
      </c>
      <c r="B4134" s="3" t="str">
        <f>tbl_Manifiestos[[#This Row],[Factura]] &amp; "|" &amp; tbl_Manifiestos[[#This Row],[Proyecto OK]] &amp; "|" &amp; TEXT(tbl_Manifiestos[[#This Row],[Servicio]],"0.00") &amp; "|" &amp; TEXT(tbl_Manifiestos[[#This Row],[Costo Unitario]],"0.00")</f>
        <v>2928|115th Metra|1.00|250.00</v>
      </c>
      <c r="C4134" t="s">
        <v>5716</v>
      </c>
      <c r="D4134" s="89">
        <v>45987</v>
      </c>
      <c r="E4134">
        <v>11</v>
      </c>
      <c r="F4134" t="s">
        <v>5343</v>
      </c>
      <c r="H4134" t="s">
        <v>1346</v>
      </c>
      <c r="J4134">
        <v>1</v>
      </c>
      <c r="K4134" s="91">
        <v>250</v>
      </c>
      <c r="L4134" s="93">
        <f t="shared" si="105"/>
        <v>250</v>
      </c>
      <c r="M4134" s="6">
        <f>tbl_Manifiestos[[#This Row],[Total Pagado]]*tbl_Manifiestos[[#This Row],[Porcentaje]]</f>
        <v>232.5</v>
      </c>
      <c r="N4134" s="3">
        <v>0.93</v>
      </c>
    </row>
    <row r="4135" spans="1:14" ht="15.75" x14ac:dyDescent="0.25">
      <c r="A4135" s="3" t="s">
        <v>12</v>
      </c>
      <c r="B4135" s="3" t="str">
        <f>tbl_Manifiestos[[#This Row],[Factura]] &amp; "|" &amp; tbl_Manifiestos[[#This Row],[Proyecto OK]] &amp; "|" &amp; TEXT(tbl_Manifiestos[[#This Row],[Servicio]],"0.00") &amp; "|" &amp; TEXT(tbl_Manifiestos[[#This Row],[Costo Unitario]],"0.00")</f>
        <v>2928|115th Metra|1.00|250.00</v>
      </c>
      <c r="C4135" t="s">
        <v>5716</v>
      </c>
      <c r="D4135" s="110">
        <v>45987</v>
      </c>
      <c r="E4135">
        <v>11</v>
      </c>
      <c r="F4135" t="s">
        <v>5343</v>
      </c>
      <c r="H4135" t="s">
        <v>1346</v>
      </c>
      <c r="J4135">
        <v>1</v>
      </c>
      <c r="K4135" s="102">
        <v>250</v>
      </c>
      <c r="L4135" s="103">
        <f t="shared" si="105"/>
        <v>250</v>
      </c>
      <c r="M4135" s="6">
        <f>tbl_Manifiestos[[#This Row],[Total Pagado]]*tbl_Manifiestos[[#This Row],[Porcentaje]]</f>
        <v>232.5</v>
      </c>
      <c r="N4135" s="3">
        <v>0.93</v>
      </c>
    </row>
    <row r="4136" spans="1:14" ht="15.75" x14ac:dyDescent="0.25">
      <c r="A4136" s="3" t="s">
        <v>12</v>
      </c>
      <c r="B4136" s="3" t="str">
        <f>tbl_Manifiestos[[#This Row],[Factura]] &amp; "|" &amp; tbl_Manifiestos[[#This Row],[Proyecto OK]] &amp; "|" &amp; TEXT(tbl_Manifiestos[[#This Row],[Servicio]],"0.00") &amp; "|" &amp; TEXT(tbl_Manifiestos[[#This Row],[Costo Unitario]],"0.00")</f>
        <v>2928|115th Metra|1.00|250.00</v>
      </c>
      <c r="C4136" t="s">
        <v>5716</v>
      </c>
      <c r="D4136" s="88">
        <v>45987</v>
      </c>
      <c r="E4136">
        <v>11</v>
      </c>
      <c r="F4136" t="s">
        <v>5343</v>
      </c>
      <c r="H4136" t="s">
        <v>1346</v>
      </c>
      <c r="J4136">
        <v>1</v>
      </c>
      <c r="K4136" s="90">
        <v>250</v>
      </c>
      <c r="L4136" s="92">
        <f t="shared" si="105"/>
        <v>250</v>
      </c>
      <c r="M4136" s="6">
        <f>tbl_Manifiestos[[#This Row],[Total Pagado]]*tbl_Manifiestos[[#This Row],[Porcentaje]]</f>
        <v>232.5</v>
      </c>
      <c r="N4136" s="3">
        <v>0.93</v>
      </c>
    </row>
    <row r="4137" spans="1:14" ht="15.75" x14ac:dyDescent="0.25">
      <c r="A4137" s="3" t="s">
        <v>12</v>
      </c>
      <c r="B4137" s="3" t="str">
        <f>tbl_Manifiestos[[#This Row],[Factura]] &amp; "|" &amp; tbl_Manifiestos[[#This Row],[Proyecto OK]] &amp; "|" &amp; TEXT(tbl_Manifiestos[[#This Row],[Servicio]],"0.00") &amp; "|" &amp; TEXT(tbl_Manifiestos[[#This Row],[Costo Unitario]],"0.00")</f>
        <v>2928|115th Metra|1.00|250.00</v>
      </c>
      <c r="C4137" t="s">
        <v>5716</v>
      </c>
      <c r="D4137" s="88">
        <v>45987</v>
      </c>
      <c r="E4137">
        <v>11</v>
      </c>
      <c r="F4137" t="s">
        <v>5343</v>
      </c>
      <c r="H4137" t="s">
        <v>1346</v>
      </c>
      <c r="J4137">
        <v>1</v>
      </c>
      <c r="K4137" s="90">
        <v>250</v>
      </c>
      <c r="L4137" s="92">
        <f t="shared" si="105"/>
        <v>250</v>
      </c>
      <c r="M4137" s="6">
        <f>tbl_Manifiestos[[#This Row],[Total Pagado]]*tbl_Manifiestos[[#This Row],[Porcentaje]]</f>
        <v>232.5</v>
      </c>
      <c r="N4137" s="3">
        <v>0.93</v>
      </c>
    </row>
    <row r="4138" spans="1:14" ht="15.75" x14ac:dyDescent="0.25">
      <c r="A4138" s="3" t="s">
        <v>5780</v>
      </c>
      <c r="B4138" s="3" t="str">
        <f>tbl_Manifiestos[[#This Row],[Factura]] &amp; "|" &amp; tbl_Manifiestos[[#This Row],[Proyecto OK]] &amp; "|" &amp; TEXT(tbl_Manifiestos[[#This Row],[Servicio]],"0.00") &amp; "|" &amp; TEXT(tbl_Manifiestos[[#This Row],[Costo Unitario]],"0.00")</f>
        <v>2322|Lead Service Line Replacements|9.00|115.00</v>
      </c>
      <c r="C4138">
        <v>2322</v>
      </c>
      <c r="D4138" s="112">
        <v>45649</v>
      </c>
      <c r="E4138">
        <v>198</v>
      </c>
      <c r="F4138" t="s">
        <v>5402</v>
      </c>
      <c r="H4138" t="s">
        <v>65</v>
      </c>
      <c r="J4138">
        <v>9</v>
      </c>
      <c r="K4138" s="113">
        <v>115</v>
      </c>
      <c r="L4138" s="121">
        <f t="shared" si="105"/>
        <v>1035</v>
      </c>
      <c r="M4138" s="6">
        <f>tbl_Manifiestos[[#This Row],[Total Pagado]]*tbl_Manifiestos[[#This Row],[Porcentaje]]</f>
        <v>962.55000000000007</v>
      </c>
      <c r="N4138" s="3">
        <v>0.93</v>
      </c>
    </row>
    <row r="4139" spans="1:14" ht="15.75" x14ac:dyDescent="0.25">
      <c r="A4139" s="3" t="s">
        <v>5780</v>
      </c>
      <c r="B4139" s="3" t="str">
        <f>tbl_Manifiestos[[#This Row],[Factura]] &amp; "|" &amp; tbl_Manifiestos[[#This Row],[Proyecto OK]] &amp; "|" &amp; TEXT(tbl_Manifiestos[[#This Row],[Servicio]],"0.00") &amp; "|" &amp; TEXT(tbl_Manifiestos[[#This Row],[Costo Unitario]],"0.00")</f>
        <v>2322|Lead Service Line Replacements|6.00|115.00</v>
      </c>
      <c r="C4139">
        <v>2322</v>
      </c>
      <c r="D4139" s="116">
        <v>45652</v>
      </c>
      <c r="E4139">
        <v>198</v>
      </c>
      <c r="F4139" t="s">
        <v>5402</v>
      </c>
      <c r="H4139" t="s">
        <v>65</v>
      </c>
      <c r="J4139">
        <v>6</v>
      </c>
      <c r="K4139" s="118">
        <v>115</v>
      </c>
      <c r="L4139" s="120">
        <f t="shared" si="105"/>
        <v>690</v>
      </c>
      <c r="M4139" s="6">
        <f>tbl_Manifiestos[[#This Row],[Total Pagado]]*tbl_Manifiestos[[#This Row],[Porcentaje]]</f>
        <v>641.70000000000005</v>
      </c>
      <c r="N4139" s="3">
        <v>0.93</v>
      </c>
    </row>
    <row r="4140" spans="1:14" ht="15.75" x14ac:dyDescent="0.25">
      <c r="A4140" s="3" t="s">
        <v>5780</v>
      </c>
      <c r="B4140" s="3" t="str">
        <f>tbl_Manifiestos[[#This Row],[Factura]] &amp; "|" &amp; tbl_Manifiestos[[#This Row],[Proyecto OK]] &amp; "|" &amp; TEXT(tbl_Manifiestos[[#This Row],[Servicio]],"0.00") &amp; "|" &amp; TEXT(tbl_Manifiestos[[#This Row],[Costo Unitario]],"0.00")</f>
        <v>2322|Lead Service Line Replacements|8.00|115.00</v>
      </c>
      <c r="C4140">
        <v>2322</v>
      </c>
      <c r="D4140" s="115">
        <v>45652</v>
      </c>
      <c r="E4140">
        <v>108</v>
      </c>
      <c r="F4140" t="s">
        <v>5402</v>
      </c>
      <c r="H4140" t="s">
        <v>65</v>
      </c>
      <c r="J4140">
        <v>8</v>
      </c>
      <c r="K4140" s="117">
        <v>115</v>
      </c>
      <c r="L4140" s="119">
        <f t="shared" si="105"/>
        <v>920</v>
      </c>
      <c r="M4140" s="6">
        <f>tbl_Manifiestos[[#This Row],[Total Pagado]]*tbl_Manifiestos[[#This Row],[Porcentaje]]</f>
        <v>855.6</v>
      </c>
      <c r="N4140" s="3">
        <v>0.93</v>
      </c>
    </row>
    <row r="4141" spans="1:14" ht="15.75" x14ac:dyDescent="0.25">
      <c r="A4141" s="3" t="s">
        <v>5780</v>
      </c>
      <c r="B4141" s="3" t="str">
        <f>tbl_Manifiestos[[#This Row],[Factura]] &amp; "|" &amp; tbl_Manifiestos[[#This Row],[Proyecto OK]] &amp; "|" &amp; TEXT(tbl_Manifiestos[[#This Row],[Servicio]],"0.00") &amp; "|" &amp; TEXT(tbl_Manifiestos[[#This Row],[Costo Unitario]],"0.00")</f>
        <v>2322|Lead Service Line Replacements|8.00|115.00</v>
      </c>
      <c r="C4141">
        <v>2322</v>
      </c>
      <c r="D4141" s="112">
        <v>45656</v>
      </c>
      <c r="E4141">
        <v>108</v>
      </c>
      <c r="F4141" t="s">
        <v>5402</v>
      </c>
      <c r="H4141" t="s">
        <v>65</v>
      </c>
      <c r="J4141">
        <v>8</v>
      </c>
      <c r="K4141" s="113">
        <v>115</v>
      </c>
      <c r="L4141" s="121">
        <f t="shared" si="105"/>
        <v>920</v>
      </c>
      <c r="M4141" s="6">
        <f>tbl_Manifiestos[[#This Row],[Total Pagado]]*tbl_Manifiestos[[#This Row],[Porcentaje]]</f>
        <v>855.6</v>
      </c>
      <c r="N4141" s="3">
        <v>0.93</v>
      </c>
    </row>
    <row r="4142" spans="1:14" ht="15.75" x14ac:dyDescent="0.25">
      <c r="A4142" s="3" t="s">
        <v>5780</v>
      </c>
      <c r="B4142" s="3" t="str">
        <f>tbl_Manifiestos[[#This Row],[Factura]] &amp; "|" &amp; tbl_Manifiestos[[#This Row],[Proyecto OK]] &amp; "|" &amp; TEXT(tbl_Manifiestos[[#This Row],[Servicio]],"0.00") &amp; "|" &amp; TEXT(tbl_Manifiestos[[#This Row],[Costo Unitario]],"0.00")</f>
        <v>2334|Lead Service Line Replacements|9.00|115.00</v>
      </c>
      <c r="C4142">
        <v>2334</v>
      </c>
      <c r="D4142" s="112">
        <v>45673</v>
      </c>
      <c r="E4142">
        <v>198</v>
      </c>
      <c r="F4142" t="s">
        <v>5402</v>
      </c>
      <c r="H4142" t="s">
        <v>65</v>
      </c>
      <c r="J4142">
        <v>9</v>
      </c>
      <c r="K4142" s="113">
        <v>115</v>
      </c>
      <c r="L4142" s="121">
        <f t="shared" si="105"/>
        <v>1035</v>
      </c>
      <c r="M4142" s="6">
        <f>tbl_Manifiestos[[#This Row],[Total Pagado]]*tbl_Manifiestos[[#This Row],[Porcentaje]]</f>
        <v>962.55000000000007</v>
      </c>
      <c r="N4142" s="3">
        <v>0.93</v>
      </c>
    </row>
    <row r="4143" spans="1:14" ht="15.75" x14ac:dyDescent="0.25">
      <c r="A4143" s="3" t="s">
        <v>5780</v>
      </c>
      <c r="B4143" s="3" t="str">
        <f>tbl_Manifiestos[[#This Row],[Factura]] &amp; "|" &amp; tbl_Manifiestos[[#This Row],[Proyecto OK]] &amp; "|" &amp; TEXT(tbl_Manifiestos[[#This Row],[Servicio]],"0.00") &amp; "|" &amp; TEXT(tbl_Manifiestos[[#This Row],[Costo Unitario]],"0.00")</f>
        <v>2334|Lead Service Line Replacements|8.00|115.00</v>
      </c>
      <c r="C4143">
        <v>2334</v>
      </c>
      <c r="D4143" s="112">
        <v>45674</v>
      </c>
      <c r="E4143">
        <v>198</v>
      </c>
      <c r="F4143" t="s">
        <v>5402</v>
      </c>
      <c r="H4143" t="s">
        <v>65</v>
      </c>
      <c r="J4143">
        <v>8</v>
      </c>
      <c r="K4143" s="113">
        <v>115</v>
      </c>
      <c r="L4143" s="121">
        <f t="shared" si="105"/>
        <v>920</v>
      </c>
      <c r="M4143" s="6">
        <f>tbl_Manifiestos[[#This Row],[Total Pagado]]*tbl_Manifiestos[[#This Row],[Porcentaje]]</f>
        <v>855.6</v>
      </c>
      <c r="N4143" s="3">
        <v>0.93</v>
      </c>
    </row>
    <row r="4144" spans="1:14" ht="15.75" x14ac:dyDescent="0.25">
      <c r="A4144" s="3" t="s">
        <v>5780</v>
      </c>
      <c r="B4144" s="3" t="str">
        <f>tbl_Manifiestos[[#This Row],[Factura]] &amp; "|" &amp; tbl_Manifiestos[[#This Row],[Proyecto OK]] &amp; "|" &amp; TEXT(tbl_Manifiestos[[#This Row],[Servicio]],"0.00") &amp; "|" &amp; TEXT(tbl_Manifiestos[[#This Row],[Costo Unitario]],"0.00")</f>
        <v>2524|OAM|10.75|105.00</v>
      </c>
      <c r="C4144" s="44" t="s">
        <v>5446</v>
      </c>
      <c r="D4144" s="80">
        <v>45813</v>
      </c>
      <c r="E4144">
        <v>108</v>
      </c>
      <c r="F4144" s="3" t="s">
        <v>5357</v>
      </c>
      <c r="G4144" t="s">
        <v>787</v>
      </c>
      <c r="H4144" t="s">
        <v>787</v>
      </c>
      <c r="J4144">
        <v>10.75</v>
      </c>
      <c r="K4144" s="35">
        <v>105</v>
      </c>
      <c r="L4144" s="39">
        <f t="shared" si="105"/>
        <v>1128.75</v>
      </c>
      <c r="M4144" s="6">
        <f>tbl_Manifiestos[[#This Row],[Total Pagado]]*tbl_Manifiestos[[#This Row],[Porcentaje]]</f>
        <v>1049.7375</v>
      </c>
      <c r="N4144" s="3">
        <v>0.93</v>
      </c>
    </row>
    <row r="4145" spans="1:14" ht="15.75" x14ac:dyDescent="0.25">
      <c r="A4145" s="3" t="s">
        <v>5780</v>
      </c>
      <c r="B4145" s="3" t="str">
        <f>tbl_Manifiestos[[#This Row],[Factura]] &amp; "|" &amp; tbl_Manifiestos[[#This Row],[Proyecto OK]] &amp; "|" &amp; TEXT(tbl_Manifiestos[[#This Row],[Servicio]],"0.00") &amp; "|" &amp; TEXT(tbl_Manifiestos[[#This Row],[Costo Unitario]],"0.00")</f>
        <v>2524|OAM|8.75|105.00</v>
      </c>
      <c r="C4145" s="44" t="s">
        <v>5446</v>
      </c>
      <c r="D4145" s="78">
        <v>45814</v>
      </c>
      <c r="E4145">
        <v>108</v>
      </c>
      <c r="F4145" s="3" t="s">
        <v>5357</v>
      </c>
      <c r="G4145" t="s">
        <v>787</v>
      </c>
      <c r="H4145" t="s">
        <v>787</v>
      </c>
      <c r="J4145">
        <v>8.75</v>
      </c>
      <c r="K4145" s="36">
        <v>105</v>
      </c>
      <c r="L4145" s="38">
        <f t="shared" si="105"/>
        <v>918.75</v>
      </c>
      <c r="M4145" s="6">
        <f>tbl_Manifiestos[[#This Row],[Total Pagado]]*tbl_Manifiestos[[#This Row],[Porcentaje]]</f>
        <v>854.4375</v>
      </c>
      <c r="N4145" s="3">
        <v>0.93</v>
      </c>
    </row>
    <row r="4146" spans="1:14" ht="15.75" x14ac:dyDescent="0.25">
      <c r="A4146" s="3" t="s">
        <v>5780</v>
      </c>
      <c r="B4146" s="3" t="str">
        <f>tbl_Manifiestos[[#This Row],[Factura]] &amp; "|" &amp; tbl_Manifiestos[[#This Row],[Proyecto OK]] &amp; "|" &amp; TEXT(tbl_Manifiestos[[#This Row],[Servicio]],"0.00") &amp; "|" &amp; TEXT(tbl_Manifiestos[[#This Row],[Costo Unitario]],"0.00")</f>
        <v>2538|115th Metra|1.00|150.00</v>
      </c>
      <c r="C4146" s="44" t="s">
        <v>5456</v>
      </c>
      <c r="D4146" s="80">
        <v>45818</v>
      </c>
      <c r="E4146">
        <v>108</v>
      </c>
      <c r="F4146" t="s">
        <v>5343</v>
      </c>
      <c r="H4146" t="s">
        <v>1346</v>
      </c>
      <c r="J4146">
        <v>1</v>
      </c>
      <c r="K4146" s="56">
        <v>150</v>
      </c>
      <c r="L4146" s="39">
        <f t="shared" si="105"/>
        <v>150</v>
      </c>
      <c r="M4146" s="6">
        <f>tbl_Manifiestos[[#This Row],[Total Pagado]]*tbl_Manifiestos[[#This Row],[Porcentaje]]</f>
        <v>139.5</v>
      </c>
      <c r="N4146" s="3">
        <v>0.93</v>
      </c>
    </row>
    <row r="4147" spans="1:14" ht="15.75" x14ac:dyDescent="0.25">
      <c r="A4147" s="3" t="s">
        <v>5780</v>
      </c>
      <c r="B4147" s="3" t="str">
        <f>tbl_Manifiestos[[#This Row],[Factura]] &amp; "|" &amp; tbl_Manifiestos[[#This Row],[Proyecto OK]] &amp; "|" &amp; TEXT(tbl_Manifiestos[[#This Row],[Servicio]],"0.00") &amp; "|" &amp; TEXT(tbl_Manifiestos[[#This Row],[Costo Unitario]],"0.00")</f>
        <v>2606|Lead Service Line Replacements|8.00|120.00</v>
      </c>
      <c r="C4147" s="44" t="s">
        <v>5501</v>
      </c>
      <c r="D4147" s="78">
        <v>45828</v>
      </c>
      <c r="E4147">
        <v>198</v>
      </c>
      <c r="F4147" t="s">
        <v>5402</v>
      </c>
      <c r="H4147" t="s">
        <v>65</v>
      </c>
      <c r="J4147">
        <v>8</v>
      </c>
      <c r="K4147" s="54">
        <v>120</v>
      </c>
      <c r="L4147" s="38">
        <f t="shared" si="105"/>
        <v>960</v>
      </c>
      <c r="M4147" s="6">
        <f>tbl_Manifiestos[[#This Row],[Total Pagado]]*tbl_Manifiestos[[#This Row],[Porcentaje]]</f>
        <v>892.80000000000007</v>
      </c>
      <c r="N4147" s="3">
        <v>0.93</v>
      </c>
    </row>
    <row r="4148" spans="1:14" ht="15.75" x14ac:dyDescent="0.25">
      <c r="A4148" s="3" t="s">
        <v>5780</v>
      </c>
      <c r="B4148" s="3" t="str">
        <f>tbl_Manifiestos[[#This Row],[Factura]] &amp; "|" &amp; tbl_Manifiestos[[#This Row],[Proyecto OK]] &amp; "|" &amp; TEXT(tbl_Manifiestos[[#This Row],[Servicio]],"0.00") &amp; "|" &amp; TEXT(tbl_Manifiestos[[#This Row],[Costo Unitario]],"0.00")</f>
        <v>2626|CDOT S-603|6.50|115.00</v>
      </c>
      <c r="C4148" s="44" t="s">
        <v>5518</v>
      </c>
      <c r="D4148" s="79">
        <v>45863</v>
      </c>
      <c r="E4148">
        <v>198</v>
      </c>
      <c r="F4148" t="s">
        <v>5311</v>
      </c>
      <c r="H4148" t="s">
        <v>2693</v>
      </c>
      <c r="J4148">
        <v>6.5</v>
      </c>
      <c r="K4148" s="55">
        <v>115</v>
      </c>
      <c r="L4148" s="40">
        <f t="shared" si="105"/>
        <v>747.5</v>
      </c>
      <c r="M4148" s="6">
        <f>tbl_Manifiestos[[#This Row],[Total Pagado]]*tbl_Manifiestos[[#This Row],[Porcentaje]]</f>
        <v>695.17500000000007</v>
      </c>
      <c r="N4148" s="3">
        <v>0.93</v>
      </c>
    </row>
    <row r="4149" spans="1:14" ht="15.75" x14ac:dyDescent="0.25">
      <c r="A4149" s="3" t="s">
        <v>5780</v>
      </c>
      <c r="B4149" s="3" t="str">
        <f>tbl_Manifiestos[[#This Row],[Factura]] &amp; "|" &amp; tbl_Manifiestos[[#This Row],[Proyecto OK]] &amp; "|" &amp; TEXT(tbl_Manifiestos[[#This Row],[Servicio]],"0.00") &amp; "|" &amp; TEXT(tbl_Manifiestos[[#This Row],[Costo Unitario]],"0.00")</f>
        <v>2671||2.00|325.00</v>
      </c>
      <c r="C4149" s="44" t="s">
        <v>5549</v>
      </c>
      <c r="D4149" s="80">
        <v>45882</v>
      </c>
      <c r="E4149">
        <v>108</v>
      </c>
      <c r="F4149" t="s">
        <v>5319</v>
      </c>
      <c r="J4149">
        <v>2</v>
      </c>
      <c r="K4149" s="56">
        <v>325</v>
      </c>
      <c r="L4149" s="39">
        <f t="shared" si="105"/>
        <v>650</v>
      </c>
      <c r="M4149" s="6">
        <f>tbl_Manifiestos[[#This Row],[Total Pagado]]*tbl_Manifiestos[[#This Row],[Porcentaje]]</f>
        <v>604.5</v>
      </c>
      <c r="N4149" s="3">
        <v>0.93</v>
      </c>
    </row>
    <row r="4150" spans="1:14" ht="15.75" x14ac:dyDescent="0.25">
      <c r="A4150" s="3" t="s">
        <v>5780</v>
      </c>
      <c r="B4150" s="3" t="str">
        <f>tbl_Manifiestos[[#This Row],[Factura]] &amp; "|" &amp; tbl_Manifiestos[[#This Row],[Proyecto OK]] &amp; "|" &amp; TEXT(tbl_Manifiestos[[#This Row],[Servicio]],"0.00") &amp; "|" &amp; TEXT(tbl_Manifiestos[[#This Row],[Costo Unitario]],"0.00")</f>
        <v>2671||4.00|325.00</v>
      </c>
      <c r="C4150" s="44" t="s">
        <v>5549</v>
      </c>
      <c r="D4150" s="81">
        <v>45883</v>
      </c>
      <c r="E4150">
        <v>198</v>
      </c>
      <c r="F4150" t="s">
        <v>5319</v>
      </c>
      <c r="J4150">
        <v>4</v>
      </c>
      <c r="K4150" s="57">
        <v>325</v>
      </c>
      <c r="L4150" s="41">
        <f t="shared" si="105"/>
        <v>1300</v>
      </c>
      <c r="M4150" s="6">
        <f>tbl_Manifiestos[[#This Row],[Total Pagado]]*tbl_Manifiestos[[#This Row],[Porcentaje]]</f>
        <v>1209</v>
      </c>
      <c r="N4150" s="3">
        <v>0.93</v>
      </c>
    </row>
    <row r="4151" spans="1:14" ht="15.75" x14ac:dyDescent="0.25">
      <c r="A4151" s="3" t="s">
        <v>5780</v>
      </c>
      <c r="B4151" s="3" t="str">
        <f>tbl_Manifiestos[[#This Row],[Factura]] &amp; "|" &amp; tbl_Manifiestos[[#This Row],[Proyecto OK]] &amp; "|" &amp; TEXT(tbl_Manifiestos[[#This Row],[Servicio]],"0.00") &amp; "|" &amp; TEXT(tbl_Manifiestos[[#This Row],[Costo Unitario]],"0.00")</f>
        <v>2736|Metra 115th|1.00|250.00</v>
      </c>
      <c r="C4151" s="44" t="s">
        <v>5593</v>
      </c>
      <c r="D4151" s="78">
        <v>45911</v>
      </c>
      <c r="E4151">
        <v>198</v>
      </c>
      <c r="F4151" t="s">
        <v>5363</v>
      </c>
      <c r="H4151" t="s">
        <v>3627</v>
      </c>
      <c r="J4151">
        <v>1</v>
      </c>
      <c r="K4151" s="54">
        <v>250</v>
      </c>
      <c r="L4151" s="38">
        <f t="shared" si="105"/>
        <v>250</v>
      </c>
      <c r="M4151" s="6">
        <f>tbl_Manifiestos[[#This Row],[Total Pagado]]*tbl_Manifiestos[[#This Row],[Porcentaje]]</f>
        <v>232.5</v>
      </c>
      <c r="N4151" s="3">
        <v>0.93</v>
      </c>
    </row>
    <row r="4152" spans="1:14" ht="15.75" x14ac:dyDescent="0.25">
      <c r="A4152" s="3" t="s">
        <v>5780</v>
      </c>
      <c r="B4152" s="3" t="str">
        <f>tbl_Manifiestos[[#This Row],[Factura]] &amp; "|" &amp; tbl_Manifiestos[[#This Row],[Proyecto OK]] &amp; "|" &amp; TEXT(tbl_Manifiestos[[#This Row],[Servicio]],"0.00") &amp; "|" &amp; TEXT(tbl_Manifiestos[[#This Row],[Costo Unitario]],"0.00")</f>
        <v>2736|Metra 115th|1.00|250.00</v>
      </c>
      <c r="C4152" s="44" t="s">
        <v>5593</v>
      </c>
      <c r="D4152" s="79">
        <v>45911</v>
      </c>
      <c r="E4152">
        <v>198</v>
      </c>
      <c r="F4152" t="s">
        <v>5363</v>
      </c>
      <c r="H4152" t="s">
        <v>3627</v>
      </c>
      <c r="J4152">
        <v>1</v>
      </c>
      <c r="K4152" s="55">
        <v>250</v>
      </c>
      <c r="L4152" s="40">
        <f t="shared" si="105"/>
        <v>250</v>
      </c>
      <c r="M4152" s="6">
        <f>tbl_Manifiestos[[#This Row],[Total Pagado]]*tbl_Manifiestos[[#This Row],[Porcentaje]]</f>
        <v>232.5</v>
      </c>
      <c r="N4152" s="3">
        <v>0.93</v>
      </c>
    </row>
    <row r="4153" spans="1:14" ht="15.75" x14ac:dyDescent="0.25">
      <c r="A4153" s="3" t="s">
        <v>5780</v>
      </c>
      <c r="B4153" s="3" t="str">
        <f>tbl_Manifiestos[[#This Row],[Factura]] &amp; "|" &amp; tbl_Manifiestos[[#This Row],[Proyecto OK]] &amp; "|" &amp; TEXT(tbl_Manifiestos[[#This Row],[Servicio]],"0.00") &amp; "|" &amp; TEXT(tbl_Manifiestos[[#This Row],[Costo Unitario]],"0.00")</f>
        <v>2736|Metra 115th|1.00|250.00</v>
      </c>
      <c r="C4153" s="44" t="s">
        <v>5593</v>
      </c>
      <c r="D4153" s="79">
        <v>45911</v>
      </c>
      <c r="E4153">
        <v>198</v>
      </c>
      <c r="F4153" t="s">
        <v>5363</v>
      </c>
      <c r="H4153" t="s">
        <v>3627</v>
      </c>
      <c r="J4153">
        <v>1</v>
      </c>
      <c r="K4153" s="55">
        <v>250</v>
      </c>
      <c r="L4153" s="40">
        <f t="shared" si="105"/>
        <v>250</v>
      </c>
      <c r="M4153" s="6">
        <f>tbl_Manifiestos[[#This Row],[Total Pagado]]*tbl_Manifiestos[[#This Row],[Porcentaje]]</f>
        <v>232.5</v>
      </c>
      <c r="N4153" s="3">
        <v>0.93</v>
      </c>
    </row>
    <row r="4154" spans="1:14" ht="15.75" x14ac:dyDescent="0.25">
      <c r="A4154" s="3" t="s">
        <v>5780</v>
      </c>
      <c r="B4154" s="3" t="str">
        <f>tbl_Manifiestos[[#This Row],[Factura]] &amp; "|" &amp; tbl_Manifiestos[[#This Row],[Proyecto OK]] &amp; "|" &amp; TEXT(tbl_Manifiestos[[#This Row],[Servicio]],"0.00") &amp; "|" &amp; TEXT(tbl_Manifiestos[[#This Row],[Costo Unitario]],"0.00")</f>
        <v>2736|Metra 115th|1.00|250.00</v>
      </c>
      <c r="C4154" s="44" t="s">
        <v>5593</v>
      </c>
      <c r="D4154" s="79">
        <v>45911</v>
      </c>
      <c r="E4154">
        <v>198</v>
      </c>
      <c r="F4154" t="s">
        <v>5363</v>
      </c>
      <c r="H4154" t="s">
        <v>3627</v>
      </c>
      <c r="J4154">
        <v>1</v>
      </c>
      <c r="K4154" s="55">
        <v>250</v>
      </c>
      <c r="L4154" s="40">
        <f t="shared" si="105"/>
        <v>250</v>
      </c>
      <c r="M4154" s="6">
        <f>tbl_Manifiestos[[#This Row],[Total Pagado]]*tbl_Manifiestos[[#This Row],[Porcentaje]]</f>
        <v>232.5</v>
      </c>
      <c r="N4154" s="3">
        <v>0.93</v>
      </c>
    </row>
    <row r="4155" spans="1:14" ht="15.75" x14ac:dyDescent="0.25">
      <c r="A4155" s="3" t="s">
        <v>5780</v>
      </c>
      <c r="B4155" s="3" t="str">
        <f>tbl_Manifiestos[[#This Row],[Factura]] &amp; "|" &amp; tbl_Manifiestos[[#This Row],[Proyecto OK]] &amp; "|" &amp; TEXT(tbl_Manifiestos[[#This Row],[Servicio]],"0.00") &amp; "|" &amp; TEXT(tbl_Manifiestos[[#This Row],[Costo Unitario]],"0.00")</f>
        <v>2736|Metra 115th|1.00|250.00</v>
      </c>
      <c r="C4155" s="44" t="s">
        <v>5593</v>
      </c>
      <c r="D4155" s="80">
        <v>45911</v>
      </c>
      <c r="E4155">
        <v>198</v>
      </c>
      <c r="F4155" t="s">
        <v>5363</v>
      </c>
      <c r="H4155" t="s">
        <v>3627</v>
      </c>
      <c r="J4155">
        <v>1</v>
      </c>
      <c r="K4155" s="56">
        <v>250</v>
      </c>
      <c r="L4155" s="39">
        <f t="shared" si="105"/>
        <v>250</v>
      </c>
      <c r="M4155" s="6">
        <f>tbl_Manifiestos[[#This Row],[Total Pagado]]*tbl_Manifiestos[[#This Row],[Porcentaje]]</f>
        <v>232.5</v>
      </c>
      <c r="N4155" s="3">
        <v>0.93</v>
      </c>
    </row>
    <row r="4156" spans="1:14" ht="15.75" x14ac:dyDescent="0.25">
      <c r="A4156" s="3" t="s">
        <v>5780</v>
      </c>
      <c r="B4156" s="3" t="str">
        <f>tbl_Manifiestos[[#This Row],[Factura]] &amp; "|" &amp; tbl_Manifiestos[[#This Row],[Proyecto OK]] &amp; "|" &amp; TEXT(tbl_Manifiestos[[#This Row],[Servicio]],"0.00") &amp; "|" &amp; TEXT(tbl_Manifiestos[[#This Row],[Costo Unitario]],"0.00")</f>
        <v>2736|Metra 115th|1.00|250.00</v>
      </c>
      <c r="C4156" s="44" t="s">
        <v>5593</v>
      </c>
      <c r="D4156" s="78">
        <v>45912</v>
      </c>
      <c r="E4156">
        <v>198</v>
      </c>
      <c r="F4156" t="s">
        <v>5363</v>
      </c>
      <c r="H4156" t="s">
        <v>3627</v>
      </c>
      <c r="J4156">
        <v>1</v>
      </c>
      <c r="K4156" s="54">
        <v>250</v>
      </c>
      <c r="L4156" s="38">
        <f t="shared" si="105"/>
        <v>250</v>
      </c>
      <c r="M4156" s="6">
        <f>tbl_Manifiestos[[#This Row],[Total Pagado]]*tbl_Manifiestos[[#This Row],[Porcentaje]]</f>
        <v>232.5</v>
      </c>
      <c r="N4156" s="3">
        <v>0.93</v>
      </c>
    </row>
    <row r="4157" spans="1:14" ht="15.75" x14ac:dyDescent="0.25">
      <c r="A4157" s="3" t="s">
        <v>5780</v>
      </c>
      <c r="B4157" s="3" t="str">
        <f>tbl_Manifiestos[[#This Row],[Factura]] &amp; "|" &amp; tbl_Manifiestos[[#This Row],[Proyecto OK]] &amp; "|" &amp; TEXT(tbl_Manifiestos[[#This Row],[Servicio]],"0.00") &amp; "|" &amp; TEXT(tbl_Manifiestos[[#This Row],[Costo Unitario]],"0.00")</f>
        <v>2736|Metra 115th|1.00|250.00</v>
      </c>
      <c r="C4157" s="44" t="s">
        <v>5593</v>
      </c>
      <c r="D4157" s="79">
        <v>45912</v>
      </c>
      <c r="E4157">
        <v>198</v>
      </c>
      <c r="F4157" t="s">
        <v>5363</v>
      </c>
      <c r="H4157" t="s">
        <v>3627</v>
      </c>
      <c r="J4157">
        <v>1</v>
      </c>
      <c r="K4157" s="55">
        <v>250</v>
      </c>
      <c r="L4157" s="40">
        <f t="shared" si="105"/>
        <v>250</v>
      </c>
      <c r="M4157" s="6">
        <f>tbl_Manifiestos[[#This Row],[Total Pagado]]*tbl_Manifiestos[[#This Row],[Porcentaje]]</f>
        <v>232.5</v>
      </c>
      <c r="N4157" s="3">
        <v>0.93</v>
      </c>
    </row>
    <row r="4158" spans="1:14" ht="15.75" x14ac:dyDescent="0.25">
      <c r="A4158" s="3" t="s">
        <v>5780</v>
      </c>
      <c r="B4158" s="3" t="str">
        <f>tbl_Manifiestos[[#This Row],[Factura]] &amp; "|" &amp; tbl_Manifiestos[[#This Row],[Proyecto OK]] &amp; "|" &amp; TEXT(tbl_Manifiestos[[#This Row],[Servicio]],"0.00") &amp; "|" &amp; TEXT(tbl_Manifiestos[[#This Row],[Costo Unitario]],"0.00")</f>
        <v>2736|Metra 115th|1.00|250.00</v>
      </c>
      <c r="C4158" s="44" t="s">
        <v>5593</v>
      </c>
      <c r="D4158" s="79">
        <v>45912</v>
      </c>
      <c r="E4158">
        <v>198</v>
      </c>
      <c r="F4158" t="s">
        <v>5363</v>
      </c>
      <c r="H4158" t="s">
        <v>3627</v>
      </c>
      <c r="J4158">
        <v>1</v>
      </c>
      <c r="K4158" s="55">
        <v>250</v>
      </c>
      <c r="L4158" s="40">
        <f t="shared" si="105"/>
        <v>250</v>
      </c>
      <c r="M4158" s="6">
        <f>tbl_Manifiestos[[#This Row],[Total Pagado]]*tbl_Manifiestos[[#This Row],[Porcentaje]]</f>
        <v>232.5</v>
      </c>
      <c r="N4158" s="3">
        <v>0.93</v>
      </c>
    </row>
    <row r="4159" spans="1:14" ht="15.75" x14ac:dyDescent="0.25">
      <c r="A4159" s="3" t="s">
        <v>5780</v>
      </c>
      <c r="B4159" s="3" t="str">
        <f>tbl_Manifiestos[[#This Row],[Factura]] &amp; "|" &amp; tbl_Manifiestos[[#This Row],[Proyecto OK]] &amp; "|" &amp; TEXT(tbl_Manifiestos[[#This Row],[Servicio]],"0.00") &amp; "|" &amp; TEXT(tbl_Manifiestos[[#This Row],[Costo Unitario]],"0.00")</f>
        <v>2736|Metra 115th|1.00|250.00</v>
      </c>
      <c r="C4159" s="44" t="s">
        <v>5593</v>
      </c>
      <c r="D4159" s="80">
        <v>45912</v>
      </c>
      <c r="E4159">
        <v>198</v>
      </c>
      <c r="F4159" t="s">
        <v>5363</v>
      </c>
      <c r="H4159" t="s">
        <v>3627</v>
      </c>
      <c r="J4159">
        <v>1</v>
      </c>
      <c r="K4159" s="56">
        <v>250</v>
      </c>
      <c r="L4159" s="39">
        <f t="shared" ref="L4159:L4190" si="106">J4159*K4159</f>
        <v>250</v>
      </c>
      <c r="M4159" s="6">
        <f>tbl_Manifiestos[[#This Row],[Total Pagado]]*tbl_Manifiestos[[#This Row],[Porcentaje]]</f>
        <v>232.5</v>
      </c>
      <c r="N4159" s="3">
        <v>0.93</v>
      </c>
    </row>
    <row r="4160" spans="1:14" ht="15.75" x14ac:dyDescent="0.25">
      <c r="A4160" s="3" t="s">
        <v>5780</v>
      </c>
      <c r="B4160" s="3" t="str">
        <f>tbl_Manifiestos[[#This Row],[Factura]] &amp; "|" &amp; tbl_Manifiestos[[#This Row],[Proyecto OK]] &amp; "|" &amp; TEXT(tbl_Manifiestos[[#This Row],[Servicio]],"0.00") &amp; "|" &amp; TEXT(tbl_Manifiestos[[#This Row],[Costo Unitario]],"0.00")</f>
        <v>2762||1.00|180.00</v>
      </c>
      <c r="C4160" s="44" t="s">
        <v>5759</v>
      </c>
      <c r="D4160" s="78">
        <v>45926</v>
      </c>
      <c r="E4160">
        <v>108</v>
      </c>
      <c r="F4160" t="s">
        <v>5319</v>
      </c>
      <c r="J4160">
        <v>1</v>
      </c>
      <c r="K4160" s="54">
        <v>180</v>
      </c>
      <c r="L4160" s="38">
        <f t="shared" si="106"/>
        <v>180</v>
      </c>
      <c r="M4160" s="6">
        <f>tbl_Manifiestos[[#This Row],[Total Pagado]]*tbl_Manifiestos[[#This Row],[Porcentaje]]</f>
        <v>167.4</v>
      </c>
      <c r="N4160" s="3">
        <v>0.93</v>
      </c>
    </row>
    <row r="4161" spans="1:14" ht="15.75" x14ac:dyDescent="0.25">
      <c r="A4161" s="3" t="s">
        <v>5780</v>
      </c>
      <c r="B4161" s="3" t="str">
        <f>tbl_Manifiestos[[#This Row],[Factura]] &amp; "|" &amp; tbl_Manifiestos[[#This Row],[Proyecto OK]] &amp; "|" &amp; TEXT(tbl_Manifiestos[[#This Row],[Servicio]],"0.00") &amp; "|" &amp; TEXT(tbl_Manifiestos[[#This Row],[Costo Unitario]],"0.00")</f>
        <v>2762||1.00|180.00</v>
      </c>
      <c r="C4161" s="44" t="s">
        <v>5759</v>
      </c>
      <c r="D4161" s="79">
        <v>45926</v>
      </c>
      <c r="E4161">
        <v>108</v>
      </c>
      <c r="F4161" t="s">
        <v>5319</v>
      </c>
      <c r="J4161">
        <v>1</v>
      </c>
      <c r="K4161" s="55">
        <v>180</v>
      </c>
      <c r="L4161" s="40">
        <f t="shared" si="106"/>
        <v>180</v>
      </c>
      <c r="M4161" s="6">
        <f>tbl_Manifiestos[[#This Row],[Total Pagado]]*tbl_Manifiestos[[#This Row],[Porcentaje]]</f>
        <v>167.4</v>
      </c>
      <c r="N4161" s="3">
        <v>0.93</v>
      </c>
    </row>
    <row r="4162" spans="1:14" ht="15.75" x14ac:dyDescent="0.25">
      <c r="A4162" s="3" t="s">
        <v>5780</v>
      </c>
      <c r="B4162" s="3" t="str">
        <f>tbl_Manifiestos[[#This Row],[Factura]] &amp; "|" &amp; tbl_Manifiestos[[#This Row],[Proyecto OK]] &amp; "|" &amp; TEXT(tbl_Manifiestos[[#This Row],[Servicio]],"0.00") &amp; "|" &amp; TEXT(tbl_Manifiestos[[#This Row],[Costo Unitario]],"0.00")</f>
        <v>2762||1.00|180.00</v>
      </c>
      <c r="C4162" s="44" t="s">
        <v>5759</v>
      </c>
      <c r="D4162" s="79">
        <v>45926</v>
      </c>
      <c r="E4162">
        <v>108</v>
      </c>
      <c r="F4162" t="s">
        <v>5319</v>
      </c>
      <c r="J4162">
        <v>1</v>
      </c>
      <c r="K4162" s="55">
        <v>180</v>
      </c>
      <c r="L4162" s="40">
        <f t="shared" si="106"/>
        <v>180</v>
      </c>
      <c r="M4162" s="6">
        <f>tbl_Manifiestos[[#This Row],[Total Pagado]]*tbl_Manifiestos[[#This Row],[Porcentaje]]</f>
        <v>167.4</v>
      </c>
      <c r="N4162" s="3">
        <v>0.93</v>
      </c>
    </row>
    <row r="4163" spans="1:14" ht="15.75" x14ac:dyDescent="0.25">
      <c r="A4163" s="3" t="s">
        <v>5780</v>
      </c>
      <c r="B4163" s="3" t="str">
        <f>tbl_Manifiestos[[#This Row],[Factura]] &amp; "|" &amp; tbl_Manifiestos[[#This Row],[Proyecto OK]] &amp; "|" &amp; TEXT(tbl_Manifiestos[[#This Row],[Servicio]],"0.00") &amp; "|" &amp; TEXT(tbl_Manifiestos[[#This Row],[Costo Unitario]],"0.00")</f>
        <v>2762||1.00|180.00</v>
      </c>
      <c r="C4163" s="44" t="s">
        <v>5759</v>
      </c>
      <c r="D4163" s="79">
        <v>45926</v>
      </c>
      <c r="E4163">
        <v>108</v>
      </c>
      <c r="F4163" t="s">
        <v>5319</v>
      </c>
      <c r="J4163">
        <v>1</v>
      </c>
      <c r="K4163" s="55">
        <v>180</v>
      </c>
      <c r="L4163" s="40">
        <f t="shared" si="106"/>
        <v>180</v>
      </c>
      <c r="M4163" s="6">
        <f>tbl_Manifiestos[[#This Row],[Total Pagado]]*tbl_Manifiestos[[#This Row],[Porcentaje]]</f>
        <v>167.4</v>
      </c>
      <c r="N4163" s="3">
        <v>0.93</v>
      </c>
    </row>
    <row r="4164" spans="1:14" ht="15.75" x14ac:dyDescent="0.25">
      <c r="A4164" s="3" t="s">
        <v>5780</v>
      </c>
      <c r="B4164" s="3" t="str">
        <f>tbl_Manifiestos[[#This Row],[Factura]] &amp; "|" &amp; tbl_Manifiestos[[#This Row],[Proyecto OK]] &amp; "|" &amp; TEXT(tbl_Manifiestos[[#This Row],[Servicio]],"0.00") &amp; "|" &amp; TEXT(tbl_Manifiestos[[#This Row],[Costo Unitario]],"0.00")</f>
        <v>2762||1.00|180.00</v>
      </c>
      <c r="C4164" s="44" t="s">
        <v>5759</v>
      </c>
      <c r="D4164" s="80">
        <v>45926</v>
      </c>
      <c r="E4164">
        <v>108</v>
      </c>
      <c r="F4164" t="s">
        <v>5319</v>
      </c>
      <c r="J4164">
        <v>1</v>
      </c>
      <c r="K4164" s="56">
        <v>180</v>
      </c>
      <c r="L4164" s="39">
        <f t="shared" si="106"/>
        <v>180</v>
      </c>
      <c r="M4164" s="6">
        <f>tbl_Manifiestos[[#This Row],[Total Pagado]]*tbl_Manifiestos[[#This Row],[Porcentaje]]</f>
        <v>167.4</v>
      </c>
      <c r="N4164" s="3">
        <v>0.93</v>
      </c>
    </row>
    <row r="4165" spans="1:14" ht="15.75" x14ac:dyDescent="0.25">
      <c r="A4165" s="3" t="s">
        <v>5780</v>
      </c>
      <c r="B4165" s="3" t="str">
        <f>tbl_Manifiestos[[#This Row],[Factura]] &amp; "|" &amp; tbl_Manifiestos[[#This Row],[Proyecto OK]] &amp; "|" &amp; TEXT(tbl_Manifiestos[[#This Row],[Servicio]],"0.00") &amp; "|" &amp; TEXT(tbl_Manifiestos[[#This Row],[Costo Unitario]],"0.00")</f>
        <v>2762||1.00|180.00</v>
      </c>
      <c r="C4165" s="44" t="s">
        <v>5759</v>
      </c>
      <c r="D4165" s="78">
        <v>45926</v>
      </c>
      <c r="E4165">
        <v>108</v>
      </c>
      <c r="F4165" t="s">
        <v>5319</v>
      </c>
      <c r="J4165">
        <v>1</v>
      </c>
      <c r="K4165" s="54">
        <v>180</v>
      </c>
      <c r="L4165" s="38">
        <f t="shared" si="106"/>
        <v>180</v>
      </c>
      <c r="M4165" s="6">
        <f>tbl_Manifiestos[[#This Row],[Total Pagado]]*tbl_Manifiestos[[#This Row],[Porcentaje]]</f>
        <v>167.4</v>
      </c>
      <c r="N4165" s="3">
        <v>0.93</v>
      </c>
    </row>
    <row r="4166" spans="1:14" ht="15.75" x14ac:dyDescent="0.25">
      <c r="A4166" s="3" t="s">
        <v>5780</v>
      </c>
      <c r="B4166" s="3" t="str">
        <f>tbl_Manifiestos[[#This Row],[Factura]] &amp; "|" &amp; tbl_Manifiestos[[#This Row],[Proyecto OK]] &amp; "|" &amp; TEXT(tbl_Manifiestos[[#This Row],[Servicio]],"0.00") &amp; "|" &amp; TEXT(tbl_Manifiestos[[#This Row],[Costo Unitario]],"0.00")</f>
        <v>2762||1.00|180.00</v>
      </c>
      <c r="C4166" s="44" t="s">
        <v>5759</v>
      </c>
      <c r="D4166" s="79">
        <v>45926</v>
      </c>
      <c r="E4166">
        <v>108</v>
      </c>
      <c r="F4166" t="s">
        <v>5319</v>
      </c>
      <c r="J4166">
        <v>1</v>
      </c>
      <c r="K4166" s="55">
        <v>180</v>
      </c>
      <c r="L4166" s="40">
        <f t="shared" si="106"/>
        <v>180</v>
      </c>
      <c r="M4166" s="6">
        <f>tbl_Manifiestos[[#This Row],[Total Pagado]]*tbl_Manifiestos[[#This Row],[Porcentaje]]</f>
        <v>167.4</v>
      </c>
      <c r="N4166" s="3">
        <v>0.93</v>
      </c>
    </row>
    <row r="4167" spans="1:14" ht="15.75" x14ac:dyDescent="0.25">
      <c r="A4167" s="3" t="s">
        <v>5780</v>
      </c>
      <c r="B4167" s="3" t="str">
        <f>tbl_Manifiestos[[#This Row],[Factura]] &amp; "|" &amp; tbl_Manifiestos[[#This Row],[Proyecto OK]] &amp; "|" &amp; TEXT(tbl_Manifiestos[[#This Row],[Servicio]],"0.00") &amp; "|" &amp; TEXT(tbl_Manifiestos[[#This Row],[Costo Unitario]],"0.00")</f>
        <v>2768|Metra 115th|6.00|250.00</v>
      </c>
      <c r="C4167" s="44" t="s">
        <v>5612</v>
      </c>
      <c r="D4167" s="79">
        <v>45923</v>
      </c>
      <c r="E4167">
        <v>108</v>
      </c>
      <c r="F4167" t="s">
        <v>5363</v>
      </c>
      <c r="H4167" t="s">
        <v>3627</v>
      </c>
      <c r="J4167">
        <v>6</v>
      </c>
      <c r="K4167" s="55">
        <v>250</v>
      </c>
      <c r="L4167" s="40">
        <f t="shared" si="106"/>
        <v>1500</v>
      </c>
      <c r="M4167" s="6">
        <f>tbl_Manifiestos[[#This Row],[Total Pagado]]*tbl_Manifiestos[[#This Row],[Porcentaje]]</f>
        <v>1395</v>
      </c>
      <c r="N4167" s="3">
        <v>0.93</v>
      </c>
    </row>
    <row r="4168" spans="1:14" ht="15.75" x14ac:dyDescent="0.25">
      <c r="A4168" s="3" t="s">
        <v>5780</v>
      </c>
      <c r="B4168" s="3" t="str">
        <f>tbl_Manifiestos[[#This Row],[Factura]] &amp; "|" &amp; tbl_Manifiestos[[#This Row],[Proyecto OK]] &amp; "|" &amp; TEXT(tbl_Manifiestos[[#This Row],[Servicio]],"0.00") &amp; "|" &amp; TEXT(tbl_Manifiestos[[#This Row],[Costo Unitario]],"0.00")</f>
        <v>2768|Metra 115th|5.00|250.00</v>
      </c>
      <c r="C4168" s="44" t="s">
        <v>5612</v>
      </c>
      <c r="D4168" s="80">
        <v>45924</v>
      </c>
      <c r="E4168">
        <v>108</v>
      </c>
      <c r="F4168" t="s">
        <v>5363</v>
      </c>
      <c r="H4168" t="s">
        <v>3627</v>
      </c>
      <c r="J4168">
        <v>5</v>
      </c>
      <c r="K4168" s="56">
        <v>250</v>
      </c>
      <c r="L4168" s="39">
        <f t="shared" si="106"/>
        <v>1250</v>
      </c>
      <c r="M4168" s="6">
        <f>tbl_Manifiestos[[#This Row],[Total Pagado]]*tbl_Manifiestos[[#This Row],[Porcentaje]]</f>
        <v>1162.5</v>
      </c>
      <c r="N4168" s="3">
        <v>0.93</v>
      </c>
    </row>
    <row r="4169" spans="1:14" ht="15.75" x14ac:dyDescent="0.25">
      <c r="A4169" s="3" t="s">
        <v>5780</v>
      </c>
      <c r="B4169" s="3" t="str">
        <f>tbl_Manifiestos[[#This Row],[Factura]] &amp; "|" &amp; tbl_Manifiestos[[#This Row],[Proyecto OK]] &amp; "|" &amp; TEXT(tbl_Manifiestos[[#This Row],[Servicio]],"0.00") &amp; "|" &amp; TEXT(tbl_Manifiestos[[#This Row],[Costo Unitario]],"0.00")</f>
        <v>2768|Metra 115th|4.00|250.00</v>
      </c>
      <c r="C4169" s="44" t="s">
        <v>5612</v>
      </c>
      <c r="D4169" s="78">
        <v>45925</v>
      </c>
      <c r="E4169">
        <v>108</v>
      </c>
      <c r="F4169" t="s">
        <v>5363</v>
      </c>
      <c r="H4169" t="s">
        <v>3627</v>
      </c>
      <c r="J4169">
        <v>4</v>
      </c>
      <c r="K4169" s="54">
        <v>250</v>
      </c>
      <c r="L4169" s="38">
        <f t="shared" si="106"/>
        <v>1000</v>
      </c>
      <c r="M4169" s="6">
        <f>tbl_Manifiestos[[#This Row],[Total Pagado]]*tbl_Manifiestos[[#This Row],[Porcentaje]]</f>
        <v>930</v>
      </c>
      <c r="N4169" s="3">
        <v>0.93</v>
      </c>
    </row>
    <row r="4170" spans="1:14" ht="15.75" x14ac:dyDescent="0.25">
      <c r="A4170" s="3" t="s">
        <v>5780</v>
      </c>
      <c r="B4170" s="3" t="str">
        <f>tbl_Manifiestos[[#This Row],[Factura]] &amp; "|" &amp; tbl_Manifiestos[[#This Row],[Proyecto OK]] &amp; "|" &amp; TEXT(tbl_Manifiestos[[#This Row],[Servicio]],"0.00") &amp; "|" &amp; TEXT(tbl_Manifiestos[[#This Row],[Costo Unitario]],"0.00")</f>
        <v>2815|Obama Presidential Library|8.00|120.00</v>
      </c>
      <c r="C4170" s="44" t="s">
        <v>5647</v>
      </c>
      <c r="D4170" s="51">
        <v>45943</v>
      </c>
      <c r="E4170">
        <v>108</v>
      </c>
      <c r="F4170" t="s">
        <v>5344</v>
      </c>
      <c r="H4170" t="s">
        <v>2679</v>
      </c>
      <c r="J4170">
        <v>8</v>
      </c>
      <c r="K4170" s="55">
        <v>120</v>
      </c>
      <c r="L4170" s="40">
        <f t="shared" si="106"/>
        <v>960</v>
      </c>
      <c r="M4170" s="6">
        <f>tbl_Manifiestos[[#This Row],[Total Pagado]]*tbl_Manifiestos[[#This Row],[Porcentaje]]</f>
        <v>892.80000000000007</v>
      </c>
      <c r="N4170" s="3">
        <v>0.93</v>
      </c>
    </row>
    <row r="4171" spans="1:14" ht="15.75" x14ac:dyDescent="0.25">
      <c r="A4171" s="3" t="s">
        <v>5780</v>
      </c>
      <c r="B4171" s="3" t="str">
        <f>tbl_Manifiestos[[#This Row],[Factura]] &amp; "|" &amp; tbl_Manifiestos[[#This Row],[Proyecto OK]] &amp; "|" &amp; TEXT(tbl_Manifiestos[[#This Row],[Servicio]],"0.00") &amp; "|" &amp; TEXT(tbl_Manifiestos[[#This Row],[Costo Unitario]],"0.00")</f>
        <v>2838|Metra 115th|4.00|250.00</v>
      </c>
      <c r="C4171" s="44" t="s">
        <v>5663</v>
      </c>
      <c r="D4171" s="79">
        <v>45953</v>
      </c>
      <c r="E4171">
        <v>108</v>
      </c>
      <c r="F4171" t="s">
        <v>5363</v>
      </c>
      <c r="H4171" t="s">
        <v>3627</v>
      </c>
      <c r="J4171">
        <v>4</v>
      </c>
      <c r="K4171" s="55">
        <v>250</v>
      </c>
      <c r="L4171" s="40">
        <f t="shared" si="106"/>
        <v>1000</v>
      </c>
      <c r="M4171" s="6">
        <f>tbl_Manifiestos[[#This Row],[Total Pagado]]*tbl_Manifiestos[[#This Row],[Porcentaje]]</f>
        <v>930</v>
      </c>
      <c r="N4171" s="3">
        <v>0.93</v>
      </c>
    </row>
    <row r="4172" spans="1:14" ht="15.75" x14ac:dyDescent="0.25">
      <c r="A4172" s="3" t="s">
        <v>5780</v>
      </c>
      <c r="B4172" s="3" t="str">
        <f>tbl_Manifiestos[[#This Row],[Factura]] &amp; "|" &amp; tbl_Manifiestos[[#This Row],[Proyecto OK]] &amp; "|" &amp; TEXT(tbl_Manifiestos[[#This Row],[Servicio]],"0.00") &amp; "|" &amp; TEXT(tbl_Manifiestos[[#This Row],[Costo Unitario]],"0.00")</f>
        <v>2855||1.00|325.00</v>
      </c>
      <c r="C4172" s="44" t="s">
        <v>5676</v>
      </c>
      <c r="D4172" s="79">
        <v>45961</v>
      </c>
      <c r="E4172">
        <v>108</v>
      </c>
      <c r="F4172" t="s">
        <v>5319</v>
      </c>
      <c r="J4172">
        <v>1</v>
      </c>
      <c r="K4172" s="55">
        <v>325</v>
      </c>
      <c r="L4172" s="40">
        <f t="shared" si="106"/>
        <v>325</v>
      </c>
      <c r="M4172" s="6">
        <f>tbl_Manifiestos[[#This Row],[Total Pagado]]*tbl_Manifiestos[[#This Row],[Porcentaje]]</f>
        <v>302.25</v>
      </c>
      <c r="N4172" s="3">
        <v>0.93</v>
      </c>
    </row>
    <row r="4173" spans="1:14" ht="15.75" x14ac:dyDescent="0.25">
      <c r="A4173" s="3" t="s">
        <v>5780</v>
      </c>
      <c r="B4173" s="3" t="str">
        <f>tbl_Manifiestos[[#This Row],[Factura]] &amp; "|" &amp; tbl_Manifiestos[[#This Row],[Proyecto OK]] &amp; "|" &amp; TEXT(tbl_Manifiestos[[#This Row],[Servicio]],"0.00") &amp; "|" &amp; TEXT(tbl_Manifiestos[[#This Row],[Costo Unitario]],"0.00")</f>
        <v>2855||1.00|325.00</v>
      </c>
      <c r="C4173" s="44" t="s">
        <v>5676</v>
      </c>
      <c r="D4173" s="79">
        <v>45961</v>
      </c>
      <c r="E4173">
        <v>108</v>
      </c>
      <c r="F4173" t="s">
        <v>5319</v>
      </c>
      <c r="J4173">
        <v>1</v>
      </c>
      <c r="K4173" s="55">
        <v>325</v>
      </c>
      <c r="L4173" s="40">
        <f t="shared" si="106"/>
        <v>325</v>
      </c>
      <c r="M4173" s="6">
        <f>tbl_Manifiestos[[#This Row],[Total Pagado]]*tbl_Manifiestos[[#This Row],[Porcentaje]]</f>
        <v>302.25</v>
      </c>
      <c r="N4173" s="3">
        <v>0.93</v>
      </c>
    </row>
    <row r="4174" spans="1:14" ht="15.75" x14ac:dyDescent="0.25">
      <c r="A4174" s="3" t="s">
        <v>5780</v>
      </c>
      <c r="B4174" s="3" t="str">
        <f>tbl_Manifiestos[[#This Row],[Factura]] &amp; "|" &amp; tbl_Manifiestos[[#This Row],[Proyecto OK]] &amp; "|" &amp; TEXT(tbl_Manifiestos[[#This Row],[Servicio]],"0.00") &amp; "|" &amp; TEXT(tbl_Manifiestos[[#This Row],[Costo Unitario]],"0.00")</f>
        <v>2855||1.00|325.00</v>
      </c>
      <c r="C4174" s="44" t="s">
        <v>5676</v>
      </c>
      <c r="D4174" s="80">
        <v>45961</v>
      </c>
      <c r="E4174">
        <v>108</v>
      </c>
      <c r="F4174" t="s">
        <v>5319</v>
      </c>
      <c r="J4174">
        <v>1</v>
      </c>
      <c r="K4174" s="56">
        <v>325</v>
      </c>
      <c r="L4174" s="39">
        <f t="shared" si="106"/>
        <v>325</v>
      </c>
      <c r="M4174" s="6">
        <f>tbl_Manifiestos[[#This Row],[Total Pagado]]*tbl_Manifiestos[[#This Row],[Porcentaje]]</f>
        <v>302.25</v>
      </c>
      <c r="N4174" s="3">
        <v>0.93</v>
      </c>
    </row>
    <row r="4175" spans="1:14" ht="15.75" x14ac:dyDescent="0.25">
      <c r="A4175" s="3" t="s">
        <v>5780</v>
      </c>
      <c r="B4175" s="3" t="str">
        <f>tbl_Manifiestos[[#This Row],[Factura]] &amp; "|" &amp; tbl_Manifiestos[[#This Row],[Proyecto OK]] &amp; "|" &amp; TEXT(tbl_Manifiestos[[#This Row],[Servicio]],"0.00") &amp; "|" &amp; TEXT(tbl_Manifiestos[[#This Row],[Costo Unitario]],"0.00")</f>
        <v>2855||1.00|325.00</v>
      </c>
      <c r="C4175" s="44" t="s">
        <v>5676</v>
      </c>
      <c r="D4175" s="78">
        <v>45961</v>
      </c>
      <c r="E4175">
        <v>108</v>
      </c>
      <c r="F4175" t="s">
        <v>5319</v>
      </c>
      <c r="J4175">
        <v>1</v>
      </c>
      <c r="K4175" s="54">
        <v>325</v>
      </c>
      <c r="L4175" s="38">
        <f t="shared" si="106"/>
        <v>325</v>
      </c>
      <c r="M4175" s="6">
        <f>tbl_Manifiestos[[#This Row],[Total Pagado]]*tbl_Manifiestos[[#This Row],[Porcentaje]]</f>
        <v>302.25</v>
      </c>
      <c r="N4175" s="3">
        <v>0.93</v>
      </c>
    </row>
    <row r="4176" spans="1:14" ht="15.75" x14ac:dyDescent="0.25">
      <c r="A4176" s="3" t="s">
        <v>5780</v>
      </c>
      <c r="B4176" s="3" t="str">
        <f>tbl_Manifiestos[[#This Row],[Factura]] &amp; "|" &amp; tbl_Manifiestos[[#This Row],[Proyecto OK]] &amp; "|" &amp; TEXT(tbl_Manifiestos[[#This Row],[Servicio]],"0.00") &amp; "|" &amp; TEXT(tbl_Manifiestos[[#This Row],[Costo Unitario]],"0.00")</f>
        <v>2855||1.00|180.00</v>
      </c>
      <c r="C4176" s="44" t="s">
        <v>5676</v>
      </c>
      <c r="D4176" s="79">
        <v>45961</v>
      </c>
      <c r="E4176">
        <v>108</v>
      </c>
      <c r="F4176" t="s">
        <v>5319</v>
      </c>
      <c r="J4176">
        <v>1</v>
      </c>
      <c r="K4176" s="55">
        <v>180</v>
      </c>
      <c r="L4176" s="40">
        <f t="shared" si="106"/>
        <v>180</v>
      </c>
      <c r="M4176" s="6">
        <f>tbl_Manifiestos[[#This Row],[Total Pagado]]*tbl_Manifiestos[[#This Row],[Porcentaje]]</f>
        <v>167.4</v>
      </c>
      <c r="N4176" s="3">
        <v>0.93</v>
      </c>
    </row>
    <row r="4177" spans="1:14" ht="15.75" x14ac:dyDescent="0.25">
      <c r="A4177" s="3" t="s">
        <v>5780</v>
      </c>
      <c r="B4177" s="3" t="str">
        <f>tbl_Manifiestos[[#This Row],[Factura]] &amp; "|" &amp; tbl_Manifiestos[[#This Row],[Proyecto OK]] &amp; "|" &amp; TEXT(tbl_Manifiestos[[#This Row],[Servicio]],"0.00") &amp; "|" &amp; TEXT(tbl_Manifiestos[[#This Row],[Costo Unitario]],"0.00")</f>
        <v>2855||1.00|180.00</v>
      </c>
      <c r="C4177" s="44" t="s">
        <v>5676</v>
      </c>
      <c r="D4177" s="79">
        <v>45961</v>
      </c>
      <c r="E4177">
        <v>108</v>
      </c>
      <c r="F4177" t="s">
        <v>5319</v>
      </c>
      <c r="J4177">
        <v>1</v>
      </c>
      <c r="K4177" s="55">
        <v>180</v>
      </c>
      <c r="L4177" s="40">
        <f t="shared" si="106"/>
        <v>180</v>
      </c>
      <c r="M4177" s="6">
        <f>tbl_Manifiestos[[#This Row],[Total Pagado]]*tbl_Manifiestos[[#This Row],[Porcentaje]]</f>
        <v>167.4</v>
      </c>
      <c r="N4177" s="3">
        <v>0.93</v>
      </c>
    </row>
    <row r="4178" spans="1:14" ht="15.75" x14ac:dyDescent="0.25">
      <c r="A4178" s="3" t="s">
        <v>5780</v>
      </c>
      <c r="B4178" s="3" t="str">
        <f>tbl_Manifiestos[[#This Row],[Factura]] &amp; "|" &amp; tbl_Manifiestos[[#This Row],[Proyecto OK]] &amp; "|" &amp; TEXT(tbl_Manifiestos[[#This Row],[Servicio]],"0.00") &amp; "|" &amp; TEXT(tbl_Manifiestos[[#This Row],[Costo Unitario]],"0.00")</f>
        <v>2872|PBC CDOT|1.00|315.00</v>
      </c>
      <c r="C4178" s="44" t="s">
        <v>5771</v>
      </c>
      <c r="D4178" s="80">
        <v>45968</v>
      </c>
      <c r="E4178">
        <v>198</v>
      </c>
      <c r="F4178" t="s">
        <v>5365</v>
      </c>
      <c r="H4178" t="s">
        <v>4490</v>
      </c>
      <c r="J4178">
        <v>1</v>
      </c>
      <c r="K4178" s="56">
        <v>315</v>
      </c>
      <c r="L4178" s="39">
        <f t="shared" si="106"/>
        <v>315</v>
      </c>
      <c r="M4178" s="6">
        <f>tbl_Manifiestos[[#This Row],[Total Pagado]]*tbl_Manifiestos[[#This Row],[Porcentaje]]</f>
        <v>292.95</v>
      </c>
      <c r="N4178" s="3">
        <v>0.93</v>
      </c>
    </row>
    <row r="4179" spans="1:14" ht="15.75" x14ac:dyDescent="0.25">
      <c r="A4179" s="3" t="s">
        <v>5780</v>
      </c>
      <c r="B4179" s="3" t="str">
        <f>tbl_Manifiestos[[#This Row],[Factura]] &amp; "|" &amp; tbl_Manifiestos[[#This Row],[Proyecto OK]] &amp; "|" &amp; TEXT(tbl_Manifiestos[[#This Row],[Servicio]],"0.00") &amp; "|" &amp; TEXT(tbl_Manifiestos[[#This Row],[Costo Unitario]],"0.00")</f>
        <v>2872|PBC CDOT|1.00|315.00</v>
      </c>
      <c r="C4179" s="44" t="s">
        <v>5771</v>
      </c>
      <c r="D4179" s="81">
        <v>45968</v>
      </c>
      <c r="E4179">
        <v>198</v>
      </c>
      <c r="F4179" t="s">
        <v>5365</v>
      </c>
      <c r="H4179" t="s">
        <v>4490</v>
      </c>
      <c r="J4179">
        <v>1</v>
      </c>
      <c r="K4179" s="57">
        <v>315</v>
      </c>
      <c r="L4179" s="41">
        <f t="shared" si="106"/>
        <v>315</v>
      </c>
      <c r="M4179" s="6">
        <f>tbl_Manifiestos[[#This Row],[Total Pagado]]*tbl_Manifiestos[[#This Row],[Porcentaje]]</f>
        <v>292.95</v>
      </c>
      <c r="N4179" s="3">
        <v>0.93</v>
      </c>
    </row>
    <row r="4180" spans="1:14" ht="15.75" x14ac:dyDescent="0.25">
      <c r="A4180" s="3" t="s">
        <v>5780</v>
      </c>
      <c r="B4180" s="3" t="str">
        <f>tbl_Manifiestos[[#This Row],[Factura]] &amp; "|" &amp; tbl_Manifiestos[[#This Row],[Proyecto OK]] &amp; "|" &amp; TEXT(tbl_Manifiestos[[#This Row],[Servicio]],"0.00") &amp; "|" &amp; TEXT(tbl_Manifiestos[[#This Row],[Costo Unitario]],"0.00")</f>
        <v>2872|PBC CDOT|1.00|135.00</v>
      </c>
      <c r="C4180" s="44" t="s">
        <v>5771</v>
      </c>
      <c r="D4180" s="78">
        <v>45968</v>
      </c>
      <c r="E4180">
        <v>198</v>
      </c>
      <c r="F4180" t="s">
        <v>5365</v>
      </c>
      <c r="H4180" t="s">
        <v>4490</v>
      </c>
      <c r="J4180">
        <v>1</v>
      </c>
      <c r="K4180" s="54">
        <v>135</v>
      </c>
      <c r="L4180" s="38">
        <f t="shared" si="106"/>
        <v>135</v>
      </c>
      <c r="M4180" s="6">
        <f>tbl_Manifiestos[[#This Row],[Total Pagado]]*tbl_Manifiestos[[#This Row],[Porcentaje]]</f>
        <v>125.55000000000001</v>
      </c>
      <c r="N4180" s="3">
        <v>0.93</v>
      </c>
    </row>
    <row r="4181" spans="1:14" ht="15.75" x14ac:dyDescent="0.25">
      <c r="A4181" s="3" t="s">
        <v>5780</v>
      </c>
      <c r="B4181" s="3" t="str">
        <f>tbl_Manifiestos[[#This Row],[Factura]] &amp; "|" &amp; tbl_Manifiestos[[#This Row],[Proyecto OK]] &amp; "|" &amp; TEXT(tbl_Manifiestos[[#This Row],[Servicio]],"0.00") &amp; "|" &amp; TEXT(tbl_Manifiestos[[#This Row],[Costo Unitario]],"0.00")</f>
        <v>2872|PBC CDOT|1.00|315.00</v>
      </c>
      <c r="C4181" s="44" t="s">
        <v>5771</v>
      </c>
      <c r="D4181" s="79">
        <v>45968</v>
      </c>
      <c r="E4181">
        <v>198</v>
      </c>
      <c r="F4181" t="s">
        <v>5365</v>
      </c>
      <c r="H4181" t="s">
        <v>4490</v>
      </c>
      <c r="J4181">
        <v>1</v>
      </c>
      <c r="K4181" s="55">
        <v>315</v>
      </c>
      <c r="L4181" s="40">
        <f t="shared" si="106"/>
        <v>315</v>
      </c>
      <c r="M4181" s="6">
        <f>tbl_Manifiestos[[#This Row],[Total Pagado]]*tbl_Manifiestos[[#This Row],[Porcentaje]]</f>
        <v>292.95</v>
      </c>
      <c r="N4181" s="3">
        <v>0.93</v>
      </c>
    </row>
    <row r="4182" spans="1:14" ht="15.75" x14ac:dyDescent="0.25">
      <c r="A4182" s="3" t="s">
        <v>5780</v>
      </c>
      <c r="B4182" s="3" t="str">
        <f>tbl_Manifiestos[[#This Row],[Factura]] &amp; "|" &amp; tbl_Manifiestos[[#This Row],[Proyecto OK]] &amp; "|" &amp; TEXT(tbl_Manifiestos[[#This Row],[Servicio]],"0.00") &amp; "|" &amp; TEXT(tbl_Manifiestos[[#This Row],[Costo Unitario]],"0.00")</f>
        <v>2872|PBC CDOT|1.00|315.00</v>
      </c>
      <c r="C4182" s="44" t="s">
        <v>5771</v>
      </c>
      <c r="D4182" s="79">
        <v>45968</v>
      </c>
      <c r="E4182">
        <v>198</v>
      </c>
      <c r="F4182" t="s">
        <v>5365</v>
      </c>
      <c r="H4182" t="s">
        <v>4490</v>
      </c>
      <c r="J4182">
        <v>1</v>
      </c>
      <c r="K4182" s="55">
        <v>315</v>
      </c>
      <c r="L4182" s="40">
        <f t="shared" si="106"/>
        <v>315</v>
      </c>
      <c r="M4182" s="6">
        <f>tbl_Manifiestos[[#This Row],[Total Pagado]]*tbl_Manifiestos[[#This Row],[Porcentaje]]</f>
        <v>292.95</v>
      </c>
      <c r="N4182" s="3">
        <v>0.93</v>
      </c>
    </row>
    <row r="4183" spans="1:14" ht="15.75" x14ac:dyDescent="0.25">
      <c r="A4183" s="3" t="s">
        <v>5780</v>
      </c>
      <c r="B4183" s="3" t="str">
        <f>tbl_Manifiestos[[#This Row],[Factura]] &amp; "|" &amp; tbl_Manifiestos[[#This Row],[Proyecto OK]] &amp; "|" &amp; TEXT(tbl_Manifiestos[[#This Row],[Servicio]],"0.00") &amp; "|" &amp; TEXT(tbl_Manifiestos[[#This Row],[Costo Unitario]],"0.00")</f>
        <v>2873||1.00|180.00</v>
      </c>
      <c r="C4183" s="44" t="s">
        <v>5685</v>
      </c>
      <c r="D4183" s="79">
        <v>45964</v>
      </c>
      <c r="E4183">
        <v>198</v>
      </c>
      <c r="F4183" t="s">
        <v>5319</v>
      </c>
      <c r="J4183">
        <v>1</v>
      </c>
      <c r="K4183" s="55">
        <v>180</v>
      </c>
      <c r="L4183" s="40">
        <f t="shared" si="106"/>
        <v>180</v>
      </c>
      <c r="M4183" s="6">
        <f>tbl_Manifiestos[[#This Row],[Total Pagado]]*tbl_Manifiestos[[#This Row],[Porcentaje]]</f>
        <v>167.4</v>
      </c>
      <c r="N4183" s="3">
        <v>0.93</v>
      </c>
    </row>
    <row r="4184" spans="1:14" ht="15.75" x14ac:dyDescent="0.25">
      <c r="A4184" s="3" t="s">
        <v>5780</v>
      </c>
      <c r="B4184" s="3" t="str">
        <f>tbl_Manifiestos[[#This Row],[Factura]] &amp; "|" &amp; tbl_Manifiestos[[#This Row],[Proyecto OK]] &amp; "|" &amp; TEXT(tbl_Manifiestos[[#This Row],[Servicio]],"0.00") &amp; "|" &amp; TEXT(tbl_Manifiestos[[#This Row],[Costo Unitario]],"0.00")</f>
        <v>2873||1.00|325.00</v>
      </c>
      <c r="C4184" s="44" t="s">
        <v>5685</v>
      </c>
      <c r="D4184" s="80">
        <v>45964</v>
      </c>
      <c r="E4184">
        <v>198</v>
      </c>
      <c r="F4184" t="s">
        <v>5319</v>
      </c>
      <c r="J4184">
        <v>1</v>
      </c>
      <c r="K4184" s="56">
        <v>325</v>
      </c>
      <c r="L4184" s="39">
        <f t="shared" si="106"/>
        <v>325</v>
      </c>
      <c r="M4184" s="6">
        <f>tbl_Manifiestos[[#This Row],[Total Pagado]]*tbl_Manifiestos[[#This Row],[Porcentaje]]</f>
        <v>302.25</v>
      </c>
      <c r="N4184" s="3">
        <v>0.93</v>
      </c>
    </row>
    <row r="4185" spans="1:14" ht="15.75" x14ac:dyDescent="0.25">
      <c r="A4185" s="3" t="s">
        <v>5780</v>
      </c>
      <c r="B4185" s="3" t="str">
        <f>tbl_Manifiestos[[#This Row],[Factura]] &amp; "|" &amp; tbl_Manifiestos[[#This Row],[Proyecto OK]] &amp; "|" &amp; TEXT(tbl_Manifiestos[[#This Row],[Servicio]],"0.00") &amp; "|" &amp; TEXT(tbl_Manifiestos[[#This Row],[Costo Unitario]],"0.00")</f>
        <v>2873||1.00|325.00</v>
      </c>
      <c r="C4185" s="44" t="s">
        <v>5685</v>
      </c>
      <c r="D4185" s="78">
        <v>45964</v>
      </c>
      <c r="E4185">
        <v>198</v>
      </c>
      <c r="F4185" t="s">
        <v>5319</v>
      </c>
      <c r="J4185">
        <v>1</v>
      </c>
      <c r="K4185" s="54">
        <v>325</v>
      </c>
      <c r="L4185" s="38">
        <f t="shared" si="106"/>
        <v>325</v>
      </c>
      <c r="M4185" s="6">
        <f>tbl_Manifiestos[[#This Row],[Total Pagado]]*tbl_Manifiestos[[#This Row],[Porcentaje]]</f>
        <v>302.25</v>
      </c>
      <c r="N4185" s="3">
        <v>0.93</v>
      </c>
    </row>
    <row r="4186" spans="1:14" ht="15.75" x14ac:dyDescent="0.25">
      <c r="A4186" s="3" t="s">
        <v>5780</v>
      </c>
      <c r="B4186" s="3" t="str">
        <f>tbl_Manifiestos[[#This Row],[Factura]] &amp; "|" &amp; tbl_Manifiestos[[#This Row],[Proyecto OK]] &amp; "|" &amp; TEXT(tbl_Manifiestos[[#This Row],[Servicio]],"0.00") &amp; "|" &amp; TEXT(tbl_Manifiestos[[#This Row],[Costo Unitario]],"0.00")</f>
        <v>2873||1.00|180.00</v>
      </c>
      <c r="C4186" s="44" t="s">
        <v>5685</v>
      </c>
      <c r="D4186" s="79">
        <v>45964</v>
      </c>
      <c r="E4186">
        <v>198</v>
      </c>
      <c r="F4186" t="s">
        <v>5319</v>
      </c>
      <c r="J4186">
        <v>1</v>
      </c>
      <c r="K4186" s="55">
        <v>180</v>
      </c>
      <c r="L4186" s="40">
        <f t="shared" si="106"/>
        <v>180</v>
      </c>
      <c r="M4186" s="6">
        <f>tbl_Manifiestos[[#This Row],[Total Pagado]]*tbl_Manifiestos[[#This Row],[Porcentaje]]</f>
        <v>167.4</v>
      </c>
      <c r="N4186" s="3">
        <v>0.93</v>
      </c>
    </row>
    <row r="4187" spans="1:14" ht="15.75" x14ac:dyDescent="0.25">
      <c r="A4187" s="3" t="s">
        <v>5780</v>
      </c>
      <c r="B4187" s="3" t="str">
        <f>tbl_Manifiestos[[#This Row],[Factura]] &amp; "|" &amp; tbl_Manifiestos[[#This Row],[Proyecto OK]] &amp; "|" &amp; TEXT(tbl_Manifiestos[[#This Row],[Servicio]],"0.00") &amp; "|" &amp; TEXT(tbl_Manifiestos[[#This Row],[Costo Unitario]],"0.00")</f>
        <v>2873||1.00|180.00</v>
      </c>
      <c r="C4187" s="44" t="s">
        <v>5685</v>
      </c>
      <c r="D4187" s="79">
        <v>45964</v>
      </c>
      <c r="E4187">
        <v>198</v>
      </c>
      <c r="F4187" t="s">
        <v>5319</v>
      </c>
      <c r="J4187">
        <v>1</v>
      </c>
      <c r="K4187" s="55">
        <v>180</v>
      </c>
      <c r="L4187" s="40">
        <f t="shared" si="106"/>
        <v>180</v>
      </c>
      <c r="M4187" s="6">
        <f>tbl_Manifiestos[[#This Row],[Total Pagado]]*tbl_Manifiestos[[#This Row],[Porcentaje]]</f>
        <v>167.4</v>
      </c>
      <c r="N4187" s="3">
        <v>0.93</v>
      </c>
    </row>
    <row r="4188" spans="1:14" ht="15.75" x14ac:dyDescent="0.25">
      <c r="A4188" s="3" t="s">
        <v>5780</v>
      </c>
      <c r="B4188" s="3" t="str">
        <f>tbl_Manifiestos[[#This Row],[Factura]] &amp; "|" &amp; tbl_Manifiestos[[#This Row],[Proyecto OK]] &amp; "|" &amp; TEXT(tbl_Manifiestos[[#This Row],[Servicio]],"0.00") &amp; "|" &amp; TEXT(tbl_Manifiestos[[#This Row],[Costo Unitario]],"0.00")</f>
        <v>2873||1.00|325.00</v>
      </c>
      <c r="C4188" s="44" t="s">
        <v>5685</v>
      </c>
      <c r="D4188" s="79">
        <v>45964</v>
      </c>
      <c r="E4188">
        <v>198</v>
      </c>
      <c r="F4188" t="s">
        <v>5319</v>
      </c>
      <c r="J4188">
        <v>1</v>
      </c>
      <c r="K4188" s="55">
        <v>325</v>
      </c>
      <c r="L4188" s="40">
        <f t="shared" si="106"/>
        <v>325</v>
      </c>
      <c r="M4188" s="6">
        <f>tbl_Manifiestos[[#This Row],[Total Pagado]]*tbl_Manifiestos[[#This Row],[Porcentaje]]</f>
        <v>302.25</v>
      </c>
      <c r="N4188" s="3">
        <v>0.93</v>
      </c>
    </row>
    <row r="4189" spans="1:14" ht="15.75" x14ac:dyDescent="0.25">
      <c r="A4189" s="3" t="s">
        <v>5780</v>
      </c>
      <c r="B4189" s="3" t="str">
        <f>tbl_Manifiestos[[#This Row],[Factura]] &amp; "|" &amp; tbl_Manifiestos[[#This Row],[Proyecto OK]] &amp; "|" &amp; TEXT(tbl_Manifiestos[[#This Row],[Servicio]],"0.00") &amp; "|" &amp; TEXT(tbl_Manifiestos[[#This Row],[Costo Unitario]],"0.00")</f>
        <v>2873||1.00|180.00</v>
      </c>
      <c r="C4189" s="44" t="s">
        <v>5685</v>
      </c>
      <c r="D4189" s="80">
        <v>45965</v>
      </c>
      <c r="E4189">
        <v>198</v>
      </c>
      <c r="F4189" t="s">
        <v>5319</v>
      </c>
      <c r="J4189">
        <v>1</v>
      </c>
      <c r="K4189" s="56">
        <v>180</v>
      </c>
      <c r="L4189" s="39">
        <f t="shared" si="106"/>
        <v>180</v>
      </c>
      <c r="M4189" s="6">
        <f>tbl_Manifiestos[[#This Row],[Total Pagado]]*tbl_Manifiestos[[#This Row],[Porcentaje]]</f>
        <v>167.4</v>
      </c>
      <c r="N4189" s="3">
        <v>0.93</v>
      </c>
    </row>
    <row r="4190" spans="1:14" ht="15.75" x14ac:dyDescent="0.25">
      <c r="A4190" s="3" t="s">
        <v>5780</v>
      </c>
      <c r="B4190" s="3" t="str">
        <f>tbl_Manifiestos[[#This Row],[Factura]] &amp; "|" &amp; tbl_Manifiestos[[#This Row],[Proyecto OK]] &amp; "|" &amp; TEXT(tbl_Manifiestos[[#This Row],[Servicio]],"0.00") &amp; "|" &amp; TEXT(tbl_Manifiestos[[#This Row],[Costo Unitario]],"0.00")</f>
        <v>2873||1.00|325.00</v>
      </c>
      <c r="C4190" s="44" t="s">
        <v>5685</v>
      </c>
      <c r="D4190" s="78">
        <v>45965</v>
      </c>
      <c r="E4190">
        <v>198</v>
      </c>
      <c r="F4190" t="s">
        <v>5319</v>
      </c>
      <c r="J4190">
        <v>1</v>
      </c>
      <c r="K4190" s="54">
        <v>325</v>
      </c>
      <c r="L4190" s="38">
        <f t="shared" si="106"/>
        <v>325</v>
      </c>
      <c r="M4190" s="6">
        <f>tbl_Manifiestos[[#This Row],[Total Pagado]]*tbl_Manifiestos[[#This Row],[Porcentaje]]</f>
        <v>302.25</v>
      </c>
      <c r="N4190" s="3">
        <v>0.93</v>
      </c>
    </row>
    <row r="4191" spans="1:14" ht="15.75" x14ac:dyDescent="0.25">
      <c r="A4191" s="3" t="s">
        <v>5780</v>
      </c>
      <c r="B4191" s="3" t="str">
        <f>tbl_Manifiestos[[#This Row],[Factura]] &amp; "|" &amp; tbl_Manifiestos[[#This Row],[Proyecto OK]] &amp; "|" &amp; TEXT(tbl_Manifiestos[[#This Row],[Servicio]],"0.00") &amp; "|" &amp; TEXT(tbl_Manifiestos[[#This Row],[Costo Unitario]],"0.00")</f>
        <v>2873||1.00|325.00</v>
      </c>
      <c r="C4191" s="44" t="s">
        <v>5685</v>
      </c>
      <c r="D4191" s="79">
        <v>45965</v>
      </c>
      <c r="E4191">
        <v>198</v>
      </c>
      <c r="F4191" t="s">
        <v>5319</v>
      </c>
      <c r="J4191">
        <v>1</v>
      </c>
      <c r="K4191" s="55">
        <v>325</v>
      </c>
      <c r="L4191" s="40">
        <f t="shared" ref="L4191:L4222" si="107">J4191*K4191</f>
        <v>325</v>
      </c>
      <c r="M4191" s="6">
        <f>tbl_Manifiestos[[#This Row],[Total Pagado]]*tbl_Manifiestos[[#This Row],[Porcentaje]]</f>
        <v>302.25</v>
      </c>
      <c r="N4191" s="3">
        <v>0.93</v>
      </c>
    </row>
    <row r="4192" spans="1:14" ht="15.75" x14ac:dyDescent="0.25">
      <c r="A4192" s="3" t="s">
        <v>5780</v>
      </c>
      <c r="B4192" s="3" t="str">
        <f>tbl_Manifiestos[[#This Row],[Factura]] &amp; "|" &amp; tbl_Manifiestos[[#This Row],[Proyecto OK]] &amp; "|" &amp; TEXT(tbl_Manifiestos[[#This Row],[Servicio]],"0.00") &amp; "|" &amp; TEXT(tbl_Manifiestos[[#This Row],[Costo Unitario]],"0.00")</f>
        <v>2873||1.00|325.00</v>
      </c>
      <c r="C4192" s="44" t="s">
        <v>5685</v>
      </c>
      <c r="D4192" s="79">
        <v>45965</v>
      </c>
      <c r="E4192">
        <v>198</v>
      </c>
      <c r="F4192" t="s">
        <v>5319</v>
      </c>
      <c r="J4192">
        <v>1</v>
      </c>
      <c r="K4192" s="55">
        <v>325</v>
      </c>
      <c r="L4192" s="40">
        <f t="shared" si="107"/>
        <v>325</v>
      </c>
      <c r="M4192" s="6">
        <f>tbl_Manifiestos[[#This Row],[Total Pagado]]*tbl_Manifiestos[[#This Row],[Porcentaje]]</f>
        <v>302.25</v>
      </c>
      <c r="N4192" s="3">
        <v>0.93</v>
      </c>
    </row>
    <row r="4193" spans="1:14" ht="15.75" x14ac:dyDescent="0.25">
      <c r="A4193" s="3" t="s">
        <v>5780</v>
      </c>
      <c r="B4193" s="3" t="str">
        <f>tbl_Manifiestos[[#This Row],[Factura]] &amp; "|" &amp; tbl_Manifiestos[[#This Row],[Proyecto OK]] &amp; "|" &amp; TEXT(tbl_Manifiestos[[#This Row],[Servicio]],"0.00") &amp; "|" &amp; TEXT(tbl_Manifiestos[[#This Row],[Costo Unitario]],"0.00")</f>
        <v>2873||1.00|325.00</v>
      </c>
      <c r="C4193" s="44" t="s">
        <v>5685</v>
      </c>
      <c r="D4193" s="80">
        <v>45965</v>
      </c>
      <c r="E4193">
        <v>198</v>
      </c>
      <c r="F4193" t="s">
        <v>5319</v>
      </c>
      <c r="J4193">
        <v>1</v>
      </c>
      <c r="K4193" s="56">
        <v>325</v>
      </c>
      <c r="L4193" s="39">
        <f t="shared" si="107"/>
        <v>325</v>
      </c>
      <c r="M4193" s="6">
        <f>tbl_Manifiestos[[#This Row],[Total Pagado]]*tbl_Manifiestos[[#This Row],[Porcentaje]]</f>
        <v>302.25</v>
      </c>
      <c r="N4193" s="3">
        <v>0.93</v>
      </c>
    </row>
    <row r="4194" spans="1:14" ht="15.75" x14ac:dyDescent="0.25">
      <c r="A4194" s="3" t="s">
        <v>5780</v>
      </c>
      <c r="B4194" s="3" t="str">
        <f>tbl_Manifiestos[[#This Row],[Factura]] &amp; "|" &amp; tbl_Manifiestos[[#This Row],[Proyecto OK]] &amp; "|" &amp; TEXT(tbl_Manifiestos[[#This Row],[Servicio]],"0.00") &amp; "|" &amp; TEXT(tbl_Manifiestos[[#This Row],[Costo Unitario]],"0.00")</f>
        <v>2873||1.00|325.00</v>
      </c>
      <c r="C4194" s="44" t="s">
        <v>5685</v>
      </c>
      <c r="D4194" s="78">
        <v>45965</v>
      </c>
      <c r="E4194">
        <v>198</v>
      </c>
      <c r="F4194" t="s">
        <v>5319</v>
      </c>
      <c r="J4194">
        <v>1</v>
      </c>
      <c r="K4194" s="54">
        <v>325</v>
      </c>
      <c r="L4194" s="38">
        <f t="shared" si="107"/>
        <v>325</v>
      </c>
      <c r="M4194" s="6">
        <f>tbl_Manifiestos[[#This Row],[Total Pagado]]*tbl_Manifiestos[[#This Row],[Porcentaje]]</f>
        <v>302.25</v>
      </c>
      <c r="N4194" s="3">
        <v>0.93</v>
      </c>
    </row>
    <row r="4195" spans="1:14" ht="15.75" x14ac:dyDescent="0.25">
      <c r="A4195" s="3" t="s">
        <v>5780</v>
      </c>
      <c r="B4195" s="3" t="str">
        <f>tbl_Manifiestos[[#This Row],[Factura]] &amp; "|" &amp; tbl_Manifiestos[[#This Row],[Proyecto OK]] &amp; "|" &amp; TEXT(tbl_Manifiestos[[#This Row],[Servicio]],"0.00") &amp; "|" &amp; TEXT(tbl_Manifiestos[[#This Row],[Costo Unitario]],"0.00")</f>
        <v>2875|Metra 115th|5.00|250.00</v>
      </c>
      <c r="C4195" s="44" t="s">
        <v>5686</v>
      </c>
      <c r="D4195" s="79">
        <v>45966</v>
      </c>
      <c r="E4195">
        <v>108</v>
      </c>
      <c r="F4195" t="s">
        <v>5363</v>
      </c>
      <c r="H4195" t="s">
        <v>3627</v>
      </c>
      <c r="J4195">
        <v>5</v>
      </c>
      <c r="K4195" s="55">
        <v>250</v>
      </c>
      <c r="L4195" s="40">
        <f t="shared" si="107"/>
        <v>1250</v>
      </c>
      <c r="M4195" s="6">
        <f>tbl_Manifiestos[[#This Row],[Total Pagado]]*tbl_Manifiestos[[#This Row],[Porcentaje]]</f>
        <v>1162.5</v>
      </c>
      <c r="N4195" s="3">
        <v>0.93</v>
      </c>
    </row>
    <row r="4196" spans="1:14" ht="15.75" x14ac:dyDescent="0.25">
      <c r="A4196" s="3" t="s">
        <v>5780</v>
      </c>
      <c r="B4196" s="3" t="str">
        <f>tbl_Manifiestos[[#This Row],[Factura]] &amp; "|" &amp; tbl_Manifiestos[[#This Row],[Proyecto OK]] &amp; "|" &amp; TEXT(tbl_Manifiestos[[#This Row],[Servicio]],"0.00") &amp; "|" &amp; TEXT(tbl_Manifiestos[[#This Row],[Costo Unitario]],"0.00")</f>
        <v>2895|115th Metra|5.00|250.00</v>
      </c>
      <c r="C4196" s="44">
        <v>2895</v>
      </c>
      <c r="D4196" s="79">
        <v>45974</v>
      </c>
      <c r="E4196">
        <v>108</v>
      </c>
      <c r="F4196" t="s">
        <v>5343</v>
      </c>
      <c r="H4196" t="s">
        <v>1346</v>
      </c>
      <c r="J4196">
        <v>5</v>
      </c>
      <c r="K4196" s="55">
        <v>250</v>
      </c>
      <c r="L4196" s="40">
        <f t="shared" si="107"/>
        <v>1250</v>
      </c>
      <c r="M4196" s="6">
        <f>tbl_Manifiestos[[#This Row],[Total Pagado]]*tbl_Manifiestos[[#This Row],[Porcentaje]]</f>
        <v>1162.5</v>
      </c>
      <c r="N4196" s="3">
        <v>0.93</v>
      </c>
    </row>
    <row r="4197" spans="1:14" ht="15.75" x14ac:dyDescent="0.25">
      <c r="A4197" s="3" t="s">
        <v>5780</v>
      </c>
      <c r="B4197" s="3" t="str">
        <f>tbl_Manifiestos[[#This Row],[Factura]] &amp; "|" &amp; tbl_Manifiestos[[#This Row],[Proyecto OK]] &amp; "|" &amp; TEXT(tbl_Manifiestos[[#This Row],[Servicio]],"0.00") &amp; "|" &amp; TEXT(tbl_Manifiestos[[#This Row],[Costo Unitario]],"0.00")</f>
        <v>2895|115th Metra|3.00|250.00</v>
      </c>
      <c r="C4197" s="44">
        <v>2895</v>
      </c>
      <c r="D4197" s="79">
        <v>45975</v>
      </c>
      <c r="E4197">
        <v>108</v>
      </c>
      <c r="F4197" t="s">
        <v>5343</v>
      </c>
      <c r="H4197" t="s">
        <v>1346</v>
      </c>
      <c r="J4197">
        <v>3</v>
      </c>
      <c r="K4197" s="55">
        <v>250</v>
      </c>
      <c r="L4197" s="40">
        <f t="shared" si="107"/>
        <v>750</v>
      </c>
      <c r="M4197" s="6">
        <f>tbl_Manifiestos[[#This Row],[Total Pagado]]*tbl_Manifiestos[[#This Row],[Porcentaje]]</f>
        <v>697.5</v>
      </c>
      <c r="N4197" s="3">
        <v>0.93</v>
      </c>
    </row>
    <row r="4198" spans="1:14" ht="15.75" x14ac:dyDescent="0.25">
      <c r="A4198" s="3" t="s">
        <v>5780</v>
      </c>
      <c r="B4198" s="3" t="str">
        <f>tbl_Manifiestos[[#This Row],[Factura]] &amp; "|" &amp; tbl_Manifiestos[[#This Row],[Proyecto OK]] &amp; "|" &amp; TEXT(tbl_Manifiestos[[#This Row],[Servicio]],"0.00") &amp; "|" &amp; TEXT(tbl_Manifiestos[[#This Row],[Costo Unitario]],"0.00")</f>
        <v>2897|Metra 115th|3.00|250.00</v>
      </c>
      <c r="C4198" s="44">
        <v>2897</v>
      </c>
      <c r="D4198" s="80">
        <v>45973</v>
      </c>
      <c r="E4198">
        <v>108</v>
      </c>
      <c r="F4198" t="s">
        <v>5363</v>
      </c>
      <c r="H4198" t="s">
        <v>3627</v>
      </c>
      <c r="J4198">
        <v>3</v>
      </c>
      <c r="K4198" s="56">
        <v>250</v>
      </c>
      <c r="L4198" s="39">
        <f t="shared" si="107"/>
        <v>750</v>
      </c>
      <c r="M4198" s="6">
        <f>tbl_Manifiestos[[#This Row],[Total Pagado]]*tbl_Manifiestos[[#This Row],[Porcentaje]]</f>
        <v>697.5</v>
      </c>
      <c r="N4198" s="3">
        <v>0.93</v>
      </c>
    </row>
    <row r="4199" spans="1:14" ht="15.75" x14ac:dyDescent="0.25">
      <c r="A4199" s="3" t="s">
        <v>5780</v>
      </c>
      <c r="B4199" s="3" t="str">
        <f>tbl_Manifiestos[[#This Row],[Factura]] &amp; "|" &amp; tbl_Manifiestos[[#This Row],[Proyecto OK]] &amp; "|" &amp; TEXT(tbl_Manifiestos[[#This Row],[Servicio]],"0.00") &amp; "|" &amp; TEXT(tbl_Manifiestos[[#This Row],[Costo Unitario]],"0.00")</f>
        <v>2893|PBC CDOT|1.00|315.00</v>
      </c>
      <c r="C4199" s="44">
        <v>2893</v>
      </c>
      <c r="D4199" s="78">
        <v>45971</v>
      </c>
      <c r="E4199">
        <v>108</v>
      </c>
      <c r="F4199" t="s">
        <v>5365</v>
      </c>
      <c r="H4199" t="s">
        <v>4490</v>
      </c>
      <c r="J4199">
        <v>1</v>
      </c>
      <c r="K4199" s="54">
        <v>315</v>
      </c>
      <c r="L4199" s="38">
        <f t="shared" si="107"/>
        <v>315</v>
      </c>
      <c r="M4199" s="6">
        <f>tbl_Manifiestos[[#This Row],[Total Pagado]]*tbl_Manifiestos[[#This Row],[Porcentaje]]</f>
        <v>292.95</v>
      </c>
      <c r="N4199" s="3">
        <v>0.93</v>
      </c>
    </row>
    <row r="4200" spans="1:14" ht="15.75" x14ac:dyDescent="0.25">
      <c r="A4200" s="3" t="s">
        <v>5780</v>
      </c>
      <c r="B4200" s="3" t="str">
        <f>tbl_Manifiestos[[#This Row],[Factura]] &amp; "|" &amp; tbl_Manifiestos[[#This Row],[Proyecto OK]] &amp; "|" &amp; TEXT(tbl_Manifiestos[[#This Row],[Servicio]],"0.00") &amp; "|" &amp; TEXT(tbl_Manifiestos[[#This Row],[Costo Unitario]],"0.00")</f>
        <v>2893|PBC CDOT|1.00|315.00</v>
      </c>
      <c r="C4200" s="44">
        <v>2893</v>
      </c>
      <c r="D4200" s="79">
        <v>45971</v>
      </c>
      <c r="E4200">
        <v>108</v>
      </c>
      <c r="F4200" t="s">
        <v>5365</v>
      </c>
      <c r="H4200" t="s">
        <v>4490</v>
      </c>
      <c r="J4200">
        <v>1</v>
      </c>
      <c r="K4200" s="55">
        <v>315</v>
      </c>
      <c r="L4200" s="40">
        <f t="shared" si="107"/>
        <v>315</v>
      </c>
      <c r="M4200" s="6">
        <f>tbl_Manifiestos[[#This Row],[Total Pagado]]*tbl_Manifiestos[[#This Row],[Porcentaje]]</f>
        <v>292.95</v>
      </c>
      <c r="N4200" s="3">
        <v>0.93</v>
      </c>
    </row>
    <row r="4201" spans="1:14" ht="15.75" x14ac:dyDescent="0.25">
      <c r="A4201" s="3" t="s">
        <v>5780</v>
      </c>
      <c r="B4201" s="3" t="str">
        <f>tbl_Manifiestos[[#This Row],[Factura]] &amp; "|" &amp; tbl_Manifiestos[[#This Row],[Proyecto OK]] &amp; "|" &amp; TEXT(tbl_Manifiestos[[#This Row],[Servicio]],"0.00") &amp; "|" &amp; TEXT(tbl_Manifiestos[[#This Row],[Costo Unitario]],"0.00")</f>
        <v>2916|Metra 115th|3.00|250.00</v>
      </c>
      <c r="C4201" s="44" t="s">
        <v>5707</v>
      </c>
      <c r="D4201" s="51">
        <v>45980</v>
      </c>
      <c r="E4201">
        <v>108</v>
      </c>
      <c r="F4201" t="s">
        <v>5363</v>
      </c>
      <c r="H4201" t="s">
        <v>3627</v>
      </c>
      <c r="J4201">
        <v>3</v>
      </c>
      <c r="K4201" s="55">
        <v>250</v>
      </c>
      <c r="L4201" s="40">
        <f t="shared" si="107"/>
        <v>750</v>
      </c>
      <c r="M4201" s="6">
        <f>tbl_Manifiestos[[#This Row],[Total Pagado]]*tbl_Manifiestos[[#This Row],[Porcentaje]]</f>
        <v>697.5</v>
      </c>
      <c r="N4201" s="3">
        <v>0.93</v>
      </c>
    </row>
    <row r="4202" spans="1:14" ht="15.75" x14ac:dyDescent="0.25">
      <c r="A4202" s="3" t="s">
        <v>16</v>
      </c>
      <c r="B4202" s="3" t="str">
        <f>tbl_Manifiestos[[#This Row],[Factura]] &amp; "|" &amp; tbl_Manifiestos[[#This Row],[Proyecto OK]] &amp; "|" &amp; TEXT(tbl_Manifiestos[[#This Row],[Servicio]],"0.00") &amp; "|" &amp; TEXT(tbl_Manifiestos[[#This Row],[Costo Unitario]],"0.00")</f>
        <v>2302|AR Term|9.75|110.00</v>
      </c>
      <c r="C4202" s="44">
        <v>2302</v>
      </c>
      <c r="D4202" s="111">
        <v>45635</v>
      </c>
      <c r="E4202" s="23">
        <v>308</v>
      </c>
      <c r="F4202" s="24" t="s">
        <v>5324</v>
      </c>
      <c r="G4202" t="s">
        <v>1039</v>
      </c>
      <c r="H4202" s="135" t="s">
        <v>1039</v>
      </c>
      <c r="I4202" s="23"/>
      <c r="J4202" s="24">
        <v>9.75</v>
      </c>
      <c r="K4202" s="25">
        <v>110</v>
      </c>
      <c r="L4202" s="92">
        <f t="shared" si="107"/>
        <v>1072.5</v>
      </c>
      <c r="M4202" s="6">
        <f>tbl_Manifiestos[[#This Row],[Total Pagado]]*tbl_Manifiestos[[#This Row],[Porcentaje]]</f>
        <v>997.42500000000007</v>
      </c>
      <c r="N4202" s="3">
        <v>0.93</v>
      </c>
    </row>
    <row r="4203" spans="1:14" ht="15.75" x14ac:dyDescent="0.25">
      <c r="A4203" s="3" t="s">
        <v>16</v>
      </c>
      <c r="B4203" s="3" t="str">
        <f>tbl_Manifiestos[[#This Row],[Factura]] &amp; "|" &amp; tbl_Manifiestos[[#This Row],[Proyecto OK]] &amp; "|" &amp; TEXT(tbl_Manifiestos[[#This Row],[Servicio]],"0.00") &amp; "|" &amp; TEXT(tbl_Manifiestos[[#This Row],[Costo Unitario]],"0.00")</f>
        <v>2302|AR Term|7.50|110.00</v>
      </c>
      <c r="C4203" s="44">
        <v>2302</v>
      </c>
      <c r="D4203" s="145">
        <v>45636</v>
      </c>
      <c r="E4203" s="23">
        <v>308</v>
      </c>
      <c r="F4203" s="24" t="s">
        <v>5324</v>
      </c>
      <c r="G4203" t="s">
        <v>1039</v>
      </c>
      <c r="H4203" s="135" t="s">
        <v>1039</v>
      </c>
      <c r="I4203" s="23"/>
      <c r="J4203" s="24">
        <v>7.5</v>
      </c>
      <c r="K4203" s="29">
        <v>110</v>
      </c>
      <c r="L4203" s="93">
        <f t="shared" si="107"/>
        <v>825</v>
      </c>
      <c r="M4203" s="6">
        <f>tbl_Manifiestos[[#This Row],[Total Pagado]]*tbl_Manifiestos[[#This Row],[Porcentaje]]</f>
        <v>767.25</v>
      </c>
      <c r="N4203" s="3">
        <v>0.93</v>
      </c>
    </row>
    <row r="4204" spans="1:14" ht="15.75" x14ac:dyDescent="0.25">
      <c r="A4204" s="3" t="s">
        <v>16</v>
      </c>
      <c r="B4204" s="3" t="str">
        <f>tbl_Manifiestos[[#This Row],[Factura]] &amp; "|" &amp; tbl_Manifiestos[[#This Row],[Proyecto OK]] &amp; "|" &amp; TEXT(tbl_Manifiestos[[#This Row],[Servicio]],"0.00") &amp; "|" &amp; TEXT(tbl_Manifiestos[[#This Row],[Costo Unitario]],"0.00")</f>
        <v>2322|Lead Service Line Replacements|8.00|115.00</v>
      </c>
      <c r="C4204" s="44">
        <v>2322</v>
      </c>
      <c r="D4204" s="154">
        <v>45649</v>
      </c>
      <c r="E4204" s="23">
        <v>308</v>
      </c>
      <c r="F4204" s="24" t="s">
        <v>5402</v>
      </c>
      <c r="G4204" s="23"/>
      <c r="H4204" t="s">
        <v>65</v>
      </c>
      <c r="I4204" s="23"/>
      <c r="J4204" s="24">
        <v>8</v>
      </c>
      <c r="K4204" s="188">
        <v>115</v>
      </c>
      <c r="L4204" s="103">
        <f t="shared" si="107"/>
        <v>920</v>
      </c>
      <c r="M4204" s="6">
        <f>tbl_Manifiestos[[#This Row],[Total Pagado]]*tbl_Manifiestos[[#This Row],[Porcentaje]]</f>
        <v>855.6</v>
      </c>
      <c r="N4204" s="3">
        <v>0.93</v>
      </c>
    </row>
    <row r="4205" spans="1:14" ht="15.75" x14ac:dyDescent="0.25">
      <c r="A4205" s="3" t="s">
        <v>16</v>
      </c>
      <c r="B4205" s="3" t="str">
        <f>tbl_Manifiestos[[#This Row],[Factura]] &amp; "|" &amp; tbl_Manifiestos[[#This Row],[Proyecto OK]] &amp; "|" &amp; TEXT(tbl_Manifiestos[[#This Row],[Servicio]],"0.00") &amp; "|" &amp; TEXT(tbl_Manifiestos[[#This Row],[Costo Unitario]],"0.00")</f>
        <v>2322|Lead Service Line Replacements|8.00|115.00</v>
      </c>
      <c r="C4205" s="44">
        <v>2322</v>
      </c>
      <c r="D4205" s="111">
        <v>45652</v>
      </c>
      <c r="E4205" s="23">
        <v>308</v>
      </c>
      <c r="F4205" s="24" t="s">
        <v>5402</v>
      </c>
      <c r="G4205" s="23"/>
      <c r="H4205" t="s">
        <v>65</v>
      </c>
      <c r="I4205" s="23"/>
      <c r="J4205" s="24">
        <v>8</v>
      </c>
      <c r="K4205" s="25">
        <v>115</v>
      </c>
      <c r="L4205" s="92">
        <f t="shared" si="107"/>
        <v>920</v>
      </c>
      <c r="M4205" s="6">
        <f>tbl_Manifiestos[[#This Row],[Total Pagado]]*tbl_Manifiestos[[#This Row],[Porcentaje]]</f>
        <v>855.6</v>
      </c>
      <c r="N4205" s="3">
        <v>0.93</v>
      </c>
    </row>
    <row r="4206" spans="1:14" ht="15.75" x14ac:dyDescent="0.25">
      <c r="A4206" s="3" t="s">
        <v>16</v>
      </c>
      <c r="B4206" s="3" t="str">
        <f>tbl_Manifiestos[[#This Row],[Factura]] &amp; "|" &amp; tbl_Manifiestos[[#This Row],[Proyecto OK]] &amp; "|" &amp; TEXT(tbl_Manifiestos[[#This Row],[Servicio]],"0.00") &amp; "|" &amp; TEXT(tbl_Manifiestos[[#This Row],[Costo Unitario]],"0.00")</f>
        <v>2322|Lead Service Line Replacements|8.00|115.00</v>
      </c>
      <c r="C4206" s="44">
        <v>2322</v>
      </c>
      <c r="D4206" s="111">
        <v>45656</v>
      </c>
      <c r="E4206" s="23">
        <v>308</v>
      </c>
      <c r="F4206" s="24" t="s">
        <v>5402</v>
      </c>
      <c r="G4206" s="23"/>
      <c r="H4206" t="s">
        <v>65</v>
      </c>
      <c r="I4206" s="23"/>
      <c r="J4206" s="24">
        <v>8</v>
      </c>
      <c r="K4206" s="25">
        <v>115</v>
      </c>
      <c r="L4206" s="92">
        <f t="shared" si="107"/>
        <v>920</v>
      </c>
      <c r="M4206" s="6">
        <f>tbl_Manifiestos[[#This Row],[Total Pagado]]*tbl_Manifiestos[[#This Row],[Porcentaje]]</f>
        <v>855.6</v>
      </c>
      <c r="N4206" s="3">
        <v>0.93</v>
      </c>
    </row>
    <row r="4207" spans="1:14" ht="15.75" x14ac:dyDescent="0.25">
      <c r="A4207" s="3" t="s">
        <v>16</v>
      </c>
      <c r="B4207" s="3" t="str">
        <f>tbl_Manifiestos[[#This Row],[Factura]] &amp; "|" &amp; tbl_Manifiestos[[#This Row],[Proyecto OK]] &amp; "|" &amp; TEXT(tbl_Manifiestos[[#This Row],[Servicio]],"0.00") &amp; "|" &amp; TEXT(tbl_Manifiestos[[#This Row],[Costo Unitario]],"0.00")</f>
        <v>2334|Lead Service Line Replacements|10.50|115.00</v>
      </c>
      <c r="C4207" s="44">
        <v>2334</v>
      </c>
      <c r="D4207" s="125">
        <v>45673</v>
      </c>
      <c r="E4207">
        <v>308</v>
      </c>
      <c r="F4207" t="s">
        <v>5402</v>
      </c>
      <c r="H4207" t="s">
        <v>65</v>
      </c>
      <c r="J4207">
        <v>10.5</v>
      </c>
      <c r="K4207" s="35">
        <v>115</v>
      </c>
      <c r="L4207" s="39">
        <f t="shared" si="107"/>
        <v>1207.5</v>
      </c>
      <c r="M4207" s="6">
        <f>tbl_Manifiestos[[#This Row],[Total Pagado]]*tbl_Manifiestos[[#This Row],[Porcentaje]]</f>
        <v>1122.9750000000001</v>
      </c>
      <c r="N4207" s="3">
        <v>0.93</v>
      </c>
    </row>
    <row r="4208" spans="1:14" ht="15.75" x14ac:dyDescent="0.25">
      <c r="A4208" s="3" t="s">
        <v>16</v>
      </c>
      <c r="B4208" s="3" t="str">
        <f>tbl_Manifiestos[[#This Row],[Factura]] &amp; "|" &amp; tbl_Manifiestos[[#This Row],[Proyecto OK]] &amp; "|" &amp; TEXT(tbl_Manifiestos[[#This Row],[Servicio]],"0.00") &amp; "|" &amp; TEXT(tbl_Manifiestos[[#This Row],[Costo Unitario]],"0.00")</f>
        <v>2334|Lead Service Line Replacements|8.00|115.00</v>
      </c>
      <c r="C4208" s="44">
        <v>2334</v>
      </c>
      <c r="D4208" s="122">
        <v>45674</v>
      </c>
      <c r="E4208">
        <v>308</v>
      </c>
      <c r="F4208" t="s">
        <v>5402</v>
      </c>
      <c r="H4208" t="s">
        <v>65</v>
      </c>
      <c r="J4208">
        <v>8</v>
      </c>
      <c r="K4208" s="37">
        <v>115</v>
      </c>
      <c r="L4208" s="41">
        <f t="shared" si="107"/>
        <v>920</v>
      </c>
      <c r="M4208" s="6">
        <f>tbl_Manifiestos[[#This Row],[Total Pagado]]*tbl_Manifiestos[[#This Row],[Porcentaje]]</f>
        <v>855.6</v>
      </c>
      <c r="N4208" s="3">
        <v>0.93</v>
      </c>
    </row>
    <row r="4209" spans="1:14" ht="15.75" x14ac:dyDescent="0.25">
      <c r="A4209" s="3" t="s">
        <v>16</v>
      </c>
      <c r="B4209" s="3" t="str">
        <f>tbl_Manifiestos[[#This Row],[Factura]] &amp; "|" &amp; tbl_Manifiestos[[#This Row],[Proyecto OK]] &amp; "|" &amp; TEXT(tbl_Manifiestos[[#This Row],[Servicio]],"0.00") &amp; "|" &amp; TEXT(tbl_Manifiestos[[#This Row],[Costo Unitario]],"0.00")</f>
        <v>2390|JV|5.00|105.00</v>
      </c>
      <c r="C4209" s="44">
        <v>2390</v>
      </c>
      <c r="D4209" s="122">
        <v>45743</v>
      </c>
      <c r="E4209">
        <v>308</v>
      </c>
      <c r="F4209" s="3" t="s">
        <v>5328</v>
      </c>
      <c r="G4209" t="s">
        <v>711</v>
      </c>
      <c r="H4209" t="s">
        <v>711</v>
      </c>
      <c r="J4209">
        <v>5</v>
      </c>
      <c r="K4209" s="37">
        <v>105</v>
      </c>
      <c r="L4209" s="41">
        <f t="shared" si="107"/>
        <v>525</v>
      </c>
      <c r="M4209" s="6">
        <f>tbl_Manifiestos[[#This Row],[Total Pagado]]*tbl_Manifiestos[[#This Row],[Porcentaje]]</f>
        <v>488.25</v>
      </c>
      <c r="N4209" s="3">
        <v>0.93</v>
      </c>
    </row>
    <row r="4210" spans="1:14" ht="15.75" x14ac:dyDescent="0.25">
      <c r="A4210" s="3" t="s">
        <v>16</v>
      </c>
      <c r="B4210" s="3" t="str">
        <f>tbl_Manifiestos[[#This Row],[Factura]] &amp; "|" &amp; tbl_Manifiestos[[#This Row],[Proyecto OK]] &amp; "|" &amp; TEXT(tbl_Manifiestos[[#This Row],[Servicio]],"0.00") &amp; "|" &amp; TEXT(tbl_Manifiestos[[#This Row],[Costo Unitario]],"0.00")</f>
        <v>2449|Lead Service Line Replacements|9.00|120.00</v>
      </c>
      <c r="C4210" s="44">
        <v>2449</v>
      </c>
      <c r="D4210" s="123">
        <v>45740</v>
      </c>
      <c r="E4210">
        <v>308</v>
      </c>
      <c r="F4210" t="s">
        <v>5402</v>
      </c>
      <c r="H4210" t="s">
        <v>65</v>
      </c>
      <c r="J4210">
        <v>9</v>
      </c>
      <c r="K4210" s="36">
        <v>120</v>
      </c>
      <c r="L4210" s="38">
        <f t="shared" si="107"/>
        <v>1080</v>
      </c>
      <c r="M4210" s="6">
        <f>tbl_Manifiestos[[#This Row],[Total Pagado]]*tbl_Manifiestos[[#This Row],[Porcentaje]]</f>
        <v>1004.4000000000001</v>
      </c>
      <c r="N4210" s="3">
        <v>0.93</v>
      </c>
    </row>
    <row r="4211" spans="1:14" ht="15.75" x14ac:dyDescent="0.25">
      <c r="A4211" s="3" t="s">
        <v>16</v>
      </c>
      <c r="B4211" s="3" t="str">
        <f>tbl_Manifiestos[[#This Row],[Factura]] &amp; "|" &amp; tbl_Manifiestos[[#This Row],[Proyecto OK]] &amp; "|" &amp; TEXT(tbl_Manifiestos[[#This Row],[Servicio]],"0.00") &amp; "|" &amp; TEXT(tbl_Manifiestos[[#This Row],[Costo Unitario]],"0.00")</f>
        <v>2625|Obama Presidential Library|4.25|120.00</v>
      </c>
      <c r="C4211" s="44" t="s">
        <v>5517</v>
      </c>
      <c r="D4211" s="79">
        <v>45860</v>
      </c>
      <c r="E4211">
        <v>308</v>
      </c>
      <c r="F4211" t="s">
        <v>5344</v>
      </c>
      <c r="H4211" t="s">
        <v>2679</v>
      </c>
      <c r="J4211">
        <v>4.25</v>
      </c>
      <c r="K4211" s="55">
        <v>120</v>
      </c>
      <c r="L4211" s="40">
        <f t="shared" si="107"/>
        <v>510</v>
      </c>
      <c r="M4211" s="6">
        <f>tbl_Manifiestos[[#This Row],[Total Pagado]]*tbl_Manifiestos[[#This Row],[Porcentaje]]</f>
        <v>474.3</v>
      </c>
      <c r="N4211" s="3">
        <v>0.93</v>
      </c>
    </row>
    <row r="4212" spans="1:14" ht="15.75" x14ac:dyDescent="0.25">
      <c r="A4212" s="3" t="s">
        <v>16</v>
      </c>
      <c r="B4212" s="3" t="str">
        <f>tbl_Manifiestos[[#This Row],[Factura]] &amp; "|" &amp; tbl_Manifiestos[[#This Row],[Proyecto OK]] &amp; "|" &amp; TEXT(tbl_Manifiestos[[#This Row],[Servicio]],"0.00") &amp; "|" &amp; TEXT(tbl_Manifiestos[[#This Row],[Costo Unitario]],"0.00")</f>
        <v>2749|Metra 115th|1.00|250.00</v>
      </c>
      <c r="C4212" s="44" t="s">
        <v>5602</v>
      </c>
      <c r="D4212" s="79">
        <v>45919</v>
      </c>
      <c r="E4212">
        <v>308</v>
      </c>
      <c r="F4212" t="s">
        <v>5363</v>
      </c>
      <c r="H4212" t="s">
        <v>3627</v>
      </c>
      <c r="J4212">
        <v>1</v>
      </c>
      <c r="K4212" s="55">
        <v>250</v>
      </c>
      <c r="L4212" s="129">
        <f t="shared" si="107"/>
        <v>250</v>
      </c>
      <c r="M4212" s="6">
        <f>tbl_Manifiestos[[#This Row],[Total Pagado]]*tbl_Manifiestos[[#This Row],[Porcentaje]]</f>
        <v>232.5</v>
      </c>
      <c r="N4212" s="3">
        <v>0.93</v>
      </c>
    </row>
    <row r="4213" spans="1:14" ht="15.75" x14ac:dyDescent="0.25">
      <c r="A4213" s="3" t="s">
        <v>16</v>
      </c>
      <c r="B4213" s="3" t="str">
        <f>tbl_Manifiestos[[#This Row],[Factura]] &amp; "|" &amp; tbl_Manifiestos[[#This Row],[Proyecto OK]] &amp; "|" &amp; TEXT(tbl_Manifiestos[[#This Row],[Servicio]],"0.00") &amp; "|" &amp; TEXT(tbl_Manifiestos[[#This Row],[Costo Unitario]],"0.00")</f>
        <v>2749|Metra 115th|1.00|250.00</v>
      </c>
      <c r="C4213" s="44" t="s">
        <v>5602</v>
      </c>
      <c r="D4213" s="79">
        <v>45919</v>
      </c>
      <c r="E4213">
        <v>308</v>
      </c>
      <c r="F4213" t="s">
        <v>5363</v>
      </c>
      <c r="H4213" t="s">
        <v>3627</v>
      </c>
      <c r="J4213">
        <v>1</v>
      </c>
      <c r="K4213" s="55">
        <v>250</v>
      </c>
      <c r="L4213" s="129">
        <f t="shared" si="107"/>
        <v>250</v>
      </c>
      <c r="M4213" s="6">
        <f>tbl_Manifiestos[[#This Row],[Total Pagado]]*tbl_Manifiestos[[#This Row],[Porcentaje]]</f>
        <v>232.5</v>
      </c>
      <c r="N4213" s="3">
        <v>0.93</v>
      </c>
    </row>
    <row r="4214" spans="1:14" ht="15.75" x14ac:dyDescent="0.25">
      <c r="A4214" s="3" t="s">
        <v>16</v>
      </c>
      <c r="B4214" s="3" t="str">
        <f>tbl_Manifiestos[[#This Row],[Factura]] &amp; "|" &amp; tbl_Manifiestos[[#This Row],[Proyecto OK]] &amp; "|" &amp; TEXT(tbl_Manifiestos[[#This Row],[Servicio]],"0.00") &amp; "|" &amp; TEXT(tbl_Manifiestos[[#This Row],[Costo Unitario]],"0.00")</f>
        <v>2749|Metra 115th|1.00|250.00</v>
      </c>
      <c r="C4214" s="44" t="s">
        <v>5602</v>
      </c>
      <c r="D4214" s="80">
        <v>45919</v>
      </c>
      <c r="E4214">
        <v>308</v>
      </c>
      <c r="F4214" t="s">
        <v>5363</v>
      </c>
      <c r="H4214" t="s">
        <v>3627</v>
      </c>
      <c r="J4214">
        <v>1</v>
      </c>
      <c r="K4214" s="56">
        <v>250</v>
      </c>
      <c r="L4214" s="130">
        <f t="shared" si="107"/>
        <v>250</v>
      </c>
      <c r="M4214" s="6">
        <f>tbl_Manifiestos[[#This Row],[Total Pagado]]*tbl_Manifiestos[[#This Row],[Porcentaje]]</f>
        <v>232.5</v>
      </c>
      <c r="N4214" s="3">
        <v>0.93</v>
      </c>
    </row>
    <row r="4215" spans="1:14" ht="15.75" x14ac:dyDescent="0.25">
      <c r="A4215" s="3" t="s">
        <v>16</v>
      </c>
      <c r="B4215" s="3" t="str">
        <f>tbl_Manifiestos[[#This Row],[Factura]] &amp; "|" &amp; tbl_Manifiestos[[#This Row],[Proyecto OK]] &amp; "|" &amp; TEXT(tbl_Manifiestos[[#This Row],[Servicio]],"0.00") &amp; "|" &amp; TEXT(tbl_Manifiestos[[#This Row],[Costo Unitario]],"0.00")</f>
        <v>2749|Metra 115th|1.00|250.00</v>
      </c>
      <c r="C4215" s="44" t="s">
        <v>5602</v>
      </c>
      <c r="D4215" s="78">
        <v>45919</v>
      </c>
      <c r="E4215">
        <v>308</v>
      </c>
      <c r="F4215" t="s">
        <v>5363</v>
      </c>
      <c r="H4215" t="s">
        <v>3627</v>
      </c>
      <c r="J4215">
        <v>1</v>
      </c>
      <c r="K4215" s="54">
        <v>250</v>
      </c>
      <c r="L4215" s="128">
        <f t="shared" si="107"/>
        <v>250</v>
      </c>
      <c r="M4215" s="6">
        <f>tbl_Manifiestos[[#This Row],[Total Pagado]]*tbl_Manifiestos[[#This Row],[Porcentaje]]</f>
        <v>232.5</v>
      </c>
      <c r="N4215" s="3">
        <v>0.93</v>
      </c>
    </row>
    <row r="4216" spans="1:14" ht="15.75" x14ac:dyDescent="0.25">
      <c r="A4216" s="3" t="s">
        <v>16</v>
      </c>
      <c r="B4216" s="3" t="str">
        <f>tbl_Manifiestos[[#This Row],[Factura]] &amp; "|" &amp; tbl_Manifiestos[[#This Row],[Proyecto OK]] &amp; "|" &amp; TEXT(tbl_Manifiestos[[#This Row],[Servicio]],"0.00") &amp; "|" &amp; TEXT(tbl_Manifiestos[[#This Row],[Costo Unitario]],"0.00")</f>
        <v>2749|Metra 115th|1.00|250.00</v>
      </c>
      <c r="C4216" s="44" t="s">
        <v>5602</v>
      </c>
      <c r="D4216" s="80">
        <v>45919</v>
      </c>
      <c r="E4216">
        <v>308</v>
      </c>
      <c r="F4216" t="s">
        <v>5363</v>
      </c>
      <c r="H4216" t="s">
        <v>3627</v>
      </c>
      <c r="J4216">
        <v>1</v>
      </c>
      <c r="K4216" s="56">
        <v>250</v>
      </c>
      <c r="L4216" s="130">
        <f t="shared" si="107"/>
        <v>250</v>
      </c>
      <c r="M4216" s="6">
        <f>tbl_Manifiestos[[#This Row],[Total Pagado]]*tbl_Manifiestos[[#This Row],[Porcentaje]]</f>
        <v>232.5</v>
      </c>
      <c r="N4216" s="3">
        <v>0.93</v>
      </c>
    </row>
    <row r="4217" spans="1:14" ht="15.75" x14ac:dyDescent="0.25">
      <c r="A4217" s="3" t="s">
        <v>16</v>
      </c>
      <c r="B4217" s="3" t="str">
        <f>tbl_Manifiestos[[#This Row],[Factura]] &amp; "|" &amp; tbl_Manifiestos[[#This Row],[Proyecto OK]] &amp; "|" &amp; TEXT(tbl_Manifiestos[[#This Row],[Servicio]],"0.00") &amp; "|" &amp; TEXT(tbl_Manifiestos[[#This Row],[Costo Unitario]],"0.00")</f>
        <v>2749|Metra 115th|1.00|250.00</v>
      </c>
      <c r="C4217" s="44" t="s">
        <v>5602</v>
      </c>
      <c r="D4217" s="78">
        <v>45919</v>
      </c>
      <c r="E4217">
        <v>308</v>
      </c>
      <c r="F4217" t="s">
        <v>5363</v>
      </c>
      <c r="H4217" t="s">
        <v>3627</v>
      </c>
      <c r="J4217">
        <v>1</v>
      </c>
      <c r="K4217" s="54">
        <v>250</v>
      </c>
      <c r="L4217" s="128">
        <f t="shared" si="107"/>
        <v>250</v>
      </c>
      <c r="M4217" s="6">
        <f>tbl_Manifiestos[[#This Row],[Total Pagado]]*tbl_Manifiestos[[#This Row],[Porcentaje]]</f>
        <v>232.5</v>
      </c>
      <c r="N4217" s="3">
        <v>0.93</v>
      </c>
    </row>
    <row r="4218" spans="1:14" ht="15.75" x14ac:dyDescent="0.25">
      <c r="A4218" s="3" t="s">
        <v>16</v>
      </c>
      <c r="B4218" s="3" t="str">
        <f>tbl_Manifiestos[[#This Row],[Factura]] &amp; "|" &amp; tbl_Manifiestos[[#This Row],[Proyecto OK]] &amp; "|" &amp; TEXT(tbl_Manifiestos[[#This Row],[Servicio]],"0.00") &amp; "|" &amp; TEXT(tbl_Manifiestos[[#This Row],[Costo Unitario]],"0.00")</f>
        <v>2764|Metra 95th|19.78|12.00</v>
      </c>
      <c r="C4218" s="44" t="s">
        <v>5609</v>
      </c>
      <c r="D4218" s="79">
        <v>45922</v>
      </c>
      <c r="E4218">
        <v>308</v>
      </c>
      <c r="F4218" s="3" t="s">
        <v>5330</v>
      </c>
      <c r="G4218" t="s">
        <v>5715</v>
      </c>
      <c r="H4218" t="s">
        <v>5624</v>
      </c>
      <c r="I4218">
        <v>2516</v>
      </c>
      <c r="J4218">
        <v>19.78</v>
      </c>
      <c r="K4218" s="55">
        <v>12</v>
      </c>
      <c r="L4218" s="129">
        <f t="shared" si="107"/>
        <v>237.36</v>
      </c>
      <c r="M4218" s="6">
        <f>tbl_Manifiestos[[#This Row],[Total Pagado]]*tbl_Manifiestos[[#This Row],[Porcentaje]]</f>
        <v>220.74480000000003</v>
      </c>
      <c r="N4218" s="3">
        <v>0.93</v>
      </c>
    </row>
    <row r="4219" spans="1:14" ht="15.75" x14ac:dyDescent="0.25">
      <c r="A4219" s="3" t="s">
        <v>16</v>
      </c>
      <c r="B4219" s="3" t="str">
        <f>tbl_Manifiestos[[#This Row],[Factura]] &amp; "|" &amp; tbl_Manifiestos[[#This Row],[Proyecto OK]] &amp; "|" &amp; TEXT(tbl_Manifiestos[[#This Row],[Servicio]],"0.00") &amp; "|" &amp; TEXT(tbl_Manifiestos[[#This Row],[Costo Unitario]],"0.00")</f>
        <v>2768|Metra 115th|1.00|250.00</v>
      </c>
      <c r="C4219" s="44" t="s">
        <v>5612</v>
      </c>
      <c r="D4219" s="80">
        <v>45922</v>
      </c>
      <c r="E4219">
        <v>308</v>
      </c>
      <c r="F4219" t="s">
        <v>5363</v>
      </c>
      <c r="H4219" t="s">
        <v>3627</v>
      </c>
      <c r="J4219">
        <v>1</v>
      </c>
      <c r="K4219" s="56">
        <v>250</v>
      </c>
      <c r="L4219" s="130">
        <f t="shared" si="107"/>
        <v>250</v>
      </c>
      <c r="M4219" s="6">
        <f>tbl_Manifiestos[[#This Row],[Total Pagado]]*tbl_Manifiestos[[#This Row],[Porcentaje]]</f>
        <v>232.5</v>
      </c>
      <c r="N4219" s="3">
        <v>0.93</v>
      </c>
    </row>
    <row r="4220" spans="1:14" ht="15.75" x14ac:dyDescent="0.25">
      <c r="A4220" s="3" t="s">
        <v>16</v>
      </c>
      <c r="B4220" s="3" t="str">
        <f>tbl_Manifiestos[[#This Row],[Factura]] &amp; "|" &amp; tbl_Manifiestos[[#This Row],[Proyecto OK]] &amp; "|" &amp; TEXT(tbl_Manifiestos[[#This Row],[Servicio]],"0.00") &amp; "|" &amp; TEXT(tbl_Manifiestos[[#This Row],[Costo Unitario]],"0.00")</f>
        <v>2768|Metra 115th|1.00|250.00</v>
      </c>
      <c r="C4220" s="44" t="s">
        <v>5612</v>
      </c>
      <c r="D4220" s="81">
        <v>45922</v>
      </c>
      <c r="E4220">
        <v>308</v>
      </c>
      <c r="F4220" t="s">
        <v>5363</v>
      </c>
      <c r="H4220" t="s">
        <v>3627</v>
      </c>
      <c r="J4220">
        <v>1</v>
      </c>
      <c r="K4220" s="57">
        <v>250</v>
      </c>
      <c r="L4220" s="131">
        <f t="shared" si="107"/>
        <v>250</v>
      </c>
      <c r="M4220" s="6">
        <f>tbl_Manifiestos[[#This Row],[Total Pagado]]*tbl_Manifiestos[[#This Row],[Porcentaje]]</f>
        <v>232.5</v>
      </c>
      <c r="N4220" s="3">
        <v>0.93</v>
      </c>
    </row>
    <row r="4221" spans="1:14" ht="15.75" x14ac:dyDescent="0.25">
      <c r="A4221" s="3" t="s">
        <v>16</v>
      </c>
      <c r="B4221" s="3" t="str">
        <f>tbl_Manifiestos[[#This Row],[Factura]] &amp; "|" &amp; tbl_Manifiestos[[#This Row],[Proyecto OK]] &amp; "|" &amp; TEXT(tbl_Manifiestos[[#This Row],[Servicio]],"0.00") &amp; "|" &amp; TEXT(tbl_Manifiestos[[#This Row],[Costo Unitario]],"0.00")</f>
        <v>2768|Metra 115th|1.00|250.00</v>
      </c>
      <c r="C4221" s="44" t="s">
        <v>5612</v>
      </c>
      <c r="D4221" s="81">
        <v>45922</v>
      </c>
      <c r="E4221">
        <v>308</v>
      </c>
      <c r="F4221" t="s">
        <v>5363</v>
      </c>
      <c r="H4221" t="s">
        <v>3627</v>
      </c>
      <c r="J4221">
        <v>1</v>
      </c>
      <c r="K4221" s="57">
        <v>250</v>
      </c>
      <c r="L4221" s="131">
        <f t="shared" si="107"/>
        <v>250</v>
      </c>
      <c r="M4221" s="6">
        <f>tbl_Manifiestos[[#This Row],[Total Pagado]]*tbl_Manifiestos[[#This Row],[Porcentaje]]</f>
        <v>232.5</v>
      </c>
      <c r="N4221" s="3">
        <v>0.93</v>
      </c>
    </row>
    <row r="4222" spans="1:14" ht="15.75" x14ac:dyDescent="0.25">
      <c r="A4222" s="3" t="s">
        <v>16</v>
      </c>
      <c r="B4222" s="3" t="str">
        <f>tbl_Manifiestos[[#This Row],[Factura]] &amp; "|" &amp; tbl_Manifiestos[[#This Row],[Proyecto OK]] &amp; "|" &amp; TEXT(tbl_Manifiestos[[#This Row],[Servicio]],"0.00") &amp; "|" &amp; TEXT(tbl_Manifiestos[[#This Row],[Costo Unitario]],"0.00")</f>
        <v>2768|Metra 115th|1.00|250.00</v>
      </c>
      <c r="C4222" s="44" t="s">
        <v>5612</v>
      </c>
      <c r="D4222" s="78">
        <v>45922</v>
      </c>
      <c r="E4222">
        <v>308</v>
      </c>
      <c r="F4222" t="s">
        <v>5363</v>
      </c>
      <c r="H4222" t="s">
        <v>3627</v>
      </c>
      <c r="J4222">
        <v>1</v>
      </c>
      <c r="K4222" s="54">
        <v>250</v>
      </c>
      <c r="L4222" s="128">
        <f t="shared" si="107"/>
        <v>250</v>
      </c>
      <c r="M4222" s="6">
        <f>tbl_Manifiestos[[#This Row],[Total Pagado]]*tbl_Manifiestos[[#This Row],[Porcentaje]]</f>
        <v>232.5</v>
      </c>
      <c r="N4222" s="3">
        <v>0.93</v>
      </c>
    </row>
    <row r="4223" spans="1:14" ht="15.75" x14ac:dyDescent="0.25">
      <c r="A4223" s="3" t="s">
        <v>16</v>
      </c>
      <c r="B4223" s="3" t="str">
        <f>tbl_Manifiestos[[#This Row],[Factura]] &amp; "|" &amp; tbl_Manifiestos[[#This Row],[Proyecto OK]] &amp; "|" &amp; TEXT(tbl_Manifiestos[[#This Row],[Servicio]],"0.00") &amp; "|" &amp; TEXT(tbl_Manifiestos[[#This Row],[Costo Unitario]],"0.00")</f>
        <v>2768|Metra 115th|1.00|250.00</v>
      </c>
      <c r="C4223" s="44" t="s">
        <v>5612</v>
      </c>
      <c r="D4223" s="79">
        <v>45922</v>
      </c>
      <c r="E4223">
        <v>308</v>
      </c>
      <c r="F4223" t="s">
        <v>5363</v>
      </c>
      <c r="H4223" t="s">
        <v>3627</v>
      </c>
      <c r="J4223">
        <v>1</v>
      </c>
      <c r="K4223" s="55">
        <v>250</v>
      </c>
      <c r="L4223" s="129">
        <f t="shared" ref="L4223:L4227" si="108">J4223*K4223</f>
        <v>250</v>
      </c>
      <c r="M4223" s="6">
        <f>tbl_Manifiestos[[#This Row],[Total Pagado]]*tbl_Manifiestos[[#This Row],[Porcentaje]]</f>
        <v>232.5</v>
      </c>
      <c r="N4223" s="3">
        <v>0.93</v>
      </c>
    </row>
    <row r="4224" spans="1:14" ht="15.75" x14ac:dyDescent="0.25">
      <c r="A4224" s="3" t="s">
        <v>16</v>
      </c>
      <c r="B4224" s="3" t="str">
        <f>tbl_Manifiestos[[#This Row],[Factura]] &amp; "|" &amp; tbl_Manifiestos[[#This Row],[Proyecto OK]] &amp; "|" &amp; TEXT(tbl_Manifiestos[[#This Row],[Servicio]],"0.00") &amp; "|" &amp; TEXT(tbl_Manifiestos[[#This Row],[Costo Unitario]],"0.00")</f>
        <v>2856|Metra 115th|5.00|250.00</v>
      </c>
      <c r="C4224" s="44" t="s">
        <v>5766</v>
      </c>
      <c r="D4224" s="79">
        <v>45961</v>
      </c>
      <c r="E4224">
        <v>308</v>
      </c>
      <c r="F4224" t="s">
        <v>5363</v>
      </c>
      <c r="H4224" t="s">
        <v>3627</v>
      </c>
      <c r="J4224">
        <v>5</v>
      </c>
      <c r="K4224" s="55">
        <v>250</v>
      </c>
      <c r="L4224" s="129">
        <f t="shared" si="108"/>
        <v>1250</v>
      </c>
      <c r="M4224" s="6">
        <f>tbl_Manifiestos[[#This Row],[Total Pagado]]*tbl_Manifiestos[[#This Row],[Porcentaje]]</f>
        <v>1162.5</v>
      </c>
      <c r="N4224" s="3">
        <v>0.93</v>
      </c>
    </row>
    <row r="4225" spans="1:14" ht="15.75" x14ac:dyDescent="0.25">
      <c r="A4225" s="3" t="s">
        <v>16</v>
      </c>
      <c r="B4225" s="3" t="str">
        <f>tbl_Manifiestos[[#This Row],[Factura]] &amp; "|" &amp; tbl_Manifiestos[[#This Row],[Proyecto OK]] &amp; "|" &amp; TEXT(tbl_Manifiestos[[#This Row],[Servicio]],"0.00") &amp; "|" &amp; TEXT(tbl_Manifiestos[[#This Row],[Costo Unitario]],"0.00")</f>
        <v>2873||1.00|325.00</v>
      </c>
      <c r="C4225" s="44" t="s">
        <v>5685</v>
      </c>
      <c r="D4225" s="79">
        <v>45965</v>
      </c>
      <c r="E4225">
        <v>308</v>
      </c>
      <c r="F4225" t="s">
        <v>5319</v>
      </c>
      <c r="J4225">
        <v>1</v>
      </c>
      <c r="K4225" s="55">
        <v>325</v>
      </c>
      <c r="L4225" s="129">
        <f t="shared" si="108"/>
        <v>325</v>
      </c>
      <c r="M4225" s="6">
        <f>tbl_Manifiestos[[#This Row],[Total Pagado]]*tbl_Manifiestos[[#This Row],[Porcentaje]]</f>
        <v>302.25</v>
      </c>
      <c r="N4225" s="3">
        <v>0.93</v>
      </c>
    </row>
    <row r="4226" spans="1:14" ht="15.75" x14ac:dyDescent="0.25">
      <c r="A4226" s="3" t="s">
        <v>16</v>
      </c>
      <c r="B4226" s="3" t="str">
        <f>tbl_Manifiestos[[#This Row],[Factura]] &amp; "|" &amp; tbl_Manifiestos[[#This Row],[Proyecto OK]] &amp; "|" &amp; TEXT(tbl_Manifiestos[[#This Row],[Servicio]],"0.00") &amp; "|" &amp; TEXT(tbl_Manifiestos[[#This Row],[Costo Unitario]],"0.00")</f>
        <v>2873||1.00|325.00</v>
      </c>
      <c r="C4226" s="44" t="s">
        <v>5685</v>
      </c>
      <c r="D4226" s="80">
        <v>45965</v>
      </c>
      <c r="E4226">
        <v>308</v>
      </c>
      <c r="F4226" t="s">
        <v>5319</v>
      </c>
      <c r="J4226">
        <v>1</v>
      </c>
      <c r="K4226" s="56">
        <v>325</v>
      </c>
      <c r="L4226" s="130">
        <f t="shared" si="108"/>
        <v>325</v>
      </c>
      <c r="M4226" s="6">
        <f>tbl_Manifiestos[[#This Row],[Total Pagado]]*tbl_Manifiestos[[#This Row],[Porcentaje]]</f>
        <v>302.25</v>
      </c>
      <c r="N4226" s="3">
        <v>0.93</v>
      </c>
    </row>
    <row r="4227" spans="1:14" ht="15.75" x14ac:dyDescent="0.25">
      <c r="A4227" s="3" t="s">
        <v>16</v>
      </c>
      <c r="B4227" s="3" t="str">
        <f>tbl_Manifiestos[[#This Row],[Factura]] &amp; "|" &amp; tbl_Manifiestos[[#This Row],[Proyecto OK]] &amp; "|" &amp; TEXT(tbl_Manifiestos[[#This Row],[Servicio]],"0.00") &amp; "|" &amp; TEXT(tbl_Manifiestos[[#This Row],[Costo Unitario]],"0.00")</f>
        <v>2897|Metra 115th|5.00|250.00</v>
      </c>
      <c r="C4227" s="44" t="s">
        <v>5696</v>
      </c>
      <c r="D4227" s="78">
        <v>45975</v>
      </c>
      <c r="E4227">
        <v>308</v>
      </c>
      <c r="F4227" t="s">
        <v>5363</v>
      </c>
      <c r="H4227" t="s">
        <v>3627</v>
      </c>
      <c r="J4227">
        <v>5</v>
      </c>
      <c r="K4227" s="54">
        <v>250</v>
      </c>
      <c r="L4227" s="128">
        <f t="shared" si="108"/>
        <v>1250</v>
      </c>
      <c r="M4227" s="6">
        <f>tbl_Manifiestos[[#This Row],[Total Pagado]]*tbl_Manifiestos[[#This Row],[Porcentaje]]</f>
        <v>1162.5</v>
      </c>
      <c r="N4227" s="3">
        <v>0.93</v>
      </c>
    </row>
  </sheetData>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09F7-3188-B340-97A1-F0E3E8673104}">
  <dimension ref="A2:C6"/>
  <sheetViews>
    <sheetView zoomScale="80" zoomScaleNormal="80" workbookViewId="0">
      <selection activeCell="C45" sqref="C45"/>
    </sheetView>
  </sheetViews>
  <sheetFormatPr baseColWidth="10" defaultRowHeight="15" x14ac:dyDescent="0.25"/>
  <cols>
    <col min="1" max="1" width="17" bestFit="1" customWidth="1"/>
    <col min="2" max="2" width="19.85546875" bestFit="1" customWidth="1"/>
    <col min="3" max="3" width="16.140625" bestFit="1" customWidth="1"/>
    <col min="4" max="4" width="15.7109375" bestFit="1" customWidth="1"/>
    <col min="5" max="5" width="13.140625" bestFit="1" customWidth="1"/>
    <col min="6" max="6" width="9.42578125" bestFit="1" customWidth="1"/>
    <col min="7" max="7" width="4.140625" bestFit="1" customWidth="1"/>
    <col min="8" max="8" width="18.85546875" bestFit="1" customWidth="1"/>
    <col min="9" max="9" width="14.140625" bestFit="1" customWidth="1"/>
    <col min="10" max="10" width="10.42578125" bestFit="1" customWidth="1"/>
    <col min="11" max="11" width="9.42578125" bestFit="1" customWidth="1"/>
    <col min="12" max="12" width="2.85546875" bestFit="1" customWidth="1"/>
    <col min="13" max="13" width="9.140625" bestFit="1" customWidth="1"/>
    <col min="14" max="14" width="9.7109375" bestFit="1" customWidth="1"/>
    <col min="15" max="15" width="12.140625" bestFit="1" customWidth="1"/>
    <col min="16" max="16" width="15" bestFit="1" customWidth="1"/>
    <col min="17" max="17" width="13.42578125" bestFit="1" customWidth="1"/>
    <col min="18" max="18" width="13" bestFit="1" customWidth="1"/>
    <col min="19" max="19" width="11.140625" bestFit="1" customWidth="1"/>
    <col min="20" max="20" width="8.42578125" bestFit="1" customWidth="1"/>
    <col min="21" max="23" width="11.140625" bestFit="1" customWidth="1"/>
    <col min="24" max="24" width="15.42578125" bestFit="1" customWidth="1"/>
    <col min="25" max="25" width="5.7109375" bestFit="1" customWidth="1"/>
    <col min="26" max="26" width="6" bestFit="1" customWidth="1"/>
    <col min="27" max="27" width="7.28515625" bestFit="1" customWidth="1"/>
    <col min="28" max="28" width="6.28515625" bestFit="1" customWidth="1"/>
    <col min="29" max="29" width="17.42578125" bestFit="1" customWidth="1"/>
    <col min="30" max="30" width="10.140625" bestFit="1" customWidth="1"/>
    <col min="31" max="31" width="12" bestFit="1" customWidth="1"/>
    <col min="32" max="32" width="13.140625" bestFit="1" customWidth="1"/>
    <col min="33" max="33" width="9.42578125" bestFit="1" customWidth="1"/>
    <col min="34" max="34" width="10.140625" bestFit="1" customWidth="1"/>
    <col min="35" max="35" width="18.85546875" bestFit="1" customWidth="1"/>
    <col min="36" max="36" width="14.140625" bestFit="1" customWidth="1"/>
    <col min="37" max="37" width="10.42578125" bestFit="1" customWidth="1"/>
    <col min="38" max="38" width="10.140625" bestFit="1" customWidth="1"/>
    <col min="39" max="39" width="7.140625" bestFit="1" customWidth="1"/>
    <col min="40" max="40" width="9.140625" bestFit="1" customWidth="1"/>
    <col min="41" max="41" width="9.7109375" bestFit="1" customWidth="1"/>
    <col min="42" max="42" width="10.140625" bestFit="1" customWidth="1"/>
    <col min="43" max="43" width="15" bestFit="1" customWidth="1"/>
    <col min="44" max="44" width="13.42578125" bestFit="1" customWidth="1"/>
    <col min="45" max="45" width="13" bestFit="1" customWidth="1"/>
    <col min="46" max="46" width="10.140625" bestFit="1" customWidth="1"/>
    <col min="47" max="47" width="9.140625" bestFit="1" customWidth="1"/>
    <col min="48" max="49" width="8.140625" bestFit="1" customWidth="1"/>
    <col min="51" max="51" width="15.42578125" bestFit="1" customWidth="1"/>
    <col min="52" max="52" width="10.140625" bestFit="1" customWidth="1"/>
    <col min="53" max="53" width="8.140625" bestFit="1" customWidth="1"/>
    <col min="54" max="54" width="9.140625" bestFit="1" customWidth="1"/>
    <col min="55" max="55" width="8.140625" bestFit="1" customWidth="1"/>
    <col min="56" max="56" width="21.42578125" bestFit="1" customWidth="1"/>
    <col min="57" max="57" width="21.85546875" bestFit="1" customWidth="1"/>
  </cols>
  <sheetData>
    <row r="2" spans="1:3" x14ac:dyDescent="0.25">
      <c r="A2" s="8" t="s">
        <v>5808</v>
      </c>
      <c r="B2" t="s">
        <v>5911</v>
      </c>
    </row>
    <row r="3" spans="1:3" x14ac:dyDescent="0.25">
      <c r="A3" s="8" t="s">
        <v>5807</v>
      </c>
      <c r="B3" t="s">
        <v>1220</v>
      </c>
    </row>
    <row r="5" spans="1:3" x14ac:dyDescent="0.25">
      <c r="A5" s="8" t="s">
        <v>5909</v>
      </c>
      <c r="B5" t="s">
        <v>5879</v>
      </c>
      <c r="C5" t="s">
        <v>5878</v>
      </c>
    </row>
    <row r="6" spans="1:3" x14ac:dyDescent="0.25">
      <c r="A6" s="2" t="s">
        <v>5910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D7712-1035-6B4B-ADCD-3B8F517689E6}">
  <dimension ref="A1:E1395"/>
  <sheetViews>
    <sheetView workbookViewId="0">
      <selection activeCell="B21" sqref="B21"/>
    </sheetView>
  </sheetViews>
  <sheetFormatPr baseColWidth="10" defaultRowHeight="15" x14ac:dyDescent="0.25"/>
  <cols>
    <col min="1" max="1" width="15.7109375" bestFit="1" customWidth="1"/>
    <col min="2" max="2" width="28.28515625" bestFit="1" customWidth="1"/>
    <col min="3" max="3" width="16.42578125" bestFit="1" customWidth="1"/>
    <col min="4" max="5" width="11.7109375" bestFit="1" customWidth="1"/>
  </cols>
  <sheetData>
    <row r="1" spans="1:1" ht="21" x14ac:dyDescent="0.35">
      <c r="A1" s="7" t="s">
        <v>5368</v>
      </c>
    </row>
    <row r="19" spans="2:5" x14ac:dyDescent="0.25">
      <c r="B19" s="239" t="s">
        <v>5392</v>
      </c>
      <c r="C19" s="239"/>
      <c r="D19" s="239"/>
      <c r="E19" s="239"/>
    </row>
    <row r="20" spans="2:5" x14ac:dyDescent="0.25">
      <c r="B20" s="8" t="s">
        <v>5391</v>
      </c>
      <c r="C20" t="s">
        <v>5390</v>
      </c>
      <c r="D20" t="s">
        <v>5371</v>
      </c>
      <c r="E20" t="s">
        <v>5389</v>
      </c>
    </row>
    <row r="21" spans="2:5" x14ac:dyDescent="0.25">
      <c r="B21" s="2">
        <v>41</v>
      </c>
      <c r="C21">
        <v>220</v>
      </c>
      <c r="D21" s="14">
        <v>1100</v>
      </c>
      <c r="E21" s="14">
        <v>990</v>
      </c>
    </row>
    <row r="22" spans="2:5" x14ac:dyDescent="0.25">
      <c r="B22" s="9" t="s">
        <v>5379</v>
      </c>
      <c r="C22">
        <v>220</v>
      </c>
      <c r="D22" s="14">
        <v>1100</v>
      </c>
      <c r="E22" s="14">
        <v>990</v>
      </c>
    </row>
    <row r="23" spans="2:5" x14ac:dyDescent="0.25">
      <c r="B23" s="10" t="s">
        <v>5384</v>
      </c>
      <c r="C23">
        <v>220</v>
      </c>
      <c r="D23" s="14">
        <v>1100</v>
      </c>
      <c r="E23" s="14">
        <v>990</v>
      </c>
    </row>
    <row r="24" spans="2:5" x14ac:dyDescent="0.25">
      <c r="B24" s="11" t="s">
        <v>5387</v>
      </c>
      <c r="C24">
        <v>220</v>
      </c>
      <c r="D24" s="14">
        <v>1100</v>
      </c>
      <c r="E24" s="14">
        <v>990</v>
      </c>
    </row>
    <row r="25" spans="2:5" x14ac:dyDescent="0.25">
      <c r="B25" s="12">
        <v>45925</v>
      </c>
      <c r="C25">
        <v>220</v>
      </c>
      <c r="D25" s="14">
        <v>1100</v>
      </c>
      <c r="E25" s="14">
        <v>990</v>
      </c>
    </row>
    <row r="26" spans="2:5" x14ac:dyDescent="0.25">
      <c r="B26" s="13" t="s">
        <v>5363</v>
      </c>
      <c r="C26">
        <v>220</v>
      </c>
      <c r="D26" s="14">
        <v>1100</v>
      </c>
      <c r="E26" s="14">
        <v>990</v>
      </c>
    </row>
    <row r="27" spans="2:5" x14ac:dyDescent="0.25">
      <c r="B27" s="2">
        <v>52.34</v>
      </c>
      <c r="C27">
        <v>100</v>
      </c>
      <c r="D27" s="14">
        <v>800</v>
      </c>
      <c r="E27" s="14">
        <v>720</v>
      </c>
    </row>
    <row r="28" spans="2:5" x14ac:dyDescent="0.25">
      <c r="B28" s="2">
        <v>55.75</v>
      </c>
      <c r="C28">
        <v>100</v>
      </c>
      <c r="D28" s="14">
        <v>800</v>
      </c>
      <c r="E28" s="14">
        <v>720</v>
      </c>
    </row>
    <row r="29" spans="2:5" x14ac:dyDescent="0.25">
      <c r="B29" s="9" t="s">
        <v>5379</v>
      </c>
      <c r="C29">
        <v>100</v>
      </c>
      <c r="D29" s="14">
        <v>800</v>
      </c>
      <c r="E29" s="14">
        <v>720</v>
      </c>
    </row>
    <row r="30" spans="2:5" x14ac:dyDescent="0.25">
      <c r="B30" s="10" t="s">
        <v>5380</v>
      </c>
      <c r="C30">
        <v>100</v>
      </c>
      <c r="D30" s="14">
        <v>800</v>
      </c>
      <c r="E30" s="14">
        <v>720</v>
      </c>
    </row>
    <row r="31" spans="2:5" x14ac:dyDescent="0.25">
      <c r="B31" s="11" t="s">
        <v>5382</v>
      </c>
      <c r="C31">
        <v>100</v>
      </c>
      <c r="D31" s="14">
        <v>800</v>
      </c>
      <c r="E31" s="14">
        <v>720</v>
      </c>
    </row>
    <row r="32" spans="2:5" x14ac:dyDescent="0.25">
      <c r="B32" s="12">
        <v>45778</v>
      </c>
      <c r="C32">
        <v>100</v>
      </c>
      <c r="D32" s="14">
        <v>800</v>
      </c>
      <c r="E32" s="14">
        <v>720</v>
      </c>
    </row>
    <row r="33" spans="2:5" x14ac:dyDescent="0.25">
      <c r="B33" s="13" t="s">
        <v>5319</v>
      </c>
      <c r="C33">
        <v>100</v>
      </c>
      <c r="D33" s="14">
        <v>800</v>
      </c>
      <c r="E33" s="14">
        <v>720</v>
      </c>
    </row>
    <row r="34" spans="2:5" x14ac:dyDescent="0.25">
      <c r="B34" s="2">
        <v>73.78</v>
      </c>
      <c r="C34">
        <v>100</v>
      </c>
      <c r="D34" s="14">
        <v>800</v>
      </c>
      <c r="E34" s="14">
        <v>720</v>
      </c>
    </row>
    <row r="35" spans="2:5" x14ac:dyDescent="0.25">
      <c r="B35" s="9" t="s">
        <v>5379</v>
      </c>
      <c r="C35">
        <v>100</v>
      </c>
      <c r="D35" s="14">
        <v>800</v>
      </c>
      <c r="E35" s="14">
        <v>720</v>
      </c>
    </row>
    <row r="36" spans="2:5" x14ac:dyDescent="0.25">
      <c r="B36" s="10" t="s">
        <v>5380</v>
      </c>
      <c r="C36">
        <v>100</v>
      </c>
      <c r="D36" s="14">
        <v>800</v>
      </c>
      <c r="E36" s="14">
        <v>720</v>
      </c>
    </row>
    <row r="37" spans="2:5" x14ac:dyDescent="0.25">
      <c r="B37" s="11" t="s">
        <v>5381</v>
      </c>
      <c r="C37">
        <v>100</v>
      </c>
      <c r="D37" s="14">
        <v>800</v>
      </c>
      <c r="E37" s="14">
        <v>720</v>
      </c>
    </row>
    <row r="38" spans="2:5" x14ac:dyDescent="0.25">
      <c r="B38" s="12">
        <v>45770</v>
      </c>
      <c r="C38">
        <v>100</v>
      </c>
      <c r="D38" s="14">
        <v>800</v>
      </c>
      <c r="E38" s="14">
        <v>720</v>
      </c>
    </row>
    <row r="39" spans="2:5" x14ac:dyDescent="0.25">
      <c r="B39" s="13" t="s">
        <v>5319</v>
      </c>
      <c r="C39">
        <v>100</v>
      </c>
      <c r="D39" s="14">
        <v>800</v>
      </c>
      <c r="E39" s="14">
        <v>720</v>
      </c>
    </row>
    <row r="40" spans="2:5" x14ac:dyDescent="0.25">
      <c r="B40" s="2">
        <v>82.91</v>
      </c>
      <c r="C40">
        <v>100</v>
      </c>
      <c r="D40" s="14">
        <v>800</v>
      </c>
      <c r="E40" s="14">
        <v>720</v>
      </c>
    </row>
    <row r="41" spans="2:5" x14ac:dyDescent="0.25">
      <c r="B41" s="9" t="s">
        <v>5379</v>
      </c>
      <c r="C41">
        <v>100</v>
      </c>
      <c r="D41" s="14">
        <v>800</v>
      </c>
      <c r="E41" s="14">
        <v>720</v>
      </c>
    </row>
    <row r="42" spans="2:5" x14ac:dyDescent="0.25">
      <c r="B42" s="10" t="s">
        <v>5380</v>
      </c>
      <c r="C42">
        <v>100</v>
      </c>
      <c r="D42" s="14">
        <v>800</v>
      </c>
      <c r="E42" s="14">
        <v>720</v>
      </c>
    </row>
    <row r="43" spans="2:5" x14ac:dyDescent="0.25">
      <c r="B43" s="11" t="s">
        <v>5381</v>
      </c>
      <c r="C43">
        <v>100</v>
      </c>
      <c r="D43" s="14">
        <v>800</v>
      </c>
      <c r="E43" s="14">
        <v>720</v>
      </c>
    </row>
    <row r="44" spans="2:5" x14ac:dyDescent="0.25">
      <c r="B44" s="12">
        <v>45770</v>
      </c>
      <c r="C44">
        <v>100</v>
      </c>
      <c r="D44" s="14">
        <v>800</v>
      </c>
      <c r="E44" s="14">
        <v>720</v>
      </c>
    </row>
    <row r="45" spans="2:5" x14ac:dyDescent="0.25">
      <c r="B45" s="13" t="s">
        <v>5319</v>
      </c>
      <c r="C45">
        <v>100</v>
      </c>
      <c r="D45" s="14">
        <v>800</v>
      </c>
      <c r="E45" s="14">
        <v>720</v>
      </c>
    </row>
    <row r="46" spans="2:5" x14ac:dyDescent="0.25">
      <c r="B46" s="2">
        <v>403</v>
      </c>
      <c r="C46">
        <v>3360</v>
      </c>
      <c r="D46" s="14">
        <v>28691.25</v>
      </c>
      <c r="E46" s="14">
        <v>25822.140000000003</v>
      </c>
    </row>
    <row r="47" spans="2:5" x14ac:dyDescent="0.25">
      <c r="B47" s="9" t="s">
        <v>5379</v>
      </c>
      <c r="C47">
        <v>3360</v>
      </c>
      <c r="D47" s="14">
        <v>28691.25</v>
      </c>
      <c r="E47" s="14">
        <v>25822.140000000003</v>
      </c>
    </row>
    <row r="48" spans="2:5" x14ac:dyDescent="0.25">
      <c r="B48" s="10" t="s">
        <v>5384</v>
      </c>
      <c r="C48">
        <v>2625</v>
      </c>
      <c r="D48" s="14">
        <v>22732.5</v>
      </c>
      <c r="E48" s="14">
        <v>20459.260000000002</v>
      </c>
    </row>
    <row r="49" spans="2:5" x14ac:dyDescent="0.25">
      <c r="B49" s="11" t="s">
        <v>5386</v>
      </c>
      <c r="C49">
        <v>1680</v>
      </c>
      <c r="D49" s="14">
        <v>14673.75</v>
      </c>
      <c r="E49" s="14">
        <v>13206.380000000001</v>
      </c>
    </row>
    <row r="50" spans="2:5" x14ac:dyDescent="0.25">
      <c r="B50" s="12">
        <v>45870</v>
      </c>
      <c r="C50">
        <v>105</v>
      </c>
      <c r="D50" s="14">
        <v>892.5</v>
      </c>
      <c r="E50" s="14">
        <v>803.25</v>
      </c>
    </row>
    <row r="51" spans="2:5" x14ac:dyDescent="0.25">
      <c r="B51" s="13" t="s">
        <v>5311</v>
      </c>
      <c r="C51">
        <v>105</v>
      </c>
      <c r="D51" s="14">
        <v>892.5</v>
      </c>
      <c r="E51" s="14">
        <v>803.25</v>
      </c>
    </row>
    <row r="52" spans="2:5" x14ac:dyDescent="0.25">
      <c r="B52" s="12">
        <v>45873</v>
      </c>
      <c r="C52">
        <v>105</v>
      </c>
      <c r="D52" s="14">
        <v>840</v>
      </c>
      <c r="E52" s="14">
        <v>756</v>
      </c>
    </row>
    <row r="53" spans="2:5" x14ac:dyDescent="0.25">
      <c r="B53" s="13" t="s">
        <v>5311</v>
      </c>
      <c r="C53">
        <v>105</v>
      </c>
      <c r="D53" s="14">
        <v>840</v>
      </c>
      <c r="E53" s="14">
        <v>756</v>
      </c>
    </row>
    <row r="54" spans="2:5" x14ac:dyDescent="0.25">
      <c r="B54" s="12">
        <v>45874</v>
      </c>
      <c r="C54">
        <v>210</v>
      </c>
      <c r="D54" s="14">
        <v>2100</v>
      </c>
      <c r="E54" s="14">
        <v>1890</v>
      </c>
    </row>
    <row r="55" spans="2:5" x14ac:dyDescent="0.25">
      <c r="B55" s="13" t="s">
        <v>5311</v>
      </c>
      <c r="C55">
        <v>210</v>
      </c>
      <c r="D55" s="14">
        <v>2100</v>
      </c>
      <c r="E55" s="14">
        <v>1890</v>
      </c>
    </row>
    <row r="56" spans="2:5" x14ac:dyDescent="0.25">
      <c r="B56" s="12">
        <v>45875</v>
      </c>
      <c r="C56">
        <v>210</v>
      </c>
      <c r="D56" s="14">
        <v>1890</v>
      </c>
      <c r="E56" s="14">
        <v>1701</v>
      </c>
    </row>
    <row r="57" spans="2:5" x14ac:dyDescent="0.25">
      <c r="B57" s="13" t="s">
        <v>5311</v>
      </c>
      <c r="C57">
        <v>210</v>
      </c>
      <c r="D57" s="14">
        <v>1890</v>
      </c>
      <c r="E57" s="14">
        <v>1701</v>
      </c>
    </row>
    <row r="58" spans="2:5" x14ac:dyDescent="0.25">
      <c r="B58" s="12">
        <v>45876</v>
      </c>
      <c r="C58">
        <v>105</v>
      </c>
      <c r="D58" s="14">
        <v>945</v>
      </c>
      <c r="E58" s="14">
        <v>850.5</v>
      </c>
    </row>
    <row r="59" spans="2:5" x14ac:dyDescent="0.25">
      <c r="B59" s="13" t="s">
        <v>5311</v>
      </c>
      <c r="C59">
        <v>105</v>
      </c>
      <c r="D59" s="14">
        <v>945</v>
      </c>
      <c r="E59" s="14">
        <v>850.5</v>
      </c>
    </row>
    <row r="60" spans="2:5" x14ac:dyDescent="0.25">
      <c r="B60" s="12">
        <v>45881</v>
      </c>
      <c r="C60">
        <v>105</v>
      </c>
      <c r="D60" s="14">
        <v>840</v>
      </c>
      <c r="E60" s="14">
        <v>756</v>
      </c>
    </row>
    <row r="61" spans="2:5" x14ac:dyDescent="0.25">
      <c r="B61" s="13" t="s">
        <v>5311</v>
      </c>
      <c r="C61">
        <v>105</v>
      </c>
      <c r="D61" s="14">
        <v>840</v>
      </c>
      <c r="E61" s="14">
        <v>756</v>
      </c>
    </row>
    <row r="62" spans="2:5" x14ac:dyDescent="0.25">
      <c r="B62" s="12">
        <v>45882</v>
      </c>
      <c r="C62">
        <v>105</v>
      </c>
      <c r="D62" s="14">
        <v>840</v>
      </c>
      <c r="E62" s="14">
        <v>756</v>
      </c>
    </row>
    <row r="63" spans="2:5" x14ac:dyDescent="0.25">
      <c r="B63" s="13" t="s">
        <v>5311</v>
      </c>
      <c r="C63">
        <v>105</v>
      </c>
      <c r="D63" s="14">
        <v>840</v>
      </c>
      <c r="E63" s="14">
        <v>756</v>
      </c>
    </row>
    <row r="64" spans="2:5" x14ac:dyDescent="0.25">
      <c r="B64" s="12">
        <v>45884</v>
      </c>
      <c r="C64">
        <v>105</v>
      </c>
      <c r="D64" s="14">
        <v>892.5</v>
      </c>
      <c r="E64" s="14">
        <v>803.25</v>
      </c>
    </row>
    <row r="65" spans="2:5" x14ac:dyDescent="0.25">
      <c r="B65" s="13" t="s">
        <v>5352</v>
      </c>
      <c r="C65">
        <v>105</v>
      </c>
      <c r="D65" s="14">
        <v>892.5</v>
      </c>
      <c r="E65" s="14">
        <v>803.25</v>
      </c>
    </row>
    <row r="66" spans="2:5" x14ac:dyDescent="0.25">
      <c r="B66" s="12">
        <v>45891</v>
      </c>
      <c r="C66">
        <v>105</v>
      </c>
      <c r="D66" s="14">
        <v>945</v>
      </c>
      <c r="E66" s="14">
        <v>850.5</v>
      </c>
    </row>
    <row r="67" spans="2:5" x14ac:dyDescent="0.25">
      <c r="B67" s="13" t="s">
        <v>5311</v>
      </c>
      <c r="C67">
        <v>105</v>
      </c>
      <c r="D67" s="14">
        <v>945</v>
      </c>
      <c r="E67" s="14">
        <v>850.5</v>
      </c>
    </row>
    <row r="68" spans="2:5" x14ac:dyDescent="0.25">
      <c r="B68" s="12">
        <v>45894</v>
      </c>
      <c r="C68">
        <v>105</v>
      </c>
      <c r="D68" s="14">
        <v>787.5</v>
      </c>
      <c r="E68" s="14">
        <v>708.75</v>
      </c>
    </row>
    <row r="69" spans="2:5" x14ac:dyDescent="0.25">
      <c r="B69" s="13" t="s">
        <v>5311</v>
      </c>
      <c r="C69">
        <v>105</v>
      </c>
      <c r="D69" s="14">
        <v>787.5</v>
      </c>
      <c r="E69" s="14">
        <v>708.75</v>
      </c>
    </row>
    <row r="70" spans="2:5" x14ac:dyDescent="0.25">
      <c r="B70" s="12">
        <v>45896</v>
      </c>
      <c r="C70">
        <v>105</v>
      </c>
      <c r="D70" s="14">
        <v>945</v>
      </c>
      <c r="E70" s="14">
        <v>850.5</v>
      </c>
    </row>
    <row r="71" spans="2:5" x14ac:dyDescent="0.25">
      <c r="B71" s="13" t="s">
        <v>5311</v>
      </c>
      <c r="C71">
        <v>105</v>
      </c>
      <c r="D71" s="14">
        <v>945</v>
      </c>
      <c r="E71" s="14">
        <v>850.5</v>
      </c>
    </row>
    <row r="72" spans="2:5" x14ac:dyDescent="0.25">
      <c r="B72" s="12">
        <v>45897</v>
      </c>
      <c r="C72">
        <v>210</v>
      </c>
      <c r="D72" s="14">
        <v>1968.75</v>
      </c>
      <c r="E72" s="14">
        <v>1771.88</v>
      </c>
    </row>
    <row r="73" spans="2:5" x14ac:dyDescent="0.25">
      <c r="B73" s="13" t="s">
        <v>5311</v>
      </c>
      <c r="C73">
        <v>210</v>
      </c>
      <c r="D73" s="14">
        <v>1968.75</v>
      </c>
      <c r="E73" s="14">
        <v>1771.88</v>
      </c>
    </row>
    <row r="74" spans="2:5" x14ac:dyDescent="0.25">
      <c r="B74" s="12">
        <v>45898</v>
      </c>
      <c r="C74">
        <v>105</v>
      </c>
      <c r="D74" s="14">
        <v>787.5</v>
      </c>
      <c r="E74" s="14">
        <v>708.75</v>
      </c>
    </row>
    <row r="75" spans="2:5" x14ac:dyDescent="0.25">
      <c r="B75" s="13" t="s">
        <v>5311</v>
      </c>
      <c r="C75">
        <v>105</v>
      </c>
      <c r="D75" s="14">
        <v>787.5</v>
      </c>
      <c r="E75" s="14">
        <v>708.75</v>
      </c>
    </row>
    <row r="76" spans="2:5" x14ac:dyDescent="0.25">
      <c r="B76" s="11" t="s">
        <v>5387</v>
      </c>
      <c r="C76">
        <v>945</v>
      </c>
      <c r="D76" s="14">
        <v>8058.75</v>
      </c>
      <c r="E76" s="14">
        <v>7252.88</v>
      </c>
    </row>
    <row r="77" spans="2:5" x14ac:dyDescent="0.25">
      <c r="B77" s="12">
        <v>45902</v>
      </c>
      <c r="C77">
        <v>105</v>
      </c>
      <c r="D77" s="14">
        <v>735</v>
      </c>
      <c r="E77" s="14">
        <v>661.5</v>
      </c>
    </row>
    <row r="78" spans="2:5" x14ac:dyDescent="0.25">
      <c r="B78" s="13" t="s">
        <v>5311</v>
      </c>
      <c r="C78">
        <v>105</v>
      </c>
      <c r="D78" s="14">
        <v>735</v>
      </c>
      <c r="E78" s="14">
        <v>661.5</v>
      </c>
    </row>
    <row r="79" spans="2:5" x14ac:dyDescent="0.25">
      <c r="B79" s="12">
        <v>45905</v>
      </c>
      <c r="C79">
        <v>105</v>
      </c>
      <c r="D79" s="14">
        <v>840</v>
      </c>
      <c r="E79" s="14">
        <v>756</v>
      </c>
    </row>
    <row r="80" spans="2:5" x14ac:dyDescent="0.25">
      <c r="B80" s="13" t="s">
        <v>5311</v>
      </c>
      <c r="C80">
        <v>105</v>
      </c>
      <c r="D80" s="14">
        <v>840</v>
      </c>
      <c r="E80" s="14">
        <v>756</v>
      </c>
    </row>
    <row r="81" spans="2:5" x14ac:dyDescent="0.25">
      <c r="B81" s="12">
        <v>45909</v>
      </c>
      <c r="C81">
        <v>105</v>
      </c>
      <c r="D81" s="14">
        <v>945</v>
      </c>
      <c r="E81" s="14">
        <v>850.5</v>
      </c>
    </row>
    <row r="82" spans="2:5" x14ac:dyDescent="0.25">
      <c r="B82" s="13" t="s">
        <v>5311</v>
      </c>
      <c r="C82">
        <v>105</v>
      </c>
      <c r="D82" s="14">
        <v>945</v>
      </c>
      <c r="E82" s="14">
        <v>850.5</v>
      </c>
    </row>
    <row r="83" spans="2:5" x14ac:dyDescent="0.25">
      <c r="B83" s="12">
        <v>45910</v>
      </c>
      <c r="C83">
        <v>105</v>
      </c>
      <c r="D83" s="14">
        <v>840</v>
      </c>
      <c r="E83" s="14">
        <v>756</v>
      </c>
    </row>
    <row r="84" spans="2:5" x14ac:dyDescent="0.25">
      <c r="B84" s="13" t="s">
        <v>5311</v>
      </c>
      <c r="C84">
        <v>105</v>
      </c>
      <c r="D84" s="14">
        <v>840</v>
      </c>
      <c r="E84" s="14">
        <v>756</v>
      </c>
    </row>
    <row r="85" spans="2:5" x14ac:dyDescent="0.25">
      <c r="B85" s="12">
        <v>45911</v>
      </c>
      <c r="C85">
        <v>105</v>
      </c>
      <c r="D85" s="14">
        <v>892.5</v>
      </c>
      <c r="E85" s="14">
        <v>803.25</v>
      </c>
    </row>
    <row r="86" spans="2:5" x14ac:dyDescent="0.25">
      <c r="B86" s="13" t="s">
        <v>5311</v>
      </c>
      <c r="C86">
        <v>105</v>
      </c>
      <c r="D86" s="14">
        <v>892.5</v>
      </c>
      <c r="E86" s="14">
        <v>803.25</v>
      </c>
    </row>
    <row r="87" spans="2:5" x14ac:dyDescent="0.25">
      <c r="B87" s="12">
        <v>45912</v>
      </c>
      <c r="C87">
        <v>105</v>
      </c>
      <c r="D87" s="14">
        <v>840</v>
      </c>
      <c r="E87" s="14">
        <v>756</v>
      </c>
    </row>
    <row r="88" spans="2:5" x14ac:dyDescent="0.25">
      <c r="B88" s="13" t="s">
        <v>5311</v>
      </c>
      <c r="C88">
        <v>105</v>
      </c>
      <c r="D88" s="14">
        <v>840</v>
      </c>
      <c r="E88" s="14">
        <v>756</v>
      </c>
    </row>
    <row r="89" spans="2:5" x14ac:dyDescent="0.25">
      <c r="B89" s="12">
        <v>45923</v>
      </c>
      <c r="C89">
        <v>105</v>
      </c>
      <c r="D89" s="14">
        <v>840</v>
      </c>
      <c r="E89" s="14">
        <v>756</v>
      </c>
    </row>
    <row r="90" spans="2:5" x14ac:dyDescent="0.25">
      <c r="B90" s="13" t="s">
        <v>5311</v>
      </c>
      <c r="C90">
        <v>105</v>
      </c>
      <c r="D90" s="14">
        <v>840</v>
      </c>
      <c r="E90" s="14">
        <v>756</v>
      </c>
    </row>
    <row r="91" spans="2:5" x14ac:dyDescent="0.25">
      <c r="B91" s="12">
        <v>45924</v>
      </c>
      <c r="C91">
        <v>105</v>
      </c>
      <c r="D91" s="14">
        <v>1050</v>
      </c>
      <c r="E91" s="14">
        <v>945</v>
      </c>
    </row>
    <row r="92" spans="2:5" x14ac:dyDescent="0.25">
      <c r="B92" s="13" t="s">
        <v>5311</v>
      </c>
      <c r="C92">
        <v>105</v>
      </c>
      <c r="D92" s="14">
        <v>1050</v>
      </c>
      <c r="E92" s="14">
        <v>945</v>
      </c>
    </row>
    <row r="93" spans="2:5" x14ac:dyDescent="0.25">
      <c r="B93" s="12">
        <v>45930</v>
      </c>
      <c r="C93">
        <v>105</v>
      </c>
      <c r="D93" s="14">
        <v>1076.25</v>
      </c>
      <c r="E93" s="14">
        <v>968.63</v>
      </c>
    </row>
    <row r="94" spans="2:5" x14ac:dyDescent="0.25">
      <c r="B94" s="13" t="s">
        <v>5311</v>
      </c>
      <c r="C94">
        <v>105</v>
      </c>
      <c r="D94" s="14">
        <v>1076.25</v>
      </c>
      <c r="E94" s="14">
        <v>968.63</v>
      </c>
    </row>
    <row r="95" spans="2:5" x14ac:dyDescent="0.25">
      <c r="B95" s="10" t="s">
        <v>5376</v>
      </c>
      <c r="C95">
        <v>735</v>
      </c>
      <c r="D95" s="14">
        <v>5958.75</v>
      </c>
      <c r="E95" s="14">
        <v>5362.88</v>
      </c>
    </row>
    <row r="96" spans="2:5" x14ac:dyDescent="0.25">
      <c r="B96" s="11" t="s">
        <v>5388</v>
      </c>
      <c r="C96">
        <v>210</v>
      </c>
      <c r="D96" s="14">
        <v>1785</v>
      </c>
      <c r="E96" s="14">
        <v>1606.5</v>
      </c>
    </row>
    <row r="97" spans="2:5" x14ac:dyDescent="0.25">
      <c r="B97" s="12">
        <v>45960</v>
      </c>
      <c r="C97">
        <v>105</v>
      </c>
      <c r="D97" s="14">
        <v>945</v>
      </c>
      <c r="E97" s="14">
        <v>850.5</v>
      </c>
    </row>
    <row r="98" spans="2:5" x14ac:dyDescent="0.25">
      <c r="B98" s="13" t="s">
        <v>5311</v>
      </c>
      <c r="C98">
        <v>105</v>
      </c>
      <c r="D98" s="14">
        <v>945</v>
      </c>
      <c r="E98" s="14">
        <v>850.5</v>
      </c>
    </row>
    <row r="99" spans="2:5" x14ac:dyDescent="0.25">
      <c r="B99" s="12">
        <v>45961</v>
      </c>
      <c r="C99">
        <v>105</v>
      </c>
      <c r="D99" s="14">
        <v>840</v>
      </c>
      <c r="E99" s="14">
        <v>756</v>
      </c>
    </row>
    <row r="100" spans="2:5" x14ac:dyDescent="0.25">
      <c r="B100" s="13" t="s">
        <v>5311</v>
      </c>
      <c r="C100">
        <v>105</v>
      </c>
      <c r="D100" s="14">
        <v>840</v>
      </c>
      <c r="E100" s="14">
        <v>756</v>
      </c>
    </row>
    <row r="101" spans="2:5" x14ac:dyDescent="0.25">
      <c r="B101" s="11" t="s">
        <v>5377</v>
      </c>
      <c r="C101">
        <v>525</v>
      </c>
      <c r="D101" s="14">
        <v>4173.75</v>
      </c>
      <c r="E101" s="14">
        <v>3756.38</v>
      </c>
    </row>
    <row r="102" spans="2:5" x14ac:dyDescent="0.25">
      <c r="B102" s="12">
        <v>45964</v>
      </c>
      <c r="C102">
        <v>105</v>
      </c>
      <c r="D102" s="14">
        <v>840</v>
      </c>
      <c r="E102" s="14">
        <v>756</v>
      </c>
    </row>
    <row r="103" spans="2:5" x14ac:dyDescent="0.25">
      <c r="B103" s="13" t="s">
        <v>5311</v>
      </c>
      <c r="C103">
        <v>105</v>
      </c>
      <c r="D103" s="14">
        <v>840</v>
      </c>
      <c r="E103" s="14">
        <v>756</v>
      </c>
    </row>
    <row r="104" spans="2:5" x14ac:dyDescent="0.25">
      <c r="B104" s="12">
        <v>45966</v>
      </c>
      <c r="C104">
        <v>105</v>
      </c>
      <c r="D104" s="14">
        <v>840</v>
      </c>
      <c r="E104" s="14">
        <v>756</v>
      </c>
    </row>
    <row r="105" spans="2:5" x14ac:dyDescent="0.25">
      <c r="B105" s="13" t="s">
        <v>5311</v>
      </c>
      <c r="C105">
        <v>105</v>
      </c>
      <c r="D105" s="14">
        <v>840</v>
      </c>
      <c r="E105" s="14">
        <v>756</v>
      </c>
    </row>
    <row r="106" spans="2:5" x14ac:dyDescent="0.25">
      <c r="B106" s="12">
        <v>45968</v>
      </c>
      <c r="C106">
        <v>105</v>
      </c>
      <c r="D106" s="14">
        <v>813.75</v>
      </c>
      <c r="E106" s="14">
        <v>732.38</v>
      </c>
    </row>
    <row r="107" spans="2:5" x14ac:dyDescent="0.25">
      <c r="B107" s="13" t="s">
        <v>5311</v>
      </c>
      <c r="C107">
        <v>105</v>
      </c>
      <c r="D107" s="14">
        <v>813.75</v>
      </c>
      <c r="E107" s="14">
        <v>732.38</v>
      </c>
    </row>
    <row r="108" spans="2:5" x14ac:dyDescent="0.25">
      <c r="B108" s="12">
        <v>45975</v>
      </c>
      <c r="C108">
        <v>105</v>
      </c>
      <c r="D108" s="14">
        <v>840</v>
      </c>
      <c r="E108" s="14">
        <v>756</v>
      </c>
    </row>
    <row r="109" spans="2:5" x14ac:dyDescent="0.25">
      <c r="B109" s="13" t="s">
        <v>5311</v>
      </c>
      <c r="C109">
        <v>105</v>
      </c>
      <c r="D109" s="14">
        <v>840</v>
      </c>
      <c r="E109" s="14">
        <v>756</v>
      </c>
    </row>
    <row r="110" spans="2:5" x14ac:dyDescent="0.25">
      <c r="B110" s="12">
        <v>45978</v>
      </c>
      <c r="C110">
        <v>105</v>
      </c>
      <c r="D110" s="14">
        <v>840</v>
      </c>
      <c r="E110" s="14">
        <v>756</v>
      </c>
    </row>
    <row r="111" spans="2:5" x14ac:dyDescent="0.25">
      <c r="B111" s="13" t="s">
        <v>5311</v>
      </c>
      <c r="C111">
        <v>105</v>
      </c>
      <c r="D111" s="14">
        <v>840</v>
      </c>
      <c r="E111" s="14">
        <v>756</v>
      </c>
    </row>
    <row r="112" spans="2:5" x14ac:dyDescent="0.25">
      <c r="B112" s="2">
        <v>603</v>
      </c>
      <c r="C112">
        <v>2520</v>
      </c>
      <c r="D112" s="14">
        <v>22102.5</v>
      </c>
      <c r="E112" s="14">
        <v>19892.28</v>
      </c>
    </row>
    <row r="113" spans="2:5" x14ac:dyDescent="0.25">
      <c r="B113" s="9" t="s">
        <v>5375</v>
      </c>
      <c r="C113">
        <v>105</v>
      </c>
      <c r="D113" s="14">
        <v>840</v>
      </c>
      <c r="E113" s="14">
        <v>756</v>
      </c>
    </row>
    <row r="114" spans="2:5" x14ac:dyDescent="0.25">
      <c r="B114" s="10" t="s">
        <v>5376</v>
      </c>
      <c r="C114">
        <v>105</v>
      </c>
      <c r="D114" s="14">
        <v>840</v>
      </c>
      <c r="E114" s="14">
        <v>756</v>
      </c>
    </row>
    <row r="115" spans="2:5" x14ac:dyDescent="0.25">
      <c r="B115" s="11" t="s">
        <v>5377</v>
      </c>
      <c r="C115">
        <v>105</v>
      </c>
      <c r="D115" s="14">
        <v>840</v>
      </c>
      <c r="E115" s="14">
        <v>756</v>
      </c>
    </row>
    <row r="116" spans="2:5" x14ac:dyDescent="0.25">
      <c r="B116" s="12">
        <v>45621</v>
      </c>
      <c r="C116">
        <v>105</v>
      </c>
      <c r="D116" s="14">
        <v>840</v>
      </c>
      <c r="E116" s="14">
        <v>756</v>
      </c>
    </row>
    <row r="117" spans="2:5" x14ac:dyDescent="0.25">
      <c r="B117" s="13" t="s">
        <v>5311</v>
      </c>
      <c r="C117">
        <v>105</v>
      </c>
      <c r="D117" s="14">
        <v>840</v>
      </c>
      <c r="E117" s="14">
        <v>756</v>
      </c>
    </row>
    <row r="118" spans="2:5" x14ac:dyDescent="0.25">
      <c r="B118" s="9" t="s">
        <v>5379</v>
      </c>
      <c r="C118">
        <v>2415</v>
      </c>
      <c r="D118" s="14">
        <v>21262.5</v>
      </c>
      <c r="E118" s="14">
        <v>19136.28</v>
      </c>
    </row>
    <row r="119" spans="2:5" x14ac:dyDescent="0.25">
      <c r="B119" s="10" t="s">
        <v>5384</v>
      </c>
      <c r="C119">
        <v>2205</v>
      </c>
      <c r="D119" s="14">
        <v>19477.5</v>
      </c>
      <c r="E119" s="14">
        <v>17529.78</v>
      </c>
    </row>
    <row r="120" spans="2:5" x14ac:dyDescent="0.25">
      <c r="B120" s="11" t="s">
        <v>5385</v>
      </c>
      <c r="C120">
        <v>525</v>
      </c>
      <c r="D120" s="14">
        <v>4515</v>
      </c>
      <c r="E120" s="14">
        <v>4063.5</v>
      </c>
    </row>
    <row r="121" spans="2:5" x14ac:dyDescent="0.25">
      <c r="B121" s="12">
        <v>45866</v>
      </c>
      <c r="C121">
        <v>105</v>
      </c>
      <c r="D121" s="14">
        <v>945</v>
      </c>
      <c r="E121" s="14">
        <v>850.5</v>
      </c>
    </row>
    <row r="122" spans="2:5" x14ac:dyDescent="0.25">
      <c r="B122" s="13" t="s">
        <v>5311</v>
      </c>
      <c r="C122">
        <v>105</v>
      </c>
      <c r="D122" s="14">
        <v>945</v>
      </c>
      <c r="E122" s="14">
        <v>850.5</v>
      </c>
    </row>
    <row r="123" spans="2:5" x14ac:dyDescent="0.25">
      <c r="B123" s="12">
        <v>45867</v>
      </c>
      <c r="C123">
        <v>105</v>
      </c>
      <c r="D123" s="14">
        <v>945</v>
      </c>
      <c r="E123" s="14">
        <v>850.5</v>
      </c>
    </row>
    <row r="124" spans="2:5" x14ac:dyDescent="0.25">
      <c r="B124" s="13" t="s">
        <v>5311</v>
      </c>
      <c r="C124">
        <v>105</v>
      </c>
      <c r="D124" s="14">
        <v>945</v>
      </c>
      <c r="E124" s="14">
        <v>850.5</v>
      </c>
    </row>
    <row r="125" spans="2:5" x14ac:dyDescent="0.25">
      <c r="B125" s="12">
        <v>45868</v>
      </c>
      <c r="C125">
        <v>210</v>
      </c>
      <c r="D125" s="14">
        <v>1680</v>
      </c>
      <c r="E125" s="14">
        <v>1512</v>
      </c>
    </row>
    <row r="126" spans="2:5" x14ac:dyDescent="0.25">
      <c r="B126" s="13" t="s">
        <v>5311</v>
      </c>
      <c r="C126">
        <v>210</v>
      </c>
      <c r="D126" s="14">
        <v>1680</v>
      </c>
      <c r="E126" s="14">
        <v>1512</v>
      </c>
    </row>
    <row r="127" spans="2:5" x14ac:dyDescent="0.25">
      <c r="B127" s="12">
        <v>45869</v>
      </c>
      <c r="C127">
        <v>105</v>
      </c>
      <c r="D127" s="14">
        <v>945</v>
      </c>
      <c r="E127" s="14">
        <v>850.5</v>
      </c>
    </row>
    <row r="128" spans="2:5" x14ac:dyDescent="0.25">
      <c r="B128" s="13" t="s">
        <v>5311</v>
      </c>
      <c r="C128">
        <v>105</v>
      </c>
      <c r="D128" s="14">
        <v>945</v>
      </c>
      <c r="E128" s="14">
        <v>850.5</v>
      </c>
    </row>
    <row r="129" spans="2:5" x14ac:dyDescent="0.25">
      <c r="B129" s="11" t="s">
        <v>5386</v>
      </c>
      <c r="C129">
        <v>840</v>
      </c>
      <c r="D129" s="14">
        <v>7140</v>
      </c>
      <c r="E129" s="14">
        <v>6426.02</v>
      </c>
    </row>
    <row r="130" spans="2:5" x14ac:dyDescent="0.25">
      <c r="B130" s="12">
        <v>45870</v>
      </c>
      <c r="C130">
        <v>105</v>
      </c>
      <c r="D130" s="14">
        <v>971.25</v>
      </c>
      <c r="E130" s="14">
        <v>874.13</v>
      </c>
    </row>
    <row r="131" spans="2:5" x14ac:dyDescent="0.25">
      <c r="B131" s="13" t="s">
        <v>5311</v>
      </c>
      <c r="C131">
        <v>105</v>
      </c>
      <c r="D131" s="14">
        <v>971.25</v>
      </c>
      <c r="E131" s="14">
        <v>874.13</v>
      </c>
    </row>
    <row r="132" spans="2:5" x14ac:dyDescent="0.25">
      <c r="B132" s="12">
        <v>45874</v>
      </c>
      <c r="C132">
        <v>105</v>
      </c>
      <c r="D132" s="14">
        <v>945</v>
      </c>
      <c r="E132" s="14">
        <v>850.5</v>
      </c>
    </row>
    <row r="133" spans="2:5" x14ac:dyDescent="0.25">
      <c r="B133" s="13" t="s">
        <v>5311</v>
      </c>
      <c r="C133">
        <v>105</v>
      </c>
      <c r="D133" s="14">
        <v>945</v>
      </c>
      <c r="E133" s="14">
        <v>850.5</v>
      </c>
    </row>
    <row r="134" spans="2:5" x14ac:dyDescent="0.25">
      <c r="B134" s="12">
        <v>45883</v>
      </c>
      <c r="C134">
        <v>210</v>
      </c>
      <c r="D134" s="14">
        <v>1680</v>
      </c>
      <c r="E134" s="14">
        <v>1512</v>
      </c>
    </row>
    <row r="135" spans="2:5" x14ac:dyDescent="0.25">
      <c r="B135" s="13" t="s">
        <v>5311</v>
      </c>
      <c r="C135">
        <v>210</v>
      </c>
      <c r="D135" s="14">
        <v>1680</v>
      </c>
      <c r="E135" s="14">
        <v>1512</v>
      </c>
    </row>
    <row r="136" spans="2:5" x14ac:dyDescent="0.25">
      <c r="B136" s="12">
        <v>45887</v>
      </c>
      <c r="C136">
        <v>105</v>
      </c>
      <c r="D136" s="14">
        <v>813.75</v>
      </c>
      <c r="E136" s="14">
        <v>732.38</v>
      </c>
    </row>
    <row r="137" spans="2:5" x14ac:dyDescent="0.25">
      <c r="B137" s="13" t="s">
        <v>5311</v>
      </c>
      <c r="C137">
        <v>105</v>
      </c>
      <c r="D137" s="14">
        <v>813.75</v>
      </c>
      <c r="E137" s="14">
        <v>732.38</v>
      </c>
    </row>
    <row r="138" spans="2:5" x14ac:dyDescent="0.25">
      <c r="B138" s="12">
        <v>45891</v>
      </c>
      <c r="C138">
        <v>105</v>
      </c>
      <c r="D138" s="14">
        <v>866.25</v>
      </c>
      <c r="E138" s="14">
        <v>779.63</v>
      </c>
    </row>
    <row r="139" spans="2:5" x14ac:dyDescent="0.25">
      <c r="B139" s="13" t="s">
        <v>5311</v>
      </c>
      <c r="C139">
        <v>105</v>
      </c>
      <c r="D139" s="14">
        <v>866.25</v>
      </c>
      <c r="E139" s="14">
        <v>779.63</v>
      </c>
    </row>
    <row r="140" spans="2:5" x14ac:dyDescent="0.25">
      <c r="B140" s="12">
        <v>45895</v>
      </c>
      <c r="C140">
        <v>105</v>
      </c>
      <c r="D140" s="14">
        <v>945</v>
      </c>
      <c r="E140" s="14">
        <v>850.5</v>
      </c>
    </row>
    <row r="141" spans="2:5" x14ac:dyDescent="0.25">
      <c r="B141" s="13" t="s">
        <v>5311</v>
      </c>
      <c r="C141">
        <v>105</v>
      </c>
      <c r="D141" s="14">
        <v>945</v>
      </c>
      <c r="E141" s="14">
        <v>850.5</v>
      </c>
    </row>
    <row r="142" spans="2:5" x14ac:dyDescent="0.25">
      <c r="B142" s="12">
        <v>45896</v>
      </c>
      <c r="C142">
        <v>105</v>
      </c>
      <c r="D142" s="14">
        <v>918.75</v>
      </c>
      <c r="E142" s="14">
        <v>826.88</v>
      </c>
    </row>
    <row r="143" spans="2:5" x14ac:dyDescent="0.25">
      <c r="B143" s="13" t="s">
        <v>5311</v>
      </c>
      <c r="C143">
        <v>105</v>
      </c>
      <c r="D143" s="14">
        <v>918.75</v>
      </c>
      <c r="E143" s="14">
        <v>826.88</v>
      </c>
    </row>
    <row r="144" spans="2:5" x14ac:dyDescent="0.25">
      <c r="B144" s="11" t="s">
        <v>5387</v>
      </c>
      <c r="C144">
        <v>840</v>
      </c>
      <c r="D144" s="14">
        <v>7822.5</v>
      </c>
      <c r="E144" s="14">
        <v>7040.26</v>
      </c>
    </row>
    <row r="145" spans="2:5" x14ac:dyDescent="0.25">
      <c r="B145" s="12">
        <v>45902</v>
      </c>
      <c r="C145">
        <v>105</v>
      </c>
      <c r="D145" s="14">
        <v>1050</v>
      </c>
      <c r="E145" s="14">
        <v>945</v>
      </c>
    </row>
    <row r="146" spans="2:5" x14ac:dyDescent="0.25">
      <c r="B146" s="13" t="s">
        <v>5311</v>
      </c>
      <c r="C146">
        <v>105</v>
      </c>
      <c r="D146" s="14">
        <v>1050</v>
      </c>
      <c r="E146" s="14">
        <v>945</v>
      </c>
    </row>
    <row r="147" spans="2:5" x14ac:dyDescent="0.25">
      <c r="B147" s="12">
        <v>45904</v>
      </c>
      <c r="C147">
        <v>105</v>
      </c>
      <c r="D147" s="14">
        <v>892.5</v>
      </c>
      <c r="E147" s="14">
        <v>803.25</v>
      </c>
    </row>
    <row r="148" spans="2:5" x14ac:dyDescent="0.25">
      <c r="B148" s="13" t="s">
        <v>5311</v>
      </c>
      <c r="C148">
        <v>105</v>
      </c>
      <c r="D148" s="14">
        <v>892.5</v>
      </c>
      <c r="E148" s="14">
        <v>803.25</v>
      </c>
    </row>
    <row r="149" spans="2:5" x14ac:dyDescent="0.25">
      <c r="B149" s="12">
        <v>45905</v>
      </c>
      <c r="C149">
        <v>105</v>
      </c>
      <c r="D149" s="14">
        <v>945</v>
      </c>
      <c r="E149" s="14">
        <v>850.5</v>
      </c>
    </row>
    <row r="150" spans="2:5" x14ac:dyDescent="0.25">
      <c r="B150" s="13" t="s">
        <v>5311</v>
      </c>
      <c r="C150">
        <v>105</v>
      </c>
      <c r="D150" s="14">
        <v>945</v>
      </c>
      <c r="E150" s="14">
        <v>850.5</v>
      </c>
    </row>
    <row r="151" spans="2:5" x14ac:dyDescent="0.25">
      <c r="B151" s="12">
        <v>45912</v>
      </c>
      <c r="C151">
        <v>105</v>
      </c>
      <c r="D151" s="14">
        <v>840</v>
      </c>
      <c r="E151" s="14">
        <v>756</v>
      </c>
    </row>
    <row r="152" spans="2:5" x14ac:dyDescent="0.25">
      <c r="B152" s="13" t="s">
        <v>5311</v>
      </c>
      <c r="C152">
        <v>105</v>
      </c>
      <c r="D152" s="14">
        <v>840</v>
      </c>
      <c r="E152" s="14">
        <v>756</v>
      </c>
    </row>
    <row r="153" spans="2:5" x14ac:dyDescent="0.25">
      <c r="B153" s="12">
        <v>45915</v>
      </c>
      <c r="C153">
        <v>105</v>
      </c>
      <c r="D153" s="14">
        <v>971.25</v>
      </c>
      <c r="E153" s="14">
        <v>874.13</v>
      </c>
    </row>
    <row r="154" spans="2:5" x14ac:dyDescent="0.25">
      <c r="B154" s="13" t="s">
        <v>5311</v>
      </c>
      <c r="C154">
        <v>105</v>
      </c>
      <c r="D154" s="14">
        <v>971.25</v>
      </c>
      <c r="E154" s="14">
        <v>874.13</v>
      </c>
    </row>
    <row r="155" spans="2:5" x14ac:dyDescent="0.25">
      <c r="B155" s="12">
        <v>45923</v>
      </c>
      <c r="C155">
        <v>105</v>
      </c>
      <c r="D155" s="14">
        <v>971.25</v>
      </c>
      <c r="E155" s="14">
        <v>874.13</v>
      </c>
    </row>
    <row r="156" spans="2:5" x14ac:dyDescent="0.25">
      <c r="B156" s="13" t="s">
        <v>5311</v>
      </c>
      <c r="C156">
        <v>105</v>
      </c>
      <c r="D156" s="14">
        <v>971.25</v>
      </c>
      <c r="E156" s="14">
        <v>874.13</v>
      </c>
    </row>
    <row r="157" spans="2:5" x14ac:dyDescent="0.25">
      <c r="B157" s="12">
        <v>45924</v>
      </c>
      <c r="C157">
        <v>105</v>
      </c>
      <c r="D157" s="14">
        <v>1155</v>
      </c>
      <c r="E157" s="14">
        <v>1039.5</v>
      </c>
    </row>
    <row r="158" spans="2:5" x14ac:dyDescent="0.25">
      <c r="B158" s="13" t="s">
        <v>5311</v>
      </c>
      <c r="C158">
        <v>105</v>
      </c>
      <c r="D158" s="14">
        <v>1155</v>
      </c>
      <c r="E158" s="14">
        <v>1039.5</v>
      </c>
    </row>
    <row r="159" spans="2:5" x14ac:dyDescent="0.25">
      <c r="B159" s="12">
        <v>45925</v>
      </c>
      <c r="C159">
        <v>105</v>
      </c>
      <c r="D159" s="14">
        <v>997.5</v>
      </c>
      <c r="E159" s="14">
        <v>897.75</v>
      </c>
    </row>
    <row r="160" spans="2:5" x14ac:dyDescent="0.25">
      <c r="B160" s="13" t="s">
        <v>5311</v>
      </c>
      <c r="C160">
        <v>105</v>
      </c>
      <c r="D160" s="14">
        <v>997.5</v>
      </c>
      <c r="E160" s="14">
        <v>897.75</v>
      </c>
    </row>
    <row r="161" spans="2:5" x14ac:dyDescent="0.25">
      <c r="B161" s="10" t="s">
        <v>5376</v>
      </c>
      <c r="C161">
        <v>210</v>
      </c>
      <c r="D161" s="14">
        <v>1785</v>
      </c>
      <c r="E161" s="14">
        <v>1606.5</v>
      </c>
    </row>
    <row r="162" spans="2:5" x14ac:dyDescent="0.25">
      <c r="B162" s="11" t="s">
        <v>5377</v>
      </c>
      <c r="C162">
        <v>210</v>
      </c>
      <c r="D162" s="14">
        <v>1785</v>
      </c>
      <c r="E162" s="14">
        <v>1606.5</v>
      </c>
    </row>
    <row r="163" spans="2:5" x14ac:dyDescent="0.25">
      <c r="B163" s="12">
        <v>45967</v>
      </c>
      <c r="C163">
        <v>105</v>
      </c>
      <c r="D163" s="14">
        <v>945</v>
      </c>
      <c r="E163" s="14">
        <v>850.5</v>
      </c>
    </row>
    <row r="164" spans="2:5" x14ac:dyDescent="0.25">
      <c r="B164" s="13" t="s">
        <v>5311</v>
      </c>
      <c r="C164">
        <v>105</v>
      </c>
      <c r="D164" s="14">
        <v>945</v>
      </c>
      <c r="E164" s="14">
        <v>850.5</v>
      </c>
    </row>
    <row r="165" spans="2:5" x14ac:dyDescent="0.25">
      <c r="B165" s="12">
        <v>45968</v>
      </c>
      <c r="C165">
        <v>105</v>
      </c>
      <c r="D165" s="14">
        <v>840</v>
      </c>
      <c r="E165" s="14">
        <v>756</v>
      </c>
    </row>
    <row r="166" spans="2:5" x14ac:dyDescent="0.25">
      <c r="B166" s="13" t="s">
        <v>5311</v>
      </c>
      <c r="C166">
        <v>105</v>
      </c>
      <c r="D166" s="14">
        <v>840</v>
      </c>
      <c r="E166" s="14">
        <v>756</v>
      </c>
    </row>
    <row r="167" spans="2:5" x14ac:dyDescent="0.25">
      <c r="B167" s="2">
        <v>635</v>
      </c>
      <c r="C167">
        <v>105</v>
      </c>
      <c r="D167" s="14">
        <v>971.25</v>
      </c>
      <c r="E167" s="14">
        <v>874.13</v>
      </c>
    </row>
    <row r="168" spans="2:5" x14ac:dyDescent="0.25">
      <c r="B168" s="9" t="s">
        <v>5375</v>
      </c>
      <c r="C168">
        <v>105</v>
      </c>
      <c r="D168" s="14">
        <v>971.25</v>
      </c>
      <c r="E168" s="14">
        <v>874.13</v>
      </c>
    </row>
    <row r="169" spans="2:5" x14ac:dyDescent="0.25">
      <c r="B169" s="10" t="s">
        <v>5376</v>
      </c>
      <c r="C169">
        <v>105</v>
      </c>
      <c r="D169" s="14">
        <v>971.25</v>
      </c>
      <c r="E169" s="14">
        <v>874.13</v>
      </c>
    </row>
    <row r="170" spans="2:5" x14ac:dyDescent="0.25">
      <c r="B170" s="11" t="s">
        <v>5378</v>
      </c>
      <c r="C170">
        <v>105</v>
      </c>
      <c r="D170" s="14">
        <v>971.25</v>
      </c>
      <c r="E170" s="14">
        <v>874.13</v>
      </c>
    </row>
    <row r="171" spans="2:5" x14ac:dyDescent="0.25">
      <c r="B171" s="12">
        <v>45644</v>
      </c>
      <c r="C171">
        <v>105</v>
      </c>
      <c r="D171" s="14">
        <v>971.25</v>
      </c>
      <c r="E171" s="14">
        <v>874.13</v>
      </c>
    </row>
    <row r="172" spans="2:5" x14ac:dyDescent="0.25">
      <c r="B172" s="13" t="s">
        <v>5311</v>
      </c>
      <c r="C172">
        <v>105</v>
      </c>
      <c r="D172" s="14">
        <v>971.25</v>
      </c>
      <c r="E172" s="14">
        <v>874.13</v>
      </c>
    </row>
    <row r="173" spans="2:5" x14ac:dyDescent="0.25">
      <c r="B173" s="2">
        <v>2128</v>
      </c>
      <c r="C173">
        <v>800</v>
      </c>
      <c r="D173" s="14">
        <v>800</v>
      </c>
      <c r="E173" s="14">
        <v>720</v>
      </c>
    </row>
    <row r="174" spans="2:5" x14ac:dyDescent="0.25">
      <c r="B174" s="9" t="s">
        <v>5375</v>
      </c>
      <c r="C174">
        <v>800</v>
      </c>
      <c r="D174" s="14">
        <v>800</v>
      </c>
      <c r="E174" s="14">
        <v>720</v>
      </c>
    </row>
    <row r="175" spans="2:5" x14ac:dyDescent="0.25">
      <c r="B175" s="10" t="s">
        <v>5376</v>
      </c>
      <c r="C175">
        <v>800</v>
      </c>
      <c r="D175" s="14">
        <v>800</v>
      </c>
      <c r="E175" s="14">
        <v>720</v>
      </c>
    </row>
    <row r="176" spans="2:5" x14ac:dyDescent="0.25">
      <c r="B176" s="11" t="s">
        <v>5378</v>
      </c>
      <c r="C176">
        <v>800</v>
      </c>
      <c r="D176" s="14">
        <v>800</v>
      </c>
      <c r="E176" s="14">
        <v>720</v>
      </c>
    </row>
    <row r="177" spans="2:5" x14ac:dyDescent="0.25">
      <c r="B177" s="12">
        <v>45632</v>
      </c>
      <c r="C177">
        <v>800</v>
      </c>
      <c r="D177" s="14">
        <v>800</v>
      </c>
      <c r="E177" s="14">
        <v>720</v>
      </c>
    </row>
    <row r="178" spans="2:5" x14ac:dyDescent="0.25">
      <c r="B178" s="13" t="s">
        <v>5307</v>
      </c>
      <c r="C178">
        <v>800</v>
      </c>
      <c r="D178" s="14">
        <v>800</v>
      </c>
      <c r="E178" s="14">
        <v>720</v>
      </c>
    </row>
    <row r="179" spans="2:5" x14ac:dyDescent="0.25">
      <c r="B179" s="2">
        <v>2315</v>
      </c>
      <c r="C179">
        <v>9036.4500000000007</v>
      </c>
      <c r="D179" s="14">
        <v>13836.45</v>
      </c>
      <c r="E179" s="14">
        <v>12452.81</v>
      </c>
    </row>
    <row r="180" spans="2:5" x14ac:dyDescent="0.25">
      <c r="B180" s="9" t="s">
        <v>5379</v>
      </c>
      <c r="C180">
        <v>9036.4500000000007</v>
      </c>
      <c r="D180" s="14">
        <v>13836.45</v>
      </c>
      <c r="E180" s="14">
        <v>12452.81</v>
      </c>
    </row>
    <row r="181" spans="2:5" x14ac:dyDescent="0.25">
      <c r="B181" s="10" t="s">
        <v>5384</v>
      </c>
      <c r="C181">
        <v>9036.4500000000007</v>
      </c>
      <c r="D181" s="14">
        <v>13836.45</v>
      </c>
      <c r="E181" s="14">
        <v>12452.81</v>
      </c>
    </row>
    <row r="182" spans="2:5" x14ac:dyDescent="0.25">
      <c r="B182" s="11" t="s">
        <v>5385</v>
      </c>
      <c r="C182">
        <v>9036.4500000000007</v>
      </c>
      <c r="D182" s="14">
        <v>13836.45</v>
      </c>
      <c r="E182" s="14">
        <v>12452.81</v>
      </c>
    </row>
    <row r="183" spans="2:5" x14ac:dyDescent="0.25">
      <c r="B183" s="12">
        <v>45849</v>
      </c>
      <c r="C183">
        <v>900</v>
      </c>
      <c r="D183" s="14">
        <v>1020</v>
      </c>
      <c r="E183" s="14">
        <v>918</v>
      </c>
    </row>
    <row r="184" spans="2:5" x14ac:dyDescent="0.25">
      <c r="B184" s="13" t="s">
        <v>5322</v>
      </c>
      <c r="C184">
        <v>900</v>
      </c>
      <c r="D184" s="14">
        <v>1020</v>
      </c>
      <c r="E184" s="14">
        <v>918</v>
      </c>
    </row>
    <row r="185" spans="2:5" x14ac:dyDescent="0.25">
      <c r="B185" s="12">
        <v>45856</v>
      </c>
      <c r="C185">
        <v>510</v>
      </c>
      <c r="D185" s="14">
        <v>840</v>
      </c>
      <c r="E185" s="14">
        <v>756</v>
      </c>
    </row>
    <row r="186" spans="2:5" x14ac:dyDescent="0.25">
      <c r="B186" s="13" t="s">
        <v>5322</v>
      </c>
      <c r="C186">
        <v>510</v>
      </c>
      <c r="D186" s="14">
        <v>840</v>
      </c>
      <c r="E186" s="14">
        <v>756</v>
      </c>
    </row>
    <row r="187" spans="2:5" x14ac:dyDescent="0.25">
      <c r="B187" s="12">
        <v>45859</v>
      </c>
      <c r="C187">
        <v>1800</v>
      </c>
      <c r="D187" s="14">
        <v>2460</v>
      </c>
      <c r="E187" s="14">
        <v>2214</v>
      </c>
    </row>
    <row r="188" spans="2:5" x14ac:dyDescent="0.25">
      <c r="B188" s="13" t="s">
        <v>5322</v>
      </c>
      <c r="C188">
        <v>1800</v>
      </c>
      <c r="D188" s="14">
        <v>2460</v>
      </c>
      <c r="E188" s="14">
        <v>2214</v>
      </c>
    </row>
    <row r="189" spans="2:5" x14ac:dyDescent="0.25">
      <c r="B189" s="12">
        <v>45860</v>
      </c>
      <c r="C189">
        <v>1650</v>
      </c>
      <c r="D189" s="14">
        <v>2550</v>
      </c>
      <c r="E189" s="14">
        <v>2295</v>
      </c>
    </row>
    <row r="190" spans="2:5" x14ac:dyDescent="0.25">
      <c r="B190" s="13" t="s">
        <v>5322</v>
      </c>
      <c r="C190">
        <v>1650</v>
      </c>
      <c r="D190" s="14">
        <v>2550</v>
      </c>
      <c r="E190" s="14">
        <v>2295</v>
      </c>
    </row>
    <row r="191" spans="2:5" x14ac:dyDescent="0.25">
      <c r="B191" s="12">
        <v>45862</v>
      </c>
      <c r="C191">
        <v>1410</v>
      </c>
      <c r="D191" s="14">
        <v>1740</v>
      </c>
      <c r="E191" s="14">
        <v>1566</v>
      </c>
    </row>
    <row r="192" spans="2:5" x14ac:dyDescent="0.25">
      <c r="B192" s="13" t="s">
        <v>5322</v>
      </c>
      <c r="C192">
        <v>1410</v>
      </c>
      <c r="D192" s="14">
        <v>1740</v>
      </c>
      <c r="E192" s="14">
        <v>1566</v>
      </c>
    </row>
    <row r="193" spans="2:5" x14ac:dyDescent="0.25">
      <c r="B193" s="12">
        <v>45863</v>
      </c>
      <c r="C193">
        <v>2766.4500000000003</v>
      </c>
      <c r="D193" s="14">
        <v>5226.4500000000007</v>
      </c>
      <c r="E193" s="14">
        <v>4703.8099999999995</v>
      </c>
    </row>
    <row r="194" spans="2:5" x14ac:dyDescent="0.25">
      <c r="B194" s="13" t="s">
        <v>5322</v>
      </c>
      <c r="C194">
        <v>2766.4500000000003</v>
      </c>
      <c r="D194" s="14">
        <v>5226.4500000000007</v>
      </c>
      <c r="E194" s="14">
        <v>4703.8099999999995</v>
      </c>
    </row>
    <row r="195" spans="2:5" x14ac:dyDescent="0.25">
      <c r="B195" s="2">
        <v>2332</v>
      </c>
      <c r="C195">
        <v>200</v>
      </c>
      <c r="D195" s="14">
        <v>1600</v>
      </c>
      <c r="E195" s="14">
        <v>1440</v>
      </c>
    </row>
    <row r="196" spans="2:5" x14ac:dyDescent="0.25">
      <c r="B196" s="9" t="s">
        <v>5379</v>
      </c>
      <c r="C196">
        <v>200</v>
      </c>
      <c r="D196" s="14">
        <v>1600</v>
      </c>
      <c r="E196" s="14">
        <v>1440</v>
      </c>
    </row>
    <row r="197" spans="2:5" x14ac:dyDescent="0.25">
      <c r="B197" s="10" t="s">
        <v>5376</v>
      </c>
      <c r="C197">
        <v>200</v>
      </c>
      <c r="D197" s="14">
        <v>1600</v>
      </c>
      <c r="E197" s="14">
        <v>1440</v>
      </c>
    </row>
    <row r="198" spans="2:5" x14ac:dyDescent="0.25">
      <c r="B198" s="11" t="s">
        <v>5388</v>
      </c>
      <c r="C198">
        <v>200</v>
      </c>
      <c r="D198" s="14">
        <v>1600</v>
      </c>
      <c r="E198" s="14">
        <v>1440</v>
      </c>
    </row>
    <row r="199" spans="2:5" x14ac:dyDescent="0.25">
      <c r="B199" s="12">
        <v>45960</v>
      </c>
      <c r="C199">
        <v>100</v>
      </c>
      <c r="D199" s="14">
        <v>800</v>
      </c>
      <c r="E199" s="14">
        <v>720</v>
      </c>
    </row>
    <row r="200" spans="2:5" x14ac:dyDescent="0.25">
      <c r="B200" s="13" t="s">
        <v>5322</v>
      </c>
      <c r="C200">
        <v>100</v>
      </c>
      <c r="D200" s="14">
        <v>800</v>
      </c>
      <c r="E200" s="14">
        <v>720</v>
      </c>
    </row>
    <row r="201" spans="2:5" x14ac:dyDescent="0.25">
      <c r="B201" s="12">
        <v>45961</v>
      </c>
      <c r="C201">
        <v>100</v>
      </c>
      <c r="D201" s="14">
        <v>800</v>
      </c>
      <c r="E201" s="14">
        <v>720</v>
      </c>
    </row>
    <row r="202" spans="2:5" x14ac:dyDescent="0.25">
      <c r="B202" s="13" t="s">
        <v>5322</v>
      </c>
      <c r="C202">
        <v>100</v>
      </c>
      <c r="D202" s="14">
        <v>800</v>
      </c>
      <c r="E202" s="14">
        <v>720</v>
      </c>
    </row>
    <row r="203" spans="2:5" x14ac:dyDescent="0.25">
      <c r="B203" s="2">
        <v>2469</v>
      </c>
      <c r="C203">
        <v>10</v>
      </c>
      <c r="D203" s="14">
        <v>30</v>
      </c>
      <c r="E203" s="14">
        <v>27</v>
      </c>
    </row>
    <row r="204" spans="2:5" x14ac:dyDescent="0.25">
      <c r="B204" s="9" t="s">
        <v>5379</v>
      </c>
      <c r="C204">
        <v>10</v>
      </c>
      <c r="D204" s="14">
        <v>30</v>
      </c>
      <c r="E204" s="14">
        <v>27</v>
      </c>
    </row>
    <row r="205" spans="2:5" x14ac:dyDescent="0.25">
      <c r="B205" s="10" t="s">
        <v>5384</v>
      </c>
      <c r="C205">
        <v>10</v>
      </c>
      <c r="D205" s="14">
        <v>30</v>
      </c>
      <c r="E205" s="14">
        <v>27</v>
      </c>
    </row>
    <row r="206" spans="2:5" x14ac:dyDescent="0.25">
      <c r="B206" s="11" t="s">
        <v>5385</v>
      </c>
      <c r="C206">
        <v>10</v>
      </c>
      <c r="D206" s="14">
        <v>30</v>
      </c>
      <c r="E206" s="14">
        <v>27</v>
      </c>
    </row>
    <row r="207" spans="2:5" x14ac:dyDescent="0.25">
      <c r="B207" s="12">
        <v>45866</v>
      </c>
      <c r="C207">
        <v>10</v>
      </c>
      <c r="D207" s="14">
        <v>30</v>
      </c>
      <c r="E207" s="14">
        <v>27</v>
      </c>
    </row>
    <row r="208" spans="2:5" x14ac:dyDescent="0.25">
      <c r="B208" s="13" t="s">
        <v>5332</v>
      </c>
      <c r="C208">
        <v>10</v>
      </c>
      <c r="D208" s="14">
        <v>30</v>
      </c>
      <c r="E208" s="14">
        <v>27</v>
      </c>
    </row>
    <row r="209" spans="2:5" x14ac:dyDescent="0.25">
      <c r="B209" s="2">
        <v>2501</v>
      </c>
      <c r="C209">
        <v>300</v>
      </c>
      <c r="D209" s="14">
        <v>2400</v>
      </c>
      <c r="E209" s="14">
        <v>2160</v>
      </c>
    </row>
    <row r="210" spans="2:5" x14ac:dyDescent="0.25">
      <c r="B210" s="9" t="s">
        <v>5379</v>
      </c>
      <c r="C210">
        <v>300</v>
      </c>
      <c r="D210" s="14">
        <v>2400</v>
      </c>
      <c r="E210" s="14">
        <v>2160</v>
      </c>
    </row>
    <row r="211" spans="2:5" x14ac:dyDescent="0.25">
      <c r="B211" s="10" t="s">
        <v>5376</v>
      </c>
      <c r="C211">
        <v>300</v>
      </c>
      <c r="D211" s="14">
        <v>2400</v>
      </c>
      <c r="E211" s="14">
        <v>2160</v>
      </c>
    </row>
    <row r="212" spans="2:5" x14ac:dyDescent="0.25">
      <c r="B212" s="11" t="s">
        <v>5377</v>
      </c>
      <c r="C212">
        <v>300</v>
      </c>
      <c r="D212" s="14">
        <v>2400</v>
      </c>
      <c r="E212" s="14">
        <v>2160</v>
      </c>
    </row>
    <row r="213" spans="2:5" x14ac:dyDescent="0.25">
      <c r="B213" s="12">
        <v>45964</v>
      </c>
      <c r="C213">
        <v>100</v>
      </c>
      <c r="D213" s="14">
        <v>800</v>
      </c>
      <c r="E213" s="14">
        <v>720</v>
      </c>
    </row>
    <row r="214" spans="2:5" x14ac:dyDescent="0.25">
      <c r="B214" s="13" t="s">
        <v>5322</v>
      </c>
      <c r="C214">
        <v>100</v>
      </c>
      <c r="D214" s="14">
        <v>800</v>
      </c>
      <c r="E214" s="14">
        <v>720</v>
      </c>
    </row>
    <row r="215" spans="2:5" x14ac:dyDescent="0.25">
      <c r="B215" s="12">
        <v>45965</v>
      </c>
      <c r="C215">
        <v>100</v>
      </c>
      <c r="D215" s="14">
        <v>800</v>
      </c>
      <c r="E215" s="14">
        <v>720</v>
      </c>
    </row>
    <row r="216" spans="2:5" x14ac:dyDescent="0.25">
      <c r="B216" s="13" t="s">
        <v>5322</v>
      </c>
      <c r="C216">
        <v>100</v>
      </c>
      <c r="D216" s="14">
        <v>800</v>
      </c>
      <c r="E216" s="14">
        <v>720</v>
      </c>
    </row>
    <row r="217" spans="2:5" x14ac:dyDescent="0.25">
      <c r="B217" s="12">
        <v>45967</v>
      </c>
      <c r="C217">
        <v>100</v>
      </c>
      <c r="D217" s="14">
        <v>800</v>
      </c>
      <c r="E217" s="14">
        <v>720</v>
      </c>
    </row>
    <row r="218" spans="2:5" x14ac:dyDescent="0.25">
      <c r="B218" s="13" t="s">
        <v>5322</v>
      </c>
      <c r="C218">
        <v>100</v>
      </c>
      <c r="D218" s="14">
        <v>800</v>
      </c>
      <c r="E218" s="14">
        <v>720</v>
      </c>
    </row>
    <row r="219" spans="2:5" x14ac:dyDescent="0.25">
      <c r="B219" s="2">
        <v>2513</v>
      </c>
      <c r="C219">
        <v>32272.6</v>
      </c>
      <c r="D219" s="14">
        <v>67657.600000000006</v>
      </c>
      <c r="E219" s="14">
        <v>60891.86</v>
      </c>
    </row>
    <row r="220" spans="2:5" x14ac:dyDescent="0.25">
      <c r="B220" s="9" t="s">
        <v>5379</v>
      </c>
      <c r="C220">
        <v>32272.6</v>
      </c>
      <c r="D220" s="14">
        <v>67657.600000000006</v>
      </c>
      <c r="E220" s="14">
        <v>60891.86</v>
      </c>
    </row>
    <row r="221" spans="2:5" x14ac:dyDescent="0.25">
      <c r="B221" s="10" t="s">
        <v>5380</v>
      </c>
      <c r="C221">
        <v>13278.4</v>
      </c>
      <c r="D221" s="14">
        <v>33303.4</v>
      </c>
      <c r="E221" s="14">
        <v>29973.08</v>
      </c>
    </row>
    <row r="222" spans="2:5" x14ac:dyDescent="0.25">
      <c r="B222" s="11" t="s">
        <v>5382</v>
      </c>
      <c r="C222">
        <v>7388.4</v>
      </c>
      <c r="D222" s="14">
        <v>19270.900000000001</v>
      </c>
      <c r="E222" s="14">
        <v>17343.830000000002</v>
      </c>
    </row>
    <row r="223" spans="2:5" x14ac:dyDescent="0.25">
      <c r="B223" s="12">
        <v>45792</v>
      </c>
      <c r="C223">
        <v>1110</v>
      </c>
      <c r="D223" s="14">
        <v>2980</v>
      </c>
      <c r="E223" s="14">
        <v>2682</v>
      </c>
    </row>
    <row r="224" spans="2:5" x14ac:dyDescent="0.25">
      <c r="B224" s="13" t="s">
        <v>5322</v>
      </c>
      <c r="C224">
        <v>1110</v>
      </c>
      <c r="D224" s="14">
        <v>2980</v>
      </c>
      <c r="E224" s="14">
        <v>2682</v>
      </c>
    </row>
    <row r="225" spans="2:5" x14ac:dyDescent="0.25">
      <c r="B225" s="12">
        <v>45793</v>
      </c>
      <c r="C225">
        <v>2000</v>
      </c>
      <c r="D225" s="14">
        <v>3605</v>
      </c>
      <c r="E225" s="14">
        <v>3244.5</v>
      </c>
    </row>
    <row r="226" spans="2:5" x14ac:dyDescent="0.25">
      <c r="B226" s="13" t="s">
        <v>5322</v>
      </c>
      <c r="C226">
        <v>2000</v>
      </c>
      <c r="D226" s="14">
        <v>3605</v>
      </c>
      <c r="E226" s="14">
        <v>3244.5</v>
      </c>
    </row>
    <row r="227" spans="2:5" x14ac:dyDescent="0.25">
      <c r="B227" s="12">
        <v>45796</v>
      </c>
      <c r="C227">
        <v>1560</v>
      </c>
      <c r="D227" s="14">
        <v>3120</v>
      </c>
      <c r="E227" s="14">
        <v>2808</v>
      </c>
    </row>
    <row r="228" spans="2:5" x14ac:dyDescent="0.25">
      <c r="B228" s="13" t="s">
        <v>5322</v>
      </c>
      <c r="C228">
        <v>1560</v>
      </c>
      <c r="D228" s="14">
        <v>3120</v>
      </c>
      <c r="E228" s="14">
        <v>2808</v>
      </c>
    </row>
    <row r="229" spans="2:5" x14ac:dyDescent="0.25">
      <c r="B229" s="12">
        <v>45798</v>
      </c>
      <c r="C229">
        <v>1000</v>
      </c>
      <c r="D229" s="14">
        <v>1715</v>
      </c>
      <c r="E229" s="14">
        <v>1543.5</v>
      </c>
    </row>
    <row r="230" spans="2:5" x14ac:dyDescent="0.25">
      <c r="B230" s="13" t="s">
        <v>5322</v>
      </c>
      <c r="C230">
        <v>1000</v>
      </c>
      <c r="D230" s="14">
        <v>1715</v>
      </c>
      <c r="E230" s="14">
        <v>1543.5</v>
      </c>
    </row>
    <row r="231" spans="2:5" x14ac:dyDescent="0.25">
      <c r="B231" s="12">
        <v>45804</v>
      </c>
      <c r="C231">
        <v>342.65</v>
      </c>
      <c r="D231" s="14">
        <v>2020.15</v>
      </c>
      <c r="E231" s="14">
        <v>1818.14</v>
      </c>
    </row>
    <row r="232" spans="2:5" x14ac:dyDescent="0.25">
      <c r="B232" s="13" t="s">
        <v>5322</v>
      </c>
      <c r="C232">
        <v>342.65</v>
      </c>
      <c r="D232" s="14">
        <v>2020.15</v>
      </c>
      <c r="E232" s="14">
        <v>1818.14</v>
      </c>
    </row>
    <row r="233" spans="2:5" x14ac:dyDescent="0.25">
      <c r="B233" s="12">
        <v>45805</v>
      </c>
      <c r="C233">
        <v>451.05</v>
      </c>
      <c r="D233" s="14">
        <v>2266.0500000000002</v>
      </c>
      <c r="E233" s="14">
        <v>2039.45</v>
      </c>
    </row>
    <row r="234" spans="2:5" x14ac:dyDescent="0.25">
      <c r="B234" s="13" t="s">
        <v>5322</v>
      </c>
      <c r="C234">
        <v>451.05</v>
      </c>
      <c r="D234" s="14">
        <v>2266.0500000000002</v>
      </c>
      <c r="E234" s="14">
        <v>2039.45</v>
      </c>
    </row>
    <row r="235" spans="2:5" x14ac:dyDescent="0.25">
      <c r="B235" s="12">
        <v>45806</v>
      </c>
      <c r="C235">
        <v>924.7</v>
      </c>
      <c r="D235" s="14">
        <v>3564.7</v>
      </c>
      <c r="E235" s="14">
        <v>3208.24</v>
      </c>
    </row>
    <row r="236" spans="2:5" x14ac:dyDescent="0.25">
      <c r="B236" s="13" t="s">
        <v>5322</v>
      </c>
      <c r="C236">
        <v>924.7</v>
      </c>
      <c r="D236" s="14">
        <v>3564.7</v>
      </c>
      <c r="E236" s="14">
        <v>3208.24</v>
      </c>
    </row>
    <row r="237" spans="2:5" x14ac:dyDescent="0.25">
      <c r="B237" s="11" t="s">
        <v>5383</v>
      </c>
      <c r="C237">
        <v>5890</v>
      </c>
      <c r="D237" s="14">
        <v>14032.5</v>
      </c>
      <c r="E237" s="14">
        <v>12629.25</v>
      </c>
    </row>
    <row r="238" spans="2:5" x14ac:dyDescent="0.25">
      <c r="B238" s="12">
        <v>45824</v>
      </c>
      <c r="C238">
        <v>1830</v>
      </c>
      <c r="D238" s="14">
        <v>5020</v>
      </c>
      <c r="E238" s="14">
        <v>4518</v>
      </c>
    </row>
    <row r="239" spans="2:5" x14ac:dyDescent="0.25">
      <c r="B239" s="13" t="s">
        <v>5322</v>
      </c>
      <c r="C239">
        <v>1830</v>
      </c>
      <c r="D239" s="14">
        <v>5020</v>
      </c>
      <c r="E239" s="14">
        <v>4518</v>
      </c>
    </row>
    <row r="240" spans="2:5" x14ac:dyDescent="0.25">
      <c r="B240" s="12">
        <v>45825</v>
      </c>
      <c r="C240">
        <v>1630</v>
      </c>
      <c r="D240" s="14">
        <v>3882.5</v>
      </c>
      <c r="E240" s="14">
        <v>3494.25</v>
      </c>
    </row>
    <row r="241" spans="2:5" x14ac:dyDescent="0.25">
      <c r="B241" s="13" t="s">
        <v>5322</v>
      </c>
      <c r="C241">
        <v>1630</v>
      </c>
      <c r="D241" s="14">
        <v>3882.5</v>
      </c>
      <c r="E241" s="14">
        <v>3494.25</v>
      </c>
    </row>
    <row r="242" spans="2:5" x14ac:dyDescent="0.25">
      <c r="B242" s="12">
        <v>45838</v>
      </c>
      <c r="C242">
        <v>2430</v>
      </c>
      <c r="D242" s="14">
        <v>5130</v>
      </c>
      <c r="E242" s="14">
        <v>4617</v>
      </c>
    </row>
    <row r="243" spans="2:5" x14ac:dyDescent="0.25">
      <c r="B243" s="13" t="s">
        <v>5322</v>
      </c>
      <c r="C243">
        <v>2430</v>
      </c>
      <c r="D243" s="14">
        <v>5130</v>
      </c>
      <c r="E243" s="14">
        <v>4617</v>
      </c>
    </row>
    <row r="244" spans="2:5" x14ac:dyDescent="0.25">
      <c r="B244" s="10" t="s">
        <v>5384</v>
      </c>
      <c r="C244">
        <v>17824.2</v>
      </c>
      <c r="D244" s="14">
        <v>32404.2</v>
      </c>
      <c r="E244" s="14">
        <v>29163.78</v>
      </c>
    </row>
    <row r="245" spans="2:5" x14ac:dyDescent="0.25">
      <c r="B245" s="11" t="s">
        <v>5385</v>
      </c>
      <c r="C245">
        <v>13564.2</v>
      </c>
      <c r="D245" s="14">
        <v>26824.2</v>
      </c>
      <c r="E245" s="14">
        <v>24141.78</v>
      </c>
    </row>
    <row r="246" spans="2:5" x14ac:dyDescent="0.25">
      <c r="B246" s="12">
        <v>45839</v>
      </c>
      <c r="C246">
        <v>1800</v>
      </c>
      <c r="D246" s="14">
        <v>1860</v>
      </c>
      <c r="E246" s="14">
        <v>1674</v>
      </c>
    </row>
    <row r="247" spans="2:5" x14ac:dyDescent="0.25">
      <c r="B247" s="13" t="s">
        <v>5322</v>
      </c>
      <c r="C247">
        <v>1800</v>
      </c>
      <c r="D247" s="14">
        <v>1860</v>
      </c>
      <c r="E247" s="14">
        <v>1674</v>
      </c>
    </row>
    <row r="248" spans="2:5" x14ac:dyDescent="0.25">
      <c r="B248" s="12">
        <v>45840</v>
      </c>
      <c r="C248">
        <v>510</v>
      </c>
      <c r="D248" s="14">
        <v>930</v>
      </c>
      <c r="E248" s="14">
        <v>837</v>
      </c>
    </row>
    <row r="249" spans="2:5" x14ac:dyDescent="0.25">
      <c r="B249" s="13" t="s">
        <v>5322</v>
      </c>
      <c r="C249">
        <v>510</v>
      </c>
      <c r="D249" s="14">
        <v>930</v>
      </c>
      <c r="E249" s="14">
        <v>837</v>
      </c>
    </row>
    <row r="250" spans="2:5" x14ac:dyDescent="0.25">
      <c r="B250" s="12">
        <v>45841</v>
      </c>
      <c r="C250">
        <v>120</v>
      </c>
      <c r="D250" s="14">
        <v>840</v>
      </c>
      <c r="E250" s="14">
        <v>756</v>
      </c>
    </row>
    <row r="251" spans="2:5" x14ac:dyDescent="0.25">
      <c r="B251" s="13" t="s">
        <v>5322</v>
      </c>
      <c r="C251">
        <v>120</v>
      </c>
      <c r="D251" s="14">
        <v>840</v>
      </c>
      <c r="E251" s="14">
        <v>756</v>
      </c>
    </row>
    <row r="252" spans="2:5" x14ac:dyDescent="0.25">
      <c r="B252" s="12">
        <v>45849</v>
      </c>
      <c r="C252">
        <v>630</v>
      </c>
      <c r="D252" s="14">
        <v>2310</v>
      </c>
      <c r="E252" s="14">
        <v>2079</v>
      </c>
    </row>
    <row r="253" spans="2:5" x14ac:dyDescent="0.25">
      <c r="B253" s="13" t="s">
        <v>5322</v>
      </c>
      <c r="C253">
        <v>630</v>
      </c>
      <c r="D253" s="14">
        <v>2310</v>
      </c>
      <c r="E253" s="14">
        <v>2079</v>
      </c>
    </row>
    <row r="254" spans="2:5" x14ac:dyDescent="0.25">
      <c r="B254" s="12">
        <v>45852</v>
      </c>
      <c r="C254">
        <v>64.2</v>
      </c>
      <c r="D254" s="14">
        <v>64.2</v>
      </c>
      <c r="E254" s="14">
        <v>57.78</v>
      </c>
    </row>
    <row r="255" spans="2:5" x14ac:dyDescent="0.25">
      <c r="B255" s="13" t="s">
        <v>5322</v>
      </c>
      <c r="C255">
        <v>64.2</v>
      </c>
      <c r="D255" s="14">
        <v>64.2</v>
      </c>
      <c r="E255" s="14">
        <v>57.78</v>
      </c>
    </row>
    <row r="256" spans="2:5" x14ac:dyDescent="0.25">
      <c r="B256" s="12">
        <v>45856</v>
      </c>
      <c r="C256">
        <v>2940</v>
      </c>
      <c r="D256" s="14">
        <v>5130</v>
      </c>
      <c r="E256" s="14">
        <v>4617</v>
      </c>
    </row>
    <row r="257" spans="2:5" x14ac:dyDescent="0.25">
      <c r="B257" s="13" t="s">
        <v>5322</v>
      </c>
      <c r="C257">
        <v>2940</v>
      </c>
      <c r="D257" s="14">
        <v>5130</v>
      </c>
      <c r="E257" s="14">
        <v>4617</v>
      </c>
    </row>
    <row r="258" spans="2:5" x14ac:dyDescent="0.25">
      <c r="B258" s="12">
        <v>45859</v>
      </c>
      <c r="C258">
        <v>1650</v>
      </c>
      <c r="D258" s="14">
        <v>3480</v>
      </c>
      <c r="E258" s="14">
        <v>3132</v>
      </c>
    </row>
    <row r="259" spans="2:5" x14ac:dyDescent="0.25">
      <c r="B259" s="13" t="s">
        <v>5322</v>
      </c>
      <c r="C259">
        <v>1650</v>
      </c>
      <c r="D259" s="14">
        <v>3480</v>
      </c>
      <c r="E259" s="14">
        <v>3132</v>
      </c>
    </row>
    <row r="260" spans="2:5" x14ac:dyDescent="0.25">
      <c r="B260" s="12">
        <v>45860</v>
      </c>
      <c r="C260">
        <v>2040</v>
      </c>
      <c r="D260" s="14">
        <v>3000</v>
      </c>
      <c r="E260" s="14">
        <v>2700</v>
      </c>
    </row>
    <row r="261" spans="2:5" x14ac:dyDescent="0.25">
      <c r="B261" s="13" t="s">
        <v>5322</v>
      </c>
      <c r="C261">
        <v>2040</v>
      </c>
      <c r="D261" s="14">
        <v>3000</v>
      </c>
      <c r="E261" s="14">
        <v>2700</v>
      </c>
    </row>
    <row r="262" spans="2:5" x14ac:dyDescent="0.25">
      <c r="B262" s="12">
        <v>45861</v>
      </c>
      <c r="C262">
        <v>510</v>
      </c>
      <c r="D262" s="14">
        <v>630</v>
      </c>
      <c r="E262" s="14">
        <v>567</v>
      </c>
    </row>
    <row r="263" spans="2:5" x14ac:dyDescent="0.25">
      <c r="B263" s="13" t="s">
        <v>5322</v>
      </c>
      <c r="C263">
        <v>510</v>
      </c>
      <c r="D263" s="14">
        <v>630</v>
      </c>
      <c r="E263" s="14">
        <v>567</v>
      </c>
    </row>
    <row r="264" spans="2:5" x14ac:dyDescent="0.25">
      <c r="B264" s="12">
        <v>45862</v>
      </c>
      <c r="C264">
        <v>900</v>
      </c>
      <c r="D264" s="14">
        <v>1080</v>
      </c>
      <c r="E264" s="14">
        <v>972</v>
      </c>
    </row>
    <row r="265" spans="2:5" x14ac:dyDescent="0.25">
      <c r="B265" s="13" t="s">
        <v>5322</v>
      </c>
      <c r="C265">
        <v>900</v>
      </c>
      <c r="D265" s="14">
        <v>1080</v>
      </c>
      <c r="E265" s="14">
        <v>972</v>
      </c>
    </row>
    <row r="266" spans="2:5" x14ac:dyDescent="0.25">
      <c r="B266" s="12">
        <v>45863</v>
      </c>
      <c r="C266">
        <v>120</v>
      </c>
      <c r="D266" s="14">
        <v>1140</v>
      </c>
      <c r="E266" s="14">
        <v>1026</v>
      </c>
    </row>
    <row r="267" spans="2:5" x14ac:dyDescent="0.25">
      <c r="B267" s="13" t="s">
        <v>5322</v>
      </c>
      <c r="C267">
        <v>120</v>
      </c>
      <c r="D267" s="14">
        <v>1140</v>
      </c>
      <c r="E267" s="14">
        <v>1026</v>
      </c>
    </row>
    <row r="268" spans="2:5" x14ac:dyDescent="0.25">
      <c r="B268" s="12">
        <v>45866</v>
      </c>
      <c r="C268">
        <v>870</v>
      </c>
      <c r="D268" s="14">
        <v>4170</v>
      </c>
      <c r="E268" s="14">
        <v>3753</v>
      </c>
    </row>
    <row r="269" spans="2:5" x14ac:dyDescent="0.25">
      <c r="B269" s="13" t="s">
        <v>5322</v>
      </c>
      <c r="C269">
        <v>870</v>
      </c>
      <c r="D269" s="14">
        <v>4170</v>
      </c>
      <c r="E269" s="14">
        <v>3753</v>
      </c>
    </row>
    <row r="270" spans="2:5" x14ac:dyDescent="0.25">
      <c r="B270" s="12">
        <v>45867</v>
      </c>
      <c r="C270">
        <v>390</v>
      </c>
      <c r="D270" s="14">
        <v>390</v>
      </c>
      <c r="E270" s="14">
        <v>351</v>
      </c>
    </row>
    <row r="271" spans="2:5" x14ac:dyDescent="0.25">
      <c r="B271" s="13" t="s">
        <v>5322</v>
      </c>
      <c r="C271">
        <v>390</v>
      </c>
      <c r="D271" s="14">
        <v>390</v>
      </c>
      <c r="E271" s="14">
        <v>351</v>
      </c>
    </row>
    <row r="272" spans="2:5" x14ac:dyDescent="0.25">
      <c r="B272" s="12">
        <v>45868</v>
      </c>
      <c r="C272">
        <v>1020</v>
      </c>
      <c r="D272" s="14">
        <v>1800</v>
      </c>
      <c r="E272" s="14">
        <v>1620</v>
      </c>
    </row>
    <row r="273" spans="2:5" x14ac:dyDescent="0.25">
      <c r="B273" s="13" t="s">
        <v>5322</v>
      </c>
      <c r="C273">
        <v>1020</v>
      </c>
      <c r="D273" s="14">
        <v>1800</v>
      </c>
      <c r="E273" s="14">
        <v>1620</v>
      </c>
    </row>
    <row r="274" spans="2:5" x14ac:dyDescent="0.25">
      <c r="B274" s="11" t="s">
        <v>5386</v>
      </c>
      <c r="C274">
        <v>4260</v>
      </c>
      <c r="D274" s="14">
        <v>5580</v>
      </c>
      <c r="E274" s="14">
        <v>5022</v>
      </c>
    </row>
    <row r="275" spans="2:5" x14ac:dyDescent="0.25">
      <c r="B275" s="12">
        <v>45880</v>
      </c>
      <c r="C275">
        <v>1170</v>
      </c>
      <c r="D275" s="14">
        <v>1560</v>
      </c>
      <c r="E275" s="14">
        <v>1404</v>
      </c>
    </row>
    <row r="276" spans="2:5" x14ac:dyDescent="0.25">
      <c r="B276" s="13" t="s">
        <v>5322</v>
      </c>
      <c r="C276">
        <v>1170</v>
      </c>
      <c r="D276" s="14">
        <v>1560</v>
      </c>
      <c r="E276" s="14">
        <v>1404</v>
      </c>
    </row>
    <row r="277" spans="2:5" x14ac:dyDescent="0.25">
      <c r="B277" s="12">
        <v>45887</v>
      </c>
      <c r="C277">
        <v>120</v>
      </c>
      <c r="D277" s="14">
        <v>1140</v>
      </c>
      <c r="E277" s="14">
        <v>1026</v>
      </c>
    </row>
    <row r="278" spans="2:5" x14ac:dyDescent="0.25">
      <c r="B278" s="13" t="s">
        <v>5322</v>
      </c>
      <c r="C278">
        <v>120</v>
      </c>
      <c r="D278" s="14">
        <v>1140</v>
      </c>
      <c r="E278" s="14">
        <v>1026</v>
      </c>
    </row>
    <row r="279" spans="2:5" x14ac:dyDescent="0.25">
      <c r="B279" s="12">
        <v>45896</v>
      </c>
      <c r="C279">
        <v>1560</v>
      </c>
      <c r="D279" s="14">
        <v>1560</v>
      </c>
      <c r="E279" s="14">
        <v>1404</v>
      </c>
    </row>
    <row r="280" spans="2:5" x14ac:dyDescent="0.25">
      <c r="B280" s="13" t="s">
        <v>5322</v>
      </c>
      <c r="C280">
        <v>1560</v>
      </c>
      <c r="D280" s="14">
        <v>1560</v>
      </c>
      <c r="E280" s="14">
        <v>1404</v>
      </c>
    </row>
    <row r="281" spans="2:5" x14ac:dyDescent="0.25">
      <c r="B281" s="12">
        <v>45897</v>
      </c>
      <c r="C281">
        <v>1410</v>
      </c>
      <c r="D281" s="14">
        <v>1320</v>
      </c>
      <c r="E281" s="14">
        <v>1188</v>
      </c>
    </row>
    <row r="282" spans="2:5" x14ac:dyDescent="0.25">
      <c r="B282" s="13" t="s">
        <v>5322</v>
      </c>
      <c r="C282">
        <v>1410</v>
      </c>
      <c r="D282" s="14">
        <v>1320</v>
      </c>
      <c r="E282" s="14">
        <v>1188</v>
      </c>
    </row>
    <row r="283" spans="2:5" x14ac:dyDescent="0.25">
      <c r="B283" s="10" t="s">
        <v>5376</v>
      </c>
      <c r="C283">
        <v>1170</v>
      </c>
      <c r="D283" s="14">
        <v>1950</v>
      </c>
      <c r="E283" s="14">
        <v>1755</v>
      </c>
    </row>
    <row r="284" spans="2:5" x14ac:dyDescent="0.25">
      <c r="B284" s="11" t="s">
        <v>5388</v>
      </c>
      <c r="C284">
        <v>1170</v>
      </c>
      <c r="D284" s="14">
        <v>1950</v>
      </c>
      <c r="E284" s="14">
        <v>1755</v>
      </c>
    </row>
    <row r="285" spans="2:5" x14ac:dyDescent="0.25">
      <c r="B285" s="12">
        <v>45947</v>
      </c>
      <c r="C285">
        <v>1170</v>
      </c>
      <c r="D285" s="14">
        <v>1950</v>
      </c>
      <c r="E285" s="14">
        <v>1755</v>
      </c>
    </row>
    <row r="286" spans="2:5" x14ac:dyDescent="0.25">
      <c r="B286" s="13" t="s">
        <v>5322</v>
      </c>
      <c r="C286">
        <v>1170</v>
      </c>
      <c r="D286" s="14">
        <v>1950</v>
      </c>
      <c r="E286" s="14">
        <v>1755</v>
      </c>
    </row>
    <row r="287" spans="2:5" x14ac:dyDescent="0.25">
      <c r="B287" s="2">
        <v>3347</v>
      </c>
      <c r="C287">
        <v>315</v>
      </c>
      <c r="D287" s="14">
        <v>2546.25</v>
      </c>
      <c r="E287" s="14">
        <v>2291.63</v>
      </c>
    </row>
    <row r="288" spans="2:5" x14ac:dyDescent="0.25">
      <c r="B288" s="9" t="s">
        <v>5379</v>
      </c>
      <c r="C288">
        <v>315</v>
      </c>
      <c r="D288" s="14">
        <v>2546.25</v>
      </c>
      <c r="E288" s="14">
        <v>2291.63</v>
      </c>
    </row>
    <row r="289" spans="2:5" x14ac:dyDescent="0.25">
      <c r="B289" s="10" t="s">
        <v>5384</v>
      </c>
      <c r="C289">
        <v>315</v>
      </c>
      <c r="D289" s="14">
        <v>2546.25</v>
      </c>
      <c r="E289" s="14">
        <v>2291.63</v>
      </c>
    </row>
    <row r="290" spans="2:5" x14ac:dyDescent="0.25">
      <c r="B290" s="11" t="s">
        <v>5387</v>
      </c>
      <c r="C290">
        <v>315</v>
      </c>
      <c r="D290" s="14">
        <v>2546.25</v>
      </c>
      <c r="E290" s="14">
        <v>2291.63</v>
      </c>
    </row>
    <row r="291" spans="2:5" x14ac:dyDescent="0.25">
      <c r="B291" s="12">
        <v>45902</v>
      </c>
      <c r="C291">
        <v>105</v>
      </c>
      <c r="D291" s="14">
        <v>892.5</v>
      </c>
      <c r="E291" s="14">
        <v>803.25</v>
      </c>
    </row>
    <row r="292" spans="2:5" x14ac:dyDescent="0.25">
      <c r="B292" s="13" t="s">
        <v>5306</v>
      </c>
      <c r="C292">
        <v>105</v>
      </c>
      <c r="D292" s="14">
        <v>892.5</v>
      </c>
      <c r="E292" s="14">
        <v>803.25</v>
      </c>
    </row>
    <row r="293" spans="2:5" x14ac:dyDescent="0.25">
      <c r="B293" s="12">
        <v>45903</v>
      </c>
      <c r="C293">
        <v>105</v>
      </c>
      <c r="D293" s="14">
        <v>892.5</v>
      </c>
      <c r="E293" s="14">
        <v>803.25</v>
      </c>
    </row>
    <row r="294" spans="2:5" x14ac:dyDescent="0.25">
      <c r="B294" s="13" t="s">
        <v>5306</v>
      </c>
      <c r="C294">
        <v>105</v>
      </c>
      <c r="D294" s="14">
        <v>892.5</v>
      </c>
      <c r="E294" s="14">
        <v>803.25</v>
      </c>
    </row>
    <row r="295" spans="2:5" x14ac:dyDescent="0.25">
      <c r="B295" s="12">
        <v>45904</v>
      </c>
      <c r="C295">
        <v>105</v>
      </c>
      <c r="D295" s="14">
        <v>761.25</v>
      </c>
      <c r="E295" s="14">
        <v>685.13</v>
      </c>
    </row>
    <row r="296" spans="2:5" x14ac:dyDescent="0.25">
      <c r="B296" s="13" t="s">
        <v>5306</v>
      </c>
      <c r="C296">
        <v>105</v>
      </c>
      <c r="D296" s="14">
        <v>761.25</v>
      </c>
      <c r="E296" s="14">
        <v>685.13</v>
      </c>
    </row>
    <row r="297" spans="2:5" x14ac:dyDescent="0.25">
      <c r="B297" s="2">
        <v>3351</v>
      </c>
      <c r="C297">
        <v>315</v>
      </c>
      <c r="D297" s="14">
        <v>2730</v>
      </c>
      <c r="E297" s="14">
        <v>2457.0100000000002</v>
      </c>
    </row>
    <row r="298" spans="2:5" x14ac:dyDescent="0.25">
      <c r="B298" s="9" t="s">
        <v>5379</v>
      </c>
      <c r="C298">
        <v>315</v>
      </c>
      <c r="D298" s="14">
        <v>2730</v>
      </c>
      <c r="E298" s="14">
        <v>2457.0100000000002</v>
      </c>
    </row>
    <row r="299" spans="2:5" x14ac:dyDescent="0.25">
      <c r="B299" s="10" t="s">
        <v>5384</v>
      </c>
      <c r="C299">
        <v>210</v>
      </c>
      <c r="D299" s="14">
        <v>1548.75</v>
      </c>
      <c r="E299" s="14">
        <v>1393.88</v>
      </c>
    </row>
    <row r="300" spans="2:5" x14ac:dyDescent="0.25">
      <c r="B300" s="11" t="s">
        <v>5387</v>
      </c>
      <c r="C300">
        <v>210</v>
      </c>
      <c r="D300" s="14">
        <v>1548.75</v>
      </c>
      <c r="E300" s="14">
        <v>1393.88</v>
      </c>
    </row>
    <row r="301" spans="2:5" x14ac:dyDescent="0.25">
      <c r="B301" s="12">
        <v>45909</v>
      </c>
      <c r="C301">
        <v>105</v>
      </c>
      <c r="D301" s="14">
        <v>866.25</v>
      </c>
      <c r="E301" s="14">
        <v>779.63</v>
      </c>
    </row>
    <row r="302" spans="2:5" x14ac:dyDescent="0.25">
      <c r="B302" s="13" t="s">
        <v>5306</v>
      </c>
      <c r="C302">
        <v>105</v>
      </c>
      <c r="D302" s="14">
        <v>866.25</v>
      </c>
      <c r="E302" s="14">
        <v>779.63</v>
      </c>
    </row>
    <row r="303" spans="2:5" x14ac:dyDescent="0.25">
      <c r="B303" s="12">
        <v>45910</v>
      </c>
      <c r="C303">
        <v>105</v>
      </c>
      <c r="D303" s="14">
        <v>682.5</v>
      </c>
      <c r="E303" s="14">
        <v>614.25</v>
      </c>
    </row>
    <row r="304" spans="2:5" x14ac:dyDescent="0.25">
      <c r="B304" s="13" t="s">
        <v>5306</v>
      </c>
      <c r="C304">
        <v>105</v>
      </c>
      <c r="D304" s="14">
        <v>682.5</v>
      </c>
      <c r="E304" s="14">
        <v>614.25</v>
      </c>
    </row>
    <row r="305" spans="2:5" x14ac:dyDescent="0.25">
      <c r="B305" s="10" t="s">
        <v>5376</v>
      </c>
      <c r="C305">
        <v>105</v>
      </c>
      <c r="D305" s="14">
        <v>1181.25</v>
      </c>
      <c r="E305" s="14">
        <v>1063.1300000000001</v>
      </c>
    </row>
    <row r="306" spans="2:5" x14ac:dyDescent="0.25">
      <c r="B306" s="11" t="s">
        <v>5388</v>
      </c>
      <c r="C306">
        <v>105</v>
      </c>
      <c r="D306" s="14">
        <v>1181.25</v>
      </c>
      <c r="E306" s="14">
        <v>1063.1300000000001</v>
      </c>
    </row>
    <row r="307" spans="2:5" x14ac:dyDescent="0.25">
      <c r="B307" s="12">
        <v>45950</v>
      </c>
      <c r="C307">
        <v>105</v>
      </c>
      <c r="D307" s="14">
        <v>1181.25</v>
      </c>
      <c r="E307" s="14">
        <v>1063.1300000000001</v>
      </c>
    </row>
    <row r="308" spans="2:5" x14ac:dyDescent="0.25">
      <c r="B308" s="13" t="s">
        <v>5306</v>
      </c>
      <c r="C308">
        <v>105</v>
      </c>
      <c r="D308" s="14">
        <v>1181.25</v>
      </c>
      <c r="E308" s="14">
        <v>1063.1300000000001</v>
      </c>
    </row>
    <row r="309" spans="2:5" x14ac:dyDescent="0.25">
      <c r="B309" s="2">
        <v>3356</v>
      </c>
      <c r="C309">
        <v>210</v>
      </c>
      <c r="D309" s="14">
        <v>1785</v>
      </c>
      <c r="E309" s="14">
        <v>1606.5</v>
      </c>
    </row>
    <row r="310" spans="2:5" x14ac:dyDescent="0.25">
      <c r="B310" s="9" t="s">
        <v>5379</v>
      </c>
      <c r="C310">
        <v>210</v>
      </c>
      <c r="D310" s="14">
        <v>1785</v>
      </c>
      <c r="E310" s="14">
        <v>1606.5</v>
      </c>
    </row>
    <row r="311" spans="2:5" x14ac:dyDescent="0.25">
      <c r="B311" s="10" t="s">
        <v>5380</v>
      </c>
      <c r="C311">
        <v>210</v>
      </c>
      <c r="D311" s="14">
        <v>1785</v>
      </c>
      <c r="E311" s="14">
        <v>1606.5</v>
      </c>
    </row>
    <row r="312" spans="2:5" x14ac:dyDescent="0.25">
      <c r="B312" s="11" t="s">
        <v>5383</v>
      </c>
      <c r="C312">
        <v>210</v>
      </c>
      <c r="D312" s="14">
        <v>1785</v>
      </c>
      <c r="E312" s="14">
        <v>1606.5</v>
      </c>
    </row>
    <row r="313" spans="2:5" x14ac:dyDescent="0.25">
      <c r="B313" s="12">
        <v>45824</v>
      </c>
      <c r="C313">
        <v>105</v>
      </c>
      <c r="D313" s="14">
        <v>735</v>
      </c>
      <c r="E313" s="14">
        <v>661.5</v>
      </c>
    </row>
    <row r="314" spans="2:5" x14ac:dyDescent="0.25">
      <c r="B314" s="13" t="s">
        <v>5306</v>
      </c>
      <c r="C314">
        <v>105</v>
      </c>
      <c r="D314" s="14">
        <v>735</v>
      </c>
      <c r="E314" s="14">
        <v>661.5</v>
      </c>
    </row>
    <row r="315" spans="2:5" x14ac:dyDescent="0.25">
      <c r="B315" s="12">
        <v>45828</v>
      </c>
      <c r="C315">
        <v>105</v>
      </c>
      <c r="D315" s="14">
        <v>1050</v>
      </c>
      <c r="E315" s="14">
        <v>945</v>
      </c>
    </row>
    <row r="316" spans="2:5" x14ac:dyDescent="0.25">
      <c r="B316" s="13" t="s">
        <v>5306</v>
      </c>
      <c r="C316">
        <v>105</v>
      </c>
      <c r="D316" s="14">
        <v>1050</v>
      </c>
      <c r="E316" s="14">
        <v>945</v>
      </c>
    </row>
    <row r="317" spans="2:5" x14ac:dyDescent="0.25">
      <c r="B317" s="2">
        <v>3359</v>
      </c>
      <c r="C317">
        <v>420</v>
      </c>
      <c r="D317" s="14">
        <v>3360</v>
      </c>
      <c r="E317" s="14">
        <v>3024.01</v>
      </c>
    </row>
    <row r="318" spans="2:5" x14ac:dyDescent="0.25">
      <c r="B318" s="9" t="s">
        <v>5375</v>
      </c>
      <c r="C318">
        <v>420</v>
      </c>
      <c r="D318" s="14">
        <v>3360</v>
      </c>
      <c r="E318" s="14">
        <v>3024.01</v>
      </c>
    </row>
    <row r="319" spans="2:5" x14ac:dyDescent="0.25">
      <c r="B319" s="10" t="s">
        <v>5376</v>
      </c>
      <c r="C319">
        <v>420</v>
      </c>
      <c r="D319" s="14">
        <v>3360</v>
      </c>
      <c r="E319" s="14">
        <v>3024.01</v>
      </c>
    </row>
    <row r="320" spans="2:5" x14ac:dyDescent="0.25">
      <c r="B320" s="11" t="s">
        <v>5377</v>
      </c>
      <c r="C320">
        <v>210</v>
      </c>
      <c r="D320" s="14">
        <v>1942.5</v>
      </c>
      <c r="E320" s="14">
        <v>1748.26</v>
      </c>
    </row>
    <row r="321" spans="2:5" x14ac:dyDescent="0.25">
      <c r="B321" s="12">
        <v>45616</v>
      </c>
      <c r="C321">
        <v>105</v>
      </c>
      <c r="D321" s="14">
        <v>971.25</v>
      </c>
      <c r="E321" s="14">
        <v>874.13</v>
      </c>
    </row>
    <row r="322" spans="2:5" x14ac:dyDescent="0.25">
      <c r="B322" s="13" t="s">
        <v>5306</v>
      </c>
      <c r="C322">
        <v>105</v>
      </c>
      <c r="D322" s="14">
        <v>971.25</v>
      </c>
      <c r="E322" s="14">
        <v>874.13</v>
      </c>
    </row>
    <row r="323" spans="2:5" x14ac:dyDescent="0.25">
      <c r="B323" s="12">
        <v>45617</v>
      </c>
      <c r="C323">
        <v>105</v>
      </c>
      <c r="D323" s="14">
        <v>971.25</v>
      </c>
      <c r="E323" s="14">
        <v>874.13</v>
      </c>
    </row>
    <row r="324" spans="2:5" x14ac:dyDescent="0.25">
      <c r="B324" s="13" t="s">
        <v>5306</v>
      </c>
      <c r="C324">
        <v>105</v>
      </c>
      <c r="D324" s="14">
        <v>971.25</v>
      </c>
      <c r="E324" s="14">
        <v>874.13</v>
      </c>
    </row>
    <row r="325" spans="2:5" x14ac:dyDescent="0.25">
      <c r="B325" s="11" t="s">
        <v>5378</v>
      </c>
      <c r="C325">
        <v>210</v>
      </c>
      <c r="D325" s="14">
        <v>1417.5</v>
      </c>
      <c r="E325" s="14">
        <v>1275.75</v>
      </c>
    </row>
    <row r="326" spans="2:5" x14ac:dyDescent="0.25">
      <c r="B326" s="12">
        <v>45630</v>
      </c>
      <c r="C326">
        <v>105</v>
      </c>
      <c r="D326" s="14">
        <v>525</v>
      </c>
      <c r="E326" s="14">
        <v>472.5</v>
      </c>
    </row>
    <row r="327" spans="2:5" x14ac:dyDescent="0.25">
      <c r="B327" s="13" t="s">
        <v>5306</v>
      </c>
      <c r="C327">
        <v>105</v>
      </c>
      <c r="D327" s="14">
        <v>525</v>
      </c>
      <c r="E327" s="14">
        <v>472.5</v>
      </c>
    </row>
    <row r="328" spans="2:5" x14ac:dyDescent="0.25">
      <c r="B328" s="12">
        <v>45643</v>
      </c>
      <c r="C328">
        <v>105</v>
      </c>
      <c r="D328" s="14">
        <v>892.5</v>
      </c>
      <c r="E328" s="14">
        <v>803.25</v>
      </c>
    </row>
    <row r="329" spans="2:5" x14ac:dyDescent="0.25">
      <c r="B329" s="13" t="s">
        <v>5306</v>
      </c>
      <c r="C329">
        <v>105</v>
      </c>
      <c r="D329" s="14">
        <v>892.5</v>
      </c>
      <c r="E329" s="14">
        <v>803.25</v>
      </c>
    </row>
    <row r="330" spans="2:5" x14ac:dyDescent="0.25">
      <c r="B330" s="2">
        <v>3361</v>
      </c>
      <c r="C330">
        <v>105</v>
      </c>
      <c r="D330" s="14">
        <v>945</v>
      </c>
      <c r="E330" s="14">
        <v>850.5</v>
      </c>
    </row>
    <row r="331" spans="2:5" x14ac:dyDescent="0.25">
      <c r="B331" s="9" t="s">
        <v>5379</v>
      </c>
      <c r="C331">
        <v>105</v>
      </c>
      <c r="D331" s="14">
        <v>945</v>
      </c>
      <c r="E331" s="14">
        <v>850.5</v>
      </c>
    </row>
    <row r="332" spans="2:5" x14ac:dyDescent="0.25">
      <c r="B332" s="10" t="s">
        <v>5384</v>
      </c>
      <c r="C332">
        <v>105</v>
      </c>
      <c r="D332" s="14">
        <v>945</v>
      </c>
      <c r="E332" s="14">
        <v>850.5</v>
      </c>
    </row>
    <row r="333" spans="2:5" x14ac:dyDescent="0.25">
      <c r="B333" s="11" t="s">
        <v>5387</v>
      </c>
      <c r="C333">
        <v>105</v>
      </c>
      <c r="D333" s="14">
        <v>945</v>
      </c>
      <c r="E333" s="14">
        <v>850.5</v>
      </c>
    </row>
    <row r="334" spans="2:5" x14ac:dyDescent="0.25">
      <c r="B334" s="12">
        <v>45905</v>
      </c>
      <c r="C334">
        <v>105</v>
      </c>
      <c r="D334" s="14">
        <v>945</v>
      </c>
      <c r="E334" s="14">
        <v>850.5</v>
      </c>
    </row>
    <row r="335" spans="2:5" x14ac:dyDescent="0.25">
      <c r="B335" s="13" t="s">
        <v>5306</v>
      </c>
      <c r="C335">
        <v>105</v>
      </c>
      <c r="D335" s="14">
        <v>945</v>
      </c>
      <c r="E335" s="14">
        <v>850.5</v>
      </c>
    </row>
    <row r="336" spans="2:5" x14ac:dyDescent="0.25">
      <c r="B336" s="2">
        <v>3364</v>
      </c>
      <c r="C336">
        <v>420</v>
      </c>
      <c r="D336" s="14">
        <v>3176.25</v>
      </c>
      <c r="E336" s="14">
        <v>2858.63</v>
      </c>
    </row>
    <row r="337" spans="2:5" x14ac:dyDescent="0.25">
      <c r="B337" s="9" t="s">
        <v>5379</v>
      </c>
      <c r="C337">
        <v>420</v>
      </c>
      <c r="D337" s="14">
        <v>3176.25</v>
      </c>
      <c r="E337" s="14">
        <v>2858.63</v>
      </c>
    </row>
    <row r="338" spans="2:5" x14ac:dyDescent="0.25">
      <c r="B338" s="10" t="s">
        <v>5384</v>
      </c>
      <c r="C338">
        <v>105</v>
      </c>
      <c r="D338" s="14">
        <v>866.25</v>
      </c>
      <c r="E338" s="14">
        <v>779.63</v>
      </c>
    </row>
    <row r="339" spans="2:5" x14ac:dyDescent="0.25">
      <c r="B339" s="11" t="s">
        <v>5385</v>
      </c>
      <c r="C339">
        <v>105</v>
      </c>
      <c r="D339" s="14">
        <v>866.25</v>
      </c>
      <c r="E339" s="14">
        <v>779.63</v>
      </c>
    </row>
    <row r="340" spans="2:5" x14ac:dyDescent="0.25">
      <c r="B340" s="12">
        <v>45841</v>
      </c>
      <c r="C340">
        <v>105</v>
      </c>
      <c r="D340" s="14">
        <v>866.25</v>
      </c>
      <c r="E340" s="14">
        <v>779.63</v>
      </c>
    </row>
    <row r="341" spans="2:5" x14ac:dyDescent="0.25">
      <c r="B341" s="13" t="s">
        <v>5306</v>
      </c>
      <c r="C341">
        <v>105</v>
      </c>
      <c r="D341" s="14">
        <v>866.25</v>
      </c>
      <c r="E341" s="14">
        <v>779.63</v>
      </c>
    </row>
    <row r="342" spans="2:5" x14ac:dyDescent="0.25">
      <c r="B342" s="10" t="s">
        <v>5376</v>
      </c>
      <c r="C342">
        <v>315</v>
      </c>
      <c r="D342" s="14">
        <v>2310</v>
      </c>
      <c r="E342" s="14">
        <v>2079</v>
      </c>
    </row>
    <row r="343" spans="2:5" x14ac:dyDescent="0.25">
      <c r="B343" s="11" t="s">
        <v>5377</v>
      </c>
      <c r="C343">
        <v>315</v>
      </c>
      <c r="D343" s="14">
        <v>2310</v>
      </c>
      <c r="E343" s="14">
        <v>2079</v>
      </c>
    </row>
    <row r="344" spans="2:5" x14ac:dyDescent="0.25">
      <c r="B344" s="12">
        <v>45979</v>
      </c>
      <c r="C344">
        <v>105</v>
      </c>
      <c r="D344" s="14">
        <v>682.5</v>
      </c>
      <c r="E344" s="14">
        <v>614.25</v>
      </c>
    </row>
    <row r="345" spans="2:5" x14ac:dyDescent="0.25">
      <c r="B345" s="13" t="s">
        <v>5306</v>
      </c>
      <c r="C345">
        <v>105</v>
      </c>
      <c r="D345" s="14">
        <v>682.5</v>
      </c>
      <c r="E345" s="14">
        <v>614.25</v>
      </c>
    </row>
    <row r="346" spans="2:5" x14ac:dyDescent="0.25">
      <c r="B346" s="12">
        <v>45980</v>
      </c>
      <c r="C346">
        <v>105</v>
      </c>
      <c r="D346" s="14">
        <v>787.5</v>
      </c>
      <c r="E346" s="14">
        <v>708.75</v>
      </c>
    </row>
    <row r="347" spans="2:5" x14ac:dyDescent="0.25">
      <c r="B347" s="13" t="s">
        <v>5306</v>
      </c>
      <c r="C347">
        <v>105</v>
      </c>
      <c r="D347" s="14">
        <v>787.5</v>
      </c>
      <c r="E347" s="14">
        <v>708.75</v>
      </c>
    </row>
    <row r="348" spans="2:5" x14ac:dyDescent="0.25">
      <c r="B348" s="12">
        <v>45981</v>
      </c>
      <c r="C348">
        <v>105</v>
      </c>
      <c r="D348" s="14">
        <v>840</v>
      </c>
      <c r="E348" s="14">
        <v>756</v>
      </c>
    </row>
    <row r="349" spans="2:5" x14ac:dyDescent="0.25">
      <c r="B349" s="13" t="s">
        <v>5306</v>
      </c>
      <c r="C349">
        <v>105</v>
      </c>
      <c r="D349" s="14">
        <v>840</v>
      </c>
      <c r="E349" s="14">
        <v>756</v>
      </c>
    </row>
    <row r="350" spans="2:5" x14ac:dyDescent="0.25">
      <c r="B350" s="2">
        <v>3365</v>
      </c>
      <c r="C350">
        <v>5250</v>
      </c>
      <c r="D350" s="14">
        <v>43785</v>
      </c>
      <c r="E350" s="14">
        <v>39406.51999999999</v>
      </c>
    </row>
    <row r="351" spans="2:5" x14ac:dyDescent="0.25">
      <c r="B351" s="9" t="s">
        <v>5379</v>
      </c>
      <c r="C351">
        <v>5250</v>
      </c>
      <c r="D351" s="14">
        <v>43785</v>
      </c>
      <c r="E351" s="14">
        <v>39406.51999999999</v>
      </c>
    </row>
    <row r="352" spans="2:5" x14ac:dyDescent="0.25">
      <c r="B352" s="10" t="s">
        <v>5380</v>
      </c>
      <c r="C352">
        <v>945</v>
      </c>
      <c r="D352" s="14">
        <v>7927.5</v>
      </c>
      <c r="E352" s="14">
        <v>7134.75</v>
      </c>
    </row>
    <row r="353" spans="2:5" x14ac:dyDescent="0.25">
      <c r="B353" s="11" t="s">
        <v>5382</v>
      </c>
      <c r="C353">
        <v>735</v>
      </c>
      <c r="D353" s="14">
        <v>6090</v>
      </c>
      <c r="E353" s="14">
        <v>5481</v>
      </c>
    </row>
    <row r="354" spans="2:5" x14ac:dyDescent="0.25">
      <c r="B354" s="12">
        <v>45792</v>
      </c>
      <c r="C354">
        <v>105</v>
      </c>
      <c r="D354" s="14">
        <v>892.5</v>
      </c>
      <c r="E354" s="14">
        <v>803.25</v>
      </c>
    </row>
    <row r="355" spans="2:5" x14ac:dyDescent="0.25">
      <c r="B355" s="13" t="s">
        <v>5306</v>
      </c>
      <c r="C355">
        <v>105</v>
      </c>
      <c r="D355" s="14">
        <v>892.5</v>
      </c>
      <c r="E355" s="14">
        <v>803.25</v>
      </c>
    </row>
    <row r="356" spans="2:5" x14ac:dyDescent="0.25">
      <c r="B356" s="12">
        <v>45793</v>
      </c>
      <c r="C356">
        <v>105</v>
      </c>
      <c r="D356" s="14">
        <v>892.5</v>
      </c>
      <c r="E356" s="14">
        <v>803.25</v>
      </c>
    </row>
    <row r="357" spans="2:5" x14ac:dyDescent="0.25">
      <c r="B357" s="13" t="s">
        <v>5306</v>
      </c>
      <c r="C357">
        <v>105</v>
      </c>
      <c r="D357" s="14">
        <v>892.5</v>
      </c>
      <c r="E357" s="14">
        <v>803.25</v>
      </c>
    </row>
    <row r="358" spans="2:5" x14ac:dyDescent="0.25">
      <c r="B358" s="12">
        <v>45796</v>
      </c>
      <c r="C358">
        <v>105</v>
      </c>
      <c r="D358" s="14">
        <v>840</v>
      </c>
      <c r="E358" s="14">
        <v>756</v>
      </c>
    </row>
    <row r="359" spans="2:5" x14ac:dyDescent="0.25">
      <c r="B359" s="13" t="s">
        <v>5306</v>
      </c>
      <c r="C359">
        <v>105</v>
      </c>
      <c r="D359" s="14">
        <v>840</v>
      </c>
      <c r="E359" s="14">
        <v>756</v>
      </c>
    </row>
    <row r="360" spans="2:5" x14ac:dyDescent="0.25">
      <c r="B360" s="12">
        <v>45798</v>
      </c>
      <c r="C360">
        <v>105</v>
      </c>
      <c r="D360" s="14">
        <v>840</v>
      </c>
      <c r="E360" s="14">
        <v>756</v>
      </c>
    </row>
    <row r="361" spans="2:5" x14ac:dyDescent="0.25">
      <c r="B361" s="13" t="s">
        <v>5306</v>
      </c>
      <c r="C361">
        <v>105</v>
      </c>
      <c r="D361" s="14">
        <v>840</v>
      </c>
      <c r="E361" s="14">
        <v>756</v>
      </c>
    </row>
    <row r="362" spans="2:5" x14ac:dyDescent="0.25">
      <c r="B362" s="12">
        <v>45804</v>
      </c>
      <c r="C362">
        <v>105</v>
      </c>
      <c r="D362" s="14">
        <v>840</v>
      </c>
      <c r="E362" s="14">
        <v>756</v>
      </c>
    </row>
    <row r="363" spans="2:5" x14ac:dyDescent="0.25">
      <c r="B363" s="13" t="s">
        <v>5306</v>
      </c>
      <c r="C363">
        <v>105</v>
      </c>
      <c r="D363" s="14">
        <v>840</v>
      </c>
      <c r="E363" s="14">
        <v>756</v>
      </c>
    </row>
    <row r="364" spans="2:5" x14ac:dyDescent="0.25">
      <c r="B364" s="12">
        <v>45805</v>
      </c>
      <c r="C364">
        <v>105</v>
      </c>
      <c r="D364" s="14">
        <v>892.5</v>
      </c>
      <c r="E364" s="14">
        <v>803.25</v>
      </c>
    </row>
    <row r="365" spans="2:5" x14ac:dyDescent="0.25">
      <c r="B365" s="13" t="s">
        <v>5306</v>
      </c>
      <c r="C365">
        <v>105</v>
      </c>
      <c r="D365" s="14">
        <v>892.5</v>
      </c>
      <c r="E365" s="14">
        <v>803.25</v>
      </c>
    </row>
    <row r="366" spans="2:5" x14ac:dyDescent="0.25">
      <c r="B366" s="12">
        <v>45806</v>
      </c>
      <c r="C366">
        <v>105</v>
      </c>
      <c r="D366" s="14">
        <v>892.5</v>
      </c>
      <c r="E366" s="14">
        <v>803.25</v>
      </c>
    </row>
    <row r="367" spans="2:5" x14ac:dyDescent="0.25">
      <c r="B367" s="13" t="s">
        <v>5306</v>
      </c>
      <c r="C367">
        <v>105</v>
      </c>
      <c r="D367" s="14">
        <v>892.5</v>
      </c>
      <c r="E367" s="14">
        <v>803.25</v>
      </c>
    </row>
    <row r="368" spans="2:5" x14ac:dyDescent="0.25">
      <c r="B368" s="11" t="s">
        <v>5383</v>
      </c>
      <c r="C368">
        <v>210</v>
      </c>
      <c r="D368" s="14">
        <v>1837.5</v>
      </c>
      <c r="E368" s="14">
        <v>1653.75</v>
      </c>
    </row>
    <row r="369" spans="2:5" x14ac:dyDescent="0.25">
      <c r="B369" s="12">
        <v>45811</v>
      </c>
      <c r="C369">
        <v>105</v>
      </c>
      <c r="D369" s="14">
        <v>892.5</v>
      </c>
      <c r="E369" s="14">
        <v>803.25</v>
      </c>
    </row>
    <row r="370" spans="2:5" x14ac:dyDescent="0.25">
      <c r="B370" s="13" t="s">
        <v>5306</v>
      </c>
      <c r="C370">
        <v>105</v>
      </c>
      <c r="D370" s="14">
        <v>892.5</v>
      </c>
      <c r="E370" s="14">
        <v>803.25</v>
      </c>
    </row>
    <row r="371" spans="2:5" x14ac:dyDescent="0.25">
      <c r="B371" s="12">
        <v>45838</v>
      </c>
      <c r="C371">
        <v>105</v>
      </c>
      <c r="D371" s="14">
        <v>945</v>
      </c>
      <c r="E371" s="14">
        <v>850.5</v>
      </c>
    </row>
    <row r="372" spans="2:5" x14ac:dyDescent="0.25">
      <c r="B372" s="13" t="s">
        <v>5306</v>
      </c>
      <c r="C372">
        <v>105</v>
      </c>
      <c r="D372" s="14">
        <v>945</v>
      </c>
      <c r="E372" s="14">
        <v>850.5</v>
      </c>
    </row>
    <row r="373" spans="2:5" x14ac:dyDescent="0.25">
      <c r="B373" s="10" t="s">
        <v>5384</v>
      </c>
      <c r="C373">
        <v>3885</v>
      </c>
      <c r="D373" s="14">
        <v>32576.25</v>
      </c>
      <c r="E373" s="14">
        <v>29318.640000000003</v>
      </c>
    </row>
    <row r="374" spans="2:5" x14ac:dyDescent="0.25">
      <c r="B374" s="11" t="s">
        <v>5385</v>
      </c>
      <c r="C374">
        <v>2310</v>
      </c>
      <c r="D374" s="14">
        <v>20606.25</v>
      </c>
      <c r="E374" s="14">
        <v>18545.63</v>
      </c>
    </row>
    <row r="375" spans="2:5" x14ac:dyDescent="0.25">
      <c r="B375" s="12">
        <v>45839</v>
      </c>
      <c r="C375">
        <v>105</v>
      </c>
      <c r="D375" s="14">
        <v>630</v>
      </c>
      <c r="E375" s="14">
        <v>567</v>
      </c>
    </row>
    <row r="376" spans="2:5" x14ac:dyDescent="0.25">
      <c r="B376" s="13" t="s">
        <v>5306</v>
      </c>
      <c r="C376">
        <v>105</v>
      </c>
      <c r="D376" s="14">
        <v>630</v>
      </c>
      <c r="E376" s="14">
        <v>567</v>
      </c>
    </row>
    <row r="377" spans="2:5" x14ac:dyDescent="0.25">
      <c r="B377" s="12">
        <v>45845</v>
      </c>
      <c r="C377">
        <v>105</v>
      </c>
      <c r="D377" s="14">
        <v>892.5</v>
      </c>
      <c r="E377" s="14">
        <v>803.25</v>
      </c>
    </row>
    <row r="378" spans="2:5" x14ac:dyDescent="0.25">
      <c r="B378" s="13" t="s">
        <v>5306</v>
      </c>
      <c r="C378">
        <v>105</v>
      </c>
      <c r="D378" s="14">
        <v>892.5</v>
      </c>
      <c r="E378" s="14">
        <v>803.25</v>
      </c>
    </row>
    <row r="379" spans="2:5" x14ac:dyDescent="0.25">
      <c r="B379" s="12">
        <v>45846</v>
      </c>
      <c r="C379">
        <v>105</v>
      </c>
      <c r="D379" s="14">
        <v>1050</v>
      </c>
      <c r="E379" s="14">
        <v>945</v>
      </c>
    </row>
    <row r="380" spans="2:5" x14ac:dyDescent="0.25">
      <c r="B380" s="13" t="s">
        <v>5306</v>
      </c>
      <c r="C380">
        <v>105</v>
      </c>
      <c r="D380" s="14">
        <v>1050</v>
      </c>
      <c r="E380" s="14">
        <v>945</v>
      </c>
    </row>
    <row r="381" spans="2:5" x14ac:dyDescent="0.25">
      <c r="B381" s="12">
        <v>45847</v>
      </c>
      <c r="C381">
        <v>105</v>
      </c>
      <c r="D381" s="14">
        <v>1207.5</v>
      </c>
      <c r="E381" s="14">
        <v>1086.75</v>
      </c>
    </row>
    <row r="382" spans="2:5" x14ac:dyDescent="0.25">
      <c r="B382" s="13" t="s">
        <v>5306</v>
      </c>
      <c r="C382">
        <v>105</v>
      </c>
      <c r="D382" s="14">
        <v>1207.5</v>
      </c>
      <c r="E382" s="14">
        <v>1086.75</v>
      </c>
    </row>
    <row r="383" spans="2:5" x14ac:dyDescent="0.25">
      <c r="B383" s="12">
        <v>45848</v>
      </c>
      <c r="C383">
        <v>105</v>
      </c>
      <c r="D383" s="14">
        <v>761.25</v>
      </c>
      <c r="E383" s="14">
        <v>685.13</v>
      </c>
    </row>
    <row r="384" spans="2:5" x14ac:dyDescent="0.25">
      <c r="B384" s="13" t="s">
        <v>5306</v>
      </c>
      <c r="C384">
        <v>105</v>
      </c>
      <c r="D384" s="14">
        <v>761.25</v>
      </c>
      <c r="E384" s="14">
        <v>685.13</v>
      </c>
    </row>
    <row r="385" spans="2:5" x14ac:dyDescent="0.25">
      <c r="B385" s="12">
        <v>45849</v>
      </c>
      <c r="C385">
        <v>210</v>
      </c>
      <c r="D385" s="14">
        <v>2100</v>
      </c>
      <c r="E385" s="14">
        <v>1890</v>
      </c>
    </row>
    <row r="386" spans="2:5" x14ac:dyDescent="0.25">
      <c r="B386" s="13" t="s">
        <v>5306</v>
      </c>
      <c r="C386">
        <v>105</v>
      </c>
      <c r="D386" s="14">
        <v>1155</v>
      </c>
      <c r="E386" s="14">
        <v>1039.5</v>
      </c>
    </row>
    <row r="387" spans="2:5" x14ac:dyDescent="0.25">
      <c r="B387" s="13" t="s">
        <v>5337</v>
      </c>
      <c r="C387">
        <v>105</v>
      </c>
      <c r="D387" s="14">
        <v>945</v>
      </c>
      <c r="E387" s="14">
        <v>850.5</v>
      </c>
    </row>
    <row r="388" spans="2:5" x14ac:dyDescent="0.25">
      <c r="B388" s="12">
        <v>45855</v>
      </c>
      <c r="C388">
        <v>105</v>
      </c>
      <c r="D388" s="14">
        <v>945</v>
      </c>
      <c r="E388" s="14">
        <v>850.5</v>
      </c>
    </row>
    <row r="389" spans="2:5" x14ac:dyDescent="0.25">
      <c r="B389" s="13" t="s">
        <v>5306</v>
      </c>
      <c r="C389">
        <v>105</v>
      </c>
      <c r="D389" s="14">
        <v>945</v>
      </c>
      <c r="E389" s="14">
        <v>850.5</v>
      </c>
    </row>
    <row r="390" spans="2:5" x14ac:dyDescent="0.25">
      <c r="B390" s="12">
        <v>45856</v>
      </c>
      <c r="C390">
        <v>210</v>
      </c>
      <c r="D390" s="14">
        <v>1732.5</v>
      </c>
      <c r="E390" s="14">
        <v>1559.25</v>
      </c>
    </row>
    <row r="391" spans="2:5" x14ac:dyDescent="0.25">
      <c r="B391" s="13" t="s">
        <v>5306</v>
      </c>
      <c r="C391">
        <v>210</v>
      </c>
      <c r="D391" s="14">
        <v>1732.5</v>
      </c>
      <c r="E391" s="14">
        <v>1559.25</v>
      </c>
    </row>
    <row r="392" spans="2:5" x14ac:dyDescent="0.25">
      <c r="B392" s="12">
        <v>45859</v>
      </c>
      <c r="C392">
        <v>210</v>
      </c>
      <c r="D392" s="14">
        <v>1942.5</v>
      </c>
      <c r="E392" s="14">
        <v>1748.25</v>
      </c>
    </row>
    <row r="393" spans="2:5" x14ac:dyDescent="0.25">
      <c r="B393" s="13" t="s">
        <v>5306</v>
      </c>
      <c r="C393">
        <v>210</v>
      </c>
      <c r="D393" s="14">
        <v>1942.5</v>
      </c>
      <c r="E393" s="14">
        <v>1748.25</v>
      </c>
    </row>
    <row r="394" spans="2:5" x14ac:dyDescent="0.25">
      <c r="B394" s="12">
        <v>45860</v>
      </c>
      <c r="C394">
        <v>210</v>
      </c>
      <c r="D394" s="14">
        <v>1732.5</v>
      </c>
      <c r="E394" s="14">
        <v>1559.25</v>
      </c>
    </row>
    <row r="395" spans="2:5" x14ac:dyDescent="0.25">
      <c r="B395" s="13" t="s">
        <v>5306</v>
      </c>
      <c r="C395">
        <v>210</v>
      </c>
      <c r="D395" s="14">
        <v>1732.5</v>
      </c>
      <c r="E395" s="14">
        <v>1559.25</v>
      </c>
    </row>
    <row r="396" spans="2:5" x14ac:dyDescent="0.25">
      <c r="B396" s="12">
        <v>45861</v>
      </c>
      <c r="C396">
        <v>210</v>
      </c>
      <c r="D396" s="14">
        <v>1942.5</v>
      </c>
      <c r="E396" s="14">
        <v>1748.25</v>
      </c>
    </row>
    <row r="397" spans="2:5" x14ac:dyDescent="0.25">
      <c r="B397" s="13" t="s">
        <v>5306</v>
      </c>
      <c r="C397">
        <v>210</v>
      </c>
      <c r="D397" s="14">
        <v>1942.5</v>
      </c>
      <c r="E397" s="14">
        <v>1748.25</v>
      </c>
    </row>
    <row r="398" spans="2:5" x14ac:dyDescent="0.25">
      <c r="B398" s="12">
        <v>45862</v>
      </c>
      <c r="C398">
        <v>525</v>
      </c>
      <c r="D398" s="14">
        <v>4830</v>
      </c>
      <c r="E398" s="14">
        <v>4347</v>
      </c>
    </row>
    <row r="399" spans="2:5" x14ac:dyDescent="0.25">
      <c r="B399" s="13" t="s">
        <v>5306</v>
      </c>
      <c r="C399">
        <v>525</v>
      </c>
      <c r="D399" s="14">
        <v>4830</v>
      </c>
      <c r="E399" s="14">
        <v>4347</v>
      </c>
    </row>
    <row r="400" spans="2:5" x14ac:dyDescent="0.25">
      <c r="B400" s="12">
        <v>45863</v>
      </c>
      <c r="C400">
        <v>105</v>
      </c>
      <c r="D400" s="14">
        <v>840</v>
      </c>
      <c r="E400" s="14">
        <v>756</v>
      </c>
    </row>
    <row r="401" spans="2:5" x14ac:dyDescent="0.25">
      <c r="B401" s="13" t="s">
        <v>5306</v>
      </c>
      <c r="C401">
        <v>105</v>
      </c>
      <c r="D401" s="14">
        <v>840</v>
      </c>
      <c r="E401" s="14">
        <v>756</v>
      </c>
    </row>
    <row r="402" spans="2:5" x14ac:dyDescent="0.25">
      <c r="B402" s="11" t="s">
        <v>5386</v>
      </c>
      <c r="C402">
        <v>735</v>
      </c>
      <c r="D402" s="14">
        <v>6273.75</v>
      </c>
      <c r="E402" s="14">
        <v>5646.38</v>
      </c>
    </row>
    <row r="403" spans="2:5" x14ac:dyDescent="0.25">
      <c r="B403" s="12">
        <v>45870</v>
      </c>
      <c r="C403">
        <v>105</v>
      </c>
      <c r="D403" s="14">
        <v>945</v>
      </c>
      <c r="E403" s="14">
        <v>850.5</v>
      </c>
    </row>
    <row r="404" spans="2:5" x14ac:dyDescent="0.25">
      <c r="B404" s="13" t="s">
        <v>5306</v>
      </c>
      <c r="C404">
        <v>105</v>
      </c>
      <c r="D404" s="14">
        <v>945</v>
      </c>
      <c r="E404" s="14">
        <v>850.5</v>
      </c>
    </row>
    <row r="405" spans="2:5" x14ac:dyDescent="0.25">
      <c r="B405" s="12">
        <v>45875</v>
      </c>
      <c r="C405">
        <v>105</v>
      </c>
      <c r="D405" s="14">
        <v>945</v>
      </c>
      <c r="E405" s="14">
        <v>850.5</v>
      </c>
    </row>
    <row r="406" spans="2:5" x14ac:dyDescent="0.25">
      <c r="B406" s="13" t="s">
        <v>5306</v>
      </c>
      <c r="C406">
        <v>105</v>
      </c>
      <c r="D406" s="14">
        <v>945</v>
      </c>
      <c r="E406" s="14">
        <v>850.5</v>
      </c>
    </row>
    <row r="407" spans="2:5" x14ac:dyDescent="0.25">
      <c r="B407" s="12">
        <v>45881</v>
      </c>
      <c r="C407">
        <v>105</v>
      </c>
      <c r="D407" s="14">
        <v>840</v>
      </c>
      <c r="E407" s="14">
        <v>756</v>
      </c>
    </row>
    <row r="408" spans="2:5" x14ac:dyDescent="0.25">
      <c r="B408" s="13" t="s">
        <v>5306</v>
      </c>
      <c r="C408">
        <v>105</v>
      </c>
      <c r="D408" s="14">
        <v>840</v>
      </c>
      <c r="E408" s="14">
        <v>756</v>
      </c>
    </row>
    <row r="409" spans="2:5" x14ac:dyDescent="0.25">
      <c r="B409" s="12">
        <v>45882</v>
      </c>
      <c r="C409">
        <v>105</v>
      </c>
      <c r="D409" s="14">
        <v>840</v>
      </c>
      <c r="E409" s="14">
        <v>756</v>
      </c>
    </row>
    <row r="410" spans="2:5" x14ac:dyDescent="0.25">
      <c r="B410" s="13" t="s">
        <v>5306</v>
      </c>
      <c r="C410">
        <v>105</v>
      </c>
      <c r="D410" s="14">
        <v>840</v>
      </c>
      <c r="E410" s="14">
        <v>756</v>
      </c>
    </row>
    <row r="411" spans="2:5" x14ac:dyDescent="0.25">
      <c r="B411" s="12">
        <v>45894</v>
      </c>
      <c r="C411">
        <v>105</v>
      </c>
      <c r="D411" s="14">
        <v>892.5</v>
      </c>
      <c r="E411" s="14">
        <v>803.25</v>
      </c>
    </row>
    <row r="412" spans="2:5" x14ac:dyDescent="0.25">
      <c r="B412" s="13" t="s">
        <v>5306</v>
      </c>
      <c r="C412">
        <v>105</v>
      </c>
      <c r="D412" s="14">
        <v>892.5</v>
      </c>
      <c r="E412" s="14">
        <v>803.25</v>
      </c>
    </row>
    <row r="413" spans="2:5" x14ac:dyDescent="0.25">
      <c r="B413" s="12">
        <v>45895</v>
      </c>
      <c r="C413">
        <v>105</v>
      </c>
      <c r="D413" s="14">
        <v>971.25</v>
      </c>
      <c r="E413" s="14">
        <v>874.13</v>
      </c>
    </row>
    <row r="414" spans="2:5" x14ac:dyDescent="0.25">
      <c r="B414" s="13" t="s">
        <v>5306</v>
      </c>
      <c r="C414">
        <v>105</v>
      </c>
      <c r="D414" s="14">
        <v>971.25</v>
      </c>
      <c r="E414" s="14">
        <v>874.13</v>
      </c>
    </row>
    <row r="415" spans="2:5" x14ac:dyDescent="0.25">
      <c r="B415" s="12">
        <v>45896</v>
      </c>
      <c r="C415">
        <v>105</v>
      </c>
      <c r="D415" s="14">
        <v>840</v>
      </c>
      <c r="E415" s="14">
        <v>756</v>
      </c>
    </row>
    <row r="416" spans="2:5" x14ac:dyDescent="0.25">
      <c r="B416" s="13" t="s">
        <v>5306</v>
      </c>
      <c r="C416">
        <v>105</v>
      </c>
      <c r="D416" s="14">
        <v>840</v>
      </c>
      <c r="E416" s="14">
        <v>756</v>
      </c>
    </row>
    <row r="417" spans="2:5" x14ac:dyDescent="0.25">
      <c r="B417" s="11" t="s">
        <v>5387</v>
      </c>
      <c r="C417">
        <v>840</v>
      </c>
      <c r="D417" s="14">
        <v>5696.25</v>
      </c>
      <c r="E417" s="14">
        <v>5126.63</v>
      </c>
    </row>
    <row r="418" spans="2:5" x14ac:dyDescent="0.25">
      <c r="B418" s="12">
        <v>45902</v>
      </c>
      <c r="C418">
        <v>105</v>
      </c>
      <c r="D418" s="14">
        <v>840</v>
      </c>
      <c r="E418" s="14">
        <v>756</v>
      </c>
    </row>
    <row r="419" spans="2:5" x14ac:dyDescent="0.25">
      <c r="B419" s="13" t="s">
        <v>5306</v>
      </c>
      <c r="C419">
        <v>105</v>
      </c>
      <c r="D419" s="14">
        <v>840</v>
      </c>
      <c r="E419" s="14">
        <v>756</v>
      </c>
    </row>
    <row r="420" spans="2:5" x14ac:dyDescent="0.25">
      <c r="B420" s="12">
        <v>45905</v>
      </c>
      <c r="C420">
        <v>105</v>
      </c>
      <c r="D420" s="14">
        <v>525</v>
      </c>
      <c r="E420" s="14">
        <v>472.5</v>
      </c>
    </row>
    <row r="421" spans="2:5" x14ac:dyDescent="0.25">
      <c r="B421" s="13" t="s">
        <v>5306</v>
      </c>
      <c r="C421">
        <v>105</v>
      </c>
      <c r="D421" s="14">
        <v>525</v>
      </c>
      <c r="E421" s="14">
        <v>472.5</v>
      </c>
    </row>
    <row r="422" spans="2:5" x14ac:dyDescent="0.25">
      <c r="B422" s="12">
        <v>45909</v>
      </c>
      <c r="C422">
        <v>105</v>
      </c>
      <c r="D422" s="14">
        <v>840</v>
      </c>
      <c r="E422" s="14">
        <v>756</v>
      </c>
    </row>
    <row r="423" spans="2:5" x14ac:dyDescent="0.25">
      <c r="B423" s="13" t="s">
        <v>5306</v>
      </c>
      <c r="C423">
        <v>105</v>
      </c>
      <c r="D423" s="14">
        <v>840</v>
      </c>
      <c r="E423" s="14">
        <v>756</v>
      </c>
    </row>
    <row r="424" spans="2:5" x14ac:dyDescent="0.25">
      <c r="B424" s="12">
        <v>45919</v>
      </c>
      <c r="C424">
        <v>210</v>
      </c>
      <c r="D424" s="14">
        <v>1365</v>
      </c>
      <c r="E424" s="14">
        <v>1228.5</v>
      </c>
    </row>
    <row r="425" spans="2:5" x14ac:dyDescent="0.25">
      <c r="B425" s="13" t="s">
        <v>5306</v>
      </c>
      <c r="C425">
        <v>210</v>
      </c>
      <c r="D425" s="14">
        <v>1365</v>
      </c>
      <c r="E425" s="14">
        <v>1228.5</v>
      </c>
    </row>
    <row r="426" spans="2:5" x14ac:dyDescent="0.25">
      <c r="B426" s="12">
        <v>45923</v>
      </c>
      <c r="C426">
        <v>105</v>
      </c>
      <c r="D426" s="14">
        <v>472.5</v>
      </c>
      <c r="E426" s="14">
        <v>425.25</v>
      </c>
    </row>
    <row r="427" spans="2:5" x14ac:dyDescent="0.25">
      <c r="B427" s="13" t="s">
        <v>5306</v>
      </c>
      <c r="C427">
        <v>105</v>
      </c>
      <c r="D427" s="14">
        <v>472.5</v>
      </c>
      <c r="E427" s="14">
        <v>425.25</v>
      </c>
    </row>
    <row r="428" spans="2:5" x14ac:dyDescent="0.25">
      <c r="B428" s="12">
        <v>45925</v>
      </c>
      <c r="C428">
        <v>105</v>
      </c>
      <c r="D428" s="14">
        <v>761.25</v>
      </c>
      <c r="E428" s="14">
        <v>685.13</v>
      </c>
    </row>
    <row r="429" spans="2:5" x14ac:dyDescent="0.25">
      <c r="B429" s="13" t="s">
        <v>5306</v>
      </c>
      <c r="C429">
        <v>105</v>
      </c>
      <c r="D429" s="14">
        <v>761.25</v>
      </c>
      <c r="E429" s="14">
        <v>685.13</v>
      </c>
    </row>
    <row r="430" spans="2:5" x14ac:dyDescent="0.25">
      <c r="B430" s="12">
        <v>45926</v>
      </c>
      <c r="C430">
        <v>105</v>
      </c>
      <c r="D430" s="14">
        <v>892.5</v>
      </c>
      <c r="E430" s="14">
        <v>803.25</v>
      </c>
    </row>
    <row r="431" spans="2:5" x14ac:dyDescent="0.25">
      <c r="B431" s="13" t="s">
        <v>5306</v>
      </c>
      <c r="C431">
        <v>105</v>
      </c>
      <c r="D431" s="14">
        <v>892.5</v>
      </c>
      <c r="E431" s="14">
        <v>803.25</v>
      </c>
    </row>
    <row r="432" spans="2:5" x14ac:dyDescent="0.25">
      <c r="B432" s="10" t="s">
        <v>5376</v>
      </c>
      <c r="C432">
        <v>420</v>
      </c>
      <c r="D432" s="14">
        <v>3281.25</v>
      </c>
      <c r="E432" s="14">
        <v>2953.13</v>
      </c>
    </row>
    <row r="433" spans="2:5" x14ac:dyDescent="0.25">
      <c r="B433" s="11" t="s">
        <v>5377</v>
      </c>
      <c r="C433">
        <v>420</v>
      </c>
      <c r="D433" s="14">
        <v>3281.25</v>
      </c>
      <c r="E433" s="14">
        <v>2953.13</v>
      </c>
    </row>
    <row r="434" spans="2:5" x14ac:dyDescent="0.25">
      <c r="B434" s="12">
        <v>45966</v>
      </c>
      <c r="C434">
        <v>105</v>
      </c>
      <c r="D434" s="14">
        <v>840</v>
      </c>
      <c r="E434" s="14">
        <v>756</v>
      </c>
    </row>
    <row r="435" spans="2:5" x14ac:dyDescent="0.25">
      <c r="B435" s="13" t="s">
        <v>5306</v>
      </c>
      <c r="C435">
        <v>105</v>
      </c>
      <c r="D435" s="14">
        <v>840</v>
      </c>
      <c r="E435" s="14">
        <v>756</v>
      </c>
    </row>
    <row r="436" spans="2:5" x14ac:dyDescent="0.25">
      <c r="B436" s="12">
        <v>45971</v>
      </c>
      <c r="C436">
        <v>105</v>
      </c>
      <c r="D436" s="14">
        <v>813.75</v>
      </c>
      <c r="E436" s="14">
        <v>732.38</v>
      </c>
    </row>
    <row r="437" spans="2:5" x14ac:dyDescent="0.25">
      <c r="B437" s="13" t="s">
        <v>5306</v>
      </c>
      <c r="C437">
        <v>105</v>
      </c>
      <c r="D437" s="14">
        <v>813.75</v>
      </c>
      <c r="E437" s="14">
        <v>732.38</v>
      </c>
    </row>
    <row r="438" spans="2:5" x14ac:dyDescent="0.25">
      <c r="B438" s="12">
        <v>45978</v>
      </c>
      <c r="C438">
        <v>210</v>
      </c>
      <c r="D438" s="14">
        <v>1627.5</v>
      </c>
      <c r="E438" s="14">
        <v>1464.75</v>
      </c>
    </row>
    <row r="439" spans="2:5" x14ac:dyDescent="0.25">
      <c r="B439" s="13" t="s">
        <v>5306</v>
      </c>
      <c r="C439">
        <v>210</v>
      </c>
      <c r="D439" s="14">
        <v>1627.5</v>
      </c>
      <c r="E439" s="14">
        <v>1464.75</v>
      </c>
    </row>
    <row r="440" spans="2:5" x14ac:dyDescent="0.25">
      <c r="B440" s="2">
        <v>3366</v>
      </c>
      <c r="C440">
        <v>630</v>
      </c>
      <c r="D440" s="14">
        <v>4725</v>
      </c>
      <c r="E440" s="14">
        <v>4252.5</v>
      </c>
    </row>
    <row r="441" spans="2:5" x14ac:dyDescent="0.25">
      <c r="B441" s="9" t="s">
        <v>5379</v>
      </c>
      <c r="C441">
        <v>630</v>
      </c>
      <c r="D441" s="14">
        <v>4725</v>
      </c>
      <c r="E441" s="14">
        <v>4252.5</v>
      </c>
    </row>
    <row r="442" spans="2:5" x14ac:dyDescent="0.25">
      <c r="B442" s="10" t="s">
        <v>5380</v>
      </c>
      <c r="C442">
        <v>315</v>
      </c>
      <c r="D442" s="14">
        <v>2152.5</v>
      </c>
      <c r="E442" s="14">
        <v>1937.25</v>
      </c>
    </row>
    <row r="443" spans="2:5" x14ac:dyDescent="0.25">
      <c r="B443" s="11" t="s">
        <v>5383</v>
      </c>
      <c r="C443">
        <v>315</v>
      </c>
      <c r="D443" s="14">
        <v>2152.5</v>
      </c>
      <c r="E443" s="14">
        <v>1937.25</v>
      </c>
    </row>
    <row r="444" spans="2:5" x14ac:dyDescent="0.25">
      <c r="B444" s="12">
        <v>45825</v>
      </c>
      <c r="C444">
        <v>315</v>
      </c>
      <c r="D444" s="14">
        <v>2152.5</v>
      </c>
      <c r="E444" s="14">
        <v>1937.25</v>
      </c>
    </row>
    <row r="445" spans="2:5" x14ac:dyDescent="0.25">
      <c r="B445" s="13" t="s">
        <v>5306</v>
      </c>
      <c r="C445">
        <v>315</v>
      </c>
      <c r="D445" s="14">
        <v>2152.5</v>
      </c>
      <c r="E445" s="14">
        <v>1937.25</v>
      </c>
    </row>
    <row r="446" spans="2:5" x14ac:dyDescent="0.25">
      <c r="B446" s="10" t="s">
        <v>5384</v>
      </c>
      <c r="C446">
        <v>315</v>
      </c>
      <c r="D446" s="14">
        <v>2572.5</v>
      </c>
      <c r="E446" s="14">
        <v>2315.25</v>
      </c>
    </row>
    <row r="447" spans="2:5" x14ac:dyDescent="0.25">
      <c r="B447" s="11" t="s">
        <v>5385</v>
      </c>
      <c r="C447">
        <v>315</v>
      </c>
      <c r="D447" s="14">
        <v>2572.5</v>
      </c>
      <c r="E447" s="14">
        <v>2315.25</v>
      </c>
    </row>
    <row r="448" spans="2:5" x14ac:dyDescent="0.25">
      <c r="B448" s="12">
        <v>45847</v>
      </c>
      <c r="C448">
        <v>210</v>
      </c>
      <c r="D448" s="14">
        <v>1627.5</v>
      </c>
      <c r="E448" s="14">
        <v>1464.75</v>
      </c>
    </row>
    <row r="449" spans="2:5" x14ac:dyDescent="0.25">
      <c r="B449" s="13" t="s">
        <v>5306</v>
      </c>
      <c r="C449">
        <v>210</v>
      </c>
      <c r="D449" s="14">
        <v>1627.5</v>
      </c>
      <c r="E449" s="14">
        <v>1464.75</v>
      </c>
    </row>
    <row r="450" spans="2:5" x14ac:dyDescent="0.25">
      <c r="B450" s="12">
        <v>45862</v>
      </c>
      <c r="C450">
        <v>105</v>
      </c>
      <c r="D450" s="14">
        <v>945</v>
      </c>
      <c r="E450" s="14">
        <v>850.5</v>
      </c>
    </row>
    <row r="451" spans="2:5" x14ac:dyDescent="0.25">
      <c r="B451" s="13" t="s">
        <v>5306</v>
      </c>
      <c r="C451">
        <v>105</v>
      </c>
      <c r="D451" s="14">
        <v>945</v>
      </c>
      <c r="E451" s="14">
        <v>850.5</v>
      </c>
    </row>
    <row r="452" spans="2:5" x14ac:dyDescent="0.25">
      <c r="B452" s="2">
        <v>3367</v>
      </c>
      <c r="C452">
        <v>105</v>
      </c>
      <c r="D452" s="14">
        <v>840</v>
      </c>
      <c r="E452" s="14">
        <v>756</v>
      </c>
    </row>
    <row r="453" spans="2:5" x14ac:dyDescent="0.25">
      <c r="B453" s="9" t="s">
        <v>5379</v>
      </c>
      <c r="C453">
        <v>105</v>
      </c>
      <c r="D453" s="14">
        <v>840</v>
      </c>
      <c r="E453" s="14">
        <v>756</v>
      </c>
    </row>
    <row r="454" spans="2:5" x14ac:dyDescent="0.25">
      <c r="B454" s="10" t="s">
        <v>5376</v>
      </c>
      <c r="C454">
        <v>105</v>
      </c>
      <c r="D454" s="14">
        <v>840</v>
      </c>
      <c r="E454" s="14">
        <v>756</v>
      </c>
    </row>
    <row r="455" spans="2:5" x14ac:dyDescent="0.25">
      <c r="B455" s="11" t="s">
        <v>5388</v>
      </c>
      <c r="C455">
        <v>105</v>
      </c>
      <c r="D455" s="14">
        <v>840</v>
      </c>
      <c r="E455" s="14">
        <v>756</v>
      </c>
    </row>
    <row r="456" spans="2:5" x14ac:dyDescent="0.25">
      <c r="B456" s="12">
        <v>45947</v>
      </c>
      <c r="C456">
        <v>105</v>
      </c>
      <c r="D456" s="14">
        <v>840</v>
      </c>
      <c r="E456" s="14">
        <v>756</v>
      </c>
    </row>
    <row r="457" spans="2:5" x14ac:dyDescent="0.25">
      <c r="B457" s="13" t="s">
        <v>5306</v>
      </c>
      <c r="C457">
        <v>105</v>
      </c>
      <c r="D457" s="14">
        <v>840</v>
      </c>
      <c r="E457" s="14">
        <v>756</v>
      </c>
    </row>
    <row r="458" spans="2:5" x14ac:dyDescent="0.25">
      <c r="B458" s="2">
        <v>3369</v>
      </c>
      <c r="C458">
        <v>105</v>
      </c>
      <c r="D458" s="14">
        <v>892.5</v>
      </c>
      <c r="E458" s="14">
        <v>803.25</v>
      </c>
    </row>
    <row r="459" spans="2:5" x14ac:dyDescent="0.25">
      <c r="B459" s="9" t="s">
        <v>5379</v>
      </c>
      <c r="C459">
        <v>105</v>
      </c>
      <c r="D459" s="14">
        <v>892.5</v>
      </c>
      <c r="E459" s="14">
        <v>803.25</v>
      </c>
    </row>
    <row r="460" spans="2:5" x14ac:dyDescent="0.25">
      <c r="B460" s="10" t="s">
        <v>5384</v>
      </c>
      <c r="C460">
        <v>105</v>
      </c>
      <c r="D460" s="14">
        <v>892.5</v>
      </c>
      <c r="E460" s="14">
        <v>803.25</v>
      </c>
    </row>
    <row r="461" spans="2:5" x14ac:dyDescent="0.25">
      <c r="B461" s="11" t="s">
        <v>5385</v>
      </c>
      <c r="C461">
        <v>105</v>
      </c>
      <c r="D461" s="14">
        <v>892.5</v>
      </c>
      <c r="E461" s="14">
        <v>803.25</v>
      </c>
    </row>
    <row r="462" spans="2:5" x14ac:dyDescent="0.25">
      <c r="B462" s="12">
        <v>45863</v>
      </c>
      <c r="C462">
        <v>105</v>
      </c>
      <c r="D462" s="14">
        <v>892.5</v>
      </c>
      <c r="E462" s="14">
        <v>803.25</v>
      </c>
    </row>
    <row r="463" spans="2:5" x14ac:dyDescent="0.25">
      <c r="B463" s="13" t="s">
        <v>5306</v>
      </c>
      <c r="C463">
        <v>105</v>
      </c>
      <c r="D463" s="14">
        <v>892.5</v>
      </c>
      <c r="E463" s="14">
        <v>803.25</v>
      </c>
    </row>
    <row r="464" spans="2:5" x14ac:dyDescent="0.25">
      <c r="B464" s="2">
        <v>3370</v>
      </c>
      <c r="C464">
        <v>420</v>
      </c>
      <c r="D464" s="14">
        <v>2887.5</v>
      </c>
      <c r="E464" s="14">
        <v>2598.75</v>
      </c>
    </row>
    <row r="465" spans="2:5" x14ac:dyDescent="0.25">
      <c r="B465" s="9" t="s">
        <v>5379</v>
      </c>
      <c r="C465">
        <v>420</v>
      </c>
      <c r="D465" s="14">
        <v>2887.5</v>
      </c>
      <c r="E465" s="14">
        <v>2598.75</v>
      </c>
    </row>
    <row r="466" spans="2:5" x14ac:dyDescent="0.25">
      <c r="B466" s="10" t="s">
        <v>5384</v>
      </c>
      <c r="C466">
        <v>420</v>
      </c>
      <c r="D466" s="14">
        <v>2887.5</v>
      </c>
      <c r="E466" s="14">
        <v>2598.75</v>
      </c>
    </row>
    <row r="467" spans="2:5" x14ac:dyDescent="0.25">
      <c r="B467" s="11" t="s">
        <v>5387</v>
      </c>
      <c r="C467">
        <v>420</v>
      </c>
      <c r="D467" s="14">
        <v>2887.5</v>
      </c>
      <c r="E467" s="14">
        <v>2598.75</v>
      </c>
    </row>
    <row r="468" spans="2:5" x14ac:dyDescent="0.25">
      <c r="B468" s="12">
        <v>45915</v>
      </c>
      <c r="C468">
        <v>105</v>
      </c>
      <c r="D468" s="14">
        <v>735</v>
      </c>
      <c r="E468" s="14">
        <v>661.5</v>
      </c>
    </row>
    <row r="469" spans="2:5" x14ac:dyDescent="0.25">
      <c r="B469" s="13" t="s">
        <v>5306</v>
      </c>
      <c r="C469">
        <v>105</v>
      </c>
      <c r="D469" s="14">
        <v>735</v>
      </c>
      <c r="E469" s="14">
        <v>661.5</v>
      </c>
    </row>
    <row r="470" spans="2:5" x14ac:dyDescent="0.25">
      <c r="B470" s="12">
        <v>45916</v>
      </c>
      <c r="C470">
        <v>210</v>
      </c>
      <c r="D470" s="14">
        <v>1312.5</v>
      </c>
      <c r="E470" s="14">
        <v>1181.25</v>
      </c>
    </row>
    <row r="471" spans="2:5" x14ac:dyDescent="0.25">
      <c r="B471" s="13" t="s">
        <v>5306</v>
      </c>
      <c r="C471">
        <v>210</v>
      </c>
      <c r="D471" s="14">
        <v>1312.5</v>
      </c>
      <c r="E471" s="14">
        <v>1181.25</v>
      </c>
    </row>
    <row r="472" spans="2:5" x14ac:dyDescent="0.25">
      <c r="B472" s="12">
        <v>45917</v>
      </c>
      <c r="C472">
        <v>105</v>
      </c>
      <c r="D472" s="14">
        <v>840</v>
      </c>
      <c r="E472" s="14">
        <v>756</v>
      </c>
    </row>
    <row r="473" spans="2:5" x14ac:dyDescent="0.25">
      <c r="B473" s="13" t="s">
        <v>5306</v>
      </c>
      <c r="C473">
        <v>105</v>
      </c>
      <c r="D473" s="14">
        <v>840</v>
      </c>
      <c r="E473" s="14">
        <v>756</v>
      </c>
    </row>
    <row r="474" spans="2:5" x14ac:dyDescent="0.25">
      <c r="B474" s="2">
        <v>6227</v>
      </c>
      <c r="C474">
        <v>2620</v>
      </c>
      <c r="D474" s="14">
        <v>3617.5</v>
      </c>
      <c r="E474" s="14">
        <v>3255.75</v>
      </c>
    </row>
    <row r="475" spans="2:5" x14ac:dyDescent="0.25">
      <c r="B475" s="9" t="s">
        <v>5379</v>
      </c>
      <c r="C475">
        <v>2620</v>
      </c>
      <c r="D475" s="14">
        <v>3617.5</v>
      </c>
      <c r="E475" s="14">
        <v>3255.75</v>
      </c>
    </row>
    <row r="476" spans="2:5" x14ac:dyDescent="0.25">
      <c r="B476" s="10" t="s">
        <v>5373</v>
      </c>
      <c r="C476">
        <v>830</v>
      </c>
      <c r="D476" s="14">
        <v>1827.5</v>
      </c>
      <c r="E476" s="14">
        <v>1644.75</v>
      </c>
    </row>
    <row r="477" spans="2:5" x14ac:dyDescent="0.25">
      <c r="B477" s="11" t="s">
        <v>5374</v>
      </c>
      <c r="C477">
        <v>830</v>
      </c>
      <c r="D477" s="14">
        <v>1827.5</v>
      </c>
      <c r="E477" s="14">
        <v>1644.75</v>
      </c>
    </row>
    <row r="478" spans="2:5" x14ac:dyDescent="0.25">
      <c r="B478" s="12">
        <v>45740</v>
      </c>
      <c r="C478">
        <v>270</v>
      </c>
      <c r="D478" s="14">
        <v>987.5</v>
      </c>
      <c r="E478" s="14">
        <v>888.75</v>
      </c>
    </row>
    <row r="479" spans="2:5" x14ac:dyDescent="0.25">
      <c r="B479" s="13" t="s">
        <v>5308</v>
      </c>
      <c r="C479">
        <v>270</v>
      </c>
      <c r="D479" s="14">
        <v>987.5</v>
      </c>
      <c r="E479" s="14">
        <v>888.75</v>
      </c>
    </row>
    <row r="480" spans="2:5" x14ac:dyDescent="0.25">
      <c r="B480" s="12">
        <v>45743</v>
      </c>
      <c r="C480">
        <v>560</v>
      </c>
      <c r="D480" s="14">
        <v>840</v>
      </c>
      <c r="E480" s="14">
        <v>756</v>
      </c>
    </row>
    <row r="481" spans="2:5" x14ac:dyDescent="0.25">
      <c r="B481" s="13" t="s">
        <v>5308</v>
      </c>
      <c r="C481">
        <v>560</v>
      </c>
      <c r="D481" s="14">
        <v>840</v>
      </c>
      <c r="E481" s="14">
        <v>756</v>
      </c>
    </row>
    <row r="482" spans="2:5" x14ac:dyDescent="0.25">
      <c r="B482" s="10" t="s">
        <v>5376</v>
      </c>
      <c r="C482">
        <v>1790</v>
      </c>
      <c r="D482" s="14">
        <v>1790</v>
      </c>
      <c r="E482" s="14">
        <v>1611</v>
      </c>
    </row>
    <row r="483" spans="2:5" x14ac:dyDescent="0.25">
      <c r="B483" s="11" t="s">
        <v>5377</v>
      </c>
      <c r="C483">
        <v>1790</v>
      </c>
      <c r="D483" s="14">
        <v>1790</v>
      </c>
      <c r="E483" s="14">
        <v>1611</v>
      </c>
    </row>
    <row r="484" spans="2:5" x14ac:dyDescent="0.25">
      <c r="B484" s="12">
        <v>45968</v>
      </c>
      <c r="C484">
        <v>1230</v>
      </c>
      <c r="D484" s="14">
        <v>1230</v>
      </c>
      <c r="E484" s="14">
        <v>1107</v>
      </c>
    </row>
    <row r="485" spans="2:5" x14ac:dyDescent="0.25">
      <c r="B485" s="13" t="s">
        <v>5308</v>
      </c>
      <c r="C485">
        <v>1230</v>
      </c>
      <c r="D485" s="14">
        <v>1230</v>
      </c>
      <c r="E485" s="14">
        <v>1107</v>
      </c>
    </row>
    <row r="486" spans="2:5" x14ac:dyDescent="0.25">
      <c r="B486" s="12">
        <v>45979</v>
      </c>
      <c r="C486">
        <v>560</v>
      </c>
      <c r="D486" s="14">
        <v>560</v>
      </c>
      <c r="E486" s="14">
        <v>504</v>
      </c>
    </row>
    <row r="487" spans="2:5" x14ac:dyDescent="0.25">
      <c r="B487" s="13" t="s">
        <v>5308</v>
      </c>
      <c r="C487">
        <v>560</v>
      </c>
      <c r="D487" s="14">
        <v>560</v>
      </c>
      <c r="E487" s="14">
        <v>504</v>
      </c>
    </row>
    <row r="488" spans="2:5" x14ac:dyDescent="0.25">
      <c r="B488" s="2">
        <v>6228</v>
      </c>
      <c r="C488">
        <v>3410</v>
      </c>
      <c r="D488" s="14">
        <v>29315</v>
      </c>
      <c r="E488" s="14">
        <v>26383.5</v>
      </c>
    </row>
    <row r="489" spans="2:5" x14ac:dyDescent="0.25">
      <c r="B489" s="9" t="s">
        <v>5375</v>
      </c>
      <c r="C489">
        <v>110</v>
      </c>
      <c r="D489" s="14">
        <v>962.5</v>
      </c>
      <c r="E489" s="14">
        <v>866.25</v>
      </c>
    </row>
    <row r="490" spans="2:5" x14ac:dyDescent="0.25">
      <c r="B490" s="10" t="s">
        <v>5376</v>
      </c>
      <c r="C490">
        <v>110</v>
      </c>
      <c r="D490" s="14">
        <v>962.5</v>
      </c>
      <c r="E490" s="14">
        <v>866.25</v>
      </c>
    </row>
    <row r="491" spans="2:5" x14ac:dyDescent="0.25">
      <c r="B491" s="11" t="s">
        <v>5378</v>
      </c>
      <c r="C491">
        <v>110</v>
      </c>
      <c r="D491" s="14">
        <v>962.5</v>
      </c>
      <c r="E491" s="14">
        <v>866.25</v>
      </c>
    </row>
    <row r="492" spans="2:5" x14ac:dyDescent="0.25">
      <c r="B492" s="12">
        <v>45632</v>
      </c>
      <c r="C492">
        <v>110</v>
      </c>
      <c r="D492" s="14">
        <v>962.5</v>
      </c>
      <c r="E492" s="14">
        <v>866.25</v>
      </c>
    </row>
    <row r="493" spans="2:5" x14ac:dyDescent="0.25">
      <c r="B493" s="13" t="s">
        <v>5308</v>
      </c>
      <c r="C493">
        <v>110</v>
      </c>
      <c r="D493" s="14">
        <v>962.5</v>
      </c>
      <c r="E493" s="14">
        <v>866.25</v>
      </c>
    </row>
    <row r="494" spans="2:5" x14ac:dyDescent="0.25">
      <c r="B494" s="9" t="s">
        <v>5379</v>
      </c>
      <c r="C494">
        <v>3300</v>
      </c>
      <c r="D494" s="14">
        <v>28352.5</v>
      </c>
      <c r="E494" s="14">
        <v>25517.25</v>
      </c>
    </row>
    <row r="495" spans="2:5" x14ac:dyDescent="0.25">
      <c r="B495" s="10" t="s">
        <v>5380</v>
      </c>
      <c r="C495">
        <v>550</v>
      </c>
      <c r="D495" s="14">
        <v>4812.5</v>
      </c>
      <c r="E495" s="14">
        <v>4331.25</v>
      </c>
    </row>
    <row r="496" spans="2:5" x14ac:dyDescent="0.25">
      <c r="B496" s="11" t="s">
        <v>5383</v>
      </c>
      <c r="C496">
        <v>550</v>
      </c>
      <c r="D496" s="14">
        <v>4812.5</v>
      </c>
      <c r="E496" s="14">
        <v>4331.25</v>
      </c>
    </row>
    <row r="497" spans="2:5" x14ac:dyDescent="0.25">
      <c r="B497" s="12">
        <v>45828</v>
      </c>
      <c r="C497">
        <v>220</v>
      </c>
      <c r="D497" s="14">
        <v>1980</v>
      </c>
      <c r="E497" s="14">
        <v>1782</v>
      </c>
    </row>
    <row r="498" spans="2:5" x14ac:dyDescent="0.25">
      <c r="B498" s="13" t="s">
        <v>5308</v>
      </c>
      <c r="C498">
        <v>220</v>
      </c>
      <c r="D498" s="14">
        <v>1980</v>
      </c>
      <c r="E498" s="14">
        <v>1782</v>
      </c>
    </row>
    <row r="499" spans="2:5" x14ac:dyDescent="0.25">
      <c r="B499" s="12">
        <v>45835</v>
      </c>
      <c r="C499">
        <v>110</v>
      </c>
      <c r="D499" s="14">
        <v>1100</v>
      </c>
      <c r="E499" s="14">
        <v>990</v>
      </c>
    </row>
    <row r="500" spans="2:5" x14ac:dyDescent="0.25">
      <c r="B500" s="13" t="s">
        <v>5308</v>
      </c>
      <c r="C500">
        <v>110</v>
      </c>
      <c r="D500" s="14">
        <v>1100</v>
      </c>
      <c r="E500" s="14">
        <v>990</v>
      </c>
    </row>
    <row r="501" spans="2:5" x14ac:dyDescent="0.25">
      <c r="B501" s="12">
        <v>45838</v>
      </c>
      <c r="C501">
        <v>220</v>
      </c>
      <c r="D501" s="14">
        <v>1732.5</v>
      </c>
      <c r="E501" s="14">
        <v>1559.25</v>
      </c>
    </row>
    <row r="502" spans="2:5" x14ac:dyDescent="0.25">
      <c r="B502" s="13" t="s">
        <v>5308</v>
      </c>
      <c r="C502">
        <v>220</v>
      </c>
      <c r="D502" s="14">
        <v>1732.5</v>
      </c>
      <c r="E502" s="14">
        <v>1559.25</v>
      </c>
    </row>
    <row r="503" spans="2:5" x14ac:dyDescent="0.25">
      <c r="B503" s="10" t="s">
        <v>5384</v>
      </c>
      <c r="C503">
        <v>2750</v>
      </c>
      <c r="D503" s="14">
        <v>23540</v>
      </c>
      <c r="E503" s="14">
        <v>21186</v>
      </c>
    </row>
    <row r="504" spans="2:5" x14ac:dyDescent="0.25">
      <c r="B504" s="11" t="s">
        <v>5385</v>
      </c>
      <c r="C504">
        <v>1760</v>
      </c>
      <c r="D504" s="14">
        <v>15042.5</v>
      </c>
      <c r="E504" s="14">
        <v>13538.25</v>
      </c>
    </row>
    <row r="505" spans="2:5" x14ac:dyDescent="0.25">
      <c r="B505" s="12">
        <v>45839</v>
      </c>
      <c r="C505">
        <v>330</v>
      </c>
      <c r="D505" s="14">
        <v>2612.5</v>
      </c>
      <c r="E505" s="14">
        <v>2351.25</v>
      </c>
    </row>
    <row r="506" spans="2:5" x14ac:dyDescent="0.25">
      <c r="B506" s="13" t="s">
        <v>5308</v>
      </c>
      <c r="C506">
        <v>330</v>
      </c>
      <c r="D506" s="14">
        <v>2612.5</v>
      </c>
      <c r="E506" s="14">
        <v>2351.25</v>
      </c>
    </row>
    <row r="507" spans="2:5" x14ac:dyDescent="0.25">
      <c r="B507" s="12">
        <v>45840</v>
      </c>
      <c r="C507">
        <v>330</v>
      </c>
      <c r="D507" s="14">
        <v>2915</v>
      </c>
      <c r="E507" s="14">
        <v>2623.5</v>
      </c>
    </row>
    <row r="508" spans="2:5" x14ac:dyDescent="0.25">
      <c r="B508" s="13" t="s">
        <v>5308</v>
      </c>
      <c r="C508">
        <v>330</v>
      </c>
      <c r="D508" s="14">
        <v>2915</v>
      </c>
      <c r="E508" s="14">
        <v>2623.5</v>
      </c>
    </row>
    <row r="509" spans="2:5" x14ac:dyDescent="0.25">
      <c r="B509" s="12">
        <v>45841</v>
      </c>
      <c r="C509">
        <v>110</v>
      </c>
      <c r="D509" s="14">
        <v>770</v>
      </c>
      <c r="E509" s="14">
        <v>693</v>
      </c>
    </row>
    <row r="510" spans="2:5" x14ac:dyDescent="0.25">
      <c r="B510" s="13" t="s">
        <v>5308</v>
      </c>
      <c r="C510">
        <v>110</v>
      </c>
      <c r="D510" s="14">
        <v>770</v>
      </c>
      <c r="E510" s="14">
        <v>693</v>
      </c>
    </row>
    <row r="511" spans="2:5" x14ac:dyDescent="0.25">
      <c r="B511" s="12">
        <v>45846</v>
      </c>
      <c r="C511">
        <v>110</v>
      </c>
      <c r="D511" s="14">
        <v>742.5</v>
      </c>
      <c r="E511" s="14">
        <v>668.25</v>
      </c>
    </row>
    <row r="512" spans="2:5" x14ac:dyDescent="0.25">
      <c r="B512" s="13" t="s">
        <v>5308</v>
      </c>
      <c r="C512">
        <v>110</v>
      </c>
      <c r="D512" s="14">
        <v>742.5</v>
      </c>
      <c r="E512" s="14">
        <v>668.25</v>
      </c>
    </row>
    <row r="513" spans="2:5" x14ac:dyDescent="0.25">
      <c r="B513" s="12">
        <v>45849</v>
      </c>
      <c r="C513">
        <v>110</v>
      </c>
      <c r="D513" s="14">
        <v>797.5</v>
      </c>
      <c r="E513" s="14">
        <v>717.75</v>
      </c>
    </row>
    <row r="514" spans="2:5" x14ac:dyDescent="0.25">
      <c r="B514" s="13" t="s">
        <v>5308</v>
      </c>
      <c r="C514">
        <v>110</v>
      </c>
      <c r="D514" s="14">
        <v>797.5</v>
      </c>
      <c r="E514" s="14">
        <v>717.75</v>
      </c>
    </row>
    <row r="515" spans="2:5" x14ac:dyDescent="0.25">
      <c r="B515" s="12">
        <v>45853</v>
      </c>
      <c r="C515">
        <v>110</v>
      </c>
      <c r="D515" s="14">
        <v>1045</v>
      </c>
      <c r="E515" s="14">
        <v>940.5</v>
      </c>
    </row>
    <row r="516" spans="2:5" x14ac:dyDescent="0.25">
      <c r="B516" s="13" t="s">
        <v>5308</v>
      </c>
      <c r="C516">
        <v>110</v>
      </c>
      <c r="D516" s="14">
        <v>1045</v>
      </c>
      <c r="E516" s="14">
        <v>940.5</v>
      </c>
    </row>
    <row r="517" spans="2:5" x14ac:dyDescent="0.25">
      <c r="B517" s="12">
        <v>45856</v>
      </c>
      <c r="C517">
        <v>110</v>
      </c>
      <c r="D517" s="14">
        <v>1155</v>
      </c>
      <c r="E517" s="14">
        <v>1039.5</v>
      </c>
    </row>
    <row r="518" spans="2:5" x14ac:dyDescent="0.25">
      <c r="B518" s="13" t="s">
        <v>5308</v>
      </c>
      <c r="C518">
        <v>110</v>
      </c>
      <c r="D518" s="14">
        <v>1155</v>
      </c>
      <c r="E518" s="14">
        <v>1039.5</v>
      </c>
    </row>
    <row r="519" spans="2:5" x14ac:dyDescent="0.25">
      <c r="B519" s="12">
        <v>45862</v>
      </c>
      <c r="C519">
        <v>330</v>
      </c>
      <c r="D519" s="14">
        <v>3135</v>
      </c>
      <c r="E519" s="14">
        <v>2821.5</v>
      </c>
    </row>
    <row r="520" spans="2:5" x14ac:dyDescent="0.25">
      <c r="B520" s="13" t="s">
        <v>5308</v>
      </c>
      <c r="C520">
        <v>330</v>
      </c>
      <c r="D520" s="14">
        <v>3135</v>
      </c>
      <c r="E520" s="14">
        <v>2821.5</v>
      </c>
    </row>
    <row r="521" spans="2:5" x14ac:dyDescent="0.25">
      <c r="B521" s="12">
        <v>45868</v>
      </c>
      <c r="C521">
        <v>220</v>
      </c>
      <c r="D521" s="14">
        <v>1870</v>
      </c>
      <c r="E521" s="14">
        <v>1683</v>
      </c>
    </row>
    <row r="522" spans="2:5" x14ac:dyDescent="0.25">
      <c r="B522" s="13" t="s">
        <v>5308</v>
      </c>
      <c r="C522">
        <v>220</v>
      </c>
      <c r="D522" s="14">
        <v>1870</v>
      </c>
      <c r="E522" s="14">
        <v>1683</v>
      </c>
    </row>
    <row r="523" spans="2:5" x14ac:dyDescent="0.25">
      <c r="B523" s="11" t="s">
        <v>5386</v>
      </c>
      <c r="C523">
        <v>770</v>
      </c>
      <c r="D523" s="14">
        <v>6490</v>
      </c>
      <c r="E523" s="14">
        <v>5841</v>
      </c>
    </row>
    <row r="524" spans="2:5" x14ac:dyDescent="0.25">
      <c r="B524" s="12">
        <v>45874</v>
      </c>
      <c r="C524">
        <v>220</v>
      </c>
      <c r="D524" s="14">
        <v>1567.5</v>
      </c>
      <c r="E524" s="14">
        <v>1410.75</v>
      </c>
    </row>
    <row r="525" spans="2:5" x14ac:dyDescent="0.25">
      <c r="B525" s="13" t="s">
        <v>5308</v>
      </c>
      <c r="C525">
        <v>220</v>
      </c>
      <c r="D525" s="14">
        <v>1567.5</v>
      </c>
      <c r="E525" s="14">
        <v>1410.75</v>
      </c>
    </row>
    <row r="526" spans="2:5" x14ac:dyDescent="0.25">
      <c r="B526" s="12">
        <v>45881</v>
      </c>
      <c r="C526">
        <v>110</v>
      </c>
      <c r="D526" s="14">
        <v>825</v>
      </c>
      <c r="E526" s="14">
        <v>742.5</v>
      </c>
    </row>
    <row r="527" spans="2:5" x14ac:dyDescent="0.25">
      <c r="B527" s="13" t="s">
        <v>5308</v>
      </c>
      <c r="C527">
        <v>110</v>
      </c>
      <c r="D527" s="14">
        <v>825</v>
      </c>
      <c r="E527" s="14">
        <v>742.5</v>
      </c>
    </row>
    <row r="528" spans="2:5" x14ac:dyDescent="0.25">
      <c r="B528" s="12">
        <v>45894</v>
      </c>
      <c r="C528">
        <v>220</v>
      </c>
      <c r="D528" s="14">
        <v>1952.5</v>
      </c>
      <c r="E528" s="14">
        <v>1757.25</v>
      </c>
    </row>
    <row r="529" spans="2:5" x14ac:dyDescent="0.25">
      <c r="B529" s="13" t="s">
        <v>5308</v>
      </c>
      <c r="C529">
        <v>220</v>
      </c>
      <c r="D529" s="14">
        <v>1952.5</v>
      </c>
      <c r="E529" s="14">
        <v>1757.25</v>
      </c>
    </row>
    <row r="530" spans="2:5" x14ac:dyDescent="0.25">
      <c r="B530" s="12">
        <v>45896</v>
      </c>
      <c r="C530">
        <v>220</v>
      </c>
      <c r="D530" s="14">
        <v>2145</v>
      </c>
      <c r="E530" s="14">
        <v>1930.5</v>
      </c>
    </row>
    <row r="531" spans="2:5" x14ac:dyDescent="0.25">
      <c r="B531" s="13" t="s">
        <v>5308</v>
      </c>
      <c r="C531">
        <v>220</v>
      </c>
      <c r="D531" s="14">
        <v>2145</v>
      </c>
      <c r="E531" s="14">
        <v>1930.5</v>
      </c>
    </row>
    <row r="532" spans="2:5" x14ac:dyDescent="0.25">
      <c r="B532" s="11" t="s">
        <v>5387</v>
      </c>
      <c r="C532">
        <v>220</v>
      </c>
      <c r="D532" s="14">
        <v>2007.5</v>
      </c>
      <c r="E532" s="14">
        <v>1806.75</v>
      </c>
    </row>
    <row r="533" spans="2:5" x14ac:dyDescent="0.25">
      <c r="B533" s="12">
        <v>45902</v>
      </c>
      <c r="C533">
        <v>110</v>
      </c>
      <c r="D533" s="14">
        <v>1017.5</v>
      </c>
      <c r="E533" s="14">
        <v>915.75</v>
      </c>
    </row>
    <row r="534" spans="2:5" x14ac:dyDescent="0.25">
      <c r="B534" s="13" t="s">
        <v>5308</v>
      </c>
      <c r="C534">
        <v>110</v>
      </c>
      <c r="D534" s="14">
        <v>1017.5</v>
      </c>
      <c r="E534" s="14">
        <v>915.75</v>
      </c>
    </row>
    <row r="535" spans="2:5" x14ac:dyDescent="0.25">
      <c r="B535" s="12">
        <v>45916</v>
      </c>
      <c r="C535">
        <v>110</v>
      </c>
      <c r="D535" s="14">
        <v>990</v>
      </c>
      <c r="E535" s="14">
        <v>891</v>
      </c>
    </row>
    <row r="536" spans="2:5" x14ac:dyDescent="0.25">
      <c r="B536" s="13" t="s">
        <v>5308</v>
      </c>
      <c r="C536">
        <v>110</v>
      </c>
      <c r="D536" s="14">
        <v>990</v>
      </c>
      <c r="E536" s="14">
        <v>891</v>
      </c>
    </row>
    <row r="537" spans="2:5" x14ac:dyDescent="0.25">
      <c r="B537" s="2" t="s">
        <v>5325</v>
      </c>
      <c r="C537">
        <v>105</v>
      </c>
      <c r="D537" s="14">
        <v>997.5</v>
      </c>
      <c r="E537" s="14">
        <v>897.75</v>
      </c>
    </row>
    <row r="538" spans="2:5" x14ac:dyDescent="0.25">
      <c r="B538" s="9" t="s">
        <v>5379</v>
      </c>
      <c r="C538">
        <v>105</v>
      </c>
      <c r="D538" s="14">
        <v>997.5</v>
      </c>
      <c r="E538" s="14">
        <v>897.75</v>
      </c>
    </row>
    <row r="539" spans="2:5" x14ac:dyDescent="0.25">
      <c r="B539" s="10" t="s">
        <v>5380</v>
      </c>
      <c r="C539">
        <v>105</v>
      </c>
      <c r="D539" s="14">
        <v>997.5</v>
      </c>
      <c r="E539" s="14">
        <v>897.75</v>
      </c>
    </row>
    <row r="540" spans="2:5" x14ac:dyDescent="0.25">
      <c r="B540" s="11" t="s">
        <v>5382</v>
      </c>
      <c r="C540">
        <v>105</v>
      </c>
      <c r="D540" s="14">
        <v>997.5</v>
      </c>
      <c r="E540" s="14">
        <v>897.75</v>
      </c>
    </row>
    <row r="541" spans="2:5" x14ac:dyDescent="0.25">
      <c r="B541" s="12">
        <v>45804</v>
      </c>
      <c r="C541">
        <v>105</v>
      </c>
      <c r="D541" s="14">
        <v>997.5</v>
      </c>
      <c r="E541" s="14">
        <v>897.75</v>
      </c>
    </row>
    <row r="542" spans="2:5" x14ac:dyDescent="0.25">
      <c r="B542" s="13" t="s">
        <v>5312</v>
      </c>
      <c r="C542">
        <v>105</v>
      </c>
      <c r="D542" s="14">
        <v>997.5</v>
      </c>
      <c r="E542" s="14">
        <v>897.75</v>
      </c>
    </row>
    <row r="543" spans="2:5" x14ac:dyDescent="0.25">
      <c r="B543" s="2" t="s">
        <v>5326</v>
      </c>
      <c r="C543">
        <v>105</v>
      </c>
      <c r="D543" s="14">
        <v>735</v>
      </c>
      <c r="E543" s="14">
        <v>661.5</v>
      </c>
    </row>
    <row r="544" spans="2:5" x14ac:dyDescent="0.25">
      <c r="B544" s="9" t="s">
        <v>5379</v>
      </c>
      <c r="C544">
        <v>105</v>
      </c>
      <c r="D544" s="14">
        <v>735</v>
      </c>
      <c r="E544" s="14">
        <v>661.5</v>
      </c>
    </row>
    <row r="545" spans="2:5" x14ac:dyDescent="0.25">
      <c r="B545" s="10" t="s">
        <v>5380</v>
      </c>
      <c r="C545">
        <v>105</v>
      </c>
      <c r="D545" s="14">
        <v>735</v>
      </c>
      <c r="E545" s="14">
        <v>661.5</v>
      </c>
    </row>
    <row r="546" spans="2:5" x14ac:dyDescent="0.25">
      <c r="B546" s="11" t="s">
        <v>5382</v>
      </c>
      <c r="C546">
        <v>105</v>
      </c>
      <c r="D546" s="14">
        <v>735</v>
      </c>
      <c r="E546" s="14">
        <v>661.5</v>
      </c>
    </row>
    <row r="547" spans="2:5" x14ac:dyDescent="0.25">
      <c r="B547" s="12">
        <v>45807</v>
      </c>
      <c r="C547">
        <v>105</v>
      </c>
      <c r="D547" s="14">
        <v>735</v>
      </c>
      <c r="E547" s="14">
        <v>661.5</v>
      </c>
    </row>
    <row r="548" spans="2:5" x14ac:dyDescent="0.25">
      <c r="B548" s="13" t="s">
        <v>787</v>
      </c>
      <c r="C548">
        <v>105</v>
      </c>
      <c r="D548" s="14">
        <v>735</v>
      </c>
      <c r="E548" s="14">
        <v>661.5</v>
      </c>
    </row>
    <row r="549" spans="2:5" x14ac:dyDescent="0.25">
      <c r="B549" s="2" t="s">
        <v>5327</v>
      </c>
      <c r="C549">
        <v>210</v>
      </c>
      <c r="D549" s="14">
        <v>1417.5</v>
      </c>
      <c r="E549" s="14">
        <v>1275.75</v>
      </c>
    </row>
    <row r="550" spans="2:5" x14ac:dyDescent="0.25">
      <c r="B550" s="9" t="s">
        <v>5379</v>
      </c>
      <c r="C550">
        <v>210</v>
      </c>
      <c r="D550" s="14">
        <v>1417.5</v>
      </c>
      <c r="E550" s="14">
        <v>1275.75</v>
      </c>
    </row>
    <row r="551" spans="2:5" x14ac:dyDescent="0.25">
      <c r="B551" s="10" t="s">
        <v>5380</v>
      </c>
      <c r="C551">
        <v>210</v>
      </c>
      <c r="D551" s="14">
        <v>1417.5</v>
      </c>
      <c r="E551" s="14">
        <v>1275.75</v>
      </c>
    </row>
    <row r="552" spans="2:5" x14ac:dyDescent="0.25">
      <c r="B552" s="11" t="s">
        <v>5382</v>
      </c>
      <c r="C552">
        <v>210</v>
      </c>
      <c r="D552" s="14">
        <v>1417.5</v>
      </c>
      <c r="E552" s="14">
        <v>1275.75</v>
      </c>
    </row>
    <row r="553" spans="2:5" x14ac:dyDescent="0.25">
      <c r="B553" s="12">
        <v>45802</v>
      </c>
      <c r="C553">
        <v>105</v>
      </c>
      <c r="D553" s="14">
        <v>630</v>
      </c>
      <c r="E553" s="14">
        <v>567</v>
      </c>
    </row>
    <row r="554" spans="2:5" x14ac:dyDescent="0.25">
      <c r="B554" s="13" t="s">
        <v>781</v>
      </c>
      <c r="C554">
        <v>105</v>
      </c>
      <c r="D554" s="14">
        <v>630</v>
      </c>
      <c r="E554" s="14">
        <v>567</v>
      </c>
    </row>
    <row r="555" spans="2:5" x14ac:dyDescent="0.25">
      <c r="B555" s="12">
        <v>45806</v>
      </c>
      <c r="C555">
        <v>105</v>
      </c>
      <c r="D555" s="14">
        <v>787.5</v>
      </c>
      <c r="E555" s="14">
        <v>708.75</v>
      </c>
    </row>
    <row r="556" spans="2:5" x14ac:dyDescent="0.25">
      <c r="B556" s="13" t="s">
        <v>781</v>
      </c>
      <c r="C556">
        <v>105</v>
      </c>
      <c r="D556" s="14">
        <v>787.5</v>
      </c>
      <c r="E556" s="14">
        <v>708.75</v>
      </c>
    </row>
    <row r="557" spans="2:5" x14ac:dyDescent="0.25">
      <c r="B557" s="2" t="s">
        <v>5342</v>
      </c>
      <c r="C557">
        <v>10</v>
      </c>
      <c r="D557" s="14">
        <v>912.5</v>
      </c>
      <c r="E557" s="14">
        <v>821.25</v>
      </c>
    </row>
    <row r="558" spans="2:5" x14ac:dyDescent="0.25">
      <c r="B558" s="9" t="s">
        <v>5379</v>
      </c>
      <c r="C558">
        <v>10</v>
      </c>
      <c r="D558" s="14">
        <v>912.5</v>
      </c>
      <c r="E558" s="14">
        <v>821.25</v>
      </c>
    </row>
    <row r="559" spans="2:5" x14ac:dyDescent="0.25">
      <c r="B559" s="10" t="s">
        <v>5384</v>
      </c>
      <c r="C559">
        <v>10</v>
      </c>
      <c r="D559" s="14">
        <v>912.5</v>
      </c>
      <c r="E559" s="14">
        <v>821.25</v>
      </c>
    </row>
    <row r="560" spans="2:5" x14ac:dyDescent="0.25">
      <c r="B560" s="11" t="s">
        <v>5385</v>
      </c>
      <c r="C560">
        <v>10</v>
      </c>
      <c r="D560" s="14">
        <v>912.5</v>
      </c>
      <c r="E560" s="14">
        <v>821.25</v>
      </c>
    </row>
    <row r="561" spans="2:5" x14ac:dyDescent="0.25">
      <c r="B561" s="12">
        <v>45852</v>
      </c>
      <c r="C561">
        <v>10</v>
      </c>
      <c r="D561" s="14">
        <v>912.5</v>
      </c>
      <c r="E561" s="14">
        <v>821.25</v>
      </c>
    </row>
    <row r="562" spans="2:5" x14ac:dyDescent="0.25">
      <c r="B562" s="13" t="s">
        <v>5332</v>
      </c>
      <c r="C562">
        <v>10</v>
      </c>
      <c r="D562" s="14">
        <v>912.5</v>
      </c>
      <c r="E562" s="14">
        <v>821.25</v>
      </c>
    </row>
    <row r="563" spans="2:5" x14ac:dyDescent="0.25">
      <c r="B563" s="2" t="s">
        <v>5333</v>
      </c>
      <c r="C563">
        <v>10</v>
      </c>
      <c r="D563" s="14">
        <v>225</v>
      </c>
      <c r="E563" s="14">
        <v>202.5</v>
      </c>
    </row>
    <row r="564" spans="2:5" x14ac:dyDescent="0.25">
      <c r="B564" s="9" t="s">
        <v>5379</v>
      </c>
      <c r="C564">
        <v>10</v>
      </c>
      <c r="D564" s="14">
        <v>225</v>
      </c>
      <c r="E564" s="14">
        <v>202.5</v>
      </c>
    </row>
    <row r="565" spans="2:5" x14ac:dyDescent="0.25">
      <c r="B565" s="10" t="s">
        <v>5380</v>
      </c>
      <c r="C565">
        <v>10</v>
      </c>
      <c r="D565" s="14">
        <v>225</v>
      </c>
      <c r="E565" s="14">
        <v>202.5</v>
      </c>
    </row>
    <row r="566" spans="2:5" x14ac:dyDescent="0.25">
      <c r="B566" s="11" t="s">
        <v>5383</v>
      </c>
      <c r="C566">
        <v>10</v>
      </c>
      <c r="D566" s="14">
        <v>225</v>
      </c>
      <c r="E566" s="14">
        <v>202.5</v>
      </c>
    </row>
    <row r="567" spans="2:5" x14ac:dyDescent="0.25">
      <c r="B567" s="12">
        <v>45838</v>
      </c>
      <c r="C567">
        <v>10</v>
      </c>
      <c r="D567" s="14">
        <v>225</v>
      </c>
      <c r="E567" s="14">
        <v>202.5</v>
      </c>
    </row>
    <row r="568" spans="2:5" x14ac:dyDescent="0.25">
      <c r="B568" s="13" t="s">
        <v>5332</v>
      </c>
      <c r="C568">
        <v>10</v>
      </c>
      <c r="D568" s="14">
        <v>225</v>
      </c>
      <c r="E568" s="14">
        <v>202.5</v>
      </c>
    </row>
    <row r="569" spans="2:5" x14ac:dyDescent="0.25">
      <c r="B569" s="2" t="s">
        <v>5338</v>
      </c>
      <c r="C569">
        <v>10</v>
      </c>
      <c r="D569" s="14">
        <v>177.5</v>
      </c>
      <c r="E569" s="14">
        <v>159.75</v>
      </c>
    </row>
    <row r="570" spans="2:5" x14ac:dyDescent="0.25">
      <c r="B570" s="9" t="s">
        <v>5379</v>
      </c>
      <c r="C570">
        <v>10</v>
      </c>
      <c r="D570" s="14">
        <v>177.5</v>
      </c>
      <c r="E570" s="14">
        <v>159.75</v>
      </c>
    </row>
    <row r="571" spans="2:5" x14ac:dyDescent="0.25">
      <c r="B571" s="10" t="s">
        <v>5384</v>
      </c>
      <c r="C571">
        <v>10</v>
      </c>
      <c r="D571" s="14">
        <v>177.5</v>
      </c>
      <c r="E571" s="14">
        <v>159.75</v>
      </c>
    </row>
    <row r="572" spans="2:5" x14ac:dyDescent="0.25">
      <c r="B572" s="11" t="s">
        <v>5385</v>
      </c>
      <c r="C572">
        <v>10</v>
      </c>
      <c r="D572" s="14">
        <v>177.5</v>
      </c>
      <c r="E572" s="14">
        <v>159.75</v>
      </c>
    </row>
    <row r="573" spans="2:5" x14ac:dyDescent="0.25">
      <c r="B573" s="12">
        <v>45845</v>
      </c>
      <c r="C573">
        <v>10</v>
      </c>
      <c r="D573" s="14">
        <v>177.5</v>
      </c>
      <c r="E573" s="14">
        <v>159.75</v>
      </c>
    </row>
    <row r="574" spans="2:5" x14ac:dyDescent="0.25">
      <c r="B574" s="13" t="s">
        <v>5332</v>
      </c>
      <c r="C574">
        <v>10</v>
      </c>
      <c r="D574" s="14">
        <v>177.5</v>
      </c>
      <c r="E574" s="14">
        <v>159.75</v>
      </c>
    </row>
    <row r="575" spans="2:5" x14ac:dyDescent="0.25">
      <c r="B575" s="2" t="s">
        <v>1039</v>
      </c>
      <c r="C575">
        <v>1575</v>
      </c>
      <c r="D575" s="14">
        <v>12337.5</v>
      </c>
      <c r="E575" s="14">
        <v>11103.789999999999</v>
      </c>
    </row>
    <row r="576" spans="2:5" x14ac:dyDescent="0.25">
      <c r="B576" s="9" t="s">
        <v>5379</v>
      </c>
      <c r="C576">
        <v>1575</v>
      </c>
      <c r="D576" s="14">
        <v>12337.5</v>
      </c>
      <c r="E576" s="14">
        <v>11103.789999999999</v>
      </c>
    </row>
    <row r="577" spans="2:5" x14ac:dyDescent="0.25">
      <c r="B577" s="10" t="s">
        <v>5380</v>
      </c>
      <c r="C577">
        <v>525</v>
      </c>
      <c r="D577" s="14">
        <v>3963.75</v>
      </c>
      <c r="E577" s="14">
        <v>3567.3900000000003</v>
      </c>
    </row>
    <row r="578" spans="2:5" x14ac:dyDescent="0.25">
      <c r="B578" s="11" t="s">
        <v>5382</v>
      </c>
      <c r="C578">
        <v>525</v>
      </c>
      <c r="D578" s="14">
        <v>3963.75</v>
      </c>
      <c r="E578" s="14">
        <v>3567.3900000000003</v>
      </c>
    </row>
    <row r="579" spans="2:5" x14ac:dyDescent="0.25">
      <c r="B579" s="12">
        <v>45792</v>
      </c>
      <c r="C579">
        <v>210</v>
      </c>
      <c r="D579" s="14">
        <v>1601.25</v>
      </c>
      <c r="E579" s="14">
        <v>1441.13</v>
      </c>
    </row>
    <row r="580" spans="2:5" x14ac:dyDescent="0.25">
      <c r="B580" s="13" t="s">
        <v>5324</v>
      </c>
      <c r="C580">
        <v>210</v>
      </c>
      <c r="D580" s="14">
        <v>1601.25</v>
      </c>
      <c r="E580" s="14">
        <v>1441.13</v>
      </c>
    </row>
    <row r="581" spans="2:5" x14ac:dyDescent="0.25">
      <c r="B581" s="12">
        <v>45793</v>
      </c>
      <c r="C581">
        <v>210</v>
      </c>
      <c r="D581" s="14">
        <v>1548.75</v>
      </c>
      <c r="E581" s="14">
        <v>1393.88</v>
      </c>
    </row>
    <row r="582" spans="2:5" x14ac:dyDescent="0.25">
      <c r="B582" s="13" t="s">
        <v>5324</v>
      </c>
      <c r="C582">
        <v>210</v>
      </c>
      <c r="D582" s="14">
        <v>1548.75</v>
      </c>
      <c r="E582" s="14">
        <v>1393.88</v>
      </c>
    </row>
    <row r="583" spans="2:5" x14ac:dyDescent="0.25">
      <c r="B583" s="12">
        <v>45796</v>
      </c>
      <c r="C583">
        <v>105</v>
      </c>
      <c r="D583" s="14">
        <v>813.75</v>
      </c>
      <c r="E583" s="14">
        <v>732.38</v>
      </c>
    </row>
    <row r="584" spans="2:5" x14ac:dyDescent="0.25">
      <c r="B584" s="13" t="s">
        <v>5324</v>
      </c>
      <c r="C584">
        <v>105</v>
      </c>
      <c r="D584" s="14">
        <v>813.75</v>
      </c>
      <c r="E584" s="14">
        <v>732.38</v>
      </c>
    </row>
    <row r="585" spans="2:5" x14ac:dyDescent="0.25">
      <c r="B585" s="10" t="s">
        <v>5384</v>
      </c>
      <c r="C585">
        <v>630</v>
      </c>
      <c r="D585" s="14">
        <v>4751.25</v>
      </c>
      <c r="E585" s="14">
        <v>4276.1399999999994</v>
      </c>
    </row>
    <row r="586" spans="2:5" x14ac:dyDescent="0.25">
      <c r="B586" s="11" t="s">
        <v>5385</v>
      </c>
      <c r="C586">
        <v>210</v>
      </c>
      <c r="D586" s="14">
        <v>1365</v>
      </c>
      <c r="E586" s="14">
        <v>1228.51</v>
      </c>
    </row>
    <row r="587" spans="2:5" x14ac:dyDescent="0.25">
      <c r="B587" s="12">
        <v>45839</v>
      </c>
      <c r="C587">
        <v>105</v>
      </c>
      <c r="D587" s="14">
        <v>656.25</v>
      </c>
      <c r="E587" s="14">
        <v>590.63</v>
      </c>
    </row>
    <row r="588" spans="2:5" x14ac:dyDescent="0.25">
      <c r="B588" s="13" t="s">
        <v>5324</v>
      </c>
      <c r="C588">
        <v>105</v>
      </c>
      <c r="D588" s="14">
        <v>656.25</v>
      </c>
      <c r="E588" s="14">
        <v>590.63</v>
      </c>
    </row>
    <row r="589" spans="2:5" x14ac:dyDescent="0.25">
      <c r="B589" s="12">
        <v>45845</v>
      </c>
      <c r="C589">
        <v>105</v>
      </c>
      <c r="D589" s="14">
        <v>708.75</v>
      </c>
      <c r="E589" s="14">
        <v>637.88</v>
      </c>
    </row>
    <row r="590" spans="2:5" x14ac:dyDescent="0.25">
      <c r="B590" s="13" t="s">
        <v>5324</v>
      </c>
      <c r="C590">
        <v>105</v>
      </c>
      <c r="D590" s="14">
        <v>708.75</v>
      </c>
      <c r="E590" s="14">
        <v>637.88</v>
      </c>
    </row>
    <row r="591" spans="2:5" x14ac:dyDescent="0.25">
      <c r="B591" s="11" t="s">
        <v>5387</v>
      </c>
      <c r="C591">
        <v>420</v>
      </c>
      <c r="D591" s="14">
        <v>3386.25</v>
      </c>
      <c r="E591" s="14">
        <v>3047.63</v>
      </c>
    </row>
    <row r="592" spans="2:5" x14ac:dyDescent="0.25">
      <c r="B592" s="12">
        <v>45905</v>
      </c>
      <c r="C592">
        <v>105</v>
      </c>
      <c r="D592" s="14">
        <v>840</v>
      </c>
      <c r="E592" s="14">
        <v>756</v>
      </c>
    </row>
    <row r="593" spans="2:5" x14ac:dyDescent="0.25">
      <c r="B593" s="13" t="s">
        <v>5324</v>
      </c>
      <c r="C593">
        <v>105</v>
      </c>
      <c r="D593" s="14">
        <v>840</v>
      </c>
      <c r="E593" s="14">
        <v>756</v>
      </c>
    </row>
    <row r="594" spans="2:5" x14ac:dyDescent="0.25">
      <c r="B594" s="12">
        <v>45910</v>
      </c>
      <c r="C594">
        <v>105</v>
      </c>
      <c r="D594" s="14">
        <v>866.25</v>
      </c>
      <c r="E594" s="14">
        <v>779.63</v>
      </c>
    </row>
    <row r="595" spans="2:5" x14ac:dyDescent="0.25">
      <c r="B595" s="13" t="s">
        <v>5324</v>
      </c>
      <c r="C595">
        <v>105</v>
      </c>
      <c r="D595" s="14">
        <v>866.25</v>
      </c>
      <c r="E595" s="14">
        <v>779.63</v>
      </c>
    </row>
    <row r="596" spans="2:5" x14ac:dyDescent="0.25">
      <c r="B596" s="12">
        <v>45916</v>
      </c>
      <c r="C596">
        <v>105</v>
      </c>
      <c r="D596" s="14">
        <v>840</v>
      </c>
      <c r="E596" s="14">
        <v>756</v>
      </c>
    </row>
    <row r="597" spans="2:5" x14ac:dyDescent="0.25">
      <c r="B597" s="13" t="s">
        <v>5324</v>
      </c>
      <c r="C597">
        <v>105</v>
      </c>
      <c r="D597" s="14">
        <v>840</v>
      </c>
      <c r="E597" s="14">
        <v>756</v>
      </c>
    </row>
    <row r="598" spans="2:5" x14ac:dyDescent="0.25">
      <c r="B598" s="12">
        <v>45919</v>
      </c>
      <c r="C598">
        <v>105</v>
      </c>
      <c r="D598" s="14">
        <v>840</v>
      </c>
      <c r="E598" s="14">
        <v>756</v>
      </c>
    </row>
    <row r="599" spans="2:5" x14ac:dyDescent="0.25">
      <c r="B599" s="13" t="s">
        <v>5324</v>
      </c>
      <c r="C599">
        <v>105</v>
      </c>
      <c r="D599" s="14">
        <v>840</v>
      </c>
      <c r="E599" s="14">
        <v>756</v>
      </c>
    </row>
    <row r="600" spans="2:5" x14ac:dyDescent="0.25">
      <c r="B600" s="10" t="s">
        <v>5376</v>
      </c>
      <c r="C600">
        <v>420</v>
      </c>
      <c r="D600" s="14">
        <v>3622.5</v>
      </c>
      <c r="E600" s="14">
        <v>3260.26</v>
      </c>
    </row>
    <row r="601" spans="2:5" x14ac:dyDescent="0.25">
      <c r="B601" s="11" t="s">
        <v>5388</v>
      </c>
      <c r="C601">
        <v>315</v>
      </c>
      <c r="D601" s="14">
        <v>2651.25</v>
      </c>
      <c r="E601" s="14">
        <v>2386.13</v>
      </c>
    </row>
    <row r="602" spans="2:5" x14ac:dyDescent="0.25">
      <c r="B602" s="12">
        <v>45959</v>
      </c>
      <c r="C602">
        <v>105</v>
      </c>
      <c r="D602" s="14">
        <v>1023.75</v>
      </c>
      <c r="E602" s="14">
        <v>921.38</v>
      </c>
    </row>
    <row r="603" spans="2:5" x14ac:dyDescent="0.25">
      <c r="B603" s="13" t="s">
        <v>5324</v>
      </c>
      <c r="C603">
        <v>105</v>
      </c>
      <c r="D603" s="14">
        <v>1023.75</v>
      </c>
      <c r="E603" s="14">
        <v>921.38</v>
      </c>
    </row>
    <row r="604" spans="2:5" x14ac:dyDescent="0.25">
      <c r="B604" s="12">
        <v>45960</v>
      </c>
      <c r="C604">
        <v>105</v>
      </c>
      <c r="D604" s="14">
        <v>840</v>
      </c>
      <c r="E604" s="14">
        <v>756</v>
      </c>
    </row>
    <row r="605" spans="2:5" x14ac:dyDescent="0.25">
      <c r="B605" s="13" t="s">
        <v>5324</v>
      </c>
      <c r="C605">
        <v>105</v>
      </c>
      <c r="D605" s="14">
        <v>840</v>
      </c>
      <c r="E605" s="14">
        <v>756</v>
      </c>
    </row>
    <row r="606" spans="2:5" x14ac:dyDescent="0.25">
      <c r="B606" s="12">
        <v>45961</v>
      </c>
      <c r="C606">
        <v>105</v>
      </c>
      <c r="D606" s="14">
        <v>787.5</v>
      </c>
      <c r="E606" s="14">
        <v>708.75</v>
      </c>
    </row>
    <row r="607" spans="2:5" x14ac:dyDescent="0.25">
      <c r="B607" s="13" t="s">
        <v>5324</v>
      </c>
      <c r="C607">
        <v>105</v>
      </c>
      <c r="D607" s="14">
        <v>787.5</v>
      </c>
      <c r="E607" s="14">
        <v>708.75</v>
      </c>
    </row>
    <row r="608" spans="2:5" x14ac:dyDescent="0.25">
      <c r="B608" s="11" t="s">
        <v>5377</v>
      </c>
      <c r="C608">
        <v>105</v>
      </c>
      <c r="D608" s="14">
        <v>971.25</v>
      </c>
      <c r="E608" s="14">
        <v>874.13</v>
      </c>
    </row>
    <row r="609" spans="2:5" x14ac:dyDescent="0.25">
      <c r="B609" s="12">
        <v>45975</v>
      </c>
      <c r="C609">
        <v>105</v>
      </c>
      <c r="D609" s="14">
        <v>971.25</v>
      </c>
      <c r="E609" s="14">
        <v>874.13</v>
      </c>
    </row>
    <row r="610" spans="2:5" x14ac:dyDescent="0.25">
      <c r="B610" s="13" t="s">
        <v>5324</v>
      </c>
      <c r="C610">
        <v>105</v>
      </c>
      <c r="D610" s="14">
        <v>971.25</v>
      </c>
      <c r="E610" s="14">
        <v>874.13</v>
      </c>
    </row>
    <row r="611" spans="2:5" x14ac:dyDescent="0.25">
      <c r="B611" s="2" t="s">
        <v>5358</v>
      </c>
      <c r="C611">
        <v>14899.8</v>
      </c>
      <c r="D611" s="14">
        <v>35929.799999999996</v>
      </c>
      <c r="E611" s="14">
        <v>32336.829999999998</v>
      </c>
    </row>
    <row r="612" spans="2:5" x14ac:dyDescent="0.25">
      <c r="B612" s="9" t="s">
        <v>5379</v>
      </c>
      <c r="C612">
        <v>14899.8</v>
      </c>
      <c r="D612" s="14">
        <v>35929.799999999996</v>
      </c>
      <c r="E612" s="14">
        <v>32336.829999999998</v>
      </c>
    </row>
    <row r="613" spans="2:5" x14ac:dyDescent="0.25">
      <c r="B613" s="10" t="s">
        <v>5384</v>
      </c>
      <c r="C613">
        <v>14899.8</v>
      </c>
      <c r="D613" s="14">
        <v>35929.799999999996</v>
      </c>
      <c r="E613" s="14">
        <v>32336.829999999998</v>
      </c>
    </row>
    <row r="614" spans="2:5" x14ac:dyDescent="0.25">
      <c r="B614" s="11" t="s">
        <v>5386</v>
      </c>
      <c r="C614">
        <v>1170</v>
      </c>
      <c r="D614" s="14">
        <v>1950</v>
      </c>
      <c r="E614" s="14">
        <v>1755</v>
      </c>
    </row>
    <row r="615" spans="2:5" x14ac:dyDescent="0.25">
      <c r="B615" s="12">
        <v>45896</v>
      </c>
      <c r="C615">
        <v>780</v>
      </c>
      <c r="D615" s="14">
        <v>1170</v>
      </c>
      <c r="E615" s="14">
        <v>1053</v>
      </c>
    </row>
    <row r="616" spans="2:5" x14ac:dyDescent="0.25">
      <c r="B616" s="13" t="s">
        <v>5322</v>
      </c>
      <c r="C616">
        <v>780</v>
      </c>
      <c r="D616" s="14">
        <v>1170</v>
      </c>
      <c r="E616" s="14">
        <v>1053</v>
      </c>
    </row>
    <row r="617" spans="2:5" x14ac:dyDescent="0.25">
      <c r="B617" s="12">
        <v>45897</v>
      </c>
      <c r="C617">
        <v>390</v>
      </c>
      <c r="D617" s="14">
        <v>780</v>
      </c>
      <c r="E617" s="14">
        <v>702</v>
      </c>
    </row>
    <row r="618" spans="2:5" x14ac:dyDescent="0.25">
      <c r="B618" s="13" t="s">
        <v>5322</v>
      </c>
      <c r="C618">
        <v>390</v>
      </c>
      <c r="D618" s="14">
        <v>780</v>
      </c>
      <c r="E618" s="14">
        <v>702</v>
      </c>
    </row>
    <row r="619" spans="2:5" x14ac:dyDescent="0.25">
      <c r="B619" s="11" t="s">
        <v>5387</v>
      </c>
      <c r="C619">
        <v>13729.8</v>
      </c>
      <c r="D619" s="14">
        <v>33979.799999999996</v>
      </c>
      <c r="E619" s="14">
        <v>30581.829999999998</v>
      </c>
    </row>
    <row r="620" spans="2:5" x14ac:dyDescent="0.25">
      <c r="B620" s="12">
        <v>45902</v>
      </c>
      <c r="C620">
        <v>2670</v>
      </c>
      <c r="D620" s="14">
        <v>5700</v>
      </c>
      <c r="E620" s="14">
        <v>5130</v>
      </c>
    </row>
    <row r="621" spans="2:5" x14ac:dyDescent="0.25">
      <c r="B621" s="13" t="s">
        <v>5322</v>
      </c>
      <c r="C621">
        <v>2670</v>
      </c>
      <c r="D621" s="14">
        <v>5700</v>
      </c>
      <c r="E621" s="14">
        <v>5130</v>
      </c>
    </row>
    <row r="622" spans="2:5" x14ac:dyDescent="0.25">
      <c r="B622" s="12">
        <v>45903</v>
      </c>
      <c r="C622">
        <v>750</v>
      </c>
      <c r="D622" s="14">
        <v>3750</v>
      </c>
      <c r="E622" s="14">
        <v>3375</v>
      </c>
    </row>
    <row r="623" spans="2:5" x14ac:dyDescent="0.25">
      <c r="B623" s="13" t="s">
        <v>5322</v>
      </c>
      <c r="C623">
        <v>750</v>
      </c>
      <c r="D623" s="14">
        <v>3750</v>
      </c>
      <c r="E623" s="14">
        <v>3375</v>
      </c>
    </row>
    <row r="624" spans="2:5" x14ac:dyDescent="0.25">
      <c r="B624" s="12">
        <v>45904</v>
      </c>
      <c r="C624">
        <v>1260</v>
      </c>
      <c r="D624" s="14">
        <v>3420</v>
      </c>
      <c r="E624" s="14">
        <v>3078</v>
      </c>
    </row>
    <row r="625" spans="2:5" x14ac:dyDescent="0.25">
      <c r="B625" s="13" t="s">
        <v>5322</v>
      </c>
      <c r="C625">
        <v>1260</v>
      </c>
      <c r="D625" s="14">
        <v>3420</v>
      </c>
      <c r="E625" s="14">
        <v>3078</v>
      </c>
    </row>
    <row r="626" spans="2:5" x14ac:dyDescent="0.25">
      <c r="B626" s="12">
        <v>45905</v>
      </c>
      <c r="C626">
        <v>2431.8000000000002</v>
      </c>
      <c r="D626" s="14">
        <v>6991.8</v>
      </c>
      <c r="E626" s="14">
        <v>6292.62</v>
      </c>
    </row>
    <row r="627" spans="2:5" x14ac:dyDescent="0.25">
      <c r="B627" s="13" t="s">
        <v>5322</v>
      </c>
      <c r="C627">
        <v>2431.8000000000002</v>
      </c>
      <c r="D627" s="14">
        <v>6991.8</v>
      </c>
      <c r="E627" s="14">
        <v>6292.62</v>
      </c>
    </row>
    <row r="628" spans="2:5" x14ac:dyDescent="0.25">
      <c r="B628" s="12">
        <v>45908</v>
      </c>
      <c r="C628">
        <v>360</v>
      </c>
      <c r="D628" s="14">
        <v>3420</v>
      </c>
      <c r="E628" s="14">
        <v>3078</v>
      </c>
    </row>
    <row r="629" spans="2:5" x14ac:dyDescent="0.25">
      <c r="B629" s="13" t="s">
        <v>5322</v>
      </c>
      <c r="C629">
        <v>360</v>
      </c>
      <c r="D629" s="14">
        <v>3420</v>
      </c>
      <c r="E629" s="14">
        <v>3078</v>
      </c>
    </row>
    <row r="630" spans="2:5" x14ac:dyDescent="0.25">
      <c r="B630" s="12">
        <v>45909</v>
      </c>
      <c r="C630">
        <v>560.54999999999995</v>
      </c>
      <c r="D630" s="14">
        <v>4220.55</v>
      </c>
      <c r="E630" s="14">
        <v>3798.5</v>
      </c>
    </row>
    <row r="631" spans="2:5" x14ac:dyDescent="0.25">
      <c r="B631" s="13" t="s">
        <v>5322</v>
      </c>
      <c r="C631">
        <v>560.54999999999995</v>
      </c>
      <c r="D631" s="14">
        <v>4220.55</v>
      </c>
      <c r="E631" s="14">
        <v>3798.5</v>
      </c>
    </row>
    <row r="632" spans="2:5" x14ac:dyDescent="0.25">
      <c r="B632" s="12">
        <v>45910</v>
      </c>
      <c r="C632">
        <v>2190</v>
      </c>
      <c r="D632" s="14">
        <v>2340</v>
      </c>
      <c r="E632" s="14">
        <v>2106</v>
      </c>
    </row>
    <row r="633" spans="2:5" x14ac:dyDescent="0.25">
      <c r="B633" s="13" t="s">
        <v>5322</v>
      </c>
      <c r="C633">
        <v>2190</v>
      </c>
      <c r="D633" s="14">
        <v>2340</v>
      </c>
      <c r="E633" s="14">
        <v>2106</v>
      </c>
    </row>
    <row r="634" spans="2:5" x14ac:dyDescent="0.25">
      <c r="B634" s="12">
        <v>45911</v>
      </c>
      <c r="C634">
        <v>3117.45</v>
      </c>
      <c r="D634" s="14">
        <v>3747.45</v>
      </c>
      <c r="E634" s="14">
        <v>3372.71</v>
      </c>
    </row>
    <row r="635" spans="2:5" x14ac:dyDescent="0.25">
      <c r="B635" s="13" t="s">
        <v>5322</v>
      </c>
      <c r="C635">
        <v>3117.45</v>
      </c>
      <c r="D635" s="14">
        <v>3747.45</v>
      </c>
      <c r="E635" s="14">
        <v>3372.71</v>
      </c>
    </row>
    <row r="636" spans="2:5" x14ac:dyDescent="0.25">
      <c r="B636" s="12">
        <v>45912</v>
      </c>
      <c r="C636">
        <v>390</v>
      </c>
      <c r="D636" s="14">
        <v>390</v>
      </c>
      <c r="E636" s="14">
        <v>351</v>
      </c>
    </row>
    <row r="637" spans="2:5" x14ac:dyDescent="0.25">
      <c r="B637" s="13" t="s">
        <v>5322</v>
      </c>
      <c r="C637">
        <v>390</v>
      </c>
      <c r="D637" s="14">
        <v>390</v>
      </c>
      <c r="E637" s="14">
        <v>351</v>
      </c>
    </row>
    <row r="638" spans="2:5" x14ac:dyDescent="0.25">
      <c r="B638" s="2" t="s">
        <v>5362</v>
      </c>
      <c r="C638">
        <v>3920</v>
      </c>
      <c r="D638" s="14">
        <v>4380</v>
      </c>
      <c r="E638" s="14">
        <v>3942</v>
      </c>
    </row>
    <row r="639" spans="2:5" x14ac:dyDescent="0.25">
      <c r="B639" s="9" t="s">
        <v>5379</v>
      </c>
      <c r="C639">
        <v>3920</v>
      </c>
      <c r="D639" s="14">
        <v>4380</v>
      </c>
      <c r="E639" s="14">
        <v>3942</v>
      </c>
    </row>
    <row r="640" spans="2:5" x14ac:dyDescent="0.25">
      <c r="B640" s="10" t="s">
        <v>5384</v>
      </c>
      <c r="C640">
        <v>3920</v>
      </c>
      <c r="D640" s="14">
        <v>4380</v>
      </c>
      <c r="E640" s="14">
        <v>3942</v>
      </c>
    </row>
    <row r="641" spans="2:5" x14ac:dyDescent="0.25">
      <c r="B641" s="11" t="s">
        <v>5387</v>
      </c>
      <c r="C641">
        <v>3920</v>
      </c>
      <c r="D641" s="14">
        <v>4380</v>
      </c>
      <c r="E641" s="14">
        <v>3942</v>
      </c>
    </row>
    <row r="642" spans="2:5" x14ac:dyDescent="0.25">
      <c r="B642" s="12">
        <v>45902</v>
      </c>
      <c r="C642">
        <v>2400</v>
      </c>
      <c r="D642" s="14">
        <v>2400</v>
      </c>
      <c r="E642" s="14">
        <v>2160</v>
      </c>
    </row>
    <row r="643" spans="2:5" x14ac:dyDescent="0.25">
      <c r="B643" s="13" t="s">
        <v>5308</v>
      </c>
      <c r="C643">
        <v>2400</v>
      </c>
      <c r="D643" s="14">
        <v>2400</v>
      </c>
      <c r="E643" s="14">
        <v>2160</v>
      </c>
    </row>
    <row r="644" spans="2:5" x14ac:dyDescent="0.25">
      <c r="B644" s="12">
        <v>45909</v>
      </c>
      <c r="C644">
        <v>1520</v>
      </c>
      <c r="D644" s="14">
        <v>1980</v>
      </c>
      <c r="E644" s="14">
        <v>1782</v>
      </c>
    </row>
    <row r="645" spans="2:5" x14ac:dyDescent="0.25">
      <c r="B645" s="13" t="s">
        <v>5308</v>
      </c>
      <c r="C645">
        <v>1520</v>
      </c>
      <c r="D645" s="14">
        <v>1980</v>
      </c>
      <c r="E645" s="14">
        <v>1782</v>
      </c>
    </row>
    <row r="646" spans="2:5" x14ac:dyDescent="0.25">
      <c r="B646" s="2" t="s">
        <v>4660</v>
      </c>
      <c r="C646">
        <v>115</v>
      </c>
      <c r="D646" s="14">
        <v>1121.25</v>
      </c>
      <c r="E646" s="14">
        <v>1009.13</v>
      </c>
    </row>
    <row r="647" spans="2:5" x14ac:dyDescent="0.25">
      <c r="B647" s="9" t="s">
        <v>5379</v>
      </c>
      <c r="C647">
        <v>115</v>
      </c>
      <c r="D647" s="14">
        <v>1121.25</v>
      </c>
      <c r="E647" s="14">
        <v>1009.13</v>
      </c>
    </row>
    <row r="648" spans="2:5" x14ac:dyDescent="0.25">
      <c r="B648" s="10" t="s">
        <v>5384</v>
      </c>
      <c r="C648">
        <v>115</v>
      </c>
      <c r="D648" s="14">
        <v>1121.25</v>
      </c>
      <c r="E648" s="14">
        <v>1009.13</v>
      </c>
    </row>
    <row r="649" spans="2:5" x14ac:dyDescent="0.25">
      <c r="B649" s="11" t="s">
        <v>5386</v>
      </c>
      <c r="C649">
        <v>115</v>
      </c>
      <c r="D649" s="14">
        <v>1121.25</v>
      </c>
      <c r="E649" s="14">
        <v>1009.13</v>
      </c>
    </row>
    <row r="650" spans="2:5" x14ac:dyDescent="0.25">
      <c r="B650" s="12">
        <v>45874</v>
      </c>
      <c r="C650">
        <v>115</v>
      </c>
      <c r="D650" s="14">
        <v>1121.25</v>
      </c>
      <c r="E650" s="14">
        <v>1009.13</v>
      </c>
    </row>
    <row r="651" spans="2:5" x14ac:dyDescent="0.25">
      <c r="B651" s="13" t="s">
        <v>5310</v>
      </c>
      <c r="C651">
        <v>115</v>
      </c>
      <c r="D651" s="14">
        <v>1121.25</v>
      </c>
      <c r="E651" s="14">
        <v>1009.13</v>
      </c>
    </row>
    <row r="652" spans="2:5" x14ac:dyDescent="0.25">
      <c r="B652" s="2" t="s">
        <v>5345</v>
      </c>
      <c r="C652">
        <v>1610</v>
      </c>
      <c r="D652" s="14">
        <v>12908.75</v>
      </c>
      <c r="E652" s="14">
        <v>11617.9</v>
      </c>
    </row>
    <row r="653" spans="2:5" x14ac:dyDescent="0.25">
      <c r="B653" s="9" t="s">
        <v>5379</v>
      </c>
      <c r="C653">
        <v>1610</v>
      </c>
      <c r="D653" s="14">
        <v>12908.75</v>
      </c>
      <c r="E653" s="14">
        <v>11617.9</v>
      </c>
    </row>
    <row r="654" spans="2:5" x14ac:dyDescent="0.25">
      <c r="B654" s="10" t="s">
        <v>5384</v>
      </c>
      <c r="C654">
        <v>1610</v>
      </c>
      <c r="D654" s="14">
        <v>12908.75</v>
      </c>
      <c r="E654" s="14">
        <v>11617.9</v>
      </c>
    </row>
    <row r="655" spans="2:5" x14ac:dyDescent="0.25">
      <c r="B655" s="11" t="s">
        <v>5385</v>
      </c>
      <c r="C655">
        <v>920</v>
      </c>
      <c r="D655" s="14">
        <v>7331.25</v>
      </c>
      <c r="E655" s="14">
        <v>6598.14</v>
      </c>
    </row>
    <row r="656" spans="2:5" x14ac:dyDescent="0.25">
      <c r="B656" s="12">
        <v>45867</v>
      </c>
      <c r="C656">
        <v>345</v>
      </c>
      <c r="D656" s="14">
        <v>3191.25</v>
      </c>
      <c r="E656" s="14">
        <v>2872.13</v>
      </c>
    </row>
    <row r="657" spans="2:5" x14ac:dyDescent="0.25">
      <c r="B657" s="13" t="s">
        <v>5310</v>
      </c>
      <c r="C657">
        <v>345</v>
      </c>
      <c r="D657" s="14">
        <v>3191.25</v>
      </c>
      <c r="E657" s="14">
        <v>2872.13</v>
      </c>
    </row>
    <row r="658" spans="2:5" x14ac:dyDescent="0.25">
      <c r="B658" s="12">
        <v>45868</v>
      </c>
      <c r="C658">
        <v>230</v>
      </c>
      <c r="D658" s="14">
        <v>1437.5</v>
      </c>
      <c r="E658" s="14">
        <v>1293.75</v>
      </c>
    </row>
    <row r="659" spans="2:5" x14ac:dyDescent="0.25">
      <c r="B659" s="13" t="s">
        <v>5310</v>
      </c>
      <c r="C659">
        <v>230</v>
      </c>
      <c r="D659" s="14">
        <v>1437.5</v>
      </c>
      <c r="E659" s="14">
        <v>1293.75</v>
      </c>
    </row>
    <row r="660" spans="2:5" x14ac:dyDescent="0.25">
      <c r="B660" s="12">
        <v>45869</v>
      </c>
      <c r="C660">
        <v>345</v>
      </c>
      <c r="D660" s="14">
        <v>2702.5</v>
      </c>
      <c r="E660" s="14">
        <v>2432.2600000000002</v>
      </c>
    </row>
    <row r="661" spans="2:5" x14ac:dyDescent="0.25">
      <c r="B661" s="13" t="s">
        <v>5310</v>
      </c>
      <c r="C661">
        <v>345</v>
      </c>
      <c r="D661" s="14">
        <v>2702.5</v>
      </c>
      <c r="E661" s="14">
        <v>2432.2600000000002</v>
      </c>
    </row>
    <row r="662" spans="2:5" x14ac:dyDescent="0.25">
      <c r="B662" s="11" t="s">
        <v>5386</v>
      </c>
      <c r="C662">
        <v>690</v>
      </c>
      <c r="D662" s="14">
        <v>5577.5</v>
      </c>
      <c r="E662" s="14">
        <v>5019.76</v>
      </c>
    </row>
    <row r="663" spans="2:5" x14ac:dyDescent="0.25">
      <c r="B663" s="12">
        <v>45870</v>
      </c>
      <c r="C663">
        <v>230</v>
      </c>
      <c r="D663" s="14">
        <v>1322.5</v>
      </c>
      <c r="E663" s="14">
        <v>1190.25</v>
      </c>
    </row>
    <row r="664" spans="2:5" x14ac:dyDescent="0.25">
      <c r="B664" s="13" t="s">
        <v>5310</v>
      </c>
      <c r="C664">
        <v>230</v>
      </c>
      <c r="D664" s="14">
        <v>1322.5</v>
      </c>
      <c r="E664" s="14">
        <v>1190.25</v>
      </c>
    </row>
    <row r="665" spans="2:5" x14ac:dyDescent="0.25">
      <c r="B665" s="12">
        <v>45874</v>
      </c>
      <c r="C665">
        <v>230</v>
      </c>
      <c r="D665" s="14">
        <v>2156.25</v>
      </c>
      <c r="E665" s="14">
        <v>1940.63</v>
      </c>
    </row>
    <row r="666" spans="2:5" x14ac:dyDescent="0.25">
      <c r="B666" s="13" t="s">
        <v>5310</v>
      </c>
      <c r="C666">
        <v>230</v>
      </c>
      <c r="D666" s="14">
        <v>2156.25</v>
      </c>
      <c r="E666" s="14">
        <v>1940.63</v>
      </c>
    </row>
    <row r="667" spans="2:5" x14ac:dyDescent="0.25">
      <c r="B667" s="12">
        <v>45875</v>
      </c>
      <c r="C667">
        <v>115</v>
      </c>
      <c r="D667" s="14">
        <v>1121.25</v>
      </c>
      <c r="E667" s="14">
        <v>1009.13</v>
      </c>
    </row>
    <row r="668" spans="2:5" x14ac:dyDescent="0.25">
      <c r="B668" s="13" t="s">
        <v>5310</v>
      </c>
      <c r="C668">
        <v>115</v>
      </c>
      <c r="D668" s="14">
        <v>1121.25</v>
      </c>
      <c r="E668" s="14">
        <v>1009.13</v>
      </c>
    </row>
    <row r="669" spans="2:5" x14ac:dyDescent="0.25">
      <c r="B669" s="12">
        <v>45876</v>
      </c>
      <c r="C669">
        <v>115</v>
      </c>
      <c r="D669" s="14">
        <v>977.5</v>
      </c>
      <c r="E669" s="14">
        <v>879.75</v>
      </c>
    </row>
    <row r="670" spans="2:5" x14ac:dyDescent="0.25">
      <c r="B670" s="13" t="s">
        <v>5310</v>
      </c>
      <c r="C670">
        <v>115</v>
      </c>
      <c r="D670" s="14">
        <v>977.5</v>
      </c>
      <c r="E670" s="14">
        <v>879.75</v>
      </c>
    </row>
    <row r="671" spans="2:5" x14ac:dyDescent="0.25">
      <c r="B671" s="2" t="s">
        <v>5349</v>
      </c>
      <c r="C671">
        <v>105</v>
      </c>
      <c r="D671" s="14">
        <v>840</v>
      </c>
      <c r="E671" s="14">
        <v>756</v>
      </c>
    </row>
    <row r="672" spans="2:5" x14ac:dyDescent="0.25">
      <c r="B672" s="9" t="s">
        <v>5379</v>
      </c>
      <c r="C672">
        <v>105</v>
      </c>
      <c r="D672" s="14">
        <v>840</v>
      </c>
      <c r="E672" s="14">
        <v>756</v>
      </c>
    </row>
    <row r="673" spans="2:5" x14ac:dyDescent="0.25">
      <c r="B673" s="10" t="s">
        <v>5384</v>
      </c>
      <c r="C673">
        <v>105</v>
      </c>
      <c r="D673" s="14">
        <v>840</v>
      </c>
      <c r="E673" s="14">
        <v>756</v>
      </c>
    </row>
    <row r="674" spans="2:5" x14ac:dyDescent="0.25">
      <c r="B674" s="11" t="s">
        <v>5386</v>
      </c>
      <c r="C674">
        <v>105</v>
      </c>
      <c r="D674" s="14">
        <v>840</v>
      </c>
      <c r="E674" s="14">
        <v>756</v>
      </c>
    </row>
    <row r="675" spans="2:5" x14ac:dyDescent="0.25">
      <c r="B675" s="12">
        <v>45883</v>
      </c>
      <c r="C675">
        <v>105</v>
      </c>
      <c r="D675" s="14">
        <v>840</v>
      </c>
      <c r="E675" s="14">
        <v>756</v>
      </c>
    </row>
    <row r="676" spans="2:5" x14ac:dyDescent="0.25">
      <c r="B676" s="13" t="s">
        <v>5312</v>
      </c>
      <c r="C676">
        <v>105</v>
      </c>
      <c r="D676" s="14">
        <v>840</v>
      </c>
      <c r="E676" s="14">
        <v>756</v>
      </c>
    </row>
    <row r="677" spans="2:5" x14ac:dyDescent="0.25">
      <c r="B677" s="2" t="s">
        <v>3172</v>
      </c>
      <c r="C677">
        <v>2520</v>
      </c>
      <c r="D677" s="14">
        <v>19950</v>
      </c>
      <c r="E677" s="14">
        <v>17955.02</v>
      </c>
    </row>
    <row r="678" spans="2:5" x14ac:dyDescent="0.25">
      <c r="B678" s="9" t="s">
        <v>5379</v>
      </c>
      <c r="C678">
        <v>2520</v>
      </c>
      <c r="D678" s="14">
        <v>19950</v>
      </c>
      <c r="E678" s="14">
        <v>17955.02</v>
      </c>
    </row>
    <row r="679" spans="2:5" x14ac:dyDescent="0.25">
      <c r="B679" s="10" t="s">
        <v>5384</v>
      </c>
      <c r="C679">
        <v>2520</v>
      </c>
      <c r="D679" s="14">
        <v>19950</v>
      </c>
      <c r="E679" s="14">
        <v>17955.02</v>
      </c>
    </row>
    <row r="680" spans="2:5" x14ac:dyDescent="0.25">
      <c r="B680" s="11" t="s">
        <v>5386</v>
      </c>
      <c r="C680">
        <v>1890</v>
      </c>
      <c r="D680" s="14">
        <v>14490</v>
      </c>
      <c r="E680" s="14">
        <v>13041.02</v>
      </c>
    </row>
    <row r="681" spans="2:5" x14ac:dyDescent="0.25">
      <c r="B681" s="12">
        <v>45887</v>
      </c>
      <c r="C681">
        <v>105</v>
      </c>
      <c r="D681" s="14">
        <v>787.5</v>
      </c>
      <c r="E681" s="14">
        <v>708.75</v>
      </c>
    </row>
    <row r="682" spans="2:5" x14ac:dyDescent="0.25">
      <c r="B682" s="13" t="s">
        <v>5312</v>
      </c>
      <c r="C682">
        <v>105</v>
      </c>
      <c r="D682" s="14">
        <v>787.5</v>
      </c>
      <c r="E682" s="14">
        <v>708.75</v>
      </c>
    </row>
    <row r="683" spans="2:5" x14ac:dyDescent="0.25">
      <c r="B683" s="12">
        <v>45888</v>
      </c>
      <c r="C683">
        <v>105</v>
      </c>
      <c r="D683" s="14">
        <v>630</v>
      </c>
      <c r="E683" s="14">
        <v>567</v>
      </c>
    </row>
    <row r="684" spans="2:5" x14ac:dyDescent="0.25">
      <c r="B684" s="13" t="s">
        <v>5312</v>
      </c>
      <c r="C684">
        <v>105</v>
      </c>
      <c r="D684" s="14">
        <v>630</v>
      </c>
      <c r="E684" s="14">
        <v>567</v>
      </c>
    </row>
    <row r="685" spans="2:5" x14ac:dyDescent="0.25">
      <c r="B685" s="12">
        <v>45890</v>
      </c>
      <c r="C685">
        <v>210</v>
      </c>
      <c r="D685" s="14">
        <v>1365</v>
      </c>
      <c r="E685" s="14">
        <v>1228.5</v>
      </c>
    </row>
    <row r="686" spans="2:5" x14ac:dyDescent="0.25">
      <c r="B686" s="13" t="s">
        <v>5312</v>
      </c>
      <c r="C686">
        <v>210</v>
      </c>
      <c r="D686" s="14">
        <v>1365</v>
      </c>
      <c r="E686" s="14">
        <v>1228.5</v>
      </c>
    </row>
    <row r="687" spans="2:5" x14ac:dyDescent="0.25">
      <c r="B687" s="12">
        <v>45891</v>
      </c>
      <c r="C687">
        <v>525</v>
      </c>
      <c r="D687" s="14">
        <v>4410</v>
      </c>
      <c r="E687" s="14">
        <v>3969.01</v>
      </c>
    </row>
    <row r="688" spans="2:5" x14ac:dyDescent="0.25">
      <c r="B688" s="13" t="s">
        <v>5312</v>
      </c>
      <c r="C688">
        <v>525</v>
      </c>
      <c r="D688" s="14">
        <v>4410</v>
      </c>
      <c r="E688" s="14">
        <v>3969.01</v>
      </c>
    </row>
    <row r="689" spans="2:5" x14ac:dyDescent="0.25">
      <c r="B689" s="12">
        <v>45894</v>
      </c>
      <c r="C689">
        <v>525</v>
      </c>
      <c r="D689" s="14">
        <v>4410</v>
      </c>
      <c r="E689" s="14">
        <v>3969.01</v>
      </c>
    </row>
    <row r="690" spans="2:5" x14ac:dyDescent="0.25">
      <c r="B690" s="13" t="s">
        <v>5312</v>
      </c>
      <c r="C690">
        <v>525</v>
      </c>
      <c r="D690" s="14">
        <v>4410</v>
      </c>
      <c r="E690" s="14">
        <v>3969.01</v>
      </c>
    </row>
    <row r="691" spans="2:5" x14ac:dyDescent="0.25">
      <c r="B691" s="12">
        <v>45895</v>
      </c>
      <c r="C691">
        <v>420</v>
      </c>
      <c r="D691" s="14">
        <v>2887.5</v>
      </c>
      <c r="E691" s="14">
        <v>2598.75</v>
      </c>
    </row>
    <row r="692" spans="2:5" x14ac:dyDescent="0.25">
      <c r="B692" s="13" t="s">
        <v>5312</v>
      </c>
      <c r="C692">
        <v>420</v>
      </c>
      <c r="D692" s="14">
        <v>2887.5</v>
      </c>
      <c r="E692" s="14">
        <v>2598.75</v>
      </c>
    </row>
    <row r="693" spans="2:5" x14ac:dyDescent="0.25">
      <c r="B693" s="11" t="s">
        <v>5387</v>
      </c>
      <c r="C693">
        <v>630</v>
      </c>
      <c r="D693" s="14">
        <v>5460</v>
      </c>
      <c r="E693" s="14">
        <v>4914</v>
      </c>
    </row>
    <row r="694" spans="2:5" x14ac:dyDescent="0.25">
      <c r="B694" s="12">
        <v>45905</v>
      </c>
      <c r="C694">
        <v>105</v>
      </c>
      <c r="D694" s="14">
        <v>892.5</v>
      </c>
      <c r="E694" s="14">
        <v>803.25</v>
      </c>
    </row>
    <row r="695" spans="2:5" x14ac:dyDescent="0.25">
      <c r="B695" s="13" t="s">
        <v>5312</v>
      </c>
      <c r="C695">
        <v>105</v>
      </c>
      <c r="D695" s="14">
        <v>892.5</v>
      </c>
      <c r="E695" s="14">
        <v>803.25</v>
      </c>
    </row>
    <row r="696" spans="2:5" x14ac:dyDescent="0.25">
      <c r="B696" s="12">
        <v>45908</v>
      </c>
      <c r="C696">
        <v>105</v>
      </c>
      <c r="D696" s="14">
        <v>787.5</v>
      </c>
      <c r="E696" s="14">
        <v>708.75</v>
      </c>
    </row>
    <row r="697" spans="2:5" x14ac:dyDescent="0.25">
      <c r="B697" s="13" t="s">
        <v>5312</v>
      </c>
      <c r="C697">
        <v>105</v>
      </c>
      <c r="D697" s="14">
        <v>787.5</v>
      </c>
      <c r="E697" s="14">
        <v>708.75</v>
      </c>
    </row>
    <row r="698" spans="2:5" x14ac:dyDescent="0.25">
      <c r="B698" s="12">
        <v>45909</v>
      </c>
      <c r="C698">
        <v>105</v>
      </c>
      <c r="D698" s="14">
        <v>997.5</v>
      </c>
      <c r="E698" s="14">
        <v>897.75</v>
      </c>
    </row>
    <row r="699" spans="2:5" x14ac:dyDescent="0.25">
      <c r="B699" s="13" t="s">
        <v>5312</v>
      </c>
      <c r="C699">
        <v>105</v>
      </c>
      <c r="D699" s="14">
        <v>997.5</v>
      </c>
      <c r="E699" s="14">
        <v>897.75</v>
      </c>
    </row>
    <row r="700" spans="2:5" x14ac:dyDescent="0.25">
      <c r="B700" s="12">
        <v>45910</v>
      </c>
      <c r="C700">
        <v>105</v>
      </c>
      <c r="D700" s="14">
        <v>892.5</v>
      </c>
      <c r="E700" s="14">
        <v>803.25</v>
      </c>
    </row>
    <row r="701" spans="2:5" x14ac:dyDescent="0.25">
      <c r="B701" s="13" t="s">
        <v>5312</v>
      </c>
      <c r="C701">
        <v>105</v>
      </c>
      <c r="D701" s="14">
        <v>892.5</v>
      </c>
      <c r="E701" s="14">
        <v>803.25</v>
      </c>
    </row>
    <row r="702" spans="2:5" x14ac:dyDescent="0.25">
      <c r="B702" s="12">
        <v>45911</v>
      </c>
      <c r="C702">
        <v>105</v>
      </c>
      <c r="D702" s="14">
        <v>1155</v>
      </c>
      <c r="E702" s="14">
        <v>1039.5</v>
      </c>
    </row>
    <row r="703" spans="2:5" x14ac:dyDescent="0.25">
      <c r="B703" s="13" t="s">
        <v>5312</v>
      </c>
      <c r="C703">
        <v>105</v>
      </c>
      <c r="D703" s="14">
        <v>1155</v>
      </c>
      <c r="E703" s="14">
        <v>1039.5</v>
      </c>
    </row>
    <row r="704" spans="2:5" x14ac:dyDescent="0.25">
      <c r="B704" s="12">
        <v>45916</v>
      </c>
      <c r="C704">
        <v>105</v>
      </c>
      <c r="D704" s="14">
        <v>735</v>
      </c>
      <c r="E704" s="14">
        <v>661.5</v>
      </c>
    </row>
    <row r="705" spans="2:5" x14ac:dyDescent="0.25">
      <c r="B705" s="13" t="s">
        <v>5312</v>
      </c>
      <c r="C705">
        <v>105</v>
      </c>
      <c r="D705" s="14">
        <v>735</v>
      </c>
      <c r="E705" s="14">
        <v>661.5</v>
      </c>
    </row>
    <row r="706" spans="2:5" x14ac:dyDescent="0.25">
      <c r="B706" s="2" t="s">
        <v>5323</v>
      </c>
      <c r="C706">
        <v>460</v>
      </c>
      <c r="D706" s="14">
        <v>3967.5</v>
      </c>
      <c r="E706" s="14">
        <v>3570.75</v>
      </c>
    </row>
    <row r="707" spans="2:5" x14ac:dyDescent="0.25">
      <c r="B707" s="9" t="s">
        <v>5379</v>
      </c>
      <c r="C707">
        <v>460</v>
      </c>
      <c r="D707" s="14">
        <v>3967.5</v>
      </c>
      <c r="E707" s="14">
        <v>3570.75</v>
      </c>
    </row>
    <row r="708" spans="2:5" x14ac:dyDescent="0.25">
      <c r="B708" s="10" t="s">
        <v>5380</v>
      </c>
      <c r="C708">
        <v>460</v>
      </c>
      <c r="D708" s="14">
        <v>3967.5</v>
      </c>
      <c r="E708" s="14">
        <v>3570.75</v>
      </c>
    </row>
    <row r="709" spans="2:5" x14ac:dyDescent="0.25">
      <c r="B709" s="11" t="s">
        <v>5382</v>
      </c>
      <c r="C709">
        <v>460</v>
      </c>
      <c r="D709" s="14">
        <v>3967.5</v>
      </c>
      <c r="E709" s="14">
        <v>3570.75</v>
      </c>
    </row>
    <row r="710" spans="2:5" x14ac:dyDescent="0.25">
      <c r="B710" s="12">
        <v>45792</v>
      </c>
      <c r="C710">
        <v>230</v>
      </c>
      <c r="D710" s="14">
        <v>2012.5</v>
      </c>
      <c r="E710" s="14">
        <v>1811.25</v>
      </c>
    </row>
    <row r="711" spans="2:5" x14ac:dyDescent="0.25">
      <c r="B711" s="13" t="s">
        <v>5310</v>
      </c>
      <c r="C711">
        <v>230</v>
      </c>
      <c r="D711" s="14">
        <v>2012.5</v>
      </c>
      <c r="E711" s="14">
        <v>1811.25</v>
      </c>
    </row>
    <row r="712" spans="2:5" x14ac:dyDescent="0.25">
      <c r="B712" s="12">
        <v>45793</v>
      </c>
      <c r="C712">
        <v>115</v>
      </c>
      <c r="D712" s="14">
        <v>1035</v>
      </c>
      <c r="E712" s="14">
        <v>931.5</v>
      </c>
    </row>
    <row r="713" spans="2:5" x14ac:dyDescent="0.25">
      <c r="B713" s="13" t="s">
        <v>5310</v>
      </c>
      <c r="C713">
        <v>115</v>
      </c>
      <c r="D713" s="14">
        <v>1035</v>
      </c>
      <c r="E713" s="14">
        <v>931.5</v>
      </c>
    </row>
    <row r="714" spans="2:5" x14ac:dyDescent="0.25">
      <c r="B714" s="12">
        <v>45796</v>
      </c>
      <c r="C714">
        <v>115</v>
      </c>
      <c r="D714" s="14">
        <v>920</v>
      </c>
      <c r="E714" s="14">
        <v>828</v>
      </c>
    </row>
    <row r="715" spans="2:5" x14ac:dyDescent="0.25">
      <c r="B715" s="13" t="s">
        <v>5310</v>
      </c>
      <c r="C715">
        <v>115</v>
      </c>
      <c r="D715" s="14">
        <v>920</v>
      </c>
      <c r="E715" s="14">
        <v>828</v>
      </c>
    </row>
    <row r="716" spans="2:5" x14ac:dyDescent="0.25">
      <c r="B716" s="2" t="s">
        <v>591</v>
      </c>
      <c r="C716">
        <v>7350</v>
      </c>
      <c r="D716" s="14">
        <v>57750</v>
      </c>
      <c r="E716" s="14">
        <v>51975.05999999999</v>
      </c>
    </row>
    <row r="717" spans="2:5" x14ac:dyDescent="0.25">
      <c r="B717" s="9" t="s">
        <v>5372</v>
      </c>
      <c r="C717">
        <v>105</v>
      </c>
      <c r="D717" s="14">
        <v>1050</v>
      </c>
      <c r="E717" s="14">
        <v>945</v>
      </c>
    </row>
    <row r="718" spans="2:5" x14ac:dyDescent="0.25">
      <c r="B718" s="10" t="s">
        <v>5373</v>
      </c>
      <c r="C718">
        <v>105</v>
      </c>
      <c r="D718" s="14">
        <v>1050</v>
      </c>
      <c r="E718" s="14">
        <v>945</v>
      </c>
    </row>
    <row r="719" spans="2:5" x14ac:dyDescent="0.25">
      <c r="B719" s="11" t="s">
        <v>5374</v>
      </c>
      <c r="C719">
        <v>105</v>
      </c>
      <c r="D719" s="14">
        <v>1050</v>
      </c>
      <c r="E719" s="14">
        <v>945</v>
      </c>
    </row>
    <row r="720" spans="2:5" x14ac:dyDescent="0.25">
      <c r="B720" s="12">
        <v>36593</v>
      </c>
      <c r="C720">
        <v>105</v>
      </c>
      <c r="D720" s="14">
        <v>1050</v>
      </c>
      <c r="E720" s="14">
        <v>945</v>
      </c>
    </row>
    <row r="721" spans="2:5" x14ac:dyDescent="0.25">
      <c r="B721" s="13" t="s">
        <v>5312</v>
      </c>
      <c r="C721">
        <v>105</v>
      </c>
      <c r="D721" s="14">
        <v>1050</v>
      </c>
      <c r="E721" s="14">
        <v>945</v>
      </c>
    </row>
    <row r="722" spans="2:5" x14ac:dyDescent="0.25">
      <c r="B722" s="9" t="s">
        <v>5379</v>
      </c>
      <c r="C722">
        <v>7245</v>
      </c>
      <c r="D722" s="14">
        <v>56700</v>
      </c>
      <c r="E722" s="14">
        <v>51030.05999999999</v>
      </c>
    </row>
    <row r="723" spans="2:5" x14ac:dyDescent="0.25">
      <c r="B723" s="10" t="s">
        <v>5373</v>
      </c>
      <c r="C723">
        <v>210</v>
      </c>
      <c r="D723" s="14">
        <v>1496.25</v>
      </c>
      <c r="E723" s="14">
        <v>1346.63</v>
      </c>
    </row>
    <row r="724" spans="2:5" x14ac:dyDescent="0.25">
      <c r="B724" s="11" t="s">
        <v>5374</v>
      </c>
      <c r="C724">
        <v>210</v>
      </c>
      <c r="D724" s="14">
        <v>1496.25</v>
      </c>
      <c r="E724" s="14">
        <v>1346.63</v>
      </c>
    </row>
    <row r="725" spans="2:5" x14ac:dyDescent="0.25">
      <c r="B725" s="12">
        <v>45742</v>
      </c>
      <c r="C725">
        <v>210</v>
      </c>
      <c r="D725" s="14">
        <v>1496.25</v>
      </c>
      <c r="E725" s="14">
        <v>1346.63</v>
      </c>
    </row>
    <row r="726" spans="2:5" x14ac:dyDescent="0.25">
      <c r="B726" s="13" t="s">
        <v>5312</v>
      </c>
      <c r="C726">
        <v>210</v>
      </c>
      <c r="D726" s="14">
        <v>1496.25</v>
      </c>
      <c r="E726" s="14">
        <v>1346.63</v>
      </c>
    </row>
    <row r="727" spans="2:5" x14ac:dyDescent="0.25">
      <c r="B727" s="10" t="s">
        <v>5380</v>
      </c>
      <c r="C727">
        <v>1575</v>
      </c>
      <c r="D727" s="14">
        <v>12547.5</v>
      </c>
      <c r="E727" s="14">
        <v>11292.77</v>
      </c>
    </row>
    <row r="728" spans="2:5" x14ac:dyDescent="0.25">
      <c r="B728" s="11" t="s">
        <v>5382</v>
      </c>
      <c r="C728">
        <v>315</v>
      </c>
      <c r="D728" s="14">
        <v>2572.5</v>
      </c>
      <c r="E728" s="14">
        <v>2315.25</v>
      </c>
    </row>
    <row r="729" spans="2:5" x14ac:dyDescent="0.25">
      <c r="B729" s="12">
        <v>45779</v>
      </c>
      <c r="C729">
        <v>105</v>
      </c>
      <c r="D729" s="14">
        <v>945</v>
      </c>
      <c r="E729" s="14">
        <v>850.5</v>
      </c>
    </row>
    <row r="730" spans="2:5" x14ac:dyDescent="0.25">
      <c r="B730" s="13" t="s">
        <v>5312</v>
      </c>
      <c r="C730">
        <v>105</v>
      </c>
      <c r="D730" s="14">
        <v>945</v>
      </c>
      <c r="E730" s="14">
        <v>850.5</v>
      </c>
    </row>
    <row r="731" spans="2:5" x14ac:dyDescent="0.25">
      <c r="B731" s="12">
        <v>45780</v>
      </c>
      <c r="C731">
        <v>105</v>
      </c>
      <c r="D731" s="14">
        <v>787.5</v>
      </c>
      <c r="E731" s="14">
        <v>708.75</v>
      </c>
    </row>
    <row r="732" spans="2:5" x14ac:dyDescent="0.25">
      <c r="B732" s="13" t="s">
        <v>5312</v>
      </c>
      <c r="C732">
        <v>105</v>
      </c>
      <c r="D732" s="14">
        <v>787.5</v>
      </c>
      <c r="E732" s="14">
        <v>708.75</v>
      </c>
    </row>
    <row r="733" spans="2:5" x14ac:dyDescent="0.25">
      <c r="B733" s="12">
        <v>45796</v>
      </c>
      <c r="C733">
        <v>105</v>
      </c>
      <c r="D733" s="14">
        <v>840</v>
      </c>
      <c r="E733" s="14">
        <v>756</v>
      </c>
    </row>
    <row r="734" spans="2:5" x14ac:dyDescent="0.25">
      <c r="B734" s="13" t="s">
        <v>5312</v>
      </c>
      <c r="C734">
        <v>105</v>
      </c>
      <c r="D734" s="14">
        <v>840</v>
      </c>
      <c r="E734" s="14">
        <v>756</v>
      </c>
    </row>
    <row r="735" spans="2:5" x14ac:dyDescent="0.25">
      <c r="B735" s="11" t="s">
        <v>5383</v>
      </c>
      <c r="C735">
        <v>1260</v>
      </c>
      <c r="D735" s="14">
        <v>9975</v>
      </c>
      <c r="E735" s="14">
        <v>8977.52</v>
      </c>
    </row>
    <row r="736" spans="2:5" x14ac:dyDescent="0.25">
      <c r="B736" s="12">
        <v>45825</v>
      </c>
      <c r="C736">
        <v>420</v>
      </c>
      <c r="D736" s="14">
        <v>3150</v>
      </c>
      <c r="E736" s="14">
        <v>2835.01</v>
      </c>
    </row>
    <row r="737" spans="2:5" x14ac:dyDescent="0.25">
      <c r="B737" s="13" t="s">
        <v>5312</v>
      </c>
      <c r="C737">
        <v>420</v>
      </c>
      <c r="D737" s="14">
        <v>3150</v>
      </c>
      <c r="E737" s="14">
        <v>2835.01</v>
      </c>
    </row>
    <row r="738" spans="2:5" x14ac:dyDescent="0.25">
      <c r="B738" s="12">
        <v>45826</v>
      </c>
      <c r="C738">
        <v>105</v>
      </c>
      <c r="D738" s="14">
        <v>892.5</v>
      </c>
      <c r="E738" s="14">
        <v>803.25</v>
      </c>
    </row>
    <row r="739" spans="2:5" x14ac:dyDescent="0.25">
      <c r="B739" s="13" t="s">
        <v>5312</v>
      </c>
      <c r="C739">
        <v>105</v>
      </c>
      <c r="D739" s="14">
        <v>892.5</v>
      </c>
      <c r="E739" s="14">
        <v>803.25</v>
      </c>
    </row>
    <row r="740" spans="2:5" x14ac:dyDescent="0.25">
      <c r="B740" s="12">
        <v>45828</v>
      </c>
      <c r="C740">
        <v>105</v>
      </c>
      <c r="D740" s="14">
        <v>945</v>
      </c>
      <c r="E740" s="14">
        <v>850.5</v>
      </c>
    </row>
    <row r="741" spans="2:5" x14ac:dyDescent="0.25">
      <c r="B741" s="13" t="s">
        <v>5312</v>
      </c>
      <c r="C741">
        <v>105</v>
      </c>
      <c r="D741" s="14">
        <v>945</v>
      </c>
      <c r="E741" s="14">
        <v>850.5</v>
      </c>
    </row>
    <row r="742" spans="2:5" x14ac:dyDescent="0.25">
      <c r="B742" s="12">
        <v>45835</v>
      </c>
      <c r="C742">
        <v>210</v>
      </c>
      <c r="D742" s="14">
        <v>1548.75</v>
      </c>
      <c r="E742" s="14">
        <v>1393.88</v>
      </c>
    </row>
    <row r="743" spans="2:5" x14ac:dyDescent="0.25">
      <c r="B743" s="13" t="s">
        <v>5312</v>
      </c>
      <c r="C743">
        <v>210</v>
      </c>
      <c r="D743" s="14">
        <v>1548.75</v>
      </c>
      <c r="E743" s="14">
        <v>1393.88</v>
      </c>
    </row>
    <row r="744" spans="2:5" x14ac:dyDescent="0.25">
      <c r="B744" s="12">
        <v>45838</v>
      </c>
      <c r="C744">
        <v>420</v>
      </c>
      <c r="D744" s="14">
        <v>3438.75</v>
      </c>
      <c r="E744" s="14">
        <v>3094.88</v>
      </c>
    </row>
    <row r="745" spans="2:5" x14ac:dyDescent="0.25">
      <c r="B745" s="13" t="s">
        <v>5312</v>
      </c>
      <c r="C745">
        <v>420</v>
      </c>
      <c r="D745" s="14">
        <v>3438.75</v>
      </c>
      <c r="E745" s="14">
        <v>3094.88</v>
      </c>
    </row>
    <row r="746" spans="2:5" x14ac:dyDescent="0.25">
      <c r="B746" s="10" t="s">
        <v>5384</v>
      </c>
      <c r="C746">
        <v>5460</v>
      </c>
      <c r="D746" s="14">
        <v>42656.25</v>
      </c>
      <c r="E746" s="14">
        <v>38390.659999999996</v>
      </c>
    </row>
    <row r="747" spans="2:5" x14ac:dyDescent="0.25">
      <c r="B747" s="11" t="s">
        <v>5385</v>
      </c>
      <c r="C747">
        <v>4200</v>
      </c>
      <c r="D747" s="14">
        <v>33547.5</v>
      </c>
      <c r="E747" s="14">
        <v>30192.77</v>
      </c>
    </row>
    <row r="748" spans="2:5" x14ac:dyDescent="0.25">
      <c r="B748" s="12">
        <v>45839</v>
      </c>
      <c r="C748">
        <v>525</v>
      </c>
      <c r="D748" s="14">
        <v>4593.75</v>
      </c>
      <c r="E748" s="14">
        <v>4134.38</v>
      </c>
    </row>
    <row r="749" spans="2:5" x14ac:dyDescent="0.25">
      <c r="B749" s="13" t="s">
        <v>5312</v>
      </c>
      <c r="C749">
        <v>525</v>
      </c>
      <c r="D749" s="14">
        <v>4593.75</v>
      </c>
      <c r="E749" s="14">
        <v>4134.38</v>
      </c>
    </row>
    <row r="750" spans="2:5" x14ac:dyDescent="0.25">
      <c r="B750" s="12">
        <v>45840</v>
      </c>
      <c r="C750">
        <v>525</v>
      </c>
      <c r="D750" s="14">
        <v>3937.5</v>
      </c>
      <c r="E750" s="14">
        <v>3543.75</v>
      </c>
    </row>
    <row r="751" spans="2:5" x14ac:dyDescent="0.25">
      <c r="B751" s="13" t="s">
        <v>5312</v>
      </c>
      <c r="C751">
        <v>525</v>
      </c>
      <c r="D751" s="14">
        <v>3937.5</v>
      </c>
      <c r="E751" s="14">
        <v>3543.75</v>
      </c>
    </row>
    <row r="752" spans="2:5" x14ac:dyDescent="0.25">
      <c r="B752" s="12">
        <v>45841</v>
      </c>
      <c r="C752">
        <v>105</v>
      </c>
      <c r="D752" s="14">
        <v>630</v>
      </c>
      <c r="E752" s="14">
        <v>567</v>
      </c>
    </row>
    <row r="753" spans="2:5" x14ac:dyDescent="0.25">
      <c r="B753" s="13" t="s">
        <v>5312</v>
      </c>
      <c r="C753">
        <v>105</v>
      </c>
      <c r="D753" s="14">
        <v>630</v>
      </c>
      <c r="E753" s="14">
        <v>567</v>
      </c>
    </row>
    <row r="754" spans="2:5" x14ac:dyDescent="0.25">
      <c r="B754" s="12">
        <v>45845</v>
      </c>
      <c r="C754">
        <v>105</v>
      </c>
      <c r="D754" s="14">
        <v>787.5</v>
      </c>
      <c r="E754" s="14">
        <v>708.75</v>
      </c>
    </row>
    <row r="755" spans="2:5" x14ac:dyDescent="0.25">
      <c r="B755" s="13" t="s">
        <v>5312</v>
      </c>
      <c r="C755">
        <v>105</v>
      </c>
      <c r="D755" s="14">
        <v>787.5</v>
      </c>
      <c r="E755" s="14">
        <v>708.75</v>
      </c>
    </row>
    <row r="756" spans="2:5" x14ac:dyDescent="0.25">
      <c r="B756" s="12">
        <v>45848</v>
      </c>
      <c r="C756">
        <v>105</v>
      </c>
      <c r="D756" s="14">
        <v>735</v>
      </c>
      <c r="E756" s="14">
        <v>661.5</v>
      </c>
    </row>
    <row r="757" spans="2:5" x14ac:dyDescent="0.25">
      <c r="B757" s="13" t="s">
        <v>5312</v>
      </c>
      <c r="C757">
        <v>105</v>
      </c>
      <c r="D757" s="14">
        <v>735</v>
      </c>
      <c r="E757" s="14">
        <v>661.5</v>
      </c>
    </row>
    <row r="758" spans="2:5" x14ac:dyDescent="0.25">
      <c r="B758" s="12">
        <v>45849</v>
      </c>
      <c r="C758">
        <v>105</v>
      </c>
      <c r="D758" s="14">
        <v>787.5</v>
      </c>
      <c r="E758" s="14">
        <v>708.75</v>
      </c>
    </row>
    <row r="759" spans="2:5" x14ac:dyDescent="0.25">
      <c r="B759" s="13" t="s">
        <v>5312</v>
      </c>
      <c r="C759">
        <v>105</v>
      </c>
      <c r="D759" s="14">
        <v>787.5</v>
      </c>
      <c r="E759" s="14">
        <v>708.75</v>
      </c>
    </row>
    <row r="760" spans="2:5" x14ac:dyDescent="0.25">
      <c r="B760" s="12">
        <v>45852</v>
      </c>
      <c r="C760">
        <v>210</v>
      </c>
      <c r="D760" s="14">
        <v>1417.5</v>
      </c>
      <c r="E760" s="14">
        <v>1275.75</v>
      </c>
    </row>
    <row r="761" spans="2:5" x14ac:dyDescent="0.25">
      <c r="B761" s="13" t="s">
        <v>5312</v>
      </c>
      <c r="C761">
        <v>210</v>
      </c>
      <c r="D761" s="14">
        <v>1417.5</v>
      </c>
      <c r="E761" s="14">
        <v>1275.75</v>
      </c>
    </row>
    <row r="762" spans="2:5" x14ac:dyDescent="0.25">
      <c r="B762" s="12">
        <v>45853</v>
      </c>
      <c r="C762">
        <v>315</v>
      </c>
      <c r="D762" s="14">
        <v>2835</v>
      </c>
      <c r="E762" s="14">
        <v>2551.5</v>
      </c>
    </row>
    <row r="763" spans="2:5" x14ac:dyDescent="0.25">
      <c r="B763" s="13" t="s">
        <v>5312</v>
      </c>
      <c r="C763">
        <v>315</v>
      </c>
      <c r="D763" s="14">
        <v>2835</v>
      </c>
      <c r="E763" s="14">
        <v>2551.5</v>
      </c>
    </row>
    <row r="764" spans="2:5" x14ac:dyDescent="0.25">
      <c r="B764" s="12">
        <v>45854</v>
      </c>
      <c r="C764">
        <v>315</v>
      </c>
      <c r="D764" s="14">
        <v>3045</v>
      </c>
      <c r="E764" s="14">
        <v>2740.5</v>
      </c>
    </row>
    <row r="765" spans="2:5" x14ac:dyDescent="0.25">
      <c r="B765" s="13" t="s">
        <v>5312</v>
      </c>
      <c r="C765">
        <v>315</v>
      </c>
      <c r="D765" s="14">
        <v>3045</v>
      </c>
      <c r="E765" s="14">
        <v>2740.5</v>
      </c>
    </row>
    <row r="766" spans="2:5" x14ac:dyDescent="0.25">
      <c r="B766" s="12">
        <v>45855</v>
      </c>
      <c r="C766">
        <v>105</v>
      </c>
      <c r="D766" s="14">
        <v>1260</v>
      </c>
      <c r="E766" s="14">
        <v>1134</v>
      </c>
    </row>
    <row r="767" spans="2:5" x14ac:dyDescent="0.25">
      <c r="B767" s="13" t="s">
        <v>5312</v>
      </c>
      <c r="C767">
        <v>105</v>
      </c>
      <c r="D767" s="14">
        <v>1260</v>
      </c>
      <c r="E767" s="14">
        <v>1134</v>
      </c>
    </row>
    <row r="768" spans="2:5" x14ac:dyDescent="0.25">
      <c r="B768" s="12">
        <v>45856</v>
      </c>
      <c r="C768">
        <v>105</v>
      </c>
      <c r="D768" s="14">
        <v>1260</v>
      </c>
      <c r="E768" s="14">
        <v>1134</v>
      </c>
    </row>
    <row r="769" spans="2:5" x14ac:dyDescent="0.25">
      <c r="B769" s="13" t="s">
        <v>5312</v>
      </c>
      <c r="C769">
        <v>105</v>
      </c>
      <c r="D769" s="14">
        <v>1260</v>
      </c>
      <c r="E769" s="14">
        <v>1134</v>
      </c>
    </row>
    <row r="770" spans="2:5" x14ac:dyDescent="0.25">
      <c r="B770" s="12">
        <v>45859</v>
      </c>
      <c r="C770">
        <v>315</v>
      </c>
      <c r="D770" s="14">
        <v>2415</v>
      </c>
      <c r="E770" s="14">
        <v>2173.5</v>
      </c>
    </row>
    <row r="771" spans="2:5" x14ac:dyDescent="0.25">
      <c r="B771" s="13" t="s">
        <v>5312</v>
      </c>
      <c r="C771">
        <v>315</v>
      </c>
      <c r="D771" s="14">
        <v>2415</v>
      </c>
      <c r="E771" s="14">
        <v>2173.5</v>
      </c>
    </row>
    <row r="772" spans="2:5" x14ac:dyDescent="0.25">
      <c r="B772" s="12">
        <v>45860</v>
      </c>
      <c r="C772">
        <v>315</v>
      </c>
      <c r="D772" s="14">
        <v>1942.5</v>
      </c>
      <c r="E772" s="14">
        <v>1748.25</v>
      </c>
    </row>
    <row r="773" spans="2:5" x14ac:dyDescent="0.25">
      <c r="B773" s="13" t="s">
        <v>5312</v>
      </c>
      <c r="C773">
        <v>315</v>
      </c>
      <c r="D773" s="14">
        <v>1942.5</v>
      </c>
      <c r="E773" s="14">
        <v>1748.25</v>
      </c>
    </row>
    <row r="774" spans="2:5" x14ac:dyDescent="0.25">
      <c r="B774" s="12">
        <v>45861</v>
      </c>
      <c r="C774">
        <v>210</v>
      </c>
      <c r="D774" s="14">
        <v>1207.5</v>
      </c>
      <c r="E774" s="14">
        <v>1086.75</v>
      </c>
    </row>
    <row r="775" spans="2:5" x14ac:dyDescent="0.25">
      <c r="B775" s="13" t="s">
        <v>5312</v>
      </c>
      <c r="C775">
        <v>210</v>
      </c>
      <c r="D775" s="14">
        <v>1207.5</v>
      </c>
      <c r="E775" s="14">
        <v>1086.75</v>
      </c>
    </row>
    <row r="776" spans="2:5" x14ac:dyDescent="0.25">
      <c r="B776" s="12">
        <v>45863</v>
      </c>
      <c r="C776">
        <v>315</v>
      </c>
      <c r="D776" s="14">
        <v>2887.5</v>
      </c>
      <c r="E776" s="14">
        <v>2598.7600000000002</v>
      </c>
    </row>
    <row r="777" spans="2:5" x14ac:dyDescent="0.25">
      <c r="B777" s="13" t="s">
        <v>5312</v>
      </c>
      <c r="C777">
        <v>315</v>
      </c>
      <c r="D777" s="14">
        <v>2887.5</v>
      </c>
      <c r="E777" s="14">
        <v>2598.7600000000002</v>
      </c>
    </row>
    <row r="778" spans="2:5" x14ac:dyDescent="0.25">
      <c r="B778" s="12">
        <v>45866</v>
      </c>
      <c r="C778">
        <v>105</v>
      </c>
      <c r="D778" s="14">
        <v>892.5</v>
      </c>
      <c r="E778" s="14">
        <v>803.25</v>
      </c>
    </row>
    <row r="779" spans="2:5" x14ac:dyDescent="0.25">
      <c r="B779" s="13" t="s">
        <v>5312</v>
      </c>
      <c r="C779">
        <v>105</v>
      </c>
      <c r="D779" s="14">
        <v>892.5</v>
      </c>
      <c r="E779" s="14">
        <v>803.25</v>
      </c>
    </row>
    <row r="780" spans="2:5" x14ac:dyDescent="0.25">
      <c r="B780" s="12">
        <v>45867</v>
      </c>
      <c r="C780">
        <v>105</v>
      </c>
      <c r="D780" s="14">
        <v>735</v>
      </c>
      <c r="E780" s="14">
        <v>661.5</v>
      </c>
    </row>
    <row r="781" spans="2:5" x14ac:dyDescent="0.25">
      <c r="B781" s="13" t="s">
        <v>5312</v>
      </c>
      <c r="C781">
        <v>105</v>
      </c>
      <c r="D781" s="14">
        <v>735</v>
      </c>
      <c r="E781" s="14">
        <v>661.5</v>
      </c>
    </row>
    <row r="782" spans="2:5" x14ac:dyDescent="0.25">
      <c r="B782" s="12">
        <v>45868</v>
      </c>
      <c r="C782">
        <v>210</v>
      </c>
      <c r="D782" s="14">
        <v>1575</v>
      </c>
      <c r="E782" s="14">
        <v>1417.5</v>
      </c>
    </row>
    <row r="783" spans="2:5" x14ac:dyDescent="0.25">
      <c r="B783" s="13" t="s">
        <v>5312</v>
      </c>
      <c r="C783">
        <v>210</v>
      </c>
      <c r="D783" s="14">
        <v>1575</v>
      </c>
      <c r="E783" s="14">
        <v>1417.5</v>
      </c>
    </row>
    <row r="784" spans="2:5" x14ac:dyDescent="0.25">
      <c r="B784" s="12">
        <v>45869</v>
      </c>
      <c r="C784">
        <v>105</v>
      </c>
      <c r="D784" s="14">
        <v>603.75</v>
      </c>
      <c r="E784" s="14">
        <v>543.38</v>
      </c>
    </row>
    <row r="785" spans="2:5" x14ac:dyDescent="0.25">
      <c r="B785" s="13" t="s">
        <v>5312</v>
      </c>
      <c r="C785">
        <v>105</v>
      </c>
      <c r="D785" s="14">
        <v>603.75</v>
      </c>
      <c r="E785" s="14">
        <v>543.38</v>
      </c>
    </row>
    <row r="786" spans="2:5" x14ac:dyDescent="0.25">
      <c r="B786" s="11" t="s">
        <v>5386</v>
      </c>
      <c r="C786">
        <v>1050</v>
      </c>
      <c r="D786" s="14">
        <v>7612.5</v>
      </c>
      <c r="E786" s="14">
        <v>6851.26</v>
      </c>
    </row>
    <row r="787" spans="2:5" x14ac:dyDescent="0.25">
      <c r="B787" s="12">
        <v>45870</v>
      </c>
      <c r="C787">
        <v>105</v>
      </c>
      <c r="D787" s="14">
        <v>761.25</v>
      </c>
      <c r="E787" s="14">
        <v>685.13</v>
      </c>
    </row>
    <row r="788" spans="2:5" x14ac:dyDescent="0.25">
      <c r="B788" s="13" t="s">
        <v>5312</v>
      </c>
      <c r="C788">
        <v>105</v>
      </c>
      <c r="D788" s="14">
        <v>761.25</v>
      </c>
      <c r="E788" s="14">
        <v>685.13</v>
      </c>
    </row>
    <row r="789" spans="2:5" x14ac:dyDescent="0.25">
      <c r="B789" s="12">
        <v>45873</v>
      </c>
      <c r="C789">
        <v>105</v>
      </c>
      <c r="D789" s="14">
        <v>682.5</v>
      </c>
      <c r="E789" s="14">
        <v>614.25</v>
      </c>
    </row>
    <row r="790" spans="2:5" x14ac:dyDescent="0.25">
      <c r="B790" s="13" t="s">
        <v>5312</v>
      </c>
      <c r="C790">
        <v>105</v>
      </c>
      <c r="D790" s="14">
        <v>682.5</v>
      </c>
      <c r="E790" s="14">
        <v>614.25</v>
      </c>
    </row>
    <row r="791" spans="2:5" x14ac:dyDescent="0.25">
      <c r="B791" s="12">
        <v>45874</v>
      </c>
      <c r="C791">
        <v>210</v>
      </c>
      <c r="D791" s="14">
        <v>1470</v>
      </c>
      <c r="E791" s="14">
        <v>1323</v>
      </c>
    </row>
    <row r="792" spans="2:5" x14ac:dyDescent="0.25">
      <c r="B792" s="13" t="s">
        <v>5312</v>
      </c>
      <c r="C792">
        <v>210</v>
      </c>
      <c r="D792" s="14">
        <v>1470</v>
      </c>
      <c r="E792" s="14">
        <v>1323</v>
      </c>
    </row>
    <row r="793" spans="2:5" x14ac:dyDescent="0.25">
      <c r="B793" s="12">
        <v>45875</v>
      </c>
      <c r="C793">
        <v>105</v>
      </c>
      <c r="D793" s="14">
        <v>840</v>
      </c>
      <c r="E793" s="14">
        <v>756</v>
      </c>
    </row>
    <row r="794" spans="2:5" x14ac:dyDescent="0.25">
      <c r="B794" s="13" t="s">
        <v>5312</v>
      </c>
      <c r="C794">
        <v>105</v>
      </c>
      <c r="D794" s="14">
        <v>840</v>
      </c>
      <c r="E794" s="14">
        <v>756</v>
      </c>
    </row>
    <row r="795" spans="2:5" x14ac:dyDescent="0.25">
      <c r="B795" s="12">
        <v>45877</v>
      </c>
      <c r="C795">
        <v>105</v>
      </c>
      <c r="D795" s="14">
        <v>813.75</v>
      </c>
      <c r="E795" s="14">
        <v>732.38</v>
      </c>
    </row>
    <row r="796" spans="2:5" x14ac:dyDescent="0.25">
      <c r="B796" s="13" t="s">
        <v>5312</v>
      </c>
      <c r="C796">
        <v>105</v>
      </c>
      <c r="D796" s="14">
        <v>813.75</v>
      </c>
      <c r="E796" s="14">
        <v>732.38</v>
      </c>
    </row>
    <row r="797" spans="2:5" x14ac:dyDescent="0.25">
      <c r="B797" s="12">
        <v>45880</v>
      </c>
      <c r="C797">
        <v>210</v>
      </c>
      <c r="D797" s="14">
        <v>1470</v>
      </c>
      <c r="E797" s="14">
        <v>1323</v>
      </c>
    </row>
    <row r="798" spans="2:5" x14ac:dyDescent="0.25">
      <c r="B798" s="13" t="s">
        <v>5312</v>
      </c>
      <c r="C798">
        <v>210</v>
      </c>
      <c r="D798" s="14">
        <v>1470</v>
      </c>
      <c r="E798" s="14">
        <v>1323</v>
      </c>
    </row>
    <row r="799" spans="2:5" x14ac:dyDescent="0.25">
      <c r="B799" s="12">
        <v>45891</v>
      </c>
      <c r="C799">
        <v>105</v>
      </c>
      <c r="D799" s="14">
        <v>735</v>
      </c>
      <c r="E799" s="14">
        <v>661.5</v>
      </c>
    </row>
    <row r="800" spans="2:5" x14ac:dyDescent="0.25">
      <c r="B800" s="13" t="s">
        <v>5312</v>
      </c>
      <c r="C800">
        <v>105</v>
      </c>
      <c r="D800" s="14">
        <v>735</v>
      </c>
      <c r="E800" s="14">
        <v>661.5</v>
      </c>
    </row>
    <row r="801" spans="2:5" x14ac:dyDescent="0.25">
      <c r="B801" s="12">
        <v>45898</v>
      </c>
      <c r="C801">
        <v>105</v>
      </c>
      <c r="D801" s="14">
        <v>840</v>
      </c>
      <c r="E801" s="14">
        <v>756</v>
      </c>
    </row>
    <row r="802" spans="2:5" x14ac:dyDescent="0.25">
      <c r="B802" s="13" t="s">
        <v>5312</v>
      </c>
      <c r="C802">
        <v>105</v>
      </c>
      <c r="D802" s="14">
        <v>840</v>
      </c>
      <c r="E802" s="14">
        <v>756</v>
      </c>
    </row>
    <row r="803" spans="2:5" x14ac:dyDescent="0.25">
      <c r="B803" s="11" t="s">
        <v>5387</v>
      </c>
      <c r="C803">
        <v>210</v>
      </c>
      <c r="D803" s="14">
        <v>1496.25</v>
      </c>
      <c r="E803" s="14">
        <v>1346.63</v>
      </c>
    </row>
    <row r="804" spans="2:5" x14ac:dyDescent="0.25">
      <c r="B804" s="12">
        <v>45902</v>
      </c>
      <c r="C804">
        <v>105</v>
      </c>
      <c r="D804" s="14">
        <v>840</v>
      </c>
      <c r="E804" s="14">
        <v>756</v>
      </c>
    </row>
    <row r="805" spans="2:5" x14ac:dyDescent="0.25">
      <c r="B805" s="13" t="s">
        <v>5312</v>
      </c>
      <c r="C805">
        <v>105</v>
      </c>
      <c r="D805" s="14">
        <v>840</v>
      </c>
      <c r="E805" s="14">
        <v>756</v>
      </c>
    </row>
    <row r="806" spans="2:5" x14ac:dyDescent="0.25">
      <c r="B806" s="12">
        <v>45910</v>
      </c>
      <c r="C806">
        <v>105</v>
      </c>
      <c r="D806" s="14">
        <v>656.25</v>
      </c>
      <c r="E806" s="14">
        <v>590.63</v>
      </c>
    </row>
    <row r="807" spans="2:5" x14ac:dyDescent="0.25">
      <c r="B807" s="13" t="s">
        <v>5312</v>
      </c>
      <c r="C807">
        <v>105</v>
      </c>
      <c r="D807" s="14">
        <v>656.25</v>
      </c>
      <c r="E807" s="14">
        <v>590.63</v>
      </c>
    </row>
    <row r="808" spans="2:5" x14ac:dyDescent="0.25">
      <c r="B808" s="2" t="s">
        <v>711</v>
      </c>
      <c r="C808">
        <v>4290</v>
      </c>
      <c r="D808" s="14">
        <v>28946.25</v>
      </c>
      <c r="E808" s="14">
        <v>26051.7</v>
      </c>
    </row>
    <row r="809" spans="2:5" x14ac:dyDescent="0.25">
      <c r="B809" s="9" t="s">
        <v>5375</v>
      </c>
      <c r="C809">
        <v>315</v>
      </c>
      <c r="D809" s="14">
        <v>2861.25</v>
      </c>
      <c r="E809" s="14">
        <v>2575.14</v>
      </c>
    </row>
    <row r="810" spans="2:5" x14ac:dyDescent="0.25">
      <c r="B810" s="10" t="s">
        <v>5376</v>
      </c>
      <c r="C810">
        <v>315</v>
      </c>
      <c r="D810" s="14">
        <v>2861.25</v>
      </c>
      <c r="E810" s="14">
        <v>2575.14</v>
      </c>
    </row>
    <row r="811" spans="2:5" x14ac:dyDescent="0.25">
      <c r="B811" s="11" t="s">
        <v>5377</v>
      </c>
      <c r="C811">
        <v>315</v>
      </c>
      <c r="D811" s="14">
        <v>2861.25</v>
      </c>
      <c r="E811" s="14">
        <v>2575.14</v>
      </c>
    </row>
    <row r="812" spans="2:5" x14ac:dyDescent="0.25">
      <c r="B812" s="12">
        <v>45621</v>
      </c>
      <c r="C812">
        <v>105</v>
      </c>
      <c r="D812" s="14">
        <v>971.25</v>
      </c>
      <c r="E812" s="14">
        <v>874.13</v>
      </c>
    </row>
    <row r="813" spans="2:5" x14ac:dyDescent="0.25">
      <c r="B813" s="13" t="s">
        <v>711</v>
      </c>
      <c r="C813">
        <v>105</v>
      </c>
      <c r="D813" s="14">
        <v>971.25</v>
      </c>
      <c r="E813" s="14">
        <v>874.13</v>
      </c>
    </row>
    <row r="814" spans="2:5" x14ac:dyDescent="0.25">
      <c r="B814" s="12">
        <v>45622</v>
      </c>
      <c r="C814">
        <v>105</v>
      </c>
      <c r="D814" s="14">
        <v>1023.75</v>
      </c>
      <c r="E814" s="14">
        <v>921.38</v>
      </c>
    </row>
    <row r="815" spans="2:5" x14ac:dyDescent="0.25">
      <c r="B815" s="13" t="s">
        <v>711</v>
      </c>
      <c r="C815">
        <v>105</v>
      </c>
      <c r="D815" s="14">
        <v>1023.75</v>
      </c>
      <c r="E815" s="14">
        <v>921.38</v>
      </c>
    </row>
    <row r="816" spans="2:5" x14ac:dyDescent="0.25">
      <c r="B816" s="12">
        <v>45623</v>
      </c>
      <c r="C816">
        <v>105</v>
      </c>
      <c r="D816" s="14">
        <v>866.25</v>
      </c>
      <c r="E816" s="14">
        <v>779.63</v>
      </c>
    </row>
    <row r="817" spans="2:5" x14ac:dyDescent="0.25">
      <c r="B817" s="13" t="s">
        <v>711</v>
      </c>
      <c r="C817">
        <v>105</v>
      </c>
      <c r="D817" s="14">
        <v>866.25</v>
      </c>
      <c r="E817" s="14">
        <v>779.63</v>
      </c>
    </row>
    <row r="818" spans="2:5" x14ac:dyDescent="0.25">
      <c r="B818" s="9" t="s">
        <v>5379</v>
      </c>
      <c r="C818">
        <v>3975</v>
      </c>
      <c r="D818" s="14">
        <v>26085</v>
      </c>
      <c r="E818" s="14">
        <v>23476.560000000005</v>
      </c>
    </row>
    <row r="819" spans="2:5" x14ac:dyDescent="0.25">
      <c r="B819" s="10" t="s">
        <v>5380</v>
      </c>
      <c r="C819">
        <v>840</v>
      </c>
      <c r="D819" s="14">
        <v>5827.5</v>
      </c>
      <c r="E819" s="14">
        <v>5244.76</v>
      </c>
    </row>
    <row r="820" spans="2:5" x14ac:dyDescent="0.25">
      <c r="B820" s="11" t="s">
        <v>5382</v>
      </c>
      <c r="C820">
        <v>210</v>
      </c>
      <c r="D820" s="14">
        <v>1417.5</v>
      </c>
      <c r="E820" s="14">
        <v>1275.75</v>
      </c>
    </row>
    <row r="821" spans="2:5" x14ac:dyDescent="0.25">
      <c r="B821" s="12">
        <v>45792</v>
      </c>
      <c r="C821">
        <v>105</v>
      </c>
      <c r="D821" s="14">
        <v>787.5</v>
      </c>
      <c r="E821" s="14">
        <v>708.75</v>
      </c>
    </row>
    <row r="822" spans="2:5" x14ac:dyDescent="0.25">
      <c r="B822" s="13" t="s">
        <v>711</v>
      </c>
      <c r="C822">
        <v>105</v>
      </c>
      <c r="D822" s="14">
        <v>787.5</v>
      </c>
      <c r="E822" s="14">
        <v>708.75</v>
      </c>
    </row>
    <row r="823" spans="2:5" x14ac:dyDescent="0.25">
      <c r="B823" s="12">
        <v>45798</v>
      </c>
      <c r="C823">
        <v>105</v>
      </c>
      <c r="D823" s="14">
        <v>630</v>
      </c>
      <c r="E823" s="14">
        <v>567</v>
      </c>
    </row>
    <row r="824" spans="2:5" x14ac:dyDescent="0.25">
      <c r="B824" s="13" t="s">
        <v>711</v>
      </c>
      <c r="C824">
        <v>105</v>
      </c>
      <c r="D824" s="14">
        <v>630</v>
      </c>
      <c r="E824" s="14">
        <v>567</v>
      </c>
    </row>
    <row r="825" spans="2:5" x14ac:dyDescent="0.25">
      <c r="B825" s="11" t="s">
        <v>5383</v>
      </c>
      <c r="C825">
        <v>630</v>
      </c>
      <c r="D825" s="14">
        <v>4410</v>
      </c>
      <c r="E825" s="14">
        <v>3969.01</v>
      </c>
    </row>
    <row r="826" spans="2:5" x14ac:dyDescent="0.25">
      <c r="B826" s="12">
        <v>45820</v>
      </c>
      <c r="C826">
        <v>105</v>
      </c>
      <c r="D826" s="14">
        <v>997.5</v>
      </c>
      <c r="E826" s="14">
        <v>897.75</v>
      </c>
    </row>
    <row r="827" spans="2:5" x14ac:dyDescent="0.25">
      <c r="B827" s="13" t="s">
        <v>5328</v>
      </c>
      <c r="C827">
        <v>105</v>
      </c>
      <c r="D827" s="14">
        <v>997.5</v>
      </c>
      <c r="E827" s="14">
        <v>897.75</v>
      </c>
    </row>
    <row r="828" spans="2:5" x14ac:dyDescent="0.25">
      <c r="B828" s="12">
        <v>45821</v>
      </c>
      <c r="C828">
        <v>105</v>
      </c>
      <c r="D828" s="14">
        <v>761.25</v>
      </c>
      <c r="E828" s="14">
        <v>685.13</v>
      </c>
    </row>
    <row r="829" spans="2:5" x14ac:dyDescent="0.25">
      <c r="B829" s="13" t="s">
        <v>5328</v>
      </c>
      <c r="C829">
        <v>105</v>
      </c>
      <c r="D829" s="14">
        <v>761.25</v>
      </c>
      <c r="E829" s="14">
        <v>685.13</v>
      </c>
    </row>
    <row r="830" spans="2:5" x14ac:dyDescent="0.25">
      <c r="B830" s="12">
        <v>45824</v>
      </c>
      <c r="C830">
        <v>105</v>
      </c>
      <c r="D830" s="14">
        <v>787.5</v>
      </c>
      <c r="E830" s="14">
        <v>708.75</v>
      </c>
    </row>
    <row r="831" spans="2:5" x14ac:dyDescent="0.25">
      <c r="B831" s="13" t="s">
        <v>711</v>
      </c>
      <c r="C831">
        <v>105</v>
      </c>
      <c r="D831" s="14">
        <v>787.5</v>
      </c>
      <c r="E831" s="14">
        <v>708.75</v>
      </c>
    </row>
    <row r="832" spans="2:5" x14ac:dyDescent="0.25">
      <c r="B832" s="12">
        <v>45825</v>
      </c>
      <c r="C832">
        <v>105</v>
      </c>
      <c r="D832" s="14">
        <v>945</v>
      </c>
      <c r="E832" s="14">
        <v>850.5</v>
      </c>
    </row>
    <row r="833" spans="2:5" x14ac:dyDescent="0.25">
      <c r="B833" s="13" t="s">
        <v>711</v>
      </c>
      <c r="C833">
        <v>105</v>
      </c>
      <c r="D833" s="14">
        <v>945</v>
      </c>
      <c r="E833" s="14">
        <v>850.5</v>
      </c>
    </row>
    <row r="834" spans="2:5" x14ac:dyDescent="0.25">
      <c r="B834" s="12">
        <v>45828</v>
      </c>
      <c r="C834">
        <v>105</v>
      </c>
      <c r="D834" s="14">
        <v>577.5</v>
      </c>
      <c r="E834" s="14">
        <v>519.75</v>
      </c>
    </row>
    <row r="835" spans="2:5" x14ac:dyDescent="0.25">
      <c r="B835" s="13" t="s">
        <v>711</v>
      </c>
      <c r="C835">
        <v>105</v>
      </c>
      <c r="D835" s="14">
        <v>577.5</v>
      </c>
      <c r="E835" s="14">
        <v>519.75</v>
      </c>
    </row>
    <row r="836" spans="2:5" x14ac:dyDescent="0.25">
      <c r="B836" s="12">
        <v>45831</v>
      </c>
      <c r="C836">
        <v>105</v>
      </c>
      <c r="D836" s="14">
        <v>341.25</v>
      </c>
      <c r="E836" s="14">
        <v>307.13</v>
      </c>
    </row>
    <row r="837" spans="2:5" x14ac:dyDescent="0.25">
      <c r="B837" s="13" t="s">
        <v>711</v>
      </c>
      <c r="C837">
        <v>105</v>
      </c>
      <c r="D837" s="14">
        <v>341.25</v>
      </c>
      <c r="E837" s="14">
        <v>307.13</v>
      </c>
    </row>
    <row r="838" spans="2:5" x14ac:dyDescent="0.25">
      <c r="B838" s="10" t="s">
        <v>5384</v>
      </c>
      <c r="C838">
        <v>1875</v>
      </c>
      <c r="D838" s="14">
        <v>11883.75</v>
      </c>
      <c r="E838" s="14">
        <v>10695.400000000001</v>
      </c>
    </row>
    <row r="839" spans="2:5" x14ac:dyDescent="0.25">
      <c r="B839" s="11" t="s">
        <v>5385</v>
      </c>
      <c r="C839">
        <v>1365</v>
      </c>
      <c r="D839" s="14">
        <v>8006.25</v>
      </c>
      <c r="E839" s="14">
        <v>7205.6500000000005</v>
      </c>
    </row>
    <row r="840" spans="2:5" x14ac:dyDescent="0.25">
      <c r="B840" s="12">
        <v>45841</v>
      </c>
      <c r="C840">
        <v>105</v>
      </c>
      <c r="D840" s="14">
        <v>656.25</v>
      </c>
      <c r="E840" s="14">
        <v>590.63</v>
      </c>
    </row>
    <row r="841" spans="2:5" x14ac:dyDescent="0.25">
      <c r="B841" s="13" t="s">
        <v>711</v>
      </c>
      <c r="C841">
        <v>105</v>
      </c>
      <c r="D841" s="14">
        <v>656.25</v>
      </c>
      <c r="E841" s="14">
        <v>590.63</v>
      </c>
    </row>
    <row r="842" spans="2:5" x14ac:dyDescent="0.25">
      <c r="B842" s="12">
        <v>45845</v>
      </c>
      <c r="C842">
        <v>105</v>
      </c>
      <c r="D842" s="14">
        <v>761.25</v>
      </c>
      <c r="E842" s="14">
        <v>685.13</v>
      </c>
    </row>
    <row r="843" spans="2:5" x14ac:dyDescent="0.25">
      <c r="B843" s="13" t="s">
        <v>5328</v>
      </c>
      <c r="C843">
        <v>105</v>
      </c>
      <c r="D843" s="14">
        <v>761.25</v>
      </c>
      <c r="E843" s="14">
        <v>685.13</v>
      </c>
    </row>
    <row r="844" spans="2:5" x14ac:dyDescent="0.25">
      <c r="B844" s="12">
        <v>45846</v>
      </c>
      <c r="C844">
        <v>105</v>
      </c>
      <c r="D844" s="14">
        <v>498.75</v>
      </c>
      <c r="E844" s="14">
        <v>448.88</v>
      </c>
    </row>
    <row r="845" spans="2:5" x14ac:dyDescent="0.25">
      <c r="B845" s="13" t="s">
        <v>5328</v>
      </c>
      <c r="C845">
        <v>105</v>
      </c>
      <c r="D845" s="14">
        <v>498.75</v>
      </c>
      <c r="E845" s="14">
        <v>448.88</v>
      </c>
    </row>
    <row r="846" spans="2:5" x14ac:dyDescent="0.25">
      <c r="B846" s="12">
        <v>45848</v>
      </c>
      <c r="C846">
        <v>105</v>
      </c>
      <c r="D846" s="14">
        <v>682.5</v>
      </c>
      <c r="E846" s="14">
        <v>614.25</v>
      </c>
    </row>
    <row r="847" spans="2:5" x14ac:dyDescent="0.25">
      <c r="B847" s="13" t="s">
        <v>5328</v>
      </c>
      <c r="C847">
        <v>105</v>
      </c>
      <c r="D847" s="14">
        <v>682.5</v>
      </c>
      <c r="E847" s="14">
        <v>614.25</v>
      </c>
    </row>
    <row r="848" spans="2:5" x14ac:dyDescent="0.25">
      <c r="B848" s="12">
        <v>45849</v>
      </c>
      <c r="C848">
        <v>105</v>
      </c>
      <c r="D848" s="14">
        <v>210</v>
      </c>
      <c r="E848" s="14">
        <v>189</v>
      </c>
    </row>
    <row r="849" spans="2:5" x14ac:dyDescent="0.25">
      <c r="B849" s="13" t="s">
        <v>5328</v>
      </c>
      <c r="C849">
        <v>105</v>
      </c>
      <c r="D849" s="14">
        <v>210</v>
      </c>
      <c r="E849" s="14">
        <v>189</v>
      </c>
    </row>
    <row r="850" spans="2:5" x14ac:dyDescent="0.25">
      <c r="B850" s="12">
        <v>45852</v>
      </c>
      <c r="C850">
        <v>105</v>
      </c>
      <c r="D850" s="14">
        <v>1102.5</v>
      </c>
      <c r="E850" s="14">
        <v>992.25</v>
      </c>
    </row>
    <row r="851" spans="2:5" x14ac:dyDescent="0.25">
      <c r="B851" s="13" t="s">
        <v>5328</v>
      </c>
      <c r="C851">
        <v>105</v>
      </c>
      <c r="D851" s="14">
        <v>1102.5</v>
      </c>
      <c r="E851" s="14">
        <v>992.25</v>
      </c>
    </row>
    <row r="852" spans="2:5" x14ac:dyDescent="0.25">
      <c r="B852" s="12">
        <v>45856</v>
      </c>
      <c r="C852">
        <v>105</v>
      </c>
      <c r="D852" s="14">
        <v>603.75</v>
      </c>
      <c r="E852" s="14">
        <v>543.38</v>
      </c>
    </row>
    <row r="853" spans="2:5" x14ac:dyDescent="0.25">
      <c r="B853" s="13" t="s">
        <v>5328</v>
      </c>
      <c r="C853">
        <v>105</v>
      </c>
      <c r="D853" s="14">
        <v>603.75</v>
      </c>
      <c r="E853" s="14">
        <v>543.38</v>
      </c>
    </row>
    <row r="854" spans="2:5" x14ac:dyDescent="0.25">
      <c r="B854" s="12">
        <v>45860</v>
      </c>
      <c r="C854">
        <v>105</v>
      </c>
      <c r="D854" s="14">
        <v>157.5</v>
      </c>
      <c r="E854" s="14">
        <v>141.75</v>
      </c>
    </row>
    <row r="855" spans="2:5" x14ac:dyDescent="0.25">
      <c r="B855" s="13" t="s">
        <v>5328</v>
      </c>
      <c r="C855">
        <v>105</v>
      </c>
      <c r="D855" s="14">
        <v>157.5</v>
      </c>
      <c r="E855" s="14">
        <v>141.75</v>
      </c>
    </row>
    <row r="856" spans="2:5" x14ac:dyDescent="0.25">
      <c r="B856" s="12">
        <v>45862</v>
      </c>
      <c r="C856">
        <v>105</v>
      </c>
      <c r="D856" s="14">
        <v>735</v>
      </c>
      <c r="E856" s="14">
        <v>661.5</v>
      </c>
    </row>
    <row r="857" spans="2:5" x14ac:dyDescent="0.25">
      <c r="B857" s="13" t="s">
        <v>5328</v>
      </c>
      <c r="C857">
        <v>105</v>
      </c>
      <c r="D857" s="14">
        <v>735</v>
      </c>
      <c r="E857" s="14">
        <v>661.5</v>
      </c>
    </row>
    <row r="858" spans="2:5" x14ac:dyDescent="0.25">
      <c r="B858" s="12">
        <v>45863</v>
      </c>
      <c r="C858">
        <v>105</v>
      </c>
      <c r="D858" s="14">
        <v>656.25</v>
      </c>
      <c r="E858" s="14">
        <v>590.63</v>
      </c>
    </row>
    <row r="859" spans="2:5" x14ac:dyDescent="0.25">
      <c r="B859" s="13" t="s">
        <v>5328</v>
      </c>
      <c r="C859">
        <v>105</v>
      </c>
      <c r="D859" s="14">
        <v>656.25</v>
      </c>
      <c r="E859" s="14">
        <v>590.63</v>
      </c>
    </row>
    <row r="860" spans="2:5" x14ac:dyDescent="0.25">
      <c r="B860" s="12">
        <v>45866</v>
      </c>
      <c r="C860">
        <v>105</v>
      </c>
      <c r="D860" s="14">
        <v>840</v>
      </c>
      <c r="E860" s="14">
        <v>756</v>
      </c>
    </row>
    <row r="861" spans="2:5" x14ac:dyDescent="0.25">
      <c r="B861" s="13" t="s">
        <v>5328</v>
      </c>
      <c r="C861">
        <v>105</v>
      </c>
      <c r="D861" s="14">
        <v>840</v>
      </c>
      <c r="E861" s="14">
        <v>756</v>
      </c>
    </row>
    <row r="862" spans="2:5" x14ac:dyDescent="0.25">
      <c r="B862" s="12">
        <v>45868</v>
      </c>
      <c r="C862">
        <v>105</v>
      </c>
      <c r="D862" s="14">
        <v>367.5</v>
      </c>
      <c r="E862" s="14">
        <v>330.75</v>
      </c>
    </row>
    <row r="863" spans="2:5" x14ac:dyDescent="0.25">
      <c r="B863" s="13" t="s">
        <v>5328</v>
      </c>
      <c r="C863">
        <v>105</v>
      </c>
      <c r="D863" s="14">
        <v>367.5</v>
      </c>
      <c r="E863" s="14">
        <v>330.75</v>
      </c>
    </row>
    <row r="864" spans="2:5" x14ac:dyDescent="0.25">
      <c r="B864" s="12">
        <v>45869</v>
      </c>
      <c r="C864">
        <v>105</v>
      </c>
      <c r="D864" s="14">
        <v>735</v>
      </c>
      <c r="E864" s="14">
        <v>661.5</v>
      </c>
    </row>
    <row r="865" spans="2:5" x14ac:dyDescent="0.25">
      <c r="B865" s="13" t="s">
        <v>5328</v>
      </c>
      <c r="C865">
        <v>105</v>
      </c>
      <c r="D865" s="14">
        <v>735</v>
      </c>
      <c r="E865" s="14">
        <v>661.5</v>
      </c>
    </row>
    <row r="866" spans="2:5" x14ac:dyDescent="0.25">
      <c r="B866" s="11" t="s">
        <v>5386</v>
      </c>
      <c r="C866">
        <v>300</v>
      </c>
      <c r="D866" s="14">
        <v>2250</v>
      </c>
      <c r="E866" s="14">
        <v>2025</v>
      </c>
    </row>
    <row r="867" spans="2:5" x14ac:dyDescent="0.25">
      <c r="B867" s="12">
        <v>45881</v>
      </c>
      <c r="C867">
        <v>300</v>
      </c>
      <c r="D867" s="14">
        <v>2250</v>
      </c>
      <c r="E867" s="14">
        <v>2025</v>
      </c>
    </row>
    <row r="868" spans="2:5" x14ac:dyDescent="0.25">
      <c r="B868" s="13" t="s">
        <v>5328</v>
      </c>
      <c r="C868">
        <v>300</v>
      </c>
      <c r="D868" s="14">
        <v>2250</v>
      </c>
      <c r="E868" s="14">
        <v>2025</v>
      </c>
    </row>
    <row r="869" spans="2:5" x14ac:dyDescent="0.25">
      <c r="B869" s="11" t="s">
        <v>5387</v>
      </c>
      <c r="C869">
        <v>210</v>
      </c>
      <c r="D869" s="14">
        <v>1627.5</v>
      </c>
      <c r="E869" s="14">
        <v>1464.75</v>
      </c>
    </row>
    <row r="870" spans="2:5" x14ac:dyDescent="0.25">
      <c r="B870" s="12">
        <v>45904</v>
      </c>
      <c r="C870">
        <v>105</v>
      </c>
      <c r="D870" s="14">
        <v>840</v>
      </c>
      <c r="E870" s="14">
        <v>756</v>
      </c>
    </row>
    <row r="871" spans="2:5" x14ac:dyDescent="0.25">
      <c r="B871" s="13" t="s">
        <v>5328</v>
      </c>
      <c r="C871">
        <v>105</v>
      </c>
      <c r="D871" s="14">
        <v>840</v>
      </c>
      <c r="E871" s="14">
        <v>756</v>
      </c>
    </row>
    <row r="872" spans="2:5" x14ac:dyDescent="0.25">
      <c r="B872" s="12">
        <v>45930</v>
      </c>
      <c r="C872">
        <v>105</v>
      </c>
      <c r="D872" s="14">
        <v>787.5</v>
      </c>
      <c r="E872" s="14">
        <v>708.75</v>
      </c>
    </row>
    <row r="873" spans="2:5" x14ac:dyDescent="0.25">
      <c r="B873" s="13" t="s">
        <v>5328</v>
      </c>
      <c r="C873">
        <v>105</v>
      </c>
      <c r="D873" s="14">
        <v>787.5</v>
      </c>
      <c r="E873" s="14">
        <v>708.75</v>
      </c>
    </row>
    <row r="874" spans="2:5" x14ac:dyDescent="0.25">
      <c r="B874" s="10" t="s">
        <v>5376</v>
      </c>
      <c r="C874">
        <v>1260</v>
      </c>
      <c r="D874" s="14">
        <v>8373.75</v>
      </c>
      <c r="E874" s="14">
        <v>7536.4000000000005</v>
      </c>
    </row>
    <row r="875" spans="2:5" x14ac:dyDescent="0.25">
      <c r="B875" s="11" t="s">
        <v>5388</v>
      </c>
      <c r="C875">
        <v>630</v>
      </c>
      <c r="D875" s="14">
        <v>3963.75</v>
      </c>
      <c r="E875" s="14">
        <v>3567.38</v>
      </c>
    </row>
    <row r="876" spans="2:5" x14ac:dyDescent="0.25">
      <c r="B876" s="12">
        <v>45931</v>
      </c>
      <c r="C876">
        <v>105</v>
      </c>
      <c r="D876" s="14">
        <v>735</v>
      </c>
      <c r="E876" s="14">
        <v>661.5</v>
      </c>
    </row>
    <row r="877" spans="2:5" x14ac:dyDescent="0.25">
      <c r="B877" s="13" t="s">
        <v>5328</v>
      </c>
      <c r="C877">
        <v>105</v>
      </c>
      <c r="D877" s="14">
        <v>735</v>
      </c>
      <c r="E877" s="14">
        <v>661.5</v>
      </c>
    </row>
    <row r="878" spans="2:5" x14ac:dyDescent="0.25">
      <c r="B878" s="12">
        <v>45932</v>
      </c>
      <c r="C878">
        <v>105</v>
      </c>
      <c r="D878" s="14">
        <v>682.5</v>
      </c>
      <c r="E878" s="14">
        <v>614.25</v>
      </c>
    </row>
    <row r="879" spans="2:5" x14ac:dyDescent="0.25">
      <c r="B879" s="13" t="s">
        <v>5328</v>
      </c>
      <c r="C879">
        <v>105</v>
      </c>
      <c r="D879" s="14">
        <v>682.5</v>
      </c>
      <c r="E879" s="14">
        <v>614.25</v>
      </c>
    </row>
    <row r="880" spans="2:5" x14ac:dyDescent="0.25">
      <c r="B880" s="12">
        <v>45933</v>
      </c>
      <c r="C880">
        <v>105</v>
      </c>
      <c r="D880" s="14">
        <v>630</v>
      </c>
      <c r="E880" s="14">
        <v>567</v>
      </c>
    </row>
    <row r="881" spans="2:5" x14ac:dyDescent="0.25">
      <c r="B881" s="13" t="s">
        <v>5328</v>
      </c>
      <c r="C881">
        <v>105</v>
      </c>
      <c r="D881" s="14">
        <v>630</v>
      </c>
      <c r="E881" s="14">
        <v>567</v>
      </c>
    </row>
    <row r="882" spans="2:5" x14ac:dyDescent="0.25">
      <c r="B882" s="12">
        <v>45953</v>
      </c>
      <c r="C882">
        <v>105</v>
      </c>
      <c r="D882" s="14">
        <v>577.5</v>
      </c>
      <c r="E882" s="14">
        <v>519.75</v>
      </c>
    </row>
    <row r="883" spans="2:5" x14ac:dyDescent="0.25">
      <c r="B883" s="13" t="s">
        <v>5328</v>
      </c>
      <c r="C883">
        <v>105</v>
      </c>
      <c r="D883" s="14">
        <v>577.5</v>
      </c>
      <c r="E883" s="14">
        <v>519.75</v>
      </c>
    </row>
    <row r="884" spans="2:5" x14ac:dyDescent="0.25">
      <c r="B884" s="12">
        <v>45959</v>
      </c>
      <c r="C884">
        <v>105</v>
      </c>
      <c r="D884" s="14">
        <v>682.5</v>
      </c>
      <c r="E884" s="14">
        <v>614.25</v>
      </c>
    </row>
    <row r="885" spans="2:5" x14ac:dyDescent="0.25">
      <c r="B885" s="13" t="s">
        <v>5328</v>
      </c>
      <c r="C885">
        <v>105</v>
      </c>
      <c r="D885" s="14">
        <v>682.5</v>
      </c>
      <c r="E885" s="14">
        <v>614.25</v>
      </c>
    </row>
    <row r="886" spans="2:5" x14ac:dyDescent="0.25">
      <c r="B886" s="12">
        <v>45961</v>
      </c>
      <c r="C886">
        <v>105</v>
      </c>
      <c r="D886" s="14">
        <v>656.25</v>
      </c>
      <c r="E886" s="14">
        <v>590.63</v>
      </c>
    </row>
    <row r="887" spans="2:5" x14ac:dyDescent="0.25">
      <c r="B887" s="13" t="s">
        <v>5328</v>
      </c>
      <c r="C887">
        <v>105</v>
      </c>
      <c r="D887" s="14">
        <v>656.25</v>
      </c>
      <c r="E887" s="14">
        <v>590.63</v>
      </c>
    </row>
    <row r="888" spans="2:5" x14ac:dyDescent="0.25">
      <c r="B888" s="11" t="s">
        <v>5377</v>
      </c>
      <c r="C888">
        <v>630</v>
      </c>
      <c r="D888" s="14">
        <v>4410</v>
      </c>
      <c r="E888" s="14">
        <v>3969.0200000000004</v>
      </c>
    </row>
    <row r="889" spans="2:5" x14ac:dyDescent="0.25">
      <c r="B889" s="12">
        <v>45964</v>
      </c>
      <c r="C889">
        <v>105</v>
      </c>
      <c r="D889" s="14">
        <v>1128.75</v>
      </c>
      <c r="E889" s="14">
        <v>1015.88</v>
      </c>
    </row>
    <row r="890" spans="2:5" x14ac:dyDescent="0.25">
      <c r="B890" s="13" t="s">
        <v>5328</v>
      </c>
      <c r="C890">
        <v>105</v>
      </c>
      <c r="D890" s="14">
        <v>1128.75</v>
      </c>
      <c r="E890" s="14">
        <v>1015.88</v>
      </c>
    </row>
    <row r="891" spans="2:5" x14ac:dyDescent="0.25">
      <c r="B891" s="12">
        <v>45973</v>
      </c>
      <c r="C891">
        <v>105</v>
      </c>
      <c r="D891" s="14">
        <v>630</v>
      </c>
      <c r="E891" s="14">
        <v>567</v>
      </c>
    </row>
    <row r="892" spans="2:5" x14ac:dyDescent="0.25">
      <c r="B892" s="13" t="s">
        <v>5328</v>
      </c>
      <c r="C892">
        <v>105</v>
      </c>
      <c r="D892" s="14">
        <v>630</v>
      </c>
      <c r="E892" s="14">
        <v>567</v>
      </c>
    </row>
    <row r="893" spans="2:5" x14ac:dyDescent="0.25">
      <c r="B893" s="12">
        <v>45974</v>
      </c>
      <c r="C893">
        <v>105</v>
      </c>
      <c r="D893" s="14">
        <v>761.25</v>
      </c>
      <c r="E893" s="14">
        <v>685.13</v>
      </c>
    </row>
    <row r="894" spans="2:5" x14ac:dyDescent="0.25">
      <c r="B894" s="13" t="s">
        <v>5328</v>
      </c>
      <c r="C894">
        <v>105</v>
      </c>
      <c r="D894" s="14">
        <v>761.25</v>
      </c>
      <c r="E894" s="14">
        <v>685.13</v>
      </c>
    </row>
    <row r="895" spans="2:5" x14ac:dyDescent="0.25">
      <c r="B895" s="12">
        <v>45975</v>
      </c>
      <c r="C895">
        <v>105</v>
      </c>
      <c r="D895" s="14">
        <v>682.5</v>
      </c>
      <c r="E895" s="14">
        <v>614.25</v>
      </c>
    </row>
    <row r="896" spans="2:5" x14ac:dyDescent="0.25">
      <c r="B896" s="13" t="s">
        <v>5328</v>
      </c>
      <c r="C896">
        <v>105</v>
      </c>
      <c r="D896" s="14">
        <v>682.5</v>
      </c>
      <c r="E896" s="14">
        <v>614.25</v>
      </c>
    </row>
    <row r="897" spans="2:5" x14ac:dyDescent="0.25">
      <c r="B897" s="12">
        <v>45978</v>
      </c>
      <c r="C897">
        <v>105</v>
      </c>
      <c r="D897" s="14">
        <v>656.25</v>
      </c>
      <c r="E897" s="14">
        <v>590.63</v>
      </c>
    </row>
    <row r="898" spans="2:5" x14ac:dyDescent="0.25">
      <c r="B898" s="13" t="s">
        <v>5328</v>
      </c>
      <c r="C898">
        <v>105</v>
      </c>
      <c r="D898" s="14">
        <v>656.25</v>
      </c>
      <c r="E898" s="14">
        <v>590.63</v>
      </c>
    </row>
    <row r="899" spans="2:5" x14ac:dyDescent="0.25">
      <c r="B899" s="12">
        <v>45980</v>
      </c>
      <c r="C899">
        <v>105</v>
      </c>
      <c r="D899" s="14">
        <v>551.25</v>
      </c>
      <c r="E899" s="14">
        <v>496.13</v>
      </c>
    </row>
    <row r="900" spans="2:5" x14ac:dyDescent="0.25">
      <c r="B900" s="13" t="s">
        <v>5328</v>
      </c>
      <c r="C900">
        <v>105</v>
      </c>
      <c r="D900" s="14">
        <v>551.25</v>
      </c>
      <c r="E900" s="14">
        <v>496.13</v>
      </c>
    </row>
    <row r="901" spans="2:5" x14ac:dyDescent="0.25">
      <c r="B901" s="2" t="s">
        <v>5313</v>
      </c>
      <c r="C901">
        <v>105</v>
      </c>
      <c r="D901" s="14">
        <v>892.5</v>
      </c>
      <c r="E901" s="14">
        <v>803.25</v>
      </c>
    </row>
    <row r="902" spans="2:5" x14ac:dyDescent="0.25">
      <c r="B902" s="9" t="s">
        <v>5375</v>
      </c>
      <c r="C902">
        <v>105</v>
      </c>
      <c r="D902" s="14">
        <v>892.5</v>
      </c>
      <c r="E902" s="14">
        <v>803.25</v>
      </c>
    </row>
    <row r="903" spans="2:5" x14ac:dyDescent="0.25">
      <c r="B903" s="10" t="s">
        <v>5376</v>
      </c>
      <c r="C903">
        <v>105</v>
      </c>
      <c r="D903" s="14">
        <v>892.5</v>
      </c>
      <c r="E903" s="14">
        <v>803.25</v>
      </c>
    </row>
    <row r="904" spans="2:5" x14ac:dyDescent="0.25">
      <c r="B904" s="11" t="s">
        <v>5378</v>
      </c>
      <c r="C904">
        <v>105</v>
      </c>
      <c r="D904" s="14">
        <v>892.5</v>
      </c>
      <c r="E904" s="14">
        <v>803.25</v>
      </c>
    </row>
    <row r="905" spans="2:5" x14ac:dyDescent="0.25">
      <c r="B905" s="12">
        <v>45628</v>
      </c>
      <c r="C905">
        <v>105</v>
      </c>
      <c r="D905" s="14">
        <v>892.5</v>
      </c>
      <c r="E905" s="14">
        <v>803.25</v>
      </c>
    </row>
    <row r="906" spans="2:5" x14ac:dyDescent="0.25">
      <c r="B906" s="13" t="s">
        <v>5312</v>
      </c>
      <c r="C906">
        <v>105</v>
      </c>
      <c r="D906" s="14">
        <v>892.5</v>
      </c>
      <c r="E906" s="14">
        <v>803.25</v>
      </c>
    </row>
    <row r="907" spans="2:5" x14ac:dyDescent="0.25">
      <c r="B907" s="2" t="s">
        <v>5366</v>
      </c>
      <c r="C907">
        <v>230</v>
      </c>
      <c r="D907" s="14">
        <v>1926.25</v>
      </c>
      <c r="E907" s="14">
        <v>1733.63</v>
      </c>
    </row>
    <row r="908" spans="2:5" x14ac:dyDescent="0.25">
      <c r="B908" s="9" t="s">
        <v>5379</v>
      </c>
      <c r="C908">
        <v>230</v>
      </c>
      <c r="D908" s="14">
        <v>1926.25</v>
      </c>
      <c r="E908" s="14">
        <v>1733.63</v>
      </c>
    </row>
    <row r="909" spans="2:5" x14ac:dyDescent="0.25">
      <c r="B909" s="10" t="s">
        <v>5376</v>
      </c>
      <c r="C909">
        <v>230</v>
      </c>
      <c r="D909" s="14">
        <v>1926.25</v>
      </c>
      <c r="E909" s="14">
        <v>1733.63</v>
      </c>
    </row>
    <row r="910" spans="2:5" x14ac:dyDescent="0.25">
      <c r="B910" s="11" t="s">
        <v>5388</v>
      </c>
      <c r="C910">
        <v>115</v>
      </c>
      <c r="D910" s="14">
        <v>1006.25</v>
      </c>
      <c r="E910" s="14">
        <v>905.63</v>
      </c>
    </row>
    <row r="911" spans="2:5" x14ac:dyDescent="0.25">
      <c r="B911" s="12">
        <v>45960</v>
      </c>
      <c r="C911">
        <v>115</v>
      </c>
      <c r="D911" s="14">
        <v>1006.25</v>
      </c>
      <c r="E911" s="14">
        <v>905.63</v>
      </c>
    </row>
    <row r="912" spans="2:5" x14ac:dyDescent="0.25">
      <c r="B912" s="13" t="s">
        <v>5310</v>
      </c>
      <c r="C912">
        <v>115</v>
      </c>
      <c r="D912" s="14">
        <v>1006.25</v>
      </c>
      <c r="E912" s="14">
        <v>905.63</v>
      </c>
    </row>
    <row r="913" spans="2:5" x14ac:dyDescent="0.25">
      <c r="B913" s="11" t="s">
        <v>5377</v>
      </c>
      <c r="C913">
        <v>115</v>
      </c>
      <c r="D913" s="14">
        <v>920</v>
      </c>
      <c r="E913" s="14">
        <v>828</v>
      </c>
    </row>
    <row r="914" spans="2:5" x14ac:dyDescent="0.25">
      <c r="B914" s="12">
        <v>45965</v>
      </c>
      <c r="C914">
        <v>115</v>
      </c>
      <c r="D914" s="14">
        <v>920</v>
      </c>
      <c r="E914" s="14">
        <v>828</v>
      </c>
    </row>
    <row r="915" spans="2:5" x14ac:dyDescent="0.25">
      <c r="B915" s="13" t="s">
        <v>5310</v>
      </c>
      <c r="C915">
        <v>115</v>
      </c>
      <c r="D915" s="14">
        <v>920</v>
      </c>
      <c r="E915" s="14">
        <v>828</v>
      </c>
    </row>
    <row r="916" spans="2:5" x14ac:dyDescent="0.25">
      <c r="B916" s="2" t="s">
        <v>1697</v>
      </c>
      <c r="C916">
        <v>1265</v>
      </c>
      <c r="D916" s="14">
        <v>10666.25</v>
      </c>
      <c r="E916" s="14">
        <v>9599.64</v>
      </c>
    </row>
    <row r="917" spans="2:5" x14ac:dyDescent="0.25">
      <c r="B917" s="9" t="s">
        <v>5379</v>
      </c>
      <c r="C917">
        <v>1265</v>
      </c>
      <c r="D917" s="14">
        <v>10666.25</v>
      </c>
      <c r="E917" s="14">
        <v>9599.64</v>
      </c>
    </row>
    <row r="918" spans="2:5" x14ac:dyDescent="0.25">
      <c r="B918" s="10" t="s">
        <v>5380</v>
      </c>
      <c r="C918">
        <v>920</v>
      </c>
      <c r="D918" s="14">
        <v>8050</v>
      </c>
      <c r="E918" s="14">
        <v>7245.01</v>
      </c>
    </row>
    <row r="919" spans="2:5" x14ac:dyDescent="0.25">
      <c r="B919" s="11" t="s">
        <v>5383</v>
      </c>
      <c r="C919">
        <v>920</v>
      </c>
      <c r="D919" s="14">
        <v>8050</v>
      </c>
      <c r="E919" s="14">
        <v>7245.01</v>
      </c>
    </row>
    <row r="920" spans="2:5" x14ac:dyDescent="0.25">
      <c r="B920" s="12">
        <v>45825</v>
      </c>
      <c r="C920">
        <v>345</v>
      </c>
      <c r="D920" s="14">
        <v>3133.75</v>
      </c>
      <c r="E920" s="14">
        <v>2820.38</v>
      </c>
    </row>
    <row r="921" spans="2:5" x14ac:dyDescent="0.25">
      <c r="B921" s="13" t="s">
        <v>5310</v>
      </c>
      <c r="C921">
        <v>345</v>
      </c>
      <c r="D921" s="14">
        <v>3133.75</v>
      </c>
      <c r="E921" s="14">
        <v>2820.38</v>
      </c>
    </row>
    <row r="922" spans="2:5" x14ac:dyDescent="0.25">
      <c r="B922" s="12">
        <v>45828</v>
      </c>
      <c r="C922">
        <v>230</v>
      </c>
      <c r="D922" s="14">
        <v>1926.25</v>
      </c>
      <c r="E922" s="14">
        <v>1733.63</v>
      </c>
    </row>
    <row r="923" spans="2:5" x14ac:dyDescent="0.25">
      <c r="B923" s="13" t="s">
        <v>5310</v>
      </c>
      <c r="C923">
        <v>230</v>
      </c>
      <c r="D923" s="14">
        <v>1926.25</v>
      </c>
      <c r="E923" s="14">
        <v>1733.63</v>
      </c>
    </row>
    <row r="924" spans="2:5" x14ac:dyDescent="0.25">
      <c r="B924" s="12">
        <v>45835</v>
      </c>
      <c r="C924">
        <v>115</v>
      </c>
      <c r="D924" s="14">
        <v>1035</v>
      </c>
      <c r="E924" s="14">
        <v>931.5</v>
      </c>
    </row>
    <row r="925" spans="2:5" x14ac:dyDescent="0.25">
      <c r="B925" s="13" t="s">
        <v>5310</v>
      </c>
      <c r="C925">
        <v>115</v>
      </c>
      <c r="D925" s="14">
        <v>1035</v>
      </c>
      <c r="E925" s="14">
        <v>931.5</v>
      </c>
    </row>
    <row r="926" spans="2:5" x14ac:dyDescent="0.25">
      <c r="B926" s="12">
        <v>45838</v>
      </c>
      <c r="C926">
        <v>230</v>
      </c>
      <c r="D926" s="14">
        <v>1955</v>
      </c>
      <c r="E926" s="14">
        <v>1759.5</v>
      </c>
    </row>
    <row r="927" spans="2:5" x14ac:dyDescent="0.25">
      <c r="B927" s="13" t="s">
        <v>5310</v>
      </c>
      <c r="C927">
        <v>230</v>
      </c>
      <c r="D927" s="14">
        <v>1955</v>
      </c>
      <c r="E927" s="14">
        <v>1759.5</v>
      </c>
    </row>
    <row r="928" spans="2:5" x14ac:dyDescent="0.25">
      <c r="B928" s="10" t="s">
        <v>5384</v>
      </c>
      <c r="C928">
        <v>345</v>
      </c>
      <c r="D928" s="14">
        <v>2616.25</v>
      </c>
      <c r="E928" s="14">
        <v>2354.63</v>
      </c>
    </row>
    <row r="929" spans="2:5" x14ac:dyDescent="0.25">
      <c r="B929" s="11" t="s">
        <v>5385</v>
      </c>
      <c r="C929">
        <v>345</v>
      </c>
      <c r="D929" s="14">
        <v>2616.25</v>
      </c>
      <c r="E929" s="14">
        <v>2354.63</v>
      </c>
    </row>
    <row r="930" spans="2:5" x14ac:dyDescent="0.25">
      <c r="B930" s="12">
        <v>45839</v>
      </c>
      <c r="C930">
        <v>230</v>
      </c>
      <c r="D930" s="14">
        <v>1926.25</v>
      </c>
      <c r="E930" s="14">
        <v>1733.63</v>
      </c>
    </row>
    <row r="931" spans="2:5" x14ac:dyDescent="0.25">
      <c r="B931" s="13" t="s">
        <v>5310</v>
      </c>
      <c r="C931">
        <v>230</v>
      </c>
      <c r="D931" s="14">
        <v>1926.25</v>
      </c>
      <c r="E931" s="14">
        <v>1733.63</v>
      </c>
    </row>
    <row r="932" spans="2:5" x14ac:dyDescent="0.25">
      <c r="B932" s="12">
        <v>45840</v>
      </c>
      <c r="C932">
        <v>115</v>
      </c>
      <c r="D932" s="14">
        <v>690</v>
      </c>
      <c r="E932" s="14">
        <v>621</v>
      </c>
    </row>
    <row r="933" spans="2:5" x14ac:dyDescent="0.25">
      <c r="B933" s="13" t="s">
        <v>5310</v>
      </c>
      <c r="C933">
        <v>115</v>
      </c>
      <c r="D933" s="14">
        <v>690</v>
      </c>
      <c r="E933" s="14">
        <v>621</v>
      </c>
    </row>
    <row r="934" spans="2:5" x14ac:dyDescent="0.25">
      <c r="B934" s="2" t="s">
        <v>5360</v>
      </c>
      <c r="C934">
        <v>9350</v>
      </c>
      <c r="D934" s="14">
        <v>44650</v>
      </c>
      <c r="E934" s="14">
        <v>40185</v>
      </c>
    </row>
    <row r="935" spans="2:5" x14ac:dyDescent="0.25">
      <c r="B935" s="9" t="s">
        <v>5379</v>
      </c>
      <c r="C935">
        <v>9350</v>
      </c>
      <c r="D935" s="14">
        <v>44650</v>
      </c>
      <c r="E935" s="14">
        <v>40185</v>
      </c>
    </row>
    <row r="936" spans="2:5" x14ac:dyDescent="0.25">
      <c r="B936" s="10" t="s">
        <v>5384</v>
      </c>
      <c r="C936">
        <v>100</v>
      </c>
      <c r="D936" s="14">
        <v>800</v>
      </c>
      <c r="E936" s="14">
        <v>720</v>
      </c>
    </row>
    <row r="937" spans="2:5" x14ac:dyDescent="0.25">
      <c r="B937" s="11" t="s">
        <v>5386</v>
      </c>
      <c r="C937">
        <v>100</v>
      </c>
      <c r="D937" s="14">
        <v>800</v>
      </c>
      <c r="E937" s="14">
        <v>720</v>
      </c>
    </row>
    <row r="938" spans="2:5" x14ac:dyDescent="0.25">
      <c r="B938" s="12">
        <v>45896</v>
      </c>
      <c r="C938">
        <v>100</v>
      </c>
      <c r="D938" s="14">
        <v>800</v>
      </c>
      <c r="E938" s="14">
        <v>720</v>
      </c>
    </row>
    <row r="939" spans="2:5" x14ac:dyDescent="0.25">
      <c r="B939" s="13" t="s">
        <v>5330</v>
      </c>
      <c r="C939">
        <v>100</v>
      </c>
      <c r="D939" s="14">
        <v>800</v>
      </c>
      <c r="E939" s="14">
        <v>720</v>
      </c>
    </row>
    <row r="940" spans="2:5" x14ac:dyDescent="0.25">
      <c r="B940" s="10" t="s">
        <v>5376</v>
      </c>
      <c r="C940">
        <v>9250</v>
      </c>
      <c r="D940" s="14">
        <v>43850</v>
      </c>
      <c r="E940" s="14">
        <v>39465</v>
      </c>
    </row>
    <row r="941" spans="2:5" x14ac:dyDescent="0.25">
      <c r="B941" s="11" t="s">
        <v>5388</v>
      </c>
      <c r="C941">
        <v>7000</v>
      </c>
      <c r="D941" s="14">
        <v>34600</v>
      </c>
      <c r="E941" s="14">
        <v>31140</v>
      </c>
    </row>
    <row r="942" spans="2:5" x14ac:dyDescent="0.25">
      <c r="B942" s="12">
        <v>45936</v>
      </c>
      <c r="C942">
        <v>100</v>
      </c>
      <c r="D942" s="14">
        <v>800</v>
      </c>
      <c r="E942" s="14">
        <v>720</v>
      </c>
    </row>
    <row r="943" spans="2:5" x14ac:dyDescent="0.25">
      <c r="B943" s="13" t="s">
        <v>5330</v>
      </c>
      <c r="C943">
        <v>100</v>
      </c>
      <c r="D943" s="14">
        <v>800</v>
      </c>
      <c r="E943" s="14">
        <v>720</v>
      </c>
    </row>
    <row r="944" spans="2:5" x14ac:dyDescent="0.25">
      <c r="B944" s="12">
        <v>45937</v>
      </c>
      <c r="C944">
        <v>200</v>
      </c>
      <c r="D944" s="14">
        <v>1400</v>
      </c>
      <c r="E944" s="14">
        <v>1260</v>
      </c>
    </row>
    <row r="945" spans="2:5" x14ac:dyDescent="0.25">
      <c r="B945" s="13" t="s">
        <v>5330</v>
      </c>
      <c r="C945">
        <v>200</v>
      </c>
      <c r="D945" s="14">
        <v>1400</v>
      </c>
      <c r="E945" s="14">
        <v>1260</v>
      </c>
    </row>
    <row r="946" spans="2:5" x14ac:dyDescent="0.25">
      <c r="B946" s="12">
        <v>45938</v>
      </c>
      <c r="C946">
        <v>2050</v>
      </c>
      <c r="D946" s="14">
        <v>7150</v>
      </c>
      <c r="E946" s="14">
        <v>6435</v>
      </c>
    </row>
    <row r="947" spans="2:5" x14ac:dyDescent="0.25">
      <c r="B947" s="13" t="s">
        <v>5330</v>
      </c>
      <c r="C947">
        <v>2050</v>
      </c>
      <c r="D947" s="14">
        <v>7150</v>
      </c>
      <c r="E947" s="14">
        <v>6435</v>
      </c>
    </row>
    <row r="948" spans="2:5" x14ac:dyDescent="0.25">
      <c r="B948" s="12">
        <v>45939</v>
      </c>
      <c r="C948">
        <v>1250</v>
      </c>
      <c r="D948" s="14">
        <v>6000</v>
      </c>
      <c r="E948" s="14">
        <v>5400</v>
      </c>
    </row>
    <row r="949" spans="2:5" x14ac:dyDescent="0.25">
      <c r="B949" s="13" t="s">
        <v>5330</v>
      </c>
      <c r="C949">
        <v>1250</v>
      </c>
      <c r="D949" s="14">
        <v>6000</v>
      </c>
      <c r="E949" s="14">
        <v>5400</v>
      </c>
    </row>
    <row r="950" spans="2:5" x14ac:dyDescent="0.25">
      <c r="B950" s="12">
        <v>45940</v>
      </c>
      <c r="C950">
        <v>100</v>
      </c>
      <c r="D950" s="14">
        <v>800</v>
      </c>
      <c r="E950" s="14">
        <v>720</v>
      </c>
    </row>
    <row r="951" spans="2:5" x14ac:dyDescent="0.25">
      <c r="B951" s="13" t="s">
        <v>5330</v>
      </c>
      <c r="C951">
        <v>100</v>
      </c>
      <c r="D951" s="14">
        <v>800</v>
      </c>
      <c r="E951" s="14">
        <v>720</v>
      </c>
    </row>
    <row r="952" spans="2:5" x14ac:dyDescent="0.25">
      <c r="B952" s="12">
        <v>45943</v>
      </c>
      <c r="C952">
        <v>100</v>
      </c>
      <c r="D952" s="14">
        <v>800</v>
      </c>
      <c r="E952" s="14">
        <v>720</v>
      </c>
    </row>
    <row r="953" spans="2:5" x14ac:dyDescent="0.25">
      <c r="B953" s="13" t="s">
        <v>5330</v>
      </c>
      <c r="C953">
        <v>100</v>
      </c>
      <c r="D953" s="14">
        <v>800</v>
      </c>
      <c r="E953" s="14">
        <v>720</v>
      </c>
    </row>
    <row r="954" spans="2:5" x14ac:dyDescent="0.25">
      <c r="B954" s="12">
        <v>45944</v>
      </c>
      <c r="C954">
        <v>100</v>
      </c>
      <c r="D954" s="14">
        <v>800</v>
      </c>
      <c r="E954" s="14">
        <v>720</v>
      </c>
    </row>
    <row r="955" spans="2:5" x14ac:dyDescent="0.25">
      <c r="B955" s="13" t="s">
        <v>5330</v>
      </c>
      <c r="C955">
        <v>100</v>
      </c>
      <c r="D955" s="14">
        <v>800</v>
      </c>
      <c r="E955" s="14">
        <v>720</v>
      </c>
    </row>
    <row r="956" spans="2:5" x14ac:dyDescent="0.25">
      <c r="B956" s="12">
        <v>45945</v>
      </c>
      <c r="C956">
        <v>200</v>
      </c>
      <c r="D956" s="14">
        <v>1600</v>
      </c>
      <c r="E956" s="14">
        <v>1440</v>
      </c>
    </row>
    <row r="957" spans="2:5" x14ac:dyDescent="0.25">
      <c r="B957" s="13" t="s">
        <v>5330</v>
      </c>
      <c r="C957">
        <v>200</v>
      </c>
      <c r="D957" s="14">
        <v>1600</v>
      </c>
      <c r="E957" s="14">
        <v>1440</v>
      </c>
    </row>
    <row r="958" spans="2:5" x14ac:dyDescent="0.25">
      <c r="B958" s="12">
        <v>45946</v>
      </c>
      <c r="C958">
        <v>100</v>
      </c>
      <c r="D958" s="14">
        <v>800</v>
      </c>
      <c r="E958" s="14">
        <v>720</v>
      </c>
    </row>
    <row r="959" spans="2:5" x14ac:dyDescent="0.25">
      <c r="B959" s="13" t="s">
        <v>5330</v>
      </c>
      <c r="C959">
        <v>100</v>
      </c>
      <c r="D959" s="14">
        <v>800</v>
      </c>
      <c r="E959" s="14">
        <v>720</v>
      </c>
    </row>
    <row r="960" spans="2:5" x14ac:dyDescent="0.25">
      <c r="B960" s="12">
        <v>45947</v>
      </c>
      <c r="C960">
        <v>100</v>
      </c>
      <c r="D960" s="14">
        <v>800</v>
      </c>
      <c r="E960" s="14">
        <v>720</v>
      </c>
    </row>
    <row r="961" spans="2:5" x14ac:dyDescent="0.25">
      <c r="B961" s="13" t="s">
        <v>5330</v>
      </c>
      <c r="C961">
        <v>100</v>
      </c>
      <c r="D961" s="14">
        <v>800</v>
      </c>
      <c r="E961" s="14">
        <v>720</v>
      </c>
    </row>
    <row r="962" spans="2:5" x14ac:dyDescent="0.25">
      <c r="B962" s="12">
        <v>45950</v>
      </c>
      <c r="C962">
        <v>1100</v>
      </c>
      <c r="D962" s="14">
        <v>3850</v>
      </c>
      <c r="E962" s="14">
        <v>3465</v>
      </c>
    </row>
    <row r="963" spans="2:5" x14ac:dyDescent="0.25">
      <c r="B963" s="13" t="s">
        <v>5330</v>
      </c>
      <c r="C963">
        <v>1100</v>
      </c>
      <c r="D963" s="14">
        <v>3850</v>
      </c>
      <c r="E963" s="14">
        <v>3465</v>
      </c>
    </row>
    <row r="964" spans="2:5" x14ac:dyDescent="0.25">
      <c r="B964" s="12">
        <v>45955</v>
      </c>
      <c r="C964">
        <v>200</v>
      </c>
      <c r="D964" s="14">
        <v>1600</v>
      </c>
      <c r="E964" s="14">
        <v>1440</v>
      </c>
    </row>
    <row r="965" spans="2:5" x14ac:dyDescent="0.25">
      <c r="B965" s="13" t="s">
        <v>5330</v>
      </c>
      <c r="C965">
        <v>200</v>
      </c>
      <c r="D965" s="14">
        <v>1600</v>
      </c>
      <c r="E965" s="14">
        <v>1440</v>
      </c>
    </row>
    <row r="966" spans="2:5" x14ac:dyDescent="0.25">
      <c r="B966" s="12">
        <v>45957</v>
      </c>
      <c r="C966">
        <v>200</v>
      </c>
      <c r="D966" s="14">
        <v>1600</v>
      </c>
      <c r="E966" s="14">
        <v>1440</v>
      </c>
    </row>
    <row r="967" spans="2:5" x14ac:dyDescent="0.25">
      <c r="B967" s="13" t="s">
        <v>5330</v>
      </c>
      <c r="C967">
        <v>200</v>
      </c>
      <c r="D967" s="14">
        <v>1600</v>
      </c>
      <c r="E967" s="14">
        <v>1440</v>
      </c>
    </row>
    <row r="968" spans="2:5" x14ac:dyDescent="0.25">
      <c r="B968" s="12">
        <v>45958</v>
      </c>
      <c r="C968">
        <v>100</v>
      </c>
      <c r="D968" s="14">
        <v>800</v>
      </c>
      <c r="E968" s="14">
        <v>720</v>
      </c>
    </row>
    <row r="969" spans="2:5" x14ac:dyDescent="0.25">
      <c r="B969" s="13" t="s">
        <v>5330</v>
      </c>
      <c r="C969">
        <v>100</v>
      </c>
      <c r="D969" s="14">
        <v>800</v>
      </c>
      <c r="E969" s="14">
        <v>720</v>
      </c>
    </row>
    <row r="970" spans="2:5" x14ac:dyDescent="0.25">
      <c r="B970" s="12">
        <v>45959</v>
      </c>
      <c r="C970">
        <v>1100</v>
      </c>
      <c r="D970" s="14">
        <v>5800</v>
      </c>
      <c r="E970" s="14">
        <v>5220</v>
      </c>
    </row>
    <row r="971" spans="2:5" x14ac:dyDescent="0.25">
      <c r="B971" s="13" t="s">
        <v>5330</v>
      </c>
      <c r="C971">
        <v>1100</v>
      </c>
      <c r="D971" s="14">
        <v>5800</v>
      </c>
      <c r="E971" s="14">
        <v>5220</v>
      </c>
    </row>
    <row r="972" spans="2:5" x14ac:dyDescent="0.25">
      <c r="B972" s="11" t="s">
        <v>5377</v>
      </c>
      <c r="C972">
        <v>2250</v>
      </c>
      <c r="D972" s="14">
        <v>9250</v>
      </c>
      <c r="E972" s="14">
        <v>8325</v>
      </c>
    </row>
    <row r="973" spans="2:5" x14ac:dyDescent="0.25">
      <c r="B973" s="12">
        <v>45973</v>
      </c>
      <c r="C973">
        <v>250</v>
      </c>
      <c r="D973" s="14">
        <v>1000</v>
      </c>
      <c r="E973" s="14">
        <v>900</v>
      </c>
    </row>
    <row r="974" spans="2:5" x14ac:dyDescent="0.25">
      <c r="B974" s="13" t="s">
        <v>5330</v>
      </c>
      <c r="C974">
        <v>250</v>
      </c>
      <c r="D974" s="14">
        <v>1000</v>
      </c>
      <c r="E974" s="14">
        <v>900</v>
      </c>
    </row>
    <row r="975" spans="2:5" x14ac:dyDescent="0.25">
      <c r="B975" s="12">
        <v>45974</v>
      </c>
      <c r="C975">
        <v>500</v>
      </c>
      <c r="D975" s="14">
        <v>1750</v>
      </c>
      <c r="E975" s="14">
        <v>1575</v>
      </c>
    </row>
    <row r="976" spans="2:5" x14ac:dyDescent="0.25">
      <c r="B976" s="13" t="s">
        <v>5330</v>
      </c>
      <c r="C976">
        <v>500</v>
      </c>
      <c r="D976" s="14">
        <v>1750</v>
      </c>
      <c r="E976" s="14">
        <v>1575</v>
      </c>
    </row>
    <row r="977" spans="2:5" x14ac:dyDescent="0.25">
      <c r="B977" s="12">
        <v>45975</v>
      </c>
      <c r="C977">
        <v>250</v>
      </c>
      <c r="D977" s="14">
        <v>1250</v>
      </c>
      <c r="E977" s="14">
        <v>1125</v>
      </c>
    </row>
    <row r="978" spans="2:5" x14ac:dyDescent="0.25">
      <c r="B978" s="13" t="s">
        <v>5330</v>
      </c>
      <c r="C978">
        <v>250</v>
      </c>
      <c r="D978" s="14">
        <v>1250</v>
      </c>
      <c r="E978" s="14">
        <v>1125</v>
      </c>
    </row>
    <row r="979" spans="2:5" x14ac:dyDescent="0.25">
      <c r="B979" s="12">
        <v>45978</v>
      </c>
      <c r="C979">
        <v>250</v>
      </c>
      <c r="D979" s="14">
        <v>1250</v>
      </c>
      <c r="E979" s="14">
        <v>1125</v>
      </c>
    </row>
    <row r="980" spans="2:5" x14ac:dyDescent="0.25">
      <c r="B980" s="13" t="s">
        <v>5330</v>
      </c>
      <c r="C980">
        <v>250</v>
      </c>
      <c r="D980" s="14">
        <v>1250</v>
      </c>
      <c r="E980" s="14">
        <v>1125</v>
      </c>
    </row>
    <row r="981" spans="2:5" x14ac:dyDescent="0.25">
      <c r="B981" s="12">
        <v>45981</v>
      </c>
      <c r="C981">
        <v>1000</v>
      </c>
      <c r="D981" s="14">
        <v>4000</v>
      </c>
      <c r="E981" s="14">
        <v>3600</v>
      </c>
    </row>
    <row r="982" spans="2:5" x14ac:dyDescent="0.25">
      <c r="B982" s="13" t="s">
        <v>5330</v>
      </c>
      <c r="C982">
        <v>1000</v>
      </c>
      <c r="D982" s="14">
        <v>4000</v>
      </c>
      <c r="E982" s="14">
        <v>3600</v>
      </c>
    </row>
    <row r="983" spans="2:5" x14ac:dyDescent="0.25">
      <c r="B983" s="2" t="s">
        <v>5359</v>
      </c>
      <c r="C983">
        <v>990</v>
      </c>
      <c r="D983" s="14">
        <v>9185</v>
      </c>
      <c r="E983" s="14">
        <v>8266.5</v>
      </c>
    </row>
    <row r="984" spans="2:5" x14ac:dyDescent="0.25">
      <c r="B984" s="9" t="s">
        <v>5379</v>
      </c>
      <c r="C984">
        <v>990</v>
      </c>
      <c r="D984" s="14">
        <v>9185</v>
      </c>
      <c r="E984" s="14">
        <v>8266.5</v>
      </c>
    </row>
    <row r="985" spans="2:5" x14ac:dyDescent="0.25">
      <c r="B985" s="10" t="s">
        <v>5384</v>
      </c>
      <c r="C985">
        <v>990</v>
      </c>
      <c r="D985" s="14">
        <v>9185</v>
      </c>
      <c r="E985" s="14">
        <v>8266.5</v>
      </c>
    </row>
    <row r="986" spans="2:5" x14ac:dyDescent="0.25">
      <c r="B986" s="11" t="s">
        <v>5386</v>
      </c>
      <c r="C986">
        <v>550</v>
      </c>
      <c r="D986" s="14">
        <v>5032.5</v>
      </c>
      <c r="E986" s="14">
        <v>4529.25</v>
      </c>
    </row>
    <row r="987" spans="2:5" x14ac:dyDescent="0.25">
      <c r="B987" s="12">
        <v>45894</v>
      </c>
      <c r="C987">
        <v>220</v>
      </c>
      <c r="D987" s="14">
        <v>1925</v>
      </c>
      <c r="E987" s="14">
        <v>1732.5</v>
      </c>
    </row>
    <row r="988" spans="2:5" x14ac:dyDescent="0.25">
      <c r="B988" s="13" t="s">
        <v>5308</v>
      </c>
      <c r="C988">
        <v>220</v>
      </c>
      <c r="D988" s="14">
        <v>1925</v>
      </c>
      <c r="E988" s="14">
        <v>1732.5</v>
      </c>
    </row>
    <row r="989" spans="2:5" x14ac:dyDescent="0.25">
      <c r="B989" s="12">
        <v>45896</v>
      </c>
      <c r="C989">
        <v>110</v>
      </c>
      <c r="D989" s="14">
        <v>1072.5</v>
      </c>
      <c r="E989" s="14">
        <v>965.25</v>
      </c>
    </row>
    <row r="990" spans="2:5" x14ac:dyDescent="0.25">
      <c r="B990" s="13" t="s">
        <v>5308</v>
      </c>
      <c r="C990">
        <v>110</v>
      </c>
      <c r="D990" s="14">
        <v>1072.5</v>
      </c>
      <c r="E990" s="14">
        <v>965.25</v>
      </c>
    </row>
    <row r="991" spans="2:5" x14ac:dyDescent="0.25">
      <c r="B991" s="12">
        <v>45897</v>
      </c>
      <c r="C991">
        <v>220</v>
      </c>
      <c r="D991" s="14">
        <v>2035</v>
      </c>
      <c r="E991" s="14">
        <v>1831.5</v>
      </c>
    </row>
    <row r="992" spans="2:5" x14ac:dyDescent="0.25">
      <c r="B992" s="13" t="s">
        <v>5308</v>
      </c>
      <c r="C992">
        <v>220</v>
      </c>
      <c r="D992" s="14">
        <v>2035</v>
      </c>
      <c r="E992" s="14">
        <v>1831.5</v>
      </c>
    </row>
    <row r="993" spans="2:5" x14ac:dyDescent="0.25">
      <c r="B993" s="11" t="s">
        <v>5387</v>
      </c>
      <c r="C993">
        <v>440</v>
      </c>
      <c r="D993" s="14">
        <v>4152.5</v>
      </c>
      <c r="E993" s="14">
        <v>3737.25</v>
      </c>
    </row>
    <row r="994" spans="2:5" x14ac:dyDescent="0.25">
      <c r="B994" s="12">
        <v>45902</v>
      </c>
      <c r="C994">
        <v>220</v>
      </c>
      <c r="D994" s="14">
        <v>2255</v>
      </c>
      <c r="E994" s="14">
        <v>2029.5</v>
      </c>
    </row>
    <row r="995" spans="2:5" x14ac:dyDescent="0.25">
      <c r="B995" s="13" t="s">
        <v>5308</v>
      </c>
      <c r="C995">
        <v>220</v>
      </c>
      <c r="D995" s="14">
        <v>2255</v>
      </c>
      <c r="E995" s="14">
        <v>2029.5</v>
      </c>
    </row>
    <row r="996" spans="2:5" x14ac:dyDescent="0.25">
      <c r="B996" s="12">
        <v>45903</v>
      </c>
      <c r="C996">
        <v>110</v>
      </c>
      <c r="D996" s="14">
        <v>962.5</v>
      </c>
      <c r="E996" s="14">
        <v>866.25</v>
      </c>
    </row>
    <row r="997" spans="2:5" x14ac:dyDescent="0.25">
      <c r="B997" s="13" t="s">
        <v>5308</v>
      </c>
      <c r="C997">
        <v>110</v>
      </c>
      <c r="D997" s="14">
        <v>962.5</v>
      </c>
      <c r="E997" s="14">
        <v>866.25</v>
      </c>
    </row>
    <row r="998" spans="2:5" x14ac:dyDescent="0.25">
      <c r="B998" s="12">
        <v>45912</v>
      </c>
      <c r="C998">
        <v>110</v>
      </c>
      <c r="D998" s="14">
        <v>935</v>
      </c>
      <c r="E998" s="14">
        <v>841.5</v>
      </c>
    </row>
    <row r="999" spans="2:5" x14ac:dyDescent="0.25">
      <c r="B999" s="13" t="s">
        <v>5308</v>
      </c>
      <c r="C999">
        <v>110</v>
      </c>
      <c r="D999" s="14">
        <v>935</v>
      </c>
      <c r="E999" s="14">
        <v>841.5</v>
      </c>
    </row>
    <row r="1000" spans="2:5" x14ac:dyDescent="0.25">
      <c r="B1000" s="2" t="s">
        <v>5331</v>
      </c>
      <c r="C1000">
        <v>6550</v>
      </c>
      <c r="D1000" s="14">
        <v>40350</v>
      </c>
      <c r="E1000" s="14">
        <v>36315</v>
      </c>
    </row>
    <row r="1001" spans="2:5" x14ac:dyDescent="0.25">
      <c r="B1001" s="9" t="s">
        <v>5379</v>
      </c>
      <c r="C1001">
        <v>6550</v>
      </c>
      <c r="D1001" s="14">
        <v>40350</v>
      </c>
      <c r="E1001" s="14">
        <v>36315</v>
      </c>
    </row>
    <row r="1002" spans="2:5" x14ac:dyDescent="0.25">
      <c r="B1002" s="10" t="s">
        <v>5380</v>
      </c>
      <c r="C1002">
        <v>1750</v>
      </c>
      <c r="D1002" s="14">
        <v>14000</v>
      </c>
      <c r="E1002" s="14">
        <v>12600</v>
      </c>
    </row>
    <row r="1003" spans="2:5" x14ac:dyDescent="0.25">
      <c r="B1003" s="11" t="s">
        <v>5383</v>
      </c>
      <c r="C1003">
        <v>1750</v>
      </c>
      <c r="D1003" s="14">
        <v>14000</v>
      </c>
      <c r="E1003" s="14">
        <v>12600</v>
      </c>
    </row>
    <row r="1004" spans="2:5" x14ac:dyDescent="0.25">
      <c r="B1004" s="12">
        <v>45827</v>
      </c>
      <c r="C1004">
        <v>410</v>
      </c>
      <c r="D1004" s="14">
        <v>3280</v>
      </c>
      <c r="E1004" s="14">
        <v>2952</v>
      </c>
    </row>
    <row r="1005" spans="2:5" x14ac:dyDescent="0.25">
      <c r="B1005" s="13" t="s">
        <v>5330</v>
      </c>
      <c r="C1005">
        <v>410</v>
      </c>
      <c r="D1005" s="14">
        <v>3280</v>
      </c>
      <c r="E1005" s="14">
        <v>2952</v>
      </c>
    </row>
    <row r="1006" spans="2:5" x14ac:dyDescent="0.25">
      <c r="B1006" s="12">
        <v>45828</v>
      </c>
      <c r="C1006">
        <v>610</v>
      </c>
      <c r="D1006" s="14">
        <v>4880</v>
      </c>
      <c r="E1006" s="14">
        <v>4392</v>
      </c>
    </row>
    <row r="1007" spans="2:5" x14ac:dyDescent="0.25">
      <c r="B1007" s="13" t="s">
        <v>5330</v>
      </c>
      <c r="C1007">
        <v>610</v>
      </c>
      <c r="D1007" s="14">
        <v>4880</v>
      </c>
      <c r="E1007" s="14">
        <v>4392</v>
      </c>
    </row>
    <row r="1008" spans="2:5" x14ac:dyDescent="0.25">
      <c r="B1008" s="12">
        <v>45831</v>
      </c>
      <c r="C1008">
        <v>310</v>
      </c>
      <c r="D1008" s="14">
        <v>2480</v>
      </c>
      <c r="E1008" s="14">
        <v>2232</v>
      </c>
    </row>
    <row r="1009" spans="2:5" x14ac:dyDescent="0.25">
      <c r="B1009" s="13" t="s">
        <v>5330</v>
      </c>
      <c r="C1009">
        <v>310</v>
      </c>
      <c r="D1009" s="14">
        <v>2480</v>
      </c>
      <c r="E1009" s="14">
        <v>2232</v>
      </c>
    </row>
    <row r="1010" spans="2:5" x14ac:dyDescent="0.25">
      <c r="B1010" s="12">
        <v>45833</v>
      </c>
      <c r="C1010">
        <v>210</v>
      </c>
      <c r="D1010" s="14">
        <v>1680</v>
      </c>
      <c r="E1010" s="14">
        <v>1512</v>
      </c>
    </row>
    <row r="1011" spans="2:5" x14ac:dyDescent="0.25">
      <c r="B1011" s="13" t="s">
        <v>5330</v>
      </c>
      <c r="C1011">
        <v>210</v>
      </c>
      <c r="D1011" s="14">
        <v>1680</v>
      </c>
      <c r="E1011" s="14">
        <v>1512</v>
      </c>
    </row>
    <row r="1012" spans="2:5" x14ac:dyDescent="0.25">
      <c r="B1012" s="12">
        <v>45834</v>
      </c>
      <c r="C1012">
        <v>210</v>
      </c>
      <c r="D1012" s="14">
        <v>1680</v>
      </c>
      <c r="E1012" s="14">
        <v>1512</v>
      </c>
    </row>
    <row r="1013" spans="2:5" x14ac:dyDescent="0.25">
      <c r="B1013" s="13" t="s">
        <v>5330</v>
      </c>
      <c r="C1013">
        <v>210</v>
      </c>
      <c r="D1013" s="14">
        <v>1680</v>
      </c>
      <c r="E1013" s="14">
        <v>1512</v>
      </c>
    </row>
    <row r="1014" spans="2:5" x14ac:dyDescent="0.25">
      <c r="B1014" s="10" t="s">
        <v>5384</v>
      </c>
      <c r="C1014">
        <v>3400</v>
      </c>
      <c r="D1014" s="14">
        <v>19150</v>
      </c>
      <c r="E1014" s="14">
        <v>17235</v>
      </c>
    </row>
    <row r="1015" spans="2:5" x14ac:dyDescent="0.25">
      <c r="B1015" s="11" t="s">
        <v>5385</v>
      </c>
      <c r="C1015">
        <v>2050</v>
      </c>
      <c r="D1015" s="14">
        <v>15350</v>
      </c>
      <c r="E1015" s="14">
        <v>13815</v>
      </c>
    </row>
    <row r="1016" spans="2:5" x14ac:dyDescent="0.25">
      <c r="B1016" s="12">
        <v>45854</v>
      </c>
      <c r="C1016">
        <v>300</v>
      </c>
      <c r="D1016" s="14">
        <v>2800</v>
      </c>
      <c r="E1016" s="14">
        <v>2520</v>
      </c>
    </row>
    <row r="1017" spans="2:5" x14ac:dyDescent="0.25">
      <c r="B1017" s="13" t="s">
        <v>5330</v>
      </c>
      <c r="C1017">
        <v>300</v>
      </c>
      <c r="D1017" s="14">
        <v>2800</v>
      </c>
      <c r="E1017" s="14">
        <v>2520</v>
      </c>
    </row>
    <row r="1018" spans="2:5" x14ac:dyDescent="0.25">
      <c r="B1018" s="12">
        <v>45855</v>
      </c>
      <c r="C1018">
        <v>300</v>
      </c>
      <c r="D1018" s="14">
        <v>2400</v>
      </c>
      <c r="E1018" s="14">
        <v>2160</v>
      </c>
    </row>
    <row r="1019" spans="2:5" x14ac:dyDescent="0.25">
      <c r="B1019" s="13" t="s">
        <v>5330</v>
      </c>
      <c r="C1019">
        <v>300</v>
      </c>
      <c r="D1019" s="14">
        <v>2400</v>
      </c>
      <c r="E1019" s="14">
        <v>2160</v>
      </c>
    </row>
    <row r="1020" spans="2:5" x14ac:dyDescent="0.25">
      <c r="B1020" s="12">
        <v>45856</v>
      </c>
      <c r="C1020">
        <v>500</v>
      </c>
      <c r="D1020" s="14">
        <v>4100</v>
      </c>
      <c r="E1020" s="14">
        <v>3690</v>
      </c>
    </row>
    <row r="1021" spans="2:5" x14ac:dyDescent="0.25">
      <c r="B1021" s="13" t="s">
        <v>5330</v>
      </c>
      <c r="C1021">
        <v>500</v>
      </c>
      <c r="D1021" s="14">
        <v>4100</v>
      </c>
      <c r="E1021" s="14">
        <v>3690</v>
      </c>
    </row>
    <row r="1022" spans="2:5" x14ac:dyDescent="0.25">
      <c r="B1022" s="12">
        <v>45857</v>
      </c>
      <c r="C1022">
        <v>500</v>
      </c>
      <c r="D1022" s="14">
        <v>4100</v>
      </c>
      <c r="E1022" s="14">
        <v>3690</v>
      </c>
    </row>
    <row r="1023" spans="2:5" x14ac:dyDescent="0.25">
      <c r="B1023" s="13" t="s">
        <v>5330</v>
      </c>
      <c r="C1023">
        <v>500</v>
      </c>
      <c r="D1023" s="14">
        <v>4100</v>
      </c>
      <c r="E1023" s="14">
        <v>3690</v>
      </c>
    </row>
    <row r="1024" spans="2:5" x14ac:dyDescent="0.25">
      <c r="B1024" s="12">
        <v>45859</v>
      </c>
      <c r="C1024">
        <v>200</v>
      </c>
      <c r="D1024" s="14">
        <v>1700</v>
      </c>
      <c r="E1024" s="14">
        <v>1530</v>
      </c>
    </row>
    <row r="1025" spans="2:5" x14ac:dyDescent="0.25">
      <c r="B1025" s="13" t="s">
        <v>5307</v>
      </c>
      <c r="C1025">
        <v>200</v>
      </c>
      <c r="D1025" s="14">
        <v>1700</v>
      </c>
      <c r="E1025" s="14">
        <v>1530</v>
      </c>
    </row>
    <row r="1026" spans="2:5" x14ac:dyDescent="0.25">
      <c r="B1026" s="12">
        <v>45860</v>
      </c>
      <c r="C1026">
        <v>250</v>
      </c>
      <c r="D1026" s="14">
        <v>250</v>
      </c>
      <c r="E1026" s="14">
        <v>225</v>
      </c>
    </row>
    <row r="1027" spans="2:5" x14ac:dyDescent="0.25">
      <c r="B1027" s="13" t="s">
        <v>5307</v>
      </c>
      <c r="C1027">
        <v>250</v>
      </c>
      <c r="D1027" s="14">
        <v>250</v>
      </c>
      <c r="E1027" s="14">
        <v>225</v>
      </c>
    </row>
    <row r="1028" spans="2:5" x14ac:dyDescent="0.25">
      <c r="B1028" s="11" t="s">
        <v>5386</v>
      </c>
      <c r="C1028">
        <v>1350</v>
      </c>
      <c r="D1028" s="14">
        <v>3800</v>
      </c>
      <c r="E1028" s="14">
        <v>3420</v>
      </c>
    </row>
    <row r="1029" spans="2:5" x14ac:dyDescent="0.25">
      <c r="B1029" s="12">
        <v>45887</v>
      </c>
      <c r="C1029">
        <v>1250</v>
      </c>
      <c r="D1029" s="14">
        <v>3000</v>
      </c>
      <c r="E1029" s="14">
        <v>2700</v>
      </c>
    </row>
    <row r="1030" spans="2:5" x14ac:dyDescent="0.25">
      <c r="B1030" s="13" t="s">
        <v>5330</v>
      </c>
      <c r="C1030">
        <v>1250</v>
      </c>
      <c r="D1030" s="14">
        <v>3000</v>
      </c>
      <c r="E1030" s="14">
        <v>2700</v>
      </c>
    </row>
    <row r="1031" spans="2:5" x14ac:dyDescent="0.25">
      <c r="B1031" s="12">
        <v>45888</v>
      </c>
      <c r="C1031">
        <v>100</v>
      </c>
      <c r="D1031" s="14">
        <v>800</v>
      </c>
      <c r="E1031" s="14">
        <v>720</v>
      </c>
    </row>
    <row r="1032" spans="2:5" x14ac:dyDescent="0.25">
      <c r="B1032" s="13" t="s">
        <v>5330</v>
      </c>
      <c r="C1032">
        <v>100</v>
      </c>
      <c r="D1032" s="14">
        <v>800</v>
      </c>
      <c r="E1032" s="14">
        <v>720</v>
      </c>
    </row>
    <row r="1033" spans="2:5" x14ac:dyDescent="0.25">
      <c r="B1033" s="10" t="s">
        <v>5376</v>
      </c>
      <c r="C1033">
        <v>1400</v>
      </c>
      <c r="D1033" s="14">
        <v>7200</v>
      </c>
      <c r="E1033" s="14">
        <v>6480</v>
      </c>
    </row>
    <row r="1034" spans="2:5" x14ac:dyDescent="0.25">
      <c r="B1034" s="11" t="s">
        <v>5388</v>
      </c>
      <c r="C1034">
        <v>1400</v>
      </c>
      <c r="D1034" s="14">
        <v>7200</v>
      </c>
      <c r="E1034" s="14">
        <v>6480</v>
      </c>
    </row>
    <row r="1035" spans="2:5" x14ac:dyDescent="0.25">
      <c r="B1035" s="12">
        <v>45931</v>
      </c>
      <c r="C1035">
        <v>300</v>
      </c>
      <c r="D1035" s="14">
        <v>2400</v>
      </c>
      <c r="E1035" s="14">
        <v>2160</v>
      </c>
    </row>
    <row r="1036" spans="2:5" x14ac:dyDescent="0.25">
      <c r="B1036" s="13" t="s">
        <v>5330</v>
      </c>
      <c r="C1036">
        <v>300</v>
      </c>
      <c r="D1036" s="14">
        <v>2400</v>
      </c>
      <c r="E1036" s="14">
        <v>2160</v>
      </c>
    </row>
    <row r="1037" spans="2:5" x14ac:dyDescent="0.25">
      <c r="B1037" s="12">
        <v>45932</v>
      </c>
      <c r="C1037">
        <v>100</v>
      </c>
      <c r="D1037" s="14">
        <v>800</v>
      </c>
      <c r="E1037" s="14">
        <v>720</v>
      </c>
    </row>
    <row r="1038" spans="2:5" x14ac:dyDescent="0.25">
      <c r="B1038" s="13" t="s">
        <v>5330</v>
      </c>
      <c r="C1038">
        <v>100</v>
      </c>
      <c r="D1038" s="14">
        <v>800</v>
      </c>
      <c r="E1038" s="14">
        <v>720</v>
      </c>
    </row>
    <row r="1039" spans="2:5" x14ac:dyDescent="0.25">
      <c r="B1039" s="12">
        <v>45933</v>
      </c>
      <c r="C1039">
        <v>1000</v>
      </c>
      <c r="D1039" s="14">
        <v>4000</v>
      </c>
      <c r="E1039" s="14">
        <v>3600</v>
      </c>
    </row>
    <row r="1040" spans="2:5" x14ac:dyDescent="0.25">
      <c r="B1040" s="13" t="s">
        <v>5307</v>
      </c>
      <c r="C1040">
        <v>250</v>
      </c>
      <c r="D1040" s="14">
        <v>1000</v>
      </c>
      <c r="E1040" s="14">
        <v>900</v>
      </c>
    </row>
    <row r="1041" spans="2:5" x14ac:dyDescent="0.25">
      <c r="B1041" s="13" t="s">
        <v>5330</v>
      </c>
      <c r="C1041">
        <v>750</v>
      </c>
      <c r="D1041" s="14">
        <v>3000</v>
      </c>
      <c r="E1041" s="14">
        <v>2700</v>
      </c>
    </row>
    <row r="1042" spans="2:5" x14ac:dyDescent="0.25">
      <c r="B1042" s="2" t="s">
        <v>5356</v>
      </c>
      <c r="C1042">
        <v>720</v>
      </c>
      <c r="D1042" s="14">
        <v>5760</v>
      </c>
      <c r="E1042" s="14">
        <v>5184</v>
      </c>
    </row>
    <row r="1043" spans="2:5" x14ac:dyDescent="0.25">
      <c r="B1043" s="9" t="s">
        <v>5379</v>
      </c>
      <c r="C1043">
        <v>720</v>
      </c>
      <c r="D1043" s="14">
        <v>5760</v>
      </c>
      <c r="E1043" s="14">
        <v>5184</v>
      </c>
    </row>
    <row r="1044" spans="2:5" x14ac:dyDescent="0.25">
      <c r="B1044" s="10" t="s">
        <v>5384</v>
      </c>
      <c r="C1044">
        <v>720</v>
      </c>
      <c r="D1044" s="14">
        <v>5760</v>
      </c>
      <c r="E1044" s="14">
        <v>5184</v>
      </c>
    </row>
    <row r="1045" spans="2:5" x14ac:dyDescent="0.25">
      <c r="B1045" s="11" t="s">
        <v>5386</v>
      </c>
      <c r="C1045">
        <v>720</v>
      </c>
      <c r="D1045" s="14">
        <v>5760</v>
      </c>
      <c r="E1045" s="14">
        <v>5184</v>
      </c>
    </row>
    <row r="1046" spans="2:5" x14ac:dyDescent="0.25">
      <c r="B1046" s="12">
        <v>45882</v>
      </c>
      <c r="C1046">
        <v>240</v>
      </c>
      <c r="D1046" s="14">
        <v>1920</v>
      </c>
      <c r="E1046" s="14">
        <v>1728</v>
      </c>
    </row>
    <row r="1047" spans="2:5" x14ac:dyDescent="0.25">
      <c r="B1047" s="13" t="s">
        <v>5330</v>
      </c>
      <c r="C1047">
        <v>240</v>
      </c>
      <c r="D1047" s="14">
        <v>1920</v>
      </c>
      <c r="E1047" s="14">
        <v>1728</v>
      </c>
    </row>
    <row r="1048" spans="2:5" x14ac:dyDescent="0.25">
      <c r="B1048" s="12">
        <v>45883</v>
      </c>
      <c r="C1048">
        <v>240</v>
      </c>
      <c r="D1048" s="14">
        <v>1920</v>
      </c>
      <c r="E1048" s="14">
        <v>1728</v>
      </c>
    </row>
    <row r="1049" spans="2:5" x14ac:dyDescent="0.25">
      <c r="B1049" s="13" t="s">
        <v>5330</v>
      </c>
      <c r="C1049">
        <v>240</v>
      </c>
      <c r="D1049" s="14">
        <v>1920</v>
      </c>
      <c r="E1049" s="14">
        <v>1728</v>
      </c>
    </row>
    <row r="1050" spans="2:5" x14ac:dyDescent="0.25">
      <c r="B1050" s="12">
        <v>45884</v>
      </c>
      <c r="C1050">
        <v>240</v>
      </c>
      <c r="D1050" s="14">
        <v>1920</v>
      </c>
      <c r="E1050" s="14">
        <v>1728</v>
      </c>
    </row>
    <row r="1051" spans="2:5" x14ac:dyDescent="0.25">
      <c r="B1051" s="13" t="s">
        <v>5330</v>
      </c>
      <c r="C1051">
        <v>240</v>
      </c>
      <c r="D1051" s="14">
        <v>1920</v>
      </c>
      <c r="E1051" s="14">
        <v>1728</v>
      </c>
    </row>
    <row r="1052" spans="2:5" x14ac:dyDescent="0.25">
      <c r="B1052" s="2" t="s">
        <v>787</v>
      </c>
      <c r="C1052">
        <v>3465</v>
      </c>
      <c r="D1052" s="14">
        <v>22365</v>
      </c>
      <c r="E1052" s="14">
        <v>20128.569999999996</v>
      </c>
    </row>
    <row r="1053" spans="2:5" x14ac:dyDescent="0.25">
      <c r="B1053" s="9" t="s">
        <v>5379</v>
      </c>
      <c r="C1053">
        <v>3465</v>
      </c>
      <c r="D1053" s="14">
        <v>22365</v>
      </c>
      <c r="E1053" s="14">
        <v>20128.569999999996</v>
      </c>
    </row>
    <row r="1054" spans="2:5" x14ac:dyDescent="0.25">
      <c r="B1054" s="10" t="s">
        <v>5380</v>
      </c>
      <c r="C1054">
        <v>840</v>
      </c>
      <c r="D1054" s="14">
        <v>5092.5</v>
      </c>
      <c r="E1054" s="14">
        <v>4583.2700000000004</v>
      </c>
    </row>
    <row r="1055" spans="2:5" x14ac:dyDescent="0.25">
      <c r="B1055" s="11" t="s">
        <v>5382</v>
      </c>
      <c r="C1055">
        <v>210</v>
      </c>
      <c r="D1055" s="14">
        <v>1391.25</v>
      </c>
      <c r="E1055" s="14">
        <v>1252.1300000000001</v>
      </c>
    </row>
    <row r="1056" spans="2:5" x14ac:dyDescent="0.25">
      <c r="B1056" s="12">
        <v>45793</v>
      </c>
      <c r="C1056">
        <v>105</v>
      </c>
      <c r="D1056" s="14">
        <v>735</v>
      </c>
      <c r="E1056" s="14">
        <v>661.5</v>
      </c>
    </row>
    <row r="1057" spans="2:5" x14ac:dyDescent="0.25">
      <c r="B1057" s="13" t="s">
        <v>787</v>
      </c>
      <c r="C1057">
        <v>105</v>
      </c>
      <c r="D1057" s="14">
        <v>735</v>
      </c>
      <c r="E1057" s="14">
        <v>661.5</v>
      </c>
    </row>
    <row r="1058" spans="2:5" x14ac:dyDescent="0.25">
      <c r="B1058" s="12">
        <v>45796</v>
      </c>
      <c r="C1058">
        <v>105</v>
      </c>
      <c r="D1058" s="14">
        <v>656.25</v>
      </c>
      <c r="E1058" s="14">
        <v>590.63</v>
      </c>
    </row>
    <row r="1059" spans="2:5" x14ac:dyDescent="0.25">
      <c r="B1059" s="13" t="s">
        <v>787</v>
      </c>
      <c r="C1059">
        <v>105</v>
      </c>
      <c r="D1059" s="14">
        <v>656.25</v>
      </c>
      <c r="E1059" s="14">
        <v>590.63</v>
      </c>
    </row>
    <row r="1060" spans="2:5" x14ac:dyDescent="0.25">
      <c r="B1060" s="11" t="s">
        <v>5383</v>
      </c>
      <c r="C1060">
        <v>630</v>
      </c>
      <c r="D1060" s="14">
        <v>3701.25</v>
      </c>
      <c r="E1060" s="14">
        <v>3331.1400000000003</v>
      </c>
    </row>
    <row r="1061" spans="2:5" x14ac:dyDescent="0.25">
      <c r="B1061" s="12">
        <v>45831</v>
      </c>
      <c r="C1061">
        <v>105</v>
      </c>
      <c r="D1061" s="14">
        <v>446.25</v>
      </c>
      <c r="E1061" s="14">
        <v>401.63</v>
      </c>
    </row>
    <row r="1062" spans="2:5" x14ac:dyDescent="0.25">
      <c r="B1062" s="13" t="s">
        <v>787</v>
      </c>
      <c r="C1062">
        <v>105</v>
      </c>
      <c r="D1062" s="14">
        <v>446.25</v>
      </c>
      <c r="E1062" s="14">
        <v>401.63</v>
      </c>
    </row>
    <row r="1063" spans="2:5" x14ac:dyDescent="0.25">
      <c r="B1063" s="12">
        <v>45832</v>
      </c>
      <c r="C1063">
        <v>105</v>
      </c>
      <c r="D1063" s="14">
        <v>813.75</v>
      </c>
      <c r="E1063" s="14">
        <v>732.38</v>
      </c>
    </row>
    <row r="1064" spans="2:5" x14ac:dyDescent="0.25">
      <c r="B1064" s="13" t="s">
        <v>787</v>
      </c>
      <c r="C1064">
        <v>105</v>
      </c>
      <c r="D1064" s="14">
        <v>813.75</v>
      </c>
      <c r="E1064" s="14">
        <v>732.38</v>
      </c>
    </row>
    <row r="1065" spans="2:5" x14ac:dyDescent="0.25">
      <c r="B1065" s="12">
        <v>45833</v>
      </c>
      <c r="C1065">
        <v>105</v>
      </c>
      <c r="D1065" s="14">
        <v>630</v>
      </c>
      <c r="E1065" s="14">
        <v>567</v>
      </c>
    </row>
    <row r="1066" spans="2:5" x14ac:dyDescent="0.25">
      <c r="B1066" s="13" t="s">
        <v>787</v>
      </c>
      <c r="C1066">
        <v>105</v>
      </c>
      <c r="D1066" s="14">
        <v>630</v>
      </c>
      <c r="E1066" s="14">
        <v>567</v>
      </c>
    </row>
    <row r="1067" spans="2:5" x14ac:dyDescent="0.25">
      <c r="B1067" s="12">
        <v>45834</v>
      </c>
      <c r="C1067">
        <v>105</v>
      </c>
      <c r="D1067" s="14">
        <v>735</v>
      </c>
      <c r="E1067" s="14">
        <v>661.5</v>
      </c>
    </row>
    <row r="1068" spans="2:5" x14ac:dyDescent="0.25">
      <c r="B1068" s="13" t="s">
        <v>787</v>
      </c>
      <c r="C1068">
        <v>105</v>
      </c>
      <c r="D1068" s="14">
        <v>735</v>
      </c>
      <c r="E1068" s="14">
        <v>661.5</v>
      </c>
    </row>
    <row r="1069" spans="2:5" x14ac:dyDescent="0.25">
      <c r="B1069" s="12">
        <v>45835</v>
      </c>
      <c r="C1069">
        <v>105</v>
      </c>
      <c r="D1069" s="14">
        <v>525</v>
      </c>
      <c r="E1069" s="14">
        <v>472.5</v>
      </c>
    </row>
    <row r="1070" spans="2:5" x14ac:dyDescent="0.25">
      <c r="B1070" s="13" t="s">
        <v>787</v>
      </c>
      <c r="C1070">
        <v>105</v>
      </c>
      <c r="D1070" s="14">
        <v>525</v>
      </c>
      <c r="E1070" s="14">
        <v>472.5</v>
      </c>
    </row>
    <row r="1071" spans="2:5" x14ac:dyDescent="0.25">
      <c r="B1071" s="12">
        <v>45838</v>
      </c>
      <c r="C1071">
        <v>105</v>
      </c>
      <c r="D1071" s="14">
        <v>551.25</v>
      </c>
      <c r="E1071" s="14">
        <v>496.13</v>
      </c>
    </row>
    <row r="1072" spans="2:5" x14ac:dyDescent="0.25">
      <c r="B1072" s="13" t="s">
        <v>787</v>
      </c>
      <c r="C1072">
        <v>105</v>
      </c>
      <c r="D1072" s="14">
        <v>551.25</v>
      </c>
      <c r="E1072" s="14">
        <v>496.13</v>
      </c>
    </row>
    <row r="1073" spans="2:5" x14ac:dyDescent="0.25">
      <c r="B1073" s="10" t="s">
        <v>5384</v>
      </c>
      <c r="C1073">
        <v>2625</v>
      </c>
      <c r="D1073" s="14">
        <v>17272.5</v>
      </c>
      <c r="E1073" s="14">
        <v>15545.299999999997</v>
      </c>
    </row>
    <row r="1074" spans="2:5" x14ac:dyDescent="0.25">
      <c r="B1074" s="11" t="s">
        <v>5385</v>
      </c>
      <c r="C1074">
        <v>1155</v>
      </c>
      <c r="D1074" s="14">
        <v>7586.25</v>
      </c>
      <c r="E1074" s="14">
        <v>6827.6600000000008</v>
      </c>
    </row>
    <row r="1075" spans="2:5" x14ac:dyDescent="0.25">
      <c r="B1075" s="12">
        <v>45847</v>
      </c>
      <c r="C1075">
        <v>105</v>
      </c>
      <c r="D1075" s="14">
        <v>866.25</v>
      </c>
      <c r="E1075" s="14">
        <v>779.63</v>
      </c>
    </row>
    <row r="1076" spans="2:5" x14ac:dyDescent="0.25">
      <c r="B1076" s="13" t="s">
        <v>787</v>
      </c>
      <c r="C1076">
        <v>105</v>
      </c>
      <c r="D1076" s="14">
        <v>866.25</v>
      </c>
      <c r="E1076" s="14">
        <v>779.63</v>
      </c>
    </row>
    <row r="1077" spans="2:5" x14ac:dyDescent="0.25">
      <c r="B1077" s="12">
        <v>45849</v>
      </c>
      <c r="C1077">
        <v>105</v>
      </c>
      <c r="D1077" s="14">
        <v>682.5</v>
      </c>
      <c r="E1077" s="14">
        <v>614.25</v>
      </c>
    </row>
    <row r="1078" spans="2:5" x14ac:dyDescent="0.25">
      <c r="B1078" s="13" t="s">
        <v>787</v>
      </c>
      <c r="C1078">
        <v>105</v>
      </c>
      <c r="D1078" s="14">
        <v>682.5</v>
      </c>
      <c r="E1078" s="14">
        <v>614.25</v>
      </c>
    </row>
    <row r="1079" spans="2:5" x14ac:dyDescent="0.25">
      <c r="B1079" s="12">
        <v>45853</v>
      </c>
      <c r="C1079">
        <v>105</v>
      </c>
      <c r="D1079" s="14">
        <v>1102.5</v>
      </c>
      <c r="E1079" s="14">
        <v>992.25</v>
      </c>
    </row>
    <row r="1080" spans="2:5" x14ac:dyDescent="0.25">
      <c r="B1080" s="13" t="s">
        <v>787</v>
      </c>
      <c r="C1080">
        <v>105</v>
      </c>
      <c r="D1080" s="14">
        <v>1102.5</v>
      </c>
      <c r="E1080" s="14">
        <v>992.25</v>
      </c>
    </row>
    <row r="1081" spans="2:5" x14ac:dyDescent="0.25">
      <c r="B1081" s="12">
        <v>45854</v>
      </c>
      <c r="C1081">
        <v>105</v>
      </c>
      <c r="D1081" s="14">
        <v>656.25</v>
      </c>
      <c r="E1081" s="14">
        <v>590.63</v>
      </c>
    </row>
    <row r="1082" spans="2:5" x14ac:dyDescent="0.25">
      <c r="B1082" s="13" t="s">
        <v>787</v>
      </c>
      <c r="C1082">
        <v>105</v>
      </c>
      <c r="D1082" s="14">
        <v>656.25</v>
      </c>
      <c r="E1082" s="14">
        <v>590.63</v>
      </c>
    </row>
    <row r="1083" spans="2:5" x14ac:dyDescent="0.25">
      <c r="B1083" s="12">
        <v>45855</v>
      </c>
      <c r="C1083">
        <v>105</v>
      </c>
      <c r="D1083" s="14">
        <v>945</v>
      </c>
      <c r="E1083" s="14">
        <v>850.5</v>
      </c>
    </row>
    <row r="1084" spans="2:5" x14ac:dyDescent="0.25">
      <c r="B1084" s="13" t="s">
        <v>787</v>
      </c>
      <c r="C1084">
        <v>105</v>
      </c>
      <c r="D1084" s="14">
        <v>945</v>
      </c>
      <c r="E1084" s="14">
        <v>850.5</v>
      </c>
    </row>
    <row r="1085" spans="2:5" x14ac:dyDescent="0.25">
      <c r="B1085" s="12">
        <v>45856</v>
      </c>
      <c r="C1085">
        <v>105</v>
      </c>
      <c r="D1085" s="14">
        <v>393.75</v>
      </c>
      <c r="E1085" s="14">
        <v>354.38</v>
      </c>
    </row>
    <row r="1086" spans="2:5" x14ac:dyDescent="0.25">
      <c r="B1086" s="13" t="s">
        <v>787</v>
      </c>
      <c r="C1086">
        <v>105</v>
      </c>
      <c r="D1086" s="14">
        <v>393.75</v>
      </c>
      <c r="E1086" s="14">
        <v>354.38</v>
      </c>
    </row>
    <row r="1087" spans="2:5" x14ac:dyDescent="0.25">
      <c r="B1087" s="12">
        <v>45859</v>
      </c>
      <c r="C1087">
        <v>105</v>
      </c>
      <c r="D1087" s="14">
        <v>603.75</v>
      </c>
      <c r="E1087" s="14">
        <v>543.38</v>
      </c>
    </row>
    <row r="1088" spans="2:5" x14ac:dyDescent="0.25">
      <c r="B1088" s="13" t="s">
        <v>787</v>
      </c>
      <c r="C1088">
        <v>105</v>
      </c>
      <c r="D1088" s="14">
        <v>603.75</v>
      </c>
      <c r="E1088" s="14">
        <v>543.38</v>
      </c>
    </row>
    <row r="1089" spans="2:5" x14ac:dyDescent="0.25">
      <c r="B1089" s="12">
        <v>45860</v>
      </c>
      <c r="C1089">
        <v>105</v>
      </c>
      <c r="D1089" s="14">
        <v>498.75</v>
      </c>
      <c r="E1089" s="14">
        <v>448.88</v>
      </c>
    </row>
    <row r="1090" spans="2:5" x14ac:dyDescent="0.25">
      <c r="B1090" s="13" t="s">
        <v>787</v>
      </c>
      <c r="C1090">
        <v>105</v>
      </c>
      <c r="D1090" s="14">
        <v>498.75</v>
      </c>
      <c r="E1090" s="14">
        <v>448.88</v>
      </c>
    </row>
    <row r="1091" spans="2:5" x14ac:dyDescent="0.25">
      <c r="B1091" s="12">
        <v>45861</v>
      </c>
      <c r="C1091">
        <v>105</v>
      </c>
      <c r="D1091" s="14">
        <v>630</v>
      </c>
      <c r="E1091" s="14">
        <v>567</v>
      </c>
    </row>
    <row r="1092" spans="2:5" x14ac:dyDescent="0.25">
      <c r="B1092" s="13" t="s">
        <v>787</v>
      </c>
      <c r="C1092">
        <v>105</v>
      </c>
      <c r="D1092" s="14">
        <v>630</v>
      </c>
      <c r="E1092" s="14">
        <v>567</v>
      </c>
    </row>
    <row r="1093" spans="2:5" x14ac:dyDescent="0.25">
      <c r="B1093" s="12">
        <v>45862</v>
      </c>
      <c r="C1093">
        <v>105</v>
      </c>
      <c r="D1093" s="14">
        <v>656.25</v>
      </c>
      <c r="E1093" s="14">
        <v>590.63</v>
      </c>
    </row>
    <row r="1094" spans="2:5" x14ac:dyDescent="0.25">
      <c r="B1094" s="13" t="s">
        <v>787</v>
      </c>
      <c r="C1094">
        <v>105</v>
      </c>
      <c r="D1094" s="14">
        <v>656.25</v>
      </c>
      <c r="E1094" s="14">
        <v>590.63</v>
      </c>
    </row>
    <row r="1095" spans="2:5" x14ac:dyDescent="0.25">
      <c r="B1095" s="12">
        <v>45868</v>
      </c>
      <c r="C1095">
        <v>105</v>
      </c>
      <c r="D1095" s="14">
        <v>551.25</v>
      </c>
      <c r="E1095" s="14">
        <v>496.13</v>
      </c>
    </row>
    <row r="1096" spans="2:5" x14ac:dyDescent="0.25">
      <c r="B1096" s="13" t="s">
        <v>787</v>
      </c>
      <c r="C1096">
        <v>105</v>
      </c>
      <c r="D1096" s="14">
        <v>551.25</v>
      </c>
      <c r="E1096" s="14">
        <v>496.13</v>
      </c>
    </row>
    <row r="1097" spans="2:5" x14ac:dyDescent="0.25">
      <c r="B1097" s="11" t="s">
        <v>5386</v>
      </c>
      <c r="C1097">
        <v>1470</v>
      </c>
      <c r="D1097" s="14">
        <v>9686.25</v>
      </c>
      <c r="E1097" s="14">
        <v>8717.64</v>
      </c>
    </row>
    <row r="1098" spans="2:5" x14ac:dyDescent="0.25">
      <c r="B1098" s="12">
        <v>45874</v>
      </c>
      <c r="C1098">
        <v>105</v>
      </c>
      <c r="D1098" s="14">
        <v>787.5</v>
      </c>
      <c r="E1098" s="14">
        <v>708.75</v>
      </c>
    </row>
    <row r="1099" spans="2:5" x14ac:dyDescent="0.25">
      <c r="B1099" s="13" t="s">
        <v>787</v>
      </c>
      <c r="C1099">
        <v>105</v>
      </c>
      <c r="D1099" s="14">
        <v>787.5</v>
      </c>
      <c r="E1099" s="14">
        <v>708.75</v>
      </c>
    </row>
    <row r="1100" spans="2:5" x14ac:dyDescent="0.25">
      <c r="B1100" s="12">
        <v>45875</v>
      </c>
      <c r="C1100">
        <v>105</v>
      </c>
      <c r="D1100" s="14">
        <v>630</v>
      </c>
      <c r="E1100" s="14">
        <v>567</v>
      </c>
    </row>
    <row r="1101" spans="2:5" x14ac:dyDescent="0.25">
      <c r="B1101" s="13" t="s">
        <v>787</v>
      </c>
      <c r="C1101">
        <v>105</v>
      </c>
      <c r="D1101" s="14">
        <v>630</v>
      </c>
      <c r="E1101" s="14">
        <v>567</v>
      </c>
    </row>
    <row r="1102" spans="2:5" x14ac:dyDescent="0.25">
      <c r="B1102" s="12">
        <v>45876</v>
      </c>
      <c r="C1102">
        <v>105</v>
      </c>
      <c r="D1102" s="14">
        <v>682.5</v>
      </c>
      <c r="E1102" s="14">
        <v>614.25</v>
      </c>
    </row>
    <row r="1103" spans="2:5" x14ac:dyDescent="0.25">
      <c r="B1103" s="13" t="s">
        <v>787</v>
      </c>
      <c r="C1103">
        <v>105</v>
      </c>
      <c r="D1103" s="14">
        <v>682.5</v>
      </c>
      <c r="E1103" s="14">
        <v>614.25</v>
      </c>
    </row>
    <row r="1104" spans="2:5" x14ac:dyDescent="0.25">
      <c r="B1104" s="12">
        <v>45877</v>
      </c>
      <c r="C1104">
        <v>105</v>
      </c>
      <c r="D1104" s="14">
        <v>630</v>
      </c>
      <c r="E1104" s="14">
        <v>567</v>
      </c>
    </row>
    <row r="1105" spans="2:5" x14ac:dyDescent="0.25">
      <c r="B1105" s="13" t="s">
        <v>787</v>
      </c>
      <c r="C1105">
        <v>105</v>
      </c>
      <c r="D1105" s="14">
        <v>630</v>
      </c>
      <c r="E1105" s="14">
        <v>567</v>
      </c>
    </row>
    <row r="1106" spans="2:5" x14ac:dyDescent="0.25">
      <c r="B1106" s="12">
        <v>45880</v>
      </c>
      <c r="C1106">
        <v>105</v>
      </c>
      <c r="D1106" s="14">
        <v>866.25</v>
      </c>
      <c r="E1106" s="14">
        <v>779.63</v>
      </c>
    </row>
    <row r="1107" spans="2:5" x14ac:dyDescent="0.25">
      <c r="B1107" s="13" t="s">
        <v>787</v>
      </c>
      <c r="C1107">
        <v>105</v>
      </c>
      <c r="D1107" s="14">
        <v>866.25</v>
      </c>
      <c r="E1107" s="14">
        <v>779.63</v>
      </c>
    </row>
    <row r="1108" spans="2:5" x14ac:dyDescent="0.25">
      <c r="B1108" s="12">
        <v>45881</v>
      </c>
      <c r="C1108">
        <v>105</v>
      </c>
      <c r="D1108" s="14">
        <v>656.25</v>
      </c>
      <c r="E1108" s="14">
        <v>590.63</v>
      </c>
    </row>
    <row r="1109" spans="2:5" x14ac:dyDescent="0.25">
      <c r="B1109" s="13" t="s">
        <v>787</v>
      </c>
      <c r="C1109">
        <v>105</v>
      </c>
      <c r="D1109" s="14">
        <v>656.25</v>
      </c>
      <c r="E1109" s="14">
        <v>590.63</v>
      </c>
    </row>
    <row r="1110" spans="2:5" x14ac:dyDescent="0.25">
      <c r="B1110" s="12">
        <v>45882</v>
      </c>
      <c r="C1110">
        <v>105</v>
      </c>
      <c r="D1110" s="14">
        <v>472.5</v>
      </c>
      <c r="E1110" s="14">
        <v>425.25</v>
      </c>
    </row>
    <row r="1111" spans="2:5" x14ac:dyDescent="0.25">
      <c r="B1111" s="13" t="s">
        <v>787</v>
      </c>
      <c r="C1111">
        <v>105</v>
      </c>
      <c r="D1111" s="14">
        <v>472.5</v>
      </c>
      <c r="E1111" s="14">
        <v>425.25</v>
      </c>
    </row>
    <row r="1112" spans="2:5" x14ac:dyDescent="0.25">
      <c r="B1112" s="12">
        <v>45883</v>
      </c>
      <c r="C1112">
        <v>105</v>
      </c>
      <c r="D1112" s="14">
        <v>866.25</v>
      </c>
      <c r="E1112" s="14">
        <v>779.63</v>
      </c>
    </row>
    <row r="1113" spans="2:5" x14ac:dyDescent="0.25">
      <c r="B1113" s="13" t="s">
        <v>787</v>
      </c>
      <c r="C1113">
        <v>105</v>
      </c>
      <c r="D1113" s="14">
        <v>866.25</v>
      </c>
      <c r="E1113" s="14">
        <v>779.63</v>
      </c>
    </row>
    <row r="1114" spans="2:5" x14ac:dyDescent="0.25">
      <c r="B1114" s="12">
        <v>45884</v>
      </c>
      <c r="C1114">
        <v>105</v>
      </c>
      <c r="D1114" s="14">
        <v>525</v>
      </c>
      <c r="E1114" s="14">
        <v>472.5</v>
      </c>
    </row>
    <row r="1115" spans="2:5" x14ac:dyDescent="0.25">
      <c r="B1115" s="13" t="s">
        <v>787</v>
      </c>
      <c r="C1115">
        <v>105</v>
      </c>
      <c r="D1115" s="14">
        <v>525</v>
      </c>
      <c r="E1115" s="14">
        <v>472.5</v>
      </c>
    </row>
    <row r="1116" spans="2:5" x14ac:dyDescent="0.25">
      <c r="B1116" s="12">
        <v>45887</v>
      </c>
      <c r="C1116">
        <v>105</v>
      </c>
      <c r="D1116" s="14">
        <v>525</v>
      </c>
      <c r="E1116" s="14">
        <v>472.5</v>
      </c>
    </row>
    <row r="1117" spans="2:5" x14ac:dyDescent="0.25">
      <c r="B1117" s="13" t="s">
        <v>5357</v>
      </c>
      <c r="C1117">
        <v>105</v>
      </c>
      <c r="D1117" s="14">
        <v>525</v>
      </c>
      <c r="E1117" s="14">
        <v>472.5</v>
      </c>
    </row>
    <row r="1118" spans="2:5" x14ac:dyDescent="0.25">
      <c r="B1118" s="12">
        <v>45888</v>
      </c>
      <c r="C1118">
        <v>105</v>
      </c>
      <c r="D1118" s="14">
        <v>630</v>
      </c>
      <c r="E1118" s="14">
        <v>567</v>
      </c>
    </row>
    <row r="1119" spans="2:5" x14ac:dyDescent="0.25">
      <c r="B1119" s="13" t="s">
        <v>5357</v>
      </c>
      <c r="C1119">
        <v>105</v>
      </c>
      <c r="D1119" s="14">
        <v>630</v>
      </c>
      <c r="E1119" s="14">
        <v>567</v>
      </c>
    </row>
    <row r="1120" spans="2:5" x14ac:dyDescent="0.25">
      <c r="B1120" s="12">
        <v>45889</v>
      </c>
      <c r="C1120">
        <v>105</v>
      </c>
      <c r="D1120" s="14">
        <v>997.5</v>
      </c>
      <c r="E1120" s="14">
        <v>897.75</v>
      </c>
    </row>
    <row r="1121" spans="2:5" x14ac:dyDescent="0.25">
      <c r="B1121" s="13" t="s">
        <v>5357</v>
      </c>
      <c r="C1121">
        <v>105</v>
      </c>
      <c r="D1121" s="14">
        <v>997.5</v>
      </c>
      <c r="E1121" s="14">
        <v>897.75</v>
      </c>
    </row>
    <row r="1122" spans="2:5" x14ac:dyDescent="0.25">
      <c r="B1122" s="12">
        <v>45890</v>
      </c>
      <c r="C1122">
        <v>105</v>
      </c>
      <c r="D1122" s="14">
        <v>682.5</v>
      </c>
      <c r="E1122" s="14">
        <v>614.25</v>
      </c>
    </row>
    <row r="1123" spans="2:5" x14ac:dyDescent="0.25">
      <c r="B1123" s="13" t="s">
        <v>5357</v>
      </c>
      <c r="C1123">
        <v>105</v>
      </c>
      <c r="D1123" s="14">
        <v>682.5</v>
      </c>
      <c r="E1123" s="14">
        <v>614.25</v>
      </c>
    </row>
    <row r="1124" spans="2:5" x14ac:dyDescent="0.25">
      <c r="B1124" s="12">
        <v>45891</v>
      </c>
      <c r="C1124">
        <v>105</v>
      </c>
      <c r="D1124" s="14">
        <v>735</v>
      </c>
      <c r="E1124" s="14">
        <v>661.5</v>
      </c>
    </row>
    <row r="1125" spans="2:5" x14ac:dyDescent="0.25">
      <c r="B1125" s="13" t="s">
        <v>5357</v>
      </c>
      <c r="C1125">
        <v>105</v>
      </c>
      <c r="D1125" s="14">
        <v>735</v>
      </c>
      <c r="E1125" s="14">
        <v>661.5</v>
      </c>
    </row>
    <row r="1126" spans="2:5" x14ac:dyDescent="0.25">
      <c r="B1126" s="2" t="s">
        <v>781</v>
      </c>
      <c r="C1126">
        <v>5670</v>
      </c>
      <c r="D1126" s="14">
        <v>43732.5</v>
      </c>
      <c r="E1126" s="14">
        <v>39359.409999999989</v>
      </c>
    </row>
    <row r="1127" spans="2:5" x14ac:dyDescent="0.25">
      <c r="B1127" s="9" t="s">
        <v>5379</v>
      </c>
      <c r="C1127">
        <v>5670</v>
      </c>
      <c r="D1127" s="14">
        <v>43732.5</v>
      </c>
      <c r="E1127" s="14">
        <v>39359.409999999989</v>
      </c>
    </row>
    <row r="1128" spans="2:5" x14ac:dyDescent="0.25">
      <c r="B1128" s="10" t="s">
        <v>5380</v>
      </c>
      <c r="C1128">
        <v>210</v>
      </c>
      <c r="D1128" s="14">
        <v>1260</v>
      </c>
      <c r="E1128" s="14">
        <v>1134</v>
      </c>
    </row>
    <row r="1129" spans="2:5" x14ac:dyDescent="0.25">
      <c r="B1129" s="11" t="s">
        <v>5381</v>
      </c>
      <c r="C1129">
        <v>105</v>
      </c>
      <c r="D1129" s="14">
        <v>682.5</v>
      </c>
      <c r="E1129" s="14">
        <v>614.25</v>
      </c>
    </row>
    <row r="1130" spans="2:5" x14ac:dyDescent="0.25">
      <c r="B1130" s="12">
        <v>45777</v>
      </c>
      <c r="C1130">
        <v>105</v>
      </c>
      <c r="D1130" s="14">
        <v>682.5</v>
      </c>
      <c r="E1130" s="14">
        <v>614.25</v>
      </c>
    </row>
    <row r="1131" spans="2:5" x14ac:dyDescent="0.25">
      <c r="B1131" s="13" t="s">
        <v>781</v>
      </c>
      <c r="C1131">
        <v>105</v>
      </c>
      <c r="D1131" s="14">
        <v>682.5</v>
      </c>
      <c r="E1131" s="14">
        <v>614.25</v>
      </c>
    </row>
    <row r="1132" spans="2:5" x14ac:dyDescent="0.25">
      <c r="B1132" s="11" t="s">
        <v>5383</v>
      </c>
      <c r="C1132">
        <v>105</v>
      </c>
      <c r="D1132" s="14">
        <v>577.5</v>
      </c>
      <c r="E1132" s="14">
        <v>519.75</v>
      </c>
    </row>
    <row r="1133" spans="2:5" x14ac:dyDescent="0.25">
      <c r="B1133" s="12">
        <v>45811</v>
      </c>
      <c r="C1133">
        <v>105</v>
      </c>
      <c r="D1133" s="14">
        <v>577.5</v>
      </c>
      <c r="E1133" s="14">
        <v>519.75</v>
      </c>
    </row>
    <row r="1134" spans="2:5" x14ac:dyDescent="0.25">
      <c r="B1134" s="13" t="s">
        <v>5328</v>
      </c>
      <c r="C1134">
        <v>105</v>
      </c>
      <c r="D1134" s="14">
        <v>577.5</v>
      </c>
      <c r="E1134" s="14">
        <v>519.75</v>
      </c>
    </row>
    <row r="1135" spans="2:5" x14ac:dyDescent="0.25">
      <c r="B1135" s="10" t="s">
        <v>5384</v>
      </c>
      <c r="C1135">
        <v>4095</v>
      </c>
      <c r="D1135" s="14">
        <v>32051.25</v>
      </c>
      <c r="E1135" s="14">
        <v>28846.250000000004</v>
      </c>
    </row>
    <row r="1136" spans="2:5" x14ac:dyDescent="0.25">
      <c r="B1136" s="11" t="s">
        <v>5385</v>
      </c>
      <c r="C1136">
        <v>840</v>
      </c>
      <c r="D1136" s="14">
        <v>6168.75</v>
      </c>
      <c r="E1136" s="14">
        <v>5551.9</v>
      </c>
    </row>
    <row r="1137" spans="2:5" x14ac:dyDescent="0.25">
      <c r="B1137" s="12">
        <v>45839</v>
      </c>
      <c r="C1137">
        <v>105</v>
      </c>
      <c r="D1137" s="14">
        <v>761.25</v>
      </c>
      <c r="E1137" s="14">
        <v>685.13</v>
      </c>
    </row>
    <row r="1138" spans="2:5" x14ac:dyDescent="0.25">
      <c r="B1138" s="13" t="s">
        <v>5328</v>
      </c>
      <c r="C1138">
        <v>105</v>
      </c>
      <c r="D1138" s="14">
        <v>761.25</v>
      </c>
      <c r="E1138" s="14">
        <v>685.13</v>
      </c>
    </row>
    <row r="1139" spans="2:5" x14ac:dyDescent="0.25">
      <c r="B1139" s="12">
        <v>45840</v>
      </c>
      <c r="C1139">
        <v>105</v>
      </c>
      <c r="D1139" s="14">
        <v>1076.25</v>
      </c>
      <c r="E1139" s="14">
        <v>968.63</v>
      </c>
    </row>
    <row r="1140" spans="2:5" x14ac:dyDescent="0.25">
      <c r="B1140" s="13" t="s">
        <v>5328</v>
      </c>
      <c r="C1140">
        <v>105</v>
      </c>
      <c r="D1140" s="14">
        <v>1076.25</v>
      </c>
      <c r="E1140" s="14">
        <v>968.63</v>
      </c>
    </row>
    <row r="1141" spans="2:5" x14ac:dyDescent="0.25">
      <c r="B1141" s="12">
        <v>45859</v>
      </c>
      <c r="C1141">
        <v>105</v>
      </c>
      <c r="D1141" s="14">
        <v>918.75</v>
      </c>
      <c r="E1141" s="14">
        <v>826.88</v>
      </c>
    </row>
    <row r="1142" spans="2:5" x14ac:dyDescent="0.25">
      <c r="B1142" s="13" t="s">
        <v>5328</v>
      </c>
      <c r="C1142">
        <v>105</v>
      </c>
      <c r="D1142" s="14">
        <v>918.75</v>
      </c>
      <c r="E1142" s="14">
        <v>826.88</v>
      </c>
    </row>
    <row r="1143" spans="2:5" x14ac:dyDescent="0.25">
      <c r="B1143" s="12">
        <v>45860</v>
      </c>
      <c r="C1143">
        <v>105</v>
      </c>
      <c r="D1143" s="14">
        <v>997.5</v>
      </c>
      <c r="E1143" s="14">
        <v>897.75</v>
      </c>
    </row>
    <row r="1144" spans="2:5" x14ac:dyDescent="0.25">
      <c r="B1144" s="13" t="s">
        <v>5328</v>
      </c>
      <c r="C1144">
        <v>105</v>
      </c>
      <c r="D1144" s="14">
        <v>997.5</v>
      </c>
      <c r="E1144" s="14">
        <v>897.75</v>
      </c>
    </row>
    <row r="1145" spans="2:5" x14ac:dyDescent="0.25">
      <c r="B1145" s="12">
        <v>45861</v>
      </c>
      <c r="C1145">
        <v>105</v>
      </c>
      <c r="D1145" s="14">
        <v>577.5</v>
      </c>
      <c r="E1145" s="14">
        <v>519.75</v>
      </c>
    </row>
    <row r="1146" spans="2:5" x14ac:dyDescent="0.25">
      <c r="B1146" s="13" t="s">
        <v>5328</v>
      </c>
      <c r="C1146">
        <v>105</v>
      </c>
      <c r="D1146" s="14">
        <v>577.5</v>
      </c>
      <c r="E1146" s="14">
        <v>519.75</v>
      </c>
    </row>
    <row r="1147" spans="2:5" x14ac:dyDescent="0.25">
      <c r="B1147" s="12">
        <v>45866</v>
      </c>
      <c r="C1147">
        <v>105</v>
      </c>
      <c r="D1147" s="14">
        <v>761.25</v>
      </c>
      <c r="E1147" s="14">
        <v>685.13</v>
      </c>
    </row>
    <row r="1148" spans="2:5" x14ac:dyDescent="0.25">
      <c r="B1148" s="13" t="s">
        <v>5328</v>
      </c>
      <c r="C1148">
        <v>105</v>
      </c>
      <c r="D1148" s="14">
        <v>761.25</v>
      </c>
      <c r="E1148" s="14">
        <v>685.13</v>
      </c>
    </row>
    <row r="1149" spans="2:5" x14ac:dyDescent="0.25">
      <c r="B1149" s="12">
        <v>45867</v>
      </c>
      <c r="C1149">
        <v>105</v>
      </c>
      <c r="D1149" s="14">
        <v>472.5</v>
      </c>
      <c r="E1149" s="14">
        <v>425.25</v>
      </c>
    </row>
    <row r="1150" spans="2:5" x14ac:dyDescent="0.25">
      <c r="B1150" s="13" t="s">
        <v>5328</v>
      </c>
      <c r="C1150">
        <v>105</v>
      </c>
      <c r="D1150" s="14">
        <v>472.5</v>
      </c>
      <c r="E1150" s="14">
        <v>425.25</v>
      </c>
    </row>
    <row r="1151" spans="2:5" x14ac:dyDescent="0.25">
      <c r="B1151" s="12">
        <v>45869</v>
      </c>
      <c r="C1151">
        <v>105</v>
      </c>
      <c r="D1151" s="14">
        <v>603.75</v>
      </c>
      <c r="E1151" s="14">
        <v>543.38</v>
      </c>
    </row>
    <row r="1152" spans="2:5" x14ac:dyDescent="0.25">
      <c r="B1152" s="13" t="s">
        <v>5328</v>
      </c>
      <c r="C1152">
        <v>105</v>
      </c>
      <c r="D1152" s="14">
        <v>603.75</v>
      </c>
      <c r="E1152" s="14">
        <v>543.38</v>
      </c>
    </row>
    <row r="1153" spans="2:5" x14ac:dyDescent="0.25">
      <c r="B1153" s="11" t="s">
        <v>5386</v>
      </c>
      <c r="C1153">
        <v>1260</v>
      </c>
      <c r="D1153" s="14">
        <v>9187.5</v>
      </c>
      <c r="E1153" s="14">
        <v>8268.7900000000009</v>
      </c>
    </row>
    <row r="1154" spans="2:5" x14ac:dyDescent="0.25">
      <c r="B1154" s="12">
        <v>45870</v>
      </c>
      <c r="C1154">
        <v>105</v>
      </c>
      <c r="D1154" s="14">
        <v>735</v>
      </c>
      <c r="E1154" s="14">
        <v>661.5</v>
      </c>
    </row>
    <row r="1155" spans="2:5" x14ac:dyDescent="0.25">
      <c r="B1155" s="13" t="s">
        <v>5328</v>
      </c>
      <c r="C1155">
        <v>105</v>
      </c>
      <c r="D1155" s="14">
        <v>735</v>
      </c>
      <c r="E1155" s="14">
        <v>661.5</v>
      </c>
    </row>
    <row r="1156" spans="2:5" x14ac:dyDescent="0.25">
      <c r="B1156" s="12">
        <v>45873</v>
      </c>
      <c r="C1156">
        <v>105</v>
      </c>
      <c r="D1156" s="14">
        <v>918.75</v>
      </c>
      <c r="E1156" s="14">
        <v>826.88</v>
      </c>
    </row>
    <row r="1157" spans="2:5" x14ac:dyDescent="0.25">
      <c r="B1157" s="13" t="s">
        <v>5328</v>
      </c>
      <c r="C1157">
        <v>105</v>
      </c>
      <c r="D1157" s="14">
        <v>918.75</v>
      </c>
      <c r="E1157" s="14">
        <v>826.88</v>
      </c>
    </row>
    <row r="1158" spans="2:5" x14ac:dyDescent="0.25">
      <c r="B1158" s="12">
        <v>45874</v>
      </c>
      <c r="C1158">
        <v>105</v>
      </c>
      <c r="D1158" s="14">
        <v>446.25</v>
      </c>
      <c r="E1158" s="14">
        <v>401.63</v>
      </c>
    </row>
    <row r="1159" spans="2:5" x14ac:dyDescent="0.25">
      <c r="B1159" s="13" t="s">
        <v>5328</v>
      </c>
      <c r="C1159">
        <v>105</v>
      </c>
      <c r="D1159" s="14">
        <v>446.25</v>
      </c>
      <c r="E1159" s="14">
        <v>401.63</v>
      </c>
    </row>
    <row r="1160" spans="2:5" x14ac:dyDescent="0.25">
      <c r="B1160" s="12">
        <v>45875</v>
      </c>
      <c r="C1160">
        <v>105</v>
      </c>
      <c r="D1160" s="14">
        <v>708.75</v>
      </c>
      <c r="E1160" s="14">
        <v>637.88</v>
      </c>
    </row>
    <row r="1161" spans="2:5" x14ac:dyDescent="0.25">
      <c r="B1161" s="13" t="s">
        <v>5328</v>
      </c>
      <c r="C1161">
        <v>105</v>
      </c>
      <c r="D1161" s="14">
        <v>708.75</v>
      </c>
      <c r="E1161" s="14">
        <v>637.88</v>
      </c>
    </row>
    <row r="1162" spans="2:5" x14ac:dyDescent="0.25">
      <c r="B1162" s="12">
        <v>45877</v>
      </c>
      <c r="C1162">
        <v>105</v>
      </c>
      <c r="D1162" s="14">
        <v>761.25</v>
      </c>
      <c r="E1162" s="14">
        <v>685.13</v>
      </c>
    </row>
    <row r="1163" spans="2:5" x14ac:dyDescent="0.25">
      <c r="B1163" s="13" t="s">
        <v>5328</v>
      </c>
      <c r="C1163">
        <v>105</v>
      </c>
      <c r="D1163" s="14">
        <v>761.25</v>
      </c>
      <c r="E1163" s="14">
        <v>685.13</v>
      </c>
    </row>
    <row r="1164" spans="2:5" x14ac:dyDescent="0.25">
      <c r="B1164" s="12">
        <v>45880</v>
      </c>
      <c r="C1164">
        <v>105</v>
      </c>
      <c r="D1164" s="14">
        <v>735</v>
      </c>
      <c r="E1164" s="14">
        <v>661.5</v>
      </c>
    </row>
    <row r="1165" spans="2:5" x14ac:dyDescent="0.25">
      <c r="B1165" s="13" t="s">
        <v>5328</v>
      </c>
      <c r="C1165">
        <v>105</v>
      </c>
      <c r="D1165" s="14">
        <v>735</v>
      </c>
      <c r="E1165" s="14">
        <v>661.5</v>
      </c>
    </row>
    <row r="1166" spans="2:5" x14ac:dyDescent="0.25">
      <c r="B1166" s="12">
        <v>45881</v>
      </c>
      <c r="C1166">
        <v>105</v>
      </c>
      <c r="D1166" s="14">
        <v>735</v>
      </c>
      <c r="E1166" s="14">
        <v>661.5</v>
      </c>
    </row>
    <row r="1167" spans="2:5" x14ac:dyDescent="0.25">
      <c r="B1167" s="13" t="s">
        <v>5328</v>
      </c>
      <c r="C1167">
        <v>105</v>
      </c>
      <c r="D1167" s="14">
        <v>735</v>
      </c>
      <c r="E1167" s="14">
        <v>661.5</v>
      </c>
    </row>
    <row r="1168" spans="2:5" x14ac:dyDescent="0.25">
      <c r="B1168" s="12">
        <v>45882</v>
      </c>
      <c r="C1168">
        <v>105</v>
      </c>
      <c r="D1168" s="14">
        <v>840</v>
      </c>
      <c r="E1168" s="14">
        <v>756</v>
      </c>
    </row>
    <row r="1169" spans="2:5" x14ac:dyDescent="0.25">
      <c r="B1169" s="13" t="s">
        <v>5328</v>
      </c>
      <c r="C1169">
        <v>105</v>
      </c>
      <c r="D1169" s="14">
        <v>840</v>
      </c>
      <c r="E1169" s="14">
        <v>756</v>
      </c>
    </row>
    <row r="1170" spans="2:5" x14ac:dyDescent="0.25">
      <c r="B1170" s="12">
        <v>45883</v>
      </c>
      <c r="C1170">
        <v>105</v>
      </c>
      <c r="D1170" s="14">
        <v>866.25</v>
      </c>
      <c r="E1170" s="14">
        <v>779.63</v>
      </c>
    </row>
    <row r="1171" spans="2:5" x14ac:dyDescent="0.25">
      <c r="B1171" s="13" t="s">
        <v>5328</v>
      </c>
      <c r="C1171">
        <v>105</v>
      </c>
      <c r="D1171" s="14">
        <v>866.25</v>
      </c>
      <c r="E1171" s="14">
        <v>779.63</v>
      </c>
    </row>
    <row r="1172" spans="2:5" x14ac:dyDescent="0.25">
      <c r="B1172" s="12">
        <v>45895</v>
      </c>
      <c r="C1172">
        <v>105</v>
      </c>
      <c r="D1172" s="14">
        <v>866.25</v>
      </c>
      <c r="E1172" s="14">
        <v>779.63</v>
      </c>
    </row>
    <row r="1173" spans="2:5" x14ac:dyDescent="0.25">
      <c r="B1173" s="13" t="s">
        <v>5328</v>
      </c>
      <c r="C1173">
        <v>105</v>
      </c>
      <c r="D1173" s="14">
        <v>866.25</v>
      </c>
      <c r="E1173" s="14">
        <v>779.63</v>
      </c>
    </row>
    <row r="1174" spans="2:5" x14ac:dyDescent="0.25">
      <c r="B1174" s="12">
        <v>45897</v>
      </c>
      <c r="C1174">
        <v>105</v>
      </c>
      <c r="D1174" s="14">
        <v>708.75</v>
      </c>
      <c r="E1174" s="14">
        <v>637.88</v>
      </c>
    </row>
    <row r="1175" spans="2:5" x14ac:dyDescent="0.25">
      <c r="B1175" s="13" t="s">
        <v>5328</v>
      </c>
      <c r="C1175">
        <v>105</v>
      </c>
      <c r="D1175" s="14">
        <v>708.75</v>
      </c>
      <c r="E1175" s="14">
        <v>637.88</v>
      </c>
    </row>
    <row r="1176" spans="2:5" x14ac:dyDescent="0.25">
      <c r="B1176" s="12">
        <v>45898</v>
      </c>
      <c r="C1176">
        <v>105</v>
      </c>
      <c r="D1176" s="14">
        <v>866.25</v>
      </c>
      <c r="E1176" s="14">
        <v>779.63</v>
      </c>
    </row>
    <row r="1177" spans="2:5" x14ac:dyDescent="0.25">
      <c r="B1177" s="13" t="s">
        <v>5328</v>
      </c>
      <c r="C1177">
        <v>105</v>
      </c>
      <c r="D1177" s="14">
        <v>866.25</v>
      </c>
      <c r="E1177" s="14">
        <v>779.63</v>
      </c>
    </row>
    <row r="1178" spans="2:5" x14ac:dyDescent="0.25">
      <c r="B1178" s="11" t="s">
        <v>5387</v>
      </c>
      <c r="C1178">
        <v>1995</v>
      </c>
      <c r="D1178" s="14">
        <v>16695</v>
      </c>
      <c r="E1178" s="14">
        <v>15025.559999999996</v>
      </c>
    </row>
    <row r="1179" spans="2:5" x14ac:dyDescent="0.25">
      <c r="B1179" s="12">
        <v>45903</v>
      </c>
      <c r="C1179">
        <v>105</v>
      </c>
      <c r="D1179" s="14">
        <v>682.5</v>
      </c>
      <c r="E1179" s="14">
        <v>614.25</v>
      </c>
    </row>
    <row r="1180" spans="2:5" x14ac:dyDescent="0.25">
      <c r="B1180" s="13" t="s">
        <v>5328</v>
      </c>
      <c r="C1180">
        <v>105</v>
      </c>
      <c r="D1180" s="14">
        <v>682.5</v>
      </c>
      <c r="E1180" s="14">
        <v>614.25</v>
      </c>
    </row>
    <row r="1181" spans="2:5" x14ac:dyDescent="0.25">
      <c r="B1181" s="12">
        <v>45904</v>
      </c>
      <c r="C1181">
        <v>105</v>
      </c>
      <c r="D1181" s="14">
        <v>866.25</v>
      </c>
      <c r="E1181" s="14">
        <v>779.63</v>
      </c>
    </row>
    <row r="1182" spans="2:5" x14ac:dyDescent="0.25">
      <c r="B1182" s="13" t="s">
        <v>5328</v>
      </c>
      <c r="C1182">
        <v>105</v>
      </c>
      <c r="D1182" s="14">
        <v>866.25</v>
      </c>
      <c r="E1182" s="14">
        <v>779.63</v>
      </c>
    </row>
    <row r="1183" spans="2:5" x14ac:dyDescent="0.25">
      <c r="B1183" s="12">
        <v>45905</v>
      </c>
      <c r="C1183">
        <v>105</v>
      </c>
      <c r="D1183" s="14">
        <v>866.25</v>
      </c>
      <c r="E1183" s="14">
        <v>779.63</v>
      </c>
    </row>
    <row r="1184" spans="2:5" x14ac:dyDescent="0.25">
      <c r="B1184" s="13" t="s">
        <v>5328</v>
      </c>
      <c r="C1184">
        <v>105</v>
      </c>
      <c r="D1184" s="14">
        <v>866.25</v>
      </c>
      <c r="E1184" s="14">
        <v>779.63</v>
      </c>
    </row>
    <row r="1185" spans="2:5" x14ac:dyDescent="0.25">
      <c r="B1185" s="12">
        <v>45908</v>
      </c>
      <c r="C1185">
        <v>105</v>
      </c>
      <c r="D1185" s="14">
        <v>866.25</v>
      </c>
      <c r="E1185" s="14">
        <v>779.63</v>
      </c>
    </row>
    <row r="1186" spans="2:5" x14ac:dyDescent="0.25">
      <c r="B1186" s="13" t="s">
        <v>5328</v>
      </c>
      <c r="C1186">
        <v>105</v>
      </c>
      <c r="D1186" s="14">
        <v>866.25</v>
      </c>
      <c r="E1186" s="14">
        <v>779.63</v>
      </c>
    </row>
    <row r="1187" spans="2:5" x14ac:dyDescent="0.25">
      <c r="B1187" s="12">
        <v>45909</v>
      </c>
      <c r="C1187">
        <v>105</v>
      </c>
      <c r="D1187" s="14">
        <v>813.75</v>
      </c>
      <c r="E1187" s="14">
        <v>732.38</v>
      </c>
    </row>
    <row r="1188" spans="2:5" x14ac:dyDescent="0.25">
      <c r="B1188" s="13" t="s">
        <v>5328</v>
      </c>
      <c r="C1188">
        <v>105</v>
      </c>
      <c r="D1188" s="14">
        <v>813.75</v>
      </c>
      <c r="E1188" s="14">
        <v>732.38</v>
      </c>
    </row>
    <row r="1189" spans="2:5" x14ac:dyDescent="0.25">
      <c r="B1189" s="12">
        <v>45910</v>
      </c>
      <c r="C1189">
        <v>105</v>
      </c>
      <c r="D1189" s="14">
        <v>1076.25</v>
      </c>
      <c r="E1189" s="14">
        <v>968.63</v>
      </c>
    </row>
    <row r="1190" spans="2:5" x14ac:dyDescent="0.25">
      <c r="B1190" s="13" t="s">
        <v>5328</v>
      </c>
      <c r="C1190">
        <v>105</v>
      </c>
      <c r="D1190" s="14">
        <v>1076.25</v>
      </c>
      <c r="E1190" s="14">
        <v>968.63</v>
      </c>
    </row>
    <row r="1191" spans="2:5" x14ac:dyDescent="0.25">
      <c r="B1191" s="12">
        <v>45911</v>
      </c>
      <c r="C1191">
        <v>105</v>
      </c>
      <c r="D1191" s="14">
        <v>997.5</v>
      </c>
      <c r="E1191" s="14">
        <v>897.75</v>
      </c>
    </row>
    <row r="1192" spans="2:5" x14ac:dyDescent="0.25">
      <c r="B1192" s="13" t="s">
        <v>5328</v>
      </c>
      <c r="C1192">
        <v>105</v>
      </c>
      <c r="D1192" s="14">
        <v>997.5</v>
      </c>
      <c r="E1192" s="14">
        <v>897.75</v>
      </c>
    </row>
    <row r="1193" spans="2:5" x14ac:dyDescent="0.25">
      <c r="B1193" s="12">
        <v>45912</v>
      </c>
      <c r="C1193">
        <v>105</v>
      </c>
      <c r="D1193" s="14">
        <v>1233.75</v>
      </c>
      <c r="E1193" s="14">
        <v>1110.3800000000001</v>
      </c>
    </row>
    <row r="1194" spans="2:5" x14ac:dyDescent="0.25">
      <c r="B1194" s="13" t="s">
        <v>5328</v>
      </c>
      <c r="C1194">
        <v>105</v>
      </c>
      <c r="D1194" s="14">
        <v>1233.75</v>
      </c>
      <c r="E1194" s="14">
        <v>1110.3800000000001</v>
      </c>
    </row>
    <row r="1195" spans="2:5" x14ac:dyDescent="0.25">
      <c r="B1195" s="12">
        <v>45915</v>
      </c>
      <c r="C1195">
        <v>105</v>
      </c>
      <c r="D1195" s="14">
        <v>892.5</v>
      </c>
      <c r="E1195" s="14">
        <v>803.25</v>
      </c>
    </row>
    <row r="1196" spans="2:5" x14ac:dyDescent="0.25">
      <c r="B1196" s="13" t="s">
        <v>5328</v>
      </c>
      <c r="C1196">
        <v>105</v>
      </c>
      <c r="D1196" s="14">
        <v>892.5</v>
      </c>
      <c r="E1196" s="14">
        <v>803.25</v>
      </c>
    </row>
    <row r="1197" spans="2:5" x14ac:dyDescent="0.25">
      <c r="B1197" s="12">
        <v>45916</v>
      </c>
      <c r="C1197">
        <v>105</v>
      </c>
      <c r="D1197" s="14">
        <v>656.25</v>
      </c>
      <c r="E1197" s="14">
        <v>590.63</v>
      </c>
    </row>
    <row r="1198" spans="2:5" x14ac:dyDescent="0.25">
      <c r="B1198" s="13" t="s">
        <v>5328</v>
      </c>
      <c r="C1198">
        <v>105</v>
      </c>
      <c r="D1198" s="14">
        <v>656.25</v>
      </c>
      <c r="E1198" s="14">
        <v>590.63</v>
      </c>
    </row>
    <row r="1199" spans="2:5" x14ac:dyDescent="0.25">
      <c r="B1199" s="12">
        <v>45917</v>
      </c>
      <c r="C1199">
        <v>105</v>
      </c>
      <c r="D1199" s="14">
        <v>630</v>
      </c>
      <c r="E1199" s="14">
        <v>567</v>
      </c>
    </row>
    <row r="1200" spans="2:5" x14ac:dyDescent="0.25">
      <c r="B1200" s="13" t="s">
        <v>5328</v>
      </c>
      <c r="C1200">
        <v>105</v>
      </c>
      <c r="D1200" s="14">
        <v>630</v>
      </c>
      <c r="E1200" s="14">
        <v>567</v>
      </c>
    </row>
    <row r="1201" spans="2:5" x14ac:dyDescent="0.25">
      <c r="B1201" s="12">
        <v>45918</v>
      </c>
      <c r="C1201">
        <v>105</v>
      </c>
      <c r="D1201" s="14">
        <v>656.25</v>
      </c>
      <c r="E1201" s="14">
        <v>590.63</v>
      </c>
    </row>
    <row r="1202" spans="2:5" x14ac:dyDescent="0.25">
      <c r="B1202" s="13" t="s">
        <v>5328</v>
      </c>
      <c r="C1202">
        <v>105</v>
      </c>
      <c r="D1202" s="14">
        <v>656.25</v>
      </c>
      <c r="E1202" s="14">
        <v>590.63</v>
      </c>
    </row>
    <row r="1203" spans="2:5" x14ac:dyDescent="0.25">
      <c r="B1203" s="12">
        <v>45919</v>
      </c>
      <c r="C1203">
        <v>105</v>
      </c>
      <c r="D1203" s="14">
        <v>1023.75</v>
      </c>
      <c r="E1203" s="14">
        <v>921.38</v>
      </c>
    </row>
    <row r="1204" spans="2:5" x14ac:dyDescent="0.25">
      <c r="B1204" s="13" t="s">
        <v>5328</v>
      </c>
      <c r="C1204">
        <v>105</v>
      </c>
      <c r="D1204" s="14">
        <v>1023.75</v>
      </c>
      <c r="E1204" s="14">
        <v>921.38</v>
      </c>
    </row>
    <row r="1205" spans="2:5" x14ac:dyDescent="0.25">
      <c r="B1205" s="12">
        <v>45922</v>
      </c>
      <c r="C1205">
        <v>105</v>
      </c>
      <c r="D1205" s="14">
        <v>997.5</v>
      </c>
      <c r="E1205" s="14">
        <v>897.75</v>
      </c>
    </row>
    <row r="1206" spans="2:5" x14ac:dyDescent="0.25">
      <c r="B1206" s="13" t="s">
        <v>5328</v>
      </c>
      <c r="C1206">
        <v>105</v>
      </c>
      <c r="D1206" s="14">
        <v>997.5</v>
      </c>
      <c r="E1206" s="14">
        <v>897.75</v>
      </c>
    </row>
    <row r="1207" spans="2:5" x14ac:dyDescent="0.25">
      <c r="B1207" s="12">
        <v>45923</v>
      </c>
      <c r="C1207">
        <v>105</v>
      </c>
      <c r="D1207" s="14">
        <v>813.75</v>
      </c>
      <c r="E1207" s="14">
        <v>732.38</v>
      </c>
    </row>
    <row r="1208" spans="2:5" x14ac:dyDescent="0.25">
      <c r="B1208" s="13" t="s">
        <v>5328</v>
      </c>
      <c r="C1208">
        <v>105</v>
      </c>
      <c r="D1208" s="14">
        <v>813.75</v>
      </c>
      <c r="E1208" s="14">
        <v>732.38</v>
      </c>
    </row>
    <row r="1209" spans="2:5" x14ac:dyDescent="0.25">
      <c r="B1209" s="12">
        <v>45924</v>
      </c>
      <c r="C1209">
        <v>105</v>
      </c>
      <c r="D1209" s="14">
        <v>735</v>
      </c>
      <c r="E1209" s="14">
        <v>661.5</v>
      </c>
    </row>
    <row r="1210" spans="2:5" x14ac:dyDescent="0.25">
      <c r="B1210" s="13" t="s">
        <v>5328</v>
      </c>
      <c r="C1210">
        <v>105</v>
      </c>
      <c r="D1210" s="14">
        <v>735</v>
      </c>
      <c r="E1210" s="14">
        <v>661.5</v>
      </c>
    </row>
    <row r="1211" spans="2:5" x14ac:dyDescent="0.25">
      <c r="B1211" s="12">
        <v>45925</v>
      </c>
      <c r="C1211">
        <v>105</v>
      </c>
      <c r="D1211" s="14">
        <v>971.25</v>
      </c>
      <c r="E1211" s="14">
        <v>874.13</v>
      </c>
    </row>
    <row r="1212" spans="2:5" x14ac:dyDescent="0.25">
      <c r="B1212" s="13" t="s">
        <v>5328</v>
      </c>
      <c r="C1212">
        <v>105</v>
      </c>
      <c r="D1212" s="14">
        <v>971.25</v>
      </c>
      <c r="E1212" s="14">
        <v>874.13</v>
      </c>
    </row>
    <row r="1213" spans="2:5" x14ac:dyDescent="0.25">
      <c r="B1213" s="12">
        <v>45926</v>
      </c>
      <c r="C1213">
        <v>105</v>
      </c>
      <c r="D1213" s="14">
        <v>997.5</v>
      </c>
      <c r="E1213" s="14">
        <v>897.75</v>
      </c>
    </row>
    <row r="1214" spans="2:5" x14ac:dyDescent="0.25">
      <c r="B1214" s="13" t="s">
        <v>5328</v>
      </c>
      <c r="C1214">
        <v>105</v>
      </c>
      <c r="D1214" s="14">
        <v>997.5</v>
      </c>
      <c r="E1214" s="14">
        <v>897.75</v>
      </c>
    </row>
    <row r="1215" spans="2:5" x14ac:dyDescent="0.25">
      <c r="B1215" s="12">
        <v>45929</v>
      </c>
      <c r="C1215">
        <v>105</v>
      </c>
      <c r="D1215" s="14">
        <v>918.75</v>
      </c>
      <c r="E1215" s="14">
        <v>826.88</v>
      </c>
    </row>
    <row r="1216" spans="2:5" x14ac:dyDescent="0.25">
      <c r="B1216" s="13" t="s">
        <v>5328</v>
      </c>
      <c r="C1216">
        <v>105</v>
      </c>
      <c r="D1216" s="14">
        <v>918.75</v>
      </c>
      <c r="E1216" s="14">
        <v>826.88</v>
      </c>
    </row>
    <row r="1217" spans="2:5" x14ac:dyDescent="0.25">
      <c r="B1217" s="10" t="s">
        <v>5376</v>
      </c>
      <c r="C1217">
        <v>1365</v>
      </c>
      <c r="D1217" s="14">
        <v>10421.25</v>
      </c>
      <c r="E1217" s="14">
        <v>9379.16</v>
      </c>
    </row>
    <row r="1218" spans="2:5" x14ac:dyDescent="0.25">
      <c r="B1218" s="11" t="s">
        <v>5388</v>
      </c>
      <c r="C1218">
        <v>840</v>
      </c>
      <c r="D1218" s="14">
        <v>6195</v>
      </c>
      <c r="E1218" s="14">
        <v>5575.52</v>
      </c>
    </row>
    <row r="1219" spans="2:5" x14ac:dyDescent="0.25">
      <c r="B1219" s="12">
        <v>45936</v>
      </c>
      <c r="C1219">
        <v>105</v>
      </c>
      <c r="D1219" s="14">
        <v>997.5</v>
      </c>
      <c r="E1219" s="14">
        <v>897.75</v>
      </c>
    </row>
    <row r="1220" spans="2:5" x14ac:dyDescent="0.25">
      <c r="B1220" s="13" t="s">
        <v>5328</v>
      </c>
      <c r="C1220">
        <v>105</v>
      </c>
      <c r="D1220" s="14">
        <v>997.5</v>
      </c>
      <c r="E1220" s="14">
        <v>897.75</v>
      </c>
    </row>
    <row r="1221" spans="2:5" x14ac:dyDescent="0.25">
      <c r="B1221" s="12">
        <v>45938</v>
      </c>
      <c r="C1221">
        <v>105</v>
      </c>
      <c r="D1221" s="14">
        <v>813.75</v>
      </c>
      <c r="E1221" s="14">
        <v>732.38</v>
      </c>
    </row>
    <row r="1222" spans="2:5" x14ac:dyDescent="0.25">
      <c r="B1222" s="13" t="s">
        <v>5328</v>
      </c>
      <c r="C1222">
        <v>105</v>
      </c>
      <c r="D1222" s="14">
        <v>813.75</v>
      </c>
      <c r="E1222" s="14">
        <v>732.38</v>
      </c>
    </row>
    <row r="1223" spans="2:5" x14ac:dyDescent="0.25">
      <c r="B1223" s="12">
        <v>45939</v>
      </c>
      <c r="C1223">
        <v>105</v>
      </c>
      <c r="D1223" s="14">
        <v>840</v>
      </c>
      <c r="E1223" s="14">
        <v>756</v>
      </c>
    </row>
    <row r="1224" spans="2:5" x14ac:dyDescent="0.25">
      <c r="B1224" s="13" t="s">
        <v>5328</v>
      </c>
      <c r="C1224">
        <v>105</v>
      </c>
      <c r="D1224" s="14">
        <v>840</v>
      </c>
      <c r="E1224" s="14">
        <v>756</v>
      </c>
    </row>
    <row r="1225" spans="2:5" x14ac:dyDescent="0.25">
      <c r="B1225" s="12">
        <v>45940</v>
      </c>
      <c r="C1225">
        <v>105</v>
      </c>
      <c r="D1225" s="14">
        <v>682.5</v>
      </c>
      <c r="E1225" s="14">
        <v>614.25</v>
      </c>
    </row>
    <row r="1226" spans="2:5" x14ac:dyDescent="0.25">
      <c r="B1226" s="13" t="s">
        <v>5328</v>
      </c>
      <c r="C1226">
        <v>105</v>
      </c>
      <c r="D1226" s="14">
        <v>682.5</v>
      </c>
      <c r="E1226" s="14">
        <v>614.25</v>
      </c>
    </row>
    <row r="1227" spans="2:5" x14ac:dyDescent="0.25">
      <c r="B1227" s="12">
        <v>45944</v>
      </c>
      <c r="C1227">
        <v>105</v>
      </c>
      <c r="D1227" s="14">
        <v>892.5</v>
      </c>
      <c r="E1227" s="14">
        <v>803.25</v>
      </c>
    </row>
    <row r="1228" spans="2:5" x14ac:dyDescent="0.25">
      <c r="B1228" s="13" t="s">
        <v>5328</v>
      </c>
      <c r="C1228">
        <v>105</v>
      </c>
      <c r="D1228" s="14">
        <v>892.5</v>
      </c>
      <c r="E1228" s="14">
        <v>803.25</v>
      </c>
    </row>
    <row r="1229" spans="2:5" x14ac:dyDescent="0.25">
      <c r="B1229" s="12">
        <v>45945</v>
      </c>
      <c r="C1229">
        <v>105</v>
      </c>
      <c r="D1229" s="14">
        <v>656.25</v>
      </c>
      <c r="E1229" s="14">
        <v>590.63</v>
      </c>
    </row>
    <row r="1230" spans="2:5" x14ac:dyDescent="0.25">
      <c r="B1230" s="13" t="s">
        <v>5328</v>
      </c>
      <c r="C1230">
        <v>105</v>
      </c>
      <c r="D1230" s="14">
        <v>656.25</v>
      </c>
      <c r="E1230" s="14">
        <v>590.63</v>
      </c>
    </row>
    <row r="1231" spans="2:5" x14ac:dyDescent="0.25">
      <c r="B1231" s="12">
        <v>45952</v>
      </c>
      <c r="C1231">
        <v>105</v>
      </c>
      <c r="D1231" s="14">
        <v>656.25</v>
      </c>
      <c r="E1231" s="14">
        <v>590.63</v>
      </c>
    </row>
    <row r="1232" spans="2:5" x14ac:dyDescent="0.25">
      <c r="B1232" s="13" t="s">
        <v>5328</v>
      </c>
      <c r="C1232">
        <v>105</v>
      </c>
      <c r="D1232" s="14">
        <v>656.25</v>
      </c>
      <c r="E1232" s="14">
        <v>590.63</v>
      </c>
    </row>
    <row r="1233" spans="2:5" x14ac:dyDescent="0.25">
      <c r="B1233" s="12">
        <v>45960</v>
      </c>
      <c r="C1233">
        <v>105</v>
      </c>
      <c r="D1233" s="14">
        <v>656.25</v>
      </c>
      <c r="E1233" s="14">
        <v>590.63</v>
      </c>
    </row>
    <row r="1234" spans="2:5" x14ac:dyDescent="0.25">
      <c r="B1234" s="13" t="s">
        <v>5328</v>
      </c>
      <c r="C1234">
        <v>105</v>
      </c>
      <c r="D1234" s="14">
        <v>656.25</v>
      </c>
      <c r="E1234" s="14">
        <v>590.63</v>
      </c>
    </row>
    <row r="1235" spans="2:5" x14ac:dyDescent="0.25">
      <c r="B1235" s="11" t="s">
        <v>5377</v>
      </c>
      <c r="C1235">
        <v>525</v>
      </c>
      <c r="D1235" s="14">
        <v>4226.25</v>
      </c>
      <c r="E1235" s="14">
        <v>3803.6400000000003</v>
      </c>
    </row>
    <row r="1236" spans="2:5" x14ac:dyDescent="0.25">
      <c r="B1236" s="12">
        <v>45965</v>
      </c>
      <c r="C1236">
        <v>105</v>
      </c>
      <c r="D1236" s="14">
        <v>682.5</v>
      </c>
      <c r="E1236" s="14">
        <v>614.25</v>
      </c>
    </row>
    <row r="1237" spans="2:5" x14ac:dyDescent="0.25">
      <c r="B1237" s="13" t="s">
        <v>5328</v>
      </c>
      <c r="C1237">
        <v>105</v>
      </c>
      <c r="D1237" s="14">
        <v>682.5</v>
      </c>
      <c r="E1237" s="14">
        <v>614.25</v>
      </c>
    </row>
    <row r="1238" spans="2:5" x14ac:dyDescent="0.25">
      <c r="B1238" s="12">
        <v>45966</v>
      </c>
      <c r="C1238">
        <v>105</v>
      </c>
      <c r="D1238" s="14">
        <v>918.75</v>
      </c>
      <c r="E1238" s="14">
        <v>826.88</v>
      </c>
    </row>
    <row r="1239" spans="2:5" x14ac:dyDescent="0.25">
      <c r="B1239" s="13" t="s">
        <v>5328</v>
      </c>
      <c r="C1239">
        <v>105</v>
      </c>
      <c r="D1239" s="14">
        <v>918.75</v>
      </c>
      <c r="E1239" s="14">
        <v>826.88</v>
      </c>
    </row>
    <row r="1240" spans="2:5" x14ac:dyDescent="0.25">
      <c r="B1240" s="12">
        <v>45967</v>
      </c>
      <c r="C1240">
        <v>105</v>
      </c>
      <c r="D1240" s="14">
        <v>918.75</v>
      </c>
      <c r="E1240" s="14">
        <v>826.88</v>
      </c>
    </row>
    <row r="1241" spans="2:5" x14ac:dyDescent="0.25">
      <c r="B1241" s="13" t="s">
        <v>5328</v>
      </c>
      <c r="C1241">
        <v>105</v>
      </c>
      <c r="D1241" s="14">
        <v>918.75</v>
      </c>
      <c r="E1241" s="14">
        <v>826.88</v>
      </c>
    </row>
    <row r="1242" spans="2:5" x14ac:dyDescent="0.25">
      <c r="B1242" s="12">
        <v>45968</v>
      </c>
      <c r="C1242">
        <v>105</v>
      </c>
      <c r="D1242" s="14">
        <v>1233.75</v>
      </c>
      <c r="E1242" s="14">
        <v>1110.3800000000001</v>
      </c>
    </row>
    <row r="1243" spans="2:5" x14ac:dyDescent="0.25">
      <c r="B1243" s="13" t="s">
        <v>5328</v>
      </c>
      <c r="C1243">
        <v>105</v>
      </c>
      <c r="D1243" s="14">
        <v>1233.75</v>
      </c>
      <c r="E1243" s="14">
        <v>1110.3800000000001</v>
      </c>
    </row>
    <row r="1244" spans="2:5" x14ac:dyDescent="0.25">
      <c r="B1244" s="12">
        <v>45981</v>
      </c>
      <c r="C1244">
        <v>105</v>
      </c>
      <c r="D1244" s="14">
        <v>472.5</v>
      </c>
      <c r="E1244" s="14">
        <v>425.25</v>
      </c>
    </row>
    <row r="1245" spans="2:5" x14ac:dyDescent="0.25">
      <c r="B1245" s="13" t="s">
        <v>5328</v>
      </c>
      <c r="C1245">
        <v>105</v>
      </c>
      <c r="D1245" s="14">
        <v>472.5</v>
      </c>
      <c r="E1245" s="14">
        <v>425.25</v>
      </c>
    </row>
    <row r="1246" spans="2:5" x14ac:dyDescent="0.25">
      <c r="B1246" s="2" t="s">
        <v>5340</v>
      </c>
      <c r="C1246">
        <v>1100</v>
      </c>
      <c r="D1246" s="14">
        <v>8525</v>
      </c>
      <c r="E1246" s="14">
        <v>7672.5</v>
      </c>
    </row>
    <row r="1247" spans="2:5" x14ac:dyDescent="0.25">
      <c r="B1247" s="9" t="s">
        <v>5379</v>
      </c>
      <c r="C1247">
        <v>1100</v>
      </c>
      <c r="D1247" s="14">
        <v>8525</v>
      </c>
      <c r="E1247" s="14">
        <v>7672.5</v>
      </c>
    </row>
    <row r="1248" spans="2:5" x14ac:dyDescent="0.25">
      <c r="B1248" s="10" t="s">
        <v>5384</v>
      </c>
      <c r="C1248">
        <v>1100</v>
      </c>
      <c r="D1248" s="14">
        <v>8525</v>
      </c>
      <c r="E1248" s="14">
        <v>7672.5</v>
      </c>
    </row>
    <row r="1249" spans="2:5" x14ac:dyDescent="0.25">
      <c r="B1249" s="11" t="s">
        <v>5385</v>
      </c>
      <c r="C1249">
        <v>1100</v>
      </c>
      <c r="D1249" s="14">
        <v>8525</v>
      </c>
      <c r="E1249" s="14">
        <v>7672.5</v>
      </c>
    </row>
    <row r="1250" spans="2:5" x14ac:dyDescent="0.25">
      <c r="B1250" s="12">
        <v>45840</v>
      </c>
      <c r="C1250">
        <v>110</v>
      </c>
      <c r="D1250" s="14">
        <v>935</v>
      </c>
      <c r="E1250" s="14">
        <v>841.5</v>
      </c>
    </row>
    <row r="1251" spans="2:5" x14ac:dyDescent="0.25">
      <c r="B1251" s="13" t="s">
        <v>5339</v>
      </c>
      <c r="C1251">
        <v>110</v>
      </c>
      <c r="D1251" s="14">
        <v>935</v>
      </c>
      <c r="E1251" s="14">
        <v>841.5</v>
      </c>
    </row>
    <row r="1252" spans="2:5" x14ac:dyDescent="0.25">
      <c r="B1252" s="12">
        <v>45841</v>
      </c>
      <c r="C1252">
        <v>110</v>
      </c>
      <c r="D1252" s="14">
        <v>852.5</v>
      </c>
      <c r="E1252" s="14">
        <v>767.25</v>
      </c>
    </row>
    <row r="1253" spans="2:5" x14ac:dyDescent="0.25">
      <c r="B1253" s="13" t="s">
        <v>5339</v>
      </c>
      <c r="C1253">
        <v>110</v>
      </c>
      <c r="D1253" s="14">
        <v>852.5</v>
      </c>
      <c r="E1253" s="14">
        <v>767.25</v>
      </c>
    </row>
    <row r="1254" spans="2:5" x14ac:dyDescent="0.25">
      <c r="B1254" s="12">
        <v>45845</v>
      </c>
      <c r="C1254">
        <v>110</v>
      </c>
      <c r="D1254" s="14">
        <v>935</v>
      </c>
      <c r="E1254" s="14">
        <v>841.5</v>
      </c>
    </row>
    <row r="1255" spans="2:5" x14ac:dyDescent="0.25">
      <c r="B1255" s="13" t="s">
        <v>5339</v>
      </c>
      <c r="C1255">
        <v>110</v>
      </c>
      <c r="D1255" s="14">
        <v>935</v>
      </c>
      <c r="E1255" s="14">
        <v>841.5</v>
      </c>
    </row>
    <row r="1256" spans="2:5" x14ac:dyDescent="0.25">
      <c r="B1256" s="12">
        <v>45846</v>
      </c>
      <c r="C1256">
        <v>220</v>
      </c>
      <c r="D1256" s="14">
        <v>1705</v>
      </c>
      <c r="E1256" s="14">
        <v>1534.5</v>
      </c>
    </row>
    <row r="1257" spans="2:5" x14ac:dyDescent="0.25">
      <c r="B1257" s="13" t="s">
        <v>5339</v>
      </c>
      <c r="C1257">
        <v>220</v>
      </c>
      <c r="D1257" s="14">
        <v>1705</v>
      </c>
      <c r="E1257" s="14">
        <v>1534.5</v>
      </c>
    </row>
    <row r="1258" spans="2:5" x14ac:dyDescent="0.25">
      <c r="B1258" s="12">
        <v>45847</v>
      </c>
      <c r="C1258">
        <v>110</v>
      </c>
      <c r="D1258" s="14">
        <v>935</v>
      </c>
      <c r="E1258" s="14">
        <v>841.5</v>
      </c>
    </row>
    <row r="1259" spans="2:5" x14ac:dyDescent="0.25">
      <c r="B1259" s="13" t="s">
        <v>5339</v>
      </c>
      <c r="C1259">
        <v>110</v>
      </c>
      <c r="D1259" s="14">
        <v>935</v>
      </c>
      <c r="E1259" s="14">
        <v>841.5</v>
      </c>
    </row>
    <row r="1260" spans="2:5" x14ac:dyDescent="0.25">
      <c r="B1260" s="12">
        <v>45848</v>
      </c>
      <c r="C1260">
        <v>330</v>
      </c>
      <c r="D1260" s="14">
        <v>2365</v>
      </c>
      <c r="E1260" s="14">
        <v>2128.5</v>
      </c>
    </row>
    <row r="1261" spans="2:5" x14ac:dyDescent="0.25">
      <c r="B1261" s="13" t="s">
        <v>5339</v>
      </c>
      <c r="C1261">
        <v>330</v>
      </c>
      <c r="D1261" s="14">
        <v>2365</v>
      </c>
      <c r="E1261" s="14">
        <v>2128.5</v>
      </c>
    </row>
    <row r="1262" spans="2:5" x14ac:dyDescent="0.25">
      <c r="B1262" s="12">
        <v>45849</v>
      </c>
      <c r="C1262">
        <v>110</v>
      </c>
      <c r="D1262" s="14">
        <v>797.5</v>
      </c>
      <c r="E1262" s="14">
        <v>717.75</v>
      </c>
    </row>
    <row r="1263" spans="2:5" x14ac:dyDescent="0.25">
      <c r="B1263" s="13" t="s">
        <v>5339</v>
      </c>
      <c r="C1263">
        <v>110</v>
      </c>
      <c r="D1263" s="14">
        <v>797.5</v>
      </c>
      <c r="E1263" s="14">
        <v>717.75</v>
      </c>
    </row>
    <row r="1264" spans="2:5" x14ac:dyDescent="0.25">
      <c r="B1264" s="2" t="s">
        <v>5369</v>
      </c>
      <c r="C1264">
        <v>77959</v>
      </c>
      <c r="D1264" s="14">
        <v>170101.53</v>
      </c>
      <c r="E1264" s="14">
        <v>153091.39000000001</v>
      </c>
    </row>
    <row r="1265" spans="2:5" x14ac:dyDescent="0.25">
      <c r="B1265" s="9" t="s">
        <v>5375</v>
      </c>
      <c r="C1265">
        <v>115</v>
      </c>
      <c r="D1265" s="14">
        <v>1150</v>
      </c>
      <c r="E1265" s="14">
        <v>1035</v>
      </c>
    </row>
    <row r="1266" spans="2:5" x14ac:dyDescent="0.25">
      <c r="B1266" s="10" t="s">
        <v>5376</v>
      </c>
      <c r="C1266">
        <v>115</v>
      </c>
      <c r="D1266" s="14">
        <v>1150</v>
      </c>
      <c r="E1266" s="14">
        <v>1035</v>
      </c>
    </row>
    <row r="1267" spans="2:5" x14ac:dyDescent="0.25">
      <c r="B1267" s="11" t="s">
        <v>5377</v>
      </c>
      <c r="C1267">
        <v>115</v>
      </c>
      <c r="D1267" s="14">
        <v>1150</v>
      </c>
      <c r="E1267" s="14">
        <v>1035</v>
      </c>
    </row>
    <row r="1268" spans="2:5" x14ac:dyDescent="0.25">
      <c r="B1268" s="12">
        <v>45623</v>
      </c>
      <c r="C1268">
        <v>115</v>
      </c>
      <c r="D1268" s="14">
        <v>1150</v>
      </c>
      <c r="E1268" s="14">
        <v>1035</v>
      </c>
    </row>
    <row r="1269" spans="2:5" x14ac:dyDescent="0.25">
      <c r="B1269" s="13" t="s">
        <v>5310</v>
      </c>
      <c r="C1269">
        <v>115</v>
      </c>
      <c r="D1269" s="14">
        <v>1150</v>
      </c>
      <c r="E1269" s="14">
        <v>1035</v>
      </c>
    </row>
    <row r="1270" spans="2:5" x14ac:dyDescent="0.25">
      <c r="B1270" s="9" t="s">
        <v>5379</v>
      </c>
      <c r="C1270">
        <v>77844</v>
      </c>
      <c r="D1270" s="14">
        <v>168951.53</v>
      </c>
      <c r="E1270" s="14">
        <v>152056.39000000001</v>
      </c>
    </row>
    <row r="1271" spans="2:5" x14ac:dyDescent="0.25">
      <c r="B1271" s="10" t="s">
        <v>5380</v>
      </c>
      <c r="C1271">
        <v>420</v>
      </c>
      <c r="D1271" s="14">
        <v>2835</v>
      </c>
      <c r="E1271" s="14">
        <v>2551.5</v>
      </c>
    </row>
    <row r="1272" spans="2:5" x14ac:dyDescent="0.25">
      <c r="B1272" s="11" t="s">
        <v>5382</v>
      </c>
      <c r="C1272">
        <v>210</v>
      </c>
      <c r="D1272" s="14">
        <v>1837.5</v>
      </c>
      <c r="E1272" s="14">
        <v>1653.75</v>
      </c>
    </row>
    <row r="1273" spans="2:5" x14ac:dyDescent="0.25">
      <c r="B1273" s="12">
        <v>45796</v>
      </c>
      <c r="C1273">
        <v>105</v>
      </c>
      <c r="D1273" s="14">
        <v>840</v>
      </c>
      <c r="E1273" s="14">
        <v>756</v>
      </c>
    </row>
    <row r="1274" spans="2:5" x14ac:dyDescent="0.25">
      <c r="B1274" s="13" t="s">
        <v>5324</v>
      </c>
      <c r="C1274">
        <v>105</v>
      </c>
      <c r="D1274" s="14">
        <v>840</v>
      </c>
      <c r="E1274" s="14">
        <v>756</v>
      </c>
    </row>
    <row r="1275" spans="2:5" x14ac:dyDescent="0.25">
      <c r="B1275" s="12">
        <v>45804</v>
      </c>
      <c r="C1275">
        <v>105</v>
      </c>
      <c r="D1275" s="14">
        <v>997.5</v>
      </c>
      <c r="E1275" s="14">
        <v>897.75</v>
      </c>
    </row>
    <row r="1276" spans="2:5" x14ac:dyDescent="0.25">
      <c r="B1276" s="13" t="s">
        <v>5324</v>
      </c>
      <c r="C1276">
        <v>105</v>
      </c>
      <c r="D1276" s="14">
        <v>997.5</v>
      </c>
      <c r="E1276" s="14">
        <v>897.75</v>
      </c>
    </row>
    <row r="1277" spans="2:5" x14ac:dyDescent="0.25">
      <c r="B1277" s="11" t="s">
        <v>5383</v>
      </c>
      <c r="C1277">
        <v>210</v>
      </c>
      <c r="D1277" s="14">
        <v>997.5</v>
      </c>
      <c r="E1277" s="14">
        <v>897.75</v>
      </c>
    </row>
    <row r="1278" spans="2:5" x14ac:dyDescent="0.25">
      <c r="B1278" s="12">
        <v>45810</v>
      </c>
      <c r="C1278">
        <v>105</v>
      </c>
      <c r="D1278" s="14">
        <v>682.5</v>
      </c>
      <c r="E1278" s="14">
        <v>614.25</v>
      </c>
    </row>
    <row r="1279" spans="2:5" x14ac:dyDescent="0.25">
      <c r="B1279" s="13" t="s">
        <v>787</v>
      </c>
      <c r="C1279">
        <v>105</v>
      </c>
      <c r="D1279" s="14">
        <v>682.5</v>
      </c>
      <c r="E1279" s="14">
        <v>614.25</v>
      </c>
    </row>
    <row r="1280" spans="2:5" x14ac:dyDescent="0.25">
      <c r="B1280" s="12">
        <v>45811</v>
      </c>
      <c r="C1280">
        <v>105</v>
      </c>
      <c r="D1280" s="14">
        <v>315</v>
      </c>
      <c r="E1280" s="14">
        <v>283.5</v>
      </c>
    </row>
    <row r="1281" spans="2:5" x14ac:dyDescent="0.25">
      <c r="B1281" s="13" t="s">
        <v>787</v>
      </c>
      <c r="C1281">
        <v>105</v>
      </c>
      <c r="D1281" s="14">
        <v>315</v>
      </c>
      <c r="E1281" s="14">
        <v>283.5</v>
      </c>
    </row>
    <row r="1282" spans="2:5" x14ac:dyDescent="0.25">
      <c r="B1282" s="10" t="s">
        <v>5384</v>
      </c>
      <c r="C1282">
        <v>32974</v>
      </c>
      <c r="D1282" s="14">
        <v>85275.28</v>
      </c>
      <c r="E1282" s="14">
        <v>76747.75</v>
      </c>
    </row>
    <row r="1283" spans="2:5" x14ac:dyDescent="0.25">
      <c r="B1283" s="11" t="s">
        <v>5385</v>
      </c>
      <c r="C1283">
        <v>3050</v>
      </c>
      <c r="D1283" s="14">
        <v>19192.5</v>
      </c>
      <c r="E1283" s="14">
        <v>17273.25</v>
      </c>
    </row>
    <row r="1284" spans="2:5" x14ac:dyDescent="0.25">
      <c r="B1284" s="12">
        <v>45840</v>
      </c>
      <c r="C1284">
        <v>220</v>
      </c>
      <c r="D1284" s="14">
        <v>1952.5</v>
      </c>
      <c r="E1284" s="14">
        <v>1757.25</v>
      </c>
    </row>
    <row r="1285" spans="2:5" x14ac:dyDescent="0.25">
      <c r="B1285" s="13" t="s">
        <v>5339</v>
      </c>
      <c r="C1285">
        <v>220</v>
      </c>
      <c r="D1285" s="14">
        <v>1952.5</v>
      </c>
      <c r="E1285" s="14">
        <v>1757.25</v>
      </c>
    </row>
    <row r="1286" spans="2:5" x14ac:dyDescent="0.25">
      <c r="B1286" s="12">
        <v>45841</v>
      </c>
      <c r="C1286">
        <v>220</v>
      </c>
      <c r="D1286" s="14">
        <v>1732.5</v>
      </c>
      <c r="E1286" s="14">
        <v>1559.25</v>
      </c>
    </row>
    <row r="1287" spans="2:5" x14ac:dyDescent="0.25">
      <c r="B1287" s="13" t="s">
        <v>5339</v>
      </c>
      <c r="C1287">
        <v>220</v>
      </c>
      <c r="D1287" s="14">
        <v>1732.5</v>
      </c>
      <c r="E1287" s="14">
        <v>1559.25</v>
      </c>
    </row>
    <row r="1288" spans="2:5" x14ac:dyDescent="0.25">
      <c r="B1288" s="12">
        <v>45854</v>
      </c>
      <c r="C1288">
        <v>330</v>
      </c>
      <c r="D1288" s="14">
        <v>2722.5</v>
      </c>
      <c r="E1288" s="14">
        <v>2450.25</v>
      </c>
    </row>
    <row r="1289" spans="2:5" x14ac:dyDescent="0.25">
      <c r="B1289" s="13" t="s">
        <v>5339</v>
      </c>
      <c r="C1289">
        <v>330</v>
      </c>
      <c r="D1289" s="14">
        <v>2722.5</v>
      </c>
      <c r="E1289" s="14">
        <v>2450.25</v>
      </c>
    </row>
    <row r="1290" spans="2:5" x14ac:dyDescent="0.25">
      <c r="B1290" s="12">
        <v>45859</v>
      </c>
      <c r="C1290">
        <v>210</v>
      </c>
      <c r="D1290" s="14">
        <v>1837.5</v>
      </c>
      <c r="E1290" s="14">
        <v>1653.75</v>
      </c>
    </row>
    <row r="1291" spans="2:5" x14ac:dyDescent="0.25">
      <c r="B1291" s="13" t="s">
        <v>5311</v>
      </c>
      <c r="C1291">
        <v>210</v>
      </c>
      <c r="D1291" s="14">
        <v>1837.5</v>
      </c>
      <c r="E1291" s="14">
        <v>1653.75</v>
      </c>
    </row>
    <row r="1292" spans="2:5" x14ac:dyDescent="0.25">
      <c r="B1292" s="12">
        <v>45860</v>
      </c>
      <c r="C1292">
        <v>210</v>
      </c>
      <c r="D1292" s="14">
        <v>1732.5</v>
      </c>
      <c r="E1292" s="14">
        <v>1559.25</v>
      </c>
    </row>
    <row r="1293" spans="2:5" x14ac:dyDescent="0.25">
      <c r="B1293" s="13" t="s">
        <v>5311</v>
      </c>
      <c r="C1293">
        <v>210</v>
      </c>
      <c r="D1293" s="14">
        <v>1732.5</v>
      </c>
      <c r="E1293" s="14">
        <v>1559.25</v>
      </c>
    </row>
    <row r="1294" spans="2:5" x14ac:dyDescent="0.25">
      <c r="B1294" s="12">
        <v>45861</v>
      </c>
      <c r="C1294">
        <v>325</v>
      </c>
      <c r="D1294" s="14">
        <v>1762.5</v>
      </c>
      <c r="E1294" s="14">
        <v>1586.25</v>
      </c>
    </row>
    <row r="1295" spans="2:5" x14ac:dyDescent="0.25">
      <c r="B1295" s="13" t="s">
        <v>5343</v>
      </c>
      <c r="C1295">
        <v>220</v>
      </c>
      <c r="D1295" s="14">
        <v>660</v>
      </c>
      <c r="E1295" s="14">
        <v>594</v>
      </c>
    </row>
    <row r="1296" spans="2:5" x14ac:dyDescent="0.25">
      <c r="B1296" s="13" t="s">
        <v>5311</v>
      </c>
      <c r="C1296">
        <v>105</v>
      </c>
      <c r="D1296" s="14">
        <v>1102.5</v>
      </c>
      <c r="E1296" s="14">
        <v>992.25</v>
      </c>
    </row>
    <row r="1297" spans="2:5" x14ac:dyDescent="0.25">
      <c r="B1297" s="12">
        <v>45862</v>
      </c>
      <c r="C1297">
        <v>435</v>
      </c>
      <c r="D1297" s="14">
        <v>3780</v>
      </c>
      <c r="E1297" s="14">
        <v>3402</v>
      </c>
    </row>
    <row r="1298" spans="2:5" x14ac:dyDescent="0.25">
      <c r="B1298" s="13" t="s">
        <v>5344</v>
      </c>
      <c r="C1298">
        <v>330</v>
      </c>
      <c r="D1298" s="14">
        <v>2887.5</v>
      </c>
      <c r="E1298" s="14">
        <v>2598.75</v>
      </c>
    </row>
    <row r="1299" spans="2:5" x14ac:dyDescent="0.25">
      <c r="B1299" s="13" t="s">
        <v>5311</v>
      </c>
      <c r="C1299">
        <v>105</v>
      </c>
      <c r="D1299" s="14">
        <v>892.5</v>
      </c>
      <c r="E1299" s="14">
        <v>803.25</v>
      </c>
    </row>
    <row r="1300" spans="2:5" x14ac:dyDescent="0.25">
      <c r="B1300" s="12">
        <v>45863</v>
      </c>
      <c r="C1300">
        <v>325</v>
      </c>
      <c r="D1300" s="14">
        <v>1825</v>
      </c>
      <c r="E1300" s="14">
        <v>1642.5</v>
      </c>
    </row>
    <row r="1301" spans="2:5" x14ac:dyDescent="0.25">
      <c r="B1301" s="13" t="s">
        <v>5343</v>
      </c>
      <c r="C1301">
        <v>220</v>
      </c>
      <c r="D1301" s="14">
        <v>880</v>
      </c>
      <c r="E1301" s="14">
        <v>792</v>
      </c>
    </row>
    <row r="1302" spans="2:5" x14ac:dyDescent="0.25">
      <c r="B1302" s="13" t="s">
        <v>5311</v>
      </c>
      <c r="C1302">
        <v>105</v>
      </c>
      <c r="D1302" s="14">
        <v>945</v>
      </c>
      <c r="E1302" s="14">
        <v>850.5</v>
      </c>
    </row>
    <row r="1303" spans="2:5" x14ac:dyDescent="0.25">
      <c r="B1303" s="12">
        <v>45868</v>
      </c>
      <c r="C1303">
        <v>115</v>
      </c>
      <c r="D1303" s="14">
        <v>747.5</v>
      </c>
      <c r="E1303" s="14">
        <v>672.75</v>
      </c>
    </row>
    <row r="1304" spans="2:5" x14ac:dyDescent="0.25">
      <c r="B1304" s="13" t="s">
        <v>5310</v>
      </c>
      <c r="C1304">
        <v>115</v>
      </c>
      <c r="D1304" s="14">
        <v>747.5</v>
      </c>
      <c r="E1304" s="14">
        <v>672.75</v>
      </c>
    </row>
    <row r="1305" spans="2:5" x14ac:dyDescent="0.25">
      <c r="B1305" s="12">
        <v>45869</v>
      </c>
      <c r="C1305">
        <v>660</v>
      </c>
      <c r="D1305" s="14">
        <v>1100</v>
      </c>
      <c r="E1305" s="14">
        <v>990</v>
      </c>
    </row>
    <row r="1306" spans="2:5" x14ac:dyDescent="0.25">
      <c r="B1306" s="13" t="s">
        <v>5343</v>
      </c>
      <c r="C1306">
        <v>660</v>
      </c>
      <c r="D1306" s="14">
        <v>1100</v>
      </c>
      <c r="E1306" s="14">
        <v>990</v>
      </c>
    </row>
    <row r="1307" spans="2:5" x14ac:dyDescent="0.25">
      <c r="B1307" s="11" t="s">
        <v>5386</v>
      </c>
      <c r="C1307">
        <v>7660</v>
      </c>
      <c r="D1307" s="14">
        <v>17480</v>
      </c>
      <c r="E1307" s="14">
        <v>15732</v>
      </c>
    </row>
    <row r="1308" spans="2:5" x14ac:dyDescent="0.25">
      <c r="B1308" s="12">
        <v>45875</v>
      </c>
      <c r="C1308">
        <v>220</v>
      </c>
      <c r="D1308" s="14">
        <v>1760</v>
      </c>
      <c r="E1308" s="14">
        <v>1584</v>
      </c>
    </row>
    <row r="1309" spans="2:5" x14ac:dyDescent="0.25">
      <c r="B1309" s="13" t="s">
        <v>5344</v>
      </c>
      <c r="C1309">
        <v>220</v>
      </c>
      <c r="D1309" s="14">
        <v>1760</v>
      </c>
      <c r="E1309" s="14">
        <v>1584</v>
      </c>
    </row>
    <row r="1310" spans="2:5" x14ac:dyDescent="0.25">
      <c r="B1310" s="12">
        <v>45882</v>
      </c>
      <c r="C1310">
        <v>840</v>
      </c>
      <c r="D1310" s="14">
        <v>3930</v>
      </c>
      <c r="E1310" s="14">
        <v>3537</v>
      </c>
    </row>
    <row r="1311" spans="2:5" x14ac:dyDescent="0.25">
      <c r="B1311" s="13" t="s">
        <v>5319</v>
      </c>
      <c r="C1311">
        <v>840</v>
      </c>
      <c r="D1311" s="14">
        <v>3930</v>
      </c>
      <c r="E1311" s="14">
        <v>3537</v>
      </c>
    </row>
    <row r="1312" spans="2:5" x14ac:dyDescent="0.25">
      <c r="B1312" s="12">
        <v>45883</v>
      </c>
      <c r="C1312">
        <v>5700</v>
      </c>
      <c r="D1312" s="14">
        <v>10410</v>
      </c>
      <c r="E1312" s="14">
        <v>9369</v>
      </c>
    </row>
    <row r="1313" spans="2:5" x14ac:dyDescent="0.25">
      <c r="B1313" s="13" t="s">
        <v>5319</v>
      </c>
      <c r="C1313">
        <v>5700</v>
      </c>
      <c r="D1313" s="14">
        <v>10410</v>
      </c>
      <c r="E1313" s="14">
        <v>9369</v>
      </c>
    </row>
    <row r="1314" spans="2:5" x14ac:dyDescent="0.25">
      <c r="B1314" s="12">
        <v>45890</v>
      </c>
      <c r="C1314">
        <v>750</v>
      </c>
      <c r="D1314" s="14">
        <v>750</v>
      </c>
      <c r="E1314" s="14">
        <v>675</v>
      </c>
    </row>
    <row r="1315" spans="2:5" x14ac:dyDescent="0.25">
      <c r="B1315" s="13" t="s">
        <v>5319</v>
      </c>
      <c r="C1315">
        <v>750</v>
      </c>
      <c r="D1315" s="14">
        <v>750</v>
      </c>
      <c r="E1315" s="14">
        <v>675</v>
      </c>
    </row>
    <row r="1316" spans="2:5" x14ac:dyDescent="0.25">
      <c r="B1316" s="12">
        <v>45894</v>
      </c>
      <c r="C1316">
        <v>30</v>
      </c>
      <c r="D1316" s="14">
        <v>270</v>
      </c>
      <c r="E1316" s="14">
        <v>243</v>
      </c>
    </row>
    <row r="1317" spans="2:5" x14ac:dyDescent="0.25">
      <c r="B1317" s="13" t="s">
        <v>5319</v>
      </c>
      <c r="C1317">
        <v>30</v>
      </c>
      <c r="D1317" s="14">
        <v>270</v>
      </c>
      <c r="E1317" s="14">
        <v>243</v>
      </c>
    </row>
    <row r="1318" spans="2:5" x14ac:dyDescent="0.25">
      <c r="B1318" s="12">
        <v>45897</v>
      </c>
      <c r="C1318">
        <v>120</v>
      </c>
      <c r="D1318" s="14">
        <v>360</v>
      </c>
      <c r="E1318" s="14">
        <v>324</v>
      </c>
    </row>
    <row r="1319" spans="2:5" x14ac:dyDescent="0.25">
      <c r="B1319" s="13" t="s">
        <v>5343</v>
      </c>
      <c r="C1319">
        <v>120</v>
      </c>
      <c r="D1319" s="14">
        <v>360</v>
      </c>
      <c r="E1319" s="14">
        <v>324</v>
      </c>
    </row>
    <row r="1320" spans="2:5" x14ac:dyDescent="0.25">
      <c r="B1320" s="11" t="s">
        <v>5387</v>
      </c>
      <c r="C1320">
        <v>22264</v>
      </c>
      <c r="D1320" s="14">
        <v>48602.78</v>
      </c>
      <c r="E1320" s="14">
        <v>43742.5</v>
      </c>
    </row>
    <row r="1321" spans="2:5" x14ac:dyDescent="0.25">
      <c r="B1321" s="12">
        <v>45902</v>
      </c>
      <c r="C1321">
        <v>30</v>
      </c>
      <c r="D1321" s="14">
        <v>270</v>
      </c>
      <c r="E1321" s="14">
        <v>243</v>
      </c>
    </row>
    <row r="1322" spans="2:5" x14ac:dyDescent="0.25">
      <c r="B1322" s="13" t="s">
        <v>5319</v>
      </c>
      <c r="C1322">
        <v>30</v>
      </c>
      <c r="D1322" s="14">
        <v>270</v>
      </c>
      <c r="E1322" s="14">
        <v>243</v>
      </c>
    </row>
    <row r="1323" spans="2:5" x14ac:dyDescent="0.25">
      <c r="B1323" s="12">
        <v>45908</v>
      </c>
      <c r="C1323">
        <v>90</v>
      </c>
      <c r="D1323" s="14">
        <v>600</v>
      </c>
      <c r="E1323" s="14">
        <v>540</v>
      </c>
    </row>
    <row r="1324" spans="2:5" x14ac:dyDescent="0.25">
      <c r="B1324" s="13" t="s">
        <v>5319</v>
      </c>
      <c r="C1324">
        <v>90</v>
      </c>
      <c r="D1324" s="14">
        <v>600</v>
      </c>
      <c r="E1324" s="14">
        <v>540</v>
      </c>
    </row>
    <row r="1325" spans="2:5" x14ac:dyDescent="0.25">
      <c r="B1325" s="12">
        <v>45911</v>
      </c>
      <c r="C1325">
        <v>1100</v>
      </c>
      <c r="D1325" s="14">
        <v>1100</v>
      </c>
      <c r="E1325" s="14">
        <v>990</v>
      </c>
    </row>
    <row r="1326" spans="2:5" x14ac:dyDescent="0.25">
      <c r="B1326" s="13" t="s">
        <v>5363</v>
      </c>
      <c r="C1326">
        <v>1100</v>
      </c>
      <c r="D1326" s="14">
        <v>1100</v>
      </c>
      <c r="E1326" s="14">
        <v>990</v>
      </c>
    </row>
    <row r="1327" spans="2:5" x14ac:dyDescent="0.25">
      <c r="B1327" s="12">
        <v>45915</v>
      </c>
      <c r="C1327">
        <v>30</v>
      </c>
      <c r="D1327" s="14">
        <v>120</v>
      </c>
      <c r="E1327" s="14">
        <v>108</v>
      </c>
    </row>
    <row r="1328" spans="2:5" x14ac:dyDescent="0.25">
      <c r="B1328" s="13" t="s">
        <v>5319</v>
      </c>
      <c r="C1328">
        <v>30</v>
      </c>
      <c r="D1328" s="14">
        <v>120</v>
      </c>
      <c r="E1328" s="14">
        <v>108</v>
      </c>
    </row>
    <row r="1329" spans="2:5" x14ac:dyDescent="0.25">
      <c r="B1329" s="12">
        <v>45918</v>
      </c>
      <c r="C1329">
        <v>174</v>
      </c>
      <c r="D1329" s="14">
        <v>2452.7799999999997</v>
      </c>
      <c r="E1329" s="14">
        <v>2207.5</v>
      </c>
    </row>
    <row r="1330" spans="2:5" x14ac:dyDescent="0.25">
      <c r="B1330" s="13" t="s">
        <v>5364</v>
      </c>
      <c r="C1330">
        <v>64</v>
      </c>
      <c r="D1330" s="14">
        <v>1325.2799999999997</v>
      </c>
      <c r="E1330" s="14">
        <v>1192.7499999999998</v>
      </c>
    </row>
    <row r="1331" spans="2:5" x14ac:dyDescent="0.25">
      <c r="B1331" s="13" t="s">
        <v>5344</v>
      </c>
      <c r="C1331">
        <v>110</v>
      </c>
      <c r="D1331" s="14">
        <v>1127.5</v>
      </c>
      <c r="E1331" s="14">
        <v>1014.75</v>
      </c>
    </row>
    <row r="1332" spans="2:5" x14ac:dyDescent="0.25">
      <c r="B1332" s="12">
        <v>45919</v>
      </c>
      <c r="C1332">
        <v>2420</v>
      </c>
      <c r="D1332" s="14">
        <v>2420</v>
      </c>
      <c r="E1332" s="14">
        <v>2178</v>
      </c>
    </row>
    <row r="1333" spans="2:5" x14ac:dyDescent="0.25">
      <c r="B1333" s="13" t="s">
        <v>5363</v>
      </c>
      <c r="C1333">
        <v>2420</v>
      </c>
      <c r="D1333" s="14">
        <v>2420</v>
      </c>
      <c r="E1333" s="14">
        <v>2178</v>
      </c>
    </row>
    <row r="1334" spans="2:5" x14ac:dyDescent="0.25">
      <c r="B1334" s="12">
        <v>45923</v>
      </c>
      <c r="C1334">
        <v>220</v>
      </c>
      <c r="D1334" s="14">
        <v>1320</v>
      </c>
      <c r="E1334" s="14">
        <v>1188</v>
      </c>
    </row>
    <row r="1335" spans="2:5" x14ac:dyDescent="0.25">
      <c r="B1335" s="13" t="s">
        <v>5363</v>
      </c>
      <c r="C1335">
        <v>220</v>
      </c>
      <c r="D1335" s="14">
        <v>1320</v>
      </c>
      <c r="E1335" s="14">
        <v>1188</v>
      </c>
    </row>
    <row r="1336" spans="2:5" x14ac:dyDescent="0.25">
      <c r="B1336" s="12">
        <v>45924</v>
      </c>
      <c r="C1336">
        <v>2420</v>
      </c>
      <c r="D1336" s="14">
        <v>12100</v>
      </c>
      <c r="E1336" s="14">
        <v>10890</v>
      </c>
    </row>
    <row r="1337" spans="2:5" x14ac:dyDescent="0.25">
      <c r="B1337" s="13" t="s">
        <v>5363</v>
      </c>
      <c r="C1337">
        <v>2420</v>
      </c>
      <c r="D1337" s="14">
        <v>12100</v>
      </c>
      <c r="E1337" s="14">
        <v>10890</v>
      </c>
    </row>
    <row r="1338" spans="2:5" x14ac:dyDescent="0.25">
      <c r="B1338" s="12">
        <v>45925</v>
      </c>
      <c r="C1338">
        <v>2310</v>
      </c>
      <c r="D1338" s="14">
        <v>8690</v>
      </c>
      <c r="E1338" s="14">
        <v>7821</v>
      </c>
    </row>
    <row r="1339" spans="2:5" x14ac:dyDescent="0.25">
      <c r="B1339" s="13" t="s">
        <v>5363</v>
      </c>
      <c r="C1339">
        <v>2310</v>
      </c>
      <c r="D1339" s="14">
        <v>8690</v>
      </c>
      <c r="E1339" s="14">
        <v>7821</v>
      </c>
    </row>
    <row r="1340" spans="2:5" x14ac:dyDescent="0.25">
      <c r="B1340" s="12">
        <v>45926</v>
      </c>
      <c r="C1340">
        <v>1320</v>
      </c>
      <c r="D1340" s="14">
        <v>5280</v>
      </c>
      <c r="E1340" s="14">
        <v>4752</v>
      </c>
    </row>
    <row r="1341" spans="2:5" x14ac:dyDescent="0.25">
      <c r="B1341" s="13" t="s">
        <v>5363</v>
      </c>
      <c r="C1341">
        <v>1320</v>
      </c>
      <c r="D1341" s="14">
        <v>5280</v>
      </c>
      <c r="E1341" s="14">
        <v>4752</v>
      </c>
    </row>
    <row r="1342" spans="2:5" x14ac:dyDescent="0.25">
      <c r="B1342" s="12">
        <v>45929</v>
      </c>
      <c r="C1342">
        <v>2100</v>
      </c>
      <c r="D1342" s="14">
        <v>3300</v>
      </c>
      <c r="E1342" s="14">
        <v>2970</v>
      </c>
    </row>
    <row r="1343" spans="2:5" x14ac:dyDescent="0.25">
      <c r="B1343" s="13" t="s">
        <v>5319</v>
      </c>
      <c r="C1343">
        <v>2100</v>
      </c>
      <c r="D1343" s="14">
        <v>3300</v>
      </c>
      <c r="E1343" s="14">
        <v>2970</v>
      </c>
    </row>
    <row r="1344" spans="2:5" x14ac:dyDescent="0.25">
      <c r="B1344" s="12">
        <v>45930</v>
      </c>
      <c r="C1344">
        <v>10050</v>
      </c>
      <c r="D1344" s="14">
        <v>10950</v>
      </c>
      <c r="E1344" s="14">
        <v>9855</v>
      </c>
    </row>
    <row r="1345" spans="2:5" x14ac:dyDescent="0.25">
      <c r="B1345" s="13" t="s">
        <v>5319</v>
      </c>
      <c r="C1345">
        <v>10050</v>
      </c>
      <c r="D1345" s="14">
        <v>10950</v>
      </c>
      <c r="E1345" s="14">
        <v>9855</v>
      </c>
    </row>
    <row r="1346" spans="2:5" x14ac:dyDescent="0.25">
      <c r="B1346" s="10" t="s">
        <v>5376</v>
      </c>
      <c r="C1346">
        <v>44450</v>
      </c>
      <c r="D1346" s="14">
        <v>80841.25</v>
      </c>
      <c r="E1346" s="14">
        <v>72757.140000000014</v>
      </c>
    </row>
    <row r="1347" spans="2:5" x14ac:dyDescent="0.25">
      <c r="B1347" s="11" t="s">
        <v>5388</v>
      </c>
      <c r="C1347">
        <v>10485</v>
      </c>
      <c r="D1347" s="14">
        <v>20272.5</v>
      </c>
      <c r="E1347" s="14">
        <v>18245.25</v>
      </c>
    </row>
    <row r="1348" spans="2:5" x14ac:dyDescent="0.25">
      <c r="B1348" s="12">
        <v>45933</v>
      </c>
      <c r="C1348">
        <v>105</v>
      </c>
      <c r="D1348" s="14">
        <v>892.5</v>
      </c>
      <c r="E1348" s="14">
        <v>803.25</v>
      </c>
    </row>
    <row r="1349" spans="2:5" x14ac:dyDescent="0.25">
      <c r="B1349" s="13" t="s">
        <v>5311</v>
      </c>
      <c r="C1349">
        <v>105</v>
      </c>
      <c r="D1349" s="14">
        <v>892.5</v>
      </c>
      <c r="E1349" s="14">
        <v>803.25</v>
      </c>
    </row>
    <row r="1350" spans="2:5" x14ac:dyDescent="0.25">
      <c r="B1350" s="12">
        <v>45938</v>
      </c>
      <c r="C1350">
        <v>2280</v>
      </c>
      <c r="D1350" s="14">
        <v>4845</v>
      </c>
      <c r="E1350" s="14">
        <v>4360.5</v>
      </c>
    </row>
    <row r="1351" spans="2:5" x14ac:dyDescent="0.25">
      <c r="B1351" s="13" t="s">
        <v>5365</v>
      </c>
      <c r="C1351">
        <v>2280</v>
      </c>
      <c r="D1351" s="14">
        <v>4845</v>
      </c>
      <c r="E1351" s="14">
        <v>4360.5</v>
      </c>
    </row>
    <row r="1352" spans="2:5" x14ac:dyDescent="0.25">
      <c r="B1352" s="12">
        <v>45939</v>
      </c>
      <c r="C1352">
        <v>2280</v>
      </c>
      <c r="D1352" s="14">
        <v>5415</v>
      </c>
      <c r="E1352" s="14">
        <v>4873.5</v>
      </c>
    </row>
    <row r="1353" spans="2:5" x14ac:dyDescent="0.25">
      <c r="B1353" s="13" t="s">
        <v>5365</v>
      </c>
      <c r="C1353">
        <v>2280</v>
      </c>
      <c r="D1353" s="14">
        <v>5415</v>
      </c>
      <c r="E1353" s="14">
        <v>4873.5</v>
      </c>
    </row>
    <row r="1354" spans="2:5" x14ac:dyDescent="0.25">
      <c r="B1354" s="12">
        <v>45945</v>
      </c>
      <c r="C1354">
        <v>440</v>
      </c>
      <c r="D1354" s="14">
        <v>1760</v>
      </c>
      <c r="E1354" s="14">
        <v>1584</v>
      </c>
    </row>
    <row r="1355" spans="2:5" x14ac:dyDescent="0.25">
      <c r="B1355" s="13" t="s">
        <v>5363</v>
      </c>
      <c r="C1355">
        <v>440</v>
      </c>
      <c r="D1355" s="14">
        <v>1760</v>
      </c>
      <c r="E1355" s="14">
        <v>1584</v>
      </c>
    </row>
    <row r="1356" spans="2:5" x14ac:dyDescent="0.25">
      <c r="B1356" s="12">
        <v>45952</v>
      </c>
      <c r="C1356">
        <v>660</v>
      </c>
      <c r="D1356" s="14">
        <v>2640</v>
      </c>
      <c r="E1356" s="14">
        <v>2376</v>
      </c>
    </row>
    <row r="1357" spans="2:5" x14ac:dyDescent="0.25">
      <c r="B1357" s="13" t="s">
        <v>5363</v>
      </c>
      <c r="C1357">
        <v>660</v>
      </c>
      <c r="D1357" s="14">
        <v>2640</v>
      </c>
      <c r="E1357" s="14">
        <v>2376</v>
      </c>
    </row>
    <row r="1358" spans="2:5" x14ac:dyDescent="0.25">
      <c r="B1358" s="12">
        <v>45960</v>
      </c>
      <c r="C1358">
        <v>220</v>
      </c>
      <c r="D1358" s="14">
        <v>220</v>
      </c>
      <c r="E1358" s="14">
        <v>198</v>
      </c>
    </row>
    <row r="1359" spans="2:5" x14ac:dyDescent="0.25">
      <c r="B1359" s="13" t="s">
        <v>5363</v>
      </c>
      <c r="C1359">
        <v>220</v>
      </c>
      <c r="D1359" s="14">
        <v>220</v>
      </c>
      <c r="E1359" s="14">
        <v>198</v>
      </c>
    </row>
    <row r="1360" spans="2:5" x14ac:dyDescent="0.25">
      <c r="B1360" s="12">
        <v>45961</v>
      </c>
      <c r="C1360">
        <v>4500</v>
      </c>
      <c r="D1360" s="14">
        <v>4500</v>
      </c>
      <c r="E1360" s="14">
        <v>4050</v>
      </c>
    </row>
    <row r="1361" spans="2:5" x14ac:dyDescent="0.25">
      <c r="B1361" s="13" t="s">
        <v>5319</v>
      </c>
      <c r="C1361">
        <v>4500</v>
      </c>
      <c r="D1361" s="14">
        <v>4500</v>
      </c>
      <c r="E1361" s="14">
        <v>4050</v>
      </c>
    </row>
    <row r="1362" spans="2:5" x14ac:dyDescent="0.25">
      <c r="B1362" s="11" t="s">
        <v>5377</v>
      </c>
      <c r="C1362">
        <v>33965</v>
      </c>
      <c r="D1362" s="14">
        <v>60568.75</v>
      </c>
      <c r="E1362" s="14">
        <v>54511.89</v>
      </c>
    </row>
    <row r="1363" spans="2:5" x14ac:dyDescent="0.25">
      <c r="B1363" s="12">
        <v>45964</v>
      </c>
      <c r="C1363">
        <v>5505</v>
      </c>
      <c r="D1363" s="14">
        <v>6056.25</v>
      </c>
      <c r="E1363" s="14">
        <v>5450.63</v>
      </c>
    </row>
    <row r="1364" spans="2:5" x14ac:dyDescent="0.25">
      <c r="B1364" s="13" t="s">
        <v>5324</v>
      </c>
      <c r="C1364">
        <v>105</v>
      </c>
      <c r="D1364" s="14">
        <v>656.25</v>
      </c>
      <c r="E1364" s="14">
        <v>590.63</v>
      </c>
    </row>
    <row r="1365" spans="2:5" x14ac:dyDescent="0.25">
      <c r="B1365" s="13" t="s">
        <v>5319</v>
      </c>
      <c r="C1365">
        <v>5400</v>
      </c>
      <c r="D1365" s="14">
        <v>5400</v>
      </c>
      <c r="E1365" s="14">
        <v>4860</v>
      </c>
    </row>
    <row r="1366" spans="2:5" x14ac:dyDescent="0.25">
      <c r="B1366" s="12">
        <v>45965</v>
      </c>
      <c r="C1366">
        <v>10715</v>
      </c>
      <c r="D1366" s="14">
        <v>16768.75</v>
      </c>
      <c r="E1366" s="14">
        <v>15091.88</v>
      </c>
    </row>
    <row r="1367" spans="2:5" x14ac:dyDescent="0.25">
      <c r="B1367" s="13" t="s">
        <v>5324</v>
      </c>
      <c r="C1367">
        <v>105</v>
      </c>
      <c r="D1367" s="14">
        <v>813.75</v>
      </c>
      <c r="E1367" s="14">
        <v>732.38</v>
      </c>
    </row>
    <row r="1368" spans="2:5" x14ac:dyDescent="0.25">
      <c r="B1368" s="13" t="s">
        <v>5319</v>
      </c>
      <c r="C1368">
        <v>10610</v>
      </c>
      <c r="D1368" s="14">
        <v>15955</v>
      </c>
      <c r="E1368" s="14">
        <v>14359.5</v>
      </c>
    </row>
    <row r="1369" spans="2:5" x14ac:dyDescent="0.25">
      <c r="B1369" s="12">
        <v>45966</v>
      </c>
      <c r="C1369">
        <v>985</v>
      </c>
      <c r="D1369" s="14">
        <v>3490</v>
      </c>
      <c r="E1369" s="14">
        <v>3141</v>
      </c>
    </row>
    <row r="1370" spans="2:5" x14ac:dyDescent="0.25">
      <c r="B1370" s="13" t="s">
        <v>5324</v>
      </c>
      <c r="C1370">
        <v>105</v>
      </c>
      <c r="D1370" s="14">
        <v>630</v>
      </c>
      <c r="E1370" s="14">
        <v>567</v>
      </c>
    </row>
    <row r="1371" spans="2:5" x14ac:dyDescent="0.25">
      <c r="B1371" s="13" t="s">
        <v>5363</v>
      </c>
      <c r="C1371">
        <v>880</v>
      </c>
      <c r="D1371" s="14">
        <v>2860</v>
      </c>
      <c r="E1371" s="14">
        <v>2574</v>
      </c>
    </row>
    <row r="1372" spans="2:5" x14ac:dyDescent="0.25">
      <c r="B1372" s="12">
        <v>45967</v>
      </c>
      <c r="C1372">
        <v>880</v>
      </c>
      <c r="D1372" s="14">
        <v>3300</v>
      </c>
      <c r="E1372" s="14">
        <v>2970</v>
      </c>
    </row>
    <row r="1373" spans="2:5" x14ac:dyDescent="0.25">
      <c r="B1373" s="13" t="s">
        <v>5363</v>
      </c>
      <c r="C1373">
        <v>880</v>
      </c>
      <c r="D1373" s="14">
        <v>3300</v>
      </c>
      <c r="E1373" s="14">
        <v>2970</v>
      </c>
    </row>
    <row r="1374" spans="2:5" x14ac:dyDescent="0.25">
      <c r="B1374" s="12">
        <v>45968</v>
      </c>
      <c r="C1374">
        <v>4255</v>
      </c>
      <c r="D1374" s="14">
        <v>4447.5</v>
      </c>
      <c r="E1374" s="14">
        <v>4002.75</v>
      </c>
    </row>
    <row r="1375" spans="2:5" x14ac:dyDescent="0.25">
      <c r="B1375" s="13" t="s">
        <v>5365</v>
      </c>
      <c r="C1375">
        <v>4255</v>
      </c>
      <c r="D1375" s="14">
        <v>4447.5</v>
      </c>
      <c r="E1375" s="14">
        <v>4002.75</v>
      </c>
    </row>
    <row r="1376" spans="2:5" x14ac:dyDescent="0.25">
      <c r="B1376" s="12">
        <v>45971</v>
      </c>
      <c r="C1376">
        <v>3070</v>
      </c>
      <c r="D1376" s="14">
        <v>3300</v>
      </c>
      <c r="E1376" s="14">
        <v>2970</v>
      </c>
    </row>
    <row r="1377" spans="2:5" x14ac:dyDescent="0.25">
      <c r="B1377" s="13" t="s">
        <v>5365</v>
      </c>
      <c r="C1377">
        <v>3070</v>
      </c>
      <c r="D1377" s="14">
        <v>3300</v>
      </c>
      <c r="E1377" s="14">
        <v>2970</v>
      </c>
    </row>
    <row r="1378" spans="2:5" x14ac:dyDescent="0.25">
      <c r="B1378" s="12">
        <v>45973</v>
      </c>
      <c r="C1378">
        <v>440</v>
      </c>
      <c r="D1378" s="14">
        <v>1980</v>
      </c>
      <c r="E1378" s="14">
        <v>1782</v>
      </c>
    </row>
    <row r="1379" spans="2:5" x14ac:dyDescent="0.25">
      <c r="B1379" s="13" t="s">
        <v>5363</v>
      </c>
      <c r="C1379">
        <v>440</v>
      </c>
      <c r="D1379" s="14">
        <v>1980</v>
      </c>
      <c r="E1379" s="14">
        <v>1782</v>
      </c>
    </row>
    <row r="1380" spans="2:5" x14ac:dyDescent="0.25">
      <c r="B1380" s="12">
        <v>45974</v>
      </c>
      <c r="C1380">
        <v>1320</v>
      </c>
      <c r="D1380" s="14">
        <v>3520</v>
      </c>
      <c r="E1380" s="14">
        <v>3168</v>
      </c>
    </row>
    <row r="1381" spans="2:5" x14ac:dyDescent="0.25">
      <c r="B1381" s="13" t="s">
        <v>5343</v>
      </c>
      <c r="C1381">
        <v>660</v>
      </c>
      <c r="D1381" s="14">
        <v>660</v>
      </c>
      <c r="E1381" s="14">
        <v>594</v>
      </c>
    </row>
    <row r="1382" spans="2:5" x14ac:dyDescent="0.25">
      <c r="B1382" s="13" t="s">
        <v>5363</v>
      </c>
      <c r="C1382">
        <v>660</v>
      </c>
      <c r="D1382" s="14">
        <v>2860</v>
      </c>
      <c r="E1382" s="14">
        <v>2574</v>
      </c>
    </row>
    <row r="1383" spans="2:5" x14ac:dyDescent="0.25">
      <c r="B1383" s="12">
        <v>45975</v>
      </c>
      <c r="C1383">
        <v>660</v>
      </c>
      <c r="D1383" s="14">
        <v>2200</v>
      </c>
      <c r="E1383" s="14">
        <v>1980</v>
      </c>
    </row>
    <row r="1384" spans="2:5" x14ac:dyDescent="0.25">
      <c r="B1384" s="13" t="s">
        <v>5343</v>
      </c>
      <c r="C1384">
        <v>440</v>
      </c>
      <c r="D1384" s="14">
        <v>1100</v>
      </c>
      <c r="E1384" s="14">
        <v>990</v>
      </c>
    </row>
    <row r="1385" spans="2:5" x14ac:dyDescent="0.25">
      <c r="B1385" s="13" t="s">
        <v>5363</v>
      </c>
      <c r="C1385">
        <v>220</v>
      </c>
      <c r="D1385" s="14">
        <v>1100</v>
      </c>
      <c r="E1385" s="14">
        <v>990</v>
      </c>
    </row>
    <row r="1386" spans="2:5" x14ac:dyDescent="0.25">
      <c r="B1386" s="12">
        <v>45978</v>
      </c>
      <c r="C1386">
        <v>440</v>
      </c>
      <c r="D1386" s="14">
        <v>2200</v>
      </c>
      <c r="E1386" s="14">
        <v>1980</v>
      </c>
    </row>
    <row r="1387" spans="2:5" x14ac:dyDescent="0.25">
      <c r="B1387" s="13" t="s">
        <v>5343</v>
      </c>
      <c r="C1387">
        <v>440</v>
      </c>
      <c r="D1387" s="14">
        <v>2200</v>
      </c>
      <c r="E1387" s="14">
        <v>1980</v>
      </c>
    </row>
    <row r="1388" spans="2:5" x14ac:dyDescent="0.25">
      <c r="B1388" s="12">
        <v>45979</v>
      </c>
      <c r="C1388">
        <v>440</v>
      </c>
      <c r="D1388" s="14">
        <v>880</v>
      </c>
      <c r="E1388" s="14">
        <v>792</v>
      </c>
    </row>
    <row r="1389" spans="2:5" x14ac:dyDescent="0.25">
      <c r="B1389" s="13" t="s">
        <v>5343</v>
      </c>
      <c r="C1389">
        <v>440</v>
      </c>
      <c r="D1389" s="14">
        <v>880</v>
      </c>
      <c r="E1389" s="14">
        <v>792</v>
      </c>
    </row>
    <row r="1390" spans="2:5" x14ac:dyDescent="0.25">
      <c r="B1390" s="12">
        <v>45980</v>
      </c>
      <c r="C1390">
        <v>2835</v>
      </c>
      <c r="D1390" s="14">
        <v>5670</v>
      </c>
      <c r="E1390" s="14">
        <v>5103</v>
      </c>
    </row>
    <row r="1391" spans="2:5" x14ac:dyDescent="0.25">
      <c r="B1391" s="13" t="s">
        <v>5319</v>
      </c>
      <c r="C1391">
        <v>2835</v>
      </c>
      <c r="D1391" s="14">
        <v>5670</v>
      </c>
      <c r="E1391" s="14">
        <v>5103</v>
      </c>
    </row>
    <row r="1392" spans="2:5" x14ac:dyDescent="0.25">
      <c r="B1392" s="12">
        <v>45981</v>
      </c>
      <c r="C1392">
        <v>2420</v>
      </c>
      <c r="D1392" s="14">
        <v>6756.25</v>
      </c>
      <c r="E1392" s="14">
        <v>6080.63</v>
      </c>
    </row>
    <row r="1393" spans="2:5" x14ac:dyDescent="0.25">
      <c r="B1393" s="13" t="s">
        <v>5324</v>
      </c>
      <c r="C1393">
        <v>105</v>
      </c>
      <c r="D1393" s="14">
        <v>1181.25</v>
      </c>
      <c r="E1393" s="14">
        <v>1063.1300000000001</v>
      </c>
    </row>
    <row r="1394" spans="2:5" x14ac:dyDescent="0.25">
      <c r="B1394" s="13" t="s">
        <v>5319</v>
      </c>
      <c r="C1394">
        <v>2315</v>
      </c>
      <c r="D1394" s="14">
        <v>5575</v>
      </c>
      <c r="E1394" s="14">
        <v>5017.5</v>
      </c>
    </row>
    <row r="1395" spans="2:5" x14ac:dyDescent="0.25">
      <c r="B1395" s="2" t="s">
        <v>5370</v>
      </c>
      <c r="C1395">
        <v>208247.85</v>
      </c>
      <c r="D1395" s="14">
        <v>783744.13</v>
      </c>
      <c r="E1395" s="14">
        <v>705370.34000000043</v>
      </c>
    </row>
  </sheetData>
  <mergeCells count="1">
    <mergeCell ref="B19:E19"/>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E4438-8537-5242-B8D4-D071199EC570}">
  <dimension ref="C3:D20"/>
  <sheetViews>
    <sheetView topLeftCell="A2" workbookViewId="0">
      <selection activeCell="D18" sqref="D18"/>
    </sheetView>
  </sheetViews>
  <sheetFormatPr baseColWidth="10" defaultRowHeight="15" x14ac:dyDescent="0.25"/>
  <cols>
    <col min="1" max="1" width="16" bestFit="1" customWidth="1"/>
    <col min="2" max="2" width="11.140625" bestFit="1" customWidth="1"/>
    <col min="3" max="3" width="16" bestFit="1" customWidth="1"/>
    <col min="4" max="4" width="14.140625" bestFit="1" customWidth="1"/>
    <col min="7" max="7" width="14.140625" bestFit="1" customWidth="1"/>
    <col min="8" max="8" width="15" customWidth="1"/>
    <col min="9" max="9" width="11.7109375" bestFit="1" customWidth="1"/>
    <col min="10" max="10" width="14.140625" bestFit="1" customWidth="1"/>
    <col min="11" max="11" width="11.85546875" bestFit="1" customWidth="1"/>
    <col min="12" max="12" width="14.140625" bestFit="1" customWidth="1"/>
    <col min="13" max="13" width="13.140625" bestFit="1" customWidth="1"/>
  </cols>
  <sheetData>
    <row r="3" spans="3:4" x14ac:dyDescent="0.25">
      <c r="C3" s="17" t="s">
        <v>5398</v>
      </c>
      <c r="D3" s="17">
        <v>2313</v>
      </c>
    </row>
    <row r="4" spans="3:4" x14ac:dyDescent="0.25">
      <c r="C4" s="15" t="s">
        <v>5394</v>
      </c>
      <c r="D4" s="238">
        <f>SUMIF(tbl_Facturas[Factura],Totales!D3,tbl_Facturas[Total Cobrado])</f>
        <v>0</v>
      </c>
    </row>
    <row r="5" spans="3:4" x14ac:dyDescent="0.25">
      <c r="C5" s="15" t="s">
        <v>5395</v>
      </c>
      <c r="D5" s="238">
        <f>SUMIF(tbl_Manifiestos[Factura],Totales!D3,tbl_Manifiestos[Total Pagado])</f>
        <v>1000</v>
      </c>
    </row>
    <row r="6" spans="3:4" x14ac:dyDescent="0.25">
      <c r="C6" s="15" t="s">
        <v>5397</v>
      </c>
      <c r="D6" s="238">
        <f>SUMIF(tbl_Manifiestos[Factura],Totales!D3,tbl_Manifiestos[Pagado a Broker])</f>
        <v>906</v>
      </c>
    </row>
    <row r="9" spans="3:4" x14ac:dyDescent="0.25">
      <c r="C9" s="17" t="s">
        <v>5857</v>
      </c>
      <c r="D9" s="17"/>
    </row>
    <row r="10" spans="3:4" x14ac:dyDescent="0.25">
      <c r="C10" s="17" t="s">
        <v>5399</v>
      </c>
      <c r="D10" s="17" t="s">
        <v>5306</v>
      </c>
    </row>
    <row r="11" spans="3:4" x14ac:dyDescent="0.25">
      <c r="C11" s="15" t="s">
        <v>5394</v>
      </c>
      <c r="D11" s="238">
        <f>SUMIF(tbl_Facturas[Factura],Totales!D10,tbl_Facturas[Total Cobrado])</f>
        <v>0</v>
      </c>
    </row>
    <row r="12" spans="3:4" x14ac:dyDescent="0.25">
      <c r="C12" s="15" t="s">
        <v>5395</v>
      </c>
      <c r="D12" s="238">
        <f>SUMIF(tbl_Manifiestos[Customer],Totales!D10,tbl_Manifiestos[Total Pagado])</f>
        <v>611943.25</v>
      </c>
    </row>
    <row r="13" spans="3:4" x14ac:dyDescent="0.25">
      <c r="C13" s="15" t="s">
        <v>5397</v>
      </c>
      <c r="D13" s="238">
        <f>SUMIF(tbl_Manifiestos[Customer],Totales!D10,tbl_Manifiestos[Pagado a Broker])</f>
        <v>567126.45000000042</v>
      </c>
    </row>
    <row r="15" spans="3:4" x14ac:dyDescent="0.25">
      <c r="C15" s="17" t="s">
        <v>5858</v>
      </c>
      <c r="D15" s="17" t="s">
        <v>5379</v>
      </c>
    </row>
    <row r="16" spans="3:4" x14ac:dyDescent="0.25">
      <c r="C16" s="17" t="s">
        <v>5857</v>
      </c>
      <c r="D16" s="17" t="s">
        <v>2043</v>
      </c>
    </row>
    <row r="17" spans="3:4" x14ac:dyDescent="0.25">
      <c r="C17" s="17" t="s">
        <v>5400</v>
      </c>
      <c r="D17" s="16"/>
    </row>
    <row r="18" spans="3:4" x14ac:dyDescent="0.25">
      <c r="C18" s="15" t="s">
        <v>5394</v>
      </c>
      <c r="D18" s="238" t="e">
        <f>SUMIFS(
    tbl_Facturas[Total Cobrado],
    tbl_Facturas[Proyecto], IF(D17="", "*", D17),
    #REF!,      IF(D16="",  "*", D16),
    #REF!,      IF(D15="",  "*", D15)
)</f>
        <v>#REF!</v>
      </c>
    </row>
    <row r="19" spans="3:4" x14ac:dyDescent="0.25">
      <c r="C19" s="15" t="s">
        <v>5395</v>
      </c>
      <c r="D19" s="238" t="e">
        <f>SUMIFS(
    tbl_Manifiestos[Total Pagado],
    tbl_Manifiestos[Proyecto], IF(D17="", "*", D17),
    #REF!,      IF(D16="",  "*", D16),
    #REF!,      IF(D15="",  "*", D15)
)</f>
        <v>#REF!</v>
      </c>
    </row>
    <row r="20" spans="3:4" x14ac:dyDescent="0.25">
      <c r="C20" s="15" t="s">
        <v>5397</v>
      </c>
      <c r="D20" s="238" t="e">
        <f>SUMIFS(
    tbl_Manifiestos[Pagado a Broker],
    tbl_Manifiestos[Proyecto], IF(D17="", "*", D17),
    #REF!,      IF(D16="",  "*", D16),
    #REF!,      IF(D15="",  "*", D15)
)</f>
        <v>#REF!</v>
      </c>
    </row>
  </sheetData>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73D6B76-591F-6D49-89CF-8380AA69286F}">
          <x14:formula1>
            <xm:f>'Manifiestos Varios'!$C$2:$C$4227</xm:f>
          </x14:formula1>
          <xm:sqref>D3</xm:sqref>
        </x14:dataValidation>
        <x14:dataValidation type="list" allowBlank="1" showInputMessage="1" showErrorMessage="1" xr:uid="{943B350C-13D6-724D-B397-9B6A2CBAC4D2}">
          <x14:formula1>
            <xm:f>'Manifiestos Varios'!$F$2:$F$4227</xm:f>
          </x14:formula1>
          <xm:sqref>D10</xm:sqref>
        </x14:dataValidation>
        <x14:dataValidation type="list" allowBlank="1" showInputMessage="1" showErrorMessage="1" xr:uid="{441552EF-04CD-6444-B925-AF467978B160}">
          <x14:formula1>
            <xm:f>'Manifiestos Varios'!$G$2:$G$4227</xm:f>
          </x14:formula1>
          <xm:sqref>D17</xm:sqref>
        </x14:dataValidation>
        <x14:dataValidation type="list" allowBlank="1" showInputMessage="1" showErrorMessage="1" xr:uid="{544A190E-0F0B-5240-B6EC-0B545C7308F0}">
          <x14:formula1>
            <xm:f>'Manifiestos Varios'!#REF!</xm:f>
          </x14:formula1>
          <xm:sqref>D15:D16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Facturas Generales</vt:lpstr>
      <vt:lpstr>Manifiestos Varios</vt:lpstr>
      <vt:lpstr>Dashboard</vt:lpstr>
      <vt:lpstr>Manifiestos Dashboard</vt:lpstr>
      <vt:lpstr>Totales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yologuzesp@hotmail.com</cp:lastModifiedBy>
  <dcterms:created xsi:type="dcterms:W3CDTF">2025-12-11T01:37:58Z</dcterms:created>
  <dcterms:modified xsi:type="dcterms:W3CDTF">2025-12-12T16:03:24Z</dcterms:modified>
</cp:coreProperties>
</file>